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Heinarc\Documents\Perso\Excel Sup'\ExcelDocs\2-Confirmed\"/>
    </mc:Choice>
  </mc:AlternateContent>
  <xr:revisionPtr revIDLastSave="0" documentId="13_ncr:1_{4BB6A8F8-2AC5-404E-B7EF-4916018F6D25}" xr6:coauthVersionLast="43" xr6:coauthVersionMax="43" xr10:uidLastSave="{00000000-0000-0000-0000-000000000000}"/>
  <bookViews>
    <workbookView xWindow="-120" yWindow="-120" windowWidth="29040" windowHeight="15840" activeTab="1" xr2:uid="{ADECFC5F-5ABC-4A64-B6AC-14E955E43F2D}"/>
  </bookViews>
  <sheets>
    <sheet name="Données" sheetId="12" r:id="rId1"/>
    <sheet name="Exercice 1" sheetId="13" r:id="rId2"/>
    <sheet name="Exercice 2" sheetId="20" r:id="rId3"/>
    <sheet name="Data3" sheetId="19" r:id="rId4"/>
    <sheet name="Data2" sheetId="18" r:id="rId5"/>
    <sheet name="Config Clients" sheetId="5" r:id="rId6"/>
    <sheet name="Config Analyses" sheetId="4" r:id="rId7"/>
    <sheet name="Date de l'export" sheetId="7" r:id="rId8"/>
  </sheets>
  <definedNames>
    <definedName name="_xlnm._FilterDatabase" localSheetId="0" hidden="1">Données!$A$1:$Q$2921</definedName>
    <definedName name="_xlcn.WorksheetConnection_Confirmé5TCDs.xlsxTableau11" hidden="1">Tableau1[]</definedName>
    <definedName name="_xlcn.WorksheetConnection_DonnéesAQ1" hidden="1">Données!$A:$Q</definedName>
    <definedName name="Segment_Catégorie_Délai">#N/A</definedName>
    <definedName name="Segment_Dénomination_analyse">#N/A</definedName>
    <definedName name="Segment_En_retard?">#N/A</definedName>
    <definedName name="Segment_Équipe_responsable">#N/A</definedName>
  </definedNames>
  <calcPr calcId="181029"/>
  <pivotCaches>
    <pivotCache cacheId="0" r:id="rId9"/>
    <pivotCache cacheId="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ge" name="Plage" connection="WorksheetConnection_Données!$A:$Q"/>
          <x15:modelTable id="Tableau1" name="Tableau1" connection="WorksheetConnection_Confirmé 5 - TCDs.xlsx!Tableau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" i="20" l="1"/>
  <c r="I5" i="20"/>
  <c r="I4" i="20"/>
  <c r="R2" i="12"/>
  <c r="R3" i="12"/>
  <c r="R4" i="12"/>
  <c r="R5" i="12"/>
  <c r="R6" i="12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R512" i="12"/>
  <c r="R513" i="12"/>
  <c r="R514" i="12"/>
  <c r="R515" i="12"/>
  <c r="R516" i="12"/>
  <c r="R517" i="12"/>
  <c r="R518" i="12"/>
  <c r="R519" i="12"/>
  <c r="R520" i="12"/>
  <c r="R521" i="12"/>
  <c r="R522" i="12"/>
  <c r="R523" i="12"/>
  <c r="R524" i="12"/>
  <c r="R525" i="12"/>
  <c r="R526" i="12"/>
  <c r="R527" i="12"/>
  <c r="R528" i="12"/>
  <c r="R529" i="12"/>
  <c r="R530" i="12"/>
  <c r="R531" i="12"/>
  <c r="R532" i="12"/>
  <c r="R533" i="12"/>
  <c r="R534" i="12"/>
  <c r="R535" i="12"/>
  <c r="R536" i="12"/>
  <c r="R537" i="12"/>
  <c r="R538" i="12"/>
  <c r="R539" i="12"/>
  <c r="R540" i="12"/>
  <c r="R541" i="12"/>
  <c r="R542" i="12"/>
  <c r="R543" i="12"/>
  <c r="R544" i="12"/>
  <c r="R545" i="12"/>
  <c r="R546" i="12"/>
  <c r="R547" i="12"/>
  <c r="R548" i="12"/>
  <c r="R549" i="12"/>
  <c r="R550" i="12"/>
  <c r="R551" i="12"/>
  <c r="R552" i="12"/>
  <c r="R553" i="12"/>
  <c r="R554" i="12"/>
  <c r="R555" i="12"/>
  <c r="R556" i="12"/>
  <c r="R557" i="12"/>
  <c r="R558" i="12"/>
  <c r="R559" i="12"/>
  <c r="R560" i="12"/>
  <c r="R561" i="12"/>
  <c r="R562" i="12"/>
  <c r="R563" i="12"/>
  <c r="R564" i="12"/>
  <c r="R565" i="12"/>
  <c r="R566" i="12"/>
  <c r="R567" i="12"/>
  <c r="R568" i="12"/>
  <c r="R569" i="12"/>
  <c r="R570" i="12"/>
  <c r="R571" i="12"/>
  <c r="R572" i="12"/>
  <c r="R573" i="12"/>
  <c r="R574" i="12"/>
  <c r="R575" i="12"/>
  <c r="R576" i="12"/>
  <c r="R577" i="12"/>
  <c r="R578" i="12"/>
  <c r="R579" i="12"/>
  <c r="R580" i="12"/>
  <c r="R581" i="12"/>
  <c r="R582" i="12"/>
  <c r="R583" i="12"/>
  <c r="R584" i="12"/>
  <c r="R585" i="12"/>
  <c r="R586" i="12"/>
  <c r="R587" i="12"/>
  <c r="R588" i="12"/>
  <c r="R589" i="12"/>
  <c r="R590" i="12"/>
  <c r="R591" i="12"/>
  <c r="R592" i="12"/>
  <c r="R593" i="12"/>
  <c r="R594" i="12"/>
  <c r="R595" i="12"/>
  <c r="R596" i="12"/>
  <c r="R597" i="12"/>
  <c r="R598" i="12"/>
  <c r="R599" i="12"/>
  <c r="R600" i="12"/>
  <c r="R601" i="12"/>
  <c r="R602" i="12"/>
  <c r="R603" i="12"/>
  <c r="R604" i="12"/>
  <c r="R605" i="12"/>
  <c r="R606" i="12"/>
  <c r="R607" i="12"/>
  <c r="R608" i="12"/>
  <c r="R609" i="12"/>
  <c r="R610" i="12"/>
  <c r="R611" i="12"/>
  <c r="R612" i="12"/>
  <c r="R613" i="12"/>
  <c r="R614" i="12"/>
  <c r="R615" i="12"/>
  <c r="R616" i="12"/>
  <c r="R617" i="12"/>
  <c r="R618" i="12"/>
  <c r="R619" i="12"/>
  <c r="R620" i="12"/>
  <c r="R621" i="12"/>
  <c r="R622" i="12"/>
  <c r="R623" i="12"/>
  <c r="R624" i="12"/>
  <c r="R625" i="12"/>
  <c r="R626" i="12"/>
  <c r="R627" i="12"/>
  <c r="R628" i="12"/>
  <c r="R629" i="12"/>
  <c r="R630" i="12"/>
  <c r="R631" i="12"/>
  <c r="R632" i="12"/>
  <c r="R633" i="12"/>
  <c r="R634" i="12"/>
  <c r="R635" i="12"/>
  <c r="R636" i="12"/>
  <c r="R637" i="12"/>
  <c r="R638" i="12"/>
  <c r="R639" i="12"/>
  <c r="R640" i="12"/>
  <c r="R641" i="12"/>
  <c r="R642" i="12"/>
  <c r="R643" i="12"/>
  <c r="R644" i="12"/>
  <c r="R645" i="12"/>
  <c r="R646" i="12"/>
  <c r="R647" i="12"/>
  <c r="R648" i="12"/>
  <c r="R649" i="12"/>
  <c r="R650" i="12"/>
  <c r="R651" i="12"/>
  <c r="R652" i="12"/>
  <c r="R653" i="12"/>
  <c r="R654" i="12"/>
  <c r="R655" i="12"/>
  <c r="R656" i="12"/>
  <c r="R657" i="12"/>
  <c r="R658" i="12"/>
  <c r="R659" i="12"/>
  <c r="R660" i="12"/>
  <c r="R661" i="12"/>
  <c r="R662" i="12"/>
  <c r="R663" i="12"/>
  <c r="R664" i="12"/>
  <c r="R665" i="12"/>
  <c r="R666" i="12"/>
  <c r="R667" i="12"/>
  <c r="R668" i="12"/>
  <c r="R669" i="12"/>
  <c r="R670" i="12"/>
  <c r="R671" i="12"/>
  <c r="R672" i="12"/>
  <c r="R673" i="12"/>
  <c r="R674" i="12"/>
  <c r="R675" i="12"/>
  <c r="R676" i="12"/>
  <c r="R677" i="12"/>
  <c r="R678" i="12"/>
  <c r="R679" i="12"/>
  <c r="R680" i="12"/>
  <c r="R681" i="12"/>
  <c r="R682" i="12"/>
  <c r="R683" i="12"/>
  <c r="R684" i="12"/>
  <c r="R685" i="12"/>
  <c r="R686" i="12"/>
  <c r="R687" i="12"/>
  <c r="R688" i="12"/>
  <c r="R689" i="12"/>
  <c r="R690" i="12"/>
  <c r="R691" i="12"/>
  <c r="R692" i="12"/>
  <c r="R693" i="12"/>
  <c r="R694" i="12"/>
  <c r="R695" i="12"/>
  <c r="R696" i="12"/>
  <c r="R697" i="12"/>
  <c r="R698" i="12"/>
  <c r="R699" i="12"/>
  <c r="R700" i="12"/>
  <c r="R701" i="12"/>
  <c r="R702" i="12"/>
  <c r="R703" i="12"/>
  <c r="R704" i="12"/>
  <c r="R705" i="12"/>
  <c r="R706" i="12"/>
  <c r="R707" i="12"/>
  <c r="R708" i="12"/>
  <c r="R709" i="12"/>
  <c r="R710" i="12"/>
  <c r="R711" i="12"/>
  <c r="R712" i="12"/>
  <c r="R713" i="12"/>
  <c r="R714" i="12"/>
  <c r="R715" i="12"/>
  <c r="R716" i="12"/>
  <c r="R717" i="12"/>
  <c r="R718" i="12"/>
  <c r="R719" i="12"/>
  <c r="R720" i="12"/>
  <c r="R721" i="12"/>
  <c r="R722" i="12"/>
  <c r="R723" i="12"/>
  <c r="R724" i="12"/>
  <c r="R725" i="12"/>
  <c r="R726" i="12"/>
  <c r="R727" i="12"/>
  <c r="R728" i="12"/>
  <c r="R729" i="12"/>
  <c r="R730" i="12"/>
  <c r="R731" i="12"/>
  <c r="R732" i="12"/>
  <c r="R733" i="12"/>
  <c r="R734" i="12"/>
  <c r="R735" i="12"/>
  <c r="R736" i="12"/>
  <c r="R737" i="12"/>
  <c r="R738" i="12"/>
  <c r="R739" i="12"/>
  <c r="R740" i="12"/>
  <c r="R741" i="12"/>
  <c r="R742" i="12"/>
  <c r="R743" i="12"/>
  <c r="R744" i="12"/>
  <c r="R745" i="12"/>
  <c r="R746" i="12"/>
  <c r="R747" i="12"/>
  <c r="R748" i="12"/>
  <c r="R749" i="12"/>
  <c r="R750" i="12"/>
  <c r="R751" i="12"/>
  <c r="R752" i="12"/>
  <c r="R753" i="12"/>
  <c r="R754" i="12"/>
  <c r="R755" i="12"/>
  <c r="R756" i="12"/>
  <c r="R757" i="12"/>
  <c r="R758" i="12"/>
  <c r="R759" i="12"/>
  <c r="R760" i="12"/>
  <c r="R761" i="12"/>
  <c r="R762" i="12"/>
  <c r="R763" i="12"/>
  <c r="R764" i="12"/>
  <c r="R765" i="12"/>
  <c r="R766" i="12"/>
  <c r="R767" i="12"/>
  <c r="R768" i="12"/>
  <c r="R769" i="12"/>
  <c r="R770" i="12"/>
  <c r="R771" i="12"/>
  <c r="R772" i="12"/>
  <c r="R773" i="12"/>
  <c r="R774" i="12"/>
  <c r="R775" i="12"/>
  <c r="R776" i="12"/>
  <c r="R777" i="12"/>
  <c r="R778" i="12"/>
  <c r="R779" i="12"/>
  <c r="R780" i="12"/>
  <c r="R781" i="12"/>
  <c r="R782" i="12"/>
  <c r="R783" i="12"/>
  <c r="R784" i="12"/>
  <c r="R785" i="12"/>
  <c r="R786" i="12"/>
  <c r="R787" i="12"/>
  <c r="R788" i="12"/>
  <c r="R789" i="12"/>
  <c r="R790" i="12"/>
  <c r="R791" i="12"/>
  <c r="R792" i="12"/>
  <c r="R793" i="12"/>
  <c r="R794" i="12"/>
  <c r="R795" i="12"/>
  <c r="R796" i="12"/>
  <c r="R797" i="12"/>
  <c r="R798" i="12"/>
  <c r="R799" i="12"/>
  <c r="R800" i="12"/>
  <c r="R801" i="12"/>
  <c r="R802" i="12"/>
  <c r="R803" i="12"/>
  <c r="R804" i="12"/>
  <c r="R805" i="12"/>
  <c r="R806" i="12"/>
  <c r="R807" i="12"/>
  <c r="R808" i="12"/>
  <c r="R809" i="12"/>
  <c r="R810" i="12"/>
  <c r="R811" i="12"/>
  <c r="R812" i="12"/>
  <c r="R813" i="12"/>
  <c r="R814" i="12"/>
  <c r="R815" i="12"/>
  <c r="R816" i="12"/>
  <c r="R817" i="12"/>
  <c r="R818" i="12"/>
  <c r="R819" i="12"/>
  <c r="R820" i="12"/>
  <c r="R821" i="12"/>
  <c r="R822" i="12"/>
  <c r="R823" i="12"/>
  <c r="R824" i="12"/>
  <c r="R825" i="12"/>
  <c r="R826" i="12"/>
  <c r="R827" i="12"/>
  <c r="R828" i="12"/>
  <c r="R829" i="12"/>
  <c r="R830" i="12"/>
  <c r="R831" i="12"/>
  <c r="R832" i="12"/>
  <c r="R833" i="12"/>
  <c r="R834" i="12"/>
  <c r="R835" i="12"/>
  <c r="R836" i="12"/>
  <c r="R837" i="12"/>
  <c r="R838" i="12"/>
  <c r="R839" i="12"/>
  <c r="R840" i="12"/>
  <c r="R841" i="12"/>
  <c r="R842" i="12"/>
  <c r="R843" i="12"/>
  <c r="R844" i="12"/>
  <c r="R845" i="12"/>
  <c r="R846" i="12"/>
  <c r="R847" i="12"/>
  <c r="R848" i="12"/>
  <c r="R849" i="12"/>
  <c r="R850" i="12"/>
  <c r="R851" i="12"/>
  <c r="R852" i="12"/>
  <c r="R853" i="12"/>
  <c r="R854" i="12"/>
  <c r="R855" i="12"/>
  <c r="R856" i="12"/>
  <c r="R857" i="12"/>
  <c r="R858" i="12"/>
  <c r="R859" i="12"/>
  <c r="R860" i="12"/>
  <c r="R861" i="12"/>
  <c r="R862" i="12"/>
  <c r="R863" i="12"/>
  <c r="R864" i="12"/>
  <c r="R865" i="12"/>
  <c r="R866" i="12"/>
  <c r="R867" i="12"/>
  <c r="R868" i="12"/>
  <c r="R869" i="12"/>
  <c r="R870" i="12"/>
  <c r="R871" i="12"/>
  <c r="R872" i="12"/>
  <c r="R873" i="12"/>
  <c r="R874" i="12"/>
  <c r="R875" i="12"/>
  <c r="R876" i="12"/>
  <c r="R877" i="12"/>
  <c r="R878" i="12"/>
  <c r="R879" i="12"/>
  <c r="R880" i="12"/>
  <c r="R881" i="12"/>
  <c r="R882" i="12"/>
  <c r="R883" i="12"/>
  <c r="R884" i="12"/>
  <c r="R885" i="12"/>
  <c r="R886" i="12"/>
  <c r="R887" i="12"/>
  <c r="R888" i="12"/>
  <c r="R889" i="12"/>
  <c r="R890" i="12"/>
  <c r="R891" i="12"/>
  <c r="R892" i="12"/>
  <c r="R893" i="12"/>
  <c r="R894" i="12"/>
  <c r="R895" i="12"/>
  <c r="R896" i="12"/>
  <c r="R897" i="12"/>
  <c r="R898" i="12"/>
  <c r="R899" i="12"/>
  <c r="R900" i="12"/>
  <c r="R901" i="12"/>
  <c r="R902" i="12"/>
  <c r="R903" i="12"/>
  <c r="R904" i="12"/>
  <c r="R905" i="12"/>
  <c r="R906" i="12"/>
  <c r="R907" i="12"/>
  <c r="R908" i="12"/>
  <c r="R909" i="12"/>
  <c r="R910" i="12"/>
  <c r="R911" i="12"/>
  <c r="R912" i="12"/>
  <c r="R913" i="12"/>
  <c r="R914" i="12"/>
  <c r="R915" i="12"/>
  <c r="R916" i="12"/>
  <c r="R917" i="12"/>
  <c r="R918" i="12"/>
  <c r="R919" i="12"/>
  <c r="R920" i="12"/>
  <c r="R921" i="12"/>
  <c r="R922" i="12"/>
  <c r="R923" i="12"/>
  <c r="R924" i="12"/>
  <c r="R925" i="12"/>
  <c r="R926" i="12"/>
  <c r="R927" i="12"/>
  <c r="R928" i="12"/>
  <c r="R929" i="12"/>
  <c r="R930" i="12"/>
  <c r="R931" i="12"/>
  <c r="R932" i="12"/>
  <c r="R933" i="12"/>
  <c r="R934" i="12"/>
  <c r="R935" i="12"/>
  <c r="R936" i="12"/>
  <c r="R937" i="12"/>
  <c r="R938" i="12"/>
  <c r="R939" i="12"/>
  <c r="R940" i="12"/>
  <c r="R941" i="12"/>
  <c r="R942" i="12"/>
  <c r="R943" i="12"/>
  <c r="R944" i="12"/>
  <c r="R945" i="12"/>
  <c r="R946" i="12"/>
  <c r="R947" i="12"/>
  <c r="R948" i="12"/>
  <c r="R949" i="12"/>
  <c r="R950" i="12"/>
  <c r="R951" i="12"/>
  <c r="R952" i="12"/>
  <c r="R953" i="12"/>
  <c r="R954" i="12"/>
  <c r="R955" i="12"/>
  <c r="R956" i="12"/>
  <c r="R957" i="12"/>
  <c r="R958" i="12"/>
  <c r="R959" i="12"/>
  <c r="R960" i="12"/>
  <c r="R961" i="12"/>
  <c r="R962" i="12"/>
  <c r="R963" i="12"/>
  <c r="R964" i="12"/>
  <c r="R965" i="12"/>
  <c r="R966" i="12"/>
  <c r="R967" i="12"/>
  <c r="R968" i="12"/>
  <c r="R969" i="12"/>
  <c r="R970" i="12"/>
  <c r="R971" i="12"/>
  <c r="R972" i="12"/>
  <c r="R973" i="12"/>
  <c r="R974" i="12"/>
  <c r="R975" i="12"/>
  <c r="R976" i="12"/>
  <c r="R977" i="12"/>
  <c r="R978" i="12"/>
  <c r="R979" i="12"/>
  <c r="R980" i="12"/>
  <c r="R981" i="12"/>
  <c r="R982" i="12"/>
  <c r="R983" i="12"/>
  <c r="R984" i="12"/>
  <c r="R985" i="12"/>
  <c r="R986" i="12"/>
  <c r="R987" i="12"/>
  <c r="R988" i="12"/>
  <c r="R989" i="12"/>
  <c r="R990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1011" i="12"/>
  <c r="R1012" i="12"/>
  <c r="R1013" i="12"/>
  <c r="R1014" i="12"/>
  <c r="R1015" i="12"/>
  <c r="R1016" i="12"/>
  <c r="R1017" i="12"/>
  <c r="R1018" i="12"/>
  <c r="R1019" i="12"/>
  <c r="R1020" i="12"/>
  <c r="R1021" i="12"/>
  <c r="R1022" i="12"/>
  <c r="R1023" i="12"/>
  <c r="R1024" i="12"/>
  <c r="R1025" i="12"/>
  <c r="R1026" i="12"/>
  <c r="R1027" i="12"/>
  <c r="R1028" i="12"/>
  <c r="R1029" i="12"/>
  <c r="R1030" i="12"/>
  <c r="R1031" i="12"/>
  <c r="R1032" i="12"/>
  <c r="R1033" i="12"/>
  <c r="R1034" i="12"/>
  <c r="R1035" i="12"/>
  <c r="R1036" i="12"/>
  <c r="R1037" i="12"/>
  <c r="R1038" i="12"/>
  <c r="R1039" i="12"/>
  <c r="R1040" i="12"/>
  <c r="R1041" i="12"/>
  <c r="R1042" i="12"/>
  <c r="R1043" i="12"/>
  <c r="R1044" i="12"/>
  <c r="R1045" i="12"/>
  <c r="R1046" i="12"/>
  <c r="R1047" i="12"/>
  <c r="R1048" i="12"/>
  <c r="R1049" i="12"/>
  <c r="R1050" i="12"/>
  <c r="R1051" i="12"/>
  <c r="R1052" i="12"/>
  <c r="R1053" i="12"/>
  <c r="R1054" i="12"/>
  <c r="R1055" i="12"/>
  <c r="R1056" i="12"/>
  <c r="R1057" i="12"/>
  <c r="R1058" i="12"/>
  <c r="R1059" i="12"/>
  <c r="R1060" i="12"/>
  <c r="R1061" i="12"/>
  <c r="R1062" i="12"/>
  <c r="R1063" i="12"/>
  <c r="R1064" i="12"/>
  <c r="R1065" i="12"/>
  <c r="R1066" i="12"/>
  <c r="R1067" i="12"/>
  <c r="R1068" i="12"/>
  <c r="R1069" i="12"/>
  <c r="R1070" i="12"/>
  <c r="R1071" i="12"/>
  <c r="R1072" i="12"/>
  <c r="R1073" i="12"/>
  <c r="R1074" i="12"/>
  <c r="R1075" i="12"/>
  <c r="R1076" i="12"/>
  <c r="R1077" i="12"/>
  <c r="R1078" i="12"/>
  <c r="R1079" i="12"/>
  <c r="R1080" i="12"/>
  <c r="R1081" i="12"/>
  <c r="R1082" i="12"/>
  <c r="R1083" i="12"/>
  <c r="R1084" i="12"/>
  <c r="R1085" i="12"/>
  <c r="R1086" i="12"/>
  <c r="R1087" i="12"/>
  <c r="R1088" i="12"/>
  <c r="R1089" i="12"/>
  <c r="R1090" i="12"/>
  <c r="R1091" i="12"/>
  <c r="R1092" i="12"/>
  <c r="R1093" i="12"/>
  <c r="R1094" i="12"/>
  <c r="R1095" i="12"/>
  <c r="R1096" i="12"/>
  <c r="R1097" i="12"/>
  <c r="R1098" i="12"/>
  <c r="R1099" i="12"/>
  <c r="R1100" i="12"/>
  <c r="R1101" i="12"/>
  <c r="R1102" i="12"/>
  <c r="R1103" i="12"/>
  <c r="R1104" i="12"/>
  <c r="R1105" i="12"/>
  <c r="R1106" i="12"/>
  <c r="R1107" i="12"/>
  <c r="R1108" i="12"/>
  <c r="R1109" i="12"/>
  <c r="R1110" i="12"/>
  <c r="R1111" i="12"/>
  <c r="R1112" i="12"/>
  <c r="R1113" i="12"/>
  <c r="R1114" i="12"/>
  <c r="R1115" i="12"/>
  <c r="R1116" i="12"/>
  <c r="R1117" i="12"/>
  <c r="R1118" i="12"/>
  <c r="R1119" i="12"/>
  <c r="R1120" i="12"/>
  <c r="R1121" i="12"/>
  <c r="R1122" i="12"/>
  <c r="R1123" i="12"/>
  <c r="R1124" i="12"/>
  <c r="R1125" i="12"/>
  <c r="R1126" i="12"/>
  <c r="R1127" i="12"/>
  <c r="R1128" i="12"/>
  <c r="R1129" i="12"/>
  <c r="R1130" i="12"/>
  <c r="R1131" i="12"/>
  <c r="R1132" i="12"/>
  <c r="R1133" i="12"/>
  <c r="R1134" i="12"/>
  <c r="R1135" i="12"/>
  <c r="R1136" i="12"/>
  <c r="R1137" i="12"/>
  <c r="R1138" i="12"/>
  <c r="R1139" i="12"/>
  <c r="R1140" i="12"/>
  <c r="R1141" i="12"/>
  <c r="R1142" i="12"/>
  <c r="R1143" i="12"/>
  <c r="R1144" i="12"/>
  <c r="R1145" i="12"/>
  <c r="R1146" i="12"/>
  <c r="R1147" i="12"/>
  <c r="R1148" i="12"/>
  <c r="R1149" i="12"/>
  <c r="R1150" i="12"/>
  <c r="R1151" i="12"/>
  <c r="R1152" i="12"/>
  <c r="R1153" i="12"/>
  <c r="R1154" i="12"/>
  <c r="R1155" i="12"/>
  <c r="R1156" i="12"/>
  <c r="R1157" i="12"/>
  <c r="R1158" i="12"/>
  <c r="R1159" i="12"/>
  <c r="R1160" i="12"/>
  <c r="R1161" i="12"/>
  <c r="R1162" i="12"/>
  <c r="R1163" i="12"/>
  <c r="R1164" i="12"/>
  <c r="R1165" i="12"/>
  <c r="R1166" i="12"/>
  <c r="R1167" i="12"/>
  <c r="R1168" i="12"/>
  <c r="R1169" i="12"/>
  <c r="R1170" i="12"/>
  <c r="R1171" i="12"/>
  <c r="R1172" i="12"/>
  <c r="R1173" i="12"/>
  <c r="R1174" i="12"/>
  <c r="R1175" i="12"/>
  <c r="R1176" i="12"/>
  <c r="R1177" i="12"/>
  <c r="R1178" i="12"/>
  <c r="R1179" i="12"/>
  <c r="R1180" i="12"/>
  <c r="R1181" i="12"/>
  <c r="R1182" i="12"/>
  <c r="R1183" i="12"/>
  <c r="R1184" i="12"/>
  <c r="R1185" i="12"/>
  <c r="R1186" i="12"/>
  <c r="R1187" i="12"/>
  <c r="R1188" i="12"/>
  <c r="R1189" i="12"/>
  <c r="R1190" i="12"/>
  <c r="R1191" i="12"/>
  <c r="R1192" i="12"/>
  <c r="R1193" i="12"/>
  <c r="R1194" i="12"/>
  <c r="R1195" i="12"/>
  <c r="R1196" i="12"/>
  <c r="R1197" i="12"/>
  <c r="R1198" i="12"/>
  <c r="R1199" i="12"/>
  <c r="R1200" i="12"/>
  <c r="R1201" i="12"/>
  <c r="R1202" i="12"/>
  <c r="R1203" i="12"/>
  <c r="R1204" i="12"/>
  <c r="R1205" i="12"/>
  <c r="R1206" i="12"/>
  <c r="R1207" i="12"/>
  <c r="R1208" i="12"/>
  <c r="R1209" i="12"/>
  <c r="R1210" i="12"/>
  <c r="R1211" i="12"/>
  <c r="R1212" i="12"/>
  <c r="R1213" i="12"/>
  <c r="R1214" i="12"/>
  <c r="R1215" i="12"/>
  <c r="R1216" i="12"/>
  <c r="R1217" i="12"/>
  <c r="R1218" i="12"/>
  <c r="R1219" i="12"/>
  <c r="R1220" i="12"/>
  <c r="R1221" i="12"/>
  <c r="R1222" i="12"/>
  <c r="R1223" i="12"/>
  <c r="R1224" i="12"/>
  <c r="R1225" i="12"/>
  <c r="R1226" i="12"/>
  <c r="R1227" i="12"/>
  <c r="R1228" i="12"/>
  <c r="R1229" i="12"/>
  <c r="R1230" i="12"/>
  <c r="R1231" i="12"/>
  <c r="R1232" i="12"/>
  <c r="R1233" i="12"/>
  <c r="R1234" i="12"/>
  <c r="R1235" i="12"/>
  <c r="R1236" i="12"/>
  <c r="R1237" i="12"/>
  <c r="R1238" i="12"/>
  <c r="R1239" i="12"/>
  <c r="R1240" i="12"/>
  <c r="R1241" i="12"/>
  <c r="R1242" i="12"/>
  <c r="R1243" i="12"/>
  <c r="R1244" i="12"/>
  <c r="R1245" i="12"/>
  <c r="R1246" i="12"/>
  <c r="R1247" i="12"/>
  <c r="R1248" i="12"/>
  <c r="R1249" i="12"/>
  <c r="R1250" i="12"/>
  <c r="R1251" i="12"/>
  <c r="R1252" i="12"/>
  <c r="R1253" i="12"/>
  <c r="R1254" i="12"/>
  <c r="R1255" i="12"/>
  <c r="R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77" i="12"/>
  <c r="R1278" i="12"/>
  <c r="R1279" i="12"/>
  <c r="R1280" i="12"/>
  <c r="R1281" i="12"/>
  <c r="R1282" i="12"/>
  <c r="R1283" i="12"/>
  <c r="R1284" i="12"/>
  <c r="R1285" i="12"/>
  <c r="R1286" i="12"/>
  <c r="R1287" i="12"/>
  <c r="R1288" i="12"/>
  <c r="R1289" i="12"/>
  <c r="R1290" i="12"/>
  <c r="R1291" i="12"/>
  <c r="R1292" i="12"/>
  <c r="R1293" i="12"/>
  <c r="R1294" i="12"/>
  <c r="R1295" i="12"/>
  <c r="R1296" i="12"/>
  <c r="R1297" i="12"/>
  <c r="R1298" i="12"/>
  <c r="R1299" i="12"/>
  <c r="R1300" i="12"/>
  <c r="R1301" i="12"/>
  <c r="R1302" i="12"/>
  <c r="R1303" i="12"/>
  <c r="R1304" i="12"/>
  <c r="R1305" i="12"/>
  <c r="R1306" i="12"/>
  <c r="R1307" i="12"/>
  <c r="R1308" i="12"/>
  <c r="R1309" i="12"/>
  <c r="R1310" i="12"/>
  <c r="R1311" i="12"/>
  <c r="R1312" i="12"/>
  <c r="R1313" i="12"/>
  <c r="R1314" i="12"/>
  <c r="R1315" i="12"/>
  <c r="R1316" i="12"/>
  <c r="R1317" i="12"/>
  <c r="R1318" i="12"/>
  <c r="R1319" i="12"/>
  <c r="R1320" i="12"/>
  <c r="R1321" i="12"/>
  <c r="R1322" i="12"/>
  <c r="R1323" i="12"/>
  <c r="R1324" i="12"/>
  <c r="R1325" i="12"/>
  <c r="R1326" i="12"/>
  <c r="R1327" i="12"/>
  <c r="R1328" i="12"/>
  <c r="R1329" i="12"/>
  <c r="R1330" i="12"/>
  <c r="R1331" i="12"/>
  <c r="R1332" i="12"/>
  <c r="R1333" i="12"/>
  <c r="R1334" i="12"/>
  <c r="R1335" i="12"/>
  <c r="R1336" i="12"/>
  <c r="R1337" i="12"/>
  <c r="R1338" i="12"/>
  <c r="R1339" i="12"/>
  <c r="R1340" i="12"/>
  <c r="R1341" i="12"/>
  <c r="R1342" i="12"/>
  <c r="R1343" i="12"/>
  <c r="R1344" i="12"/>
  <c r="R1345" i="12"/>
  <c r="R1346" i="12"/>
  <c r="R1347" i="12"/>
  <c r="R1348" i="12"/>
  <c r="R1349" i="12"/>
  <c r="R1350" i="12"/>
  <c r="R1351" i="12"/>
  <c r="R1352" i="12"/>
  <c r="R1353" i="12"/>
  <c r="R1354" i="12"/>
  <c r="R1355" i="12"/>
  <c r="R1356" i="12"/>
  <c r="R1357" i="12"/>
  <c r="R1358" i="12"/>
  <c r="R1359" i="12"/>
  <c r="R1360" i="12"/>
  <c r="R1361" i="12"/>
  <c r="R1362" i="12"/>
  <c r="R1363" i="12"/>
  <c r="R1364" i="12"/>
  <c r="R1365" i="12"/>
  <c r="R1366" i="12"/>
  <c r="R1367" i="12"/>
  <c r="R1368" i="12"/>
  <c r="R1369" i="12"/>
  <c r="R1370" i="12"/>
  <c r="R1371" i="12"/>
  <c r="R1372" i="12"/>
  <c r="R1373" i="12"/>
  <c r="R1374" i="12"/>
  <c r="R1375" i="12"/>
  <c r="R1376" i="12"/>
  <c r="R1377" i="12"/>
  <c r="R1378" i="12"/>
  <c r="R1379" i="12"/>
  <c r="R1380" i="12"/>
  <c r="R1381" i="12"/>
  <c r="R1382" i="12"/>
  <c r="R1383" i="12"/>
  <c r="R1384" i="12"/>
  <c r="R1385" i="12"/>
  <c r="R1386" i="12"/>
  <c r="R1387" i="12"/>
  <c r="R1388" i="12"/>
  <c r="R1389" i="12"/>
  <c r="R1390" i="12"/>
  <c r="R1391" i="12"/>
  <c r="R1392" i="12"/>
  <c r="R1393" i="12"/>
  <c r="R1394" i="12"/>
  <c r="R1395" i="12"/>
  <c r="R1396" i="12"/>
  <c r="R1397" i="12"/>
  <c r="R1398" i="12"/>
  <c r="R1399" i="12"/>
  <c r="R1400" i="12"/>
  <c r="R1401" i="12"/>
  <c r="R1402" i="12"/>
  <c r="R1403" i="12"/>
  <c r="R1404" i="12"/>
  <c r="R1405" i="12"/>
  <c r="R1406" i="12"/>
  <c r="R1407" i="12"/>
  <c r="R1408" i="12"/>
  <c r="R1409" i="12"/>
  <c r="R1410" i="12"/>
  <c r="R1411" i="12"/>
  <c r="R1412" i="12"/>
  <c r="R1413" i="12"/>
  <c r="R1414" i="12"/>
  <c r="R1415" i="12"/>
  <c r="R1416" i="12"/>
  <c r="R1417" i="12"/>
  <c r="R1418" i="12"/>
  <c r="R1419" i="12"/>
  <c r="R1420" i="12"/>
  <c r="R1421" i="12"/>
  <c r="R1422" i="12"/>
  <c r="R1423" i="12"/>
  <c r="R1424" i="12"/>
  <c r="R1425" i="12"/>
  <c r="R1426" i="12"/>
  <c r="R1427" i="12"/>
  <c r="R1428" i="12"/>
  <c r="R1429" i="12"/>
  <c r="R1430" i="12"/>
  <c r="R1431" i="12"/>
  <c r="R1432" i="12"/>
  <c r="R1433" i="12"/>
  <c r="R1434" i="12"/>
  <c r="R1435" i="12"/>
  <c r="R1436" i="12"/>
  <c r="R1437" i="12"/>
  <c r="R1438" i="12"/>
  <c r="R1439" i="12"/>
  <c r="R1440" i="12"/>
  <c r="R1441" i="12"/>
  <c r="R1442" i="12"/>
  <c r="R1443" i="12"/>
  <c r="R1444" i="12"/>
  <c r="R1445" i="12"/>
  <c r="R1446" i="12"/>
  <c r="R1447" i="12"/>
  <c r="R1448" i="12"/>
  <c r="R1449" i="12"/>
  <c r="R1450" i="12"/>
  <c r="R1451" i="12"/>
  <c r="R1452" i="12"/>
  <c r="R1453" i="12"/>
  <c r="R1454" i="12"/>
  <c r="R1455" i="12"/>
  <c r="R1456" i="12"/>
  <c r="R1457" i="12"/>
  <c r="R1458" i="12"/>
  <c r="R1459" i="12"/>
  <c r="R1460" i="12"/>
  <c r="R1461" i="12"/>
  <c r="R1462" i="12"/>
  <c r="R1463" i="12"/>
  <c r="R1464" i="12"/>
  <c r="R1465" i="12"/>
  <c r="R1466" i="12"/>
  <c r="R1467" i="12"/>
  <c r="R1468" i="12"/>
  <c r="R1469" i="12"/>
  <c r="R1470" i="12"/>
  <c r="R1471" i="12"/>
  <c r="R1472" i="12"/>
  <c r="R1473" i="12"/>
  <c r="R1474" i="12"/>
  <c r="R1475" i="12"/>
  <c r="R1476" i="12"/>
  <c r="R1477" i="12"/>
  <c r="R1478" i="12"/>
  <c r="R1479" i="12"/>
  <c r="R1480" i="12"/>
  <c r="R1481" i="12"/>
  <c r="R1482" i="12"/>
  <c r="R1483" i="12"/>
  <c r="R1484" i="12"/>
  <c r="R1485" i="12"/>
  <c r="R1486" i="12"/>
  <c r="R1487" i="12"/>
  <c r="R1488" i="12"/>
  <c r="R1489" i="12"/>
  <c r="R1490" i="12"/>
  <c r="R1491" i="12"/>
  <c r="R1492" i="12"/>
  <c r="R1493" i="12"/>
  <c r="R1494" i="12"/>
  <c r="R1495" i="12"/>
  <c r="R1496" i="12"/>
  <c r="R1497" i="12"/>
  <c r="R1498" i="12"/>
  <c r="R1499" i="12"/>
  <c r="R1500" i="12"/>
  <c r="R1501" i="12"/>
  <c r="R1502" i="12"/>
  <c r="R1503" i="12"/>
  <c r="R1504" i="12"/>
  <c r="R1505" i="12"/>
  <c r="R1506" i="12"/>
  <c r="R1507" i="12"/>
  <c r="R1508" i="12"/>
  <c r="R1509" i="12"/>
  <c r="R1510" i="12"/>
  <c r="R1511" i="12"/>
  <c r="R1512" i="12"/>
  <c r="R1513" i="12"/>
  <c r="R1514" i="12"/>
  <c r="R1515" i="12"/>
  <c r="R1516" i="12"/>
  <c r="R1517" i="12"/>
  <c r="R1518" i="12"/>
  <c r="R1519" i="12"/>
  <c r="R1520" i="12"/>
  <c r="R1521" i="12"/>
  <c r="R1522" i="12"/>
  <c r="R1523" i="12"/>
  <c r="R1524" i="12"/>
  <c r="R1525" i="12"/>
  <c r="R1526" i="12"/>
  <c r="R1527" i="12"/>
  <c r="R1528" i="12"/>
  <c r="R1529" i="12"/>
  <c r="R1530" i="12"/>
  <c r="R1531" i="12"/>
  <c r="R1532" i="12"/>
  <c r="R1533" i="12"/>
  <c r="R1534" i="12"/>
  <c r="R1535" i="12"/>
  <c r="R1536" i="12"/>
  <c r="R1537" i="12"/>
  <c r="R1538" i="12"/>
  <c r="R1539" i="12"/>
  <c r="R1540" i="12"/>
  <c r="R1541" i="12"/>
  <c r="R1542" i="12"/>
  <c r="R1543" i="12"/>
  <c r="R1544" i="12"/>
  <c r="R1545" i="12"/>
  <c r="R1546" i="12"/>
  <c r="R1547" i="12"/>
  <c r="R1548" i="12"/>
  <c r="R1549" i="12"/>
  <c r="R1550" i="12"/>
  <c r="R1551" i="12"/>
  <c r="R1552" i="12"/>
  <c r="R1553" i="12"/>
  <c r="R1554" i="12"/>
  <c r="R1555" i="12"/>
  <c r="R1556" i="12"/>
  <c r="R1557" i="12"/>
  <c r="R1558" i="12"/>
  <c r="R1559" i="12"/>
  <c r="R1560" i="12"/>
  <c r="R1561" i="12"/>
  <c r="R1562" i="12"/>
  <c r="R1563" i="12"/>
  <c r="R1564" i="12"/>
  <c r="R1565" i="12"/>
  <c r="R1566" i="12"/>
  <c r="R1567" i="12"/>
  <c r="R1568" i="12"/>
  <c r="R1569" i="12"/>
  <c r="R1570" i="12"/>
  <c r="R1571" i="12"/>
  <c r="R1572" i="12"/>
  <c r="R1573" i="12"/>
  <c r="R1574" i="12"/>
  <c r="R1575" i="12"/>
  <c r="R1576" i="12"/>
  <c r="R1577" i="12"/>
  <c r="R1578" i="12"/>
  <c r="R1579" i="12"/>
  <c r="R1580" i="12"/>
  <c r="R1581" i="12"/>
  <c r="R1582" i="12"/>
  <c r="R1583" i="12"/>
  <c r="R1584" i="12"/>
  <c r="R1585" i="12"/>
  <c r="R1586" i="12"/>
  <c r="R1587" i="12"/>
  <c r="R1588" i="12"/>
  <c r="R1589" i="12"/>
  <c r="R1590" i="12"/>
  <c r="R1591" i="12"/>
  <c r="R1592" i="12"/>
  <c r="R1593" i="12"/>
  <c r="R1594" i="12"/>
  <c r="R1595" i="12"/>
  <c r="R1596" i="12"/>
  <c r="R1597" i="12"/>
  <c r="R1598" i="12"/>
  <c r="R1599" i="12"/>
  <c r="R1600" i="12"/>
  <c r="R1601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15" i="12"/>
  <c r="R1616" i="12"/>
  <c r="R1617" i="12"/>
  <c r="R1618" i="12"/>
  <c r="R1619" i="12"/>
  <c r="R1620" i="12"/>
  <c r="R1621" i="12"/>
  <c r="R1622" i="12"/>
  <c r="R1623" i="12"/>
  <c r="R1624" i="12"/>
  <c r="R1625" i="12"/>
  <c r="R1626" i="12"/>
  <c r="R1627" i="12"/>
  <c r="R1628" i="12"/>
  <c r="R1629" i="12"/>
  <c r="R1630" i="12"/>
  <c r="R1631" i="12"/>
  <c r="R1632" i="12"/>
  <c r="R1633" i="12"/>
  <c r="R1634" i="12"/>
  <c r="R1635" i="12"/>
  <c r="R1636" i="12"/>
  <c r="R1637" i="12"/>
  <c r="R1638" i="12"/>
  <c r="R1639" i="12"/>
  <c r="R1640" i="12"/>
  <c r="R1641" i="12"/>
  <c r="R1642" i="12"/>
  <c r="R1643" i="12"/>
  <c r="R1644" i="12"/>
  <c r="R1645" i="12"/>
  <c r="R1646" i="12"/>
  <c r="R1647" i="12"/>
  <c r="R1648" i="12"/>
  <c r="R1649" i="12"/>
  <c r="R1650" i="12"/>
  <c r="R1651" i="12"/>
  <c r="R1652" i="12"/>
  <c r="R1653" i="12"/>
  <c r="R1654" i="12"/>
  <c r="R1655" i="12"/>
  <c r="R1656" i="12"/>
  <c r="R1657" i="12"/>
  <c r="R1658" i="12"/>
  <c r="R1659" i="12"/>
  <c r="R1660" i="12"/>
  <c r="R1661" i="12"/>
  <c r="R1662" i="12"/>
  <c r="R1663" i="12"/>
  <c r="R1664" i="12"/>
  <c r="R1665" i="12"/>
  <c r="R1666" i="12"/>
  <c r="R1667" i="12"/>
  <c r="R1668" i="12"/>
  <c r="R1669" i="12"/>
  <c r="R1670" i="12"/>
  <c r="R1671" i="12"/>
  <c r="R1672" i="12"/>
  <c r="R1673" i="12"/>
  <c r="R1674" i="12"/>
  <c r="R1675" i="12"/>
  <c r="R1676" i="12"/>
  <c r="R1677" i="12"/>
  <c r="R1678" i="12"/>
  <c r="R1679" i="12"/>
  <c r="R1680" i="12"/>
  <c r="R1681" i="12"/>
  <c r="R1682" i="12"/>
  <c r="R1683" i="12"/>
  <c r="R1684" i="12"/>
  <c r="R1685" i="12"/>
  <c r="R1686" i="12"/>
  <c r="R1687" i="12"/>
  <c r="R1688" i="12"/>
  <c r="R1689" i="12"/>
  <c r="R1690" i="12"/>
  <c r="R1691" i="12"/>
  <c r="R1692" i="12"/>
  <c r="R1693" i="12"/>
  <c r="R1694" i="12"/>
  <c r="R1695" i="12"/>
  <c r="R1696" i="12"/>
  <c r="R1697" i="12"/>
  <c r="R1698" i="12"/>
  <c r="R1699" i="12"/>
  <c r="R1700" i="12"/>
  <c r="R1701" i="12"/>
  <c r="R1702" i="12"/>
  <c r="R1703" i="12"/>
  <c r="R1704" i="12"/>
  <c r="R1705" i="12"/>
  <c r="R1706" i="12"/>
  <c r="R1707" i="12"/>
  <c r="R1708" i="12"/>
  <c r="R1709" i="12"/>
  <c r="R1710" i="12"/>
  <c r="R1711" i="12"/>
  <c r="R1712" i="12"/>
  <c r="R1713" i="12"/>
  <c r="R1714" i="12"/>
  <c r="R1715" i="12"/>
  <c r="R1716" i="12"/>
  <c r="R1717" i="12"/>
  <c r="R1718" i="12"/>
  <c r="R1719" i="12"/>
  <c r="R1720" i="12"/>
  <c r="R1721" i="12"/>
  <c r="R1722" i="12"/>
  <c r="R1723" i="12"/>
  <c r="R1724" i="12"/>
  <c r="R1725" i="12"/>
  <c r="R1726" i="12"/>
  <c r="R1727" i="12"/>
  <c r="R1728" i="12"/>
  <c r="R1729" i="12"/>
  <c r="R1730" i="12"/>
  <c r="R1731" i="12"/>
  <c r="R1732" i="12"/>
  <c r="R1733" i="12"/>
  <c r="R1734" i="12"/>
  <c r="R1735" i="12"/>
  <c r="R1736" i="12"/>
  <c r="R1737" i="12"/>
  <c r="R1738" i="12"/>
  <c r="R1739" i="12"/>
  <c r="R1740" i="12"/>
  <c r="R1741" i="12"/>
  <c r="R1742" i="12"/>
  <c r="R1743" i="12"/>
  <c r="R1744" i="12"/>
  <c r="R1745" i="12"/>
  <c r="R1746" i="12"/>
  <c r="R1747" i="12"/>
  <c r="R1748" i="12"/>
  <c r="R1749" i="12"/>
  <c r="R1750" i="12"/>
  <c r="R1751" i="12"/>
  <c r="R1752" i="12"/>
  <c r="R1753" i="12"/>
  <c r="R1754" i="12"/>
  <c r="R1755" i="12"/>
  <c r="R1756" i="12"/>
  <c r="R1757" i="12"/>
  <c r="R1758" i="12"/>
  <c r="R1759" i="12"/>
  <c r="R1760" i="12"/>
  <c r="R1761" i="12"/>
  <c r="R1762" i="12"/>
  <c r="R1763" i="12"/>
  <c r="R1764" i="12"/>
  <c r="R1765" i="12"/>
  <c r="R1766" i="12"/>
  <c r="R1767" i="12"/>
  <c r="R1768" i="12"/>
  <c r="R1769" i="12"/>
  <c r="R1770" i="12"/>
  <c r="R1771" i="12"/>
  <c r="R1772" i="12"/>
  <c r="R1773" i="12"/>
  <c r="R1774" i="12"/>
  <c r="R1775" i="12"/>
  <c r="R1776" i="12"/>
  <c r="R1777" i="12"/>
  <c r="R1778" i="12"/>
  <c r="R1779" i="12"/>
  <c r="R1780" i="12"/>
  <c r="R1781" i="12"/>
  <c r="R1782" i="12"/>
  <c r="R1783" i="12"/>
  <c r="R1784" i="12"/>
  <c r="R1785" i="12"/>
  <c r="R1786" i="12"/>
  <c r="R1787" i="12"/>
  <c r="R1788" i="12"/>
  <c r="R1789" i="12"/>
  <c r="R1790" i="12"/>
  <c r="R1791" i="12"/>
  <c r="R1792" i="12"/>
  <c r="R1793" i="12"/>
  <c r="R1794" i="12"/>
  <c r="R1795" i="12"/>
  <c r="R1796" i="12"/>
  <c r="R1797" i="12"/>
  <c r="R1798" i="12"/>
  <c r="R1799" i="12"/>
  <c r="R1800" i="12"/>
  <c r="R1801" i="12"/>
  <c r="R1802" i="12"/>
  <c r="R1803" i="12"/>
  <c r="R1804" i="12"/>
  <c r="R1805" i="12"/>
  <c r="R1806" i="12"/>
  <c r="R1807" i="12"/>
  <c r="R1808" i="12"/>
  <c r="R1809" i="12"/>
  <c r="R1810" i="12"/>
  <c r="R1811" i="12"/>
  <c r="R1812" i="12"/>
  <c r="R1813" i="12"/>
  <c r="R1814" i="12"/>
  <c r="R1815" i="12"/>
  <c r="R1816" i="12"/>
  <c r="R1817" i="12"/>
  <c r="R1818" i="12"/>
  <c r="R1819" i="12"/>
  <c r="R1820" i="12"/>
  <c r="R1821" i="12"/>
  <c r="R1822" i="12"/>
  <c r="R1823" i="12"/>
  <c r="R1824" i="12"/>
  <c r="R1825" i="12"/>
  <c r="R1826" i="12"/>
  <c r="R1827" i="12"/>
  <c r="R1828" i="12"/>
  <c r="R1829" i="12"/>
  <c r="R1830" i="12"/>
  <c r="R1831" i="12"/>
  <c r="R1832" i="12"/>
  <c r="R1833" i="12"/>
  <c r="R1834" i="12"/>
  <c r="R1835" i="12"/>
  <c r="R1836" i="12"/>
  <c r="R1837" i="12"/>
  <c r="R1838" i="12"/>
  <c r="R1839" i="12"/>
  <c r="R1840" i="12"/>
  <c r="R1841" i="12"/>
  <c r="R1842" i="12"/>
  <c r="R1843" i="12"/>
  <c r="R1844" i="12"/>
  <c r="R1845" i="12"/>
  <c r="R1846" i="12"/>
  <c r="R1847" i="12"/>
  <c r="R1848" i="12"/>
  <c r="R1849" i="12"/>
  <c r="R1850" i="12"/>
  <c r="R1851" i="12"/>
  <c r="R1852" i="12"/>
  <c r="R1853" i="12"/>
  <c r="R1854" i="12"/>
  <c r="R1855" i="12"/>
  <c r="R1856" i="12"/>
  <c r="R1857" i="12"/>
  <c r="R1858" i="12"/>
  <c r="R1859" i="12"/>
  <c r="R1860" i="12"/>
  <c r="R1861" i="12"/>
  <c r="R1862" i="12"/>
  <c r="R1863" i="12"/>
  <c r="R1864" i="12"/>
  <c r="R1865" i="12"/>
  <c r="R1866" i="12"/>
  <c r="R1867" i="12"/>
  <c r="R1868" i="12"/>
  <c r="R1869" i="12"/>
  <c r="R1870" i="12"/>
  <c r="R1871" i="12"/>
  <c r="R1872" i="12"/>
  <c r="R1873" i="12"/>
  <c r="R1874" i="12"/>
  <c r="R1875" i="12"/>
  <c r="R1876" i="12"/>
  <c r="R1877" i="12"/>
  <c r="R1878" i="12"/>
  <c r="R1879" i="12"/>
  <c r="R1880" i="12"/>
  <c r="R1881" i="12"/>
  <c r="R1882" i="12"/>
  <c r="R1883" i="12"/>
  <c r="R1884" i="12"/>
  <c r="R1885" i="12"/>
  <c r="R1886" i="12"/>
  <c r="R1887" i="12"/>
  <c r="R1888" i="12"/>
  <c r="R1889" i="12"/>
  <c r="R1890" i="12"/>
  <c r="R1891" i="12"/>
  <c r="R1892" i="12"/>
  <c r="R1893" i="12"/>
  <c r="R1894" i="12"/>
  <c r="R1895" i="12"/>
  <c r="R1896" i="12"/>
  <c r="R1897" i="12"/>
  <c r="R1898" i="12"/>
  <c r="R1899" i="12"/>
  <c r="R1900" i="12"/>
  <c r="R1901" i="12"/>
  <c r="R1902" i="12"/>
  <c r="R1903" i="12"/>
  <c r="R1904" i="12"/>
  <c r="R1905" i="12"/>
  <c r="R1906" i="12"/>
  <c r="R1907" i="12"/>
  <c r="R1908" i="12"/>
  <c r="R1909" i="12"/>
  <c r="R1910" i="12"/>
  <c r="R1911" i="12"/>
  <c r="R1912" i="12"/>
  <c r="R1913" i="12"/>
  <c r="R1914" i="12"/>
  <c r="R1915" i="12"/>
  <c r="R1916" i="12"/>
  <c r="R1917" i="12"/>
  <c r="R1918" i="12"/>
  <c r="R1919" i="12"/>
  <c r="R1920" i="12"/>
  <c r="R1921" i="12"/>
  <c r="R1922" i="12"/>
  <c r="R1923" i="12"/>
  <c r="R1924" i="12"/>
  <c r="R1925" i="12"/>
  <c r="R1926" i="12"/>
  <c r="R1927" i="12"/>
  <c r="R1928" i="12"/>
  <c r="R1929" i="12"/>
  <c r="R1930" i="12"/>
  <c r="R1931" i="12"/>
  <c r="R1932" i="12"/>
  <c r="R1933" i="12"/>
  <c r="R1934" i="12"/>
  <c r="R1935" i="12"/>
  <c r="R1936" i="12"/>
  <c r="R1937" i="12"/>
  <c r="R1938" i="12"/>
  <c r="R1939" i="12"/>
  <c r="R1940" i="12"/>
  <c r="R1941" i="12"/>
  <c r="R1942" i="12"/>
  <c r="R1943" i="12"/>
  <c r="R1944" i="12"/>
  <c r="R1945" i="12"/>
  <c r="R1946" i="12"/>
  <c r="R1947" i="12"/>
  <c r="R1948" i="12"/>
  <c r="R1949" i="12"/>
  <c r="R1950" i="12"/>
  <c r="R1951" i="12"/>
  <c r="R1952" i="12"/>
  <c r="R1953" i="12"/>
  <c r="R1954" i="12"/>
  <c r="R1955" i="12"/>
  <c r="R1956" i="12"/>
  <c r="R1957" i="12"/>
  <c r="R1958" i="12"/>
  <c r="R1959" i="12"/>
  <c r="R1960" i="12"/>
  <c r="R1961" i="12"/>
  <c r="R1962" i="12"/>
  <c r="R1963" i="12"/>
  <c r="R1964" i="12"/>
  <c r="R1965" i="12"/>
  <c r="R1966" i="12"/>
  <c r="R1967" i="12"/>
  <c r="R1968" i="12"/>
  <c r="R1969" i="12"/>
  <c r="R1970" i="12"/>
  <c r="R1971" i="12"/>
  <c r="R1972" i="12"/>
  <c r="R1973" i="12"/>
  <c r="R1974" i="12"/>
  <c r="R1975" i="12"/>
  <c r="R1976" i="12"/>
  <c r="R1977" i="12"/>
  <c r="R1978" i="12"/>
  <c r="R1979" i="12"/>
  <c r="R1980" i="12"/>
  <c r="R1981" i="12"/>
  <c r="R1982" i="12"/>
  <c r="R1983" i="12"/>
  <c r="R1984" i="12"/>
  <c r="R1985" i="12"/>
  <c r="R1986" i="12"/>
  <c r="R1987" i="12"/>
  <c r="R1988" i="12"/>
  <c r="R1989" i="12"/>
  <c r="R1990" i="12"/>
  <c r="R1991" i="12"/>
  <c r="R1992" i="12"/>
  <c r="R1993" i="12"/>
  <c r="R1994" i="12"/>
  <c r="R1995" i="12"/>
  <c r="R1996" i="12"/>
  <c r="R1997" i="12"/>
  <c r="R1998" i="12"/>
  <c r="R1999" i="12"/>
  <c r="R2000" i="12"/>
  <c r="R2001" i="12"/>
  <c r="R2002" i="12"/>
  <c r="R2003" i="12"/>
  <c r="R2004" i="12"/>
  <c r="R2005" i="12"/>
  <c r="R2006" i="12"/>
  <c r="R2007" i="12"/>
  <c r="R2008" i="12"/>
  <c r="R2009" i="12"/>
  <c r="R2010" i="12"/>
  <c r="R2011" i="12"/>
  <c r="R2012" i="12"/>
  <c r="R2013" i="12"/>
  <c r="R2014" i="12"/>
  <c r="R2015" i="12"/>
  <c r="R2016" i="12"/>
  <c r="R2017" i="12"/>
  <c r="R2018" i="12"/>
  <c r="R2019" i="12"/>
  <c r="R2020" i="12"/>
  <c r="R2021" i="12"/>
  <c r="R2022" i="12"/>
  <c r="R2023" i="12"/>
  <c r="R2024" i="12"/>
  <c r="R2025" i="12"/>
  <c r="R2026" i="12"/>
  <c r="R2027" i="12"/>
  <c r="R2028" i="12"/>
  <c r="R2029" i="12"/>
  <c r="R2030" i="12"/>
  <c r="R2031" i="12"/>
  <c r="R2032" i="12"/>
  <c r="R2033" i="12"/>
  <c r="R2034" i="12"/>
  <c r="R2035" i="12"/>
  <c r="R2036" i="12"/>
  <c r="R2037" i="12"/>
  <c r="R2038" i="12"/>
  <c r="R2039" i="12"/>
  <c r="R2040" i="12"/>
  <c r="R2041" i="12"/>
  <c r="R2042" i="12"/>
  <c r="R2043" i="12"/>
  <c r="R2044" i="12"/>
  <c r="R2045" i="12"/>
  <c r="R2046" i="12"/>
  <c r="R2047" i="12"/>
  <c r="R2048" i="12"/>
  <c r="R2049" i="12"/>
  <c r="R2050" i="12"/>
  <c r="R2051" i="12"/>
  <c r="R2052" i="12"/>
  <c r="R2053" i="12"/>
  <c r="R2054" i="12"/>
  <c r="R2055" i="12"/>
  <c r="R2056" i="12"/>
  <c r="R2057" i="12"/>
  <c r="R2058" i="12"/>
  <c r="R2059" i="12"/>
  <c r="R2060" i="12"/>
  <c r="R2061" i="12"/>
  <c r="R2062" i="12"/>
  <c r="R2063" i="12"/>
  <c r="R2064" i="12"/>
  <c r="R2065" i="12"/>
  <c r="R2066" i="12"/>
  <c r="R2067" i="12"/>
  <c r="R2068" i="12"/>
  <c r="R2069" i="12"/>
  <c r="R2070" i="12"/>
  <c r="R2071" i="12"/>
  <c r="R2072" i="12"/>
  <c r="R2073" i="12"/>
  <c r="R2074" i="12"/>
  <c r="R2075" i="12"/>
  <c r="R2076" i="12"/>
  <c r="R2077" i="12"/>
  <c r="R2078" i="12"/>
  <c r="R2079" i="12"/>
  <c r="R2080" i="12"/>
  <c r="R2081" i="12"/>
  <c r="R2082" i="12"/>
  <c r="R2083" i="12"/>
  <c r="R2084" i="12"/>
  <c r="R2085" i="12"/>
  <c r="R2086" i="12"/>
  <c r="R2087" i="12"/>
  <c r="R2088" i="12"/>
  <c r="R2089" i="12"/>
  <c r="R2090" i="12"/>
  <c r="R2091" i="12"/>
  <c r="R2092" i="12"/>
  <c r="R2093" i="12"/>
  <c r="R2094" i="12"/>
  <c r="R2095" i="12"/>
  <c r="R2096" i="12"/>
  <c r="R2097" i="12"/>
  <c r="R2098" i="12"/>
  <c r="R2099" i="12"/>
  <c r="R2100" i="12"/>
  <c r="R2101" i="12"/>
  <c r="R2102" i="12"/>
  <c r="R2103" i="12"/>
  <c r="R2104" i="12"/>
  <c r="R2105" i="12"/>
  <c r="R2106" i="12"/>
  <c r="R2107" i="12"/>
  <c r="R2108" i="12"/>
  <c r="R2109" i="12"/>
  <c r="R2110" i="12"/>
  <c r="R2111" i="12"/>
  <c r="R2112" i="12"/>
  <c r="R2113" i="12"/>
  <c r="R2114" i="12"/>
  <c r="R2115" i="12"/>
  <c r="R2116" i="12"/>
  <c r="R2117" i="12"/>
  <c r="R2118" i="12"/>
  <c r="R2119" i="12"/>
  <c r="R2120" i="12"/>
  <c r="R2121" i="12"/>
  <c r="R2122" i="12"/>
  <c r="R2123" i="12"/>
  <c r="R2124" i="12"/>
  <c r="R2125" i="12"/>
  <c r="R2126" i="12"/>
  <c r="R2127" i="12"/>
  <c r="R2128" i="12"/>
  <c r="R2129" i="12"/>
  <c r="R2130" i="12"/>
  <c r="R2131" i="12"/>
  <c r="R2132" i="12"/>
  <c r="R2133" i="12"/>
  <c r="R2134" i="12"/>
  <c r="R2135" i="12"/>
  <c r="R2136" i="12"/>
  <c r="R2137" i="12"/>
  <c r="R2138" i="12"/>
  <c r="R2139" i="12"/>
  <c r="R2140" i="12"/>
  <c r="R2141" i="12"/>
  <c r="R2142" i="12"/>
  <c r="R2143" i="12"/>
  <c r="R2144" i="12"/>
  <c r="R2145" i="12"/>
  <c r="R2146" i="12"/>
  <c r="R2147" i="12"/>
  <c r="R2148" i="12"/>
  <c r="R2149" i="12"/>
  <c r="R2150" i="12"/>
  <c r="R2151" i="12"/>
  <c r="R2152" i="12"/>
  <c r="R2153" i="12"/>
  <c r="R2154" i="12"/>
  <c r="R2155" i="12"/>
  <c r="R2156" i="12"/>
  <c r="R2157" i="12"/>
  <c r="R2158" i="12"/>
  <c r="R2159" i="12"/>
  <c r="R2160" i="12"/>
  <c r="R2161" i="12"/>
  <c r="R2162" i="12"/>
  <c r="R2163" i="12"/>
  <c r="R2164" i="12"/>
  <c r="R2165" i="12"/>
  <c r="R2166" i="12"/>
  <c r="R2167" i="12"/>
  <c r="R2168" i="12"/>
  <c r="R2169" i="12"/>
  <c r="R2170" i="12"/>
  <c r="R2171" i="12"/>
  <c r="R2172" i="12"/>
  <c r="R2173" i="12"/>
  <c r="R2174" i="12"/>
  <c r="R2175" i="12"/>
  <c r="R2176" i="12"/>
  <c r="R2177" i="12"/>
  <c r="R2178" i="12"/>
  <c r="R2179" i="12"/>
  <c r="R2180" i="12"/>
  <c r="R2181" i="12"/>
  <c r="R2182" i="12"/>
  <c r="R2183" i="12"/>
  <c r="R2184" i="12"/>
  <c r="R2185" i="12"/>
  <c r="R2186" i="12"/>
  <c r="R2187" i="12"/>
  <c r="R2188" i="12"/>
  <c r="R2189" i="12"/>
  <c r="R2190" i="12"/>
  <c r="R2191" i="12"/>
  <c r="R2192" i="12"/>
  <c r="R2193" i="12"/>
  <c r="R2194" i="12"/>
  <c r="R2195" i="12"/>
  <c r="R2196" i="12"/>
  <c r="R2197" i="12"/>
  <c r="R2198" i="12"/>
  <c r="R2199" i="12"/>
  <c r="R2200" i="12"/>
  <c r="R2201" i="12"/>
  <c r="R2202" i="12"/>
  <c r="R2203" i="12"/>
  <c r="R2204" i="12"/>
  <c r="R2205" i="12"/>
  <c r="R2206" i="12"/>
  <c r="R2207" i="12"/>
  <c r="R2208" i="12"/>
  <c r="R2209" i="12"/>
  <c r="R2210" i="12"/>
  <c r="R2211" i="12"/>
  <c r="R2212" i="12"/>
  <c r="R2213" i="12"/>
  <c r="R2214" i="12"/>
  <c r="R2215" i="12"/>
  <c r="R2216" i="12"/>
  <c r="R2217" i="12"/>
  <c r="R2218" i="12"/>
  <c r="R2219" i="12"/>
  <c r="R2220" i="12"/>
  <c r="R2221" i="12"/>
  <c r="R2222" i="12"/>
  <c r="R2223" i="12"/>
  <c r="R2224" i="12"/>
  <c r="R2225" i="12"/>
  <c r="R2226" i="12"/>
  <c r="R2227" i="12"/>
  <c r="R2228" i="12"/>
  <c r="R2229" i="12"/>
  <c r="R2230" i="12"/>
  <c r="R2231" i="12"/>
  <c r="R2232" i="12"/>
  <c r="R2233" i="12"/>
  <c r="R2234" i="12"/>
  <c r="R2235" i="12"/>
  <c r="R2236" i="12"/>
  <c r="R2237" i="12"/>
  <c r="R2238" i="12"/>
  <c r="R2239" i="12"/>
  <c r="R2240" i="12"/>
  <c r="R2241" i="12"/>
  <c r="R2242" i="12"/>
  <c r="R2243" i="12"/>
  <c r="R2244" i="12"/>
  <c r="R2245" i="12"/>
  <c r="R2246" i="12"/>
  <c r="R2247" i="12"/>
  <c r="R2248" i="12"/>
  <c r="R2249" i="12"/>
  <c r="R2250" i="12"/>
  <c r="R2251" i="12"/>
  <c r="R2252" i="12"/>
  <c r="R2253" i="12"/>
  <c r="R2254" i="12"/>
  <c r="R2255" i="12"/>
  <c r="R2256" i="12"/>
  <c r="R2257" i="12"/>
  <c r="R2258" i="12"/>
  <c r="R2259" i="12"/>
  <c r="R2260" i="12"/>
  <c r="R2261" i="12"/>
  <c r="R2262" i="12"/>
  <c r="R2263" i="12"/>
  <c r="R2264" i="12"/>
  <c r="R2265" i="12"/>
  <c r="R2266" i="12"/>
  <c r="R2267" i="12"/>
  <c r="R2268" i="12"/>
  <c r="R2269" i="12"/>
  <c r="R2270" i="12"/>
  <c r="R2271" i="12"/>
  <c r="R2272" i="12"/>
  <c r="R2273" i="12"/>
  <c r="R2274" i="12"/>
  <c r="R2275" i="12"/>
  <c r="R2276" i="12"/>
  <c r="R2277" i="12"/>
  <c r="R2278" i="12"/>
  <c r="R2279" i="12"/>
  <c r="R2280" i="12"/>
  <c r="R2281" i="12"/>
  <c r="R2282" i="12"/>
  <c r="R2283" i="12"/>
  <c r="R2284" i="12"/>
  <c r="R2285" i="12"/>
  <c r="R2286" i="12"/>
  <c r="R2287" i="12"/>
  <c r="R2288" i="12"/>
  <c r="R2289" i="12"/>
  <c r="R2290" i="12"/>
  <c r="R2291" i="12"/>
  <c r="R2292" i="12"/>
  <c r="R2293" i="12"/>
  <c r="R2294" i="12"/>
  <c r="R2295" i="12"/>
  <c r="R2296" i="12"/>
  <c r="R2297" i="12"/>
  <c r="R2298" i="12"/>
  <c r="R2299" i="12"/>
  <c r="R2300" i="12"/>
  <c r="R2301" i="12"/>
  <c r="R2302" i="12"/>
  <c r="R2303" i="12"/>
  <c r="R2304" i="12"/>
  <c r="R2305" i="12"/>
  <c r="R2306" i="12"/>
  <c r="R2307" i="12"/>
  <c r="R2308" i="12"/>
  <c r="R2309" i="12"/>
  <c r="R2310" i="12"/>
  <c r="R2311" i="12"/>
  <c r="R2312" i="12"/>
  <c r="R2313" i="12"/>
  <c r="R2314" i="12"/>
  <c r="R2315" i="12"/>
  <c r="R2316" i="12"/>
  <c r="R2317" i="12"/>
  <c r="R2318" i="12"/>
  <c r="R2319" i="12"/>
  <c r="R2320" i="12"/>
  <c r="R2321" i="12"/>
  <c r="R2322" i="12"/>
  <c r="R2323" i="12"/>
  <c r="R2324" i="12"/>
  <c r="R2325" i="12"/>
  <c r="R2326" i="12"/>
  <c r="R2327" i="12"/>
  <c r="R2328" i="12"/>
  <c r="R2329" i="12"/>
  <c r="R2330" i="12"/>
  <c r="R2331" i="12"/>
  <c r="R2332" i="12"/>
  <c r="R2333" i="12"/>
  <c r="R2334" i="12"/>
  <c r="R2335" i="12"/>
  <c r="R2336" i="12"/>
  <c r="R2337" i="12"/>
  <c r="R2338" i="12"/>
  <c r="R2339" i="12"/>
  <c r="R2340" i="12"/>
  <c r="R2341" i="12"/>
  <c r="R2342" i="12"/>
  <c r="R2343" i="12"/>
  <c r="R2344" i="12"/>
  <c r="R2345" i="12"/>
  <c r="R2346" i="12"/>
  <c r="R2347" i="12"/>
  <c r="R2348" i="12"/>
  <c r="R2349" i="12"/>
  <c r="R2350" i="12"/>
  <c r="R2351" i="12"/>
  <c r="R2352" i="12"/>
  <c r="R2353" i="12"/>
  <c r="R2354" i="12"/>
  <c r="R2355" i="12"/>
  <c r="R2356" i="12"/>
  <c r="R2357" i="12"/>
  <c r="R2358" i="12"/>
  <c r="R2359" i="12"/>
  <c r="R2360" i="12"/>
  <c r="R2361" i="12"/>
  <c r="R2362" i="12"/>
  <c r="R2363" i="12"/>
  <c r="R2364" i="12"/>
  <c r="R2365" i="12"/>
  <c r="R2366" i="12"/>
  <c r="R2367" i="12"/>
  <c r="R2368" i="12"/>
  <c r="R2369" i="12"/>
  <c r="R2370" i="12"/>
  <c r="R2371" i="12"/>
  <c r="R2372" i="12"/>
  <c r="R2373" i="12"/>
  <c r="R2374" i="12"/>
  <c r="R2375" i="12"/>
  <c r="R2376" i="12"/>
  <c r="R2377" i="12"/>
  <c r="R2378" i="12"/>
  <c r="R2379" i="12"/>
  <c r="R2380" i="12"/>
  <c r="R2381" i="12"/>
  <c r="R2382" i="12"/>
  <c r="R2383" i="12"/>
  <c r="R2384" i="12"/>
  <c r="R2385" i="12"/>
  <c r="R2386" i="12"/>
  <c r="R2387" i="12"/>
  <c r="R2388" i="12"/>
  <c r="R2389" i="12"/>
  <c r="R2390" i="12"/>
  <c r="R2391" i="12"/>
  <c r="R2392" i="12"/>
  <c r="R2393" i="12"/>
  <c r="R2394" i="12"/>
  <c r="R2395" i="12"/>
  <c r="R2396" i="12"/>
  <c r="R2397" i="12"/>
  <c r="R2398" i="12"/>
  <c r="R2399" i="12"/>
  <c r="R2400" i="12"/>
  <c r="R2401" i="12"/>
  <c r="R2402" i="12"/>
  <c r="R2403" i="12"/>
  <c r="R2404" i="12"/>
  <c r="R2405" i="12"/>
  <c r="R2406" i="12"/>
  <c r="R2407" i="12"/>
  <c r="R2408" i="12"/>
  <c r="R2409" i="12"/>
  <c r="R2410" i="12"/>
  <c r="R2411" i="12"/>
  <c r="R2412" i="12"/>
  <c r="R2413" i="12"/>
  <c r="R2414" i="12"/>
  <c r="R2415" i="12"/>
  <c r="R2416" i="12"/>
  <c r="R2417" i="12"/>
  <c r="R2418" i="12"/>
  <c r="R2419" i="12"/>
  <c r="R2420" i="12"/>
  <c r="R2421" i="12"/>
  <c r="R2422" i="12"/>
  <c r="R2423" i="12"/>
  <c r="R2424" i="12"/>
  <c r="R2425" i="12"/>
  <c r="R2426" i="12"/>
  <c r="R2427" i="12"/>
  <c r="R2428" i="12"/>
  <c r="R2429" i="12"/>
  <c r="R2430" i="12"/>
  <c r="R2431" i="12"/>
  <c r="R2432" i="12"/>
  <c r="R2433" i="12"/>
  <c r="R2434" i="12"/>
  <c r="R2435" i="12"/>
  <c r="R2436" i="12"/>
  <c r="R2437" i="12"/>
  <c r="R2438" i="12"/>
  <c r="R2439" i="12"/>
  <c r="R2440" i="12"/>
  <c r="R2441" i="12"/>
  <c r="R2442" i="12"/>
  <c r="R2443" i="12"/>
  <c r="R2444" i="12"/>
  <c r="R2445" i="12"/>
  <c r="R2446" i="12"/>
  <c r="R2447" i="12"/>
  <c r="R2448" i="12"/>
  <c r="R2449" i="12"/>
  <c r="R2450" i="12"/>
  <c r="R2451" i="12"/>
  <c r="R2452" i="12"/>
  <c r="R2453" i="12"/>
  <c r="R2454" i="12"/>
  <c r="R2455" i="12"/>
  <c r="R2456" i="12"/>
  <c r="R2457" i="12"/>
  <c r="R2458" i="12"/>
  <c r="R2459" i="12"/>
  <c r="R2460" i="12"/>
  <c r="R2461" i="12"/>
  <c r="R2462" i="12"/>
  <c r="R2463" i="12"/>
  <c r="R2464" i="12"/>
  <c r="R2465" i="12"/>
  <c r="R2466" i="12"/>
  <c r="R2467" i="12"/>
  <c r="R2468" i="12"/>
  <c r="R2469" i="12"/>
  <c r="R2470" i="12"/>
  <c r="R2471" i="12"/>
  <c r="R2472" i="12"/>
  <c r="R2473" i="12"/>
  <c r="R2474" i="12"/>
  <c r="R2475" i="12"/>
  <c r="R2476" i="12"/>
  <c r="R2477" i="12"/>
  <c r="R2478" i="12"/>
  <c r="R2479" i="12"/>
  <c r="R2480" i="12"/>
  <c r="R2481" i="12"/>
  <c r="R2482" i="12"/>
  <c r="R2483" i="12"/>
  <c r="R2484" i="12"/>
  <c r="R2485" i="12"/>
  <c r="R2486" i="12"/>
  <c r="R2487" i="12"/>
  <c r="R2488" i="12"/>
  <c r="R2489" i="12"/>
  <c r="R2490" i="12"/>
  <c r="R2491" i="12"/>
  <c r="R2492" i="12"/>
  <c r="R2493" i="12"/>
  <c r="R2494" i="12"/>
  <c r="R2495" i="12"/>
  <c r="R2496" i="12"/>
  <c r="R2497" i="12"/>
  <c r="R2498" i="12"/>
  <c r="R2499" i="12"/>
  <c r="R2500" i="12"/>
  <c r="R2501" i="12"/>
  <c r="R2502" i="12"/>
  <c r="R2503" i="12"/>
  <c r="R2504" i="12"/>
  <c r="R2505" i="12"/>
  <c r="R2506" i="12"/>
  <c r="R2507" i="12"/>
  <c r="R2508" i="12"/>
  <c r="R2509" i="12"/>
  <c r="R2510" i="12"/>
  <c r="R2511" i="12"/>
  <c r="R2512" i="12"/>
  <c r="R2513" i="12"/>
  <c r="R2514" i="12"/>
  <c r="R2515" i="12"/>
  <c r="R2516" i="12"/>
  <c r="R2517" i="12"/>
  <c r="R2518" i="12"/>
  <c r="R2519" i="12"/>
  <c r="R2520" i="12"/>
  <c r="R2521" i="12"/>
  <c r="R2522" i="12"/>
  <c r="R2523" i="12"/>
  <c r="R2524" i="12"/>
  <c r="R2525" i="12"/>
  <c r="R2526" i="12"/>
  <c r="R2527" i="12"/>
  <c r="R2528" i="12"/>
  <c r="R2529" i="12"/>
  <c r="R2530" i="12"/>
  <c r="R2531" i="12"/>
  <c r="R2532" i="12"/>
  <c r="R2533" i="12"/>
  <c r="R2534" i="12"/>
  <c r="R2535" i="12"/>
  <c r="R2536" i="12"/>
  <c r="R2537" i="12"/>
  <c r="R2538" i="12"/>
  <c r="R2539" i="12"/>
  <c r="R2540" i="12"/>
  <c r="R2541" i="12"/>
  <c r="R2542" i="12"/>
  <c r="R2543" i="12"/>
  <c r="R2544" i="12"/>
  <c r="R2545" i="12"/>
  <c r="R2546" i="12"/>
  <c r="R2547" i="12"/>
  <c r="R2548" i="12"/>
  <c r="R2549" i="12"/>
  <c r="R2550" i="12"/>
  <c r="R2551" i="12"/>
  <c r="R2552" i="12"/>
  <c r="R2553" i="12"/>
  <c r="R2554" i="12"/>
  <c r="R2555" i="12"/>
  <c r="R2556" i="12"/>
  <c r="R2557" i="12"/>
  <c r="R2558" i="12"/>
  <c r="R2559" i="12"/>
  <c r="R2560" i="12"/>
  <c r="R2561" i="12"/>
  <c r="R2562" i="12"/>
  <c r="R2563" i="12"/>
  <c r="R2564" i="12"/>
  <c r="R2565" i="12"/>
  <c r="R2566" i="12"/>
  <c r="R2567" i="12"/>
  <c r="R2568" i="12"/>
  <c r="R2569" i="12"/>
  <c r="R2570" i="12"/>
  <c r="R2571" i="12"/>
  <c r="R2572" i="12"/>
  <c r="R2573" i="12"/>
  <c r="R2574" i="12"/>
  <c r="R2575" i="12"/>
  <c r="R2576" i="12"/>
  <c r="R2577" i="12"/>
  <c r="R2578" i="12"/>
  <c r="R2579" i="12"/>
  <c r="R2580" i="12"/>
  <c r="R2581" i="12"/>
  <c r="R2582" i="12"/>
  <c r="R2583" i="12"/>
  <c r="R2584" i="12"/>
  <c r="R2585" i="12"/>
  <c r="R2586" i="12"/>
  <c r="R2587" i="12"/>
  <c r="R2588" i="12"/>
  <c r="R2589" i="12"/>
  <c r="R2590" i="12"/>
  <c r="R2591" i="12"/>
  <c r="R2592" i="12"/>
  <c r="R2593" i="12"/>
  <c r="R2594" i="12"/>
  <c r="R2595" i="12"/>
  <c r="R2596" i="12"/>
  <c r="R2597" i="12"/>
  <c r="R2598" i="12"/>
  <c r="R2599" i="12"/>
  <c r="R2600" i="12"/>
  <c r="R2601" i="12"/>
  <c r="R2602" i="12"/>
  <c r="R2603" i="12"/>
  <c r="R2604" i="12"/>
  <c r="R2605" i="12"/>
  <c r="R2606" i="12"/>
  <c r="R2607" i="12"/>
  <c r="R2608" i="12"/>
  <c r="R2609" i="12"/>
  <c r="R2610" i="12"/>
  <c r="R2611" i="12"/>
  <c r="R2612" i="12"/>
  <c r="R2613" i="12"/>
  <c r="R2614" i="12"/>
  <c r="R2615" i="12"/>
  <c r="R2616" i="12"/>
  <c r="R2617" i="12"/>
  <c r="R2618" i="12"/>
  <c r="R2619" i="12"/>
  <c r="R2620" i="12"/>
  <c r="R2621" i="12"/>
  <c r="R2622" i="12"/>
  <c r="R2623" i="12"/>
  <c r="R2624" i="12"/>
  <c r="R2625" i="12"/>
  <c r="R2626" i="12"/>
  <c r="R2627" i="12"/>
  <c r="R2628" i="12"/>
  <c r="R2629" i="12"/>
  <c r="R2630" i="12"/>
  <c r="R2631" i="12"/>
  <c r="R2632" i="12"/>
  <c r="R2633" i="12"/>
  <c r="R2634" i="12"/>
  <c r="R2635" i="12"/>
  <c r="R2636" i="12"/>
  <c r="R2637" i="12"/>
  <c r="R2638" i="12"/>
  <c r="R2639" i="12"/>
  <c r="R2640" i="12"/>
  <c r="R2641" i="12"/>
  <c r="R2642" i="12"/>
  <c r="R2643" i="12"/>
  <c r="R2644" i="12"/>
  <c r="R2645" i="12"/>
  <c r="R2646" i="12"/>
  <c r="R2647" i="12"/>
  <c r="R2648" i="12"/>
  <c r="R2649" i="12"/>
  <c r="R2650" i="12"/>
  <c r="R2651" i="12"/>
  <c r="R2652" i="12"/>
  <c r="R2653" i="12"/>
  <c r="R2654" i="12"/>
  <c r="R2655" i="12"/>
  <c r="R2656" i="12"/>
  <c r="R2657" i="12"/>
  <c r="R2658" i="12"/>
  <c r="R2659" i="12"/>
  <c r="R2660" i="12"/>
  <c r="R2661" i="12"/>
  <c r="R2662" i="12"/>
  <c r="R2663" i="12"/>
  <c r="R2664" i="12"/>
  <c r="R2665" i="12"/>
  <c r="R2666" i="12"/>
  <c r="R2667" i="12"/>
  <c r="R2668" i="12"/>
  <c r="R2669" i="12"/>
  <c r="R2670" i="12"/>
  <c r="R2671" i="12"/>
  <c r="R2672" i="12"/>
  <c r="R2673" i="12"/>
  <c r="R2674" i="12"/>
  <c r="R2675" i="12"/>
  <c r="R2676" i="12"/>
  <c r="R2677" i="12"/>
  <c r="R2678" i="12"/>
  <c r="R2679" i="12"/>
  <c r="R2680" i="12"/>
  <c r="R2681" i="12"/>
  <c r="R2682" i="12"/>
  <c r="R2683" i="12"/>
  <c r="R2684" i="12"/>
  <c r="R2685" i="12"/>
  <c r="R2686" i="12"/>
  <c r="R2687" i="12"/>
  <c r="R2688" i="12"/>
  <c r="R2689" i="12"/>
  <c r="R2690" i="12"/>
  <c r="R2691" i="12"/>
  <c r="R2692" i="12"/>
  <c r="R2693" i="12"/>
  <c r="R2694" i="12"/>
  <c r="R2695" i="12"/>
  <c r="R2696" i="12"/>
  <c r="R2697" i="12"/>
  <c r="R2698" i="12"/>
  <c r="R2699" i="12"/>
  <c r="R2700" i="12"/>
  <c r="R2701" i="12"/>
  <c r="R2702" i="12"/>
  <c r="R2703" i="12"/>
  <c r="R2704" i="12"/>
  <c r="R2705" i="12"/>
  <c r="R2706" i="12"/>
  <c r="R2707" i="12"/>
  <c r="R2708" i="12"/>
  <c r="R2709" i="12"/>
  <c r="R2710" i="12"/>
  <c r="R2711" i="12"/>
  <c r="R2712" i="12"/>
  <c r="R2713" i="12"/>
  <c r="R2714" i="12"/>
  <c r="R2715" i="12"/>
  <c r="R2716" i="12"/>
  <c r="R2717" i="12"/>
  <c r="R2718" i="12"/>
  <c r="R2719" i="12"/>
  <c r="R2720" i="12"/>
  <c r="R2721" i="12"/>
  <c r="R2722" i="12"/>
  <c r="R2723" i="12"/>
  <c r="R2724" i="12"/>
  <c r="R2725" i="12"/>
  <c r="R2726" i="12"/>
  <c r="R2727" i="12"/>
  <c r="R2728" i="12"/>
  <c r="R2729" i="12"/>
  <c r="R2730" i="12"/>
  <c r="R2731" i="12"/>
  <c r="R2732" i="12"/>
  <c r="R2733" i="12"/>
  <c r="R2734" i="12"/>
  <c r="R2735" i="12"/>
  <c r="R2736" i="12"/>
  <c r="R2737" i="12"/>
  <c r="R2738" i="12"/>
  <c r="R2739" i="12"/>
  <c r="R2740" i="12"/>
  <c r="R2741" i="12"/>
  <c r="R2742" i="12"/>
  <c r="R2743" i="12"/>
  <c r="R2744" i="12"/>
  <c r="R2745" i="12"/>
  <c r="R2746" i="12"/>
  <c r="R2747" i="12"/>
  <c r="R2748" i="12"/>
  <c r="R2749" i="12"/>
  <c r="R2750" i="12"/>
  <c r="R2751" i="12"/>
  <c r="R2752" i="12"/>
  <c r="R2753" i="12"/>
  <c r="R2754" i="12"/>
  <c r="R2755" i="12"/>
  <c r="R2756" i="12"/>
  <c r="R2757" i="12"/>
  <c r="R2758" i="12"/>
  <c r="R2759" i="12"/>
  <c r="R2760" i="12"/>
  <c r="R2761" i="12"/>
  <c r="R2762" i="12"/>
  <c r="R2763" i="12"/>
  <c r="R2764" i="12"/>
  <c r="R2765" i="12"/>
  <c r="R2766" i="12"/>
  <c r="R2767" i="12"/>
  <c r="R2768" i="12"/>
  <c r="R2769" i="12"/>
  <c r="R2770" i="12"/>
  <c r="R2771" i="12"/>
  <c r="R2772" i="12"/>
  <c r="R2773" i="12"/>
  <c r="R2774" i="12"/>
  <c r="R2775" i="12"/>
  <c r="R2776" i="12"/>
  <c r="R2777" i="12"/>
  <c r="R2778" i="12"/>
  <c r="R2779" i="12"/>
  <c r="R2780" i="12"/>
  <c r="R2781" i="12"/>
  <c r="R2782" i="12"/>
  <c r="R2783" i="12"/>
  <c r="R2784" i="12"/>
  <c r="R2785" i="12"/>
  <c r="R2786" i="12"/>
  <c r="R2787" i="12"/>
  <c r="R2788" i="12"/>
  <c r="R2789" i="12"/>
  <c r="R2790" i="12"/>
  <c r="R2791" i="12"/>
  <c r="R2792" i="12"/>
  <c r="R2793" i="12"/>
  <c r="R2794" i="12"/>
  <c r="R2795" i="12"/>
  <c r="R2796" i="12"/>
  <c r="R2797" i="12"/>
  <c r="R2798" i="12"/>
  <c r="R2799" i="12"/>
  <c r="R2800" i="12"/>
  <c r="R2801" i="12"/>
  <c r="R2802" i="12"/>
  <c r="R2803" i="12"/>
  <c r="R2804" i="12"/>
  <c r="R2805" i="12"/>
  <c r="R2806" i="12"/>
  <c r="R2807" i="12"/>
  <c r="R2808" i="12"/>
  <c r="R2809" i="12"/>
  <c r="R2810" i="12"/>
  <c r="R2811" i="12"/>
  <c r="R2812" i="12"/>
  <c r="R2813" i="12"/>
  <c r="R2814" i="12"/>
  <c r="R2815" i="12"/>
  <c r="R2816" i="12"/>
  <c r="R2817" i="12"/>
  <c r="R2818" i="12"/>
  <c r="R2819" i="12"/>
  <c r="R2820" i="12"/>
  <c r="R2821" i="12"/>
  <c r="R2822" i="12"/>
  <c r="R2823" i="12"/>
  <c r="R2824" i="12"/>
  <c r="R2825" i="12"/>
  <c r="R2826" i="12"/>
  <c r="R2827" i="12"/>
  <c r="R2828" i="12"/>
  <c r="R2829" i="12"/>
  <c r="R2830" i="12"/>
  <c r="R2831" i="12"/>
  <c r="R2832" i="12"/>
  <c r="R2833" i="12"/>
  <c r="R2834" i="12"/>
  <c r="R2835" i="12"/>
  <c r="R2836" i="12"/>
  <c r="R2837" i="12"/>
  <c r="R2838" i="12"/>
  <c r="R2839" i="12"/>
  <c r="R2840" i="12"/>
  <c r="R2841" i="12"/>
  <c r="R2842" i="12"/>
  <c r="R2843" i="12"/>
  <c r="R2844" i="12"/>
  <c r="R2845" i="12"/>
  <c r="R2846" i="12"/>
  <c r="R2847" i="12"/>
  <c r="R2848" i="12"/>
  <c r="R2849" i="12"/>
  <c r="R2850" i="12"/>
  <c r="R2851" i="12"/>
  <c r="R2852" i="12"/>
  <c r="R2853" i="12"/>
  <c r="R2854" i="12"/>
  <c r="R2855" i="12"/>
  <c r="R2856" i="12"/>
  <c r="R2857" i="12"/>
  <c r="R2858" i="12"/>
  <c r="R2859" i="12"/>
  <c r="R2860" i="12"/>
  <c r="R2861" i="12"/>
  <c r="R2862" i="12"/>
  <c r="R2863" i="12"/>
  <c r="R2864" i="12"/>
  <c r="R2865" i="12"/>
  <c r="R2866" i="12"/>
  <c r="R2867" i="12"/>
  <c r="R2868" i="12"/>
  <c r="R2869" i="12"/>
  <c r="R2870" i="12"/>
  <c r="R2871" i="12"/>
  <c r="R2872" i="12"/>
  <c r="R2873" i="12"/>
  <c r="R2874" i="12"/>
  <c r="R2875" i="12"/>
  <c r="R2876" i="12"/>
  <c r="R2877" i="12"/>
  <c r="R2878" i="12"/>
  <c r="R2879" i="12"/>
  <c r="R2880" i="12"/>
  <c r="R2881" i="12"/>
  <c r="R2882" i="12"/>
  <c r="R2883" i="12"/>
  <c r="R2884" i="12"/>
  <c r="R2885" i="12"/>
  <c r="R2886" i="12"/>
  <c r="R2887" i="12"/>
  <c r="R2888" i="12"/>
  <c r="R2889" i="12"/>
  <c r="R2890" i="12"/>
  <c r="R2891" i="12"/>
  <c r="R2892" i="12"/>
  <c r="R2893" i="12"/>
  <c r="R2894" i="12"/>
  <c r="R2895" i="12"/>
  <c r="R2896" i="12"/>
  <c r="R2897" i="12"/>
  <c r="R2898" i="12"/>
  <c r="R2899" i="12"/>
  <c r="R2900" i="12"/>
  <c r="R2901" i="12"/>
  <c r="R2902" i="12"/>
  <c r="R2903" i="12"/>
  <c r="R2904" i="12"/>
  <c r="R2905" i="12"/>
  <c r="R2906" i="12"/>
  <c r="R2907" i="12"/>
  <c r="R2908" i="12"/>
  <c r="R2909" i="12"/>
  <c r="R2910" i="12"/>
  <c r="R2911" i="12"/>
  <c r="R2912" i="12"/>
  <c r="R2913" i="12"/>
  <c r="R2914" i="12"/>
  <c r="R2915" i="12"/>
  <c r="R2916" i="12"/>
  <c r="R2917" i="12"/>
  <c r="R2918" i="12"/>
  <c r="R2919" i="12"/>
  <c r="R2920" i="12"/>
  <c r="R2921" i="12"/>
  <c r="H2270" i="12" l="1"/>
  <c r="H2271" i="12"/>
  <c r="H2272" i="12"/>
  <c r="H2273" i="12"/>
  <c r="H2274" i="12"/>
  <c r="H2275" i="12"/>
  <c r="H2276" i="12"/>
  <c r="H2277" i="12"/>
  <c r="H2278" i="12"/>
  <c r="H2279" i="12"/>
  <c r="H2280" i="12"/>
  <c r="H2281" i="12"/>
  <c r="H2282" i="12"/>
  <c r="H2283" i="12"/>
  <c r="H2284" i="12"/>
  <c r="H2285" i="12"/>
  <c r="H2286" i="12"/>
  <c r="H2287" i="12"/>
  <c r="H2288" i="12"/>
  <c r="H2289" i="12"/>
  <c r="H2290" i="12"/>
  <c r="H2291" i="12"/>
  <c r="H2292" i="12"/>
  <c r="H2293" i="12"/>
  <c r="H2294" i="12"/>
  <c r="H2295" i="12"/>
  <c r="H2296" i="12"/>
  <c r="H2297" i="12"/>
  <c r="H2298" i="12"/>
  <c r="H2299" i="12"/>
  <c r="H2300" i="12"/>
  <c r="H2301" i="12"/>
  <c r="H2302" i="12"/>
  <c r="H2303" i="12"/>
  <c r="H2304" i="12"/>
  <c r="H2305" i="12"/>
  <c r="H2306" i="12"/>
  <c r="H2307" i="12"/>
  <c r="H2308" i="12"/>
  <c r="H2309" i="12"/>
  <c r="H2310" i="12"/>
  <c r="H2311" i="12"/>
  <c r="H2312" i="12"/>
  <c r="H2313" i="12"/>
  <c r="H2314" i="12"/>
  <c r="H2315" i="12"/>
  <c r="H2316" i="12"/>
  <c r="H2317" i="12"/>
  <c r="H2318" i="12"/>
  <c r="H2319" i="12"/>
  <c r="H2320" i="12"/>
  <c r="H2321" i="12"/>
  <c r="H2322" i="12"/>
  <c r="H2323" i="12"/>
  <c r="H2324" i="12"/>
  <c r="H2325" i="12"/>
  <c r="H2326" i="12"/>
  <c r="H2327" i="12"/>
  <c r="H2328" i="12"/>
  <c r="H2329" i="12"/>
  <c r="H2330" i="12"/>
  <c r="H2331" i="12"/>
  <c r="H2332" i="12"/>
  <c r="H2333" i="12"/>
  <c r="H2334" i="12"/>
  <c r="H2335" i="12"/>
  <c r="H2336" i="12"/>
  <c r="H2337" i="12"/>
  <c r="H2338" i="12"/>
  <c r="H2339" i="12"/>
  <c r="H2340" i="12"/>
  <c r="H2341" i="12"/>
  <c r="H2342" i="12"/>
  <c r="H2343" i="12"/>
  <c r="H2344" i="12"/>
  <c r="H2345" i="12"/>
  <c r="H2346" i="12"/>
  <c r="H2347" i="12"/>
  <c r="H2348" i="12"/>
  <c r="H2349" i="12"/>
  <c r="H2350" i="12"/>
  <c r="H2351" i="12"/>
  <c r="H2352" i="12"/>
  <c r="H2353" i="12"/>
  <c r="H2354" i="12"/>
  <c r="H2355" i="12"/>
  <c r="H2356" i="12"/>
  <c r="H2357" i="12"/>
  <c r="H2358" i="12"/>
  <c r="H2359" i="12"/>
  <c r="H2360" i="12"/>
  <c r="H2361" i="12"/>
  <c r="H2362" i="12"/>
  <c r="H2363" i="12"/>
  <c r="H2364" i="12"/>
  <c r="H2365" i="12"/>
  <c r="H2366" i="12"/>
  <c r="H2367" i="12"/>
  <c r="H2368" i="12"/>
  <c r="H2369" i="12"/>
  <c r="H2370" i="12"/>
  <c r="H2371" i="12"/>
  <c r="H2372" i="12"/>
  <c r="H2373" i="12"/>
  <c r="H2374" i="12"/>
  <c r="H2375" i="12"/>
  <c r="H2376" i="12"/>
  <c r="H2377" i="12"/>
  <c r="H2378" i="12"/>
  <c r="H2379" i="12"/>
  <c r="H2380" i="12"/>
  <c r="H2381" i="12"/>
  <c r="H2382" i="12"/>
  <c r="H2383" i="12"/>
  <c r="H2384" i="12"/>
  <c r="H2385" i="12"/>
  <c r="H2386" i="12"/>
  <c r="H2387" i="12"/>
  <c r="H2388" i="12"/>
  <c r="H2389" i="12"/>
  <c r="H2390" i="12"/>
  <c r="H2391" i="12"/>
  <c r="H2392" i="12"/>
  <c r="H2393" i="12"/>
  <c r="H2394" i="12"/>
  <c r="H2395" i="12"/>
  <c r="H2396" i="12"/>
  <c r="H2397" i="12"/>
  <c r="H2398" i="12"/>
  <c r="H2399" i="12"/>
  <c r="H2400" i="12"/>
  <c r="H2401" i="12"/>
  <c r="H2402" i="12"/>
  <c r="H2403" i="12"/>
  <c r="H2404" i="12"/>
  <c r="H2405" i="12"/>
  <c r="H2406" i="12"/>
  <c r="H2407" i="12"/>
  <c r="H2408" i="12"/>
  <c r="H2409" i="12"/>
  <c r="H2410" i="12"/>
  <c r="H2411" i="12"/>
  <c r="H2412" i="12"/>
  <c r="H2413" i="12"/>
  <c r="H2414" i="12"/>
  <c r="H2415" i="12"/>
  <c r="H2416" i="12"/>
  <c r="H2417" i="12"/>
  <c r="H2418" i="12"/>
  <c r="H2419" i="12"/>
  <c r="H2420" i="12"/>
  <c r="H2421" i="12"/>
  <c r="H2422" i="12"/>
  <c r="H2423" i="12"/>
  <c r="H2424" i="12"/>
  <c r="H2425" i="12"/>
  <c r="H2426" i="12"/>
  <c r="H2427" i="12"/>
  <c r="H2428" i="12"/>
  <c r="H2429" i="12"/>
  <c r="H2430" i="12"/>
  <c r="H2431" i="12"/>
  <c r="H2432" i="12"/>
  <c r="H2433" i="12"/>
  <c r="H2434" i="12"/>
  <c r="H2435" i="12"/>
  <c r="H2436" i="12"/>
  <c r="H2437" i="12"/>
  <c r="H2438" i="12"/>
  <c r="H2439" i="12"/>
  <c r="H2440" i="12"/>
  <c r="H2441" i="12"/>
  <c r="H2442" i="12"/>
  <c r="H2443" i="12"/>
  <c r="H2444" i="12"/>
  <c r="H2445" i="12"/>
  <c r="H2446" i="12"/>
  <c r="H2447" i="12"/>
  <c r="H2448" i="12"/>
  <c r="H2449" i="12"/>
  <c r="H2450" i="12"/>
  <c r="H2451" i="12"/>
  <c r="H2452" i="12"/>
  <c r="H2453" i="12"/>
  <c r="H2454" i="12"/>
  <c r="H2455" i="12"/>
  <c r="H2456" i="12"/>
  <c r="H2457" i="12"/>
  <c r="H2458" i="12"/>
  <c r="H2459" i="12"/>
  <c r="H2460" i="12"/>
  <c r="H2461" i="12"/>
  <c r="H2462" i="12"/>
  <c r="H2463" i="12"/>
  <c r="H2464" i="12"/>
  <c r="H2465" i="12"/>
  <c r="H2466" i="12"/>
  <c r="H2467" i="12"/>
  <c r="H2468" i="12"/>
  <c r="H2469" i="12"/>
  <c r="H2470" i="12"/>
  <c r="H2471" i="12"/>
  <c r="H2472" i="12"/>
  <c r="H2473" i="12"/>
  <c r="H2474" i="12"/>
  <c r="H2475" i="12"/>
  <c r="H2476" i="12"/>
  <c r="H2477" i="12"/>
  <c r="H2478" i="12"/>
  <c r="H2479" i="12"/>
  <c r="H2480" i="12"/>
  <c r="H2481" i="12"/>
  <c r="H2482" i="12"/>
  <c r="H2483" i="12"/>
  <c r="H2484" i="12"/>
  <c r="H2485" i="12"/>
  <c r="H2486" i="12"/>
  <c r="H2487" i="12"/>
  <c r="H2488" i="12"/>
  <c r="H2489" i="12"/>
  <c r="H2490" i="12"/>
  <c r="H2491" i="12"/>
  <c r="H2492" i="12"/>
  <c r="H2493" i="12"/>
  <c r="H2494" i="12"/>
  <c r="H2495" i="12"/>
  <c r="H2496" i="12"/>
  <c r="H2497" i="12"/>
  <c r="H2498" i="12"/>
  <c r="H2499" i="12"/>
  <c r="H2500" i="12"/>
  <c r="H2501" i="12"/>
  <c r="H2502" i="12"/>
  <c r="H2503" i="12"/>
  <c r="H2504" i="12"/>
  <c r="H2505" i="12"/>
  <c r="H2506" i="12"/>
  <c r="H2507" i="12"/>
  <c r="H2508" i="12"/>
  <c r="H2509" i="12"/>
  <c r="H2510" i="12"/>
  <c r="H2511" i="12"/>
  <c r="H2512" i="12"/>
  <c r="H2513" i="12"/>
  <c r="H2514" i="12"/>
  <c r="H2515" i="12"/>
  <c r="H2516" i="12"/>
  <c r="H2517" i="12"/>
  <c r="H2518" i="12"/>
  <c r="H2519" i="12"/>
  <c r="H2520" i="12"/>
  <c r="H2521" i="12"/>
  <c r="H2522" i="12"/>
  <c r="H2523" i="12"/>
  <c r="H2524" i="12"/>
  <c r="H2525" i="12"/>
  <c r="H2526" i="12"/>
  <c r="H2527" i="12"/>
  <c r="H2528" i="12"/>
  <c r="H2529" i="12"/>
  <c r="H2530" i="12"/>
  <c r="H2531" i="12"/>
  <c r="H2532" i="12"/>
  <c r="H2533" i="12"/>
  <c r="H2534" i="12"/>
  <c r="H2535" i="12"/>
  <c r="H2536" i="12"/>
  <c r="H2537" i="12"/>
  <c r="H2538" i="12"/>
  <c r="H2539" i="12"/>
  <c r="H2540" i="12"/>
  <c r="H2541" i="12"/>
  <c r="H2542" i="12"/>
  <c r="H2543" i="12"/>
  <c r="H2544" i="12"/>
  <c r="H2545" i="12"/>
  <c r="H2546" i="12"/>
  <c r="H2547" i="12"/>
  <c r="H2548" i="12"/>
  <c r="H2549" i="12"/>
  <c r="H2550" i="12"/>
  <c r="H2551" i="12"/>
  <c r="H2552" i="12"/>
  <c r="H2553" i="12"/>
  <c r="H2554" i="12"/>
  <c r="H2555" i="12"/>
  <c r="H2556" i="12"/>
  <c r="H2557" i="12"/>
  <c r="H2558" i="12"/>
  <c r="H2559" i="12"/>
  <c r="H2560" i="12"/>
  <c r="H2561" i="12"/>
  <c r="H2562" i="12"/>
  <c r="H2563" i="12"/>
  <c r="H2564" i="12"/>
  <c r="H2565" i="12"/>
  <c r="H2566" i="12"/>
  <c r="H2567" i="12"/>
  <c r="H2568" i="12"/>
  <c r="H2569" i="12"/>
  <c r="H2570" i="12"/>
  <c r="H2571" i="12"/>
  <c r="H2572" i="12"/>
  <c r="H2573" i="12"/>
  <c r="H2574" i="12"/>
  <c r="H2575" i="12"/>
  <c r="H2576" i="12"/>
  <c r="H2577" i="12"/>
  <c r="H2578" i="12"/>
  <c r="H2579" i="12"/>
  <c r="H2580" i="12"/>
  <c r="H2581" i="12"/>
  <c r="H2582" i="12"/>
  <c r="H2583" i="12"/>
  <c r="H2584" i="12"/>
  <c r="H2585" i="12"/>
  <c r="H2586" i="12"/>
  <c r="H2587" i="12"/>
  <c r="H2588" i="12"/>
  <c r="H2589" i="12"/>
  <c r="H2590" i="12"/>
  <c r="H2591" i="12"/>
  <c r="H2592" i="12"/>
  <c r="H2593" i="12"/>
  <c r="H2594" i="12"/>
  <c r="H2595" i="12"/>
  <c r="H2596" i="12"/>
  <c r="H2597" i="12"/>
  <c r="H2598" i="12"/>
  <c r="H2599" i="12"/>
  <c r="H2600" i="12"/>
  <c r="H2601" i="12"/>
  <c r="H2602" i="12"/>
  <c r="H2603" i="12"/>
  <c r="H2604" i="12"/>
  <c r="H2605" i="12"/>
  <c r="H2606" i="12"/>
  <c r="H2607" i="12"/>
  <c r="H2608" i="12"/>
  <c r="H2609" i="12"/>
  <c r="H2610" i="12"/>
  <c r="H2611" i="12"/>
  <c r="H2612" i="12"/>
  <c r="H2613" i="12"/>
  <c r="H2614" i="12"/>
  <c r="H2615" i="12"/>
  <c r="H2616" i="12"/>
  <c r="H2617" i="12"/>
  <c r="H2618" i="12"/>
  <c r="H2619" i="12"/>
  <c r="H2620" i="12"/>
  <c r="H2621" i="12"/>
  <c r="H2622" i="12"/>
  <c r="H2623" i="12"/>
  <c r="H2624" i="12"/>
  <c r="H2625" i="12"/>
  <c r="H2626" i="12"/>
  <c r="H2627" i="12"/>
  <c r="H2628" i="12"/>
  <c r="H2629" i="12"/>
  <c r="H2630" i="12"/>
  <c r="H2631" i="12"/>
  <c r="H2632" i="12"/>
  <c r="H2633" i="12"/>
  <c r="H2634" i="12"/>
  <c r="H2635" i="12"/>
  <c r="H2636" i="12"/>
  <c r="H2637" i="12"/>
  <c r="H2638" i="12"/>
  <c r="H2639" i="12"/>
  <c r="H2640" i="12"/>
  <c r="H2641" i="12"/>
  <c r="H2642" i="12"/>
  <c r="H2643" i="12"/>
  <c r="H2644" i="12"/>
  <c r="H2645" i="12"/>
  <c r="H2646" i="12"/>
  <c r="H2647" i="12"/>
  <c r="H2648" i="12"/>
  <c r="H2649" i="12"/>
  <c r="H2650" i="12"/>
  <c r="H2651" i="12"/>
  <c r="H2652" i="12"/>
  <c r="H2653" i="12"/>
  <c r="H2654" i="12"/>
  <c r="H2655" i="12"/>
  <c r="H2656" i="12"/>
  <c r="H2657" i="12"/>
  <c r="H2658" i="12"/>
  <c r="H2659" i="12"/>
  <c r="H2660" i="12"/>
  <c r="H2661" i="12"/>
  <c r="H2662" i="12"/>
  <c r="H2663" i="12"/>
  <c r="H2664" i="12"/>
  <c r="H2665" i="12"/>
  <c r="H2666" i="12"/>
  <c r="H2667" i="12"/>
  <c r="H2668" i="12"/>
  <c r="H2669" i="12"/>
  <c r="H2670" i="12"/>
  <c r="H2671" i="12"/>
  <c r="H2672" i="12"/>
  <c r="H2673" i="12"/>
  <c r="H2674" i="12"/>
  <c r="H2675" i="12"/>
  <c r="H2676" i="12"/>
  <c r="H2677" i="12"/>
  <c r="H2678" i="12"/>
  <c r="H2679" i="12"/>
  <c r="H2680" i="12"/>
  <c r="H2681" i="12"/>
  <c r="H2682" i="12"/>
  <c r="H2683" i="12"/>
  <c r="H2684" i="12"/>
  <c r="H2685" i="12"/>
  <c r="H2686" i="12"/>
  <c r="H2687" i="12"/>
  <c r="H2688" i="12"/>
  <c r="H2689" i="12"/>
  <c r="H2690" i="12"/>
  <c r="H2691" i="12"/>
  <c r="H2692" i="12"/>
  <c r="H2693" i="12"/>
  <c r="H2694" i="12"/>
  <c r="H2695" i="12"/>
  <c r="H2696" i="12"/>
  <c r="H2697" i="12"/>
  <c r="H2698" i="12"/>
  <c r="H2699" i="12"/>
  <c r="H2700" i="12"/>
  <c r="H2701" i="12"/>
  <c r="H2702" i="12"/>
  <c r="H2703" i="12"/>
  <c r="H2704" i="12"/>
  <c r="H2705" i="12"/>
  <c r="H2706" i="12"/>
  <c r="H2707" i="12"/>
  <c r="H2708" i="12"/>
  <c r="H2709" i="12"/>
  <c r="H2710" i="12"/>
  <c r="H2711" i="12"/>
  <c r="H2712" i="12"/>
  <c r="H2713" i="12"/>
  <c r="H2714" i="12"/>
  <c r="H2715" i="12"/>
  <c r="H2716" i="12"/>
  <c r="H2717" i="12"/>
  <c r="H2718" i="12"/>
  <c r="H2719" i="12"/>
  <c r="H2720" i="12"/>
  <c r="H2721" i="12"/>
  <c r="H2722" i="12"/>
  <c r="H2723" i="12"/>
  <c r="H2724" i="12"/>
  <c r="H2725" i="12"/>
  <c r="H2726" i="12"/>
  <c r="H2727" i="12"/>
  <c r="H2728" i="12"/>
  <c r="H2729" i="12"/>
  <c r="H2730" i="12"/>
  <c r="H2731" i="12"/>
  <c r="H2732" i="12"/>
  <c r="H2733" i="12"/>
  <c r="H2734" i="12"/>
  <c r="H2735" i="12"/>
  <c r="H2736" i="12"/>
  <c r="H2737" i="12"/>
  <c r="H2738" i="12"/>
  <c r="H2739" i="12"/>
  <c r="H2740" i="12"/>
  <c r="H2741" i="12"/>
  <c r="H2742" i="12"/>
  <c r="H2743" i="12"/>
  <c r="H2744" i="12"/>
  <c r="H2745" i="12"/>
  <c r="H2746" i="12"/>
  <c r="H2747" i="12"/>
  <c r="H2748" i="12"/>
  <c r="H2749" i="12"/>
  <c r="H2750" i="12"/>
  <c r="H2751" i="12"/>
  <c r="H2752" i="12"/>
  <c r="H2753" i="12"/>
  <c r="H2754" i="12"/>
  <c r="H2755" i="12"/>
  <c r="H2756" i="12"/>
  <c r="H2757" i="12"/>
  <c r="H2758" i="12"/>
  <c r="H2759" i="12"/>
  <c r="H2760" i="12"/>
  <c r="H2761" i="12"/>
  <c r="H2762" i="12"/>
  <c r="H2763" i="12"/>
  <c r="H2764" i="12"/>
  <c r="H2765" i="12"/>
  <c r="H2766" i="12"/>
  <c r="H2767" i="12"/>
  <c r="H2768" i="12"/>
  <c r="H2769" i="12"/>
  <c r="H2770" i="12"/>
  <c r="H2771" i="12"/>
  <c r="H2772" i="12"/>
  <c r="H2773" i="12"/>
  <c r="H2774" i="12"/>
  <c r="H2775" i="12"/>
  <c r="H2776" i="12"/>
  <c r="H2777" i="12"/>
  <c r="H2778" i="12"/>
  <c r="H2779" i="12"/>
  <c r="H2780" i="12"/>
  <c r="H2781" i="12"/>
  <c r="H2782" i="12"/>
  <c r="H2783" i="12"/>
  <c r="H2784" i="12"/>
  <c r="H2785" i="12"/>
  <c r="H2786" i="12"/>
  <c r="H2787" i="12"/>
  <c r="H2788" i="12"/>
  <c r="H2789" i="12"/>
  <c r="H2790" i="12"/>
  <c r="H2791" i="12"/>
  <c r="H2792" i="12"/>
  <c r="H2793" i="12"/>
  <c r="H2794" i="12"/>
  <c r="H2795" i="12"/>
  <c r="H2796" i="12"/>
  <c r="H2797" i="12"/>
  <c r="H2798" i="12"/>
  <c r="H2799" i="12"/>
  <c r="H2800" i="12"/>
  <c r="H2801" i="12"/>
  <c r="H2802" i="12"/>
  <c r="H2803" i="12"/>
  <c r="H2804" i="12"/>
  <c r="H2805" i="12"/>
  <c r="H2806" i="12"/>
  <c r="H2807" i="12"/>
  <c r="H2808" i="12"/>
  <c r="H2809" i="12"/>
  <c r="H2810" i="12"/>
  <c r="H2811" i="12"/>
  <c r="H2812" i="12"/>
  <c r="H2813" i="12"/>
  <c r="H2814" i="12"/>
  <c r="H2815" i="12"/>
  <c r="H2816" i="12"/>
  <c r="H2817" i="12"/>
  <c r="H2818" i="12"/>
  <c r="H2819" i="12"/>
  <c r="H2820" i="12"/>
  <c r="H2821" i="12"/>
  <c r="H2822" i="12"/>
  <c r="H2823" i="12"/>
  <c r="H2824" i="12"/>
  <c r="H2825" i="12"/>
  <c r="H2826" i="12"/>
  <c r="H2827" i="12"/>
  <c r="H2828" i="12"/>
  <c r="H2829" i="12"/>
  <c r="H2830" i="12"/>
  <c r="H2831" i="12"/>
  <c r="H2832" i="12"/>
  <c r="H2833" i="12"/>
  <c r="H2834" i="12"/>
  <c r="H2835" i="12"/>
  <c r="H2836" i="12"/>
  <c r="H2837" i="12"/>
  <c r="H2838" i="12"/>
  <c r="H2839" i="12"/>
  <c r="H2840" i="12"/>
  <c r="H2841" i="12"/>
  <c r="H2842" i="12"/>
  <c r="H2843" i="12"/>
  <c r="H2844" i="12"/>
  <c r="H2845" i="12"/>
  <c r="H2846" i="12"/>
  <c r="H2847" i="12"/>
  <c r="H2848" i="12"/>
  <c r="H2849" i="12"/>
  <c r="H2850" i="12"/>
  <c r="H2851" i="12"/>
  <c r="H2852" i="12"/>
  <c r="H2853" i="12"/>
  <c r="H2854" i="12"/>
  <c r="H2855" i="12"/>
  <c r="H2856" i="12"/>
  <c r="H2857" i="12"/>
  <c r="H2858" i="12"/>
  <c r="H2859" i="12"/>
  <c r="H2860" i="12"/>
  <c r="H2861" i="12"/>
  <c r="H2862" i="12"/>
  <c r="H2863" i="12"/>
  <c r="H2864" i="12"/>
  <c r="H2865" i="12"/>
  <c r="H2866" i="12"/>
  <c r="H2867" i="12"/>
  <c r="H2868" i="12"/>
  <c r="H2869" i="12"/>
  <c r="H2870" i="12"/>
  <c r="H2871" i="12"/>
  <c r="H2872" i="12"/>
  <c r="H2873" i="12"/>
  <c r="H2874" i="12"/>
  <c r="H2875" i="12"/>
  <c r="H2876" i="12"/>
  <c r="H2877" i="12"/>
  <c r="H2878" i="12"/>
  <c r="H2879" i="12"/>
  <c r="H2880" i="12"/>
  <c r="H2881" i="12"/>
  <c r="H2882" i="12"/>
  <c r="H2883" i="12"/>
  <c r="H2884" i="12"/>
  <c r="H2885" i="12"/>
  <c r="H2886" i="12"/>
  <c r="H2887" i="12"/>
  <c r="H2888" i="12"/>
  <c r="H2889" i="12"/>
  <c r="H2890" i="12"/>
  <c r="H2891" i="12"/>
  <c r="H2892" i="12"/>
  <c r="H2893" i="12"/>
  <c r="H2894" i="12"/>
  <c r="H2895" i="12"/>
  <c r="H2896" i="12"/>
  <c r="H2897" i="12"/>
  <c r="H2898" i="12"/>
  <c r="H2899" i="12"/>
  <c r="H2900" i="12"/>
  <c r="H2901" i="12"/>
  <c r="H2902" i="12"/>
  <c r="H2903" i="12"/>
  <c r="H2904" i="12"/>
  <c r="H2905" i="12"/>
  <c r="H2906" i="12"/>
  <c r="H2907" i="12"/>
  <c r="H2908" i="12"/>
  <c r="H2909" i="12"/>
  <c r="H2910" i="12"/>
  <c r="H2911" i="12"/>
  <c r="H2912" i="12"/>
  <c r="H2913" i="12"/>
  <c r="H2914" i="12"/>
  <c r="H2915" i="12"/>
  <c r="H2916" i="12"/>
  <c r="H2917" i="12"/>
  <c r="H2918" i="12"/>
  <c r="H2919" i="12"/>
  <c r="H2920" i="12"/>
  <c r="H2921" i="12"/>
  <c r="I2270" i="12"/>
  <c r="I2271" i="12"/>
  <c r="I2272" i="12"/>
  <c r="I2273" i="12"/>
  <c r="I2274" i="12"/>
  <c r="I2275" i="12"/>
  <c r="I2276" i="12"/>
  <c r="I2277" i="12"/>
  <c r="I2278" i="12"/>
  <c r="I2279" i="12"/>
  <c r="I2280" i="12"/>
  <c r="I2281" i="12"/>
  <c r="I2282" i="12"/>
  <c r="I2283" i="12"/>
  <c r="I2284" i="12"/>
  <c r="I2285" i="12"/>
  <c r="I2286" i="12"/>
  <c r="I2287" i="12"/>
  <c r="I2288" i="12"/>
  <c r="I2289" i="12"/>
  <c r="I2290" i="12"/>
  <c r="I2291" i="12"/>
  <c r="I2292" i="12"/>
  <c r="I2293" i="12"/>
  <c r="I2294" i="12"/>
  <c r="I2295" i="12"/>
  <c r="I2296" i="12"/>
  <c r="I2297" i="12"/>
  <c r="I2298" i="12"/>
  <c r="I2299" i="12"/>
  <c r="I2300" i="12"/>
  <c r="I2301" i="12"/>
  <c r="I2302" i="12"/>
  <c r="I2303" i="12"/>
  <c r="I2304" i="12"/>
  <c r="I2305" i="12"/>
  <c r="I2306" i="12"/>
  <c r="I2307" i="12"/>
  <c r="I2308" i="12"/>
  <c r="I2309" i="12"/>
  <c r="I2310" i="12"/>
  <c r="I2311" i="12"/>
  <c r="I2312" i="12"/>
  <c r="I2313" i="12"/>
  <c r="I2314" i="12"/>
  <c r="I2315" i="12"/>
  <c r="I2316" i="12"/>
  <c r="I2317" i="12"/>
  <c r="I2318" i="12"/>
  <c r="I2319" i="12"/>
  <c r="I2320" i="12"/>
  <c r="I2321" i="12"/>
  <c r="I2322" i="12"/>
  <c r="I2323" i="12"/>
  <c r="I2324" i="12"/>
  <c r="I2325" i="12"/>
  <c r="I2326" i="12"/>
  <c r="I2327" i="12"/>
  <c r="I2328" i="12"/>
  <c r="I2329" i="12"/>
  <c r="I2330" i="12"/>
  <c r="I2331" i="12"/>
  <c r="I2332" i="12"/>
  <c r="I2333" i="12"/>
  <c r="I2334" i="12"/>
  <c r="I2335" i="12"/>
  <c r="I2336" i="12"/>
  <c r="I2337" i="12"/>
  <c r="I2338" i="12"/>
  <c r="I2339" i="12"/>
  <c r="I2340" i="12"/>
  <c r="I2341" i="12"/>
  <c r="I2342" i="12"/>
  <c r="I2343" i="12"/>
  <c r="I2344" i="12"/>
  <c r="I2345" i="12"/>
  <c r="I2346" i="12"/>
  <c r="I2347" i="12"/>
  <c r="I2348" i="12"/>
  <c r="I2349" i="12"/>
  <c r="I2350" i="12"/>
  <c r="I2351" i="12"/>
  <c r="I2352" i="12"/>
  <c r="I2353" i="12"/>
  <c r="I2354" i="12"/>
  <c r="I2355" i="12"/>
  <c r="I2356" i="12"/>
  <c r="I2357" i="12"/>
  <c r="I2358" i="12"/>
  <c r="I2359" i="12"/>
  <c r="I2360" i="12"/>
  <c r="I2361" i="12"/>
  <c r="I2362" i="12"/>
  <c r="I2363" i="12"/>
  <c r="I2364" i="12"/>
  <c r="I2365" i="12"/>
  <c r="I2366" i="12"/>
  <c r="I2367" i="12"/>
  <c r="I2368" i="12"/>
  <c r="I2369" i="12"/>
  <c r="I2370" i="12"/>
  <c r="I2371" i="12"/>
  <c r="I2372" i="12"/>
  <c r="I2373" i="12"/>
  <c r="I2374" i="12"/>
  <c r="I2375" i="12"/>
  <c r="I2376" i="12"/>
  <c r="I2377" i="12"/>
  <c r="I2378" i="12"/>
  <c r="I2379" i="12"/>
  <c r="I2380" i="12"/>
  <c r="I2381" i="12"/>
  <c r="I2382" i="12"/>
  <c r="I2383" i="12"/>
  <c r="I2384" i="12"/>
  <c r="I2385" i="12"/>
  <c r="I2386" i="12"/>
  <c r="I2387" i="12"/>
  <c r="I2388" i="12"/>
  <c r="I2389" i="12"/>
  <c r="I2390" i="12"/>
  <c r="I2391" i="12"/>
  <c r="I2392" i="12"/>
  <c r="I2393" i="12"/>
  <c r="I2394" i="12"/>
  <c r="I2395" i="12"/>
  <c r="I2396" i="12"/>
  <c r="I2397" i="12"/>
  <c r="I2398" i="12"/>
  <c r="I2399" i="12"/>
  <c r="I2400" i="12"/>
  <c r="I2401" i="12"/>
  <c r="I2402" i="12"/>
  <c r="I2403" i="12"/>
  <c r="I2404" i="12"/>
  <c r="I2405" i="12"/>
  <c r="I2406" i="12"/>
  <c r="I2407" i="12"/>
  <c r="I2408" i="12"/>
  <c r="I2409" i="12"/>
  <c r="I2410" i="12"/>
  <c r="I2411" i="12"/>
  <c r="I2412" i="12"/>
  <c r="I2413" i="12"/>
  <c r="I2414" i="12"/>
  <c r="I2415" i="12"/>
  <c r="I2416" i="12"/>
  <c r="I2417" i="12"/>
  <c r="I2418" i="12"/>
  <c r="I2419" i="12"/>
  <c r="I2420" i="12"/>
  <c r="I2421" i="12"/>
  <c r="I2422" i="12"/>
  <c r="I2423" i="12"/>
  <c r="I2424" i="12"/>
  <c r="I2425" i="12"/>
  <c r="I2426" i="12"/>
  <c r="I2427" i="12"/>
  <c r="I2428" i="12"/>
  <c r="I2429" i="12"/>
  <c r="I2430" i="12"/>
  <c r="I2431" i="12"/>
  <c r="I2432" i="12"/>
  <c r="I2433" i="12"/>
  <c r="I2434" i="12"/>
  <c r="I2435" i="12"/>
  <c r="I2436" i="12"/>
  <c r="I2437" i="12"/>
  <c r="I2438" i="12"/>
  <c r="I2439" i="12"/>
  <c r="I2440" i="12"/>
  <c r="I2441" i="12"/>
  <c r="I2442" i="12"/>
  <c r="I2443" i="12"/>
  <c r="I2444" i="12"/>
  <c r="I2445" i="12"/>
  <c r="I2446" i="12"/>
  <c r="I2447" i="12"/>
  <c r="I2448" i="12"/>
  <c r="I2449" i="12"/>
  <c r="I2450" i="12"/>
  <c r="I2451" i="12"/>
  <c r="I2452" i="12"/>
  <c r="I2453" i="12"/>
  <c r="I2454" i="12"/>
  <c r="I2455" i="12"/>
  <c r="I2456" i="12"/>
  <c r="I2457" i="12"/>
  <c r="I2458" i="12"/>
  <c r="I2459" i="12"/>
  <c r="I2460" i="12"/>
  <c r="I2461" i="12"/>
  <c r="I2462" i="12"/>
  <c r="I2463" i="12"/>
  <c r="I2464" i="12"/>
  <c r="I2465" i="12"/>
  <c r="I2466" i="12"/>
  <c r="I2467" i="12"/>
  <c r="I2468" i="12"/>
  <c r="I2469" i="12"/>
  <c r="I2470" i="12"/>
  <c r="I2471" i="12"/>
  <c r="I2472" i="12"/>
  <c r="I2473" i="12"/>
  <c r="I2474" i="12"/>
  <c r="I2475" i="12"/>
  <c r="I2476" i="12"/>
  <c r="I2477" i="12"/>
  <c r="I2478" i="12"/>
  <c r="I2479" i="12"/>
  <c r="I2480" i="12"/>
  <c r="I2481" i="12"/>
  <c r="I2482" i="12"/>
  <c r="I2483" i="12"/>
  <c r="I2484" i="12"/>
  <c r="I2485" i="12"/>
  <c r="I2486" i="12"/>
  <c r="I2487" i="12"/>
  <c r="I2488" i="12"/>
  <c r="I2489" i="12"/>
  <c r="I2490" i="12"/>
  <c r="I2491" i="12"/>
  <c r="I2492" i="12"/>
  <c r="I2493" i="12"/>
  <c r="I2494" i="12"/>
  <c r="I2495" i="12"/>
  <c r="I2496" i="12"/>
  <c r="I2497" i="12"/>
  <c r="I2498" i="12"/>
  <c r="I2499" i="12"/>
  <c r="I2500" i="12"/>
  <c r="I2501" i="12"/>
  <c r="I2502" i="12"/>
  <c r="I2503" i="12"/>
  <c r="I2504" i="12"/>
  <c r="I2505" i="12"/>
  <c r="I2506" i="12"/>
  <c r="I2507" i="12"/>
  <c r="I2508" i="12"/>
  <c r="I2509" i="12"/>
  <c r="I2510" i="12"/>
  <c r="I2511" i="12"/>
  <c r="I2512" i="12"/>
  <c r="I2513" i="12"/>
  <c r="I2514" i="12"/>
  <c r="I2515" i="12"/>
  <c r="I2516" i="12"/>
  <c r="I2517" i="12"/>
  <c r="I2518" i="12"/>
  <c r="I2519" i="12"/>
  <c r="I2520" i="12"/>
  <c r="I2521" i="12"/>
  <c r="I2522" i="12"/>
  <c r="I2523" i="12"/>
  <c r="I2524" i="12"/>
  <c r="I2525" i="12"/>
  <c r="I2526" i="12"/>
  <c r="I2527" i="12"/>
  <c r="I2528" i="12"/>
  <c r="I2529" i="12"/>
  <c r="I2530" i="12"/>
  <c r="I2531" i="12"/>
  <c r="I2532" i="12"/>
  <c r="I2533" i="12"/>
  <c r="I2534" i="12"/>
  <c r="I2535" i="12"/>
  <c r="I2536" i="12"/>
  <c r="I2537" i="12"/>
  <c r="I2538" i="12"/>
  <c r="I2539" i="12"/>
  <c r="I2540" i="12"/>
  <c r="I2541" i="12"/>
  <c r="I2542" i="12"/>
  <c r="I2543" i="12"/>
  <c r="I2544" i="12"/>
  <c r="I2545" i="12"/>
  <c r="I2546" i="12"/>
  <c r="I2547" i="12"/>
  <c r="I2548" i="12"/>
  <c r="I2549" i="12"/>
  <c r="I2550" i="12"/>
  <c r="I2551" i="12"/>
  <c r="I2552" i="12"/>
  <c r="I2553" i="12"/>
  <c r="I2554" i="12"/>
  <c r="I2555" i="12"/>
  <c r="I2556" i="12"/>
  <c r="I2557" i="12"/>
  <c r="I2558" i="12"/>
  <c r="I2559" i="12"/>
  <c r="I2560" i="12"/>
  <c r="I2561" i="12"/>
  <c r="I2562" i="12"/>
  <c r="I2563" i="12"/>
  <c r="I2564" i="12"/>
  <c r="I2565" i="12"/>
  <c r="I2566" i="12"/>
  <c r="I2567" i="12"/>
  <c r="I2568" i="12"/>
  <c r="I2569" i="12"/>
  <c r="I2570" i="12"/>
  <c r="I2571" i="12"/>
  <c r="I2572" i="12"/>
  <c r="I2573" i="12"/>
  <c r="I2574" i="12"/>
  <c r="I2575" i="12"/>
  <c r="I2576" i="12"/>
  <c r="I2577" i="12"/>
  <c r="I2578" i="12"/>
  <c r="I2579" i="12"/>
  <c r="I2580" i="12"/>
  <c r="I2581" i="12"/>
  <c r="I2582" i="12"/>
  <c r="I2583" i="12"/>
  <c r="I2584" i="12"/>
  <c r="I2585" i="12"/>
  <c r="I2586" i="12"/>
  <c r="I2587" i="12"/>
  <c r="I2588" i="12"/>
  <c r="I2589" i="12"/>
  <c r="I2590" i="12"/>
  <c r="I2591" i="12"/>
  <c r="I2592" i="12"/>
  <c r="I2593" i="12"/>
  <c r="I2594" i="12"/>
  <c r="I2595" i="12"/>
  <c r="I2596" i="12"/>
  <c r="I2597" i="12"/>
  <c r="I2598" i="12"/>
  <c r="I2599" i="12"/>
  <c r="I2600" i="12"/>
  <c r="I2601" i="12"/>
  <c r="I2602" i="12"/>
  <c r="I2603" i="12"/>
  <c r="I2604" i="12"/>
  <c r="I2605" i="12"/>
  <c r="I2606" i="12"/>
  <c r="I2607" i="12"/>
  <c r="I2608" i="12"/>
  <c r="I2609" i="12"/>
  <c r="I2610" i="12"/>
  <c r="I2611" i="12"/>
  <c r="I2612" i="12"/>
  <c r="I2613" i="12"/>
  <c r="I2614" i="12"/>
  <c r="I2615" i="12"/>
  <c r="I2616" i="12"/>
  <c r="I2617" i="12"/>
  <c r="I2618" i="12"/>
  <c r="I2619" i="12"/>
  <c r="I2620" i="12"/>
  <c r="I2621" i="12"/>
  <c r="I2622" i="12"/>
  <c r="I2623" i="12"/>
  <c r="I2624" i="12"/>
  <c r="I2625" i="12"/>
  <c r="I2626" i="12"/>
  <c r="I2627" i="12"/>
  <c r="I2628" i="12"/>
  <c r="I2629" i="12"/>
  <c r="I2630" i="12"/>
  <c r="I2631" i="12"/>
  <c r="I2632" i="12"/>
  <c r="I2633" i="12"/>
  <c r="I2634" i="12"/>
  <c r="I2635" i="12"/>
  <c r="I2636" i="12"/>
  <c r="I2637" i="12"/>
  <c r="I2638" i="12"/>
  <c r="I2639" i="12"/>
  <c r="I2640" i="12"/>
  <c r="I2641" i="12"/>
  <c r="I2642" i="12"/>
  <c r="I2643" i="12"/>
  <c r="I2644" i="12"/>
  <c r="I2645" i="12"/>
  <c r="I2646" i="12"/>
  <c r="I2647" i="12"/>
  <c r="I2648" i="12"/>
  <c r="I2649" i="12"/>
  <c r="I2650" i="12"/>
  <c r="I2651" i="12"/>
  <c r="I2652" i="12"/>
  <c r="I2653" i="12"/>
  <c r="I2654" i="12"/>
  <c r="I2655" i="12"/>
  <c r="I2656" i="12"/>
  <c r="I2657" i="12"/>
  <c r="I2658" i="12"/>
  <c r="I2659" i="12"/>
  <c r="I2660" i="12"/>
  <c r="I2661" i="12"/>
  <c r="I2662" i="12"/>
  <c r="I2663" i="12"/>
  <c r="I2664" i="12"/>
  <c r="I2665" i="12"/>
  <c r="I2666" i="12"/>
  <c r="I2667" i="12"/>
  <c r="I2668" i="12"/>
  <c r="I2669" i="12"/>
  <c r="I2670" i="12"/>
  <c r="I2671" i="12"/>
  <c r="I2672" i="12"/>
  <c r="I2673" i="12"/>
  <c r="I2674" i="12"/>
  <c r="I2675" i="12"/>
  <c r="I2676" i="12"/>
  <c r="I2677" i="12"/>
  <c r="I2678" i="12"/>
  <c r="I2679" i="12"/>
  <c r="I2680" i="12"/>
  <c r="I2681" i="12"/>
  <c r="I2682" i="12"/>
  <c r="I2683" i="12"/>
  <c r="I2684" i="12"/>
  <c r="I2685" i="12"/>
  <c r="I2686" i="12"/>
  <c r="I2687" i="12"/>
  <c r="I2688" i="12"/>
  <c r="I2689" i="12"/>
  <c r="I2690" i="12"/>
  <c r="I2691" i="12"/>
  <c r="I2692" i="12"/>
  <c r="I2693" i="12"/>
  <c r="I2694" i="12"/>
  <c r="I2695" i="12"/>
  <c r="I2696" i="12"/>
  <c r="I2697" i="12"/>
  <c r="I2698" i="12"/>
  <c r="I2699" i="12"/>
  <c r="I2700" i="12"/>
  <c r="I2701" i="12"/>
  <c r="I2702" i="12"/>
  <c r="I2703" i="12"/>
  <c r="I2704" i="12"/>
  <c r="I2705" i="12"/>
  <c r="I2706" i="12"/>
  <c r="I2707" i="12"/>
  <c r="I2708" i="12"/>
  <c r="I2709" i="12"/>
  <c r="I2710" i="12"/>
  <c r="I2711" i="12"/>
  <c r="I2712" i="12"/>
  <c r="I2713" i="12"/>
  <c r="I2714" i="12"/>
  <c r="I2715" i="12"/>
  <c r="I2716" i="12"/>
  <c r="I2717" i="12"/>
  <c r="I2718" i="12"/>
  <c r="I2719" i="12"/>
  <c r="I2720" i="12"/>
  <c r="I2721" i="12"/>
  <c r="I2722" i="12"/>
  <c r="I2723" i="12"/>
  <c r="I2724" i="12"/>
  <c r="I2725" i="12"/>
  <c r="I2726" i="12"/>
  <c r="I2727" i="12"/>
  <c r="I2728" i="12"/>
  <c r="I2729" i="12"/>
  <c r="I2730" i="12"/>
  <c r="I2731" i="12"/>
  <c r="I2732" i="12"/>
  <c r="I2733" i="12"/>
  <c r="I2734" i="12"/>
  <c r="I2735" i="12"/>
  <c r="I2736" i="12"/>
  <c r="I2737" i="12"/>
  <c r="I2738" i="12"/>
  <c r="I2739" i="12"/>
  <c r="I2740" i="12"/>
  <c r="I2741" i="12"/>
  <c r="I2742" i="12"/>
  <c r="I2743" i="12"/>
  <c r="I2744" i="12"/>
  <c r="I2745" i="12"/>
  <c r="I2746" i="12"/>
  <c r="I2747" i="12"/>
  <c r="I2748" i="12"/>
  <c r="I2749" i="12"/>
  <c r="I2750" i="12"/>
  <c r="I2751" i="12"/>
  <c r="I2752" i="12"/>
  <c r="I2753" i="12"/>
  <c r="I2754" i="12"/>
  <c r="I2755" i="12"/>
  <c r="I2756" i="12"/>
  <c r="I2757" i="12"/>
  <c r="I2758" i="12"/>
  <c r="I2759" i="12"/>
  <c r="I2760" i="12"/>
  <c r="I2761" i="12"/>
  <c r="I2762" i="12"/>
  <c r="I2763" i="12"/>
  <c r="I2764" i="12"/>
  <c r="I2765" i="12"/>
  <c r="I2766" i="12"/>
  <c r="I2767" i="12"/>
  <c r="I2768" i="12"/>
  <c r="I2769" i="12"/>
  <c r="I2770" i="12"/>
  <c r="I2771" i="12"/>
  <c r="I2772" i="12"/>
  <c r="I2773" i="12"/>
  <c r="I2774" i="12"/>
  <c r="I2775" i="12"/>
  <c r="I2776" i="12"/>
  <c r="I2777" i="12"/>
  <c r="I2778" i="12"/>
  <c r="I2779" i="12"/>
  <c r="I2780" i="12"/>
  <c r="I2781" i="12"/>
  <c r="I2782" i="12"/>
  <c r="I2783" i="12"/>
  <c r="I2784" i="12"/>
  <c r="I2785" i="12"/>
  <c r="I2786" i="12"/>
  <c r="I2787" i="12"/>
  <c r="I2788" i="12"/>
  <c r="I2789" i="12"/>
  <c r="I2790" i="12"/>
  <c r="I2791" i="12"/>
  <c r="I2792" i="12"/>
  <c r="I2793" i="12"/>
  <c r="I2794" i="12"/>
  <c r="I2795" i="12"/>
  <c r="I2796" i="12"/>
  <c r="I2797" i="12"/>
  <c r="I2798" i="12"/>
  <c r="I2799" i="12"/>
  <c r="I2800" i="12"/>
  <c r="I2801" i="12"/>
  <c r="I2802" i="12"/>
  <c r="I2803" i="12"/>
  <c r="I2804" i="12"/>
  <c r="I2805" i="12"/>
  <c r="I2806" i="12"/>
  <c r="I2807" i="12"/>
  <c r="I2808" i="12"/>
  <c r="I2809" i="12"/>
  <c r="I2810" i="12"/>
  <c r="I2811" i="12"/>
  <c r="I2812" i="12"/>
  <c r="I2813" i="12"/>
  <c r="I2814" i="12"/>
  <c r="I2815" i="12"/>
  <c r="I2816" i="12"/>
  <c r="I2817" i="12"/>
  <c r="I2818" i="12"/>
  <c r="I2819" i="12"/>
  <c r="I2820" i="12"/>
  <c r="I2821" i="12"/>
  <c r="I2822" i="12"/>
  <c r="I2823" i="12"/>
  <c r="I2824" i="12"/>
  <c r="I2825" i="12"/>
  <c r="I2826" i="12"/>
  <c r="I2827" i="12"/>
  <c r="I2828" i="12"/>
  <c r="I2829" i="12"/>
  <c r="I2830" i="12"/>
  <c r="I2831" i="12"/>
  <c r="I2832" i="12"/>
  <c r="I2833" i="12"/>
  <c r="I2834" i="12"/>
  <c r="I2835" i="12"/>
  <c r="I2836" i="12"/>
  <c r="I2837" i="12"/>
  <c r="I2838" i="12"/>
  <c r="I2839" i="12"/>
  <c r="I2840" i="12"/>
  <c r="I2841" i="12"/>
  <c r="I2842" i="12"/>
  <c r="I2843" i="12"/>
  <c r="I2844" i="12"/>
  <c r="I2845" i="12"/>
  <c r="I2846" i="12"/>
  <c r="I2847" i="12"/>
  <c r="I2848" i="12"/>
  <c r="I2849" i="12"/>
  <c r="I2850" i="12"/>
  <c r="I2851" i="12"/>
  <c r="I2852" i="12"/>
  <c r="I2853" i="12"/>
  <c r="I2854" i="12"/>
  <c r="I2855" i="12"/>
  <c r="I2856" i="12"/>
  <c r="I2857" i="12"/>
  <c r="I2858" i="12"/>
  <c r="I2859" i="12"/>
  <c r="I2860" i="12"/>
  <c r="I2861" i="12"/>
  <c r="I2862" i="12"/>
  <c r="I2863" i="12"/>
  <c r="I2864" i="12"/>
  <c r="I2865" i="12"/>
  <c r="I2866" i="12"/>
  <c r="I2867" i="12"/>
  <c r="I2868" i="12"/>
  <c r="I2869" i="12"/>
  <c r="I2870" i="12"/>
  <c r="I2871" i="12"/>
  <c r="I2872" i="12"/>
  <c r="I2873" i="12"/>
  <c r="I2874" i="12"/>
  <c r="I2875" i="12"/>
  <c r="I2876" i="12"/>
  <c r="I2877" i="12"/>
  <c r="I2878" i="12"/>
  <c r="I2879" i="12"/>
  <c r="I2880" i="12"/>
  <c r="I2881" i="12"/>
  <c r="I2882" i="12"/>
  <c r="I2883" i="12"/>
  <c r="I2884" i="12"/>
  <c r="I2885" i="12"/>
  <c r="I2886" i="12"/>
  <c r="I2887" i="12"/>
  <c r="I2888" i="12"/>
  <c r="I2889" i="12"/>
  <c r="I2890" i="12"/>
  <c r="I2891" i="12"/>
  <c r="I2892" i="12"/>
  <c r="I2893" i="12"/>
  <c r="I2894" i="12"/>
  <c r="I2895" i="12"/>
  <c r="I2896" i="12"/>
  <c r="I2897" i="12"/>
  <c r="I2898" i="12"/>
  <c r="I2899" i="12"/>
  <c r="I2900" i="12"/>
  <c r="I2901" i="12"/>
  <c r="I2902" i="12"/>
  <c r="I2903" i="12"/>
  <c r="I2904" i="12"/>
  <c r="I2905" i="12"/>
  <c r="I2906" i="12"/>
  <c r="I2907" i="12"/>
  <c r="I2908" i="12"/>
  <c r="I2909" i="12"/>
  <c r="I2910" i="12"/>
  <c r="I2911" i="12"/>
  <c r="I2912" i="12"/>
  <c r="I2913" i="12"/>
  <c r="I2914" i="12"/>
  <c r="I2915" i="12"/>
  <c r="I2916" i="12"/>
  <c r="I2917" i="12"/>
  <c r="I2918" i="12"/>
  <c r="I2919" i="12"/>
  <c r="I2920" i="12"/>
  <c r="I2921" i="12"/>
  <c r="J2270" i="12"/>
  <c r="J2271" i="12"/>
  <c r="J2272" i="12"/>
  <c r="J2273" i="12"/>
  <c r="J2274" i="12"/>
  <c r="J2275" i="12"/>
  <c r="J2276" i="12"/>
  <c r="J2277" i="12"/>
  <c r="J2278" i="12"/>
  <c r="J2279" i="12"/>
  <c r="J2280" i="12"/>
  <c r="J2281" i="12"/>
  <c r="J2282" i="12"/>
  <c r="J2283" i="12"/>
  <c r="J2284" i="12"/>
  <c r="J2285" i="12"/>
  <c r="J2286" i="12"/>
  <c r="J2287" i="12"/>
  <c r="J2288" i="12"/>
  <c r="J2289" i="12"/>
  <c r="J2290" i="12"/>
  <c r="J2291" i="12"/>
  <c r="J2292" i="12"/>
  <c r="J2293" i="12"/>
  <c r="J2294" i="12"/>
  <c r="J2295" i="12"/>
  <c r="J2296" i="12"/>
  <c r="J2297" i="12"/>
  <c r="J2298" i="12"/>
  <c r="J2299" i="12"/>
  <c r="J2300" i="12"/>
  <c r="J2301" i="12"/>
  <c r="J2302" i="12"/>
  <c r="J2303" i="12"/>
  <c r="J2304" i="12"/>
  <c r="J2305" i="12"/>
  <c r="J2306" i="12"/>
  <c r="J2307" i="12"/>
  <c r="J2308" i="12"/>
  <c r="J2309" i="12"/>
  <c r="J2310" i="12"/>
  <c r="J2311" i="12"/>
  <c r="J2312" i="12"/>
  <c r="J2313" i="12"/>
  <c r="J2314" i="12"/>
  <c r="J2315" i="12"/>
  <c r="J2316" i="12"/>
  <c r="J2317" i="12"/>
  <c r="J2318" i="12"/>
  <c r="J2319" i="12"/>
  <c r="J2320" i="12"/>
  <c r="J2321" i="12"/>
  <c r="J2322" i="12"/>
  <c r="J2323" i="12"/>
  <c r="J2324" i="12"/>
  <c r="J2325" i="12"/>
  <c r="J2326" i="12"/>
  <c r="J2327" i="12"/>
  <c r="J2328" i="12"/>
  <c r="J2329" i="12"/>
  <c r="J2330" i="12"/>
  <c r="J2331" i="12"/>
  <c r="J2332" i="12"/>
  <c r="J2333" i="12"/>
  <c r="J2334" i="12"/>
  <c r="J2335" i="12"/>
  <c r="J2336" i="12"/>
  <c r="J2337" i="12"/>
  <c r="J2338" i="12"/>
  <c r="J2339" i="12"/>
  <c r="J2340" i="12"/>
  <c r="J2341" i="12"/>
  <c r="J2342" i="12"/>
  <c r="J2343" i="12"/>
  <c r="J2344" i="12"/>
  <c r="J2345" i="12"/>
  <c r="J2346" i="12"/>
  <c r="J2347" i="12"/>
  <c r="J2348" i="12"/>
  <c r="J2349" i="12"/>
  <c r="J2350" i="12"/>
  <c r="J2351" i="12"/>
  <c r="J2352" i="12"/>
  <c r="J2353" i="12"/>
  <c r="J2354" i="12"/>
  <c r="J2355" i="12"/>
  <c r="J2356" i="12"/>
  <c r="J2357" i="12"/>
  <c r="J2358" i="12"/>
  <c r="J2359" i="12"/>
  <c r="J2360" i="12"/>
  <c r="J2361" i="12"/>
  <c r="J2362" i="12"/>
  <c r="J2363" i="12"/>
  <c r="J2364" i="12"/>
  <c r="J2365" i="12"/>
  <c r="J2366" i="12"/>
  <c r="J2367" i="12"/>
  <c r="J2368" i="12"/>
  <c r="J2369" i="12"/>
  <c r="J2370" i="12"/>
  <c r="J2371" i="12"/>
  <c r="J2372" i="12"/>
  <c r="J2373" i="12"/>
  <c r="J2374" i="12"/>
  <c r="J2375" i="12"/>
  <c r="J2376" i="12"/>
  <c r="J2377" i="12"/>
  <c r="J2378" i="12"/>
  <c r="J2379" i="12"/>
  <c r="J2380" i="12"/>
  <c r="J2381" i="12"/>
  <c r="J2382" i="12"/>
  <c r="J2383" i="12"/>
  <c r="J2384" i="12"/>
  <c r="J2385" i="12"/>
  <c r="J2386" i="12"/>
  <c r="J2387" i="12"/>
  <c r="J2388" i="12"/>
  <c r="J2389" i="12"/>
  <c r="J2390" i="12"/>
  <c r="J2391" i="12"/>
  <c r="J2392" i="12"/>
  <c r="J2393" i="12"/>
  <c r="J2394" i="12"/>
  <c r="J2395" i="12"/>
  <c r="J2396" i="12"/>
  <c r="J2397" i="12"/>
  <c r="J2398" i="12"/>
  <c r="J2399" i="12"/>
  <c r="J2400" i="12"/>
  <c r="J2401" i="12"/>
  <c r="J2402" i="12"/>
  <c r="J2403" i="12"/>
  <c r="J2404" i="12"/>
  <c r="J2405" i="12"/>
  <c r="J2406" i="12"/>
  <c r="J2407" i="12"/>
  <c r="J2408" i="12"/>
  <c r="J2409" i="12"/>
  <c r="J2410" i="12"/>
  <c r="J2411" i="12"/>
  <c r="J2412" i="12"/>
  <c r="J2413" i="12"/>
  <c r="J2414" i="12"/>
  <c r="J2415" i="12"/>
  <c r="J2416" i="12"/>
  <c r="J2417" i="12"/>
  <c r="J2418" i="12"/>
  <c r="J2419" i="12"/>
  <c r="J2420" i="12"/>
  <c r="J2421" i="12"/>
  <c r="J2422" i="12"/>
  <c r="J2423" i="12"/>
  <c r="J2424" i="12"/>
  <c r="J2425" i="12"/>
  <c r="J2426" i="12"/>
  <c r="J2427" i="12"/>
  <c r="J2428" i="12"/>
  <c r="J2429" i="12"/>
  <c r="J2430" i="12"/>
  <c r="J2431" i="12"/>
  <c r="J2432" i="12"/>
  <c r="J2433" i="12"/>
  <c r="J2434" i="12"/>
  <c r="J2435" i="12"/>
  <c r="J2436" i="12"/>
  <c r="J2437" i="12"/>
  <c r="J2438" i="12"/>
  <c r="J2439" i="12"/>
  <c r="J2440" i="12"/>
  <c r="J2441" i="12"/>
  <c r="J2442" i="12"/>
  <c r="J2443" i="12"/>
  <c r="J2444" i="12"/>
  <c r="J2445" i="12"/>
  <c r="J2446" i="12"/>
  <c r="J2447" i="12"/>
  <c r="J2448" i="12"/>
  <c r="J2449" i="12"/>
  <c r="J2450" i="12"/>
  <c r="J2451" i="12"/>
  <c r="J2452" i="12"/>
  <c r="J2453" i="12"/>
  <c r="J2454" i="12"/>
  <c r="J2455" i="12"/>
  <c r="J2456" i="12"/>
  <c r="J2457" i="12"/>
  <c r="J2458" i="12"/>
  <c r="J2459" i="12"/>
  <c r="J2460" i="12"/>
  <c r="J2461" i="12"/>
  <c r="J2462" i="12"/>
  <c r="J2463" i="12"/>
  <c r="J2464" i="12"/>
  <c r="J2465" i="12"/>
  <c r="J2466" i="12"/>
  <c r="J2467" i="12"/>
  <c r="J2468" i="12"/>
  <c r="J2469" i="12"/>
  <c r="J2470" i="12"/>
  <c r="J2471" i="12"/>
  <c r="J2472" i="12"/>
  <c r="J2473" i="12"/>
  <c r="J2474" i="12"/>
  <c r="J2475" i="12"/>
  <c r="J2476" i="12"/>
  <c r="J2477" i="12"/>
  <c r="J2478" i="12"/>
  <c r="J2479" i="12"/>
  <c r="J2480" i="12"/>
  <c r="J2481" i="12"/>
  <c r="J2482" i="12"/>
  <c r="J2483" i="12"/>
  <c r="J2484" i="12"/>
  <c r="J2485" i="12"/>
  <c r="J2486" i="12"/>
  <c r="J2487" i="12"/>
  <c r="J2488" i="12"/>
  <c r="J2489" i="12"/>
  <c r="J2490" i="12"/>
  <c r="J2491" i="12"/>
  <c r="J2492" i="12"/>
  <c r="J2493" i="12"/>
  <c r="J2494" i="12"/>
  <c r="J2495" i="12"/>
  <c r="J2496" i="12"/>
  <c r="J2497" i="12"/>
  <c r="J2498" i="12"/>
  <c r="J2499" i="12"/>
  <c r="J2500" i="12"/>
  <c r="J2501" i="12"/>
  <c r="J2502" i="12"/>
  <c r="J2503" i="12"/>
  <c r="J2504" i="12"/>
  <c r="J2505" i="12"/>
  <c r="J2506" i="12"/>
  <c r="J2507" i="12"/>
  <c r="J2508" i="12"/>
  <c r="J2509" i="12"/>
  <c r="J2510" i="12"/>
  <c r="J2511" i="12"/>
  <c r="J2512" i="12"/>
  <c r="J2513" i="12"/>
  <c r="J2514" i="12"/>
  <c r="J2515" i="12"/>
  <c r="J2516" i="12"/>
  <c r="J2517" i="12"/>
  <c r="J2518" i="12"/>
  <c r="J2519" i="12"/>
  <c r="J2520" i="12"/>
  <c r="J2521" i="12"/>
  <c r="J2522" i="12"/>
  <c r="J2523" i="12"/>
  <c r="J2524" i="12"/>
  <c r="J2525" i="12"/>
  <c r="J2526" i="12"/>
  <c r="J2527" i="12"/>
  <c r="J2528" i="12"/>
  <c r="J2529" i="12"/>
  <c r="J2530" i="12"/>
  <c r="J2531" i="12"/>
  <c r="J2532" i="12"/>
  <c r="J2533" i="12"/>
  <c r="J2534" i="12"/>
  <c r="J2535" i="12"/>
  <c r="J2536" i="12"/>
  <c r="J2537" i="12"/>
  <c r="J2538" i="12"/>
  <c r="J2539" i="12"/>
  <c r="J2540" i="12"/>
  <c r="J2541" i="12"/>
  <c r="J2542" i="12"/>
  <c r="J2543" i="12"/>
  <c r="J2544" i="12"/>
  <c r="J2545" i="12"/>
  <c r="J2546" i="12"/>
  <c r="J2547" i="12"/>
  <c r="J2548" i="12"/>
  <c r="J2549" i="12"/>
  <c r="J2550" i="12"/>
  <c r="J2551" i="12"/>
  <c r="J2552" i="12"/>
  <c r="J2553" i="12"/>
  <c r="J2554" i="12"/>
  <c r="J2555" i="12"/>
  <c r="J2556" i="12"/>
  <c r="J2557" i="12"/>
  <c r="J2558" i="12"/>
  <c r="J2559" i="12"/>
  <c r="J2560" i="12"/>
  <c r="J2561" i="12"/>
  <c r="J2562" i="12"/>
  <c r="J2563" i="12"/>
  <c r="J2564" i="12"/>
  <c r="J2565" i="12"/>
  <c r="J2566" i="12"/>
  <c r="J2567" i="12"/>
  <c r="J2568" i="12"/>
  <c r="J2569" i="12"/>
  <c r="J2570" i="12"/>
  <c r="J2571" i="12"/>
  <c r="J2572" i="12"/>
  <c r="J2573" i="12"/>
  <c r="J2574" i="12"/>
  <c r="J2575" i="12"/>
  <c r="J2576" i="12"/>
  <c r="J2577" i="12"/>
  <c r="J2578" i="12"/>
  <c r="J2579" i="12"/>
  <c r="J2580" i="12"/>
  <c r="J2581" i="12"/>
  <c r="J2582" i="12"/>
  <c r="J2583" i="12"/>
  <c r="J2584" i="12"/>
  <c r="J2585" i="12"/>
  <c r="J2586" i="12"/>
  <c r="J2587" i="12"/>
  <c r="J2588" i="12"/>
  <c r="J2589" i="12"/>
  <c r="J2590" i="12"/>
  <c r="J2591" i="12"/>
  <c r="J2592" i="12"/>
  <c r="J2593" i="12"/>
  <c r="J2594" i="12"/>
  <c r="J2595" i="12"/>
  <c r="J2596" i="12"/>
  <c r="J2597" i="12"/>
  <c r="J2598" i="12"/>
  <c r="J2599" i="12"/>
  <c r="J2600" i="12"/>
  <c r="J2601" i="12"/>
  <c r="J2602" i="12"/>
  <c r="J2603" i="12"/>
  <c r="J2604" i="12"/>
  <c r="J2605" i="12"/>
  <c r="J2606" i="12"/>
  <c r="J2607" i="12"/>
  <c r="J2608" i="12"/>
  <c r="J2609" i="12"/>
  <c r="J2610" i="12"/>
  <c r="J2611" i="12"/>
  <c r="J2612" i="12"/>
  <c r="J2613" i="12"/>
  <c r="J2614" i="12"/>
  <c r="J2615" i="12"/>
  <c r="J2616" i="12"/>
  <c r="J2617" i="12"/>
  <c r="J2618" i="12"/>
  <c r="J2619" i="12"/>
  <c r="J2620" i="12"/>
  <c r="J2621" i="12"/>
  <c r="J2622" i="12"/>
  <c r="J2623" i="12"/>
  <c r="J2624" i="12"/>
  <c r="J2625" i="12"/>
  <c r="J2626" i="12"/>
  <c r="J2627" i="12"/>
  <c r="J2628" i="12"/>
  <c r="J2629" i="12"/>
  <c r="J2630" i="12"/>
  <c r="J2631" i="12"/>
  <c r="J2632" i="12"/>
  <c r="J2633" i="12"/>
  <c r="J2634" i="12"/>
  <c r="J2635" i="12"/>
  <c r="J2636" i="12"/>
  <c r="J2637" i="12"/>
  <c r="J2638" i="12"/>
  <c r="J2639" i="12"/>
  <c r="J2640" i="12"/>
  <c r="J2641" i="12"/>
  <c r="J2642" i="12"/>
  <c r="J2643" i="12"/>
  <c r="J2644" i="12"/>
  <c r="J2645" i="12"/>
  <c r="J2646" i="12"/>
  <c r="J2647" i="12"/>
  <c r="J2648" i="12"/>
  <c r="J2649" i="12"/>
  <c r="J2650" i="12"/>
  <c r="J2651" i="12"/>
  <c r="J2652" i="12"/>
  <c r="J2653" i="12"/>
  <c r="J2654" i="12"/>
  <c r="J2655" i="12"/>
  <c r="J2656" i="12"/>
  <c r="J2657" i="12"/>
  <c r="J2658" i="12"/>
  <c r="J2659" i="12"/>
  <c r="J2660" i="12"/>
  <c r="J2661" i="12"/>
  <c r="J2662" i="12"/>
  <c r="J2663" i="12"/>
  <c r="J2664" i="12"/>
  <c r="J2665" i="12"/>
  <c r="J2666" i="12"/>
  <c r="J2667" i="12"/>
  <c r="J2668" i="12"/>
  <c r="J2669" i="12"/>
  <c r="J2670" i="12"/>
  <c r="J2671" i="12"/>
  <c r="J2672" i="12"/>
  <c r="J2673" i="12"/>
  <c r="J2674" i="12"/>
  <c r="J2675" i="12"/>
  <c r="J2676" i="12"/>
  <c r="J2677" i="12"/>
  <c r="J2678" i="12"/>
  <c r="J2679" i="12"/>
  <c r="J2680" i="12"/>
  <c r="J2681" i="12"/>
  <c r="J2682" i="12"/>
  <c r="J2683" i="12"/>
  <c r="J2684" i="12"/>
  <c r="J2685" i="12"/>
  <c r="J2686" i="12"/>
  <c r="J2687" i="12"/>
  <c r="J2688" i="12"/>
  <c r="J2689" i="12"/>
  <c r="J2690" i="12"/>
  <c r="J2691" i="12"/>
  <c r="J2692" i="12"/>
  <c r="J2693" i="12"/>
  <c r="J2694" i="12"/>
  <c r="J2695" i="12"/>
  <c r="J2696" i="12"/>
  <c r="J2697" i="12"/>
  <c r="J2698" i="12"/>
  <c r="J2699" i="12"/>
  <c r="J2700" i="12"/>
  <c r="J2701" i="12"/>
  <c r="J2702" i="12"/>
  <c r="J2703" i="12"/>
  <c r="J2704" i="12"/>
  <c r="J2705" i="12"/>
  <c r="J2706" i="12"/>
  <c r="J2707" i="12"/>
  <c r="J2708" i="12"/>
  <c r="J2709" i="12"/>
  <c r="J2710" i="12"/>
  <c r="J2711" i="12"/>
  <c r="J2712" i="12"/>
  <c r="J2713" i="12"/>
  <c r="J2714" i="12"/>
  <c r="J2715" i="12"/>
  <c r="J2716" i="12"/>
  <c r="J2717" i="12"/>
  <c r="J2718" i="12"/>
  <c r="J2719" i="12"/>
  <c r="J2720" i="12"/>
  <c r="J2721" i="12"/>
  <c r="J2722" i="12"/>
  <c r="J2723" i="12"/>
  <c r="J2724" i="12"/>
  <c r="J2725" i="12"/>
  <c r="J2726" i="12"/>
  <c r="J2727" i="12"/>
  <c r="J2728" i="12"/>
  <c r="J2729" i="12"/>
  <c r="J2730" i="12"/>
  <c r="J2731" i="12"/>
  <c r="J2732" i="12"/>
  <c r="J2733" i="12"/>
  <c r="J2734" i="12"/>
  <c r="J2735" i="12"/>
  <c r="J2736" i="12"/>
  <c r="J2737" i="12"/>
  <c r="J2738" i="12"/>
  <c r="J2739" i="12"/>
  <c r="J2740" i="12"/>
  <c r="J2741" i="12"/>
  <c r="J2742" i="12"/>
  <c r="J2743" i="12"/>
  <c r="J2744" i="12"/>
  <c r="J2745" i="12"/>
  <c r="J2746" i="12"/>
  <c r="J2747" i="12"/>
  <c r="J2748" i="12"/>
  <c r="J2749" i="12"/>
  <c r="J2750" i="12"/>
  <c r="J2751" i="12"/>
  <c r="J2752" i="12"/>
  <c r="J2753" i="12"/>
  <c r="J2754" i="12"/>
  <c r="J2755" i="12"/>
  <c r="J2756" i="12"/>
  <c r="J2757" i="12"/>
  <c r="J2758" i="12"/>
  <c r="J2759" i="12"/>
  <c r="J2760" i="12"/>
  <c r="J2761" i="12"/>
  <c r="J2762" i="12"/>
  <c r="J2763" i="12"/>
  <c r="J2764" i="12"/>
  <c r="J2765" i="12"/>
  <c r="J2766" i="12"/>
  <c r="J2767" i="12"/>
  <c r="J2768" i="12"/>
  <c r="J2769" i="12"/>
  <c r="J2770" i="12"/>
  <c r="J2771" i="12"/>
  <c r="J2772" i="12"/>
  <c r="J2773" i="12"/>
  <c r="J2774" i="12"/>
  <c r="J2775" i="12"/>
  <c r="J2776" i="12"/>
  <c r="J2777" i="12"/>
  <c r="J2778" i="12"/>
  <c r="J2779" i="12"/>
  <c r="J2780" i="12"/>
  <c r="J2781" i="12"/>
  <c r="J2782" i="12"/>
  <c r="J2783" i="12"/>
  <c r="J2784" i="12"/>
  <c r="J2785" i="12"/>
  <c r="J2786" i="12"/>
  <c r="J2787" i="12"/>
  <c r="J2788" i="12"/>
  <c r="J2789" i="12"/>
  <c r="J2790" i="12"/>
  <c r="J2791" i="12"/>
  <c r="J2792" i="12"/>
  <c r="J2793" i="12"/>
  <c r="J2794" i="12"/>
  <c r="J2795" i="12"/>
  <c r="J2796" i="12"/>
  <c r="J2797" i="12"/>
  <c r="J2798" i="12"/>
  <c r="J2799" i="12"/>
  <c r="J2800" i="12"/>
  <c r="J2801" i="12"/>
  <c r="J2802" i="12"/>
  <c r="J2803" i="12"/>
  <c r="J2804" i="12"/>
  <c r="J2805" i="12"/>
  <c r="J2806" i="12"/>
  <c r="J2807" i="12"/>
  <c r="J2808" i="12"/>
  <c r="J2809" i="12"/>
  <c r="J2810" i="12"/>
  <c r="J2811" i="12"/>
  <c r="J2812" i="12"/>
  <c r="J2813" i="12"/>
  <c r="J2814" i="12"/>
  <c r="J2815" i="12"/>
  <c r="J2816" i="12"/>
  <c r="J2817" i="12"/>
  <c r="J2818" i="12"/>
  <c r="J2819" i="12"/>
  <c r="J2820" i="12"/>
  <c r="J2821" i="12"/>
  <c r="J2822" i="12"/>
  <c r="J2823" i="12"/>
  <c r="J2824" i="12"/>
  <c r="J2825" i="12"/>
  <c r="J2826" i="12"/>
  <c r="J2827" i="12"/>
  <c r="J2828" i="12"/>
  <c r="J2829" i="12"/>
  <c r="J2830" i="12"/>
  <c r="J2831" i="12"/>
  <c r="J2832" i="12"/>
  <c r="J2833" i="12"/>
  <c r="J2834" i="12"/>
  <c r="J2835" i="12"/>
  <c r="J2836" i="12"/>
  <c r="J2837" i="12"/>
  <c r="J2838" i="12"/>
  <c r="J2839" i="12"/>
  <c r="J2840" i="12"/>
  <c r="J2841" i="12"/>
  <c r="J2842" i="12"/>
  <c r="J2843" i="12"/>
  <c r="J2844" i="12"/>
  <c r="J2845" i="12"/>
  <c r="J2846" i="12"/>
  <c r="J2847" i="12"/>
  <c r="J2848" i="12"/>
  <c r="J2849" i="12"/>
  <c r="J2850" i="12"/>
  <c r="J2851" i="12"/>
  <c r="J2852" i="12"/>
  <c r="J2853" i="12"/>
  <c r="J2854" i="12"/>
  <c r="J2855" i="12"/>
  <c r="J2856" i="12"/>
  <c r="J2857" i="12"/>
  <c r="J2858" i="12"/>
  <c r="J2859" i="12"/>
  <c r="J2860" i="12"/>
  <c r="J2861" i="12"/>
  <c r="J2862" i="12"/>
  <c r="J2863" i="12"/>
  <c r="J2864" i="12"/>
  <c r="J2865" i="12"/>
  <c r="J2866" i="12"/>
  <c r="J2867" i="12"/>
  <c r="J2868" i="12"/>
  <c r="J2869" i="12"/>
  <c r="J2870" i="12"/>
  <c r="J2871" i="12"/>
  <c r="J2872" i="12"/>
  <c r="J2873" i="12"/>
  <c r="J2874" i="12"/>
  <c r="J2875" i="12"/>
  <c r="J2876" i="12"/>
  <c r="J2877" i="12"/>
  <c r="J2878" i="12"/>
  <c r="J2879" i="12"/>
  <c r="J2880" i="12"/>
  <c r="J2881" i="12"/>
  <c r="J2882" i="12"/>
  <c r="J2883" i="12"/>
  <c r="J2884" i="12"/>
  <c r="J2885" i="12"/>
  <c r="J2886" i="12"/>
  <c r="J2887" i="12"/>
  <c r="J2888" i="12"/>
  <c r="J2889" i="12"/>
  <c r="J2890" i="12"/>
  <c r="J2891" i="12"/>
  <c r="J2892" i="12"/>
  <c r="J2893" i="12"/>
  <c r="J2894" i="12"/>
  <c r="J2895" i="12"/>
  <c r="J2896" i="12"/>
  <c r="J2897" i="12"/>
  <c r="J2898" i="12"/>
  <c r="J2899" i="12"/>
  <c r="J2900" i="12"/>
  <c r="J2901" i="12"/>
  <c r="J2902" i="12"/>
  <c r="J2903" i="12"/>
  <c r="J2904" i="12"/>
  <c r="J2905" i="12"/>
  <c r="J2906" i="12"/>
  <c r="J2907" i="12"/>
  <c r="J2908" i="12"/>
  <c r="J2909" i="12"/>
  <c r="J2910" i="12"/>
  <c r="J2911" i="12"/>
  <c r="J2912" i="12"/>
  <c r="J2913" i="12"/>
  <c r="J2914" i="12"/>
  <c r="J2915" i="12"/>
  <c r="J2916" i="12"/>
  <c r="J2917" i="12"/>
  <c r="J2918" i="12"/>
  <c r="J2919" i="12"/>
  <c r="J2920" i="12"/>
  <c r="J2921" i="12"/>
  <c r="K2270" i="12"/>
  <c r="K2271" i="12"/>
  <c r="K2272" i="12"/>
  <c r="K2273" i="12"/>
  <c r="K2274" i="12"/>
  <c r="K2275" i="12"/>
  <c r="K2276" i="12"/>
  <c r="K2277" i="12"/>
  <c r="K2278" i="12"/>
  <c r="K2279" i="12"/>
  <c r="K2280" i="12"/>
  <c r="K2281" i="12"/>
  <c r="K2282" i="12"/>
  <c r="K2283" i="12"/>
  <c r="K2284" i="12"/>
  <c r="K2285" i="12"/>
  <c r="K2286" i="12"/>
  <c r="K2287" i="12"/>
  <c r="K2288" i="12"/>
  <c r="K2289" i="12"/>
  <c r="K2290" i="12"/>
  <c r="K2291" i="12"/>
  <c r="K2292" i="12"/>
  <c r="K2293" i="12"/>
  <c r="K2294" i="12"/>
  <c r="K2295" i="12"/>
  <c r="K2296" i="12"/>
  <c r="K2297" i="12"/>
  <c r="K2298" i="12"/>
  <c r="K2299" i="12"/>
  <c r="K2300" i="12"/>
  <c r="K2301" i="12"/>
  <c r="K2302" i="12"/>
  <c r="K2303" i="12"/>
  <c r="K2304" i="12"/>
  <c r="K2305" i="12"/>
  <c r="K2306" i="12"/>
  <c r="K2307" i="12"/>
  <c r="K2308" i="12"/>
  <c r="K2309" i="12"/>
  <c r="K2310" i="12"/>
  <c r="K2311" i="12"/>
  <c r="K2312" i="12"/>
  <c r="K2313" i="12"/>
  <c r="K2314" i="12"/>
  <c r="K2315" i="12"/>
  <c r="K2316" i="12"/>
  <c r="K2317" i="12"/>
  <c r="K2318" i="12"/>
  <c r="K2319" i="12"/>
  <c r="K2320" i="12"/>
  <c r="K2321" i="12"/>
  <c r="K2322" i="12"/>
  <c r="K2323" i="12"/>
  <c r="K2324" i="12"/>
  <c r="K2325" i="12"/>
  <c r="K2326" i="12"/>
  <c r="K2327" i="12"/>
  <c r="K2328" i="12"/>
  <c r="K2329" i="12"/>
  <c r="K2330" i="12"/>
  <c r="K2331" i="12"/>
  <c r="K2332" i="12"/>
  <c r="K2333" i="12"/>
  <c r="K2334" i="12"/>
  <c r="K2335" i="12"/>
  <c r="K2336" i="12"/>
  <c r="K2337" i="12"/>
  <c r="K2338" i="12"/>
  <c r="K2339" i="12"/>
  <c r="K2340" i="12"/>
  <c r="K2341" i="12"/>
  <c r="K2342" i="12"/>
  <c r="K2343" i="12"/>
  <c r="K2344" i="12"/>
  <c r="K2345" i="12"/>
  <c r="K2346" i="12"/>
  <c r="K2347" i="12"/>
  <c r="K2348" i="12"/>
  <c r="K2349" i="12"/>
  <c r="K2350" i="12"/>
  <c r="K2351" i="12"/>
  <c r="K2352" i="12"/>
  <c r="K2353" i="12"/>
  <c r="K2354" i="12"/>
  <c r="K2355" i="12"/>
  <c r="K2356" i="12"/>
  <c r="K2357" i="12"/>
  <c r="K2358" i="12"/>
  <c r="K2359" i="12"/>
  <c r="K2360" i="12"/>
  <c r="K2361" i="12"/>
  <c r="K2362" i="12"/>
  <c r="K2363" i="12"/>
  <c r="K2364" i="12"/>
  <c r="K2365" i="12"/>
  <c r="K2366" i="12"/>
  <c r="K2367" i="12"/>
  <c r="K2368" i="12"/>
  <c r="K2369" i="12"/>
  <c r="K2370" i="12"/>
  <c r="K2371" i="12"/>
  <c r="K2372" i="12"/>
  <c r="K2373" i="12"/>
  <c r="K2374" i="12"/>
  <c r="K2375" i="12"/>
  <c r="K2376" i="12"/>
  <c r="K2377" i="12"/>
  <c r="K2378" i="12"/>
  <c r="K2379" i="12"/>
  <c r="K2380" i="12"/>
  <c r="K2381" i="12"/>
  <c r="K2382" i="12"/>
  <c r="K2383" i="12"/>
  <c r="K2384" i="12"/>
  <c r="K2385" i="12"/>
  <c r="K2386" i="12"/>
  <c r="K2387" i="12"/>
  <c r="K2388" i="12"/>
  <c r="K2389" i="12"/>
  <c r="K2390" i="12"/>
  <c r="K2391" i="12"/>
  <c r="K2392" i="12"/>
  <c r="K2393" i="12"/>
  <c r="K2394" i="12"/>
  <c r="K2395" i="12"/>
  <c r="K2396" i="12"/>
  <c r="K2397" i="12"/>
  <c r="K2398" i="12"/>
  <c r="K2399" i="12"/>
  <c r="K2400" i="12"/>
  <c r="K2401" i="12"/>
  <c r="K2402" i="12"/>
  <c r="K2403" i="12"/>
  <c r="K2404" i="12"/>
  <c r="K2405" i="12"/>
  <c r="K2406" i="12"/>
  <c r="K2407" i="12"/>
  <c r="K2408" i="12"/>
  <c r="K2409" i="12"/>
  <c r="K2410" i="12"/>
  <c r="K2411" i="12"/>
  <c r="K2412" i="12"/>
  <c r="K2413" i="12"/>
  <c r="K2414" i="12"/>
  <c r="K2415" i="12"/>
  <c r="K2416" i="12"/>
  <c r="K2417" i="12"/>
  <c r="K2418" i="12"/>
  <c r="K2419" i="12"/>
  <c r="K2420" i="12"/>
  <c r="K2421" i="12"/>
  <c r="K2422" i="12"/>
  <c r="K2423" i="12"/>
  <c r="K2424" i="12"/>
  <c r="K2425" i="12"/>
  <c r="K2426" i="12"/>
  <c r="K2427" i="12"/>
  <c r="K2428" i="12"/>
  <c r="K2429" i="12"/>
  <c r="K2430" i="12"/>
  <c r="K2431" i="12"/>
  <c r="K2432" i="12"/>
  <c r="K2433" i="12"/>
  <c r="K2434" i="12"/>
  <c r="K2435" i="12"/>
  <c r="K2436" i="12"/>
  <c r="K2437" i="12"/>
  <c r="K2438" i="12"/>
  <c r="K2439" i="12"/>
  <c r="K2440" i="12"/>
  <c r="K2441" i="12"/>
  <c r="K2442" i="12"/>
  <c r="K2443" i="12"/>
  <c r="K2444" i="12"/>
  <c r="K2445" i="12"/>
  <c r="K2446" i="12"/>
  <c r="K2447" i="12"/>
  <c r="K2448" i="12"/>
  <c r="K2449" i="12"/>
  <c r="K2450" i="12"/>
  <c r="K2451" i="12"/>
  <c r="K2452" i="12"/>
  <c r="K2453" i="12"/>
  <c r="K2454" i="12"/>
  <c r="K2455" i="12"/>
  <c r="K2456" i="12"/>
  <c r="K2457" i="12"/>
  <c r="K2458" i="12"/>
  <c r="K2459" i="12"/>
  <c r="K2460" i="12"/>
  <c r="K2461" i="12"/>
  <c r="K2462" i="12"/>
  <c r="K2463" i="12"/>
  <c r="K2464" i="12"/>
  <c r="K2465" i="12"/>
  <c r="K2466" i="12"/>
  <c r="K2467" i="12"/>
  <c r="K2468" i="12"/>
  <c r="K2469" i="12"/>
  <c r="K2470" i="12"/>
  <c r="K2471" i="12"/>
  <c r="K2472" i="12"/>
  <c r="K2473" i="12"/>
  <c r="K2474" i="12"/>
  <c r="K2475" i="12"/>
  <c r="K2476" i="12"/>
  <c r="K2477" i="12"/>
  <c r="K2478" i="12"/>
  <c r="K2479" i="12"/>
  <c r="K2480" i="12"/>
  <c r="K2481" i="12"/>
  <c r="K2482" i="12"/>
  <c r="K2483" i="12"/>
  <c r="K2484" i="12"/>
  <c r="K2485" i="12"/>
  <c r="K2486" i="12"/>
  <c r="K2487" i="12"/>
  <c r="K2488" i="12"/>
  <c r="K2489" i="12"/>
  <c r="K2490" i="12"/>
  <c r="K2491" i="12"/>
  <c r="K2492" i="12"/>
  <c r="K2493" i="12"/>
  <c r="K2494" i="12"/>
  <c r="K2495" i="12"/>
  <c r="K2496" i="12"/>
  <c r="K2497" i="12"/>
  <c r="K2498" i="12"/>
  <c r="K2499" i="12"/>
  <c r="K2500" i="12"/>
  <c r="K2501" i="12"/>
  <c r="K2502" i="12"/>
  <c r="K2503" i="12"/>
  <c r="K2504" i="12"/>
  <c r="K2505" i="12"/>
  <c r="K2506" i="12"/>
  <c r="K2507" i="12"/>
  <c r="K2508" i="12"/>
  <c r="K2509" i="12"/>
  <c r="K2510" i="12"/>
  <c r="K2511" i="12"/>
  <c r="K2512" i="12"/>
  <c r="K2513" i="12"/>
  <c r="K2514" i="12"/>
  <c r="K2515" i="12"/>
  <c r="K2516" i="12"/>
  <c r="K2517" i="12"/>
  <c r="K2518" i="12"/>
  <c r="K2519" i="12"/>
  <c r="K2520" i="12"/>
  <c r="K2521" i="12"/>
  <c r="K2522" i="12"/>
  <c r="K2523" i="12"/>
  <c r="K2524" i="12"/>
  <c r="K2525" i="12"/>
  <c r="K2526" i="12"/>
  <c r="K2527" i="12"/>
  <c r="K2528" i="12"/>
  <c r="K2529" i="12"/>
  <c r="K2530" i="12"/>
  <c r="K2531" i="12"/>
  <c r="K2532" i="12"/>
  <c r="K2533" i="12"/>
  <c r="K2534" i="12"/>
  <c r="K2535" i="12"/>
  <c r="K2536" i="12"/>
  <c r="K2537" i="12"/>
  <c r="K2538" i="12"/>
  <c r="K2539" i="12"/>
  <c r="K2540" i="12"/>
  <c r="K2541" i="12"/>
  <c r="K2542" i="12"/>
  <c r="K2543" i="12"/>
  <c r="K2544" i="12"/>
  <c r="K2545" i="12"/>
  <c r="K2546" i="12"/>
  <c r="K2547" i="12"/>
  <c r="K2548" i="12"/>
  <c r="K2549" i="12"/>
  <c r="K2550" i="12"/>
  <c r="K2551" i="12"/>
  <c r="K2552" i="12"/>
  <c r="K2553" i="12"/>
  <c r="K2554" i="12"/>
  <c r="K2555" i="12"/>
  <c r="K2556" i="12"/>
  <c r="K2557" i="12"/>
  <c r="K2558" i="12"/>
  <c r="K2559" i="12"/>
  <c r="K2560" i="12"/>
  <c r="K2561" i="12"/>
  <c r="K2562" i="12"/>
  <c r="K2563" i="12"/>
  <c r="K2564" i="12"/>
  <c r="K2565" i="12"/>
  <c r="K2566" i="12"/>
  <c r="K2567" i="12"/>
  <c r="K2568" i="12"/>
  <c r="K2569" i="12"/>
  <c r="K2570" i="12"/>
  <c r="K2571" i="12"/>
  <c r="K2572" i="12"/>
  <c r="K2573" i="12"/>
  <c r="K2574" i="12"/>
  <c r="K2575" i="12"/>
  <c r="K2576" i="12"/>
  <c r="K2577" i="12"/>
  <c r="K2578" i="12"/>
  <c r="K2579" i="12"/>
  <c r="K2580" i="12"/>
  <c r="K2581" i="12"/>
  <c r="K2582" i="12"/>
  <c r="K2583" i="12"/>
  <c r="K2584" i="12"/>
  <c r="K2585" i="12"/>
  <c r="K2586" i="12"/>
  <c r="K2587" i="12"/>
  <c r="K2588" i="12"/>
  <c r="K2589" i="12"/>
  <c r="K2590" i="12"/>
  <c r="K2591" i="12"/>
  <c r="K2592" i="12"/>
  <c r="K2593" i="12"/>
  <c r="K2594" i="12"/>
  <c r="K2595" i="12"/>
  <c r="K2596" i="12"/>
  <c r="K2597" i="12"/>
  <c r="K2598" i="12"/>
  <c r="K2599" i="12"/>
  <c r="K2600" i="12"/>
  <c r="K2601" i="12"/>
  <c r="K2602" i="12"/>
  <c r="K2603" i="12"/>
  <c r="K2604" i="12"/>
  <c r="K2605" i="12"/>
  <c r="K2606" i="12"/>
  <c r="K2607" i="12"/>
  <c r="K2608" i="12"/>
  <c r="K2609" i="12"/>
  <c r="K2610" i="12"/>
  <c r="K2611" i="12"/>
  <c r="K2612" i="12"/>
  <c r="K2613" i="12"/>
  <c r="K2614" i="12"/>
  <c r="K2615" i="12"/>
  <c r="K2616" i="12"/>
  <c r="K2617" i="12"/>
  <c r="K2618" i="12"/>
  <c r="K2619" i="12"/>
  <c r="K2620" i="12"/>
  <c r="K2621" i="12"/>
  <c r="K2622" i="12"/>
  <c r="K2623" i="12"/>
  <c r="K2624" i="12"/>
  <c r="K2625" i="12"/>
  <c r="K2626" i="12"/>
  <c r="K2627" i="12"/>
  <c r="K2628" i="12"/>
  <c r="K2629" i="12"/>
  <c r="K2630" i="12"/>
  <c r="K2631" i="12"/>
  <c r="K2632" i="12"/>
  <c r="K2633" i="12"/>
  <c r="K2634" i="12"/>
  <c r="K2635" i="12"/>
  <c r="K2636" i="12"/>
  <c r="K2637" i="12"/>
  <c r="K2638" i="12"/>
  <c r="K2639" i="12"/>
  <c r="K2640" i="12"/>
  <c r="K2641" i="12"/>
  <c r="K2642" i="12"/>
  <c r="K2643" i="12"/>
  <c r="K2644" i="12"/>
  <c r="K2645" i="12"/>
  <c r="K2646" i="12"/>
  <c r="K2647" i="12"/>
  <c r="K2648" i="12"/>
  <c r="K2649" i="12"/>
  <c r="K2650" i="12"/>
  <c r="K2651" i="12"/>
  <c r="K2652" i="12"/>
  <c r="K2653" i="12"/>
  <c r="K2654" i="12"/>
  <c r="K2655" i="12"/>
  <c r="K2656" i="12"/>
  <c r="K2657" i="12"/>
  <c r="K2658" i="12"/>
  <c r="K2659" i="12"/>
  <c r="K2660" i="12"/>
  <c r="K2661" i="12"/>
  <c r="K2662" i="12"/>
  <c r="K2663" i="12"/>
  <c r="K2664" i="12"/>
  <c r="K2665" i="12"/>
  <c r="K2666" i="12"/>
  <c r="K2667" i="12"/>
  <c r="K2668" i="12"/>
  <c r="K2669" i="12"/>
  <c r="K2670" i="12"/>
  <c r="K2671" i="12"/>
  <c r="K2672" i="12"/>
  <c r="K2673" i="12"/>
  <c r="K2674" i="12"/>
  <c r="K2675" i="12"/>
  <c r="K2676" i="12"/>
  <c r="K2677" i="12"/>
  <c r="K2678" i="12"/>
  <c r="K2679" i="12"/>
  <c r="K2680" i="12"/>
  <c r="K2681" i="12"/>
  <c r="K2682" i="12"/>
  <c r="K2683" i="12"/>
  <c r="K2684" i="12"/>
  <c r="K2685" i="12"/>
  <c r="K2686" i="12"/>
  <c r="K2687" i="12"/>
  <c r="K2688" i="12"/>
  <c r="K2689" i="12"/>
  <c r="K2690" i="12"/>
  <c r="K2691" i="12"/>
  <c r="K2692" i="12"/>
  <c r="K2693" i="12"/>
  <c r="K2694" i="12"/>
  <c r="K2695" i="12"/>
  <c r="K2696" i="12"/>
  <c r="K2697" i="12"/>
  <c r="K2698" i="12"/>
  <c r="K2699" i="12"/>
  <c r="K2700" i="12"/>
  <c r="K2701" i="12"/>
  <c r="K2702" i="12"/>
  <c r="K2703" i="12"/>
  <c r="K2704" i="12"/>
  <c r="K2705" i="12"/>
  <c r="K2706" i="12"/>
  <c r="K2707" i="12"/>
  <c r="K2708" i="12"/>
  <c r="K2709" i="12"/>
  <c r="K2710" i="12"/>
  <c r="K2711" i="12"/>
  <c r="K2712" i="12"/>
  <c r="K2713" i="12"/>
  <c r="K2714" i="12"/>
  <c r="K2715" i="12"/>
  <c r="K2716" i="12"/>
  <c r="K2717" i="12"/>
  <c r="K2718" i="12"/>
  <c r="K2719" i="12"/>
  <c r="K2720" i="12"/>
  <c r="K2721" i="12"/>
  <c r="K2722" i="12"/>
  <c r="K2723" i="12"/>
  <c r="K2724" i="12"/>
  <c r="K2725" i="12"/>
  <c r="K2726" i="12"/>
  <c r="K2727" i="12"/>
  <c r="K2728" i="12"/>
  <c r="K2729" i="12"/>
  <c r="K2730" i="12"/>
  <c r="K2731" i="12"/>
  <c r="K2732" i="12"/>
  <c r="K2733" i="12"/>
  <c r="K2734" i="12"/>
  <c r="K2735" i="12"/>
  <c r="K2736" i="12"/>
  <c r="K2737" i="12"/>
  <c r="K2738" i="12"/>
  <c r="K2739" i="12"/>
  <c r="K2740" i="12"/>
  <c r="K2741" i="12"/>
  <c r="K2742" i="12"/>
  <c r="K2743" i="12"/>
  <c r="K2744" i="12"/>
  <c r="K2745" i="12"/>
  <c r="K2746" i="12"/>
  <c r="K2747" i="12"/>
  <c r="K2748" i="12"/>
  <c r="K2749" i="12"/>
  <c r="K2750" i="12"/>
  <c r="K2751" i="12"/>
  <c r="K2752" i="12"/>
  <c r="K2753" i="12"/>
  <c r="K2754" i="12"/>
  <c r="K2755" i="12"/>
  <c r="K2756" i="12"/>
  <c r="K2757" i="12"/>
  <c r="K2758" i="12"/>
  <c r="K2759" i="12"/>
  <c r="K2760" i="12"/>
  <c r="K2761" i="12"/>
  <c r="K2762" i="12"/>
  <c r="K2763" i="12"/>
  <c r="K2764" i="12"/>
  <c r="K2765" i="12"/>
  <c r="K2766" i="12"/>
  <c r="K2767" i="12"/>
  <c r="K2768" i="12"/>
  <c r="K2769" i="12"/>
  <c r="K2770" i="12"/>
  <c r="K2771" i="12"/>
  <c r="K2772" i="12"/>
  <c r="K2773" i="12"/>
  <c r="K2774" i="12"/>
  <c r="K2775" i="12"/>
  <c r="K2776" i="12"/>
  <c r="K2777" i="12"/>
  <c r="K2778" i="12"/>
  <c r="K2779" i="12"/>
  <c r="K2780" i="12"/>
  <c r="K2781" i="12"/>
  <c r="K2782" i="12"/>
  <c r="K2783" i="12"/>
  <c r="K2784" i="12"/>
  <c r="K2785" i="12"/>
  <c r="K2786" i="12"/>
  <c r="K2787" i="12"/>
  <c r="K2788" i="12"/>
  <c r="K2789" i="12"/>
  <c r="K2790" i="12"/>
  <c r="K2791" i="12"/>
  <c r="K2792" i="12"/>
  <c r="K2793" i="12"/>
  <c r="K2794" i="12"/>
  <c r="K2795" i="12"/>
  <c r="K2796" i="12"/>
  <c r="K2797" i="12"/>
  <c r="K2798" i="12"/>
  <c r="K2799" i="12"/>
  <c r="K2800" i="12"/>
  <c r="K2801" i="12"/>
  <c r="K2802" i="12"/>
  <c r="K2803" i="12"/>
  <c r="K2804" i="12"/>
  <c r="K2805" i="12"/>
  <c r="K2806" i="12"/>
  <c r="K2807" i="12"/>
  <c r="K2808" i="12"/>
  <c r="K2809" i="12"/>
  <c r="K2810" i="12"/>
  <c r="K2811" i="12"/>
  <c r="K2812" i="12"/>
  <c r="K2813" i="12"/>
  <c r="K2814" i="12"/>
  <c r="K2815" i="12"/>
  <c r="K2816" i="12"/>
  <c r="K2817" i="12"/>
  <c r="K2818" i="12"/>
  <c r="K2819" i="12"/>
  <c r="K2820" i="12"/>
  <c r="K2821" i="12"/>
  <c r="K2822" i="12"/>
  <c r="K2823" i="12"/>
  <c r="K2824" i="12"/>
  <c r="K2825" i="12"/>
  <c r="K2826" i="12"/>
  <c r="K2827" i="12"/>
  <c r="K2828" i="12"/>
  <c r="K2829" i="12"/>
  <c r="K2830" i="12"/>
  <c r="K2831" i="12"/>
  <c r="K2832" i="12"/>
  <c r="K2833" i="12"/>
  <c r="K2834" i="12"/>
  <c r="K2835" i="12"/>
  <c r="K2836" i="12"/>
  <c r="K2837" i="12"/>
  <c r="K2838" i="12"/>
  <c r="K2839" i="12"/>
  <c r="K2840" i="12"/>
  <c r="K2841" i="12"/>
  <c r="K2842" i="12"/>
  <c r="K2843" i="12"/>
  <c r="K2844" i="12"/>
  <c r="K2845" i="12"/>
  <c r="K2846" i="12"/>
  <c r="K2847" i="12"/>
  <c r="K2848" i="12"/>
  <c r="K2849" i="12"/>
  <c r="K2850" i="12"/>
  <c r="K2851" i="12"/>
  <c r="K2852" i="12"/>
  <c r="K2853" i="12"/>
  <c r="K2854" i="12"/>
  <c r="K2855" i="12"/>
  <c r="K2856" i="12"/>
  <c r="K2857" i="12"/>
  <c r="K2858" i="12"/>
  <c r="K2859" i="12"/>
  <c r="K2860" i="12"/>
  <c r="K2861" i="12"/>
  <c r="K2862" i="12"/>
  <c r="K2863" i="12"/>
  <c r="K2864" i="12"/>
  <c r="K2865" i="12"/>
  <c r="K2866" i="12"/>
  <c r="K2867" i="12"/>
  <c r="K2868" i="12"/>
  <c r="K2869" i="12"/>
  <c r="K2870" i="12"/>
  <c r="K2871" i="12"/>
  <c r="K2872" i="12"/>
  <c r="K2873" i="12"/>
  <c r="K2874" i="12"/>
  <c r="K2875" i="12"/>
  <c r="K2876" i="12"/>
  <c r="K2877" i="12"/>
  <c r="K2878" i="12"/>
  <c r="K2879" i="12"/>
  <c r="K2880" i="12"/>
  <c r="K2881" i="12"/>
  <c r="K2882" i="12"/>
  <c r="K2883" i="12"/>
  <c r="K2884" i="12"/>
  <c r="K2885" i="12"/>
  <c r="K2886" i="12"/>
  <c r="K2887" i="12"/>
  <c r="K2888" i="12"/>
  <c r="K2889" i="12"/>
  <c r="K2890" i="12"/>
  <c r="K2891" i="12"/>
  <c r="K2892" i="12"/>
  <c r="K2893" i="12"/>
  <c r="K2894" i="12"/>
  <c r="K2895" i="12"/>
  <c r="K2896" i="12"/>
  <c r="K2897" i="12"/>
  <c r="K2898" i="12"/>
  <c r="K2899" i="12"/>
  <c r="K2900" i="12"/>
  <c r="K2901" i="12"/>
  <c r="K2902" i="12"/>
  <c r="K2903" i="12"/>
  <c r="K2904" i="12"/>
  <c r="K2905" i="12"/>
  <c r="K2906" i="12"/>
  <c r="K2907" i="12"/>
  <c r="K2908" i="12"/>
  <c r="K2909" i="12"/>
  <c r="K2910" i="12"/>
  <c r="K2911" i="12"/>
  <c r="K2912" i="12"/>
  <c r="K2913" i="12"/>
  <c r="K2914" i="12"/>
  <c r="K2915" i="12"/>
  <c r="K2916" i="12"/>
  <c r="K2917" i="12"/>
  <c r="K2918" i="12"/>
  <c r="K2919" i="12"/>
  <c r="K2920" i="12"/>
  <c r="K2921" i="12"/>
  <c r="L2270" i="12"/>
  <c r="L2271" i="12"/>
  <c r="L2272" i="12"/>
  <c r="L2273" i="12"/>
  <c r="L2274" i="12"/>
  <c r="L2275" i="12"/>
  <c r="L2276" i="12"/>
  <c r="L2277" i="12"/>
  <c r="L2278" i="12"/>
  <c r="L2279" i="12"/>
  <c r="L2280" i="12"/>
  <c r="L2281" i="12"/>
  <c r="L2282" i="12"/>
  <c r="L2283" i="12"/>
  <c r="L2284" i="12"/>
  <c r="L2285" i="12"/>
  <c r="L2286" i="12"/>
  <c r="L2287" i="12"/>
  <c r="L2288" i="12"/>
  <c r="L2289" i="12"/>
  <c r="L2290" i="12"/>
  <c r="L2291" i="12"/>
  <c r="L2292" i="12"/>
  <c r="L2293" i="12"/>
  <c r="L2294" i="12"/>
  <c r="L2295" i="12"/>
  <c r="L2296" i="12"/>
  <c r="L2297" i="12"/>
  <c r="L2298" i="12"/>
  <c r="L2299" i="12"/>
  <c r="L2300" i="12"/>
  <c r="L2301" i="12"/>
  <c r="L2302" i="12"/>
  <c r="L2303" i="12"/>
  <c r="L2304" i="12"/>
  <c r="L2305" i="12"/>
  <c r="L2306" i="12"/>
  <c r="L2307" i="12"/>
  <c r="L2308" i="12"/>
  <c r="L2309" i="12"/>
  <c r="L2310" i="12"/>
  <c r="L2311" i="12"/>
  <c r="L2312" i="12"/>
  <c r="L2313" i="12"/>
  <c r="L2314" i="12"/>
  <c r="L2315" i="12"/>
  <c r="L2316" i="12"/>
  <c r="L2317" i="12"/>
  <c r="L2318" i="12"/>
  <c r="L2319" i="12"/>
  <c r="L2320" i="12"/>
  <c r="L2321" i="12"/>
  <c r="L2322" i="12"/>
  <c r="L2323" i="12"/>
  <c r="L2324" i="12"/>
  <c r="L2325" i="12"/>
  <c r="L2326" i="12"/>
  <c r="L2327" i="12"/>
  <c r="L2328" i="12"/>
  <c r="L2329" i="12"/>
  <c r="L2330" i="12"/>
  <c r="L2331" i="12"/>
  <c r="L2332" i="12"/>
  <c r="L2333" i="12"/>
  <c r="L2334" i="12"/>
  <c r="L2335" i="12"/>
  <c r="L2336" i="12"/>
  <c r="L2337" i="12"/>
  <c r="L2338" i="12"/>
  <c r="L2339" i="12"/>
  <c r="L2340" i="12"/>
  <c r="L2341" i="12"/>
  <c r="L2342" i="12"/>
  <c r="L2343" i="12"/>
  <c r="L2344" i="12"/>
  <c r="L2345" i="12"/>
  <c r="L2346" i="12"/>
  <c r="L2347" i="12"/>
  <c r="L2348" i="12"/>
  <c r="L2349" i="12"/>
  <c r="L2350" i="12"/>
  <c r="L2351" i="12"/>
  <c r="L2352" i="12"/>
  <c r="L2353" i="12"/>
  <c r="L2354" i="12"/>
  <c r="L2355" i="12"/>
  <c r="L2356" i="12"/>
  <c r="L2357" i="12"/>
  <c r="L2358" i="12"/>
  <c r="L2359" i="12"/>
  <c r="L2360" i="12"/>
  <c r="L2361" i="12"/>
  <c r="L2362" i="12"/>
  <c r="L2363" i="12"/>
  <c r="L2364" i="12"/>
  <c r="L2365" i="12"/>
  <c r="L2366" i="12"/>
  <c r="L2367" i="12"/>
  <c r="L2368" i="12"/>
  <c r="L2369" i="12"/>
  <c r="L2370" i="12"/>
  <c r="L2371" i="12"/>
  <c r="L2372" i="12"/>
  <c r="L2373" i="12"/>
  <c r="L2374" i="12"/>
  <c r="L2375" i="12"/>
  <c r="L2376" i="12"/>
  <c r="L2377" i="12"/>
  <c r="L2378" i="12"/>
  <c r="L2379" i="12"/>
  <c r="L2380" i="12"/>
  <c r="L2381" i="12"/>
  <c r="L2382" i="12"/>
  <c r="L2383" i="12"/>
  <c r="L2384" i="12"/>
  <c r="L2385" i="12"/>
  <c r="L2386" i="12"/>
  <c r="L2387" i="12"/>
  <c r="L2388" i="12"/>
  <c r="L2389" i="12"/>
  <c r="L2390" i="12"/>
  <c r="L2391" i="12"/>
  <c r="L2392" i="12"/>
  <c r="L2393" i="12"/>
  <c r="L2394" i="12"/>
  <c r="L2395" i="12"/>
  <c r="L2396" i="12"/>
  <c r="L2397" i="12"/>
  <c r="L2398" i="12"/>
  <c r="L2399" i="12"/>
  <c r="L2400" i="12"/>
  <c r="L2401" i="12"/>
  <c r="L2402" i="12"/>
  <c r="L2403" i="12"/>
  <c r="L2404" i="12"/>
  <c r="L2405" i="12"/>
  <c r="L2406" i="12"/>
  <c r="L2407" i="12"/>
  <c r="L2408" i="12"/>
  <c r="L2409" i="12"/>
  <c r="L2410" i="12"/>
  <c r="L2411" i="12"/>
  <c r="L2412" i="12"/>
  <c r="L2413" i="12"/>
  <c r="L2414" i="12"/>
  <c r="L2415" i="12"/>
  <c r="L2416" i="12"/>
  <c r="L2417" i="12"/>
  <c r="L2418" i="12"/>
  <c r="L2419" i="12"/>
  <c r="L2420" i="12"/>
  <c r="L2421" i="12"/>
  <c r="L2422" i="12"/>
  <c r="L2423" i="12"/>
  <c r="L2424" i="12"/>
  <c r="L2425" i="12"/>
  <c r="L2426" i="12"/>
  <c r="L2427" i="12"/>
  <c r="L2428" i="12"/>
  <c r="L2429" i="12"/>
  <c r="L2430" i="12"/>
  <c r="L2431" i="12"/>
  <c r="L2432" i="12"/>
  <c r="L2433" i="12"/>
  <c r="L2434" i="12"/>
  <c r="L2435" i="12"/>
  <c r="L2436" i="12"/>
  <c r="L2437" i="12"/>
  <c r="L2438" i="12"/>
  <c r="L2439" i="12"/>
  <c r="L2440" i="12"/>
  <c r="L2441" i="12"/>
  <c r="L2442" i="12"/>
  <c r="L2443" i="12"/>
  <c r="L2444" i="12"/>
  <c r="L2445" i="12"/>
  <c r="L2446" i="12"/>
  <c r="L2447" i="12"/>
  <c r="L2448" i="12"/>
  <c r="L2449" i="12"/>
  <c r="L2450" i="12"/>
  <c r="L2451" i="12"/>
  <c r="L2452" i="12"/>
  <c r="L2453" i="12"/>
  <c r="L2454" i="12"/>
  <c r="L2455" i="12"/>
  <c r="L2456" i="12"/>
  <c r="L2457" i="12"/>
  <c r="L2458" i="12"/>
  <c r="L2459" i="12"/>
  <c r="L2460" i="12"/>
  <c r="L2461" i="12"/>
  <c r="L2462" i="12"/>
  <c r="L2463" i="12"/>
  <c r="L2464" i="12"/>
  <c r="L2465" i="12"/>
  <c r="L2466" i="12"/>
  <c r="L2467" i="12"/>
  <c r="L2468" i="12"/>
  <c r="L2469" i="12"/>
  <c r="L2470" i="12"/>
  <c r="L2471" i="12"/>
  <c r="L2472" i="12"/>
  <c r="L2473" i="12"/>
  <c r="L2474" i="12"/>
  <c r="L2475" i="12"/>
  <c r="L2476" i="12"/>
  <c r="L2477" i="12"/>
  <c r="L2478" i="12"/>
  <c r="L2479" i="12"/>
  <c r="L2480" i="12"/>
  <c r="L2481" i="12"/>
  <c r="L2482" i="12"/>
  <c r="L2483" i="12"/>
  <c r="L2484" i="12"/>
  <c r="L2485" i="12"/>
  <c r="L2486" i="12"/>
  <c r="L2487" i="12"/>
  <c r="L2488" i="12"/>
  <c r="L2489" i="12"/>
  <c r="L2490" i="12"/>
  <c r="L2491" i="12"/>
  <c r="L2492" i="12"/>
  <c r="L2493" i="12"/>
  <c r="L2494" i="12"/>
  <c r="L2495" i="12"/>
  <c r="L2496" i="12"/>
  <c r="L2497" i="12"/>
  <c r="L2498" i="12"/>
  <c r="L2499" i="12"/>
  <c r="L2500" i="12"/>
  <c r="L2501" i="12"/>
  <c r="L2502" i="12"/>
  <c r="L2503" i="12"/>
  <c r="L2504" i="12"/>
  <c r="L2505" i="12"/>
  <c r="L2506" i="12"/>
  <c r="L2507" i="12"/>
  <c r="L2508" i="12"/>
  <c r="L2509" i="12"/>
  <c r="L2510" i="12"/>
  <c r="L2511" i="12"/>
  <c r="L2512" i="12"/>
  <c r="L2513" i="12"/>
  <c r="L2514" i="12"/>
  <c r="L2515" i="12"/>
  <c r="L2516" i="12"/>
  <c r="L2517" i="12"/>
  <c r="L2518" i="12"/>
  <c r="L2519" i="12"/>
  <c r="L2520" i="12"/>
  <c r="L2521" i="12"/>
  <c r="L2522" i="12"/>
  <c r="L2523" i="12"/>
  <c r="L2524" i="12"/>
  <c r="L2525" i="12"/>
  <c r="L2526" i="12"/>
  <c r="L2527" i="12"/>
  <c r="L2528" i="12"/>
  <c r="L2529" i="12"/>
  <c r="L2530" i="12"/>
  <c r="L2531" i="12"/>
  <c r="L2532" i="12"/>
  <c r="L2533" i="12"/>
  <c r="L2534" i="12"/>
  <c r="L2535" i="12"/>
  <c r="L2536" i="12"/>
  <c r="L2537" i="12"/>
  <c r="L2538" i="12"/>
  <c r="L2539" i="12"/>
  <c r="L2540" i="12"/>
  <c r="L2541" i="12"/>
  <c r="L2542" i="12"/>
  <c r="L2543" i="12"/>
  <c r="L2544" i="12"/>
  <c r="L2545" i="12"/>
  <c r="L2546" i="12"/>
  <c r="L2547" i="12"/>
  <c r="L2548" i="12"/>
  <c r="L2549" i="12"/>
  <c r="L2550" i="12"/>
  <c r="L2551" i="12"/>
  <c r="L2552" i="12"/>
  <c r="L2553" i="12"/>
  <c r="L2554" i="12"/>
  <c r="L2555" i="12"/>
  <c r="L2556" i="12"/>
  <c r="L2557" i="12"/>
  <c r="L2558" i="12"/>
  <c r="L2559" i="12"/>
  <c r="L2560" i="12"/>
  <c r="L2561" i="12"/>
  <c r="L2562" i="12"/>
  <c r="L2563" i="12"/>
  <c r="L2564" i="12"/>
  <c r="L2565" i="12"/>
  <c r="L2566" i="12"/>
  <c r="L2567" i="12"/>
  <c r="L2568" i="12"/>
  <c r="L2569" i="12"/>
  <c r="L2570" i="12"/>
  <c r="L2571" i="12"/>
  <c r="L2572" i="12"/>
  <c r="L2573" i="12"/>
  <c r="L2574" i="12"/>
  <c r="L2575" i="12"/>
  <c r="L2576" i="12"/>
  <c r="L2577" i="12"/>
  <c r="L2578" i="12"/>
  <c r="L2579" i="12"/>
  <c r="L2580" i="12"/>
  <c r="L2581" i="12"/>
  <c r="L2582" i="12"/>
  <c r="L2583" i="12"/>
  <c r="L2584" i="12"/>
  <c r="L2585" i="12"/>
  <c r="L2586" i="12"/>
  <c r="L2587" i="12"/>
  <c r="L2588" i="12"/>
  <c r="L2589" i="12"/>
  <c r="L2590" i="12"/>
  <c r="L2591" i="12"/>
  <c r="L2592" i="12"/>
  <c r="L2593" i="12"/>
  <c r="L2594" i="12"/>
  <c r="L2595" i="12"/>
  <c r="L2596" i="12"/>
  <c r="L2597" i="12"/>
  <c r="L2598" i="12"/>
  <c r="L2599" i="12"/>
  <c r="L2600" i="12"/>
  <c r="L2601" i="12"/>
  <c r="L2602" i="12"/>
  <c r="L2603" i="12"/>
  <c r="L2604" i="12"/>
  <c r="L2605" i="12"/>
  <c r="L2606" i="12"/>
  <c r="L2607" i="12"/>
  <c r="L2608" i="12"/>
  <c r="L2609" i="12"/>
  <c r="L2610" i="12"/>
  <c r="L2611" i="12"/>
  <c r="L2612" i="12"/>
  <c r="L2613" i="12"/>
  <c r="L2614" i="12"/>
  <c r="L2615" i="12"/>
  <c r="L2616" i="12"/>
  <c r="L2617" i="12"/>
  <c r="L2618" i="12"/>
  <c r="L2619" i="12"/>
  <c r="L2620" i="12"/>
  <c r="L2621" i="12"/>
  <c r="L2622" i="12"/>
  <c r="L2623" i="12"/>
  <c r="L2624" i="12"/>
  <c r="L2625" i="12"/>
  <c r="L2626" i="12"/>
  <c r="L2627" i="12"/>
  <c r="L2628" i="12"/>
  <c r="L2629" i="12"/>
  <c r="L2630" i="12"/>
  <c r="L2631" i="12"/>
  <c r="L2632" i="12"/>
  <c r="L2633" i="12"/>
  <c r="L2634" i="12"/>
  <c r="L2635" i="12"/>
  <c r="L2636" i="12"/>
  <c r="L2637" i="12"/>
  <c r="L2638" i="12"/>
  <c r="L2639" i="12"/>
  <c r="L2640" i="12"/>
  <c r="L2641" i="12"/>
  <c r="L2642" i="12"/>
  <c r="L2643" i="12"/>
  <c r="L2644" i="12"/>
  <c r="L2645" i="12"/>
  <c r="L2646" i="12"/>
  <c r="L2647" i="12"/>
  <c r="L2648" i="12"/>
  <c r="L2649" i="12"/>
  <c r="L2650" i="12"/>
  <c r="L2651" i="12"/>
  <c r="L2652" i="12"/>
  <c r="L2653" i="12"/>
  <c r="L2654" i="12"/>
  <c r="L2655" i="12"/>
  <c r="L2656" i="12"/>
  <c r="L2657" i="12"/>
  <c r="L2658" i="12"/>
  <c r="L2659" i="12"/>
  <c r="L2660" i="12"/>
  <c r="L2661" i="12"/>
  <c r="L2662" i="12"/>
  <c r="L2663" i="12"/>
  <c r="L2664" i="12"/>
  <c r="L2665" i="12"/>
  <c r="L2666" i="12"/>
  <c r="L2667" i="12"/>
  <c r="L2668" i="12"/>
  <c r="L2669" i="12"/>
  <c r="L2670" i="12"/>
  <c r="L2671" i="12"/>
  <c r="L2672" i="12"/>
  <c r="L2673" i="12"/>
  <c r="L2674" i="12"/>
  <c r="L2675" i="12"/>
  <c r="L2676" i="12"/>
  <c r="L2677" i="12"/>
  <c r="L2678" i="12"/>
  <c r="L2679" i="12"/>
  <c r="L2680" i="12"/>
  <c r="L2681" i="12"/>
  <c r="L2682" i="12"/>
  <c r="L2683" i="12"/>
  <c r="L2684" i="12"/>
  <c r="L2685" i="12"/>
  <c r="L2686" i="12"/>
  <c r="L2687" i="12"/>
  <c r="L2688" i="12"/>
  <c r="L2689" i="12"/>
  <c r="L2690" i="12"/>
  <c r="L2691" i="12"/>
  <c r="L2692" i="12"/>
  <c r="L2693" i="12"/>
  <c r="L2694" i="12"/>
  <c r="L2695" i="12"/>
  <c r="L2696" i="12"/>
  <c r="L2697" i="12"/>
  <c r="L2698" i="12"/>
  <c r="L2699" i="12"/>
  <c r="L2700" i="12"/>
  <c r="L2701" i="12"/>
  <c r="L2702" i="12"/>
  <c r="L2703" i="12"/>
  <c r="L2704" i="12"/>
  <c r="L2705" i="12"/>
  <c r="L2706" i="12"/>
  <c r="L2707" i="12"/>
  <c r="L2708" i="12"/>
  <c r="L2709" i="12"/>
  <c r="L2710" i="12"/>
  <c r="L2711" i="12"/>
  <c r="L2712" i="12"/>
  <c r="L2713" i="12"/>
  <c r="L2714" i="12"/>
  <c r="L2715" i="12"/>
  <c r="L2716" i="12"/>
  <c r="L2717" i="12"/>
  <c r="L2718" i="12"/>
  <c r="L2719" i="12"/>
  <c r="L2720" i="12"/>
  <c r="L2721" i="12"/>
  <c r="L2722" i="12"/>
  <c r="L2723" i="12"/>
  <c r="L2724" i="12"/>
  <c r="L2725" i="12"/>
  <c r="L2726" i="12"/>
  <c r="L2727" i="12"/>
  <c r="L2728" i="12"/>
  <c r="L2729" i="12"/>
  <c r="L2730" i="12"/>
  <c r="L2731" i="12"/>
  <c r="L2732" i="12"/>
  <c r="L2733" i="12"/>
  <c r="L2734" i="12"/>
  <c r="L2735" i="12"/>
  <c r="L2736" i="12"/>
  <c r="L2737" i="12"/>
  <c r="L2738" i="12"/>
  <c r="L2739" i="12"/>
  <c r="L2740" i="12"/>
  <c r="L2741" i="12"/>
  <c r="L2742" i="12"/>
  <c r="L2743" i="12"/>
  <c r="L2744" i="12"/>
  <c r="L2745" i="12"/>
  <c r="L2746" i="12"/>
  <c r="L2747" i="12"/>
  <c r="L2748" i="12"/>
  <c r="L2749" i="12"/>
  <c r="L2750" i="12"/>
  <c r="L2751" i="12"/>
  <c r="L2752" i="12"/>
  <c r="L2753" i="12"/>
  <c r="L2754" i="12"/>
  <c r="L2755" i="12"/>
  <c r="L2756" i="12"/>
  <c r="L2757" i="12"/>
  <c r="L2758" i="12"/>
  <c r="L2759" i="12"/>
  <c r="L2760" i="12"/>
  <c r="L2761" i="12"/>
  <c r="L2762" i="12"/>
  <c r="L2763" i="12"/>
  <c r="L2764" i="12"/>
  <c r="L2765" i="12"/>
  <c r="L2766" i="12"/>
  <c r="L2767" i="12"/>
  <c r="L2768" i="12"/>
  <c r="L2769" i="12"/>
  <c r="L2770" i="12"/>
  <c r="L2771" i="12"/>
  <c r="L2772" i="12"/>
  <c r="L2773" i="12"/>
  <c r="L2774" i="12"/>
  <c r="L2775" i="12"/>
  <c r="L2776" i="12"/>
  <c r="L2777" i="12"/>
  <c r="L2778" i="12"/>
  <c r="L2779" i="12"/>
  <c r="L2780" i="12"/>
  <c r="L2781" i="12"/>
  <c r="L2782" i="12"/>
  <c r="L2783" i="12"/>
  <c r="L2784" i="12"/>
  <c r="L2785" i="12"/>
  <c r="L2786" i="12"/>
  <c r="L2787" i="12"/>
  <c r="L2788" i="12"/>
  <c r="L2789" i="12"/>
  <c r="L2790" i="12"/>
  <c r="L2791" i="12"/>
  <c r="L2792" i="12"/>
  <c r="L2793" i="12"/>
  <c r="L2794" i="12"/>
  <c r="L2795" i="12"/>
  <c r="L2796" i="12"/>
  <c r="L2797" i="12"/>
  <c r="L2798" i="12"/>
  <c r="L2799" i="12"/>
  <c r="L2800" i="12"/>
  <c r="L2801" i="12"/>
  <c r="L2802" i="12"/>
  <c r="L2803" i="12"/>
  <c r="L2804" i="12"/>
  <c r="L2805" i="12"/>
  <c r="L2806" i="12"/>
  <c r="L2807" i="12"/>
  <c r="L2808" i="12"/>
  <c r="L2809" i="12"/>
  <c r="L2810" i="12"/>
  <c r="L2811" i="12"/>
  <c r="L2812" i="12"/>
  <c r="L2813" i="12"/>
  <c r="L2814" i="12"/>
  <c r="L2815" i="12"/>
  <c r="L2816" i="12"/>
  <c r="L2817" i="12"/>
  <c r="L2818" i="12"/>
  <c r="L2819" i="12"/>
  <c r="L2820" i="12"/>
  <c r="L2821" i="12"/>
  <c r="L2822" i="12"/>
  <c r="L2823" i="12"/>
  <c r="L2824" i="12"/>
  <c r="L2825" i="12"/>
  <c r="L2826" i="12"/>
  <c r="L2827" i="12"/>
  <c r="L2828" i="12"/>
  <c r="L2829" i="12"/>
  <c r="L2830" i="12"/>
  <c r="L2831" i="12"/>
  <c r="L2832" i="12"/>
  <c r="L2833" i="12"/>
  <c r="L2834" i="12"/>
  <c r="L2835" i="12"/>
  <c r="L2836" i="12"/>
  <c r="L2837" i="12"/>
  <c r="L2838" i="12"/>
  <c r="L2839" i="12"/>
  <c r="L2840" i="12"/>
  <c r="L2841" i="12"/>
  <c r="L2842" i="12"/>
  <c r="L2843" i="12"/>
  <c r="L2844" i="12"/>
  <c r="L2845" i="12"/>
  <c r="L2846" i="12"/>
  <c r="L2847" i="12"/>
  <c r="L2848" i="12"/>
  <c r="L2849" i="12"/>
  <c r="L2850" i="12"/>
  <c r="L2851" i="12"/>
  <c r="L2852" i="12"/>
  <c r="L2853" i="12"/>
  <c r="L2854" i="12"/>
  <c r="L2855" i="12"/>
  <c r="L2856" i="12"/>
  <c r="L2857" i="12"/>
  <c r="L2858" i="12"/>
  <c r="L2859" i="12"/>
  <c r="L2860" i="12"/>
  <c r="L2861" i="12"/>
  <c r="L2862" i="12"/>
  <c r="L2863" i="12"/>
  <c r="L2864" i="12"/>
  <c r="L2865" i="12"/>
  <c r="L2866" i="12"/>
  <c r="L2867" i="12"/>
  <c r="L2868" i="12"/>
  <c r="L2869" i="12"/>
  <c r="L2870" i="12"/>
  <c r="L2871" i="12"/>
  <c r="L2872" i="12"/>
  <c r="L2873" i="12"/>
  <c r="L2874" i="12"/>
  <c r="L2875" i="12"/>
  <c r="L2876" i="12"/>
  <c r="L2877" i="12"/>
  <c r="L2878" i="12"/>
  <c r="L2879" i="12"/>
  <c r="L2880" i="12"/>
  <c r="L2881" i="12"/>
  <c r="L2882" i="12"/>
  <c r="L2883" i="12"/>
  <c r="L2884" i="12"/>
  <c r="L2885" i="12"/>
  <c r="L2886" i="12"/>
  <c r="L2887" i="12"/>
  <c r="L2888" i="12"/>
  <c r="L2889" i="12"/>
  <c r="L2890" i="12"/>
  <c r="L2891" i="12"/>
  <c r="L2892" i="12"/>
  <c r="L2893" i="12"/>
  <c r="L2894" i="12"/>
  <c r="L2895" i="12"/>
  <c r="L2896" i="12"/>
  <c r="L2897" i="12"/>
  <c r="L2898" i="12"/>
  <c r="L2899" i="12"/>
  <c r="L2900" i="12"/>
  <c r="L2901" i="12"/>
  <c r="L2902" i="12"/>
  <c r="L2903" i="12"/>
  <c r="L2904" i="12"/>
  <c r="L2905" i="12"/>
  <c r="L2906" i="12"/>
  <c r="L2907" i="12"/>
  <c r="L2908" i="12"/>
  <c r="L2909" i="12"/>
  <c r="L2910" i="12"/>
  <c r="L2911" i="12"/>
  <c r="L2912" i="12"/>
  <c r="L2913" i="12"/>
  <c r="L2914" i="12"/>
  <c r="L2915" i="12"/>
  <c r="L2916" i="12"/>
  <c r="L2917" i="12"/>
  <c r="L2918" i="12"/>
  <c r="L2919" i="12"/>
  <c r="L2920" i="12"/>
  <c r="L2921" i="12"/>
  <c r="M2270" i="12"/>
  <c r="M2271" i="12"/>
  <c r="M2272" i="12"/>
  <c r="M2273" i="12"/>
  <c r="M2274" i="12"/>
  <c r="M2275" i="12"/>
  <c r="M2276" i="12"/>
  <c r="M2277" i="12"/>
  <c r="M2278" i="12"/>
  <c r="M2279" i="12"/>
  <c r="M2280" i="12"/>
  <c r="M2281" i="12"/>
  <c r="M2282" i="12"/>
  <c r="M2283" i="12"/>
  <c r="M2284" i="12"/>
  <c r="M2285" i="12"/>
  <c r="M2286" i="12"/>
  <c r="M2287" i="12"/>
  <c r="M2288" i="12"/>
  <c r="M2289" i="12"/>
  <c r="M2290" i="12"/>
  <c r="M2291" i="12"/>
  <c r="M2292" i="12"/>
  <c r="M2293" i="12"/>
  <c r="M2294" i="12"/>
  <c r="M2295" i="12"/>
  <c r="M2296" i="12"/>
  <c r="M2297" i="12"/>
  <c r="M2298" i="12"/>
  <c r="M2299" i="12"/>
  <c r="M2300" i="12"/>
  <c r="M2301" i="12"/>
  <c r="M2302" i="12"/>
  <c r="M2303" i="12"/>
  <c r="M2304" i="12"/>
  <c r="M2305" i="12"/>
  <c r="M2306" i="12"/>
  <c r="M2307" i="12"/>
  <c r="M2308" i="12"/>
  <c r="M2309" i="12"/>
  <c r="M2310" i="12"/>
  <c r="M2311" i="12"/>
  <c r="M2312" i="12"/>
  <c r="M2313" i="12"/>
  <c r="M2314" i="12"/>
  <c r="M2315" i="12"/>
  <c r="M2316" i="12"/>
  <c r="M2317" i="12"/>
  <c r="M2318" i="12"/>
  <c r="M2319" i="12"/>
  <c r="M2320" i="12"/>
  <c r="M2321" i="12"/>
  <c r="M2322" i="12"/>
  <c r="M2323" i="12"/>
  <c r="M2324" i="12"/>
  <c r="M2325" i="12"/>
  <c r="M2326" i="12"/>
  <c r="M2327" i="12"/>
  <c r="M2328" i="12"/>
  <c r="M2329" i="12"/>
  <c r="M2330" i="12"/>
  <c r="M2331" i="12"/>
  <c r="M2332" i="12"/>
  <c r="M2333" i="12"/>
  <c r="M2334" i="12"/>
  <c r="M2335" i="12"/>
  <c r="M2336" i="12"/>
  <c r="M2337" i="12"/>
  <c r="M2338" i="12"/>
  <c r="M2339" i="12"/>
  <c r="M2340" i="12"/>
  <c r="M2341" i="12"/>
  <c r="M2342" i="12"/>
  <c r="M2343" i="12"/>
  <c r="M2344" i="12"/>
  <c r="M2345" i="12"/>
  <c r="M2346" i="12"/>
  <c r="M2347" i="12"/>
  <c r="M2348" i="12"/>
  <c r="M2349" i="12"/>
  <c r="M2350" i="12"/>
  <c r="M2351" i="12"/>
  <c r="M2352" i="12"/>
  <c r="M2353" i="12"/>
  <c r="M2354" i="12"/>
  <c r="M2355" i="12"/>
  <c r="M2356" i="12"/>
  <c r="M2357" i="12"/>
  <c r="M2358" i="12"/>
  <c r="M2359" i="12"/>
  <c r="M2360" i="12"/>
  <c r="M2361" i="12"/>
  <c r="M2362" i="12"/>
  <c r="M2363" i="12"/>
  <c r="M2364" i="12"/>
  <c r="M2365" i="12"/>
  <c r="M2366" i="12"/>
  <c r="M2367" i="12"/>
  <c r="M2368" i="12"/>
  <c r="M2369" i="12"/>
  <c r="M2370" i="12"/>
  <c r="M2371" i="12"/>
  <c r="M2372" i="12"/>
  <c r="M2373" i="12"/>
  <c r="M2374" i="12"/>
  <c r="M2375" i="12"/>
  <c r="M2376" i="12"/>
  <c r="M2377" i="12"/>
  <c r="M2378" i="12"/>
  <c r="M2379" i="12"/>
  <c r="M2380" i="12"/>
  <c r="M2381" i="12"/>
  <c r="M2382" i="12"/>
  <c r="M2383" i="12"/>
  <c r="M2384" i="12"/>
  <c r="M2385" i="12"/>
  <c r="M2386" i="12"/>
  <c r="M2387" i="12"/>
  <c r="M2388" i="12"/>
  <c r="M2389" i="12"/>
  <c r="M2390" i="12"/>
  <c r="M2391" i="12"/>
  <c r="M2392" i="12"/>
  <c r="M2393" i="12"/>
  <c r="M2394" i="12"/>
  <c r="M2395" i="12"/>
  <c r="M2396" i="12"/>
  <c r="M2397" i="12"/>
  <c r="M2398" i="12"/>
  <c r="M2399" i="12"/>
  <c r="M2400" i="12"/>
  <c r="M2401" i="12"/>
  <c r="M2402" i="12"/>
  <c r="M2403" i="12"/>
  <c r="M2404" i="12"/>
  <c r="M2405" i="12"/>
  <c r="M2406" i="12"/>
  <c r="M2407" i="12"/>
  <c r="M2408" i="12"/>
  <c r="M2409" i="12"/>
  <c r="M2410" i="12"/>
  <c r="M2411" i="12"/>
  <c r="M2412" i="12"/>
  <c r="M2413" i="12"/>
  <c r="M2414" i="12"/>
  <c r="M2415" i="12"/>
  <c r="M2416" i="12"/>
  <c r="M2417" i="12"/>
  <c r="M2418" i="12"/>
  <c r="M2419" i="12"/>
  <c r="M2420" i="12"/>
  <c r="M2421" i="12"/>
  <c r="M2422" i="12"/>
  <c r="M2423" i="12"/>
  <c r="M2424" i="12"/>
  <c r="M2425" i="12"/>
  <c r="M2426" i="12"/>
  <c r="M2427" i="12"/>
  <c r="M2428" i="12"/>
  <c r="M2429" i="12"/>
  <c r="M2430" i="12"/>
  <c r="M2431" i="12"/>
  <c r="M2432" i="12"/>
  <c r="M2433" i="12"/>
  <c r="M2434" i="12"/>
  <c r="M2435" i="12"/>
  <c r="M2436" i="12"/>
  <c r="M2437" i="12"/>
  <c r="M2438" i="12"/>
  <c r="M2439" i="12"/>
  <c r="M2440" i="12"/>
  <c r="M2441" i="12"/>
  <c r="M2442" i="12"/>
  <c r="M2443" i="12"/>
  <c r="M2444" i="12"/>
  <c r="M2445" i="12"/>
  <c r="M2446" i="12"/>
  <c r="M2447" i="12"/>
  <c r="M2448" i="12"/>
  <c r="M2449" i="12"/>
  <c r="M2450" i="12"/>
  <c r="M2451" i="12"/>
  <c r="M2452" i="12"/>
  <c r="M2453" i="12"/>
  <c r="M2454" i="12"/>
  <c r="M2455" i="12"/>
  <c r="M2456" i="12"/>
  <c r="M2457" i="12"/>
  <c r="M2458" i="12"/>
  <c r="M2459" i="12"/>
  <c r="M2460" i="12"/>
  <c r="M2461" i="12"/>
  <c r="M2462" i="12"/>
  <c r="M2463" i="12"/>
  <c r="M2464" i="12"/>
  <c r="M2465" i="12"/>
  <c r="M2466" i="12"/>
  <c r="M2467" i="12"/>
  <c r="M2468" i="12"/>
  <c r="M2469" i="12"/>
  <c r="M2470" i="12"/>
  <c r="M2471" i="12"/>
  <c r="M2472" i="12"/>
  <c r="M2473" i="12"/>
  <c r="M2474" i="12"/>
  <c r="M2475" i="12"/>
  <c r="M2476" i="12"/>
  <c r="M2477" i="12"/>
  <c r="M2478" i="12"/>
  <c r="M2479" i="12"/>
  <c r="M2480" i="12"/>
  <c r="M2481" i="12"/>
  <c r="M2482" i="12"/>
  <c r="M2483" i="12"/>
  <c r="M2484" i="12"/>
  <c r="M2485" i="12"/>
  <c r="M2486" i="12"/>
  <c r="M2487" i="12"/>
  <c r="M2488" i="12"/>
  <c r="M2489" i="12"/>
  <c r="M2490" i="12"/>
  <c r="M2491" i="12"/>
  <c r="M2492" i="12"/>
  <c r="M2493" i="12"/>
  <c r="M2494" i="12"/>
  <c r="M2495" i="12"/>
  <c r="M2496" i="12"/>
  <c r="M2497" i="12"/>
  <c r="M2498" i="12"/>
  <c r="M2499" i="12"/>
  <c r="M2500" i="12"/>
  <c r="M2501" i="12"/>
  <c r="M2502" i="12"/>
  <c r="M2503" i="12"/>
  <c r="M2504" i="12"/>
  <c r="M2505" i="12"/>
  <c r="M2506" i="12"/>
  <c r="M2507" i="12"/>
  <c r="M2508" i="12"/>
  <c r="M2509" i="12"/>
  <c r="M2510" i="12"/>
  <c r="M2511" i="12"/>
  <c r="M2512" i="12"/>
  <c r="M2513" i="12"/>
  <c r="M2514" i="12"/>
  <c r="M2515" i="12"/>
  <c r="M2516" i="12"/>
  <c r="M2517" i="12"/>
  <c r="M2518" i="12"/>
  <c r="M2519" i="12"/>
  <c r="M2520" i="12"/>
  <c r="M2521" i="12"/>
  <c r="M2522" i="12"/>
  <c r="M2523" i="12"/>
  <c r="M2524" i="12"/>
  <c r="M2525" i="12"/>
  <c r="M2526" i="12"/>
  <c r="M2527" i="12"/>
  <c r="M2528" i="12"/>
  <c r="M2529" i="12"/>
  <c r="M2530" i="12"/>
  <c r="M2531" i="12"/>
  <c r="M2532" i="12"/>
  <c r="M2533" i="12"/>
  <c r="M2534" i="12"/>
  <c r="M2535" i="12"/>
  <c r="M2536" i="12"/>
  <c r="M2537" i="12"/>
  <c r="M2538" i="12"/>
  <c r="M2539" i="12"/>
  <c r="M2540" i="12"/>
  <c r="M2541" i="12"/>
  <c r="M2542" i="12"/>
  <c r="M2543" i="12"/>
  <c r="M2544" i="12"/>
  <c r="M2545" i="12"/>
  <c r="M2546" i="12"/>
  <c r="M2547" i="12"/>
  <c r="M2548" i="12"/>
  <c r="M2549" i="12"/>
  <c r="M2550" i="12"/>
  <c r="M2551" i="12"/>
  <c r="M2552" i="12"/>
  <c r="M2553" i="12"/>
  <c r="M2554" i="12"/>
  <c r="M2555" i="12"/>
  <c r="M2556" i="12"/>
  <c r="M2557" i="12"/>
  <c r="M2558" i="12"/>
  <c r="M2559" i="12"/>
  <c r="M2560" i="12"/>
  <c r="M2561" i="12"/>
  <c r="M2562" i="12"/>
  <c r="M2563" i="12"/>
  <c r="M2564" i="12"/>
  <c r="M2565" i="12"/>
  <c r="M2566" i="12"/>
  <c r="M2567" i="12"/>
  <c r="M2568" i="12"/>
  <c r="M2569" i="12"/>
  <c r="M2570" i="12"/>
  <c r="M2571" i="12"/>
  <c r="M2572" i="12"/>
  <c r="M2573" i="12"/>
  <c r="M2574" i="12"/>
  <c r="M2575" i="12"/>
  <c r="M2576" i="12"/>
  <c r="M2577" i="12"/>
  <c r="M2578" i="12"/>
  <c r="M2579" i="12"/>
  <c r="M2580" i="12"/>
  <c r="M2581" i="12"/>
  <c r="M2582" i="12"/>
  <c r="M2583" i="12"/>
  <c r="M2584" i="12"/>
  <c r="M2585" i="12"/>
  <c r="M2586" i="12"/>
  <c r="M2587" i="12"/>
  <c r="M2588" i="12"/>
  <c r="M2589" i="12"/>
  <c r="M2590" i="12"/>
  <c r="M2591" i="12"/>
  <c r="M2592" i="12"/>
  <c r="M2593" i="12"/>
  <c r="M2594" i="12"/>
  <c r="M2595" i="12"/>
  <c r="M2596" i="12"/>
  <c r="M2597" i="12"/>
  <c r="M2598" i="12"/>
  <c r="M2599" i="12"/>
  <c r="M2600" i="12"/>
  <c r="M2601" i="12"/>
  <c r="M2602" i="12"/>
  <c r="M2603" i="12"/>
  <c r="M2604" i="12"/>
  <c r="M2605" i="12"/>
  <c r="M2606" i="12"/>
  <c r="M2607" i="12"/>
  <c r="M2608" i="12"/>
  <c r="M2609" i="12"/>
  <c r="M2610" i="12"/>
  <c r="M2611" i="12"/>
  <c r="M2612" i="12"/>
  <c r="M2613" i="12"/>
  <c r="M2614" i="12"/>
  <c r="M2615" i="12"/>
  <c r="M2616" i="12"/>
  <c r="M2617" i="12"/>
  <c r="M2618" i="12"/>
  <c r="M2619" i="12"/>
  <c r="M2620" i="12"/>
  <c r="M2621" i="12"/>
  <c r="M2622" i="12"/>
  <c r="M2623" i="12"/>
  <c r="M2624" i="12"/>
  <c r="M2625" i="12"/>
  <c r="M2626" i="12"/>
  <c r="M2627" i="12"/>
  <c r="M2628" i="12"/>
  <c r="M2629" i="12"/>
  <c r="M2630" i="12"/>
  <c r="M2631" i="12"/>
  <c r="M2632" i="12"/>
  <c r="M2633" i="12"/>
  <c r="M2634" i="12"/>
  <c r="M2635" i="12"/>
  <c r="M2636" i="12"/>
  <c r="M2637" i="12"/>
  <c r="M2638" i="12"/>
  <c r="M2639" i="12"/>
  <c r="M2640" i="12"/>
  <c r="M2641" i="12"/>
  <c r="M2642" i="12"/>
  <c r="M2643" i="12"/>
  <c r="M2644" i="12"/>
  <c r="M2645" i="12"/>
  <c r="M2646" i="12"/>
  <c r="M2647" i="12"/>
  <c r="M2648" i="12"/>
  <c r="M2649" i="12"/>
  <c r="M2650" i="12"/>
  <c r="M2651" i="12"/>
  <c r="M2652" i="12"/>
  <c r="M2653" i="12"/>
  <c r="M2654" i="12"/>
  <c r="M2655" i="12"/>
  <c r="M2656" i="12"/>
  <c r="M2657" i="12"/>
  <c r="M2658" i="12"/>
  <c r="M2659" i="12"/>
  <c r="M2660" i="12"/>
  <c r="M2661" i="12"/>
  <c r="M2662" i="12"/>
  <c r="M2663" i="12"/>
  <c r="M2664" i="12"/>
  <c r="M2665" i="12"/>
  <c r="M2666" i="12"/>
  <c r="M2667" i="12"/>
  <c r="M2668" i="12"/>
  <c r="M2669" i="12"/>
  <c r="M2670" i="12"/>
  <c r="M2671" i="12"/>
  <c r="M2672" i="12"/>
  <c r="M2673" i="12"/>
  <c r="M2674" i="12"/>
  <c r="M2675" i="12"/>
  <c r="M2676" i="12"/>
  <c r="M2677" i="12"/>
  <c r="M2678" i="12"/>
  <c r="M2679" i="12"/>
  <c r="M2680" i="12"/>
  <c r="M2681" i="12"/>
  <c r="M2682" i="12"/>
  <c r="M2683" i="12"/>
  <c r="M2684" i="12"/>
  <c r="M2685" i="12"/>
  <c r="M2686" i="12"/>
  <c r="M2687" i="12"/>
  <c r="M2688" i="12"/>
  <c r="M2689" i="12"/>
  <c r="M2690" i="12"/>
  <c r="M2691" i="12"/>
  <c r="M2692" i="12"/>
  <c r="M2693" i="12"/>
  <c r="M2694" i="12"/>
  <c r="M2695" i="12"/>
  <c r="M2696" i="12"/>
  <c r="M2697" i="12"/>
  <c r="M2698" i="12"/>
  <c r="M2699" i="12"/>
  <c r="M2700" i="12"/>
  <c r="M2701" i="12"/>
  <c r="M2702" i="12"/>
  <c r="M2703" i="12"/>
  <c r="M2704" i="12"/>
  <c r="M2705" i="12"/>
  <c r="M2706" i="12"/>
  <c r="M2707" i="12"/>
  <c r="M2708" i="12"/>
  <c r="M2709" i="12"/>
  <c r="M2710" i="12"/>
  <c r="M2711" i="12"/>
  <c r="M2712" i="12"/>
  <c r="M2713" i="12"/>
  <c r="M2714" i="12"/>
  <c r="M2715" i="12"/>
  <c r="M2716" i="12"/>
  <c r="M2717" i="12"/>
  <c r="M2718" i="12"/>
  <c r="M2719" i="12"/>
  <c r="M2720" i="12"/>
  <c r="M2721" i="12"/>
  <c r="M2722" i="12"/>
  <c r="M2723" i="12"/>
  <c r="M2724" i="12"/>
  <c r="M2725" i="12"/>
  <c r="M2726" i="12"/>
  <c r="M2727" i="12"/>
  <c r="M2728" i="12"/>
  <c r="M2729" i="12"/>
  <c r="M2730" i="12"/>
  <c r="M2731" i="12"/>
  <c r="M2732" i="12"/>
  <c r="M2733" i="12"/>
  <c r="M2734" i="12"/>
  <c r="M2735" i="12"/>
  <c r="M2736" i="12"/>
  <c r="M2737" i="12"/>
  <c r="M2738" i="12"/>
  <c r="M2739" i="12"/>
  <c r="M2740" i="12"/>
  <c r="M2741" i="12"/>
  <c r="M2742" i="12"/>
  <c r="M2743" i="12"/>
  <c r="M2744" i="12"/>
  <c r="M2745" i="12"/>
  <c r="M2746" i="12"/>
  <c r="M2747" i="12"/>
  <c r="M2748" i="12"/>
  <c r="M2749" i="12"/>
  <c r="M2750" i="12"/>
  <c r="M2751" i="12"/>
  <c r="M2752" i="12"/>
  <c r="M2753" i="12"/>
  <c r="M2754" i="12"/>
  <c r="M2755" i="12"/>
  <c r="M2756" i="12"/>
  <c r="M2757" i="12"/>
  <c r="M2758" i="12"/>
  <c r="M2759" i="12"/>
  <c r="M2760" i="12"/>
  <c r="M2761" i="12"/>
  <c r="M2762" i="12"/>
  <c r="M2763" i="12"/>
  <c r="M2764" i="12"/>
  <c r="M2765" i="12"/>
  <c r="M2766" i="12"/>
  <c r="M2767" i="12"/>
  <c r="M2768" i="12"/>
  <c r="M2769" i="12"/>
  <c r="M2770" i="12"/>
  <c r="M2771" i="12"/>
  <c r="M2772" i="12"/>
  <c r="M2773" i="12"/>
  <c r="M2774" i="12"/>
  <c r="M2775" i="12"/>
  <c r="M2776" i="12"/>
  <c r="M2777" i="12"/>
  <c r="M2778" i="12"/>
  <c r="M2779" i="12"/>
  <c r="M2780" i="12"/>
  <c r="M2781" i="12"/>
  <c r="M2782" i="12"/>
  <c r="M2783" i="12"/>
  <c r="M2784" i="12"/>
  <c r="M2785" i="12"/>
  <c r="M2786" i="12"/>
  <c r="M2787" i="12"/>
  <c r="M2788" i="12"/>
  <c r="M2789" i="12"/>
  <c r="M2790" i="12"/>
  <c r="M2791" i="12"/>
  <c r="M2792" i="12"/>
  <c r="M2793" i="12"/>
  <c r="M2794" i="12"/>
  <c r="M2795" i="12"/>
  <c r="M2796" i="12"/>
  <c r="M2797" i="12"/>
  <c r="M2798" i="12"/>
  <c r="M2799" i="12"/>
  <c r="M2800" i="12"/>
  <c r="M2801" i="12"/>
  <c r="M2802" i="12"/>
  <c r="M2803" i="12"/>
  <c r="M2804" i="12"/>
  <c r="M2805" i="12"/>
  <c r="M2806" i="12"/>
  <c r="M2807" i="12"/>
  <c r="M2808" i="12"/>
  <c r="M2809" i="12"/>
  <c r="M2810" i="12"/>
  <c r="M2811" i="12"/>
  <c r="M2812" i="12"/>
  <c r="M2813" i="12"/>
  <c r="M2814" i="12"/>
  <c r="M2815" i="12"/>
  <c r="M2816" i="12"/>
  <c r="M2817" i="12"/>
  <c r="M2818" i="12"/>
  <c r="M2819" i="12"/>
  <c r="M2820" i="12"/>
  <c r="M2821" i="12"/>
  <c r="M2822" i="12"/>
  <c r="M2823" i="12"/>
  <c r="M2824" i="12"/>
  <c r="M2825" i="12"/>
  <c r="M2826" i="12"/>
  <c r="M2827" i="12"/>
  <c r="M2828" i="12"/>
  <c r="M2829" i="12"/>
  <c r="M2830" i="12"/>
  <c r="M2831" i="12"/>
  <c r="M2832" i="12"/>
  <c r="M2833" i="12"/>
  <c r="M2834" i="12"/>
  <c r="M2835" i="12"/>
  <c r="M2836" i="12"/>
  <c r="M2837" i="12"/>
  <c r="M2838" i="12"/>
  <c r="M2839" i="12"/>
  <c r="M2840" i="12"/>
  <c r="M2841" i="12"/>
  <c r="M2842" i="12"/>
  <c r="M2843" i="12"/>
  <c r="M2844" i="12"/>
  <c r="M2845" i="12"/>
  <c r="M2846" i="12"/>
  <c r="M2847" i="12"/>
  <c r="M2848" i="12"/>
  <c r="M2849" i="12"/>
  <c r="M2850" i="12"/>
  <c r="M2851" i="12"/>
  <c r="M2852" i="12"/>
  <c r="M2853" i="12"/>
  <c r="M2854" i="12"/>
  <c r="M2855" i="12"/>
  <c r="M2856" i="12"/>
  <c r="M2857" i="12"/>
  <c r="M2858" i="12"/>
  <c r="M2859" i="12"/>
  <c r="M2860" i="12"/>
  <c r="M2861" i="12"/>
  <c r="M2862" i="12"/>
  <c r="M2863" i="12"/>
  <c r="M2864" i="12"/>
  <c r="M2865" i="12"/>
  <c r="M2866" i="12"/>
  <c r="M2867" i="12"/>
  <c r="M2868" i="12"/>
  <c r="M2869" i="12"/>
  <c r="M2870" i="12"/>
  <c r="M2871" i="12"/>
  <c r="M2872" i="12"/>
  <c r="M2873" i="12"/>
  <c r="M2874" i="12"/>
  <c r="M2875" i="12"/>
  <c r="M2876" i="12"/>
  <c r="M2877" i="12"/>
  <c r="M2878" i="12"/>
  <c r="M2879" i="12"/>
  <c r="M2880" i="12"/>
  <c r="M2881" i="12"/>
  <c r="M2882" i="12"/>
  <c r="M2883" i="12"/>
  <c r="M2884" i="12"/>
  <c r="M2885" i="12"/>
  <c r="M2886" i="12"/>
  <c r="M2887" i="12"/>
  <c r="M2888" i="12"/>
  <c r="M2889" i="12"/>
  <c r="M2890" i="12"/>
  <c r="M2891" i="12"/>
  <c r="M2892" i="12"/>
  <c r="M2893" i="12"/>
  <c r="M2894" i="12"/>
  <c r="M2895" i="12"/>
  <c r="M2896" i="12"/>
  <c r="M2897" i="12"/>
  <c r="M2898" i="12"/>
  <c r="M2899" i="12"/>
  <c r="M2900" i="12"/>
  <c r="M2901" i="12"/>
  <c r="M2902" i="12"/>
  <c r="M2903" i="12"/>
  <c r="M2904" i="12"/>
  <c r="M2905" i="12"/>
  <c r="M2906" i="12"/>
  <c r="M2907" i="12"/>
  <c r="M2908" i="12"/>
  <c r="M2909" i="12"/>
  <c r="M2910" i="12"/>
  <c r="M2911" i="12"/>
  <c r="M2912" i="12"/>
  <c r="M2913" i="12"/>
  <c r="M2914" i="12"/>
  <c r="M2915" i="12"/>
  <c r="M2916" i="12"/>
  <c r="M2917" i="12"/>
  <c r="M2918" i="12"/>
  <c r="M2919" i="12"/>
  <c r="M2920" i="12"/>
  <c r="M2921" i="12"/>
  <c r="H2260" i="12"/>
  <c r="H2261" i="12"/>
  <c r="H2262" i="12"/>
  <c r="H2263" i="12"/>
  <c r="H2264" i="12"/>
  <c r="H2265" i="12"/>
  <c r="H2266" i="12"/>
  <c r="H2267" i="12"/>
  <c r="H2268" i="12"/>
  <c r="H2269" i="12"/>
  <c r="I2260" i="12"/>
  <c r="I2261" i="12"/>
  <c r="I2262" i="12"/>
  <c r="I2263" i="12"/>
  <c r="I2264" i="12"/>
  <c r="I2265" i="12"/>
  <c r="I2266" i="12"/>
  <c r="I2267" i="12"/>
  <c r="I2268" i="12"/>
  <c r="I2269" i="12"/>
  <c r="J2260" i="12"/>
  <c r="J2261" i="12"/>
  <c r="J2262" i="12"/>
  <c r="J2263" i="12"/>
  <c r="J2264" i="12"/>
  <c r="J2265" i="12"/>
  <c r="J2266" i="12"/>
  <c r="J2267" i="12"/>
  <c r="J2268" i="12"/>
  <c r="J2269" i="12"/>
  <c r="K2260" i="12"/>
  <c r="K2261" i="12"/>
  <c r="K2262" i="12"/>
  <c r="K2263" i="12"/>
  <c r="K2264" i="12"/>
  <c r="K2265" i="12"/>
  <c r="K2266" i="12"/>
  <c r="K2267" i="12"/>
  <c r="K2268" i="12"/>
  <c r="K2269" i="12"/>
  <c r="L2260" i="12"/>
  <c r="L2261" i="12"/>
  <c r="L2262" i="12"/>
  <c r="L2263" i="12"/>
  <c r="L2264" i="12"/>
  <c r="L2265" i="12"/>
  <c r="L2266" i="12"/>
  <c r="L2267" i="12"/>
  <c r="L2268" i="12"/>
  <c r="L2269" i="12"/>
  <c r="M2260" i="12"/>
  <c r="M2261" i="12"/>
  <c r="M2262" i="12"/>
  <c r="M2263" i="12"/>
  <c r="M2264" i="12"/>
  <c r="M2265" i="12"/>
  <c r="M2266" i="12"/>
  <c r="M2267" i="12"/>
  <c r="M2268" i="12"/>
  <c r="M2269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H1279" i="12"/>
  <c r="H1280" i="12"/>
  <c r="H1281" i="12"/>
  <c r="H1282" i="12"/>
  <c r="H1283" i="12"/>
  <c r="H1284" i="12"/>
  <c r="H1285" i="12"/>
  <c r="H1286" i="12"/>
  <c r="H1287" i="12"/>
  <c r="H1288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H1300" i="12"/>
  <c r="H1301" i="12"/>
  <c r="H1302" i="12"/>
  <c r="H1303" i="12"/>
  <c r="H1304" i="12"/>
  <c r="H1305" i="12"/>
  <c r="H1306" i="12"/>
  <c r="H1307" i="12"/>
  <c r="H1308" i="12"/>
  <c r="H1309" i="12"/>
  <c r="H1310" i="12"/>
  <c r="H1311" i="12"/>
  <c r="H1312" i="12"/>
  <c r="H1313" i="12"/>
  <c r="H1314" i="12"/>
  <c r="H1315" i="12"/>
  <c r="H1316" i="12"/>
  <c r="H1317" i="12"/>
  <c r="H1318" i="12"/>
  <c r="H1319" i="12"/>
  <c r="H1320" i="12"/>
  <c r="H1321" i="12"/>
  <c r="H1322" i="12"/>
  <c r="H1323" i="12"/>
  <c r="H1324" i="12"/>
  <c r="H1325" i="12"/>
  <c r="H1326" i="12"/>
  <c r="H1327" i="12"/>
  <c r="H1328" i="12"/>
  <c r="H1329" i="12"/>
  <c r="H1330" i="12"/>
  <c r="H1331" i="12"/>
  <c r="H1332" i="12"/>
  <c r="H1333" i="12"/>
  <c r="H1334" i="12"/>
  <c r="H1335" i="12"/>
  <c r="H1336" i="12"/>
  <c r="H1337" i="12"/>
  <c r="H1338" i="12"/>
  <c r="H1339" i="12"/>
  <c r="H1340" i="12"/>
  <c r="H1341" i="12"/>
  <c r="H1342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H1354" i="12"/>
  <c r="H1355" i="12"/>
  <c r="H1356" i="12"/>
  <c r="H1357" i="12"/>
  <c r="H1358" i="12"/>
  <c r="H1359" i="12"/>
  <c r="H1360" i="12"/>
  <c r="H1361" i="12"/>
  <c r="H1362" i="12"/>
  <c r="H1363" i="12"/>
  <c r="H1364" i="12"/>
  <c r="H1365" i="12"/>
  <c r="H1366" i="12"/>
  <c r="H1367" i="12"/>
  <c r="H1368" i="12"/>
  <c r="H1369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H1381" i="12"/>
  <c r="H1382" i="12"/>
  <c r="H1383" i="12"/>
  <c r="H1384" i="12"/>
  <c r="H1385" i="12"/>
  <c r="H1386" i="12"/>
  <c r="H1387" i="12"/>
  <c r="H1388" i="12"/>
  <c r="H1389" i="12"/>
  <c r="H1390" i="12"/>
  <c r="H1391" i="12"/>
  <c r="H1392" i="12"/>
  <c r="H1393" i="12"/>
  <c r="H1394" i="12"/>
  <c r="H1395" i="12"/>
  <c r="H1396" i="12"/>
  <c r="H1397" i="12"/>
  <c r="H1398" i="12"/>
  <c r="H1399" i="12"/>
  <c r="H1400" i="12"/>
  <c r="H1401" i="12"/>
  <c r="H1402" i="12"/>
  <c r="H1403" i="12"/>
  <c r="H1404" i="12"/>
  <c r="H1405" i="12"/>
  <c r="H1406" i="12"/>
  <c r="H1407" i="12"/>
  <c r="H1408" i="12"/>
  <c r="H1409" i="12"/>
  <c r="H1410" i="12"/>
  <c r="H1411" i="12"/>
  <c r="H1412" i="12"/>
  <c r="H1413" i="12"/>
  <c r="H1414" i="12"/>
  <c r="H1415" i="12"/>
  <c r="H1416" i="12"/>
  <c r="H1417" i="12"/>
  <c r="H1418" i="12"/>
  <c r="H1419" i="12"/>
  <c r="H1420" i="12"/>
  <c r="H1421" i="12"/>
  <c r="H1422" i="12"/>
  <c r="H1423" i="12"/>
  <c r="H1424" i="12"/>
  <c r="H1425" i="12"/>
  <c r="H1426" i="12"/>
  <c r="H1427" i="12"/>
  <c r="H1428" i="12"/>
  <c r="H1429" i="12"/>
  <c r="H1430" i="12"/>
  <c r="H1431" i="12"/>
  <c r="H1432" i="12"/>
  <c r="H1433" i="12"/>
  <c r="H1434" i="12"/>
  <c r="H1435" i="12"/>
  <c r="H1436" i="12"/>
  <c r="H1437" i="12"/>
  <c r="H1438" i="12"/>
  <c r="H1439" i="12"/>
  <c r="H1440" i="12"/>
  <c r="H1441" i="12"/>
  <c r="H1442" i="12"/>
  <c r="H1443" i="12"/>
  <c r="H1444" i="12"/>
  <c r="H1445" i="12"/>
  <c r="H1446" i="12"/>
  <c r="H1447" i="12"/>
  <c r="H1448" i="12"/>
  <c r="H1449" i="12"/>
  <c r="H1450" i="12"/>
  <c r="H1451" i="12"/>
  <c r="H1452" i="12"/>
  <c r="H1453" i="12"/>
  <c r="H1454" i="12"/>
  <c r="H1455" i="12"/>
  <c r="H1456" i="12"/>
  <c r="H1457" i="12"/>
  <c r="H1458" i="12"/>
  <c r="H1459" i="12"/>
  <c r="H1460" i="12"/>
  <c r="H1461" i="12"/>
  <c r="H1462" i="12"/>
  <c r="H1463" i="12"/>
  <c r="H1464" i="12"/>
  <c r="H1465" i="12"/>
  <c r="H1466" i="12"/>
  <c r="H1467" i="12"/>
  <c r="H1468" i="12"/>
  <c r="H1469" i="12"/>
  <c r="H1470" i="12"/>
  <c r="H1471" i="12"/>
  <c r="H1472" i="12"/>
  <c r="H1473" i="12"/>
  <c r="H1474" i="12"/>
  <c r="H1475" i="12"/>
  <c r="H1476" i="12"/>
  <c r="H1477" i="12"/>
  <c r="H1478" i="12"/>
  <c r="H1479" i="12"/>
  <c r="H1480" i="12"/>
  <c r="H1481" i="12"/>
  <c r="H1482" i="12"/>
  <c r="H1483" i="12"/>
  <c r="H1484" i="12"/>
  <c r="H1485" i="12"/>
  <c r="H1486" i="12"/>
  <c r="H1487" i="12"/>
  <c r="H1488" i="12"/>
  <c r="H1489" i="12"/>
  <c r="H1490" i="12"/>
  <c r="H1491" i="12"/>
  <c r="H1492" i="12"/>
  <c r="H1493" i="12"/>
  <c r="H1494" i="12"/>
  <c r="H1495" i="12"/>
  <c r="H1496" i="12"/>
  <c r="H1497" i="12"/>
  <c r="H1498" i="12"/>
  <c r="H1499" i="12"/>
  <c r="H1500" i="12"/>
  <c r="H1501" i="12"/>
  <c r="H1502" i="12"/>
  <c r="H1503" i="12"/>
  <c r="H1504" i="12"/>
  <c r="H1505" i="12"/>
  <c r="H1506" i="12"/>
  <c r="H1507" i="12"/>
  <c r="H1508" i="12"/>
  <c r="H1509" i="12"/>
  <c r="H1510" i="12"/>
  <c r="H1511" i="12"/>
  <c r="H1512" i="12"/>
  <c r="H1513" i="12"/>
  <c r="H1514" i="12"/>
  <c r="H1515" i="12"/>
  <c r="H1516" i="12"/>
  <c r="H1517" i="12"/>
  <c r="H1518" i="12"/>
  <c r="H1519" i="12"/>
  <c r="H1520" i="12"/>
  <c r="H1521" i="12"/>
  <c r="H1522" i="12"/>
  <c r="H1523" i="12"/>
  <c r="H1524" i="12"/>
  <c r="H1525" i="12"/>
  <c r="H1526" i="12"/>
  <c r="H1527" i="12"/>
  <c r="H1528" i="12"/>
  <c r="H1529" i="12"/>
  <c r="H1530" i="12"/>
  <c r="H1531" i="12"/>
  <c r="H1532" i="12"/>
  <c r="H1533" i="12"/>
  <c r="H1534" i="12"/>
  <c r="H1535" i="12"/>
  <c r="H1536" i="12"/>
  <c r="H1537" i="12"/>
  <c r="H1538" i="12"/>
  <c r="H1539" i="12"/>
  <c r="H1540" i="12"/>
  <c r="H1541" i="12"/>
  <c r="H1542" i="12"/>
  <c r="H1543" i="12"/>
  <c r="H1544" i="12"/>
  <c r="H1545" i="12"/>
  <c r="H1546" i="12"/>
  <c r="H1547" i="12"/>
  <c r="H1548" i="12"/>
  <c r="H1549" i="12"/>
  <c r="H1550" i="12"/>
  <c r="H1551" i="12"/>
  <c r="H1552" i="12"/>
  <c r="H1553" i="12"/>
  <c r="H1554" i="12"/>
  <c r="H1555" i="12"/>
  <c r="H1556" i="12"/>
  <c r="H1557" i="12"/>
  <c r="H1558" i="12"/>
  <c r="H1559" i="12"/>
  <c r="H1560" i="12"/>
  <c r="H1561" i="12"/>
  <c r="H1562" i="12"/>
  <c r="H1563" i="12"/>
  <c r="H1564" i="12"/>
  <c r="H1565" i="12"/>
  <c r="H1566" i="12"/>
  <c r="H1567" i="12"/>
  <c r="H1568" i="12"/>
  <c r="H1569" i="12"/>
  <c r="H1570" i="12"/>
  <c r="H1571" i="12"/>
  <c r="H1572" i="12"/>
  <c r="H1573" i="12"/>
  <c r="H1574" i="12"/>
  <c r="H1575" i="12"/>
  <c r="H1576" i="12"/>
  <c r="H1577" i="12"/>
  <c r="H1578" i="12"/>
  <c r="H1579" i="12"/>
  <c r="H1580" i="12"/>
  <c r="H1581" i="12"/>
  <c r="H1582" i="12"/>
  <c r="H1583" i="12"/>
  <c r="H1584" i="12"/>
  <c r="H1585" i="12"/>
  <c r="H1586" i="12"/>
  <c r="H1587" i="12"/>
  <c r="H1588" i="12"/>
  <c r="H1589" i="12"/>
  <c r="H1590" i="12"/>
  <c r="H1591" i="12"/>
  <c r="H1592" i="12"/>
  <c r="H1593" i="12"/>
  <c r="H1594" i="12"/>
  <c r="H1595" i="12"/>
  <c r="H1596" i="12"/>
  <c r="H1597" i="12"/>
  <c r="H1598" i="12"/>
  <c r="H1599" i="12"/>
  <c r="H1600" i="12"/>
  <c r="H1601" i="12"/>
  <c r="H1602" i="12"/>
  <c r="H1603" i="12"/>
  <c r="H1604" i="12"/>
  <c r="H1605" i="12"/>
  <c r="H1606" i="12"/>
  <c r="H1607" i="12"/>
  <c r="H1608" i="12"/>
  <c r="H1609" i="12"/>
  <c r="H1610" i="12"/>
  <c r="H1611" i="12"/>
  <c r="H1612" i="12"/>
  <c r="H1613" i="12"/>
  <c r="H1614" i="12"/>
  <c r="H1615" i="12"/>
  <c r="H1616" i="12"/>
  <c r="H1617" i="12"/>
  <c r="H1618" i="12"/>
  <c r="H1619" i="12"/>
  <c r="H1620" i="12"/>
  <c r="H1621" i="12"/>
  <c r="H1622" i="12"/>
  <c r="H1623" i="12"/>
  <c r="H1624" i="12"/>
  <c r="H1625" i="12"/>
  <c r="H1626" i="12"/>
  <c r="H1627" i="12"/>
  <c r="H1628" i="12"/>
  <c r="H1629" i="12"/>
  <c r="H1630" i="12"/>
  <c r="H1631" i="12"/>
  <c r="H1632" i="12"/>
  <c r="H1633" i="12"/>
  <c r="H1634" i="12"/>
  <c r="H1635" i="12"/>
  <c r="H1636" i="12"/>
  <c r="H1637" i="12"/>
  <c r="H1638" i="12"/>
  <c r="H1639" i="12"/>
  <c r="H1640" i="12"/>
  <c r="H1641" i="12"/>
  <c r="H1642" i="12"/>
  <c r="H1643" i="12"/>
  <c r="H1644" i="12"/>
  <c r="H1645" i="12"/>
  <c r="H1646" i="12"/>
  <c r="H1647" i="12"/>
  <c r="H1648" i="12"/>
  <c r="H1649" i="12"/>
  <c r="H1650" i="12"/>
  <c r="H1651" i="12"/>
  <c r="H1652" i="12"/>
  <c r="H1653" i="12"/>
  <c r="H1654" i="12"/>
  <c r="H1655" i="12"/>
  <c r="H1656" i="12"/>
  <c r="H1657" i="12"/>
  <c r="H1658" i="12"/>
  <c r="H1659" i="12"/>
  <c r="H1660" i="12"/>
  <c r="H1661" i="12"/>
  <c r="H1662" i="12"/>
  <c r="H1663" i="12"/>
  <c r="H1664" i="12"/>
  <c r="H1665" i="12"/>
  <c r="H1666" i="12"/>
  <c r="H1667" i="12"/>
  <c r="H1668" i="12"/>
  <c r="H1669" i="12"/>
  <c r="H1670" i="12"/>
  <c r="H1671" i="12"/>
  <c r="H1672" i="12"/>
  <c r="H1673" i="12"/>
  <c r="H1674" i="12"/>
  <c r="H1675" i="12"/>
  <c r="H1676" i="12"/>
  <c r="H1677" i="12"/>
  <c r="H1678" i="12"/>
  <c r="H1679" i="12"/>
  <c r="H1680" i="12"/>
  <c r="H1681" i="12"/>
  <c r="H1682" i="12"/>
  <c r="H1683" i="12"/>
  <c r="H1684" i="12"/>
  <c r="H1685" i="12"/>
  <c r="H1686" i="12"/>
  <c r="H1687" i="12"/>
  <c r="H1688" i="12"/>
  <c r="H1689" i="12"/>
  <c r="H1690" i="12"/>
  <c r="H1691" i="12"/>
  <c r="H1692" i="12"/>
  <c r="H1693" i="12"/>
  <c r="H1694" i="12"/>
  <c r="H1695" i="12"/>
  <c r="H1696" i="12"/>
  <c r="H1697" i="12"/>
  <c r="H1698" i="12"/>
  <c r="H1699" i="12"/>
  <c r="H1700" i="12"/>
  <c r="H1701" i="12"/>
  <c r="H1702" i="12"/>
  <c r="H1703" i="12"/>
  <c r="H1704" i="12"/>
  <c r="H1705" i="12"/>
  <c r="H1706" i="12"/>
  <c r="H1707" i="12"/>
  <c r="H1708" i="12"/>
  <c r="H1709" i="12"/>
  <c r="H1710" i="12"/>
  <c r="H1711" i="12"/>
  <c r="H1712" i="12"/>
  <c r="H1713" i="12"/>
  <c r="H1714" i="12"/>
  <c r="H1715" i="12"/>
  <c r="H1716" i="12"/>
  <c r="H1717" i="12"/>
  <c r="H1718" i="12"/>
  <c r="H1719" i="12"/>
  <c r="H1720" i="12"/>
  <c r="H1721" i="12"/>
  <c r="H1722" i="12"/>
  <c r="H1723" i="12"/>
  <c r="H1724" i="12"/>
  <c r="H1725" i="12"/>
  <c r="H1726" i="12"/>
  <c r="H1727" i="12"/>
  <c r="H1728" i="12"/>
  <c r="H1729" i="12"/>
  <c r="H1730" i="12"/>
  <c r="H1731" i="12"/>
  <c r="H1732" i="12"/>
  <c r="H1733" i="12"/>
  <c r="H1734" i="12"/>
  <c r="H1735" i="12"/>
  <c r="H1736" i="12"/>
  <c r="H1737" i="12"/>
  <c r="H1738" i="12"/>
  <c r="H1739" i="12"/>
  <c r="H1740" i="12"/>
  <c r="H1741" i="12"/>
  <c r="H1742" i="12"/>
  <c r="H1743" i="12"/>
  <c r="H1744" i="12"/>
  <c r="H1745" i="12"/>
  <c r="H1746" i="12"/>
  <c r="H1747" i="12"/>
  <c r="H1748" i="12"/>
  <c r="H1749" i="12"/>
  <c r="H1750" i="12"/>
  <c r="H1751" i="12"/>
  <c r="H1752" i="12"/>
  <c r="H1753" i="12"/>
  <c r="H1754" i="12"/>
  <c r="H1755" i="12"/>
  <c r="H1756" i="12"/>
  <c r="H1757" i="12"/>
  <c r="H1758" i="12"/>
  <c r="H1759" i="12"/>
  <c r="H1760" i="12"/>
  <c r="H1761" i="12"/>
  <c r="H1762" i="12"/>
  <c r="H1763" i="12"/>
  <c r="H1764" i="12"/>
  <c r="H1765" i="12"/>
  <c r="H1766" i="12"/>
  <c r="H1767" i="12"/>
  <c r="H1768" i="12"/>
  <c r="H1769" i="12"/>
  <c r="H1770" i="12"/>
  <c r="H1771" i="12"/>
  <c r="H1772" i="12"/>
  <c r="H1773" i="12"/>
  <c r="H1774" i="12"/>
  <c r="H1775" i="12"/>
  <c r="H1776" i="12"/>
  <c r="H1777" i="12"/>
  <c r="H1778" i="12"/>
  <c r="H1779" i="12"/>
  <c r="H1780" i="12"/>
  <c r="H1781" i="12"/>
  <c r="H1782" i="12"/>
  <c r="H1783" i="12"/>
  <c r="H1784" i="12"/>
  <c r="H1785" i="12"/>
  <c r="H1786" i="12"/>
  <c r="H1787" i="12"/>
  <c r="H1788" i="12"/>
  <c r="H1789" i="12"/>
  <c r="H1790" i="12"/>
  <c r="H1791" i="12"/>
  <c r="H1792" i="12"/>
  <c r="H1793" i="12"/>
  <c r="H1794" i="12"/>
  <c r="H1795" i="12"/>
  <c r="H1796" i="12"/>
  <c r="H1797" i="12"/>
  <c r="H1798" i="12"/>
  <c r="H1799" i="12"/>
  <c r="H1800" i="12"/>
  <c r="H1801" i="12"/>
  <c r="H1802" i="12"/>
  <c r="H1803" i="12"/>
  <c r="H1804" i="12"/>
  <c r="H1805" i="12"/>
  <c r="H1806" i="12"/>
  <c r="H1807" i="12"/>
  <c r="H1808" i="12"/>
  <c r="H1809" i="12"/>
  <c r="H1810" i="12"/>
  <c r="H1811" i="12"/>
  <c r="H1812" i="12"/>
  <c r="H1813" i="12"/>
  <c r="H1814" i="12"/>
  <c r="H1815" i="12"/>
  <c r="H1816" i="12"/>
  <c r="H1817" i="12"/>
  <c r="H1818" i="12"/>
  <c r="H1819" i="12"/>
  <c r="H1820" i="12"/>
  <c r="H1821" i="12"/>
  <c r="H1822" i="12"/>
  <c r="H1823" i="12"/>
  <c r="H1824" i="12"/>
  <c r="H1825" i="12"/>
  <c r="H1826" i="12"/>
  <c r="H1827" i="12"/>
  <c r="H1828" i="12"/>
  <c r="H1829" i="12"/>
  <c r="H1830" i="12"/>
  <c r="H1831" i="12"/>
  <c r="H1832" i="12"/>
  <c r="H1833" i="12"/>
  <c r="H1834" i="12"/>
  <c r="H1835" i="12"/>
  <c r="H1836" i="12"/>
  <c r="H1837" i="12"/>
  <c r="H1838" i="12"/>
  <c r="H1839" i="12"/>
  <c r="H1840" i="12"/>
  <c r="H1841" i="12"/>
  <c r="H1842" i="12"/>
  <c r="H1843" i="12"/>
  <c r="H1844" i="12"/>
  <c r="H1845" i="12"/>
  <c r="H1846" i="12"/>
  <c r="H1847" i="12"/>
  <c r="H1848" i="12"/>
  <c r="H1849" i="12"/>
  <c r="H1850" i="12"/>
  <c r="H1851" i="12"/>
  <c r="H1852" i="12"/>
  <c r="H1853" i="12"/>
  <c r="H1854" i="12"/>
  <c r="H1855" i="12"/>
  <c r="H1856" i="12"/>
  <c r="H1857" i="12"/>
  <c r="H1858" i="12"/>
  <c r="H1859" i="12"/>
  <c r="H1860" i="12"/>
  <c r="H1861" i="12"/>
  <c r="H1862" i="12"/>
  <c r="H1863" i="12"/>
  <c r="H1864" i="12"/>
  <c r="H1865" i="12"/>
  <c r="H1866" i="12"/>
  <c r="H1867" i="12"/>
  <c r="H1868" i="12"/>
  <c r="H1869" i="12"/>
  <c r="H1870" i="12"/>
  <c r="H1871" i="12"/>
  <c r="H1872" i="12"/>
  <c r="H1873" i="12"/>
  <c r="H1874" i="12"/>
  <c r="H1875" i="12"/>
  <c r="H1876" i="12"/>
  <c r="H1877" i="12"/>
  <c r="H1878" i="12"/>
  <c r="H1879" i="12"/>
  <c r="H1880" i="12"/>
  <c r="H1881" i="12"/>
  <c r="H1882" i="12"/>
  <c r="H1883" i="12"/>
  <c r="H1884" i="12"/>
  <c r="H1885" i="12"/>
  <c r="H1886" i="12"/>
  <c r="H1887" i="12"/>
  <c r="H1888" i="12"/>
  <c r="H1889" i="12"/>
  <c r="H1890" i="12"/>
  <c r="H1891" i="12"/>
  <c r="H1892" i="12"/>
  <c r="H1893" i="12"/>
  <c r="H1894" i="12"/>
  <c r="H1895" i="12"/>
  <c r="H1896" i="12"/>
  <c r="H1897" i="12"/>
  <c r="H1898" i="12"/>
  <c r="H1899" i="12"/>
  <c r="H1900" i="12"/>
  <c r="H1901" i="12"/>
  <c r="H1902" i="12"/>
  <c r="H1903" i="12"/>
  <c r="H1904" i="12"/>
  <c r="H1905" i="12"/>
  <c r="H1906" i="12"/>
  <c r="H1907" i="12"/>
  <c r="H1908" i="12"/>
  <c r="H1909" i="12"/>
  <c r="H1910" i="12"/>
  <c r="H1911" i="12"/>
  <c r="H1912" i="12"/>
  <c r="H1913" i="12"/>
  <c r="H1914" i="12"/>
  <c r="H1915" i="12"/>
  <c r="H1916" i="12"/>
  <c r="H1917" i="12"/>
  <c r="H1918" i="12"/>
  <c r="H1919" i="12"/>
  <c r="H1920" i="12"/>
  <c r="H1921" i="12"/>
  <c r="H1922" i="12"/>
  <c r="H1923" i="12"/>
  <c r="H1924" i="12"/>
  <c r="H1925" i="12"/>
  <c r="H1926" i="12"/>
  <c r="H1927" i="12"/>
  <c r="H1928" i="12"/>
  <c r="H1929" i="12"/>
  <c r="H1930" i="12"/>
  <c r="H1931" i="12"/>
  <c r="H1932" i="12"/>
  <c r="H1933" i="12"/>
  <c r="H1934" i="12"/>
  <c r="H1935" i="12"/>
  <c r="H1936" i="12"/>
  <c r="H1937" i="12"/>
  <c r="H1938" i="12"/>
  <c r="H1939" i="12"/>
  <c r="H1940" i="12"/>
  <c r="H1941" i="12"/>
  <c r="H1942" i="12"/>
  <c r="H1943" i="12"/>
  <c r="H1944" i="12"/>
  <c r="H1945" i="12"/>
  <c r="H1946" i="12"/>
  <c r="H1947" i="12"/>
  <c r="H1948" i="12"/>
  <c r="H1949" i="12"/>
  <c r="H1950" i="12"/>
  <c r="H1951" i="12"/>
  <c r="H1952" i="12"/>
  <c r="H1953" i="12"/>
  <c r="H1954" i="12"/>
  <c r="H1955" i="12"/>
  <c r="H1956" i="12"/>
  <c r="H1957" i="12"/>
  <c r="H1958" i="12"/>
  <c r="H1959" i="12"/>
  <c r="H1960" i="12"/>
  <c r="H1961" i="12"/>
  <c r="H1962" i="12"/>
  <c r="H1963" i="12"/>
  <c r="H1964" i="12"/>
  <c r="H1965" i="12"/>
  <c r="H1966" i="12"/>
  <c r="H1967" i="12"/>
  <c r="H1968" i="12"/>
  <c r="H1969" i="12"/>
  <c r="H1970" i="12"/>
  <c r="H1971" i="12"/>
  <c r="H1972" i="12"/>
  <c r="H1973" i="12"/>
  <c r="H1974" i="12"/>
  <c r="H1975" i="12"/>
  <c r="H1976" i="12"/>
  <c r="H1977" i="12"/>
  <c r="H1978" i="12"/>
  <c r="H1979" i="12"/>
  <c r="H1980" i="12"/>
  <c r="H1981" i="12"/>
  <c r="H1982" i="12"/>
  <c r="H1983" i="12"/>
  <c r="H1984" i="12"/>
  <c r="H1985" i="12"/>
  <c r="H1986" i="12"/>
  <c r="H1987" i="12"/>
  <c r="H1988" i="12"/>
  <c r="H1989" i="12"/>
  <c r="H1990" i="12"/>
  <c r="H1991" i="12"/>
  <c r="H1992" i="12"/>
  <c r="H1993" i="12"/>
  <c r="H1994" i="12"/>
  <c r="H1995" i="12"/>
  <c r="H1996" i="12"/>
  <c r="H1997" i="12"/>
  <c r="H1998" i="12"/>
  <c r="H1999" i="12"/>
  <c r="H2000" i="12"/>
  <c r="H2001" i="12"/>
  <c r="H2002" i="12"/>
  <c r="H2003" i="12"/>
  <c r="H2004" i="12"/>
  <c r="H2005" i="12"/>
  <c r="H2006" i="12"/>
  <c r="H2007" i="12"/>
  <c r="H2008" i="12"/>
  <c r="H2009" i="12"/>
  <c r="H2010" i="12"/>
  <c r="H2011" i="12"/>
  <c r="H2012" i="12"/>
  <c r="H2013" i="12"/>
  <c r="H2014" i="12"/>
  <c r="H2015" i="12"/>
  <c r="H2016" i="12"/>
  <c r="H2017" i="12"/>
  <c r="H2018" i="12"/>
  <c r="H2019" i="12"/>
  <c r="H2020" i="12"/>
  <c r="H2021" i="12"/>
  <c r="H2022" i="12"/>
  <c r="H2023" i="12"/>
  <c r="H2024" i="12"/>
  <c r="H2025" i="12"/>
  <c r="H2026" i="12"/>
  <c r="H2027" i="12"/>
  <c r="H2028" i="12"/>
  <c r="H2029" i="12"/>
  <c r="H2030" i="12"/>
  <c r="H2031" i="12"/>
  <c r="H2032" i="12"/>
  <c r="H2033" i="12"/>
  <c r="H2034" i="12"/>
  <c r="H2035" i="12"/>
  <c r="H2036" i="12"/>
  <c r="H2037" i="12"/>
  <c r="H2038" i="12"/>
  <c r="H2039" i="12"/>
  <c r="H2040" i="12"/>
  <c r="H2041" i="12"/>
  <c r="H2042" i="12"/>
  <c r="H2043" i="12"/>
  <c r="H2044" i="12"/>
  <c r="H2045" i="12"/>
  <c r="H2046" i="12"/>
  <c r="H2047" i="12"/>
  <c r="H2048" i="12"/>
  <c r="H2049" i="12"/>
  <c r="H2050" i="12"/>
  <c r="H2051" i="12"/>
  <c r="H2052" i="12"/>
  <c r="H2053" i="12"/>
  <c r="H2054" i="12"/>
  <c r="H2055" i="12"/>
  <c r="H2056" i="12"/>
  <c r="H2057" i="12"/>
  <c r="H2058" i="12"/>
  <c r="H2059" i="12"/>
  <c r="H2060" i="12"/>
  <c r="H2061" i="12"/>
  <c r="H2062" i="12"/>
  <c r="H2063" i="12"/>
  <c r="H2064" i="12"/>
  <c r="H2065" i="12"/>
  <c r="H2066" i="12"/>
  <c r="H2067" i="12"/>
  <c r="H2068" i="12"/>
  <c r="H2069" i="12"/>
  <c r="H2070" i="12"/>
  <c r="H2071" i="12"/>
  <c r="H2072" i="12"/>
  <c r="H2073" i="12"/>
  <c r="H2074" i="12"/>
  <c r="H2075" i="12"/>
  <c r="H2076" i="12"/>
  <c r="H2077" i="12"/>
  <c r="H2078" i="12"/>
  <c r="H2079" i="12"/>
  <c r="H2080" i="12"/>
  <c r="H2081" i="12"/>
  <c r="H2082" i="12"/>
  <c r="H2083" i="12"/>
  <c r="H2084" i="12"/>
  <c r="H2085" i="12"/>
  <c r="H2086" i="12"/>
  <c r="H2087" i="12"/>
  <c r="H2088" i="12"/>
  <c r="H2089" i="12"/>
  <c r="H2090" i="12"/>
  <c r="H2091" i="12"/>
  <c r="H2092" i="12"/>
  <c r="H2093" i="12"/>
  <c r="H2094" i="12"/>
  <c r="H2095" i="12"/>
  <c r="H2096" i="12"/>
  <c r="H2097" i="12"/>
  <c r="H2098" i="12"/>
  <c r="H2099" i="12"/>
  <c r="H2100" i="12"/>
  <c r="H2101" i="12"/>
  <c r="H2102" i="12"/>
  <c r="H2103" i="12"/>
  <c r="H2104" i="12"/>
  <c r="H2105" i="12"/>
  <c r="H2106" i="12"/>
  <c r="H2107" i="12"/>
  <c r="H2108" i="12"/>
  <c r="H2109" i="12"/>
  <c r="H2110" i="12"/>
  <c r="H2111" i="12"/>
  <c r="H2112" i="12"/>
  <c r="H2113" i="12"/>
  <c r="H2114" i="12"/>
  <c r="H2115" i="12"/>
  <c r="H2116" i="12"/>
  <c r="H2117" i="12"/>
  <c r="H2118" i="12"/>
  <c r="H2119" i="12"/>
  <c r="H2120" i="12"/>
  <c r="H2121" i="12"/>
  <c r="H2122" i="12"/>
  <c r="H2123" i="12"/>
  <c r="H2124" i="12"/>
  <c r="H2125" i="12"/>
  <c r="H2126" i="12"/>
  <c r="H2127" i="12"/>
  <c r="H2128" i="12"/>
  <c r="H2129" i="12"/>
  <c r="H2130" i="12"/>
  <c r="H2131" i="12"/>
  <c r="H2132" i="12"/>
  <c r="H2133" i="12"/>
  <c r="H2134" i="12"/>
  <c r="H2135" i="12"/>
  <c r="H2136" i="12"/>
  <c r="H2137" i="12"/>
  <c r="H2138" i="12"/>
  <c r="H2139" i="12"/>
  <c r="H2140" i="12"/>
  <c r="H2141" i="12"/>
  <c r="H2142" i="12"/>
  <c r="H2143" i="12"/>
  <c r="H2144" i="12"/>
  <c r="H2145" i="12"/>
  <c r="H2146" i="12"/>
  <c r="H2147" i="12"/>
  <c r="H2148" i="12"/>
  <c r="H2149" i="12"/>
  <c r="H2150" i="12"/>
  <c r="H2151" i="12"/>
  <c r="H2152" i="12"/>
  <c r="H2153" i="12"/>
  <c r="H2154" i="12"/>
  <c r="H2155" i="12"/>
  <c r="H2156" i="12"/>
  <c r="H2157" i="12"/>
  <c r="H2158" i="12"/>
  <c r="H2159" i="12"/>
  <c r="H2160" i="12"/>
  <c r="H2161" i="12"/>
  <c r="H2162" i="12"/>
  <c r="H2163" i="12"/>
  <c r="H2164" i="12"/>
  <c r="H2165" i="12"/>
  <c r="H2166" i="12"/>
  <c r="H2167" i="12"/>
  <c r="H2168" i="12"/>
  <c r="H2169" i="12"/>
  <c r="H2170" i="12"/>
  <c r="H2171" i="12"/>
  <c r="H2172" i="12"/>
  <c r="H2173" i="12"/>
  <c r="H2174" i="12"/>
  <c r="H2175" i="12"/>
  <c r="H2176" i="12"/>
  <c r="H2177" i="12"/>
  <c r="H2178" i="12"/>
  <c r="H2179" i="12"/>
  <c r="H2180" i="12"/>
  <c r="H2181" i="12"/>
  <c r="H2182" i="12"/>
  <c r="H2183" i="12"/>
  <c r="H2184" i="12"/>
  <c r="H2185" i="12"/>
  <c r="H2186" i="12"/>
  <c r="H2187" i="12"/>
  <c r="H2188" i="12"/>
  <c r="H2189" i="12"/>
  <c r="H2190" i="12"/>
  <c r="H2191" i="12"/>
  <c r="H2192" i="12"/>
  <c r="H2193" i="12"/>
  <c r="H2194" i="12"/>
  <c r="H2195" i="12"/>
  <c r="H2196" i="12"/>
  <c r="H2197" i="12"/>
  <c r="H2198" i="12"/>
  <c r="H2199" i="12"/>
  <c r="H2200" i="12"/>
  <c r="H2201" i="12"/>
  <c r="H2202" i="12"/>
  <c r="H2203" i="12"/>
  <c r="H2204" i="12"/>
  <c r="H2205" i="12"/>
  <c r="H2206" i="12"/>
  <c r="H2207" i="12"/>
  <c r="H2208" i="12"/>
  <c r="H2209" i="12"/>
  <c r="H2210" i="12"/>
  <c r="H2211" i="12"/>
  <c r="H2212" i="12"/>
  <c r="H2213" i="12"/>
  <c r="H2214" i="12"/>
  <c r="H2215" i="12"/>
  <c r="H2216" i="12"/>
  <c r="H2217" i="12"/>
  <c r="H2218" i="12"/>
  <c r="H2219" i="12"/>
  <c r="H2220" i="12"/>
  <c r="H2221" i="12"/>
  <c r="H2222" i="12"/>
  <c r="H2223" i="12"/>
  <c r="H2224" i="12"/>
  <c r="H2225" i="12"/>
  <c r="H2226" i="12"/>
  <c r="H2227" i="12"/>
  <c r="H2228" i="12"/>
  <c r="H2229" i="12"/>
  <c r="H2230" i="12"/>
  <c r="H2231" i="12"/>
  <c r="H2232" i="12"/>
  <c r="H2233" i="12"/>
  <c r="H2234" i="12"/>
  <c r="H2235" i="12"/>
  <c r="H2236" i="12"/>
  <c r="H2237" i="12"/>
  <c r="H2238" i="12"/>
  <c r="H2239" i="12"/>
  <c r="H2240" i="12"/>
  <c r="H2241" i="12"/>
  <c r="H2242" i="12"/>
  <c r="H2243" i="12"/>
  <c r="H2244" i="12"/>
  <c r="H2245" i="12"/>
  <c r="H2246" i="12"/>
  <c r="H2247" i="12"/>
  <c r="H2248" i="12"/>
  <c r="H2249" i="12"/>
  <c r="H2250" i="12"/>
  <c r="H2251" i="12"/>
  <c r="H2252" i="12"/>
  <c r="H2253" i="12"/>
  <c r="H2254" i="12"/>
  <c r="H2255" i="12"/>
  <c r="H2256" i="12"/>
  <c r="H2257" i="12"/>
  <c r="H2258" i="12"/>
  <c r="H2259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1950" i="12"/>
  <c r="I1951" i="12"/>
  <c r="I1952" i="12"/>
  <c r="I1953" i="12"/>
  <c r="I1954" i="12"/>
  <c r="I1955" i="12"/>
  <c r="I1956" i="12"/>
  <c r="I1957" i="12"/>
  <c r="I1958" i="12"/>
  <c r="I1959" i="12"/>
  <c r="I1960" i="12"/>
  <c r="I1961" i="12"/>
  <c r="I1962" i="12"/>
  <c r="I1963" i="12"/>
  <c r="I1964" i="12"/>
  <c r="I1965" i="12"/>
  <c r="I1966" i="12"/>
  <c r="I1967" i="12"/>
  <c r="I1968" i="12"/>
  <c r="I1969" i="12"/>
  <c r="I1970" i="12"/>
  <c r="I1971" i="12"/>
  <c r="I1972" i="12"/>
  <c r="I1973" i="12"/>
  <c r="I1974" i="12"/>
  <c r="I1975" i="12"/>
  <c r="I1976" i="12"/>
  <c r="I1977" i="12"/>
  <c r="I1978" i="12"/>
  <c r="I1979" i="12"/>
  <c r="I1980" i="12"/>
  <c r="I1981" i="12"/>
  <c r="I1982" i="12"/>
  <c r="I1983" i="12"/>
  <c r="I1984" i="12"/>
  <c r="I1985" i="12"/>
  <c r="I1986" i="12"/>
  <c r="I1987" i="12"/>
  <c r="I1988" i="12"/>
  <c r="I1989" i="12"/>
  <c r="I1990" i="12"/>
  <c r="I1991" i="12"/>
  <c r="I1992" i="12"/>
  <c r="I1993" i="12"/>
  <c r="I1994" i="12"/>
  <c r="I1995" i="12"/>
  <c r="I1996" i="12"/>
  <c r="I1997" i="12"/>
  <c r="I1998" i="12"/>
  <c r="I1999" i="12"/>
  <c r="I2000" i="12"/>
  <c r="I2001" i="12"/>
  <c r="I2002" i="12"/>
  <c r="I2003" i="12"/>
  <c r="I2004" i="12"/>
  <c r="I2005" i="12"/>
  <c r="I2006" i="12"/>
  <c r="I2007" i="12"/>
  <c r="I2008" i="12"/>
  <c r="I2009" i="12"/>
  <c r="I2010" i="12"/>
  <c r="I2011" i="12"/>
  <c r="I2012" i="12"/>
  <c r="I2013" i="12"/>
  <c r="I2014" i="12"/>
  <c r="I2015" i="12"/>
  <c r="I2016" i="12"/>
  <c r="I2017" i="12"/>
  <c r="I2018" i="12"/>
  <c r="I2019" i="12"/>
  <c r="I2020" i="12"/>
  <c r="I2021" i="12"/>
  <c r="I2022" i="12"/>
  <c r="I2023" i="12"/>
  <c r="I2024" i="12"/>
  <c r="I2025" i="12"/>
  <c r="I2026" i="12"/>
  <c r="I2027" i="12"/>
  <c r="I2028" i="12"/>
  <c r="I2029" i="12"/>
  <c r="I2030" i="12"/>
  <c r="I2031" i="12"/>
  <c r="I2032" i="12"/>
  <c r="I2033" i="12"/>
  <c r="I2034" i="12"/>
  <c r="I2035" i="12"/>
  <c r="I2036" i="12"/>
  <c r="I2037" i="12"/>
  <c r="I2038" i="12"/>
  <c r="I2039" i="12"/>
  <c r="I2040" i="12"/>
  <c r="I2041" i="12"/>
  <c r="I2042" i="12"/>
  <c r="I2043" i="12"/>
  <c r="I2044" i="12"/>
  <c r="I2045" i="12"/>
  <c r="I2046" i="12"/>
  <c r="I2047" i="12"/>
  <c r="I2048" i="12"/>
  <c r="I2049" i="12"/>
  <c r="I2050" i="12"/>
  <c r="I2051" i="12"/>
  <c r="I2052" i="12"/>
  <c r="I2053" i="12"/>
  <c r="I2054" i="12"/>
  <c r="I2055" i="12"/>
  <c r="I2056" i="12"/>
  <c r="I2057" i="12"/>
  <c r="I2058" i="12"/>
  <c r="I2059" i="12"/>
  <c r="I2060" i="12"/>
  <c r="I2061" i="12"/>
  <c r="I2062" i="12"/>
  <c r="I2063" i="12"/>
  <c r="I2064" i="12"/>
  <c r="I2065" i="12"/>
  <c r="I2066" i="12"/>
  <c r="I2067" i="12"/>
  <c r="I2068" i="12"/>
  <c r="I2069" i="12"/>
  <c r="I2070" i="12"/>
  <c r="I2071" i="12"/>
  <c r="I2072" i="12"/>
  <c r="I2073" i="12"/>
  <c r="I2074" i="12"/>
  <c r="I2075" i="12"/>
  <c r="I2076" i="12"/>
  <c r="I2077" i="12"/>
  <c r="I2078" i="12"/>
  <c r="I2079" i="12"/>
  <c r="I2080" i="12"/>
  <c r="I2081" i="12"/>
  <c r="I2082" i="12"/>
  <c r="I2083" i="12"/>
  <c r="I2084" i="12"/>
  <c r="I2085" i="12"/>
  <c r="I2086" i="12"/>
  <c r="I2087" i="12"/>
  <c r="I2088" i="12"/>
  <c r="I2089" i="12"/>
  <c r="I2090" i="12"/>
  <c r="I2091" i="12"/>
  <c r="I2092" i="12"/>
  <c r="I2093" i="12"/>
  <c r="I2094" i="12"/>
  <c r="I2095" i="12"/>
  <c r="I2096" i="12"/>
  <c r="I2097" i="12"/>
  <c r="I2098" i="12"/>
  <c r="I2099" i="12"/>
  <c r="I2100" i="12"/>
  <c r="I2101" i="12"/>
  <c r="I2102" i="12"/>
  <c r="I2103" i="12"/>
  <c r="I2104" i="12"/>
  <c r="I2105" i="12"/>
  <c r="I2106" i="12"/>
  <c r="I2107" i="12"/>
  <c r="I2108" i="12"/>
  <c r="I2109" i="12"/>
  <c r="I2110" i="12"/>
  <c r="I2111" i="12"/>
  <c r="I2112" i="12"/>
  <c r="I2113" i="12"/>
  <c r="I2114" i="12"/>
  <c r="I2115" i="12"/>
  <c r="I2116" i="12"/>
  <c r="I2117" i="12"/>
  <c r="I2118" i="12"/>
  <c r="I2119" i="12"/>
  <c r="I2120" i="12"/>
  <c r="I2121" i="12"/>
  <c r="I2122" i="12"/>
  <c r="I2123" i="12"/>
  <c r="I2124" i="12"/>
  <c r="I2125" i="12"/>
  <c r="I2126" i="12"/>
  <c r="I2127" i="12"/>
  <c r="I2128" i="12"/>
  <c r="I2129" i="12"/>
  <c r="I2130" i="12"/>
  <c r="I2131" i="12"/>
  <c r="I2132" i="12"/>
  <c r="I2133" i="12"/>
  <c r="I2134" i="12"/>
  <c r="I2135" i="12"/>
  <c r="I2136" i="12"/>
  <c r="I2137" i="12"/>
  <c r="I2138" i="12"/>
  <c r="I2139" i="12"/>
  <c r="I2140" i="12"/>
  <c r="I2141" i="12"/>
  <c r="I2142" i="12"/>
  <c r="I2143" i="12"/>
  <c r="I2144" i="12"/>
  <c r="I2145" i="12"/>
  <c r="I2146" i="12"/>
  <c r="I2147" i="12"/>
  <c r="I2148" i="12"/>
  <c r="I2149" i="12"/>
  <c r="I2150" i="12"/>
  <c r="I2151" i="12"/>
  <c r="I2152" i="12"/>
  <c r="I2153" i="12"/>
  <c r="I2154" i="12"/>
  <c r="I2155" i="12"/>
  <c r="I2156" i="12"/>
  <c r="I2157" i="12"/>
  <c r="I2158" i="12"/>
  <c r="I2159" i="12"/>
  <c r="I2160" i="12"/>
  <c r="I2161" i="12"/>
  <c r="I2162" i="12"/>
  <c r="I2163" i="12"/>
  <c r="I2164" i="12"/>
  <c r="I2165" i="12"/>
  <c r="I2166" i="12"/>
  <c r="I2167" i="12"/>
  <c r="I2168" i="12"/>
  <c r="I2169" i="12"/>
  <c r="I2170" i="12"/>
  <c r="I2171" i="12"/>
  <c r="I2172" i="12"/>
  <c r="I2173" i="12"/>
  <c r="I2174" i="12"/>
  <c r="I2175" i="12"/>
  <c r="I2176" i="12"/>
  <c r="I2177" i="12"/>
  <c r="I2178" i="12"/>
  <c r="I2179" i="12"/>
  <c r="I2180" i="12"/>
  <c r="I2181" i="12"/>
  <c r="I2182" i="12"/>
  <c r="I2183" i="12"/>
  <c r="I2184" i="12"/>
  <c r="I2185" i="12"/>
  <c r="I2186" i="12"/>
  <c r="I2187" i="12"/>
  <c r="I2188" i="12"/>
  <c r="I2189" i="12"/>
  <c r="I2190" i="12"/>
  <c r="I2191" i="12"/>
  <c r="I2192" i="12"/>
  <c r="I2193" i="12"/>
  <c r="I2194" i="12"/>
  <c r="I2195" i="12"/>
  <c r="I2196" i="12"/>
  <c r="I2197" i="12"/>
  <c r="I2198" i="12"/>
  <c r="I2199" i="12"/>
  <c r="I2200" i="12"/>
  <c r="I2201" i="12"/>
  <c r="I2202" i="12"/>
  <c r="I2203" i="12"/>
  <c r="I2204" i="12"/>
  <c r="I2205" i="12"/>
  <c r="I2206" i="12"/>
  <c r="I2207" i="12"/>
  <c r="I2208" i="12"/>
  <c r="I2209" i="12"/>
  <c r="I2210" i="12"/>
  <c r="I2211" i="12"/>
  <c r="I2212" i="12"/>
  <c r="I2213" i="12"/>
  <c r="I2214" i="12"/>
  <c r="I2215" i="12"/>
  <c r="I2216" i="12"/>
  <c r="I2217" i="12"/>
  <c r="I2218" i="12"/>
  <c r="I2219" i="12"/>
  <c r="I2220" i="12"/>
  <c r="I2221" i="12"/>
  <c r="I2222" i="12"/>
  <c r="I2223" i="12"/>
  <c r="I2224" i="12"/>
  <c r="I2225" i="12"/>
  <c r="I2226" i="12"/>
  <c r="I2227" i="12"/>
  <c r="I2228" i="12"/>
  <c r="I2229" i="12"/>
  <c r="I2230" i="12"/>
  <c r="I2231" i="12"/>
  <c r="I2232" i="12"/>
  <c r="I2233" i="12"/>
  <c r="I2234" i="12"/>
  <c r="I2235" i="12"/>
  <c r="I2236" i="12"/>
  <c r="I2237" i="12"/>
  <c r="I2238" i="12"/>
  <c r="I2239" i="12"/>
  <c r="I2240" i="12"/>
  <c r="I2241" i="12"/>
  <c r="I2242" i="12"/>
  <c r="I2243" i="12"/>
  <c r="I2244" i="12"/>
  <c r="I2245" i="12"/>
  <c r="I2246" i="12"/>
  <c r="I2247" i="12"/>
  <c r="I2248" i="12"/>
  <c r="I2249" i="12"/>
  <c r="I2250" i="12"/>
  <c r="I2251" i="12"/>
  <c r="I2252" i="12"/>
  <c r="I2253" i="12"/>
  <c r="I2254" i="12"/>
  <c r="I2255" i="12"/>
  <c r="I2256" i="12"/>
  <c r="I2257" i="12"/>
  <c r="I2258" i="12"/>
  <c r="I2259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J771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000" i="12"/>
  <c r="J1001" i="12"/>
  <c r="J1002" i="12"/>
  <c r="J1003" i="12"/>
  <c r="J1004" i="12"/>
  <c r="J1005" i="12"/>
  <c r="J1006" i="12"/>
  <c r="J1007" i="12"/>
  <c r="J1008" i="12"/>
  <c r="J1009" i="12"/>
  <c r="J1010" i="12"/>
  <c r="J1011" i="12"/>
  <c r="J1012" i="12"/>
  <c r="J1013" i="12"/>
  <c r="J1014" i="12"/>
  <c r="J1015" i="12"/>
  <c r="J1016" i="12"/>
  <c r="J1017" i="12"/>
  <c r="J1018" i="12"/>
  <c r="J1019" i="12"/>
  <c r="J1020" i="12"/>
  <c r="J1021" i="12"/>
  <c r="J1022" i="12"/>
  <c r="J1023" i="12"/>
  <c r="J1024" i="12"/>
  <c r="J1025" i="12"/>
  <c r="J1026" i="12"/>
  <c r="J1027" i="12"/>
  <c r="J1028" i="12"/>
  <c r="J1029" i="12"/>
  <c r="J1030" i="12"/>
  <c r="J1031" i="12"/>
  <c r="J1032" i="12"/>
  <c r="J1033" i="12"/>
  <c r="J1034" i="12"/>
  <c r="J1035" i="12"/>
  <c r="J1036" i="12"/>
  <c r="J1037" i="12"/>
  <c r="J1038" i="12"/>
  <c r="J1039" i="12"/>
  <c r="J1040" i="12"/>
  <c r="J1041" i="12"/>
  <c r="J1042" i="12"/>
  <c r="J1043" i="12"/>
  <c r="J1044" i="12"/>
  <c r="J1045" i="12"/>
  <c r="J1046" i="12"/>
  <c r="J1047" i="12"/>
  <c r="J1048" i="12"/>
  <c r="J1049" i="12"/>
  <c r="J1050" i="12"/>
  <c r="J1051" i="12"/>
  <c r="J1052" i="12"/>
  <c r="J1053" i="12"/>
  <c r="J1054" i="12"/>
  <c r="J1055" i="12"/>
  <c r="J1056" i="12"/>
  <c r="J1057" i="12"/>
  <c r="J1058" i="12"/>
  <c r="J1059" i="12"/>
  <c r="J1060" i="12"/>
  <c r="J1061" i="12"/>
  <c r="J1062" i="12"/>
  <c r="J1063" i="12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J1076" i="12"/>
  <c r="J1077" i="12"/>
  <c r="J1078" i="12"/>
  <c r="J1079" i="12"/>
  <c r="J1080" i="12"/>
  <c r="J1081" i="12"/>
  <c r="J1082" i="12"/>
  <c r="J1083" i="12"/>
  <c r="J1084" i="12"/>
  <c r="J1085" i="12"/>
  <c r="J1086" i="12"/>
  <c r="J1087" i="12"/>
  <c r="J1088" i="12"/>
  <c r="J1089" i="12"/>
  <c r="J1090" i="12"/>
  <c r="J1091" i="12"/>
  <c r="J1092" i="12"/>
  <c r="J1093" i="12"/>
  <c r="J1094" i="12"/>
  <c r="J1095" i="12"/>
  <c r="J1096" i="12"/>
  <c r="J1097" i="12"/>
  <c r="J1098" i="12"/>
  <c r="J1099" i="12"/>
  <c r="J1100" i="12"/>
  <c r="J1101" i="12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J1114" i="12"/>
  <c r="J1115" i="12"/>
  <c r="J1116" i="12"/>
  <c r="J1117" i="12"/>
  <c r="J1118" i="12"/>
  <c r="J1119" i="12"/>
  <c r="J1120" i="12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J1420" i="12"/>
  <c r="J1421" i="12"/>
  <c r="J1422" i="12"/>
  <c r="J1423" i="12"/>
  <c r="J1424" i="12"/>
  <c r="J1425" i="12"/>
  <c r="J1426" i="12"/>
  <c r="J1427" i="12"/>
  <c r="J1428" i="12"/>
  <c r="J1429" i="12"/>
  <c r="J1430" i="12"/>
  <c r="J1431" i="12"/>
  <c r="J1432" i="12"/>
  <c r="J1433" i="12"/>
  <c r="J1434" i="12"/>
  <c r="J1435" i="12"/>
  <c r="J1436" i="12"/>
  <c r="J1437" i="12"/>
  <c r="J1438" i="12"/>
  <c r="J1439" i="12"/>
  <c r="J1440" i="12"/>
  <c r="J1441" i="12"/>
  <c r="J1442" i="12"/>
  <c r="J1443" i="12"/>
  <c r="J1444" i="12"/>
  <c r="J1445" i="12"/>
  <c r="J1446" i="12"/>
  <c r="J1447" i="12"/>
  <c r="J1448" i="12"/>
  <c r="J1449" i="12"/>
  <c r="J1450" i="12"/>
  <c r="J1451" i="12"/>
  <c r="J1452" i="12"/>
  <c r="J1453" i="12"/>
  <c r="J1454" i="12"/>
  <c r="J1455" i="12"/>
  <c r="J1456" i="12"/>
  <c r="J1457" i="12"/>
  <c r="J1458" i="12"/>
  <c r="J1459" i="12"/>
  <c r="J1460" i="12"/>
  <c r="J1461" i="12"/>
  <c r="J1462" i="12"/>
  <c r="J1463" i="12"/>
  <c r="J1464" i="12"/>
  <c r="J1465" i="12"/>
  <c r="J1466" i="12"/>
  <c r="J1467" i="12"/>
  <c r="J1468" i="12"/>
  <c r="J1469" i="12"/>
  <c r="J1470" i="12"/>
  <c r="J1471" i="12"/>
  <c r="J1472" i="12"/>
  <c r="J1473" i="12"/>
  <c r="J1474" i="12"/>
  <c r="J1475" i="12"/>
  <c r="J1476" i="12"/>
  <c r="J1477" i="12"/>
  <c r="J1478" i="12"/>
  <c r="J1479" i="12"/>
  <c r="J1480" i="12"/>
  <c r="J1481" i="12"/>
  <c r="J1482" i="12"/>
  <c r="J1483" i="12"/>
  <c r="J1484" i="12"/>
  <c r="J1485" i="12"/>
  <c r="J1486" i="12"/>
  <c r="J1487" i="12"/>
  <c r="J1488" i="12"/>
  <c r="J1489" i="12"/>
  <c r="J1490" i="12"/>
  <c r="J1491" i="12"/>
  <c r="J1492" i="12"/>
  <c r="J1493" i="12"/>
  <c r="J1494" i="12"/>
  <c r="J1495" i="12"/>
  <c r="J1496" i="12"/>
  <c r="J1497" i="12"/>
  <c r="J1498" i="12"/>
  <c r="J1499" i="12"/>
  <c r="J1500" i="12"/>
  <c r="J1501" i="12"/>
  <c r="J1502" i="12"/>
  <c r="J1503" i="12"/>
  <c r="J1504" i="12"/>
  <c r="J1505" i="12"/>
  <c r="J1506" i="12"/>
  <c r="J1507" i="12"/>
  <c r="J1508" i="12"/>
  <c r="J1509" i="12"/>
  <c r="J1510" i="12"/>
  <c r="J1511" i="12"/>
  <c r="J1512" i="12"/>
  <c r="J1513" i="12"/>
  <c r="J1514" i="12"/>
  <c r="J1515" i="12"/>
  <c r="J1516" i="12"/>
  <c r="J1517" i="12"/>
  <c r="J1518" i="12"/>
  <c r="J1519" i="12"/>
  <c r="J1520" i="12"/>
  <c r="J1521" i="12"/>
  <c r="J1522" i="12"/>
  <c r="J1523" i="12"/>
  <c r="J1524" i="12"/>
  <c r="J1525" i="12"/>
  <c r="J1526" i="12"/>
  <c r="J1527" i="12"/>
  <c r="J1528" i="12"/>
  <c r="J1529" i="12"/>
  <c r="J1530" i="12"/>
  <c r="J1531" i="12"/>
  <c r="J1532" i="12"/>
  <c r="J1533" i="12"/>
  <c r="J1534" i="12"/>
  <c r="J1535" i="12"/>
  <c r="J1536" i="12"/>
  <c r="J1537" i="12"/>
  <c r="J1538" i="12"/>
  <c r="J1539" i="12"/>
  <c r="J1540" i="12"/>
  <c r="J1541" i="12"/>
  <c r="J1542" i="12"/>
  <c r="J1543" i="12"/>
  <c r="J1544" i="12"/>
  <c r="J1545" i="12"/>
  <c r="J1546" i="12"/>
  <c r="J1547" i="12"/>
  <c r="J1548" i="12"/>
  <c r="J1549" i="12"/>
  <c r="J1550" i="12"/>
  <c r="J1551" i="12"/>
  <c r="J1552" i="12"/>
  <c r="J1553" i="12"/>
  <c r="J1554" i="12"/>
  <c r="J1555" i="12"/>
  <c r="J1556" i="12"/>
  <c r="J1557" i="12"/>
  <c r="J1558" i="12"/>
  <c r="J1559" i="12"/>
  <c r="J1560" i="12"/>
  <c r="J1561" i="12"/>
  <c r="J1562" i="12"/>
  <c r="J1563" i="12"/>
  <c r="J1564" i="12"/>
  <c r="J1565" i="12"/>
  <c r="J1566" i="12"/>
  <c r="J1567" i="12"/>
  <c r="J1568" i="12"/>
  <c r="J1569" i="12"/>
  <c r="J1570" i="12"/>
  <c r="J1571" i="12"/>
  <c r="J1572" i="12"/>
  <c r="J1573" i="12"/>
  <c r="J1574" i="12"/>
  <c r="J1575" i="12"/>
  <c r="J1576" i="12"/>
  <c r="J1577" i="12"/>
  <c r="J1578" i="12"/>
  <c r="J1579" i="12"/>
  <c r="J1580" i="12"/>
  <c r="J1581" i="12"/>
  <c r="J1582" i="12"/>
  <c r="J1583" i="12"/>
  <c r="J1584" i="12"/>
  <c r="J1585" i="12"/>
  <c r="J1586" i="12"/>
  <c r="J1587" i="12"/>
  <c r="J1588" i="12"/>
  <c r="J1589" i="12"/>
  <c r="J1590" i="12"/>
  <c r="J1591" i="12"/>
  <c r="J1592" i="12"/>
  <c r="J1593" i="12"/>
  <c r="J1594" i="12"/>
  <c r="J1595" i="12"/>
  <c r="J1596" i="12"/>
  <c r="J1597" i="12"/>
  <c r="J1598" i="12"/>
  <c r="J1599" i="12"/>
  <c r="J1600" i="12"/>
  <c r="J1601" i="12"/>
  <c r="J1602" i="12"/>
  <c r="J1603" i="12"/>
  <c r="J1604" i="12"/>
  <c r="J1605" i="12"/>
  <c r="J1606" i="12"/>
  <c r="J1607" i="12"/>
  <c r="J1608" i="12"/>
  <c r="J1609" i="12"/>
  <c r="J1610" i="12"/>
  <c r="J1611" i="12"/>
  <c r="J1612" i="12"/>
  <c r="J1613" i="12"/>
  <c r="J1614" i="12"/>
  <c r="J1615" i="12"/>
  <c r="J1616" i="12"/>
  <c r="J1617" i="12"/>
  <c r="J1618" i="12"/>
  <c r="J1619" i="12"/>
  <c r="J1620" i="12"/>
  <c r="J1621" i="12"/>
  <c r="J1622" i="12"/>
  <c r="J1623" i="12"/>
  <c r="J1624" i="12"/>
  <c r="J1625" i="12"/>
  <c r="J1626" i="12"/>
  <c r="J1627" i="12"/>
  <c r="J1628" i="12"/>
  <c r="J1629" i="12"/>
  <c r="J1630" i="12"/>
  <c r="J1631" i="12"/>
  <c r="J1632" i="12"/>
  <c r="J1633" i="12"/>
  <c r="J1634" i="12"/>
  <c r="J1635" i="12"/>
  <c r="J1636" i="12"/>
  <c r="J1637" i="12"/>
  <c r="J1638" i="12"/>
  <c r="J1639" i="12"/>
  <c r="J1640" i="12"/>
  <c r="J1641" i="12"/>
  <c r="J1642" i="12"/>
  <c r="J1643" i="12"/>
  <c r="J1644" i="12"/>
  <c r="J1645" i="12"/>
  <c r="J1646" i="12"/>
  <c r="J1647" i="12"/>
  <c r="J1648" i="12"/>
  <c r="J1649" i="12"/>
  <c r="J1650" i="12"/>
  <c r="J1651" i="12"/>
  <c r="J1652" i="12"/>
  <c r="J1653" i="12"/>
  <c r="J1654" i="12"/>
  <c r="J1655" i="12"/>
  <c r="J1656" i="12"/>
  <c r="J1657" i="12"/>
  <c r="J1658" i="12"/>
  <c r="J1659" i="12"/>
  <c r="J1660" i="12"/>
  <c r="J1661" i="12"/>
  <c r="J1662" i="12"/>
  <c r="J1663" i="12"/>
  <c r="J1664" i="12"/>
  <c r="J1665" i="12"/>
  <c r="J1666" i="12"/>
  <c r="J1667" i="12"/>
  <c r="J1668" i="12"/>
  <c r="J1669" i="12"/>
  <c r="J1670" i="12"/>
  <c r="J1671" i="12"/>
  <c r="J1672" i="12"/>
  <c r="J1673" i="12"/>
  <c r="J1674" i="12"/>
  <c r="J1675" i="12"/>
  <c r="J1676" i="12"/>
  <c r="J1677" i="12"/>
  <c r="J1678" i="12"/>
  <c r="J1679" i="12"/>
  <c r="J1680" i="12"/>
  <c r="J1681" i="12"/>
  <c r="J1682" i="12"/>
  <c r="J1683" i="12"/>
  <c r="J1684" i="12"/>
  <c r="J1685" i="12"/>
  <c r="J1686" i="12"/>
  <c r="J1687" i="12"/>
  <c r="J1688" i="12"/>
  <c r="J1689" i="12"/>
  <c r="J1690" i="12"/>
  <c r="J1691" i="12"/>
  <c r="J1692" i="12"/>
  <c r="J1693" i="12"/>
  <c r="J1694" i="12"/>
  <c r="J1695" i="12"/>
  <c r="J1696" i="12"/>
  <c r="J1697" i="12"/>
  <c r="J1698" i="12"/>
  <c r="J1699" i="12"/>
  <c r="J1700" i="12"/>
  <c r="J1701" i="12"/>
  <c r="J1702" i="12"/>
  <c r="J1703" i="12"/>
  <c r="J1704" i="12"/>
  <c r="J1705" i="12"/>
  <c r="J1706" i="12"/>
  <c r="J1707" i="12"/>
  <c r="J1708" i="12"/>
  <c r="J1709" i="12"/>
  <c r="J1710" i="12"/>
  <c r="J1711" i="12"/>
  <c r="J1712" i="12"/>
  <c r="J1713" i="12"/>
  <c r="J1714" i="12"/>
  <c r="J1715" i="12"/>
  <c r="J1716" i="12"/>
  <c r="J1717" i="12"/>
  <c r="J1718" i="12"/>
  <c r="J1719" i="12"/>
  <c r="J1720" i="12"/>
  <c r="J1721" i="12"/>
  <c r="J1722" i="12"/>
  <c r="J1723" i="12"/>
  <c r="J1724" i="12"/>
  <c r="J1725" i="12"/>
  <c r="J1726" i="12"/>
  <c r="J1727" i="12"/>
  <c r="J1728" i="12"/>
  <c r="J1729" i="12"/>
  <c r="J1730" i="12"/>
  <c r="J1731" i="12"/>
  <c r="J1732" i="12"/>
  <c r="J1733" i="12"/>
  <c r="J1734" i="12"/>
  <c r="J1735" i="12"/>
  <c r="J1736" i="12"/>
  <c r="J1737" i="12"/>
  <c r="J1738" i="12"/>
  <c r="J1739" i="12"/>
  <c r="J1740" i="12"/>
  <c r="J1741" i="12"/>
  <c r="J1742" i="12"/>
  <c r="J1743" i="12"/>
  <c r="J1744" i="12"/>
  <c r="J1745" i="12"/>
  <c r="J1746" i="12"/>
  <c r="J1747" i="12"/>
  <c r="J1748" i="12"/>
  <c r="J1749" i="12"/>
  <c r="J1750" i="12"/>
  <c r="J1751" i="12"/>
  <c r="J1752" i="12"/>
  <c r="J1753" i="12"/>
  <c r="J1754" i="12"/>
  <c r="J1755" i="12"/>
  <c r="J1756" i="12"/>
  <c r="J1757" i="12"/>
  <c r="J1758" i="12"/>
  <c r="J1759" i="12"/>
  <c r="J1760" i="12"/>
  <c r="J1761" i="12"/>
  <c r="J1762" i="12"/>
  <c r="J1763" i="12"/>
  <c r="J1764" i="12"/>
  <c r="J1765" i="12"/>
  <c r="J1766" i="12"/>
  <c r="J1767" i="12"/>
  <c r="J1768" i="12"/>
  <c r="J1769" i="12"/>
  <c r="J1770" i="12"/>
  <c r="J1771" i="12"/>
  <c r="J1772" i="12"/>
  <c r="J1773" i="12"/>
  <c r="J1774" i="12"/>
  <c r="J1775" i="12"/>
  <c r="J1776" i="12"/>
  <c r="J1777" i="12"/>
  <c r="J1778" i="12"/>
  <c r="J1779" i="12"/>
  <c r="J1780" i="12"/>
  <c r="J1781" i="12"/>
  <c r="J1782" i="12"/>
  <c r="J1783" i="12"/>
  <c r="J1784" i="12"/>
  <c r="J1785" i="12"/>
  <c r="J1786" i="12"/>
  <c r="J1787" i="12"/>
  <c r="J1788" i="12"/>
  <c r="J1789" i="12"/>
  <c r="J1790" i="12"/>
  <c r="J1791" i="12"/>
  <c r="J1792" i="12"/>
  <c r="J1793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J1831" i="12"/>
  <c r="J1832" i="12"/>
  <c r="J1833" i="12"/>
  <c r="J1834" i="12"/>
  <c r="J1835" i="12"/>
  <c r="J1836" i="12"/>
  <c r="J1837" i="12"/>
  <c r="J1838" i="12"/>
  <c r="J1839" i="12"/>
  <c r="J1840" i="12"/>
  <c r="J1841" i="12"/>
  <c r="J1842" i="12"/>
  <c r="J1843" i="12"/>
  <c r="J1844" i="12"/>
  <c r="J1845" i="12"/>
  <c r="J1846" i="12"/>
  <c r="J1847" i="12"/>
  <c r="J1848" i="12"/>
  <c r="J1849" i="12"/>
  <c r="J1850" i="12"/>
  <c r="J1851" i="12"/>
  <c r="J1852" i="12"/>
  <c r="J1853" i="12"/>
  <c r="J1854" i="12"/>
  <c r="J1855" i="12"/>
  <c r="J1856" i="12"/>
  <c r="J1857" i="12"/>
  <c r="J1858" i="12"/>
  <c r="J1859" i="12"/>
  <c r="J1860" i="12"/>
  <c r="J1861" i="12"/>
  <c r="J1862" i="12"/>
  <c r="J1863" i="12"/>
  <c r="J1864" i="12"/>
  <c r="J1865" i="12"/>
  <c r="J1866" i="12"/>
  <c r="J1867" i="12"/>
  <c r="J1868" i="12"/>
  <c r="J1869" i="12"/>
  <c r="J1870" i="12"/>
  <c r="J1871" i="12"/>
  <c r="J1872" i="12"/>
  <c r="J1873" i="12"/>
  <c r="J1874" i="12"/>
  <c r="J1875" i="12"/>
  <c r="J1876" i="12"/>
  <c r="J1877" i="12"/>
  <c r="J1878" i="12"/>
  <c r="J1879" i="12"/>
  <c r="J1880" i="12"/>
  <c r="J1881" i="12"/>
  <c r="J1882" i="12"/>
  <c r="J1883" i="12"/>
  <c r="J1884" i="12"/>
  <c r="J1885" i="12"/>
  <c r="J1886" i="12"/>
  <c r="J1887" i="12"/>
  <c r="J1888" i="12"/>
  <c r="J1889" i="12"/>
  <c r="J1890" i="12"/>
  <c r="J1891" i="12"/>
  <c r="J1892" i="12"/>
  <c r="J1893" i="12"/>
  <c r="J1894" i="12"/>
  <c r="J1895" i="12"/>
  <c r="J1896" i="12"/>
  <c r="J1897" i="12"/>
  <c r="J1898" i="12"/>
  <c r="J1899" i="12"/>
  <c r="J1900" i="12"/>
  <c r="J1901" i="12"/>
  <c r="J1902" i="12"/>
  <c r="J1903" i="12"/>
  <c r="J1904" i="12"/>
  <c r="J1905" i="12"/>
  <c r="J1906" i="12"/>
  <c r="J1907" i="12"/>
  <c r="J1908" i="12"/>
  <c r="J1909" i="12"/>
  <c r="J1910" i="12"/>
  <c r="J1911" i="12"/>
  <c r="J1912" i="12"/>
  <c r="J1913" i="12"/>
  <c r="J1914" i="12"/>
  <c r="J1915" i="12"/>
  <c r="J1916" i="12"/>
  <c r="J1917" i="12"/>
  <c r="J1918" i="12"/>
  <c r="J1919" i="12"/>
  <c r="J1920" i="12"/>
  <c r="J1921" i="12"/>
  <c r="J1922" i="12"/>
  <c r="J1923" i="12"/>
  <c r="J1924" i="12"/>
  <c r="J1925" i="12"/>
  <c r="J1926" i="12"/>
  <c r="J1927" i="12"/>
  <c r="J1928" i="12"/>
  <c r="J1929" i="12"/>
  <c r="J1930" i="12"/>
  <c r="J1931" i="12"/>
  <c r="J1932" i="12"/>
  <c r="J1933" i="12"/>
  <c r="J1934" i="12"/>
  <c r="J1935" i="12"/>
  <c r="J1936" i="12"/>
  <c r="J1937" i="12"/>
  <c r="J1938" i="12"/>
  <c r="J1939" i="12"/>
  <c r="J1940" i="12"/>
  <c r="J1941" i="12"/>
  <c r="J1942" i="12"/>
  <c r="J1943" i="12"/>
  <c r="J1944" i="12"/>
  <c r="J1945" i="12"/>
  <c r="J1946" i="12"/>
  <c r="J1947" i="12"/>
  <c r="J1948" i="12"/>
  <c r="J1949" i="12"/>
  <c r="J1950" i="12"/>
  <c r="J1951" i="12"/>
  <c r="J1952" i="12"/>
  <c r="J1953" i="12"/>
  <c r="J1954" i="12"/>
  <c r="J1955" i="12"/>
  <c r="J1956" i="12"/>
  <c r="J1957" i="12"/>
  <c r="J1958" i="12"/>
  <c r="J1959" i="12"/>
  <c r="J1960" i="12"/>
  <c r="J1961" i="12"/>
  <c r="J1962" i="12"/>
  <c r="J1963" i="12"/>
  <c r="J1964" i="12"/>
  <c r="J1965" i="12"/>
  <c r="J1966" i="12"/>
  <c r="J1967" i="12"/>
  <c r="J1968" i="12"/>
  <c r="J1969" i="12"/>
  <c r="J1970" i="12"/>
  <c r="J1971" i="12"/>
  <c r="J1972" i="12"/>
  <c r="J1973" i="12"/>
  <c r="J1974" i="12"/>
  <c r="J1975" i="12"/>
  <c r="J1976" i="12"/>
  <c r="J1977" i="12"/>
  <c r="J1978" i="12"/>
  <c r="J1979" i="12"/>
  <c r="J1980" i="12"/>
  <c r="J1981" i="12"/>
  <c r="J1982" i="12"/>
  <c r="J1983" i="12"/>
  <c r="J1984" i="12"/>
  <c r="J1985" i="12"/>
  <c r="J1986" i="12"/>
  <c r="J1987" i="12"/>
  <c r="J1988" i="12"/>
  <c r="J1989" i="12"/>
  <c r="J1990" i="12"/>
  <c r="J1991" i="12"/>
  <c r="J1992" i="12"/>
  <c r="J1993" i="12"/>
  <c r="J1994" i="12"/>
  <c r="J1995" i="12"/>
  <c r="J1996" i="12"/>
  <c r="J1997" i="12"/>
  <c r="J1998" i="12"/>
  <c r="J1999" i="12"/>
  <c r="J2000" i="12"/>
  <c r="J2001" i="12"/>
  <c r="J2002" i="12"/>
  <c r="J2003" i="12"/>
  <c r="J2004" i="12"/>
  <c r="J2005" i="12"/>
  <c r="J2006" i="12"/>
  <c r="J2007" i="12"/>
  <c r="J2008" i="12"/>
  <c r="J2009" i="12"/>
  <c r="J2010" i="12"/>
  <c r="J2011" i="12"/>
  <c r="J2012" i="12"/>
  <c r="J2013" i="12"/>
  <c r="J2014" i="12"/>
  <c r="J2015" i="12"/>
  <c r="J2016" i="12"/>
  <c r="J2017" i="12"/>
  <c r="J2018" i="12"/>
  <c r="J2019" i="12"/>
  <c r="J2020" i="12"/>
  <c r="J2021" i="12"/>
  <c r="J2022" i="12"/>
  <c r="J2023" i="12"/>
  <c r="J2024" i="12"/>
  <c r="J2025" i="12"/>
  <c r="J2026" i="12"/>
  <c r="J2027" i="12"/>
  <c r="J2028" i="12"/>
  <c r="J2029" i="12"/>
  <c r="J2030" i="12"/>
  <c r="J2031" i="12"/>
  <c r="J2032" i="12"/>
  <c r="J2033" i="12"/>
  <c r="J2034" i="12"/>
  <c r="J2035" i="12"/>
  <c r="J2036" i="12"/>
  <c r="J2037" i="12"/>
  <c r="J2038" i="12"/>
  <c r="J2039" i="12"/>
  <c r="J2040" i="12"/>
  <c r="J2041" i="12"/>
  <c r="J2042" i="12"/>
  <c r="J2043" i="12"/>
  <c r="J2044" i="12"/>
  <c r="J2045" i="12"/>
  <c r="J2046" i="12"/>
  <c r="J2047" i="12"/>
  <c r="J2048" i="12"/>
  <c r="J2049" i="12"/>
  <c r="J2050" i="12"/>
  <c r="J2051" i="12"/>
  <c r="J2052" i="12"/>
  <c r="J2053" i="12"/>
  <c r="J2054" i="12"/>
  <c r="J2055" i="12"/>
  <c r="J2056" i="12"/>
  <c r="J2057" i="12"/>
  <c r="J2058" i="12"/>
  <c r="J2059" i="12"/>
  <c r="J2060" i="12"/>
  <c r="J2061" i="12"/>
  <c r="J2062" i="12"/>
  <c r="J2063" i="12"/>
  <c r="J2064" i="12"/>
  <c r="J2065" i="12"/>
  <c r="J2066" i="12"/>
  <c r="J2067" i="12"/>
  <c r="J2068" i="12"/>
  <c r="J2069" i="12"/>
  <c r="J2070" i="12"/>
  <c r="J2071" i="12"/>
  <c r="J2072" i="12"/>
  <c r="J2073" i="12"/>
  <c r="J2074" i="12"/>
  <c r="J2075" i="12"/>
  <c r="J2076" i="12"/>
  <c r="J2077" i="12"/>
  <c r="J2078" i="12"/>
  <c r="J2079" i="12"/>
  <c r="J2080" i="12"/>
  <c r="J2081" i="12"/>
  <c r="J2082" i="12"/>
  <c r="J2083" i="12"/>
  <c r="J2084" i="12"/>
  <c r="J2085" i="12"/>
  <c r="J2086" i="12"/>
  <c r="J2087" i="12"/>
  <c r="J2088" i="12"/>
  <c r="J2089" i="12"/>
  <c r="J2090" i="12"/>
  <c r="J2091" i="12"/>
  <c r="J2092" i="12"/>
  <c r="J2093" i="12"/>
  <c r="J2094" i="12"/>
  <c r="J2095" i="12"/>
  <c r="J2096" i="12"/>
  <c r="J2097" i="12"/>
  <c r="J2098" i="12"/>
  <c r="J2099" i="12"/>
  <c r="J2100" i="12"/>
  <c r="J2101" i="12"/>
  <c r="J2102" i="12"/>
  <c r="J2103" i="12"/>
  <c r="J2104" i="12"/>
  <c r="J2105" i="12"/>
  <c r="J2106" i="12"/>
  <c r="J2107" i="12"/>
  <c r="J2108" i="12"/>
  <c r="J2109" i="12"/>
  <c r="J2110" i="12"/>
  <c r="J2111" i="12"/>
  <c r="J2112" i="12"/>
  <c r="J2113" i="12"/>
  <c r="J2114" i="12"/>
  <c r="J2115" i="12"/>
  <c r="J2116" i="12"/>
  <c r="J2117" i="12"/>
  <c r="J2118" i="12"/>
  <c r="J2119" i="12"/>
  <c r="J2120" i="12"/>
  <c r="J2121" i="12"/>
  <c r="J2122" i="12"/>
  <c r="J2123" i="12"/>
  <c r="J2124" i="12"/>
  <c r="J2125" i="12"/>
  <c r="J2126" i="12"/>
  <c r="J2127" i="12"/>
  <c r="J2128" i="12"/>
  <c r="J2129" i="12"/>
  <c r="J2130" i="12"/>
  <c r="J2131" i="12"/>
  <c r="J2132" i="12"/>
  <c r="J2133" i="12"/>
  <c r="J2134" i="12"/>
  <c r="J2135" i="12"/>
  <c r="J2136" i="12"/>
  <c r="J2137" i="12"/>
  <c r="J2138" i="12"/>
  <c r="J2139" i="12"/>
  <c r="J2140" i="12"/>
  <c r="J2141" i="12"/>
  <c r="J2142" i="12"/>
  <c r="J2143" i="12"/>
  <c r="J2144" i="12"/>
  <c r="J2145" i="12"/>
  <c r="J2146" i="12"/>
  <c r="J2147" i="12"/>
  <c r="J2148" i="12"/>
  <c r="J2149" i="12"/>
  <c r="J2150" i="12"/>
  <c r="J2151" i="12"/>
  <c r="J2152" i="12"/>
  <c r="J2153" i="12"/>
  <c r="J2154" i="12"/>
  <c r="J2155" i="12"/>
  <c r="J2156" i="12"/>
  <c r="J2157" i="12"/>
  <c r="J2158" i="12"/>
  <c r="J2159" i="12"/>
  <c r="J2160" i="12"/>
  <c r="J2161" i="12"/>
  <c r="J2162" i="12"/>
  <c r="J2163" i="12"/>
  <c r="J2164" i="12"/>
  <c r="J2165" i="12"/>
  <c r="J2166" i="12"/>
  <c r="J2167" i="12"/>
  <c r="J2168" i="12"/>
  <c r="J2169" i="12"/>
  <c r="J2170" i="12"/>
  <c r="J2171" i="12"/>
  <c r="J2172" i="12"/>
  <c r="J2173" i="12"/>
  <c r="J2174" i="12"/>
  <c r="J2175" i="12"/>
  <c r="J2176" i="12"/>
  <c r="J2177" i="12"/>
  <c r="J2178" i="12"/>
  <c r="J2179" i="12"/>
  <c r="J2180" i="12"/>
  <c r="J2181" i="12"/>
  <c r="J2182" i="12"/>
  <c r="J2183" i="12"/>
  <c r="J2184" i="12"/>
  <c r="J2185" i="12"/>
  <c r="J2186" i="12"/>
  <c r="J2187" i="12"/>
  <c r="J2188" i="12"/>
  <c r="J2189" i="12"/>
  <c r="J2190" i="12"/>
  <c r="J2191" i="12"/>
  <c r="J2192" i="12"/>
  <c r="J2193" i="12"/>
  <c r="J2194" i="12"/>
  <c r="J2195" i="12"/>
  <c r="J2196" i="12"/>
  <c r="J2197" i="12"/>
  <c r="J2198" i="12"/>
  <c r="J2199" i="12"/>
  <c r="J2200" i="12"/>
  <c r="J2201" i="12"/>
  <c r="J2202" i="12"/>
  <c r="J2203" i="12"/>
  <c r="J2204" i="12"/>
  <c r="J2205" i="12"/>
  <c r="J2206" i="12"/>
  <c r="J2207" i="12"/>
  <c r="J2208" i="12"/>
  <c r="J2209" i="12"/>
  <c r="J2210" i="12"/>
  <c r="J2211" i="12"/>
  <c r="J2212" i="12"/>
  <c r="J2213" i="12"/>
  <c r="J2214" i="12"/>
  <c r="J2215" i="12"/>
  <c r="J2216" i="12"/>
  <c r="J2217" i="12"/>
  <c r="J2218" i="12"/>
  <c r="J2219" i="12"/>
  <c r="J2220" i="12"/>
  <c r="J2221" i="12"/>
  <c r="J2222" i="12"/>
  <c r="J2223" i="12"/>
  <c r="J2224" i="12"/>
  <c r="J2225" i="12"/>
  <c r="J2226" i="12"/>
  <c r="J2227" i="12"/>
  <c r="J2228" i="12"/>
  <c r="J2229" i="12"/>
  <c r="J2230" i="12"/>
  <c r="J2231" i="12"/>
  <c r="J2232" i="12"/>
  <c r="J2233" i="12"/>
  <c r="J2234" i="12"/>
  <c r="J2235" i="12"/>
  <c r="J2236" i="12"/>
  <c r="J2237" i="12"/>
  <c r="J2238" i="12"/>
  <c r="J2239" i="12"/>
  <c r="J2240" i="12"/>
  <c r="J2241" i="12"/>
  <c r="J2242" i="12"/>
  <c r="J2243" i="12"/>
  <c r="J2244" i="12"/>
  <c r="J2245" i="12"/>
  <c r="J2246" i="12"/>
  <c r="J2247" i="12"/>
  <c r="J2248" i="12"/>
  <c r="J2249" i="12"/>
  <c r="J2250" i="12"/>
  <c r="J2251" i="12"/>
  <c r="J2252" i="12"/>
  <c r="J2253" i="12"/>
  <c r="J2254" i="12"/>
  <c r="J2255" i="12"/>
  <c r="J2256" i="12"/>
  <c r="J2257" i="12"/>
  <c r="J2258" i="12"/>
  <c r="J2259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59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1000" i="12"/>
  <c r="K1001" i="12"/>
  <c r="K1002" i="12"/>
  <c r="K1003" i="12"/>
  <c r="K1004" i="12"/>
  <c r="K1005" i="12"/>
  <c r="K1006" i="12"/>
  <c r="K1007" i="12"/>
  <c r="K1008" i="12"/>
  <c r="K1009" i="12"/>
  <c r="K1010" i="12"/>
  <c r="K1011" i="12"/>
  <c r="K1012" i="12"/>
  <c r="K1013" i="12"/>
  <c r="K1014" i="12"/>
  <c r="K1015" i="12"/>
  <c r="K1016" i="12"/>
  <c r="K1017" i="12"/>
  <c r="K1018" i="12"/>
  <c r="K1019" i="12"/>
  <c r="K1020" i="12"/>
  <c r="K1021" i="12"/>
  <c r="K1022" i="12"/>
  <c r="K1023" i="12"/>
  <c r="K1024" i="12"/>
  <c r="K1025" i="12"/>
  <c r="K1026" i="12"/>
  <c r="K1027" i="12"/>
  <c r="K1028" i="12"/>
  <c r="K1029" i="12"/>
  <c r="K1030" i="12"/>
  <c r="K1031" i="12"/>
  <c r="K1032" i="12"/>
  <c r="K1033" i="12"/>
  <c r="K1034" i="12"/>
  <c r="K1035" i="12"/>
  <c r="K1036" i="12"/>
  <c r="K1037" i="12"/>
  <c r="K1038" i="12"/>
  <c r="K1039" i="12"/>
  <c r="K1040" i="12"/>
  <c r="K1041" i="12"/>
  <c r="K1042" i="12"/>
  <c r="K1043" i="12"/>
  <c r="K1044" i="12"/>
  <c r="K1045" i="12"/>
  <c r="K1046" i="12"/>
  <c r="K1047" i="12"/>
  <c r="K1048" i="12"/>
  <c r="K1049" i="12"/>
  <c r="K1050" i="12"/>
  <c r="K1051" i="12"/>
  <c r="K1052" i="12"/>
  <c r="K1053" i="12"/>
  <c r="K1054" i="12"/>
  <c r="K1055" i="12"/>
  <c r="K1056" i="12"/>
  <c r="K1057" i="12"/>
  <c r="K1058" i="12"/>
  <c r="K1059" i="12"/>
  <c r="K1060" i="12"/>
  <c r="K1061" i="12"/>
  <c r="K1062" i="12"/>
  <c r="K1063" i="12"/>
  <c r="K1064" i="12"/>
  <c r="K1065" i="12"/>
  <c r="K1066" i="12"/>
  <c r="K1067" i="12"/>
  <c r="K1068" i="12"/>
  <c r="K1069" i="12"/>
  <c r="K1070" i="12"/>
  <c r="K1071" i="12"/>
  <c r="K1072" i="12"/>
  <c r="K1073" i="12"/>
  <c r="K1074" i="12"/>
  <c r="K1075" i="12"/>
  <c r="K1076" i="12"/>
  <c r="K1077" i="12"/>
  <c r="K1078" i="12"/>
  <c r="K1079" i="12"/>
  <c r="K1080" i="12"/>
  <c r="K1081" i="12"/>
  <c r="K1082" i="12"/>
  <c r="K1083" i="12"/>
  <c r="K1084" i="12"/>
  <c r="K1085" i="12"/>
  <c r="K1086" i="12"/>
  <c r="K1087" i="12"/>
  <c r="K1088" i="12"/>
  <c r="K1089" i="12"/>
  <c r="K1090" i="12"/>
  <c r="K1091" i="12"/>
  <c r="K1092" i="12"/>
  <c r="K1093" i="12"/>
  <c r="K1094" i="12"/>
  <c r="K1095" i="12"/>
  <c r="K1096" i="12"/>
  <c r="K1097" i="12"/>
  <c r="K1098" i="12"/>
  <c r="K1099" i="12"/>
  <c r="K1100" i="12"/>
  <c r="K1101" i="12"/>
  <c r="K1102" i="12"/>
  <c r="K1103" i="12"/>
  <c r="K1104" i="12"/>
  <c r="K1105" i="12"/>
  <c r="K1106" i="12"/>
  <c r="K1107" i="12"/>
  <c r="K1108" i="12"/>
  <c r="K1109" i="12"/>
  <c r="K1110" i="12"/>
  <c r="K1111" i="12"/>
  <c r="K1112" i="12"/>
  <c r="K1113" i="12"/>
  <c r="K1114" i="12"/>
  <c r="K1115" i="12"/>
  <c r="K1116" i="12"/>
  <c r="K1117" i="12"/>
  <c r="K1118" i="12"/>
  <c r="K1119" i="12"/>
  <c r="K1120" i="12"/>
  <c r="K1121" i="12"/>
  <c r="K1122" i="12"/>
  <c r="K1123" i="12"/>
  <c r="K1124" i="12"/>
  <c r="K1125" i="12"/>
  <c r="K1126" i="12"/>
  <c r="K1127" i="12"/>
  <c r="K1128" i="12"/>
  <c r="K1129" i="12"/>
  <c r="K1130" i="12"/>
  <c r="K1131" i="12"/>
  <c r="K1132" i="12"/>
  <c r="K1133" i="12"/>
  <c r="K1134" i="12"/>
  <c r="K1135" i="12"/>
  <c r="K1136" i="12"/>
  <c r="K1137" i="12"/>
  <c r="K1138" i="12"/>
  <c r="K1139" i="12"/>
  <c r="K1140" i="12"/>
  <c r="K1141" i="12"/>
  <c r="K1142" i="12"/>
  <c r="K1143" i="12"/>
  <c r="K1144" i="12"/>
  <c r="K1145" i="12"/>
  <c r="K1146" i="12"/>
  <c r="K1147" i="12"/>
  <c r="K1148" i="12"/>
  <c r="K1149" i="12"/>
  <c r="K1150" i="12"/>
  <c r="K1151" i="12"/>
  <c r="K1152" i="12"/>
  <c r="K1153" i="12"/>
  <c r="K1154" i="12"/>
  <c r="K1155" i="12"/>
  <c r="K1156" i="12"/>
  <c r="K1157" i="12"/>
  <c r="K1158" i="12"/>
  <c r="K1159" i="12"/>
  <c r="K1160" i="12"/>
  <c r="K1161" i="12"/>
  <c r="K1162" i="12"/>
  <c r="K1163" i="12"/>
  <c r="K1164" i="12"/>
  <c r="K1165" i="12"/>
  <c r="K1166" i="12"/>
  <c r="K1167" i="12"/>
  <c r="K1168" i="12"/>
  <c r="K1169" i="12"/>
  <c r="K1170" i="12"/>
  <c r="K1171" i="12"/>
  <c r="K1172" i="12"/>
  <c r="K1173" i="12"/>
  <c r="K1174" i="12"/>
  <c r="K1175" i="12"/>
  <c r="K1176" i="12"/>
  <c r="K1177" i="12"/>
  <c r="K1178" i="12"/>
  <c r="K1179" i="12"/>
  <c r="K1180" i="12"/>
  <c r="K1181" i="12"/>
  <c r="K1182" i="12"/>
  <c r="K1183" i="12"/>
  <c r="K1184" i="12"/>
  <c r="K1185" i="12"/>
  <c r="K1186" i="12"/>
  <c r="K1187" i="12"/>
  <c r="K1188" i="12"/>
  <c r="K1189" i="12"/>
  <c r="K1190" i="12"/>
  <c r="K1191" i="12"/>
  <c r="K1192" i="12"/>
  <c r="K1193" i="12"/>
  <c r="K1194" i="12"/>
  <c r="K1195" i="12"/>
  <c r="K1196" i="12"/>
  <c r="K1197" i="12"/>
  <c r="K1198" i="12"/>
  <c r="K1199" i="12"/>
  <c r="K1200" i="12"/>
  <c r="K1201" i="12"/>
  <c r="K1202" i="12"/>
  <c r="K1203" i="12"/>
  <c r="K1204" i="12"/>
  <c r="K1205" i="12"/>
  <c r="K1206" i="12"/>
  <c r="K1207" i="12"/>
  <c r="K1208" i="12"/>
  <c r="K1209" i="12"/>
  <c r="K1210" i="12"/>
  <c r="K1211" i="12"/>
  <c r="K1212" i="12"/>
  <c r="K1213" i="12"/>
  <c r="K1214" i="12"/>
  <c r="K1215" i="12"/>
  <c r="K1216" i="12"/>
  <c r="K1217" i="12"/>
  <c r="K1218" i="12"/>
  <c r="K1219" i="12"/>
  <c r="K1220" i="12"/>
  <c r="K1221" i="12"/>
  <c r="K1222" i="12"/>
  <c r="K1223" i="12"/>
  <c r="K1224" i="12"/>
  <c r="K1225" i="12"/>
  <c r="K1226" i="12"/>
  <c r="K1227" i="12"/>
  <c r="K1228" i="12"/>
  <c r="K1229" i="12"/>
  <c r="K1230" i="12"/>
  <c r="K1231" i="12"/>
  <c r="K1232" i="12"/>
  <c r="K1233" i="12"/>
  <c r="K1234" i="12"/>
  <c r="K1235" i="12"/>
  <c r="K1236" i="12"/>
  <c r="K1237" i="12"/>
  <c r="K1238" i="12"/>
  <c r="K1239" i="12"/>
  <c r="K1240" i="12"/>
  <c r="K1241" i="12"/>
  <c r="K1242" i="12"/>
  <c r="K1243" i="12"/>
  <c r="K1244" i="12"/>
  <c r="K1245" i="12"/>
  <c r="K1246" i="12"/>
  <c r="K1247" i="12"/>
  <c r="K1248" i="12"/>
  <c r="K1249" i="12"/>
  <c r="K1250" i="12"/>
  <c r="K1251" i="12"/>
  <c r="K1252" i="12"/>
  <c r="K1253" i="12"/>
  <c r="K1254" i="12"/>
  <c r="K1255" i="12"/>
  <c r="K1256" i="12"/>
  <c r="K1257" i="12"/>
  <c r="K1258" i="12"/>
  <c r="K1259" i="12"/>
  <c r="K1260" i="12"/>
  <c r="K1261" i="12"/>
  <c r="K1262" i="12"/>
  <c r="K1263" i="12"/>
  <c r="K1264" i="12"/>
  <c r="K1265" i="12"/>
  <c r="K1266" i="12"/>
  <c r="K1267" i="12"/>
  <c r="K1268" i="12"/>
  <c r="K1269" i="12"/>
  <c r="K1270" i="12"/>
  <c r="K1271" i="12"/>
  <c r="K1272" i="12"/>
  <c r="K1273" i="12"/>
  <c r="K1274" i="12"/>
  <c r="K1275" i="12"/>
  <c r="K1276" i="12"/>
  <c r="K1277" i="12"/>
  <c r="K1278" i="12"/>
  <c r="K1279" i="12"/>
  <c r="K1280" i="12"/>
  <c r="K1281" i="12"/>
  <c r="K1282" i="12"/>
  <c r="K1283" i="12"/>
  <c r="K1284" i="12"/>
  <c r="K1285" i="12"/>
  <c r="K1286" i="12"/>
  <c r="K1287" i="12"/>
  <c r="K1288" i="12"/>
  <c r="K1289" i="12"/>
  <c r="K1290" i="12"/>
  <c r="K1291" i="12"/>
  <c r="K1292" i="12"/>
  <c r="K1293" i="12"/>
  <c r="K1294" i="12"/>
  <c r="K1295" i="12"/>
  <c r="K1296" i="12"/>
  <c r="K1297" i="12"/>
  <c r="K1298" i="12"/>
  <c r="K1299" i="12"/>
  <c r="K1300" i="12"/>
  <c r="K1301" i="12"/>
  <c r="K1302" i="12"/>
  <c r="K1303" i="12"/>
  <c r="K1304" i="12"/>
  <c r="K1305" i="12"/>
  <c r="K1306" i="12"/>
  <c r="K1307" i="12"/>
  <c r="K1308" i="12"/>
  <c r="K1309" i="12"/>
  <c r="K1310" i="12"/>
  <c r="K1311" i="12"/>
  <c r="K1312" i="12"/>
  <c r="K1313" i="12"/>
  <c r="K1314" i="12"/>
  <c r="K1315" i="12"/>
  <c r="K1316" i="12"/>
  <c r="K1317" i="12"/>
  <c r="K1318" i="12"/>
  <c r="K1319" i="12"/>
  <c r="K1320" i="12"/>
  <c r="K1321" i="12"/>
  <c r="K1322" i="12"/>
  <c r="K1323" i="12"/>
  <c r="K1324" i="12"/>
  <c r="K1325" i="12"/>
  <c r="K1326" i="12"/>
  <c r="K1327" i="12"/>
  <c r="K1328" i="12"/>
  <c r="K1329" i="12"/>
  <c r="K1330" i="12"/>
  <c r="K1331" i="12"/>
  <c r="K1332" i="12"/>
  <c r="K1333" i="12"/>
  <c r="K1334" i="12"/>
  <c r="K1335" i="12"/>
  <c r="K1336" i="12"/>
  <c r="K1337" i="12"/>
  <c r="K1338" i="12"/>
  <c r="K1339" i="12"/>
  <c r="K1340" i="12"/>
  <c r="K1341" i="12"/>
  <c r="K1342" i="12"/>
  <c r="K1343" i="12"/>
  <c r="K1344" i="12"/>
  <c r="K1345" i="12"/>
  <c r="K1346" i="12"/>
  <c r="K1347" i="12"/>
  <c r="K1348" i="12"/>
  <c r="K1349" i="12"/>
  <c r="K1350" i="12"/>
  <c r="K1351" i="12"/>
  <c r="K1352" i="12"/>
  <c r="K1353" i="12"/>
  <c r="K1354" i="12"/>
  <c r="K1355" i="12"/>
  <c r="K1356" i="12"/>
  <c r="K1357" i="12"/>
  <c r="K1358" i="12"/>
  <c r="K1359" i="12"/>
  <c r="K1360" i="12"/>
  <c r="K1361" i="12"/>
  <c r="K1362" i="12"/>
  <c r="K1363" i="12"/>
  <c r="K1364" i="12"/>
  <c r="K1365" i="12"/>
  <c r="K1366" i="12"/>
  <c r="K1367" i="12"/>
  <c r="K1368" i="12"/>
  <c r="K1369" i="12"/>
  <c r="K1370" i="12"/>
  <c r="K1371" i="12"/>
  <c r="K1372" i="12"/>
  <c r="K1373" i="12"/>
  <c r="K1374" i="12"/>
  <c r="K1375" i="12"/>
  <c r="K1376" i="12"/>
  <c r="K1377" i="12"/>
  <c r="K1378" i="12"/>
  <c r="K1379" i="12"/>
  <c r="K1380" i="12"/>
  <c r="K1381" i="12"/>
  <c r="K1382" i="12"/>
  <c r="K1383" i="12"/>
  <c r="K1384" i="12"/>
  <c r="K1385" i="12"/>
  <c r="K1386" i="12"/>
  <c r="K1387" i="12"/>
  <c r="K1388" i="12"/>
  <c r="K1389" i="12"/>
  <c r="K1390" i="12"/>
  <c r="K1391" i="12"/>
  <c r="K1392" i="12"/>
  <c r="K1393" i="12"/>
  <c r="K1394" i="12"/>
  <c r="K1395" i="12"/>
  <c r="K1396" i="12"/>
  <c r="K1397" i="12"/>
  <c r="K1398" i="12"/>
  <c r="K1399" i="12"/>
  <c r="K1400" i="12"/>
  <c r="K1401" i="12"/>
  <c r="K1402" i="12"/>
  <c r="K1403" i="12"/>
  <c r="K1404" i="12"/>
  <c r="K1405" i="12"/>
  <c r="K1406" i="12"/>
  <c r="K1407" i="12"/>
  <c r="K1408" i="12"/>
  <c r="K1409" i="12"/>
  <c r="K1410" i="12"/>
  <c r="K1411" i="12"/>
  <c r="K1412" i="12"/>
  <c r="K1413" i="12"/>
  <c r="K1414" i="12"/>
  <c r="K1415" i="12"/>
  <c r="K1416" i="12"/>
  <c r="K1417" i="12"/>
  <c r="K1418" i="12"/>
  <c r="K1419" i="12"/>
  <c r="K1420" i="12"/>
  <c r="K1421" i="12"/>
  <c r="K1422" i="12"/>
  <c r="K1423" i="12"/>
  <c r="K1424" i="12"/>
  <c r="K1425" i="12"/>
  <c r="K1426" i="12"/>
  <c r="K1427" i="12"/>
  <c r="K1428" i="12"/>
  <c r="K1429" i="12"/>
  <c r="K1430" i="12"/>
  <c r="K1431" i="12"/>
  <c r="K1432" i="12"/>
  <c r="K1433" i="12"/>
  <c r="K1434" i="12"/>
  <c r="K1435" i="12"/>
  <c r="K1436" i="12"/>
  <c r="K1437" i="12"/>
  <c r="K1438" i="12"/>
  <c r="K1439" i="12"/>
  <c r="K1440" i="12"/>
  <c r="K1441" i="12"/>
  <c r="K1442" i="12"/>
  <c r="K1443" i="12"/>
  <c r="K1444" i="12"/>
  <c r="K1445" i="12"/>
  <c r="K1446" i="12"/>
  <c r="K1447" i="12"/>
  <c r="K1448" i="12"/>
  <c r="K1449" i="12"/>
  <c r="K1450" i="12"/>
  <c r="K1451" i="12"/>
  <c r="K1452" i="12"/>
  <c r="K1453" i="12"/>
  <c r="K1454" i="12"/>
  <c r="K1455" i="12"/>
  <c r="K1456" i="12"/>
  <c r="K1457" i="12"/>
  <c r="K1458" i="12"/>
  <c r="K1459" i="12"/>
  <c r="K1460" i="12"/>
  <c r="K1461" i="12"/>
  <c r="K1462" i="12"/>
  <c r="K1463" i="12"/>
  <c r="K1464" i="12"/>
  <c r="K1465" i="12"/>
  <c r="K1466" i="12"/>
  <c r="K1467" i="12"/>
  <c r="K1468" i="12"/>
  <c r="K1469" i="12"/>
  <c r="K1470" i="12"/>
  <c r="K1471" i="12"/>
  <c r="K1472" i="12"/>
  <c r="K1473" i="12"/>
  <c r="K1474" i="12"/>
  <c r="K1475" i="12"/>
  <c r="K1476" i="12"/>
  <c r="K1477" i="12"/>
  <c r="K1478" i="12"/>
  <c r="K1479" i="12"/>
  <c r="K1480" i="12"/>
  <c r="K1481" i="12"/>
  <c r="K1482" i="12"/>
  <c r="K1483" i="12"/>
  <c r="K1484" i="12"/>
  <c r="K1485" i="12"/>
  <c r="K1486" i="12"/>
  <c r="K1487" i="12"/>
  <c r="K1488" i="12"/>
  <c r="K1489" i="12"/>
  <c r="K1490" i="12"/>
  <c r="K1491" i="12"/>
  <c r="K1492" i="12"/>
  <c r="K1493" i="12"/>
  <c r="K1494" i="12"/>
  <c r="K1495" i="12"/>
  <c r="K1496" i="12"/>
  <c r="K1497" i="12"/>
  <c r="K1498" i="12"/>
  <c r="K1499" i="12"/>
  <c r="K1500" i="12"/>
  <c r="K1501" i="12"/>
  <c r="K1502" i="12"/>
  <c r="K1503" i="12"/>
  <c r="K1504" i="12"/>
  <c r="K1505" i="12"/>
  <c r="K1506" i="12"/>
  <c r="K1507" i="12"/>
  <c r="K1508" i="12"/>
  <c r="K1509" i="12"/>
  <c r="K1510" i="12"/>
  <c r="K1511" i="12"/>
  <c r="K1512" i="12"/>
  <c r="K1513" i="12"/>
  <c r="K1514" i="12"/>
  <c r="K1515" i="12"/>
  <c r="K1516" i="12"/>
  <c r="K1517" i="12"/>
  <c r="K1518" i="12"/>
  <c r="K1519" i="12"/>
  <c r="K1520" i="12"/>
  <c r="K1521" i="12"/>
  <c r="K1522" i="12"/>
  <c r="K1523" i="12"/>
  <c r="K1524" i="12"/>
  <c r="K1525" i="12"/>
  <c r="K1526" i="12"/>
  <c r="K1527" i="12"/>
  <c r="K1528" i="12"/>
  <c r="K1529" i="12"/>
  <c r="K1530" i="12"/>
  <c r="K1531" i="12"/>
  <c r="K1532" i="12"/>
  <c r="K1533" i="12"/>
  <c r="K1534" i="12"/>
  <c r="K1535" i="12"/>
  <c r="K1536" i="12"/>
  <c r="K1537" i="12"/>
  <c r="K1538" i="12"/>
  <c r="K1539" i="12"/>
  <c r="K1540" i="12"/>
  <c r="K1541" i="12"/>
  <c r="K1542" i="12"/>
  <c r="K1543" i="12"/>
  <c r="K1544" i="12"/>
  <c r="K1545" i="12"/>
  <c r="K1546" i="12"/>
  <c r="K1547" i="12"/>
  <c r="K1548" i="12"/>
  <c r="K1549" i="12"/>
  <c r="K1550" i="12"/>
  <c r="K1551" i="12"/>
  <c r="K1552" i="12"/>
  <c r="K1553" i="12"/>
  <c r="K1554" i="12"/>
  <c r="K1555" i="12"/>
  <c r="K1556" i="12"/>
  <c r="K1557" i="12"/>
  <c r="K1558" i="12"/>
  <c r="K1559" i="12"/>
  <c r="K1560" i="12"/>
  <c r="K1561" i="12"/>
  <c r="K1562" i="12"/>
  <c r="K1563" i="12"/>
  <c r="K1564" i="12"/>
  <c r="K1565" i="12"/>
  <c r="K1566" i="12"/>
  <c r="K1567" i="12"/>
  <c r="K1568" i="12"/>
  <c r="K1569" i="12"/>
  <c r="K1570" i="12"/>
  <c r="K1571" i="12"/>
  <c r="K1572" i="12"/>
  <c r="K1573" i="12"/>
  <c r="K1574" i="12"/>
  <c r="K1575" i="12"/>
  <c r="K1576" i="12"/>
  <c r="K1577" i="12"/>
  <c r="K1578" i="12"/>
  <c r="K1579" i="12"/>
  <c r="K1580" i="12"/>
  <c r="K1581" i="12"/>
  <c r="K1582" i="12"/>
  <c r="K1583" i="12"/>
  <c r="K1584" i="12"/>
  <c r="K1585" i="12"/>
  <c r="K1586" i="12"/>
  <c r="K1587" i="12"/>
  <c r="K1588" i="12"/>
  <c r="K1589" i="12"/>
  <c r="K1590" i="12"/>
  <c r="K1591" i="12"/>
  <c r="K1592" i="12"/>
  <c r="K1593" i="12"/>
  <c r="K1594" i="12"/>
  <c r="K1595" i="12"/>
  <c r="K1596" i="12"/>
  <c r="K1597" i="12"/>
  <c r="K1598" i="12"/>
  <c r="K1599" i="12"/>
  <c r="K1600" i="12"/>
  <c r="K1601" i="12"/>
  <c r="K1602" i="12"/>
  <c r="K1603" i="12"/>
  <c r="K1604" i="12"/>
  <c r="K1605" i="12"/>
  <c r="K1606" i="12"/>
  <c r="K1607" i="12"/>
  <c r="K1608" i="12"/>
  <c r="K1609" i="12"/>
  <c r="K1610" i="12"/>
  <c r="K1611" i="12"/>
  <c r="K1612" i="12"/>
  <c r="K1613" i="12"/>
  <c r="K1614" i="12"/>
  <c r="K1615" i="12"/>
  <c r="K1616" i="12"/>
  <c r="K1617" i="12"/>
  <c r="K1618" i="12"/>
  <c r="K1619" i="12"/>
  <c r="K1620" i="12"/>
  <c r="K1621" i="12"/>
  <c r="K1622" i="12"/>
  <c r="K1623" i="12"/>
  <c r="K1624" i="12"/>
  <c r="K1625" i="12"/>
  <c r="K1626" i="12"/>
  <c r="K1627" i="12"/>
  <c r="K1628" i="12"/>
  <c r="K1629" i="12"/>
  <c r="K1630" i="12"/>
  <c r="K1631" i="12"/>
  <c r="K1632" i="12"/>
  <c r="K1633" i="12"/>
  <c r="K1634" i="12"/>
  <c r="K1635" i="12"/>
  <c r="K1636" i="12"/>
  <c r="K1637" i="12"/>
  <c r="K1638" i="12"/>
  <c r="K1639" i="12"/>
  <c r="K1640" i="12"/>
  <c r="K1641" i="12"/>
  <c r="K1642" i="12"/>
  <c r="K1643" i="12"/>
  <c r="K1644" i="12"/>
  <c r="K1645" i="12"/>
  <c r="K1646" i="12"/>
  <c r="K1647" i="12"/>
  <c r="K1648" i="12"/>
  <c r="K1649" i="12"/>
  <c r="K1650" i="12"/>
  <c r="K1651" i="12"/>
  <c r="K1652" i="12"/>
  <c r="K1653" i="12"/>
  <c r="K1654" i="12"/>
  <c r="K1655" i="12"/>
  <c r="K1656" i="12"/>
  <c r="K1657" i="12"/>
  <c r="K1658" i="12"/>
  <c r="K1659" i="12"/>
  <c r="K1660" i="12"/>
  <c r="K1661" i="12"/>
  <c r="K1662" i="12"/>
  <c r="K1663" i="12"/>
  <c r="K1664" i="12"/>
  <c r="K1665" i="12"/>
  <c r="K1666" i="12"/>
  <c r="K1667" i="12"/>
  <c r="K1668" i="12"/>
  <c r="K1669" i="12"/>
  <c r="K1670" i="12"/>
  <c r="K1671" i="12"/>
  <c r="K1672" i="12"/>
  <c r="K1673" i="12"/>
  <c r="K1674" i="12"/>
  <c r="K1675" i="12"/>
  <c r="K1676" i="12"/>
  <c r="K1677" i="12"/>
  <c r="K1678" i="12"/>
  <c r="K1679" i="12"/>
  <c r="K1680" i="12"/>
  <c r="K1681" i="12"/>
  <c r="K1682" i="12"/>
  <c r="K1683" i="12"/>
  <c r="K1684" i="12"/>
  <c r="K1685" i="12"/>
  <c r="K1686" i="12"/>
  <c r="K1687" i="12"/>
  <c r="K1688" i="12"/>
  <c r="K1689" i="12"/>
  <c r="K1690" i="12"/>
  <c r="K1691" i="12"/>
  <c r="K1692" i="12"/>
  <c r="K1693" i="12"/>
  <c r="K1694" i="12"/>
  <c r="K1695" i="12"/>
  <c r="K1696" i="12"/>
  <c r="K1697" i="12"/>
  <c r="K1698" i="12"/>
  <c r="K1699" i="12"/>
  <c r="K1700" i="12"/>
  <c r="K1701" i="12"/>
  <c r="K1702" i="12"/>
  <c r="K1703" i="12"/>
  <c r="K1704" i="12"/>
  <c r="K1705" i="12"/>
  <c r="K1706" i="12"/>
  <c r="K1707" i="12"/>
  <c r="K1708" i="12"/>
  <c r="K1709" i="12"/>
  <c r="K1710" i="12"/>
  <c r="K1711" i="12"/>
  <c r="K1712" i="12"/>
  <c r="K1713" i="12"/>
  <c r="K1714" i="12"/>
  <c r="K1715" i="12"/>
  <c r="K1716" i="12"/>
  <c r="K1717" i="12"/>
  <c r="K1718" i="12"/>
  <c r="K1719" i="12"/>
  <c r="K1720" i="12"/>
  <c r="K1721" i="12"/>
  <c r="K1722" i="12"/>
  <c r="K1723" i="12"/>
  <c r="K1724" i="12"/>
  <c r="K1725" i="12"/>
  <c r="K1726" i="12"/>
  <c r="K1727" i="12"/>
  <c r="K1728" i="12"/>
  <c r="K1729" i="12"/>
  <c r="K1730" i="12"/>
  <c r="K1731" i="12"/>
  <c r="K1732" i="12"/>
  <c r="K1733" i="12"/>
  <c r="K1734" i="12"/>
  <c r="K1735" i="12"/>
  <c r="K1736" i="12"/>
  <c r="K1737" i="12"/>
  <c r="K1738" i="12"/>
  <c r="K1739" i="12"/>
  <c r="K1740" i="12"/>
  <c r="K1741" i="12"/>
  <c r="K1742" i="12"/>
  <c r="K1743" i="12"/>
  <c r="K1744" i="12"/>
  <c r="K1745" i="12"/>
  <c r="K1746" i="12"/>
  <c r="K1747" i="12"/>
  <c r="K1748" i="12"/>
  <c r="K1749" i="12"/>
  <c r="K1750" i="12"/>
  <c r="K1751" i="12"/>
  <c r="K1752" i="12"/>
  <c r="K1753" i="12"/>
  <c r="K1754" i="12"/>
  <c r="K1755" i="12"/>
  <c r="K1756" i="12"/>
  <c r="K1757" i="12"/>
  <c r="K1758" i="12"/>
  <c r="K1759" i="12"/>
  <c r="K1760" i="12"/>
  <c r="K1761" i="12"/>
  <c r="K1762" i="12"/>
  <c r="K1763" i="12"/>
  <c r="K1764" i="12"/>
  <c r="K1765" i="12"/>
  <c r="K1766" i="12"/>
  <c r="K1767" i="12"/>
  <c r="K1768" i="12"/>
  <c r="K1769" i="12"/>
  <c r="K1770" i="12"/>
  <c r="K1771" i="12"/>
  <c r="K1772" i="12"/>
  <c r="K1773" i="12"/>
  <c r="K1774" i="12"/>
  <c r="K1775" i="12"/>
  <c r="K1776" i="12"/>
  <c r="K1777" i="12"/>
  <c r="K1778" i="12"/>
  <c r="K1779" i="12"/>
  <c r="K1780" i="12"/>
  <c r="K1781" i="12"/>
  <c r="K1782" i="12"/>
  <c r="K1783" i="12"/>
  <c r="K1784" i="12"/>
  <c r="K1785" i="12"/>
  <c r="K1786" i="12"/>
  <c r="K1787" i="12"/>
  <c r="K1788" i="12"/>
  <c r="K1789" i="12"/>
  <c r="K1790" i="12"/>
  <c r="K1791" i="12"/>
  <c r="K1792" i="12"/>
  <c r="K1793" i="12"/>
  <c r="K1794" i="12"/>
  <c r="K1795" i="12"/>
  <c r="K1796" i="12"/>
  <c r="K1797" i="12"/>
  <c r="K1798" i="12"/>
  <c r="K1799" i="12"/>
  <c r="K1800" i="12"/>
  <c r="K1801" i="12"/>
  <c r="K1802" i="12"/>
  <c r="K1803" i="12"/>
  <c r="K1804" i="12"/>
  <c r="K1805" i="12"/>
  <c r="K1806" i="12"/>
  <c r="K1807" i="12"/>
  <c r="K1808" i="12"/>
  <c r="K1809" i="12"/>
  <c r="K1810" i="12"/>
  <c r="K1811" i="12"/>
  <c r="K1812" i="12"/>
  <c r="K1813" i="12"/>
  <c r="K1814" i="12"/>
  <c r="K1815" i="12"/>
  <c r="K1816" i="12"/>
  <c r="K1817" i="12"/>
  <c r="K1818" i="12"/>
  <c r="K1819" i="12"/>
  <c r="K1820" i="12"/>
  <c r="K1821" i="12"/>
  <c r="K1822" i="12"/>
  <c r="K1823" i="12"/>
  <c r="K1824" i="12"/>
  <c r="K1825" i="12"/>
  <c r="K1826" i="12"/>
  <c r="K1827" i="12"/>
  <c r="K1828" i="12"/>
  <c r="K1829" i="12"/>
  <c r="K1830" i="12"/>
  <c r="K1831" i="12"/>
  <c r="K1832" i="12"/>
  <c r="K1833" i="12"/>
  <c r="K1834" i="12"/>
  <c r="K1835" i="12"/>
  <c r="K1836" i="12"/>
  <c r="K1837" i="12"/>
  <c r="K1838" i="12"/>
  <c r="K1839" i="12"/>
  <c r="K1840" i="12"/>
  <c r="K1841" i="12"/>
  <c r="K1842" i="12"/>
  <c r="K1843" i="12"/>
  <c r="K1844" i="12"/>
  <c r="K1845" i="12"/>
  <c r="K1846" i="12"/>
  <c r="K1847" i="12"/>
  <c r="K1848" i="12"/>
  <c r="K1849" i="12"/>
  <c r="K1850" i="12"/>
  <c r="K1851" i="12"/>
  <c r="K1852" i="12"/>
  <c r="K1853" i="12"/>
  <c r="K1854" i="12"/>
  <c r="K1855" i="12"/>
  <c r="K1856" i="12"/>
  <c r="K1857" i="12"/>
  <c r="K1858" i="12"/>
  <c r="K1859" i="12"/>
  <c r="K1860" i="12"/>
  <c r="K1861" i="12"/>
  <c r="K1862" i="12"/>
  <c r="K1863" i="12"/>
  <c r="K1864" i="12"/>
  <c r="K1865" i="12"/>
  <c r="K1866" i="12"/>
  <c r="K1867" i="12"/>
  <c r="K1868" i="12"/>
  <c r="K1869" i="12"/>
  <c r="K1870" i="12"/>
  <c r="K1871" i="12"/>
  <c r="K1872" i="12"/>
  <c r="K1873" i="12"/>
  <c r="K1874" i="12"/>
  <c r="K1875" i="12"/>
  <c r="K1876" i="12"/>
  <c r="K1877" i="12"/>
  <c r="K1878" i="12"/>
  <c r="K1879" i="12"/>
  <c r="K1880" i="12"/>
  <c r="K1881" i="12"/>
  <c r="K1882" i="12"/>
  <c r="K1883" i="12"/>
  <c r="K1884" i="12"/>
  <c r="K1885" i="12"/>
  <c r="K1886" i="12"/>
  <c r="K1887" i="12"/>
  <c r="K1888" i="12"/>
  <c r="K1889" i="12"/>
  <c r="K1890" i="12"/>
  <c r="K1891" i="12"/>
  <c r="K1892" i="12"/>
  <c r="K1893" i="12"/>
  <c r="K1894" i="12"/>
  <c r="K1895" i="12"/>
  <c r="K1896" i="12"/>
  <c r="K1897" i="12"/>
  <c r="K1898" i="12"/>
  <c r="K1899" i="12"/>
  <c r="K1900" i="12"/>
  <c r="K1901" i="12"/>
  <c r="K1902" i="12"/>
  <c r="K1903" i="12"/>
  <c r="K1904" i="12"/>
  <c r="K1905" i="12"/>
  <c r="K1906" i="12"/>
  <c r="K1907" i="12"/>
  <c r="K1908" i="12"/>
  <c r="K1909" i="12"/>
  <c r="K1910" i="12"/>
  <c r="K1911" i="12"/>
  <c r="K1912" i="12"/>
  <c r="K1913" i="12"/>
  <c r="K1914" i="12"/>
  <c r="K1915" i="12"/>
  <c r="K1916" i="12"/>
  <c r="K1917" i="12"/>
  <c r="K1918" i="12"/>
  <c r="K1919" i="12"/>
  <c r="K1920" i="12"/>
  <c r="K1921" i="12"/>
  <c r="K1922" i="12"/>
  <c r="K1923" i="12"/>
  <c r="K1924" i="12"/>
  <c r="K1925" i="12"/>
  <c r="K1926" i="12"/>
  <c r="K1927" i="12"/>
  <c r="K1928" i="12"/>
  <c r="K1929" i="12"/>
  <c r="K1930" i="12"/>
  <c r="K1931" i="12"/>
  <c r="K1932" i="12"/>
  <c r="K1933" i="12"/>
  <c r="K1934" i="12"/>
  <c r="K1935" i="12"/>
  <c r="K1936" i="12"/>
  <c r="K1937" i="12"/>
  <c r="K1938" i="12"/>
  <c r="K1939" i="12"/>
  <c r="K1940" i="12"/>
  <c r="K1941" i="12"/>
  <c r="K1942" i="12"/>
  <c r="K1943" i="12"/>
  <c r="K1944" i="12"/>
  <c r="K1945" i="12"/>
  <c r="K1946" i="12"/>
  <c r="K1947" i="12"/>
  <c r="K1948" i="12"/>
  <c r="K1949" i="12"/>
  <c r="K1950" i="12"/>
  <c r="K1951" i="12"/>
  <c r="K1952" i="12"/>
  <c r="K1953" i="12"/>
  <c r="K1954" i="12"/>
  <c r="K1955" i="12"/>
  <c r="K1956" i="12"/>
  <c r="K1957" i="12"/>
  <c r="K1958" i="12"/>
  <c r="K1959" i="12"/>
  <c r="K1960" i="12"/>
  <c r="K1961" i="12"/>
  <c r="K1962" i="12"/>
  <c r="K1963" i="12"/>
  <c r="K1964" i="12"/>
  <c r="K1965" i="12"/>
  <c r="K1966" i="12"/>
  <c r="K1967" i="12"/>
  <c r="K1968" i="12"/>
  <c r="K1969" i="12"/>
  <c r="K1970" i="12"/>
  <c r="K1971" i="12"/>
  <c r="K1972" i="12"/>
  <c r="K1973" i="12"/>
  <c r="K1974" i="12"/>
  <c r="K1975" i="12"/>
  <c r="K1976" i="12"/>
  <c r="K1977" i="12"/>
  <c r="K1978" i="12"/>
  <c r="K1979" i="12"/>
  <c r="K1980" i="12"/>
  <c r="K1981" i="12"/>
  <c r="K1982" i="12"/>
  <c r="K1983" i="12"/>
  <c r="K1984" i="12"/>
  <c r="K1985" i="12"/>
  <c r="K1986" i="12"/>
  <c r="K1987" i="12"/>
  <c r="K1988" i="12"/>
  <c r="K1989" i="12"/>
  <c r="K1990" i="12"/>
  <c r="K1991" i="12"/>
  <c r="K1992" i="12"/>
  <c r="K1993" i="12"/>
  <c r="K1994" i="12"/>
  <c r="K1995" i="12"/>
  <c r="K1996" i="12"/>
  <c r="K1997" i="12"/>
  <c r="K1998" i="12"/>
  <c r="K1999" i="12"/>
  <c r="K2000" i="12"/>
  <c r="K2001" i="12"/>
  <c r="K2002" i="12"/>
  <c r="K2003" i="12"/>
  <c r="K2004" i="12"/>
  <c r="K2005" i="12"/>
  <c r="K2006" i="12"/>
  <c r="K2007" i="12"/>
  <c r="K2008" i="12"/>
  <c r="K2009" i="12"/>
  <c r="K2010" i="12"/>
  <c r="K2011" i="12"/>
  <c r="K2012" i="12"/>
  <c r="K2013" i="12"/>
  <c r="K2014" i="12"/>
  <c r="K2015" i="12"/>
  <c r="K2016" i="12"/>
  <c r="K2017" i="12"/>
  <c r="K2018" i="12"/>
  <c r="K2019" i="12"/>
  <c r="K2020" i="12"/>
  <c r="K2021" i="12"/>
  <c r="K2022" i="12"/>
  <c r="K2023" i="12"/>
  <c r="K2024" i="12"/>
  <c r="K2025" i="12"/>
  <c r="K2026" i="12"/>
  <c r="K2027" i="12"/>
  <c r="K2028" i="12"/>
  <c r="K2029" i="12"/>
  <c r="K2030" i="12"/>
  <c r="K2031" i="12"/>
  <c r="K2032" i="12"/>
  <c r="K2033" i="12"/>
  <c r="K2034" i="12"/>
  <c r="K2035" i="12"/>
  <c r="K2036" i="12"/>
  <c r="K2037" i="12"/>
  <c r="K2038" i="12"/>
  <c r="K2039" i="12"/>
  <c r="K2040" i="12"/>
  <c r="K2041" i="12"/>
  <c r="K2042" i="12"/>
  <c r="K2043" i="12"/>
  <c r="K2044" i="12"/>
  <c r="K2045" i="12"/>
  <c r="K2046" i="12"/>
  <c r="K2047" i="12"/>
  <c r="K2048" i="12"/>
  <c r="K2049" i="12"/>
  <c r="K2050" i="12"/>
  <c r="K2051" i="12"/>
  <c r="K2052" i="12"/>
  <c r="K2053" i="12"/>
  <c r="K2054" i="12"/>
  <c r="K2055" i="12"/>
  <c r="K2056" i="12"/>
  <c r="K2057" i="12"/>
  <c r="K2058" i="12"/>
  <c r="K2059" i="12"/>
  <c r="K2060" i="12"/>
  <c r="K2061" i="12"/>
  <c r="K2062" i="12"/>
  <c r="K2063" i="12"/>
  <c r="K2064" i="12"/>
  <c r="K2065" i="12"/>
  <c r="K2066" i="12"/>
  <c r="K2067" i="12"/>
  <c r="K2068" i="12"/>
  <c r="K2069" i="12"/>
  <c r="K2070" i="12"/>
  <c r="K2071" i="12"/>
  <c r="K2072" i="12"/>
  <c r="K2073" i="12"/>
  <c r="K2074" i="12"/>
  <c r="K2075" i="12"/>
  <c r="K2076" i="12"/>
  <c r="K2077" i="12"/>
  <c r="K2078" i="12"/>
  <c r="K2079" i="12"/>
  <c r="K2080" i="12"/>
  <c r="K2081" i="12"/>
  <c r="K2082" i="12"/>
  <c r="K2083" i="12"/>
  <c r="K2084" i="12"/>
  <c r="K2085" i="12"/>
  <c r="K2086" i="12"/>
  <c r="K2087" i="12"/>
  <c r="K2088" i="12"/>
  <c r="K2089" i="12"/>
  <c r="K2090" i="12"/>
  <c r="K2091" i="12"/>
  <c r="K2092" i="12"/>
  <c r="K2093" i="12"/>
  <c r="K2094" i="12"/>
  <c r="K2095" i="12"/>
  <c r="K2096" i="12"/>
  <c r="K2097" i="12"/>
  <c r="K2098" i="12"/>
  <c r="K2099" i="12"/>
  <c r="K2100" i="12"/>
  <c r="K2101" i="12"/>
  <c r="K2102" i="12"/>
  <c r="K2103" i="12"/>
  <c r="K2104" i="12"/>
  <c r="K2105" i="12"/>
  <c r="K2106" i="12"/>
  <c r="K2107" i="12"/>
  <c r="K2108" i="12"/>
  <c r="K2109" i="12"/>
  <c r="K2110" i="12"/>
  <c r="K2111" i="12"/>
  <c r="K2112" i="12"/>
  <c r="K2113" i="12"/>
  <c r="K2114" i="12"/>
  <c r="K2115" i="12"/>
  <c r="K2116" i="12"/>
  <c r="K2117" i="12"/>
  <c r="K2118" i="12"/>
  <c r="K2119" i="12"/>
  <c r="K2120" i="12"/>
  <c r="K2121" i="12"/>
  <c r="K2122" i="12"/>
  <c r="K2123" i="12"/>
  <c r="K2124" i="12"/>
  <c r="K2125" i="12"/>
  <c r="K2126" i="12"/>
  <c r="K2127" i="12"/>
  <c r="K2128" i="12"/>
  <c r="K2129" i="12"/>
  <c r="K2130" i="12"/>
  <c r="K2131" i="12"/>
  <c r="K2132" i="12"/>
  <c r="K2133" i="12"/>
  <c r="K2134" i="12"/>
  <c r="K2135" i="12"/>
  <c r="K2136" i="12"/>
  <c r="K2137" i="12"/>
  <c r="K2138" i="12"/>
  <c r="K2139" i="12"/>
  <c r="K2140" i="12"/>
  <c r="K2141" i="12"/>
  <c r="K2142" i="12"/>
  <c r="K2143" i="12"/>
  <c r="K2144" i="12"/>
  <c r="K2145" i="12"/>
  <c r="K2146" i="12"/>
  <c r="K2147" i="12"/>
  <c r="K2148" i="12"/>
  <c r="K2149" i="12"/>
  <c r="K2150" i="12"/>
  <c r="K2151" i="12"/>
  <c r="K2152" i="12"/>
  <c r="K2153" i="12"/>
  <c r="K2154" i="12"/>
  <c r="K2155" i="12"/>
  <c r="K2156" i="12"/>
  <c r="K2157" i="12"/>
  <c r="K2158" i="12"/>
  <c r="K2159" i="12"/>
  <c r="K2160" i="12"/>
  <c r="K2161" i="12"/>
  <c r="K2162" i="12"/>
  <c r="K2163" i="12"/>
  <c r="K2164" i="12"/>
  <c r="K2165" i="12"/>
  <c r="K2166" i="12"/>
  <c r="K2167" i="12"/>
  <c r="K2168" i="12"/>
  <c r="K2169" i="12"/>
  <c r="K2170" i="12"/>
  <c r="K2171" i="12"/>
  <c r="K2172" i="12"/>
  <c r="K2173" i="12"/>
  <c r="K2174" i="12"/>
  <c r="K2175" i="12"/>
  <c r="K2176" i="12"/>
  <c r="K2177" i="12"/>
  <c r="K2178" i="12"/>
  <c r="K2179" i="12"/>
  <c r="K2180" i="12"/>
  <c r="K2181" i="12"/>
  <c r="K2182" i="12"/>
  <c r="K2183" i="12"/>
  <c r="K2184" i="12"/>
  <c r="K2185" i="12"/>
  <c r="K2186" i="12"/>
  <c r="K2187" i="12"/>
  <c r="K2188" i="12"/>
  <c r="K2189" i="12"/>
  <c r="K2190" i="12"/>
  <c r="K2191" i="12"/>
  <c r="K2192" i="12"/>
  <c r="K2193" i="12"/>
  <c r="K2194" i="12"/>
  <c r="K2195" i="12"/>
  <c r="K2196" i="12"/>
  <c r="K2197" i="12"/>
  <c r="K2198" i="12"/>
  <c r="K2199" i="12"/>
  <c r="K2200" i="12"/>
  <c r="K2201" i="12"/>
  <c r="K2202" i="12"/>
  <c r="K2203" i="12"/>
  <c r="K2204" i="12"/>
  <c r="K2205" i="12"/>
  <c r="K2206" i="12"/>
  <c r="K2207" i="12"/>
  <c r="K2208" i="12"/>
  <c r="K2209" i="12"/>
  <c r="K2210" i="12"/>
  <c r="K2211" i="12"/>
  <c r="K2212" i="12"/>
  <c r="K2213" i="12"/>
  <c r="K2214" i="12"/>
  <c r="K2215" i="12"/>
  <c r="K2216" i="12"/>
  <c r="K2217" i="12"/>
  <c r="K2218" i="12"/>
  <c r="K2219" i="12"/>
  <c r="K2220" i="12"/>
  <c r="K2221" i="12"/>
  <c r="K2222" i="12"/>
  <c r="K2223" i="12"/>
  <c r="K2224" i="12"/>
  <c r="K2225" i="12"/>
  <c r="K2226" i="12"/>
  <c r="K2227" i="12"/>
  <c r="K2228" i="12"/>
  <c r="K2229" i="12"/>
  <c r="K2230" i="12"/>
  <c r="K2231" i="12"/>
  <c r="K2232" i="12"/>
  <c r="K2233" i="12"/>
  <c r="K2234" i="12"/>
  <c r="K2235" i="12"/>
  <c r="K2236" i="12"/>
  <c r="K2237" i="12"/>
  <c r="K2238" i="12"/>
  <c r="K2239" i="12"/>
  <c r="K2240" i="12"/>
  <c r="K2241" i="12"/>
  <c r="K2242" i="12"/>
  <c r="K2243" i="12"/>
  <c r="K2244" i="12"/>
  <c r="K2245" i="12"/>
  <c r="K2246" i="12"/>
  <c r="K2247" i="12"/>
  <c r="K2248" i="12"/>
  <c r="K2249" i="12"/>
  <c r="K2250" i="12"/>
  <c r="K2251" i="12"/>
  <c r="K2252" i="12"/>
  <c r="K2253" i="12"/>
  <c r="K2254" i="12"/>
  <c r="K2255" i="12"/>
  <c r="K2256" i="12"/>
  <c r="K2257" i="12"/>
  <c r="K2258" i="12"/>
  <c r="K2259" i="12"/>
  <c r="L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L433" i="12"/>
  <c r="L434" i="12"/>
  <c r="L435" i="12"/>
  <c r="L436" i="12"/>
  <c r="L437" i="12"/>
  <c r="L438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61" i="12"/>
  <c r="L462" i="12"/>
  <c r="L463" i="12"/>
  <c r="L464" i="12"/>
  <c r="L465" i="12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L537" i="12"/>
  <c r="L538" i="12"/>
  <c r="L539" i="12"/>
  <c r="L540" i="12"/>
  <c r="L541" i="12"/>
  <c r="L542" i="12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L595" i="12"/>
  <c r="L596" i="12"/>
  <c r="L597" i="12"/>
  <c r="L598" i="12"/>
  <c r="L599" i="12"/>
  <c r="L600" i="12"/>
  <c r="L601" i="12"/>
  <c r="L602" i="12"/>
  <c r="L603" i="12"/>
  <c r="L604" i="12"/>
  <c r="L605" i="12"/>
  <c r="L606" i="12"/>
  <c r="L607" i="12"/>
  <c r="L608" i="12"/>
  <c r="L609" i="12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L652" i="12"/>
  <c r="L653" i="12"/>
  <c r="L654" i="12"/>
  <c r="L655" i="12"/>
  <c r="L656" i="12"/>
  <c r="L657" i="12"/>
  <c r="L658" i="12"/>
  <c r="L659" i="12"/>
  <c r="L660" i="12"/>
  <c r="L661" i="12"/>
  <c r="L662" i="12"/>
  <c r="L663" i="12"/>
  <c r="L664" i="12"/>
  <c r="L665" i="12"/>
  <c r="L666" i="12"/>
  <c r="L667" i="12"/>
  <c r="L668" i="12"/>
  <c r="L669" i="12"/>
  <c r="L670" i="12"/>
  <c r="L671" i="12"/>
  <c r="L672" i="12"/>
  <c r="L673" i="12"/>
  <c r="L674" i="12"/>
  <c r="L675" i="12"/>
  <c r="L676" i="12"/>
  <c r="L677" i="12"/>
  <c r="L678" i="12"/>
  <c r="L679" i="12"/>
  <c r="L680" i="12"/>
  <c r="L681" i="12"/>
  <c r="L682" i="12"/>
  <c r="L683" i="12"/>
  <c r="L684" i="12"/>
  <c r="L685" i="12"/>
  <c r="L686" i="12"/>
  <c r="L687" i="12"/>
  <c r="L688" i="12"/>
  <c r="L689" i="12"/>
  <c r="L690" i="12"/>
  <c r="L691" i="12"/>
  <c r="L692" i="12"/>
  <c r="L693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09" i="12"/>
  <c r="L710" i="12"/>
  <c r="L711" i="12"/>
  <c r="L712" i="12"/>
  <c r="L713" i="12"/>
  <c r="L714" i="12"/>
  <c r="L715" i="12"/>
  <c r="L716" i="12"/>
  <c r="L717" i="12"/>
  <c r="L718" i="12"/>
  <c r="L719" i="12"/>
  <c r="L720" i="12"/>
  <c r="L721" i="12"/>
  <c r="L722" i="12"/>
  <c r="L723" i="12"/>
  <c r="L724" i="12"/>
  <c r="L725" i="12"/>
  <c r="L726" i="12"/>
  <c r="L727" i="12"/>
  <c r="L728" i="12"/>
  <c r="L729" i="12"/>
  <c r="L730" i="12"/>
  <c r="L731" i="12"/>
  <c r="L732" i="12"/>
  <c r="L733" i="12"/>
  <c r="L734" i="12"/>
  <c r="L735" i="12"/>
  <c r="L736" i="12"/>
  <c r="L737" i="12"/>
  <c r="L738" i="12"/>
  <c r="L739" i="12"/>
  <c r="L740" i="12"/>
  <c r="L741" i="12"/>
  <c r="L742" i="12"/>
  <c r="L743" i="12"/>
  <c r="L744" i="12"/>
  <c r="L745" i="12"/>
  <c r="L746" i="12"/>
  <c r="L747" i="12"/>
  <c r="L748" i="12"/>
  <c r="L749" i="12"/>
  <c r="L750" i="12"/>
  <c r="L751" i="12"/>
  <c r="L752" i="12"/>
  <c r="L753" i="12"/>
  <c r="L754" i="12"/>
  <c r="L755" i="12"/>
  <c r="L756" i="12"/>
  <c r="L757" i="12"/>
  <c r="L758" i="12"/>
  <c r="L759" i="12"/>
  <c r="L760" i="12"/>
  <c r="L761" i="12"/>
  <c r="L762" i="12"/>
  <c r="L763" i="12"/>
  <c r="L764" i="12"/>
  <c r="L765" i="12"/>
  <c r="L766" i="12"/>
  <c r="L767" i="12"/>
  <c r="L768" i="12"/>
  <c r="L769" i="12"/>
  <c r="L770" i="12"/>
  <c r="L771" i="12"/>
  <c r="L772" i="12"/>
  <c r="L773" i="12"/>
  <c r="L774" i="12"/>
  <c r="L775" i="12"/>
  <c r="L776" i="12"/>
  <c r="L777" i="12"/>
  <c r="L778" i="12"/>
  <c r="L779" i="12"/>
  <c r="L780" i="12"/>
  <c r="L781" i="12"/>
  <c r="L782" i="12"/>
  <c r="L783" i="12"/>
  <c r="L784" i="12"/>
  <c r="L785" i="12"/>
  <c r="L786" i="12"/>
  <c r="L787" i="12"/>
  <c r="L788" i="12"/>
  <c r="L789" i="12"/>
  <c r="L790" i="12"/>
  <c r="L791" i="12"/>
  <c r="L792" i="12"/>
  <c r="L793" i="12"/>
  <c r="L794" i="12"/>
  <c r="L795" i="12"/>
  <c r="L796" i="12"/>
  <c r="L797" i="12"/>
  <c r="L798" i="12"/>
  <c r="L799" i="12"/>
  <c r="L800" i="12"/>
  <c r="L801" i="12"/>
  <c r="L802" i="12"/>
  <c r="L803" i="12"/>
  <c r="L804" i="12"/>
  <c r="L805" i="12"/>
  <c r="L806" i="12"/>
  <c r="L807" i="12"/>
  <c r="L808" i="12"/>
  <c r="L809" i="12"/>
  <c r="L810" i="12"/>
  <c r="L811" i="12"/>
  <c r="L812" i="12"/>
  <c r="L813" i="12"/>
  <c r="L814" i="12"/>
  <c r="L815" i="12"/>
  <c r="L816" i="12"/>
  <c r="L817" i="12"/>
  <c r="L818" i="12"/>
  <c r="L819" i="12"/>
  <c r="L820" i="12"/>
  <c r="L821" i="12"/>
  <c r="L822" i="12"/>
  <c r="L823" i="12"/>
  <c r="L824" i="12"/>
  <c r="L825" i="12"/>
  <c r="L826" i="12"/>
  <c r="L827" i="12"/>
  <c r="L828" i="12"/>
  <c r="L829" i="12"/>
  <c r="L830" i="12"/>
  <c r="L831" i="12"/>
  <c r="L832" i="12"/>
  <c r="L833" i="12"/>
  <c r="L834" i="12"/>
  <c r="L835" i="12"/>
  <c r="L836" i="12"/>
  <c r="L837" i="12"/>
  <c r="L838" i="12"/>
  <c r="L839" i="12"/>
  <c r="L840" i="12"/>
  <c r="L841" i="12"/>
  <c r="L842" i="12"/>
  <c r="L843" i="12"/>
  <c r="L844" i="12"/>
  <c r="L845" i="12"/>
  <c r="L846" i="12"/>
  <c r="L847" i="12"/>
  <c r="L848" i="12"/>
  <c r="L849" i="12"/>
  <c r="L850" i="12"/>
  <c r="L851" i="12"/>
  <c r="L852" i="12"/>
  <c r="L853" i="12"/>
  <c r="L854" i="12"/>
  <c r="L855" i="12"/>
  <c r="L856" i="12"/>
  <c r="L857" i="12"/>
  <c r="L858" i="12"/>
  <c r="L859" i="12"/>
  <c r="L860" i="12"/>
  <c r="L861" i="12"/>
  <c r="L862" i="12"/>
  <c r="L863" i="12"/>
  <c r="L864" i="12"/>
  <c r="L865" i="12"/>
  <c r="L866" i="12"/>
  <c r="L867" i="12"/>
  <c r="L868" i="12"/>
  <c r="L869" i="12"/>
  <c r="L870" i="12"/>
  <c r="L871" i="12"/>
  <c r="L872" i="12"/>
  <c r="L873" i="12"/>
  <c r="L874" i="12"/>
  <c r="L875" i="12"/>
  <c r="L876" i="12"/>
  <c r="L877" i="12"/>
  <c r="L878" i="12"/>
  <c r="L879" i="12"/>
  <c r="L880" i="12"/>
  <c r="L881" i="12"/>
  <c r="L882" i="12"/>
  <c r="L883" i="12"/>
  <c r="L884" i="12"/>
  <c r="L885" i="12"/>
  <c r="L886" i="12"/>
  <c r="L887" i="12"/>
  <c r="L888" i="12"/>
  <c r="L889" i="12"/>
  <c r="L890" i="12"/>
  <c r="L891" i="12"/>
  <c r="L892" i="12"/>
  <c r="L893" i="12"/>
  <c r="L894" i="12"/>
  <c r="L895" i="12"/>
  <c r="L896" i="12"/>
  <c r="L897" i="12"/>
  <c r="L898" i="12"/>
  <c r="L899" i="12"/>
  <c r="L900" i="12"/>
  <c r="L901" i="12"/>
  <c r="L902" i="12"/>
  <c r="L903" i="12"/>
  <c r="L904" i="12"/>
  <c r="L905" i="12"/>
  <c r="L906" i="12"/>
  <c r="L907" i="12"/>
  <c r="L908" i="12"/>
  <c r="L909" i="12"/>
  <c r="L910" i="12"/>
  <c r="L911" i="12"/>
  <c r="L912" i="12"/>
  <c r="L913" i="12"/>
  <c r="L914" i="12"/>
  <c r="L915" i="12"/>
  <c r="L916" i="12"/>
  <c r="L917" i="12"/>
  <c r="L918" i="12"/>
  <c r="L919" i="12"/>
  <c r="L920" i="12"/>
  <c r="L921" i="12"/>
  <c r="L922" i="12"/>
  <c r="L923" i="12"/>
  <c r="L924" i="12"/>
  <c r="L925" i="12"/>
  <c r="L926" i="12"/>
  <c r="L927" i="12"/>
  <c r="L928" i="12"/>
  <c r="L929" i="12"/>
  <c r="L930" i="12"/>
  <c r="L931" i="12"/>
  <c r="L932" i="12"/>
  <c r="L933" i="12"/>
  <c r="L934" i="12"/>
  <c r="L935" i="12"/>
  <c r="L936" i="12"/>
  <c r="L937" i="12"/>
  <c r="L938" i="12"/>
  <c r="L939" i="12"/>
  <c r="L940" i="12"/>
  <c r="L941" i="12"/>
  <c r="L942" i="12"/>
  <c r="L943" i="12"/>
  <c r="L944" i="12"/>
  <c r="L945" i="12"/>
  <c r="L946" i="12"/>
  <c r="L947" i="12"/>
  <c r="L948" i="12"/>
  <c r="L949" i="12"/>
  <c r="L950" i="12"/>
  <c r="L951" i="12"/>
  <c r="L952" i="12"/>
  <c r="L953" i="12"/>
  <c r="L954" i="12"/>
  <c r="L955" i="12"/>
  <c r="L956" i="12"/>
  <c r="L957" i="12"/>
  <c r="L958" i="12"/>
  <c r="L959" i="12"/>
  <c r="L960" i="12"/>
  <c r="L961" i="12"/>
  <c r="L962" i="12"/>
  <c r="L963" i="12"/>
  <c r="L964" i="12"/>
  <c r="L965" i="12"/>
  <c r="L966" i="12"/>
  <c r="L967" i="12"/>
  <c r="L968" i="12"/>
  <c r="L969" i="12"/>
  <c r="L970" i="12"/>
  <c r="L971" i="12"/>
  <c r="L972" i="12"/>
  <c r="L973" i="12"/>
  <c r="L974" i="12"/>
  <c r="L975" i="12"/>
  <c r="L976" i="12"/>
  <c r="L977" i="12"/>
  <c r="L978" i="12"/>
  <c r="L979" i="12"/>
  <c r="L980" i="12"/>
  <c r="L981" i="12"/>
  <c r="L982" i="12"/>
  <c r="L983" i="12"/>
  <c r="L984" i="12"/>
  <c r="L985" i="12"/>
  <c r="L986" i="12"/>
  <c r="L987" i="12"/>
  <c r="L988" i="12"/>
  <c r="L989" i="12"/>
  <c r="L990" i="12"/>
  <c r="L991" i="12"/>
  <c r="L992" i="12"/>
  <c r="L993" i="12"/>
  <c r="L994" i="12"/>
  <c r="L995" i="12"/>
  <c r="L996" i="12"/>
  <c r="L997" i="12"/>
  <c r="L998" i="12"/>
  <c r="L999" i="12"/>
  <c r="L1000" i="12"/>
  <c r="L1001" i="12"/>
  <c r="L1002" i="12"/>
  <c r="L1003" i="12"/>
  <c r="L1004" i="12"/>
  <c r="L1005" i="12"/>
  <c r="L1006" i="12"/>
  <c r="L1007" i="12"/>
  <c r="L1008" i="12"/>
  <c r="L1009" i="12"/>
  <c r="L1010" i="12"/>
  <c r="L1011" i="12"/>
  <c r="L1012" i="12"/>
  <c r="L1013" i="12"/>
  <c r="L1014" i="12"/>
  <c r="L1015" i="12"/>
  <c r="L1016" i="12"/>
  <c r="L1017" i="12"/>
  <c r="L1018" i="12"/>
  <c r="L1019" i="12"/>
  <c r="L1020" i="12"/>
  <c r="L1021" i="12"/>
  <c r="L1022" i="12"/>
  <c r="L1023" i="12"/>
  <c r="L1024" i="12"/>
  <c r="L1025" i="12"/>
  <c r="L1026" i="12"/>
  <c r="L1027" i="12"/>
  <c r="L1028" i="12"/>
  <c r="L1029" i="12"/>
  <c r="L1030" i="12"/>
  <c r="L1031" i="12"/>
  <c r="L1032" i="12"/>
  <c r="L1033" i="12"/>
  <c r="L1034" i="12"/>
  <c r="L1035" i="12"/>
  <c r="L1036" i="12"/>
  <c r="L1037" i="12"/>
  <c r="L1038" i="12"/>
  <c r="L1039" i="12"/>
  <c r="L1040" i="12"/>
  <c r="L1041" i="12"/>
  <c r="L1042" i="12"/>
  <c r="L1043" i="12"/>
  <c r="L1044" i="12"/>
  <c r="L1045" i="12"/>
  <c r="L1046" i="12"/>
  <c r="L1047" i="12"/>
  <c r="L1048" i="12"/>
  <c r="L1049" i="12"/>
  <c r="L1050" i="12"/>
  <c r="L1051" i="12"/>
  <c r="L1052" i="12"/>
  <c r="L1053" i="12"/>
  <c r="L1054" i="12"/>
  <c r="L1055" i="12"/>
  <c r="L1056" i="12"/>
  <c r="L1057" i="12"/>
  <c r="L1058" i="12"/>
  <c r="L1059" i="12"/>
  <c r="L1060" i="12"/>
  <c r="L1061" i="12"/>
  <c r="L1062" i="12"/>
  <c r="L1063" i="12"/>
  <c r="L1064" i="12"/>
  <c r="L1065" i="12"/>
  <c r="L1066" i="12"/>
  <c r="L1067" i="12"/>
  <c r="L1068" i="12"/>
  <c r="L1069" i="12"/>
  <c r="L1070" i="12"/>
  <c r="L1071" i="12"/>
  <c r="L1072" i="12"/>
  <c r="L1073" i="12"/>
  <c r="L1074" i="12"/>
  <c r="L1075" i="12"/>
  <c r="L1076" i="12"/>
  <c r="L1077" i="12"/>
  <c r="L1078" i="12"/>
  <c r="L1079" i="12"/>
  <c r="L1080" i="12"/>
  <c r="L1081" i="12"/>
  <c r="L1082" i="12"/>
  <c r="L1083" i="12"/>
  <c r="L1084" i="12"/>
  <c r="L1085" i="12"/>
  <c r="L1086" i="12"/>
  <c r="L1087" i="12"/>
  <c r="L1088" i="12"/>
  <c r="L1089" i="12"/>
  <c r="L1090" i="12"/>
  <c r="L1091" i="12"/>
  <c r="L1092" i="12"/>
  <c r="L1093" i="12"/>
  <c r="L1094" i="12"/>
  <c r="L1095" i="12"/>
  <c r="L1096" i="12"/>
  <c r="L1097" i="12"/>
  <c r="L1098" i="12"/>
  <c r="L1099" i="12"/>
  <c r="L1100" i="12"/>
  <c r="L1101" i="12"/>
  <c r="L1102" i="12"/>
  <c r="L1103" i="12"/>
  <c r="L1104" i="12"/>
  <c r="L1105" i="12"/>
  <c r="L1106" i="12"/>
  <c r="L1107" i="12"/>
  <c r="L1108" i="12"/>
  <c r="L1109" i="12"/>
  <c r="L1110" i="12"/>
  <c r="L1111" i="12"/>
  <c r="L1112" i="12"/>
  <c r="L1113" i="12"/>
  <c r="L1114" i="12"/>
  <c r="L1115" i="12"/>
  <c r="L1116" i="12"/>
  <c r="L1117" i="12"/>
  <c r="L1118" i="12"/>
  <c r="L1119" i="12"/>
  <c r="L1120" i="12"/>
  <c r="L1121" i="12"/>
  <c r="L1122" i="12"/>
  <c r="L1123" i="12"/>
  <c r="L1124" i="12"/>
  <c r="L1125" i="12"/>
  <c r="L1126" i="12"/>
  <c r="L1127" i="12"/>
  <c r="L1128" i="12"/>
  <c r="L1129" i="12"/>
  <c r="L1130" i="12"/>
  <c r="L1131" i="12"/>
  <c r="L1132" i="12"/>
  <c r="L1133" i="12"/>
  <c r="L1134" i="12"/>
  <c r="L1135" i="12"/>
  <c r="L1136" i="12"/>
  <c r="L1137" i="12"/>
  <c r="L1138" i="12"/>
  <c r="L1139" i="12"/>
  <c r="L1140" i="12"/>
  <c r="L1141" i="12"/>
  <c r="L1142" i="12"/>
  <c r="L1143" i="12"/>
  <c r="L1144" i="12"/>
  <c r="L1145" i="12"/>
  <c r="L1146" i="12"/>
  <c r="L1147" i="12"/>
  <c r="L1148" i="12"/>
  <c r="L1149" i="12"/>
  <c r="L1150" i="12"/>
  <c r="L1151" i="12"/>
  <c r="L1152" i="12"/>
  <c r="L1153" i="12"/>
  <c r="L1154" i="12"/>
  <c r="L1155" i="12"/>
  <c r="L1156" i="12"/>
  <c r="L1157" i="12"/>
  <c r="L1158" i="12"/>
  <c r="L1159" i="12"/>
  <c r="L1160" i="12"/>
  <c r="L1161" i="12"/>
  <c r="L1162" i="12"/>
  <c r="L1163" i="12"/>
  <c r="L1164" i="12"/>
  <c r="L1165" i="12"/>
  <c r="L1166" i="12"/>
  <c r="L1167" i="12"/>
  <c r="L1168" i="12"/>
  <c r="L1169" i="12"/>
  <c r="L1170" i="12"/>
  <c r="L1171" i="12"/>
  <c r="L1172" i="12"/>
  <c r="L1173" i="12"/>
  <c r="L1174" i="12"/>
  <c r="L1175" i="12"/>
  <c r="L1176" i="12"/>
  <c r="L1177" i="12"/>
  <c r="L1178" i="12"/>
  <c r="L1179" i="12"/>
  <c r="L1180" i="12"/>
  <c r="L1181" i="12"/>
  <c r="L1182" i="12"/>
  <c r="L1183" i="12"/>
  <c r="L1184" i="12"/>
  <c r="L1185" i="12"/>
  <c r="L1186" i="12"/>
  <c r="L1187" i="12"/>
  <c r="L1188" i="12"/>
  <c r="L1189" i="12"/>
  <c r="L1190" i="12"/>
  <c r="L1191" i="12"/>
  <c r="L1192" i="12"/>
  <c r="L1193" i="12"/>
  <c r="L1194" i="12"/>
  <c r="L1195" i="12"/>
  <c r="L1196" i="12"/>
  <c r="L1197" i="12"/>
  <c r="L1198" i="12"/>
  <c r="L1199" i="12"/>
  <c r="L1200" i="12"/>
  <c r="L1201" i="12"/>
  <c r="L1202" i="12"/>
  <c r="L1203" i="12"/>
  <c r="L1204" i="12"/>
  <c r="L1205" i="12"/>
  <c r="L1206" i="12"/>
  <c r="L1207" i="12"/>
  <c r="L1208" i="12"/>
  <c r="L1209" i="12"/>
  <c r="L1210" i="12"/>
  <c r="L1211" i="12"/>
  <c r="L1212" i="12"/>
  <c r="L1213" i="12"/>
  <c r="L1214" i="12"/>
  <c r="L1215" i="12"/>
  <c r="L1216" i="12"/>
  <c r="L1217" i="12"/>
  <c r="L1218" i="12"/>
  <c r="L1219" i="12"/>
  <c r="L1220" i="12"/>
  <c r="L1221" i="12"/>
  <c r="L1222" i="12"/>
  <c r="L1223" i="12"/>
  <c r="L1224" i="12"/>
  <c r="L1225" i="12"/>
  <c r="L1226" i="12"/>
  <c r="L1227" i="12"/>
  <c r="L1228" i="12"/>
  <c r="L1229" i="12"/>
  <c r="L1230" i="12"/>
  <c r="L1231" i="12"/>
  <c r="L1232" i="12"/>
  <c r="L1233" i="12"/>
  <c r="L1234" i="12"/>
  <c r="L1235" i="12"/>
  <c r="L1236" i="12"/>
  <c r="L1237" i="12"/>
  <c r="L1238" i="12"/>
  <c r="L1239" i="12"/>
  <c r="L1240" i="12"/>
  <c r="L1241" i="12"/>
  <c r="L1242" i="12"/>
  <c r="L1243" i="12"/>
  <c r="L1244" i="12"/>
  <c r="L1245" i="12"/>
  <c r="L1246" i="12"/>
  <c r="L1247" i="12"/>
  <c r="L1248" i="12"/>
  <c r="L1249" i="12"/>
  <c r="L1250" i="12"/>
  <c r="L1251" i="12"/>
  <c r="L1252" i="12"/>
  <c r="L1253" i="12"/>
  <c r="L1254" i="12"/>
  <c r="L1255" i="12"/>
  <c r="L1256" i="12"/>
  <c r="L1257" i="12"/>
  <c r="L1258" i="12"/>
  <c r="L1259" i="12"/>
  <c r="L1260" i="12"/>
  <c r="L1261" i="12"/>
  <c r="L1262" i="12"/>
  <c r="L1263" i="12"/>
  <c r="L1264" i="12"/>
  <c r="L1265" i="12"/>
  <c r="L1266" i="12"/>
  <c r="L1267" i="12"/>
  <c r="L1268" i="12"/>
  <c r="L1269" i="12"/>
  <c r="L1270" i="12"/>
  <c r="L1271" i="12"/>
  <c r="L1272" i="12"/>
  <c r="L1273" i="12"/>
  <c r="L1274" i="12"/>
  <c r="L1275" i="12"/>
  <c r="L1276" i="12"/>
  <c r="L1277" i="12"/>
  <c r="L1278" i="12"/>
  <c r="L1279" i="12"/>
  <c r="L1280" i="12"/>
  <c r="L1281" i="12"/>
  <c r="L1282" i="12"/>
  <c r="L1283" i="12"/>
  <c r="L1284" i="12"/>
  <c r="L1285" i="12"/>
  <c r="L1286" i="12"/>
  <c r="L1287" i="12"/>
  <c r="L1288" i="12"/>
  <c r="L1289" i="12"/>
  <c r="L1290" i="12"/>
  <c r="L1291" i="12"/>
  <c r="L1292" i="12"/>
  <c r="L1293" i="12"/>
  <c r="L1294" i="12"/>
  <c r="L1295" i="12"/>
  <c r="L1296" i="12"/>
  <c r="L1297" i="12"/>
  <c r="L1298" i="12"/>
  <c r="L1299" i="12"/>
  <c r="L1300" i="12"/>
  <c r="L1301" i="12"/>
  <c r="L1302" i="12"/>
  <c r="L1303" i="12"/>
  <c r="L1304" i="12"/>
  <c r="L1305" i="12"/>
  <c r="L1306" i="12"/>
  <c r="L1307" i="12"/>
  <c r="L1308" i="12"/>
  <c r="L1309" i="12"/>
  <c r="L1310" i="12"/>
  <c r="L1311" i="12"/>
  <c r="L1312" i="12"/>
  <c r="L1313" i="12"/>
  <c r="L1314" i="12"/>
  <c r="L1315" i="12"/>
  <c r="L1316" i="12"/>
  <c r="L1317" i="12"/>
  <c r="L1318" i="12"/>
  <c r="L1319" i="12"/>
  <c r="L1320" i="12"/>
  <c r="L1321" i="12"/>
  <c r="L1322" i="12"/>
  <c r="L1323" i="12"/>
  <c r="L1324" i="12"/>
  <c r="L1325" i="12"/>
  <c r="L1326" i="12"/>
  <c r="L1327" i="12"/>
  <c r="L1328" i="12"/>
  <c r="L1329" i="12"/>
  <c r="L1330" i="12"/>
  <c r="L1331" i="12"/>
  <c r="L1332" i="12"/>
  <c r="L1333" i="12"/>
  <c r="L1334" i="12"/>
  <c r="L1335" i="12"/>
  <c r="L1336" i="12"/>
  <c r="L1337" i="12"/>
  <c r="L1338" i="12"/>
  <c r="L1339" i="12"/>
  <c r="L1340" i="12"/>
  <c r="L1341" i="12"/>
  <c r="L1342" i="12"/>
  <c r="L1343" i="12"/>
  <c r="L1344" i="12"/>
  <c r="L1345" i="12"/>
  <c r="L1346" i="12"/>
  <c r="L1347" i="12"/>
  <c r="L1348" i="12"/>
  <c r="L1349" i="12"/>
  <c r="L1350" i="12"/>
  <c r="L1351" i="12"/>
  <c r="L1352" i="12"/>
  <c r="L1353" i="12"/>
  <c r="L1354" i="12"/>
  <c r="L1355" i="12"/>
  <c r="L1356" i="12"/>
  <c r="L1357" i="12"/>
  <c r="L1358" i="12"/>
  <c r="L1359" i="12"/>
  <c r="L1360" i="12"/>
  <c r="L1361" i="12"/>
  <c r="L1362" i="12"/>
  <c r="L1363" i="12"/>
  <c r="L1364" i="12"/>
  <c r="L1365" i="12"/>
  <c r="L1366" i="12"/>
  <c r="L1367" i="12"/>
  <c r="L1368" i="12"/>
  <c r="L1369" i="12"/>
  <c r="L1370" i="12"/>
  <c r="L1371" i="12"/>
  <c r="L1372" i="12"/>
  <c r="L1373" i="12"/>
  <c r="L1374" i="12"/>
  <c r="L1375" i="12"/>
  <c r="L1376" i="12"/>
  <c r="L1377" i="12"/>
  <c r="L1378" i="12"/>
  <c r="L1379" i="12"/>
  <c r="L1380" i="12"/>
  <c r="L1381" i="12"/>
  <c r="L1382" i="12"/>
  <c r="L1383" i="12"/>
  <c r="L1384" i="12"/>
  <c r="L1385" i="12"/>
  <c r="L1386" i="12"/>
  <c r="L1387" i="12"/>
  <c r="L1388" i="12"/>
  <c r="L1389" i="12"/>
  <c r="L1390" i="12"/>
  <c r="L1391" i="12"/>
  <c r="L1392" i="12"/>
  <c r="L1393" i="12"/>
  <c r="L1394" i="12"/>
  <c r="L1395" i="12"/>
  <c r="L1396" i="12"/>
  <c r="L1397" i="12"/>
  <c r="L1398" i="12"/>
  <c r="L1399" i="12"/>
  <c r="L1400" i="12"/>
  <c r="L1401" i="12"/>
  <c r="L1402" i="12"/>
  <c r="L1403" i="12"/>
  <c r="L1404" i="12"/>
  <c r="L1405" i="12"/>
  <c r="L1406" i="12"/>
  <c r="L1407" i="12"/>
  <c r="L1408" i="12"/>
  <c r="L1409" i="12"/>
  <c r="L1410" i="12"/>
  <c r="L1411" i="12"/>
  <c r="L1412" i="12"/>
  <c r="L1413" i="12"/>
  <c r="L1414" i="12"/>
  <c r="L1415" i="12"/>
  <c r="L1416" i="12"/>
  <c r="L1417" i="12"/>
  <c r="L1418" i="12"/>
  <c r="L1419" i="12"/>
  <c r="L1420" i="12"/>
  <c r="L1421" i="12"/>
  <c r="L1422" i="12"/>
  <c r="L1423" i="12"/>
  <c r="L1424" i="12"/>
  <c r="L1425" i="12"/>
  <c r="L1426" i="12"/>
  <c r="L1427" i="12"/>
  <c r="L1428" i="12"/>
  <c r="L1429" i="12"/>
  <c r="L1430" i="12"/>
  <c r="L1431" i="12"/>
  <c r="L1432" i="12"/>
  <c r="L1433" i="12"/>
  <c r="L1434" i="12"/>
  <c r="L1435" i="12"/>
  <c r="L1436" i="12"/>
  <c r="L1437" i="12"/>
  <c r="L1438" i="12"/>
  <c r="L1439" i="12"/>
  <c r="L1440" i="12"/>
  <c r="L1441" i="12"/>
  <c r="L1442" i="12"/>
  <c r="L1443" i="12"/>
  <c r="L1444" i="12"/>
  <c r="L1445" i="12"/>
  <c r="L1446" i="12"/>
  <c r="L1447" i="12"/>
  <c r="L1448" i="12"/>
  <c r="L1449" i="12"/>
  <c r="L1450" i="12"/>
  <c r="L1451" i="12"/>
  <c r="L1452" i="12"/>
  <c r="L1453" i="12"/>
  <c r="L1454" i="12"/>
  <c r="L1455" i="12"/>
  <c r="L1456" i="12"/>
  <c r="L1457" i="12"/>
  <c r="L1458" i="12"/>
  <c r="L1459" i="12"/>
  <c r="L1460" i="12"/>
  <c r="L1461" i="12"/>
  <c r="L1462" i="12"/>
  <c r="L1463" i="12"/>
  <c r="L1464" i="12"/>
  <c r="L1465" i="12"/>
  <c r="L1466" i="12"/>
  <c r="L1467" i="12"/>
  <c r="L1468" i="12"/>
  <c r="L1469" i="12"/>
  <c r="L1470" i="12"/>
  <c r="L1471" i="12"/>
  <c r="L1472" i="12"/>
  <c r="L1473" i="12"/>
  <c r="L1474" i="12"/>
  <c r="L1475" i="12"/>
  <c r="L1476" i="12"/>
  <c r="L1477" i="12"/>
  <c r="L1478" i="12"/>
  <c r="L1479" i="12"/>
  <c r="L1480" i="12"/>
  <c r="L1481" i="12"/>
  <c r="L1482" i="12"/>
  <c r="L1483" i="12"/>
  <c r="L1484" i="12"/>
  <c r="L1485" i="12"/>
  <c r="L1486" i="12"/>
  <c r="L1487" i="12"/>
  <c r="L1488" i="12"/>
  <c r="L1489" i="12"/>
  <c r="L1490" i="12"/>
  <c r="L1491" i="12"/>
  <c r="L1492" i="12"/>
  <c r="L1493" i="12"/>
  <c r="L1494" i="12"/>
  <c r="L1495" i="12"/>
  <c r="L1496" i="12"/>
  <c r="L1497" i="12"/>
  <c r="L1498" i="12"/>
  <c r="L1499" i="12"/>
  <c r="L1500" i="12"/>
  <c r="L1501" i="12"/>
  <c r="L1502" i="12"/>
  <c r="L1503" i="12"/>
  <c r="L1504" i="12"/>
  <c r="L1505" i="12"/>
  <c r="L1506" i="12"/>
  <c r="L1507" i="12"/>
  <c r="L1508" i="12"/>
  <c r="L1509" i="12"/>
  <c r="L1510" i="12"/>
  <c r="L1511" i="12"/>
  <c r="L1512" i="12"/>
  <c r="L1513" i="12"/>
  <c r="L1514" i="12"/>
  <c r="L1515" i="12"/>
  <c r="L1516" i="12"/>
  <c r="L1517" i="12"/>
  <c r="L1518" i="12"/>
  <c r="L1519" i="12"/>
  <c r="L1520" i="12"/>
  <c r="L1521" i="12"/>
  <c r="L1522" i="12"/>
  <c r="L1523" i="12"/>
  <c r="L1524" i="12"/>
  <c r="L1525" i="12"/>
  <c r="L1526" i="12"/>
  <c r="L1527" i="12"/>
  <c r="L1528" i="12"/>
  <c r="L1529" i="12"/>
  <c r="L1530" i="12"/>
  <c r="L1531" i="12"/>
  <c r="L1532" i="12"/>
  <c r="L1533" i="12"/>
  <c r="L1534" i="12"/>
  <c r="L1535" i="12"/>
  <c r="L1536" i="12"/>
  <c r="L1537" i="12"/>
  <c r="L1538" i="12"/>
  <c r="L1539" i="12"/>
  <c r="L1540" i="12"/>
  <c r="L1541" i="12"/>
  <c r="L1542" i="12"/>
  <c r="L1543" i="12"/>
  <c r="L1544" i="12"/>
  <c r="L1545" i="12"/>
  <c r="L1546" i="12"/>
  <c r="L1547" i="12"/>
  <c r="L1548" i="12"/>
  <c r="L1549" i="12"/>
  <c r="L1550" i="12"/>
  <c r="L1551" i="12"/>
  <c r="L1552" i="12"/>
  <c r="L1553" i="12"/>
  <c r="L1554" i="12"/>
  <c r="L1555" i="12"/>
  <c r="L1556" i="12"/>
  <c r="L1557" i="12"/>
  <c r="L1558" i="12"/>
  <c r="L1559" i="12"/>
  <c r="L1560" i="12"/>
  <c r="L1561" i="12"/>
  <c r="L1562" i="12"/>
  <c r="L1563" i="12"/>
  <c r="L1564" i="12"/>
  <c r="L1565" i="12"/>
  <c r="L1566" i="12"/>
  <c r="L1567" i="12"/>
  <c r="L1568" i="12"/>
  <c r="L1569" i="12"/>
  <c r="L1570" i="12"/>
  <c r="L1571" i="12"/>
  <c r="L1572" i="12"/>
  <c r="L1573" i="12"/>
  <c r="L1574" i="12"/>
  <c r="L1575" i="12"/>
  <c r="L1576" i="12"/>
  <c r="L1577" i="12"/>
  <c r="L1578" i="12"/>
  <c r="L1579" i="12"/>
  <c r="L1580" i="12"/>
  <c r="L1581" i="12"/>
  <c r="L1582" i="12"/>
  <c r="L1583" i="12"/>
  <c r="L1584" i="12"/>
  <c r="L1585" i="12"/>
  <c r="L1586" i="12"/>
  <c r="L1587" i="12"/>
  <c r="L1588" i="12"/>
  <c r="L1589" i="12"/>
  <c r="L1590" i="12"/>
  <c r="L1591" i="12"/>
  <c r="L1592" i="12"/>
  <c r="L1593" i="12"/>
  <c r="L1594" i="12"/>
  <c r="L1595" i="12"/>
  <c r="L1596" i="12"/>
  <c r="L1597" i="12"/>
  <c r="L1598" i="12"/>
  <c r="L1599" i="12"/>
  <c r="L1600" i="12"/>
  <c r="L1601" i="12"/>
  <c r="L1602" i="12"/>
  <c r="L1603" i="12"/>
  <c r="L1604" i="12"/>
  <c r="L1605" i="12"/>
  <c r="L1606" i="12"/>
  <c r="L1607" i="12"/>
  <c r="L1608" i="12"/>
  <c r="L1609" i="12"/>
  <c r="L1610" i="12"/>
  <c r="L1611" i="12"/>
  <c r="L1612" i="12"/>
  <c r="L1613" i="12"/>
  <c r="L1614" i="12"/>
  <c r="L1615" i="12"/>
  <c r="L1616" i="12"/>
  <c r="L1617" i="12"/>
  <c r="L1618" i="12"/>
  <c r="L1619" i="12"/>
  <c r="L1620" i="12"/>
  <c r="L1621" i="12"/>
  <c r="L1622" i="12"/>
  <c r="L1623" i="12"/>
  <c r="L1624" i="12"/>
  <c r="L1625" i="12"/>
  <c r="L1626" i="12"/>
  <c r="L1627" i="12"/>
  <c r="L1628" i="12"/>
  <c r="L1629" i="12"/>
  <c r="L1630" i="12"/>
  <c r="L1631" i="12"/>
  <c r="L1632" i="12"/>
  <c r="L1633" i="12"/>
  <c r="L1634" i="12"/>
  <c r="L1635" i="12"/>
  <c r="L1636" i="12"/>
  <c r="L1637" i="12"/>
  <c r="L1638" i="12"/>
  <c r="L1639" i="12"/>
  <c r="L1640" i="12"/>
  <c r="L1641" i="12"/>
  <c r="L1642" i="12"/>
  <c r="L1643" i="12"/>
  <c r="L1644" i="12"/>
  <c r="L1645" i="12"/>
  <c r="L1646" i="12"/>
  <c r="L1647" i="12"/>
  <c r="L1648" i="12"/>
  <c r="L1649" i="12"/>
  <c r="L1650" i="12"/>
  <c r="L1651" i="12"/>
  <c r="L1652" i="12"/>
  <c r="L1653" i="12"/>
  <c r="L1654" i="12"/>
  <c r="L1655" i="12"/>
  <c r="L1656" i="12"/>
  <c r="L1657" i="12"/>
  <c r="L1658" i="12"/>
  <c r="L1659" i="12"/>
  <c r="L1660" i="12"/>
  <c r="L1661" i="12"/>
  <c r="L1662" i="12"/>
  <c r="L1663" i="12"/>
  <c r="L1664" i="12"/>
  <c r="L1665" i="12"/>
  <c r="L1666" i="12"/>
  <c r="L1667" i="12"/>
  <c r="L1668" i="12"/>
  <c r="L1669" i="12"/>
  <c r="L1670" i="12"/>
  <c r="L1671" i="12"/>
  <c r="L1672" i="12"/>
  <c r="L1673" i="12"/>
  <c r="L1674" i="12"/>
  <c r="L1675" i="12"/>
  <c r="L1676" i="12"/>
  <c r="L1677" i="12"/>
  <c r="L1678" i="12"/>
  <c r="L1679" i="12"/>
  <c r="L1680" i="12"/>
  <c r="L1681" i="12"/>
  <c r="L1682" i="12"/>
  <c r="L1683" i="12"/>
  <c r="L1684" i="12"/>
  <c r="L1685" i="12"/>
  <c r="L1686" i="12"/>
  <c r="L1687" i="12"/>
  <c r="L1688" i="12"/>
  <c r="L1689" i="12"/>
  <c r="L1690" i="12"/>
  <c r="L1691" i="12"/>
  <c r="L1692" i="12"/>
  <c r="L1693" i="12"/>
  <c r="L1694" i="12"/>
  <c r="L1695" i="12"/>
  <c r="L1696" i="12"/>
  <c r="L1697" i="12"/>
  <c r="L1698" i="12"/>
  <c r="L1699" i="12"/>
  <c r="L1700" i="12"/>
  <c r="L1701" i="12"/>
  <c r="L1702" i="12"/>
  <c r="L1703" i="12"/>
  <c r="L1704" i="12"/>
  <c r="L1705" i="12"/>
  <c r="L1706" i="12"/>
  <c r="L1707" i="12"/>
  <c r="L1708" i="12"/>
  <c r="L1709" i="12"/>
  <c r="L1710" i="12"/>
  <c r="L1711" i="12"/>
  <c r="L1712" i="12"/>
  <c r="L1713" i="12"/>
  <c r="L1714" i="12"/>
  <c r="L1715" i="12"/>
  <c r="L1716" i="12"/>
  <c r="L1717" i="12"/>
  <c r="L1718" i="12"/>
  <c r="L1719" i="12"/>
  <c r="L1720" i="12"/>
  <c r="L1721" i="12"/>
  <c r="L1722" i="12"/>
  <c r="L1723" i="12"/>
  <c r="L1724" i="12"/>
  <c r="L1725" i="12"/>
  <c r="L1726" i="12"/>
  <c r="L1727" i="12"/>
  <c r="L1728" i="12"/>
  <c r="L1729" i="12"/>
  <c r="L1730" i="12"/>
  <c r="L1731" i="12"/>
  <c r="L1732" i="12"/>
  <c r="L1733" i="12"/>
  <c r="L1734" i="12"/>
  <c r="L1735" i="12"/>
  <c r="L1736" i="12"/>
  <c r="L1737" i="12"/>
  <c r="L1738" i="12"/>
  <c r="L1739" i="12"/>
  <c r="L1740" i="12"/>
  <c r="L1741" i="12"/>
  <c r="L1742" i="12"/>
  <c r="L1743" i="12"/>
  <c r="L1744" i="12"/>
  <c r="L1745" i="12"/>
  <c r="L1746" i="12"/>
  <c r="L1747" i="12"/>
  <c r="L1748" i="12"/>
  <c r="L1749" i="12"/>
  <c r="L1750" i="12"/>
  <c r="L1751" i="12"/>
  <c r="L1752" i="12"/>
  <c r="L1753" i="12"/>
  <c r="L1754" i="12"/>
  <c r="L1755" i="12"/>
  <c r="L1756" i="12"/>
  <c r="L1757" i="12"/>
  <c r="L1758" i="12"/>
  <c r="L1759" i="12"/>
  <c r="L1760" i="12"/>
  <c r="L1761" i="12"/>
  <c r="L1762" i="12"/>
  <c r="L1763" i="12"/>
  <c r="L1764" i="12"/>
  <c r="L1765" i="12"/>
  <c r="L1766" i="12"/>
  <c r="L1767" i="12"/>
  <c r="L1768" i="12"/>
  <c r="L1769" i="12"/>
  <c r="L1770" i="12"/>
  <c r="L1771" i="12"/>
  <c r="L1772" i="12"/>
  <c r="L1773" i="12"/>
  <c r="L1774" i="12"/>
  <c r="L1775" i="12"/>
  <c r="L1776" i="12"/>
  <c r="L1777" i="12"/>
  <c r="L1778" i="12"/>
  <c r="L1779" i="12"/>
  <c r="L1780" i="12"/>
  <c r="L1781" i="12"/>
  <c r="L1782" i="12"/>
  <c r="L1783" i="12"/>
  <c r="L1784" i="12"/>
  <c r="L1785" i="12"/>
  <c r="L1786" i="12"/>
  <c r="L1787" i="12"/>
  <c r="L1788" i="12"/>
  <c r="L1789" i="12"/>
  <c r="L1790" i="12"/>
  <c r="L1791" i="12"/>
  <c r="L1792" i="12"/>
  <c r="L1793" i="12"/>
  <c r="L1794" i="12"/>
  <c r="L1795" i="12"/>
  <c r="L1796" i="12"/>
  <c r="L1797" i="12"/>
  <c r="L1798" i="12"/>
  <c r="L1799" i="12"/>
  <c r="L1800" i="12"/>
  <c r="L1801" i="12"/>
  <c r="L1802" i="12"/>
  <c r="L1803" i="12"/>
  <c r="L1804" i="12"/>
  <c r="L1805" i="12"/>
  <c r="L1806" i="12"/>
  <c r="L1807" i="12"/>
  <c r="L1808" i="12"/>
  <c r="L1809" i="12"/>
  <c r="L1810" i="12"/>
  <c r="L1811" i="12"/>
  <c r="L1812" i="12"/>
  <c r="L1813" i="12"/>
  <c r="L1814" i="12"/>
  <c r="L1815" i="12"/>
  <c r="L1816" i="12"/>
  <c r="L1817" i="12"/>
  <c r="L1818" i="12"/>
  <c r="L1819" i="12"/>
  <c r="L1820" i="12"/>
  <c r="L1821" i="12"/>
  <c r="L1822" i="12"/>
  <c r="L1823" i="12"/>
  <c r="L1824" i="12"/>
  <c r="L1825" i="12"/>
  <c r="L1826" i="12"/>
  <c r="L1827" i="12"/>
  <c r="L1828" i="12"/>
  <c r="L1829" i="12"/>
  <c r="L1830" i="12"/>
  <c r="L1831" i="12"/>
  <c r="L1832" i="12"/>
  <c r="L1833" i="12"/>
  <c r="L1834" i="12"/>
  <c r="L1835" i="12"/>
  <c r="L1836" i="12"/>
  <c r="L1837" i="12"/>
  <c r="L1838" i="12"/>
  <c r="L1839" i="12"/>
  <c r="L1840" i="12"/>
  <c r="L1841" i="12"/>
  <c r="L1842" i="12"/>
  <c r="L1843" i="12"/>
  <c r="L1844" i="12"/>
  <c r="L1845" i="12"/>
  <c r="L1846" i="12"/>
  <c r="L1847" i="12"/>
  <c r="L1848" i="12"/>
  <c r="L1849" i="12"/>
  <c r="L1850" i="12"/>
  <c r="L1851" i="12"/>
  <c r="L1852" i="12"/>
  <c r="L1853" i="12"/>
  <c r="L1854" i="12"/>
  <c r="L1855" i="12"/>
  <c r="L1856" i="12"/>
  <c r="L1857" i="12"/>
  <c r="L1858" i="12"/>
  <c r="L1859" i="12"/>
  <c r="L1860" i="12"/>
  <c r="L1861" i="12"/>
  <c r="L1862" i="12"/>
  <c r="L1863" i="12"/>
  <c r="L1864" i="12"/>
  <c r="L1865" i="12"/>
  <c r="L1866" i="12"/>
  <c r="L1867" i="12"/>
  <c r="L1868" i="12"/>
  <c r="L1869" i="12"/>
  <c r="L1870" i="12"/>
  <c r="L1871" i="12"/>
  <c r="L1872" i="12"/>
  <c r="L1873" i="12"/>
  <c r="L1874" i="12"/>
  <c r="L1875" i="12"/>
  <c r="L1876" i="12"/>
  <c r="L1877" i="12"/>
  <c r="L1878" i="12"/>
  <c r="L1879" i="12"/>
  <c r="L1880" i="12"/>
  <c r="L1881" i="12"/>
  <c r="L1882" i="12"/>
  <c r="L1883" i="12"/>
  <c r="L1884" i="12"/>
  <c r="L1885" i="12"/>
  <c r="L1886" i="12"/>
  <c r="L1887" i="12"/>
  <c r="L1888" i="12"/>
  <c r="L1889" i="12"/>
  <c r="L1890" i="12"/>
  <c r="L1891" i="12"/>
  <c r="L1892" i="12"/>
  <c r="L1893" i="12"/>
  <c r="L1894" i="12"/>
  <c r="L1895" i="12"/>
  <c r="L1896" i="12"/>
  <c r="L1897" i="12"/>
  <c r="L1898" i="12"/>
  <c r="L1899" i="12"/>
  <c r="L1900" i="12"/>
  <c r="L1901" i="12"/>
  <c r="L1902" i="12"/>
  <c r="L1903" i="12"/>
  <c r="L1904" i="12"/>
  <c r="L1905" i="12"/>
  <c r="L1906" i="12"/>
  <c r="L1907" i="12"/>
  <c r="L1908" i="12"/>
  <c r="L1909" i="12"/>
  <c r="L1910" i="12"/>
  <c r="L1911" i="12"/>
  <c r="L1912" i="12"/>
  <c r="L1913" i="12"/>
  <c r="L1914" i="12"/>
  <c r="L1915" i="12"/>
  <c r="L1916" i="12"/>
  <c r="L1917" i="12"/>
  <c r="L1918" i="12"/>
  <c r="L1919" i="12"/>
  <c r="L1920" i="12"/>
  <c r="L1921" i="12"/>
  <c r="L1922" i="12"/>
  <c r="L1923" i="12"/>
  <c r="L1924" i="12"/>
  <c r="L1925" i="12"/>
  <c r="L1926" i="12"/>
  <c r="L1927" i="12"/>
  <c r="L1928" i="12"/>
  <c r="L1929" i="12"/>
  <c r="L1930" i="12"/>
  <c r="L1931" i="12"/>
  <c r="L1932" i="12"/>
  <c r="L1933" i="12"/>
  <c r="L1934" i="12"/>
  <c r="L1935" i="12"/>
  <c r="L1936" i="12"/>
  <c r="L1937" i="12"/>
  <c r="L1938" i="12"/>
  <c r="L1939" i="12"/>
  <c r="L1940" i="12"/>
  <c r="L1941" i="12"/>
  <c r="L1942" i="12"/>
  <c r="L1943" i="12"/>
  <c r="L1944" i="12"/>
  <c r="L1945" i="12"/>
  <c r="L1946" i="12"/>
  <c r="L1947" i="12"/>
  <c r="L1948" i="12"/>
  <c r="L1949" i="12"/>
  <c r="L1950" i="12"/>
  <c r="L1951" i="12"/>
  <c r="L1952" i="12"/>
  <c r="L1953" i="12"/>
  <c r="L1954" i="12"/>
  <c r="L1955" i="12"/>
  <c r="L1956" i="12"/>
  <c r="L1957" i="12"/>
  <c r="L1958" i="12"/>
  <c r="L1959" i="12"/>
  <c r="L1960" i="12"/>
  <c r="L1961" i="12"/>
  <c r="L1962" i="12"/>
  <c r="L1963" i="12"/>
  <c r="L1964" i="12"/>
  <c r="L1965" i="12"/>
  <c r="L1966" i="12"/>
  <c r="L1967" i="12"/>
  <c r="L1968" i="12"/>
  <c r="L1969" i="12"/>
  <c r="L1970" i="12"/>
  <c r="L1971" i="12"/>
  <c r="L1972" i="12"/>
  <c r="L1973" i="12"/>
  <c r="L1974" i="12"/>
  <c r="L1975" i="12"/>
  <c r="L1976" i="12"/>
  <c r="L1977" i="12"/>
  <c r="L1978" i="12"/>
  <c r="L1979" i="12"/>
  <c r="L1980" i="12"/>
  <c r="L1981" i="12"/>
  <c r="L1982" i="12"/>
  <c r="L1983" i="12"/>
  <c r="L1984" i="12"/>
  <c r="L1985" i="12"/>
  <c r="L1986" i="12"/>
  <c r="L1987" i="12"/>
  <c r="L1988" i="12"/>
  <c r="L1989" i="12"/>
  <c r="L1990" i="12"/>
  <c r="L1991" i="12"/>
  <c r="L1992" i="12"/>
  <c r="L1993" i="12"/>
  <c r="L1994" i="12"/>
  <c r="L1995" i="12"/>
  <c r="L1996" i="12"/>
  <c r="L1997" i="12"/>
  <c r="L1998" i="12"/>
  <c r="L1999" i="12"/>
  <c r="L2000" i="12"/>
  <c r="L2001" i="12"/>
  <c r="L2002" i="12"/>
  <c r="L2003" i="12"/>
  <c r="L2004" i="12"/>
  <c r="L2005" i="12"/>
  <c r="L2006" i="12"/>
  <c r="L2007" i="12"/>
  <c r="L2008" i="12"/>
  <c r="L2009" i="12"/>
  <c r="L2010" i="12"/>
  <c r="L2011" i="12"/>
  <c r="L2012" i="12"/>
  <c r="L2013" i="12"/>
  <c r="L2014" i="12"/>
  <c r="L2015" i="12"/>
  <c r="L2016" i="12"/>
  <c r="L2017" i="12"/>
  <c r="L2018" i="12"/>
  <c r="L2019" i="12"/>
  <c r="L2020" i="12"/>
  <c r="L2021" i="12"/>
  <c r="L2022" i="12"/>
  <c r="L2023" i="12"/>
  <c r="L2024" i="12"/>
  <c r="L2025" i="12"/>
  <c r="L2026" i="12"/>
  <c r="L2027" i="12"/>
  <c r="L2028" i="12"/>
  <c r="L2029" i="12"/>
  <c r="L2030" i="12"/>
  <c r="L2031" i="12"/>
  <c r="L2032" i="12"/>
  <c r="L2033" i="12"/>
  <c r="L2034" i="12"/>
  <c r="L2035" i="12"/>
  <c r="L2036" i="12"/>
  <c r="L2037" i="12"/>
  <c r="L2038" i="12"/>
  <c r="L2039" i="12"/>
  <c r="L2040" i="12"/>
  <c r="L2041" i="12"/>
  <c r="L2042" i="12"/>
  <c r="L2043" i="12"/>
  <c r="L2044" i="12"/>
  <c r="L2045" i="12"/>
  <c r="L2046" i="12"/>
  <c r="L2047" i="12"/>
  <c r="L2048" i="12"/>
  <c r="L2049" i="12"/>
  <c r="L2050" i="12"/>
  <c r="L2051" i="12"/>
  <c r="L2052" i="12"/>
  <c r="L2053" i="12"/>
  <c r="L2054" i="12"/>
  <c r="L2055" i="12"/>
  <c r="L2056" i="12"/>
  <c r="L2057" i="12"/>
  <c r="L2058" i="12"/>
  <c r="L2059" i="12"/>
  <c r="L2060" i="12"/>
  <c r="L2061" i="12"/>
  <c r="L2062" i="12"/>
  <c r="L2063" i="12"/>
  <c r="L2064" i="12"/>
  <c r="L2065" i="12"/>
  <c r="L2066" i="12"/>
  <c r="L2067" i="12"/>
  <c r="L2068" i="12"/>
  <c r="L2069" i="12"/>
  <c r="L2070" i="12"/>
  <c r="L2071" i="12"/>
  <c r="L2072" i="12"/>
  <c r="L2073" i="12"/>
  <c r="L2074" i="12"/>
  <c r="L2075" i="12"/>
  <c r="L2076" i="12"/>
  <c r="L2077" i="12"/>
  <c r="L2078" i="12"/>
  <c r="L2079" i="12"/>
  <c r="L2080" i="12"/>
  <c r="L2081" i="12"/>
  <c r="L2082" i="12"/>
  <c r="L2083" i="12"/>
  <c r="L2084" i="12"/>
  <c r="L2085" i="12"/>
  <c r="L2086" i="12"/>
  <c r="L2087" i="12"/>
  <c r="L2088" i="12"/>
  <c r="L2089" i="12"/>
  <c r="L2090" i="12"/>
  <c r="L2091" i="12"/>
  <c r="L2092" i="12"/>
  <c r="L2093" i="12"/>
  <c r="L2094" i="12"/>
  <c r="L2095" i="12"/>
  <c r="L2096" i="12"/>
  <c r="L2097" i="12"/>
  <c r="L2098" i="12"/>
  <c r="L2099" i="12"/>
  <c r="L2100" i="12"/>
  <c r="L2101" i="12"/>
  <c r="L2102" i="12"/>
  <c r="L2103" i="12"/>
  <c r="L2104" i="12"/>
  <c r="L2105" i="12"/>
  <c r="L2106" i="12"/>
  <c r="L2107" i="12"/>
  <c r="L2108" i="12"/>
  <c r="L2109" i="12"/>
  <c r="L2110" i="12"/>
  <c r="L2111" i="12"/>
  <c r="L2112" i="12"/>
  <c r="L2113" i="12"/>
  <c r="L2114" i="12"/>
  <c r="L2115" i="12"/>
  <c r="L2116" i="12"/>
  <c r="L2117" i="12"/>
  <c r="L2118" i="12"/>
  <c r="L2119" i="12"/>
  <c r="L2120" i="12"/>
  <c r="L2121" i="12"/>
  <c r="L2122" i="12"/>
  <c r="L2123" i="12"/>
  <c r="L2124" i="12"/>
  <c r="L2125" i="12"/>
  <c r="L2126" i="12"/>
  <c r="L2127" i="12"/>
  <c r="L2128" i="12"/>
  <c r="L2129" i="12"/>
  <c r="L2130" i="12"/>
  <c r="L2131" i="12"/>
  <c r="L2132" i="12"/>
  <c r="L2133" i="12"/>
  <c r="L2134" i="12"/>
  <c r="L2135" i="12"/>
  <c r="L2136" i="12"/>
  <c r="L2137" i="12"/>
  <c r="L2138" i="12"/>
  <c r="L2139" i="12"/>
  <c r="L2140" i="12"/>
  <c r="L2141" i="12"/>
  <c r="L2142" i="12"/>
  <c r="L2143" i="12"/>
  <c r="L2144" i="12"/>
  <c r="L2145" i="12"/>
  <c r="L2146" i="12"/>
  <c r="L2147" i="12"/>
  <c r="L2148" i="12"/>
  <c r="L2149" i="12"/>
  <c r="L2150" i="12"/>
  <c r="L2151" i="12"/>
  <c r="L2152" i="12"/>
  <c r="L2153" i="12"/>
  <c r="L2154" i="12"/>
  <c r="L2155" i="12"/>
  <c r="L2156" i="12"/>
  <c r="L2157" i="12"/>
  <c r="L2158" i="12"/>
  <c r="L2159" i="12"/>
  <c r="L2160" i="12"/>
  <c r="L2161" i="12"/>
  <c r="L2162" i="12"/>
  <c r="L2163" i="12"/>
  <c r="L2164" i="12"/>
  <c r="L2165" i="12"/>
  <c r="L2166" i="12"/>
  <c r="L2167" i="12"/>
  <c r="L2168" i="12"/>
  <c r="L2169" i="12"/>
  <c r="L2170" i="12"/>
  <c r="L2171" i="12"/>
  <c r="L2172" i="12"/>
  <c r="L2173" i="12"/>
  <c r="L2174" i="12"/>
  <c r="L2175" i="12"/>
  <c r="L2176" i="12"/>
  <c r="L2177" i="12"/>
  <c r="L2178" i="12"/>
  <c r="L2179" i="12"/>
  <c r="L2180" i="12"/>
  <c r="L2181" i="12"/>
  <c r="L2182" i="12"/>
  <c r="L2183" i="12"/>
  <c r="L2184" i="12"/>
  <c r="L2185" i="12"/>
  <c r="L2186" i="12"/>
  <c r="L2187" i="12"/>
  <c r="L2188" i="12"/>
  <c r="L2189" i="12"/>
  <c r="L2190" i="12"/>
  <c r="L2191" i="12"/>
  <c r="L2192" i="12"/>
  <c r="L2193" i="12"/>
  <c r="L2194" i="12"/>
  <c r="L2195" i="12"/>
  <c r="L2196" i="12"/>
  <c r="L2197" i="12"/>
  <c r="L2198" i="12"/>
  <c r="L2199" i="12"/>
  <c r="L2200" i="12"/>
  <c r="L2201" i="12"/>
  <c r="L2202" i="12"/>
  <c r="L2203" i="12"/>
  <c r="L2204" i="12"/>
  <c r="L2205" i="12"/>
  <c r="L2206" i="12"/>
  <c r="L2207" i="12"/>
  <c r="L2208" i="12"/>
  <c r="L2209" i="12"/>
  <c r="L2210" i="12"/>
  <c r="L2211" i="12"/>
  <c r="L2212" i="12"/>
  <c r="L2213" i="12"/>
  <c r="L2214" i="12"/>
  <c r="L2215" i="12"/>
  <c r="L2216" i="12"/>
  <c r="L2217" i="12"/>
  <c r="L2218" i="12"/>
  <c r="L2219" i="12"/>
  <c r="L2220" i="12"/>
  <c r="L2221" i="12"/>
  <c r="L2222" i="12"/>
  <c r="L2223" i="12"/>
  <c r="L2224" i="12"/>
  <c r="L2225" i="12"/>
  <c r="L2226" i="12"/>
  <c r="L2227" i="12"/>
  <c r="L2228" i="12"/>
  <c r="L2229" i="12"/>
  <c r="L2230" i="12"/>
  <c r="L2231" i="12"/>
  <c r="L2232" i="12"/>
  <c r="L2233" i="12"/>
  <c r="L2234" i="12"/>
  <c r="L2235" i="12"/>
  <c r="L2236" i="12"/>
  <c r="L2237" i="12"/>
  <c r="L2238" i="12"/>
  <c r="L2239" i="12"/>
  <c r="L2240" i="12"/>
  <c r="L2241" i="12"/>
  <c r="L2242" i="12"/>
  <c r="L2243" i="12"/>
  <c r="L2244" i="12"/>
  <c r="L2245" i="12"/>
  <c r="L2246" i="12"/>
  <c r="L2247" i="12"/>
  <c r="L2248" i="12"/>
  <c r="L2249" i="12"/>
  <c r="L2250" i="12"/>
  <c r="L2251" i="12"/>
  <c r="L2252" i="12"/>
  <c r="L2253" i="12"/>
  <c r="L2254" i="12"/>
  <c r="L2255" i="12"/>
  <c r="L2256" i="12"/>
  <c r="L2257" i="12"/>
  <c r="L2258" i="12"/>
  <c r="L2259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1660" i="12"/>
  <c r="M1661" i="12"/>
  <c r="M1662" i="12"/>
  <c r="M1663" i="12"/>
  <c r="M1664" i="12"/>
  <c r="M1665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82" i="12"/>
  <c r="M1683" i="12"/>
  <c r="M1684" i="12"/>
  <c r="M1685" i="12"/>
  <c r="M1686" i="12"/>
  <c r="M1687" i="12"/>
  <c r="M1688" i="12"/>
  <c r="M1689" i="12"/>
  <c r="M1690" i="12"/>
  <c r="M1691" i="12"/>
  <c r="M1692" i="12"/>
  <c r="M1693" i="12"/>
  <c r="M1694" i="12"/>
  <c r="M1695" i="12"/>
  <c r="M1696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1798" i="12"/>
  <c r="M1799" i="12"/>
  <c r="M1800" i="12"/>
  <c r="M1801" i="12"/>
  <c r="M1802" i="12"/>
  <c r="M1803" i="12"/>
  <c r="M1804" i="12"/>
  <c r="M1805" i="12"/>
  <c r="M1806" i="12"/>
  <c r="M1807" i="12"/>
  <c r="M1808" i="12"/>
  <c r="M1809" i="12"/>
  <c r="M1810" i="12"/>
  <c r="M1811" i="12"/>
  <c r="M1812" i="12"/>
  <c r="M1813" i="12"/>
  <c r="M1814" i="12"/>
  <c r="M1815" i="12"/>
  <c r="M1816" i="12"/>
  <c r="M1817" i="12"/>
  <c r="M1818" i="12"/>
  <c r="M1819" i="12"/>
  <c r="M1820" i="12"/>
  <c r="M1821" i="12"/>
  <c r="M1822" i="12"/>
  <c r="M1823" i="12"/>
  <c r="M1824" i="12"/>
  <c r="M1825" i="12"/>
  <c r="M1826" i="12"/>
  <c r="M1827" i="12"/>
  <c r="M1828" i="12"/>
  <c r="M1829" i="12"/>
  <c r="M1830" i="12"/>
  <c r="M1831" i="12"/>
  <c r="M1832" i="12"/>
  <c r="M1833" i="12"/>
  <c r="M1834" i="12"/>
  <c r="M1835" i="12"/>
  <c r="M1836" i="12"/>
  <c r="M1837" i="12"/>
  <c r="M1838" i="12"/>
  <c r="M1839" i="12"/>
  <c r="M1840" i="12"/>
  <c r="M1841" i="12"/>
  <c r="M1842" i="12"/>
  <c r="M1843" i="12"/>
  <c r="M1844" i="12"/>
  <c r="M1845" i="12"/>
  <c r="M1846" i="12"/>
  <c r="M1847" i="12"/>
  <c r="M1848" i="12"/>
  <c r="M1849" i="12"/>
  <c r="M1850" i="12"/>
  <c r="M1851" i="12"/>
  <c r="M1852" i="12"/>
  <c r="M1853" i="12"/>
  <c r="M1854" i="12"/>
  <c r="M1855" i="12"/>
  <c r="M1856" i="12"/>
  <c r="M1857" i="12"/>
  <c r="M1858" i="12"/>
  <c r="M1859" i="12"/>
  <c r="M1860" i="12"/>
  <c r="M1861" i="12"/>
  <c r="M1862" i="12"/>
  <c r="M1863" i="12"/>
  <c r="M1864" i="12"/>
  <c r="M1865" i="12"/>
  <c r="M1866" i="12"/>
  <c r="M1867" i="12"/>
  <c r="M1868" i="12"/>
  <c r="M1869" i="12"/>
  <c r="M1870" i="12"/>
  <c r="M1871" i="12"/>
  <c r="M1872" i="12"/>
  <c r="M1873" i="12"/>
  <c r="M1874" i="12"/>
  <c r="M1875" i="12"/>
  <c r="M1876" i="12"/>
  <c r="M1877" i="12"/>
  <c r="M1878" i="12"/>
  <c r="M1879" i="12"/>
  <c r="M1880" i="12"/>
  <c r="M1881" i="12"/>
  <c r="M1882" i="12"/>
  <c r="M1883" i="12"/>
  <c r="M1884" i="12"/>
  <c r="M1885" i="12"/>
  <c r="M1886" i="12"/>
  <c r="M1887" i="12"/>
  <c r="M1888" i="12"/>
  <c r="M1889" i="12"/>
  <c r="M1890" i="12"/>
  <c r="M1891" i="12"/>
  <c r="M1892" i="12"/>
  <c r="M1893" i="12"/>
  <c r="M1894" i="12"/>
  <c r="M1895" i="12"/>
  <c r="M1896" i="12"/>
  <c r="M1897" i="12"/>
  <c r="M1898" i="12"/>
  <c r="M1899" i="12"/>
  <c r="M1900" i="12"/>
  <c r="M1901" i="12"/>
  <c r="M1902" i="12"/>
  <c r="M1903" i="12"/>
  <c r="M1904" i="12"/>
  <c r="M1905" i="12"/>
  <c r="M1906" i="12"/>
  <c r="M1907" i="12"/>
  <c r="M1908" i="12"/>
  <c r="M1909" i="12"/>
  <c r="M1910" i="12"/>
  <c r="M1911" i="12"/>
  <c r="M1912" i="12"/>
  <c r="M1913" i="12"/>
  <c r="M1914" i="12"/>
  <c r="M1915" i="12"/>
  <c r="M1916" i="12"/>
  <c r="M1917" i="12"/>
  <c r="M1918" i="12"/>
  <c r="M1919" i="12"/>
  <c r="M1920" i="12"/>
  <c r="M1921" i="12"/>
  <c r="M1922" i="12"/>
  <c r="M1923" i="12"/>
  <c r="M1924" i="12"/>
  <c r="M1925" i="12"/>
  <c r="M1926" i="12"/>
  <c r="M1927" i="12"/>
  <c r="M1928" i="12"/>
  <c r="M1929" i="12"/>
  <c r="M1930" i="12"/>
  <c r="M1931" i="12"/>
  <c r="M1932" i="12"/>
  <c r="M1933" i="12"/>
  <c r="M1934" i="12"/>
  <c r="M1935" i="12"/>
  <c r="M1936" i="12"/>
  <c r="M1937" i="12"/>
  <c r="M1938" i="12"/>
  <c r="M1939" i="12"/>
  <c r="M1940" i="12"/>
  <c r="M1941" i="12"/>
  <c r="M1942" i="12"/>
  <c r="M1943" i="12"/>
  <c r="M1944" i="12"/>
  <c r="M1945" i="12"/>
  <c r="M1946" i="12"/>
  <c r="M1947" i="12"/>
  <c r="M1948" i="12"/>
  <c r="M1949" i="12"/>
  <c r="M1950" i="12"/>
  <c r="M1951" i="12"/>
  <c r="M1952" i="12"/>
  <c r="M1953" i="12"/>
  <c r="M1954" i="12"/>
  <c r="M1955" i="12"/>
  <c r="M1956" i="12"/>
  <c r="M1957" i="12"/>
  <c r="M1958" i="12"/>
  <c r="M1959" i="12"/>
  <c r="M1960" i="12"/>
  <c r="M1961" i="12"/>
  <c r="M1962" i="12"/>
  <c r="M1963" i="12"/>
  <c r="M1964" i="12"/>
  <c r="M1965" i="12"/>
  <c r="M1966" i="12"/>
  <c r="M1967" i="12"/>
  <c r="M1968" i="12"/>
  <c r="M1969" i="12"/>
  <c r="M1970" i="12"/>
  <c r="M1971" i="12"/>
  <c r="M1972" i="12"/>
  <c r="M1973" i="12"/>
  <c r="M1974" i="12"/>
  <c r="M1975" i="12"/>
  <c r="M1976" i="12"/>
  <c r="M1977" i="12"/>
  <c r="M1978" i="12"/>
  <c r="M1979" i="12"/>
  <c r="M1980" i="12"/>
  <c r="M1981" i="12"/>
  <c r="M1982" i="12"/>
  <c r="M1983" i="12"/>
  <c r="M1984" i="12"/>
  <c r="M1985" i="12"/>
  <c r="M1986" i="12"/>
  <c r="M1987" i="12"/>
  <c r="M1988" i="12"/>
  <c r="M1989" i="12"/>
  <c r="M1990" i="12"/>
  <c r="M1991" i="12"/>
  <c r="M1992" i="12"/>
  <c r="M1993" i="12"/>
  <c r="M1994" i="12"/>
  <c r="M1995" i="12"/>
  <c r="M1996" i="12"/>
  <c r="M1997" i="12"/>
  <c r="M1998" i="12"/>
  <c r="M1999" i="12"/>
  <c r="M2000" i="12"/>
  <c r="M2001" i="12"/>
  <c r="M2002" i="12"/>
  <c r="M2003" i="12"/>
  <c r="M2004" i="12"/>
  <c r="M2005" i="12"/>
  <c r="M2006" i="12"/>
  <c r="M2007" i="12"/>
  <c r="M2008" i="12"/>
  <c r="M2009" i="12"/>
  <c r="M2010" i="12"/>
  <c r="M2011" i="12"/>
  <c r="M2012" i="12"/>
  <c r="M2013" i="12"/>
  <c r="M2014" i="12"/>
  <c r="M2015" i="12"/>
  <c r="M2016" i="12"/>
  <c r="M2017" i="12"/>
  <c r="M2018" i="12"/>
  <c r="M2019" i="12"/>
  <c r="M2020" i="12"/>
  <c r="M2021" i="12"/>
  <c r="M2022" i="12"/>
  <c r="M2023" i="12"/>
  <c r="M2024" i="12"/>
  <c r="M2025" i="12"/>
  <c r="M2026" i="12"/>
  <c r="M2027" i="12"/>
  <c r="M2028" i="12"/>
  <c r="M2029" i="12"/>
  <c r="M2030" i="12"/>
  <c r="M2031" i="12"/>
  <c r="M2032" i="12"/>
  <c r="M2033" i="12"/>
  <c r="M2034" i="12"/>
  <c r="M2035" i="12"/>
  <c r="M2036" i="12"/>
  <c r="M2037" i="12"/>
  <c r="M2038" i="12"/>
  <c r="M2039" i="12"/>
  <c r="M2040" i="12"/>
  <c r="M2041" i="12"/>
  <c r="M2042" i="12"/>
  <c r="M2043" i="12"/>
  <c r="M2044" i="12"/>
  <c r="M2045" i="12"/>
  <c r="M2046" i="12"/>
  <c r="M2047" i="12"/>
  <c r="M2048" i="12"/>
  <c r="M2049" i="12"/>
  <c r="M2050" i="12"/>
  <c r="M2051" i="12"/>
  <c r="M2052" i="12"/>
  <c r="M2053" i="12"/>
  <c r="M2054" i="12"/>
  <c r="M2055" i="12"/>
  <c r="M2056" i="12"/>
  <c r="M2057" i="12"/>
  <c r="M2058" i="12"/>
  <c r="M2059" i="12"/>
  <c r="M2060" i="12"/>
  <c r="M2061" i="12"/>
  <c r="M2062" i="12"/>
  <c r="M2063" i="12"/>
  <c r="M2064" i="12"/>
  <c r="M2065" i="12"/>
  <c r="M2066" i="12"/>
  <c r="M2067" i="12"/>
  <c r="M2068" i="12"/>
  <c r="M2069" i="12"/>
  <c r="M2070" i="12"/>
  <c r="M2071" i="12"/>
  <c r="M2072" i="12"/>
  <c r="M2073" i="12"/>
  <c r="M2074" i="12"/>
  <c r="M2075" i="12"/>
  <c r="M2076" i="12"/>
  <c r="M2077" i="12"/>
  <c r="M2078" i="12"/>
  <c r="M2079" i="12"/>
  <c r="M2080" i="12"/>
  <c r="M2081" i="12"/>
  <c r="M2082" i="12"/>
  <c r="M2083" i="12"/>
  <c r="M2084" i="12"/>
  <c r="M2085" i="12"/>
  <c r="M2086" i="12"/>
  <c r="M2087" i="12"/>
  <c r="M2088" i="12"/>
  <c r="M2089" i="12"/>
  <c r="M2090" i="12"/>
  <c r="M2091" i="12"/>
  <c r="M2092" i="12"/>
  <c r="M2093" i="12"/>
  <c r="M2094" i="12"/>
  <c r="M2095" i="12"/>
  <c r="M2096" i="12"/>
  <c r="M2097" i="12"/>
  <c r="M2098" i="12"/>
  <c r="M2099" i="12"/>
  <c r="M2100" i="12"/>
  <c r="M2101" i="12"/>
  <c r="M2102" i="12"/>
  <c r="M2103" i="12"/>
  <c r="M2104" i="12"/>
  <c r="M2105" i="12"/>
  <c r="M2106" i="12"/>
  <c r="M2107" i="12"/>
  <c r="M2108" i="12"/>
  <c r="M2109" i="12"/>
  <c r="M2110" i="12"/>
  <c r="M2111" i="12"/>
  <c r="M2112" i="12"/>
  <c r="M2113" i="12"/>
  <c r="M2114" i="12"/>
  <c r="M2115" i="12"/>
  <c r="M2116" i="12"/>
  <c r="M2117" i="12"/>
  <c r="M2118" i="12"/>
  <c r="M2119" i="12"/>
  <c r="M2120" i="12"/>
  <c r="M2121" i="12"/>
  <c r="M2122" i="12"/>
  <c r="M2123" i="12"/>
  <c r="M2124" i="12"/>
  <c r="M2125" i="12"/>
  <c r="M2126" i="12"/>
  <c r="M2127" i="12"/>
  <c r="M2128" i="12"/>
  <c r="M2129" i="12"/>
  <c r="M2130" i="12"/>
  <c r="M2131" i="12"/>
  <c r="M2132" i="12"/>
  <c r="M2133" i="12"/>
  <c r="M2134" i="12"/>
  <c r="M2135" i="12"/>
  <c r="M2136" i="12"/>
  <c r="M2137" i="12"/>
  <c r="M2138" i="12"/>
  <c r="M2139" i="12"/>
  <c r="M2140" i="12"/>
  <c r="M2141" i="12"/>
  <c r="M2142" i="12"/>
  <c r="M2143" i="12"/>
  <c r="M2144" i="12"/>
  <c r="M2145" i="12"/>
  <c r="M2146" i="12"/>
  <c r="M2147" i="12"/>
  <c r="M2148" i="12"/>
  <c r="M2149" i="12"/>
  <c r="M2150" i="12"/>
  <c r="M2151" i="12"/>
  <c r="M2152" i="12"/>
  <c r="M2153" i="12"/>
  <c r="M2154" i="12"/>
  <c r="M2155" i="12"/>
  <c r="M2156" i="12"/>
  <c r="M2157" i="12"/>
  <c r="M2158" i="12"/>
  <c r="M2159" i="12"/>
  <c r="M2160" i="12"/>
  <c r="M2161" i="12"/>
  <c r="M2162" i="12"/>
  <c r="M2163" i="12"/>
  <c r="M2164" i="12"/>
  <c r="M2165" i="12"/>
  <c r="M2166" i="12"/>
  <c r="M2167" i="12"/>
  <c r="M2168" i="12"/>
  <c r="M2169" i="12"/>
  <c r="M2170" i="12"/>
  <c r="M2171" i="12"/>
  <c r="M2172" i="12"/>
  <c r="M2173" i="12"/>
  <c r="M2174" i="12"/>
  <c r="M2175" i="12"/>
  <c r="M2176" i="12"/>
  <c r="M2177" i="12"/>
  <c r="M2178" i="12"/>
  <c r="M2179" i="12"/>
  <c r="M2180" i="12"/>
  <c r="M2181" i="12"/>
  <c r="M2182" i="12"/>
  <c r="M2183" i="12"/>
  <c r="M2184" i="12"/>
  <c r="M2185" i="12"/>
  <c r="M2186" i="12"/>
  <c r="M2187" i="12"/>
  <c r="M2188" i="12"/>
  <c r="M2189" i="12"/>
  <c r="M2190" i="12"/>
  <c r="M2191" i="12"/>
  <c r="M2192" i="12"/>
  <c r="M2193" i="12"/>
  <c r="M2194" i="12"/>
  <c r="M2195" i="12"/>
  <c r="M2196" i="12"/>
  <c r="M2197" i="12"/>
  <c r="M2198" i="12"/>
  <c r="M2199" i="12"/>
  <c r="M2200" i="12"/>
  <c r="M2201" i="12"/>
  <c r="M2202" i="12"/>
  <c r="M2203" i="12"/>
  <c r="M2204" i="12"/>
  <c r="M2205" i="12"/>
  <c r="M2206" i="12"/>
  <c r="M2207" i="12"/>
  <c r="M2208" i="12"/>
  <c r="M2209" i="12"/>
  <c r="M2210" i="12"/>
  <c r="M2211" i="12"/>
  <c r="M2212" i="12"/>
  <c r="M2213" i="12"/>
  <c r="M2214" i="12"/>
  <c r="M2215" i="12"/>
  <c r="M2216" i="12"/>
  <c r="M2217" i="12"/>
  <c r="M2218" i="12"/>
  <c r="M2219" i="12"/>
  <c r="M2220" i="12"/>
  <c r="M2221" i="12"/>
  <c r="M2222" i="12"/>
  <c r="M2223" i="12"/>
  <c r="M2224" i="12"/>
  <c r="M2225" i="12"/>
  <c r="M2226" i="12"/>
  <c r="M2227" i="12"/>
  <c r="M2228" i="12"/>
  <c r="M2229" i="12"/>
  <c r="M2230" i="12"/>
  <c r="M2231" i="12"/>
  <c r="M2232" i="12"/>
  <c r="M2233" i="12"/>
  <c r="M2234" i="12"/>
  <c r="M2235" i="12"/>
  <c r="M2236" i="12"/>
  <c r="M2237" i="12"/>
  <c r="M2238" i="12"/>
  <c r="M2239" i="12"/>
  <c r="M2240" i="12"/>
  <c r="M2241" i="12"/>
  <c r="M2242" i="12"/>
  <c r="M2243" i="12"/>
  <c r="M2244" i="12"/>
  <c r="M2245" i="12"/>
  <c r="M2246" i="12"/>
  <c r="M2247" i="12"/>
  <c r="M2248" i="12"/>
  <c r="M2249" i="12"/>
  <c r="M2250" i="12"/>
  <c r="M2251" i="12"/>
  <c r="M2252" i="12"/>
  <c r="M2253" i="12"/>
  <c r="M2254" i="12"/>
  <c r="M2255" i="12"/>
  <c r="M2256" i="12"/>
  <c r="M2257" i="12"/>
  <c r="M2258" i="12"/>
  <c r="M2259" i="12"/>
  <c r="K2" i="12" l="1"/>
  <c r="M2" i="12"/>
  <c r="M3" i="12"/>
  <c r="L2" i="12"/>
  <c r="L3" i="12"/>
  <c r="K3" i="12"/>
  <c r="J2" i="12"/>
  <c r="J3" i="12"/>
  <c r="I2" i="12"/>
  <c r="I3" i="12"/>
  <c r="H2" i="12"/>
  <c r="H3" i="12"/>
  <c r="A2" i="7" l="1"/>
  <c r="N2271" i="12" l="1"/>
  <c r="N2275" i="12"/>
  <c r="N2279" i="12"/>
  <c r="N2283" i="12"/>
  <c r="N2287" i="12"/>
  <c r="N2291" i="12"/>
  <c r="N2295" i="12"/>
  <c r="N2299" i="12"/>
  <c r="N2303" i="12"/>
  <c r="N2307" i="12"/>
  <c r="N2311" i="12"/>
  <c r="N2315" i="12"/>
  <c r="N2319" i="12"/>
  <c r="N2323" i="12"/>
  <c r="N2327" i="12"/>
  <c r="N2331" i="12"/>
  <c r="N2335" i="12"/>
  <c r="N2339" i="12"/>
  <c r="N2343" i="12"/>
  <c r="N2347" i="12"/>
  <c r="N2351" i="12"/>
  <c r="N2355" i="12"/>
  <c r="N2359" i="12"/>
  <c r="N2363" i="12"/>
  <c r="N2367" i="12"/>
  <c r="N2371" i="12"/>
  <c r="N2375" i="12"/>
  <c r="N2379" i="12"/>
  <c r="N2383" i="12"/>
  <c r="N2387" i="12"/>
  <c r="N2391" i="12"/>
  <c r="N2395" i="12"/>
  <c r="N2399" i="12"/>
  <c r="N2403" i="12"/>
  <c r="N2407" i="12"/>
  <c r="N2411" i="12"/>
  <c r="N2415" i="12"/>
  <c r="N2419" i="12"/>
  <c r="N2423" i="12"/>
  <c r="N2427" i="12"/>
  <c r="N2431" i="12"/>
  <c r="N2435" i="12"/>
  <c r="N2439" i="12"/>
  <c r="N2443" i="12"/>
  <c r="N2447" i="12"/>
  <c r="N2451" i="12"/>
  <c r="N2455" i="12"/>
  <c r="N2459" i="12"/>
  <c r="N2463" i="12"/>
  <c r="N2467" i="12"/>
  <c r="N2471" i="12"/>
  <c r="N2475" i="12"/>
  <c r="N2479" i="12"/>
  <c r="N2483" i="12"/>
  <c r="N2487" i="12"/>
  <c r="N2491" i="12"/>
  <c r="N2495" i="12"/>
  <c r="N2499" i="12"/>
  <c r="N2503" i="12"/>
  <c r="N2507" i="12"/>
  <c r="N2511" i="12"/>
  <c r="N2515" i="12"/>
  <c r="N2519" i="12"/>
  <c r="N2523" i="12"/>
  <c r="N2527" i="12"/>
  <c r="N2531" i="12"/>
  <c r="N2535" i="12"/>
  <c r="N2539" i="12"/>
  <c r="N2543" i="12"/>
  <c r="N2547" i="12"/>
  <c r="N2551" i="12"/>
  <c r="N2555" i="12"/>
  <c r="N2559" i="12"/>
  <c r="N2563" i="12"/>
  <c r="N2567" i="12"/>
  <c r="N2571" i="12"/>
  <c r="N2575" i="12"/>
  <c r="N2579" i="12"/>
  <c r="N2583" i="12"/>
  <c r="N2587" i="12"/>
  <c r="N2591" i="12"/>
  <c r="N2595" i="12"/>
  <c r="N2599" i="12"/>
  <c r="N2603" i="12"/>
  <c r="N2607" i="12"/>
  <c r="N2270" i="12"/>
  <c r="N2276" i="12"/>
  <c r="N2281" i="12"/>
  <c r="N2286" i="12"/>
  <c r="N2292" i="12"/>
  <c r="N2297" i="12"/>
  <c r="N2302" i="12"/>
  <c r="N2308" i="12"/>
  <c r="N2313" i="12"/>
  <c r="N2318" i="12"/>
  <c r="N2324" i="12"/>
  <c r="N2329" i="12"/>
  <c r="N2334" i="12"/>
  <c r="N2340" i="12"/>
  <c r="N2345" i="12"/>
  <c r="N2350" i="12"/>
  <c r="N2356" i="12"/>
  <c r="N2361" i="12"/>
  <c r="N2366" i="12"/>
  <c r="N2372" i="12"/>
  <c r="N2377" i="12"/>
  <c r="N2382" i="12"/>
  <c r="N2388" i="12"/>
  <c r="N2393" i="12"/>
  <c r="N2398" i="12"/>
  <c r="N2404" i="12"/>
  <c r="N2409" i="12"/>
  <c r="N2414" i="12"/>
  <c r="N2420" i="12"/>
  <c r="N2425" i="12"/>
  <c r="N2430" i="12"/>
  <c r="N2436" i="12"/>
  <c r="N2441" i="12"/>
  <c r="N2446" i="12"/>
  <c r="N2452" i="12"/>
  <c r="N2457" i="12"/>
  <c r="N2462" i="12"/>
  <c r="N2468" i="12"/>
  <c r="N2473" i="12"/>
  <c r="N2478" i="12"/>
  <c r="N2484" i="12"/>
  <c r="N2489" i="12"/>
  <c r="N2494" i="12"/>
  <c r="N2500" i="12"/>
  <c r="N2505" i="12"/>
  <c r="N2510" i="12"/>
  <c r="N2516" i="12"/>
  <c r="N2521" i="12"/>
  <c r="N2526" i="12"/>
  <c r="N2532" i="12"/>
  <c r="N2537" i="12"/>
  <c r="N2542" i="12"/>
  <c r="N2548" i="12"/>
  <c r="N2553" i="12"/>
  <c r="N2558" i="12"/>
  <c r="N2564" i="12"/>
  <c r="N2569" i="12"/>
  <c r="N2574" i="12"/>
  <c r="N2580" i="12"/>
  <c r="N2585" i="12"/>
  <c r="N2590" i="12"/>
  <c r="N2596" i="12"/>
  <c r="N2601" i="12"/>
  <c r="N2606" i="12"/>
  <c r="N2611" i="12"/>
  <c r="N2615" i="12"/>
  <c r="N2619" i="12"/>
  <c r="N2623" i="12"/>
  <c r="N2627" i="12"/>
  <c r="N2631" i="12"/>
  <c r="N2635" i="12"/>
  <c r="N2639" i="12"/>
  <c r="N2643" i="12"/>
  <c r="N2647" i="12"/>
  <c r="N2651" i="12"/>
  <c r="N2655" i="12"/>
  <c r="N2659" i="12"/>
  <c r="N2663" i="12"/>
  <c r="N2667" i="12"/>
  <c r="N2671" i="12"/>
  <c r="N2675" i="12"/>
  <c r="N2679" i="12"/>
  <c r="N2683" i="12"/>
  <c r="N2687" i="12"/>
  <c r="N2691" i="12"/>
  <c r="N2272" i="12"/>
  <c r="N2277" i="12"/>
  <c r="N2282" i="12"/>
  <c r="N2288" i="12"/>
  <c r="N2293" i="12"/>
  <c r="N2298" i="12"/>
  <c r="N2304" i="12"/>
  <c r="N2309" i="12"/>
  <c r="N2314" i="12"/>
  <c r="N2320" i="12"/>
  <c r="N2325" i="12"/>
  <c r="N2330" i="12"/>
  <c r="N2336" i="12"/>
  <c r="N2341" i="12"/>
  <c r="N2346" i="12"/>
  <c r="N2352" i="12"/>
  <c r="N2357" i="12"/>
  <c r="N2362" i="12"/>
  <c r="N2368" i="12"/>
  <c r="N2373" i="12"/>
  <c r="N2378" i="12"/>
  <c r="N2384" i="12"/>
  <c r="N2389" i="12"/>
  <c r="N2394" i="12"/>
  <c r="N2400" i="12"/>
  <c r="N2405" i="12"/>
  <c r="N2410" i="12"/>
  <c r="N2416" i="12"/>
  <c r="N2421" i="12"/>
  <c r="N2426" i="12"/>
  <c r="N2432" i="12"/>
  <c r="N2437" i="12"/>
  <c r="N2442" i="12"/>
  <c r="N2448" i="12"/>
  <c r="N2453" i="12"/>
  <c r="N2458" i="12"/>
  <c r="N2464" i="12"/>
  <c r="N2469" i="12"/>
  <c r="N2474" i="12"/>
  <c r="N2480" i="12"/>
  <c r="N2485" i="12"/>
  <c r="N2490" i="12"/>
  <c r="N2496" i="12"/>
  <c r="N2501" i="12"/>
  <c r="N2506" i="12"/>
  <c r="N2512" i="12"/>
  <c r="N2517" i="12"/>
  <c r="N2522" i="12"/>
  <c r="N2528" i="12"/>
  <c r="N2533" i="12"/>
  <c r="N2538" i="12"/>
  <c r="N2544" i="12"/>
  <c r="N2549" i="12"/>
  <c r="N2554" i="12"/>
  <c r="N2560" i="12"/>
  <c r="N2565" i="12"/>
  <c r="N2570" i="12"/>
  <c r="N2576" i="12"/>
  <c r="N2581" i="12"/>
  <c r="N2586" i="12"/>
  <c r="N2592" i="12"/>
  <c r="N2597" i="12"/>
  <c r="N2602" i="12"/>
  <c r="N2608" i="12"/>
  <c r="N2612" i="12"/>
  <c r="N2616" i="12"/>
  <c r="N2620" i="12"/>
  <c r="N2624" i="12"/>
  <c r="N2628" i="12"/>
  <c r="N2632" i="12"/>
  <c r="N2636" i="12"/>
  <c r="N2640" i="12"/>
  <c r="N2644" i="12"/>
  <c r="N2648" i="12"/>
  <c r="N2652" i="12"/>
  <c r="N2656" i="12"/>
  <c r="N2660" i="12"/>
  <c r="N2664" i="12"/>
  <c r="N2668" i="12"/>
  <c r="N2672" i="12"/>
  <c r="N2676" i="12"/>
  <c r="N2680" i="12"/>
  <c r="N2684" i="12"/>
  <c r="N2688" i="12"/>
  <c r="N2692" i="12"/>
  <c r="N2696" i="12"/>
  <c r="N2700" i="12"/>
  <c r="N2704" i="12"/>
  <c r="N2708" i="12"/>
  <c r="N2712" i="12"/>
  <c r="N2716" i="12"/>
  <c r="N2720" i="12"/>
  <c r="N2724" i="12"/>
  <c r="N2728" i="12"/>
  <c r="N2732" i="12"/>
  <c r="N2736" i="12"/>
  <c r="N2740" i="12"/>
  <c r="N2744" i="12"/>
  <c r="N2748" i="12"/>
  <c r="N2752" i="12"/>
  <c r="N2756" i="12"/>
  <c r="N2760" i="12"/>
  <c r="N2764" i="12"/>
  <c r="N2768" i="12"/>
  <c r="N2772" i="12"/>
  <c r="N2776" i="12"/>
  <c r="N2780" i="12"/>
  <c r="N2784" i="12"/>
  <c r="N2788" i="12"/>
  <c r="N2792" i="12"/>
  <c r="N2796" i="12"/>
  <c r="N2800" i="12"/>
  <c r="N2804" i="12"/>
  <c r="N2808" i="12"/>
  <c r="N2812" i="12"/>
  <c r="N2816" i="12"/>
  <c r="N2820" i="12"/>
  <c r="N2824" i="12"/>
  <c r="N2828" i="12"/>
  <c r="N2832" i="12"/>
  <c r="N2836" i="12"/>
  <c r="N2840" i="12"/>
  <c r="N2844" i="12"/>
  <c r="N2848" i="12"/>
  <c r="N2852" i="12"/>
  <c r="N2856" i="12"/>
  <c r="N2860" i="12"/>
  <c r="N2864" i="12"/>
  <c r="N2868" i="12"/>
  <c r="N2872" i="12"/>
  <c r="N2876" i="12"/>
  <c r="N2880" i="12"/>
  <c r="N2884" i="12"/>
  <c r="N2888" i="12"/>
  <c r="N2892" i="12"/>
  <c r="N2896" i="12"/>
  <c r="N2900" i="12"/>
  <c r="N2904" i="12"/>
  <c r="N2908" i="12"/>
  <c r="N2912" i="12"/>
  <c r="N2916" i="12"/>
  <c r="N2920" i="12"/>
  <c r="N2273" i="12"/>
  <c r="N2284" i="12"/>
  <c r="N2294" i="12"/>
  <c r="N2305" i="12"/>
  <c r="N2316" i="12"/>
  <c r="N2326" i="12"/>
  <c r="N2337" i="12"/>
  <c r="N2348" i="12"/>
  <c r="N2358" i="12"/>
  <c r="N2369" i="12"/>
  <c r="N2380" i="12"/>
  <c r="N2390" i="12"/>
  <c r="N2401" i="12"/>
  <c r="N2412" i="12"/>
  <c r="N2422" i="12"/>
  <c r="N2433" i="12"/>
  <c r="N2444" i="12"/>
  <c r="N2454" i="12"/>
  <c r="N2465" i="12"/>
  <c r="N2476" i="12"/>
  <c r="N2486" i="12"/>
  <c r="N2497" i="12"/>
  <c r="N2508" i="12"/>
  <c r="N2518" i="12"/>
  <c r="N2529" i="12"/>
  <c r="N2540" i="12"/>
  <c r="N2550" i="12"/>
  <c r="N2561" i="12"/>
  <c r="N2572" i="12"/>
  <c r="N2582" i="12"/>
  <c r="N2593" i="12"/>
  <c r="N2604" i="12"/>
  <c r="N2613" i="12"/>
  <c r="N2621" i="12"/>
  <c r="N2629" i="12"/>
  <c r="N2637" i="12"/>
  <c r="N2645" i="12"/>
  <c r="N2653" i="12"/>
  <c r="N2661" i="12"/>
  <c r="N2669" i="12"/>
  <c r="N2677" i="12"/>
  <c r="N2685" i="12"/>
  <c r="N2693" i="12"/>
  <c r="N2698" i="12"/>
  <c r="N2703" i="12"/>
  <c r="N2709" i="12"/>
  <c r="N2714" i="12"/>
  <c r="N2719" i="12"/>
  <c r="N2725" i="12"/>
  <c r="N2730" i="12"/>
  <c r="N2735" i="12"/>
  <c r="N2741" i="12"/>
  <c r="N2746" i="12"/>
  <c r="N2751" i="12"/>
  <c r="N2757" i="12"/>
  <c r="N2762" i="12"/>
  <c r="N2767" i="12"/>
  <c r="N2773" i="12"/>
  <c r="N2778" i="12"/>
  <c r="N2783" i="12"/>
  <c r="N2789" i="12"/>
  <c r="N2794" i="12"/>
  <c r="N2799" i="12"/>
  <c r="N2805" i="12"/>
  <c r="N2810" i="12"/>
  <c r="N2815" i="12"/>
  <c r="N2821" i="12"/>
  <c r="N2826" i="12"/>
  <c r="N2831" i="12"/>
  <c r="N2837" i="12"/>
  <c r="N2842" i="12"/>
  <c r="N2847" i="12"/>
  <c r="N2853" i="12"/>
  <c r="N2858" i="12"/>
  <c r="N2863" i="12"/>
  <c r="N2869" i="12"/>
  <c r="N2874" i="12"/>
  <c r="N2879" i="12"/>
  <c r="N2885" i="12"/>
  <c r="N2890" i="12"/>
  <c r="N2895" i="12"/>
  <c r="N2901" i="12"/>
  <c r="N2906" i="12"/>
  <c r="N2911" i="12"/>
  <c r="N2917" i="12"/>
  <c r="N2274" i="12"/>
  <c r="N2285" i="12"/>
  <c r="N2296" i="12"/>
  <c r="N2306" i="12"/>
  <c r="N2317" i="12"/>
  <c r="N2328" i="12"/>
  <c r="N2338" i="12"/>
  <c r="N2349" i="12"/>
  <c r="N2360" i="12"/>
  <c r="N2370" i="12"/>
  <c r="N2381" i="12"/>
  <c r="N2392" i="12"/>
  <c r="N2402" i="12"/>
  <c r="N2413" i="12"/>
  <c r="N2424" i="12"/>
  <c r="N2434" i="12"/>
  <c r="N2445" i="12"/>
  <c r="N2456" i="12"/>
  <c r="N2466" i="12"/>
  <c r="N2477" i="12"/>
  <c r="N2488" i="12"/>
  <c r="N2498" i="12"/>
  <c r="N2509" i="12"/>
  <c r="N2520" i="12"/>
  <c r="N2530" i="12"/>
  <c r="N2541" i="12"/>
  <c r="N2552" i="12"/>
  <c r="N2562" i="12"/>
  <c r="N2573" i="12"/>
  <c r="N2584" i="12"/>
  <c r="N2594" i="12"/>
  <c r="N2605" i="12"/>
  <c r="N2614" i="12"/>
  <c r="N2622" i="12"/>
  <c r="N2630" i="12"/>
  <c r="N2638" i="12"/>
  <c r="N2646" i="12"/>
  <c r="N2654" i="12"/>
  <c r="N2662" i="12"/>
  <c r="N2670" i="12"/>
  <c r="N2678" i="12"/>
  <c r="N2686" i="12"/>
  <c r="N2694" i="12"/>
  <c r="N2699" i="12"/>
  <c r="N2705" i="12"/>
  <c r="N2710" i="12"/>
  <c r="N2715" i="12"/>
  <c r="N2721" i="12"/>
  <c r="N2726" i="12"/>
  <c r="N2731" i="12"/>
  <c r="N2737" i="12"/>
  <c r="N2742" i="12"/>
  <c r="N2747" i="12"/>
  <c r="N2753" i="12"/>
  <c r="N2758" i="12"/>
  <c r="N2763" i="12"/>
  <c r="N2769" i="12"/>
  <c r="N2774" i="12"/>
  <c r="N2779" i="12"/>
  <c r="N2785" i="12"/>
  <c r="N2790" i="12"/>
  <c r="N2795" i="12"/>
  <c r="N2801" i="12"/>
  <c r="N2806" i="12"/>
  <c r="N2811" i="12"/>
  <c r="N2817" i="12"/>
  <c r="N2822" i="12"/>
  <c r="N2827" i="12"/>
  <c r="N2833" i="12"/>
  <c r="N2838" i="12"/>
  <c r="N2843" i="12"/>
  <c r="N2849" i="12"/>
  <c r="N2854" i="12"/>
  <c r="N2859" i="12"/>
  <c r="N2865" i="12"/>
  <c r="N2870" i="12"/>
  <c r="N2875" i="12"/>
  <c r="N2881" i="12"/>
  <c r="N2886" i="12"/>
  <c r="N2891" i="12"/>
  <c r="N2897" i="12"/>
  <c r="N2902" i="12"/>
  <c r="N2907" i="12"/>
  <c r="N2913" i="12"/>
  <c r="N2918" i="12"/>
  <c r="N2278" i="12"/>
  <c r="N2300" i="12"/>
  <c r="N2321" i="12"/>
  <c r="N2342" i="12"/>
  <c r="N2364" i="12"/>
  <c r="N2385" i="12"/>
  <c r="N2406" i="12"/>
  <c r="N2428" i="12"/>
  <c r="N2449" i="12"/>
  <c r="N2470" i="12"/>
  <c r="N2492" i="12"/>
  <c r="N2513" i="12"/>
  <c r="N2534" i="12"/>
  <c r="N2556" i="12"/>
  <c r="N2577" i="12"/>
  <c r="N2598" i="12"/>
  <c r="N2617" i="12"/>
  <c r="N2633" i="12"/>
  <c r="N2649" i="12"/>
  <c r="N2665" i="12"/>
  <c r="N2681" i="12"/>
  <c r="N2695" i="12"/>
  <c r="N2706" i="12"/>
  <c r="N2717" i="12"/>
  <c r="N2727" i="12"/>
  <c r="N2738" i="12"/>
  <c r="N2749" i="12"/>
  <c r="N2759" i="12"/>
  <c r="N2770" i="12"/>
  <c r="N2781" i="12"/>
  <c r="N2791" i="12"/>
  <c r="N2802" i="12"/>
  <c r="N2813" i="12"/>
  <c r="N2823" i="12"/>
  <c r="N2834" i="12"/>
  <c r="N2845" i="12"/>
  <c r="N2855" i="12"/>
  <c r="N2866" i="12"/>
  <c r="N2877" i="12"/>
  <c r="N2887" i="12"/>
  <c r="N2898" i="12"/>
  <c r="N2909" i="12"/>
  <c r="N2919" i="12"/>
  <c r="N2280" i="12"/>
  <c r="N2301" i="12"/>
  <c r="N2322" i="12"/>
  <c r="N2344" i="12"/>
  <c r="N2365" i="12"/>
  <c r="N2386" i="12"/>
  <c r="N2408" i="12"/>
  <c r="N2429" i="12"/>
  <c r="N2450" i="12"/>
  <c r="N2472" i="12"/>
  <c r="N2493" i="12"/>
  <c r="N2514" i="12"/>
  <c r="N2536" i="12"/>
  <c r="N2557" i="12"/>
  <c r="N2578" i="12"/>
  <c r="N2600" i="12"/>
  <c r="N2618" i="12"/>
  <c r="N2634" i="12"/>
  <c r="N2650" i="12"/>
  <c r="N2666" i="12"/>
  <c r="N2682" i="12"/>
  <c r="N2697" i="12"/>
  <c r="N2707" i="12"/>
  <c r="N2718" i="12"/>
  <c r="N2729" i="12"/>
  <c r="N2739" i="12"/>
  <c r="N2750" i="12"/>
  <c r="N2761" i="12"/>
  <c r="N2771" i="12"/>
  <c r="N2782" i="12"/>
  <c r="N2793" i="12"/>
  <c r="N2803" i="12"/>
  <c r="N2814" i="12"/>
  <c r="N2825" i="12"/>
  <c r="N2835" i="12"/>
  <c r="N2846" i="12"/>
  <c r="N2857" i="12"/>
  <c r="N2867" i="12"/>
  <c r="N2878" i="12"/>
  <c r="N2889" i="12"/>
  <c r="N2899" i="12"/>
  <c r="N2910" i="12"/>
  <c r="N2921" i="12"/>
  <c r="N2289" i="12"/>
  <c r="N2332" i="12"/>
  <c r="N2374" i="12"/>
  <c r="N2417" i="12"/>
  <c r="N2460" i="12"/>
  <c r="N2502" i="12"/>
  <c r="N2545" i="12"/>
  <c r="N2588" i="12"/>
  <c r="N2625" i="12"/>
  <c r="N2657" i="12"/>
  <c r="N2689" i="12"/>
  <c r="N2711" i="12"/>
  <c r="N2733" i="12"/>
  <c r="N2754" i="12"/>
  <c r="N2775" i="12"/>
  <c r="N2797" i="12"/>
  <c r="N2818" i="12"/>
  <c r="N2839" i="12"/>
  <c r="N2861" i="12"/>
  <c r="N2882" i="12"/>
  <c r="N2903" i="12"/>
  <c r="N2290" i="12"/>
  <c r="N2333" i="12"/>
  <c r="N2376" i="12"/>
  <c r="N2418" i="12"/>
  <c r="N2461" i="12"/>
  <c r="N2504" i="12"/>
  <c r="N2546" i="12"/>
  <c r="N2589" i="12"/>
  <c r="N2626" i="12"/>
  <c r="N2658" i="12"/>
  <c r="N2690" i="12"/>
  <c r="N2713" i="12"/>
  <c r="N2734" i="12"/>
  <c r="N2755" i="12"/>
  <c r="N2777" i="12"/>
  <c r="N2798" i="12"/>
  <c r="N2819" i="12"/>
  <c r="N2841" i="12"/>
  <c r="N2862" i="12"/>
  <c r="N2883" i="12"/>
  <c r="N2905" i="12"/>
  <c r="N2310" i="12"/>
  <c r="N2353" i="12"/>
  <c r="N2396" i="12"/>
  <c r="N2438" i="12"/>
  <c r="N2481" i="12"/>
  <c r="N2524" i="12"/>
  <c r="N2566" i="12"/>
  <c r="N2609" i="12"/>
  <c r="N2641" i="12"/>
  <c r="N2673" i="12"/>
  <c r="N2701" i="12"/>
  <c r="N2722" i="12"/>
  <c r="N2743" i="12"/>
  <c r="N2765" i="12"/>
  <c r="N2786" i="12"/>
  <c r="N2807" i="12"/>
  <c r="N2829" i="12"/>
  <c r="N2850" i="12"/>
  <c r="N2871" i="12"/>
  <c r="N2893" i="12"/>
  <c r="N2914" i="12"/>
  <c r="N2312" i="12"/>
  <c r="N2482" i="12"/>
  <c r="N2642" i="12"/>
  <c r="N2745" i="12"/>
  <c r="N2830" i="12"/>
  <c r="N2915" i="12"/>
  <c r="N2354" i="12"/>
  <c r="N2525" i="12"/>
  <c r="N2674" i="12"/>
  <c r="N2766" i="12"/>
  <c r="N2851" i="12"/>
  <c r="N2397" i="12"/>
  <c r="N2568" i="12"/>
  <c r="N2702" i="12"/>
  <c r="N2787" i="12"/>
  <c r="N2873" i="12"/>
  <c r="N2440" i="12"/>
  <c r="N2894" i="12"/>
  <c r="N2610" i="12"/>
  <c r="N2809" i="12"/>
  <c r="N2723" i="12"/>
  <c r="N2260" i="12"/>
  <c r="N2264" i="12"/>
  <c r="N2268" i="12"/>
  <c r="N2261" i="12"/>
  <c r="N2265" i="12"/>
  <c r="N2269" i="12"/>
  <c r="N2262" i="12"/>
  <c r="N2266" i="12"/>
  <c r="N2263" i="12"/>
  <c r="N2267" i="12"/>
  <c r="N3" i="12"/>
  <c r="N6" i="12"/>
  <c r="N10" i="12"/>
  <c r="N14" i="12"/>
  <c r="N18" i="12"/>
  <c r="N22" i="12"/>
  <c r="N26" i="12"/>
  <c r="N30" i="12"/>
  <c r="N34" i="12"/>
  <c r="N38" i="12"/>
  <c r="N42" i="12"/>
  <c r="N46" i="12"/>
  <c r="N50" i="12"/>
  <c r="N54" i="12"/>
  <c r="N58" i="12"/>
  <c r="N62" i="12"/>
  <c r="N66" i="12"/>
  <c r="N70" i="12"/>
  <c r="N74" i="12"/>
  <c r="N78" i="12"/>
  <c r="N82" i="12"/>
  <c r="N86" i="12"/>
  <c r="N90" i="12"/>
  <c r="N94" i="12"/>
  <c r="N98" i="12"/>
  <c r="N102" i="12"/>
  <c r="N106" i="12"/>
  <c r="N110" i="12"/>
  <c r="N114" i="12"/>
  <c r="N118" i="12"/>
  <c r="N122" i="12"/>
  <c r="N126" i="12"/>
  <c r="N130" i="12"/>
  <c r="N134" i="12"/>
  <c r="N138" i="12"/>
  <c r="N142" i="12"/>
  <c r="N146" i="12"/>
  <c r="N150" i="12"/>
  <c r="N154" i="12"/>
  <c r="N158" i="12"/>
  <c r="N162" i="12"/>
  <c r="N166" i="12"/>
  <c r="N170" i="12"/>
  <c r="N174" i="12"/>
  <c r="N178" i="12"/>
  <c r="N182" i="12"/>
  <c r="N186" i="12"/>
  <c r="N190" i="12"/>
  <c r="N194" i="12"/>
  <c r="N198" i="12"/>
  <c r="N202" i="12"/>
  <c r="N206" i="12"/>
  <c r="N210" i="12"/>
  <c r="N214" i="12"/>
  <c r="N218" i="12"/>
  <c r="N222" i="12"/>
  <c r="N226" i="12"/>
  <c r="N230" i="12"/>
  <c r="N234" i="12"/>
  <c r="N238" i="12"/>
  <c r="N242" i="12"/>
  <c r="N246" i="12"/>
  <c r="N250" i="12"/>
  <c r="N254" i="12"/>
  <c r="N258" i="12"/>
  <c r="N262" i="12"/>
  <c r="N266" i="12"/>
  <c r="N270" i="12"/>
  <c r="N274" i="12"/>
  <c r="N278" i="12"/>
  <c r="N282" i="12"/>
  <c r="N286" i="12"/>
  <c r="N290" i="12"/>
  <c r="N294" i="12"/>
  <c r="N298" i="12"/>
  <c r="N302" i="12"/>
  <c r="N306" i="12"/>
  <c r="N310" i="12"/>
  <c r="N314" i="12"/>
  <c r="N318" i="12"/>
  <c r="N322" i="12"/>
  <c r="N326" i="12"/>
  <c r="N330" i="12"/>
  <c r="N334" i="12"/>
  <c r="N338" i="12"/>
  <c r="N342" i="12"/>
  <c r="N7" i="12"/>
  <c r="N12" i="12"/>
  <c r="N17" i="12"/>
  <c r="N23" i="12"/>
  <c r="N28" i="12"/>
  <c r="N33" i="12"/>
  <c r="N39" i="12"/>
  <c r="N44" i="12"/>
  <c r="N49" i="12"/>
  <c r="N55" i="12"/>
  <c r="N60" i="12"/>
  <c r="N65" i="12"/>
  <c r="N71" i="12"/>
  <c r="N76" i="12"/>
  <c r="N81" i="12"/>
  <c r="N87" i="12"/>
  <c r="N92" i="12"/>
  <c r="N97" i="12"/>
  <c r="N103" i="12"/>
  <c r="N108" i="12"/>
  <c r="N113" i="12"/>
  <c r="N119" i="12"/>
  <c r="N124" i="12"/>
  <c r="N129" i="12"/>
  <c r="N135" i="12"/>
  <c r="N140" i="12"/>
  <c r="N145" i="12"/>
  <c r="N151" i="12"/>
  <c r="N156" i="12"/>
  <c r="N161" i="12"/>
  <c r="N167" i="12"/>
  <c r="N172" i="12"/>
  <c r="N177" i="12"/>
  <c r="N183" i="12"/>
  <c r="N188" i="12"/>
  <c r="N193" i="12"/>
  <c r="N199" i="12"/>
  <c r="N204" i="12"/>
  <c r="N209" i="12"/>
  <c r="N215" i="12"/>
  <c r="N220" i="12"/>
  <c r="N225" i="12"/>
  <c r="N231" i="12"/>
  <c r="N236" i="12"/>
  <c r="N241" i="12"/>
  <c r="N247" i="12"/>
  <c r="N252" i="12"/>
  <c r="N257" i="12"/>
  <c r="N263" i="12"/>
  <c r="N268" i="12"/>
  <c r="N273" i="12"/>
  <c r="N279" i="12"/>
  <c r="N284" i="12"/>
  <c r="N289" i="12"/>
  <c r="N295" i="12"/>
  <c r="N300" i="12"/>
  <c r="N305" i="12"/>
  <c r="N311" i="12"/>
  <c r="N316" i="12"/>
  <c r="N321" i="12"/>
  <c r="N327" i="12"/>
  <c r="N332" i="12"/>
  <c r="N337" i="12"/>
  <c r="N343" i="12"/>
  <c r="N347" i="12"/>
  <c r="N351" i="12"/>
  <c r="N355" i="12"/>
  <c r="N359" i="12"/>
  <c r="N363" i="12"/>
  <c r="N367" i="12"/>
  <c r="N371" i="12"/>
  <c r="N375" i="12"/>
  <c r="N379" i="12"/>
  <c r="N383" i="12"/>
  <c r="N387" i="12"/>
  <c r="N391" i="12"/>
  <c r="N395" i="12"/>
  <c r="N399" i="12"/>
  <c r="N403" i="12"/>
  <c r="N407" i="12"/>
  <c r="N411" i="12"/>
  <c r="N415" i="12"/>
  <c r="N419" i="12"/>
  <c r="N423" i="12"/>
  <c r="N427" i="12"/>
  <c r="N431" i="12"/>
  <c r="N435" i="12"/>
  <c r="N439" i="12"/>
  <c r="N443" i="12"/>
  <c r="N447" i="12"/>
  <c r="N451" i="12"/>
  <c r="N455" i="12"/>
  <c r="N459" i="12"/>
  <c r="N463" i="12"/>
  <c r="N467" i="12"/>
  <c r="N471" i="12"/>
  <c r="N475" i="12"/>
  <c r="N479" i="12"/>
  <c r="N483" i="12"/>
  <c r="N487" i="12"/>
  <c r="N491" i="12"/>
  <c r="N495" i="12"/>
  <c r="N499" i="12"/>
  <c r="N503" i="12"/>
  <c r="N507" i="12"/>
  <c r="N511" i="12"/>
  <c r="N515" i="12"/>
  <c r="N519" i="12"/>
  <c r="N523" i="12"/>
  <c r="N527" i="12"/>
  <c r="N531" i="12"/>
  <c r="N535" i="12"/>
  <c r="N539" i="12"/>
  <c r="N543" i="12"/>
  <c r="N547" i="12"/>
  <c r="N551" i="12"/>
  <c r="N555" i="12"/>
  <c r="N559" i="12"/>
  <c r="N563" i="12"/>
  <c r="N567" i="12"/>
  <c r="N571" i="12"/>
  <c r="N575" i="12"/>
  <c r="N579" i="12"/>
  <c r="N583" i="12"/>
  <c r="N587" i="12"/>
  <c r="N591" i="12"/>
  <c r="N595" i="12"/>
  <c r="N599" i="12"/>
  <c r="N603" i="12"/>
  <c r="N607" i="12"/>
  <c r="N611" i="12"/>
  <c r="N615" i="12"/>
  <c r="N619" i="12"/>
  <c r="N623" i="12"/>
  <c r="N627" i="12"/>
  <c r="N631" i="12"/>
  <c r="N635" i="12"/>
  <c r="N639" i="12"/>
  <c r="N643" i="12"/>
  <c r="N647" i="12"/>
  <c r="N651" i="12"/>
  <c r="N655" i="12"/>
  <c r="N659" i="12"/>
  <c r="N663" i="12"/>
  <c r="N667" i="12"/>
  <c r="N671" i="12"/>
  <c r="N675" i="12"/>
  <c r="N679" i="12"/>
  <c r="N683" i="12"/>
  <c r="N687" i="12"/>
  <c r="N691" i="12"/>
  <c r="N695" i="12"/>
  <c r="N699" i="12"/>
  <c r="N703" i="12"/>
  <c r="N707" i="12"/>
  <c r="N711" i="12"/>
  <c r="N715" i="12"/>
  <c r="N719" i="12"/>
  <c r="N723" i="12"/>
  <c r="N727" i="12"/>
  <c r="N731" i="12"/>
  <c r="N735" i="12"/>
  <c r="N739" i="12"/>
  <c r="N743" i="12"/>
  <c r="N747" i="12"/>
  <c r="N751" i="12"/>
  <c r="N755" i="12"/>
  <c r="N759" i="12"/>
  <c r="N763" i="12"/>
  <c r="N767" i="12"/>
  <c r="N8" i="12"/>
  <c r="N9" i="12"/>
  <c r="N16" i="12"/>
  <c r="N24" i="12"/>
  <c r="N31" i="12"/>
  <c r="N37" i="12"/>
  <c r="N45" i="12"/>
  <c r="N52" i="12"/>
  <c r="N59" i="12"/>
  <c r="N67" i="12"/>
  <c r="N73" i="12"/>
  <c r="N80" i="12"/>
  <c r="N88" i="12"/>
  <c r="N95" i="12"/>
  <c r="N101" i="12"/>
  <c r="N109" i="12"/>
  <c r="N116" i="12"/>
  <c r="N123" i="12"/>
  <c r="N131" i="12"/>
  <c r="N137" i="12"/>
  <c r="N144" i="12"/>
  <c r="N152" i="12"/>
  <c r="N159" i="12"/>
  <c r="N165" i="12"/>
  <c r="N173" i="12"/>
  <c r="N180" i="12"/>
  <c r="N187" i="12"/>
  <c r="N195" i="12"/>
  <c r="N201" i="12"/>
  <c r="N208" i="12"/>
  <c r="N216" i="12"/>
  <c r="N223" i="12"/>
  <c r="N229" i="12"/>
  <c r="N237" i="12"/>
  <c r="N244" i="12"/>
  <c r="N251" i="12"/>
  <c r="N259" i="12"/>
  <c r="N265" i="12"/>
  <c r="N272" i="12"/>
  <c r="N280" i="12"/>
  <c r="N287" i="12"/>
  <c r="N293" i="12"/>
  <c r="N301" i="12"/>
  <c r="N308" i="12"/>
  <c r="N315" i="12"/>
  <c r="N323" i="12"/>
  <c r="N329" i="12"/>
  <c r="N336" i="12"/>
  <c r="N344" i="12"/>
  <c r="N349" i="12"/>
  <c r="N354" i="12"/>
  <c r="N360" i="12"/>
  <c r="N365" i="12"/>
  <c r="N370" i="12"/>
  <c r="N376" i="12"/>
  <c r="N381" i="12"/>
  <c r="N386" i="12"/>
  <c r="N392" i="12"/>
  <c r="N397" i="12"/>
  <c r="N402" i="12"/>
  <c r="N408" i="12"/>
  <c r="N413" i="12"/>
  <c r="N418" i="12"/>
  <c r="N424" i="12"/>
  <c r="N429" i="12"/>
  <c r="N434" i="12"/>
  <c r="N440" i="12"/>
  <c r="N445" i="12"/>
  <c r="N450" i="12"/>
  <c r="N456" i="12"/>
  <c r="N461" i="12"/>
  <c r="N466" i="12"/>
  <c r="N472" i="12"/>
  <c r="N477" i="12"/>
  <c r="N482" i="12"/>
  <c r="N488" i="12"/>
  <c r="N493" i="12"/>
  <c r="N498" i="12"/>
  <c r="N504" i="12"/>
  <c r="N509" i="12"/>
  <c r="N514" i="12"/>
  <c r="N520" i="12"/>
  <c r="N525" i="12"/>
  <c r="N530" i="12"/>
  <c r="N536" i="12"/>
  <c r="N541" i="12"/>
  <c r="N546" i="12"/>
  <c r="N11" i="12"/>
  <c r="N19" i="12"/>
  <c r="N25" i="12"/>
  <c r="N32" i="12"/>
  <c r="N40" i="12"/>
  <c r="N47" i="12"/>
  <c r="N53" i="12"/>
  <c r="N61" i="12"/>
  <c r="N68" i="12"/>
  <c r="N75" i="12"/>
  <c r="N83" i="12"/>
  <c r="N89" i="12"/>
  <c r="N96" i="12"/>
  <c r="N104" i="12"/>
  <c r="N111" i="12"/>
  <c r="N117" i="12"/>
  <c r="N125" i="12"/>
  <c r="N132" i="12"/>
  <c r="N139" i="12"/>
  <c r="N147" i="12"/>
  <c r="N153" i="12"/>
  <c r="N160" i="12"/>
  <c r="N168" i="12"/>
  <c r="N175" i="12"/>
  <c r="N181" i="12"/>
  <c r="N189" i="12"/>
  <c r="N196" i="12"/>
  <c r="N203" i="12"/>
  <c r="N211" i="12"/>
  <c r="N217" i="12"/>
  <c r="N224" i="12"/>
  <c r="N232" i="12"/>
  <c r="N239" i="12"/>
  <c r="N245" i="12"/>
  <c r="N253" i="12"/>
  <c r="N260" i="12"/>
  <c r="N267" i="12"/>
  <c r="N275" i="12"/>
  <c r="N281" i="12"/>
  <c r="N288" i="12"/>
  <c r="N296" i="12"/>
  <c r="N303" i="12"/>
  <c r="N309" i="12"/>
  <c r="N317" i="12"/>
  <c r="N324" i="12"/>
  <c r="N331" i="12"/>
  <c r="N339" i="12"/>
  <c r="N345" i="12"/>
  <c r="N350" i="12"/>
  <c r="N356" i="12"/>
  <c r="N361" i="12"/>
  <c r="N366" i="12"/>
  <c r="N372" i="12"/>
  <c r="N377" i="12"/>
  <c r="N382" i="12"/>
  <c r="N388" i="12"/>
  <c r="N393" i="12"/>
  <c r="N398" i="12"/>
  <c r="N404" i="12"/>
  <c r="N409" i="12"/>
  <c r="N414" i="12"/>
  <c r="N420" i="12"/>
  <c r="N425" i="12"/>
  <c r="N430" i="12"/>
  <c r="N436" i="12"/>
  <c r="N441" i="12"/>
  <c r="N446" i="12"/>
  <c r="N452" i="12"/>
  <c r="N457" i="12"/>
  <c r="N462" i="12"/>
  <c r="N468" i="12"/>
  <c r="N473" i="12"/>
  <c r="N478" i="12"/>
  <c r="N484" i="12"/>
  <c r="N489" i="12"/>
  <c r="N494" i="12"/>
  <c r="N500" i="12"/>
  <c r="N505" i="12"/>
  <c r="N510" i="12"/>
  <c r="N516" i="12"/>
  <c r="N521" i="12"/>
  <c r="N526" i="12"/>
  <c r="N532" i="12"/>
  <c r="N537" i="12"/>
  <c r="N542" i="12"/>
  <c r="N13" i="12"/>
  <c r="N27" i="12"/>
  <c r="N41" i="12"/>
  <c r="N56" i="12"/>
  <c r="N69" i="12"/>
  <c r="N84" i="12"/>
  <c r="N99" i="12"/>
  <c r="N112" i="12"/>
  <c r="N127" i="12"/>
  <c r="N141" i="12"/>
  <c r="N155" i="12"/>
  <c r="N169" i="12"/>
  <c r="N184" i="12"/>
  <c r="N197" i="12"/>
  <c r="N212" i="12"/>
  <c r="N227" i="12"/>
  <c r="N240" i="12"/>
  <c r="N255" i="12"/>
  <c r="N269" i="12"/>
  <c r="N283" i="12"/>
  <c r="N297" i="12"/>
  <c r="N312" i="12"/>
  <c r="N325" i="12"/>
  <c r="N340" i="12"/>
  <c r="N352" i="12"/>
  <c r="N362" i="12"/>
  <c r="N373" i="12"/>
  <c r="N384" i="12"/>
  <c r="N394" i="12"/>
  <c r="N405" i="12"/>
  <c r="N416" i="12"/>
  <c r="N426" i="12"/>
  <c r="N437" i="12"/>
  <c r="N448" i="12"/>
  <c r="N458" i="12"/>
  <c r="N469" i="12"/>
  <c r="N480" i="12"/>
  <c r="N490" i="12"/>
  <c r="N501" i="12"/>
  <c r="N512" i="12"/>
  <c r="N522" i="12"/>
  <c r="N533" i="12"/>
  <c r="N544" i="12"/>
  <c r="N550" i="12"/>
  <c r="N556" i="12"/>
  <c r="N561" i="12"/>
  <c r="N566" i="12"/>
  <c r="N572" i="12"/>
  <c r="N577" i="12"/>
  <c r="N582" i="12"/>
  <c r="N588" i="12"/>
  <c r="N593" i="12"/>
  <c r="N598" i="12"/>
  <c r="N604" i="12"/>
  <c r="N609" i="12"/>
  <c r="N614" i="12"/>
  <c r="N620" i="12"/>
  <c r="N625" i="12"/>
  <c r="N630" i="12"/>
  <c r="N636" i="12"/>
  <c r="N641" i="12"/>
  <c r="N646" i="12"/>
  <c r="N652" i="12"/>
  <c r="N657" i="12"/>
  <c r="N662" i="12"/>
  <c r="N668" i="12"/>
  <c r="N673" i="12"/>
  <c r="N678" i="12"/>
  <c r="N684" i="12"/>
  <c r="N689" i="12"/>
  <c r="N694" i="12"/>
  <c r="N700" i="12"/>
  <c r="N705" i="12"/>
  <c r="N710" i="12"/>
  <c r="N716" i="12"/>
  <c r="N721" i="12"/>
  <c r="N726" i="12"/>
  <c r="N732" i="12"/>
  <c r="N737" i="12"/>
  <c r="N742" i="12"/>
  <c r="N748" i="12"/>
  <c r="N753" i="12"/>
  <c r="N758" i="12"/>
  <c r="N764" i="12"/>
  <c r="N769" i="12"/>
  <c r="N773" i="12"/>
  <c r="N777" i="12"/>
  <c r="N781" i="12"/>
  <c r="N785" i="12"/>
  <c r="N789" i="12"/>
  <c r="N793" i="12"/>
  <c r="N797" i="12"/>
  <c r="N801" i="12"/>
  <c r="N805" i="12"/>
  <c r="N809" i="12"/>
  <c r="N813" i="12"/>
  <c r="N817" i="12"/>
  <c r="N821" i="12"/>
  <c r="N825" i="12"/>
  <c r="N829" i="12"/>
  <c r="N833" i="12"/>
  <c r="N837" i="12"/>
  <c r="N841" i="12"/>
  <c r="N845" i="12"/>
  <c r="N849" i="12"/>
  <c r="N853" i="12"/>
  <c r="N857" i="12"/>
  <c r="N861" i="12"/>
  <c r="N865" i="12"/>
  <c r="N869" i="12"/>
  <c r="N873" i="12"/>
  <c r="N877" i="12"/>
  <c r="N881" i="12"/>
  <c r="N885" i="12"/>
  <c r="N889" i="12"/>
  <c r="N893" i="12"/>
  <c r="N897" i="12"/>
  <c r="N901" i="12"/>
  <c r="N905" i="12"/>
  <c r="N909" i="12"/>
  <c r="N913" i="12"/>
  <c r="N917" i="12"/>
  <c r="N921" i="12"/>
  <c r="N925" i="12"/>
  <c r="N929" i="12"/>
  <c r="N933" i="12"/>
  <c r="N937" i="12"/>
  <c r="N941" i="12"/>
  <c r="N945" i="12"/>
  <c r="N949" i="12"/>
  <c r="N953" i="12"/>
  <c r="N957" i="12"/>
  <c r="N961" i="12"/>
  <c r="N965" i="12"/>
  <c r="N969" i="12"/>
  <c r="N973" i="12"/>
  <c r="N977" i="12"/>
  <c r="N981" i="12"/>
  <c r="N985" i="12"/>
  <c r="N989" i="12"/>
  <c r="N993" i="12"/>
  <c r="N997" i="12"/>
  <c r="N1001" i="12"/>
  <c r="N1005" i="12"/>
  <c r="N1009" i="12"/>
  <c r="N1013" i="12"/>
  <c r="N1017" i="12"/>
  <c r="N1021" i="12"/>
  <c r="N1025" i="12"/>
  <c r="N1029" i="12"/>
  <c r="N1033" i="12"/>
  <c r="N1037" i="12"/>
  <c r="N1041" i="12"/>
  <c r="N1045" i="12"/>
  <c r="N1049" i="12"/>
  <c r="N1053" i="12"/>
  <c r="N1057" i="12"/>
  <c r="N1061" i="12"/>
  <c r="N1065" i="12"/>
  <c r="N1069" i="12"/>
  <c r="N1073" i="12"/>
  <c r="N1077" i="12"/>
  <c r="N1081" i="12"/>
  <c r="N1085" i="12"/>
  <c r="N1089" i="12"/>
  <c r="N1093" i="12"/>
  <c r="N1097" i="12"/>
  <c r="N1101" i="12"/>
  <c r="N1105" i="12"/>
  <c r="N1109" i="12"/>
  <c r="N1113" i="12"/>
  <c r="N15" i="12"/>
  <c r="N29" i="12"/>
  <c r="N43" i="12"/>
  <c r="N57" i="12"/>
  <c r="N72" i="12"/>
  <c r="N85" i="12"/>
  <c r="N100" i="12"/>
  <c r="N115" i="12"/>
  <c r="N128" i="12"/>
  <c r="N143" i="12"/>
  <c r="N157" i="12"/>
  <c r="N171" i="12"/>
  <c r="N185" i="12"/>
  <c r="N200" i="12"/>
  <c r="N213" i="12"/>
  <c r="N228" i="12"/>
  <c r="N243" i="12"/>
  <c r="N256" i="12"/>
  <c r="N271" i="12"/>
  <c r="N285" i="12"/>
  <c r="N299" i="12"/>
  <c r="N313" i="12"/>
  <c r="N328" i="12"/>
  <c r="N341" i="12"/>
  <c r="N353" i="12"/>
  <c r="N364" i="12"/>
  <c r="N374" i="12"/>
  <c r="N385" i="12"/>
  <c r="N396" i="12"/>
  <c r="N406" i="12"/>
  <c r="N417" i="12"/>
  <c r="N428" i="12"/>
  <c r="N438" i="12"/>
  <c r="N449" i="12"/>
  <c r="N460" i="12"/>
  <c r="N470" i="12"/>
  <c r="N481" i="12"/>
  <c r="N492" i="12"/>
  <c r="N502" i="12"/>
  <c r="N513" i="12"/>
  <c r="N524" i="12"/>
  <c r="N534" i="12"/>
  <c r="N545" i="12"/>
  <c r="N552" i="12"/>
  <c r="N557" i="12"/>
  <c r="N562" i="12"/>
  <c r="N568" i="12"/>
  <c r="N573" i="12"/>
  <c r="N578" i="12"/>
  <c r="N584" i="12"/>
  <c r="N589" i="12"/>
  <c r="N594" i="12"/>
  <c r="N600" i="12"/>
  <c r="N605" i="12"/>
  <c r="N610" i="12"/>
  <c r="N616" i="12"/>
  <c r="N621" i="12"/>
  <c r="N626" i="12"/>
  <c r="N632" i="12"/>
  <c r="N637" i="12"/>
  <c r="N642" i="12"/>
  <c r="N648" i="12"/>
  <c r="N653" i="12"/>
  <c r="N658" i="12"/>
  <c r="N664" i="12"/>
  <c r="N669" i="12"/>
  <c r="N674" i="12"/>
  <c r="N680" i="12"/>
  <c r="N685" i="12"/>
  <c r="N690" i="12"/>
  <c r="N696" i="12"/>
  <c r="N701" i="12"/>
  <c r="N706" i="12"/>
  <c r="N712" i="12"/>
  <c r="N717" i="12"/>
  <c r="N722" i="12"/>
  <c r="N728" i="12"/>
  <c r="N733" i="12"/>
  <c r="N738" i="12"/>
  <c r="N744" i="12"/>
  <c r="N749" i="12"/>
  <c r="N754" i="12"/>
  <c r="N760" i="12"/>
  <c r="N765" i="12"/>
  <c r="N770" i="12"/>
  <c r="N774" i="12"/>
  <c r="N778" i="12"/>
  <c r="N782" i="12"/>
  <c r="N786" i="12"/>
  <c r="N790" i="12"/>
  <c r="N794" i="12"/>
  <c r="N798" i="12"/>
  <c r="N802" i="12"/>
  <c r="N806" i="12"/>
  <c r="N810" i="12"/>
  <c r="N814" i="12"/>
  <c r="N818" i="12"/>
  <c r="N822" i="12"/>
  <c r="N826" i="12"/>
  <c r="N830" i="12"/>
  <c r="N834" i="12"/>
  <c r="N838" i="12"/>
  <c r="N842" i="12"/>
  <c r="N846" i="12"/>
  <c r="N850" i="12"/>
  <c r="N854" i="12"/>
  <c r="N858" i="12"/>
  <c r="N862" i="12"/>
  <c r="N866" i="12"/>
  <c r="N870" i="12"/>
  <c r="N874" i="12"/>
  <c r="N878" i="12"/>
  <c r="N882" i="12"/>
  <c r="N886" i="12"/>
  <c r="N890" i="12"/>
  <c r="N894" i="12"/>
  <c r="N898" i="12"/>
  <c r="N902" i="12"/>
  <c r="N906" i="12"/>
  <c r="N910" i="12"/>
  <c r="N914" i="12"/>
  <c r="N918" i="12"/>
  <c r="N922" i="12"/>
  <c r="N926" i="12"/>
  <c r="N930" i="12"/>
  <c r="N934" i="12"/>
  <c r="N938" i="12"/>
  <c r="N942" i="12"/>
  <c r="N946" i="12"/>
  <c r="N950" i="12"/>
  <c r="N954" i="12"/>
  <c r="N958" i="12"/>
  <c r="N962" i="12"/>
  <c r="N966" i="12"/>
  <c r="N970" i="12"/>
  <c r="N974" i="12"/>
  <c r="N978" i="12"/>
  <c r="N982" i="12"/>
  <c r="N986" i="12"/>
  <c r="N990" i="12"/>
  <c r="N994" i="12"/>
  <c r="N998" i="12"/>
  <c r="N1002" i="12"/>
  <c r="N1006" i="12"/>
  <c r="N1010" i="12"/>
  <c r="N1014" i="12"/>
  <c r="N1018" i="12"/>
  <c r="N1022" i="12"/>
  <c r="N1026" i="12"/>
  <c r="N1030" i="12"/>
  <c r="N1034" i="12"/>
  <c r="N1038" i="12"/>
  <c r="N1042" i="12"/>
  <c r="N1046" i="12"/>
  <c r="N1050" i="12"/>
  <c r="N1054" i="12"/>
  <c r="N1058" i="12"/>
  <c r="N1062" i="12"/>
  <c r="N1066" i="12"/>
  <c r="N1070" i="12"/>
  <c r="N1074" i="12"/>
  <c r="N1078" i="12"/>
  <c r="N1082" i="12"/>
  <c r="N1086" i="12"/>
  <c r="N1090" i="12"/>
  <c r="N1094" i="12"/>
  <c r="N1098" i="12"/>
  <c r="N1102" i="12"/>
  <c r="N1106" i="12"/>
  <c r="N1110" i="12"/>
  <c r="N20" i="12"/>
  <c r="N48" i="12"/>
  <c r="N77" i="12"/>
  <c r="N105" i="12"/>
  <c r="N133" i="12"/>
  <c r="N163" i="12"/>
  <c r="N191" i="12"/>
  <c r="N219" i="12"/>
  <c r="N248" i="12"/>
  <c r="N276" i="12"/>
  <c r="N304" i="12"/>
  <c r="N333" i="12"/>
  <c r="N357" i="12"/>
  <c r="N378" i="12"/>
  <c r="N400" i="12"/>
  <c r="N421" i="12"/>
  <c r="N442" i="12"/>
  <c r="N464" i="12"/>
  <c r="N485" i="12"/>
  <c r="N506" i="12"/>
  <c r="N528" i="12"/>
  <c r="N548" i="12"/>
  <c r="N558" i="12"/>
  <c r="N569" i="12"/>
  <c r="N580" i="12"/>
  <c r="N590" i="12"/>
  <c r="N601" i="12"/>
  <c r="N612" i="12"/>
  <c r="N622" i="12"/>
  <c r="N633" i="12"/>
  <c r="N644" i="12"/>
  <c r="N654" i="12"/>
  <c r="N665" i="12"/>
  <c r="N676" i="12"/>
  <c r="N686" i="12"/>
  <c r="N697" i="12"/>
  <c r="N708" i="12"/>
  <c r="N718" i="12"/>
  <c r="N729" i="12"/>
  <c r="N740" i="12"/>
  <c r="N750" i="12"/>
  <c r="N761" i="12"/>
  <c r="N771" i="12"/>
  <c r="N779" i="12"/>
  <c r="N787" i="12"/>
  <c r="N795" i="12"/>
  <c r="N803" i="12"/>
  <c r="N811" i="12"/>
  <c r="N819" i="12"/>
  <c r="N827" i="12"/>
  <c r="N835" i="12"/>
  <c r="N843" i="12"/>
  <c r="N851" i="12"/>
  <c r="N859" i="12"/>
  <c r="N867" i="12"/>
  <c r="N875" i="12"/>
  <c r="N883" i="12"/>
  <c r="N891" i="12"/>
  <c r="N899" i="12"/>
  <c r="N907" i="12"/>
  <c r="N915" i="12"/>
  <c r="N923" i="12"/>
  <c r="N931" i="12"/>
  <c r="N939" i="12"/>
  <c r="N947" i="12"/>
  <c r="N955" i="12"/>
  <c r="N963" i="12"/>
  <c r="N971" i="12"/>
  <c r="N979" i="12"/>
  <c r="N987" i="12"/>
  <c r="N995" i="12"/>
  <c r="N1003" i="12"/>
  <c r="N1011" i="12"/>
  <c r="N1019" i="12"/>
  <c r="N1027" i="12"/>
  <c r="N1035" i="12"/>
  <c r="N1043" i="12"/>
  <c r="N1051" i="12"/>
  <c r="N1059" i="12"/>
  <c r="N1067" i="12"/>
  <c r="N1075" i="12"/>
  <c r="N1083" i="12"/>
  <c r="N1091" i="12"/>
  <c r="N1099" i="12"/>
  <c r="N1107" i="12"/>
  <c r="N1114" i="12"/>
  <c r="N1118" i="12"/>
  <c r="N1122" i="12"/>
  <c r="N1126" i="12"/>
  <c r="N1130" i="12"/>
  <c r="N1134" i="12"/>
  <c r="N1138" i="12"/>
  <c r="N1142" i="12"/>
  <c r="N1146" i="12"/>
  <c r="N1150" i="12"/>
  <c r="N1154" i="12"/>
  <c r="N1158" i="12"/>
  <c r="N1162" i="12"/>
  <c r="N1166" i="12"/>
  <c r="N1170" i="12"/>
  <c r="N1174" i="12"/>
  <c r="N1178" i="12"/>
  <c r="N1182" i="12"/>
  <c r="N1186" i="12"/>
  <c r="N1190" i="12"/>
  <c r="N1194" i="12"/>
  <c r="N1198" i="12"/>
  <c r="N1202" i="12"/>
  <c r="N1206" i="12"/>
  <c r="N1210" i="12"/>
  <c r="N1214" i="12"/>
  <c r="N1218" i="12"/>
  <c r="N1222" i="12"/>
  <c r="N1226" i="12"/>
  <c r="N1230" i="12"/>
  <c r="N1234" i="12"/>
  <c r="N1238" i="12"/>
  <c r="N1242" i="12"/>
  <c r="N1246" i="12"/>
  <c r="N1250" i="12"/>
  <c r="N1254" i="12"/>
  <c r="N1258" i="12"/>
  <c r="N1262" i="12"/>
  <c r="N1266" i="12"/>
  <c r="N1270" i="12"/>
  <c r="N1274" i="12"/>
  <c r="N1278" i="12"/>
  <c r="N1282" i="12"/>
  <c r="N1286" i="12"/>
  <c r="N1290" i="12"/>
  <c r="N1294" i="12"/>
  <c r="N1298" i="12"/>
  <c r="N1302" i="12"/>
  <c r="N1306" i="12"/>
  <c r="N1310" i="12"/>
  <c r="N1314" i="12"/>
  <c r="N1318" i="12"/>
  <c r="N1322" i="12"/>
  <c r="N1326" i="12"/>
  <c r="N1330" i="12"/>
  <c r="N1334" i="12"/>
  <c r="N1338" i="12"/>
  <c r="N1342" i="12"/>
  <c r="N1346" i="12"/>
  <c r="N1350" i="12"/>
  <c r="N1354" i="12"/>
  <c r="N1358" i="12"/>
  <c r="N1362" i="12"/>
  <c r="N1366" i="12"/>
  <c r="N1370" i="12"/>
  <c r="N1374" i="12"/>
  <c r="N1378" i="12"/>
  <c r="N1382" i="12"/>
  <c r="N1386" i="12"/>
  <c r="N1390" i="12"/>
  <c r="N1394" i="12"/>
  <c r="N1398" i="12"/>
  <c r="N1402" i="12"/>
  <c r="N1406" i="12"/>
  <c r="N1410" i="12"/>
  <c r="N1414" i="12"/>
  <c r="N1418" i="12"/>
  <c r="N1422" i="12"/>
  <c r="N1426" i="12"/>
  <c r="N1430" i="12"/>
  <c r="N1434" i="12"/>
  <c r="N1438" i="12"/>
  <c r="N1442" i="12"/>
  <c r="N1446" i="12"/>
  <c r="N1450" i="12"/>
  <c r="N1454" i="12"/>
  <c r="N1458" i="12"/>
  <c r="N1462" i="12"/>
  <c r="N1466" i="12"/>
  <c r="N1470" i="12"/>
  <c r="N1474" i="12"/>
  <c r="N1478" i="12"/>
  <c r="N1482" i="12"/>
  <c r="N1486" i="12"/>
  <c r="N1490" i="12"/>
  <c r="N1494" i="12"/>
  <c r="N1498" i="12"/>
  <c r="N1502" i="12"/>
  <c r="N1506" i="12"/>
  <c r="N1510" i="12"/>
  <c r="N1514" i="12"/>
  <c r="N1518" i="12"/>
  <c r="N1522" i="12"/>
  <c r="N1526" i="12"/>
  <c r="N1530" i="12"/>
  <c r="N1534" i="12"/>
  <c r="N1538" i="12"/>
  <c r="N1542" i="12"/>
  <c r="N1546" i="12"/>
  <c r="N1550" i="12"/>
  <c r="N1554" i="12"/>
  <c r="N1558" i="12"/>
  <c r="N1562" i="12"/>
  <c r="N1566" i="12"/>
  <c r="N1570" i="12"/>
  <c r="N1574" i="12"/>
  <c r="N1578" i="12"/>
  <c r="N1582" i="12"/>
  <c r="N1586" i="12"/>
  <c r="N1590" i="12"/>
  <c r="N1594" i="12"/>
  <c r="N1598" i="12"/>
  <c r="N1602" i="12"/>
  <c r="N1606" i="12"/>
  <c r="N1610" i="12"/>
  <c r="N1614" i="12"/>
  <c r="N1618" i="12"/>
  <c r="N1622" i="12"/>
  <c r="N1626" i="12"/>
  <c r="N1630" i="12"/>
  <c r="N1634" i="12"/>
  <c r="N1638" i="12"/>
  <c r="N1642" i="12"/>
  <c r="N1646" i="12"/>
  <c r="N1650" i="12"/>
  <c r="N1654" i="12"/>
  <c r="N1658" i="12"/>
  <c r="N1662" i="12"/>
  <c r="N1666" i="12"/>
  <c r="N1670" i="12"/>
  <c r="N1674" i="12"/>
  <c r="N1678" i="12"/>
  <c r="N1682" i="12"/>
  <c r="N1686" i="12"/>
  <c r="N1690" i="12"/>
  <c r="N1694" i="12"/>
  <c r="N1698" i="12"/>
  <c r="N1702" i="12"/>
  <c r="N1706" i="12"/>
  <c r="N1710" i="12"/>
  <c r="N1714" i="12"/>
  <c r="N1718" i="12"/>
  <c r="N1722" i="12"/>
  <c r="N1726" i="12"/>
  <c r="N1730" i="12"/>
  <c r="N1734" i="12"/>
  <c r="N1738" i="12"/>
  <c r="N1742" i="12"/>
  <c r="N1746" i="12"/>
  <c r="N1750" i="12"/>
  <c r="N1754" i="12"/>
  <c r="N1758" i="12"/>
  <c r="N1762" i="12"/>
  <c r="N1766" i="12"/>
  <c r="N1770" i="12"/>
  <c r="N1774" i="12"/>
  <c r="N1778" i="12"/>
  <c r="N1782" i="12"/>
  <c r="N1786" i="12"/>
  <c r="N1790" i="12"/>
  <c r="N1794" i="12"/>
  <c r="N1798" i="12"/>
  <c r="N1802" i="12"/>
  <c r="N1806" i="12"/>
  <c r="N1810" i="12"/>
  <c r="N1814" i="12"/>
  <c r="N1818" i="12"/>
  <c r="N1822" i="12"/>
  <c r="N1826" i="12"/>
  <c r="N1830" i="12"/>
  <c r="N1834" i="12"/>
  <c r="N1838" i="12"/>
  <c r="N1842" i="12"/>
  <c r="N1846" i="12"/>
  <c r="N1850" i="12"/>
  <c r="N1854" i="12"/>
  <c r="N1858" i="12"/>
  <c r="N1862" i="12"/>
  <c r="N1866" i="12"/>
  <c r="N1870" i="12"/>
  <c r="N1874" i="12"/>
  <c r="N1878" i="12"/>
  <c r="N1882" i="12"/>
  <c r="N1886" i="12"/>
  <c r="N1890" i="12"/>
  <c r="N1894" i="12"/>
  <c r="N1898" i="12"/>
  <c r="N1902" i="12"/>
  <c r="N1906" i="12"/>
  <c r="N1910" i="12"/>
  <c r="N1914" i="12"/>
  <c r="N1918" i="12"/>
  <c r="N1922" i="12"/>
  <c r="N1926" i="12"/>
  <c r="N1930" i="12"/>
  <c r="N1934" i="12"/>
  <c r="N1938" i="12"/>
  <c r="N1942" i="12"/>
  <c r="N1946" i="12"/>
  <c r="N1950" i="12"/>
  <c r="N1954" i="12"/>
  <c r="N1958" i="12"/>
  <c r="N1962" i="12"/>
  <c r="N1966" i="12"/>
  <c r="N1970" i="12"/>
  <c r="N1974" i="12"/>
  <c r="N1978" i="12"/>
  <c r="N1982" i="12"/>
  <c r="N1986" i="12"/>
  <c r="N1990" i="12"/>
  <c r="N1994" i="12"/>
  <c r="N1998" i="12"/>
  <c r="N2002" i="12"/>
  <c r="N2006" i="12"/>
  <c r="N2010" i="12"/>
  <c r="N2014" i="12"/>
  <c r="N2018" i="12"/>
  <c r="N2022" i="12"/>
  <c r="N2026" i="12"/>
  <c r="N2030" i="12"/>
  <c r="N2034" i="12"/>
  <c r="N2038" i="12"/>
  <c r="N2042" i="12"/>
  <c r="N2046" i="12"/>
  <c r="N2050" i="12"/>
  <c r="N2054" i="12"/>
  <c r="N2058" i="12"/>
  <c r="N2062" i="12"/>
  <c r="N2066" i="12"/>
  <c r="N2070" i="12"/>
  <c r="N2074" i="12"/>
  <c r="N2078" i="12"/>
  <c r="N2082" i="12"/>
  <c r="N2086" i="12"/>
  <c r="N2090" i="12"/>
  <c r="N2094" i="12"/>
  <c r="N2098" i="12"/>
  <c r="N2102" i="12"/>
  <c r="N2106" i="12"/>
  <c r="N2110" i="12"/>
  <c r="N2114" i="12"/>
  <c r="N2118" i="12"/>
  <c r="N2122" i="12"/>
  <c r="N2126" i="12"/>
  <c r="N2130" i="12"/>
  <c r="N2134" i="12"/>
  <c r="N21" i="12"/>
  <c r="N51" i="12"/>
  <c r="N79" i="12"/>
  <c r="N107" i="12"/>
  <c r="N136" i="12"/>
  <c r="N164" i="12"/>
  <c r="N192" i="12"/>
  <c r="N221" i="12"/>
  <c r="N249" i="12"/>
  <c r="N277" i="12"/>
  <c r="N307" i="12"/>
  <c r="N335" i="12"/>
  <c r="N358" i="12"/>
  <c r="N380" i="12"/>
  <c r="N401" i="12"/>
  <c r="N422" i="12"/>
  <c r="N444" i="12"/>
  <c r="N465" i="12"/>
  <c r="N486" i="12"/>
  <c r="N508" i="12"/>
  <c r="N529" i="12"/>
  <c r="N549" i="12"/>
  <c r="N560" i="12"/>
  <c r="N570" i="12"/>
  <c r="N581" i="12"/>
  <c r="N592" i="12"/>
  <c r="N602" i="12"/>
  <c r="N613" i="12"/>
  <c r="N624" i="12"/>
  <c r="N634" i="12"/>
  <c r="N645" i="12"/>
  <c r="N656" i="12"/>
  <c r="N666" i="12"/>
  <c r="N677" i="12"/>
  <c r="N688" i="12"/>
  <c r="N698" i="12"/>
  <c r="N709" i="12"/>
  <c r="N720" i="12"/>
  <c r="N730" i="12"/>
  <c r="N741" i="12"/>
  <c r="N752" i="12"/>
  <c r="N762" i="12"/>
  <c r="N772" i="12"/>
  <c r="N780" i="12"/>
  <c r="N788" i="12"/>
  <c r="N796" i="12"/>
  <c r="N804" i="12"/>
  <c r="N812" i="12"/>
  <c r="N820" i="12"/>
  <c r="N828" i="12"/>
  <c r="N836" i="12"/>
  <c r="N844" i="12"/>
  <c r="N852" i="12"/>
  <c r="N860" i="12"/>
  <c r="N868" i="12"/>
  <c r="N876" i="12"/>
  <c r="N884" i="12"/>
  <c r="N892" i="12"/>
  <c r="N900" i="12"/>
  <c r="N908" i="12"/>
  <c r="N916" i="12"/>
  <c r="N924" i="12"/>
  <c r="N932" i="12"/>
  <c r="N940" i="12"/>
  <c r="N948" i="12"/>
  <c r="N956" i="12"/>
  <c r="N964" i="12"/>
  <c r="N972" i="12"/>
  <c r="N980" i="12"/>
  <c r="N988" i="12"/>
  <c r="N996" i="12"/>
  <c r="N1004" i="12"/>
  <c r="N1012" i="12"/>
  <c r="N1020" i="12"/>
  <c r="N1028" i="12"/>
  <c r="N1036" i="12"/>
  <c r="N1044" i="12"/>
  <c r="N1052" i="12"/>
  <c r="N1060" i="12"/>
  <c r="N1068" i="12"/>
  <c r="N1076" i="12"/>
  <c r="N1084" i="12"/>
  <c r="N1092" i="12"/>
  <c r="N1100" i="12"/>
  <c r="N1108" i="12"/>
  <c r="N1115" i="12"/>
  <c r="N1119" i="12"/>
  <c r="N1123" i="12"/>
  <c r="N1127" i="12"/>
  <c r="N1131" i="12"/>
  <c r="N1135" i="12"/>
  <c r="N1139" i="12"/>
  <c r="N1143" i="12"/>
  <c r="N1147" i="12"/>
  <c r="N1151" i="12"/>
  <c r="N1155" i="12"/>
  <c r="N1159" i="12"/>
  <c r="N1163" i="12"/>
  <c r="N1167" i="12"/>
  <c r="N1171" i="12"/>
  <c r="N1175" i="12"/>
  <c r="N1179" i="12"/>
  <c r="N1183" i="12"/>
  <c r="N1187" i="12"/>
  <c r="N1191" i="12"/>
  <c r="N1195" i="12"/>
  <c r="N1199" i="12"/>
  <c r="N1203" i="12"/>
  <c r="N1207" i="12"/>
  <c r="N1211" i="12"/>
  <c r="N1215" i="12"/>
  <c r="N1219" i="12"/>
  <c r="N1223" i="12"/>
  <c r="N1227" i="12"/>
  <c r="N1231" i="12"/>
  <c r="N1235" i="12"/>
  <c r="N1239" i="12"/>
  <c r="N1243" i="12"/>
  <c r="N1247" i="12"/>
  <c r="N1251" i="12"/>
  <c r="N1255" i="12"/>
  <c r="N1259" i="12"/>
  <c r="N1263" i="12"/>
  <c r="N1267" i="12"/>
  <c r="N1271" i="12"/>
  <c r="N1275" i="12"/>
  <c r="N1279" i="12"/>
  <c r="N1283" i="12"/>
  <c r="N1287" i="12"/>
  <c r="N1291" i="12"/>
  <c r="N1295" i="12"/>
  <c r="N1299" i="12"/>
  <c r="N1303" i="12"/>
  <c r="N1307" i="12"/>
  <c r="N1311" i="12"/>
  <c r="N1315" i="12"/>
  <c r="N1319" i="12"/>
  <c r="N1323" i="12"/>
  <c r="N1327" i="12"/>
  <c r="N1331" i="12"/>
  <c r="N1335" i="12"/>
  <c r="N1339" i="12"/>
  <c r="N1343" i="12"/>
  <c r="N1347" i="12"/>
  <c r="N1351" i="12"/>
  <c r="N1355" i="12"/>
  <c r="N1359" i="12"/>
  <c r="N1363" i="12"/>
  <c r="N1367" i="12"/>
  <c r="N1371" i="12"/>
  <c r="N1375" i="12"/>
  <c r="N1379" i="12"/>
  <c r="N1383" i="12"/>
  <c r="N1387" i="12"/>
  <c r="N1391" i="12"/>
  <c r="N1395" i="12"/>
  <c r="N1399" i="12"/>
  <c r="N1403" i="12"/>
  <c r="N1407" i="12"/>
  <c r="N1411" i="12"/>
  <c r="N1415" i="12"/>
  <c r="N1419" i="12"/>
  <c r="N1423" i="12"/>
  <c r="N1427" i="12"/>
  <c r="N1431" i="12"/>
  <c r="N1435" i="12"/>
  <c r="N1439" i="12"/>
  <c r="N1443" i="12"/>
  <c r="N1447" i="12"/>
  <c r="N1451" i="12"/>
  <c r="N1455" i="12"/>
  <c r="N1459" i="12"/>
  <c r="N1463" i="12"/>
  <c r="N1467" i="12"/>
  <c r="N1471" i="12"/>
  <c r="N1475" i="12"/>
  <c r="N1479" i="12"/>
  <c r="N1483" i="12"/>
  <c r="N1487" i="12"/>
  <c r="N1491" i="12"/>
  <c r="N1495" i="12"/>
  <c r="N1499" i="12"/>
  <c r="N1503" i="12"/>
  <c r="N1507" i="12"/>
  <c r="N1511" i="12"/>
  <c r="N1515" i="12"/>
  <c r="N1519" i="12"/>
  <c r="N1523" i="12"/>
  <c r="N1527" i="12"/>
  <c r="N1531" i="12"/>
  <c r="N1535" i="12"/>
  <c r="N1539" i="12"/>
  <c r="N1543" i="12"/>
  <c r="N1547" i="12"/>
  <c r="N1551" i="12"/>
  <c r="N1555" i="12"/>
  <c r="N1559" i="12"/>
  <c r="N1563" i="12"/>
  <c r="N1567" i="12"/>
  <c r="N1571" i="12"/>
  <c r="N1575" i="12"/>
  <c r="N1579" i="12"/>
  <c r="N1583" i="12"/>
  <c r="N1587" i="12"/>
  <c r="N1591" i="12"/>
  <c r="N1595" i="12"/>
  <c r="N1599" i="12"/>
  <c r="N1603" i="12"/>
  <c r="N1607" i="12"/>
  <c r="N1611" i="12"/>
  <c r="N1615" i="12"/>
  <c r="N1619" i="12"/>
  <c r="N1623" i="12"/>
  <c r="N1627" i="12"/>
  <c r="N1631" i="12"/>
  <c r="N1635" i="12"/>
  <c r="N1639" i="12"/>
  <c r="N1643" i="12"/>
  <c r="N1647" i="12"/>
  <c r="N1651" i="12"/>
  <c r="N1655" i="12"/>
  <c r="N1659" i="12"/>
  <c r="N1663" i="12"/>
  <c r="N1667" i="12"/>
  <c r="N1671" i="12"/>
  <c r="N1675" i="12"/>
  <c r="N1679" i="12"/>
  <c r="N1683" i="12"/>
  <c r="N1687" i="12"/>
  <c r="N1691" i="12"/>
  <c r="N1695" i="12"/>
  <c r="N1699" i="12"/>
  <c r="N1703" i="12"/>
  <c r="N1707" i="12"/>
  <c r="N1711" i="12"/>
  <c r="N1715" i="12"/>
  <c r="N1719" i="12"/>
  <c r="N1723" i="12"/>
  <c r="N1727" i="12"/>
  <c r="N1731" i="12"/>
  <c r="N1735" i="12"/>
  <c r="N1739" i="12"/>
  <c r="N1743" i="12"/>
  <c r="N1747" i="12"/>
  <c r="N1751" i="12"/>
  <c r="N1755" i="12"/>
  <c r="N1759" i="12"/>
  <c r="N1763" i="12"/>
  <c r="N1767" i="12"/>
  <c r="N1771" i="12"/>
  <c r="N1775" i="12"/>
  <c r="N1779" i="12"/>
  <c r="N1783" i="12"/>
  <c r="N1787" i="12"/>
  <c r="N1791" i="12"/>
  <c r="N1795" i="12"/>
  <c r="N1799" i="12"/>
  <c r="N1803" i="12"/>
  <c r="N1807" i="12"/>
  <c r="N1811" i="12"/>
  <c r="N1815" i="12"/>
  <c r="N1819" i="12"/>
  <c r="N1823" i="12"/>
  <c r="N1827" i="12"/>
  <c r="N1831" i="12"/>
  <c r="N1835" i="12"/>
  <c r="N1839" i="12"/>
  <c r="N1843" i="12"/>
  <c r="N1847" i="12"/>
  <c r="N1851" i="12"/>
  <c r="N1855" i="12"/>
  <c r="N1859" i="12"/>
  <c r="N1863" i="12"/>
  <c r="N1867" i="12"/>
  <c r="N1871" i="12"/>
  <c r="N1875" i="12"/>
  <c r="N1879" i="12"/>
  <c r="N1883" i="12"/>
  <c r="N1887" i="12"/>
  <c r="N1891" i="12"/>
  <c r="N1895" i="12"/>
  <c r="N1899" i="12"/>
  <c r="N1903" i="12"/>
  <c r="N1907" i="12"/>
  <c r="N1911" i="12"/>
  <c r="N1915" i="12"/>
  <c r="N1919" i="12"/>
  <c r="N1923" i="12"/>
  <c r="N1927" i="12"/>
  <c r="N1931" i="12"/>
  <c r="N1935" i="12"/>
  <c r="N1939" i="12"/>
  <c r="N1943" i="12"/>
  <c r="N1947" i="12"/>
  <c r="N1951" i="12"/>
  <c r="N1955" i="12"/>
  <c r="N1959" i="12"/>
  <c r="N1963" i="12"/>
  <c r="N1967" i="12"/>
  <c r="N1971" i="12"/>
  <c r="N1975" i="12"/>
  <c r="N1979" i="12"/>
  <c r="N1983" i="12"/>
  <c r="N1987" i="12"/>
  <c r="N1991" i="12"/>
  <c r="N1995" i="12"/>
  <c r="N1999" i="12"/>
  <c r="N2003" i="12"/>
  <c r="N2007" i="12"/>
  <c r="N2011" i="12"/>
  <c r="N2015" i="12"/>
  <c r="N2019" i="12"/>
  <c r="N2023" i="12"/>
  <c r="N2027" i="12"/>
  <c r="N2031" i="12"/>
  <c r="N2035" i="12"/>
  <c r="N2039" i="12"/>
  <c r="N2043" i="12"/>
  <c r="N2047" i="12"/>
  <c r="N2051" i="12"/>
  <c r="N2055" i="12"/>
  <c r="N2059" i="12"/>
  <c r="N2063" i="12"/>
  <c r="N2067" i="12"/>
  <c r="N2071" i="12"/>
  <c r="N2075" i="12"/>
  <c r="N2079" i="12"/>
  <c r="N2083" i="12"/>
  <c r="N2087" i="12"/>
  <c r="N2091" i="12"/>
  <c r="N2095" i="12"/>
  <c r="N2099" i="12"/>
  <c r="N2103" i="12"/>
  <c r="N2107" i="12"/>
  <c r="N2111" i="12"/>
  <c r="N2115" i="12"/>
  <c r="N2119" i="12"/>
  <c r="N2123" i="12"/>
  <c r="N2127" i="12"/>
  <c r="N2131" i="12"/>
  <c r="N2135" i="12"/>
  <c r="N35" i="12"/>
  <c r="N91" i="12"/>
  <c r="N148" i="12"/>
  <c r="N205" i="12"/>
  <c r="N261" i="12"/>
  <c r="N319" i="12"/>
  <c r="N368" i="12"/>
  <c r="N410" i="12"/>
  <c r="N453" i="12"/>
  <c r="N496" i="12"/>
  <c r="N538" i="12"/>
  <c r="N564" i="12"/>
  <c r="N585" i="12"/>
  <c r="N606" i="12"/>
  <c r="N628" i="12"/>
  <c r="N649" i="12"/>
  <c r="N670" i="12"/>
  <c r="N692" i="12"/>
  <c r="N713" i="12"/>
  <c r="N734" i="12"/>
  <c r="N756" i="12"/>
  <c r="N775" i="12"/>
  <c r="N791" i="12"/>
  <c r="N807" i="12"/>
  <c r="N823" i="12"/>
  <c r="N839" i="12"/>
  <c r="N855" i="12"/>
  <c r="N871" i="12"/>
  <c r="N887" i="12"/>
  <c r="N903" i="12"/>
  <c r="N919" i="12"/>
  <c r="N935" i="12"/>
  <c r="N951" i="12"/>
  <c r="N967" i="12"/>
  <c r="N983" i="12"/>
  <c r="N999" i="12"/>
  <c r="N1015" i="12"/>
  <c r="N1031" i="12"/>
  <c r="N1047" i="12"/>
  <c r="N1063" i="12"/>
  <c r="N1079" i="12"/>
  <c r="N1095" i="12"/>
  <c r="N1111" i="12"/>
  <c r="N1120" i="12"/>
  <c r="N1128" i="12"/>
  <c r="N1136" i="12"/>
  <c r="N1144" i="12"/>
  <c r="N1152" i="12"/>
  <c r="N1160" i="12"/>
  <c r="N1168" i="12"/>
  <c r="N1176" i="12"/>
  <c r="N1184" i="12"/>
  <c r="N1192" i="12"/>
  <c r="N1200" i="12"/>
  <c r="N1208" i="12"/>
  <c r="N1216" i="12"/>
  <c r="N1224" i="12"/>
  <c r="N1232" i="12"/>
  <c r="N1240" i="12"/>
  <c r="N1248" i="12"/>
  <c r="N1256" i="12"/>
  <c r="N1264" i="12"/>
  <c r="N1272" i="12"/>
  <c r="N1280" i="12"/>
  <c r="N1288" i="12"/>
  <c r="N1296" i="12"/>
  <c r="N1304" i="12"/>
  <c r="N1312" i="12"/>
  <c r="N1320" i="12"/>
  <c r="N1328" i="12"/>
  <c r="N1336" i="12"/>
  <c r="N1344" i="12"/>
  <c r="N1352" i="12"/>
  <c r="N1360" i="12"/>
  <c r="N1368" i="12"/>
  <c r="N1376" i="12"/>
  <c r="N1384" i="12"/>
  <c r="N1392" i="12"/>
  <c r="N1400" i="12"/>
  <c r="N1408" i="12"/>
  <c r="N1416" i="12"/>
  <c r="N1424" i="12"/>
  <c r="N1432" i="12"/>
  <c r="N1440" i="12"/>
  <c r="N1448" i="12"/>
  <c r="N1456" i="12"/>
  <c r="N1464" i="12"/>
  <c r="N1472" i="12"/>
  <c r="N1480" i="12"/>
  <c r="N1488" i="12"/>
  <c r="N1496" i="12"/>
  <c r="N1504" i="12"/>
  <c r="N1512" i="12"/>
  <c r="N1520" i="12"/>
  <c r="N1528" i="12"/>
  <c r="N1536" i="12"/>
  <c r="N1544" i="12"/>
  <c r="N1552" i="12"/>
  <c r="N1560" i="12"/>
  <c r="N1568" i="12"/>
  <c r="N1576" i="12"/>
  <c r="N1584" i="12"/>
  <c r="N1592" i="12"/>
  <c r="N1600" i="12"/>
  <c r="N1608" i="12"/>
  <c r="N1616" i="12"/>
  <c r="N1624" i="12"/>
  <c r="N1632" i="12"/>
  <c r="N1640" i="12"/>
  <c r="N1648" i="12"/>
  <c r="N1656" i="12"/>
  <c r="N1664" i="12"/>
  <c r="N1672" i="12"/>
  <c r="N1680" i="12"/>
  <c r="N1688" i="12"/>
  <c r="N1696" i="12"/>
  <c r="N1704" i="12"/>
  <c r="N1712" i="12"/>
  <c r="N1720" i="12"/>
  <c r="N1728" i="12"/>
  <c r="N1736" i="12"/>
  <c r="N1744" i="12"/>
  <c r="N1752" i="12"/>
  <c r="N1760" i="12"/>
  <c r="N1768" i="12"/>
  <c r="N1776" i="12"/>
  <c r="N1784" i="12"/>
  <c r="N1792" i="12"/>
  <c r="N1800" i="12"/>
  <c r="N1808" i="12"/>
  <c r="N1816" i="12"/>
  <c r="N1824" i="12"/>
  <c r="N1832" i="12"/>
  <c r="N1840" i="12"/>
  <c r="N1848" i="12"/>
  <c r="N1856" i="12"/>
  <c r="N1864" i="12"/>
  <c r="N1872" i="12"/>
  <c r="N1880" i="12"/>
  <c r="N1888" i="12"/>
  <c r="N1896" i="12"/>
  <c r="N1904" i="12"/>
  <c r="N1912" i="12"/>
  <c r="N1920" i="12"/>
  <c r="N1928" i="12"/>
  <c r="N1936" i="12"/>
  <c r="N1944" i="12"/>
  <c r="N1952" i="12"/>
  <c r="N1960" i="12"/>
  <c r="N1968" i="12"/>
  <c r="N1976" i="12"/>
  <c r="N1984" i="12"/>
  <c r="N1992" i="12"/>
  <c r="N2000" i="12"/>
  <c r="N2008" i="12"/>
  <c r="N2016" i="12"/>
  <c r="N2024" i="12"/>
  <c r="N2032" i="12"/>
  <c r="N2040" i="12"/>
  <c r="N2048" i="12"/>
  <c r="N2056" i="12"/>
  <c r="N2064" i="12"/>
  <c r="N2072" i="12"/>
  <c r="N2080" i="12"/>
  <c r="N2088" i="12"/>
  <c r="N2096" i="12"/>
  <c r="N2104" i="12"/>
  <c r="N2112" i="12"/>
  <c r="N2120" i="12"/>
  <c r="N2128" i="12"/>
  <c r="N2136" i="12"/>
  <c r="N2140" i="12"/>
  <c r="N2144" i="12"/>
  <c r="N2148" i="12"/>
  <c r="N2152" i="12"/>
  <c r="N2156" i="12"/>
  <c r="N2160" i="12"/>
  <c r="N2164" i="12"/>
  <c r="N2168" i="12"/>
  <c r="N2172" i="12"/>
  <c r="N2176" i="12"/>
  <c r="N2180" i="12"/>
  <c r="N2184" i="12"/>
  <c r="N2188" i="12"/>
  <c r="N2192" i="12"/>
  <c r="N2196" i="12"/>
  <c r="N2200" i="12"/>
  <c r="N2204" i="12"/>
  <c r="N2208" i="12"/>
  <c r="N2212" i="12"/>
  <c r="N2216" i="12"/>
  <c r="N2220" i="12"/>
  <c r="N2224" i="12"/>
  <c r="N2228" i="12"/>
  <c r="N2232" i="12"/>
  <c r="N2236" i="12"/>
  <c r="N2240" i="12"/>
  <c r="N2244" i="12"/>
  <c r="N2248" i="12"/>
  <c r="N2252" i="12"/>
  <c r="N2256" i="12"/>
  <c r="N36" i="12"/>
  <c r="N93" i="12"/>
  <c r="N149" i="12"/>
  <c r="N207" i="12"/>
  <c r="N264" i="12"/>
  <c r="N320" i="12"/>
  <c r="N369" i="12"/>
  <c r="N412" i="12"/>
  <c r="N454" i="12"/>
  <c r="N497" i="12"/>
  <c r="N540" i="12"/>
  <c r="N565" i="12"/>
  <c r="N586" i="12"/>
  <c r="N608" i="12"/>
  <c r="N629" i="12"/>
  <c r="N650" i="12"/>
  <c r="N672" i="12"/>
  <c r="N693" i="12"/>
  <c r="N714" i="12"/>
  <c r="N736" i="12"/>
  <c r="N757" i="12"/>
  <c r="N776" i="12"/>
  <c r="N792" i="12"/>
  <c r="N808" i="12"/>
  <c r="N824" i="12"/>
  <c r="N840" i="12"/>
  <c r="N856" i="12"/>
  <c r="N872" i="12"/>
  <c r="N888" i="12"/>
  <c r="N904" i="12"/>
  <c r="N920" i="12"/>
  <c r="N936" i="12"/>
  <c r="N952" i="12"/>
  <c r="N968" i="12"/>
  <c r="N984" i="12"/>
  <c r="N1000" i="12"/>
  <c r="N1016" i="12"/>
  <c r="N1032" i="12"/>
  <c r="N1048" i="12"/>
  <c r="N1064" i="12"/>
  <c r="N1080" i="12"/>
  <c r="N1096" i="12"/>
  <c r="N1112" i="12"/>
  <c r="N1121" i="12"/>
  <c r="N1129" i="12"/>
  <c r="N1137" i="12"/>
  <c r="N1145" i="12"/>
  <c r="N1153" i="12"/>
  <c r="N1161" i="12"/>
  <c r="N1169" i="12"/>
  <c r="N1177" i="12"/>
  <c r="N1185" i="12"/>
  <c r="N1193" i="12"/>
  <c r="N1201" i="12"/>
  <c r="N1209" i="12"/>
  <c r="N1217" i="12"/>
  <c r="N1225" i="12"/>
  <c r="N1233" i="12"/>
  <c r="N1241" i="12"/>
  <c r="N1249" i="12"/>
  <c r="N1257" i="12"/>
  <c r="N1265" i="12"/>
  <c r="N1273" i="12"/>
  <c r="N1281" i="12"/>
  <c r="N1289" i="12"/>
  <c r="N1297" i="12"/>
  <c r="N1305" i="12"/>
  <c r="N1313" i="12"/>
  <c r="N1321" i="12"/>
  <c r="N1329" i="12"/>
  <c r="N1337" i="12"/>
  <c r="N1345" i="12"/>
  <c r="N1353" i="12"/>
  <c r="N1361" i="12"/>
  <c r="N1369" i="12"/>
  <c r="N1377" i="12"/>
  <c r="N1385" i="12"/>
  <c r="N1393" i="12"/>
  <c r="N1401" i="12"/>
  <c r="N1409" i="12"/>
  <c r="N1417" i="12"/>
  <c r="N1425" i="12"/>
  <c r="N1433" i="12"/>
  <c r="N1441" i="12"/>
  <c r="N1449" i="12"/>
  <c r="N1457" i="12"/>
  <c r="N1465" i="12"/>
  <c r="N1473" i="12"/>
  <c r="N1481" i="12"/>
  <c r="N1489" i="12"/>
  <c r="N1497" i="12"/>
  <c r="N1505" i="12"/>
  <c r="N1513" i="12"/>
  <c r="N1521" i="12"/>
  <c r="N1529" i="12"/>
  <c r="N1537" i="12"/>
  <c r="N1545" i="12"/>
  <c r="N1553" i="12"/>
  <c r="N1561" i="12"/>
  <c r="N1569" i="12"/>
  <c r="N1577" i="12"/>
  <c r="N1585" i="12"/>
  <c r="N1593" i="12"/>
  <c r="N1601" i="12"/>
  <c r="N1609" i="12"/>
  <c r="N1617" i="12"/>
  <c r="N1625" i="12"/>
  <c r="N1633" i="12"/>
  <c r="N1641" i="12"/>
  <c r="N1649" i="12"/>
  <c r="N1657" i="12"/>
  <c r="N1665" i="12"/>
  <c r="N1673" i="12"/>
  <c r="N1681" i="12"/>
  <c r="N1689" i="12"/>
  <c r="N1697" i="12"/>
  <c r="N1705" i="12"/>
  <c r="N1713" i="12"/>
  <c r="N1721" i="12"/>
  <c r="N1729" i="12"/>
  <c r="N1737" i="12"/>
  <c r="N1745" i="12"/>
  <c r="N1753" i="12"/>
  <c r="N1761" i="12"/>
  <c r="N1769" i="12"/>
  <c r="N1777" i="12"/>
  <c r="N1785" i="12"/>
  <c r="N1793" i="12"/>
  <c r="N1801" i="12"/>
  <c r="N1809" i="12"/>
  <c r="N1817" i="12"/>
  <c r="N1825" i="12"/>
  <c r="N1833" i="12"/>
  <c r="N1841" i="12"/>
  <c r="N1849" i="12"/>
  <c r="N1857" i="12"/>
  <c r="N1865" i="12"/>
  <c r="N1873" i="12"/>
  <c r="N1881" i="12"/>
  <c r="N1889" i="12"/>
  <c r="N1897" i="12"/>
  <c r="N1905" i="12"/>
  <c r="N1913" i="12"/>
  <c r="N1921" i="12"/>
  <c r="N1929" i="12"/>
  <c r="N1937" i="12"/>
  <c r="N1945" i="12"/>
  <c r="N1953" i="12"/>
  <c r="N1961" i="12"/>
  <c r="N1969" i="12"/>
  <c r="N1977" i="12"/>
  <c r="N1985" i="12"/>
  <c r="N1993" i="12"/>
  <c r="N2001" i="12"/>
  <c r="N2009" i="12"/>
  <c r="N2017" i="12"/>
  <c r="N2025" i="12"/>
  <c r="N2033" i="12"/>
  <c r="N2041" i="12"/>
  <c r="N2049" i="12"/>
  <c r="N2057" i="12"/>
  <c r="N2065" i="12"/>
  <c r="N2073" i="12"/>
  <c r="N2081" i="12"/>
  <c r="N2089" i="12"/>
  <c r="N2097" i="12"/>
  <c r="N2105" i="12"/>
  <c r="N2113" i="12"/>
  <c r="N2121" i="12"/>
  <c r="N2129" i="12"/>
  <c r="N2137" i="12"/>
  <c r="N2141" i="12"/>
  <c r="N2145" i="12"/>
  <c r="N2149" i="12"/>
  <c r="N2153" i="12"/>
  <c r="N2157" i="12"/>
  <c r="N2161" i="12"/>
  <c r="N2165" i="12"/>
  <c r="N2169" i="12"/>
  <c r="N2173" i="12"/>
  <c r="N2177" i="12"/>
  <c r="N2181" i="12"/>
  <c r="N2185" i="12"/>
  <c r="N2189" i="12"/>
  <c r="N2193" i="12"/>
  <c r="N2197" i="12"/>
  <c r="N2201" i="12"/>
  <c r="N2205" i="12"/>
  <c r="N2209" i="12"/>
  <c r="N2213" i="12"/>
  <c r="N2217" i="12"/>
  <c r="N2221" i="12"/>
  <c r="N2225" i="12"/>
  <c r="N2229" i="12"/>
  <c r="N2233" i="12"/>
  <c r="N2237" i="12"/>
  <c r="N2241" i="12"/>
  <c r="N2245" i="12"/>
  <c r="N2249" i="12"/>
  <c r="N2253" i="12"/>
  <c r="N2257" i="12"/>
  <c r="N63" i="12"/>
  <c r="N176" i="12"/>
  <c r="N291" i="12"/>
  <c r="N389" i="12"/>
  <c r="N474" i="12"/>
  <c r="N553" i="12"/>
  <c r="N596" i="12"/>
  <c r="N638" i="12"/>
  <c r="N681" i="12"/>
  <c r="N724" i="12"/>
  <c r="N766" i="12"/>
  <c r="N799" i="12"/>
  <c r="N831" i="12"/>
  <c r="N863" i="12"/>
  <c r="N895" i="12"/>
  <c r="N927" i="12"/>
  <c r="N959" i="12"/>
  <c r="N991" i="12"/>
  <c r="N1023" i="12"/>
  <c r="N1055" i="12"/>
  <c r="N1087" i="12"/>
  <c r="N1116" i="12"/>
  <c r="N1132" i="12"/>
  <c r="N1148" i="12"/>
  <c r="N1164" i="12"/>
  <c r="N1180" i="12"/>
  <c r="N1196" i="12"/>
  <c r="N1212" i="12"/>
  <c r="N1228" i="12"/>
  <c r="N1244" i="12"/>
  <c r="N1260" i="12"/>
  <c r="N1276" i="12"/>
  <c r="N1292" i="12"/>
  <c r="N1308" i="12"/>
  <c r="N1324" i="12"/>
  <c r="N1340" i="12"/>
  <c r="N1356" i="12"/>
  <c r="N1372" i="12"/>
  <c r="N1388" i="12"/>
  <c r="N1404" i="12"/>
  <c r="N1420" i="12"/>
  <c r="N1436" i="12"/>
  <c r="N1452" i="12"/>
  <c r="N1468" i="12"/>
  <c r="N1484" i="12"/>
  <c r="N1500" i="12"/>
  <c r="N1516" i="12"/>
  <c r="N1532" i="12"/>
  <c r="N1548" i="12"/>
  <c r="N1564" i="12"/>
  <c r="N1580" i="12"/>
  <c r="N1596" i="12"/>
  <c r="N1612" i="12"/>
  <c r="N1628" i="12"/>
  <c r="N1644" i="12"/>
  <c r="N1660" i="12"/>
  <c r="N1676" i="12"/>
  <c r="N1692" i="12"/>
  <c r="N1708" i="12"/>
  <c r="N1724" i="12"/>
  <c r="N1740" i="12"/>
  <c r="N1756" i="12"/>
  <c r="N1772" i="12"/>
  <c r="N1788" i="12"/>
  <c r="N1804" i="12"/>
  <c r="N1820" i="12"/>
  <c r="N1836" i="12"/>
  <c r="N1852" i="12"/>
  <c r="N1868" i="12"/>
  <c r="N1884" i="12"/>
  <c r="N1900" i="12"/>
  <c r="N1916" i="12"/>
  <c r="N1932" i="12"/>
  <c r="N1948" i="12"/>
  <c r="N1964" i="12"/>
  <c r="N1980" i="12"/>
  <c r="N1996" i="12"/>
  <c r="N2012" i="12"/>
  <c r="N2028" i="12"/>
  <c r="N2044" i="12"/>
  <c r="N2060" i="12"/>
  <c r="N2076" i="12"/>
  <c r="N2092" i="12"/>
  <c r="N2108" i="12"/>
  <c r="N2124" i="12"/>
  <c r="N2138" i="12"/>
  <c r="N2146" i="12"/>
  <c r="N2154" i="12"/>
  <c r="N2162" i="12"/>
  <c r="N2170" i="12"/>
  <c r="N2178" i="12"/>
  <c r="N2186" i="12"/>
  <c r="N2194" i="12"/>
  <c r="N2202" i="12"/>
  <c r="N2210" i="12"/>
  <c r="N2218" i="12"/>
  <c r="N2226" i="12"/>
  <c r="N2234" i="12"/>
  <c r="N2242" i="12"/>
  <c r="N2250" i="12"/>
  <c r="N2258" i="12"/>
  <c r="N64" i="12"/>
  <c r="N179" i="12"/>
  <c r="N292" i="12"/>
  <c r="N390" i="12"/>
  <c r="N476" i="12"/>
  <c r="N554" i="12"/>
  <c r="N597" i="12"/>
  <c r="N640" i="12"/>
  <c r="N682" i="12"/>
  <c r="N725" i="12"/>
  <c r="N768" i="12"/>
  <c r="N800" i="12"/>
  <c r="N832" i="12"/>
  <c r="N864" i="12"/>
  <c r="N896" i="12"/>
  <c r="N928" i="12"/>
  <c r="N960" i="12"/>
  <c r="N992" i="12"/>
  <c r="N1024" i="12"/>
  <c r="N1056" i="12"/>
  <c r="N1088" i="12"/>
  <c r="N1117" i="12"/>
  <c r="N1133" i="12"/>
  <c r="N1149" i="12"/>
  <c r="N1165" i="12"/>
  <c r="N1181" i="12"/>
  <c r="N1197" i="12"/>
  <c r="N1213" i="12"/>
  <c r="N1229" i="12"/>
  <c r="N1245" i="12"/>
  <c r="N1261" i="12"/>
  <c r="N1277" i="12"/>
  <c r="N1293" i="12"/>
  <c r="N1309" i="12"/>
  <c r="N1325" i="12"/>
  <c r="N1341" i="12"/>
  <c r="N1357" i="12"/>
  <c r="N1373" i="12"/>
  <c r="N1389" i="12"/>
  <c r="N1405" i="12"/>
  <c r="N1421" i="12"/>
  <c r="N1437" i="12"/>
  <c r="N1453" i="12"/>
  <c r="N1469" i="12"/>
  <c r="N1485" i="12"/>
  <c r="N1501" i="12"/>
  <c r="N1517" i="12"/>
  <c r="N1533" i="12"/>
  <c r="N1549" i="12"/>
  <c r="N1565" i="12"/>
  <c r="N1581" i="12"/>
  <c r="N1597" i="12"/>
  <c r="N1613" i="12"/>
  <c r="N1629" i="12"/>
  <c r="N1645" i="12"/>
  <c r="N1661" i="12"/>
  <c r="N1677" i="12"/>
  <c r="N1693" i="12"/>
  <c r="N1709" i="12"/>
  <c r="N1725" i="12"/>
  <c r="N1741" i="12"/>
  <c r="N1757" i="12"/>
  <c r="N1773" i="12"/>
  <c r="N1789" i="12"/>
  <c r="N1805" i="12"/>
  <c r="N1821" i="12"/>
  <c r="N1837" i="12"/>
  <c r="N1853" i="12"/>
  <c r="N1869" i="12"/>
  <c r="N1885" i="12"/>
  <c r="N1901" i="12"/>
  <c r="N1917" i="12"/>
  <c r="N1933" i="12"/>
  <c r="N1949" i="12"/>
  <c r="N1965" i="12"/>
  <c r="N1981" i="12"/>
  <c r="N1997" i="12"/>
  <c r="N2013" i="12"/>
  <c r="N2029" i="12"/>
  <c r="N2045" i="12"/>
  <c r="N2061" i="12"/>
  <c r="N2077" i="12"/>
  <c r="N2093" i="12"/>
  <c r="N2109" i="12"/>
  <c r="N2125" i="12"/>
  <c r="N2139" i="12"/>
  <c r="N2147" i="12"/>
  <c r="N2155" i="12"/>
  <c r="N2163" i="12"/>
  <c r="N2171" i="12"/>
  <c r="N2179" i="12"/>
  <c r="N2187" i="12"/>
  <c r="N2195" i="12"/>
  <c r="N2203" i="12"/>
  <c r="N2211" i="12"/>
  <c r="N2219" i="12"/>
  <c r="N2227" i="12"/>
  <c r="N2235" i="12"/>
  <c r="N2243" i="12"/>
  <c r="N2251" i="12"/>
  <c r="N2259" i="12"/>
  <c r="N120" i="12"/>
  <c r="N346" i="12"/>
  <c r="N517" i="12"/>
  <c r="N617" i="12"/>
  <c r="N702" i="12"/>
  <c r="N783" i="12"/>
  <c r="N847" i="12"/>
  <c r="N911" i="12"/>
  <c r="N975" i="12"/>
  <c r="N1039" i="12"/>
  <c r="N1103" i="12"/>
  <c r="N1140" i="12"/>
  <c r="N1172" i="12"/>
  <c r="N1204" i="12"/>
  <c r="N1236" i="12"/>
  <c r="N1268" i="12"/>
  <c r="N1300" i="12"/>
  <c r="N1332" i="12"/>
  <c r="N1364" i="12"/>
  <c r="N1396" i="12"/>
  <c r="N1428" i="12"/>
  <c r="N1460" i="12"/>
  <c r="N1492" i="12"/>
  <c r="N1524" i="12"/>
  <c r="N1556" i="12"/>
  <c r="N1588" i="12"/>
  <c r="N1620" i="12"/>
  <c r="N1652" i="12"/>
  <c r="N1684" i="12"/>
  <c r="N1716" i="12"/>
  <c r="N1748" i="12"/>
  <c r="N1780" i="12"/>
  <c r="N1812" i="12"/>
  <c r="N1844" i="12"/>
  <c r="N1876" i="12"/>
  <c r="N1908" i="12"/>
  <c r="N1940" i="12"/>
  <c r="N1972" i="12"/>
  <c r="N2004" i="12"/>
  <c r="N2036" i="12"/>
  <c r="N2068" i="12"/>
  <c r="N2100" i="12"/>
  <c r="N2132" i="12"/>
  <c r="N2150" i="12"/>
  <c r="N2166" i="12"/>
  <c r="N2182" i="12"/>
  <c r="N2198" i="12"/>
  <c r="N2214" i="12"/>
  <c r="N2230" i="12"/>
  <c r="N2246" i="12"/>
  <c r="N121" i="12"/>
  <c r="N348" i="12"/>
  <c r="N518" i="12"/>
  <c r="N618" i="12"/>
  <c r="N704" i="12"/>
  <c r="N784" i="12"/>
  <c r="N848" i="12"/>
  <c r="N912" i="12"/>
  <c r="N976" i="12"/>
  <c r="N1040" i="12"/>
  <c r="N1104" i="12"/>
  <c r="N1141" i="12"/>
  <c r="N1173" i="12"/>
  <c r="N1205" i="12"/>
  <c r="N1237" i="12"/>
  <c r="N1269" i="12"/>
  <c r="N1301" i="12"/>
  <c r="N1333" i="12"/>
  <c r="N1365" i="12"/>
  <c r="N1397" i="12"/>
  <c r="N1429" i="12"/>
  <c r="N1461" i="12"/>
  <c r="N1493" i="12"/>
  <c r="N1525" i="12"/>
  <c r="N1557" i="12"/>
  <c r="N1589" i="12"/>
  <c r="N1621" i="12"/>
  <c r="N1653" i="12"/>
  <c r="N1685" i="12"/>
  <c r="N1717" i="12"/>
  <c r="N1749" i="12"/>
  <c r="N1781" i="12"/>
  <c r="N1813" i="12"/>
  <c r="N1845" i="12"/>
  <c r="N1877" i="12"/>
  <c r="N1909" i="12"/>
  <c r="N1941" i="12"/>
  <c r="N1973" i="12"/>
  <c r="N2005" i="12"/>
  <c r="N2037" i="12"/>
  <c r="N2069" i="12"/>
  <c r="N2101" i="12"/>
  <c r="N2133" i="12"/>
  <c r="N2151" i="12"/>
  <c r="N2167" i="12"/>
  <c r="N2183" i="12"/>
  <c r="N2199" i="12"/>
  <c r="N2215" i="12"/>
  <c r="N2231" i="12"/>
  <c r="N2247" i="12"/>
  <c r="N4" i="12"/>
  <c r="N233" i="12"/>
  <c r="N432" i="12"/>
  <c r="N574" i="12"/>
  <c r="N660" i="12"/>
  <c r="N745" i="12"/>
  <c r="N815" i="12"/>
  <c r="N879" i="12"/>
  <c r="N943" i="12"/>
  <c r="N1007" i="12"/>
  <c r="N1071" i="12"/>
  <c r="N1124" i="12"/>
  <c r="N1156" i="12"/>
  <c r="N1188" i="12"/>
  <c r="N1220" i="12"/>
  <c r="N1252" i="12"/>
  <c r="N1284" i="12"/>
  <c r="N1316" i="12"/>
  <c r="N1348" i="12"/>
  <c r="N1380" i="12"/>
  <c r="N1412" i="12"/>
  <c r="N1444" i="12"/>
  <c r="N1476" i="12"/>
  <c r="N1508" i="12"/>
  <c r="N1540" i="12"/>
  <c r="N1572" i="12"/>
  <c r="N1604" i="12"/>
  <c r="N1636" i="12"/>
  <c r="N1668" i="12"/>
  <c r="N1700" i="12"/>
  <c r="N1732" i="12"/>
  <c r="N1764" i="12"/>
  <c r="N1796" i="12"/>
  <c r="N1828" i="12"/>
  <c r="N1860" i="12"/>
  <c r="N1892" i="12"/>
  <c r="N1924" i="12"/>
  <c r="N1956" i="12"/>
  <c r="N1988" i="12"/>
  <c r="N2020" i="12"/>
  <c r="N2052" i="12"/>
  <c r="N2084" i="12"/>
  <c r="N2116" i="12"/>
  <c r="N2142" i="12"/>
  <c r="N2158" i="12"/>
  <c r="N2174" i="12"/>
  <c r="N2190" i="12"/>
  <c r="N2206" i="12"/>
  <c r="N2222" i="12"/>
  <c r="N2238" i="12"/>
  <c r="N2254" i="12"/>
  <c r="N433" i="12"/>
  <c r="N816" i="12"/>
  <c r="N1072" i="12"/>
  <c r="N1221" i="12"/>
  <c r="N1349" i="12"/>
  <c r="N1477" i="12"/>
  <c r="N1605" i="12"/>
  <c r="N1733" i="12"/>
  <c r="N1861" i="12"/>
  <c r="N1989" i="12"/>
  <c r="N2117" i="12"/>
  <c r="N2191" i="12"/>
  <c r="N2255" i="12"/>
  <c r="N576" i="12"/>
  <c r="N880" i="12"/>
  <c r="N1125" i="12"/>
  <c r="N1253" i="12"/>
  <c r="N1381" i="12"/>
  <c r="N1509" i="12"/>
  <c r="N1637" i="12"/>
  <c r="N1765" i="12"/>
  <c r="N1893" i="12"/>
  <c r="N2021" i="12"/>
  <c r="N2143" i="12"/>
  <c r="N2207" i="12"/>
  <c r="N5" i="12"/>
  <c r="N661" i="12"/>
  <c r="N944" i="12"/>
  <c r="N1157" i="12"/>
  <c r="N1285" i="12"/>
  <c r="N1413" i="12"/>
  <c r="N1541" i="12"/>
  <c r="N1669" i="12"/>
  <c r="N1797" i="12"/>
  <c r="N1925" i="12"/>
  <c r="N2053" i="12"/>
  <c r="N2159" i="12"/>
  <c r="N2223" i="12"/>
  <c r="N1008" i="12"/>
  <c r="N1573" i="12"/>
  <c r="N2085" i="12"/>
  <c r="N1189" i="12"/>
  <c r="N1701" i="12"/>
  <c r="N2175" i="12"/>
  <c r="N235" i="12"/>
  <c r="N1317" i="12"/>
  <c r="N1829" i="12"/>
  <c r="N2239" i="12"/>
  <c r="N1957" i="12"/>
  <c r="N746" i="12"/>
  <c r="N1445" i="12"/>
  <c r="N2" i="12"/>
  <c r="Q2" i="12" s="1"/>
  <c r="Q3" i="12"/>
  <c r="O3" i="12"/>
  <c r="P3" i="12" s="1"/>
  <c r="O2723" i="12" l="1"/>
  <c r="P2723" i="12" s="1"/>
  <c r="Q2723" i="12"/>
  <c r="O2440" i="12"/>
  <c r="P2440" i="12" s="1"/>
  <c r="Q2440" i="12"/>
  <c r="O2568" i="12"/>
  <c r="P2568" i="12" s="1"/>
  <c r="Q2568" i="12"/>
  <c r="O2674" i="12"/>
  <c r="P2674" i="12" s="1"/>
  <c r="Q2674" i="12"/>
  <c r="O2830" i="12"/>
  <c r="P2830" i="12" s="1"/>
  <c r="Q2830" i="12"/>
  <c r="O2312" i="12"/>
  <c r="P2312" i="12" s="1"/>
  <c r="Q2312" i="12"/>
  <c r="O2850" i="12"/>
  <c r="P2850" i="12"/>
  <c r="Q2850" i="12"/>
  <c r="O2765" i="12"/>
  <c r="P2765" i="12"/>
  <c r="Q2765" i="12"/>
  <c r="O2673" i="12"/>
  <c r="P2673" i="12" s="1"/>
  <c r="Q2673" i="12"/>
  <c r="O2524" i="12"/>
  <c r="P2524" i="12" s="1"/>
  <c r="Q2524" i="12"/>
  <c r="O2353" i="12"/>
  <c r="P2353" i="12" s="1"/>
  <c r="Q2353" i="12"/>
  <c r="O2862" i="12"/>
  <c r="P2862" i="12"/>
  <c r="Q2862" i="12"/>
  <c r="O2777" i="12"/>
  <c r="P2777" i="12" s="1"/>
  <c r="Q2777" i="12"/>
  <c r="O2690" i="12"/>
  <c r="P2690" i="12" s="1"/>
  <c r="Q2690" i="12"/>
  <c r="O2546" i="12"/>
  <c r="P2546" i="12"/>
  <c r="Q2546" i="12"/>
  <c r="O2376" i="12"/>
  <c r="P2376" i="12"/>
  <c r="Q2376" i="12"/>
  <c r="O2882" i="12"/>
  <c r="P2882" i="12" s="1"/>
  <c r="Q2882" i="12"/>
  <c r="O2797" i="12"/>
  <c r="P2797" i="12" s="1"/>
  <c r="Q2797" i="12"/>
  <c r="O2711" i="12"/>
  <c r="P2711" i="12" s="1"/>
  <c r="Q2711" i="12"/>
  <c r="O2588" i="12"/>
  <c r="P2588" i="12" s="1"/>
  <c r="Q2588" i="12"/>
  <c r="O2417" i="12"/>
  <c r="Q2417" i="12"/>
  <c r="P2417" i="12"/>
  <c r="O2921" i="12"/>
  <c r="P2921" i="12" s="1"/>
  <c r="Q2921" i="12"/>
  <c r="O2878" i="12"/>
  <c r="P2878" i="12" s="1"/>
  <c r="Q2878" i="12"/>
  <c r="O2835" i="12"/>
  <c r="P2835" i="12"/>
  <c r="Q2835" i="12"/>
  <c r="O2793" i="12"/>
  <c r="P2793" i="12" s="1"/>
  <c r="Q2793" i="12"/>
  <c r="O2750" i="12"/>
  <c r="P2750" i="12" s="1"/>
  <c r="Q2750" i="12"/>
  <c r="O2707" i="12"/>
  <c r="P2707" i="12" s="1"/>
  <c r="Q2707" i="12"/>
  <c r="O2650" i="12"/>
  <c r="P2650" i="12" s="1"/>
  <c r="Q2650" i="12"/>
  <c r="O2578" i="12"/>
  <c r="P2578" i="12" s="1"/>
  <c r="Q2578" i="12"/>
  <c r="O2493" i="12"/>
  <c r="P2493" i="12" s="1"/>
  <c r="Q2493" i="12"/>
  <c r="O2408" i="12"/>
  <c r="P2408" i="12" s="1"/>
  <c r="Q2408" i="12"/>
  <c r="O2322" i="12"/>
  <c r="P2322" i="12"/>
  <c r="Q2322" i="12"/>
  <c r="O2909" i="12"/>
  <c r="P2909" i="12" s="1"/>
  <c r="Q2909" i="12"/>
  <c r="O2866" i="12"/>
  <c r="P2866" i="12" s="1"/>
  <c r="Q2866" i="12"/>
  <c r="O2823" i="12"/>
  <c r="P2823" i="12" s="1"/>
  <c r="Q2823" i="12"/>
  <c r="O2781" i="12"/>
  <c r="P2781" i="12" s="1"/>
  <c r="Q2781" i="12"/>
  <c r="O2738" i="12"/>
  <c r="P2738" i="12" s="1"/>
  <c r="Q2738" i="12"/>
  <c r="O2695" i="12"/>
  <c r="P2695" i="12" s="1"/>
  <c r="Q2695" i="12"/>
  <c r="O2633" i="12"/>
  <c r="P2633" i="12" s="1"/>
  <c r="Q2633" i="12"/>
  <c r="O2556" i="12"/>
  <c r="P2556" i="12"/>
  <c r="Q2556" i="12"/>
  <c r="O2470" i="12"/>
  <c r="P2470" i="12" s="1"/>
  <c r="Q2470" i="12"/>
  <c r="O2385" i="12"/>
  <c r="P2385" i="12" s="1"/>
  <c r="Q2385" i="12"/>
  <c r="O2300" i="12"/>
  <c r="P2300" i="12" s="1"/>
  <c r="Q2300" i="12"/>
  <c r="O2907" i="12"/>
  <c r="P2907" i="12" s="1"/>
  <c r="Q2907" i="12"/>
  <c r="O2886" i="12"/>
  <c r="P2886" i="12" s="1"/>
  <c r="Q2886" i="12"/>
  <c r="P2865" i="12"/>
  <c r="O2865" i="12"/>
  <c r="Q2865" i="12"/>
  <c r="O2843" i="12"/>
  <c r="P2843" i="12" s="1"/>
  <c r="Q2843" i="12"/>
  <c r="O2822" i="12"/>
  <c r="P2822" i="12" s="1"/>
  <c r="Q2822" i="12"/>
  <c r="O2801" i="12"/>
  <c r="P2801" i="12" s="1"/>
  <c r="Q2801" i="12"/>
  <c r="O2779" i="12"/>
  <c r="P2779" i="12" s="1"/>
  <c r="Q2779" i="12"/>
  <c r="O2758" i="12"/>
  <c r="P2758" i="12" s="1"/>
  <c r="Q2758" i="12"/>
  <c r="O2737" i="12"/>
  <c r="P2737" i="12" s="1"/>
  <c r="Q2737" i="12"/>
  <c r="O2715" i="12"/>
  <c r="P2715" i="12" s="1"/>
  <c r="Q2715" i="12"/>
  <c r="O2694" i="12"/>
  <c r="P2694" i="12" s="1"/>
  <c r="Q2694" i="12"/>
  <c r="O2662" i="12"/>
  <c r="P2662" i="12" s="1"/>
  <c r="Q2662" i="12"/>
  <c r="O2630" i="12"/>
  <c r="P2630" i="12" s="1"/>
  <c r="Q2630" i="12"/>
  <c r="O2594" i="12"/>
  <c r="P2594" i="12" s="1"/>
  <c r="Q2594" i="12"/>
  <c r="O2552" i="12"/>
  <c r="P2552" i="12" s="1"/>
  <c r="Q2552" i="12"/>
  <c r="O2509" i="12"/>
  <c r="P2509" i="12" s="1"/>
  <c r="Q2509" i="12"/>
  <c r="O2466" i="12"/>
  <c r="P2466" i="12" s="1"/>
  <c r="Q2466" i="12"/>
  <c r="O2424" i="12"/>
  <c r="P2424" i="12" s="1"/>
  <c r="Q2424" i="12"/>
  <c r="O2381" i="12"/>
  <c r="P2381" i="12" s="1"/>
  <c r="Q2381" i="12"/>
  <c r="O2338" i="12"/>
  <c r="P2338" i="12" s="1"/>
  <c r="Q2338" i="12"/>
  <c r="O2296" i="12"/>
  <c r="P2296" i="12" s="1"/>
  <c r="Q2296" i="12"/>
  <c r="O2911" i="12"/>
  <c r="P2911" i="12" s="1"/>
  <c r="Q2911" i="12"/>
  <c r="O2890" i="12"/>
  <c r="P2890" i="12" s="1"/>
  <c r="Q2890" i="12"/>
  <c r="O2869" i="12"/>
  <c r="P2869" i="12" s="1"/>
  <c r="Q2869" i="12"/>
  <c r="O2847" i="12"/>
  <c r="P2847" i="12" s="1"/>
  <c r="Q2847" i="12"/>
  <c r="O2826" i="12"/>
  <c r="P2826" i="12" s="1"/>
  <c r="Q2826" i="12"/>
  <c r="O2805" i="12"/>
  <c r="P2805" i="12" s="1"/>
  <c r="Q2805" i="12"/>
  <c r="O2783" i="12"/>
  <c r="P2783" i="12"/>
  <c r="Q2783" i="12"/>
  <c r="O2762" i="12"/>
  <c r="P2762" i="12" s="1"/>
  <c r="Q2762" i="12"/>
  <c r="O2741" i="12"/>
  <c r="P2741" i="12" s="1"/>
  <c r="Q2741" i="12"/>
  <c r="O2719" i="12"/>
  <c r="P2719" i="12" s="1"/>
  <c r="Q2719" i="12"/>
  <c r="O2698" i="12"/>
  <c r="P2698" i="12" s="1"/>
  <c r="Q2698" i="12"/>
  <c r="O2669" i="12"/>
  <c r="P2669" i="12" s="1"/>
  <c r="Q2669" i="12"/>
  <c r="O2637" i="12"/>
  <c r="Q2637" i="12"/>
  <c r="P2637" i="12"/>
  <c r="O2604" i="12"/>
  <c r="P2604" i="12" s="1"/>
  <c r="Q2604" i="12"/>
  <c r="O2561" i="12"/>
  <c r="P2561" i="12" s="1"/>
  <c r="Q2561" i="12"/>
  <c r="O2518" i="12"/>
  <c r="P2518" i="12" s="1"/>
  <c r="Q2518" i="12"/>
  <c r="O2476" i="12"/>
  <c r="P2476" i="12" s="1"/>
  <c r="Q2476" i="12"/>
  <c r="O2433" i="12"/>
  <c r="P2433" i="12" s="1"/>
  <c r="Q2433" i="12"/>
  <c r="O2390" i="12"/>
  <c r="P2390" i="12"/>
  <c r="Q2390" i="12"/>
  <c r="O2348" i="12"/>
  <c r="P2348" i="12"/>
  <c r="Q2348" i="12"/>
  <c r="O2305" i="12"/>
  <c r="P2305" i="12" s="1"/>
  <c r="Q2305" i="12"/>
  <c r="O2920" i="12"/>
  <c r="P2920" i="12" s="1"/>
  <c r="Q2920" i="12"/>
  <c r="O2904" i="12"/>
  <c r="P2904" i="12" s="1"/>
  <c r="Q2904" i="12"/>
  <c r="O2888" i="12"/>
  <c r="P2888" i="12" s="1"/>
  <c r="Q2888" i="12"/>
  <c r="O2872" i="12"/>
  <c r="P2872" i="12" s="1"/>
  <c r="Q2872" i="12"/>
  <c r="O2856" i="12"/>
  <c r="P2856" i="12" s="1"/>
  <c r="Q2856" i="12"/>
  <c r="O2840" i="12"/>
  <c r="P2840" i="12" s="1"/>
  <c r="Q2840" i="12"/>
  <c r="O2824" i="12"/>
  <c r="P2824" i="12" s="1"/>
  <c r="Q2824" i="12"/>
  <c r="O2808" i="12"/>
  <c r="P2808" i="12" s="1"/>
  <c r="Q2808" i="12"/>
  <c r="O2792" i="12"/>
  <c r="P2792" i="12" s="1"/>
  <c r="Q2792" i="12"/>
  <c r="O2776" i="12"/>
  <c r="P2776" i="12" s="1"/>
  <c r="Q2776" i="12"/>
  <c r="O2760" i="12"/>
  <c r="P2760" i="12" s="1"/>
  <c r="Q2760" i="12"/>
  <c r="O2744" i="12"/>
  <c r="Q2744" i="12"/>
  <c r="P2744" i="12"/>
  <c r="O2728" i="12"/>
  <c r="P2728" i="12" s="1"/>
  <c r="Q2728" i="12"/>
  <c r="O2712" i="12"/>
  <c r="P2712" i="12" s="1"/>
  <c r="Q2712" i="12"/>
  <c r="O2696" i="12"/>
  <c r="Q2696" i="12"/>
  <c r="P2696" i="12"/>
  <c r="O2680" i="12"/>
  <c r="P2680" i="12" s="1"/>
  <c r="Q2680" i="12"/>
  <c r="O2664" i="12"/>
  <c r="P2664" i="12" s="1"/>
  <c r="Q2664" i="12"/>
  <c r="O2648" i="12"/>
  <c r="P2648" i="12" s="1"/>
  <c r="Q2648" i="12"/>
  <c r="O2632" i="12"/>
  <c r="P2632" i="12" s="1"/>
  <c r="Q2632" i="12"/>
  <c r="O2616" i="12"/>
  <c r="P2616" i="12" s="1"/>
  <c r="Q2616" i="12"/>
  <c r="O2597" i="12"/>
  <c r="P2597" i="12" s="1"/>
  <c r="Q2597" i="12"/>
  <c r="O2576" i="12"/>
  <c r="P2576" i="12"/>
  <c r="Q2576" i="12"/>
  <c r="O2554" i="12"/>
  <c r="P2554" i="12"/>
  <c r="Q2554" i="12"/>
  <c r="O2533" i="12"/>
  <c r="P2533" i="12" s="1"/>
  <c r="Q2533" i="12"/>
  <c r="O2512" i="12"/>
  <c r="P2512" i="12" s="1"/>
  <c r="Q2512" i="12"/>
  <c r="O2490" i="12"/>
  <c r="P2490" i="12" s="1"/>
  <c r="Q2490" i="12"/>
  <c r="O2469" i="12"/>
  <c r="P2469" i="12" s="1"/>
  <c r="Q2469" i="12"/>
  <c r="O2448" i="12"/>
  <c r="P2448" i="12" s="1"/>
  <c r="Q2448" i="12"/>
  <c r="O2426" i="12"/>
  <c r="P2426" i="12" s="1"/>
  <c r="Q2426" i="12"/>
  <c r="O2405" i="12"/>
  <c r="P2405" i="12" s="1"/>
  <c r="Q2405" i="12"/>
  <c r="O2384" i="12"/>
  <c r="P2384" i="12" s="1"/>
  <c r="Q2384" i="12"/>
  <c r="O2362" i="12"/>
  <c r="P2362" i="12" s="1"/>
  <c r="Q2362" i="12"/>
  <c r="O2341" i="12"/>
  <c r="P2341" i="12" s="1"/>
  <c r="Q2341" i="12"/>
  <c r="O2320" i="12"/>
  <c r="P2320" i="12" s="1"/>
  <c r="Q2320" i="12"/>
  <c r="O2298" i="12"/>
  <c r="P2298" i="12" s="1"/>
  <c r="Q2298" i="12"/>
  <c r="O2277" i="12"/>
  <c r="Q2277" i="12"/>
  <c r="P2277" i="12"/>
  <c r="O2683" i="12"/>
  <c r="P2683" i="12" s="1"/>
  <c r="Q2683" i="12"/>
  <c r="O2667" i="12"/>
  <c r="P2667" i="12" s="1"/>
  <c r="Q2667" i="12"/>
  <c r="O2651" i="12"/>
  <c r="P2651" i="12"/>
  <c r="Q2651" i="12"/>
  <c r="O2635" i="12"/>
  <c r="P2635" i="12" s="1"/>
  <c r="Q2635" i="12"/>
  <c r="O2619" i="12"/>
  <c r="P2619" i="12" s="1"/>
  <c r="Q2619" i="12"/>
  <c r="O2601" i="12"/>
  <c r="P2601" i="12"/>
  <c r="Q2601" i="12"/>
  <c r="O2580" i="12"/>
  <c r="P2580" i="12" s="1"/>
  <c r="Q2580" i="12"/>
  <c r="O2558" i="12"/>
  <c r="P2558" i="12" s="1"/>
  <c r="Q2558" i="12"/>
  <c r="O2537" i="12"/>
  <c r="P2537" i="12" s="1"/>
  <c r="Q2537" i="12"/>
  <c r="O2516" i="12"/>
  <c r="P2516" i="12" s="1"/>
  <c r="Q2516" i="12"/>
  <c r="O2494" i="12"/>
  <c r="P2494" i="12" s="1"/>
  <c r="Q2494" i="12"/>
  <c r="O2473" i="12"/>
  <c r="P2473" i="12" s="1"/>
  <c r="Q2473" i="12"/>
  <c r="Q2452" i="12"/>
  <c r="O2452" i="12"/>
  <c r="P2452" i="12" s="1"/>
  <c r="O2430" i="12"/>
  <c r="P2430" i="12" s="1"/>
  <c r="Q2430" i="12"/>
  <c r="O2409" i="12"/>
  <c r="P2409" i="12" s="1"/>
  <c r="Q2409" i="12"/>
  <c r="Q2388" i="12"/>
  <c r="O2388" i="12"/>
  <c r="P2388" i="12" s="1"/>
  <c r="O2366" i="12"/>
  <c r="P2366" i="12" s="1"/>
  <c r="Q2366" i="12"/>
  <c r="O2345" i="12"/>
  <c r="P2345" i="12" s="1"/>
  <c r="Q2345" i="12"/>
  <c r="Q2324" i="12"/>
  <c r="O2324" i="12"/>
  <c r="P2324" i="12" s="1"/>
  <c r="O2302" i="12"/>
  <c r="P2302" i="12" s="1"/>
  <c r="Q2302" i="12"/>
  <c r="O2281" i="12"/>
  <c r="P2281" i="12" s="1"/>
  <c r="Q2281" i="12"/>
  <c r="O2603" i="12"/>
  <c r="P2603" i="12"/>
  <c r="Q2603" i="12"/>
  <c r="O2587" i="12"/>
  <c r="P2587" i="12"/>
  <c r="Q2587" i="12"/>
  <c r="O2571" i="12"/>
  <c r="P2571" i="12" s="1"/>
  <c r="Q2571" i="12"/>
  <c r="O2555" i="12"/>
  <c r="P2555" i="12" s="1"/>
  <c r="Q2555" i="12"/>
  <c r="O2539" i="12"/>
  <c r="P2539" i="12" s="1"/>
  <c r="Q2539" i="12"/>
  <c r="O2523" i="12"/>
  <c r="P2523" i="12" s="1"/>
  <c r="Q2523" i="12"/>
  <c r="O2507" i="12"/>
  <c r="P2507" i="12" s="1"/>
  <c r="Q2507" i="12"/>
  <c r="O2491" i="12"/>
  <c r="P2491" i="12" s="1"/>
  <c r="Q2491" i="12"/>
  <c r="O2475" i="12"/>
  <c r="P2475" i="12"/>
  <c r="Q2475" i="12"/>
  <c r="O2459" i="12"/>
  <c r="P2459" i="12"/>
  <c r="Q2459" i="12"/>
  <c r="O2443" i="12"/>
  <c r="P2443" i="12" s="1"/>
  <c r="Q2443" i="12"/>
  <c r="O2427" i="12"/>
  <c r="P2427" i="12" s="1"/>
  <c r="Q2427" i="12"/>
  <c r="O2411" i="12"/>
  <c r="P2411" i="12" s="1"/>
  <c r="Q2411" i="12"/>
  <c r="O2395" i="12"/>
  <c r="P2395" i="12" s="1"/>
  <c r="Q2395" i="12"/>
  <c r="O2379" i="12"/>
  <c r="P2379" i="12" s="1"/>
  <c r="Q2379" i="12"/>
  <c r="O2363" i="12"/>
  <c r="P2363" i="12" s="1"/>
  <c r="Q2363" i="12"/>
  <c r="O2347" i="12"/>
  <c r="P2347" i="12"/>
  <c r="Q2347" i="12"/>
  <c r="O2331" i="12"/>
  <c r="P2331" i="12"/>
  <c r="Q2331" i="12"/>
  <c r="O2315" i="12"/>
  <c r="P2315" i="12" s="1"/>
  <c r="Q2315" i="12"/>
  <c r="O2299" i="12"/>
  <c r="P2299" i="12" s="1"/>
  <c r="Q2299" i="12"/>
  <c r="O2283" i="12"/>
  <c r="P2283" i="12" s="1"/>
  <c r="Q2283" i="12"/>
  <c r="O2809" i="12"/>
  <c r="P2809" i="12" s="1"/>
  <c r="Q2809" i="12"/>
  <c r="P2873" i="12"/>
  <c r="O2873" i="12"/>
  <c r="Q2873" i="12"/>
  <c r="O2397" i="12"/>
  <c r="P2397" i="12" s="1"/>
  <c r="Q2397" i="12"/>
  <c r="O2525" i="12"/>
  <c r="P2525" i="12" s="1"/>
  <c r="Q2525" i="12"/>
  <c r="O2745" i="12"/>
  <c r="P2745" i="12" s="1"/>
  <c r="Q2745" i="12"/>
  <c r="O2914" i="12"/>
  <c r="P2914" i="12" s="1"/>
  <c r="Q2914" i="12"/>
  <c r="O2829" i="12"/>
  <c r="P2829" i="12" s="1"/>
  <c r="Q2829" i="12"/>
  <c r="O2743" i="12"/>
  <c r="P2743" i="12"/>
  <c r="Q2743" i="12"/>
  <c r="O2641" i="12"/>
  <c r="P2641" i="12" s="1"/>
  <c r="Q2641" i="12"/>
  <c r="O2481" i="12"/>
  <c r="P2481" i="12" s="1"/>
  <c r="Q2481" i="12"/>
  <c r="O2310" i="12"/>
  <c r="P2310" i="12" s="1"/>
  <c r="Q2310" i="12"/>
  <c r="O2841" i="12"/>
  <c r="P2841" i="12" s="1"/>
  <c r="Q2841" i="12"/>
  <c r="O2755" i="12"/>
  <c r="P2755" i="12"/>
  <c r="Q2755" i="12"/>
  <c r="O2658" i="12"/>
  <c r="P2658" i="12" s="1"/>
  <c r="Q2658" i="12"/>
  <c r="O2504" i="12"/>
  <c r="P2504" i="12" s="1"/>
  <c r="Q2504" i="12"/>
  <c r="O2333" i="12"/>
  <c r="P2333" i="12" s="1"/>
  <c r="Q2333" i="12"/>
  <c r="O2861" i="12"/>
  <c r="P2861" i="12" s="1"/>
  <c r="Q2861" i="12"/>
  <c r="O2775" i="12"/>
  <c r="P2775" i="12" s="1"/>
  <c r="Q2775" i="12"/>
  <c r="P2689" i="12"/>
  <c r="O2689" i="12"/>
  <c r="Q2689" i="12"/>
  <c r="O2545" i="12"/>
  <c r="P2545" i="12" s="1"/>
  <c r="Q2545" i="12"/>
  <c r="O2374" i="12"/>
  <c r="P2374" i="12"/>
  <c r="Q2374" i="12"/>
  <c r="O2910" i="12"/>
  <c r="P2910" i="12" s="1"/>
  <c r="Q2910" i="12"/>
  <c r="O2867" i="12"/>
  <c r="P2867" i="12" s="1"/>
  <c r="Q2867" i="12"/>
  <c r="O2825" i="12"/>
  <c r="P2825" i="12"/>
  <c r="Q2825" i="12"/>
  <c r="O2782" i="12"/>
  <c r="P2782" i="12" s="1"/>
  <c r="Q2782" i="12"/>
  <c r="O2739" i="12"/>
  <c r="P2739" i="12" s="1"/>
  <c r="Q2739" i="12"/>
  <c r="O2697" i="12"/>
  <c r="P2697" i="12" s="1"/>
  <c r="Q2697" i="12"/>
  <c r="O2634" i="12"/>
  <c r="P2634" i="12" s="1"/>
  <c r="Q2634" i="12"/>
  <c r="O2557" i="12"/>
  <c r="Q2557" i="12"/>
  <c r="P2557" i="12"/>
  <c r="O2472" i="12"/>
  <c r="P2472" i="12" s="1"/>
  <c r="Q2472" i="12"/>
  <c r="O2386" i="12"/>
  <c r="P2386" i="12" s="1"/>
  <c r="Q2386" i="12"/>
  <c r="O2301" i="12"/>
  <c r="P2301" i="12"/>
  <c r="Q2301" i="12"/>
  <c r="O2898" i="12"/>
  <c r="P2898" i="12" s="1"/>
  <c r="Q2898" i="12"/>
  <c r="O2855" i="12"/>
  <c r="P2855" i="12" s="1"/>
  <c r="Q2855" i="12"/>
  <c r="O2813" i="12"/>
  <c r="P2813" i="12" s="1"/>
  <c r="Q2813" i="12"/>
  <c r="O2770" i="12"/>
  <c r="P2770" i="12" s="1"/>
  <c r="Q2770" i="12"/>
  <c r="O2727" i="12"/>
  <c r="P2727" i="12"/>
  <c r="Q2727" i="12"/>
  <c r="O2681" i="12"/>
  <c r="Q2681" i="12"/>
  <c r="P2681" i="12"/>
  <c r="O2617" i="12"/>
  <c r="P2617" i="12" s="1"/>
  <c r="Q2617" i="12"/>
  <c r="O2534" i="12"/>
  <c r="P2534" i="12"/>
  <c r="Q2534" i="12"/>
  <c r="O2449" i="12"/>
  <c r="P2449" i="12"/>
  <c r="Q2449" i="12"/>
  <c r="O2364" i="12"/>
  <c r="P2364" i="12" s="1"/>
  <c r="Q2364" i="12"/>
  <c r="O2278" i="12"/>
  <c r="P2278" i="12" s="1"/>
  <c r="Q2278" i="12"/>
  <c r="O2902" i="12"/>
  <c r="P2902" i="12" s="1"/>
  <c r="Q2902" i="12"/>
  <c r="Q2881" i="12"/>
  <c r="O2881" i="12"/>
  <c r="P2881" i="12" s="1"/>
  <c r="O2859" i="12"/>
  <c r="P2859" i="12" s="1"/>
  <c r="Q2859" i="12"/>
  <c r="O2838" i="12"/>
  <c r="P2838" i="12" s="1"/>
  <c r="Q2838" i="12"/>
  <c r="O2817" i="12"/>
  <c r="P2817" i="12" s="1"/>
  <c r="Q2817" i="12"/>
  <c r="O2795" i="12"/>
  <c r="P2795" i="12" s="1"/>
  <c r="Q2795" i="12"/>
  <c r="O2774" i="12"/>
  <c r="P2774" i="12" s="1"/>
  <c r="Q2774" i="12"/>
  <c r="Q2753" i="12"/>
  <c r="O2753" i="12"/>
  <c r="P2753" i="12" s="1"/>
  <c r="O2731" i="12"/>
  <c r="P2731" i="12" s="1"/>
  <c r="Q2731" i="12"/>
  <c r="O2710" i="12"/>
  <c r="P2710" i="12"/>
  <c r="Q2710" i="12"/>
  <c r="O2686" i="12"/>
  <c r="P2686" i="12" s="1"/>
  <c r="Q2686" i="12"/>
  <c r="O2654" i="12"/>
  <c r="P2654" i="12" s="1"/>
  <c r="Q2654" i="12"/>
  <c r="O2622" i="12"/>
  <c r="P2622" i="12"/>
  <c r="Q2622" i="12"/>
  <c r="O2584" i="12"/>
  <c r="P2584" i="12" s="1"/>
  <c r="Q2584" i="12"/>
  <c r="O2541" i="12"/>
  <c r="P2541" i="12" s="1"/>
  <c r="Q2541" i="12"/>
  <c r="O2498" i="12"/>
  <c r="P2498" i="12" s="1"/>
  <c r="Q2498" i="12"/>
  <c r="O2456" i="12"/>
  <c r="P2456" i="12" s="1"/>
  <c r="Q2456" i="12"/>
  <c r="O2413" i="12"/>
  <c r="P2413" i="12" s="1"/>
  <c r="Q2413" i="12"/>
  <c r="O2370" i="12"/>
  <c r="P2370" i="12" s="1"/>
  <c r="Q2370" i="12"/>
  <c r="O2328" i="12"/>
  <c r="P2328" i="12" s="1"/>
  <c r="Q2328" i="12"/>
  <c r="Q2285" i="12"/>
  <c r="O2285" i="12"/>
  <c r="P2285" i="12" s="1"/>
  <c r="O2906" i="12"/>
  <c r="P2906" i="12"/>
  <c r="Q2906" i="12"/>
  <c r="O2885" i="12"/>
  <c r="P2885" i="12" s="1"/>
  <c r="Q2885" i="12"/>
  <c r="O2863" i="12"/>
  <c r="P2863" i="12" s="1"/>
  <c r="Q2863" i="12"/>
  <c r="O2842" i="12"/>
  <c r="P2842" i="12" s="1"/>
  <c r="Q2842" i="12"/>
  <c r="O2821" i="12"/>
  <c r="P2821" i="12" s="1"/>
  <c r="Q2821" i="12"/>
  <c r="O2799" i="12"/>
  <c r="P2799" i="12" s="1"/>
  <c r="Q2799" i="12"/>
  <c r="O2778" i="12"/>
  <c r="P2778" i="12" s="1"/>
  <c r="Q2778" i="12"/>
  <c r="O2757" i="12"/>
  <c r="P2757" i="12"/>
  <c r="Q2757" i="12"/>
  <c r="O2735" i="12"/>
  <c r="P2735" i="12"/>
  <c r="Q2735" i="12"/>
  <c r="O2714" i="12"/>
  <c r="P2714" i="12" s="1"/>
  <c r="Q2714" i="12"/>
  <c r="O2693" i="12"/>
  <c r="P2693" i="12" s="1"/>
  <c r="Q2693" i="12"/>
  <c r="O2661" i="12"/>
  <c r="P2661" i="12" s="1"/>
  <c r="Q2661" i="12"/>
  <c r="O2629" i="12"/>
  <c r="P2629" i="12" s="1"/>
  <c r="Q2629" i="12"/>
  <c r="O2593" i="12"/>
  <c r="P2593" i="12" s="1"/>
  <c r="Q2593" i="12"/>
  <c r="O2550" i="12"/>
  <c r="P2550" i="12" s="1"/>
  <c r="Q2550" i="12"/>
  <c r="O2508" i="12"/>
  <c r="P2508" i="12"/>
  <c r="Q2508" i="12"/>
  <c r="O2465" i="12"/>
  <c r="P2465" i="12"/>
  <c r="Q2465" i="12"/>
  <c r="O2422" i="12"/>
  <c r="P2422" i="12" s="1"/>
  <c r="Q2422" i="12"/>
  <c r="O2380" i="12"/>
  <c r="P2380" i="12" s="1"/>
  <c r="Q2380" i="12"/>
  <c r="O2337" i="12"/>
  <c r="P2337" i="12" s="1"/>
  <c r="Q2337" i="12"/>
  <c r="O2294" i="12"/>
  <c r="P2294" i="12" s="1"/>
  <c r="Q2294" i="12"/>
  <c r="O2916" i="12"/>
  <c r="Q2916" i="12"/>
  <c r="P2916" i="12"/>
  <c r="O2900" i="12"/>
  <c r="P2900" i="12" s="1"/>
  <c r="Q2900" i="12"/>
  <c r="O2884" i="12"/>
  <c r="P2884" i="12"/>
  <c r="Q2884" i="12"/>
  <c r="O2868" i="12"/>
  <c r="Q2868" i="12"/>
  <c r="P2868" i="12"/>
  <c r="O2852" i="12"/>
  <c r="P2852" i="12" s="1"/>
  <c r="Q2852" i="12"/>
  <c r="O2836" i="12"/>
  <c r="P2836" i="12" s="1"/>
  <c r="Q2836" i="12"/>
  <c r="O2820" i="12"/>
  <c r="P2820" i="12" s="1"/>
  <c r="Q2820" i="12"/>
  <c r="O2804" i="12"/>
  <c r="P2804" i="12"/>
  <c r="Q2804" i="12"/>
  <c r="O2788" i="12"/>
  <c r="P2788" i="12" s="1"/>
  <c r="Q2788" i="12"/>
  <c r="O2772" i="12"/>
  <c r="P2772" i="12" s="1"/>
  <c r="Q2772" i="12"/>
  <c r="O2756" i="12"/>
  <c r="P2756" i="12"/>
  <c r="Q2756" i="12"/>
  <c r="O2740" i="12"/>
  <c r="P2740" i="12" s="1"/>
  <c r="Q2740" i="12"/>
  <c r="O2724" i="12"/>
  <c r="P2724" i="12" s="1"/>
  <c r="Q2724" i="12"/>
  <c r="O2708" i="12"/>
  <c r="P2708" i="12" s="1"/>
  <c r="Q2708" i="12"/>
  <c r="O2692" i="12"/>
  <c r="P2692" i="12" s="1"/>
  <c r="Q2692" i="12"/>
  <c r="O2676" i="12"/>
  <c r="P2676" i="12" s="1"/>
  <c r="Q2676" i="12"/>
  <c r="O2660" i="12"/>
  <c r="P2660" i="12" s="1"/>
  <c r="Q2660" i="12"/>
  <c r="O2644" i="12"/>
  <c r="P2644" i="12" s="1"/>
  <c r="Q2644" i="12"/>
  <c r="O2628" i="12"/>
  <c r="P2628" i="12"/>
  <c r="Q2628" i="12"/>
  <c r="O2612" i="12"/>
  <c r="P2612" i="12"/>
  <c r="Q2612" i="12"/>
  <c r="O2592" i="12"/>
  <c r="P2592" i="12" s="1"/>
  <c r="Q2592" i="12"/>
  <c r="O2570" i="12"/>
  <c r="P2570" i="12" s="1"/>
  <c r="Q2570" i="12"/>
  <c r="O2549" i="12"/>
  <c r="P2549" i="12" s="1"/>
  <c r="Q2549" i="12"/>
  <c r="O2528" i="12"/>
  <c r="P2528" i="12"/>
  <c r="Q2528" i="12"/>
  <c r="O2506" i="12"/>
  <c r="P2506" i="12" s="1"/>
  <c r="Q2506" i="12"/>
  <c r="O2485" i="12"/>
  <c r="P2485" i="12" s="1"/>
  <c r="Q2485" i="12"/>
  <c r="O2464" i="12"/>
  <c r="P2464" i="12"/>
  <c r="Q2464" i="12"/>
  <c r="O2442" i="12"/>
  <c r="P2442" i="12" s="1"/>
  <c r="Q2442" i="12"/>
  <c r="O2421" i="12"/>
  <c r="P2421" i="12" s="1"/>
  <c r="Q2421" i="12"/>
  <c r="O2400" i="12"/>
  <c r="P2400" i="12" s="1"/>
  <c r="Q2400" i="12"/>
  <c r="O2378" i="12"/>
  <c r="P2378" i="12" s="1"/>
  <c r="Q2378" i="12"/>
  <c r="O2357" i="12"/>
  <c r="P2357" i="12" s="1"/>
  <c r="Q2357" i="12"/>
  <c r="O2336" i="12"/>
  <c r="P2336" i="12" s="1"/>
  <c r="Q2336" i="12"/>
  <c r="O2314" i="12"/>
  <c r="P2314" i="12" s="1"/>
  <c r="Q2314" i="12"/>
  <c r="O2293" i="12"/>
  <c r="P2293" i="12" s="1"/>
  <c r="Q2293" i="12"/>
  <c r="O2272" i="12"/>
  <c r="P2272" i="12" s="1"/>
  <c r="Q2272" i="12"/>
  <c r="O2679" i="12"/>
  <c r="P2679" i="12" s="1"/>
  <c r="Q2679" i="12"/>
  <c r="O2663" i="12"/>
  <c r="P2663" i="12" s="1"/>
  <c r="Q2663" i="12"/>
  <c r="O2647" i="12"/>
  <c r="P2647" i="12"/>
  <c r="Q2647" i="12"/>
  <c r="O2631" i="12"/>
  <c r="P2631" i="12"/>
  <c r="Q2631" i="12"/>
  <c r="P2615" i="12"/>
  <c r="O2615" i="12"/>
  <c r="Q2615" i="12"/>
  <c r="O2596" i="12"/>
  <c r="P2596" i="12" s="1"/>
  <c r="Q2596" i="12"/>
  <c r="O2574" i="12"/>
  <c r="P2574" i="12"/>
  <c r="Q2574" i="12"/>
  <c r="O2553" i="12"/>
  <c r="P2553" i="12" s="1"/>
  <c r="Q2553" i="12"/>
  <c r="P2532" i="12"/>
  <c r="O2532" i="12"/>
  <c r="Q2532" i="12"/>
  <c r="O2510" i="12"/>
  <c r="P2510" i="12" s="1"/>
  <c r="Q2510" i="12"/>
  <c r="O2489" i="12"/>
  <c r="P2489" i="12" s="1"/>
  <c r="Q2489" i="12"/>
  <c r="O2468" i="12"/>
  <c r="P2468" i="12" s="1"/>
  <c r="Q2468" i="12"/>
  <c r="O2446" i="12"/>
  <c r="P2446" i="12" s="1"/>
  <c r="Q2446" i="12"/>
  <c r="O2425" i="12"/>
  <c r="P2425" i="12" s="1"/>
  <c r="Q2425" i="12"/>
  <c r="O2404" i="12"/>
  <c r="P2404" i="12" s="1"/>
  <c r="Q2404" i="12"/>
  <c r="O2382" i="12"/>
  <c r="P2382" i="12" s="1"/>
  <c r="Q2382" i="12"/>
  <c r="O2361" i="12"/>
  <c r="P2361" i="12" s="1"/>
  <c r="Q2361" i="12"/>
  <c r="O2340" i="12"/>
  <c r="P2340" i="12" s="1"/>
  <c r="Q2340" i="12"/>
  <c r="O2318" i="12"/>
  <c r="P2318" i="12" s="1"/>
  <c r="Q2318" i="12"/>
  <c r="O2297" i="12"/>
  <c r="P2297" i="12" s="1"/>
  <c r="Q2297" i="12"/>
  <c r="O2276" i="12"/>
  <c r="P2276" i="12" s="1"/>
  <c r="Q2276" i="12"/>
  <c r="O2599" i="12"/>
  <c r="P2599" i="12" s="1"/>
  <c r="Q2599" i="12"/>
  <c r="O2583" i="12"/>
  <c r="P2583" i="12"/>
  <c r="Q2583" i="12"/>
  <c r="O2567" i="12"/>
  <c r="P2567" i="12"/>
  <c r="Q2567" i="12"/>
  <c r="O2551" i="12"/>
  <c r="P2551" i="12" s="1"/>
  <c r="Q2551" i="12"/>
  <c r="O2535" i="12"/>
  <c r="P2535" i="12" s="1"/>
  <c r="Q2535" i="12"/>
  <c r="O2519" i="12"/>
  <c r="P2519" i="12" s="1"/>
  <c r="Q2519" i="12"/>
  <c r="O2503" i="12"/>
  <c r="P2503" i="12" s="1"/>
  <c r="Q2503" i="12"/>
  <c r="O2487" i="12"/>
  <c r="P2487" i="12" s="1"/>
  <c r="Q2487" i="12"/>
  <c r="O2471" i="12"/>
  <c r="P2471" i="12" s="1"/>
  <c r="Q2471" i="12"/>
  <c r="O2455" i="12"/>
  <c r="P2455" i="12"/>
  <c r="Q2455" i="12"/>
  <c r="O2439" i="12"/>
  <c r="P2439" i="12"/>
  <c r="Q2439" i="12"/>
  <c r="O2423" i="12"/>
  <c r="P2423" i="12" s="1"/>
  <c r="Q2423" i="12"/>
  <c r="O2407" i="12"/>
  <c r="P2407" i="12" s="1"/>
  <c r="Q2407" i="12"/>
  <c r="O2391" i="12"/>
  <c r="P2391" i="12" s="1"/>
  <c r="Q2391" i="12"/>
  <c r="O2375" i="12"/>
  <c r="P2375" i="12" s="1"/>
  <c r="Q2375" i="12"/>
  <c r="O2359" i="12"/>
  <c r="P2359" i="12" s="1"/>
  <c r="Q2359" i="12"/>
  <c r="O2343" i="12"/>
  <c r="P2343" i="12" s="1"/>
  <c r="Q2343" i="12"/>
  <c r="O2327" i="12"/>
  <c r="P2327" i="12"/>
  <c r="Q2327" i="12"/>
  <c r="O2311" i="12"/>
  <c r="Q2311" i="12"/>
  <c r="P2311" i="12"/>
  <c r="P2295" i="12"/>
  <c r="O2295" i="12"/>
  <c r="Q2295" i="12"/>
  <c r="O2279" i="12"/>
  <c r="P2279" i="12" s="1"/>
  <c r="Q2279" i="12"/>
  <c r="O2610" i="12"/>
  <c r="P2610" i="12"/>
  <c r="Q2610" i="12"/>
  <c r="O2787" i="12"/>
  <c r="P2787" i="12" s="1"/>
  <c r="Q2787" i="12"/>
  <c r="O2851" i="12"/>
  <c r="P2851" i="12" s="1"/>
  <c r="Q2851" i="12"/>
  <c r="O2354" i="12"/>
  <c r="P2354" i="12" s="1"/>
  <c r="Q2354" i="12"/>
  <c r="O2642" i="12"/>
  <c r="P2642" i="12" s="1"/>
  <c r="Q2642" i="12"/>
  <c r="O2893" i="12"/>
  <c r="P2893" i="12"/>
  <c r="Q2893" i="12"/>
  <c r="O2807" i="12"/>
  <c r="P2807" i="12" s="1"/>
  <c r="Q2807" i="12"/>
  <c r="O2722" i="12"/>
  <c r="P2722" i="12" s="1"/>
  <c r="Q2722" i="12"/>
  <c r="O2609" i="12"/>
  <c r="P2609" i="12"/>
  <c r="Q2609" i="12"/>
  <c r="O2438" i="12"/>
  <c r="P2438" i="12" s="1"/>
  <c r="Q2438" i="12"/>
  <c r="P2905" i="12"/>
  <c r="O2905" i="12"/>
  <c r="Q2905" i="12"/>
  <c r="O2819" i="12"/>
  <c r="P2819" i="12" s="1"/>
  <c r="Q2819" i="12"/>
  <c r="O2734" i="12"/>
  <c r="P2734" i="12" s="1"/>
  <c r="Q2734" i="12"/>
  <c r="O2626" i="12"/>
  <c r="P2626" i="12" s="1"/>
  <c r="Q2626" i="12"/>
  <c r="O2461" i="12"/>
  <c r="P2461" i="12" s="1"/>
  <c r="Q2461" i="12"/>
  <c r="O2290" i="12"/>
  <c r="P2290" i="12" s="1"/>
  <c r="Q2290" i="12"/>
  <c r="O2839" i="12"/>
  <c r="P2839" i="12" s="1"/>
  <c r="Q2839" i="12"/>
  <c r="O2754" i="12"/>
  <c r="P2754" i="12" s="1"/>
  <c r="Q2754" i="12"/>
  <c r="Q2657" i="12"/>
  <c r="O2657" i="12"/>
  <c r="P2657" i="12" s="1"/>
  <c r="O2502" i="12"/>
  <c r="P2502" i="12" s="1"/>
  <c r="Q2502" i="12"/>
  <c r="O2332" i="12"/>
  <c r="P2332" i="12"/>
  <c r="Q2332" i="12"/>
  <c r="O2899" i="12"/>
  <c r="P2899" i="12"/>
  <c r="Q2899" i="12"/>
  <c r="O2857" i="12"/>
  <c r="P2857" i="12" s="1"/>
  <c r="Q2857" i="12"/>
  <c r="O2814" i="12"/>
  <c r="P2814" i="12" s="1"/>
  <c r="Q2814" i="12"/>
  <c r="O2771" i="12"/>
  <c r="P2771" i="12" s="1"/>
  <c r="Q2771" i="12"/>
  <c r="O2729" i="12"/>
  <c r="P2729" i="12" s="1"/>
  <c r="Q2729" i="12"/>
  <c r="O2682" i="12"/>
  <c r="P2682" i="12" s="1"/>
  <c r="Q2682" i="12"/>
  <c r="O2618" i="12"/>
  <c r="P2618" i="12" s="1"/>
  <c r="Q2618" i="12"/>
  <c r="O2536" i="12"/>
  <c r="P2536" i="12"/>
  <c r="Q2536" i="12"/>
  <c r="O2450" i="12"/>
  <c r="P2450" i="12"/>
  <c r="Q2450" i="12"/>
  <c r="O2365" i="12"/>
  <c r="Q2365" i="12"/>
  <c r="P2365" i="12"/>
  <c r="O2280" i="12"/>
  <c r="P2280" i="12" s="1"/>
  <c r="Q2280" i="12"/>
  <c r="O2887" i="12"/>
  <c r="P2887" i="12"/>
  <c r="Q2887" i="12"/>
  <c r="O2845" i="12"/>
  <c r="P2845" i="12" s="1"/>
  <c r="Q2845" i="12"/>
  <c r="O2802" i="12"/>
  <c r="P2802" i="12" s="1"/>
  <c r="Q2802" i="12"/>
  <c r="O2759" i="12"/>
  <c r="P2759" i="12" s="1"/>
  <c r="Q2759" i="12"/>
  <c r="O2717" i="12"/>
  <c r="P2717" i="12" s="1"/>
  <c r="Q2717" i="12"/>
  <c r="O2665" i="12"/>
  <c r="P2665" i="12"/>
  <c r="Q2665" i="12"/>
  <c r="O2598" i="12"/>
  <c r="P2598" i="12" s="1"/>
  <c r="Q2598" i="12"/>
  <c r="O2513" i="12"/>
  <c r="P2513" i="12" s="1"/>
  <c r="Q2513" i="12"/>
  <c r="O2428" i="12"/>
  <c r="P2428" i="12"/>
  <c r="Q2428" i="12"/>
  <c r="O2342" i="12"/>
  <c r="P2342" i="12" s="1"/>
  <c r="Q2342" i="12"/>
  <c r="O2918" i="12"/>
  <c r="P2918" i="12" s="1"/>
  <c r="Q2918" i="12"/>
  <c r="O2897" i="12"/>
  <c r="P2897" i="12" s="1"/>
  <c r="Q2897" i="12"/>
  <c r="O2875" i="12"/>
  <c r="P2875" i="12" s="1"/>
  <c r="Q2875" i="12"/>
  <c r="O2854" i="12"/>
  <c r="P2854" i="12" s="1"/>
  <c r="Q2854" i="12"/>
  <c r="O2833" i="12"/>
  <c r="P2833" i="12" s="1"/>
  <c r="Q2833" i="12"/>
  <c r="O2811" i="12"/>
  <c r="P2811" i="12" s="1"/>
  <c r="Q2811" i="12"/>
  <c r="O2790" i="12"/>
  <c r="P2790" i="12" s="1"/>
  <c r="Q2790" i="12"/>
  <c r="O2769" i="12"/>
  <c r="P2769" i="12" s="1"/>
  <c r="Q2769" i="12"/>
  <c r="O2747" i="12"/>
  <c r="P2747" i="12" s="1"/>
  <c r="Q2747" i="12"/>
  <c r="O2726" i="12"/>
  <c r="P2726" i="12" s="1"/>
  <c r="Q2726" i="12"/>
  <c r="O2705" i="12"/>
  <c r="P2705" i="12" s="1"/>
  <c r="Q2705" i="12"/>
  <c r="O2678" i="12"/>
  <c r="P2678" i="12"/>
  <c r="Q2678" i="12"/>
  <c r="O2646" i="12"/>
  <c r="P2646" i="12" s="1"/>
  <c r="Q2646" i="12"/>
  <c r="O2614" i="12"/>
  <c r="P2614" i="12" s="1"/>
  <c r="Q2614" i="12"/>
  <c r="O2573" i="12"/>
  <c r="P2573" i="12" s="1"/>
  <c r="Q2573" i="12"/>
  <c r="O2530" i="12"/>
  <c r="P2530" i="12" s="1"/>
  <c r="Q2530" i="12"/>
  <c r="O2488" i="12"/>
  <c r="P2488" i="12" s="1"/>
  <c r="Q2488" i="12"/>
  <c r="O2445" i="12"/>
  <c r="P2445" i="12" s="1"/>
  <c r="Q2445" i="12"/>
  <c r="O2402" i="12"/>
  <c r="P2402" i="12" s="1"/>
  <c r="Q2402" i="12"/>
  <c r="O2360" i="12"/>
  <c r="P2360" i="12" s="1"/>
  <c r="Q2360" i="12"/>
  <c r="O2317" i="12"/>
  <c r="P2317" i="12" s="1"/>
  <c r="Q2317" i="12"/>
  <c r="O2274" i="12"/>
  <c r="P2274" i="12" s="1"/>
  <c r="Q2274" i="12"/>
  <c r="O2901" i="12"/>
  <c r="P2901" i="12"/>
  <c r="Q2901" i="12"/>
  <c r="O2879" i="12"/>
  <c r="P2879" i="12" s="1"/>
  <c r="Q2879" i="12"/>
  <c r="O2858" i="12"/>
  <c r="P2858" i="12" s="1"/>
  <c r="Q2858" i="12"/>
  <c r="O2837" i="12"/>
  <c r="P2837" i="12" s="1"/>
  <c r="Q2837" i="12"/>
  <c r="O2815" i="12"/>
  <c r="P2815" i="12" s="1"/>
  <c r="Q2815" i="12"/>
  <c r="O2794" i="12"/>
  <c r="P2794" i="12"/>
  <c r="Q2794" i="12"/>
  <c r="O2773" i="12"/>
  <c r="P2773" i="12" s="1"/>
  <c r="Q2773" i="12"/>
  <c r="O2751" i="12"/>
  <c r="P2751" i="12" s="1"/>
  <c r="Q2751" i="12"/>
  <c r="O2730" i="12"/>
  <c r="P2730" i="12"/>
  <c r="Q2730" i="12"/>
  <c r="O2709" i="12"/>
  <c r="P2709" i="12" s="1"/>
  <c r="Q2709" i="12"/>
  <c r="O2685" i="12"/>
  <c r="P2685" i="12" s="1"/>
  <c r="Q2685" i="12"/>
  <c r="O2653" i="12"/>
  <c r="P2653" i="12" s="1"/>
  <c r="Q2653" i="12"/>
  <c r="O2621" i="12"/>
  <c r="P2621" i="12" s="1"/>
  <c r="Q2621" i="12"/>
  <c r="O2582" i="12"/>
  <c r="P2582" i="12"/>
  <c r="Q2582" i="12"/>
  <c r="O2540" i="12"/>
  <c r="P2540" i="12" s="1"/>
  <c r="Q2540" i="12"/>
  <c r="O2497" i="12"/>
  <c r="P2497" i="12" s="1"/>
  <c r="Q2497" i="12"/>
  <c r="O2454" i="12"/>
  <c r="P2454" i="12" s="1"/>
  <c r="Q2454" i="12"/>
  <c r="O2412" i="12"/>
  <c r="P2412" i="12" s="1"/>
  <c r="Q2412" i="12"/>
  <c r="O2369" i="12"/>
  <c r="P2369" i="12" s="1"/>
  <c r="Q2369" i="12"/>
  <c r="O2326" i="12"/>
  <c r="P2326" i="12" s="1"/>
  <c r="Q2326" i="12"/>
  <c r="O2284" i="12"/>
  <c r="P2284" i="12" s="1"/>
  <c r="Q2284" i="12"/>
  <c r="O2912" i="12"/>
  <c r="P2912" i="12"/>
  <c r="Q2912" i="12"/>
  <c r="O2896" i="12"/>
  <c r="P2896" i="12" s="1"/>
  <c r="Q2896" i="12"/>
  <c r="O2880" i="12"/>
  <c r="P2880" i="12" s="1"/>
  <c r="Q2880" i="12"/>
  <c r="O2864" i="12"/>
  <c r="P2864" i="12"/>
  <c r="Q2864" i="12"/>
  <c r="O2848" i="12"/>
  <c r="P2848" i="12" s="1"/>
  <c r="Q2848" i="12"/>
  <c r="O2832" i="12"/>
  <c r="P2832" i="12" s="1"/>
  <c r="Q2832" i="12"/>
  <c r="O2816" i="12"/>
  <c r="P2816" i="12" s="1"/>
  <c r="Q2816" i="12"/>
  <c r="O2800" i="12"/>
  <c r="P2800" i="12" s="1"/>
  <c r="Q2800" i="12"/>
  <c r="O2784" i="12"/>
  <c r="P2784" i="12"/>
  <c r="Q2784" i="12"/>
  <c r="O2768" i="12"/>
  <c r="P2768" i="12" s="1"/>
  <c r="Q2768" i="12"/>
  <c r="O2752" i="12"/>
  <c r="P2752" i="12" s="1"/>
  <c r="Q2752" i="12"/>
  <c r="O2736" i="12"/>
  <c r="P2736" i="12"/>
  <c r="Q2736" i="12"/>
  <c r="O2720" i="12"/>
  <c r="P2720" i="12" s="1"/>
  <c r="Q2720" i="12"/>
  <c r="O2704" i="12"/>
  <c r="P2704" i="12" s="1"/>
  <c r="Q2704" i="12"/>
  <c r="O2688" i="12"/>
  <c r="P2688" i="12" s="1"/>
  <c r="Q2688" i="12"/>
  <c r="O2672" i="12"/>
  <c r="P2672" i="12" s="1"/>
  <c r="Q2672" i="12"/>
  <c r="O2656" i="12"/>
  <c r="P2656" i="12" s="1"/>
  <c r="Q2656" i="12"/>
  <c r="P2640" i="12"/>
  <c r="O2640" i="12"/>
  <c r="Q2640" i="12"/>
  <c r="O2624" i="12"/>
  <c r="P2624" i="12" s="1"/>
  <c r="Q2624" i="12"/>
  <c r="O2608" i="12"/>
  <c r="P2608" i="12"/>
  <c r="Q2608" i="12"/>
  <c r="O2586" i="12"/>
  <c r="P2586" i="12" s="1"/>
  <c r="Q2586" i="12"/>
  <c r="O2565" i="12"/>
  <c r="P2565" i="12" s="1"/>
  <c r="Q2565" i="12"/>
  <c r="O2544" i="12"/>
  <c r="P2544" i="12" s="1"/>
  <c r="Q2544" i="12"/>
  <c r="O2522" i="12"/>
  <c r="P2522" i="12" s="1"/>
  <c r="Q2522" i="12"/>
  <c r="O2501" i="12"/>
  <c r="P2501" i="12"/>
  <c r="Q2501" i="12"/>
  <c r="O2480" i="12"/>
  <c r="P2480" i="12" s="1"/>
  <c r="Q2480" i="12"/>
  <c r="O2458" i="12"/>
  <c r="P2458" i="12" s="1"/>
  <c r="Q2458" i="12"/>
  <c r="O2437" i="12"/>
  <c r="P2437" i="12" s="1"/>
  <c r="Q2437" i="12"/>
  <c r="O2416" i="12"/>
  <c r="P2416" i="12" s="1"/>
  <c r="Q2416" i="12"/>
  <c r="O2394" i="12"/>
  <c r="P2394" i="12" s="1"/>
  <c r="Q2394" i="12"/>
  <c r="O2373" i="12"/>
  <c r="P2373" i="12" s="1"/>
  <c r="Q2373" i="12"/>
  <c r="O2352" i="12"/>
  <c r="P2352" i="12" s="1"/>
  <c r="Q2352" i="12"/>
  <c r="O2330" i="12"/>
  <c r="P2330" i="12"/>
  <c r="Q2330" i="12"/>
  <c r="O2309" i="12"/>
  <c r="P2309" i="12" s="1"/>
  <c r="Q2309" i="12"/>
  <c r="O2288" i="12"/>
  <c r="P2288" i="12" s="1"/>
  <c r="Q2288" i="12"/>
  <c r="O2691" i="12"/>
  <c r="P2691" i="12"/>
  <c r="Q2691" i="12"/>
  <c r="O2675" i="12"/>
  <c r="P2675" i="12"/>
  <c r="Q2675" i="12"/>
  <c r="O2659" i="12"/>
  <c r="P2659" i="12" s="1"/>
  <c r="Q2659" i="12"/>
  <c r="O2643" i="12"/>
  <c r="P2643" i="12" s="1"/>
  <c r="Q2643" i="12"/>
  <c r="O2627" i="12"/>
  <c r="P2627" i="12" s="1"/>
  <c r="Q2627" i="12"/>
  <c r="O2611" i="12"/>
  <c r="P2611" i="12" s="1"/>
  <c r="Q2611" i="12"/>
  <c r="O2590" i="12"/>
  <c r="P2590" i="12" s="1"/>
  <c r="Q2590" i="12"/>
  <c r="O2569" i="12"/>
  <c r="P2569" i="12" s="1"/>
  <c r="Q2569" i="12"/>
  <c r="O2548" i="12"/>
  <c r="P2548" i="12" s="1"/>
  <c r="Q2548" i="12"/>
  <c r="O2526" i="12"/>
  <c r="P2526" i="12"/>
  <c r="Q2526" i="12"/>
  <c r="O2505" i="12"/>
  <c r="P2505" i="12" s="1"/>
  <c r="Q2505" i="12"/>
  <c r="P2484" i="12"/>
  <c r="O2484" i="12"/>
  <c r="Q2484" i="12"/>
  <c r="O2462" i="12"/>
  <c r="P2462" i="12"/>
  <c r="Q2462" i="12"/>
  <c r="O2441" i="12"/>
  <c r="Q2441" i="12"/>
  <c r="P2441" i="12"/>
  <c r="O2420" i="12"/>
  <c r="P2420" i="12" s="1"/>
  <c r="Q2420" i="12"/>
  <c r="O2398" i="12"/>
  <c r="P2398" i="12" s="1"/>
  <c r="Q2398" i="12"/>
  <c r="O2377" i="12"/>
  <c r="P2377" i="12" s="1"/>
  <c r="Q2377" i="12"/>
  <c r="O2356" i="12"/>
  <c r="P2356" i="12" s="1"/>
  <c r="Q2356" i="12"/>
  <c r="O2334" i="12"/>
  <c r="P2334" i="12" s="1"/>
  <c r="Q2334" i="12"/>
  <c r="O2313" i="12"/>
  <c r="P2313" i="12" s="1"/>
  <c r="Q2313" i="12"/>
  <c r="O2292" i="12"/>
  <c r="P2292" i="12"/>
  <c r="Q2292" i="12"/>
  <c r="O2270" i="12"/>
  <c r="P2270" i="12"/>
  <c r="Q2270" i="12"/>
  <c r="P2595" i="12"/>
  <c r="O2595" i="12"/>
  <c r="Q2595" i="12"/>
  <c r="O2579" i="12"/>
  <c r="P2579" i="12" s="1"/>
  <c r="Q2579" i="12"/>
  <c r="O2563" i="12"/>
  <c r="P2563" i="12" s="1"/>
  <c r="Q2563" i="12"/>
  <c r="O2547" i="12"/>
  <c r="P2547" i="12" s="1"/>
  <c r="Q2547" i="12"/>
  <c r="O2531" i="12"/>
  <c r="P2531" i="12" s="1"/>
  <c r="Q2531" i="12"/>
  <c r="O2515" i="12"/>
  <c r="P2515" i="12" s="1"/>
  <c r="Q2515" i="12"/>
  <c r="O2499" i="12"/>
  <c r="P2499" i="12" s="1"/>
  <c r="Q2499" i="12"/>
  <c r="O2483" i="12"/>
  <c r="P2483" i="12" s="1"/>
  <c r="Q2483" i="12"/>
  <c r="P2467" i="12"/>
  <c r="O2467" i="12"/>
  <c r="Q2467" i="12"/>
  <c r="O2451" i="12"/>
  <c r="P2451" i="12" s="1"/>
  <c r="Q2451" i="12"/>
  <c r="O2435" i="12"/>
  <c r="P2435" i="12" s="1"/>
  <c r="Q2435" i="12"/>
  <c r="O2419" i="12"/>
  <c r="P2419" i="12" s="1"/>
  <c r="Q2419" i="12"/>
  <c r="O2403" i="12"/>
  <c r="P2403" i="12" s="1"/>
  <c r="Q2403" i="12"/>
  <c r="O2387" i="12"/>
  <c r="P2387" i="12" s="1"/>
  <c r="Q2387" i="12"/>
  <c r="O2371" i="12"/>
  <c r="P2371" i="12" s="1"/>
  <c r="Q2371" i="12"/>
  <c r="O2355" i="12"/>
  <c r="P2355" i="12" s="1"/>
  <c r="Q2355" i="12"/>
  <c r="P2339" i="12"/>
  <c r="O2339" i="12"/>
  <c r="Q2339" i="12"/>
  <c r="O2323" i="12"/>
  <c r="P2323" i="12" s="1"/>
  <c r="Q2323" i="12"/>
  <c r="O2307" i="12"/>
  <c r="P2307" i="12"/>
  <c r="Q2307" i="12"/>
  <c r="O2291" i="12"/>
  <c r="P2291" i="12" s="1"/>
  <c r="Q2291" i="12"/>
  <c r="O2275" i="12"/>
  <c r="P2275" i="12" s="1"/>
  <c r="Q2275" i="12"/>
  <c r="O2894" i="12"/>
  <c r="P2894" i="12" s="1"/>
  <c r="Q2894" i="12"/>
  <c r="O2702" i="12"/>
  <c r="P2702" i="12"/>
  <c r="Q2702" i="12"/>
  <c r="O2766" i="12"/>
  <c r="P2766" i="12"/>
  <c r="Q2766" i="12"/>
  <c r="O2915" i="12"/>
  <c r="P2915" i="12" s="1"/>
  <c r="Q2915" i="12"/>
  <c r="O2482" i="12"/>
  <c r="P2482" i="12" s="1"/>
  <c r="Q2482" i="12"/>
  <c r="O2871" i="12"/>
  <c r="P2871" i="12"/>
  <c r="Q2871" i="12"/>
  <c r="O2786" i="12"/>
  <c r="P2786" i="12" s="1"/>
  <c r="Q2786" i="12"/>
  <c r="O2701" i="12"/>
  <c r="P2701" i="12" s="1"/>
  <c r="Q2701" i="12"/>
  <c r="O2566" i="12"/>
  <c r="P2566" i="12" s="1"/>
  <c r="Q2566" i="12"/>
  <c r="O2396" i="12"/>
  <c r="P2396" i="12"/>
  <c r="Q2396" i="12"/>
  <c r="O2883" i="12"/>
  <c r="P2883" i="12"/>
  <c r="Q2883" i="12"/>
  <c r="O2798" i="12"/>
  <c r="P2798" i="12" s="1"/>
  <c r="Q2798" i="12"/>
  <c r="O2713" i="12"/>
  <c r="P2713" i="12" s="1"/>
  <c r="Q2713" i="12"/>
  <c r="O2589" i="12"/>
  <c r="P2589" i="12" s="1"/>
  <c r="Q2589" i="12"/>
  <c r="O2418" i="12"/>
  <c r="P2418" i="12" s="1"/>
  <c r="Q2418" i="12"/>
  <c r="O2903" i="12"/>
  <c r="P2903" i="12" s="1"/>
  <c r="Q2903" i="12"/>
  <c r="O2818" i="12"/>
  <c r="P2818" i="12" s="1"/>
  <c r="Q2818" i="12"/>
  <c r="O2733" i="12"/>
  <c r="P2733" i="12"/>
  <c r="Q2733" i="12"/>
  <c r="Q2625" i="12"/>
  <c r="O2625" i="12"/>
  <c r="P2625" i="12" s="1"/>
  <c r="O2460" i="12"/>
  <c r="P2460" i="12" s="1"/>
  <c r="Q2460" i="12"/>
  <c r="O2289" i="12"/>
  <c r="P2289" i="12" s="1"/>
  <c r="Q2289" i="12"/>
  <c r="O2889" i="12"/>
  <c r="P2889" i="12" s="1"/>
  <c r="Q2889" i="12"/>
  <c r="O2846" i="12"/>
  <c r="P2846" i="12"/>
  <c r="Q2846" i="12"/>
  <c r="O2803" i="12"/>
  <c r="P2803" i="12" s="1"/>
  <c r="Q2803" i="12"/>
  <c r="O2761" i="12"/>
  <c r="P2761" i="12" s="1"/>
  <c r="Q2761" i="12"/>
  <c r="O2718" i="12"/>
  <c r="P2718" i="12"/>
  <c r="Q2718" i="12"/>
  <c r="O2666" i="12"/>
  <c r="P2666" i="12"/>
  <c r="Q2666" i="12"/>
  <c r="O2600" i="12"/>
  <c r="P2600" i="12" s="1"/>
  <c r="Q2600" i="12"/>
  <c r="O2514" i="12"/>
  <c r="P2514" i="12" s="1"/>
  <c r="Q2514" i="12"/>
  <c r="O2429" i="12"/>
  <c r="P2429" i="12" s="1"/>
  <c r="Q2429" i="12"/>
  <c r="O2344" i="12"/>
  <c r="P2344" i="12"/>
  <c r="Q2344" i="12"/>
  <c r="O2919" i="12"/>
  <c r="P2919" i="12" s="1"/>
  <c r="Q2919" i="12"/>
  <c r="O2877" i="12"/>
  <c r="P2877" i="12" s="1"/>
  <c r="Q2877" i="12"/>
  <c r="O2834" i="12"/>
  <c r="P2834" i="12"/>
  <c r="Q2834" i="12"/>
  <c r="O2791" i="12"/>
  <c r="P2791" i="12" s="1"/>
  <c r="Q2791" i="12"/>
  <c r="O2749" i="12"/>
  <c r="P2749" i="12" s="1"/>
  <c r="Q2749" i="12"/>
  <c r="O2706" i="12"/>
  <c r="P2706" i="12" s="1"/>
  <c r="Q2706" i="12"/>
  <c r="O2649" i="12"/>
  <c r="P2649" i="12" s="1"/>
  <c r="Q2649" i="12"/>
  <c r="O2577" i="12"/>
  <c r="P2577" i="12"/>
  <c r="Q2577" i="12"/>
  <c r="O2492" i="12"/>
  <c r="P2492" i="12" s="1"/>
  <c r="Q2492" i="12"/>
  <c r="O2406" i="12"/>
  <c r="P2406" i="12" s="1"/>
  <c r="Q2406" i="12"/>
  <c r="O2321" i="12"/>
  <c r="P2321" i="12" s="1"/>
  <c r="Q2321" i="12"/>
  <c r="Q2913" i="12"/>
  <c r="O2913" i="12"/>
  <c r="P2913" i="12" s="1"/>
  <c r="O2891" i="12"/>
  <c r="P2891" i="12" s="1"/>
  <c r="Q2891" i="12"/>
  <c r="O2870" i="12"/>
  <c r="P2870" i="12" s="1"/>
  <c r="Q2870" i="12"/>
  <c r="P2849" i="12"/>
  <c r="Q2849" i="12"/>
  <c r="O2849" i="12"/>
  <c r="O2827" i="12"/>
  <c r="P2827" i="12"/>
  <c r="Q2827" i="12"/>
  <c r="O2806" i="12"/>
  <c r="P2806" i="12" s="1"/>
  <c r="Q2806" i="12"/>
  <c r="P2785" i="12"/>
  <c r="Q2785" i="12"/>
  <c r="O2785" i="12"/>
  <c r="O2763" i="12"/>
  <c r="P2763" i="12"/>
  <c r="Q2763" i="12"/>
  <c r="O2742" i="12"/>
  <c r="P2742" i="12"/>
  <c r="Q2742" i="12"/>
  <c r="Q2721" i="12"/>
  <c r="O2721" i="12"/>
  <c r="P2721" i="12" s="1"/>
  <c r="O2699" i="12"/>
  <c r="P2699" i="12" s="1"/>
  <c r="Q2699" i="12"/>
  <c r="O2670" i="12"/>
  <c r="P2670" i="12"/>
  <c r="Q2670" i="12"/>
  <c r="O2638" i="12"/>
  <c r="P2638" i="12" s="1"/>
  <c r="Q2638" i="12"/>
  <c r="O2605" i="12"/>
  <c r="P2605" i="12" s="1"/>
  <c r="Q2605" i="12"/>
  <c r="O2562" i="12"/>
  <c r="P2562" i="12" s="1"/>
  <c r="Q2562" i="12"/>
  <c r="O2520" i="12"/>
  <c r="P2520" i="12" s="1"/>
  <c r="Q2520" i="12"/>
  <c r="O2477" i="12"/>
  <c r="P2477" i="12" s="1"/>
  <c r="Q2477" i="12"/>
  <c r="O2434" i="12"/>
  <c r="P2434" i="12" s="1"/>
  <c r="Q2434" i="12"/>
  <c r="O2392" i="12"/>
  <c r="P2392" i="12" s="1"/>
  <c r="Q2392" i="12"/>
  <c r="O2349" i="12"/>
  <c r="P2349" i="12" s="1"/>
  <c r="Q2349" i="12"/>
  <c r="Q2306" i="12"/>
  <c r="O2306" i="12"/>
  <c r="P2306" i="12" s="1"/>
  <c r="O2917" i="12"/>
  <c r="P2917" i="12" s="1"/>
  <c r="Q2917" i="12"/>
  <c r="O2895" i="12"/>
  <c r="P2895" i="12" s="1"/>
  <c r="Q2895" i="12"/>
  <c r="O2874" i="12"/>
  <c r="P2874" i="12"/>
  <c r="Q2874" i="12"/>
  <c r="O2853" i="12"/>
  <c r="P2853" i="12"/>
  <c r="Q2853" i="12"/>
  <c r="O2831" i="12"/>
  <c r="P2831" i="12" s="1"/>
  <c r="Q2831" i="12"/>
  <c r="O2810" i="12"/>
  <c r="P2810" i="12" s="1"/>
  <c r="Q2810" i="12"/>
  <c r="O2789" i="12"/>
  <c r="P2789" i="12" s="1"/>
  <c r="Q2789" i="12"/>
  <c r="O2767" i="12"/>
  <c r="P2767" i="12"/>
  <c r="Q2767" i="12"/>
  <c r="O2746" i="12"/>
  <c r="P2746" i="12" s="1"/>
  <c r="Q2746" i="12"/>
  <c r="O2725" i="12"/>
  <c r="P2725" i="12" s="1"/>
  <c r="Q2725" i="12"/>
  <c r="O2703" i="12"/>
  <c r="P2703" i="12"/>
  <c r="Q2703" i="12"/>
  <c r="O2677" i="12"/>
  <c r="P2677" i="12"/>
  <c r="Q2677" i="12"/>
  <c r="O2645" i="12"/>
  <c r="P2645" i="12" s="1"/>
  <c r="Q2645" i="12"/>
  <c r="O2613" i="12"/>
  <c r="P2613" i="12" s="1"/>
  <c r="Q2613" i="12"/>
  <c r="O2572" i="12"/>
  <c r="P2572" i="12"/>
  <c r="Q2572" i="12"/>
  <c r="O2529" i="12"/>
  <c r="P2529" i="12" s="1"/>
  <c r="Q2529" i="12"/>
  <c r="O2486" i="12"/>
  <c r="P2486" i="12" s="1"/>
  <c r="Q2486" i="12"/>
  <c r="O2444" i="12"/>
  <c r="P2444" i="12" s="1"/>
  <c r="Q2444" i="12"/>
  <c r="O2401" i="12"/>
  <c r="P2401" i="12" s="1"/>
  <c r="Q2401" i="12"/>
  <c r="O2358" i="12"/>
  <c r="P2358" i="12"/>
  <c r="Q2358" i="12"/>
  <c r="O2316" i="12"/>
  <c r="P2316" i="12" s="1"/>
  <c r="Q2316" i="12"/>
  <c r="O2273" i="12"/>
  <c r="P2273" i="12" s="1"/>
  <c r="Q2273" i="12"/>
  <c r="O2908" i="12"/>
  <c r="P2908" i="12" s="1"/>
  <c r="Q2908" i="12"/>
  <c r="O2892" i="12"/>
  <c r="Q2892" i="12"/>
  <c r="P2892" i="12"/>
  <c r="O2876" i="12"/>
  <c r="P2876" i="12" s="1"/>
  <c r="Q2876" i="12"/>
  <c r="O2860" i="12"/>
  <c r="P2860" i="12" s="1"/>
  <c r="Q2860" i="12"/>
  <c r="O2844" i="12"/>
  <c r="P2844" i="12" s="1"/>
  <c r="Q2844" i="12"/>
  <c r="O2828" i="12"/>
  <c r="P2828" i="12"/>
  <c r="Q2828" i="12"/>
  <c r="O2812" i="12"/>
  <c r="Q2812" i="12"/>
  <c r="P2812" i="12"/>
  <c r="O2796" i="12"/>
  <c r="P2796" i="12" s="1"/>
  <c r="Q2796" i="12"/>
  <c r="O2780" i="12"/>
  <c r="P2780" i="12"/>
  <c r="Q2780" i="12"/>
  <c r="O2764" i="12"/>
  <c r="P2764" i="12"/>
  <c r="Q2764" i="12"/>
  <c r="O2748" i="12"/>
  <c r="Q2748" i="12"/>
  <c r="P2748" i="12"/>
  <c r="O2732" i="12"/>
  <c r="P2732" i="12" s="1"/>
  <c r="Q2732" i="12"/>
  <c r="O2716" i="12"/>
  <c r="P2716" i="12"/>
  <c r="Q2716" i="12"/>
  <c r="O2700" i="12"/>
  <c r="P2700" i="12"/>
  <c r="Q2700" i="12"/>
  <c r="O2684" i="12"/>
  <c r="P2684" i="12" s="1"/>
  <c r="Q2684" i="12"/>
  <c r="O2668" i="12"/>
  <c r="P2668" i="12" s="1"/>
  <c r="Q2668" i="12"/>
  <c r="O2652" i="12"/>
  <c r="P2652" i="12" s="1"/>
  <c r="Q2652" i="12"/>
  <c r="O2636" i="12"/>
  <c r="P2636" i="12"/>
  <c r="Q2636" i="12"/>
  <c r="O2620" i="12"/>
  <c r="P2620" i="12" s="1"/>
  <c r="Q2620" i="12"/>
  <c r="O2602" i="12"/>
  <c r="P2602" i="12" s="1"/>
  <c r="Q2602" i="12"/>
  <c r="O2581" i="12"/>
  <c r="P2581" i="12" s="1"/>
  <c r="Q2581" i="12"/>
  <c r="O2560" i="12"/>
  <c r="P2560" i="12" s="1"/>
  <c r="Q2560" i="12"/>
  <c r="O2538" i="12"/>
  <c r="P2538" i="12" s="1"/>
  <c r="Q2538" i="12"/>
  <c r="O2517" i="12"/>
  <c r="P2517" i="12" s="1"/>
  <c r="Q2517" i="12"/>
  <c r="O2496" i="12"/>
  <c r="P2496" i="12"/>
  <c r="Q2496" i="12"/>
  <c r="O2474" i="12"/>
  <c r="P2474" i="12"/>
  <c r="Q2474" i="12"/>
  <c r="O2453" i="12"/>
  <c r="Q2453" i="12"/>
  <c r="P2453" i="12"/>
  <c r="O2432" i="12"/>
  <c r="P2432" i="12" s="1"/>
  <c r="Q2432" i="12"/>
  <c r="O2410" i="12"/>
  <c r="P2410" i="12" s="1"/>
  <c r="Q2410" i="12"/>
  <c r="O2389" i="12"/>
  <c r="P2389" i="12" s="1"/>
  <c r="Q2389" i="12"/>
  <c r="O2368" i="12"/>
  <c r="P2368" i="12" s="1"/>
  <c r="Q2368" i="12"/>
  <c r="O2346" i="12"/>
  <c r="P2346" i="12" s="1"/>
  <c r="Q2346" i="12"/>
  <c r="O2325" i="12"/>
  <c r="P2325" i="12"/>
  <c r="Q2325" i="12"/>
  <c r="O2304" i="12"/>
  <c r="P2304" i="12"/>
  <c r="Q2304" i="12"/>
  <c r="O2282" i="12"/>
  <c r="P2282" i="12" s="1"/>
  <c r="Q2282" i="12"/>
  <c r="O2687" i="12"/>
  <c r="P2687" i="12" s="1"/>
  <c r="Q2687" i="12"/>
  <c r="O2671" i="12"/>
  <c r="P2671" i="12"/>
  <c r="Q2671" i="12"/>
  <c r="O2655" i="12"/>
  <c r="P2655" i="12" s="1"/>
  <c r="Q2655" i="12"/>
  <c r="O2639" i="12"/>
  <c r="P2639" i="12" s="1"/>
  <c r="Q2639" i="12"/>
  <c r="O2623" i="12"/>
  <c r="P2623" i="12" s="1"/>
  <c r="Q2623" i="12"/>
  <c r="O2606" i="12"/>
  <c r="P2606" i="12" s="1"/>
  <c r="Q2606" i="12"/>
  <c r="O2585" i="12"/>
  <c r="P2585" i="12"/>
  <c r="Q2585" i="12"/>
  <c r="P2564" i="12"/>
  <c r="O2564" i="12"/>
  <c r="Q2564" i="12"/>
  <c r="O2542" i="12"/>
  <c r="P2542" i="12" s="1"/>
  <c r="Q2542" i="12"/>
  <c r="O2521" i="12"/>
  <c r="P2521" i="12"/>
  <c r="Q2521" i="12"/>
  <c r="O2500" i="12"/>
  <c r="P2500" i="12" s="1"/>
  <c r="Q2500" i="12"/>
  <c r="O2478" i="12"/>
  <c r="P2478" i="12" s="1"/>
  <c r="Q2478" i="12"/>
  <c r="O2457" i="12"/>
  <c r="P2457" i="12" s="1"/>
  <c r="Q2457" i="12"/>
  <c r="O2436" i="12"/>
  <c r="P2436" i="12" s="1"/>
  <c r="Q2436" i="12"/>
  <c r="O2414" i="12"/>
  <c r="P2414" i="12" s="1"/>
  <c r="Q2414" i="12"/>
  <c r="O2393" i="12"/>
  <c r="P2393" i="12" s="1"/>
  <c r="Q2393" i="12"/>
  <c r="O2372" i="12"/>
  <c r="P2372" i="12" s="1"/>
  <c r="Q2372" i="12"/>
  <c r="O2350" i="12"/>
  <c r="P2350" i="12"/>
  <c r="Q2350" i="12"/>
  <c r="O2329" i="12"/>
  <c r="P2329" i="12" s="1"/>
  <c r="Q2329" i="12"/>
  <c r="O2308" i="12"/>
  <c r="P2308" i="12" s="1"/>
  <c r="Q2308" i="12"/>
  <c r="O2286" i="12"/>
  <c r="P2286" i="12" s="1"/>
  <c r="Q2286" i="12"/>
  <c r="O2607" i="12"/>
  <c r="P2607" i="12"/>
  <c r="Q2607" i="12"/>
  <c r="O2591" i="12"/>
  <c r="P2591" i="12"/>
  <c r="Q2591" i="12"/>
  <c r="O2575" i="12"/>
  <c r="P2575" i="12" s="1"/>
  <c r="Q2575" i="12"/>
  <c r="O2559" i="12"/>
  <c r="P2559" i="12" s="1"/>
  <c r="Q2559" i="12"/>
  <c r="O2543" i="12"/>
  <c r="P2543" i="12"/>
  <c r="Q2543" i="12"/>
  <c r="O2527" i="12"/>
  <c r="P2527" i="12" s="1"/>
  <c r="Q2527" i="12"/>
  <c r="O2511" i="12"/>
  <c r="P2511" i="12" s="1"/>
  <c r="Q2511" i="12"/>
  <c r="O2495" i="12"/>
  <c r="P2495" i="12" s="1"/>
  <c r="Q2495" i="12"/>
  <c r="O2479" i="12"/>
  <c r="P2479" i="12"/>
  <c r="Q2479" i="12"/>
  <c r="O2463" i="12"/>
  <c r="P2463" i="12"/>
  <c r="Q2463" i="12"/>
  <c r="O2447" i="12"/>
  <c r="P2447" i="12" s="1"/>
  <c r="Q2447" i="12"/>
  <c r="O2431" i="12"/>
  <c r="P2431" i="12" s="1"/>
  <c r="Q2431" i="12"/>
  <c r="O2415" i="12"/>
  <c r="P2415" i="12"/>
  <c r="Q2415" i="12"/>
  <c r="O2399" i="12"/>
  <c r="P2399" i="12" s="1"/>
  <c r="Q2399" i="12"/>
  <c r="O2383" i="12"/>
  <c r="P2383" i="12" s="1"/>
  <c r="Q2383" i="12"/>
  <c r="O2367" i="12"/>
  <c r="P2367" i="12" s="1"/>
  <c r="Q2367" i="12"/>
  <c r="O2351" i="12"/>
  <c r="P2351" i="12"/>
  <c r="Q2351" i="12"/>
  <c r="O2335" i="12"/>
  <c r="P2335" i="12"/>
  <c r="Q2335" i="12"/>
  <c r="O2319" i="12"/>
  <c r="P2319" i="12" s="1"/>
  <c r="Q2319" i="12"/>
  <c r="O2303" i="12"/>
  <c r="P2303" i="12" s="1"/>
  <c r="Q2303" i="12"/>
  <c r="O2287" i="12"/>
  <c r="P2287" i="12"/>
  <c r="Q2287" i="12"/>
  <c r="O2271" i="12"/>
  <c r="P2271" i="12" s="1"/>
  <c r="Q2271" i="12"/>
  <c r="O2266" i="12"/>
  <c r="P2266" i="12" s="1"/>
  <c r="Q2266" i="12"/>
  <c r="O2261" i="12"/>
  <c r="P2261" i="12" s="1"/>
  <c r="Q2261" i="12"/>
  <c r="O2262" i="12"/>
  <c r="P2262" i="12" s="1"/>
  <c r="Q2262" i="12"/>
  <c r="O2268" i="12"/>
  <c r="P2268" i="12" s="1"/>
  <c r="Q2268" i="12"/>
  <c r="O2267" i="12"/>
  <c r="P2267" i="12" s="1"/>
  <c r="Q2267" i="12"/>
  <c r="O2269" i="12"/>
  <c r="P2269" i="12" s="1"/>
  <c r="Q2269" i="12"/>
  <c r="O2264" i="12"/>
  <c r="P2264" i="12" s="1"/>
  <c r="Q2264" i="12"/>
  <c r="O2263" i="12"/>
  <c r="P2263" i="12" s="1"/>
  <c r="Q2263" i="12"/>
  <c r="O2265" i="12"/>
  <c r="P2265" i="12" s="1"/>
  <c r="Q2265" i="12"/>
  <c r="P2260" i="12"/>
  <c r="O2260" i="12"/>
  <c r="Q2260" i="12"/>
  <c r="O1189" i="12"/>
  <c r="P1189" i="12" s="1"/>
  <c r="Q1189" i="12"/>
  <c r="O661" i="12"/>
  <c r="P661" i="12" s="1"/>
  <c r="Q661" i="12"/>
  <c r="O1733" i="12"/>
  <c r="P1733" i="12" s="1"/>
  <c r="Q1733" i="12"/>
  <c r="O2084" i="12"/>
  <c r="P2084" i="12" s="1"/>
  <c r="Q2084" i="12"/>
  <c r="O1316" i="12"/>
  <c r="P1316" i="12" s="1"/>
  <c r="Q1316" i="12"/>
  <c r="O233" i="12"/>
  <c r="P233" i="12" s="1"/>
  <c r="Q233" i="12"/>
  <c r="O1877" i="12"/>
  <c r="P1877" i="12" s="1"/>
  <c r="Q1877" i="12"/>
  <c r="O1365" i="12"/>
  <c r="P1365" i="12" s="1"/>
  <c r="Q1365" i="12"/>
  <c r="O1908" i="12"/>
  <c r="P1908" i="12" s="1"/>
  <c r="Q1908" i="12"/>
  <c r="O1396" i="12"/>
  <c r="P1396" i="12"/>
  <c r="Q1396" i="12"/>
  <c r="O617" i="12"/>
  <c r="P617" i="12" s="1"/>
  <c r="Q617" i="12"/>
  <c r="O2211" i="12"/>
  <c r="P2211" i="12" s="1"/>
  <c r="Q2211" i="12"/>
  <c r="O2029" i="12"/>
  <c r="P2029" i="12" s="1"/>
  <c r="Q2029" i="12"/>
  <c r="O1837" i="12"/>
  <c r="P1837" i="12" s="1"/>
  <c r="Q1837" i="12"/>
  <c r="O1581" i="12"/>
  <c r="P1581" i="12" s="1"/>
  <c r="Q1581" i="12"/>
  <c r="O1325" i="12"/>
  <c r="P1325" i="12" s="1"/>
  <c r="Q1325" i="12"/>
  <c r="O896" i="12"/>
  <c r="P896" i="12" s="1"/>
  <c r="Q896" i="12"/>
  <c r="O2202" i="12"/>
  <c r="P2202" i="12" s="1"/>
  <c r="Q2202" i="12"/>
  <c r="O2012" i="12"/>
  <c r="P2012" i="12" s="1"/>
  <c r="Q2012" i="12"/>
  <c r="O1820" i="12"/>
  <c r="P1820" i="12" s="1"/>
  <c r="Q1820" i="12"/>
  <c r="O1564" i="12"/>
  <c r="P1564" i="12" s="1"/>
  <c r="Q1564" i="12"/>
  <c r="O1372" i="12"/>
  <c r="P1372" i="12" s="1"/>
  <c r="Q1372" i="12"/>
  <c r="O1308" i="12"/>
  <c r="P1308" i="12" s="1"/>
  <c r="Q1308" i="12"/>
  <c r="O1180" i="12"/>
  <c r="P1180" i="12" s="1"/>
  <c r="Q1180" i="12"/>
  <c r="O991" i="12"/>
  <c r="P991" i="12" s="1"/>
  <c r="Q991" i="12"/>
  <c r="O553" i="12"/>
  <c r="P553" i="12" s="1"/>
  <c r="Q553" i="12"/>
  <c r="O2249" i="12"/>
  <c r="P2249" i="12" s="1"/>
  <c r="Q2249" i="12"/>
  <c r="O2217" i="12"/>
  <c r="P2217" i="12" s="1"/>
  <c r="Q2217" i="12"/>
  <c r="O2185" i="12"/>
  <c r="P2185" i="12" s="1"/>
  <c r="Q2185" i="12"/>
  <c r="O2169" i="12"/>
  <c r="P2169" i="12" s="1"/>
  <c r="Q2169" i="12"/>
  <c r="O2153" i="12"/>
  <c r="P2153" i="12" s="1"/>
  <c r="Q2153" i="12"/>
  <c r="O2137" i="12"/>
  <c r="P2137" i="12" s="1"/>
  <c r="Q2137" i="12"/>
  <c r="O2105" i="12"/>
  <c r="Q2105" i="12"/>
  <c r="P2105" i="12"/>
  <c r="O2073" i="12"/>
  <c r="P2073" i="12" s="1"/>
  <c r="Q2073" i="12"/>
  <c r="O2041" i="12"/>
  <c r="P2041" i="12" s="1"/>
  <c r="Q2041" i="12"/>
  <c r="O1977" i="12"/>
  <c r="P1977" i="12" s="1"/>
  <c r="Q1977" i="12"/>
  <c r="O1945" i="12"/>
  <c r="P1945" i="12" s="1"/>
  <c r="Q1945" i="12"/>
  <c r="O1913" i="12"/>
  <c r="P1913" i="12" s="1"/>
  <c r="Q1913" i="12"/>
  <c r="O1881" i="12"/>
  <c r="P1881" i="12" s="1"/>
  <c r="Q1881" i="12"/>
  <c r="O1849" i="12"/>
  <c r="P1849" i="12"/>
  <c r="Q1849" i="12"/>
  <c r="O1817" i="12"/>
  <c r="P1817" i="12" s="1"/>
  <c r="Q1817" i="12"/>
  <c r="O1785" i="12"/>
  <c r="P1785" i="12" s="1"/>
  <c r="Q1785" i="12"/>
  <c r="O1753" i="12"/>
  <c r="P1753" i="12" s="1"/>
  <c r="Q1753" i="12"/>
  <c r="O1721" i="12"/>
  <c r="P1721" i="12" s="1"/>
  <c r="Q1721" i="12"/>
  <c r="O1689" i="12"/>
  <c r="P1689" i="12" s="1"/>
  <c r="Q1689" i="12"/>
  <c r="O1657" i="12"/>
  <c r="P1657" i="12" s="1"/>
  <c r="Q1657" i="12"/>
  <c r="O1625" i="12"/>
  <c r="P1625" i="12" s="1"/>
  <c r="Q1625" i="12"/>
  <c r="O1593" i="12"/>
  <c r="P1593" i="12" s="1"/>
  <c r="Q1593" i="12"/>
  <c r="O1561" i="12"/>
  <c r="P1561" i="12" s="1"/>
  <c r="Q1561" i="12"/>
  <c r="O1529" i="12"/>
  <c r="P1529" i="12" s="1"/>
  <c r="Q1529" i="12"/>
  <c r="O1497" i="12"/>
  <c r="P1497" i="12" s="1"/>
  <c r="Q1497" i="12"/>
  <c r="O1465" i="12"/>
  <c r="P1465" i="12" s="1"/>
  <c r="Q1465" i="12"/>
  <c r="O1433" i="12"/>
  <c r="P1433" i="12"/>
  <c r="Q1433" i="12"/>
  <c r="O1401" i="12"/>
  <c r="P1401" i="12" s="1"/>
  <c r="Q1401" i="12"/>
  <c r="O1369" i="12"/>
  <c r="P1369" i="12" s="1"/>
  <c r="Q1369" i="12"/>
  <c r="O1337" i="12"/>
  <c r="P1337" i="12" s="1"/>
  <c r="Q1337" i="12"/>
  <c r="O1305" i="12"/>
  <c r="P1305" i="12" s="1"/>
  <c r="Q1305" i="12"/>
  <c r="O1273" i="12"/>
  <c r="P1273" i="12"/>
  <c r="Q1273" i="12"/>
  <c r="O1241" i="12"/>
  <c r="P1241" i="12" s="1"/>
  <c r="Q1241" i="12"/>
  <c r="O1209" i="12"/>
  <c r="P1209" i="12" s="1"/>
  <c r="Q1209" i="12"/>
  <c r="O1177" i="12"/>
  <c r="P1177" i="12" s="1"/>
  <c r="Q1177" i="12"/>
  <c r="O1145" i="12"/>
  <c r="P1145" i="12" s="1"/>
  <c r="Q1145" i="12"/>
  <c r="O1112" i="12"/>
  <c r="P1112" i="12" s="1"/>
  <c r="Q1112" i="12"/>
  <c r="O1048" i="12"/>
  <c r="P1048" i="12" s="1"/>
  <c r="Q1048" i="12"/>
  <c r="O984" i="12"/>
  <c r="P984" i="12" s="1"/>
  <c r="Q984" i="12"/>
  <c r="O920" i="12"/>
  <c r="P920" i="12" s="1"/>
  <c r="Q920" i="12"/>
  <c r="O856" i="12"/>
  <c r="P856" i="12" s="1"/>
  <c r="Q856" i="12"/>
  <c r="O792" i="12"/>
  <c r="P792" i="12"/>
  <c r="Q792" i="12"/>
  <c r="O714" i="12"/>
  <c r="P714" i="12" s="1"/>
  <c r="Q714" i="12"/>
  <c r="O629" i="12"/>
  <c r="P629" i="12" s="1"/>
  <c r="Q629" i="12"/>
  <c r="O540" i="12"/>
  <c r="P540" i="12" s="1"/>
  <c r="Q540" i="12"/>
  <c r="O369" i="12"/>
  <c r="P369" i="12" s="1"/>
  <c r="Q369" i="12"/>
  <c r="O149" i="12"/>
  <c r="P149" i="12" s="1"/>
  <c r="Q149" i="12"/>
  <c r="O2256" i="12"/>
  <c r="P2256" i="12"/>
  <c r="Q2256" i="12"/>
  <c r="O2240" i="12"/>
  <c r="P2240" i="12" s="1"/>
  <c r="Q2240" i="12"/>
  <c r="O2224" i="12"/>
  <c r="P2224" i="12" s="1"/>
  <c r="Q2224" i="12"/>
  <c r="O2208" i="12"/>
  <c r="P2208" i="12" s="1"/>
  <c r="Q2208" i="12"/>
  <c r="O2192" i="12"/>
  <c r="P2192" i="12" s="1"/>
  <c r="Q2192" i="12"/>
  <c r="O2176" i="12"/>
  <c r="P2176" i="12"/>
  <c r="Q2176" i="12"/>
  <c r="O2160" i="12"/>
  <c r="P2160" i="12" s="1"/>
  <c r="Q2160" i="12"/>
  <c r="O2144" i="12"/>
  <c r="P2144" i="12"/>
  <c r="Q2144" i="12"/>
  <c r="O2120" i="12"/>
  <c r="P2120" i="12" s="1"/>
  <c r="Q2120" i="12"/>
  <c r="O2088" i="12"/>
  <c r="P2088" i="12" s="1"/>
  <c r="Q2088" i="12"/>
  <c r="O2056" i="12"/>
  <c r="P2056" i="12" s="1"/>
  <c r="Q2056" i="12"/>
  <c r="O2024" i="12"/>
  <c r="P2024" i="12" s="1"/>
  <c r="Q2024" i="12"/>
  <c r="O1992" i="12"/>
  <c r="P1992" i="12"/>
  <c r="Q1992" i="12"/>
  <c r="O1960" i="12"/>
  <c r="P1960" i="12" s="1"/>
  <c r="Q1960" i="12"/>
  <c r="O1928" i="12"/>
  <c r="P1928" i="12" s="1"/>
  <c r="Q1928" i="12"/>
  <c r="O1896" i="12"/>
  <c r="P1896" i="12" s="1"/>
  <c r="Q1896" i="12"/>
  <c r="O1864" i="12"/>
  <c r="P1864" i="12" s="1"/>
  <c r="Q1864" i="12"/>
  <c r="O1832" i="12"/>
  <c r="P1832" i="12" s="1"/>
  <c r="Q1832" i="12"/>
  <c r="O1800" i="12"/>
  <c r="P1800" i="12" s="1"/>
  <c r="Q1800" i="12"/>
  <c r="O1768" i="12"/>
  <c r="P1768" i="12" s="1"/>
  <c r="Q1768" i="12"/>
  <c r="O1736" i="12"/>
  <c r="P1736" i="12" s="1"/>
  <c r="Q1736" i="12"/>
  <c r="O1704" i="12"/>
  <c r="P1704" i="12" s="1"/>
  <c r="Q1704" i="12"/>
  <c r="O1672" i="12"/>
  <c r="P1672" i="12" s="1"/>
  <c r="Q1672" i="12"/>
  <c r="O1640" i="12"/>
  <c r="P1640" i="12" s="1"/>
  <c r="Q1640" i="12"/>
  <c r="O1608" i="12"/>
  <c r="P1608" i="12"/>
  <c r="Q1608" i="12"/>
  <c r="O1576" i="12"/>
  <c r="P1576" i="12" s="1"/>
  <c r="Q1576" i="12"/>
  <c r="O1544" i="12"/>
  <c r="P1544" i="12" s="1"/>
  <c r="Q1544" i="12"/>
  <c r="O1512" i="12"/>
  <c r="P1512" i="12" s="1"/>
  <c r="Q1512" i="12"/>
  <c r="O1480" i="12"/>
  <c r="P1480" i="12" s="1"/>
  <c r="Q1480" i="12"/>
  <c r="O1448" i="12"/>
  <c r="P1448" i="12" s="1"/>
  <c r="Q1448" i="12"/>
  <c r="O1416" i="12"/>
  <c r="P1416" i="12" s="1"/>
  <c r="Q1416" i="12"/>
  <c r="O1384" i="12"/>
  <c r="P1384" i="12"/>
  <c r="Q1384" i="12"/>
  <c r="O1352" i="12"/>
  <c r="P1352" i="12" s="1"/>
  <c r="Q1352" i="12"/>
  <c r="O1320" i="12"/>
  <c r="P1320" i="12"/>
  <c r="Q1320" i="12"/>
  <c r="O1288" i="12"/>
  <c r="P1288" i="12" s="1"/>
  <c r="Q1288" i="12"/>
  <c r="O1256" i="12"/>
  <c r="P1256" i="12" s="1"/>
  <c r="Q1256" i="12"/>
  <c r="O1224" i="12"/>
  <c r="P1224" i="12" s="1"/>
  <c r="Q1224" i="12"/>
  <c r="O1192" i="12"/>
  <c r="P1192" i="12" s="1"/>
  <c r="Q1192" i="12"/>
  <c r="O1160" i="12"/>
  <c r="P1160" i="12" s="1"/>
  <c r="Q1160" i="12"/>
  <c r="O1128" i="12"/>
  <c r="P1128" i="12" s="1"/>
  <c r="Q1128" i="12"/>
  <c r="O1079" i="12"/>
  <c r="P1079" i="12" s="1"/>
  <c r="Q1079" i="12"/>
  <c r="O1015" i="12"/>
  <c r="P1015" i="12"/>
  <c r="Q1015" i="12"/>
  <c r="O951" i="12"/>
  <c r="P951" i="12" s="1"/>
  <c r="Q951" i="12"/>
  <c r="O887" i="12"/>
  <c r="P887" i="12" s="1"/>
  <c r="Q887" i="12"/>
  <c r="O823" i="12"/>
  <c r="P823" i="12" s="1"/>
  <c r="Q823" i="12"/>
  <c r="O756" i="12"/>
  <c r="P756" i="12" s="1"/>
  <c r="Q756" i="12"/>
  <c r="O670" i="12"/>
  <c r="P670" i="12" s="1"/>
  <c r="Q670" i="12"/>
  <c r="O585" i="12"/>
  <c r="P585" i="12" s="1"/>
  <c r="Q585" i="12"/>
  <c r="O453" i="12"/>
  <c r="P453" i="12" s="1"/>
  <c r="Q453" i="12"/>
  <c r="O261" i="12"/>
  <c r="P261" i="12" s="1"/>
  <c r="Q261" i="12"/>
  <c r="O35" i="12"/>
  <c r="P35" i="12" s="1"/>
  <c r="Q35" i="12"/>
  <c r="O2123" i="12"/>
  <c r="P2123" i="12" s="1"/>
  <c r="Q2123" i="12"/>
  <c r="O2107" i="12"/>
  <c r="P2107" i="12" s="1"/>
  <c r="Q2107" i="12"/>
  <c r="O2091" i="12"/>
  <c r="P2091" i="12" s="1"/>
  <c r="Q2091" i="12"/>
  <c r="O2075" i="12"/>
  <c r="P2075" i="12" s="1"/>
  <c r="Q2075" i="12"/>
  <c r="O2059" i="12"/>
  <c r="P2059" i="12" s="1"/>
  <c r="Q2059" i="12"/>
  <c r="O2043" i="12"/>
  <c r="P2043" i="12"/>
  <c r="Q2043" i="12"/>
  <c r="O2027" i="12"/>
  <c r="P2027" i="12" s="1"/>
  <c r="Q2027" i="12"/>
  <c r="O2011" i="12"/>
  <c r="P2011" i="12" s="1"/>
  <c r="Q2011" i="12"/>
  <c r="O1995" i="12"/>
  <c r="P1995" i="12" s="1"/>
  <c r="Q1995" i="12"/>
  <c r="O1979" i="12"/>
  <c r="P1979" i="12" s="1"/>
  <c r="Q1979" i="12"/>
  <c r="O1963" i="12"/>
  <c r="P1963" i="12" s="1"/>
  <c r="Q1963" i="12"/>
  <c r="O1947" i="12"/>
  <c r="P1947" i="12" s="1"/>
  <c r="Q1947" i="12"/>
  <c r="O1931" i="12"/>
  <c r="P1931" i="12" s="1"/>
  <c r="Q1931" i="12"/>
  <c r="O1915" i="12"/>
  <c r="P1915" i="12" s="1"/>
  <c r="Q1915" i="12"/>
  <c r="O1899" i="12"/>
  <c r="P1899" i="12" s="1"/>
  <c r="Q1899" i="12"/>
  <c r="O1883" i="12"/>
  <c r="P1883" i="12" s="1"/>
  <c r="Q1883" i="12"/>
  <c r="O1867" i="12"/>
  <c r="P1867" i="12" s="1"/>
  <c r="Q1867" i="12"/>
  <c r="O1851" i="12"/>
  <c r="P1851" i="12" s="1"/>
  <c r="Q1851" i="12"/>
  <c r="O1835" i="12"/>
  <c r="P1835" i="12" s="1"/>
  <c r="Q1835" i="12"/>
  <c r="O1819" i="12"/>
  <c r="P1819" i="12" s="1"/>
  <c r="Q1819" i="12"/>
  <c r="O1803" i="12"/>
  <c r="P1803" i="12" s="1"/>
  <c r="Q1803" i="12"/>
  <c r="O1787" i="12"/>
  <c r="P1787" i="12" s="1"/>
  <c r="Q1787" i="12"/>
  <c r="O1771" i="12"/>
  <c r="P1771" i="12"/>
  <c r="Q1771" i="12"/>
  <c r="O1755" i="12"/>
  <c r="P1755" i="12" s="1"/>
  <c r="Q1755" i="12"/>
  <c r="O1739" i="12"/>
  <c r="P1739" i="12" s="1"/>
  <c r="Q1739" i="12"/>
  <c r="O1723" i="12"/>
  <c r="P1723" i="12" s="1"/>
  <c r="Q1723" i="12"/>
  <c r="O1707" i="12"/>
  <c r="P1707" i="12" s="1"/>
  <c r="Q1707" i="12"/>
  <c r="O1691" i="12"/>
  <c r="P1691" i="12" s="1"/>
  <c r="Q1691" i="12"/>
  <c r="O1675" i="12"/>
  <c r="P1675" i="12" s="1"/>
  <c r="Q1675" i="12"/>
  <c r="O1659" i="12"/>
  <c r="P1659" i="12"/>
  <c r="Q1659" i="12"/>
  <c r="O1643" i="12"/>
  <c r="P1643" i="12" s="1"/>
  <c r="Q1643" i="12"/>
  <c r="O1627" i="12"/>
  <c r="P1627" i="12" s="1"/>
  <c r="Q1627" i="12"/>
  <c r="O1611" i="12"/>
  <c r="P1611" i="12" s="1"/>
  <c r="Q1611" i="12"/>
  <c r="O1595" i="12"/>
  <c r="P1595" i="12" s="1"/>
  <c r="Q1595" i="12"/>
  <c r="O1579" i="12"/>
  <c r="P1579" i="12"/>
  <c r="Q1579" i="12"/>
  <c r="O1563" i="12"/>
  <c r="P1563" i="12" s="1"/>
  <c r="Q1563" i="12"/>
  <c r="O1547" i="12"/>
  <c r="P1547" i="12" s="1"/>
  <c r="Q1547" i="12"/>
  <c r="O1531" i="12"/>
  <c r="P1531" i="12" s="1"/>
  <c r="Q1531" i="12"/>
  <c r="O1515" i="12"/>
  <c r="P1515" i="12"/>
  <c r="Q1515" i="12"/>
  <c r="O1499" i="12"/>
  <c r="P1499" i="12"/>
  <c r="Q1499" i="12"/>
  <c r="O1483" i="12"/>
  <c r="P1483" i="12" s="1"/>
  <c r="Q1483" i="12"/>
  <c r="O1467" i="12"/>
  <c r="P1467" i="12" s="1"/>
  <c r="Q1467" i="12"/>
  <c r="O1451" i="12"/>
  <c r="P1451" i="12" s="1"/>
  <c r="Q1451" i="12"/>
  <c r="O1435" i="12"/>
  <c r="P1435" i="12" s="1"/>
  <c r="Q1435" i="12"/>
  <c r="O1419" i="12"/>
  <c r="P1419" i="12"/>
  <c r="Q1419" i="12"/>
  <c r="O1403" i="12"/>
  <c r="P1403" i="12" s="1"/>
  <c r="Q1403" i="12"/>
  <c r="O1387" i="12"/>
  <c r="P1387" i="12" s="1"/>
  <c r="Q1387" i="12"/>
  <c r="O1371" i="12"/>
  <c r="P1371" i="12" s="1"/>
  <c r="Q1371" i="12"/>
  <c r="O1355" i="12"/>
  <c r="P1355" i="12" s="1"/>
  <c r="Q1355" i="12"/>
  <c r="O1339" i="12"/>
  <c r="P1339" i="12" s="1"/>
  <c r="Q1339" i="12"/>
  <c r="O1323" i="12"/>
  <c r="P1323" i="12" s="1"/>
  <c r="Q1323" i="12"/>
  <c r="O1307" i="12"/>
  <c r="P1307" i="12" s="1"/>
  <c r="Q1307" i="12"/>
  <c r="O1291" i="12"/>
  <c r="P1291" i="12" s="1"/>
  <c r="Q1291" i="12"/>
  <c r="O1275" i="12"/>
  <c r="P1275" i="12" s="1"/>
  <c r="Q1275" i="12"/>
  <c r="O1259" i="12"/>
  <c r="P1259" i="12" s="1"/>
  <c r="Q1259" i="12"/>
  <c r="O1243" i="12"/>
  <c r="P1243" i="12" s="1"/>
  <c r="Q1243" i="12"/>
  <c r="O1227" i="12"/>
  <c r="P1227" i="12" s="1"/>
  <c r="Q1227" i="12"/>
  <c r="O1211" i="12"/>
  <c r="P1211" i="12" s="1"/>
  <c r="Q1211" i="12"/>
  <c r="O1195" i="12"/>
  <c r="P1195" i="12" s="1"/>
  <c r="Q1195" i="12"/>
  <c r="O1179" i="12"/>
  <c r="P1179" i="12" s="1"/>
  <c r="Q1179" i="12"/>
  <c r="O1163" i="12"/>
  <c r="P1163" i="12" s="1"/>
  <c r="Q1163" i="12"/>
  <c r="O1147" i="12"/>
  <c r="P1147" i="12" s="1"/>
  <c r="Q1147" i="12"/>
  <c r="O1131" i="12"/>
  <c r="P1131" i="12" s="1"/>
  <c r="Q1131" i="12"/>
  <c r="O1115" i="12"/>
  <c r="P1115" i="12" s="1"/>
  <c r="Q1115" i="12"/>
  <c r="O1084" i="12"/>
  <c r="P1084" i="12" s="1"/>
  <c r="Q1084" i="12"/>
  <c r="O1052" i="12"/>
  <c r="P1052" i="12" s="1"/>
  <c r="Q1052" i="12"/>
  <c r="O1020" i="12"/>
  <c r="P1020" i="12" s="1"/>
  <c r="Q1020" i="12"/>
  <c r="O988" i="12"/>
  <c r="P988" i="12" s="1"/>
  <c r="Q988" i="12"/>
  <c r="O956" i="12"/>
  <c r="P956" i="12" s="1"/>
  <c r="Q956" i="12"/>
  <c r="O924" i="12"/>
  <c r="P924" i="12" s="1"/>
  <c r="Q924" i="12"/>
  <c r="O892" i="12"/>
  <c r="P892" i="12" s="1"/>
  <c r="Q892" i="12"/>
  <c r="O860" i="12"/>
  <c r="P860" i="12" s="1"/>
  <c r="Q860" i="12"/>
  <c r="O828" i="12"/>
  <c r="P828" i="12" s="1"/>
  <c r="Q828" i="12"/>
  <c r="O796" i="12"/>
  <c r="P796" i="12" s="1"/>
  <c r="Q796" i="12"/>
  <c r="O762" i="12"/>
  <c r="P762" i="12" s="1"/>
  <c r="Q762" i="12"/>
  <c r="O720" i="12"/>
  <c r="P720" i="12" s="1"/>
  <c r="Q720" i="12"/>
  <c r="O677" i="12"/>
  <c r="P677" i="12" s="1"/>
  <c r="Q677" i="12"/>
  <c r="O634" i="12"/>
  <c r="P634" i="12" s="1"/>
  <c r="Q634" i="12"/>
  <c r="O592" i="12"/>
  <c r="P592" i="12"/>
  <c r="Q592" i="12"/>
  <c r="O549" i="12"/>
  <c r="P549" i="12" s="1"/>
  <c r="Q549" i="12"/>
  <c r="O465" i="12"/>
  <c r="P465" i="12" s="1"/>
  <c r="Q465" i="12"/>
  <c r="O380" i="12"/>
  <c r="P380" i="12" s="1"/>
  <c r="Q380" i="12"/>
  <c r="O277" i="12"/>
  <c r="P277" i="12" s="1"/>
  <c r="Q277" i="12"/>
  <c r="O164" i="12"/>
  <c r="P164" i="12" s="1"/>
  <c r="Q164" i="12"/>
  <c r="O51" i="12"/>
  <c r="P51" i="12" s="1"/>
  <c r="Q51" i="12"/>
  <c r="O2126" i="12"/>
  <c r="P2126" i="12" s="1"/>
  <c r="Q2126" i="12"/>
  <c r="O2110" i="12"/>
  <c r="P2110" i="12" s="1"/>
  <c r="Q2110" i="12"/>
  <c r="O2094" i="12"/>
  <c r="P2094" i="12" s="1"/>
  <c r="Q2094" i="12"/>
  <c r="O2078" i="12"/>
  <c r="P2078" i="12" s="1"/>
  <c r="Q2078" i="12"/>
  <c r="O2062" i="12"/>
  <c r="P2062" i="12" s="1"/>
  <c r="Q2062" i="12"/>
  <c r="O2046" i="12"/>
  <c r="P2046" i="12" s="1"/>
  <c r="Q2046" i="12"/>
  <c r="O2030" i="12"/>
  <c r="P2030" i="12" s="1"/>
  <c r="Q2030" i="12"/>
  <c r="O2014" i="12"/>
  <c r="P2014" i="12" s="1"/>
  <c r="Q2014" i="12"/>
  <c r="O1998" i="12"/>
  <c r="P1998" i="12" s="1"/>
  <c r="Q1998" i="12"/>
  <c r="O1982" i="12"/>
  <c r="P1982" i="12" s="1"/>
  <c r="Q1982" i="12"/>
  <c r="O1966" i="12"/>
  <c r="P1966" i="12"/>
  <c r="Q1966" i="12"/>
  <c r="O1950" i="12"/>
  <c r="P1950" i="12" s="1"/>
  <c r="Q1950" i="12"/>
  <c r="O1934" i="12"/>
  <c r="P1934" i="12" s="1"/>
  <c r="Q1934" i="12"/>
  <c r="O1918" i="12"/>
  <c r="P1918" i="12" s="1"/>
  <c r="Q1918" i="12"/>
  <c r="O1902" i="12"/>
  <c r="P1902" i="12" s="1"/>
  <c r="Q1902" i="12"/>
  <c r="O1886" i="12"/>
  <c r="P1886" i="12" s="1"/>
  <c r="Q1886" i="12"/>
  <c r="O1870" i="12"/>
  <c r="P1870" i="12" s="1"/>
  <c r="Q1870" i="12"/>
  <c r="O1854" i="12"/>
  <c r="P1854" i="12" s="1"/>
  <c r="Q1854" i="12"/>
  <c r="O1838" i="12"/>
  <c r="P1838" i="12" s="1"/>
  <c r="Q1838" i="12"/>
  <c r="O1822" i="12"/>
  <c r="P1822" i="12" s="1"/>
  <c r="Q1822" i="12"/>
  <c r="O1806" i="12"/>
  <c r="P1806" i="12" s="1"/>
  <c r="Q1806" i="12"/>
  <c r="O1790" i="12"/>
  <c r="P1790" i="12"/>
  <c r="Q1790" i="12"/>
  <c r="O1774" i="12"/>
  <c r="P1774" i="12" s="1"/>
  <c r="Q1774" i="12"/>
  <c r="O1758" i="12"/>
  <c r="P1758" i="12" s="1"/>
  <c r="Q1758" i="12"/>
  <c r="O1742" i="12"/>
  <c r="P1742" i="12" s="1"/>
  <c r="Q1742" i="12"/>
  <c r="O1726" i="12"/>
  <c r="P1726" i="12" s="1"/>
  <c r="Q1726" i="12"/>
  <c r="O1710" i="12"/>
  <c r="P1710" i="12" s="1"/>
  <c r="Q1710" i="12"/>
  <c r="O1694" i="12"/>
  <c r="P1694" i="12" s="1"/>
  <c r="Q1694" i="12"/>
  <c r="O1678" i="12"/>
  <c r="P1678" i="12" s="1"/>
  <c r="Q1678" i="12"/>
  <c r="O1662" i="12"/>
  <c r="P1662" i="12" s="1"/>
  <c r="Q1662" i="12"/>
  <c r="O1646" i="12"/>
  <c r="P1646" i="12" s="1"/>
  <c r="Q1646" i="12"/>
  <c r="O1630" i="12"/>
  <c r="P1630" i="12" s="1"/>
  <c r="Q1630" i="12"/>
  <c r="O1614" i="12"/>
  <c r="P1614" i="12" s="1"/>
  <c r="Q1614" i="12"/>
  <c r="O1598" i="12"/>
  <c r="P1598" i="12" s="1"/>
  <c r="Q1598" i="12"/>
  <c r="O1582" i="12"/>
  <c r="P1582" i="12" s="1"/>
  <c r="Q1582" i="12"/>
  <c r="O1566" i="12"/>
  <c r="P1566" i="12" s="1"/>
  <c r="Q1566" i="12"/>
  <c r="O1550" i="12"/>
  <c r="P1550" i="12" s="1"/>
  <c r="Q1550" i="12"/>
  <c r="O1534" i="12"/>
  <c r="P1534" i="12" s="1"/>
  <c r="Q1534" i="12"/>
  <c r="O1518" i="12"/>
  <c r="P1518" i="12" s="1"/>
  <c r="Q1518" i="12"/>
  <c r="O1502" i="12"/>
  <c r="P1502" i="12" s="1"/>
  <c r="Q1502" i="12"/>
  <c r="O1486" i="12"/>
  <c r="P1486" i="12" s="1"/>
  <c r="Q1486" i="12"/>
  <c r="O1470" i="12"/>
  <c r="P1470" i="12" s="1"/>
  <c r="Q1470" i="12"/>
  <c r="O1454" i="12"/>
  <c r="P1454" i="12" s="1"/>
  <c r="Q1454" i="12"/>
  <c r="O1438" i="12"/>
  <c r="P1438" i="12" s="1"/>
  <c r="Q1438" i="12"/>
  <c r="O1422" i="12"/>
  <c r="P1422" i="12" s="1"/>
  <c r="Q1422" i="12"/>
  <c r="O1406" i="12"/>
  <c r="P1406" i="12" s="1"/>
  <c r="Q1406" i="12"/>
  <c r="O1390" i="12"/>
  <c r="P1390" i="12" s="1"/>
  <c r="Q1390" i="12"/>
  <c r="O1374" i="12"/>
  <c r="P1374" i="12" s="1"/>
  <c r="Q1374" i="12"/>
  <c r="O1358" i="12"/>
  <c r="P1358" i="12" s="1"/>
  <c r="Q1358" i="12"/>
  <c r="O1342" i="12"/>
  <c r="P1342" i="12" s="1"/>
  <c r="Q1342" i="12"/>
  <c r="P1326" i="12"/>
  <c r="O1326" i="12"/>
  <c r="Q1326" i="12"/>
  <c r="O1310" i="12"/>
  <c r="P1310" i="12" s="1"/>
  <c r="Q1310" i="12"/>
  <c r="O1294" i="12"/>
  <c r="P1294" i="12" s="1"/>
  <c r="Q1294" i="12"/>
  <c r="O1278" i="12"/>
  <c r="P1278" i="12" s="1"/>
  <c r="Q1278" i="12"/>
  <c r="O1262" i="12"/>
  <c r="P1262" i="12" s="1"/>
  <c r="Q1262" i="12"/>
  <c r="O1246" i="12"/>
  <c r="P1246" i="12" s="1"/>
  <c r="Q1246" i="12"/>
  <c r="O1230" i="12"/>
  <c r="P1230" i="12" s="1"/>
  <c r="Q1230" i="12"/>
  <c r="O1214" i="12"/>
  <c r="P1214" i="12" s="1"/>
  <c r="Q1214" i="12"/>
  <c r="O1198" i="12"/>
  <c r="P1198" i="12" s="1"/>
  <c r="Q1198" i="12"/>
  <c r="O1182" i="12"/>
  <c r="P1182" i="12" s="1"/>
  <c r="Q1182" i="12"/>
  <c r="O1166" i="12"/>
  <c r="P1166" i="12" s="1"/>
  <c r="Q1166" i="12"/>
  <c r="O1150" i="12"/>
  <c r="P1150" i="12" s="1"/>
  <c r="Q1150" i="12"/>
  <c r="O1134" i="12"/>
  <c r="P1134" i="12" s="1"/>
  <c r="Q1134" i="12"/>
  <c r="O1118" i="12"/>
  <c r="P1118" i="12" s="1"/>
  <c r="Q1118" i="12"/>
  <c r="O1091" i="12"/>
  <c r="P1091" i="12" s="1"/>
  <c r="Q1091" i="12"/>
  <c r="O1059" i="12"/>
  <c r="P1059" i="12" s="1"/>
  <c r="Q1059" i="12"/>
  <c r="O1027" i="12"/>
  <c r="P1027" i="12" s="1"/>
  <c r="Q1027" i="12"/>
  <c r="O995" i="12"/>
  <c r="P995" i="12" s="1"/>
  <c r="Q995" i="12"/>
  <c r="O963" i="12"/>
  <c r="P963" i="12" s="1"/>
  <c r="Q963" i="12"/>
  <c r="O931" i="12"/>
  <c r="P931" i="12"/>
  <c r="Q931" i="12"/>
  <c r="O899" i="12"/>
  <c r="P899" i="12" s="1"/>
  <c r="Q899" i="12"/>
  <c r="O867" i="12"/>
  <c r="P867" i="12" s="1"/>
  <c r="Q867" i="12"/>
  <c r="O835" i="12"/>
  <c r="P835" i="12" s="1"/>
  <c r="Q835" i="12"/>
  <c r="O803" i="12"/>
  <c r="P803" i="12" s="1"/>
  <c r="Q803" i="12"/>
  <c r="O771" i="12"/>
  <c r="P771" i="12" s="1"/>
  <c r="Q771" i="12"/>
  <c r="O729" i="12"/>
  <c r="P729" i="12" s="1"/>
  <c r="Q729" i="12"/>
  <c r="O686" i="12"/>
  <c r="P686" i="12" s="1"/>
  <c r="Q686" i="12"/>
  <c r="O644" i="12"/>
  <c r="P644" i="12" s="1"/>
  <c r="Q644" i="12"/>
  <c r="O601" i="12"/>
  <c r="P601" i="12" s="1"/>
  <c r="Q601" i="12"/>
  <c r="O558" i="12"/>
  <c r="P558" i="12" s="1"/>
  <c r="Q558" i="12"/>
  <c r="O485" i="12"/>
  <c r="P485" i="12" s="1"/>
  <c r="Q485" i="12"/>
  <c r="O400" i="12"/>
  <c r="P400" i="12" s="1"/>
  <c r="Q400" i="12"/>
  <c r="O304" i="12"/>
  <c r="P304" i="12" s="1"/>
  <c r="Q304" i="12"/>
  <c r="O191" i="12"/>
  <c r="P191" i="12" s="1"/>
  <c r="Q191" i="12"/>
  <c r="O77" i="12"/>
  <c r="P77" i="12" s="1"/>
  <c r="Q77" i="12"/>
  <c r="O1106" i="12"/>
  <c r="P1106" i="12" s="1"/>
  <c r="Q1106" i="12"/>
  <c r="O1090" i="12"/>
  <c r="P1090" i="12" s="1"/>
  <c r="Q1090" i="12"/>
  <c r="O1074" i="12"/>
  <c r="P1074" i="12" s="1"/>
  <c r="Q1074" i="12"/>
  <c r="O1058" i="12"/>
  <c r="P1058" i="12" s="1"/>
  <c r="Q1058" i="12"/>
  <c r="O1042" i="12"/>
  <c r="P1042" i="12" s="1"/>
  <c r="Q1042" i="12"/>
  <c r="O1026" i="12"/>
  <c r="P1026" i="12" s="1"/>
  <c r="Q1026" i="12"/>
  <c r="O1010" i="12"/>
  <c r="P1010" i="12" s="1"/>
  <c r="Q1010" i="12"/>
  <c r="O994" i="12"/>
  <c r="P994" i="12" s="1"/>
  <c r="Q994" i="12"/>
  <c r="O978" i="12"/>
  <c r="P978" i="12" s="1"/>
  <c r="Q978" i="12"/>
  <c r="O962" i="12"/>
  <c r="P962" i="12" s="1"/>
  <c r="Q962" i="12"/>
  <c r="O946" i="12"/>
  <c r="P946" i="12" s="1"/>
  <c r="Q946" i="12"/>
  <c r="O930" i="12"/>
  <c r="P930" i="12" s="1"/>
  <c r="Q930" i="12"/>
  <c r="O914" i="12"/>
  <c r="P914" i="12" s="1"/>
  <c r="Q914" i="12"/>
  <c r="O898" i="12"/>
  <c r="P898" i="12" s="1"/>
  <c r="Q898" i="12"/>
  <c r="O882" i="12"/>
  <c r="P882" i="12" s="1"/>
  <c r="Q882" i="12"/>
  <c r="O866" i="12"/>
  <c r="P866" i="12" s="1"/>
  <c r="Q866" i="12"/>
  <c r="O850" i="12"/>
  <c r="P850" i="12" s="1"/>
  <c r="Q850" i="12"/>
  <c r="O834" i="12"/>
  <c r="P834" i="12" s="1"/>
  <c r="Q834" i="12"/>
  <c r="O818" i="12"/>
  <c r="P818" i="12" s="1"/>
  <c r="Q818" i="12"/>
  <c r="O802" i="12"/>
  <c r="P802" i="12"/>
  <c r="Q802" i="12"/>
  <c r="O786" i="12"/>
  <c r="P786" i="12" s="1"/>
  <c r="Q786" i="12"/>
  <c r="O770" i="12"/>
  <c r="P770" i="12" s="1"/>
  <c r="Q770" i="12"/>
  <c r="O749" i="12"/>
  <c r="P749" i="12" s="1"/>
  <c r="Q749" i="12"/>
  <c r="O728" i="12"/>
  <c r="P728" i="12" s="1"/>
  <c r="Q728" i="12"/>
  <c r="O706" i="12"/>
  <c r="P706" i="12" s="1"/>
  <c r="Q706" i="12"/>
  <c r="O685" i="12"/>
  <c r="P685" i="12" s="1"/>
  <c r="Q685" i="12"/>
  <c r="O664" i="12"/>
  <c r="P664" i="12" s="1"/>
  <c r="Q664" i="12"/>
  <c r="O642" i="12"/>
  <c r="P642" i="12" s="1"/>
  <c r="Q642" i="12"/>
  <c r="O621" i="12"/>
  <c r="P621" i="12" s="1"/>
  <c r="Q621" i="12"/>
  <c r="O600" i="12"/>
  <c r="P600" i="12" s="1"/>
  <c r="Q600" i="12"/>
  <c r="O578" i="12"/>
  <c r="P578" i="12" s="1"/>
  <c r="Q578" i="12"/>
  <c r="O557" i="12"/>
  <c r="P557" i="12" s="1"/>
  <c r="Q557" i="12"/>
  <c r="O524" i="12"/>
  <c r="P524" i="12" s="1"/>
  <c r="Q524" i="12"/>
  <c r="O481" i="12"/>
  <c r="P481" i="12" s="1"/>
  <c r="Q481" i="12"/>
  <c r="O438" i="12"/>
  <c r="P438" i="12" s="1"/>
  <c r="Q438" i="12"/>
  <c r="O396" i="12"/>
  <c r="P396" i="12" s="1"/>
  <c r="Q396" i="12"/>
  <c r="O353" i="12"/>
  <c r="P353" i="12" s="1"/>
  <c r="Q353" i="12"/>
  <c r="O299" i="12"/>
  <c r="P299" i="12" s="1"/>
  <c r="Q299" i="12"/>
  <c r="O243" i="12"/>
  <c r="P243" i="12" s="1"/>
  <c r="Q243" i="12"/>
  <c r="O185" i="12"/>
  <c r="P185" i="12" s="1"/>
  <c r="Q185" i="12"/>
  <c r="O128" i="12"/>
  <c r="P128" i="12" s="1"/>
  <c r="Q128" i="12"/>
  <c r="O72" i="12"/>
  <c r="P72" i="12" s="1"/>
  <c r="Q72" i="12"/>
  <c r="O15" i="12"/>
  <c r="P15" i="12"/>
  <c r="Q15" i="12"/>
  <c r="O1101" i="12"/>
  <c r="P1101" i="12" s="1"/>
  <c r="Q1101" i="12"/>
  <c r="O1085" i="12"/>
  <c r="P1085" i="12" s="1"/>
  <c r="Q1085" i="12"/>
  <c r="O1069" i="12"/>
  <c r="P1069" i="12" s="1"/>
  <c r="Q1069" i="12"/>
  <c r="O1053" i="12"/>
  <c r="P1053" i="12" s="1"/>
  <c r="Q1053" i="12"/>
  <c r="O1037" i="12"/>
  <c r="P1037" i="12" s="1"/>
  <c r="Q1037" i="12"/>
  <c r="Q1021" i="12"/>
  <c r="O1021" i="12"/>
  <c r="P1021" i="12" s="1"/>
  <c r="O1005" i="12"/>
  <c r="P1005" i="12" s="1"/>
  <c r="Q1005" i="12"/>
  <c r="O989" i="12"/>
  <c r="P989" i="12" s="1"/>
  <c r="Q989" i="12"/>
  <c r="O973" i="12"/>
  <c r="P973" i="12" s="1"/>
  <c r="Q973" i="12"/>
  <c r="Q957" i="12"/>
  <c r="O957" i="12"/>
  <c r="P957" i="12" s="1"/>
  <c r="O941" i="12"/>
  <c r="P941" i="12" s="1"/>
  <c r="Q941" i="12"/>
  <c r="O925" i="12"/>
  <c r="P925" i="12" s="1"/>
  <c r="Q925" i="12"/>
  <c r="O909" i="12"/>
  <c r="P909" i="12" s="1"/>
  <c r="Q909" i="12"/>
  <c r="O893" i="12"/>
  <c r="P893" i="12" s="1"/>
  <c r="Q893" i="12"/>
  <c r="P877" i="12"/>
  <c r="O877" i="12"/>
  <c r="Q877" i="12"/>
  <c r="O861" i="12"/>
  <c r="P861" i="12" s="1"/>
  <c r="Q861" i="12"/>
  <c r="O845" i="12"/>
  <c r="P845" i="12" s="1"/>
  <c r="Q845" i="12"/>
  <c r="O829" i="12"/>
  <c r="P829" i="12" s="1"/>
  <c r="Q829" i="12"/>
  <c r="O813" i="12"/>
  <c r="P813" i="12" s="1"/>
  <c r="Q813" i="12"/>
  <c r="O797" i="12"/>
  <c r="P797" i="12" s="1"/>
  <c r="Q797" i="12"/>
  <c r="O781" i="12"/>
  <c r="P781" i="12" s="1"/>
  <c r="Q781" i="12"/>
  <c r="O764" i="12"/>
  <c r="P764" i="12" s="1"/>
  <c r="Q764" i="12"/>
  <c r="O742" i="12"/>
  <c r="P742" i="12" s="1"/>
  <c r="Q742" i="12"/>
  <c r="O721" i="12"/>
  <c r="P721" i="12" s="1"/>
  <c r="Q721" i="12"/>
  <c r="O700" i="12"/>
  <c r="P700" i="12" s="1"/>
  <c r="Q700" i="12"/>
  <c r="O678" i="12"/>
  <c r="P678" i="12" s="1"/>
  <c r="Q678" i="12"/>
  <c r="O657" i="12"/>
  <c r="P657" i="12" s="1"/>
  <c r="Q657" i="12"/>
  <c r="O636" i="12"/>
  <c r="P636" i="12" s="1"/>
  <c r="Q636" i="12"/>
  <c r="O614" i="12"/>
  <c r="P614" i="12" s="1"/>
  <c r="Q614" i="12"/>
  <c r="O593" i="12"/>
  <c r="P593" i="12" s="1"/>
  <c r="Q593" i="12"/>
  <c r="O572" i="12"/>
  <c r="P572" i="12" s="1"/>
  <c r="Q572" i="12"/>
  <c r="O550" i="12"/>
  <c r="P550" i="12" s="1"/>
  <c r="Q550" i="12"/>
  <c r="O512" i="12"/>
  <c r="P512" i="12" s="1"/>
  <c r="Q512" i="12"/>
  <c r="O469" i="12"/>
  <c r="P469" i="12" s="1"/>
  <c r="Q469" i="12"/>
  <c r="O426" i="12"/>
  <c r="P426" i="12" s="1"/>
  <c r="Q426" i="12"/>
  <c r="O384" i="12"/>
  <c r="P384" i="12" s="1"/>
  <c r="Q384" i="12"/>
  <c r="O340" i="12"/>
  <c r="P340" i="12" s="1"/>
  <c r="Q340" i="12"/>
  <c r="O283" i="12"/>
  <c r="P283" i="12" s="1"/>
  <c r="Q283" i="12"/>
  <c r="O227" i="12"/>
  <c r="P227" i="12" s="1"/>
  <c r="Q227" i="12"/>
  <c r="O169" i="12"/>
  <c r="P169" i="12" s="1"/>
  <c r="Q169" i="12"/>
  <c r="O112" i="12"/>
  <c r="P112" i="12" s="1"/>
  <c r="Q112" i="12"/>
  <c r="O56" i="12"/>
  <c r="P56" i="12" s="1"/>
  <c r="Q56" i="12"/>
  <c r="O542" i="12"/>
  <c r="P542" i="12" s="1"/>
  <c r="Q542" i="12"/>
  <c r="O521" i="12"/>
  <c r="P521" i="12" s="1"/>
  <c r="Q521" i="12"/>
  <c r="O500" i="12"/>
  <c r="P500" i="12" s="1"/>
  <c r="Q500" i="12"/>
  <c r="O478" i="12"/>
  <c r="P478" i="12" s="1"/>
  <c r="Q478" i="12"/>
  <c r="O457" i="12"/>
  <c r="P457" i="12" s="1"/>
  <c r="Q457" i="12"/>
  <c r="O436" i="12"/>
  <c r="P436" i="12" s="1"/>
  <c r="Q436" i="12"/>
  <c r="O414" i="12"/>
  <c r="P414" i="12" s="1"/>
  <c r="Q414" i="12"/>
  <c r="O393" i="12"/>
  <c r="P393" i="12"/>
  <c r="Q393" i="12"/>
  <c r="O372" i="12"/>
  <c r="P372" i="12" s="1"/>
  <c r="Q372" i="12"/>
  <c r="O350" i="12"/>
  <c r="P350" i="12" s="1"/>
  <c r="Q350" i="12"/>
  <c r="O324" i="12"/>
  <c r="P324" i="12" s="1"/>
  <c r="Q324" i="12"/>
  <c r="O296" i="12"/>
  <c r="P296" i="12" s="1"/>
  <c r="Q296" i="12"/>
  <c r="O267" i="12"/>
  <c r="P267" i="12" s="1"/>
  <c r="Q267" i="12"/>
  <c r="O239" i="12"/>
  <c r="P239" i="12"/>
  <c r="Q239" i="12"/>
  <c r="O211" i="12"/>
  <c r="P211" i="12" s="1"/>
  <c r="Q211" i="12"/>
  <c r="O181" i="12"/>
  <c r="P181" i="12" s="1"/>
  <c r="Q181" i="12"/>
  <c r="O153" i="12"/>
  <c r="P153" i="12"/>
  <c r="Q153" i="12"/>
  <c r="O125" i="12"/>
  <c r="P125" i="12" s="1"/>
  <c r="Q125" i="12"/>
  <c r="O96" i="12"/>
  <c r="P96" i="12" s="1"/>
  <c r="Q96" i="12"/>
  <c r="O68" i="12"/>
  <c r="P68" i="12" s="1"/>
  <c r="Q68" i="12"/>
  <c r="O40" i="12"/>
  <c r="P40" i="12" s="1"/>
  <c r="Q40" i="12"/>
  <c r="O11" i="12"/>
  <c r="P11" i="12" s="1"/>
  <c r="Q11" i="12"/>
  <c r="O530" i="12"/>
  <c r="P530" i="12" s="1"/>
  <c r="Q530" i="12"/>
  <c r="O509" i="12"/>
  <c r="P509" i="12" s="1"/>
  <c r="Q509" i="12"/>
  <c r="O488" i="12"/>
  <c r="P488" i="12" s="1"/>
  <c r="Q488" i="12"/>
  <c r="O466" i="12"/>
  <c r="P466" i="12" s="1"/>
  <c r="Q466" i="12"/>
  <c r="O445" i="12"/>
  <c r="P445" i="12" s="1"/>
  <c r="Q445" i="12"/>
  <c r="O424" i="12"/>
  <c r="P424" i="12" s="1"/>
  <c r="Q424" i="12"/>
  <c r="O402" i="12"/>
  <c r="P402" i="12" s="1"/>
  <c r="Q402" i="12"/>
  <c r="O381" i="12"/>
  <c r="P381" i="12" s="1"/>
  <c r="Q381" i="12"/>
  <c r="O360" i="12"/>
  <c r="P360" i="12" s="1"/>
  <c r="Q360" i="12"/>
  <c r="O336" i="12"/>
  <c r="P336" i="12" s="1"/>
  <c r="Q336" i="12"/>
  <c r="O308" i="12"/>
  <c r="P308" i="12" s="1"/>
  <c r="Q308" i="12"/>
  <c r="O280" i="12"/>
  <c r="P280" i="12" s="1"/>
  <c r="Q280" i="12"/>
  <c r="O251" i="12"/>
  <c r="P251" i="12" s="1"/>
  <c r="Q251" i="12"/>
  <c r="O223" i="12"/>
  <c r="P223" i="12" s="1"/>
  <c r="Q223" i="12"/>
  <c r="O195" i="12"/>
  <c r="P195" i="12" s="1"/>
  <c r="Q195" i="12"/>
  <c r="O165" i="12"/>
  <c r="P165" i="12" s="1"/>
  <c r="Q165" i="12"/>
  <c r="O137" i="12"/>
  <c r="P137" i="12" s="1"/>
  <c r="Q137" i="12"/>
  <c r="O109" i="12"/>
  <c r="P109" i="12"/>
  <c r="Q109" i="12"/>
  <c r="O80" i="12"/>
  <c r="P80" i="12" s="1"/>
  <c r="Q80" i="12"/>
  <c r="O52" i="12"/>
  <c r="P52" i="12" s="1"/>
  <c r="Q52" i="12"/>
  <c r="O24" i="12"/>
  <c r="P24" i="12" s="1"/>
  <c r="Q24" i="12"/>
  <c r="O767" i="12"/>
  <c r="P767" i="12" s="1"/>
  <c r="Q767" i="12"/>
  <c r="O751" i="12"/>
  <c r="P751" i="12" s="1"/>
  <c r="Q751" i="12"/>
  <c r="O735" i="12"/>
  <c r="P735" i="12" s="1"/>
  <c r="Q735" i="12"/>
  <c r="O719" i="12"/>
  <c r="P719" i="12" s="1"/>
  <c r="Q719" i="12"/>
  <c r="O703" i="12"/>
  <c r="P703" i="12" s="1"/>
  <c r="Q703" i="12"/>
  <c r="O687" i="12"/>
  <c r="P687" i="12" s="1"/>
  <c r="Q687" i="12"/>
  <c r="O671" i="12"/>
  <c r="P671" i="12" s="1"/>
  <c r="Q671" i="12"/>
  <c r="O655" i="12"/>
  <c r="P655" i="12" s="1"/>
  <c r="Q655" i="12"/>
  <c r="O639" i="12"/>
  <c r="P639" i="12" s="1"/>
  <c r="Q639" i="12"/>
  <c r="O623" i="12"/>
  <c r="P623" i="12" s="1"/>
  <c r="Q623" i="12"/>
  <c r="O607" i="12"/>
  <c r="P607" i="12" s="1"/>
  <c r="Q607" i="12"/>
  <c r="O591" i="12"/>
  <c r="P591" i="12" s="1"/>
  <c r="Q591" i="12"/>
  <c r="O575" i="12"/>
  <c r="P575" i="12" s="1"/>
  <c r="Q575" i="12"/>
  <c r="O559" i="12"/>
  <c r="P559" i="12" s="1"/>
  <c r="Q559" i="12"/>
  <c r="O543" i="12"/>
  <c r="P543" i="12" s="1"/>
  <c r="Q543" i="12"/>
  <c r="O527" i="12"/>
  <c r="P527" i="12" s="1"/>
  <c r="Q527" i="12"/>
  <c r="O511" i="12"/>
  <c r="P511" i="12" s="1"/>
  <c r="Q511" i="12"/>
  <c r="O495" i="12"/>
  <c r="P495" i="12" s="1"/>
  <c r="Q495" i="12"/>
  <c r="O479" i="12"/>
  <c r="P479" i="12" s="1"/>
  <c r="Q479" i="12"/>
  <c r="O463" i="12"/>
  <c r="P463" i="12" s="1"/>
  <c r="Q463" i="12"/>
  <c r="O447" i="12"/>
  <c r="P447" i="12" s="1"/>
  <c r="Q447" i="12"/>
  <c r="O431" i="12"/>
  <c r="P431" i="12" s="1"/>
  <c r="Q431" i="12"/>
  <c r="O415" i="12"/>
  <c r="P415" i="12" s="1"/>
  <c r="Q415" i="12"/>
  <c r="O399" i="12"/>
  <c r="P399" i="12" s="1"/>
  <c r="Q399" i="12"/>
  <c r="O383" i="12"/>
  <c r="P383" i="12" s="1"/>
  <c r="Q383" i="12"/>
  <c r="O367" i="12"/>
  <c r="P367" i="12" s="1"/>
  <c r="Q367" i="12"/>
  <c r="O351" i="12"/>
  <c r="P351" i="12" s="1"/>
  <c r="Q351" i="12"/>
  <c r="O332" i="12"/>
  <c r="P332" i="12" s="1"/>
  <c r="Q332" i="12"/>
  <c r="O311" i="12"/>
  <c r="P311" i="12" s="1"/>
  <c r="Q311" i="12"/>
  <c r="O289" i="12"/>
  <c r="P289" i="12" s="1"/>
  <c r="Q289" i="12"/>
  <c r="O268" i="12"/>
  <c r="P268" i="12" s="1"/>
  <c r="Q268" i="12"/>
  <c r="O247" i="12"/>
  <c r="P247" i="12" s="1"/>
  <c r="Q247" i="12"/>
  <c r="O225" i="12"/>
  <c r="P225" i="12" s="1"/>
  <c r="Q225" i="12"/>
  <c r="O204" i="12"/>
  <c r="P204" i="12" s="1"/>
  <c r="Q204" i="12"/>
  <c r="O183" i="12"/>
  <c r="P183" i="12" s="1"/>
  <c r="Q183" i="12"/>
  <c r="O161" i="12"/>
  <c r="P161" i="12" s="1"/>
  <c r="Q161" i="12"/>
  <c r="O140" i="12"/>
  <c r="P140" i="12" s="1"/>
  <c r="Q140" i="12"/>
  <c r="O119" i="12"/>
  <c r="P119" i="12" s="1"/>
  <c r="Q119" i="12"/>
  <c r="O97" i="12"/>
  <c r="P97" i="12" s="1"/>
  <c r="Q97" i="12"/>
  <c r="O76" i="12"/>
  <c r="P76" i="12" s="1"/>
  <c r="Q76" i="12"/>
  <c r="O55" i="12"/>
  <c r="P55" i="12" s="1"/>
  <c r="Q55" i="12"/>
  <c r="O33" i="12"/>
  <c r="P33" i="12" s="1"/>
  <c r="Q33" i="12"/>
  <c r="O12" i="12"/>
  <c r="P12" i="12" s="1"/>
  <c r="Q12" i="12"/>
  <c r="O334" i="12"/>
  <c r="P334" i="12" s="1"/>
  <c r="Q334" i="12"/>
  <c r="O318" i="12"/>
  <c r="P318" i="12" s="1"/>
  <c r="Q318" i="12"/>
  <c r="O302" i="12"/>
  <c r="P302" i="12" s="1"/>
  <c r="Q302" i="12"/>
  <c r="O286" i="12"/>
  <c r="P286" i="12" s="1"/>
  <c r="Q286" i="12"/>
  <c r="O270" i="12"/>
  <c r="P270" i="12" s="1"/>
  <c r="Q270" i="12"/>
  <c r="O254" i="12"/>
  <c r="P254" i="12" s="1"/>
  <c r="Q254" i="12"/>
  <c r="P238" i="12"/>
  <c r="O238" i="12"/>
  <c r="Q238" i="12"/>
  <c r="O222" i="12"/>
  <c r="P222" i="12" s="1"/>
  <c r="Q222" i="12"/>
  <c r="P206" i="12"/>
  <c r="O206" i="12"/>
  <c r="Q206" i="12"/>
  <c r="O190" i="12"/>
  <c r="P190" i="12" s="1"/>
  <c r="Q190" i="12"/>
  <c r="O174" i="12"/>
  <c r="P174" i="12" s="1"/>
  <c r="Q174" i="12"/>
  <c r="O158" i="12"/>
  <c r="P158" i="12" s="1"/>
  <c r="Q158" i="12"/>
  <c r="O142" i="12"/>
  <c r="P142" i="12" s="1"/>
  <c r="Q142" i="12"/>
  <c r="O126" i="12"/>
  <c r="P126" i="12" s="1"/>
  <c r="Q126" i="12"/>
  <c r="P110" i="12"/>
  <c r="O110" i="12"/>
  <c r="Q110" i="12"/>
  <c r="O94" i="12"/>
  <c r="P94" i="12" s="1"/>
  <c r="Q94" i="12"/>
  <c r="O78" i="12"/>
  <c r="P78" i="12" s="1"/>
  <c r="Q78" i="12"/>
  <c r="O62" i="12"/>
  <c r="P62" i="12" s="1"/>
  <c r="Q62" i="12"/>
  <c r="P46" i="12"/>
  <c r="O46" i="12"/>
  <c r="Q46" i="12"/>
  <c r="O30" i="12"/>
  <c r="P30" i="12" s="1"/>
  <c r="Q30" i="12"/>
  <c r="P14" i="12"/>
  <c r="O14" i="12"/>
  <c r="Q14" i="12"/>
  <c r="O1925" i="12"/>
  <c r="P1925" i="12" s="1"/>
  <c r="Q1925" i="12"/>
  <c r="O2143" i="12"/>
  <c r="P2143" i="12" s="1"/>
  <c r="Q2143" i="12"/>
  <c r="O2191" i="12"/>
  <c r="P2191" i="12" s="1"/>
  <c r="Q2191" i="12"/>
  <c r="O2238" i="12"/>
  <c r="P2238" i="12" s="1"/>
  <c r="Q2238" i="12"/>
  <c r="O1828" i="12"/>
  <c r="P1828" i="12" s="1"/>
  <c r="Q1828" i="12"/>
  <c r="O1444" i="12"/>
  <c r="P1444" i="12" s="1"/>
  <c r="Q1444" i="12"/>
  <c r="O745" i="12"/>
  <c r="P745" i="12" s="1"/>
  <c r="Q745" i="12"/>
  <c r="O2133" i="12"/>
  <c r="P2133" i="12" s="1"/>
  <c r="Q2133" i="12"/>
  <c r="O1621" i="12"/>
  <c r="P1621" i="12" s="1"/>
  <c r="Q1621" i="12"/>
  <c r="O1104" i="12"/>
  <c r="P1104" i="12" s="1"/>
  <c r="Q1104" i="12"/>
  <c r="O2214" i="12"/>
  <c r="P2214" i="12" s="1"/>
  <c r="Q2214" i="12"/>
  <c r="O1780" i="12"/>
  <c r="P1780" i="12"/>
  <c r="Q1780" i="12"/>
  <c r="O1268" i="12"/>
  <c r="P1268" i="12" s="1"/>
  <c r="Q1268" i="12"/>
  <c r="O2179" i="12"/>
  <c r="P2179" i="12" s="1"/>
  <c r="Q2179" i="12"/>
  <c r="O1965" i="12"/>
  <c r="P1965" i="12" s="1"/>
  <c r="Q1965" i="12"/>
  <c r="O1709" i="12"/>
  <c r="P1709" i="12" s="1"/>
  <c r="Q1709" i="12"/>
  <c r="O1389" i="12"/>
  <c r="P1389" i="12" s="1"/>
  <c r="Q1389" i="12"/>
  <c r="O1133" i="12"/>
  <c r="P1133" i="12" s="1"/>
  <c r="Q1133" i="12"/>
  <c r="O597" i="12"/>
  <c r="P597" i="12" s="1"/>
  <c r="Q597" i="12"/>
  <c r="O2234" i="12"/>
  <c r="P2234" i="12" s="1"/>
  <c r="Q2234" i="12"/>
  <c r="O2076" i="12"/>
  <c r="P2076" i="12" s="1"/>
  <c r="Q2076" i="12"/>
  <c r="O1884" i="12"/>
  <c r="P1884" i="12" s="1"/>
  <c r="Q1884" i="12"/>
  <c r="O1628" i="12"/>
  <c r="P1628" i="12" s="1"/>
  <c r="Q1628" i="12"/>
  <c r="O1436" i="12"/>
  <c r="P1436" i="12" s="1"/>
  <c r="Q1436" i="12"/>
  <c r="O1244" i="12"/>
  <c r="P1244" i="12" s="1"/>
  <c r="Q1244" i="12"/>
  <c r="O1116" i="12"/>
  <c r="P1116" i="12" s="1"/>
  <c r="Q1116" i="12"/>
  <c r="O863" i="12"/>
  <c r="P863" i="12" s="1"/>
  <c r="Q863" i="12"/>
  <c r="O724" i="12"/>
  <c r="P724" i="12" s="1"/>
  <c r="Q724" i="12"/>
  <c r="O176" i="12"/>
  <c r="P176" i="12" s="1"/>
  <c r="Q176" i="12"/>
  <c r="O2201" i="12"/>
  <c r="P2201" i="12" s="1"/>
  <c r="Q2201" i="12"/>
  <c r="O2009" i="12"/>
  <c r="P2009" i="12" s="1"/>
  <c r="Q2009" i="12"/>
  <c r="O1957" i="12"/>
  <c r="P1957" i="12" s="1"/>
  <c r="Q1957" i="12"/>
  <c r="O2085" i="12"/>
  <c r="P2085" i="12"/>
  <c r="Q2085" i="12"/>
  <c r="O1797" i="12"/>
  <c r="P1797" i="12" s="1"/>
  <c r="Q1797" i="12"/>
  <c r="O5" i="12"/>
  <c r="P5" i="12" s="1"/>
  <c r="Q5" i="12"/>
  <c r="O1509" i="12"/>
  <c r="P1509" i="12" s="1"/>
  <c r="Q1509" i="12"/>
  <c r="O1605" i="12"/>
  <c r="P1605" i="12" s="1"/>
  <c r="Q1605" i="12"/>
  <c r="O2158" i="12"/>
  <c r="P2158" i="12" s="1"/>
  <c r="Q2158" i="12"/>
  <c r="O1924" i="12"/>
  <c r="P1924" i="12" s="1"/>
  <c r="Q1924" i="12"/>
  <c r="O1540" i="12"/>
  <c r="P1540" i="12" s="1"/>
  <c r="Q1540" i="12"/>
  <c r="O1284" i="12"/>
  <c r="P1284" i="12" s="1"/>
  <c r="Q1284" i="12"/>
  <c r="O943" i="12"/>
  <c r="P943" i="12" s="1"/>
  <c r="Q943" i="12"/>
  <c r="O4" i="12"/>
  <c r="P4" i="12"/>
  <c r="Q4" i="12"/>
  <c r="O2183" i="12"/>
  <c r="P2183" i="12" s="1"/>
  <c r="Q2183" i="12"/>
  <c r="O1845" i="12"/>
  <c r="P1845" i="12" s="1"/>
  <c r="Q1845" i="12"/>
  <c r="O1589" i="12"/>
  <c r="P1589" i="12" s="1"/>
  <c r="Q1589" i="12"/>
  <c r="O1333" i="12"/>
  <c r="P1333" i="12" s="1"/>
  <c r="Q1333" i="12"/>
  <c r="O1040" i="12"/>
  <c r="P1040" i="12" s="1"/>
  <c r="Q1040" i="12"/>
  <c r="O2132" i="12"/>
  <c r="P2132" i="12" s="1"/>
  <c r="Q2132" i="12"/>
  <c r="O1876" i="12"/>
  <c r="P1876" i="12" s="1"/>
  <c r="Q1876" i="12"/>
  <c r="O1620" i="12"/>
  <c r="P1620" i="12" s="1"/>
  <c r="Q1620" i="12"/>
  <c r="O1364" i="12"/>
  <c r="P1364" i="12" s="1"/>
  <c r="Q1364" i="12"/>
  <c r="O847" i="12"/>
  <c r="P847" i="12" s="1"/>
  <c r="Q847" i="12"/>
  <c r="O2235" i="12"/>
  <c r="P2235" i="12" s="1"/>
  <c r="Q2235" i="12"/>
  <c r="O2171" i="12"/>
  <c r="P2171" i="12" s="1"/>
  <c r="Q2171" i="12"/>
  <c r="O2077" i="12"/>
  <c r="P2077" i="12" s="1"/>
  <c r="Q2077" i="12"/>
  <c r="O2013" i="12"/>
  <c r="P2013" i="12" s="1"/>
  <c r="Q2013" i="12"/>
  <c r="O1885" i="12"/>
  <c r="P1885" i="12" s="1"/>
  <c r="Q1885" i="12"/>
  <c r="O1757" i="12"/>
  <c r="Q1757" i="12"/>
  <c r="P1757" i="12"/>
  <c r="O1693" i="12"/>
  <c r="P1693" i="12" s="1"/>
  <c r="Q1693" i="12"/>
  <c r="O1629" i="12"/>
  <c r="P1629" i="12" s="1"/>
  <c r="Q1629" i="12"/>
  <c r="O1565" i="12"/>
  <c r="P1565" i="12" s="1"/>
  <c r="Q1565" i="12"/>
  <c r="O1501" i="12"/>
  <c r="P1501" i="12"/>
  <c r="Q1501" i="12"/>
  <c r="O1437" i="12"/>
  <c r="P1437" i="12" s="1"/>
  <c r="Q1437" i="12"/>
  <c r="O1373" i="12"/>
  <c r="P1373" i="12" s="1"/>
  <c r="Q1373" i="12"/>
  <c r="O1245" i="12"/>
  <c r="P1245" i="12" s="1"/>
  <c r="Q1245" i="12"/>
  <c r="O1181" i="12"/>
  <c r="P1181" i="12" s="1"/>
  <c r="Q1181" i="12"/>
  <c r="O1117" i="12"/>
  <c r="P1117" i="12" s="1"/>
  <c r="Q1117" i="12"/>
  <c r="O992" i="12"/>
  <c r="P992" i="12" s="1"/>
  <c r="Q992" i="12"/>
  <c r="O864" i="12"/>
  <c r="P864" i="12" s="1"/>
  <c r="Q864" i="12"/>
  <c r="O725" i="12"/>
  <c r="P725" i="12" s="1"/>
  <c r="Q725" i="12"/>
  <c r="O554" i="12"/>
  <c r="P554" i="12" s="1"/>
  <c r="Q554" i="12"/>
  <c r="O179" i="12"/>
  <c r="P179" i="12" s="1"/>
  <c r="Q179" i="12"/>
  <c r="O2258" i="12"/>
  <c r="P2258" i="12" s="1"/>
  <c r="Q2258" i="12"/>
  <c r="O2226" i="12"/>
  <c r="P2226" i="12" s="1"/>
  <c r="Q2226" i="12"/>
  <c r="O2194" i="12"/>
  <c r="P2194" i="12" s="1"/>
  <c r="Q2194" i="12"/>
  <c r="O2162" i="12"/>
  <c r="P2162" i="12" s="1"/>
  <c r="Q2162" i="12"/>
  <c r="O2124" i="12"/>
  <c r="P2124" i="12" s="1"/>
  <c r="Q2124" i="12"/>
  <c r="O2060" i="12"/>
  <c r="P2060" i="12" s="1"/>
  <c r="Q2060" i="12"/>
  <c r="O1996" i="12"/>
  <c r="P1996" i="12" s="1"/>
  <c r="Q1996" i="12"/>
  <c r="O1932" i="12"/>
  <c r="P1932" i="12" s="1"/>
  <c r="Q1932" i="12"/>
  <c r="O1868" i="12"/>
  <c r="P1868" i="12" s="1"/>
  <c r="Q1868" i="12"/>
  <c r="O1804" i="12"/>
  <c r="P1804" i="12" s="1"/>
  <c r="Q1804" i="12"/>
  <c r="O1740" i="12"/>
  <c r="P1740" i="12" s="1"/>
  <c r="Q1740" i="12"/>
  <c r="O1676" i="12"/>
  <c r="P1676" i="12" s="1"/>
  <c r="Q1676" i="12"/>
  <c r="O1612" i="12"/>
  <c r="P1612" i="12"/>
  <c r="Q1612" i="12"/>
  <c r="O1548" i="12"/>
  <c r="P1548" i="12" s="1"/>
  <c r="Q1548" i="12"/>
  <c r="O1484" i="12"/>
  <c r="P1484" i="12" s="1"/>
  <c r="Q1484" i="12"/>
  <c r="O1420" i="12"/>
  <c r="P1420" i="12" s="1"/>
  <c r="Q1420" i="12"/>
  <c r="O1356" i="12"/>
  <c r="P1356" i="12" s="1"/>
  <c r="Q1356" i="12"/>
  <c r="O1292" i="12"/>
  <c r="P1292" i="12" s="1"/>
  <c r="Q1292" i="12"/>
  <c r="O1228" i="12"/>
  <c r="P1228" i="12" s="1"/>
  <c r="Q1228" i="12"/>
  <c r="O1164" i="12"/>
  <c r="P1164" i="12" s="1"/>
  <c r="Q1164" i="12"/>
  <c r="O1087" i="12"/>
  <c r="P1087" i="12" s="1"/>
  <c r="Q1087" i="12"/>
  <c r="O959" i="12"/>
  <c r="P959" i="12" s="1"/>
  <c r="Q959" i="12"/>
  <c r="O831" i="12"/>
  <c r="P831" i="12" s="1"/>
  <c r="Q831" i="12"/>
  <c r="O681" i="12"/>
  <c r="P681" i="12" s="1"/>
  <c r="Q681" i="12"/>
  <c r="O474" i="12"/>
  <c r="P474" i="12" s="1"/>
  <c r="Q474" i="12"/>
  <c r="O63" i="12"/>
  <c r="P63" i="12" s="1"/>
  <c r="Q63" i="12"/>
  <c r="O2245" i="12"/>
  <c r="P2245" i="12" s="1"/>
  <c r="Q2245" i="12"/>
  <c r="O2229" i="12"/>
  <c r="P2229" i="12" s="1"/>
  <c r="Q2229" i="12"/>
  <c r="O2213" i="12"/>
  <c r="P2213" i="12" s="1"/>
  <c r="Q2213" i="12"/>
  <c r="O2197" i="12"/>
  <c r="P2197" i="12"/>
  <c r="Q2197" i="12"/>
  <c r="O2181" i="12"/>
  <c r="P2181" i="12" s="1"/>
  <c r="Q2181" i="12"/>
  <c r="O2165" i="12"/>
  <c r="P2165" i="12" s="1"/>
  <c r="Q2165" i="12"/>
  <c r="O2149" i="12"/>
  <c r="P2149" i="12" s="1"/>
  <c r="Q2149" i="12"/>
  <c r="O2129" i="12"/>
  <c r="P2129" i="12" s="1"/>
  <c r="Q2129" i="12"/>
  <c r="O2097" i="12"/>
  <c r="P2097" i="12" s="1"/>
  <c r="Q2097" i="12"/>
  <c r="O2065" i="12"/>
  <c r="P2065" i="12" s="1"/>
  <c r="Q2065" i="12"/>
  <c r="O2033" i="12"/>
  <c r="P2033" i="12" s="1"/>
  <c r="Q2033" i="12"/>
  <c r="O2001" i="12"/>
  <c r="P2001" i="12" s="1"/>
  <c r="Q2001" i="12"/>
  <c r="O1969" i="12"/>
  <c r="P1969" i="12" s="1"/>
  <c r="Q1969" i="12"/>
  <c r="O1937" i="12"/>
  <c r="P1937" i="12" s="1"/>
  <c r="Q1937" i="12"/>
  <c r="O1905" i="12"/>
  <c r="P1905" i="12" s="1"/>
  <c r="Q1905" i="12"/>
  <c r="O1873" i="12"/>
  <c r="P1873" i="12" s="1"/>
  <c r="Q1873" i="12"/>
  <c r="O1841" i="12"/>
  <c r="P1841" i="12" s="1"/>
  <c r="Q1841" i="12"/>
  <c r="O1809" i="12"/>
  <c r="P1809" i="12" s="1"/>
  <c r="Q1809" i="12"/>
  <c r="O1777" i="12"/>
  <c r="P1777" i="12" s="1"/>
  <c r="Q1777" i="12"/>
  <c r="O1745" i="12"/>
  <c r="P1745" i="12" s="1"/>
  <c r="Q1745" i="12"/>
  <c r="O1713" i="12"/>
  <c r="P1713" i="12" s="1"/>
  <c r="Q1713" i="12"/>
  <c r="O1681" i="12"/>
  <c r="P1681" i="12" s="1"/>
  <c r="Q1681" i="12"/>
  <c r="O1649" i="12"/>
  <c r="P1649" i="12" s="1"/>
  <c r="Q1649" i="12"/>
  <c r="O1617" i="12"/>
  <c r="P1617" i="12" s="1"/>
  <c r="Q1617" i="12"/>
  <c r="O1585" i="12"/>
  <c r="P1585" i="12" s="1"/>
  <c r="Q1585" i="12"/>
  <c r="O1553" i="12"/>
  <c r="P1553" i="12" s="1"/>
  <c r="Q1553" i="12"/>
  <c r="O1521" i="12"/>
  <c r="P1521" i="12" s="1"/>
  <c r="Q1521" i="12"/>
  <c r="O1489" i="12"/>
  <c r="P1489" i="12" s="1"/>
  <c r="Q1489" i="12"/>
  <c r="O1457" i="12"/>
  <c r="P1457" i="12" s="1"/>
  <c r="Q1457" i="12"/>
  <c r="O1425" i="12"/>
  <c r="P1425" i="12" s="1"/>
  <c r="Q1425" i="12"/>
  <c r="O1393" i="12"/>
  <c r="P1393" i="12" s="1"/>
  <c r="Q1393" i="12"/>
  <c r="O1361" i="12"/>
  <c r="P1361" i="12" s="1"/>
  <c r="Q1361" i="12"/>
  <c r="O1329" i="12"/>
  <c r="P1329" i="12" s="1"/>
  <c r="Q1329" i="12"/>
  <c r="O1297" i="12"/>
  <c r="P1297" i="12" s="1"/>
  <c r="Q1297" i="12"/>
  <c r="O1265" i="12"/>
  <c r="P1265" i="12" s="1"/>
  <c r="Q1265" i="12"/>
  <c r="O1233" i="12"/>
  <c r="P1233" i="12" s="1"/>
  <c r="Q1233" i="12"/>
  <c r="O1201" i="12"/>
  <c r="P1201" i="12" s="1"/>
  <c r="Q1201" i="12"/>
  <c r="O1169" i="12"/>
  <c r="P1169" i="12" s="1"/>
  <c r="Q1169" i="12"/>
  <c r="O1137" i="12"/>
  <c r="P1137" i="12" s="1"/>
  <c r="Q1137" i="12"/>
  <c r="O1096" i="12"/>
  <c r="P1096" i="12" s="1"/>
  <c r="Q1096" i="12"/>
  <c r="O1032" i="12"/>
  <c r="P1032" i="12" s="1"/>
  <c r="Q1032" i="12"/>
  <c r="O968" i="12"/>
  <c r="P968" i="12" s="1"/>
  <c r="Q968" i="12"/>
  <c r="O904" i="12"/>
  <c r="P904" i="12" s="1"/>
  <c r="Q904" i="12"/>
  <c r="O840" i="12"/>
  <c r="P840" i="12" s="1"/>
  <c r="Q840" i="12"/>
  <c r="O776" i="12"/>
  <c r="P776" i="12" s="1"/>
  <c r="Q776" i="12"/>
  <c r="O693" i="12"/>
  <c r="P693" i="12" s="1"/>
  <c r="Q693" i="12"/>
  <c r="O608" i="12"/>
  <c r="P608" i="12" s="1"/>
  <c r="Q608" i="12"/>
  <c r="O497" i="12"/>
  <c r="P497" i="12" s="1"/>
  <c r="Q497" i="12"/>
  <c r="O320" i="12"/>
  <c r="P320" i="12" s="1"/>
  <c r="Q320" i="12"/>
  <c r="O93" i="12"/>
  <c r="P93" i="12"/>
  <c r="Q93" i="12"/>
  <c r="O2252" i="12"/>
  <c r="P2252" i="12" s="1"/>
  <c r="Q2252" i="12"/>
  <c r="O2236" i="12"/>
  <c r="P2236" i="12" s="1"/>
  <c r="Q2236" i="12"/>
  <c r="O2220" i="12"/>
  <c r="P2220" i="12" s="1"/>
  <c r="Q2220" i="12"/>
  <c r="O2204" i="12"/>
  <c r="P2204" i="12" s="1"/>
  <c r="Q2204" i="12"/>
  <c r="O2188" i="12"/>
  <c r="P2188" i="12" s="1"/>
  <c r="Q2188" i="12"/>
  <c r="O2172" i="12"/>
  <c r="P2172" i="12" s="1"/>
  <c r="Q2172" i="12"/>
  <c r="O2156" i="12"/>
  <c r="P2156" i="12" s="1"/>
  <c r="Q2156" i="12"/>
  <c r="O2140" i="12"/>
  <c r="P2140" i="12" s="1"/>
  <c r="Q2140" i="12"/>
  <c r="O2112" i="12"/>
  <c r="P2112" i="12" s="1"/>
  <c r="Q2112" i="12"/>
  <c r="O2080" i="12"/>
  <c r="P2080" i="12" s="1"/>
  <c r="Q2080" i="12"/>
  <c r="O2048" i="12"/>
  <c r="P2048" i="12"/>
  <c r="Q2048" i="12"/>
  <c r="O2016" i="12"/>
  <c r="P2016" i="12" s="1"/>
  <c r="Q2016" i="12"/>
  <c r="O1984" i="12"/>
  <c r="P1984" i="12" s="1"/>
  <c r="Q1984" i="12"/>
  <c r="O1952" i="12"/>
  <c r="P1952" i="12" s="1"/>
  <c r="Q1952" i="12"/>
  <c r="O1920" i="12"/>
  <c r="P1920" i="12" s="1"/>
  <c r="Q1920" i="12"/>
  <c r="O1888" i="12"/>
  <c r="P1888" i="12"/>
  <c r="Q1888" i="12"/>
  <c r="O1856" i="12"/>
  <c r="P1856" i="12" s="1"/>
  <c r="Q1856" i="12"/>
  <c r="O1824" i="12"/>
  <c r="P1824" i="12" s="1"/>
  <c r="Q1824" i="12"/>
  <c r="O1792" i="12"/>
  <c r="P1792" i="12" s="1"/>
  <c r="Q1792" i="12"/>
  <c r="O1760" i="12"/>
  <c r="P1760" i="12" s="1"/>
  <c r="Q1760" i="12"/>
  <c r="O1728" i="12"/>
  <c r="P1728" i="12" s="1"/>
  <c r="Q1728" i="12"/>
  <c r="O1696" i="12"/>
  <c r="P1696" i="12" s="1"/>
  <c r="Q1696" i="12"/>
  <c r="O1664" i="12"/>
  <c r="P1664" i="12" s="1"/>
  <c r="Q1664" i="12"/>
  <c r="O1632" i="12"/>
  <c r="P1632" i="12" s="1"/>
  <c r="Q1632" i="12"/>
  <c r="O1600" i="12"/>
  <c r="P1600" i="12" s="1"/>
  <c r="Q1600" i="12"/>
  <c r="O1568" i="12"/>
  <c r="P1568" i="12" s="1"/>
  <c r="Q1568" i="12"/>
  <c r="O1536" i="12"/>
  <c r="P1536" i="12" s="1"/>
  <c r="Q1536" i="12"/>
  <c r="O1504" i="12"/>
  <c r="P1504" i="12" s="1"/>
  <c r="Q1504" i="12"/>
  <c r="O1472" i="12"/>
  <c r="P1472" i="12"/>
  <c r="Q1472" i="12"/>
  <c r="O1440" i="12"/>
  <c r="P1440" i="12" s="1"/>
  <c r="Q1440" i="12"/>
  <c r="O1408" i="12"/>
  <c r="P1408" i="12" s="1"/>
  <c r="Q1408" i="12"/>
  <c r="O1376" i="12"/>
  <c r="P1376" i="12" s="1"/>
  <c r="Q1376" i="12"/>
  <c r="O1344" i="12"/>
  <c r="P1344" i="12" s="1"/>
  <c r="Q1344" i="12"/>
  <c r="O1312" i="12"/>
  <c r="P1312" i="12" s="1"/>
  <c r="Q1312" i="12"/>
  <c r="O1280" i="12"/>
  <c r="P1280" i="12" s="1"/>
  <c r="Q1280" i="12"/>
  <c r="O1248" i="12"/>
  <c r="P1248" i="12"/>
  <c r="Q1248" i="12"/>
  <c r="O1216" i="12"/>
  <c r="P1216" i="12" s="1"/>
  <c r="Q1216" i="12"/>
  <c r="O1184" i="12"/>
  <c r="P1184" i="12" s="1"/>
  <c r="Q1184" i="12"/>
  <c r="O1152" i="12"/>
  <c r="P1152" i="12" s="1"/>
  <c r="Q1152" i="12"/>
  <c r="O1120" i="12"/>
  <c r="P1120" i="12" s="1"/>
  <c r="Q1120" i="12"/>
  <c r="O1063" i="12"/>
  <c r="P1063" i="12" s="1"/>
  <c r="Q1063" i="12"/>
  <c r="O999" i="12"/>
  <c r="P999" i="12" s="1"/>
  <c r="Q999" i="12"/>
  <c r="O935" i="12"/>
  <c r="P935" i="12" s="1"/>
  <c r="Q935" i="12"/>
  <c r="O871" i="12"/>
  <c r="P871" i="12" s="1"/>
  <c r="Q871" i="12"/>
  <c r="O807" i="12"/>
  <c r="P807" i="12"/>
  <c r="Q807" i="12"/>
  <c r="O734" i="12"/>
  <c r="P734" i="12" s="1"/>
  <c r="Q734" i="12"/>
  <c r="O649" i="12"/>
  <c r="P649" i="12" s="1"/>
  <c r="Q649" i="12"/>
  <c r="O564" i="12"/>
  <c r="P564" i="12" s="1"/>
  <c r="Q564" i="12"/>
  <c r="O410" i="12"/>
  <c r="P410" i="12" s="1"/>
  <c r="Q410" i="12"/>
  <c r="O205" i="12"/>
  <c r="P205" i="12" s="1"/>
  <c r="Q205" i="12"/>
  <c r="O2135" i="12"/>
  <c r="P2135" i="12" s="1"/>
  <c r="Q2135" i="12"/>
  <c r="O2119" i="12"/>
  <c r="P2119" i="12" s="1"/>
  <c r="Q2119" i="12"/>
  <c r="O2103" i="12"/>
  <c r="P2103" i="12" s="1"/>
  <c r="Q2103" i="12"/>
  <c r="O2087" i="12"/>
  <c r="P2087" i="12" s="1"/>
  <c r="Q2087" i="12"/>
  <c r="O2071" i="12"/>
  <c r="P2071" i="12" s="1"/>
  <c r="Q2071" i="12"/>
  <c r="O2055" i="12"/>
  <c r="P2055" i="12" s="1"/>
  <c r="Q2055" i="12"/>
  <c r="O2039" i="12"/>
  <c r="P2039" i="12" s="1"/>
  <c r="Q2039" i="12"/>
  <c r="O2023" i="12"/>
  <c r="P2023" i="12" s="1"/>
  <c r="Q2023" i="12"/>
  <c r="O2007" i="12"/>
  <c r="P2007" i="12" s="1"/>
  <c r="Q2007" i="12"/>
  <c r="O1991" i="12"/>
  <c r="P1991" i="12" s="1"/>
  <c r="Q1991" i="12"/>
  <c r="O1975" i="12"/>
  <c r="P1975" i="12" s="1"/>
  <c r="Q1975" i="12"/>
  <c r="O1959" i="12"/>
  <c r="P1959" i="12" s="1"/>
  <c r="Q1959" i="12"/>
  <c r="O1943" i="12"/>
  <c r="P1943" i="12" s="1"/>
  <c r="Q1943" i="12"/>
  <c r="O1927" i="12"/>
  <c r="P1927" i="12" s="1"/>
  <c r="Q1927" i="12"/>
  <c r="O1911" i="12"/>
  <c r="P1911" i="12" s="1"/>
  <c r="Q1911" i="12"/>
  <c r="O1895" i="12"/>
  <c r="P1895" i="12" s="1"/>
  <c r="Q1895" i="12"/>
  <c r="O1879" i="12"/>
  <c r="P1879" i="12" s="1"/>
  <c r="Q1879" i="12"/>
  <c r="O1863" i="12"/>
  <c r="P1863" i="12" s="1"/>
  <c r="Q1863" i="12"/>
  <c r="O1847" i="12"/>
  <c r="P1847" i="12" s="1"/>
  <c r="Q1847" i="12"/>
  <c r="O1831" i="12"/>
  <c r="P1831" i="12" s="1"/>
  <c r="Q1831" i="12"/>
  <c r="O1815" i="12"/>
  <c r="P1815" i="12" s="1"/>
  <c r="Q1815" i="12"/>
  <c r="O1799" i="12"/>
  <c r="P1799" i="12" s="1"/>
  <c r="Q1799" i="12"/>
  <c r="O1783" i="12"/>
  <c r="P1783" i="12"/>
  <c r="Q1783" i="12"/>
  <c r="O1767" i="12"/>
  <c r="P1767" i="12" s="1"/>
  <c r="Q1767" i="12"/>
  <c r="O1751" i="12"/>
  <c r="P1751" i="12" s="1"/>
  <c r="Q1751" i="12"/>
  <c r="O1735" i="12"/>
  <c r="P1735" i="12" s="1"/>
  <c r="Q1735" i="12"/>
  <c r="O1719" i="12"/>
  <c r="P1719" i="12" s="1"/>
  <c r="Q1719" i="12"/>
  <c r="O1703" i="12"/>
  <c r="P1703" i="12" s="1"/>
  <c r="Q1703" i="12"/>
  <c r="O1687" i="12"/>
  <c r="P1687" i="12" s="1"/>
  <c r="Q1687" i="12"/>
  <c r="O1671" i="12"/>
  <c r="P1671" i="12" s="1"/>
  <c r="Q1671" i="12"/>
  <c r="O1655" i="12"/>
  <c r="P1655" i="12"/>
  <c r="Q1655" i="12"/>
  <c r="O1639" i="12"/>
  <c r="P1639" i="12" s="1"/>
  <c r="Q1639" i="12"/>
  <c r="O1623" i="12"/>
  <c r="P1623" i="12" s="1"/>
  <c r="Q1623" i="12"/>
  <c r="O1607" i="12"/>
  <c r="P1607" i="12" s="1"/>
  <c r="Q1607" i="12"/>
  <c r="O1591" i="12"/>
  <c r="P1591" i="12" s="1"/>
  <c r="Q1591" i="12"/>
  <c r="O1575" i="12"/>
  <c r="P1575" i="12" s="1"/>
  <c r="Q1575" i="12"/>
  <c r="O1559" i="12"/>
  <c r="P1559" i="12" s="1"/>
  <c r="Q1559" i="12"/>
  <c r="O1543" i="12"/>
  <c r="P1543" i="12" s="1"/>
  <c r="Q1543" i="12"/>
  <c r="O1527" i="12"/>
  <c r="P1527" i="12" s="1"/>
  <c r="Q1527" i="12"/>
  <c r="O1511" i="12"/>
  <c r="P1511" i="12" s="1"/>
  <c r="Q1511" i="12"/>
  <c r="O1495" i="12"/>
  <c r="P1495" i="12" s="1"/>
  <c r="Q1495" i="12"/>
  <c r="O1479" i="12"/>
  <c r="P1479" i="12" s="1"/>
  <c r="Q1479" i="12"/>
  <c r="O1463" i="12"/>
  <c r="P1463" i="12" s="1"/>
  <c r="Q1463" i="12"/>
  <c r="O1447" i="12"/>
  <c r="P1447" i="12" s="1"/>
  <c r="Q1447" i="12"/>
  <c r="O1431" i="12"/>
  <c r="P1431" i="12" s="1"/>
  <c r="Q1431" i="12"/>
  <c r="O1415" i="12"/>
  <c r="P1415" i="12" s="1"/>
  <c r="Q1415" i="12"/>
  <c r="O1399" i="12"/>
  <c r="P1399" i="12" s="1"/>
  <c r="Q1399" i="12"/>
  <c r="O1383" i="12"/>
  <c r="P1383" i="12" s="1"/>
  <c r="Q1383" i="12"/>
  <c r="O1367" i="12"/>
  <c r="P1367" i="12"/>
  <c r="Q1367" i="12"/>
  <c r="O1351" i="12"/>
  <c r="P1351" i="12" s="1"/>
  <c r="Q1351" i="12"/>
  <c r="O1335" i="12"/>
  <c r="P1335" i="12" s="1"/>
  <c r="Q1335" i="12"/>
  <c r="O1319" i="12"/>
  <c r="P1319" i="12" s="1"/>
  <c r="Q1319" i="12"/>
  <c r="O1303" i="12"/>
  <c r="P1303" i="12"/>
  <c r="Q1303" i="12"/>
  <c r="O1287" i="12"/>
  <c r="P1287" i="12" s="1"/>
  <c r="Q1287" i="12"/>
  <c r="O1271" i="12"/>
  <c r="P1271" i="12" s="1"/>
  <c r="Q1271" i="12"/>
  <c r="O1255" i="12"/>
  <c r="P1255" i="12" s="1"/>
  <c r="Q1255" i="12"/>
  <c r="O1239" i="12"/>
  <c r="P1239" i="12" s="1"/>
  <c r="Q1239" i="12"/>
  <c r="O1223" i="12"/>
  <c r="P1223" i="12" s="1"/>
  <c r="Q1223" i="12"/>
  <c r="O1207" i="12"/>
  <c r="P1207" i="12" s="1"/>
  <c r="Q1207" i="12"/>
  <c r="O1191" i="12"/>
  <c r="P1191" i="12" s="1"/>
  <c r="Q1191" i="12"/>
  <c r="O1175" i="12"/>
  <c r="P1175" i="12" s="1"/>
  <c r="Q1175" i="12"/>
  <c r="O1159" i="12"/>
  <c r="P1159" i="12" s="1"/>
  <c r="Q1159" i="12"/>
  <c r="O1143" i="12"/>
  <c r="P1143" i="12"/>
  <c r="Q1143" i="12"/>
  <c r="O1127" i="12"/>
  <c r="P1127" i="12" s="1"/>
  <c r="Q1127" i="12"/>
  <c r="O1108" i="12"/>
  <c r="P1108" i="12" s="1"/>
  <c r="Q1108" i="12"/>
  <c r="O1076" i="12"/>
  <c r="P1076" i="12" s="1"/>
  <c r="Q1076" i="12"/>
  <c r="O1044" i="12"/>
  <c r="P1044" i="12" s="1"/>
  <c r="Q1044" i="12"/>
  <c r="O1012" i="12"/>
  <c r="P1012" i="12" s="1"/>
  <c r="Q1012" i="12"/>
  <c r="O980" i="12"/>
  <c r="P980" i="12" s="1"/>
  <c r="Q980" i="12"/>
  <c r="O948" i="12"/>
  <c r="P948" i="12" s="1"/>
  <c r="Q948" i="12"/>
  <c r="O916" i="12"/>
  <c r="P916" i="12" s="1"/>
  <c r="Q916" i="12"/>
  <c r="O884" i="12"/>
  <c r="P884" i="12" s="1"/>
  <c r="Q884" i="12"/>
  <c r="O852" i="12"/>
  <c r="P852" i="12" s="1"/>
  <c r="Q852" i="12"/>
  <c r="O820" i="12"/>
  <c r="P820" i="12" s="1"/>
  <c r="Q820" i="12"/>
  <c r="O788" i="12"/>
  <c r="P788" i="12" s="1"/>
  <c r="Q788" i="12"/>
  <c r="O752" i="12"/>
  <c r="P752" i="12" s="1"/>
  <c r="Q752" i="12"/>
  <c r="O709" i="12"/>
  <c r="P709" i="12" s="1"/>
  <c r="Q709" i="12"/>
  <c r="O666" i="12"/>
  <c r="P666" i="12" s="1"/>
  <c r="Q666" i="12"/>
  <c r="O624" i="12"/>
  <c r="P624" i="12" s="1"/>
  <c r="Q624" i="12"/>
  <c r="O581" i="12"/>
  <c r="P581" i="12" s="1"/>
  <c r="Q581" i="12"/>
  <c r="O529" i="12"/>
  <c r="P529" i="12" s="1"/>
  <c r="Q529" i="12"/>
  <c r="O444" i="12"/>
  <c r="P444" i="12" s="1"/>
  <c r="Q444" i="12"/>
  <c r="O358" i="12"/>
  <c r="P358" i="12" s="1"/>
  <c r="Q358" i="12"/>
  <c r="O249" i="12"/>
  <c r="P249" i="12" s="1"/>
  <c r="Q249" i="12"/>
  <c r="O136" i="12"/>
  <c r="P136" i="12" s="1"/>
  <c r="Q136" i="12"/>
  <c r="O21" i="12"/>
  <c r="P21" i="12"/>
  <c r="Q21" i="12"/>
  <c r="O2122" i="12"/>
  <c r="P2122" i="12" s="1"/>
  <c r="Q2122" i="12"/>
  <c r="O2106" i="12"/>
  <c r="P2106" i="12" s="1"/>
  <c r="Q2106" i="12"/>
  <c r="O2090" i="12"/>
  <c r="P2090" i="12" s="1"/>
  <c r="Q2090" i="12"/>
  <c r="O2074" i="12"/>
  <c r="P2074" i="12" s="1"/>
  <c r="Q2074" i="12"/>
  <c r="O2058" i="12"/>
  <c r="P2058" i="12"/>
  <c r="Q2058" i="12"/>
  <c r="O2042" i="12"/>
  <c r="P2042" i="12" s="1"/>
  <c r="Q2042" i="12"/>
  <c r="O2026" i="12"/>
  <c r="P2026" i="12" s="1"/>
  <c r="Q2026" i="12"/>
  <c r="O2010" i="12"/>
  <c r="P2010" i="12" s="1"/>
  <c r="Q2010" i="12"/>
  <c r="O1994" i="12"/>
  <c r="P1994" i="12" s="1"/>
  <c r="Q1994" i="12"/>
  <c r="O1978" i="12"/>
  <c r="P1978" i="12" s="1"/>
  <c r="Q1978" i="12"/>
  <c r="O1962" i="12"/>
  <c r="P1962" i="12" s="1"/>
  <c r="Q1962" i="12"/>
  <c r="O1946" i="12"/>
  <c r="P1946" i="12" s="1"/>
  <c r="Q1946" i="12"/>
  <c r="O1930" i="12"/>
  <c r="P1930" i="12" s="1"/>
  <c r="Q1930" i="12"/>
  <c r="O1914" i="12"/>
  <c r="P1914" i="12" s="1"/>
  <c r="Q1914" i="12"/>
  <c r="O1898" i="12"/>
  <c r="P1898" i="12" s="1"/>
  <c r="Q1898" i="12"/>
  <c r="O1882" i="12"/>
  <c r="P1882" i="12" s="1"/>
  <c r="Q1882" i="12"/>
  <c r="O1866" i="12"/>
  <c r="P1866" i="12" s="1"/>
  <c r="Q1866" i="12"/>
  <c r="O1850" i="12"/>
  <c r="P1850" i="12" s="1"/>
  <c r="Q1850" i="12"/>
  <c r="O1834" i="12"/>
  <c r="P1834" i="12" s="1"/>
  <c r="Q1834" i="12"/>
  <c r="O1818" i="12"/>
  <c r="P1818" i="12" s="1"/>
  <c r="Q1818" i="12"/>
  <c r="O1802" i="12"/>
  <c r="P1802" i="12" s="1"/>
  <c r="Q1802" i="12"/>
  <c r="O1786" i="12"/>
  <c r="P1786" i="12" s="1"/>
  <c r="Q1786" i="12"/>
  <c r="O1770" i="12"/>
  <c r="P1770" i="12" s="1"/>
  <c r="Q1770" i="12"/>
  <c r="O1754" i="12"/>
  <c r="P1754" i="12" s="1"/>
  <c r="Q1754" i="12"/>
  <c r="O1738" i="12"/>
  <c r="P1738" i="12" s="1"/>
  <c r="Q1738" i="12"/>
  <c r="O1722" i="12"/>
  <c r="P1722" i="12" s="1"/>
  <c r="Q1722" i="12"/>
  <c r="O1706" i="12"/>
  <c r="P1706" i="12" s="1"/>
  <c r="Q1706" i="12"/>
  <c r="O1690" i="12"/>
  <c r="P1690" i="12" s="1"/>
  <c r="Q1690" i="12"/>
  <c r="O1674" i="12"/>
  <c r="P1674" i="12" s="1"/>
  <c r="Q1674" i="12"/>
  <c r="O1658" i="12"/>
  <c r="P1658" i="12" s="1"/>
  <c r="Q1658" i="12"/>
  <c r="O1642" i="12"/>
  <c r="P1642" i="12" s="1"/>
  <c r="Q1642" i="12"/>
  <c r="O1626" i="12"/>
  <c r="P1626" i="12" s="1"/>
  <c r="Q1626" i="12"/>
  <c r="O1610" i="12"/>
  <c r="P1610" i="12" s="1"/>
  <c r="Q1610" i="12"/>
  <c r="O1594" i="12"/>
  <c r="P1594" i="12" s="1"/>
  <c r="Q1594" i="12"/>
  <c r="O1578" i="12"/>
  <c r="P1578" i="12" s="1"/>
  <c r="Q1578" i="12"/>
  <c r="O1562" i="12"/>
  <c r="P1562" i="12" s="1"/>
  <c r="Q1562" i="12"/>
  <c r="O1546" i="12"/>
  <c r="P1546" i="12"/>
  <c r="Q1546" i="12"/>
  <c r="O1530" i="12"/>
  <c r="P1530" i="12" s="1"/>
  <c r="Q1530" i="12"/>
  <c r="O1514" i="12"/>
  <c r="P1514" i="12" s="1"/>
  <c r="Q1514" i="12"/>
  <c r="O1498" i="12"/>
  <c r="P1498" i="12" s="1"/>
  <c r="Q1498" i="12"/>
  <c r="O1482" i="12"/>
  <c r="P1482" i="12" s="1"/>
  <c r="Q1482" i="12"/>
  <c r="O1466" i="12"/>
  <c r="P1466" i="12" s="1"/>
  <c r="Q1466" i="12"/>
  <c r="O1450" i="12"/>
  <c r="P1450" i="12" s="1"/>
  <c r="Q1450" i="12"/>
  <c r="O1434" i="12"/>
  <c r="P1434" i="12" s="1"/>
  <c r="Q1434" i="12"/>
  <c r="O1418" i="12"/>
  <c r="P1418" i="12" s="1"/>
  <c r="Q1418" i="12"/>
  <c r="O1402" i="12"/>
  <c r="P1402" i="12" s="1"/>
  <c r="Q1402" i="12"/>
  <c r="O1386" i="12"/>
  <c r="P1386" i="12"/>
  <c r="Q1386" i="12"/>
  <c r="O1370" i="12"/>
  <c r="P1370" i="12" s="1"/>
  <c r="Q1370" i="12"/>
  <c r="O1354" i="12"/>
  <c r="P1354" i="12" s="1"/>
  <c r="Q1354" i="12"/>
  <c r="O1338" i="12"/>
  <c r="P1338" i="12" s="1"/>
  <c r="Q1338" i="12"/>
  <c r="O1322" i="12"/>
  <c r="P1322" i="12" s="1"/>
  <c r="Q1322" i="12"/>
  <c r="O1306" i="12"/>
  <c r="P1306" i="12" s="1"/>
  <c r="Q1306" i="12"/>
  <c r="O1290" i="12"/>
  <c r="P1290" i="12" s="1"/>
  <c r="Q1290" i="12"/>
  <c r="O1274" i="12"/>
  <c r="P1274" i="12" s="1"/>
  <c r="Q1274" i="12"/>
  <c r="O1258" i="12"/>
  <c r="P1258" i="12" s="1"/>
  <c r="Q1258" i="12"/>
  <c r="O1242" i="12"/>
  <c r="P1242" i="12" s="1"/>
  <c r="Q1242" i="12"/>
  <c r="O1226" i="12"/>
  <c r="P1226" i="12"/>
  <c r="Q1226" i="12"/>
  <c r="O1210" i="12"/>
  <c r="P1210" i="12" s="1"/>
  <c r="Q1210" i="12"/>
  <c r="O1194" i="12"/>
  <c r="P1194" i="12" s="1"/>
  <c r="Q1194" i="12"/>
  <c r="O1178" i="12"/>
  <c r="P1178" i="12" s="1"/>
  <c r="Q1178" i="12"/>
  <c r="O1162" i="12"/>
  <c r="P1162" i="12" s="1"/>
  <c r="Q1162" i="12"/>
  <c r="O1146" i="12"/>
  <c r="P1146" i="12" s="1"/>
  <c r="Q1146" i="12"/>
  <c r="O1130" i="12"/>
  <c r="P1130" i="12" s="1"/>
  <c r="Q1130" i="12"/>
  <c r="O1114" i="12"/>
  <c r="P1114" i="12" s="1"/>
  <c r="Q1114" i="12"/>
  <c r="O1083" i="12"/>
  <c r="P1083" i="12" s="1"/>
  <c r="Q1083" i="12"/>
  <c r="O1051" i="12"/>
  <c r="P1051" i="12"/>
  <c r="Q1051" i="12"/>
  <c r="O1019" i="12"/>
  <c r="P1019" i="12" s="1"/>
  <c r="Q1019" i="12"/>
  <c r="O987" i="12"/>
  <c r="P987" i="12" s="1"/>
  <c r="Q987" i="12"/>
  <c r="O955" i="12"/>
  <c r="P955" i="12" s="1"/>
  <c r="Q955" i="12"/>
  <c r="O923" i="12"/>
  <c r="P923" i="12" s="1"/>
  <c r="Q923" i="12"/>
  <c r="O891" i="12"/>
  <c r="P891" i="12"/>
  <c r="Q891" i="12"/>
  <c r="O859" i="12"/>
  <c r="P859" i="12" s="1"/>
  <c r="Q859" i="12"/>
  <c r="O827" i="12"/>
  <c r="P827" i="12"/>
  <c r="Q827" i="12"/>
  <c r="O795" i="12"/>
  <c r="P795" i="12"/>
  <c r="Q795" i="12"/>
  <c r="O761" i="12"/>
  <c r="P761" i="12" s="1"/>
  <c r="Q761" i="12"/>
  <c r="O718" i="12"/>
  <c r="P718" i="12" s="1"/>
  <c r="Q718" i="12"/>
  <c r="O676" i="12"/>
  <c r="P676" i="12" s="1"/>
  <c r="Q676" i="12"/>
  <c r="O633" i="12"/>
  <c r="P633" i="12" s="1"/>
  <c r="Q633" i="12"/>
  <c r="O590" i="12"/>
  <c r="P590" i="12" s="1"/>
  <c r="Q590" i="12"/>
  <c r="O548" i="12"/>
  <c r="P548" i="12" s="1"/>
  <c r="Q548" i="12"/>
  <c r="O464" i="12"/>
  <c r="P464" i="12" s="1"/>
  <c r="Q464" i="12"/>
  <c r="O378" i="12"/>
  <c r="P378" i="12"/>
  <c r="Q378" i="12"/>
  <c r="O276" i="12"/>
  <c r="P276" i="12" s="1"/>
  <c r="Q276" i="12"/>
  <c r="O163" i="12"/>
  <c r="P163" i="12" s="1"/>
  <c r="Q163" i="12"/>
  <c r="O48" i="12"/>
  <c r="P48" i="12"/>
  <c r="Q48" i="12"/>
  <c r="O1102" i="12"/>
  <c r="P1102" i="12" s="1"/>
  <c r="Q1102" i="12"/>
  <c r="O1086" i="12"/>
  <c r="P1086" i="12" s="1"/>
  <c r="Q1086" i="12"/>
  <c r="O1070" i="12"/>
  <c r="P1070" i="12" s="1"/>
  <c r="Q1070" i="12"/>
  <c r="O1054" i="12"/>
  <c r="P1054" i="12" s="1"/>
  <c r="Q1054" i="12"/>
  <c r="O1038" i="12"/>
  <c r="P1038" i="12" s="1"/>
  <c r="Q1038" i="12"/>
  <c r="O1022" i="12"/>
  <c r="P1022" i="12" s="1"/>
  <c r="Q1022" i="12"/>
  <c r="O1006" i="12"/>
  <c r="P1006" i="12" s="1"/>
  <c r="Q1006" i="12"/>
  <c r="O990" i="12"/>
  <c r="P990" i="12" s="1"/>
  <c r="Q990" i="12"/>
  <c r="O974" i="12"/>
  <c r="P974" i="12" s="1"/>
  <c r="Q974" i="12"/>
  <c r="O958" i="12"/>
  <c r="P958" i="12" s="1"/>
  <c r="Q958" i="12"/>
  <c r="O942" i="12"/>
  <c r="P942" i="12" s="1"/>
  <c r="Q942" i="12"/>
  <c r="O926" i="12"/>
  <c r="P926" i="12" s="1"/>
  <c r="Q926" i="12"/>
  <c r="O910" i="12"/>
  <c r="P910" i="12" s="1"/>
  <c r="Q910" i="12"/>
  <c r="O894" i="12"/>
  <c r="P894" i="12" s="1"/>
  <c r="Q894" i="12"/>
  <c r="O878" i="12"/>
  <c r="P878" i="12" s="1"/>
  <c r="Q878" i="12"/>
  <c r="O862" i="12"/>
  <c r="P862" i="12" s="1"/>
  <c r="Q862" i="12"/>
  <c r="O846" i="12"/>
  <c r="P846" i="12" s="1"/>
  <c r="Q846" i="12"/>
  <c r="O830" i="12"/>
  <c r="P830" i="12" s="1"/>
  <c r="Q830" i="12"/>
  <c r="P814" i="12"/>
  <c r="O814" i="12"/>
  <c r="Q814" i="12"/>
  <c r="O798" i="12"/>
  <c r="P798" i="12" s="1"/>
  <c r="Q798" i="12"/>
  <c r="O782" i="12"/>
  <c r="P782" i="12" s="1"/>
  <c r="Q782" i="12"/>
  <c r="Q765" i="12"/>
  <c r="O765" i="12"/>
  <c r="P765" i="12" s="1"/>
  <c r="O744" i="12"/>
  <c r="P744" i="12" s="1"/>
  <c r="Q744" i="12"/>
  <c r="O722" i="12"/>
  <c r="P722" i="12" s="1"/>
  <c r="Q722" i="12"/>
  <c r="Q701" i="12"/>
  <c r="O701" i="12"/>
  <c r="P701" i="12" s="1"/>
  <c r="O680" i="12"/>
  <c r="P680" i="12" s="1"/>
  <c r="Q680" i="12"/>
  <c r="O658" i="12"/>
  <c r="P658" i="12" s="1"/>
  <c r="Q658" i="12"/>
  <c r="O637" i="12"/>
  <c r="P637" i="12" s="1"/>
  <c r="Q637" i="12"/>
  <c r="O616" i="12"/>
  <c r="P616" i="12" s="1"/>
  <c r="Q616" i="12"/>
  <c r="O594" i="12"/>
  <c r="P594" i="12" s="1"/>
  <c r="Q594" i="12"/>
  <c r="O573" i="12"/>
  <c r="P573" i="12" s="1"/>
  <c r="Q573" i="12"/>
  <c r="O552" i="12"/>
  <c r="P552" i="12" s="1"/>
  <c r="Q552" i="12"/>
  <c r="O513" i="12"/>
  <c r="P513" i="12" s="1"/>
  <c r="Q513" i="12"/>
  <c r="O470" i="12"/>
  <c r="P470" i="12" s="1"/>
  <c r="Q470" i="12"/>
  <c r="O428" i="12"/>
  <c r="P428" i="12" s="1"/>
  <c r="Q428" i="12"/>
  <c r="O385" i="12"/>
  <c r="P385" i="12" s="1"/>
  <c r="Q385" i="12"/>
  <c r="O341" i="12"/>
  <c r="P341" i="12" s="1"/>
  <c r="Q341" i="12"/>
  <c r="O285" i="12"/>
  <c r="P285" i="12" s="1"/>
  <c r="Q285" i="12"/>
  <c r="O228" i="12"/>
  <c r="P228" i="12" s="1"/>
  <c r="Q228" i="12"/>
  <c r="O171" i="12"/>
  <c r="P171" i="12" s="1"/>
  <c r="Q171" i="12"/>
  <c r="O115" i="12"/>
  <c r="P115" i="12"/>
  <c r="Q115" i="12"/>
  <c r="O57" i="12"/>
  <c r="P57" i="12"/>
  <c r="Q57" i="12"/>
  <c r="O1113" i="12"/>
  <c r="P1113" i="12" s="1"/>
  <c r="Q1113" i="12"/>
  <c r="O1097" i="12"/>
  <c r="P1097" i="12" s="1"/>
  <c r="Q1097" i="12"/>
  <c r="O1081" i="12"/>
  <c r="P1081" i="12" s="1"/>
  <c r="Q1081" i="12"/>
  <c r="O1065" i="12"/>
  <c r="P1065" i="12" s="1"/>
  <c r="Q1065" i="12"/>
  <c r="O1049" i="12"/>
  <c r="P1049" i="12" s="1"/>
  <c r="Q1049" i="12"/>
  <c r="O1033" i="12"/>
  <c r="P1033" i="12" s="1"/>
  <c r="Q1033" i="12"/>
  <c r="O1017" i="12"/>
  <c r="P1017" i="12" s="1"/>
  <c r="Q1017" i="12"/>
  <c r="O1001" i="12"/>
  <c r="P1001" i="12" s="1"/>
  <c r="Q1001" i="12"/>
  <c r="O985" i="12"/>
  <c r="P985" i="12" s="1"/>
  <c r="Q985" i="12"/>
  <c r="O969" i="12"/>
  <c r="P969" i="12" s="1"/>
  <c r="Q969" i="12"/>
  <c r="O953" i="12"/>
  <c r="P953" i="12" s="1"/>
  <c r="Q953" i="12"/>
  <c r="O937" i="12"/>
  <c r="P937" i="12" s="1"/>
  <c r="Q937" i="12"/>
  <c r="O921" i="12"/>
  <c r="P921" i="12" s="1"/>
  <c r="Q921" i="12"/>
  <c r="O905" i="12"/>
  <c r="P905" i="12" s="1"/>
  <c r="Q905" i="12"/>
  <c r="O889" i="12"/>
  <c r="P889" i="12" s="1"/>
  <c r="Q889" i="12"/>
  <c r="O873" i="12"/>
  <c r="P873" i="12"/>
  <c r="Q873" i="12"/>
  <c r="O857" i="12"/>
  <c r="P857" i="12" s="1"/>
  <c r="Q857" i="12"/>
  <c r="O841" i="12"/>
  <c r="P841" i="12" s="1"/>
  <c r="Q841" i="12"/>
  <c r="O825" i="12"/>
  <c r="P825" i="12" s="1"/>
  <c r="Q825" i="12"/>
  <c r="O809" i="12"/>
  <c r="P809" i="12" s="1"/>
  <c r="Q809" i="12"/>
  <c r="O793" i="12"/>
  <c r="P793" i="12" s="1"/>
  <c r="Q793" i="12"/>
  <c r="O777" i="12"/>
  <c r="P777" i="12" s="1"/>
  <c r="Q777" i="12"/>
  <c r="O758" i="12"/>
  <c r="P758" i="12" s="1"/>
  <c r="Q758" i="12"/>
  <c r="O737" i="12"/>
  <c r="P737" i="12" s="1"/>
  <c r="Q737" i="12"/>
  <c r="O716" i="12"/>
  <c r="P716" i="12" s="1"/>
  <c r="Q716" i="12"/>
  <c r="O694" i="12"/>
  <c r="P694" i="12" s="1"/>
  <c r="Q694" i="12"/>
  <c r="O673" i="12"/>
  <c r="P673" i="12" s="1"/>
  <c r="Q673" i="12"/>
  <c r="O652" i="12"/>
  <c r="P652" i="12" s="1"/>
  <c r="Q652" i="12"/>
  <c r="O630" i="12"/>
  <c r="P630" i="12" s="1"/>
  <c r="Q630" i="12"/>
  <c r="O609" i="12"/>
  <c r="P609" i="12" s="1"/>
  <c r="Q609" i="12"/>
  <c r="O588" i="12"/>
  <c r="P588" i="12" s="1"/>
  <c r="Q588" i="12"/>
  <c r="O566" i="12"/>
  <c r="P566" i="12" s="1"/>
  <c r="Q566" i="12"/>
  <c r="O544" i="12"/>
  <c r="P544" i="12" s="1"/>
  <c r="Q544" i="12"/>
  <c r="O501" i="12"/>
  <c r="P501" i="12" s="1"/>
  <c r="Q501" i="12"/>
  <c r="O458" i="12"/>
  <c r="P458" i="12" s="1"/>
  <c r="Q458" i="12"/>
  <c r="O416" i="12"/>
  <c r="P416" i="12" s="1"/>
  <c r="Q416" i="12"/>
  <c r="O373" i="12"/>
  <c r="P373" i="12" s="1"/>
  <c r="Q373" i="12"/>
  <c r="O325" i="12"/>
  <c r="P325" i="12" s="1"/>
  <c r="Q325" i="12"/>
  <c r="O269" i="12"/>
  <c r="P269" i="12" s="1"/>
  <c r="Q269" i="12"/>
  <c r="O212" i="12"/>
  <c r="P212" i="12" s="1"/>
  <c r="Q212" i="12"/>
  <c r="O155" i="12"/>
  <c r="P155" i="12" s="1"/>
  <c r="Q155" i="12"/>
  <c r="O99" i="12"/>
  <c r="P99" i="12"/>
  <c r="Q99" i="12"/>
  <c r="O41" i="12"/>
  <c r="P41" i="12" s="1"/>
  <c r="Q41" i="12"/>
  <c r="O537" i="12"/>
  <c r="P537" i="12" s="1"/>
  <c r="Q537" i="12"/>
  <c r="O516" i="12"/>
  <c r="P516" i="12" s="1"/>
  <c r="Q516" i="12"/>
  <c r="O494" i="12"/>
  <c r="P494" i="12" s="1"/>
  <c r="Q494" i="12"/>
  <c r="O473" i="12"/>
  <c r="P473" i="12" s="1"/>
  <c r="Q473" i="12"/>
  <c r="O452" i="12"/>
  <c r="P452" i="12" s="1"/>
  <c r="Q452" i="12"/>
  <c r="O430" i="12"/>
  <c r="P430" i="12" s="1"/>
  <c r="Q430" i="12"/>
  <c r="O409" i="12"/>
  <c r="P409" i="12" s="1"/>
  <c r="Q409" i="12"/>
  <c r="O388" i="12"/>
  <c r="P388" i="12" s="1"/>
  <c r="Q388" i="12"/>
  <c r="O366" i="12"/>
  <c r="P366" i="12" s="1"/>
  <c r="Q366" i="12"/>
  <c r="O345" i="12"/>
  <c r="P345" i="12" s="1"/>
  <c r="Q345" i="12"/>
  <c r="O317" i="12"/>
  <c r="P317" i="12" s="1"/>
  <c r="Q317" i="12"/>
  <c r="O288" i="12"/>
  <c r="P288" i="12" s="1"/>
  <c r="Q288" i="12"/>
  <c r="O260" i="12"/>
  <c r="P260" i="12" s="1"/>
  <c r="Q260" i="12"/>
  <c r="O232" i="12"/>
  <c r="P232" i="12" s="1"/>
  <c r="Q232" i="12"/>
  <c r="O203" i="12"/>
  <c r="P203" i="12" s="1"/>
  <c r="Q203" i="12"/>
  <c r="O175" i="12"/>
  <c r="P175" i="12" s="1"/>
  <c r="Q175" i="12"/>
  <c r="O147" i="12"/>
  <c r="P147" i="12" s="1"/>
  <c r="Q147" i="12"/>
  <c r="O117" i="12"/>
  <c r="P117" i="12" s="1"/>
  <c r="Q117" i="12"/>
  <c r="O89" i="12"/>
  <c r="P89" i="12" s="1"/>
  <c r="Q89" i="12"/>
  <c r="O61" i="12"/>
  <c r="P61" i="12" s="1"/>
  <c r="Q61" i="12"/>
  <c r="O32" i="12"/>
  <c r="P32" i="12" s="1"/>
  <c r="Q32" i="12"/>
  <c r="O546" i="12"/>
  <c r="P546" i="12" s="1"/>
  <c r="Q546" i="12"/>
  <c r="O525" i="12"/>
  <c r="P525" i="12" s="1"/>
  <c r="Q525" i="12"/>
  <c r="O504" i="12"/>
  <c r="P504" i="12" s="1"/>
  <c r="Q504" i="12"/>
  <c r="O482" i="12"/>
  <c r="P482" i="12" s="1"/>
  <c r="Q482" i="12"/>
  <c r="O461" i="12"/>
  <c r="P461" i="12" s="1"/>
  <c r="Q461" i="12"/>
  <c r="O440" i="12"/>
  <c r="P440" i="12"/>
  <c r="Q440" i="12"/>
  <c r="O418" i="12"/>
  <c r="P418" i="12" s="1"/>
  <c r="Q418" i="12"/>
  <c r="O397" i="12"/>
  <c r="P397" i="12" s="1"/>
  <c r="Q397" i="12"/>
  <c r="O376" i="12"/>
  <c r="P376" i="12" s="1"/>
  <c r="Q376" i="12"/>
  <c r="O354" i="12"/>
  <c r="P354" i="12" s="1"/>
  <c r="Q354" i="12"/>
  <c r="O329" i="12"/>
  <c r="P329" i="12" s="1"/>
  <c r="Q329" i="12"/>
  <c r="O301" i="12"/>
  <c r="P301" i="12" s="1"/>
  <c r="Q301" i="12"/>
  <c r="O272" i="12"/>
  <c r="P272" i="12" s="1"/>
  <c r="Q272" i="12"/>
  <c r="O244" i="12"/>
  <c r="P244" i="12"/>
  <c r="Q244" i="12"/>
  <c r="O216" i="12"/>
  <c r="P216" i="12" s="1"/>
  <c r="Q216" i="12"/>
  <c r="O187" i="12"/>
  <c r="P187" i="12" s="1"/>
  <c r="Q187" i="12"/>
  <c r="O159" i="12"/>
  <c r="P159" i="12" s="1"/>
  <c r="Q159" i="12"/>
  <c r="O131" i="12"/>
  <c r="P131" i="12" s="1"/>
  <c r="Q131" i="12"/>
  <c r="O101" i="12"/>
  <c r="P101" i="12"/>
  <c r="Q101" i="12"/>
  <c r="O73" i="12"/>
  <c r="P73" i="12" s="1"/>
  <c r="Q73" i="12"/>
  <c r="O45" i="12"/>
  <c r="P45" i="12" s="1"/>
  <c r="Q45" i="12"/>
  <c r="O16" i="12"/>
  <c r="P16" i="12"/>
  <c r="Q16" i="12"/>
  <c r="O763" i="12"/>
  <c r="P763" i="12" s="1"/>
  <c r="Q763" i="12"/>
  <c r="O747" i="12"/>
  <c r="P747" i="12" s="1"/>
  <c r="Q747" i="12"/>
  <c r="O731" i="12"/>
  <c r="P731" i="12" s="1"/>
  <c r="Q731" i="12"/>
  <c r="O715" i="12"/>
  <c r="P715" i="12" s="1"/>
  <c r="Q715" i="12"/>
  <c r="O699" i="12"/>
  <c r="P699" i="12" s="1"/>
  <c r="Q699" i="12"/>
  <c r="O683" i="12"/>
  <c r="P683" i="12"/>
  <c r="Q683" i="12"/>
  <c r="O667" i="12"/>
  <c r="P667" i="12" s="1"/>
  <c r="Q667" i="12"/>
  <c r="O651" i="12"/>
  <c r="P651" i="12" s="1"/>
  <c r="Q651" i="12"/>
  <c r="O635" i="12"/>
  <c r="P635" i="12" s="1"/>
  <c r="Q635" i="12"/>
  <c r="O619" i="12"/>
  <c r="P619" i="12" s="1"/>
  <c r="Q619" i="12"/>
  <c r="O603" i="12"/>
  <c r="P603" i="12" s="1"/>
  <c r="Q603" i="12"/>
  <c r="O587" i="12"/>
  <c r="P587" i="12" s="1"/>
  <c r="Q587" i="12"/>
  <c r="O571" i="12"/>
  <c r="P571" i="12" s="1"/>
  <c r="Q571" i="12"/>
  <c r="O555" i="12"/>
  <c r="P555" i="12" s="1"/>
  <c r="Q555" i="12"/>
  <c r="O539" i="12"/>
  <c r="P539" i="12" s="1"/>
  <c r="Q539" i="12"/>
  <c r="O523" i="12"/>
  <c r="P523" i="12" s="1"/>
  <c r="Q523" i="12"/>
  <c r="Q507" i="12"/>
  <c r="O507" i="12"/>
  <c r="P507" i="12" s="1"/>
  <c r="O491" i="12"/>
  <c r="P491" i="12" s="1"/>
  <c r="Q491" i="12"/>
  <c r="O475" i="12"/>
  <c r="P475" i="12" s="1"/>
  <c r="Q475" i="12"/>
  <c r="O459" i="12"/>
  <c r="P459" i="12" s="1"/>
  <c r="Q459" i="12"/>
  <c r="O443" i="12"/>
  <c r="P443" i="12" s="1"/>
  <c r="Q443" i="12"/>
  <c r="O427" i="12"/>
  <c r="P427" i="12" s="1"/>
  <c r="Q427" i="12"/>
  <c r="O411" i="12"/>
  <c r="P411" i="12" s="1"/>
  <c r="Q411" i="12"/>
  <c r="O395" i="12"/>
  <c r="P395" i="12" s="1"/>
  <c r="Q395" i="12"/>
  <c r="O379" i="12"/>
  <c r="P379" i="12"/>
  <c r="Q379" i="12"/>
  <c r="O363" i="12"/>
  <c r="P363" i="12" s="1"/>
  <c r="Q363" i="12"/>
  <c r="O347" i="12"/>
  <c r="P347" i="12" s="1"/>
  <c r="Q347" i="12"/>
  <c r="O327" i="12"/>
  <c r="P327" i="12" s="1"/>
  <c r="Q327" i="12"/>
  <c r="O305" i="12"/>
  <c r="P305" i="12" s="1"/>
  <c r="Q305" i="12"/>
  <c r="O284" i="12"/>
  <c r="P284" i="12" s="1"/>
  <c r="Q284" i="12"/>
  <c r="O263" i="12"/>
  <c r="P263" i="12" s="1"/>
  <c r="Q263" i="12"/>
  <c r="O241" i="12"/>
  <c r="P241" i="12" s="1"/>
  <c r="Q241" i="12"/>
  <c r="O220" i="12"/>
  <c r="P220" i="12"/>
  <c r="Q220" i="12"/>
  <c r="O199" i="12"/>
  <c r="P199" i="12" s="1"/>
  <c r="Q199" i="12"/>
  <c r="O177" i="12"/>
  <c r="P177" i="12" s="1"/>
  <c r="Q177" i="12"/>
  <c r="O156" i="12"/>
  <c r="P156" i="12" s="1"/>
  <c r="Q156" i="12"/>
  <c r="O135" i="12"/>
  <c r="P135" i="12" s="1"/>
  <c r="Q135" i="12"/>
  <c r="O113" i="12"/>
  <c r="P113" i="12"/>
  <c r="Q113" i="12"/>
  <c r="O92" i="12"/>
  <c r="P92" i="12" s="1"/>
  <c r="Q92" i="12"/>
  <c r="O71" i="12"/>
  <c r="P71" i="12" s="1"/>
  <c r="Q71" i="12"/>
  <c r="O49" i="12"/>
  <c r="P49" i="12"/>
  <c r="Q49" i="12"/>
  <c r="O28" i="12"/>
  <c r="P28" i="12" s="1"/>
  <c r="Q28" i="12"/>
  <c r="O7" i="12"/>
  <c r="P7" i="12" s="1"/>
  <c r="Q7" i="12"/>
  <c r="O330" i="12"/>
  <c r="P330" i="12" s="1"/>
  <c r="Q330" i="12"/>
  <c r="O314" i="12"/>
  <c r="P314" i="12" s="1"/>
  <c r="Q314" i="12"/>
  <c r="O298" i="12"/>
  <c r="P298" i="12" s="1"/>
  <c r="Q298" i="12"/>
  <c r="O282" i="12"/>
  <c r="P282" i="12" s="1"/>
  <c r="Q282" i="12"/>
  <c r="O266" i="12"/>
  <c r="P266" i="12" s="1"/>
  <c r="Q266" i="12"/>
  <c r="O250" i="12"/>
  <c r="P250" i="12" s="1"/>
  <c r="Q250" i="12"/>
  <c r="O234" i="12"/>
  <c r="P234" i="12" s="1"/>
  <c r="Q234" i="12"/>
  <c r="P218" i="12"/>
  <c r="O218" i="12"/>
  <c r="Q218" i="12"/>
  <c r="O202" i="12"/>
  <c r="P202" i="12" s="1"/>
  <c r="Q202" i="12"/>
  <c r="O186" i="12"/>
  <c r="P186" i="12" s="1"/>
  <c r="Q186" i="12"/>
  <c r="O170" i="12"/>
  <c r="P170" i="12" s="1"/>
  <c r="Q170" i="12"/>
  <c r="O154" i="12"/>
  <c r="P154" i="12" s="1"/>
  <c r="Q154" i="12"/>
  <c r="O138" i="12"/>
  <c r="P138" i="12" s="1"/>
  <c r="Q138" i="12"/>
  <c r="O122" i="12"/>
  <c r="P122" i="12" s="1"/>
  <c r="Q122" i="12"/>
  <c r="O106" i="12"/>
  <c r="P106" i="12" s="1"/>
  <c r="Q106" i="12"/>
  <c r="O90" i="12"/>
  <c r="P90" i="12" s="1"/>
  <c r="Q90" i="12"/>
  <c r="O74" i="12"/>
  <c r="P74" i="12" s="1"/>
  <c r="Q74" i="12"/>
  <c r="O58" i="12"/>
  <c r="P58" i="12" s="1"/>
  <c r="Q58" i="12"/>
  <c r="P42" i="12"/>
  <c r="O42" i="12"/>
  <c r="Q42" i="12"/>
  <c r="O26" i="12"/>
  <c r="P26" i="12" s="1"/>
  <c r="Q26" i="12"/>
  <c r="O10" i="12"/>
  <c r="P10" i="12" s="1"/>
  <c r="Q10" i="12"/>
  <c r="O1637" i="12"/>
  <c r="P1637" i="12" s="1"/>
  <c r="Q1637" i="12"/>
  <c r="O1956" i="12"/>
  <c r="P1956" i="12" s="1"/>
  <c r="Q1956" i="12"/>
  <c r="O1572" i="12"/>
  <c r="P1572" i="12" s="1"/>
  <c r="Q1572" i="12"/>
  <c r="O1007" i="12"/>
  <c r="P1007" i="12" s="1"/>
  <c r="Q1007" i="12"/>
  <c r="O2199" i="12"/>
  <c r="P2199" i="12" s="1"/>
  <c r="Q2199" i="12"/>
  <c r="O1749" i="12"/>
  <c r="P1749" i="12" s="1"/>
  <c r="Q1749" i="12"/>
  <c r="O1237" i="12"/>
  <c r="P1237" i="12" s="1"/>
  <c r="Q1237" i="12"/>
  <c r="O518" i="12"/>
  <c r="P518" i="12" s="1"/>
  <c r="Q518" i="12"/>
  <c r="O2036" i="12"/>
  <c r="P2036" i="12" s="1"/>
  <c r="Q2036" i="12"/>
  <c r="O1524" i="12"/>
  <c r="P1524" i="12" s="1"/>
  <c r="Q1524" i="12"/>
  <c r="O911" i="12"/>
  <c r="P911" i="12" s="1"/>
  <c r="Q911" i="12"/>
  <c r="O2243" i="12"/>
  <c r="P2243" i="12" s="1"/>
  <c r="Q2243" i="12"/>
  <c r="O2093" i="12"/>
  <c r="P2093" i="12" s="1"/>
  <c r="Q2093" i="12"/>
  <c r="O1773" i="12"/>
  <c r="P1773" i="12" s="1"/>
  <c r="Q1773" i="12"/>
  <c r="O1517" i="12"/>
  <c r="P1517" i="12" s="1"/>
  <c r="Q1517" i="12"/>
  <c r="O1261" i="12"/>
  <c r="P1261" i="12" s="1"/>
  <c r="Q1261" i="12"/>
  <c r="O1024" i="12"/>
  <c r="P1024" i="12" s="1"/>
  <c r="Q1024" i="12"/>
  <c r="O292" i="12"/>
  <c r="P292" i="12" s="1"/>
  <c r="Q292" i="12"/>
  <c r="O2170" i="12"/>
  <c r="P2170" i="12" s="1"/>
  <c r="Q2170" i="12"/>
  <c r="O1948" i="12"/>
  <c r="P1948" i="12" s="1"/>
  <c r="Q1948" i="12"/>
  <c r="O1692" i="12"/>
  <c r="P1692" i="12" s="1"/>
  <c r="Q1692" i="12"/>
  <c r="O1500" i="12"/>
  <c r="P1500" i="12" s="1"/>
  <c r="Q1500" i="12"/>
  <c r="O2233" i="12"/>
  <c r="P2233" i="12" s="1"/>
  <c r="Q2233" i="12"/>
  <c r="O235" i="12"/>
  <c r="P235" i="12" s="1"/>
  <c r="Q235" i="12"/>
  <c r="O2223" i="12"/>
  <c r="P2223" i="12" s="1"/>
  <c r="Q2223" i="12"/>
  <c r="O1285" i="12"/>
  <c r="P1285" i="12" s="1"/>
  <c r="Q1285" i="12"/>
  <c r="O2021" i="12"/>
  <c r="P2021" i="12" s="1"/>
  <c r="Q2021" i="12"/>
  <c r="O880" i="12"/>
  <c r="P880" i="12" s="1"/>
  <c r="Q880" i="12"/>
  <c r="O2117" i="12"/>
  <c r="P2117" i="12" s="1"/>
  <c r="Q2117" i="12"/>
  <c r="O1072" i="12"/>
  <c r="P1072" i="12"/>
  <c r="Q1072" i="12"/>
  <c r="O2222" i="12"/>
  <c r="P2222" i="12" s="1"/>
  <c r="Q2222" i="12"/>
  <c r="O2052" i="12"/>
  <c r="P2052" i="12" s="1"/>
  <c r="Q2052" i="12"/>
  <c r="O1796" i="12"/>
  <c r="P1796" i="12" s="1"/>
  <c r="Q1796" i="12"/>
  <c r="O1668" i="12"/>
  <c r="P1668" i="12" s="1"/>
  <c r="Q1668" i="12"/>
  <c r="O1412" i="12"/>
  <c r="P1412" i="12" s="1"/>
  <c r="Q1412" i="12"/>
  <c r="O1156" i="12"/>
  <c r="P1156" i="12" s="1"/>
  <c r="Q1156" i="12"/>
  <c r="O660" i="12"/>
  <c r="P660" i="12" s="1"/>
  <c r="Q660" i="12"/>
  <c r="O2247" i="12"/>
  <c r="P2247" i="12" s="1"/>
  <c r="Q2247" i="12"/>
  <c r="O2101" i="12"/>
  <c r="P2101" i="12" s="1"/>
  <c r="Q2101" i="12"/>
  <c r="O1973" i="12"/>
  <c r="P1973" i="12" s="1"/>
  <c r="Q1973" i="12"/>
  <c r="O1717" i="12"/>
  <c r="P1717" i="12" s="1"/>
  <c r="Q1717" i="12"/>
  <c r="O1461" i="12"/>
  <c r="P1461" i="12" s="1"/>
  <c r="Q1461" i="12"/>
  <c r="O1205" i="12"/>
  <c r="P1205" i="12" s="1"/>
  <c r="Q1205" i="12"/>
  <c r="O784" i="12"/>
  <c r="P784" i="12" s="1"/>
  <c r="Q784" i="12"/>
  <c r="O348" i="12"/>
  <c r="P348" i="12" s="1"/>
  <c r="Q348" i="12"/>
  <c r="O2198" i="12"/>
  <c r="P2198" i="12" s="1"/>
  <c r="Q2198" i="12"/>
  <c r="O2004" i="12"/>
  <c r="P2004" i="12" s="1"/>
  <c r="Q2004" i="12"/>
  <c r="O1748" i="12"/>
  <c r="P1748" i="12" s="1"/>
  <c r="Q1748" i="12"/>
  <c r="O1492" i="12"/>
  <c r="P1492" i="12" s="1"/>
  <c r="Q1492" i="12"/>
  <c r="O1236" i="12"/>
  <c r="P1236" i="12" s="1"/>
  <c r="Q1236" i="12"/>
  <c r="O1103" i="12"/>
  <c r="P1103" i="12" s="1"/>
  <c r="Q1103" i="12"/>
  <c r="O517" i="12"/>
  <c r="P517" i="12" s="1"/>
  <c r="Q517" i="12"/>
  <c r="O2203" i="12"/>
  <c r="P2203" i="12" s="1"/>
  <c r="Q2203" i="12"/>
  <c r="O2139" i="12"/>
  <c r="P2139" i="12" s="1"/>
  <c r="Q2139" i="12"/>
  <c r="O1949" i="12"/>
  <c r="P1949" i="12" s="1"/>
  <c r="Q1949" i="12"/>
  <c r="O1821" i="12"/>
  <c r="P1821" i="12" s="1"/>
  <c r="Q1821" i="12"/>
  <c r="O1309" i="12"/>
  <c r="P1309" i="12" s="1"/>
  <c r="Q1309" i="12"/>
  <c r="O1445" i="12"/>
  <c r="P1445" i="12" s="1"/>
  <c r="Q1445" i="12"/>
  <c r="O2239" i="12"/>
  <c r="P2239" i="12" s="1"/>
  <c r="Q2239" i="12"/>
  <c r="O2175" i="12"/>
  <c r="P2175" i="12" s="1"/>
  <c r="Q2175" i="12"/>
  <c r="O1573" i="12"/>
  <c r="P1573" i="12" s="1"/>
  <c r="Q1573" i="12"/>
  <c r="O2159" i="12"/>
  <c r="P2159" i="12" s="1"/>
  <c r="Q2159" i="12"/>
  <c r="O1669" i="12"/>
  <c r="P1669" i="12" s="1"/>
  <c r="Q1669" i="12"/>
  <c r="O1157" i="12"/>
  <c r="P1157" i="12" s="1"/>
  <c r="Q1157" i="12"/>
  <c r="O1893" i="12"/>
  <c r="P1893" i="12" s="1"/>
  <c r="Q1893" i="12"/>
  <c r="O1381" i="12"/>
  <c r="P1381" i="12" s="1"/>
  <c r="Q1381" i="12"/>
  <c r="O576" i="12"/>
  <c r="P576" i="12" s="1"/>
  <c r="Q576" i="12"/>
  <c r="O1989" i="12"/>
  <c r="P1989" i="12" s="1"/>
  <c r="Q1989" i="12"/>
  <c r="O1477" i="12"/>
  <c r="P1477" i="12" s="1"/>
  <c r="Q1477" i="12"/>
  <c r="O816" i="12"/>
  <c r="P816" i="12"/>
  <c r="Q816" i="12"/>
  <c r="O2206" i="12"/>
  <c r="P2206" i="12" s="1"/>
  <c r="Q2206" i="12"/>
  <c r="O2142" i="12"/>
  <c r="P2142" i="12" s="1"/>
  <c r="Q2142" i="12"/>
  <c r="O2020" i="12"/>
  <c r="P2020" i="12" s="1"/>
  <c r="Q2020" i="12"/>
  <c r="O1892" i="12"/>
  <c r="P1892" i="12" s="1"/>
  <c r="Q1892" i="12"/>
  <c r="O1764" i="12"/>
  <c r="P1764" i="12" s="1"/>
  <c r="Q1764" i="12"/>
  <c r="O1636" i="12"/>
  <c r="P1636" i="12" s="1"/>
  <c r="Q1636" i="12"/>
  <c r="O1508" i="12"/>
  <c r="P1508" i="12" s="1"/>
  <c r="Q1508" i="12"/>
  <c r="O1380" i="12"/>
  <c r="P1380" i="12" s="1"/>
  <c r="Q1380" i="12"/>
  <c r="O1252" i="12"/>
  <c r="P1252" i="12" s="1"/>
  <c r="Q1252" i="12"/>
  <c r="O1124" i="12"/>
  <c r="P1124" i="12" s="1"/>
  <c r="Q1124" i="12"/>
  <c r="O879" i="12"/>
  <c r="P879" i="12" s="1"/>
  <c r="Q879" i="12"/>
  <c r="O574" i="12"/>
  <c r="P574" i="12" s="1"/>
  <c r="Q574" i="12"/>
  <c r="O2231" i="12"/>
  <c r="P2231" i="12" s="1"/>
  <c r="Q2231" i="12"/>
  <c r="O2167" i="12"/>
  <c r="P2167" i="12" s="1"/>
  <c r="Q2167" i="12"/>
  <c r="O2069" i="12"/>
  <c r="P2069" i="12" s="1"/>
  <c r="Q2069" i="12"/>
  <c r="O1941" i="12"/>
  <c r="P1941" i="12" s="1"/>
  <c r="Q1941" i="12"/>
  <c r="O1813" i="12"/>
  <c r="P1813" i="12" s="1"/>
  <c r="Q1813" i="12"/>
  <c r="O1685" i="12"/>
  <c r="P1685" i="12" s="1"/>
  <c r="Q1685" i="12"/>
  <c r="O1557" i="12"/>
  <c r="P1557" i="12" s="1"/>
  <c r="Q1557" i="12"/>
  <c r="O1429" i="12"/>
  <c r="P1429" i="12" s="1"/>
  <c r="Q1429" i="12"/>
  <c r="O1301" i="12"/>
  <c r="P1301" i="12" s="1"/>
  <c r="Q1301" i="12"/>
  <c r="O1173" i="12"/>
  <c r="P1173" i="12" s="1"/>
  <c r="Q1173" i="12"/>
  <c r="O976" i="12"/>
  <c r="P976" i="12" s="1"/>
  <c r="Q976" i="12"/>
  <c r="O704" i="12"/>
  <c r="P704" i="12"/>
  <c r="Q704" i="12"/>
  <c r="O121" i="12"/>
  <c r="P121" i="12" s="1"/>
  <c r="Q121" i="12"/>
  <c r="O2246" i="12"/>
  <c r="P2246" i="12" s="1"/>
  <c r="Q2246" i="12"/>
  <c r="O2182" i="12"/>
  <c r="P2182" i="12" s="1"/>
  <c r="Q2182" i="12"/>
  <c r="O2100" i="12"/>
  <c r="P2100" i="12" s="1"/>
  <c r="Q2100" i="12"/>
  <c r="O1972" i="12"/>
  <c r="P1972" i="12" s="1"/>
  <c r="Q1972" i="12"/>
  <c r="O1844" i="12"/>
  <c r="P1844" i="12" s="1"/>
  <c r="Q1844" i="12"/>
  <c r="O1716" i="12"/>
  <c r="P1716" i="12" s="1"/>
  <c r="Q1716" i="12"/>
  <c r="O1588" i="12"/>
  <c r="P1588" i="12" s="1"/>
  <c r="Q1588" i="12"/>
  <c r="O1460" i="12"/>
  <c r="P1460" i="12" s="1"/>
  <c r="Q1460" i="12"/>
  <c r="O1332" i="12"/>
  <c r="P1332" i="12" s="1"/>
  <c r="Q1332" i="12"/>
  <c r="O1204" i="12"/>
  <c r="P1204" i="12" s="1"/>
  <c r="Q1204" i="12"/>
  <c r="O1039" i="12"/>
  <c r="P1039" i="12" s="1"/>
  <c r="Q1039" i="12"/>
  <c r="O783" i="12"/>
  <c r="P783" i="12" s="1"/>
  <c r="Q783" i="12"/>
  <c r="O346" i="12"/>
  <c r="P346" i="12" s="1"/>
  <c r="Q346" i="12"/>
  <c r="O2259" i="12"/>
  <c r="P2259" i="12" s="1"/>
  <c r="Q2259" i="12"/>
  <c r="O2227" i="12"/>
  <c r="P2227" i="12" s="1"/>
  <c r="Q2227" i="12"/>
  <c r="O2195" i="12"/>
  <c r="P2195" i="12" s="1"/>
  <c r="Q2195" i="12"/>
  <c r="O2163" i="12"/>
  <c r="P2163" i="12" s="1"/>
  <c r="Q2163" i="12"/>
  <c r="O2125" i="12"/>
  <c r="P2125" i="12" s="1"/>
  <c r="Q2125" i="12"/>
  <c r="O2061" i="12"/>
  <c r="P2061" i="12" s="1"/>
  <c r="Q2061" i="12"/>
  <c r="O1997" i="12"/>
  <c r="P1997" i="12" s="1"/>
  <c r="Q1997" i="12"/>
  <c r="O1933" i="12"/>
  <c r="P1933" i="12" s="1"/>
  <c r="Q1933" i="12"/>
  <c r="O1869" i="12"/>
  <c r="P1869" i="12" s="1"/>
  <c r="Q1869" i="12"/>
  <c r="O1805" i="12"/>
  <c r="P1805" i="12" s="1"/>
  <c r="Q1805" i="12"/>
  <c r="O1741" i="12"/>
  <c r="P1741" i="12" s="1"/>
  <c r="Q1741" i="12"/>
  <c r="O1677" i="12"/>
  <c r="P1677" i="12" s="1"/>
  <c r="Q1677" i="12"/>
  <c r="O1613" i="12"/>
  <c r="P1613" i="12" s="1"/>
  <c r="Q1613" i="12"/>
  <c r="O1549" i="12"/>
  <c r="P1549" i="12" s="1"/>
  <c r="Q1549" i="12"/>
  <c r="O1485" i="12"/>
  <c r="P1485" i="12" s="1"/>
  <c r="Q1485" i="12"/>
  <c r="O1421" i="12"/>
  <c r="P1421" i="12" s="1"/>
  <c r="Q1421" i="12"/>
  <c r="O1357" i="12"/>
  <c r="P1357" i="12" s="1"/>
  <c r="Q1357" i="12"/>
  <c r="O1293" i="12"/>
  <c r="P1293" i="12" s="1"/>
  <c r="Q1293" i="12"/>
  <c r="O1229" i="12"/>
  <c r="P1229" i="12" s="1"/>
  <c r="Q1229" i="12"/>
  <c r="O1165" i="12"/>
  <c r="P1165" i="12" s="1"/>
  <c r="Q1165" i="12"/>
  <c r="O1088" i="12"/>
  <c r="P1088" i="12" s="1"/>
  <c r="Q1088" i="12"/>
  <c r="O960" i="12"/>
  <c r="P960" i="12" s="1"/>
  <c r="Q960" i="12"/>
  <c r="O832" i="12"/>
  <c r="P832" i="12" s="1"/>
  <c r="Q832" i="12"/>
  <c r="O682" i="12"/>
  <c r="P682" i="12" s="1"/>
  <c r="Q682" i="12"/>
  <c r="O476" i="12"/>
  <c r="P476" i="12" s="1"/>
  <c r="Q476" i="12"/>
  <c r="O64" i="12"/>
  <c r="P64" i="12" s="1"/>
  <c r="Q64" i="12"/>
  <c r="O2250" i="12"/>
  <c r="P2250" i="12" s="1"/>
  <c r="Q2250" i="12"/>
  <c r="O2218" i="12"/>
  <c r="P2218" i="12" s="1"/>
  <c r="Q2218" i="12"/>
  <c r="O2186" i="12"/>
  <c r="P2186" i="12" s="1"/>
  <c r="Q2186" i="12"/>
  <c r="O2154" i="12"/>
  <c r="P2154" i="12" s="1"/>
  <c r="Q2154" i="12"/>
  <c r="O2108" i="12"/>
  <c r="P2108" i="12" s="1"/>
  <c r="Q2108" i="12"/>
  <c r="O2044" i="12"/>
  <c r="P2044" i="12" s="1"/>
  <c r="Q2044" i="12"/>
  <c r="O1980" i="12"/>
  <c r="P1980" i="12" s="1"/>
  <c r="Q1980" i="12"/>
  <c r="O1916" i="12"/>
  <c r="P1916" i="12" s="1"/>
  <c r="Q1916" i="12"/>
  <c r="O1852" i="12"/>
  <c r="P1852" i="12" s="1"/>
  <c r="Q1852" i="12"/>
  <c r="O1788" i="12"/>
  <c r="P1788" i="12" s="1"/>
  <c r="Q1788" i="12"/>
  <c r="O1724" i="12"/>
  <c r="P1724" i="12" s="1"/>
  <c r="Q1724" i="12"/>
  <c r="O1660" i="12"/>
  <c r="P1660" i="12" s="1"/>
  <c r="Q1660" i="12"/>
  <c r="O1596" i="12"/>
  <c r="P1596" i="12" s="1"/>
  <c r="Q1596" i="12"/>
  <c r="O1532" i="12"/>
  <c r="P1532" i="12" s="1"/>
  <c r="Q1532" i="12"/>
  <c r="O1468" i="12"/>
  <c r="P1468" i="12" s="1"/>
  <c r="Q1468" i="12"/>
  <c r="O1404" i="12"/>
  <c r="P1404" i="12"/>
  <c r="Q1404" i="12"/>
  <c r="O1340" i="12"/>
  <c r="P1340" i="12" s="1"/>
  <c r="Q1340" i="12"/>
  <c r="O1276" i="12"/>
  <c r="P1276" i="12" s="1"/>
  <c r="Q1276" i="12"/>
  <c r="O1212" i="12"/>
  <c r="P1212" i="12" s="1"/>
  <c r="Q1212" i="12"/>
  <c r="O1148" i="12"/>
  <c r="P1148" i="12" s="1"/>
  <c r="Q1148" i="12"/>
  <c r="O1055" i="12"/>
  <c r="P1055" i="12" s="1"/>
  <c r="Q1055" i="12"/>
  <c r="O927" i="12"/>
  <c r="P927" i="12" s="1"/>
  <c r="Q927" i="12"/>
  <c r="O799" i="12"/>
  <c r="P799" i="12" s="1"/>
  <c r="Q799" i="12"/>
  <c r="O638" i="12"/>
  <c r="P638" i="12" s="1"/>
  <c r="Q638" i="12"/>
  <c r="O389" i="12"/>
  <c r="P389" i="12" s="1"/>
  <c r="Q389" i="12"/>
  <c r="O2257" i="12"/>
  <c r="P2257" i="12" s="1"/>
  <c r="Q2257" i="12"/>
  <c r="O2241" i="12"/>
  <c r="P2241" i="12" s="1"/>
  <c r="Q2241" i="12"/>
  <c r="O2225" i="12"/>
  <c r="P2225" i="12" s="1"/>
  <c r="Q2225" i="12"/>
  <c r="O2209" i="12"/>
  <c r="P2209" i="12" s="1"/>
  <c r="Q2209" i="12"/>
  <c r="O2193" i="12"/>
  <c r="P2193" i="12" s="1"/>
  <c r="Q2193" i="12"/>
  <c r="O2177" i="12"/>
  <c r="P2177" i="12" s="1"/>
  <c r="Q2177" i="12"/>
  <c r="O2161" i="12"/>
  <c r="P2161" i="12" s="1"/>
  <c r="Q2161" i="12"/>
  <c r="O2145" i="12"/>
  <c r="P2145" i="12" s="1"/>
  <c r="Q2145" i="12"/>
  <c r="O2121" i="12"/>
  <c r="P2121" i="12" s="1"/>
  <c r="Q2121" i="12"/>
  <c r="O2089" i="12"/>
  <c r="P2089" i="12" s="1"/>
  <c r="Q2089" i="12"/>
  <c r="O2057" i="12"/>
  <c r="P2057" i="12" s="1"/>
  <c r="Q2057" i="12"/>
  <c r="O2025" i="12"/>
  <c r="P2025" i="12" s="1"/>
  <c r="Q2025" i="12"/>
  <c r="O1993" i="12"/>
  <c r="P1993" i="12" s="1"/>
  <c r="Q1993" i="12"/>
  <c r="O1961" i="12"/>
  <c r="P1961" i="12" s="1"/>
  <c r="Q1961" i="12"/>
  <c r="O1929" i="12"/>
  <c r="P1929" i="12"/>
  <c r="Q1929" i="12"/>
  <c r="O1897" i="12"/>
  <c r="P1897" i="12" s="1"/>
  <c r="Q1897" i="12"/>
  <c r="O1865" i="12"/>
  <c r="P1865" i="12" s="1"/>
  <c r="Q1865" i="12"/>
  <c r="O1833" i="12"/>
  <c r="P1833" i="12" s="1"/>
  <c r="Q1833" i="12"/>
  <c r="O1801" i="12"/>
  <c r="P1801" i="12" s="1"/>
  <c r="Q1801" i="12"/>
  <c r="O1769" i="12"/>
  <c r="P1769" i="12" s="1"/>
  <c r="Q1769" i="12"/>
  <c r="O1737" i="12"/>
  <c r="P1737" i="12" s="1"/>
  <c r="Q1737" i="12"/>
  <c r="O1705" i="12"/>
  <c r="P1705" i="12"/>
  <c r="Q1705" i="12"/>
  <c r="O1673" i="12"/>
  <c r="P1673" i="12" s="1"/>
  <c r="Q1673" i="12"/>
  <c r="O1641" i="12"/>
  <c r="P1641" i="12" s="1"/>
  <c r="Q1641" i="12"/>
  <c r="O1609" i="12"/>
  <c r="P1609" i="12" s="1"/>
  <c r="Q1609" i="12"/>
  <c r="O1577" i="12"/>
  <c r="P1577" i="12" s="1"/>
  <c r="Q1577" i="12"/>
  <c r="O1545" i="12"/>
  <c r="P1545" i="12" s="1"/>
  <c r="Q1545" i="12"/>
  <c r="O1513" i="12"/>
  <c r="P1513" i="12" s="1"/>
  <c r="Q1513" i="12"/>
  <c r="O1481" i="12"/>
  <c r="P1481" i="12" s="1"/>
  <c r="Q1481" i="12"/>
  <c r="O1449" i="12"/>
  <c r="P1449" i="12" s="1"/>
  <c r="Q1449" i="12"/>
  <c r="O1417" i="12"/>
  <c r="P1417" i="12" s="1"/>
  <c r="Q1417" i="12"/>
  <c r="O1385" i="12"/>
  <c r="P1385" i="12" s="1"/>
  <c r="Q1385" i="12"/>
  <c r="O1353" i="12"/>
  <c r="P1353" i="12" s="1"/>
  <c r="Q1353" i="12"/>
  <c r="O1321" i="12"/>
  <c r="P1321" i="12" s="1"/>
  <c r="Q1321" i="12"/>
  <c r="O1289" i="12"/>
  <c r="P1289" i="12" s="1"/>
  <c r="Q1289" i="12"/>
  <c r="O1257" i="12"/>
  <c r="P1257" i="12" s="1"/>
  <c r="Q1257" i="12"/>
  <c r="O1225" i="12"/>
  <c r="P1225" i="12" s="1"/>
  <c r="Q1225" i="12"/>
  <c r="O1193" i="12"/>
  <c r="P1193" i="12" s="1"/>
  <c r="Q1193" i="12"/>
  <c r="O1161" i="12"/>
  <c r="P1161" i="12" s="1"/>
  <c r="Q1161" i="12"/>
  <c r="O1129" i="12"/>
  <c r="P1129" i="12" s="1"/>
  <c r="Q1129" i="12"/>
  <c r="O1080" i="12"/>
  <c r="P1080" i="12" s="1"/>
  <c r="Q1080" i="12"/>
  <c r="O1016" i="12"/>
  <c r="P1016" i="12" s="1"/>
  <c r="Q1016" i="12"/>
  <c r="O952" i="12"/>
  <c r="P952" i="12" s="1"/>
  <c r="Q952" i="12"/>
  <c r="O888" i="12"/>
  <c r="P888" i="12" s="1"/>
  <c r="Q888" i="12"/>
  <c r="O824" i="12"/>
  <c r="P824" i="12" s="1"/>
  <c r="Q824" i="12"/>
  <c r="O757" i="12"/>
  <c r="P757" i="12" s="1"/>
  <c r="Q757" i="12"/>
  <c r="O672" i="12"/>
  <c r="P672" i="12" s="1"/>
  <c r="Q672" i="12"/>
  <c r="O586" i="12"/>
  <c r="P586" i="12" s="1"/>
  <c r="Q586" i="12"/>
  <c r="O454" i="12"/>
  <c r="P454" i="12" s="1"/>
  <c r="Q454" i="12"/>
  <c r="O264" i="12"/>
  <c r="P264" i="12" s="1"/>
  <c r="Q264" i="12"/>
  <c r="O36" i="12"/>
  <c r="P36" i="12" s="1"/>
  <c r="Q36" i="12"/>
  <c r="O2248" i="12"/>
  <c r="P2248" i="12" s="1"/>
  <c r="Q2248" i="12"/>
  <c r="O2232" i="12"/>
  <c r="P2232" i="12" s="1"/>
  <c r="Q2232" i="12"/>
  <c r="O2216" i="12"/>
  <c r="P2216" i="12" s="1"/>
  <c r="Q2216" i="12"/>
  <c r="O2200" i="12"/>
  <c r="P2200" i="12" s="1"/>
  <c r="Q2200" i="12"/>
  <c r="O2184" i="12"/>
  <c r="P2184" i="12" s="1"/>
  <c r="Q2184" i="12"/>
  <c r="O2168" i="12"/>
  <c r="P2168" i="12" s="1"/>
  <c r="Q2168" i="12"/>
  <c r="O2152" i="12"/>
  <c r="P2152" i="12" s="1"/>
  <c r="Q2152" i="12"/>
  <c r="O2136" i="12"/>
  <c r="P2136" i="12" s="1"/>
  <c r="Q2136" i="12"/>
  <c r="O2104" i="12"/>
  <c r="P2104" i="12" s="1"/>
  <c r="Q2104" i="12"/>
  <c r="O2072" i="12"/>
  <c r="P2072" i="12" s="1"/>
  <c r="Q2072" i="12"/>
  <c r="O2040" i="12"/>
  <c r="P2040" i="12" s="1"/>
  <c r="Q2040" i="12"/>
  <c r="O2008" i="12"/>
  <c r="P2008" i="12" s="1"/>
  <c r="Q2008" i="12"/>
  <c r="O1976" i="12"/>
  <c r="P1976" i="12" s="1"/>
  <c r="Q1976" i="12"/>
  <c r="O1944" i="12"/>
  <c r="P1944" i="12" s="1"/>
  <c r="Q1944" i="12"/>
  <c r="O1912" i="12"/>
  <c r="P1912" i="12" s="1"/>
  <c r="Q1912" i="12"/>
  <c r="O1880" i="12"/>
  <c r="P1880" i="12" s="1"/>
  <c r="Q1880" i="12"/>
  <c r="O1848" i="12"/>
  <c r="P1848" i="12" s="1"/>
  <c r="Q1848" i="12"/>
  <c r="O1816" i="12"/>
  <c r="P1816" i="12" s="1"/>
  <c r="Q1816" i="12"/>
  <c r="O1784" i="12"/>
  <c r="P1784" i="12" s="1"/>
  <c r="Q1784" i="12"/>
  <c r="O1752" i="12"/>
  <c r="P1752" i="12" s="1"/>
  <c r="Q1752" i="12"/>
  <c r="O1720" i="12"/>
  <c r="P1720" i="12" s="1"/>
  <c r="Q1720" i="12"/>
  <c r="O1688" i="12"/>
  <c r="P1688" i="12"/>
  <c r="Q1688" i="12"/>
  <c r="O1656" i="12"/>
  <c r="P1656" i="12" s="1"/>
  <c r="Q1656" i="12"/>
  <c r="O1624" i="12"/>
  <c r="P1624" i="12" s="1"/>
  <c r="Q1624" i="12"/>
  <c r="O1592" i="12"/>
  <c r="P1592" i="12" s="1"/>
  <c r="Q1592" i="12"/>
  <c r="O1560" i="12"/>
  <c r="P1560" i="12" s="1"/>
  <c r="Q1560" i="12"/>
  <c r="O1528" i="12"/>
  <c r="P1528" i="12" s="1"/>
  <c r="Q1528" i="12"/>
  <c r="O1496" i="12"/>
  <c r="P1496" i="12" s="1"/>
  <c r="Q1496" i="12"/>
  <c r="O1464" i="12"/>
  <c r="P1464" i="12" s="1"/>
  <c r="Q1464" i="12"/>
  <c r="O1432" i="12"/>
  <c r="P1432" i="12" s="1"/>
  <c r="Q1432" i="12"/>
  <c r="O1400" i="12"/>
  <c r="P1400" i="12" s="1"/>
  <c r="Q1400" i="12"/>
  <c r="O1368" i="12"/>
  <c r="P1368" i="12"/>
  <c r="Q1368" i="12"/>
  <c r="O1336" i="12"/>
  <c r="P1336" i="12" s="1"/>
  <c r="Q1336" i="12"/>
  <c r="O1304" i="12"/>
  <c r="P1304" i="12" s="1"/>
  <c r="Q1304" i="12"/>
  <c r="O1272" i="12"/>
  <c r="P1272" i="12" s="1"/>
  <c r="Q1272" i="12"/>
  <c r="O1240" i="12"/>
  <c r="P1240" i="12" s="1"/>
  <c r="Q1240" i="12"/>
  <c r="O1208" i="12"/>
  <c r="P1208" i="12" s="1"/>
  <c r="Q1208" i="12"/>
  <c r="O1176" i="12"/>
  <c r="P1176" i="12" s="1"/>
  <c r="Q1176" i="12"/>
  <c r="O1144" i="12"/>
  <c r="P1144" i="12" s="1"/>
  <c r="Q1144" i="12"/>
  <c r="O1111" i="12"/>
  <c r="P1111" i="12" s="1"/>
  <c r="Q1111" i="12"/>
  <c r="O1047" i="12"/>
  <c r="P1047" i="12" s="1"/>
  <c r="Q1047" i="12"/>
  <c r="O983" i="12"/>
  <c r="P983" i="12" s="1"/>
  <c r="Q983" i="12"/>
  <c r="O919" i="12"/>
  <c r="P919" i="12" s="1"/>
  <c r="Q919" i="12"/>
  <c r="O855" i="12"/>
  <c r="P855" i="12" s="1"/>
  <c r="Q855" i="12"/>
  <c r="O791" i="12"/>
  <c r="P791" i="12" s="1"/>
  <c r="Q791" i="12"/>
  <c r="O713" i="12"/>
  <c r="P713" i="12" s="1"/>
  <c r="Q713" i="12"/>
  <c r="O628" i="12"/>
  <c r="P628" i="12" s="1"/>
  <c r="Q628" i="12"/>
  <c r="O538" i="12"/>
  <c r="P538" i="12" s="1"/>
  <c r="Q538" i="12"/>
  <c r="O368" i="12"/>
  <c r="P368" i="12" s="1"/>
  <c r="Q368" i="12"/>
  <c r="O148" i="12"/>
  <c r="P148" i="12"/>
  <c r="Q148" i="12"/>
  <c r="O2131" i="12"/>
  <c r="P2131" i="12" s="1"/>
  <c r="Q2131" i="12"/>
  <c r="O2115" i="12"/>
  <c r="P2115" i="12" s="1"/>
  <c r="Q2115" i="12"/>
  <c r="O2099" i="12"/>
  <c r="Q2099" i="12"/>
  <c r="P2099" i="12"/>
  <c r="O2083" i="12"/>
  <c r="P2083" i="12" s="1"/>
  <c r="Q2083" i="12"/>
  <c r="O2067" i="12"/>
  <c r="P2067" i="12" s="1"/>
  <c r="Q2067" i="12"/>
  <c r="O2051" i="12"/>
  <c r="P2051" i="12" s="1"/>
  <c r="Q2051" i="12"/>
  <c r="O2035" i="12"/>
  <c r="P2035" i="12" s="1"/>
  <c r="Q2035" i="12"/>
  <c r="O2019" i="12"/>
  <c r="P2019" i="12" s="1"/>
  <c r="Q2019" i="12"/>
  <c r="O2003" i="12"/>
  <c r="P2003" i="12" s="1"/>
  <c r="Q2003" i="12"/>
  <c r="O1987" i="12"/>
  <c r="P1987" i="12" s="1"/>
  <c r="Q1987" i="12"/>
  <c r="O1971" i="12"/>
  <c r="P1971" i="12" s="1"/>
  <c r="Q1971" i="12"/>
  <c r="O1955" i="12"/>
  <c r="P1955" i="12" s="1"/>
  <c r="Q1955" i="12"/>
  <c r="O1939" i="12"/>
  <c r="P1939" i="12" s="1"/>
  <c r="Q1939" i="12"/>
  <c r="O1923" i="12"/>
  <c r="P1923" i="12" s="1"/>
  <c r="Q1923" i="12"/>
  <c r="O1907" i="12"/>
  <c r="P1907" i="12" s="1"/>
  <c r="Q1907" i="12"/>
  <c r="O1891" i="12"/>
  <c r="P1891" i="12" s="1"/>
  <c r="Q1891" i="12"/>
  <c r="O1875" i="12"/>
  <c r="P1875" i="12" s="1"/>
  <c r="Q1875" i="12"/>
  <c r="O1859" i="12"/>
  <c r="P1859" i="12" s="1"/>
  <c r="Q1859" i="12"/>
  <c r="O1843" i="12"/>
  <c r="P1843" i="12" s="1"/>
  <c r="Q1843" i="12"/>
  <c r="O1827" i="12"/>
  <c r="P1827" i="12" s="1"/>
  <c r="Q1827" i="12"/>
  <c r="O1811" i="12"/>
  <c r="P1811" i="12" s="1"/>
  <c r="Q1811" i="12"/>
  <c r="O1795" i="12"/>
  <c r="P1795" i="12" s="1"/>
  <c r="Q1795" i="12"/>
  <c r="O1779" i="12"/>
  <c r="P1779" i="12" s="1"/>
  <c r="Q1779" i="12"/>
  <c r="O1763" i="12"/>
  <c r="P1763" i="12" s="1"/>
  <c r="Q1763" i="12"/>
  <c r="O1747" i="12"/>
  <c r="P1747" i="12" s="1"/>
  <c r="Q1747" i="12"/>
  <c r="O1731" i="12"/>
  <c r="P1731" i="12" s="1"/>
  <c r="Q1731" i="12"/>
  <c r="O1715" i="12"/>
  <c r="P1715" i="12" s="1"/>
  <c r="Q1715" i="12"/>
  <c r="O1699" i="12"/>
  <c r="P1699" i="12"/>
  <c r="Q1699" i="12"/>
  <c r="O1683" i="12"/>
  <c r="P1683" i="12" s="1"/>
  <c r="Q1683" i="12"/>
  <c r="O1667" i="12"/>
  <c r="P1667" i="12" s="1"/>
  <c r="Q1667" i="12"/>
  <c r="O1651" i="12"/>
  <c r="P1651" i="12" s="1"/>
  <c r="Q1651" i="12"/>
  <c r="O1635" i="12"/>
  <c r="P1635" i="12" s="1"/>
  <c r="Q1635" i="12"/>
  <c r="O1619" i="12"/>
  <c r="P1619" i="12" s="1"/>
  <c r="Q1619" i="12"/>
  <c r="O1603" i="12"/>
  <c r="P1603" i="12" s="1"/>
  <c r="Q1603" i="12"/>
  <c r="O1587" i="12"/>
  <c r="P1587" i="12" s="1"/>
  <c r="Q1587" i="12"/>
  <c r="O1571" i="12"/>
  <c r="P1571" i="12" s="1"/>
  <c r="Q1571" i="12"/>
  <c r="O1555" i="12"/>
  <c r="P1555" i="12" s="1"/>
  <c r="Q1555" i="12"/>
  <c r="O1539" i="12"/>
  <c r="P1539" i="12"/>
  <c r="Q1539" i="12"/>
  <c r="O1523" i="12"/>
  <c r="P1523" i="12" s="1"/>
  <c r="Q1523" i="12"/>
  <c r="O1507" i="12"/>
  <c r="P1507" i="12" s="1"/>
  <c r="Q1507" i="12"/>
  <c r="O1491" i="12"/>
  <c r="P1491" i="12" s="1"/>
  <c r="Q1491" i="12"/>
  <c r="O1475" i="12"/>
  <c r="P1475" i="12" s="1"/>
  <c r="Q1475" i="12"/>
  <c r="O1459" i="12"/>
  <c r="P1459" i="12" s="1"/>
  <c r="Q1459" i="12"/>
  <c r="O1443" i="12"/>
  <c r="P1443" i="12" s="1"/>
  <c r="Q1443" i="12"/>
  <c r="O1427" i="12"/>
  <c r="P1427" i="12" s="1"/>
  <c r="Q1427" i="12"/>
  <c r="O1411" i="12"/>
  <c r="P1411" i="12" s="1"/>
  <c r="Q1411" i="12"/>
  <c r="O1395" i="12"/>
  <c r="P1395" i="12" s="1"/>
  <c r="Q1395" i="12"/>
  <c r="O1379" i="12"/>
  <c r="P1379" i="12" s="1"/>
  <c r="Q1379" i="12"/>
  <c r="O1363" i="12"/>
  <c r="P1363" i="12" s="1"/>
  <c r="Q1363" i="12"/>
  <c r="O1347" i="12"/>
  <c r="P1347" i="12"/>
  <c r="Q1347" i="12"/>
  <c r="O1331" i="12"/>
  <c r="P1331" i="12" s="1"/>
  <c r="Q1331" i="12"/>
  <c r="O1315" i="12"/>
  <c r="P1315" i="12" s="1"/>
  <c r="Q1315" i="12"/>
  <c r="O1299" i="12"/>
  <c r="P1299" i="12" s="1"/>
  <c r="Q1299" i="12"/>
  <c r="O1283" i="12"/>
  <c r="P1283" i="12" s="1"/>
  <c r="Q1283" i="12"/>
  <c r="O1267" i="12"/>
  <c r="P1267" i="12" s="1"/>
  <c r="Q1267" i="12"/>
  <c r="O1251" i="12"/>
  <c r="P1251" i="12" s="1"/>
  <c r="Q1251" i="12"/>
  <c r="O1235" i="12"/>
  <c r="P1235" i="12" s="1"/>
  <c r="Q1235" i="12"/>
  <c r="O1219" i="12"/>
  <c r="P1219" i="12" s="1"/>
  <c r="Q1219" i="12"/>
  <c r="O1203" i="12"/>
  <c r="P1203" i="12" s="1"/>
  <c r="Q1203" i="12"/>
  <c r="O1187" i="12"/>
  <c r="P1187" i="12" s="1"/>
  <c r="Q1187" i="12"/>
  <c r="O1171" i="12"/>
  <c r="P1171" i="12" s="1"/>
  <c r="Q1171" i="12"/>
  <c r="O1155" i="12"/>
  <c r="P1155" i="12" s="1"/>
  <c r="Q1155" i="12"/>
  <c r="O1139" i="12"/>
  <c r="P1139" i="12" s="1"/>
  <c r="Q1139" i="12"/>
  <c r="O1123" i="12"/>
  <c r="P1123" i="12" s="1"/>
  <c r="Q1123" i="12"/>
  <c r="O1100" i="12"/>
  <c r="P1100" i="12" s="1"/>
  <c r="Q1100" i="12"/>
  <c r="O1068" i="12"/>
  <c r="P1068" i="12" s="1"/>
  <c r="Q1068" i="12"/>
  <c r="O1036" i="12"/>
  <c r="P1036" i="12" s="1"/>
  <c r="Q1036" i="12"/>
  <c r="O1004" i="12"/>
  <c r="P1004" i="12" s="1"/>
  <c r="Q1004" i="12"/>
  <c r="O972" i="12"/>
  <c r="P972" i="12" s="1"/>
  <c r="Q972" i="12"/>
  <c r="O940" i="12"/>
  <c r="P940" i="12" s="1"/>
  <c r="Q940" i="12"/>
  <c r="O908" i="12"/>
  <c r="P908" i="12" s="1"/>
  <c r="Q908" i="12"/>
  <c r="O876" i="12"/>
  <c r="P876" i="12" s="1"/>
  <c r="Q876" i="12"/>
  <c r="O844" i="12"/>
  <c r="P844" i="12" s="1"/>
  <c r="Q844" i="12"/>
  <c r="O812" i="12"/>
  <c r="P812" i="12" s="1"/>
  <c r="Q812" i="12"/>
  <c r="O780" i="12"/>
  <c r="P780" i="12" s="1"/>
  <c r="Q780" i="12"/>
  <c r="O741" i="12"/>
  <c r="P741" i="12" s="1"/>
  <c r="Q741" i="12"/>
  <c r="O698" i="12"/>
  <c r="P698" i="12" s="1"/>
  <c r="Q698" i="12"/>
  <c r="O656" i="12"/>
  <c r="P656" i="12" s="1"/>
  <c r="Q656" i="12"/>
  <c r="O613" i="12"/>
  <c r="P613" i="12" s="1"/>
  <c r="Q613" i="12"/>
  <c r="O570" i="12"/>
  <c r="P570" i="12"/>
  <c r="Q570" i="12"/>
  <c r="O508" i="12"/>
  <c r="P508" i="12" s="1"/>
  <c r="Q508" i="12"/>
  <c r="O422" i="12"/>
  <c r="P422" i="12" s="1"/>
  <c r="Q422" i="12"/>
  <c r="O335" i="12"/>
  <c r="P335" i="12" s="1"/>
  <c r="Q335" i="12"/>
  <c r="O221" i="12"/>
  <c r="P221" i="12" s="1"/>
  <c r="Q221" i="12"/>
  <c r="O107" i="12"/>
  <c r="P107" i="12" s="1"/>
  <c r="Q107" i="12"/>
  <c r="O2134" i="12"/>
  <c r="P2134" i="12" s="1"/>
  <c r="Q2134" i="12"/>
  <c r="O2118" i="12"/>
  <c r="P2118" i="12" s="1"/>
  <c r="Q2118" i="12"/>
  <c r="O2102" i="12"/>
  <c r="P2102" i="12" s="1"/>
  <c r="Q2102" i="12"/>
  <c r="O2086" i="12"/>
  <c r="P2086" i="12" s="1"/>
  <c r="Q2086" i="12"/>
  <c r="O2070" i="12"/>
  <c r="P2070" i="12" s="1"/>
  <c r="Q2070" i="12"/>
  <c r="O2054" i="12"/>
  <c r="P2054" i="12" s="1"/>
  <c r="Q2054" i="12"/>
  <c r="O2038" i="12"/>
  <c r="P2038" i="12" s="1"/>
  <c r="Q2038" i="12"/>
  <c r="O2022" i="12"/>
  <c r="P2022" i="12" s="1"/>
  <c r="Q2022" i="12"/>
  <c r="O2006" i="12"/>
  <c r="P2006" i="12" s="1"/>
  <c r="Q2006" i="12"/>
  <c r="O1990" i="12"/>
  <c r="P1990" i="12" s="1"/>
  <c r="Q1990" i="12"/>
  <c r="O1974" i="12"/>
  <c r="P1974" i="12" s="1"/>
  <c r="Q1974" i="12"/>
  <c r="O1958" i="12"/>
  <c r="P1958" i="12" s="1"/>
  <c r="Q1958" i="12"/>
  <c r="O1942" i="12"/>
  <c r="P1942" i="12" s="1"/>
  <c r="Q1942" i="12"/>
  <c r="O1926" i="12"/>
  <c r="P1926" i="12" s="1"/>
  <c r="Q1926" i="12"/>
  <c r="O1910" i="12"/>
  <c r="P1910" i="12" s="1"/>
  <c r="Q1910" i="12"/>
  <c r="O1894" i="12"/>
  <c r="P1894" i="12" s="1"/>
  <c r="Q1894" i="12"/>
  <c r="O1878" i="12"/>
  <c r="P1878" i="12" s="1"/>
  <c r="Q1878" i="12"/>
  <c r="O1862" i="12"/>
  <c r="P1862" i="12" s="1"/>
  <c r="Q1862" i="12"/>
  <c r="O1846" i="12"/>
  <c r="P1846" i="12" s="1"/>
  <c r="Q1846" i="12"/>
  <c r="O1830" i="12"/>
  <c r="P1830" i="12" s="1"/>
  <c r="Q1830" i="12"/>
  <c r="O1814" i="12"/>
  <c r="P1814" i="12" s="1"/>
  <c r="Q1814" i="12"/>
  <c r="O1798" i="12"/>
  <c r="P1798" i="12" s="1"/>
  <c r="Q1798" i="12"/>
  <c r="O1782" i="12"/>
  <c r="P1782" i="12" s="1"/>
  <c r="Q1782" i="12"/>
  <c r="O1766" i="12"/>
  <c r="P1766" i="12" s="1"/>
  <c r="Q1766" i="12"/>
  <c r="O1750" i="12"/>
  <c r="P1750" i="12" s="1"/>
  <c r="Q1750" i="12"/>
  <c r="O1734" i="12"/>
  <c r="P1734" i="12" s="1"/>
  <c r="Q1734" i="12"/>
  <c r="O1718" i="12"/>
  <c r="P1718" i="12" s="1"/>
  <c r="Q1718" i="12"/>
  <c r="O1702" i="12"/>
  <c r="P1702" i="12" s="1"/>
  <c r="Q1702" i="12"/>
  <c r="O1686" i="12"/>
  <c r="P1686" i="12" s="1"/>
  <c r="Q1686" i="12"/>
  <c r="O1670" i="12"/>
  <c r="P1670" i="12" s="1"/>
  <c r="Q1670" i="12"/>
  <c r="O1654" i="12"/>
  <c r="P1654" i="12" s="1"/>
  <c r="Q1654" i="12"/>
  <c r="O1638" i="12"/>
  <c r="P1638" i="12" s="1"/>
  <c r="Q1638" i="12"/>
  <c r="O1622" i="12"/>
  <c r="P1622" i="12" s="1"/>
  <c r="Q1622" i="12"/>
  <c r="O1606" i="12"/>
  <c r="P1606" i="12" s="1"/>
  <c r="Q1606" i="12"/>
  <c r="O1590" i="12"/>
  <c r="P1590" i="12" s="1"/>
  <c r="Q1590" i="12"/>
  <c r="O1574" i="12"/>
  <c r="P1574" i="12" s="1"/>
  <c r="Q1574" i="12"/>
  <c r="O1558" i="12"/>
  <c r="P1558" i="12" s="1"/>
  <c r="Q1558" i="12"/>
  <c r="O1542" i="12"/>
  <c r="P1542" i="12" s="1"/>
  <c r="Q1542" i="12"/>
  <c r="O1526" i="12"/>
  <c r="P1526" i="12" s="1"/>
  <c r="Q1526" i="12"/>
  <c r="O1510" i="12"/>
  <c r="P1510" i="12" s="1"/>
  <c r="Q1510" i="12"/>
  <c r="O1494" i="12"/>
  <c r="P1494" i="12" s="1"/>
  <c r="Q1494" i="12"/>
  <c r="O1478" i="12"/>
  <c r="P1478" i="12" s="1"/>
  <c r="Q1478" i="12"/>
  <c r="O1462" i="12"/>
  <c r="P1462" i="12"/>
  <c r="Q1462" i="12"/>
  <c r="O1446" i="12"/>
  <c r="P1446" i="12" s="1"/>
  <c r="Q1446" i="12"/>
  <c r="O1430" i="12"/>
  <c r="P1430" i="12" s="1"/>
  <c r="Q1430" i="12"/>
  <c r="O1414" i="12"/>
  <c r="P1414" i="12" s="1"/>
  <c r="Q1414" i="12"/>
  <c r="O1398" i="12"/>
  <c r="P1398" i="12" s="1"/>
  <c r="Q1398" i="12"/>
  <c r="O1382" i="12"/>
  <c r="P1382" i="12" s="1"/>
  <c r="Q1382" i="12"/>
  <c r="O1366" i="12"/>
  <c r="P1366" i="12" s="1"/>
  <c r="Q1366" i="12"/>
  <c r="O1350" i="12"/>
  <c r="P1350" i="12" s="1"/>
  <c r="Q1350" i="12"/>
  <c r="O1334" i="12"/>
  <c r="P1334" i="12" s="1"/>
  <c r="Q1334" i="12"/>
  <c r="P1318" i="12"/>
  <c r="O1318" i="12"/>
  <c r="Q1318" i="12"/>
  <c r="O1302" i="12"/>
  <c r="P1302" i="12" s="1"/>
  <c r="Q1302" i="12"/>
  <c r="O1286" i="12"/>
  <c r="P1286" i="12" s="1"/>
  <c r="Q1286" i="12"/>
  <c r="O1270" i="12"/>
  <c r="P1270" i="12" s="1"/>
  <c r="Q1270" i="12"/>
  <c r="O1254" i="12"/>
  <c r="P1254" i="12" s="1"/>
  <c r="Q1254" i="12"/>
  <c r="O1238" i="12"/>
  <c r="P1238" i="12" s="1"/>
  <c r="Q1238" i="12"/>
  <c r="O1222" i="12"/>
  <c r="P1222" i="12" s="1"/>
  <c r="Q1222" i="12"/>
  <c r="O1206" i="12"/>
  <c r="P1206" i="12" s="1"/>
  <c r="Q1206" i="12"/>
  <c r="O1190" i="12"/>
  <c r="P1190" i="12" s="1"/>
  <c r="Q1190" i="12"/>
  <c r="O1174" i="12"/>
  <c r="P1174" i="12" s="1"/>
  <c r="Q1174" i="12"/>
  <c r="O1158" i="12"/>
  <c r="P1158" i="12" s="1"/>
  <c r="Q1158" i="12"/>
  <c r="O1142" i="12"/>
  <c r="P1142" i="12" s="1"/>
  <c r="Q1142" i="12"/>
  <c r="O1126" i="12"/>
  <c r="P1126" i="12" s="1"/>
  <c r="Q1126" i="12"/>
  <c r="O1107" i="12"/>
  <c r="P1107" i="12" s="1"/>
  <c r="Q1107" i="12"/>
  <c r="O1075" i="12"/>
  <c r="P1075" i="12" s="1"/>
  <c r="Q1075" i="12"/>
  <c r="O1043" i="12"/>
  <c r="P1043" i="12" s="1"/>
  <c r="Q1043" i="12"/>
  <c r="O1011" i="12"/>
  <c r="P1011" i="12" s="1"/>
  <c r="Q1011" i="12"/>
  <c r="O979" i="12"/>
  <c r="P979" i="12" s="1"/>
  <c r="Q979" i="12"/>
  <c r="O947" i="12"/>
  <c r="P947" i="12"/>
  <c r="Q947" i="12"/>
  <c r="O915" i="12"/>
  <c r="P915" i="12" s="1"/>
  <c r="Q915" i="12"/>
  <c r="O883" i="12"/>
  <c r="P883" i="12" s="1"/>
  <c r="Q883" i="12"/>
  <c r="O851" i="12"/>
  <c r="P851" i="12" s="1"/>
  <c r="Q851" i="12"/>
  <c r="O819" i="12"/>
  <c r="P819" i="12" s="1"/>
  <c r="Q819" i="12"/>
  <c r="O787" i="12"/>
  <c r="P787" i="12" s="1"/>
  <c r="Q787" i="12"/>
  <c r="O750" i="12"/>
  <c r="P750" i="12" s="1"/>
  <c r="Q750" i="12"/>
  <c r="O708" i="12"/>
  <c r="P708" i="12" s="1"/>
  <c r="Q708" i="12"/>
  <c r="O665" i="12"/>
  <c r="P665" i="12" s="1"/>
  <c r="Q665" i="12"/>
  <c r="O622" i="12"/>
  <c r="P622" i="12" s="1"/>
  <c r="Q622" i="12"/>
  <c r="O580" i="12"/>
  <c r="P580" i="12" s="1"/>
  <c r="Q580" i="12"/>
  <c r="O528" i="12"/>
  <c r="P528" i="12" s="1"/>
  <c r="Q528" i="12"/>
  <c r="O442" i="12"/>
  <c r="P442" i="12" s="1"/>
  <c r="Q442" i="12"/>
  <c r="O357" i="12"/>
  <c r="P357" i="12" s="1"/>
  <c r="Q357" i="12"/>
  <c r="O248" i="12"/>
  <c r="P248" i="12" s="1"/>
  <c r="Q248" i="12"/>
  <c r="O133" i="12"/>
  <c r="P133" i="12" s="1"/>
  <c r="Q133" i="12"/>
  <c r="O20" i="12"/>
  <c r="P20" i="12" s="1"/>
  <c r="Q20" i="12"/>
  <c r="O1098" i="12"/>
  <c r="P1098" i="12" s="1"/>
  <c r="Q1098" i="12"/>
  <c r="O1082" i="12"/>
  <c r="P1082" i="12" s="1"/>
  <c r="Q1082" i="12"/>
  <c r="O1066" i="12"/>
  <c r="P1066" i="12" s="1"/>
  <c r="Q1066" i="12"/>
  <c r="O1050" i="12"/>
  <c r="P1050" i="12" s="1"/>
  <c r="Q1050" i="12"/>
  <c r="O1034" i="12"/>
  <c r="P1034" i="12" s="1"/>
  <c r="Q1034" i="12"/>
  <c r="O1018" i="12"/>
  <c r="P1018" i="12" s="1"/>
  <c r="Q1018" i="12"/>
  <c r="O1002" i="12"/>
  <c r="P1002" i="12" s="1"/>
  <c r="Q1002" i="12"/>
  <c r="O986" i="12"/>
  <c r="P986" i="12" s="1"/>
  <c r="Q986" i="12"/>
  <c r="O970" i="12"/>
  <c r="P970" i="12" s="1"/>
  <c r="Q970" i="12"/>
  <c r="O954" i="12"/>
  <c r="P954" i="12" s="1"/>
  <c r="Q954" i="12"/>
  <c r="O938" i="12"/>
  <c r="P938" i="12" s="1"/>
  <c r="Q938" i="12"/>
  <c r="O922" i="12"/>
  <c r="P922" i="12" s="1"/>
  <c r="Q922" i="12"/>
  <c r="O906" i="12"/>
  <c r="P906" i="12" s="1"/>
  <c r="Q906" i="12"/>
  <c r="O890" i="12"/>
  <c r="P890" i="12" s="1"/>
  <c r="Q890" i="12"/>
  <c r="O874" i="12"/>
  <c r="P874" i="12" s="1"/>
  <c r="Q874" i="12"/>
  <c r="O858" i="12"/>
  <c r="P858" i="12" s="1"/>
  <c r="Q858" i="12"/>
  <c r="O842" i="12"/>
  <c r="P842" i="12" s="1"/>
  <c r="Q842" i="12"/>
  <c r="O826" i="12"/>
  <c r="P826" i="12" s="1"/>
  <c r="Q826" i="12"/>
  <c r="O810" i="12"/>
  <c r="P810" i="12" s="1"/>
  <c r="Q810" i="12"/>
  <c r="O794" i="12"/>
  <c r="P794" i="12" s="1"/>
  <c r="Q794" i="12"/>
  <c r="O778" i="12"/>
  <c r="P778" i="12" s="1"/>
  <c r="Q778" i="12"/>
  <c r="O760" i="12"/>
  <c r="P760" i="12" s="1"/>
  <c r="Q760" i="12"/>
  <c r="O738" i="12"/>
  <c r="P738" i="12" s="1"/>
  <c r="Q738" i="12"/>
  <c r="O717" i="12"/>
  <c r="P717" i="12" s="1"/>
  <c r="Q717" i="12"/>
  <c r="O696" i="12"/>
  <c r="P696" i="12" s="1"/>
  <c r="Q696" i="12"/>
  <c r="O674" i="12"/>
  <c r="P674" i="12" s="1"/>
  <c r="Q674" i="12"/>
  <c r="O653" i="12"/>
  <c r="P653" i="12" s="1"/>
  <c r="Q653" i="12"/>
  <c r="O632" i="12"/>
  <c r="P632" i="12" s="1"/>
  <c r="Q632" i="12"/>
  <c r="O610" i="12"/>
  <c r="P610" i="12" s="1"/>
  <c r="Q610" i="12"/>
  <c r="O589" i="12"/>
  <c r="P589" i="12" s="1"/>
  <c r="Q589" i="12"/>
  <c r="O568" i="12"/>
  <c r="P568" i="12" s="1"/>
  <c r="Q568" i="12"/>
  <c r="O545" i="12"/>
  <c r="P545" i="12" s="1"/>
  <c r="Q545" i="12"/>
  <c r="O502" i="12"/>
  <c r="P502" i="12" s="1"/>
  <c r="Q502" i="12"/>
  <c r="O460" i="12"/>
  <c r="P460" i="12" s="1"/>
  <c r="Q460" i="12"/>
  <c r="O417" i="12"/>
  <c r="P417" i="12" s="1"/>
  <c r="Q417" i="12"/>
  <c r="O374" i="12"/>
  <c r="P374" i="12" s="1"/>
  <c r="Q374" i="12"/>
  <c r="O328" i="12"/>
  <c r="P328" i="12" s="1"/>
  <c r="Q328" i="12"/>
  <c r="O271" i="12"/>
  <c r="P271" i="12" s="1"/>
  <c r="Q271" i="12"/>
  <c r="O213" i="12"/>
  <c r="P213" i="12" s="1"/>
  <c r="Q213" i="12"/>
  <c r="O157" i="12"/>
  <c r="P157" i="12" s="1"/>
  <c r="Q157" i="12"/>
  <c r="O100" i="12"/>
  <c r="P100" i="12" s="1"/>
  <c r="Q100" i="12"/>
  <c r="O43" i="12"/>
  <c r="P43" i="12" s="1"/>
  <c r="Q43" i="12"/>
  <c r="O1109" i="12"/>
  <c r="P1109" i="12" s="1"/>
  <c r="Q1109" i="12"/>
  <c r="O1093" i="12"/>
  <c r="P1093" i="12" s="1"/>
  <c r="Q1093" i="12"/>
  <c r="O1077" i="12"/>
  <c r="P1077" i="12" s="1"/>
  <c r="Q1077" i="12"/>
  <c r="O1061" i="12"/>
  <c r="P1061" i="12" s="1"/>
  <c r="Q1061" i="12"/>
  <c r="O1045" i="12"/>
  <c r="P1045" i="12" s="1"/>
  <c r="Q1045" i="12"/>
  <c r="O1029" i="12"/>
  <c r="P1029" i="12" s="1"/>
  <c r="Q1029" i="12"/>
  <c r="O1013" i="12"/>
  <c r="P1013" i="12" s="1"/>
  <c r="Q1013" i="12"/>
  <c r="O997" i="12"/>
  <c r="P997" i="12" s="1"/>
  <c r="Q997" i="12"/>
  <c r="O981" i="12"/>
  <c r="P981" i="12" s="1"/>
  <c r="Q981" i="12"/>
  <c r="P965" i="12"/>
  <c r="O965" i="12"/>
  <c r="Q965" i="12"/>
  <c r="O949" i="12"/>
  <c r="P949" i="12" s="1"/>
  <c r="Q949" i="12"/>
  <c r="O933" i="12"/>
  <c r="P933" i="12" s="1"/>
  <c r="Q933" i="12"/>
  <c r="O917" i="12"/>
  <c r="P917" i="12" s="1"/>
  <c r="Q917" i="12"/>
  <c r="O901" i="12"/>
  <c r="P901" i="12" s="1"/>
  <c r="Q901" i="12"/>
  <c r="O885" i="12"/>
  <c r="P885" i="12" s="1"/>
  <c r="Q885" i="12"/>
  <c r="O869" i="12"/>
  <c r="P869" i="12" s="1"/>
  <c r="Q869" i="12"/>
  <c r="O853" i="12"/>
  <c r="P853" i="12" s="1"/>
  <c r="Q853" i="12"/>
  <c r="O837" i="12"/>
  <c r="P837" i="12" s="1"/>
  <c r="Q837" i="12"/>
  <c r="O821" i="12"/>
  <c r="P821" i="12" s="1"/>
  <c r="Q821" i="12"/>
  <c r="O805" i="12"/>
  <c r="P805" i="12" s="1"/>
  <c r="Q805" i="12"/>
  <c r="P789" i="12"/>
  <c r="O789" i="12"/>
  <c r="Q789" i="12"/>
  <c r="O773" i="12"/>
  <c r="P773" i="12" s="1"/>
  <c r="Q773" i="12"/>
  <c r="O753" i="12"/>
  <c r="P753" i="12" s="1"/>
  <c r="Q753" i="12"/>
  <c r="O732" i="12"/>
  <c r="P732" i="12" s="1"/>
  <c r="Q732" i="12"/>
  <c r="O710" i="12"/>
  <c r="P710" i="12" s="1"/>
  <c r="Q710" i="12"/>
  <c r="O689" i="12"/>
  <c r="P689" i="12" s="1"/>
  <c r="Q689" i="12"/>
  <c r="O668" i="12"/>
  <c r="P668" i="12" s="1"/>
  <c r="Q668" i="12"/>
  <c r="O646" i="12"/>
  <c r="P646" i="12" s="1"/>
  <c r="Q646" i="12"/>
  <c r="O625" i="12"/>
  <c r="P625" i="12" s="1"/>
  <c r="Q625" i="12"/>
  <c r="O604" i="12"/>
  <c r="P604" i="12" s="1"/>
  <c r="Q604" i="12"/>
  <c r="O582" i="12"/>
  <c r="P582" i="12" s="1"/>
  <c r="Q582" i="12"/>
  <c r="O561" i="12"/>
  <c r="P561" i="12" s="1"/>
  <c r="Q561" i="12"/>
  <c r="O533" i="12"/>
  <c r="P533" i="12" s="1"/>
  <c r="Q533" i="12"/>
  <c r="O490" i="12"/>
  <c r="P490" i="12" s="1"/>
  <c r="Q490" i="12"/>
  <c r="O448" i="12"/>
  <c r="P448" i="12" s="1"/>
  <c r="Q448" i="12"/>
  <c r="O405" i="12"/>
  <c r="P405" i="12" s="1"/>
  <c r="Q405" i="12"/>
  <c r="O362" i="12"/>
  <c r="P362" i="12" s="1"/>
  <c r="Q362" i="12"/>
  <c r="O312" i="12"/>
  <c r="P312" i="12" s="1"/>
  <c r="Q312" i="12"/>
  <c r="O255" i="12"/>
  <c r="P255" i="12" s="1"/>
  <c r="Q255" i="12"/>
  <c r="O197" i="12"/>
  <c r="P197" i="12" s="1"/>
  <c r="Q197" i="12"/>
  <c r="O141" i="12"/>
  <c r="P141" i="12" s="1"/>
  <c r="Q141" i="12"/>
  <c r="O84" i="12"/>
  <c r="P84" i="12" s="1"/>
  <c r="Q84" i="12"/>
  <c r="O27" i="12"/>
  <c r="P27" i="12"/>
  <c r="Q27" i="12"/>
  <c r="O532" i="12"/>
  <c r="P532" i="12" s="1"/>
  <c r="Q532" i="12"/>
  <c r="O510" i="12"/>
  <c r="P510" i="12" s="1"/>
  <c r="Q510" i="12"/>
  <c r="O489" i="12"/>
  <c r="P489" i="12" s="1"/>
  <c r="Q489" i="12"/>
  <c r="O468" i="12"/>
  <c r="P468" i="12" s="1"/>
  <c r="Q468" i="12"/>
  <c r="O446" i="12"/>
  <c r="P446" i="12" s="1"/>
  <c r="Q446" i="12"/>
  <c r="O425" i="12"/>
  <c r="P425" i="12" s="1"/>
  <c r="Q425" i="12"/>
  <c r="O404" i="12"/>
  <c r="P404" i="12" s="1"/>
  <c r="Q404" i="12"/>
  <c r="O382" i="12"/>
  <c r="P382" i="12" s="1"/>
  <c r="Q382" i="12"/>
  <c r="O361" i="12"/>
  <c r="P361" i="12" s="1"/>
  <c r="Q361" i="12"/>
  <c r="O339" i="12"/>
  <c r="P339" i="12" s="1"/>
  <c r="Q339" i="12"/>
  <c r="O309" i="12"/>
  <c r="P309" i="12" s="1"/>
  <c r="Q309" i="12"/>
  <c r="O281" i="12"/>
  <c r="P281" i="12" s="1"/>
  <c r="Q281" i="12"/>
  <c r="P253" i="12"/>
  <c r="O253" i="12"/>
  <c r="Q253" i="12"/>
  <c r="O224" i="12"/>
  <c r="P224" i="12" s="1"/>
  <c r="Q224" i="12"/>
  <c r="O196" i="12"/>
  <c r="P196" i="12" s="1"/>
  <c r="Q196" i="12"/>
  <c r="O168" i="12"/>
  <c r="P168" i="12" s="1"/>
  <c r="Q168" i="12"/>
  <c r="O139" i="12"/>
  <c r="P139" i="12" s="1"/>
  <c r="Q139" i="12"/>
  <c r="O111" i="12"/>
  <c r="P111" i="12"/>
  <c r="Q111" i="12"/>
  <c r="O83" i="12"/>
  <c r="P83" i="12" s="1"/>
  <c r="Q83" i="12"/>
  <c r="O53" i="12"/>
  <c r="P53" i="12"/>
  <c r="Q53" i="12"/>
  <c r="O25" i="12"/>
  <c r="P25" i="12" s="1"/>
  <c r="Q25" i="12"/>
  <c r="O541" i="12"/>
  <c r="P541" i="12" s="1"/>
  <c r="Q541" i="12"/>
  <c r="O520" i="12"/>
  <c r="P520" i="12" s="1"/>
  <c r="Q520" i="12"/>
  <c r="O498" i="12"/>
  <c r="P498" i="12" s="1"/>
  <c r="Q498" i="12"/>
  <c r="O477" i="12"/>
  <c r="P477" i="12" s="1"/>
  <c r="Q477" i="12"/>
  <c r="O456" i="12"/>
  <c r="P456" i="12" s="1"/>
  <c r="Q456" i="12"/>
  <c r="O434" i="12"/>
  <c r="P434" i="12" s="1"/>
  <c r="Q434" i="12"/>
  <c r="O413" i="12"/>
  <c r="P413" i="12" s="1"/>
  <c r="Q413" i="12"/>
  <c r="O392" i="12"/>
  <c r="P392" i="12" s="1"/>
  <c r="Q392" i="12"/>
  <c r="O370" i="12"/>
  <c r="P370" i="12" s="1"/>
  <c r="Q370" i="12"/>
  <c r="O349" i="12"/>
  <c r="P349" i="12" s="1"/>
  <c r="Q349" i="12"/>
  <c r="O323" i="12"/>
  <c r="P323" i="12" s="1"/>
  <c r="Q323" i="12"/>
  <c r="O293" i="12"/>
  <c r="P293" i="12" s="1"/>
  <c r="Q293" i="12"/>
  <c r="O265" i="12"/>
  <c r="P265" i="12" s="1"/>
  <c r="Q265" i="12"/>
  <c r="O237" i="12"/>
  <c r="P237" i="12" s="1"/>
  <c r="Q237" i="12"/>
  <c r="O208" i="12"/>
  <c r="P208" i="12" s="1"/>
  <c r="Q208" i="12"/>
  <c r="O180" i="12"/>
  <c r="P180" i="12" s="1"/>
  <c r="Q180" i="12"/>
  <c r="O152" i="12"/>
  <c r="P152" i="12" s="1"/>
  <c r="Q152" i="12"/>
  <c r="O123" i="12"/>
  <c r="P123" i="12" s="1"/>
  <c r="Q123" i="12"/>
  <c r="O95" i="12"/>
  <c r="P95" i="12" s="1"/>
  <c r="Q95" i="12"/>
  <c r="O67" i="12"/>
  <c r="P67" i="12" s="1"/>
  <c r="Q67" i="12"/>
  <c r="O37" i="12"/>
  <c r="P37" i="12" s="1"/>
  <c r="Q37" i="12"/>
  <c r="O9" i="12"/>
  <c r="P9" i="12" s="1"/>
  <c r="Q9" i="12"/>
  <c r="O759" i="12"/>
  <c r="P759" i="12" s="1"/>
  <c r="Q759" i="12"/>
  <c r="O743" i="12"/>
  <c r="P743" i="12" s="1"/>
  <c r="Q743" i="12"/>
  <c r="O727" i="12"/>
  <c r="P727" i="12" s="1"/>
  <c r="Q727" i="12"/>
  <c r="O711" i="12"/>
  <c r="P711" i="12" s="1"/>
  <c r="Q711" i="12"/>
  <c r="O695" i="12"/>
  <c r="P695" i="12" s="1"/>
  <c r="Q695" i="12"/>
  <c r="O679" i="12"/>
  <c r="P679" i="12" s="1"/>
  <c r="Q679" i="12"/>
  <c r="O663" i="12"/>
  <c r="P663" i="12" s="1"/>
  <c r="Q663" i="12"/>
  <c r="O647" i="12"/>
  <c r="P647" i="12" s="1"/>
  <c r="Q647" i="12"/>
  <c r="O631" i="12"/>
  <c r="P631" i="12" s="1"/>
  <c r="Q631" i="12"/>
  <c r="O615" i="12"/>
  <c r="P615" i="12" s="1"/>
  <c r="Q615" i="12"/>
  <c r="O599" i="12"/>
  <c r="P599" i="12" s="1"/>
  <c r="Q599" i="12"/>
  <c r="O583" i="12"/>
  <c r="P583" i="12" s="1"/>
  <c r="Q583" i="12"/>
  <c r="O567" i="12"/>
  <c r="P567" i="12" s="1"/>
  <c r="Q567" i="12"/>
  <c r="O551" i="12"/>
  <c r="P551" i="12" s="1"/>
  <c r="Q551" i="12"/>
  <c r="O535" i="12"/>
  <c r="P535" i="12" s="1"/>
  <c r="Q535" i="12"/>
  <c r="O519" i="12"/>
  <c r="P519" i="12" s="1"/>
  <c r="Q519" i="12"/>
  <c r="O503" i="12"/>
  <c r="P503" i="12" s="1"/>
  <c r="Q503" i="12"/>
  <c r="O487" i="12"/>
  <c r="P487" i="12" s="1"/>
  <c r="Q487" i="12"/>
  <c r="O471" i="12"/>
  <c r="P471" i="12" s="1"/>
  <c r="Q471" i="12"/>
  <c r="O455" i="12"/>
  <c r="P455" i="12" s="1"/>
  <c r="Q455" i="12"/>
  <c r="O439" i="12"/>
  <c r="P439" i="12" s="1"/>
  <c r="Q439" i="12"/>
  <c r="O423" i="12"/>
  <c r="P423" i="12" s="1"/>
  <c r="Q423" i="12"/>
  <c r="O407" i="12"/>
  <c r="P407" i="12" s="1"/>
  <c r="Q407" i="12"/>
  <c r="O391" i="12"/>
  <c r="P391" i="12" s="1"/>
  <c r="Q391" i="12"/>
  <c r="O375" i="12"/>
  <c r="P375" i="12" s="1"/>
  <c r="Q375" i="12"/>
  <c r="O359" i="12"/>
  <c r="P359" i="12" s="1"/>
  <c r="Q359" i="12"/>
  <c r="O343" i="12"/>
  <c r="P343" i="12" s="1"/>
  <c r="Q343" i="12"/>
  <c r="O321" i="12"/>
  <c r="P321" i="12"/>
  <c r="Q321" i="12"/>
  <c r="O300" i="12"/>
  <c r="P300" i="12" s="1"/>
  <c r="Q300" i="12"/>
  <c r="O279" i="12"/>
  <c r="P279" i="12" s="1"/>
  <c r="Q279" i="12"/>
  <c r="O257" i="12"/>
  <c r="P257" i="12" s="1"/>
  <c r="Q257" i="12"/>
  <c r="O236" i="12"/>
  <c r="P236" i="12" s="1"/>
  <c r="Q236" i="12"/>
  <c r="O215" i="12"/>
  <c r="P215" i="12" s="1"/>
  <c r="Q215" i="12"/>
  <c r="O193" i="12"/>
  <c r="P193" i="12" s="1"/>
  <c r="Q193" i="12"/>
  <c r="O172" i="12"/>
  <c r="P172" i="12" s="1"/>
  <c r="Q172" i="12"/>
  <c r="O151" i="12"/>
  <c r="P151" i="12" s="1"/>
  <c r="Q151" i="12"/>
  <c r="O129" i="12"/>
  <c r="P129" i="12" s="1"/>
  <c r="Q129" i="12"/>
  <c r="O108" i="12"/>
  <c r="P108" i="12" s="1"/>
  <c r="Q108" i="12"/>
  <c r="O87" i="12"/>
  <c r="P87" i="12"/>
  <c r="Q87" i="12"/>
  <c r="O65" i="12"/>
  <c r="P65" i="12" s="1"/>
  <c r="Q65" i="12"/>
  <c r="O44" i="12"/>
  <c r="P44" i="12" s="1"/>
  <c r="Q44" i="12"/>
  <c r="O23" i="12"/>
  <c r="P23" i="12" s="1"/>
  <c r="Q23" i="12"/>
  <c r="O342" i="12"/>
  <c r="P342" i="12" s="1"/>
  <c r="Q342" i="12"/>
  <c r="O326" i="12"/>
  <c r="P326" i="12" s="1"/>
  <c r="Q326" i="12"/>
  <c r="O310" i="12"/>
  <c r="P310" i="12" s="1"/>
  <c r="Q310" i="12"/>
  <c r="O294" i="12"/>
  <c r="P294" i="12" s="1"/>
  <c r="Q294" i="12"/>
  <c r="O278" i="12"/>
  <c r="P278" i="12" s="1"/>
  <c r="Q278" i="12"/>
  <c r="O262" i="12"/>
  <c r="P262" i="12" s="1"/>
  <c r="Q262" i="12"/>
  <c r="O246" i="12"/>
  <c r="P246" i="12" s="1"/>
  <c r="Q246" i="12"/>
  <c r="P230" i="12"/>
  <c r="O230" i="12"/>
  <c r="Q230" i="12"/>
  <c r="O214" i="12"/>
  <c r="P214" i="12" s="1"/>
  <c r="Q214" i="12"/>
  <c r="O198" i="12"/>
  <c r="P198" i="12" s="1"/>
  <c r="Q198" i="12"/>
  <c r="P182" i="12"/>
  <c r="O182" i="12"/>
  <c r="Q182" i="12"/>
  <c r="O166" i="12"/>
  <c r="P166" i="12" s="1"/>
  <c r="Q166" i="12"/>
  <c r="O150" i="12"/>
  <c r="P150" i="12" s="1"/>
  <c r="Q150" i="12"/>
  <c r="O134" i="12"/>
  <c r="P134" i="12" s="1"/>
  <c r="Q134" i="12"/>
  <c r="O118" i="12"/>
  <c r="P118" i="12" s="1"/>
  <c r="Q118" i="12"/>
  <c r="P102" i="12"/>
  <c r="O102" i="12"/>
  <c r="Q102" i="12"/>
  <c r="O86" i="12"/>
  <c r="P86" i="12" s="1"/>
  <c r="Q86" i="12"/>
  <c r="O70" i="12"/>
  <c r="P70" i="12" s="1"/>
  <c r="Q70" i="12"/>
  <c r="O54" i="12"/>
  <c r="P54" i="12" s="1"/>
  <c r="Q54" i="12"/>
  <c r="O38" i="12"/>
  <c r="P38" i="12" s="1"/>
  <c r="Q38" i="12"/>
  <c r="O22" i="12"/>
  <c r="P22" i="12" s="1"/>
  <c r="Q22" i="12"/>
  <c r="O6" i="12"/>
  <c r="P6" i="12" s="1"/>
  <c r="Q6" i="12"/>
  <c r="O1317" i="12"/>
  <c r="P1317" i="12" s="1"/>
  <c r="Q1317" i="12"/>
  <c r="O1413" i="12"/>
  <c r="P1413" i="12" s="1"/>
  <c r="Q1413" i="12"/>
  <c r="O1125" i="12"/>
  <c r="P1125" i="12" s="1"/>
  <c r="Q1125" i="12"/>
  <c r="O1221" i="12"/>
  <c r="P1221" i="12" s="1"/>
  <c r="Q1221" i="12"/>
  <c r="O2174" i="12"/>
  <c r="P2174" i="12" s="1"/>
  <c r="Q2174" i="12"/>
  <c r="O1700" i="12"/>
  <c r="P1700" i="12" s="1"/>
  <c r="Q1700" i="12"/>
  <c r="O1188" i="12"/>
  <c r="P1188" i="12" s="1"/>
  <c r="Q1188" i="12"/>
  <c r="O2005" i="12"/>
  <c r="P2005" i="12" s="1"/>
  <c r="Q2005" i="12"/>
  <c r="O1493" i="12"/>
  <c r="P1493" i="12" s="1"/>
  <c r="Q1493" i="12"/>
  <c r="O848" i="12"/>
  <c r="P848" i="12" s="1"/>
  <c r="Q848" i="12"/>
  <c r="O2150" i="12"/>
  <c r="P2150" i="12" s="1"/>
  <c r="Q2150" i="12"/>
  <c r="O1652" i="12"/>
  <c r="P1652" i="12" s="1"/>
  <c r="Q1652" i="12"/>
  <c r="O1140" i="12"/>
  <c r="P1140" i="12" s="1"/>
  <c r="Q1140" i="12"/>
  <c r="O2147" i="12"/>
  <c r="P2147" i="12" s="1"/>
  <c r="Q2147" i="12"/>
  <c r="O1901" i="12"/>
  <c r="P1901" i="12" s="1"/>
  <c r="Q1901" i="12"/>
  <c r="O1645" i="12"/>
  <c r="P1645" i="12" s="1"/>
  <c r="Q1645" i="12"/>
  <c r="O1453" i="12"/>
  <c r="P1453" i="12" s="1"/>
  <c r="Q1453" i="12"/>
  <c r="O1197" i="12"/>
  <c r="P1197" i="12" s="1"/>
  <c r="Q1197" i="12"/>
  <c r="O768" i="12"/>
  <c r="P768" i="12" s="1"/>
  <c r="Q768" i="12"/>
  <c r="O2138" i="12"/>
  <c r="P2138" i="12" s="1"/>
  <c r="Q2138" i="12"/>
  <c r="O1756" i="12"/>
  <c r="P1756" i="12" s="1"/>
  <c r="Q1756" i="12"/>
  <c r="O746" i="12"/>
  <c r="P746" i="12" s="1"/>
  <c r="Q746" i="12"/>
  <c r="O1829" i="12"/>
  <c r="P1829" i="12" s="1"/>
  <c r="Q1829" i="12"/>
  <c r="O1701" i="12"/>
  <c r="Q1701" i="12"/>
  <c r="P1701" i="12"/>
  <c r="O1008" i="12"/>
  <c r="P1008" i="12" s="1"/>
  <c r="Q1008" i="12"/>
  <c r="O2053" i="12"/>
  <c r="P2053" i="12" s="1"/>
  <c r="Q2053" i="12"/>
  <c r="O1541" i="12"/>
  <c r="P1541" i="12" s="1"/>
  <c r="Q1541" i="12"/>
  <c r="O944" i="12"/>
  <c r="P944" i="12" s="1"/>
  <c r="Q944" i="12"/>
  <c r="O2207" i="12"/>
  <c r="P2207" i="12" s="1"/>
  <c r="Q2207" i="12"/>
  <c r="O1765" i="12"/>
  <c r="P1765" i="12" s="1"/>
  <c r="Q1765" i="12"/>
  <c r="O1253" i="12"/>
  <c r="P1253" i="12" s="1"/>
  <c r="Q1253" i="12"/>
  <c r="O2255" i="12"/>
  <c r="P2255" i="12" s="1"/>
  <c r="Q2255" i="12"/>
  <c r="O1861" i="12"/>
  <c r="P1861" i="12" s="1"/>
  <c r="Q1861" i="12"/>
  <c r="P1349" i="12"/>
  <c r="O1349" i="12"/>
  <c r="Q1349" i="12"/>
  <c r="O433" i="12"/>
  <c r="P433" i="12" s="1"/>
  <c r="Q433" i="12"/>
  <c r="O2254" i="12"/>
  <c r="P2254" i="12" s="1"/>
  <c r="Q2254" i="12"/>
  <c r="O2190" i="12"/>
  <c r="P2190" i="12" s="1"/>
  <c r="Q2190" i="12"/>
  <c r="O2116" i="12"/>
  <c r="P2116" i="12" s="1"/>
  <c r="Q2116" i="12"/>
  <c r="O1988" i="12"/>
  <c r="P1988" i="12" s="1"/>
  <c r="Q1988" i="12"/>
  <c r="O1860" i="12"/>
  <c r="P1860" i="12" s="1"/>
  <c r="Q1860" i="12"/>
  <c r="O1732" i="12"/>
  <c r="P1732" i="12" s="1"/>
  <c r="Q1732" i="12"/>
  <c r="O1604" i="12"/>
  <c r="P1604" i="12" s="1"/>
  <c r="Q1604" i="12"/>
  <c r="O1476" i="12"/>
  <c r="P1476" i="12" s="1"/>
  <c r="Q1476" i="12"/>
  <c r="O1348" i="12"/>
  <c r="P1348" i="12" s="1"/>
  <c r="Q1348" i="12"/>
  <c r="O1220" i="12"/>
  <c r="P1220" i="12" s="1"/>
  <c r="Q1220" i="12"/>
  <c r="O1071" i="12"/>
  <c r="P1071" i="12" s="1"/>
  <c r="Q1071" i="12"/>
  <c r="O815" i="12"/>
  <c r="P815" i="12" s="1"/>
  <c r="Q815" i="12"/>
  <c r="O432" i="12"/>
  <c r="P432" i="12" s="1"/>
  <c r="Q432" i="12"/>
  <c r="O2215" i="12"/>
  <c r="P2215" i="12" s="1"/>
  <c r="Q2215" i="12"/>
  <c r="O2151" i="12"/>
  <c r="P2151" i="12" s="1"/>
  <c r="Q2151" i="12"/>
  <c r="O2037" i="12"/>
  <c r="P2037" i="12" s="1"/>
  <c r="Q2037" i="12"/>
  <c r="O1909" i="12"/>
  <c r="P1909" i="12" s="1"/>
  <c r="Q1909" i="12"/>
  <c r="O1781" i="12"/>
  <c r="P1781" i="12" s="1"/>
  <c r="Q1781" i="12"/>
  <c r="O1653" i="12"/>
  <c r="P1653" i="12" s="1"/>
  <c r="Q1653" i="12"/>
  <c r="O1525" i="12"/>
  <c r="P1525" i="12" s="1"/>
  <c r="Q1525" i="12"/>
  <c r="P1397" i="12"/>
  <c r="O1397" i="12"/>
  <c r="Q1397" i="12"/>
  <c r="O1269" i="12"/>
  <c r="P1269" i="12" s="1"/>
  <c r="Q1269" i="12"/>
  <c r="O1141" i="12"/>
  <c r="P1141" i="12" s="1"/>
  <c r="Q1141" i="12"/>
  <c r="O912" i="12"/>
  <c r="P912" i="12" s="1"/>
  <c r="Q912" i="12"/>
  <c r="O618" i="12"/>
  <c r="P618" i="12"/>
  <c r="Q618" i="12"/>
  <c r="O2230" i="12"/>
  <c r="P2230" i="12" s="1"/>
  <c r="Q2230" i="12"/>
  <c r="O2166" i="12"/>
  <c r="P2166" i="12" s="1"/>
  <c r="Q2166" i="12"/>
  <c r="O2068" i="12"/>
  <c r="P2068" i="12" s="1"/>
  <c r="Q2068" i="12"/>
  <c r="O1940" i="12"/>
  <c r="P1940" i="12" s="1"/>
  <c r="Q1940" i="12"/>
  <c r="O1812" i="12"/>
  <c r="P1812" i="12" s="1"/>
  <c r="Q1812" i="12"/>
  <c r="O1684" i="12"/>
  <c r="P1684" i="12" s="1"/>
  <c r="Q1684" i="12"/>
  <c r="O1556" i="12"/>
  <c r="P1556" i="12" s="1"/>
  <c r="Q1556" i="12"/>
  <c r="O1428" i="12"/>
  <c r="P1428" i="12" s="1"/>
  <c r="Q1428" i="12"/>
  <c r="O1300" i="12"/>
  <c r="P1300" i="12" s="1"/>
  <c r="Q1300" i="12"/>
  <c r="O1172" i="12"/>
  <c r="P1172" i="12" s="1"/>
  <c r="Q1172" i="12"/>
  <c r="O975" i="12"/>
  <c r="P975" i="12" s="1"/>
  <c r="Q975" i="12"/>
  <c r="O702" i="12"/>
  <c r="P702" i="12" s="1"/>
  <c r="Q702" i="12"/>
  <c r="O120" i="12"/>
  <c r="P120" i="12" s="1"/>
  <c r="Q120" i="12"/>
  <c r="O2251" i="12"/>
  <c r="P2251" i="12" s="1"/>
  <c r="Q2251" i="12"/>
  <c r="O2219" i="12"/>
  <c r="P2219" i="12" s="1"/>
  <c r="Q2219" i="12"/>
  <c r="O2187" i="12"/>
  <c r="P2187" i="12" s="1"/>
  <c r="Q2187" i="12"/>
  <c r="O2155" i="12"/>
  <c r="P2155" i="12" s="1"/>
  <c r="Q2155" i="12"/>
  <c r="O2109" i="12"/>
  <c r="P2109" i="12" s="1"/>
  <c r="Q2109" i="12"/>
  <c r="Q2045" i="12"/>
  <c r="O2045" i="12"/>
  <c r="P2045" i="12" s="1"/>
  <c r="Q1981" i="12"/>
  <c r="O1981" i="12"/>
  <c r="P1981" i="12" s="1"/>
  <c r="O1917" i="12"/>
  <c r="P1917" i="12" s="1"/>
  <c r="Q1917" i="12"/>
  <c r="O1853" i="12"/>
  <c r="P1853" i="12" s="1"/>
  <c r="Q1853" i="12"/>
  <c r="Q1789" i="12"/>
  <c r="O1789" i="12"/>
  <c r="P1789" i="12" s="1"/>
  <c r="Q1725" i="12"/>
  <c r="O1725" i="12"/>
  <c r="P1725" i="12" s="1"/>
  <c r="O1661" i="12"/>
  <c r="P1661" i="12" s="1"/>
  <c r="Q1661" i="12"/>
  <c r="O1597" i="12"/>
  <c r="P1597" i="12" s="1"/>
  <c r="Q1597" i="12"/>
  <c r="Q1533" i="12"/>
  <c r="O1533" i="12"/>
  <c r="P1533" i="12" s="1"/>
  <c r="Q1469" i="12"/>
  <c r="O1469" i="12"/>
  <c r="P1469" i="12" s="1"/>
  <c r="O1405" i="12"/>
  <c r="P1405" i="12" s="1"/>
  <c r="Q1405" i="12"/>
  <c r="O1341" i="12"/>
  <c r="P1341" i="12" s="1"/>
  <c r="Q1341" i="12"/>
  <c r="Q1277" i="12"/>
  <c r="O1277" i="12"/>
  <c r="P1277" i="12" s="1"/>
  <c r="Q1213" i="12"/>
  <c r="O1213" i="12"/>
  <c r="P1213" i="12" s="1"/>
  <c r="O1149" i="12"/>
  <c r="P1149" i="12" s="1"/>
  <c r="Q1149" i="12"/>
  <c r="O1056" i="12"/>
  <c r="P1056" i="12" s="1"/>
  <c r="Q1056" i="12"/>
  <c r="O928" i="12"/>
  <c r="P928" i="12" s="1"/>
  <c r="Q928" i="12"/>
  <c r="O800" i="12"/>
  <c r="P800" i="12"/>
  <c r="Q800" i="12"/>
  <c r="O640" i="12"/>
  <c r="P640" i="12" s="1"/>
  <c r="Q640" i="12"/>
  <c r="O390" i="12"/>
  <c r="P390" i="12" s="1"/>
  <c r="Q390" i="12"/>
  <c r="O2242" i="12"/>
  <c r="P2242" i="12" s="1"/>
  <c r="Q2242" i="12"/>
  <c r="O2210" i="12"/>
  <c r="P2210" i="12" s="1"/>
  <c r="Q2210" i="12"/>
  <c r="O2178" i="12"/>
  <c r="P2178" i="12" s="1"/>
  <c r="Q2178" i="12"/>
  <c r="O2146" i="12"/>
  <c r="P2146" i="12" s="1"/>
  <c r="Q2146" i="12"/>
  <c r="O2092" i="12"/>
  <c r="P2092" i="12" s="1"/>
  <c r="Q2092" i="12"/>
  <c r="O2028" i="12"/>
  <c r="P2028" i="12" s="1"/>
  <c r="Q2028" i="12"/>
  <c r="O1964" i="12"/>
  <c r="P1964" i="12" s="1"/>
  <c r="Q1964" i="12"/>
  <c r="O1900" i="12"/>
  <c r="P1900" i="12" s="1"/>
  <c r="Q1900" i="12"/>
  <c r="O1836" i="12"/>
  <c r="P1836" i="12"/>
  <c r="Q1836" i="12"/>
  <c r="O1772" i="12"/>
  <c r="P1772" i="12" s="1"/>
  <c r="Q1772" i="12"/>
  <c r="O1708" i="12"/>
  <c r="P1708" i="12" s="1"/>
  <c r="Q1708" i="12"/>
  <c r="O1644" i="12"/>
  <c r="P1644" i="12" s="1"/>
  <c r="Q1644" i="12"/>
  <c r="O1580" i="12"/>
  <c r="P1580" i="12" s="1"/>
  <c r="Q1580" i="12"/>
  <c r="O1516" i="12"/>
  <c r="P1516" i="12" s="1"/>
  <c r="Q1516" i="12"/>
  <c r="O1452" i="12"/>
  <c r="P1452" i="12" s="1"/>
  <c r="Q1452" i="12"/>
  <c r="O1388" i="12"/>
  <c r="P1388" i="12"/>
  <c r="Q1388" i="12"/>
  <c r="O1324" i="12"/>
  <c r="P1324" i="12" s="1"/>
  <c r="Q1324" i="12"/>
  <c r="O1260" i="12"/>
  <c r="P1260" i="12" s="1"/>
  <c r="Q1260" i="12"/>
  <c r="O1196" i="12"/>
  <c r="P1196" i="12" s="1"/>
  <c r="Q1196" i="12"/>
  <c r="O1132" i="12"/>
  <c r="P1132" i="12" s="1"/>
  <c r="Q1132" i="12"/>
  <c r="O1023" i="12"/>
  <c r="P1023" i="12" s="1"/>
  <c r="Q1023" i="12"/>
  <c r="O895" i="12"/>
  <c r="P895" i="12" s="1"/>
  <c r="Q895" i="12"/>
  <c r="O766" i="12"/>
  <c r="P766" i="12" s="1"/>
  <c r="Q766" i="12"/>
  <c r="O596" i="12"/>
  <c r="P596" i="12" s="1"/>
  <c r="Q596" i="12"/>
  <c r="O291" i="12"/>
  <c r="P291" i="12" s="1"/>
  <c r="Q291" i="12"/>
  <c r="O2253" i="12"/>
  <c r="P2253" i="12" s="1"/>
  <c r="Q2253" i="12"/>
  <c r="O2237" i="12"/>
  <c r="P2237" i="12" s="1"/>
  <c r="Q2237" i="12"/>
  <c r="O2221" i="12"/>
  <c r="P2221" i="12" s="1"/>
  <c r="Q2221" i="12"/>
  <c r="O2205" i="12"/>
  <c r="P2205" i="12"/>
  <c r="Q2205" i="12"/>
  <c r="O2189" i="12"/>
  <c r="P2189" i="12" s="1"/>
  <c r="Q2189" i="12"/>
  <c r="O2173" i="12"/>
  <c r="P2173" i="12" s="1"/>
  <c r="Q2173" i="12"/>
  <c r="O2157" i="12"/>
  <c r="P2157" i="12" s="1"/>
  <c r="Q2157" i="12"/>
  <c r="O2141" i="12"/>
  <c r="P2141" i="12" s="1"/>
  <c r="Q2141" i="12"/>
  <c r="O2113" i="12"/>
  <c r="P2113" i="12" s="1"/>
  <c r="Q2113" i="12"/>
  <c r="O2081" i="12"/>
  <c r="P2081" i="12" s="1"/>
  <c r="Q2081" i="12"/>
  <c r="O2049" i="12"/>
  <c r="P2049" i="12" s="1"/>
  <c r="Q2049" i="12"/>
  <c r="O2017" i="12"/>
  <c r="P2017" i="12" s="1"/>
  <c r="Q2017" i="12"/>
  <c r="O1985" i="12"/>
  <c r="P1985" i="12" s="1"/>
  <c r="Q1985" i="12"/>
  <c r="O1953" i="12"/>
  <c r="P1953" i="12" s="1"/>
  <c r="Q1953" i="12"/>
  <c r="O1921" i="12"/>
  <c r="P1921" i="12" s="1"/>
  <c r="Q1921" i="12"/>
  <c r="O1889" i="12"/>
  <c r="P1889" i="12" s="1"/>
  <c r="Q1889" i="12"/>
  <c r="O1857" i="12"/>
  <c r="P1857" i="12" s="1"/>
  <c r="Q1857" i="12"/>
  <c r="O1825" i="12"/>
  <c r="P1825" i="12" s="1"/>
  <c r="Q1825" i="12"/>
  <c r="O1793" i="12"/>
  <c r="P1793" i="12"/>
  <c r="Q1793" i="12"/>
  <c r="O1761" i="12"/>
  <c r="P1761" i="12" s="1"/>
  <c r="Q1761" i="12"/>
  <c r="O1729" i="12"/>
  <c r="P1729" i="12" s="1"/>
  <c r="Q1729" i="12"/>
  <c r="O1697" i="12"/>
  <c r="P1697" i="12" s="1"/>
  <c r="Q1697" i="12"/>
  <c r="O1665" i="12"/>
  <c r="P1665" i="12" s="1"/>
  <c r="Q1665" i="12"/>
  <c r="O1633" i="12"/>
  <c r="P1633" i="12" s="1"/>
  <c r="Q1633" i="12"/>
  <c r="O1601" i="12"/>
  <c r="P1601" i="12" s="1"/>
  <c r="Q1601" i="12"/>
  <c r="O1569" i="12"/>
  <c r="P1569" i="12" s="1"/>
  <c r="Q1569" i="12"/>
  <c r="O1537" i="12"/>
  <c r="P1537" i="12" s="1"/>
  <c r="Q1537" i="12"/>
  <c r="O1505" i="12"/>
  <c r="P1505" i="12" s="1"/>
  <c r="Q1505" i="12"/>
  <c r="O1473" i="12"/>
  <c r="P1473" i="12"/>
  <c r="Q1473" i="12"/>
  <c r="O1441" i="12"/>
  <c r="P1441" i="12" s="1"/>
  <c r="Q1441" i="12"/>
  <c r="O1409" i="12"/>
  <c r="P1409" i="12" s="1"/>
  <c r="Q1409" i="12"/>
  <c r="O1377" i="12"/>
  <c r="P1377" i="12" s="1"/>
  <c r="Q1377" i="12"/>
  <c r="O1345" i="12"/>
  <c r="P1345" i="12" s="1"/>
  <c r="Q1345" i="12"/>
  <c r="O1313" i="12"/>
  <c r="P1313" i="12" s="1"/>
  <c r="Q1313" i="12"/>
  <c r="O1281" i="12"/>
  <c r="P1281" i="12" s="1"/>
  <c r="Q1281" i="12"/>
  <c r="O1249" i="12"/>
  <c r="P1249" i="12" s="1"/>
  <c r="Q1249" i="12"/>
  <c r="O1217" i="12"/>
  <c r="P1217" i="12" s="1"/>
  <c r="Q1217" i="12"/>
  <c r="O1185" i="12"/>
  <c r="P1185" i="12" s="1"/>
  <c r="Q1185" i="12"/>
  <c r="O1153" i="12"/>
  <c r="P1153" i="12" s="1"/>
  <c r="Q1153" i="12"/>
  <c r="O1121" i="12"/>
  <c r="P1121" i="12" s="1"/>
  <c r="Q1121" i="12"/>
  <c r="O1064" i="12"/>
  <c r="P1064" i="12" s="1"/>
  <c r="Q1064" i="12"/>
  <c r="O1000" i="12"/>
  <c r="P1000" i="12" s="1"/>
  <c r="Q1000" i="12"/>
  <c r="O936" i="12"/>
  <c r="P936" i="12" s="1"/>
  <c r="Q936" i="12"/>
  <c r="O872" i="12"/>
  <c r="P872" i="12" s="1"/>
  <c r="Q872" i="12"/>
  <c r="O808" i="12"/>
  <c r="P808" i="12"/>
  <c r="Q808" i="12"/>
  <c r="O736" i="12"/>
  <c r="P736" i="12" s="1"/>
  <c r="Q736" i="12"/>
  <c r="O650" i="12"/>
  <c r="P650" i="12" s="1"/>
  <c r="Q650" i="12"/>
  <c r="O565" i="12"/>
  <c r="P565" i="12" s="1"/>
  <c r="Q565" i="12"/>
  <c r="O412" i="12"/>
  <c r="P412" i="12"/>
  <c r="Q412" i="12"/>
  <c r="O207" i="12"/>
  <c r="P207" i="12" s="1"/>
  <c r="Q207" i="12"/>
  <c r="O2244" i="12"/>
  <c r="P2244" i="12" s="1"/>
  <c r="Q2244" i="12"/>
  <c r="O2228" i="12"/>
  <c r="P2228" i="12" s="1"/>
  <c r="Q2228" i="12"/>
  <c r="O2212" i="12"/>
  <c r="P2212" i="12" s="1"/>
  <c r="Q2212" i="12"/>
  <c r="O2196" i="12"/>
  <c r="P2196" i="12" s="1"/>
  <c r="Q2196" i="12"/>
  <c r="O2180" i="12"/>
  <c r="P2180" i="12" s="1"/>
  <c r="Q2180" i="12"/>
  <c r="O2164" i="12"/>
  <c r="P2164" i="12" s="1"/>
  <c r="Q2164" i="12"/>
  <c r="O2148" i="12"/>
  <c r="P2148" i="12" s="1"/>
  <c r="Q2148" i="12"/>
  <c r="O2128" i="12"/>
  <c r="P2128" i="12" s="1"/>
  <c r="Q2128" i="12"/>
  <c r="O2096" i="12"/>
  <c r="P2096" i="12" s="1"/>
  <c r="Q2096" i="12"/>
  <c r="O2064" i="12"/>
  <c r="P2064" i="12" s="1"/>
  <c r="Q2064" i="12"/>
  <c r="O2032" i="12"/>
  <c r="P2032" i="12" s="1"/>
  <c r="Q2032" i="12"/>
  <c r="O2000" i="12"/>
  <c r="P2000" i="12" s="1"/>
  <c r="Q2000" i="12"/>
  <c r="O1968" i="12"/>
  <c r="P1968" i="12" s="1"/>
  <c r="Q1968" i="12"/>
  <c r="O1936" i="12"/>
  <c r="P1936" i="12" s="1"/>
  <c r="Q1936" i="12"/>
  <c r="O1904" i="12"/>
  <c r="P1904" i="12" s="1"/>
  <c r="Q1904" i="12"/>
  <c r="O1872" i="12"/>
  <c r="P1872" i="12" s="1"/>
  <c r="Q1872" i="12"/>
  <c r="O1840" i="12"/>
  <c r="P1840" i="12" s="1"/>
  <c r="Q1840" i="12"/>
  <c r="O1808" i="12"/>
  <c r="P1808" i="12" s="1"/>
  <c r="Q1808" i="12"/>
  <c r="O1776" i="12"/>
  <c r="P1776" i="12" s="1"/>
  <c r="Q1776" i="12"/>
  <c r="O1744" i="12"/>
  <c r="P1744" i="12" s="1"/>
  <c r="Q1744" i="12"/>
  <c r="O1712" i="12"/>
  <c r="P1712" i="12" s="1"/>
  <c r="Q1712" i="12"/>
  <c r="O1680" i="12"/>
  <c r="P1680" i="12"/>
  <c r="Q1680" i="12"/>
  <c r="O1648" i="12"/>
  <c r="P1648" i="12" s="1"/>
  <c r="Q1648" i="12"/>
  <c r="O1616" i="12"/>
  <c r="P1616" i="12" s="1"/>
  <c r="Q1616" i="12"/>
  <c r="O1584" i="12"/>
  <c r="P1584" i="12" s="1"/>
  <c r="Q1584" i="12"/>
  <c r="O1552" i="12"/>
  <c r="P1552" i="12" s="1"/>
  <c r="Q1552" i="12"/>
  <c r="O1520" i="12"/>
  <c r="P1520" i="12" s="1"/>
  <c r="Q1520" i="12"/>
  <c r="O1488" i="12"/>
  <c r="P1488" i="12" s="1"/>
  <c r="Q1488" i="12"/>
  <c r="O1456" i="12"/>
  <c r="P1456" i="12" s="1"/>
  <c r="Q1456" i="12"/>
  <c r="O1424" i="12"/>
  <c r="P1424" i="12"/>
  <c r="Q1424" i="12"/>
  <c r="O1392" i="12"/>
  <c r="P1392" i="12" s="1"/>
  <c r="Q1392" i="12"/>
  <c r="O1360" i="12"/>
  <c r="P1360" i="12" s="1"/>
  <c r="Q1360" i="12"/>
  <c r="O1328" i="12"/>
  <c r="P1328" i="12" s="1"/>
  <c r="Q1328" i="12"/>
  <c r="O1296" i="12"/>
  <c r="P1296" i="12" s="1"/>
  <c r="Q1296" i="12"/>
  <c r="O1264" i="12"/>
  <c r="P1264" i="12" s="1"/>
  <c r="Q1264" i="12"/>
  <c r="O1232" i="12"/>
  <c r="P1232" i="12" s="1"/>
  <c r="Q1232" i="12"/>
  <c r="O1200" i="12"/>
  <c r="P1200" i="12" s="1"/>
  <c r="Q1200" i="12"/>
  <c r="O1168" i="12"/>
  <c r="P1168" i="12" s="1"/>
  <c r="Q1168" i="12"/>
  <c r="O1136" i="12"/>
  <c r="P1136" i="12" s="1"/>
  <c r="Q1136" i="12"/>
  <c r="O1095" i="12"/>
  <c r="P1095" i="12" s="1"/>
  <c r="Q1095" i="12"/>
  <c r="O1031" i="12"/>
  <c r="P1031" i="12" s="1"/>
  <c r="Q1031" i="12"/>
  <c r="O967" i="12"/>
  <c r="P967" i="12" s="1"/>
  <c r="Q967" i="12"/>
  <c r="O903" i="12"/>
  <c r="P903" i="12" s="1"/>
  <c r="Q903" i="12"/>
  <c r="O839" i="12"/>
  <c r="P839" i="12" s="1"/>
  <c r="Q839" i="12"/>
  <c r="O775" i="12"/>
  <c r="P775" i="12" s="1"/>
  <c r="Q775" i="12"/>
  <c r="O692" i="12"/>
  <c r="P692" i="12" s="1"/>
  <c r="Q692" i="12"/>
  <c r="O606" i="12"/>
  <c r="P606" i="12" s="1"/>
  <c r="Q606" i="12"/>
  <c r="O496" i="12"/>
  <c r="P496" i="12"/>
  <c r="Q496" i="12"/>
  <c r="O319" i="12"/>
  <c r="P319" i="12" s="1"/>
  <c r="Q319" i="12"/>
  <c r="O91" i="12"/>
  <c r="P91" i="12" s="1"/>
  <c r="Q91" i="12"/>
  <c r="O2127" i="12"/>
  <c r="P2127" i="12" s="1"/>
  <c r="Q2127" i="12"/>
  <c r="O2111" i="12"/>
  <c r="P2111" i="12" s="1"/>
  <c r="Q2111" i="12"/>
  <c r="O2095" i="12"/>
  <c r="P2095" i="12" s="1"/>
  <c r="Q2095" i="12"/>
  <c r="O2079" i="12"/>
  <c r="P2079" i="12" s="1"/>
  <c r="Q2079" i="12"/>
  <c r="O2063" i="12"/>
  <c r="Q2063" i="12"/>
  <c r="P2063" i="12"/>
  <c r="O2047" i="12"/>
  <c r="P2047" i="12" s="1"/>
  <c r="Q2047" i="12"/>
  <c r="O2031" i="12"/>
  <c r="P2031" i="12" s="1"/>
  <c r="Q2031" i="12"/>
  <c r="O2015" i="12"/>
  <c r="P2015" i="12" s="1"/>
  <c r="Q2015" i="12"/>
  <c r="O1999" i="12"/>
  <c r="P1999" i="12" s="1"/>
  <c r="Q1999" i="12"/>
  <c r="O1983" i="12"/>
  <c r="P1983" i="12" s="1"/>
  <c r="Q1983" i="12"/>
  <c r="O1967" i="12"/>
  <c r="P1967" i="12" s="1"/>
  <c r="Q1967" i="12"/>
  <c r="O1951" i="12"/>
  <c r="P1951" i="12" s="1"/>
  <c r="Q1951" i="12"/>
  <c r="O1935" i="12"/>
  <c r="P1935" i="12" s="1"/>
  <c r="Q1935" i="12"/>
  <c r="O1919" i="12"/>
  <c r="P1919" i="12" s="1"/>
  <c r="Q1919" i="12"/>
  <c r="O1903" i="12"/>
  <c r="P1903" i="12" s="1"/>
  <c r="Q1903" i="12"/>
  <c r="O1887" i="12"/>
  <c r="P1887" i="12" s="1"/>
  <c r="Q1887" i="12"/>
  <c r="O1871" i="12"/>
  <c r="P1871" i="12" s="1"/>
  <c r="Q1871" i="12"/>
  <c r="O1855" i="12"/>
  <c r="P1855" i="12" s="1"/>
  <c r="Q1855" i="12"/>
  <c r="O1839" i="12"/>
  <c r="P1839" i="12" s="1"/>
  <c r="Q1839" i="12"/>
  <c r="O1823" i="12"/>
  <c r="P1823" i="12" s="1"/>
  <c r="Q1823" i="12"/>
  <c r="O1807" i="12"/>
  <c r="P1807" i="12" s="1"/>
  <c r="Q1807" i="12"/>
  <c r="O1791" i="12"/>
  <c r="P1791" i="12" s="1"/>
  <c r="Q1791" i="12"/>
  <c r="O1775" i="12"/>
  <c r="P1775" i="12" s="1"/>
  <c r="Q1775" i="12"/>
  <c r="O1759" i="12"/>
  <c r="P1759" i="12" s="1"/>
  <c r="Q1759" i="12"/>
  <c r="O1743" i="12"/>
  <c r="P1743" i="12" s="1"/>
  <c r="Q1743" i="12"/>
  <c r="O1727" i="12"/>
  <c r="P1727" i="12" s="1"/>
  <c r="Q1727" i="12"/>
  <c r="O1711" i="12"/>
  <c r="P1711" i="12" s="1"/>
  <c r="Q1711" i="12"/>
  <c r="O1695" i="12"/>
  <c r="P1695" i="12" s="1"/>
  <c r="Q1695" i="12"/>
  <c r="O1679" i="12"/>
  <c r="P1679" i="12" s="1"/>
  <c r="Q1679" i="12"/>
  <c r="O1663" i="12"/>
  <c r="P1663" i="12" s="1"/>
  <c r="Q1663" i="12"/>
  <c r="O1647" i="12"/>
  <c r="P1647" i="12" s="1"/>
  <c r="Q1647" i="12"/>
  <c r="O1631" i="12"/>
  <c r="P1631" i="12" s="1"/>
  <c r="Q1631" i="12"/>
  <c r="O1615" i="12"/>
  <c r="P1615" i="12" s="1"/>
  <c r="Q1615" i="12"/>
  <c r="O1599" i="12"/>
  <c r="P1599" i="12" s="1"/>
  <c r="Q1599" i="12"/>
  <c r="O1583" i="12"/>
  <c r="P1583" i="12" s="1"/>
  <c r="Q1583" i="12"/>
  <c r="O1567" i="12"/>
  <c r="P1567" i="12" s="1"/>
  <c r="Q1567" i="12"/>
  <c r="O1551" i="12"/>
  <c r="P1551" i="12" s="1"/>
  <c r="Q1551" i="12"/>
  <c r="O1535" i="12"/>
  <c r="P1535" i="12" s="1"/>
  <c r="Q1535" i="12"/>
  <c r="O1519" i="12"/>
  <c r="P1519" i="12" s="1"/>
  <c r="Q1519" i="12"/>
  <c r="O1503" i="12"/>
  <c r="P1503" i="12" s="1"/>
  <c r="Q1503" i="12"/>
  <c r="O1487" i="12"/>
  <c r="P1487" i="12" s="1"/>
  <c r="Q1487" i="12"/>
  <c r="O1471" i="12"/>
  <c r="P1471" i="12"/>
  <c r="Q1471" i="12"/>
  <c r="O1455" i="12"/>
  <c r="P1455" i="12" s="1"/>
  <c r="Q1455" i="12"/>
  <c r="O1439" i="12"/>
  <c r="P1439" i="12" s="1"/>
  <c r="Q1439" i="12"/>
  <c r="O1423" i="12"/>
  <c r="P1423" i="12" s="1"/>
  <c r="Q1423" i="12"/>
  <c r="O1407" i="12"/>
  <c r="P1407" i="12"/>
  <c r="Q1407" i="12"/>
  <c r="O1391" i="12"/>
  <c r="P1391" i="12" s="1"/>
  <c r="Q1391" i="12"/>
  <c r="O1375" i="12"/>
  <c r="P1375" i="12" s="1"/>
  <c r="Q1375" i="12"/>
  <c r="O1359" i="12"/>
  <c r="P1359" i="12" s="1"/>
  <c r="Q1359" i="12"/>
  <c r="O1343" i="12"/>
  <c r="P1343" i="12" s="1"/>
  <c r="Q1343" i="12"/>
  <c r="O1327" i="12"/>
  <c r="P1327" i="12" s="1"/>
  <c r="Q1327" i="12"/>
  <c r="O1311" i="12"/>
  <c r="P1311" i="12" s="1"/>
  <c r="Q1311" i="12"/>
  <c r="O1295" i="12"/>
  <c r="P1295" i="12" s="1"/>
  <c r="Q1295" i="12"/>
  <c r="O1279" i="12"/>
  <c r="P1279" i="12" s="1"/>
  <c r="Q1279" i="12"/>
  <c r="O1263" i="12"/>
  <c r="P1263" i="12" s="1"/>
  <c r="Q1263" i="12"/>
  <c r="O1247" i="12"/>
  <c r="P1247" i="12" s="1"/>
  <c r="Q1247" i="12"/>
  <c r="O1231" i="12"/>
  <c r="P1231" i="12" s="1"/>
  <c r="Q1231" i="12"/>
  <c r="O1215" i="12"/>
  <c r="P1215" i="12" s="1"/>
  <c r="Q1215" i="12"/>
  <c r="O1199" i="12"/>
  <c r="P1199" i="12" s="1"/>
  <c r="Q1199" i="12"/>
  <c r="O1183" i="12"/>
  <c r="P1183" i="12" s="1"/>
  <c r="Q1183" i="12"/>
  <c r="O1167" i="12"/>
  <c r="P1167" i="12" s="1"/>
  <c r="Q1167" i="12"/>
  <c r="O1151" i="12"/>
  <c r="P1151" i="12" s="1"/>
  <c r="Q1151" i="12"/>
  <c r="O1135" i="12"/>
  <c r="P1135" i="12" s="1"/>
  <c r="Q1135" i="12"/>
  <c r="O1119" i="12"/>
  <c r="P1119" i="12" s="1"/>
  <c r="Q1119" i="12"/>
  <c r="O1092" i="12"/>
  <c r="P1092" i="12" s="1"/>
  <c r="Q1092" i="12"/>
  <c r="O1060" i="12"/>
  <c r="P1060" i="12" s="1"/>
  <c r="Q1060" i="12"/>
  <c r="O1028" i="12"/>
  <c r="P1028" i="12" s="1"/>
  <c r="Q1028" i="12"/>
  <c r="O996" i="12"/>
  <c r="P996" i="12" s="1"/>
  <c r="Q996" i="12"/>
  <c r="O964" i="12"/>
  <c r="P964" i="12" s="1"/>
  <c r="Q964" i="12"/>
  <c r="O932" i="12"/>
  <c r="P932" i="12" s="1"/>
  <c r="Q932" i="12"/>
  <c r="O900" i="12"/>
  <c r="P900" i="12" s="1"/>
  <c r="Q900" i="12"/>
  <c r="O868" i="12"/>
  <c r="P868" i="12" s="1"/>
  <c r="Q868" i="12"/>
  <c r="O836" i="12"/>
  <c r="P836" i="12"/>
  <c r="Q836" i="12"/>
  <c r="O804" i="12"/>
  <c r="P804" i="12" s="1"/>
  <c r="Q804" i="12"/>
  <c r="O772" i="12"/>
  <c r="P772" i="12" s="1"/>
  <c r="Q772" i="12"/>
  <c r="O730" i="12"/>
  <c r="P730" i="12" s="1"/>
  <c r="Q730" i="12"/>
  <c r="O688" i="12"/>
  <c r="P688" i="12" s="1"/>
  <c r="Q688" i="12"/>
  <c r="O645" i="12"/>
  <c r="P645" i="12" s="1"/>
  <c r="Q645" i="12"/>
  <c r="O602" i="12"/>
  <c r="P602" i="12" s="1"/>
  <c r="Q602" i="12"/>
  <c r="O560" i="12"/>
  <c r="P560" i="12" s="1"/>
  <c r="Q560" i="12"/>
  <c r="O486" i="12"/>
  <c r="P486" i="12" s="1"/>
  <c r="Q486" i="12"/>
  <c r="O401" i="12"/>
  <c r="P401" i="12" s="1"/>
  <c r="Q401" i="12"/>
  <c r="O307" i="12"/>
  <c r="P307" i="12" s="1"/>
  <c r="Q307" i="12"/>
  <c r="O192" i="12"/>
  <c r="P192" i="12" s="1"/>
  <c r="Q192" i="12"/>
  <c r="O79" i="12"/>
  <c r="P79" i="12" s="1"/>
  <c r="Q79" i="12"/>
  <c r="O2130" i="12"/>
  <c r="P2130" i="12" s="1"/>
  <c r="Q2130" i="12"/>
  <c r="O2114" i="12"/>
  <c r="P2114" i="12" s="1"/>
  <c r="Q2114" i="12"/>
  <c r="O2098" i="12"/>
  <c r="P2098" i="12" s="1"/>
  <c r="Q2098" i="12"/>
  <c r="O2082" i="12"/>
  <c r="P2082" i="12" s="1"/>
  <c r="Q2082" i="12"/>
  <c r="O2066" i="12"/>
  <c r="P2066" i="12" s="1"/>
  <c r="Q2066" i="12"/>
  <c r="O2050" i="12"/>
  <c r="P2050" i="12" s="1"/>
  <c r="Q2050" i="12"/>
  <c r="O2034" i="12"/>
  <c r="P2034" i="12" s="1"/>
  <c r="Q2034" i="12"/>
  <c r="O2018" i="12"/>
  <c r="P2018" i="12" s="1"/>
  <c r="Q2018" i="12"/>
  <c r="O2002" i="12"/>
  <c r="P2002" i="12" s="1"/>
  <c r="Q2002" i="12"/>
  <c r="O1986" i="12"/>
  <c r="P1986" i="12" s="1"/>
  <c r="Q1986" i="12"/>
  <c r="O1970" i="12"/>
  <c r="P1970" i="12" s="1"/>
  <c r="Q1970" i="12"/>
  <c r="O1954" i="12"/>
  <c r="P1954" i="12" s="1"/>
  <c r="Q1954" i="12"/>
  <c r="O1938" i="12"/>
  <c r="P1938" i="12" s="1"/>
  <c r="Q1938" i="12"/>
  <c r="O1922" i="12"/>
  <c r="P1922" i="12" s="1"/>
  <c r="Q1922" i="12"/>
  <c r="O1906" i="12"/>
  <c r="P1906" i="12" s="1"/>
  <c r="Q1906" i="12"/>
  <c r="O1890" i="12"/>
  <c r="P1890" i="12" s="1"/>
  <c r="Q1890" i="12"/>
  <c r="O1874" i="12"/>
  <c r="P1874" i="12" s="1"/>
  <c r="Q1874" i="12"/>
  <c r="O1858" i="12"/>
  <c r="P1858" i="12" s="1"/>
  <c r="Q1858" i="12"/>
  <c r="O1842" i="12"/>
  <c r="P1842" i="12" s="1"/>
  <c r="Q1842" i="12"/>
  <c r="O1826" i="12"/>
  <c r="P1826" i="12" s="1"/>
  <c r="Q1826" i="12"/>
  <c r="O1810" i="12"/>
  <c r="P1810" i="12" s="1"/>
  <c r="Q1810" i="12"/>
  <c r="O1794" i="12"/>
  <c r="P1794" i="12" s="1"/>
  <c r="Q1794" i="12"/>
  <c r="O1778" i="12"/>
  <c r="P1778" i="12" s="1"/>
  <c r="Q1778" i="12"/>
  <c r="O1762" i="12"/>
  <c r="P1762" i="12" s="1"/>
  <c r="Q1762" i="12"/>
  <c r="O1746" i="12"/>
  <c r="P1746" i="12" s="1"/>
  <c r="Q1746" i="12"/>
  <c r="O1730" i="12"/>
  <c r="P1730" i="12" s="1"/>
  <c r="Q1730" i="12"/>
  <c r="O1714" i="12"/>
  <c r="P1714" i="12" s="1"/>
  <c r="Q1714" i="12"/>
  <c r="O1698" i="12"/>
  <c r="P1698" i="12"/>
  <c r="Q1698" i="12"/>
  <c r="O1682" i="12"/>
  <c r="P1682" i="12" s="1"/>
  <c r="Q1682" i="12"/>
  <c r="O1666" i="12"/>
  <c r="P1666" i="12" s="1"/>
  <c r="Q1666" i="12"/>
  <c r="O1650" i="12"/>
  <c r="P1650" i="12" s="1"/>
  <c r="Q1650" i="12"/>
  <c r="O1634" i="12"/>
  <c r="P1634" i="12" s="1"/>
  <c r="Q1634" i="12"/>
  <c r="O1618" i="12"/>
  <c r="P1618" i="12"/>
  <c r="Q1618" i="12"/>
  <c r="O1602" i="12"/>
  <c r="P1602" i="12" s="1"/>
  <c r="Q1602" i="12"/>
  <c r="O1586" i="12"/>
  <c r="P1586" i="12" s="1"/>
  <c r="Q1586" i="12"/>
  <c r="O1570" i="12"/>
  <c r="P1570" i="12" s="1"/>
  <c r="Q1570" i="12"/>
  <c r="O1554" i="12"/>
  <c r="P1554" i="12" s="1"/>
  <c r="Q1554" i="12"/>
  <c r="O1538" i="12"/>
  <c r="P1538" i="12" s="1"/>
  <c r="Q1538" i="12"/>
  <c r="O1522" i="12"/>
  <c r="P1522" i="12" s="1"/>
  <c r="Q1522" i="12"/>
  <c r="O1506" i="12"/>
  <c r="P1506" i="12" s="1"/>
  <c r="Q1506" i="12"/>
  <c r="O1490" i="12"/>
  <c r="P1490" i="12" s="1"/>
  <c r="Q1490" i="12"/>
  <c r="O1474" i="12"/>
  <c r="P1474" i="12" s="1"/>
  <c r="Q1474" i="12"/>
  <c r="O1458" i="12"/>
  <c r="P1458" i="12" s="1"/>
  <c r="Q1458" i="12"/>
  <c r="O1442" i="12"/>
  <c r="P1442" i="12"/>
  <c r="Q1442" i="12"/>
  <c r="O1426" i="12"/>
  <c r="P1426" i="12" s="1"/>
  <c r="Q1426" i="12"/>
  <c r="O1410" i="12"/>
  <c r="P1410" i="12" s="1"/>
  <c r="Q1410" i="12"/>
  <c r="O1394" i="12"/>
  <c r="P1394" i="12" s="1"/>
  <c r="Q1394" i="12"/>
  <c r="O1378" i="12"/>
  <c r="P1378" i="12" s="1"/>
  <c r="Q1378" i="12"/>
  <c r="O1362" i="12"/>
  <c r="P1362" i="12" s="1"/>
  <c r="Q1362" i="12"/>
  <c r="O1346" i="12"/>
  <c r="P1346" i="12" s="1"/>
  <c r="Q1346" i="12"/>
  <c r="O1330" i="12"/>
  <c r="P1330" i="12" s="1"/>
  <c r="Q1330" i="12"/>
  <c r="O1314" i="12"/>
  <c r="P1314" i="12" s="1"/>
  <c r="Q1314" i="12"/>
  <c r="O1298" i="12"/>
  <c r="P1298" i="12" s="1"/>
  <c r="Q1298" i="12"/>
  <c r="O1282" i="12"/>
  <c r="P1282" i="12" s="1"/>
  <c r="Q1282" i="12"/>
  <c r="O1266" i="12"/>
  <c r="P1266" i="12" s="1"/>
  <c r="Q1266" i="12"/>
  <c r="O1250" i="12"/>
  <c r="P1250" i="12" s="1"/>
  <c r="Q1250" i="12"/>
  <c r="O1234" i="12"/>
  <c r="P1234" i="12" s="1"/>
  <c r="Q1234" i="12"/>
  <c r="O1218" i="12"/>
  <c r="P1218" i="12" s="1"/>
  <c r="Q1218" i="12"/>
  <c r="O1202" i="12"/>
  <c r="P1202" i="12" s="1"/>
  <c r="Q1202" i="12"/>
  <c r="O1186" i="12"/>
  <c r="P1186" i="12"/>
  <c r="Q1186" i="12"/>
  <c r="O1170" i="12"/>
  <c r="P1170" i="12" s="1"/>
  <c r="Q1170" i="12"/>
  <c r="O1154" i="12"/>
  <c r="P1154" i="12" s="1"/>
  <c r="Q1154" i="12"/>
  <c r="O1138" i="12"/>
  <c r="P1138" i="12" s="1"/>
  <c r="Q1138" i="12"/>
  <c r="O1122" i="12"/>
  <c r="P1122" i="12" s="1"/>
  <c r="Q1122" i="12"/>
  <c r="O1099" i="12"/>
  <c r="P1099" i="12" s="1"/>
  <c r="Q1099" i="12"/>
  <c r="O1067" i="12"/>
  <c r="P1067" i="12" s="1"/>
  <c r="Q1067" i="12"/>
  <c r="O1035" i="12"/>
  <c r="P1035" i="12" s="1"/>
  <c r="Q1035" i="12"/>
  <c r="O1003" i="12"/>
  <c r="P1003" i="12" s="1"/>
  <c r="Q1003" i="12"/>
  <c r="O971" i="12"/>
  <c r="P971" i="12" s="1"/>
  <c r="Q971" i="12"/>
  <c r="O939" i="12"/>
  <c r="P939" i="12" s="1"/>
  <c r="Q939" i="12"/>
  <c r="O907" i="12"/>
  <c r="P907" i="12" s="1"/>
  <c r="Q907" i="12"/>
  <c r="O875" i="12"/>
  <c r="P875" i="12" s="1"/>
  <c r="Q875" i="12"/>
  <c r="O843" i="12"/>
  <c r="P843" i="12" s="1"/>
  <c r="Q843" i="12"/>
  <c r="O811" i="12"/>
  <c r="P811" i="12"/>
  <c r="Q811" i="12"/>
  <c r="O779" i="12"/>
  <c r="P779" i="12" s="1"/>
  <c r="Q779" i="12"/>
  <c r="O740" i="12"/>
  <c r="P740" i="12" s="1"/>
  <c r="Q740" i="12"/>
  <c r="O697" i="12"/>
  <c r="P697" i="12" s="1"/>
  <c r="Q697" i="12"/>
  <c r="O654" i="12"/>
  <c r="P654" i="12" s="1"/>
  <c r="Q654" i="12"/>
  <c r="O612" i="12"/>
  <c r="P612" i="12" s="1"/>
  <c r="Q612" i="12"/>
  <c r="O569" i="12"/>
  <c r="P569" i="12" s="1"/>
  <c r="Q569" i="12"/>
  <c r="O506" i="12"/>
  <c r="P506" i="12" s="1"/>
  <c r="Q506" i="12"/>
  <c r="O421" i="12"/>
  <c r="P421" i="12" s="1"/>
  <c r="Q421" i="12"/>
  <c r="O333" i="12"/>
  <c r="P333" i="12" s="1"/>
  <c r="Q333" i="12"/>
  <c r="O219" i="12"/>
  <c r="P219" i="12" s="1"/>
  <c r="Q219" i="12"/>
  <c r="O105" i="12"/>
  <c r="P105" i="12"/>
  <c r="Q105" i="12"/>
  <c r="O1110" i="12"/>
  <c r="P1110" i="12" s="1"/>
  <c r="Q1110" i="12"/>
  <c r="O1094" i="12"/>
  <c r="P1094" i="12" s="1"/>
  <c r="Q1094" i="12"/>
  <c r="O1078" i="12"/>
  <c r="P1078" i="12" s="1"/>
  <c r="Q1078" i="12"/>
  <c r="O1062" i="12"/>
  <c r="P1062" i="12" s="1"/>
  <c r="Q1062" i="12"/>
  <c r="P1046" i="12"/>
  <c r="O1046" i="12"/>
  <c r="Q1046" i="12"/>
  <c r="O1030" i="12"/>
  <c r="P1030" i="12" s="1"/>
  <c r="Q1030" i="12"/>
  <c r="O1014" i="12"/>
  <c r="P1014" i="12" s="1"/>
  <c r="Q1014" i="12"/>
  <c r="O998" i="12"/>
  <c r="P998" i="12" s="1"/>
  <c r="Q998" i="12"/>
  <c r="O982" i="12"/>
  <c r="P982" i="12" s="1"/>
  <c r="Q982" i="12"/>
  <c r="O966" i="12"/>
  <c r="P966" i="12" s="1"/>
  <c r="Q966" i="12"/>
  <c r="O950" i="12"/>
  <c r="P950" i="12" s="1"/>
  <c r="Q950" i="12"/>
  <c r="O934" i="12"/>
  <c r="P934" i="12" s="1"/>
  <c r="Q934" i="12"/>
  <c r="O918" i="12"/>
  <c r="P918" i="12" s="1"/>
  <c r="Q918" i="12"/>
  <c r="O902" i="12"/>
  <c r="P902" i="12" s="1"/>
  <c r="Q902" i="12"/>
  <c r="O886" i="12"/>
  <c r="P886" i="12" s="1"/>
  <c r="Q886" i="12"/>
  <c r="O870" i="12"/>
  <c r="P870" i="12" s="1"/>
  <c r="Q870" i="12"/>
  <c r="O854" i="12"/>
  <c r="P854" i="12" s="1"/>
  <c r="Q854" i="12"/>
  <c r="O838" i="12"/>
  <c r="P838" i="12" s="1"/>
  <c r="Q838" i="12"/>
  <c r="O822" i="12"/>
  <c r="P822" i="12" s="1"/>
  <c r="Q822" i="12"/>
  <c r="O806" i="12"/>
  <c r="P806" i="12" s="1"/>
  <c r="Q806" i="12"/>
  <c r="O790" i="12"/>
  <c r="P790" i="12" s="1"/>
  <c r="Q790" i="12"/>
  <c r="O774" i="12"/>
  <c r="P774" i="12" s="1"/>
  <c r="Q774" i="12"/>
  <c r="O754" i="12"/>
  <c r="P754" i="12" s="1"/>
  <c r="Q754" i="12"/>
  <c r="O733" i="12"/>
  <c r="P733" i="12" s="1"/>
  <c r="Q733" i="12"/>
  <c r="O712" i="12"/>
  <c r="P712" i="12" s="1"/>
  <c r="Q712" i="12"/>
  <c r="O690" i="12"/>
  <c r="P690" i="12" s="1"/>
  <c r="Q690" i="12"/>
  <c r="O669" i="12"/>
  <c r="P669" i="12" s="1"/>
  <c r="Q669" i="12"/>
  <c r="O648" i="12"/>
  <c r="P648" i="12" s="1"/>
  <c r="Q648" i="12"/>
  <c r="O626" i="12"/>
  <c r="P626" i="12" s="1"/>
  <c r="Q626" i="12"/>
  <c r="O605" i="12"/>
  <c r="P605" i="12" s="1"/>
  <c r="Q605" i="12"/>
  <c r="O584" i="12"/>
  <c r="P584" i="12" s="1"/>
  <c r="Q584" i="12"/>
  <c r="O562" i="12"/>
  <c r="P562" i="12" s="1"/>
  <c r="Q562" i="12"/>
  <c r="P534" i="12"/>
  <c r="O534" i="12"/>
  <c r="Q534" i="12"/>
  <c r="O492" i="12"/>
  <c r="P492" i="12"/>
  <c r="Q492" i="12"/>
  <c r="O449" i="12"/>
  <c r="P449" i="12" s="1"/>
  <c r="Q449" i="12"/>
  <c r="O406" i="12"/>
  <c r="P406" i="12" s="1"/>
  <c r="Q406" i="12"/>
  <c r="O364" i="12"/>
  <c r="P364" i="12" s="1"/>
  <c r="Q364" i="12"/>
  <c r="O313" i="12"/>
  <c r="P313" i="12" s="1"/>
  <c r="Q313" i="12"/>
  <c r="O256" i="12"/>
  <c r="P256" i="12"/>
  <c r="Q256" i="12"/>
  <c r="O200" i="12"/>
  <c r="P200" i="12" s="1"/>
  <c r="Q200" i="12"/>
  <c r="O143" i="12"/>
  <c r="P143" i="12" s="1"/>
  <c r="Q143" i="12"/>
  <c r="O85" i="12"/>
  <c r="P85" i="12"/>
  <c r="Q85" i="12"/>
  <c r="O29" i="12"/>
  <c r="P29" i="12" s="1"/>
  <c r="Q29" i="12"/>
  <c r="O1105" i="12"/>
  <c r="P1105" i="12" s="1"/>
  <c r="Q1105" i="12"/>
  <c r="O1089" i="12"/>
  <c r="P1089" i="12" s="1"/>
  <c r="Q1089" i="12"/>
  <c r="O1073" i="12"/>
  <c r="P1073" i="12" s="1"/>
  <c r="Q1073" i="12"/>
  <c r="O1057" i="12"/>
  <c r="P1057" i="12" s="1"/>
  <c r="Q1057" i="12"/>
  <c r="O1041" i="12"/>
  <c r="P1041" i="12" s="1"/>
  <c r="Q1041" i="12"/>
  <c r="O1025" i="12"/>
  <c r="P1025" i="12" s="1"/>
  <c r="Q1025" i="12"/>
  <c r="O1009" i="12"/>
  <c r="P1009" i="12" s="1"/>
  <c r="Q1009" i="12"/>
  <c r="O993" i="12"/>
  <c r="P993" i="12" s="1"/>
  <c r="Q993" i="12"/>
  <c r="O977" i="12"/>
  <c r="P977" i="12" s="1"/>
  <c r="Q977" i="12"/>
  <c r="O961" i="12"/>
  <c r="P961" i="12" s="1"/>
  <c r="Q961" i="12"/>
  <c r="O945" i="12"/>
  <c r="P945" i="12" s="1"/>
  <c r="Q945" i="12"/>
  <c r="O929" i="12"/>
  <c r="P929" i="12" s="1"/>
  <c r="Q929" i="12"/>
  <c r="O913" i="12"/>
  <c r="P913" i="12" s="1"/>
  <c r="Q913" i="12"/>
  <c r="O897" i="12"/>
  <c r="P897" i="12" s="1"/>
  <c r="Q897" i="12"/>
  <c r="O881" i="12"/>
  <c r="P881" i="12" s="1"/>
  <c r="Q881" i="12"/>
  <c r="O865" i="12"/>
  <c r="P865" i="12" s="1"/>
  <c r="Q865" i="12"/>
  <c r="O849" i="12"/>
  <c r="P849" i="12" s="1"/>
  <c r="Q849" i="12"/>
  <c r="O833" i="12"/>
  <c r="P833" i="12" s="1"/>
  <c r="Q833" i="12"/>
  <c r="O817" i="12"/>
  <c r="P817" i="12" s="1"/>
  <c r="Q817" i="12"/>
  <c r="O801" i="12"/>
  <c r="P801" i="12" s="1"/>
  <c r="Q801" i="12"/>
  <c r="O785" i="12"/>
  <c r="P785" i="12" s="1"/>
  <c r="Q785" i="12"/>
  <c r="O769" i="12"/>
  <c r="P769" i="12" s="1"/>
  <c r="Q769" i="12"/>
  <c r="O748" i="12"/>
  <c r="P748" i="12" s="1"/>
  <c r="Q748" i="12"/>
  <c r="O726" i="12"/>
  <c r="P726" i="12" s="1"/>
  <c r="Q726" i="12"/>
  <c r="O705" i="12"/>
  <c r="P705" i="12" s="1"/>
  <c r="Q705" i="12"/>
  <c r="O684" i="12"/>
  <c r="P684" i="12" s="1"/>
  <c r="Q684" i="12"/>
  <c r="O662" i="12"/>
  <c r="P662" i="12" s="1"/>
  <c r="Q662" i="12"/>
  <c r="O641" i="12"/>
  <c r="P641" i="12" s="1"/>
  <c r="Q641" i="12"/>
  <c r="O620" i="12"/>
  <c r="P620" i="12"/>
  <c r="Q620" i="12"/>
  <c r="O598" i="12"/>
  <c r="P598" i="12" s="1"/>
  <c r="Q598" i="12"/>
  <c r="O577" i="12"/>
  <c r="P577" i="12" s="1"/>
  <c r="Q577" i="12"/>
  <c r="O556" i="12"/>
  <c r="P556" i="12" s="1"/>
  <c r="Q556" i="12"/>
  <c r="O522" i="12"/>
  <c r="P522" i="12" s="1"/>
  <c r="Q522" i="12"/>
  <c r="O480" i="12"/>
  <c r="P480" i="12" s="1"/>
  <c r="Q480" i="12"/>
  <c r="O437" i="12"/>
  <c r="P437" i="12" s="1"/>
  <c r="Q437" i="12"/>
  <c r="O394" i="12"/>
  <c r="P394" i="12" s="1"/>
  <c r="Q394" i="12"/>
  <c r="O352" i="12"/>
  <c r="P352" i="12" s="1"/>
  <c r="Q352" i="12"/>
  <c r="O297" i="12"/>
  <c r="P297" i="12" s="1"/>
  <c r="Q297" i="12"/>
  <c r="O240" i="12"/>
  <c r="P240" i="12" s="1"/>
  <c r="Q240" i="12"/>
  <c r="O184" i="12"/>
  <c r="P184" i="12"/>
  <c r="Q184" i="12"/>
  <c r="O127" i="12"/>
  <c r="P127" i="12" s="1"/>
  <c r="Q127" i="12"/>
  <c r="O69" i="12"/>
  <c r="P69" i="12" s="1"/>
  <c r="Q69" i="12"/>
  <c r="O13" i="12"/>
  <c r="P13" i="12"/>
  <c r="Q13" i="12"/>
  <c r="O526" i="12"/>
  <c r="P526" i="12" s="1"/>
  <c r="Q526" i="12"/>
  <c r="O505" i="12"/>
  <c r="P505" i="12" s="1"/>
  <c r="Q505" i="12"/>
  <c r="O484" i="12"/>
  <c r="P484" i="12" s="1"/>
  <c r="Q484" i="12"/>
  <c r="O462" i="12"/>
  <c r="P462" i="12" s="1"/>
  <c r="Q462" i="12"/>
  <c r="O441" i="12"/>
  <c r="P441" i="12" s="1"/>
  <c r="Q441" i="12"/>
  <c r="O420" i="12"/>
  <c r="P420" i="12" s="1"/>
  <c r="Q420" i="12"/>
  <c r="O398" i="12"/>
  <c r="P398" i="12" s="1"/>
  <c r="Q398" i="12"/>
  <c r="O377" i="12"/>
  <c r="P377" i="12" s="1"/>
  <c r="Q377" i="12"/>
  <c r="O356" i="12"/>
  <c r="P356" i="12" s="1"/>
  <c r="Q356" i="12"/>
  <c r="O331" i="12"/>
  <c r="P331" i="12"/>
  <c r="Q331" i="12"/>
  <c r="O303" i="12"/>
  <c r="P303" i="12" s="1"/>
  <c r="Q303" i="12"/>
  <c r="O275" i="12"/>
  <c r="P275" i="12" s="1"/>
  <c r="Q275" i="12"/>
  <c r="O245" i="12"/>
  <c r="P245" i="12"/>
  <c r="Q245" i="12"/>
  <c r="O217" i="12"/>
  <c r="P217" i="12" s="1"/>
  <c r="Q217" i="12"/>
  <c r="O189" i="12"/>
  <c r="P189" i="12" s="1"/>
  <c r="Q189" i="12"/>
  <c r="O160" i="12"/>
  <c r="P160" i="12" s="1"/>
  <c r="Q160" i="12"/>
  <c r="O132" i="12"/>
  <c r="P132" i="12"/>
  <c r="Q132" i="12"/>
  <c r="O104" i="12"/>
  <c r="P104" i="12" s="1"/>
  <c r="Q104" i="12"/>
  <c r="O75" i="12"/>
  <c r="P75" i="12" s="1"/>
  <c r="Q75" i="12"/>
  <c r="O47" i="12"/>
  <c r="P47" i="12"/>
  <c r="Q47" i="12"/>
  <c r="O19" i="12"/>
  <c r="P19" i="12" s="1"/>
  <c r="Q19" i="12"/>
  <c r="O536" i="12"/>
  <c r="P536" i="12" s="1"/>
  <c r="Q536" i="12"/>
  <c r="O514" i="12"/>
  <c r="P514" i="12" s="1"/>
  <c r="Q514" i="12"/>
  <c r="O493" i="12"/>
  <c r="P493" i="12" s="1"/>
  <c r="Q493" i="12"/>
  <c r="O472" i="12"/>
  <c r="P472" i="12" s="1"/>
  <c r="Q472" i="12"/>
  <c r="O450" i="12"/>
  <c r="P450" i="12" s="1"/>
  <c r="Q450" i="12"/>
  <c r="O429" i="12"/>
  <c r="P429" i="12" s="1"/>
  <c r="Q429" i="12"/>
  <c r="O408" i="12"/>
  <c r="P408" i="12"/>
  <c r="Q408" i="12"/>
  <c r="O386" i="12"/>
  <c r="P386" i="12" s="1"/>
  <c r="Q386" i="12"/>
  <c r="O365" i="12"/>
  <c r="P365" i="12" s="1"/>
  <c r="Q365" i="12"/>
  <c r="O344" i="12"/>
  <c r="P344" i="12" s="1"/>
  <c r="Q344" i="12"/>
  <c r="O315" i="12"/>
  <c r="P315" i="12" s="1"/>
  <c r="Q315" i="12"/>
  <c r="O287" i="12"/>
  <c r="P287" i="12" s="1"/>
  <c r="Q287" i="12"/>
  <c r="O259" i="12"/>
  <c r="P259" i="12" s="1"/>
  <c r="Q259" i="12"/>
  <c r="O229" i="12"/>
  <c r="P229" i="12" s="1"/>
  <c r="Q229" i="12"/>
  <c r="O201" i="12"/>
  <c r="P201" i="12" s="1"/>
  <c r="Q201" i="12"/>
  <c r="O173" i="12"/>
  <c r="P173" i="12" s="1"/>
  <c r="Q173" i="12"/>
  <c r="O144" i="12"/>
  <c r="P144" i="12" s="1"/>
  <c r="Q144" i="12"/>
  <c r="O116" i="12"/>
  <c r="P116" i="12" s="1"/>
  <c r="Q116" i="12"/>
  <c r="O88" i="12"/>
  <c r="P88" i="12" s="1"/>
  <c r="Q88" i="12"/>
  <c r="O59" i="12"/>
  <c r="P59" i="12"/>
  <c r="Q59" i="12"/>
  <c r="O31" i="12"/>
  <c r="P31" i="12" s="1"/>
  <c r="Q31" i="12"/>
  <c r="O8" i="12"/>
  <c r="P8" i="12" s="1"/>
  <c r="Q8" i="12"/>
  <c r="O755" i="12"/>
  <c r="P755" i="12" s="1"/>
  <c r="Q755" i="12"/>
  <c r="O739" i="12"/>
  <c r="P739" i="12" s="1"/>
  <c r="Q739" i="12"/>
  <c r="O723" i="12"/>
  <c r="P723" i="12" s="1"/>
  <c r="Q723" i="12"/>
  <c r="O707" i="12"/>
  <c r="P707" i="12" s="1"/>
  <c r="Q707" i="12"/>
  <c r="O691" i="12"/>
  <c r="P691" i="12" s="1"/>
  <c r="Q691" i="12"/>
  <c r="O675" i="12"/>
  <c r="P675" i="12" s="1"/>
  <c r="Q675" i="12"/>
  <c r="O659" i="12"/>
  <c r="P659" i="12" s="1"/>
  <c r="Q659" i="12"/>
  <c r="O643" i="12"/>
  <c r="P643" i="12" s="1"/>
  <c r="Q643" i="12"/>
  <c r="O627" i="12"/>
  <c r="P627" i="12" s="1"/>
  <c r="Q627" i="12"/>
  <c r="O611" i="12"/>
  <c r="P611" i="12" s="1"/>
  <c r="Q611" i="12"/>
  <c r="O595" i="12"/>
  <c r="P595" i="12"/>
  <c r="Q595" i="12"/>
  <c r="O579" i="12"/>
  <c r="P579" i="12" s="1"/>
  <c r="Q579" i="12"/>
  <c r="O563" i="12"/>
  <c r="P563" i="12" s="1"/>
  <c r="Q563" i="12"/>
  <c r="O547" i="12"/>
  <c r="P547" i="12" s="1"/>
  <c r="Q547" i="12"/>
  <c r="O531" i="12"/>
  <c r="P531" i="12" s="1"/>
  <c r="Q531" i="12"/>
  <c r="O515" i="12"/>
  <c r="P515" i="12" s="1"/>
  <c r="Q515" i="12"/>
  <c r="O499" i="12"/>
  <c r="P499" i="12" s="1"/>
  <c r="Q499" i="12"/>
  <c r="O483" i="12"/>
  <c r="P483" i="12" s="1"/>
  <c r="Q483" i="12"/>
  <c r="O467" i="12"/>
  <c r="P467" i="12" s="1"/>
  <c r="Q467" i="12"/>
  <c r="O451" i="12"/>
  <c r="P451" i="12" s="1"/>
  <c r="Q451" i="12"/>
  <c r="O435" i="12"/>
  <c r="P435" i="12" s="1"/>
  <c r="Q435" i="12"/>
  <c r="O419" i="12"/>
  <c r="P419" i="12" s="1"/>
  <c r="Q419" i="12"/>
  <c r="O403" i="12"/>
  <c r="P403" i="12" s="1"/>
  <c r="Q403" i="12"/>
  <c r="O387" i="12"/>
  <c r="P387" i="12" s="1"/>
  <c r="Q387" i="12"/>
  <c r="O371" i="12"/>
  <c r="P371" i="12"/>
  <c r="Q371" i="12"/>
  <c r="O355" i="12"/>
  <c r="P355" i="12" s="1"/>
  <c r="Q355" i="12"/>
  <c r="O337" i="12"/>
  <c r="P337" i="12" s="1"/>
  <c r="Q337" i="12"/>
  <c r="O316" i="12"/>
  <c r="P316" i="12" s="1"/>
  <c r="Q316" i="12"/>
  <c r="O295" i="12"/>
  <c r="P295" i="12" s="1"/>
  <c r="Q295" i="12"/>
  <c r="O273" i="12"/>
  <c r="P273" i="12"/>
  <c r="Q273" i="12"/>
  <c r="O252" i="12"/>
  <c r="P252" i="12" s="1"/>
  <c r="Q252" i="12"/>
  <c r="O231" i="12"/>
  <c r="P231" i="12" s="1"/>
  <c r="Q231" i="12"/>
  <c r="O209" i="12"/>
  <c r="P209" i="12"/>
  <c r="Q209" i="12"/>
  <c r="O188" i="12"/>
  <c r="P188" i="12" s="1"/>
  <c r="Q188" i="12"/>
  <c r="O167" i="12"/>
  <c r="P167" i="12" s="1"/>
  <c r="Q167" i="12"/>
  <c r="O145" i="12"/>
  <c r="P145" i="12" s="1"/>
  <c r="Q145" i="12"/>
  <c r="O124" i="12"/>
  <c r="P124" i="12" s="1"/>
  <c r="Q124" i="12"/>
  <c r="O103" i="12"/>
  <c r="P103" i="12" s="1"/>
  <c r="Q103" i="12"/>
  <c r="O81" i="12"/>
  <c r="P81" i="12"/>
  <c r="Q81" i="12"/>
  <c r="O60" i="12"/>
  <c r="P60" i="12" s="1"/>
  <c r="Q60" i="12"/>
  <c r="O39" i="12"/>
  <c r="P39" i="12" s="1"/>
  <c r="Q39" i="12"/>
  <c r="O17" i="12"/>
  <c r="P17" i="12" s="1"/>
  <c r="Q17" i="12"/>
  <c r="O338" i="12"/>
  <c r="P338" i="12" s="1"/>
  <c r="Q338" i="12"/>
  <c r="O322" i="12"/>
  <c r="P322" i="12" s="1"/>
  <c r="Q322" i="12"/>
  <c r="O306" i="12"/>
  <c r="P306" i="12" s="1"/>
  <c r="Q306" i="12"/>
  <c r="O290" i="12"/>
  <c r="P290" i="12" s="1"/>
  <c r="Q290" i="12"/>
  <c r="O274" i="12"/>
  <c r="P274" i="12" s="1"/>
  <c r="Q274" i="12"/>
  <c r="O258" i="12"/>
  <c r="P258" i="12" s="1"/>
  <c r="Q258" i="12"/>
  <c r="O242" i="12"/>
  <c r="P242" i="12" s="1"/>
  <c r="Q242" i="12"/>
  <c r="O226" i="12"/>
  <c r="P226" i="12" s="1"/>
  <c r="Q226" i="12"/>
  <c r="O210" i="12"/>
  <c r="P210" i="12" s="1"/>
  <c r="Q210" i="12"/>
  <c r="O194" i="12"/>
  <c r="P194" i="12" s="1"/>
  <c r="Q194" i="12"/>
  <c r="O178" i="12"/>
  <c r="P178" i="12" s="1"/>
  <c r="Q178" i="12"/>
  <c r="O162" i="12"/>
  <c r="P162" i="12" s="1"/>
  <c r="Q162" i="12"/>
  <c r="O146" i="12"/>
  <c r="P146" i="12" s="1"/>
  <c r="Q146" i="12"/>
  <c r="O130" i="12"/>
  <c r="P130" i="12" s="1"/>
  <c r="Q130" i="12"/>
  <c r="O114" i="12"/>
  <c r="P114" i="12" s="1"/>
  <c r="Q114" i="12"/>
  <c r="O98" i="12"/>
  <c r="P98" i="12" s="1"/>
  <c r="Q98" i="12"/>
  <c r="O82" i="12"/>
  <c r="P82" i="12" s="1"/>
  <c r="Q82" i="12"/>
  <c r="O66" i="12"/>
  <c r="P66" i="12" s="1"/>
  <c r="Q66" i="12"/>
  <c r="O50" i="12"/>
  <c r="P50" i="12" s="1"/>
  <c r="Q50" i="12"/>
  <c r="O34" i="12"/>
  <c r="P34" i="12" s="1"/>
  <c r="Q34" i="12"/>
  <c r="O18" i="12"/>
  <c r="P18" i="12" s="1"/>
  <c r="Q18" i="12"/>
  <c r="O2" i="12"/>
  <c r="P2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807711-6BE7-4541-9B0C-DA743411A292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20E1685-3297-4C55-A7E6-DD997808D090}" name="WorksheetConnection_Confirmé 5 - TCDs.xlsx!Tableau1" type="102" refreshedVersion="6" minRefreshableVersion="5">
    <extLst>
      <ext xmlns:x15="http://schemas.microsoft.com/office/spreadsheetml/2010/11/main" uri="{DE250136-89BD-433C-8126-D09CA5730AF9}">
        <x15:connection id="Tableau1">
          <x15:rangePr sourceName="_xlcn.WorksheetConnection_Confirmé5TCDs.xlsxTableau11"/>
        </x15:connection>
      </ext>
    </extLst>
  </connection>
  <connection id="3" xr16:uid="{5C77BE86-A3E7-4848-9FB5-1B24FBF287A9}" name="WorksheetConnection_Données!$A:$Q" type="102" refreshedVersion="6" minRefreshableVersion="5">
    <extLst>
      <ext xmlns:x15="http://schemas.microsoft.com/office/spreadsheetml/2010/11/main" uri="{DE250136-89BD-433C-8126-D09CA5730AF9}">
        <x15:connection id="Plage" autoDelete="1">
          <x15:rangePr sourceName="_xlcn.WorksheetConnection_DonnéesAQ1"/>
        </x15:connection>
      </ext>
    </extLst>
  </connection>
</connections>
</file>

<file path=xl/sharedStrings.xml><?xml version="1.0" encoding="utf-8"?>
<sst xmlns="http://schemas.openxmlformats.org/spreadsheetml/2006/main" count="71938" uniqueCount="11596">
  <si>
    <t>OrderCode</t>
  </si>
  <si>
    <t>Product</t>
  </si>
  <si>
    <t>CustomerCode</t>
  </si>
  <si>
    <t>Customer</t>
  </si>
  <si>
    <t>AnaCode</t>
  </si>
  <si>
    <t>OrderDate</t>
  </si>
  <si>
    <t>OrderDueTo</t>
  </si>
  <si>
    <t>Concombre</t>
  </si>
  <si>
    <t>DISTRI2</t>
  </si>
  <si>
    <t>DISTRI1</t>
  </si>
  <si>
    <t>AGRICOP12</t>
  </si>
  <si>
    <t>Oignon</t>
  </si>
  <si>
    <t>Pruneau</t>
  </si>
  <si>
    <t>AGRICOP2</t>
  </si>
  <si>
    <t>DISTRI3</t>
  </si>
  <si>
    <t>Citron</t>
  </si>
  <si>
    <t>Agneau</t>
  </si>
  <si>
    <t>INDUS2</t>
  </si>
  <si>
    <t>INDUS9</t>
  </si>
  <si>
    <t>Bettrave</t>
  </si>
  <si>
    <t>Orange</t>
  </si>
  <si>
    <t>Carotte</t>
  </si>
  <si>
    <t>AGRICOP7</t>
  </si>
  <si>
    <t>INDUS1</t>
  </si>
  <si>
    <t>INDUS7</t>
  </si>
  <si>
    <t>Haricots vert</t>
  </si>
  <si>
    <t>Radis</t>
  </si>
  <si>
    <t>AGRICOP8</t>
  </si>
  <si>
    <t>Petits pois</t>
  </si>
  <si>
    <t>Porc</t>
  </si>
  <si>
    <t>Bœuf</t>
  </si>
  <si>
    <t>Pomme de terre</t>
  </si>
  <si>
    <t>Tomate</t>
  </si>
  <si>
    <t>Canard</t>
  </si>
  <si>
    <t>INDUS3</t>
  </si>
  <si>
    <t>INDUS8</t>
  </si>
  <si>
    <t>Saumon</t>
  </si>
  <si>
    <t>Amandes</t>
  </si>
  <si>
    <t>AGRICOP9</t>
  </si>
  <si>
    <t>AGRICOP3</t>
  </si>
  <si>
    <t>AGRICOP10</t>
  </si>
  <si>
    <t>Poires</t>
  </si>
  <si>
    <t>Jus de fruits</t>
  </si>
  <si>
    <t>Pomme</t>
  </si>
  <si>
    <t>Framboise</t>
  </si>
  <si>
    <t>Fraise</t>
  </si>
  <si>
    <t>Raisin</t>
  </si>
  <si>
    <t>INDUS28</t>
  </si>
  <si>
    <t>CMD01490005</t>
  </si>
  <si>
    <t>CLI00043</t>
  </si>
  <si>
    <t>OGM</t>
  </si>
  <si>
    <t>CMD01353002</t>
  </si>
  <si>
    <t>CLI00010</t>
  </si>
  <si>
    <t>CMD01569203</t>
  </si>
  <si>
    <t>CLI00079</t>
  </si>
  <si>
    <t>CMD01375901</t>
  </si>
  <si>
    <t>CMD01546204</t>
  </si>
  <si>
    <t>CMD01659901</t>
  </si>
  <si>
    <t>CLI00087</t>
  </si>
  <si>
    <t>CMD01408209</t>
  </si>
  <si>
    <t>CMD01390402</t>
  </si>
  <si>
    <t>CLI00021</t>
  </si>
  <si>
    <t>CMD01654001</t>
  </si>
  <si>
    <t>PLLT</t>
  </si>
  <si>
    <t>CMD01628503</t>
  </si>
  <si>
    <t>CLI00040</t>
  </si>
  <si>
    <t>CMD01602501</t>
  </si>
  <si>
    <t>CLI00005</t>
  </si>
  <si>
    <t>CMD01375904</t>
  </si>
  <si>
    <t>CMD01445006</t>
  </si>
  <si>
    <t>CMD01627001</t>
  </si>
  <si>
    <t>CMD01414901</t>
  </si>
  <si>
    <t>CLI00020</t>
  </si>
  <si>
    <t>CLI00049</t>
  </si>
  <si>
    <t>CMD01720308</t>
  </si>
  <si>
    <t>CLI00009</t>
  </si>
  <si>
    <t>CMD01490002</t>
  </si>
  <si>
    <t>CMD01586301</t>
  </si>
  <si>
    <t>CMD01546207</t>
  </si>
  <si>
    <t>CMD01390403</t>
  </si>
  <si>
    <t>CMD01502002</t>
  </si>
  <si>
    <t>CMD01660001</t>
  </si>
  <si>
    <t>CMD01445001</t>
  </si>
  <si>
    <t>CMD01357902</t>
  </si>
  <si>
    <t>CMD01375902</t>
  </si>
  <si>
    <t>CMD01375803</t>
  </si>
  <si>
    <t>CMD01503401</t>
  </si>
  <si>
    <t>CMD01407901</t>
  </si>
  <si>
    <t>CMD01375802</t>
  </si>
  <si>
    <t>CMD01660101</t>
  </si>
  <si>
    <t>CMD01490001</t>
  </si>
  <si>
    <t>CMD01418904</t>
  </si>
  <si>
    <t>CMD01517101</t>
  </si>
  <si>
    <t>CMD01490008</t>
  </si>
  <si>
    <t>CMD01408907</t>
  </si>
  <si>
    <t>CMD01664402</t>
  </si>
  <si>
    <t>CMD01603301</t>
  </si>
  <si>
    <t>CMD01603501</t>
  </si>
  <si>
    <t>CLI00083</t>
  </si>
  <si>
    <t>CMD01626303</t>
  </si>
  <si>
    <t>CMD01375903</t>
  </si>
  <si>
    <t>CMD01704201</t>
  </si>
  <si>
    <t>CMD01626602</t>
  </si>
  <si>
    <t>CMD01310307</t>
  </si>
  <si>
    <t>CMD01704401</t>
  </si>
  <si>
    <t>CMD01603504</t>
  </si>
  <si>
    <t>CMD01750401</t>
  </si>
  <si>
    <t>NTR</t>
  </si>
  <si>
    <t>CMD01604402</t>
  </si>
  <si>
    <t>CMD01603506</t>
  </si>
  <si>
    <t>CMD01714903</t>
  </si>
  <si>
    <t>CMD01501905</t>
  </si>
  <si>
    <t>CMD01517105</t>
  </si>
  <si>
    <t>CMD01569205</t>
  </si>
  <si>
    <t>CMD01516306</t>
  </si>
  <si>
    <t>CMD01359603</t>
  </si>
  <si>
    <t>CMD01546201</t>
  </si>
  <si>
    <t>CMD01474702</t>
  </si>
  <si>
    <t>CMD01763113</t>
  </si>
  <si>
    <t>CMD01359102</t>
  </si>
  <si>
    <t>CMD01357904</t>
  </si>
  <si>
    <t>CMD01668304</t>
  </si>
  <si>
    <t>CMD01569201</t>
  </si>
  <si>
    <t>CMD01357906</t>
  </si>
  <si>
    <t>CMD01389607</t>
  </si>
  <si>
    <t>CMD01711303</t>
  </si>
  <si>
    <t>CMD01408202</t>
  </si>
  <si>
    <t>CMD01359203</t>
  </si>
  <si>
    <t>CMD01626007</t>
  </si>
  <si>
    <t>CMD01650602</t>
  </si>
  <si>
    <t>PEST</t>
  </si>
  <si>
    <t>CMD01702101</t>
  </si>
  <si>
    <t>CMD01391002</t>
  </si>
  <si>
    <t>CMD01659801</t>
  </si>
  <si>
    <t>CMD01408906</t>
  </si>
  <si>
    <t>CMD01658002</t>
  </si>
  <si>
    <t>CMD01491703</t>
  </si>
  <si>
    <t>CMD01445801</t>
  </si>
  <si>
    <t>CMD01501903</t>
  </si>
  <si>
    <t>CMD01645603</t>
  </si>
  <si>
    <t>CMD01749402</t>
  </si>
  <si>
    <t>CMD01668312</t>
  </si>
  <si>
    <t>CMD01603503</t>
  </si>
  <si>
    <t>CMD01667104</t>
  </si>
  <si>
    <t>CMD01742702</t>
  </si>
  <si>
    <t>CMD01547305</t>
  </si>
  <si>
    <t>CMD01662801</t>
  </si>
  <si>
    <t>CLI00091</t>
  </si>
  <si>
    <t>CMD01603304</t>
  </si>
  <si>
    <t>CMD01749302</t>
  </si>
  <si>
    <t>CMD01700702</t>
  </si>
  <si>
    <t>CMD01734701</t>
  </si>
  <si>
    <t>CLI00034</t>
  </si>
  <si>
    <t>CMD01359004</t>
  </si>
  <si>
    <t>CMD01735002</t>
  </si>
  <si>
    <t>CMD01375905</t>
  </si>
  <si>
    <t>CMD01732301</t>
  </si>
  <si>
    <t>CMD01573503</t>
  </si>
  <si>
    <t>CMD01503404</t>
  </si>
  <si>
    <t>CMD01448507</t>
  </si>
  <si>
    <t>CMD01359002</t>
  </si>
  <si>
    <t>CMD01615803</t>
  </si>
  <si>
    <t>CMD01608301</t>
  </si>
  <si>
    <t>CMD01604407</t>
  </si>
  <si>
    <t>CMD01672018</t>
  </si>
  <si>
    <t>CMD01351607</t>
  </si>
  <si>
    <t>CMD01671806</t>
  </si>
  <si>
    <t>MTG</t>
  </si>
  <si>
    <t>CMD01720307</t>
  </si>
  <si>
    <t>CMD01389605</t>
  </si>
  <si>
    <t>CMD01359202</t>
  </si>
  <si>
    <t>CMD01570102</t>
  </si>
  <si>
    <t>CMD01650603</t>
  </si>
  <si>
    <t>CMD01687201</t>
  </si>
  <si>
    <t>CMD01691010</t>
  </si>
  <si>
    <t>CMD01668306</t>
  </si>
  <si>
    <t>CMD01499603</t>
  </si>
  <si>
    <t>CMD01603502</t>
  </si>
  <si>
    <t>CMD01770814</t>
  </si>
  <si>
    <t>MTX</t>
  </si>
  <si>
    <t>CMD01517106</t>
  </si>
  <si>
    <t>CMD01391001</t>
  </si>
  <si>
    <t>CMD01749501</t>
  </si>
  <si>
    <t>CMD01586401</t>
  </si>
  <si>
    <t>CMD01359001</t>
  </si>
  <si>
    <t>CMD01445003</t>
  </si>
  <si>
    <t>CMD01490204</t>
  </si>
  <si>
    <t>CMD01612403</t>
  </si>
  <si>
    <t>CLI00018</t>
  </si>
  <si>
    <t>CMD01461405</t>
  </si>
  <si>
    <t>CMD01603508</t>
  </si>
  <si>
    <t>CMD01603505</t>
  </si>
  <si>
    <t>CMD01552804</t>
  </si>
  <si>
    <t>CMD01700501</t>
  </si>
  <si>
    <t>CMD01546205</t>
  </si>
  <si>
    <t>CMD01648602</t>
  </si>
  <si>
    <t>CMD01627201</t>
  </si>
  <si>
    <t>CMD01711301</t>
  </si>
  <si>
    <t>CMD01667102</t>
  </si>
  <si>
    <t>CMD01626006</t>
  </si>
  <si>
    <t>CMD01658001</t>
  </si>
  <si>
    <t>CMD01665307</t>
  </si>
  <si>
    <t>CMD01626307</t>
  </si>
  <si>
    <t>CMD01700504</t>
  </si>
  <si>
    <t>CMD01664401</t>
  </si>
  <si>
    <t>CMD01497002</t>
  </si>
  <si>
    <t>CMD01626002</t>
  </si>
  <si>
    <t>CMD01628103</t>
  </si>
  <si>
    <t>CMD01645805</t>
  </si>
  <si>
    <t>CMD01668308</t>
  </si>
  <si>
    <t>CMD01672602</t>
  </si>
  <si>
    <t>CMD01737202</t>
  </si>
  <si>
    <t>CMD01686705</t>
  </si>
  <si>
    <t>CMD01445004</t>
  </si>
  <si>
    <t>CMD01626003</t>
  </si>
  <si>
    <t>CMD01668313</t>
  </si>
  <si>
    <t>CMD01448504</t>
  </si>
  <si>
    <t>CMD01670702</t>
  </si>
  <si>
    <t>CMD01789402</t>
  </si>
  <si>
    <t>CMD01672501</t>
  </si>
  <si>
    <t>CMD01749305</t>
  </si>
  <si>
    <t>CMD01790501</t>
  </si>
  <si>
    <t>CMD01753801</t>
  </si>
  <si>
    <t>CMD01626009</t>
  </si>
  <si>
    <t>CMD01748001</t>
  </si>
  <si>
    <t>CLI00007</t>
  </si>
  <si>
    <t>BACT</t>
  </si>
  <si>
    <t>CMD01645801</t>
  </si>
  <si>
    <t>CMD01749404</t>
  </si>
  <si>
    <t>SCR</t>
  </si>
  <si>
    <t>CMD01665302</t>
  </si>
  <si>
    <t>CMD01645806</t>
  </si>
  <si>
    <t>CMD01614403</t>
  </si>
  <si>
    <t>CMD01665301</t>
  </si>
  <si>
    <t>CMD01665304</t>
  </si>
  <si>
    <t>CMD01710002</t>
  </si>
  <si>
    <t>CMD01693302</t>
  </si>
  <si>
    <t>CMD01658004</t>
  </si>
  <si>
    <t>CMD01736901</t>
  </si>
  <si>
    <t>CMD01646901</t>
  </si>
  <si>
    <t>CMD01734702</t>
  </si>
  <si>
    <t>CMD01612402</t>
  </si>
  <si>
    <t>CMD01765201</t>
  </si>
  <si>
    <t>CMD01552506</t>
  </si>
  <si>
    <t>CMD01645807</t>
  </si>
  <si>
    <t>CMD01742606</t>
  </si>
  <si>
    <t>CMD01360801</t>
  </si>
  <si>
    <t>CMD01357905</t>
  </si>
  <si>
    <t>CMD01503501</t>
  </si>
  <si>
    <t>CMD01668301</t>
  </si>
  <si>
    <t>CMD01665305</t>
  </si>
  <si>
    <t>CMD01763108</t>
  </si>
  <si>
    <t>CMD01761804</t>
  </si>
  <si>
    <t>CMD01603303</t>
  </si>
  <si>
    <t>CMD01711304</t>
  </si>
  <si>
    <t>CLI00078</t>
  </si>
  <si>
    <t>CMD01391004</t>
  </si>
  <si>
    <t>CMD01780704</t>
  </si>
  <si>
    <t>CMD01589601</t>
  </si>
  <si>
    <t>CMD01753503</t>
  </si>
  <si>
    <t>CMD01422805</t>
  </si>
  <si>
    <t>CMD01686301</t>
  </si>
  <si>
    <t>CMD01608501</t>
  </si>
  <si>
    <t>CMD01626001</t>
  </si>
  <si>
    <t>CMD01698801</t>
  </si>
  <si>
    <t>CMD01668302</t>
  </si>
  <si>
    <t>CMD01608901</t>
  </si>
  <si>
    <t>CMD01490203</t>
  </si>
  <si>
    <t>CMD01351605</t>
  </si>
  <si>
    <t>CMD01648601</t>
  </si>
  <si>
    <t>CMD01645605</t>
  </si>
  <si>
    <t>CMD01474704</t>
  </si>
  <si>
    <t>CMD01711302</t>
  </si>
  <si>
    <t>CMD01701802</t>
  </si>
  <si>
    <t>CMD01614404</t>
  </si>
  <si>
    <t>CMD01626604</t>
  </si>
  <si>
    <t>CMD01645604</t>
  </si>
  <si>
    <t>CMD01592202</t>
  </si>
  <si>
    <t>CMD01668305</t>
  </si>
  <si>
    <t>CMD01664403</t>
  </si>
  <si>
    <t>CMD01711305</t>
  </si>
  <si>
    <t>CMD01668310</t>
  </si>
  <si>
    <t>CMD01737001</t>
  </si>
  <si>
    <t>CMD01749309</t>
  </si>
  <si>
    <t>CMD01645601</t>
  </si>
  <si>
    <t>CMD01552504</t>
  </si>
  <si>
    <t>CMD01576311</t>
  </si>
  <si>
    <t>CMD01664406</t>
  </si>
  <si>
    <t>CMD01626301</t>
  </si>
  <si>
    <t>CMD01570104</t>
  </si>
  <si>
    <t>CMD01576301</t>
  </si>
  <si>
    <t>CMD01592201</t>
  </si>
  <si>
    <t>CMD01552507</t>
  </si>
  <si>
    <t>CMD01461401</t>
  </si>
  <si>
    <t>CMD01447701</t>
  </si>
  <si>
    <t>CMD01626605</t>
  </si>
  <si>
    <t>CMD01750303</t>
  </si>
  <si>
    <t>CMD01570105</t>
  </si>
  <si>
    <t>CMD01461705</t>
  </si>
  <si>
    <t>CMD01739601</t>
  </si>
  <si>
    <t>CMD01497005</t>
  </si>
  <si>
    <t>CMD01622102</t>
  </si>
  <si>
    <t>CMD01648401</t>
  </si>
  <si>
    <t>CMD01552505</t>
  </si>
  <si>
    <t>CMD01721501</t>
  </si>
  <si>
    <t>CMD01359003</t>
  </si>
  <si>
    <t>CMD01408207</t>
  </si>
  <si>
    <t>CMD01509703</t>
  </si>
  <si>
    <t>CMD01672603</t>
  </si>
  <si>
    <t>CMD01625103</t>
  </si>
  <si>
    <t>CMD01686706</t>
  </si>
  <si>
    <t>CMD01445002</t>
  </si>
  <si>
    <t>CMD01650604</t>
  </si>
  <si>
    <t>CMD01700502</t>
  </si>
  <si>
    <t>CMD01614402</t>
  </si>
  <si>
    <t>CMD01664405</t>
  </si>
  <si>
    <t>CMD01667101</t>
  </si>
  <si>
    <t>CMD01602503</t>
  </si>
  <si>
    <t>CMD01765702</t>
  </si>
  <si>
    <t>CMD01621907</t>
  </si>
  <si>
    <t>CMD01765202</t>
  </si>
  <si>
    <t>CMD01749204</t>
  </si>
  <si>
    <t>CMD01763114</t>
  </si>
  <si>
    <t>CMD01765703</t>
  </si>
  <si>
    <t>CMD01750204</t>
  </si>
  <si>
    <t>CMD01761802</t>
  </si>
  <si>
    <t>CMD01790502</t>
  </si>
  <si>
    <t>CMD01790504</t>
  </si>
  <si>
    <t>CMD01780703</t>
  </si>
  <si>
    <t>CMD01743005</t>
  </si>
  <si>
    <t>CMD01664206</t>
  </si>
  <si>
    <t>CMD01763102</t>
  </si>
  <si>
    <t>CMD01461605</t>
  </si>
  <si>
    <t>CMD01743701</t>
  </si>
  <si>
    <t>CMD01773201</t>
  </si>
  <si>
    <t>CMD01650605</t>
  </si>
  <si>
    <t>CMD01743706</t>
  </si>
  <si>
    <t>CMD01474703</t>
  </si>
  <si>
    <t>CMD01704501</t>
  </si>
  <si>
    <t>CMD01665306</t>
  </si>
  <si>
    <t>CMD01667103</t>
  </si>
  <si>
    <t>CMD01569209</t>
  </si>
  <si>
    <t>CMD01626302</t>
  </si>
  <si>
    <t>CMD01621903</t>
  </si>
  <si>
    <t>CMD01621901</t>
  </si>
  <si>
    <t>CMD01552803</t>
  </si>
  <si>
    <t>CMD01626304</t>
  </si>
  <si>
    <t>CMD01509701</t>
  </si>
  <si>
    <t>CMD01582605</t>
  </si>
  <si>
    <t>CMD01550611</t>
  </si>
  <si>
    <t>CMD01576312</t>
  </si>
  <si>
    <t>CMD01570101</t>
  </si>
  <si>
    <t>CMD01502005</t>
  </si>
  <si>
    <t>CMD01490006</t>
  </si>
  <si>
    <t>CMD01691403</t>
  </si>
  <si>
    <t>CMD01517104</t>
  </si>
  <si>
    <t>CMD01470601</t>
  </si>
  <si>
    <t>CMD01604403</t>
  </si>
  <si>
    <t>CMD01630101</t>
  </si>
  <si>
    <t>CMD01497001</t>
  </si>
  <si>
    <t>CMD01571701</t>
  </si>
  <si>
    <t>CMD01517102</t>
  </si>
  <si>
    <t>CMD01742901</t>
  </si>
  <si>
    <t>CMD01665308</t>
  </si>
  <si>
    <t>CMD01704403</t>
  </si>
  <si>
    <t>CMD01568807</t>
  </si>
  <si>
    <t>CMD01645804</t>
  </si>
  <si>
    <t>CMD01609001</t>
  </si>
  <si>
    <t>CMD01749307</t>
  </si>
  <si>
    <t>CMD01750302</t>
  </si>
  <si>
    <t>CMD01568801</t>
  </si>
  <si>
    <t>CMD01714902</t>
  </si>
  <si>
    <t>CMD01737002</t>
  </si>
  <si>
    <t>CMD01711401</t>
  </si>
  <si>
    <t>CMD01743708</t>
  </si>
  <si>
    <t>CMD01737201</t>
  </si>
  <si>
    <t>CMD01765707</t>
  </si>
  <si>
    <t>CMD01711403</t>
  </si>
  <si>
    <t>CMD01686703</t>
  </si>
  <si>
    <t>CMD01700503</t>
  </si>
  <si>
    <t>CMD01704301</t>
  </si>
  <si>
    <t>CMD01736902</t>
  </si>
  <si>
    <t>CMD01704404</t>
  </si>
  <si>
    <t>CMD01743705</t>
  </si>
  <si>
    <t>CMD01569204</t>
  </si>
  <si>
    <t>CMD01742608</t>
  </si>
  <si>
    <t>CMD01578908</t>
  </si>
  <si>
    <t>CMD01569207</t>
  </si>
  <si>
    <t>CMD01621902</t>
  </si>
  <si>
    <t>CMD01600203</t>
  </si>
  <si>
    <t>CMD01648402</t>
  </si>
  <si>
    <t>CMD01691401</t>
  </si>
  <si>
    <t>CMD01491702</t>
  </si>
  <si>
    <t>CMD01550608</t>
  </si>
  <si>
    <t>CMD01359204</t>
  </si>
  <si>
    <t>CMD01626010</t>
  </si>
  <si>
    <t>CMD01470606</t>
  </si>
  <si>
    <t>CMD01604401</t>
  </si>
  <si>
    <t>CMD01568806</t>
  </si>
  <si>
    <t>CMD01509101</t>
  </si>
  <si>
    <t>CMD01568805</t>
  </si>
  <si>
    <t>CMD01710005</t>
  </si>
  <si>
    <t>CMD01691002</t>
  </si>
  <si>
    <t>CMD01686702</t>
  </si>
  <si>
    <t>CMD01604406</t>
  </si>
  <si>
    <t>CMD01603507</t>
  </si>
  <si>
    <t>CMD01461402</t>
  </si>
  <si>
    <t>CMD01357903</t>
  </si>
  <si>
    <t>CMD01664205</t>
  </si>
  <si>
    <t>CMD01780804</t>
  </si>
  <si>
    <t>CMD01743003</t>
  </si>
  <si>
    <t>CMD01463101</t>
  </si>
  <si>
    <t>CMD01360803</t>
  </si>
  <si>
    <t>CMD01738901</t>
  </si>
  <si>
    <t>CMD01743707</t>
  </si>
  <si>
    <t>CMD01698802</t>
  </si>
  <si>
    <t>CMD01573403</t>
  </si>
  <si>
    <t>CMD01698805</t>
  </si>
  <si>
    <t>CMD01418905</t>
  </si>
  <si>
    <t>CMD01693304</t>
  </si>
  <si>
    <t>CMD01628502</t>
  </si>
  <si>
    <t>CMD01672403</t>
  </si>
  <si>
    <t>CMD01360701</t>
  </si>
  <si>
    <t>CMD01784005</t>
  </si>
  <si>
    <t>CMD01691006</t>
  </si>
  <si>
    <t>CMD01645803</t>
  </si>
  <si>
    <t>CMD01570103</t>
  </si>
  <si>
    <t>CMD01602502</t>
  </si>
  <si>
    <t>CMD01784001</t>
  </si>
  <si>
    <t>CMD01571702</t>
  </si>
  <si>
    <t>CMD01711402</t>
  </si>
  <si>
    <t>CMD01680902</t>
  </si>
  <si>
    <t>CMD01646904</t>
  </si>
  <si>
    <t>CMD01490007</t>
  </si>
  <si>
    <t>CMD01646905</t>
  </si>
  <si>
    <t>CMD01762302</t>
  </si>
  <si>
    <t>CMD01789401</t>
  </si>
  <si>
    <t>CMD01743104</t>
  </si>
  <si>
    <t>CMD01742605</t>
  </si>
  <si>
    <t>CMD01780801</t>
  </si>
  <si>
    <t>CMD01582603</t>
  </si>
  <si>
    <t>CMD01407108</t>
  </si>
  <si>
    <t>CMD01351604</t>
  </si>
  <si>
    <t>CMD01359101</t>
  </si>
  <si>
    <t>CMD01692811</t>
  </si>
  <si>
    <t>CMD01749207</t>
  </si>
  <si>
    <t>CMD01604301</t>
  </si>
  <si>
    <t>CMD01448506</t>
  </si>
  <si>
    <t>CMD01360804</t>
  </si>
  <si>
    <t>CMD01512801</t>
  </si>
  <si>
    <t>CMD01763004</t>
  </si>
  <si>
    <t>CMD01691001</t>
  </si>
  <si>
    <t>CMD01765701</t>
  </si>
  <si>
    <t>CMD01497004</t>
  </si>
  <si>
    <t>CMD01546701</t>
  </si>
  <si>
    <t>CMD01429401</t>
  </si>
  <si>
    <t>CMD01552503</t>
  </si>
  <si>
    <t>CMD01622103</t>
  </si>
  <si>
    <t>CMD01614401</t>
  </si>
  <si>
    <t>CMD01626603</t>
  </si>
  <si>
    <t>CMD01550607</t>
  </si>
  <si>
    <t>CMD01609003</t>
  </si>
  <si>
    <t>CMD01576303</t>
  </si>
  <si>
    <t>CMD01600101</t>
  </si>
  <si>
    <t>CMD01461407</t>
  </si>
  <si>
    <t>CMD01753802</t>
  </si>
  <si>
    <t>CMD01550601</t>
  </si>
  <si>
    <t>CMD01621909</t>
  </si>
  <si>
    <t>CMD01448505</t>
  </si>
  <si>
    <t>CMD01578907</t>
  </si>
  <si>
    <t>CMD01735001</t>
  </si>
  <si>
    <t>CMD01603305</t>
  </si>
  <si>
    <t>CMD01753604</t>
  </si>
  <si>
    <t>CMD01600201</t>
  </si>
  <si>
    <t>CMD01710003</t>
  </si>
  <si>
    <t>CMD01664202</t>
  </si>
  <si>
    <t>CMD01765704</t>
  </si>
  <si>
    <t>CMD01686704</t>
  </si>
  <si>
    <t>CMD01749303</t>
  </si>
  <si>
    <t>CMD01743002</t>
  </si>
  <si>
    <t>CMD01721201</t>
  </si>
  <si>
    <t>CMD01778502</t>
  </si>
  <si>
    <t>CMD01698804</t>
  </si>
  <si>
    <t>CMD01407102</t>
  </si>
  <si>
    <t>CMD01771502</t>
  </si>
  <si>
    <t>CMD01766802</t>
  </si>
  <si>
    <t>CMD01625104</t>
  </si>
  <si>
    <t>CMD01550603</t>
  </si>
  <si>
    <t>CMD01512803</t>
  </si>
  <si>
    <t>CMD01750304</t>
  </si>
  <si>
    <t>CMD01743103</t>
  </si>
  <si>
    <t>CMD01780201</t>
  </si>
  <si>
    <t>CMD01790409</t>
  </si>
  <si>
    <t>CMD01586101</t>
  </si>
  <si>
    <t>CMD01779001</t>
  </si>
  <si>
    <t>CMD01743402</t>
  </si>
  <si>
    <t>CMD01742801</t>
  </si>
  <si>
    <t>CMD01748101</t>
  </si>
  <si>
    <t>CMD01742701</t>
  </si>
  <si>
    <t>CMD01573102</t>
  </si>
  <si>
    <t>CMD01654002</t>
  </si>
  <si>
    <t>CMD01790405</t>
  </si>
  <si>
    <t>CMD01790406</t>
  </si>
  <si>
    <t>CMD01780805</t>
  </si>
  <si>
    <t>CMD01609002</t>
  </si>
  <si>
    <t>CMD01780701</t>
  </si>
  <si>
    <t>CMD01761805</t>
  </si>
  <si>
    <t>CMD01780802</t>
  </si>
  <si>
    <t>CMD01627101</t>
  </si>
  <si>
    <t>CMD01765203</t>
  </si>
  <si>
    <t>CMD01698806</t>
  </si>
  <si>
    <t>CMD01576309</t>
  </si>
  <si>
    <t>CMD01749202</t>
  </si>
  <si>
    <t>CMD01582608</t>
  </si>
  <si>
    <t>CMD01714901</t>
  </si>
  <si>
    <t>CMD01552801</t>
  </si>
  <si>
    <t>CMD01408204</t>
  </si>
  <si>
    <t>CMD01750205</t>
  </si>
  <si>
    <t>CMD01630102</t>
  </si>
  <si>
    <t>CMD01753603</t>
  </si>
  <si>
    <t>CMD01720101</t>
  </si>
  <si>
    <t>CMD01600202</t>
  </si>
  <si>
    <t>CMD01742602</t>
  </si>
  <si>
    <t>CMD01359201</t>
  </si>
  <si>
    <t>CMD01710004</t>
  </si>
  <si>
    <t>CMD01409001</t>
  </si>
  <si>
    <t>CMD01749403</t>
  </si>
  <si>
    <t>CMD01501904</t>
  </si>
  <si>
    <t>CMD01780706</t>
  </si>
  <si>
    <t>CMD01628101</t>
  </si>
  <si>
    <t>CMD01790302</t>
  </si>
  <si>
    <t>CMD01790307</t>
  </si>
  <si>
    <t>CMD01626305</t>
  </si>
  <si>
    <t>CMD01516304</t>
  </si>
  <si>
    <t>CMD01503402</t>
  </si>
  <si>
    <t>CMD01763107</t>
  </si>
  <si>
    <t>CMD01698807</t>
  </si>
  <si>
    <t>CMD01625105</t>
  </si>
  <si>
    <t>CMD01742703</t>
  </si>
  <si>
    <t>CMD01770802</t>
  </si>
  <si>
    <t>CMD01552806</t>
  </si>
  <si>
    <t>CMD01576305</t>
  </si>
  <si>
    <t>CMD01501902</t>
  </si>
  <si>
    <t>CMD01648403</t>
  </si>
  <si>
    <t>CMD01672502</t>
  </si>
  <si>
    <t>CMD01761803</t>
  </si>
  <si>
    <t>CMD01376201</t>
  </si>
  <si>
    <t>CMD01501906</t>
  </si>
  <si>
    <t>CMD01546702</t>
  </si>
  <si>
    <t>CMD01586202</t>
  </si>
  <si>
    <t>CMD01609004</t>
  </si>
  <si>
    <t>CMD01546203</t>
  </si>
  <si>
    <t>CMD01573501</t>
  </si>
  <si>
    <t>CMD01603601</t>
  </si>
  <si>
    <t>CMD01550609</t>
  </si>
  <si>
    <t>CMD01761806</t>
  </si>
  <si>
    <t>CMD01691402</t>
  </si>
  <si>
    <t>CMD01376205</t>
  </si>
  <si>
    <t>CMD01474701</t>
  </si>
  <si>
    <t>CMD01763003</t>
  </si>
  <si>
    <t>CMD01509705</t>
  </si>
  <si>
    <t>CMD01753703</t>
  </si>
  <si>
    <t>CMD01360702</t>
  </si>
  <si>
    <t>CMD01660201</t>
  </si>
  <si>
    <t>CMD01578905</t>
  </si>
  <si>
    <t>CMD01553703</t>
  </si>
  <si>
    <t>CMD01749205</t>
  </si>
  <si>
    <t>CMD01626005</t>
  </si>
  <si>
    <t>CMD01516202</t>
  </si>
  <si>
    <t>CMD01790309</t>
  </si>
  <si>
    <t>CMD01445802</t>
  </si>
  <si>
    <t>CMD01351606</t>
  </si>
  <si>
    <t>CMD01720501</t>
  </si>
  <si>
    <t>CMD01686701</t>
  </si>
  <si>
    <t>CMD01667901</t>
  </si>
  <si>
    <t>CMD01390401</t>
  </si>
  <si>
    <t>CMD01353004</t>
  </si>
  <si>
    <t>CMD01512802</t>
  </si>
  <si>
    <t>CMD01765204</t>
  </si>
  <si>
    <t>CMD01615801</t>
  </si>
  <si>
    <t>CMD01747601</t>
  </si>
  <si>
    <t>CMD01461403</t>
  </si>
  <si>
    <t>CMD01586501</t>
  </si>
  <si>
    <t>CMD01739602</t>
  </si>
  <si>
    <t>CMD01742604</t>
  </si>
  <si>
    <t>CMD01763111</t>
  </si>
  <si>
    <t>CMD01625102</t>
  </si>
  <si>
    <t>CMD01408208</t>
  </si>
  <si>
    <t>CMD01628501</t>
  </si>
  <si>
    <t>CMD01706402</t>
  </si>
  <si>
    <t>CMD01749304</t>
  </si>
  <si>
    <t>CMD01720506</t>
  </si>
  <si>
    <t>CMD01754816</t>
  </si>
  <si>
    <t>CMD01789721</t>
  </si>
  <si>
    <t>CMD01621802</t>
  </si>
  <si>
    <t>CMD01750701</t>
  </si>
  <si>
    <t>CMD01414806</t>
  </si>
  <si>
    <t>CMD01461704</t>
  </si>
  <si>
    <t>CMD01664208</t>
  </si>
  <si>
    <t>CMD01762301</t>
  </si>
  <si>
    <t>CMD01773501</t>
  </si>
  <si>
    <t>CMD01704402</t>
  </si>
  <si>
    <t>CMD01553701</t>
  </si>
  <si>
    <t>CMD01658003</t>
  </si>
  <si>
    <t>CMD01763001</t>
  </si>
  <si>
    <t>CMD01778802</t>
  </si>
  <si>
    <t>CMD01693305</t>
  </si>
  <si>
    <t>CMD01702103</t>
  </si>
  <si>
    <t>CMD01672402</t>
  </si>
  <si>
    <t>CMD01691008</t>
  </si>
  <si>
    <t>CMD01664203</t>
  </si>
  <si>
    <t>CMD01763005</t>
  </si>
  <si>
    <t>CMD01753704</t>
  </si>
  <si>
    <t>CMD01667902</t>
  </si>
  <si>
    <t>CMD01746802</t>
  </si>
  <si>
    <t>CMD01721502</t>
  </si>
  <si>
    <t>CMD01771507</t>
  </si>
  <si>
    <t>CMD01700701</t>
  </si>
  <si>
    <t>CMD01773301</t>
  </si>
  <si>
    <t>CMD01766801</t>
  </si>
  <si>
    <t>CMD01745106</t>
  </si>
  <si>
    <t>CMD01499601</t>
  </si>
  <si>
    <t>CMD01719716</t>
  </si>
  <si>
    <t>CMD01586201</t>
  </si>
  <si>
    <t>CMD01646903</t>
  </si>
  <si>
    <t>CMD01784004</t>
  </si>
  <si>
    <t>CMD01753505</t>
  </si>
  <si>
    <t>CMD01790303</t>
  </si>
  <si>
    <t>CMD01790313</t>
  </si>
  <si>
    <t>CMD01376207</t>
  </si>
  <si>
    <t>CMD01628102</t>
  </si>
  <si>
    <t>CMD01745103</t>
  </si>
  <si>
    <t>CMD01772201</t>
  </si>
  <si>
    <t>CMD01763101</t>
  </si>
  <si>
    <t>CMD01569202</t>
  </si>
  <si>
    <t>CMD01745101</t>
  </si>
  <si>
    <t>CMD01664201</t>
  </si>
  <si>
    <t>CMD01495705</t>
  </si>
  <si>
    <t>CMD01360601</t>
  </si>
  <si>
    <t>CMD01745107</t>
  </si>
  <si>
    <t>CMD01790413</t>
  </si>
  <si>
    <t>CMD01604405</t>
  </si>
  <si>
    <t>CMD01361001</t>
  </si>
  <si>
    <t>CMD01568804</t>
  </si>
  <si>
    <t>CMD01780705</t>
  </si>
  <si>
    <t>CMD01750203</t>
  </si>
  <si>
    <t>CMD01761801</t>
  </si>
  <si>
    <t>CMD01750601</t>
  </si>
  <si>
    <t>CMD01418901</t>
  </si>
  <si>
    <t>CMD01737302</t>
  </si>
  <si>
    <t>CMD01771510</t>
  </si>
  <si>
    <t>CMD01698803</t>
  </si>
  <si>
    <t>CMD01750301</t>
  </si>
  <si>
    <t>CMD01612406</t>
  </si>
  <si>
    <t>CMD01720514</t>
  </si>
  <si>
    <t>CMD01790305</t>
  </si>
  <si>
    <t>CMD01509707</t>
  </si>
  <si>
    <t>CMD01742603</t>
  </si>
  <si>
    <t>CMD01569208</t>
  </si>
  <si>
    <t>CMD01754808</t>
  </si>
  <si>
    <t>CMD01720507</t>
  </si>
  <si>
    <t>CMD01790311</t>
  </si>
  <si>
    <t>CMD01691810</t>
  </si>
  <si>
    <t>CMD01780702</t>
  </si>
  <si>
    <t>CMD01750201</t>
  </si>
  <si>
    <t>CMD01378903</t>
  </si>
  <si>
    <t>CMD01743004</t>
  </si>
  <si>
    <t>CMD01746801</t>
  </si>
  <si>
    <t>CMD01763106</t>
  </si>
  <si>
    <t>CMD01750202</t>
  </si>
  <si>
    <t>CMD01743704</t>
  </si>
  <si>
    <t>CMD01553704</t>
  </si>
  <si>
    <t>CMD01780101</t>
  </si>
  <si>
    <t>CMD01582601</t>
  </si>
  <si>
    <t>CMD01790304</t>
  </si>
  <si>
    <t>CMD01773401</t>
  </si>
  <si>
    <t>CMD01509709</t>
  </si>
  <si>
    <t>CMD01391003</t>
  </si>
  <si>
    <t>CMD01719718</t>
  </si>
  <si>
    <t>CMD01578901</t>
  </si>
  <si>
    <t>CMD01720513</t>
  </si>
  <si>
    <t>CMD01573502</t>
  </si>
  <si>
    <t>CMD01742601</t>
  </si>
  <si>
    <t>CMD01763105</t>
  </si>
  <si>
    <t>CMD01790314</t>
  </si>
  <si>
    <t>CMD01720512</t>
  </si>
  <si>
    <t>CMD01748201</t>
  </si>
  <si>
    <t>CMD01790301</t>
  </si>
  <si>
    <t>CMD01754806</t>
  </si>
  <si>
    <t>CMD01789801</t>
  </si>
  <si>
    <t>CMD01790310</t>
  </si>
  <si>
    <t>CMD01790408</t>
  </si>
  <si>
    <t>CMD01624120</t>
  </si>
  <si>
    <t>CMD01754807</t>
  </si>
  <si>
    <t>CMD01719715</t>
  </si>
  <si>
    <t>CMD01720515</t>
  </si>
  <si>
    <t>CMD01474301</t>
  </si>
  <si>
    <t>CMD01753601</t>
  </si>
  <si>
    <t>CMD01747301</t>
  </si>
  <si>
    <t>CMD01568803</t>
  </si>
  <si>
    <t>CMD01553702</t>
  </si>
  <si>
    <t>CMD01790407</t>
  </si>
  <si>
    <t>CMD01772001</t>
  </si>
  <si>
    <t>CMD01573402</t>
  </si>
  <si>
    <t>CMD01763007</t>
  </si>
  <si>
    <t>CMD01749401</t>
  </si>
  <si>
    <t>CMD01550605</t>
  </si>
  <si>
    <t>CMD01774001</t>
  </si>
  <si>
    <t>CMD01754805</t>
  </si>
  <si>
    <t>CMD00132108</t>
  </si>
  <si>
    <t>CMD01780803</t>
  </si>
  <si>
    <t>CMD01739603</t>
  </si>
  <si>
    <t>CMD01763104</t>
  </si>
  <si>
    <t>CMD01763112</t>
  </si>
  <si>
    <t>CMD01702104</t>
  </si>
  <si>
    <t>CMD01646902</t>
  </si>
  <si>
    <t>CMD01361002</t>
  </si>
  <si>
    <t>CMD01647201</t>
  </si>
  <si>
    <t>CMD01453106</t>
  </si>
  <si>
    <t>CMD01773802</t>
  </si>
  <si>
    <t>CMD01784003</t>
  </si>
  <si>
    <t>CMD01407105</t>
  </si>
  <si>
    <t>CMD01582602</t>
  </si>
  <si>
    <t>CMD01497904</t>
  </si>
  <si>
    <t>CMD01710001</t>
  </si>
  <si>
    <t>CMD01789803</t>
  </si>
  <si>
    <t>CMD01762303</t>
  </si>
  <si>
    <t>CMD01608902</t>
  </si>
  <si>
    <t>CMD01497901</t>
  </si>
  <si>
    <t>CMD01552508</t>
  </si>
  <si>
    <t>CMD00828501</t>
  </si>
  <si>
    <t>CMD01466909</t>
  </si>
  <si>
    <t>CMD01745104</t>
  </si>
  <si>
    <t>CMD01552502</t>
  </si>
  <si>
    <t>CMD01749301</t>
  </si>
  <si>
    <t>CMD01748002</t>
  </si>
  <si>
    <t>CMD01773101</t>
  </si>
  <si>
    <t>CMD01742607</t>
  </si>
  <si>
    <t>CMD01503403</t>
  </si>
  <si>
    <t>CMD01773803</t>
  </si>
  <si>
    <t>CMD01546206</t>
  </si>
  <si>
    <t>CMD01359505</t>
  </si>
  <si>
    <t>CMD01375805</t>
  </si>
  <si>
    <t>CMD01771505</t>
  </si>
  <si>
    <t>CMD01448509</t>
  </si>
  <si>
    <t>CMD01461406</t>
  </si>
  <si>
    <t>CMD01570107</t>
  </si>
  <si>
    <t>CMD01720510</t>
  </si>
  <si>
    <t>CMD01608905</t>
  </si>
  <si>
    <t>CMD01762307</t>
  </si>
  <si>
    <t>CMD01600102</t>
  </si>
  <si>
    <t>CMD01490202</t>
  </si>
  <si>
    <t>CMD01693303</t>
  </si>
  <si>
    <t>CMD01497902</t>
  </si>
  <si>
    <t>CMD01552802</t>
  </si>
  <si>
    <t>CMD01497903</t>
  </si>
  <si>
    <t>CMD01382601</t>
  </si>
  <si>
    <t>CMD01570806</t>
  </si>
  <si>
    <t>CMD01743101</t>
  </si>
  <si>
    <t>CMD01771501</t>
  </si>
  <si>
    <t>CMD01691004</t>
  </si>
  <si>
    <t>CMD01765705</t>
  </si>
  <si>
    <t>CMD01672005</t>
  </si>
  <si>
    <t>CMD01780806</t>
  </si>
  <si>
    <t>CMD01789709</t>
  </si>
  <si>
    <t>CMD01690612</t>
  </si>
  <si>
    <t>CMD01784002</t>
  </si>
  <si>
    <t>CMD01763006</t>
  </si>
  <si>
    <t>CMD01630007</t>
  </si>
  <si>
    <t>CMD01749308</t>
  </si>
  <si>
    <t>CMD01779201</t>
  </si>
  <si>
    <t>CMD01753602</t>
  </si>
  <si>
    <t>CMD01784007</t>
  </si>
  <si>
    <t>CMD01743001</t>
  </si>
  <si>
    <t>CMD01658006</t>
  </si>
  <si>
    <t>CMD01572005</t>
  </si>
  <si>
    <t>CMD01702102</t>
  </si>
  <si>
    <t>CMD01763109</t>
  </si>
  <si>
    <t>CMD01578909</t>
  </si>
  <si>
    <t>CMD01625101</t>
  </si>
  <si>
    <t>CMD01409002</t>
  </si>
  <si>
    <t>CMD01672601</t>
  </si>
  <si>
    <t>CMD01568802</t>
  </si>
  <si>
    <t>CMD01720103</t>
  </si>
  <si>
    <t>CMD01749201</t>
  </si>
  <si>
    <t>CMD01680901</t>
  </si>
  <si>
    <t>CMD01762304</t>
  </si>
  <si>
    <t>CMD01720504</t>
  </si>
  <si>
    <t>CMD01789718</t>
  </si>
  <si>
    <t>CMD01719702</t>
  </si>
  <si>
    <t>CMD01790403</t>
  </si>
  <si>
    <t>CMD01779202</t>
  </si>
  <si>
    <t>CMD01771513</t>
  </si>
  <si>
    <t>CMD01754801</t>
  </si>
  <si>
    <t>CMD01645802</t>
  </si>
  <si>
    <t>CMD01749203</t>
  </si>
  <si>
    <t>CMD01790315</t>
  </si>
  <si>
    <t>CMD01753701</t>
  </si>
  <si>
    <t>CMD01779203</t>
  </si>
  <si>
    <t>CMD01773902</t>
  </si>
  <si>
    <t>CMD01778501</t>
  </si>
  <si>
    <t>CMD01790503</t>
  </si>
  <si>
    <t>CMD01672404</t>
  </si>
  <si>
    <t>CMD01789720</t>
  </si>
  <si>
    <t>CMD01496001</t>
  </si>
  <si>
    <t>CMD01762306</t>
  </si>
  <si>
    <t>CMD01359801</t>
  </si>
  <si>
    <t>CMD01672016</t>
  </si>
  <si>
    <t>CMD01279705</t>
  </si>
  <si>
    <t>CMD01448501</t>
  </si>
  <si>
    <t>CMD01790401</t>
  </si>
  <si>
    <t>CMD01778801</t>
  </si>
  <si>
    <t>CMD01770803</t>
  </si>
  <si>
    <t>CMD01720102</t>
  </si>
  <si>
    <t>CMD01693301</t>
  </si>
  <si>
    <t>CMD01779204</t>
  </si>
  <si>
    <t>CMD01750702</t>
  </si>
  <si>
    <t>CMD01372701</t>
  </si>
  <si>
    <t>CMD01630201</t>
  </si>
  <si>
    <t>CMD01248501</t>
  </si>
  <si>
    <t>CMD01770806</t>
  </si>
  <si>
    <t>CMD01626306</t>
  </si>
  <si>
    <t>CMD01719719</t>
  </si>
  <si>
    <t>CMD01742902</t>
  </si>
  <si>
    <t>CMD01763110</t>
  </si>
  <si>
    <t>CMD01748301</t>
  </si>
  <si>
    <t>CMD01754804</t>
  </si>
  <si>
    <t>CMD01747701</t>
  </si>
  <si>
    <t>CMD01691807</t>
  </si>
  <si>
    <t>CMD01754802</t>
  </si>
  <si>
    <t>CMD01762309</t>
  </si>
  <si>
    <t>CMD01747801</t>
  </si>
  <si>
    <t>CMD01743301</t>
  </si>
  <si>
    <t>CMD01770810</t>
  </si>
  <si>
    <t>CMD01685901</t>
  </si>
  <si>
    <t>CMD01773701</t>
  </si>
  <si>
    <t>CMD01754817</t>
  </si>
  <si>
    <t>CMD01770811</t>
  </si>
  <si>
    <t>CMD01771511</t>
  </si>
  <si>
    <t>CMD01743401</t>
  </si>
  <si>
    <t>CMD01754803</t>
  </si>
  <si>
    <t>CMD01461706</t>
  </si>
  <si>
    <t>CMD01774901</t>
  </si>
  <si>
    <t>CMD01770807</t>
  </si>
  <si>
    <t>CMD01750801</t>
  </si>
  <si>
    <t>CMD01720304</t>
  </si>
  <si>
    <t>CMD01747201</t>
  </si>
  <si>
    <t>CMD01772801</t>
  </si>
  <si>
    <t>CMD01747901</t>
  </si>
  <si>
    <t>CMD01774701</t>
  </si>
  <si>
    <t>CMD01720302</t>
  </si>
  <si>
    <t>CMD01747401</t>
  </si>
  <si>
    <t>CMD01749206</t>
  </si>
  <si>
    <t>CMD01746401</t>
  </si>
  <si>
    <t>CMD01720503</t>
  </si>
  <si>
    <t>CMD01753504</t>
  </si>
  <si>
    <t>CMD01753501</t>
  </si>
  <si>
    <t>CMD01664404</t>
  </si>
  <si>
    <t>CMD01645808</t>
  </si>
  <si>
    <t>CMD01789701</t>
  </si>
  <si>
    <t>CMD01390404</t>
  </si>
  <si>
    <t>CMD01298402</t>
  </si>
  <si>
    <t>CMD01754812</t>
  </si>
  <si>
    <t>CMD01604102</t>
  </si>
  <si>
    <t>CMD01753502</t>
  </si>
  <si>
    <t>CMD01720502</t>
  </si>
  <si>
    <t>CMD01754811</t>
  </si>
  <si>
    <t>CMD01552501</t>
  </si>
  <si>
    <t>CMD01621801</t>
  </si>
  <si>
    <t>CMD01790402</t>
  </si>
  <si>
    <t>CMD01754701</t>
  </si>
  <si>
    <t>CMD01743702</t>
  </si>
  <si>
    <t>CMD01380506</t>
  </si>
  <si>
    <t>CMD01448502</t>
  </si>
  <si>
    <t>CMD01691811</t>
  </si>
  <si>
    <t>CMD01773801</t>
  </si>
  <si>
    <t>CMD01573301</t>
  </si>
  <si>
    <t>CMD01773001</t>
  </si>
  <si>
    <t>CMD01779101</t>
  </si>
  <si>
    <t>CMD01772701</t>
  </si>
  <si>
    <t>CMD01750305</t>
  </si>
  <si>
    <t>CMD01743601</t>
  </si>
  <si>
    <t>CMD01773901</t>
  </si>
  <si>
    <t>CMD01790306</t>
  </si>
  <si>
    <t>CMD01773702</t>
  </si>
  <si>
    <t>CMD01216301</t>
  </si>
  <si>
    <t>CMD01743602</t>
  </si>
  <si>
    <t>CMD01763103</t>
  </si>
  <si>
    <t>CMD01771509</t>
  </si>
  <si>
    <t>CMD01747501</t>
  </si>
  <si>
    <t>CMD01790404</t>
  </si>
  <si>
    <t>CMD01774601</t>
  </si>
  <si>
    <t>CMD01789719</t>
  </si>
  <si>
    <t>CMD01790308</t>
  </si>
  <si>
    <t>CMD01778701</t>
  </si>
  <si>
    <t>CMD01719717</t>
  </si>
  <si>
    <t>CMD01772301</t>
  </si>
  <si>
    <t>CMD01762305</t>
  </si>
  <si>
    <t>CMD01737308</t>
  </si>
  <si>
    <t>CMD01549403</t>
  </si>
  <si>
    <t>CMD01604801</t>
  </si>
  <si>
    <t>CMD01497804</t>
  </si>
  <si>
    <t>CMD01592301</t>
  </si>
  <si>
    <t>CMD01720306</t>
  </si>
  <si>
    <t>CMD01664207</t>
  </si>
  <si>
    <t>CMD01754815</t>
  </si>
  <si>
    <t>CMD01720305</t>
  </si>
  <si>
    <t>CMD01691812</t>
  </si>
  <si>
    <t>CMD01645602</t>
  </si>
  <si>
    <t>CMD01771504</t>
  </si>
  <si>
    <t>CMD01737301</t>
  </si>
  <si>
    <t>CLI00045</t>
  </si>
  <si>
    <t>CMD01720301</t>
  </si>
  <si>
    <t>CMD01790312</t>
  </si>
  <si>
    <t>CMD01719701</t>
  </si>
  <si>
    <t>CMD01380508</t>
  </si>
  <si>
    <t>CMD01578902</t>
  </si>
  <si>
    <t>CMD01754818</t>
  </si>
  <si>
    <t>CMD01685902</t>
  </si>
  <si>
    <t>CMD01753702</t>
  </si>
  <si>
    <t>CMD01789802</t>
  </si>
  <si>
    <t>CMD01763002</t>
  </si>
  <si>
    <t>CMD01503405</t>
  </si>
  <si>
    <t>CMD01357201</t>
  </si>
  <si>
    <t>CMD01770815</t>
  </si>
  <si>
    <t>CMD01789403</t>
  </si>
  <si>
    <t>CMD01389603</t>
  </si>
  <si>
    <t>CMD01670701</t>
  </si>
  <si>
    <t>CMD01518551</t>
  </si>
  <si>
    <t>CMD01407103</t>
  </si>
  <si>
    <t>CMD01405005</t>
  </si>
  <si>
    <t>CMD01721503</t>
  </si>
  <si>
    <t>CMD01550504</t>
  </si>
  <si>
    <t>CMD01771508</t>
  </si>
  <si>
    <t>CMD01720505</t>
  </si>
  <si>
    <t>04/04/19 08.08.53.0000</t>
  </si>
  <si>
    <t>15/04/19 12.00.00.0000</t>
  </si>
  <si>
    <t>04/04/19 09.04.04.0000</t>
  </si>
  <si>
    <t>04/04/19 09.04.12.0000</t>
  </si>
  <si>
    <t>04/04/19 09.04.26.0000</t>
  </si>
  <si>
    <t>04/04/19 09.06.21.0000</t>
  </si>
  <si>
    <t>04/04/19 09.06.42.0000</t>
  </si>
  <si>
    <t>04/04/19 09.06.48.0000</t>
  </si>
  <si>
    <t>04/04/19 09.06.50.0000</t>
  </si>
  <si>
    <t>04/04/19 09.07.01.0000</t>
  </si>
  <si>
    <t>17/04/19 12.00.00.0000</t>
  </si>
  <si>
    <t>05/04/19 08.47.06.0000</t>
  </si>
  <si>
    <t>16/04/19 12.00.00.0000</t>
  </si>
  <si>
    <t>05/04/19 08.48.30.0000</t>
  </si>
  <si>
    <t>09/04/19 15.23.12.0000</t>
  </si>
  <si>
    <t>19/04/19 12.00.00.0000</t>
  </si>
  <si>
    <t>08/04/19 08.22.20.0000</t>
  </si>
  <si>
    <t>05/04/19 09.04.47.0000</t>
  </si>
  <si>
    <t>12/04/19 12.00.00.0000</t>
  </si>
  <si>
    <t>05/04/19 09.29.55.0000</t>
  </si>
  <si>
    <t>08/04/19 08.52.53.0000</t>
  </si>
  <si>
    <t>09/04/19 16.36.51.0000</t>
  </si>
  <si>
    <t>05/04/19 12.52.52.0000</t>
  </si>
  <si>
    <t>08/04/19 09.03.32.0000</t>
  </si>
  <si>
    <t>05/04/19 16.18.53.0000</t>
  </si>
  <si>
    <t>05/04/19 17.18.20.0000</t>
  </si>
  <si>
    <t>05/04/19 18.40.29.0000</t>
  </si>
  <si>
    <t>08/04/19 08.55.20.0000</t>
  </si>
  <si>
    <t>10/04/19 14.38.30.0000</t>
  </si>
  <si>
    <t>18/04/19 12.00.00.0000</t>
  </si>
  <si>
    <t>08/04/19 07.55.57.0000</t>
  </si>
  <si>
    <t>10/04/19 16.10.06.0000</t>
  </si>
  <si>
    <t>08/04/19 08.33.31.0000</t>
  </si>
  <si>
    <t>08/04/19 08.33.43.0000</t>
  </si>
  <si>
    <t>08/04/19 08.34.17.0000</t>
  </si>
  <si>
    <t>08/04/19 08.47.57.0000</t>
  </si>
  <si>
    <t>09/04/19 16.42.44.0000</t>
  </si>
  <si>
    <t>10/04/19 20.39.53.0000</t>
  </si>
  <si>
    <t>20/04/19 12.00.00.0000</t>
  </si>
  <si>
    <t>05/04/19 20.08.43.0000</t>
  </si>
  <si>
    <t>05/04/19 19.13.57.0000</t>
  </si>
  <si>
    <t>05/04/19 16.01.55.0000</t>
  </si>
  <si>
    <t>08/04/19 08.57.41.0000</t>
  </si>
  <si>
    <t>05/04/19 15.16.53.0000</t>
  </si>
  <si>
    <t>08/04/19 09.01.38.0000</t>
  </si>
  <si>
    <t>10/04/19 14.00.19.0000</t>
  </si>
  <si>
    <t>08/04/19 09.02.08.0000</t>
  </si>
  <si>
    <t>11/04/19 12.00.00.0000</t>
  </si>
  <si>
    <t>09/04/19 13.24.30.0000</t>
  </si>
  <si>
    <t>08/04/19 09.03.43.0000</t>
  </si>
  <si>
    <t>08/04/19 12.31.59.0000</t>
  </si>
  <si>
    <t>08/04/19 09.04.37.0000</t>
  </si>
  <si>
    <t>09/04/19 09.12.40.0000</t>
  </si>
  <si>
    <t>10/04/19 20.52.34.0000</t>
  </si>
  <si>
    <t>09/04/19 09.43.15.0000</t>
  </si>
  <si>
    <t>09/04/19 08.19.10.0000</t>
  </si>
  <si>
    <t>08/04/19 10.30.21.0000</t>
  </si>
  <si>
    <t>08/04/19 10.39.07.0000</t>
  </si>
  <si>
    <t>10/04/19 08.49.05.0000</t>
  </si>
  <si>
    <t>08/04/19 11.22.21.0000</t>
  </si>
  <si>
    <t>08/04/19 11.25.18.0000</t>
  </si>
  <si>
    <t>08/04/19 11.40.56.0000</t>
  </si>
  <si>
    <t>08/04/19 11.45.39.0000</t>
  </si>
  <si>
    <t>08/04/19 11.47.43.0000</t>
  </si>
  <si>
    <t>08/04/19 11.48.29.0000</t>
  </si>
  <si>
    <t>11/04/19 07.12.07.0000</t>
  </si>
  <si>
    <t>08/04/19 14.20.04.0000</t>
  </si>
  <si>
    <t>08/04/19 14.21.23.0000</t>
  </si>
  <si>
    <t>08/04/19 14.45.41.0000</t>
  </si>
  <si>
    <t>08/04/19 15.31.26.0000</t>
  </si>
  <si>
    <t>11/04/19 09.17.38.0000</t>
  </si>
  <si>
    <t>08/04/19 16.32.28.0000</t>
  </si>
  <si>
    <t>08/04/19 17.25.05.0000</t>
  </si>
  <si>
    <t>09/04/19 11.27.46.0000</t>
  </si>
  <si>
    <t>08/04/19 20.13.03.0000</t>
  </si>
  <si>
    <t>08/04/19 20.40.12.0000</t>
  </si>
  <si>
    <t>09/04/19 06.45.07.0000</t>
  </si>
  <si>
    <t>15/04/19 20.22.57.0000</t>
  </si>
  <si>
    <t>23/04/19 12.00.00.0000</t>
  </si>
  <si>
    <t>09/04/19 06.58.23.0000</t>
  </si>
  <si>
    <t>09/04/19 07.01.13.0000</t>
  </si>
  <si>
    <t>09/04/19 07.41.59.0000</t>
  </si>
  <si>
    <t>10/04/19 16.59.54.0000</t>
  </si>
  <si>
    <t>10/04/19 08.13.37.0000</t>
  </si>
  <si>
    <t>10/04/19 08.13.39.0000</t>
  </si>
  <si>
    <t>09/04/19 08.13.53.0000</t>
  </si>
  <si>
    <t>10/04/19 08.15.18.0000</t>
  </si>
  <si>
    <t>09/04/19 08.18.50.0000</t>
  </si>
  <si>
    <t>09/04/19 08.32.35.0000</t>
  </si>
  <si>
    <t>10/04/19 15.19.35.0000</t>
  </si>
  <si>
    <t>08/04/19 08.32.54.0000</t>
  </si>
  <si>
    <t>11/04/19 11.28.20.0000</t>
  </si>
  <si>
    <t>12/04/19 11.25.50.0000</t>
  </si>
  <si>
    <t>11/04/19 19.48.54.0000</t>
  </si>
  <si>
    <t>09/04/19 15.09.54.0000</t>
  </si>
  <si>
    <t>11/04/19 09.02.51.0000</t>
  </si>
  <si>
    <t>10/04/19 17.34.22.0000</t>
  </si>
  <si>
    <t>09/04/19 09.04.38.0000</t>
  </si>
  <si>
    <t>09/04/19 09.05.22.0000</t>
  </si>
  <si>
    <t>08/04/19 15.38.19.0000</t>
  </si>
  <si>
    <t>08/04/19 15.31.40.0000</t>
  </si>
  <si>
    <t>12/04/19 09.29.08.0000</t>
  </si>
  <si>
    <t>12/04/19 09.27.18.0000</t>
  </si>
  <si>
    <t>12/04/19 09.27.06.0000</t>
  </si>
  <si>
    <t>09/04/19 09.06.47.0000</t>
  </si>
  <si>
    <t>09/04/19 09.06.55.0000</t>
  </si>
  <si>
    <t>09/04/19 09.06.58.0000</t>
  </si>
  <si>
    <t>09/04/19 09.15.34.0000</t>
  </si>
  <si>
    <t>11/04/19 17.25.26.0000</t>
  </si>
  <si>
    <t>09/04/19 09.43.45.0000</t>
  </si>
  <si>
    <t>09/04/19 09.48.19.0000</t>
  </si>
  <si>
    <t>09/04/19 10.01.20.0000</t>
  </si>
  <si>
    <t>11/04/19 18.01.19.0000</t>
  </si>
  <si>
    <t>09/04/19 10.17.35.0000</t>
  </si>
  <si>
    <t>11/04/19 18.08.29.0000</t>
  </si>
  <si>
    <t>08/04/19 08.57.57.0000</t>
  </si>
  <si>
    <t>09/04/19 10.31.51.0000</t>
  </si>
  <si>
    <t>09/04/19 10.49.05.0000</t>
  </si>
  <si>
    <t>09/04/19 11.11.33.0000</t>
  </si>
  <si>
    <t>09/04/19 11.33.36.0000</t>
  </si>
  <si>
    <t>11/04/19 12.23.54.0000</t>
  </si>
  <si>
    <t>09/04/19 11.53.53.0000</t>
  </si>
  <si>
    <t>11/04/19 19.18.56.0000</t>
  </si>
  <si>
    <t>09/04/19 12.35.56.0000</t>
  </si>
  <si>
    <t>09/04/19 12.36.34.0000</t>
  </si>
  <si>
    <t>08/04/19 08.55.32.0000</t>
  </si>
  <si>
    <t>11/04/19 19.01.09.0000</t>
  </si>
  <si>
    <t>09/04/19 12.43.23.0000</t>
  </si>
  <si>
    <t>11/04/19 09.00.26.0000</t>
  </si>
  <si>
    <t>11/04/19 13.44.36.0000</t>
  </si>
  <si>
    <t>08/04/19 08.55.25.0000</t>
  </si>
  <si>
    <t>09/04/19 12.57.21.0000</t>
  </si>
  <si>
    <t>11/04/19 08.54.53.0000</t>
  </si>
  <si>
    <t>10/04/19 08.54.39.0000</t>
  </si>
  <si>
    <t>11/04/19 09.34.12.0000</t>
  </si>
  <si>
    <t>10/04/19 10.56.03.0000</t>
  </si>
  <si>
    <t>11/04/19 11.08.15.0000</t>
  </si>
  <si>
    <t>09/04/19 17.56.45.0000</t>
  </si>
  <si>
    <t>05/04/19 07.09.57.0000</t>
  </si>
  <si>
    <t>09/04/19 18.23.03.0000</t>
  </si>
  <si>
    <t>10/04/19 08.21.38.0000</t>
  </si>
  <si>
    <t>09/04/19 18.38.10.0000</t>
  </si>
  <si>
    <t>09/04/19 19.16.27.0000</t>
  </si>
  <si>
    <t>11/04/19 12.43.15.0000</t>
  </si>
  <si>
    <t>09/04/19 19.25.40.0000</t>
  </si>
  <si>
    <t>09/04/19 06.59.46.0000</t>
  </si>
  <si>
    <t>09/04/19 06.54.12.0000</t>
  </si>
  <si>
    <t>10/04/19 07.20.28.0000</t>
  </si>
  <si>
    <t>22/04/19 12.00.00.0000</t>
  </si>
  <si>
    <t>10/04/19 11.49.34.0000</t>
  </si>
  <si>
    <t>11/04/19 07.56.31.0000</t>
  </si>
  <si>
    <t>11/04/19 07.56.45.0000</t>
  </si>
  <si>
    <t>10/04/19 07.58.50.0000</t>
  </si>
  <si>
    <t>10/04/19 08.00.22.0000</t>
  </si>
  <si>
    <t>09/04/19 19.02.40.0000</t>
  </si>
  <si>
    <t>09/04/19 08.13.52.0000</t>
  </si>
  <si>
    <t>09/04/19 08.16.08.0000</t>
  </si>
  <si>
    <t>12/04/19 12.06.36.0000</t>
  </si>
  <si>
    <t>15/04/19 11.52.58.0000</t>
  </si>
  <si>
    <t>10/04/19 16.34.09.0000</t>
  </si>
  <si>
    <t>12/04/19 12.07.28.0000</t>
  </si>
  <si>
    <t>09/04/19 08.28.13.0000</t>
  </si>
  <si>
    <t>15/04/19 11.53.25.0000</t>
  </si>
  <si>
    <t>09/04/19 08.29.35.0000</t>
  </si>
  <si>
    <t>12/04/19 11.53.38.0000</t>
  </si>
  <si>
    <t>10/04/19 20.43.35.0000</t>
  </si>
  <si>
    <t>10/04/19 19.55.49.0000</t>
  </si>
  <si>
    <t>10/04/19 08.37.17.0000</t>
  </si>
  <si>
    <t>10/04/19 08.38.15.0000</t>
  </si>
  <si>
    <t>15/04/19 11.54.20.0000</t>
  </si>
  <si>
    <t>12/04/19 14.14.52.0000</t>
  </si>
  <si>
    <t>11/04/19 13.57.06.0000</t>
  </si>
  <si>
    <t>10/04/19 10.56.26.0000</t>
  </si>
  <si>
    <t>11/04/19 12.27.20.0000</t>
  </si>
  <si>
    <t>11/04/19 09.18.07.0000</t>
  </si>
  <si>
    <t>10/04/19 19.40.36.0000</t>
  </si>
  <si>
    <t>08/04/19 11.09.54.0000</t>
  </si>
  <si>
    <t>10/04/19 16.39.15.0000</t>
  </si>
  <si>
    <t>15/04/19 12.16.34.0000</t>
  </si>
  <si>
    <t>10/04/19 15.49.07.0000</t>
  </si>
  <si>
    <t>10/04/19 15.39.32.0000</t>
  </si>
  <si>
    <t>10/04/19 08.53.01.0000</t>
  </si>
  <si>
    <t>08/04/19 08.53.06.0000</t>
  </si>
  <si>
    <t>08/04/19 08.53.24.0000</t>
  </si>
  <si>
    <t>10/04/19 08.54.03.0000</t>
  </si>
  <si>
    <t>10/04/19 08.56.42.0000</t>
  </si>
  <si>
    <t>11/04/19 16.29.16.0000</t>
  </si>
  <si>
    <t>11/04/19 16.17.01.0000</t>
  </si>
  <si>
    <t>11/04/19 16.14.56.0000</t>
  </si>
  <si>
    <t>10/04/19 14.23.18.0000</t>
  </si>
  <si>
    <t>11/04/19 16.05.40.0000</t>
  </si>
  <si>
    <t>10/04/19 09.04.14.0000</t>
  </si>
  <si>
    <t>10/04/19 09.04.15.0000</t>
  </si>
  <si>
    <t>08/04/19 09.05.30.0000</t>
  </si>
  <si>
    <t>10/04/19 09.05.45.0000</t>
  </si>
  <si>
    <t>10/04/19 12.19.19.0000</t>
  </si>
  <si>
    <t>10/04/19 09.08.18.0000</t>
  </si>
  <si>
    <t>11/04/19 09.05.42.0000</t>
  </si>
  <si>
    <t>10/04/19 09.17.42.0000</t>
  </si>
  <si>
    <t>10/04/19 09.21.15.0000</t>
  </si>
  <si>
    <t>10/04/19 09.39.18.0000</t>
  </si>
  <si>
    <t>09/04/19 10.23.27.0000</t>
  </si>
  <si>
    <t>16/04/19 17.39.17.0000</t>
  </si>
  <si>
    <t>11/04/19 11.11.12.0000</t>
  </si>
  <si>
    <t>10/04/19 11.01.38.0000</t>
  </si>
  <si>
    <t>10/04/19 09.19.59.0000</t>
  </si>
  <si>
    <t>11/04/19 11.44.13.0000</t>
  </si>
  <si>
    <t>11/04/19 11.44.41.0000</t>
  </si>
  <si>
    <t>12/04/19 15.32.47.0000</t>
  </si>
  <si>
    <t>10/04/19 11.46.23.0000</t>
  </si>
  <si>
    <t>10/04/19 11.47.12.0000</t>
  </si>
  <si>
    <t>10/04/19 11.48.19.0000</t>
  </si>
  <si>
    <t>10/04/19 09.08.58.0000</t>
  </si>
  <si>
    <t>10/04/19 11.51.35.0000</t>
  </si>
  <si>
    <t>10/04/19 11.52.35.0000</t>
  </si>
  <si>
    <t>10/04/19 11.55.22.0000</t>
  </si>
  <si>
    <t>10/04/19 12.14.00.0000</t>
  </si>
  <si>
    <t>10/04/19 12.35.24.0000</t>
  </si>
  <si>
    <t>13/04/19 12.00.00.0000</t>
  </si>
  <si>
    <t>16/04/19 18.03.15.0000</t>
  </si>
  <si>
    <t>10/04/19 12.41.23.0000</t>
  </si>
  <si>
    <t>11/04/19 11.35.24.0000</t>
  </si>
  <si>
    <t>12/04/19 06.45.50.0000</t>
  </si>
  <si>
    <t>10/04/19 13.23.22.0000</t>
  </si>
  <si>
    <t>10/04/19 13.32.48.0000</t>
  </si>
  <si>
    <t>10/04/19 13.47.10.0000</t>
  </si>
  <si>
    <t>10/04/19 13.53.39.0000</t>
  </si>
  <si>
    <t>10/04/19 13.56.28.0000</t>
  </si>
  <si>
    <t>08/04/19 09.01.35.0000</t>
  </si>
  <si>
    <t>10/04/19 14.07.07.0000</t>
  </si>
  <si>
    <t>10/04/19 14.08.55.0000</t>
  </si>
  <si>
    <t>11/04/19 09.44.50.0000</t>
  </si>
  <si>
    <t>10/04/19 14.12.43.0000</t>
  </si>
  <si>
    <t>10/04/19 14.23.29.0000</t>
  </si>
  <si>
    <t>10/04/19 14.36.13.0000</t>
  </si>
  <si>
    <t>10/04/19 09.03.28.0000</t>
  </si>
  <si>
    <t>10/04/19 14.54.43.0000</t>
  </si>
  <si>
    <t>09/04/19 09.05.59.0000</t>
  </si>
  <si>
    <t>10/04/19 12.01.47.0000</t>
  </si>
  <si>
    <t>10/04/19 15.16.17.0000</t>
  </si>
  <si>
    <t>11/04/19 16.54.07.0000</t>
  </si>
  <si>
    <t>11/04/19 10.50.21.0000</t>
  </si>
  <si>
    <t>08/04/19 09.02.06.0000</t>
  </si>
  <si>
    <t>08/04/19 09.02.05.0000</t>
  </si>
  <si>
    <t>11/04/19 17.17.55.0000</t>
  </si>
  <si>
    <t>10/04/19 16.47.49.0000</t>
  </si>
  <si>
    <t>10/04/19 08.23.29.0000</t>
  </si>
  <si>
    <t>10/04/19 17.07.47.0000</t>
  </si>
  <si>
    <t>11/04/19 08.08.34.0000</t>
  </si>
  <si>
    <t>10/04/19 17.15.16.0000</t>
  </si>
  <si>
    <t>10/04/19 17.16.18.0000</t>
  </si>
  <si>
    <t>08/04/19 10.06.30.0000</t>
  </si>
  <si>
    <t>08/04/19 08.30.45.0000</t>
  </si>
  <si>
    <t>10/04/19 17.38.10.0000</t>
  </si>
  <si>
    <t>09/04/19 09.02.50.0000</t>
  </si>
  <si>
    <t>10/04/19 17.39.45.0000</t>
  </si>
  <si>
    <t>10/04/19 08.49.57.0000</t>
  </si>
  <si>
    <t>11/04/19 14.40.00.0000</t>
  </si>
  <si>
    <t>08/04/19 11.12.03.0000</t>
  </si>
  <si>
    <t>10/04/19 18.45.58.0000</t>
  </si>
  <si>
    <t>10/04/19 08.48.25.0000</t>
  </si>
  <si>
    <t>12/04/19 10.32.59.0000</t>
  </si>
  <si>
    <t>08/04/19 12.31.30.0000</t>
  </si>
  <si>
    <t>08/04/19 12.36.21.0000</t>
  </si>
  <si>
    <t>15/04/19 10.03.12.0000</t>
  </si>
  <si>
    <t>10/04/19 07.49.55.0000</t>
  </si>
  <si>
    <t>09/04/19 09.13.41.0000</t>
  </si>
  <si>
    <t>09/04/19 19.59.21.0000</t>
  </si>
  <si>
    <t>10/04/19 20.23.21.0000</t>
  </si>
  <si>
    <t>10/04/19 20.38.08.0000</t>
  </si>
  <si>
    <t>10/04/19 20.39.26.0000</t>
  </si>
  <si>
    <t>11/04/19 06.46.48.0000</t>
  </si>
  <si>
    <t>12/04/19 08.58.56.0000</t>
  </si>
  <si>
    <t>12/04/19 12.16.09.0000</t>
  </si>
  <si>
    <t>15/04/19 19.03.05.0000</t>
  </si>
  <si>
    <t>12/04/19 12.17.19.0000</t>
  </si>
  <si>
    <t>15/04/19 18.32.45.0000</t>
  </si>
  <si>
    <t>12/04/19 08.41.18.0000</t>
  </si>
  <si>
    <t>10/04/19 16.41.46.0000</t>
  </si>
  <si>
    <t>11/04/19 14.35.10.0000</t>
  </si>
  <si>
    <t>11/04/19 07.30.41.0000</t>
  </si>
  <si>
    <t>11/04/19 07.40.18.0000</t>
  </si>
  <si>
    <t>10/04/19 13.20.11.0000</t>
  </si>
  <si>
    <t>10/04/19 12.50.54.0000</t>
  </si>
  <si>
    <t>11/04/19 08.05.50.0000</t>
  </si>
  <si>
    <t>15/04/19 09.59.28.0000</t>
  </si>
  <si>
    <t>12/04/19 10.46.18.0000</t>
  </si>
  <si>
    <t>11/04/19 11.50.23.0000</t>
  </si>
  <si>
    <t>11/04/19 11.43.31.0000</t>
  </si>
  <si>
    <t>11/04/19 13.45.59.0000</t>
  </si>
  <si>
    <t>10/04/19 08.49.11.0000</t>
  </si>
  <si>
    <t>12/04/19 08.18.31.0000</t>
  </si>
  <si>
    <t>11/04/19 08.18.57.0000</t>
  </si>
  <si>
    <t>11/04/19 07.54.54.0000</t>
  </si>
  <si>
    <t>11/04/19 08.19.28.0000</t>
  </si>
  <si>
    <t>11/04/19 08.19.42.0000</t>
  </si>
  <si>
    <t>11/04/19 08.20.01.0000</t>
  </si>
  <si>
    <t>11/04/19 08.20.25.0000</t>
  </si>
  <si>
    <t>11/04/19 08.22.09.0000</t>
  </si>
  <si>
    <t>11/04/19 08.22.16.0000</t>
  </si>
  <si>
    <t>11/04/19 08.22.44.0000</t>
  </si>
  <si>
    <t>11/04/19 08.25.26.0000</t>
  </si>
  <si>
    <t>11/04/19 13.58.32.0000</t>
  </si>
  <si>
    <t>11/04/19 08.30.48.0000</t>
  </si>
  <si>
    <t>11/04/19 08.34.30.0000</t>
  </si>
  <si>
    <t>12/04/19 11.53.34.0000</t>
  </si>
  <si>
    <t>11/04/19 11.43.35.0000</t>
  </si>
  <si>
    <t>16/04/19 08.37.04.0000</t>
  </si>
  <si>
    <t>10/04/19 11.26.12.0000</t>
  </si>
  <si>
    <t>11/04/19 08.41.49.0000</t>
  </si>
  <si>
    <t>11/04/19 08.42.20.0000</t>
  </si>
  <si>
    <t>11/04/19 11.53.38.0000</t>
  </si>
  <si>
    <t>12/04/19 08.43.31.0000</t>
  </si>
  <si>
    <t>11/04/19 19.08.30.0000</t>
  </si>
  <si>
    <t>11/04/19 08.45.02.0000</t>
  </si>
  <si>
    <t>11/04/19 16.20.12.0000</t>
  </si>
  <si>
    <t>12/04/19 08.45.42.0000</t>
  </si>
  <si>
    <t>12/04/19 10.53.06.0000</t>
  </si>
  <si>
    <t>12/04/19 08.46.00.0000</t>
  </si>
  <si>
    <t>12/04/19 08.46.09.0000</t>
  </si>
  <si>
    <t>11/04/19 08.46.23.0000</t>
  </si>
  <si>
    <t>12/04/19 08.46.48.0000</t>
  </si>
  <si>
    <t>11/04/19 14.43.49.0000</t>
  </si>
  <si>
    <t>11/04/19 08.48.02.0000</t>
  </si>
  <si>
    <t>11/04/19 11.11.38.0000</t>
  </si>
  <si>
    <t>11/04/19 11.10.34.0000</t>
  </si>
  <si>
    <t>12/04/19 08.51.31.0000</t>
  </si>
  <si>
    <t>11/04/19 11.01.53.0000</t>
  </si>
  <si>
    <t>12/04/19 07.56.05.0000</t>
  </si>
  <si>
    <t>09/04/19 08.01.21.0000</t>
  </si>
  <si>
    <t>10/04/19 08.54.47.0000</t>
  </si>
  <si>
    <t>12/04/19 12.06.17.0000</t>
  </si>
  <si>
    <t>11/04/19 08.59.17.0000</t>
  </si>
  <si>
    <t>11/04/19 08.59.26.0000</t>
  </si>
  <si>
    <t>12/04/19 08.59.41.0000</t>
  </si>
  <si>
    <t>12/04/19 11.55.50.0000</t>
  </si>
  <si>
    <t>10/04/19 20.07.41.0000</t>
  </si>
  <si>
    <t>11/04/19 08.59.52.0000</t>
  </si>
  <si>
    <t>11/04/19 09.00.05.0000</t>
  </si>
  <si>
    <t>15/04/19 20.53.31.0000</t>
  </si>
  <si>
    <t>12/04/19 11.36.49.0000</t>
  </si>
  <si>
    <t>12/04/19 11.34.27.0000</t>
  </si>
  <si>
    <t>15/04/19 10.07.19.0000</t>
  </si>
  <si>
    <t>11/04/19 17.12.54.0000</t>
  </si>
  <si>
    <t>11/04/19 17.10.15.0000</t>
  </si>
  <si>
    <t>12/04/19 09.29.35.0000</t>
  </si>
  <si>
    <t>11/04/19 16.57.57.0000</t>
  </si>
  <si>
    <t>12/04/19 10.45.28.0000</t>
  </si>
  <si>
    <t>09/04/19 12.38.25.0000</t>
  </si>
  <si>
    <t>11/04/19 09.03.24.0000</t>
  </si>
  <si>
    <t>09/04/19 09.03.36.0000</t>
  </si>
  <si>
    <t>11/04/19 09.04.20.0000</t>
  </si>
  <si>
    <t>11/04/19 09.04.22.0000</t>
  </si>
  <si>
    <t>11/04/19 15.39.13.0000</t>
  </si>
  <si>
    <t>11/04/19 09.05.01.0000</t>
  </si>
  <si>
    <t>11/04/19 09.05.08.0000</t>
  </si>
  <si>
    <t>11/04/19 09.05.09.0000</t>
  </si>
  <si>
    <t>11/04/19 09.05.27.0000</t>
  </si>
  <si>
    <t>11/04/19 09.05.29.0000</t>
  </si>
  <si>
    <t>11/04/19 09.05.37.0000</t>
  </si>
  <si>
    <t>11/04/19 15.01.36.0000</t>
  </si>
  <si>
    <t>11/04/19 09.05.51.0000</t>
  </si>
  <si>
    <t>11/04/19 14.53.49.0000</t>
  </si>
  <si>
    <t>11/04/19 14.40.42.0000</t>
  </si>
  <si>
    <t>11/04/19 09.06.45.0000</t>
  </si>
  <si>
    <t>11/04/19 09.06.47.0000</t>
  </si>
  <si>
    <t>11/04/19 09.06.52.0000</t>
  </si>
  <si>
    <t>11/04/19 09.06.53.0000</t>
  </si>
  <si>
    <t>11/04/19 09.06.55.0000</t>
  </si>
  <si>
    <t>11/04/19 09.06.57.0000</t>
  </si>
  <si>
    <t>11/04/19 09.07.01.0000</t>
  </si>
  <si>
    <t>11/04/19 09.07.04.0000</t>
  </si>
  <si>
    <t>11/04/19 09.07.06.0000</t>
  </si>
  <si>
    <t>11/04/19 09.07.07.0000</t>
  </si>
  <si>
    <t>11/04/19 09.07.11.0000</t>
  </si>
  <si>
    <t>11/04/19 09.15.20.0000</t>
  </si>
  <si>
    <t>11/04/19 09.17.32.0000</t>
  </si>
  <si>
    <t>11/04/19 07.53.57.0000</t>
  </si>
  <si>
    <t>12/04/19 08.15.06.0000</t>
  </si>
  <si>
    <t>10/04/19 20.13.51.0000</t>
  </si>
  <si>
    <t>12/04/19 13.54.46.0000</t>
  </si>
  <si>
    <t>10/04/19 20.18.46.0000</t>
  </si>
  <si>
    <t>15/04/19 19.58.39.0000</t>
  </si>
  <si>
    <t>11/04/19 09.35.55.0000</t>
  </si>
  <si>
    <t>11/04/19 09.38.44.0000</t>
  </si>
  <si>
    <t>11/04/19 09.44.01.0000</t>
  </si>
  <si>
    <t>11/04/19 09.46.04.0000</t>
  </si>
  <si>
    <t>11/04/19 09.49.47.0000</t>
  </si>
  <si>
    <t>11/04/19 09.57.13.0000</t>
  </si>
  <si>
    <t>11/04/19 09.57.35.0000</t>
  </si>
  <si>
    <t>12/04/19 19.58.26.0000</t>
  </si>
  <si>
    <t>10/04/19 10.51.37.0000</t>
  </si>
  <si>
    <t>11/04/19 10.07.40.0000</t>
  </si>
  <si>
    <t>11/04/19 09.29.29.0000</t>
  </si>
  <si>
    <t>11/04/19 10.14.10.0000</t>
  </si>
  <si>
    <t>11/04/19 10.15.50.0000</t>
  </si>
  <si>
    <t>15/04/19 10.18.21.0000</t>
  </si>
  <si>
    <t>10/04/19 10.53.31.0000</t>
  </si>
  <si>
    <t>11/04/19 10.23.52.0000</t>
  </si>
  <si>
    <t>11/04/19 10.24.30.0000</t>
  </si>
  <si>
    <t>11/04/19 10.25.47.0000</t>
  </si>
  <si>
    <t>10/04/19 10.55.22.0000</t>
  </si>
  <si>
    <t>12/04/19 16.39.51.0000</t>
  </si>
  <si>
    <t>15/04/19 20.30.09.0000</t>
  </si>
  <si>
    <t>11/04/19 10.33.31.0000</t>
  </si>
  <si>
    <t>11/04/19 10.34.43.0000</t>
  </si>
  <si>
    <t>12/04/19 20.03.17.0000</t>
  </si>
  <si>
    <t>11/04/19 10.39.14.0000</t>
  </si>
  <si>
    <t>11/04/19 10.40.08.0000</t>
  </si>
  <si>
    <t>12/04/19 20.06.26.0000</t>
  </si>
  <si>
    <t>11/04/19 10.42.44.0000</t>
  </si>
  <si>
    <t>11/04/19 10.43.03.0000</t>
  </si>
  <si>
    <t>11/04/19 10.43.10.0000</t>
  </si>
  <si>
    <t>15/04/19 10.22.12.0000</t>
  </si>
  <si>
    <t>12/04/19 17.35.32.0000</t>
  </si>
  <si>
    <t>11/04/19 08.52.07.0000</t>
  </si>
  <si>
    <t>12/04/19 20.12.04.0000</t>
  </si>
  <si>
    <t>11/04/19 10.48.13.0000</t>
  </si>
  <si>
    <t>11/04/19 10.51.15.0000</t>
  </si>
  <si>
    <t>12/04/19 11.16.42.0000</t>
  </si>
  <si>
    <t>11/04/19 10.51.31.0000</t>
  </si>
  <si>
    <t>10/04/19 06.43.15.0000</t>
  </si>
  <si>
    <t>12/04/19 20.17.55.0000</t>
  </si>
  <si>
    <t>11/04/19 10.58.12.0000</t>
  </si>
  <si>
    <t>11/04/19 08.59.35.0000</t>
  </si>
  <si>
    <t>15/04/19 20.45.39.0000</t>
  </si>
  <si>
    <t>11/04/19 11.01.42.0000</t>
  </si>
  <si>
    <t>10/04/19 06.57.21.0000</t>
  </si>
  <si>
    <t>15/04/19 20.47.35.0000</t>
  </si>
  <si>
    <t>12/04/19 16.29.46.0000</t>
  </si>
  <si>
    <t>24/04/19 12.00.00.0000</t>
  </si>
  <si>
    <t>12/04/19 08.51.23.0000</t>
  </si>
  <si>
    <t>10/04/19 07.13.29.0000</t>
  </si>
  <si>
    <t>11/04/19 11.15.28.0000</t>
  </si>
  <si>
    <t>12/04/19 08.55.14.0000</t>
  </si>
  <si>
    <t>15/04/19 20.55.32.0000</t>
  </si>
  <si>
    <t>11/04/19 07.36.15.0000</t>
  </si>
  <si>
    <t>11/04/19 11.20.21.0000</t>
  </si>
  <si>
    <t>11/04/19 11.22.07.0000</t>
  </si>
  <si>
    <t>15/04/19 15.09.31.0000</t>
  </si>
  <si>
    <t>11/04/19 11.28.48.0000</t>
  </si>
  <si>
    <t>11/04/19 08.55.23.0000</t>
  </si>
  <si>
    <t>11/04/19 11.30.30.0000</t>
  </si>
  <si>
    <t>11/04/19 11.32.37.0000</t>
  </si>
  <si>
    <t>11/04/19 11.33.41.0000</t>
  </si>
  <si>
    <t>11/04/19 13.27.17.0000</t>
  </si>
  <si>
    <t>15/04/19 15.15.05.0000</t>
  </si>
  <si>
    <t>11/04/19 11.41.02.0000</t>
  </si>
  <si>
    <t>11/04/19 11.45.01.0000</t>
  </si>
  <si>
    <t>12/04/19 21.06.10.0000</t>
  </si>
  <si>
    <t>15/04/19 15.24.26.0000</t>
  </si>
  <si>
    <t>11/04/19 11.52.39.0000</t>
  </si>
  <si>
    <t>15/04/19 15.25.42.0000</t>
  </si>
  <si>
    <t>15/04/19 15.28.27.0000</t>
  </si>
  <si>
    <t>11/04/19 12.05.02.0000</t>
  </si>
  <si>
    <t>11/04/19 12.05.51.0000</t>
  </si>
  <si>
    <t>12/04/19 08.33.56.0000</t>
  </si>
  <si>
    <t>15/04/19 15.35.55.0000</t>
  </si>
  <si>
    <t>11/04/19 12.14.18.0000</t>
  </si>
  <si>
    <t>11/04/19 12.17.41.0000</t>
  </si>
  <si>
    <t>11/04/19 12.21.00.0000</t>
  </si>
  <si>
    <t>12/04/19 11.55.19.0000</t>
  </si>
  <si>
    <t>11/04/19 12.25.53.0000</t>
  </si>
  <si>
    <t>12/04/19 12.28.07.0000</t>
  </si>
  <si>
    <t>15/04/19 15.47.27.0000</t>
  </si>
  <si>
    <t>15/04/19 08.49.13.0000</t>
  </si>
  <si>
    <t>11/04/19 12.29.26.0000</t>
  </si>
  <si>
    <t>09/04/19 08.39.15.0000</t>
  </si>
  <si>
    <t>15/04/19 08.49.03.0000</t>
  </si>
  <si>
    <t>11/04/19 12.36.48.0000</t>
  </si>
  <si>
    <t>12/04/19 08.48.44.0000</t>
  </si>
  <si>
    <t>11/04/19 13.02.37.0000</t>
  </si>
  <si>
    <t>15/04/19 16.09.44.0000</t>
  </si>
  <si>
    <t>12/04/19 08.19.38.0000</t>
  </si>
  <si>
    <t>11/04/19 08.19.38.0000</t>
  </si>
  <si>
    <t>15/04/19 16.12.51.0000</t>
  </si>
  <si>
    <t>10/04/19 11.34.38.0000</t>
  </si>
  <si>
    <t>10/04/19 08.59.32.0000</t>
  </si>
  <si>
    <t>11/04/19 13.25.44.0000</t>
  </si>
  <si>
    <t>12/04/19 18.40.07.0000</t>
  </si>
  <si>
    <t>15/04/19 10.45.59.0000</t>
  </si>
  <si>
    <t>12/04/19 07.34.21.0000</t>
  </si>
  <si>
    <t>15/04/19 16.27.53.0000</t>
  </si>
  <si>
    <t>15/04/19 16.27.55.0000</t>
  </si>
  <si>
    <t>11/04/19 13.35.45.0000</t>
  </si>
  <si>
    <t>11/04/19 13.39.32.0000</t>
  </si>
  <si>
    <t>15/04/19 10.47.28.0000</t>
  </si>
  <si>
    <t>12/04/19 12.47.59.0000</t>
  </si>
  <si>
    <t>11/04/19 12.23.49.0000</t>
  </si>
  <si>
    <t>11/04/19 14.16.00.0000</t>
  </si>
  <si>
    <t>11/04/19 09.06.44.0000</t>
  </si>
  <si>
    <t>12/04/19 20.39.25.0000</t>
  </si>
  <si>
    <t>12/04/19 08.53.35.0000</t>
  </si>
  <si>
    <t>12/04/19 09.03.03.0000</t>
  </si>
  <si>
    <t>11/04/19 14.26.31.0000</t>
  </si>
  <si>
    <t>12/04/19 09.27.07.0000</t>
  </si>
  <si>
    <t>12/04/19 09.29.30.0000</t>
  </si>
  <si>
    <t>11/04/19 09.06.23.0000</t>
  </si>
  <si>
    <t>11/04/19 14.32.30.0000</t>
  </si>
  <si>
    <t>10/04/19 18.05.34.0000</t>
  </si>
  <si>
    <t>12/04/19 08.53.17.0000</t>
  </si>
  <si>
    <t>11/04/19 14.38.23.0000</t>
  </si>
  <si>
    <t>10/04/19 07.58.40.0000</t>
  </si>
  <si>
    <t>11/04/19 14.59.38.0000</t>
  </si>
  <si>
    <t>11/04/19 15.09.37.0000</t>
  </si>
  <si>
    <t>12/04/19 09.01.59.0000</t>
  </si>
  <si>
    <t>10/04/19 08.36.55.0000</t>
  </si>
  <si>
    <t>11/04/19 15.45.06.0000</t>
  </si>
  <si>
    <t>10/04/19 08.36.18.0000</t>
  </si>
  <si>
    <t>10/04/19 08.36.13.0000</t>
  </si>
  <si>
    <t>12/04/19 16.22.47.0000</t>
  </si>
  <si>
    <t>11/04/19 16.02.09.0000</t>
  </si>
  <si>
    <t>11/04/19 16.03.12.0000</t>
  </si>
  <si>
    <t>11/04/19 16.10.29.0000</t>
  </si>
  <si>
    <t>11/04/19 09.03.54.0000</t>
  </si>
  <si>
    <t>11/04/19 16.17.58.0000</t>
  </si>
  <si>
    <t>10/04/19 06.59.43.0000</t>
  </si>
  <si>
    <t>11/04/19 16.24.18.0000</t>
  </si>
  <si>
    <t>10/04/19 09.00.10.0000</t>
  </si>
  <si>
    <t>15/04/19 19.53.59.0000</t>
  </si>
  <si>
    <t>10/04/19 08.56.48.0000</t>
  </si>
  <si>
    <t>11/04/19 09.03.22.0000</t>
  </si>
  <si>
    <t>11/04/19 16.35.27.0000</t>
  </si>
  <si>
    <t>11/04/19 16.47.22.0000</t>
  </si>
  <si>
    <t>12/04/19 17.03.31.0000</t>
  </si>
  <si>
    <t>10/04/19 07.36.07.0000</t>
  </si>
  <si>
    <t>12/04/19 08.48.51.0000</t>
  </si>
  <si>
    <t>12/04/19 09.36.37.0000</t>
  </si>
  <si>
    <t>12/04/19 10.39.40.0000</t>
  </si>
  <si>
    <t>12/04/19 10.41.27.0000</t>
  </si>
  <si>
    <t>12/04/19 08.21.26.0000</t>
  </si>
  <si>
    <t>11/04/19 18.25.57.0000</t>
  </si>
  <si>
    <t>11/04/19 18.36.32.0000</t>
  </si>
  <si>
    <t>12/04/19 19.39.39.0000</t>
  </si>
  <si>
    <t>12/04/19 08.22.38.0000</t>
  </si>
  <si>
    <t>10/04/19 07.50.24.0000</t>
  </si>
  <si>
    <t>12/04/19 18.37.20.0000</t>
  </si>
  <si>
    <t>11/04/19 19.17.09.0000</t>
  </si>
  <si>
    <t>11/04/19 19.25.19.0000</t>
  </si>
  <si>
    <t>10/04/19 08.29.18.0000</t>
  </si>
  <si>
    <t>15/04/19 14.53.49.0000</t>
  </si>
  <si>
    <t>09/04/19 10.07.16.0000</t>
  </si>
  <si>
    <t>11/04/19 19.51.17.0000</t>
  </si>
  <si>
    <t>11/04/19 19.51.43.0000</t>
  </si>
  <si>
    <t>11/04/19 08.40.42.0000</t>
  </si>
  <si>
    <t>11/04/19 19.59.32.0000</t>
  </si>
  <si>
    <t>11/04/19 20.10.43.0000</t>
  </si>
  <si>
    <t>15/04/19 08.41.06.0000</t>
  </si>
  <si>
    <t>11/04/19 20.13.37.0000</t>
  </si>
  <si>
    <t>11/04/19 20.22.15.0000</t>
  </si>
  <si>
    <t>11/04/19 20.31.14.0000</t>
  </si>
  <si>
    <t>11/04/19 20.45.56.0000</t>
  </si>
  <si>
    <t>12/04/19 11.25.32.0000</t>
  </si>
  <si>
    <t>11/04/19 07.30.54.0000</t>
  </si>
  <si>
    <t>15/04/19 08.45.59.0000</t>
  </si>
  <si>
    <t>11/04/19 11.35.57.0000</t>
  </si>
  <si>
    <t>12/04/19 06.48.32.0000</t>
  </si>
  <si>
    <t>15/04/19 10.54.18.0000</t>
  </si>
  <si>
    <t>15/04/19 08.17.41.0000</t>
  </si>
  <si>
    <t>15/04/19 11.17.19.0000</t>
  </si>
  <si>
    <t>15/04/19 08.45.25.0000</t>
  </si>
  <si>
    <t>12/04/19 07.07.29.0000</t>
  </si>
  <si>
    <t>15/04/19 17.18.54.0000</t>
  </si>
  <si>
    <t>12/04/19 18.00.58.0000</t>
  </si>
  <si>
    <t>16/04/19 15.21.30.0000</t>
  </si>
  <si>
    <t>15/04/19 07.49.26.0000</t>
  </si>
  <si>
    <t>25/04/19 12.00.00.0000</t>
  </si>
  <si>
    <t>15/04/19 15.46.30.0000</t>
  </si>
  <si>
    <t>12/04/19 07.23.09.0000</t>
  </si>
  <si>
    <t>11/04/19 11.43.00.0000</t>
  </si>
  <si>
    <t>12/04/19 07.30.37.0000</t>
  </si>
  <si>
    <t>12/04/19 17.49.11.0000</t>
  </si>
  <si>
    <t>12/04/19 07.32.19.0000</t>
  </si>
  <si>
    <t>12/04/19 13.28.53.0000</t>
  </si>
  <si>
    <t>12/04/19 15.27.58.0000</t>
  </si>
  <si>
    <t>11/04/19 06.47.47.0000</t>
  </si>
  <si>
    <t>11/04/19 07.39.12.0000</t>
  </si>
  <si>
    <t>11/04/19 12.37.35.0000</t>
  </si>
  <si>
    <t>15/04/19 08.03.30.0000</t>
  </si>
  <si>
    <t>12/04/19 11.08.42.0000</t>
  </si>
  <si>
    <t>11/04/19 08.43.44.0000</t>
  </si>
  <si>
    <t>12/04/19 07.48.17.0000</t>
  </si>
  <si>
    <t>12/04/19 09.21.57.0000</t>
  </si>
  <si>
    <t>15/04/19 08.02.31.0000</t>
  </si>
  <si>
    <t>15/04/19 08.43.38.0000</t>
  </si>
  <si>
    <t>15/04/19 07.48.46.0000</t>
  </si>
  <si>
    <t>15/04/19 16.01.51.0000</t>
  </si>
  <si>
    <t>16/04/19 16.42.58.0000</t>
  </si>
  <si>
    <t>12/04/19 07.49.47.0000</t>
  </si>
  <si>
    <t>15/04/19 20.55.16.0000</t>
  </si>
  <si>
    <t>15/04/19 20.30.25.0000</t>
  </si>
  <si>
    <t>12/04/19 07.50.38.0000</t>
  </si>
  <si>
    <t>12/04/19 07.52.01.0000</t>
  </si>
  <si>
    <t>15/04/19 19.10.21.0000</t>
  </si>
  <si>
    <t>15/04/19 16.39.09.0000</t>
  </si>
  <si>
    <t>15/04/19 08.15.51.0000</t>
  </si>
  <si>
    <t>15/04/19 07.34.08.0000</t>
  </si>
  <si>
    <t>12/04/19 08.04.30.0000</t>
  </si>
  <si>
    <t>12/04/19 08.05.47.0000</t>
  </si>
  <si>
    <t>15/04/19 07.16.52.0000</t>
  </si>
  <si>
    <t>12/04/19 08.07.43.0000</t>
  </si>
  <si>
    <t>12/04/19 08.07.47.0000</t>
  </si>
  <si>
    <t>12/04/19 08.08.22.0000</t>
  </si>
  <si>
    <t>15/04/19 08.10.37.0000</t>
  </si>
  <si>
    <t>12/04/19 13.54.14.0000</t>
  </si>
  <si>
    <t>12/04/19 10.11.02.0000</t>
  </si>
  <si>
    <t>11/04/19 11.08.47.0000</t>
  </si>
  <si>
    <t>11/04/19 08.42.43.0000</t>
  </si>
  <si>
    <t>11/04/19 10.35.51.0000</t>
  </si>
  <si>
    <t>11/04/19 09.53.14.0000</t>
  </si>
  <si>
    <t>12/04/19 08.18.22.0000</t>
  </si>
  <si>
    <t>12/04/19 08.18.35.0000</t>
  </si>
  <si>
    <t>12/04/19 08.19.55.0000</t>
  </si>
  <si>
    <t>11/04/19 08.20.45.0000</t>
  </si>
  <si>
    <t>15/04/19 11.32.29.0000</t>
  </si>
  <si>
    <t>12/04/19 08.23.50.0000</t>
  </si>
  <si>
    <t>12/04/19 18.49.29.0000</t>
  </si>
  <si>
    <t>15/04/19 08.23.59.0000</t>
  </si>
  <si>
    <t>12/04/19 08.24.10.0000</t>
  </si>
  <si>
    <t>12/04/19 08.24.14.0000</t>
  </si>
  <si>
    <t>12/04/19 08.24.22.0000</t>
  </si>
  <si>
    <t>12/04/19 16.14.12.0000</t>
  </si>
  <si>
    <t>15/04/19 08.25.39.0000</t>
  </si>
  <si>
    <t>12/04/19 08.26.22.0000</t>
  </si>
  <si>
    <t>15/04/19 07.41.37.0000</t>
  </si>
  <si>
    <t>12/04/19 16.40.16.0000</t>
  </si>
  <si>
    <t>11/04/19 08.27.17.0000</t>
  </si>
  <si>
    <t>12/04/19 08.27.32.0000</t>
  </si>
  <si>
    <t>12/04/19 08.27.42.0000</t>
  </si>
  <si>
    <t>12/04/19 08.27.53.0000</t>
  </si>
  <si>
    <t>12/04/19 08.27.59.0000</t>
  </si>
  <si>
    <t>12/04/19 08.28.21.0000</t>
  </si>
  <si>
    <t>15/04/19 12.21.10.0000</t>
  </si>
  <si>
    <t>15/04/19 12.20.33.0000</t>
  </si>
  <si>
    <t>12/04/19 08.28.54.0000</t>
  </si>
  <si>
    <t>11/04/19 20.00.07.0000</t>
  </si>
  <si>
    <t>12/04/19 08.29.11.0000</t>
  </si>
  <si>
    <t>11/04/19 08.31.04.0000</t>
  </si>
  <si>
    <t>11/04/19 11.16.00.0000</t>
  </si>
  <si>
    <t>15/04/19 08.30.26.0000</t>
  </si>
  <si>
    <t>11/04/19 11.27.03.0000</t>
  </si>
  <si>
    <t>09/04/19 10.30.25.0000</t>
  </si>
  <si>
    <t>15/04/19 08.46.26.0000</t>
  </si>
  <si>
    <t>11/04/19 08.14.44.0000</t>
  </si>
  <si>
    <t>12/04/19 08.37.55.0000</t>
  </si>
  <si>
    <t>12/04/19 08.38.33.0000</t>
  </si>
  <si>
    <t>12/04/19 08.38.50.0000</t>
  </si>
  <si>
    <t>12/04/19 08.39.31.0000</t>
  </si>
  <si>
    <t>15/04/19 08.41.12.0000</t>
  </si>
  <si>
    <t>16/04/19 17.03.47.0000</t>
  </si>
  <si>
    <t>16/04/19 08.42.45.0000</t>
  </si>
  <si>
    <t>16/04/19 17.51.15.0000</t>
  </si>
  <si>
    <t>16/04/19 15.10.23.0000</t>
  </si>
  <si>
    <t>11/04/19 16.10.35.0000</t>
  </si>
  <si>
    <t>15/04/19 08.47.07.0000</t>
  </si>
  <si>
    <t>15/04/19 11.37.04.0000</t>
  </si>
  <si>
    <t>12/04/19 08.48.10.0000</t>
  </si>
  <si>
    <t>15/04/19 12.45.53.0000</t>
  </si>
  <si>
    <t>12/04/19 11.11.25.0000</t>
  </si>
  <si>
    <t>12/04/19 11.09.44.0000</t>
  </si>
  <si>
    <t>12/04/19 08.50.22.0000</t>
  </si>
  <si>
    <t>12/04/19 08.51.16.0000</t>
  </si>
  <si>
    <t>15/04/19 08.52.14.0000</t>
  </si>
  <si>
    <t>12/04/19 08.53.08.0000</t>
  </si>
  <si>
    <t>15/04/19 08.53.10.0000</t>
  </si>
  <si>
    <t>15/04/19 08.29.23.0000</t>
  </si>
  <si>
    <t>16/04/19 16.05.08.0000</t>
  </si>
  <si>
    <t>15/04/19 08.54.52.0000</t>
  </si>
  <si>
    <t>10/04/19 08.57.06.0000</t>
  </si>
  <si>
    <t>10/04/19 08.55.00.0000</t>
  </si>
  <si>
    <t>12/04/19 08.55.06.0000</t>
  </si>
  <si>
    <t>12/04/19 08.56.26.0000</t>
  </si>
  <si>
    <t>12/04/19 08.56.29.0000</t>
  </si>
  <si>
    <t>15/04/19 09.59.34.0000</t>
  </si>
  <si>
    <t>11/04/19 08.02.07.0000</t>
  </si>
  <si>
    <t>15/04/19 09.58.33.0000</t>
  </si>
  <si>
    <t>12/04/19 12.22.58.0000</t>
  </si>
  <si>
    <t>12/04/19 12.22.04.0000</t>
  </si>
  <si>
    <t>15/04/19 13.05.31.0000</t>
  </si>
  <si>
    <t>09/04/19 15.02.35.0000</t>
  </si>
  <si>
    <t>10/04/19 11.17.28.0000</t>
  </si>
  <si>
    <t>10/04/19 11.14.39.0000</t>
  </si>
  <si>
    <t>12/04/19 09.06.30.0000</t>
  </si>
  <si>
    <t>11/04/19 07.07.23.0000</t>
  </si>
  <si>
    <t>12/04/19 09.06.55.0000</t>
  </si>
  <si>
    <t>12/04/19 20.19.26.0000</t>
  </si>
  <si>
    <t>11/04/19 08.38.42.0000</t>
  </si>
  <si>
    <t>15/04/19 08.13.45.0000</t>
  </si>
  <si>
    <t>12/04/19 09.11.33.0000</t>
  </si>
  <si>
    <t>15/04/19 12.01.01.0000</t>
  </si>
  <si>
    <t>16/04/19 15.06.55.0000</t>
  </si>
  <si>
    <t>12/04/19 09.22.38.0000</t>
  </si>
  <si>
    <t>15/04/19 07.12.40.0000</t>
  </si>
  <si>
    <t>11/04/19 09.03.39.0000</t>
  </si>
  <si>
    <t>09/04/19 09.06.32.0000</t>
  </si>
  <si>
    <t>11/04/19 09.03.13.0000</t>
  </si>
  <si>
    <t>15/04/19 08.13.08.0000</t>
  </si>
  <si>
    <t>11/04/19 09.06.15.0000</t>
  </si>
  <si>
    <t>15/04/19 12.35.06.0000</t>
  </si>
  <si>
    <t>12/04/19 11.11.01.0000</t>
  </si>
  <si>
    <t>15/04/19 13.10.36.0000</t>
  </si>
  <si>
    <t>12/04/19 09.37.59.0000</t>
  </si>
  <si>
    <t>15/04/19 09.00.54.0000</t>
  </si>
  <si>
    <t>15/04/19 08.12.56.0000</t>
  </si>
  <si>
    <t>15/04/19 16.12.02.0000</t>
  </si>
  <si>
    <t>11/04/19 16.36.32.0000</t>
  </si>
  <si>
    <t>11/04/19 17.29.11.0000</t>
  </si>
  <si>
    <t>16/04/19 08.59.01.0000</t>
  </si>
  <si>
    <t>11/04/19 16.26.08.0000</t>
  </si>
  <si>
    <t>11/04/19 16.26.36.0000</t>
  </si>
  <si>
    <t>15/04/19 08.56.05.0000</t>
  </si>
  <si>
    <t>11/04/19 13.36.30.0000</t>
  </si>
  <si>
    <t>12/04/19 07.31.08.0000</t>
  </si>
  <si>
    <t>12/04/19 10.05.53.0000</t>
  </si>
  <si>
    <t>12/04/19 10.15.01.0000</t>
  </si>
  <si>
    <t>15/04/19 11.23.17.0000</t>
  </si>
  <si>
    <t>15/04/19 15.57.02.0000</t>
  </si>
  <si>
    <t>15/04/19 15.58.20.0000</t>
  </si>
  <si>
    <t>12/04/19 10.32.14.0000</t>
  </si>
  <si>
    <t>12/04/19 10.40.36.0000</t>
  </si>
  <si>
    <t>10/04/19 07.56.38.0000</t>
  </si>
  <si>
    <t>12/04/19 10.43.59.0000</t>
  </si>
  <si>
    <t>11/04/19 09.02.55.0000</t>
  </si>
  <si>
    <t>15/04/19 08.11.00.0000</t>
  </si>
  <si>
    <t>15/04/19 07.58.08.0000</t>
  </si>
  <si>
    <t>15/04/19 07.44.23.0000</t>
  </si>
  <si>
    <t>11/04/19 10.28.03.0000</t>
  </si>
  <si>
    <t>15/04/19 08.28.30.0000</t>
  </si>
  <si>
    <t>15/04/19 13.25.58.0000</t>
  </si>
  <si>
    <t>16/04/19 08.55.28.0000</t>
  </si>
  <si>
    <t>11/04/19 19.42.35.0000</t>
  </si>
  <si>
    <t>12/04/19 11.20.19.0000</t>
  </si>
  <si>
    <t>12/04/19 11.21.08.0000</t>
  </si>
  <si>
    <t>15/04/19 08.31.42.0000</t>
  </si>
  <si>
    <t>12/04/19 07.43.58.0000</t>
  </si>
  <si>
    <t>10/04/19 06.56.09.0000</t>
  </si>
  <si>
    <t>11/04/19 20.44.09.0000</t>
  </si>
  <si>
    <t>09/04/19 07.33.38.0000</t>
  </si>
  <si>
    <t>11/04/19 11.27.37.0000</t>
  </si>
  <si>
    <t>12/04/19 11.29.21.0000</t>
  </si>
  <si>
    <t>12/04/19 11.35.04.0000</t>
  </si>
  <si>
    <t>12/04/19 11.37.01.0000</t>
  </si>
  <si>
    <t>15/04/19 09.40.24.0000</t>
  </si>
  <si>
    <t>12/04/19 13.30.18.0000</t>
  </si>
  <si>
    <t>11/04/19 09.00.09.0000</t>
  </si>
  <si>
    <t>12/04/19 11.57.13.0000</t>
  </si>
  <si>
    <t>15/04/19 11.55.00.0000</t>
  </si>
  <si>
    <t>15/04/19 08.09.03.0000</t>
  </si>
  <si>
    <t>12/04/19 13.31.59.0000</t>
  </si>
  <si>
    <t>15/04/19 17.22.41.0000</t>
  </si>
  <si>
    <t>15/04/19 08.33.20.0000</t>
  </si>
  <si>
    <t>12/04/19 12.04.04.0000</t>
  </si>
  <si>
    <t>12/04/19 12.05.21.0000</t>
  </si>
  <si>
    <t>12/04/19 12.07.31.0000</t>
  </si>
  <si>
    <t>12/04/19 13.34.48.0000</t>
  </si>
  <si>
    <t>15/04/19 08.13.49.0000</t>
  </si>
  <si>
    <t>15/04/19 12.10.48.0000</t>
  </si>
  <si>
    <t>15/04/19 09.47.54.0000</t>
  </si>
  <si>
    <t>09/04/19 09.30.06.0000</t>
  </si>
  <si>
    <t>15/04/19 12.12.16.0000</t>
  </si>
  <si>
    <t>12/04/19 12.13.55.0000</t>
  </si>
  <si>
    <t>12/04/19 12.18.03.0000</t>
  </si>
  <si>
    <t>15/04/19 17.50.32.0000</t>
  </si>
  <si>
    <t>15/04/19 08.39.49.0000</t>
  </si>
  <si>
    <t>11/04/19 07.02.37.0000</t>
  </si>
  <si>
    <t>12/04/19 12.22.39.0000</t>
  </si>
  <si>
    <t>12/04/19 08.58.32.0000</t>
  </si>
  <si>
    <t>12/04/19 08.58.30.0000</t>
  </si>
  <si>
    <t>12/04/19 12.23.51.0000</t>
  </si>
  <si>
    <t>12/04/19 08.58.28.0000</t>
  </si>
  <si>
    <t>12/04/19 08.58.27.0000</t>
  </si>
  <si>
    <t>15/04/19 09.51.29.0000</t>
  </si>
  <si>
    <t>12/04/19 12.27.11.0000</t>
  </si>
  <si>
    <t>15/04/19 09.52.00.0000</t>
  </si>
  <si>
    <t>15/04/19 17.35.07.0000</t>
  </si>
  <si>
    <t>09/04/19 10.18.28.0000</t>
  </si>
  <si>
    <t>12/04/19 12.36.13.0000</t>
  </si>
  <si>
    <t>12/04/19 12.38.50.0000</t>
  </si>
  <si>
    <t>11/04/19 07.29.11.0000</t>
  </si>
  <si>
    <t>12/04/19 12.39.32.0000</t>
  </si>
  <si>
    <t>12/04/19 11.58.59.0000</t>
  </si>
  <si>
    <t>15/04/19 08.25.16.0000</t>
  </si>
  <si>
    <t>12/04/19 12.40.25.0000</t>
  </si>
  <si>
    <t>12/04/19 12.40.41.0000</t>
  </si>
  <si>
    <t>16/04/19 07.43.32.0000</t>
  </si>
  <si>
    <t>12/04/19 12.43.37.0000</t>
  </si>
  <si>
    <t>11/04/19 20.25.27.0000</t>
  </si>
  <si>
    <t>12/04/19 12.46.19.0000</t>
  </si>
  <si>
    <t>15/04/19 08.28.38.0000</t>
  </si>
  <si>
    <t>15/04/19 19.36.07.0000</t>
  </si>
  <si>
    <t>12/04/19 08.12.26.0000</t>
  </si>
  <si>
    <t>12/04/19 12.58.27.0000</t>
  </si>
  <si>
    <t>11/04/19 21.03.15.0000</t>
  </si>
  <si>
    <t>12/04/19 08.56.32.0000</t>
  </si>
  <si>
    <t>12/04/19 08.12.05.0000</t>
  </si>
  <si>
    <t>12/04/19 18.32.44.0000</t>
  </si>
  <si>
    <t>11/04/19 08.19.22.0000</t>
  </si>
  <si>
    <t>12/04/19 13.11.42.0000</t>
  </si>
  <si>
    <t>12/04/19 13.11.45.0000</t>
  </si>
  <si>
    <t>15/04/19 08.18.07.0000</t>
  </si>
  <si>
    <t>12/04/19 08.06.49.0000</t>
  </si>
  <si>
    <t>15/04/19 08.17.54.0000</t>
  </si>
  <si>
    <t>15/04/19 08.17.47.0000</t>
  </si>
  <si>
    <t>12/04/19 13.14.40.0000</t>
  </si>
  <si>
    <t>12/04/19 10.04.25.0000</t>
  </si>
  <si>
    <t>15/04/19 08.17.21.0000</t>
  </si>
  <si>
    <t>11/04/19 08.31.57.0000</t>
  </si>
  <si>
    <t>12/04/19 08.06.39.0000</t>
  </si>
  <si>
    <t>15/04/19 08.27.30.0000</t>
  </si>
  <si>
    <t>11/04/19 08.34.08.0000</t>
  </si>
  <si>
    <t>15/04/19 08.16.37.0000</t>
  </si>
  <si>
    <t>15/04/19 08.16.33.0000</t>
  </si>
  <si>
    <t>12/04/19 08.55.50.0000</t>
  </si>
  <si>
    <t>12/04/19 13.23.48.0000</t>
  </si>
  <si>
    <t>12/04/19 13.25.53.0000</t>
  </si>
  <si>
    <t>11/04/19 09.40.39.0000</t>
  </si>
  <si>
    <t>11/04/19 08.59.11.0000</t>
  </si>
  <si>
    <t>11/04/19 09.00.00.0000</t>
  </si>
  <si>
    <t>12/04/19 07.01.33.0000</t>
  </si>
  <si>
    <t>12/04/19 13.59.57.0000</t>
  </si>
  <si>
    <t>12/04/19 14.00.28.0000</t>
  </si>
  <si>
    <t>15/04/19 16.49.42.0000</t>
  </si>
  <si>
    <t>15/04/19 16.50.06.0000</t>
  </si>
  <si>
    <t>15/04/19 08.46.22.0000</t>
  </si>
  <si>
    <t>12/04/19 14.32.45.0000</t>
  </si>
  <si>
    <t>15/04/19 12.11.51.0000</t>
  </si>
  <si>
    <t>15/04/19 14.03.20.0000</t>
  </si>
  <si>
    <t>16/04/19 14.41.24.0000</t>
  </si>
  <si>
    <t>12/04/19 07.02.51.0000</t>
  </si>
  <si>
    <t>12/04/19 14.52.51.0000</t>
  </si>
  <si>
    <t>12/04/19 14.54.37.0000</t>
  </si>
  <si>
    <t>12/04/19 15.01.22.0000</t>
  </si>
  <si>
    <t>10/04/19 08.38.10.0000</t>
  </si>
  <si>
    <t>15/04/19 17.00.56.0000</t>
  </si>
  <si>
    <t>15/04/19 19.15.00.0000</t>
  </si>
  <si>
    <t>15/04/19 20.38.34.0000</t>
  </si>
  <si>
    <t>12/04/19 07.52.08.0000</t>
  </si>
  <si>
    <t>12/04/19 07.52.04.0000</t>
  </si>
  <si>
    <t>15/04/19 19.36.02.0000</t>
  </si>
  <si>
    <t>12/04/19 07.51.25.0000</t>
  </si>
  <si>
    <t>12/04/19 07.51.22.0000</t>
  </si>
  <si>
    <t>12/04/19 15.27.27.0000</t>
  </si>
  <si>
    <t>12/04/19 15.33.14.0000</t>
  </si>
  <si>
    <t>15/04/19 07.43.32.0000</t>
  </si>
  <si>
    <t>12/04/19 15.37.01.0000</t>
  </si>
  <si>
    <t>15/04/19 12.19.40.0000</t>
  </si>
  <si>
    <t>12/04/19 15.46.10.0000</t>
  </si>
  <si>
    <t>15/04/19 08.43.33.0000</t>
  </si>
  <si>
    <t>12/04/19 15.48.24.0000</t>
  </si>
  <si>
    <t>15/04/19 17.54.20.0000</t>
  </si>
  <si>
    <t>11/04/19 07.13.54.0000</t>
  </si>
  <si>
    <t>12/04/19 08.02.02.0000</t>
  </si>
  <si>
    <t>12/04/19 08.03.18.0000</t>
  </si>
  <si>
    <t>12/04/19 08.50.14.0000</t>
  </si>
  <si>
    <t>12/04/19 10.15.24.0000</t>
  </si>
  <si>
    <t>12/04/19 08.08.17.0000</t>
  </si>
  <si>
    <t>15/04/19 08.42.17.0000</t>
  </si>
  <si>
    <t>15/04/19 18.21.46.0000</t>
  </si>
  <si>
    <t>12/04/19 16.37.34.0000</t>
  </si>
  <si>
    <t>12/04/19 14.49.00.0000</t>
  </si>
  <si>
    <t>12/04/19 08.31.39.0000</t>
  </si>
  <si>
    <t>15/04/19 18.28.47.0000</t>
  </si>
  <si>
    <t>10/04/19 08.57.07.0000</t>
  </si>
  <si>
    <t>15/04/19 18.31.13.0000</t>
  </si>
  <si>
    <t>15/04/19 18.34.30.0000</t>
  </si>
  <si>
    <t>10/04/19 07.19.06.0000</t>
  </si>
  <si>
    <t>15/04/19 18.36.14.0000</t>
  </si>
  <si>
    <t>12/04/19 16.58.11.0000</t>
  </si>
  <si>
    <t>10/04/19 14.29.32.0000</t>
  </si>
  <si>
    <t>10/04/19 07.35.59.0000</t>
  </si>
  <si>
    <t>12/04/19 17.08.33.0000</t>
  </si>
  <si>
    <t>12/04/19 17.14.54.0000</t>
  </si>
  <si>
    <t>15/04/19 07.42.05.0000</t>
  </si>
  <si>
    <t>12/04/19 17.19.13.0000</t>
  </si>
  <si>
    <t>12/04/19 17.21.52.0000</t>
  </si>
  <si>
    <t>12/04/19 17.22.55.0000</t>
  </si>
  <si>
    <t>15/04/19 18.55.11.0000</t>
  </si>
  <si>
    <t>12/04/19 17.30.32.0000</t>
  </si>
  <si>
    <t>11/04/19 07.45.29.0000</t>
  </si>
  <si>
    <t>12/04/19 17.34.56.0000</t>
  </si>
  <si>
    <t>11/04/19 10.45.46.0000</t>
  </si>
  <si>
    <t>12/04/19 17.38.15.0000</t>
  </si>
  <si>
    <t>15/04/19 19.06.24.0000</t>
  </si>
  <si>
    <t>12/04/19 17.47.10.0000</t>
  </si>
  <si>
    <t>12/04/19 17.53.59.0000</t>
  </si>
  <si>
    <t>12/04/19 17.54.07.0000</t>
  </si>
  <si>
    <t>12/04/19 17.57.03.0000</t>
  </si>
  <si>
    <t>12/04/19 18.07.06.0000</t>
  </si>
  <si>
    <t>12/04/19 18.07.50.0000</t>
  </si>
  <si>
    <t>12/04/19 18.11.44.0000</t>
  </si>
  <si>
    <t>10/04/19 09.17.35.0000</t>
  </si>
  <si>
    <t>10/04/19 09.23.20.0000</t>
  </si>
  <si>
    <t>12/04/19 18.21.35.0000</t>
  </si>
  <si>
    <t>12/04/19 11.58.51.0000</t>
  </si>
  <si>
    <t>15/04/19 08.39.06.0000</t>
  </si>
  <si>
    <t>11/04/19 08.44.44.0000</t>
  </si>
  <si>
    <t>11/04/19 08.46.12.0000</t>
  </si>
  <si>
    <t>12/04/19 18.25.46.0000</t>
  </si>
  <si>
    <t>12/04/19 18.28.11.0000</t>
  </si>
  <si>
    <t>15/04/19 08.38.58.0000</t>
  </si>
  <si>
    <t>12/04/19 18.28.47.0000</t>
  </si>
  <si>
    <t>11/04/19 08.51.34.0000</t>
  </si>
  <si>
    <t>12/04/19 18.30.29.0000</t>
  </si>
  <si>
    <t>16/04/19 14.28.51.0000</t>
  </si>
  <si>
    <t>15/04/19 08.24.18.0000</t>
  </si>
  <si>
    <t>12/04/19 18.36.28.0000</t>
  </si>
  <si>
    <t>11/04/19 14.21.20.0000</t>
  </si>
  <si>
    <t>12/04/19 18.37.12.0000</t>
  </si>
  <si>
    <t>11/04/19 09.03.04.0000</t>
  </si>
  <si>
    <t>11/04/19 09.03.10.0000</t>
  </si>
  <si>
    <t>11/04/19 09.04.34.0000</t>
  </si>
  <si>
    <t>12/04/19 18.42.52.0000</t>
  </si>
  <si>
    <t>12/04/19 18.45.17.0000</t>
  </si>
  <si>
    <t>11/04/19 09.13.44.0000</t>
  </si>
  <si>
    <t>15/04/19 09.56.23.0000</t>
  </si>
  <si>
    <t>12/04/19 18.55.53.0000</t>
  </si>
  <si>
    <t>11/04/19 07.40.41.0000</t>
  </si>
  <si>
    <t>15/04/19 19.51.31.0000</t>
  </si>
  <si>
    <t>10/04/19 16.08.17.0000</t>
  </si>
  <si>
    <t>11/04/19 07.40.38.0000</t>
  </si>
  <si>
    <t>12/04/19 08.41.26.0000</t>
  </si>
  <si>
    <t>12/04/19 19.04.27.0000</t>
  </si>
  <si>
    <t>10/04/19 12.00.32.0000</t>
  </si>
  <si>
    <t>11/04/19 07.26.25.0000</t>
  </si>
  <si>
    <t>11/04/19 17.03.46.0000</t>
  </si>
  <si>
    <t>15/04/19 09.05.24.0000</t>
  </si>
  <si>
    <t>12/04/19 08.22.33.0000</t>
  </si>
  <si>
    <t>15/04/19 14.06.58.0000</t>
  </si>
  <si>
    <t>11/04/19 16.17.33.0000</t>
  </si>
  <si>
    <t>15/04/19 08.21.58.0000</t>
  </si>
  <si>
    <t>11/04/19 14.39.11.0000</t>
  </si>
  <si>
    <t>12/04/19 20.12.45.0000</t>
  </si>
  <si>
    <t>11/04/19 14.45.18.0000</t>
  </si>
  <si>
    <t>11/04/19 14.46.57.0000</t>
  </si>
  <si>
    <t>11/04/19 12.15.03.0000</t>
  </si>
  <si>
    <t>12/04/19 11.54.46.0000</t>
  </si>
  <si>
    <t>09/04/19 10.13.28.0000</t>
  </si>
  <si>
    <t>15/04/19 13.08.34.0000</t>
  </si>
  <si>
    <t>10/04/19 07.21.00.0000</t>
  </si>
  <si>
    <t>11/04/19 15.32.28.0000</t>
  </si>
  <si>
    <t>12/04/19 08.38.17.0000</t>
  </si>
  <si>
    <t>15/04/19 11.01.30.0000</t>
  </si>
  <si>
    <t>15/04/19 15.26.28.0000</t>
  </si>
  <si>
    <t>11/04/19 14.34.06.0000</t>
  </si>
  <si>
    <t>09/04/19 08.41.33.0000</t>
  </si>
  <si>
    <t>10/04/19 07.42.26.0000</t>
  </si>
  <si>
    <t>11/04/19 19.20.35.0000</t>
  </si>
  <si>
    <t>12/04/19 21.02.23.0000</t>
  </si>
  <si>
    <t>15/04/19 08.01.17.0000</t>
  </si>
  <si>
    <t>15/04/19 06.52.43.0000</t>
  </si>
  <si>
    <t>12/04/19 08.54.12.0000</t>
  </si>
  <si>
    <t>15/04/19 07.01.16.0000</t>
  </si>
  <si>
    <t>15/04/19 09.24.40.0000</t>
  </si>
  <si>
    <t>15/04/19 07.02.32.0000</t>
  </si>
  <si>
    <t>15/04/19 07.11.39.0000</t>
  </si>
  <si>
    <t>12/04/19 08.07.16.0000</t>
  </si>
  <si>
    <t>16/04/19 07.46.58.0000</t>
  </si>
  <si>
    <t>15/04/19 07.12.06.0000</t>
  </si>
  <si>
    <t>15/04/19 07.13.41.0000</t>
  </si>
  <si>
    <t>16/04/19 10.39.50.0000</t>
  </si>
  <si>
    <t>15/04/19 07.14.14.0000</t>
  </si>
  <si>
    <t>15/04/19 07.15.11.0000</t>
  </si>
  <si>
    <t>15/04/19 07.18.18.0000</t>
  </si>
  <si>
    <t>16/04/19 14.22.55.0000</t>
  </si>
  <si>
    <t>15/04/19 07.21.40.0000</t>
  </si>
  <si>
    <t>15/04/19 10.41.44.0000</t>
  </si>
  <si>
    <t>15/04/19 07.27.44.0000</t>
  </si>
  <si>
    <t>16/04/19 10.56.45.0000</t>
  </si>
  <si>
    <t>16/04/19 15.35.57.0000</t>
  </si>
  <si>
    <t>16/04/19 15.21.21.0000</t>
  </si>
  <si>
    <t>15/04/19 07.32.49.0000</t>
  </si>
  <si>
    <t>15/04/19 09.02.51.0000</t>
  </si>
  <si>
    <t>16/04/19 15.52.18.0000</t>
  </si>
  <si>
    <t>16/04/19 08.44.50.0000</t>
  </si>
  <si>
    <t>16/04/19 07.36.01.0000</t>
  </si>
  <si>
    <t>16/04/19 18.13.48.0000</t>
  </si>
  <si>
    <t>15/04/19 07.37.09.0000</t>
  </si>
  <si>
    <t>12/04/19 10.07.46.0000</t>
  </si>
  <si>
    <t>15/04/19 07.38.13.0000</t>
  </si>
  <si>
    <t>11/04/19 10.59.57.0000</t>
  </si>
  <si>
    <t>16/04/19 17.42.23.0000</t>
  </si>
  <si>
    <t>16/04/19 17.22.29.0000</t>
  </si>
  <si>
    <t>16/04/19 15.56.08.0000</t>
  </si>
  <si>
    <t>15/04/19 10.36.54.0000</t>
  </si>
  <si>
    <t>16/04/19 17.10.01.0000</t>
  </si>
  <si>
    <t>15/04/19 07.40.06.0000</t>
  </si>
  <si>
    <t>15/04/19 14.33.02.0000</t>
  </si>
  <si>
    <t>15/04/19 07.40.12.0000</t>
  </si>
  <si>
    <t>15/04/19 07.40.17.0000</t>
  </si>
  <si>
    <t>15/04/19 14.21.22.0000</t>
  </si>
  <si>
    <t>15/04/19 07.40.53.0000</t>
  </si>
  <si>
    <t>15/04/19 07.41.10.0000</t>
  </si>
  <si>
    <t>16/04/19 07.45.53.0000</t>
  </si>
  <si>
    <t>16/04/19 14.15.56.0000</t>
  </si>
  <si>
    <t>15/04/19 07.42.50.0000</t>
  </si>
  <si>
    <t>15/04/19 13.37.43.0000</t>
  </si>
  <si>
    <t>15/04/19 07.44.18.0000</t>
  </si>
  <si>
    <t>15/04/19 13.22.26.0000</t>
  </si>
  <si>
    <t>15/04/19 07.45.06.0000</t>
  </si>
  <si>
    <t>15/04/19 07.45.36.0000</t>
  </si>
  <si>
    <t>12/04/19 08.44.08.0000</t>
  </si>
  <si>
    <t>16/04/19 07.48.03.0000</t>
  </si>
  <si>
    <t>15/04/19 07.49.42.0000</t>
  </si>
  <si>
    <t>12/04/19 08.43.53.0000</t>
  </si>
  <si>
    <t>15/04/19 06.56.47.0000</t>
  </si>
  <si>
    <t>15/04/19 07.47.50.0000</t>
  </si>
  <si>
    <t>15/04/19 07.51.20.0000</t>
  </si>
  <si>
    <t>16/04/19 07.52.09.0000</t>
  </si>
  <si>
    <t>15/04/19 20.35.11.0000</t>
  </si>
  <si>
    <t>15/04/19 12.23.55.0000</t>
  </si>
  <si>
    <t>16/04/19 07.53.12.0000</t>
  </si>
  <si>
    <t>15/04/19 20.36.28.0000</t>
  </si>
  <si>
    <t>15/04/19 11.05.40.0000</t>
  </si>
  <si>
    <t>16/04/19 15.01.18.0000</t>
  </si>
  <si>
    <t>12/04/19 10.57.22.0000</t>
  </si>
  <si>
    <t>15/04/19 11.06.40.0000</t>
  </si>
  <si>
    <t>12/04/19 09.25.53.0000</t>
  </si>
  <si>
    <t>15/04/19 08.00.20.0000</t>
  </si>
  <si>
    <t>15/04/19 08.01.40.0000</t>
  </si>
  <si>
    <t>12/04/19 07.54.48.0000</t>
  </si>
  <si>
    <t>15/04/19 07.25.58.0000</t>
  </si>
  <si>
    <t>15/04/19 08.03.52.0000</t>
  </si>
  <si>
    <t>16/04/19 08.05.42.0000</t>
  </si>
  <si>
    <t>15/04/19 08.06.31.0000</t>
  </si>
  <si>
    <t>15/04/19 08.06.42.0000</t>
  </si>
  <si>
    <t>16/04/19 08.06.50.0000</t>
  </si>
  <si>
    <t>16/04/19 16.35.55.0000</t>
  </si>
  <si>
    <t>15/04/19 08.09.01.0000</t>
  </si>
  <si>
    <t>15/04/19 11.44.59.0000</t>
  </si>
  <si>
    <t>16/04/19 16.01.34.0000</t>
  </si>
  <si>
    <t>16/04/19 15.42.15.0000</t>
  </si>
  <si>
    <t>15/04/19 08.13.01.0000</t>
  </si>
  <si>
    <t>12/04/19 09.30.08.0000</t>
  </si>
  <si>
    <t>15/04/19 08.13.27.0000</t>
  </si>
  <si>
    <t>12/04/19 12.11.31.0000</t>
  </si>
  <si>
    <t>12/04/19 11.58.49.0000</t>
  </si>
  <si>
    <t>15/04/19 08.14.10.0000</t>
  </si>
  <si>
    <t>15/04/19 10.42.08.0000</t>
  </si>
  <si>
    <t>15/04/19 08.14.41.0000</t>
  </si>
  <si>
    <t>15/04/19 08.14.59.0000</t>
  </si>
  <si>
    <t>15/04/19 19.09.14.0000</t>
  </si>
  <si>
    <t>16/04/19 14.52.29.0000</t>
  </si>
  <si>
    <t>12/04/19 10.52.25.0000</t>
  </si>
  <si>
    <t>15/04/19 08.16.15.0000</t>
  </si>
  <si>
    <t>15/04/19 08.16.30.0000</t>
  </si>
  <si>
    <t>12/04/19 07.30.35.0000</t>
  </si>
  <si>
    <t>15/04/19 18.24.19.0000</t>
  </si>
  <si>
    <t>15/04/19 08.16.48.0000</t>
  </si>
  <si>
    <t>15/04/19 08.16.55.0000</t>
  </si>
  <si>
    <t>16/04/19 17.36.37.0000</t>
  </si>
  <si>
    <t>15/04/19 08.18.06.0000</t>
  </si>
  <si>
    <t>16/04/19 13.11.16.0000</t>
  </si>
  <si>
    <t>15/04/19 13.48.22.0000</t>
  </si>
  <si>
    <t>15/04/19 11.13.30.0000</t>
  </si>
  <si>
    <t>16/04/19 14.03.02.0000</t>
  </si>
  <si>
    <t>16/04/19 13.05.54.0000</t>
  </si>
  <si>
    <t>12/04/19 08.19.40.0000</t>
  </si>
  <si>
    <t>15/04/19 08.20.37.0000</t>
  </si>
  <si>
    <t>15/04/19 08.20.48.0000</t>
  </si>
  <si>
    <t>15/04/19 08.21.12.0000</t>
  </si>
  <si>
    <t>15/04/19 08.21.24.0000</t>
  </si>
  <si>
    <t>15/04/19 13.24.47.0000</t>
  </si>
  <si>
    <t>15/04/19 14.25.36.0000</t>
  </si>
  <si>
    <t>15/04/19 08.16.47.0000</t>
  </si>
  <si>
    <t>12/04/19 08.21.55.0000</t>
  </si>
  <si>
    <t>15/04/19 08.22.03.0000</t>
  </si>
  <si>
    <t>16/04/19 16.32.14.0000</t>
  </si>
  <si>
    <t>12/04/19 19.56.14.0000</t>
  </si>
  <si>
    <t>12/04/19 19.52.58.0000</t>
  </si>
  <si>
    <t>12/04/19 19.52.06.0000</t>
  </si>
  <si>
    <t>12/04/19 19.50.41.0000</t>
  </si>
  <si>
    <t>12/04/19 08.23.00.0000</t>
  </si>
  <si>
    <t>12/04/19 19.02.02.0000</t>
  </si>
  <si>
    <t>15/04/19 08.23.39.0000</t>
  </si>
  <si>
    <t>16/04/19 17.44.10.0000</t>
  </si>
  <si>
    <t>16/04/19 17.39.00.0000</t>
  </si>
  <si>
    <t>12/04/19 18.06.40.0000</t>
  </si>
  <si>
    <t>16/04/19 15.55.05.0000</t>
  </si>
  <si>
    <t>16/04/19 17.36.58.0000</t>
  </si>
  <si>
    <t>15/04/19 08.25.33.0000</t>
  </si>
  <si>
    <t>12/04/19 08.26.07.0000</t>
  </si>
  <si>
    <t>15/04/19 10.32.59.0000</t>
  </si>
  <si>
    <t>12/04/19 08.26.28.0000</t>
  </si>
  <si>
    <t>16/04/19 15.36.30.0000</t>
  </si>
  <si>
    <t>15/04/19 08.26.55.0000</t>
  </si>
  <si>
    <t>15/04/19 07.57.04.0000</t>
  </si>
  <si>
    <t>15/04/19 08.27.45.0000</t>
  </si>
  <si>
    <t>15/04/19 11.50.15.0000</t>
  </si>
  <si>
    <t>15/04/19 08.29.07.0000</t>
  </si>
  <si>
    <t>15/04/19 08.31.20.0000</t>
  </si>
  <si>
    <t>15/04/19 08.31.23.0000</t>
  </si>
  <si>
    <t>15/04/19 08.32.13.0000</t>
  </si>
  <si>
    <t>15/04/19 08.32.55.0000</t>
  </si>
  <si>
    <t>12/04/19 11.57.18.0000</t>
  </si>
  <si>
    <t>15/04/19 11.56.03.0000</t>
  </si>
  <si>
    <t>15/04/19 08.33.54.0000</t>
  </si>
  <si>
    <t>15/04/19 07.33.38.0000</t>
  </si>
  <si>
    <t>16/04/19 17.20.30.0000</t>
  </si>
  <si>
    <t>16/04/19 15.21.12.0000</t>
  </si>
  <si>
    <t>11/04/19 10.26.02.0000</t>
  </si>
  <si>
    <t>15/04/19 07.25.32.0000</t>
  </si>
  <si>
    <t>16/04/19 16.39.36.0000</t>
  </si>
  <si>
    <t>16/04/19 07.43.53.0000</t>
  </si>
  <si>
    <t>15/04/19 08.58.25.0000</t>
  </si>
  <si>
    <t>16/04/19 16.19.55.0000</t>
  </si>
  <si>
    <t>15/04/19 07.33.23.0000</t>
  </si>
  <si>
    <t>15/04/19 08.43.59.0000</t>
  </si>
  <si>
    <t>16/04/19 15.53.44.0000</t>
  </si>
  <si>
    <t>15/04/19 08.44.40.0000</t>
  </si>
  <si>
    <t>15/04/19 17.25.28.0000</t>
  </si>
  <si>
    <t>15/04/19 17.17.08.0000</t>
  </si>
  <si>
    <t>16/04/19 09.02.02.0000</t>
  </si>
  <si>
    <t>15/04/19 17.11.41.0000</t>
  </si>
  <si>
    <t>12/04/19 16.43.19.0000</t>
  </si>
  <si>
    <t>12/04/19 08.39.12.0000</t>
  </si>
  <si>
    <t>12/04/19 14.06.17.0000</t>
  </si>
  <si>
    <t>12/04/19 12.04.52.0000</t>
  </si>
  <si>
    <t>11/04/19 13.51.27.0000</t>
  </si>
  <si>
    <t>11/04/19 13.49.04.0000</t>
  </si>
  <si>
    <t>11/04/19 13.48.50.0000</t>
  </si>
  <si>
    <t>11/04/19 13.43.02.0000</t>
  </si>
  <si>
    <t>15/04/19 14.09.51.0000</t>
  </si>
  <si>
    <t>12/04/19 10.44.03.0000</t>
  </si>
  <si>
    <t>15/04/19 12.58.06.0000</t>
  </si>
  <si>
    <t>16/04/19 17.07.38.0000</t>
  </si>
  <si>
    <t>15/04/19 10.51.25.0000</t>
  </si>
  <si>
    <t>15/04/19 07.33.15.0000</t>
  </si>
  <si>
    <t>15/04/19 08.48.31.0000</t>
  </si>
  <si>
    <t>16/04/19 18.04.04.0000</t>
  </si>
  <si>
    <t>16/04/19 08.52.51.0000</t>
  </si>
  <si>
    <t>15/04/19 08.51.00.0000</t>
  </si>
  <si>
    <t>15/04/19 12.14.08.0000</t>
  </si>
  <si>
    <t>16/04/19 08.52.16.0000</t>
  </si>
  <si>
    <t>15/04/19 07.56.01.0000</t>
  </si>
  <si>
    <t>16/04/19 10.13.37.0000</t>
  </si>
  <si>
    <t>15/04/19 08.54.38.0000</t>
  </si>
  <si>
    <t>15/04/19 09.08.51.0000</t>
  </si>
  <si>
    <t>16/04/19 15.11.15.0000</t>
  </si>
  <si>
    <t>15/04/19 08.58.23.0000</t>
  </si>
  <si>
    <t>12/04/19 10.08.15.0000</t>
  </si>
  <si>
    <t>16/04/19 15.01.06.0000</t>
  </si>
  <si>
    <t>16/04/19 14.54.07.0000</t>
  </si>
  <si>
    <t>15/04/19 09.01.54.0000</t>
  </si>
  <si>
    <t>12/04/19 20.56.30.0000</t>
  </si>
  <si>
    <t>15/04/19 15.57.10.0000</t>
  </si>
  <si>
    <t>15/04/19 14.42.32.0000</t>
  </si>
  <si>
    <t>16/04/19 09.12.24.0000</t>
  </si>
  <si>
    <t>15/04/19 09.06.11.0000</t>
  </si>
  <si>
    <t>16/04/19 09.07.13.0000</t>
  </si>
  <si>
    <t>15/04/19 09.22.32.0000</t>
  </si>
  <si>
    <t>15/04/19 08.56.09.0000</t>
  </si>
  <si>
    <t>12/04/19 12.54.09.0000</t>
  </si>
  <si>
    <t>16/04/19 08.50.45.0000</t>
  </si>
  <si>
    <t>15/04/19 09.18.17.0000</t>
  </si>
  <si>
    <t>10/04/19 08.28.30.0000</t>
  </si>
  <si>
    <t>15/04/19 07.32.18.0000</t>
  </si>
  <si>
    <t>15/04/19 12.57.23.0000</t>
  </si>
  <si>
    <t>12/04/19 13.11.56.0000</t>
  </si>
  <si>
    <t>15/04/19 10.36.35.0000</t>
  </si>
  <si>
    <t>16/04/19 17.02.58.0000</t>
  </si>
  <si>
    <t>12/04/19 13.33.50.0000</t>
  </si>
  <si>
    <t>15/04/19 07.53.59.0000</t>
  </si>
  <si>
    <t>15/04/19 07.31.41.0000</t>
  </si>
  <si>
    <t>15/04/19 07.31.40.0000</t>
  </si>
  <si>
    <t>15/04/19 09.43.39.0000</t>
  </si>
  <si>
    <t>12/04/19 11.57.32.0000</t>
  </si>
  <si>
    <t>15/04/19 13.49.03.0000</t>
  </si>
  <si>
    <t>15/04/19 07.37.27.0000</t>
  </si>
  <si>
    <t>15/04/19 09.47.53.0000</t>
  </si>
  <si>
    <t>16/04/19 17.29.50.0000</t>
  </si>
  <si>
    <t>12/04/19 12.20.34.0000</t>
  </si>
  <si>
    <t>16/04/19 16.06.35.0000</t>
  </si>
  <si>
    <t>15/04/19 07.31.17.0000</t>
  </si>
  <si>
    <t>12/04/19 08.56.19.0000</t>
  </si>
  <si>
    <t>12/04/19 08.56.00.0000</t>
  </si>
  <si>
    <t>10/04/19 08.28.05.0000</t>
  </si>
  <si>
    <t>12/04/19 17.38.29.0000</t>
  </si>
  <si>
    <t>15/04/19 09.20.46.0000</t>
  </si>
  <si>
    <t>12/04/19 13.41.57.0000</t>
  </si>
  <si>
    <t>12/04/19 18.01.07.0000</t>
  </si>
  <si>
    <t>11/04/19 09.33.19.0000</t>
  </si>
  <si>
    <t>11/04/19 09.50.16.0000</t>
  </si>
  <si>
    <t>15/04/19 10.15.16.0000</t>
  </si>
  <si>
    <t>15/04/19 10.17.48.0000</t>
  </si>
  <si>
    <t>15/04/19 10.22.36.0000</t>
  </si>
  <si>
    <t>11/04/19 10.54.11.0000</t>
  </si>
  <si>
    <t>11/04/19 10.56.28.0000</t>
  </si>
  <si>
    <t>15/04/19 18.10.14.0000</t>
  </si>
  <si>
    <t>15/04/19 15.10.44.0000</t>
  </si>
  <si>
    <t>11/04/19 11.48.54.0000</t>
  </si>
  <si>
    <t>15/04/19 07.30.13.0000</t>
  </si>
  <si>
    <t>15/04/19 08.01.30.0000</t>
  </si>
  <si>
    <t>16/04/19 06.52.12.0000</t>
  </si>
  <si>
    <t>11/04/19 12.58.34.0000</t>
  </si>
  <si>
    <t>11/04/19 13.10.43.0000</t>
  </si>
  <si>
    <t>15/04/19 10.43.50.0000</t>
  </si>
  <si>
    <t>11/04/19 13.45.37.0000</t>
  </si>
  <si>
    <t>16/04/19 08.31.34.0000</t>
  </si>
  <si>
    <t>15/04/19 15.44.15.0000</t>
  </si>
  <si>
    <t>16/04/19 15.35.38.0000</t>
  </si>
  <si>
    <t>15/04/19 10.56.18.0000</t>
  </si>
  <si>
    <t>15/04/19 18.59.13.0000</t>
  </si>
  <si>
    <t>15/04/19 10.57.54.0000</t>
  </si>
  <si>
    <t>12/04/19 08.44.59.0000</t>
  </si>
  <si>
    <t>15/04/19 10.58.50.0000</t>
  </si>
  <si>
    <t>15/04/19 07.43.08.0000</t>
  </si>
  <si>
    <t>15/04/19 11.03.40.0000</t>
  </si>
  <si>
    <t>15/04/19 11.08.26.0000</t>
  </si>
  <si>
    <t>15/04/19 11.17.57.0000</t>
  </si>
  <si>
    <t>15/04/19 09.05.53.0000</t>
  </si>
  <si>
    <t>15/04/19 11.19.32.0000</t>
  </si>
  <si>
    <t>16/04/19 07.38.23.0000</t>
  </si>
  <si>
    <t>15/04/19 19.32.15.0000</t>
  </si>
  <si>
    <t>12/04/19 07.15.02.0000</t>
  </si>
  <si>
    <t>15/04/19 11.22.56.0000</t>
  </si>
  <si>
    <t>15/04/19 11.27.14.0000</t>
  </si>
  <si>
    <t>12/04/19 08.55.03.0000</t>
  </si>
  <si>
    <t>26/04/19 12.00.00.0000</t>
  </si>
  <si>
    <t>16/04/19 16.28.56.0000</t>
  </si>
  <si>
    <t>15/04/19 11.31.07.0000</t>
  </si>
  <si>
    <t>15/04/19 11.31.45.0000</t>
  </si>
  <si>
    <t>15/04/19 07.07.43.0000</t>
  </si>
  <si>
    <t>15/04/19 08.44.34.0000</t>
  </si>
  <si>
    <t>15/04/19 11.43.13.0000</t>
  </si>
  <si>
    <t>15/04/19 14.13.57.0000</t>
  </si>
  <si>
    <t>16/04/19 07.37.27.0000</t>
  </si>
  <si>
    <t>16/04/19 11.24.36.0000</t>
  </si>
  <si>
    <t>12/04/19 10.13.44.0000</t>
  </si>
  <si>
    <t>15/04/19 08.28.24.0000</t>
  </si>
  <si>
    <t>12/04/19 11.55.00.0000</t>
  </si>
  <si>
    <t>15/04/19 11.57.13.0000</t>
  </si>
  <si>
    <t>15/04/19 11.58.38.0000</t>
  </si>
  <si>
    <t>15/04/19 20.37.02.0000</t>
  </si>
  <si>
    <t>12/04/19 12.44.51.0000</t>
  </si>
  <si>
    <t>12/04/19 12.00.59.0000</t>
  </si>
  <si>
    <t>11/04/19 13.20.04.0000</t>
  </si>
  <si>
    <t>12/04/19 12.58.53.0000</t>
  </si>
  <si>
    <t>15/04/19 12.02.45.0000</t>
  </si>
  <si>
    <t>16/04/19 17.57.21.0000</t>
  </si>
  <si>
    <t>15/04/19 12.03.31.0000</t>
  </si>
  <si>
    <t>15/04/19 07.53.56.0000</t>
  </si>
  <si>
    <t>15/04/19 12.04.06.0000</t>
  </si>
  <si>
    <t>12/04/19 12.04.27.0000</t>
  </si>
  <si>
    <t>15/04/19 10.05.21.0000</t>
  </si>
  <si>
    <t>15/04/19 12.05.07.0000</t>
  </si>
  <si>
    <t>15/04/19 12.05.34.0000</t>
  </si>
  <si>
    <t>11/04/19 13.54.55.0000</t>
  </si>
  <si>
    <t>15/04/19 12.08.11.0000</t>
  </si>
  <si>
    <t>16/04/19 12.08.17.0000</t>
  </si>
  <si>
    <t>15/04/19 12.10.15.0000</t>
  </si>
  <si>
    <t>15/04/19 12.12.09.0000</t>
  </si>
  <si>
    <t>15/04/19 12.12.13.0000</t>
  </si>
  <si>
    <t>15/04/19 12.12.40.0000</t>
  </si>
  <si>
    <t>15/04/19 12.13.43.0000</t>
  </si>
  <si>
    <t>12/04/19 15.15.13.0000</t>
  </si>
  <si>
    <t>15/04/19 12.16.58.0000</t>
  </si>
  <si>
    <t>12/04/19 08.29.08.0000</t>
  </si>
  <si>
    <t>15/04/19 07.29.55.0000</t>
  </si>
  <si>
    <t>15/04/19 12.18.14.0000</t>
  </si>
  <si>
    <t>15/04/19 15.17.01.0000</t>
  </si>
  <si>
    <t>15/04/19 12.20.47.0000</t>
  </si>
  <si>
    <t>15/04/19 12.20.59.0000</t>
  </si>
  <si>
    <t>12/04/19 08.28.24.0000</t>
  </si>
  <si>
    <t>15/04/19 12.21.38.0000</t>
  </si>
  <si>
    <t>15/04/19 07.44.43.0000</t>
  </si>
  <si>
    <t>16/04/19 08.38.36.0000</t>
  </si>
  <si>
    <t>15/04/19 12.25.34.0000</t>
  </si>
  <si>
    <t>12/04/19 08.27.31.0000</t>
  </si>
  <si>
    <t>12/04/19 08.27.15.0000</t>
  </si>
  <si>
    <t>12/04/19 08.27.14.0000</t>
  </si>
  <si>
    <t>12/04/19 16.45.13.0000</t>
  </si>
  <si>
    <t>12/04/19 08.27.03.0000</t>
  </si>
  <si>
    <t>15/04/19 07.46.54.0000</t>
  </si>
  <si>
    <t>15/04/19 08.53.07.0000</t>
  </si>
  <si>
    <t>16/04/19 17.28.54.0000</t>
  </si>
  <si>
    <t>15/04/19 12.33.30.0000</t>
  </si>
  <si>
    <t>12/04/19 16.24.55.0000</t>
  </si>
  <si>
    <t>15/04/19 15.21.24.0000</t>
  </si>
  <si>
    <t>15/04/19 12.39.33.0000</t>
  </si>
  <si>
    <t>12/04/19 16.38.35.0000</t>
  </si>
  <si>
    <t>15/04/19 15.21.42.0000</t>
  </si>
  <si>
    <t>12/04/19 08.23.58.0000</t>
  </si>
  <si>
    <t>15/04/19 15.00.39.0000</t>
  </si>
  <si>
    <t>16/04/19 18.02.22.0000</t>
  </si>
  <si>
    <t>12/04/19 17.21.43.0000</t>
  </si>
  <si>
    <t>12/04/19 17.27.03.0000</t>
  </si>
  <si>
    <t>15/04/19 15.11.29.0000</t>
  </si>
  <si>
    <t>15/04/19 15.12.05.0000</t>
  </si>
  <si>
    <t>12/04/19 17.33.32.0000</t>
  </si>
  <si>
    <t>15/04/19 12.49.39.0000</t>
  </si>
  <si>
    <t>15/04/19 15.24.06.0000</t>
  </si>
  <si>
    <t>15/04/19 12.50.40.0000</t>
  </si>
  <si>
    <t>15/04/19 15.51.16.0000</t>
  </si>
  <si>
    <t>16/04/19 07.07.53.0000</t>
  </si>
  <si>
    <t>16/04/19 15.09.05.0000</t>
  </si>
  <si>
    <t>15/04/19 13.01.31.0000</t>
  </si>
  <si>
    <t>15/04/19 07.22.51.0000</t>
  </si>
  <si>
    <t>15/04/19 13.04.22.0000</t>
  </si>
  <si>
    <t>15/04/19 13.05.02.0000</t>
  </si>
  <si>
    <t>12/04/19 20.10.31.0000</t>
  </si>
  <si>
    <t>15/04/19 13.06.50.0000</t>
  </si>
  <si>
    <t>15/04/19 13.12.21.0000</t>
  </si>
  <si>
    <t>15/04/19 07.41.25.0000</t>
  </si>
  <si>
    <t>16/04/19 08.21.55.0000</t>
  </si>
  <si>
    <t>15/04/19 13.25.48.0000</t>
  </si>
  <si>
    <t>16/04/19 17.56.49.0000</t>
  </si>
  <si>
    <t>16/04/19 17.58.08.0000</t>
  </si>
  <si>
    <t>15/04/19 13.31.25.0000</t>
  </si>
  <si>
    <t>15/04/19 07.05.45.0000</t>
  </si>
  <si>
    <t>15/04/19 19.20.36.0000</t>
  </si>
  <si>
    <t>15/04/19 19.31.43.0000</t>
  </si>
  <si>
    <t>12/04/19 08.10.35.0000</t>
  </si>
  <si>
    <t>15/04/19 14.02.43.0000</t>
  </si>
  <si>
    <t>16/04/19 08.19.47.0000</t>
  </si>
  <si>
    <t>15/04/19 14.03.50.0000</t>
  </si>
  <si>
    <t>15/04/19 14.07.53.0000</t>
  </si>
  <si>
    <t>12/04/19 08.09.54.0000</t>
  </si>
  <si>
    <t>15/04/19 10.45.57.0000</t>
  </si>
  <si>
    <t>15/04/19 10.47.10.0000</t>
  </si>
  <si>
    <t>12/04/19 08.09.44.0000</t>
  </si>
  <si>
    <t>15/04/19 14.27.07.0000</t>
  </si>
  <si>
    <t>15/04/19 14.33.37.0000</t>
  </si>
  <si>
    <t>15/04/19 07.06.01.0000</t>
  </si>
  <si>
    <t>15/04/19 08.13.40.0000</t>
  </si>
  <si>
    <t>12/04/19 08.01.06.0000</t>
  </si>
  <si>
    <t>15/04/19 13.57.49.0000</t>
  </si>
  <si>
    <t>15/04/19 14.47.44.0000</t>
  </si>
  <si>
    <t>12/04/19 20.53.53.0000</t>
  </si>
  <si>
    <t>15/04/19 08.49.33.0000</t>
  </si>
  <si>
    <t>15/04/19 14.53.59.0000</t>
  </si>
  <si>
    <t>12/04/19 08.21.17.0000</t>
  </si>
  <si>
    <t>15/04/19 07.51.53.0000</t>
  </si>
  <si>
    <t>16/04/19 17.36.10.0000</t>
  </si>
  <si>
    <t>11/04/19 11.22.39.0000</t>
  </si>
  <si>
    <t>12/04/19 09.23.46.0000</t>
  </si>
  <si>
    <t>11/04/19 11.25.56.0000</t>
  </si>
  <si>
    <t>15/04/19 15.12.39.0000</t>
  </si>
  <si>
    <t>15/04/19 15.16.27.0000</t>
  </si>
  <si>
    <t>15/04/19 15.23.40.0000</t>
  </si>
  <si>
    <t>12/04/19 08.07.55.0000</t>
  </si>
  <si>
    <t>15/04/19 15.24.55.0000</t>
  </si>
  <si>
    <t>11/04/19 11.56.12.0000</t>
  </si>
  <si>
    <t>15/04/19 07.51.19.0000</t>
  </si>
  <si>
    <t>15/04/19 09.37.28.0000</t>
  </si>
  <si>
    <t>12/04/19 08.07.49.0000</t>
  </si>
  <si>
    <t>15/04/19 15.30.15.0000</t>
  </si>
  <si>
    <t>15/04/19 15.36.11.0000</t>
  </si>
  <si>
    <t>15/04/19 08.49.43.0000</t>
  </si>
  <si>
    <t>15/04/19 15.37.45.0000</t>
  </si>
  <si>
    <t>15/04/19 07.22.50.0000</t>
  </si>
  <si>
    <t>15/04/19 09.01.53.0000</t>
  </si>
  <si>
    <t>15/04/19 11.36.50.0000</t>
  </si>
  <si>
    <t>11/04/19 08.55.02.0000</t>
  </si>
  <si>
    <t>15/04/19 15.58.42.0000</t>
  </si>
  <si>
    <t>15/04/19 15.59.23.0000</t>
  </si>
  <si>
    <t>15/04/19 08.21.39.0000</t>
  </si>
  <si>
    <t>15/04/19 16.05.37.0000</t>
  </si>
  <si>
    <t>12/04/19 14.55.05.0000</t>
  </si>
  <si>
    <t>16/04/19 14.37.18.0000</t>
  </si>
  <si>
    <t>15/04/19 10.28.18.0000</t>
  </si>
  <si>
    <t>15/04/19 16.13.53.0000</t>
  </si>
  <si>
    <t>15/04/19 16.16.47.0000</t>
  </si>
  <si>
    <t>15/04/19 16.21.49.0000</t>
  </si>
  <si>
    <t>15/04/19 06.51.20.0000</t>
  </si>
  <si>
    <t>15/04/19 11.20.19.0000</t>
  </si>
  <si>
    <t>12/04/19 07.56.59.0000</t>
  </si>
  <si>
    <t>15/04/19 16.31.11.0000</t>
  </si>
  <si>
    <t>11/04/19 13.43.12.0000</t>
  </si>
  <si>
    <t>11/04/19 13.43.56.0000</t>
  </si>
  <si>
    <t>15/04/19 16.39.26.0000</t>
  </si>
  <si>
    <t>15/04/19 16.44.49.0000</t>
  </si>
  <si>
    <t>15/04/19 16.46.24.0000</t>
  </si>
  <si>
    <t>16/04/19 14.28.32.0000</t>
  </si>
  <si>
    <t>15/04/19 16.49.23.0000</t>
  </si>
  <si>
    <t>11/04/19 08.49.25.0000</t>
  </si>
  <si>
    <t>15/04/19 08.46.21.0000</t>
  </si>
  <si>
    <t>15/04/19 16.56.20.0000</t>
  </si>
  <si>
    <t>12/04/19 08.23.20.0000</t>
  </si>
  <si>
    <t>11/04/19 11.20.11.0000</t>
  </si>
  <si>
    <t>15/04/19 17.03.20.0000</t>
  </si>
  <si>
    <t>15/04/19 07.18.42.0000</t>
  </si>
  <si>
    <t>15/04/19 08.45.45.0000</t>
  </si>
  <si>
    <t>15/04/19 17.06.01.0000</t>
  </si>
  <si>
    <t>15/04/19 17.07.31.0000</t>
  </si>
  <si>
    <t>15/04/19 17.08.36.0000</t>
  </si>
  <si>
    <t>15/04/19 08.34.27.0000</t>
  </si>
  <si>
    <t>15/04/19 17.08.50.0000</t>
  </si>
  <si>
    <t>15/04/19 17.08.54.0000</t>
  </si>
  <si>
    <t>12/04/19 10.06.07.0000</t>
  </si>
  <si>
    <t>15/04/19 17.12.20.0000</t>
  </si>
  <si>
    <t>15/04/19 17.15.47.0000</t>
  </si>
  <si>
    <t>12/04/19 07.36.25.0000</t>
  </si>
  <si>
    <t>11/04/19 09.49.39.0000</t>
  </si>
  <si>
    <t>15/04/19 07.27.41.0000</t>
  </si>
  <si>
    <t>15/04/19 17.28.05.0000</t>
  </si>
  <si>
    <t>12/04/19 16.05.55.0000</t>
  </si>
  <si>
    <t>11/04/19 10.00.52.0000</t>
  </si>
  <si>
    <t>15/04/19 07.26.15.0000</t>
  </si>
  <si>
    <t>12/04/19 06.46.58.0000</t>
  </si>
  <si>
    <t>15/04/19 17.40.38.0000</t>
  </si>
  <si>
    <t>15/04/19 17.45.21.0000</t>
  </si>
  <si>
    <t>15/04/19 08.43.51.0000</t>
  </si>
  <si>
    <t>15/04/19 08.43.50.0000</t>
  </si>
  <si>
    <t>12/04/19 07.05.43.0000</t>
  </si>
  <si>
    <t>12/04/19 11.30.04.0000</t>
  </si>
  <si>
    <t>15/04/19 17.49.45.0000</t>
  </si>
  <si>
    <t>12/04/19 15.44.24.0000</t>
  </si>
  <si>
    <t>15/04/19 17.53.02.0000</t>
  </si>
  <si>
    <t>15/04/19 17.53.06.0000</t>
  </si>
  <si>
    <t>10/04/19 08.29.00.0000</t>
  </si>
  <si>
    <t>11/04/19 09.02.23.0000</t>
  </si>
  <si>
    <t>15/04/19 08.43.18.0000</t>
  </si>
  <si>
    <t>15/04/19 18.03.33.0000</t>
  </si>
  <si>
    <t>15/04/19 18.08.56.0000</t>
  </si>
  <si>
    <t>15/04/19 18.09.25.0000</t>
  </si>
  <si>
    <t>12/04/19 08.13.42.0000</t>
  </si>
  <si>
    <t>15/04/19 18.19.42.0000</t>
  </si>
  <si>
    <t>11/04/19 10.03.59.0000</t>
  </si>
  <si>
    <t>16/04/19 14.42.13.0000</t>
  </si>
  <si>
    <t>15/04/19 18.26.17.0000</t>
  </si>
  <si>
    <t>15/04/19 18.27.12.0000</t>
  </si>
  <si>
    <t>15/04/19 18.29.01.0000</t>
  </si>
  <si>
    <t>12/04/19 10.45.39.0000</t>
  </si>
  <si>
    <t>15/04/19 18.36.48.0000</t>
  </si>
  <si>
    <t>15/04/19 18.36.52.0000</t>
  </si>
  <si>
    <t>15/04/19 18.36.54.0000</t>
  </si>
  <si>
    <t>15/04/19 18.37.38.0000</t>
  </si>
  <si>
    <t>11/04/19 11.59.45.0000</t>
  </si>
  <si>
    <t>15/04/19 18.41.30.0000</t>
  </si>
  <si>
    <t>11/04/19 07.52.26.0000</t>
  </si>
  <si>
    <t>15/04/19 18.51.52.0000</t>
  </si>
  <si>
    <t>15/04/19 06.43.18.0000</t>
  </si>
  <si>
    <t>15/04/19 19.01.38.0000</t>
  </si>
  <si>
    <t>15/04/19 06.54.44.0000</t>
  </si>
  <si>
    <t>16/04/19 14.26.33.0000</t>
  </si>
  <si>
    <t>15/04/19 19.18.56.0000</t>
  </si>
  <si>
    <t>12/04/19 12.15.28.0000</t>
  </si>
  <si>
    <t>15/04/19 19.27.05.0000</t>
  </si>
  <si>
    <t>11/04/19 13.33.14.0000</t>
  </si>
  <si>
    <t>15/04/19 19.43.49.0000</t>
  </si>
  <si>
    <t>12/04/19 07.31.56.0000</t>
  </si>
  <si>
    <t>15/04/19 07.46.26.0000</t>
  </si>
  <si>
    <t>16/04/19 14.56.27.0000</t>
  </si>
  <si>
    <t>12/04/19 19.15.21.0000</t>
  </si>
  <si>
    <t>12/04/19 19.15.57.0000</t>
  </si>
  <si>
    <t>12/04/19 12.49.36.0000</t>
  </si>
  <si>
    <t>12/04/19 14.46.41.0000</t>
  </si>
  <si>
    <t>15/04/19 15.58.10.0000</t>
  </si>
  <si>
    <t>12/04/19 08.42.41.0000</t>
  </si>
  <si>
    <t>15/04/19 20.11.27.0000</t>
  </si>
  <si>
    <t>12/04/19 07.48.32.0000</t>
  </si>
  <si>
    <t>15/04/19 11.43.53.0000</t>
  </si>
  <si>
    <t>15/04/19 20.14.12.0000</t>
  </si>
  <si>
    <t>12/04/19 19.35.46.0000</t>
  </si>
  <si>
    <t>11/04/19 10.06.40.0000</t>
  </si>
  <si>
    <t>15/04/19 20.20.30.0000</t>
  </si>
  <si>
    <t>11/04/19 10.17.01.0000</t>
  </si>
  <si>
    <t>12/04/19 19.46.44.0000</t>
  </si>
  <si>
    <t>15/04/19 20.26.17.0000</t>
  </si>
  <si>
    <t>15/04/19 11.36.24.0000</t>
  </si>
  <si>
    <t>15/04/19 20.33.30.0000</t>
  </si>
  <si>
    <t>10/04/19 06.43.18.0000</t>
  </si>
  <si>
    <t>11/04/19 18.13.25.0000</t>
  </si>
  <si>
    <t>12/04/19 11.33.42.0000</t>
  </si>
  <si>
    <t>15/04/19 12.27.46.0000</t>
  </si>
  <si>
    <t>12/04/19 13.27.38.0000</t>
  </si>
  <si>
    <t>12/04/19 11.40.38.0000</t>
  </si>
  <si>
    <t>10/04/19 08.25.51.0000</t>
  </si>
  <si>
    <t>15/04/19 10.17.15.0000</t>
  </si>
  <si>
    <t>15/04/19 10.19.23.0000</t>
  </si>
  <si>
    <t>12/04/19 08.25.36.0000</t>
  </si>
  <si>
    <t>12/04/19 11.08.56.0000</t>
  </si>
  <si>
    <t>16/04/19 15.46.32.0000</t>
  </si>
  <si>
    <t>16/04/19 06.43.52.0000</t>
  </si>
  <si>
    <t>16/04/19 06.45.11.0000</t>
  </si>
  <si>
    <t>16/04/19 06.46.15.0000</t>
  </si>
  <si>
    <t>16/04/19 06.48.05.0000</t>
  </si>
  <si>
    <t>12/04/19 10.31.14.0000</t>
  </si>
  <si>
    <t>16/04/19 06.49.46.0000</t>
  </si>
  <si>
    <t>16/04/19 08.09.12.0000</t>
  </si>
  <si>
    <t>16/04/19 07.09.58.0000</t>
  </si>
  <si>
    <t>16/04/19 06.51.56.0000</t>
  </si>
  <si>
    <t>16/04/19 07.09.57.0000</t>
  </si>
  <si>
    <t>16/04/19 06.52.14.0000</t>
  </si>
  <si>
    <t>16/04/19 09.32.33.0000</t>
  </si>
  <si>
    <t>16/04/19 06.53.09.0000</t>
  </si>
  <si>
    <t>16/04/19 08.18.59.0000</t>
  </si>
  <si>
    <t>16/04/19 06.53.34.0000</t>
  </si>
  <si>
    <t>16/04/19 06.53.36.0000</t>
  </si>
  <si>
    <t>16/04/19 06.54.31.0000</t>
  </si>
  <si>
    <t>16/04/19 09.16.52.0000</t>
  </si>
  <si>
    <t>16/04/19 06.54.47.0000</t>
  </si>
  <si>
    <t>16/04/19 06.54.48.0000</t>
  </si>
  <si>
    <t>16/04/19 06.54.52.0000</t>
  </si>
  <si>
    <t>16/04/19 06.55.04.0000</t>
  </si>
  <si>
    <t>16/04/19 08.12.54.0000</t>
  </si>
  <si>
    <t>16/04/19 06.55.23.0000</t>
  </si>
  <si>
    <t>16/04/19 06.55.33.0000</t>
  </si>
  <si>
    <t>16/04/19 06.57.53.0000</t>
  </si>
  <si>
    <t>16/04/19 06.55.42.0000</t>
  </si>
  <si>
    <t>16/04/19 08.04.50.0000</t>
  </si>
  <si>
    <t>16/04/19 07.02.28.0000</t>
  </si>
  <si>
    <t>16/04/19 06.56.04.0000</t>
  </si>
  <si>
    <t>16/04/19 09.14.16.0000</t>
  </si>
  <si>
    <t>16/04/19 07.09.39.0000</t>
  </si>
  <si>
    <t>16/04/19 06.56.59.0000</t>
  </si>
  <si>
    <t>16/04/19 10.58.45.0000</t>
  </si>
  <si>
    <t>16/04/19 08.13.20.0000</t>
  </si>
  <si>
    <t>16/04/19 07.02.24.0000</t>
  </si>
  <si>
    <t>16/04/19 06.58.12.0000</t>
  </si>
  <si>
    <t>16/04/19 09.30.07.0000</t>
  </si>
  <si>
    <t>16/04/19 06.58.23.0000</t>
  </si>
  <si>
    <t>16/04/19 06.58.50.0000</t>
  </si>
  <si>
    <t>16/04/19 06.58.52.0000</t>
  </si>
  <si>
    <t>16/04/19 06.58.56.0000</t>
  </si>
  <si>
    <t>16/04/19 06.59.02.0000</t>
  </si>
  <si>
    <t>16/04/19 06.59.14.0000</t>
  </si>
  <si>
    <t>16/04/19 06.59.20.0000</t>
  </si>
  <si>
    <t>16/04/19 07.48.42.0000</t>
  </si>
  <si>
    <t>16/04/19 07.29.49.0000</t>
  </si>
  <si>
    <t>16/04/19 06.59.29.0000</t>
  </si>
  <si>
    <t>16/04/19 06.59.32.0000</t>
  </si>
  <si>
    <t>16/04/19 07.26.03.0000</t>
  </si>
  <si>
    <t>16/04/19 08.14.57.0000</t>
  </si>
  <si>
    <t>12/04/19 11.49.18.0000</t>
  </si>
  <si>
    <t>16/04/19 06.59.55.0000</t>
  </si>
  <si>
    <t>16/04/19 09.32.20.0000</t>
  </si>
  <si>
    <t>16/04/19 07.18.08.0000</t>
  </si>
  <si>
    <t>16/04/19 07.00.13.0000</t>
  </si>
  <si>
    <t>16/04/19 07.00.17.0000</t>
  </si>
  <si>
    <t>16/04/19 07.00.27.0000</t>
  </si>
  <si>
    <t>16/04/19 09.21.23.0000</t>
  </si>
  <si>
    <t>16/04/19 17.35.51.0000</t>
  </si>
  <si>
    <t>16/04/19 07.00.53.0000</t>
  </si>
  <si>
    <t>16/04/19 07.01.09.0000</t>
  </si>
  <si>
    <t>16/04/19 07.01.20.0000</t>
  </si>
  <si>
    <t>16/04/19 07.01.32.0000</t>
  </si>
  <si>
    <t>16/04/19 10.19.30.0000</t>
  </si>
  <si>
    <t>16/04/19 07.01.41.0000</t>
  </si>
  <si>
    <t>16/04/19 07.02.12.0000</t>
  </si>
  <si>
    <t>16/04/19 07.02.34.0000</t>
  </si>
  <si>
    <t>16/04/19 18.07.27.0000</t>
  </si>
  <si>
    <t>16/04/19 12.01.30.0000</t>
  </si>
  <si>
    <t>16/04/19 07.03.04.0000</t>
  </si>
  <si>
    <t>16/04/19 07.03.16.0000</t>
  </si>
  <si>
    <t>16/04/19 07.03.44.0000</t>
  </si>
  <si>
    <t>16/04/19 07.03.59.0000</t>
  </si>
  <si>
    <t>16/04/19 07.17.52.0000</t>
  </si>
  <si>
    <t>16/04/19 07.04.02.0000</t>
  </si>
  <si>
    <t>16/04/19 07.04.13.0000</t>
  </si>
  <si>
    <t>16/04/19 07.04.16.0000</t>
  </si>
  <si>
    <t>16/04/19 07.04.21.0000</t>
  </si>
  <si>
    <t>16/04/19 07.04.32.0000</t>
  </si>
  <si>
    <t>16/04/19 07.04.44.0000</t>
  </si>
  <si>
    <t>16/04/19 16.06.06.0000</t>
  </si>
  <si>
    <t>16/04/19 07.01.15.0000</t>
  </si>
  <si>
    <t>16/04/19 07.05.19.0000</t>
  </si>
  <si>
    <t>16/04/19 07.05.39.0000</t>
  </si>
  <si>
    <t>16/04/19 07.05.43.0000</t>
  </si>
  <si>
    <t>16/04/19 07.05.45.0000</t>
  </si>
  <si>
    <t>16/04/19 11.22.00.0000</t>
  </si>
  <si>
    <t>16/04/19 10.44.26.0000</t>
  </si>
  <si>
    <t>16/04/19 07.06.16.0000</t>
  </si>
  <si>
    <t>16/04/19 07.06.35.0000</t>
  </si>
  <si>
    <t>16/04/19 07.06.38.0000</t>
  </si>
  <si>
    <t>16/04/19 07.06.51.0000</t>
  </si>
  <si>
    <t>16/04/19 09.09.26.0000</t>
  </si>
  <si>
    <t>15/04/19 11.38.40.0000</t>
  </si>
  <si>
    <t>16/04/19 07.07.30.0000</t>
  </si>
  <si>
    <t>16/04/19 07.07.42.0000</t>
  </si>
  <si>
    <t>16/04/19 07.07.51.0000</t>
  </si>
  <si>
    <t>16/04/19 07.07.59.0000</t>
  </si>
  <si>
    <t>16/04/19 07.08.12.0000</t>
  </si>
  <si>
    <t>16/04/19 07.08.16.0000</t>
  </si>
  <si>
    <t>16/04/19 07.09.02.0000</t>
  </si>
  <si>
    <t>16/04/19 09.34.32.0000</t>
  </si>
  <si>
    <t>16/04/19 07.09.49.0000</t>
  </si>
  <si>
    <t>16/04/19 07.14.10.0000</t>
  </si>
  <si>
    <t>16/04/19 07.10.18.0000</t>
  </si>
  <si>
    <t>16/04/19 07.10.21.0000</t>
  </si>
  <si>
    <t>16/04/19 07.10.27.0000</t>
  </si>
  <si>
    <t>16/04/19 07.10.45.0000</t>
  </si>
  <si>
    <t>16/04/19 07.10.49.0000</t>
  </si>
  <si>
    <t>16/04/19 07.11.14.0000</t>
  </si>
  <si>
    <t>16/04/19 07.11.55.0000</t>
  </si>
  <si>
    <t>16/04/19 07.11.56.0000</t>
  </si>
  <si>
    <t>16/04/19 07.12.03.0000</t>
  </si>
  <si>
    <t>16/04/19 11.05.42.0000</t>
  </si>
  <si>
    <t>16/04/19 07.12.16.0000</t>
  </si>
  <si>
    <t>16/04/19 18.07.25.0000</t>
  </si>
  <si>
    <t>16/04/19 18.07.12.0000</t>
  </si>
  <si>
    <t>16/04/19 08.13.47.0000</t>
  </si>
  <si>
    <t>16/04/19 11.04.21.0000</t>
  </si>
  <si>
    <t>16/04/19 07.12.38.0000</t>
  </si>
  <si>
    <t>16/04/19 11.00.28.0000</t>
  </si>
  <si>
    <t>16/04/19 07.13.08.0000</t>
  </si>
  <si>
    <t>16/04/19 17.57.33.0000</t>
  </si>
  <si>
    <t>16/04/19 08.58.37.0000</t>
  </si>
  <si>
    <t>16/04/19 10.27.55.0000</t>
  </si>
  <si>
    <t>16/04/19 10.54.41.0000</t>
  </si>
  <si>
    <t>16/04/19 07.14.16.0000</t>
  </si>
  <si>
    <t>16/04/19 12.18.38.0000</t>
  </si>
  <si>
    <t>16/04/19 07.14.37.0000</t>
  </si>
  <si>
    <t>16/04/19 10.47.58.0000</t>
  </si>
  <si>
    <t>16/04/19 07.50.39.0000</t>
  </si>
  <si>
    <t>16/04/19 07.16.22.0000</t>
  </si>
  <si>
    <t>16/04/19 07.16.33.0000</t>
  </si>
  <si>
    <t>16/04/19 08.26.24.0000</t>
  </si>
  <si>
    <t>16/04/19 07.50.24.0000</t>
  </si>
  <si>
    <t>15/04/19 12.14.42.0000</t>
  </si>
  <si>
    <t>16/04/19 08.00.29.0000</t>
  </si>
  <si>
    <t>16/04/19 07.17.46.0000</t>
  </si>
  <si>
    <t>16/04/19 07.17.55.0000</t>
  </si>
  <si>
    <t>16/04/19 07.18.03.0000</t>
  </si>
  <si>
    <t>16/04/19 06.54.39.0000</t>
  </si>
  <si>
    <t>16/04/19 06.53.29.0000</t>
  </si>
  <si>
    <t>16/04/19 06.53.12.0000</t>
  </si>
  <si>
    <t>16/04/19 11.17.31.0000</t>
  </si>
  <si>
    <t>16/04/19 07.58.48.0000</t>
  </si>
  <si>
    <t>16/04/19 17.11.14.0000</t>
  </si>
  <si>
    <t>16/04/19 07.20.42.0000</t>
  </si>
  <si>
    <t>16/04/19 08.38.47.0000</t>
  </si>
  <si>
    <t>16/04/19 07.21.13.0000</t>
  </si>
  <si>
    <t>16/04/19 07.21.47.0000</t>
  </si>
  <si>
    <t>16/04/19 07.21.59.0000</t>
  </si>
  <si>
    <t>16/04/19 07.49.32.0000</t>
  </si>
  <si>
    <t>16/04/19 09.59.35.0000</t>
  </si>
  <si>
    <t>16/04/19 07.22.50.0000</t>
  </si>
  <si>
    <t>16/04/19 09.56.21.0000</t>
  </si>
  <si>
    <t>16/04/19 07.23.50.0000</t>
  </si>
  <si>
    <t>16/04/19 09.14.37.0000</t>
  </si>
  <si>
    <t>15/04/19 12.42.25.0000</t>
  </si>
  <si>
    <t>16/04/19 14.00.49.0000</t>
  </si>
  <si>
    <t>16/04/19 07.24.30.0000</t>
  </si>
  <si>
    <t>16/04/19 07.24.51.0000</t>
  </si>
  <si>
    <t>16/04/19 07.49.02.0000</t>
  </si>
  <si>
    <t>16/04/19 07.25.12.0000</t>
  </si>
  <si>
    <t>16/04/19 09.47.35.0000</t>
  </si>
  <si>
    <t>16/04/19 07.25.27.0000</t>
  </si>
  <si>
    <t>16/04/19 07.25.30.0000</t>
  </si>
  <si>
    <t>16/04/19 07.25.37.0000</t>
  </si>
  <si>
    <t>16/04/19 07.25.39.0000</t>
  </si>
  <si>
    <t>16/04/19 07.26.16.0000</t>
  </si>
  <si>
    <t>16/04/19 07.26.30.0000</t>
  </si>
  <si>
    <t>16/04/19 17.29.47.0000</t>
  </si>
  <si>
    <t>16/04/19 06.59.35.0000</t>
  </si>
  <si>
    <t>16/04/19 07.27.02.0000</t>
  </si>
  <si>
    <t>16/04/19 09.36.52.0000</t>
  </si>
  <si>
    <t>16/04/19 08.52.33.0000</t>
  </si>
  <si>
    <t>16/04/19 07.27.17.0000</t>
  </si>
  <si>
    <t>15/04/19 12.17.05.0000</t>
  </si>
  <si>
    <t>16/04/19 06.55.06.0000</t>
  </si>
  <si>
    <t>16/04/19 07.27.54.0000</t>
  </si>
  <si>
    <t>16/04/19 07.28.21.0000</t>
  </si>
  <si>
    <t>16/04/19 09.27.47.0000</t>
  </si>
  <si>
    <t>16/04/19 07.28.47.0000</t>
  </si>
  <si>
    <t>16/04/19 07.29.00.0000</t>
  </si>
  <si>
    <t>16/04/19 07.29.10.0000</t>
  </si>
  <si>
    <t>16/04/19 07.29.29.0000</t>
  </si>
  <si>
    <t>16/04/19 09.21.35.0000</t>
  </si>
  <si>
    <t>16/04/19 07.29.42.0000</t>
  </si>
  <si>
    <t>16/04/19 07.29.47.0000</t>
  </si>
  <si>
    <t>16/04/19 07.30.12.0000</t>
  </si>
  <si>
    <t>16/04/19 07.30.19.0000</t>
  </si>
  <si>
    <t>16/04/19 07.30.42.0000</t>
  </si>
  <si>
    <t>16/04/19 07.30.44.0000</t>
  </si>
  <si>
    <t>16/04/19 07.30.47.0000</t>
  </si>
  <si>
    <t>16/04/19 07.30.53.0000</t>
  </si>
  <si>
    <t>15/04/19 10.51.42.0000</t>
  </si>
  <si>
    <t>16/04/19 07.31.50.0000</t>
  </si>
  <si>
    <t>16/04/19 09.06.26.0000</t>
  </si>
  <si>
    <t>16/04/19 09.02.28.0000</t>
  </si>
  <si>
    <t>16/04/19 10.14.58.0000</t>
  </si>
  <si>
    <t>16/04/19 14.36.20.0000</t>
  </si>
  <si>
    <t>15/04/19 08.08.59.0000</t>
  </si>
  <si>
    <t>16/04/19 07.34.11.0000</t>
  </si>
  <si>
    <t>16/04/19 07.34.28.0000</t>
  </si>
  <si>
    <t>16/04/19 07.34.34.0000</t>
  </si>
  <si>
    <t>16/04/19 07.34.52.0000</t>
  </si>
  <si>
    <t>16/04/19 09.02.54.0000</t>
  </si>
  <si>
    <t>16/04/19 07.35.13.0000</t>
  </si>
  <si>
    <t>16/04/19 07.35.28.0000</t>
  </si>
  <si>
    <t>16/04/19 07.35.29.0000</t>
  </si>
  <si>
    <t>16/04/19 07.35.42.0000</t>
  </si>
  <si>
    <t>16/04/19 07.35.45.0000</t>
  </si>
  <si>
    <t>15/04/19 07.36.02.0000</t>
  </si>
  <si>
    <t>16/04/19 07.36.05.0000</t>
  </si>
  <si>
    <t>16/04/19 07.36.46.0000</t>
  </si>
  <si>
    <t>16/04/19 07.37.20.0000</t>
  </si>
  <si>
    <t>16/04/19 07.37.37.0000</t>
  </si>
  <si>
    <t>16/04/19 07.37.49.0000</t>
  </si>
  <si>
    <t>15/04/19 12.19.39.0000</t>
  </si>
  <si>
    <t>16/04/19 07.39.16.0000</t>
  </si>
  <si>
    <t>16/04/19 07.39.24.0000</t>
  </si>
  <si>
    <t>16/04/19 16.23.28.0000</t>
  </si>
  <si>
    <t>16/04/19 07.40.07.0000</t>
  </si>
  <si>
    <t>16/04/19 07.40.16.0000</t>
  </si>
  <si>
    <t>16/04/19 07.40.40.0000</t>
  </si>
  <si>
    <t>16/04/19 07.40.41.0000</t>
  </si>
  <si>
    <t>16/04/19 17.47.23.0000</t>
  </si>
  <si>
    <t>16/04/19 16.18.03.0000</t>
  </si>
  <si>
    <t>16/04/19 07.42.17.0000</t>
  </si>
  <si>
    <t>16/04/19 07.42.31.0000</t>
  </si>
  <si>
    <t>16/04/19 16.07.00.0000</t>
  </si>
  <si>
    <t>16/04/19 07.43.37.0000</t>
  </si>
  <si>
    <t>16/04/19 07.43.47.0000</t>
  </si>
  <si>
    <t>16/04/19 15.53.55.0000</t>
  </si>
  <si>
    <t>16/04/19 07.44.33.0000</t>
  </si>
  <si>
    <t>16/04/19 07.44.34.0000</t>
  </si>
  <si>
    <t>16/04/19 07.44.59.0000</t>
  </si>
  <si>
    <t>16/04/19 07.45.02.0000</t>
  </si>
  <si>
    <t>16/04/19 08.38.38.0000</t>
  </si>
  <si>
    <t>16/04/19 07.45.40.0000</t>
  </si>
  <si>
    <t>16/04/19 15.53.05.0000</t>
  </si>
  <si>
    <t>16/04/19 09.53.21.0000</t>
  </si>
  <si>
    <t>16/04/19 15.50.55.0000</t>
  </si>
  <si>
    <t>16/04/19 07.46.30.0000</t>
  </si>
  <si>
    <t>16/04/19 07.47.10.0000</t>
  </si>
  <si>
    <t>12/04/19 09.25.04.0000</t>
  </si>
  <si>
    <t>16/04/19 07.47.36.0000</t>
  </si>
  <si>
    <t>16/04/19 07.30.57.0000</t>
  </si>
  <si>
    <t>16/04/19 07.49.09.0000</t>
  </si>
  <si>
    <t>16/04/19 07.02.41.0000</t>
  </si>
  <si>
    <t>16/04/19 07.18.54.0000</t>
  </si>
  <si>
    <t>16/04/19 07.50.20.0000</t>
  </si>
  <si>
    <t>15/04/19 07.50.22.0000</t>
  </si>
  <si>
    <t>16/04/19 07.51.18.0000</t>
  </si>
  <si>
    <t>16/04/19 07.53.00.0000</t>
  </si>
  <si>
    <t>15/04/19 13.30.24.0000</t>
  </si>
  <si>
    <t>16/04/19 07.53.19.0000</t>
  </si>
  <si>
    <t>15/04/19 08.49.09.0000</t>
  </si>
  <si>
    <t>16/04/19 06.57.24.0000</t>
  </si>
  <si>
    <t>16/04/19 07.54.33.0000</t>
  </si>
  <si>
    <t>16/04/19 07.02.25.0000</t>
  </si>
  <si>
    <t>16/04/19 07.56.09.0000</t>
  </si>
  <si>
    <t>15/04/19 07.56.27.0000</t>
  </si>
  <si>
    <t>16/04/19 07.56.46.0000</t>
  </si>
  <si>
    <t>16/04/19 07.58.14.0000</t>
  </si>
  <si>
    <t>16/04/19 07.59.09.0000</t>
  </si>
  <si>
    <t>16/04/19 06.55.19.0000</t>
  </si>
  <si>
    <t>16/04/19 07.59.54.0000</t>
  </si>
  <si>
    <t>16/04/19 08.00.21.0000</t>
  </si>
  <si>
    <t>15/04/19 08.23.47.0000</t>
  </si>
  <si>
    <t>15/04/19 08.11.15.0000</t>
  </si>
  <si>
    <t>15/04/19 08.06.17.0000</t>
  </si>
  <si>
    <t>15/04/19 08.01.19.0000</t>
  </si>
  <si>
    <t>16/04/19 08.01.56.0000</t>
  </si>
  <si>
    <t>15/04/19 08.02.04.0000</t>
  </si>
  <si>
    <t>15/04/19 07.29.28.0000</t>
  </si>
  <si>
    <t>15/04/19 07.28.22.0000</t>
  </si>
  <si>
    <t>16/04/19 08.04.47.0000</t>
  </si>
  <si>
    <t>16/04/19 07.14.29.0000</t>
  </si>
  <si>
    <t>15/04/19 14.16.15.0000</t>
  </si>
  <si>
    <t>15/04/19 08.05.26.0000</t>
  </si>
  <si>
    <t>15/04/19 08.06.04.0000</t>
  </si>
  <si>
    <t>16/04/19 16.12.17.0000</t>
  </si>
  <si>
    <t>16/04/19 10.21.28.0000</t>
  </si>
  <si>
    <t>16/04/19 08.06.29.0000</t>
  </si>
  <si>
    <t>16/04/19 17.09.14.0000</t>
  </si>
  <si>
    <t>16/04/19 08.58.30.0000</t>
  </si>
  <si>
    <t>16/04/19 14.00.53.0000</t>
  </si>
  <si>
    <t>16/04/19 08.09.28.0000</t>
  </si>
  <si>
    <t>16/04/19 08.09.53.0000</t>
  </si>
  <si>
    <t>16/04/19 16.09.23.0000</t>
  </si>
  <si>
    <t>16/04/19 13.49.02.0000</t>
  </si>
  <si>
    <t>16/04/19 08.10.51.0000</t>
  </si>
  <si>
    <t>16/04/19 08.11.14.0000</t>
  </si>
  <si>
    <t>16/04/19 13.42.49.0000</t>
  </si>
  <si>
    <t>16/04/19 09.01.55.0000</t>
  </si>
  <si>
    <t>15/04/19 08.12.46.0000</t>
  </si>
  <si>
    <t>15/04/19 19.26.45.0000</t>
  </si>
  <si>
    <t>16/04/19 08.15.33.0000</t>
  </si>
  <si>
    <t>16/04/19 08.15.59.0000</t>
  </si>
  <si>
    <t>16/04/19 16.21.15.0000</t>
  </si>
  <si>
    <t>16/04/19 14.15.21.0000</t>
  </si>
  <si>
    <t>16/04/19 13.11.22.0000</t>
  </si>
  <si>
    <t>16/04/19 13.07.40.0000</t>
  </si>
  <si>
    <t>16/04/19 08.21.05.0000</t>
  </si>
  <si>
    <t>15/04/19 13.19.41.0000</t>
  </si>
  <si>
    <t>15/04/19 18.20.17.0000</t>
  </si>
  <si>
    <t>16/04/19 12.47.08.0000</t>
  </si>
  <si>
    <t>16/04/19 10.05.22.0000</t>
  </si>
  <si>
    <t>16/04/19 07.04.09.0000</t>
  </si>
  <si>
    <t>16/04/19 08.25.00.0000</t>
  </si>
  <si>
    <t>15/04/19 12.14.56.0000</t>
  </si>
  <si>
    <t>15/04/19 15.24.13.0000</t>
  </si>
  <si>
    <t>16/04/19 07.38.19.0000</t>
  </si>
  <si>
    <t>16/04/19 07.16.12.0000</t>
  </si>
  <si>
    <t>16/04/19 08.31.55.0000</t>
  </si>
  <si>
    <t>16/04/19 11.37.26.0000</t>
  </si>
  <si>
    <t>16/04/19 08.32.10.0000</t>
  </si>
  <si>
    <t>16/04/19 08.32.39.0000</t>
  </si>
  <si>
    <t>12/04/19 12.46.12.0000</t>
  </si>
  <si>
    <t>15/04/19 09.44.26.0000</t>
  </si>
  <si>
    <t>15/04/19 17.54.44.0000</t>
  </si>
  <si>
    <t>16/04/19 08.38.39.0000</t>
  </si>
  <si>
    <t>16/04/19 07.36.45.0000</t>
  </si>
  <si>
    <t>15/04/19 09.03.43.0000</t>
  </si>
  <si>
    <t>16/04/19 06.57.48.0000</t>
  </si>
  <si>
    <t>16/04/19 07.36.40.0000</t>
  </si>
  <si>
    <t>16/04/19 11.30.21.0000</t>
  </si>
  <si>
    <t>16/04/19 08.39.48.0000</t>
  </si>
  <si>
    <t>15/04/19 08.35.55.0000</t>
  </si>
  <si>
    <t>16/04/19 09.15.37.0000</t>
  </si>
  <si>
    <t>16/04/19 07.00.54.0000</t>
  </si>
  <si>
    <t>15/04/19 08.21.01.0000</t>
  </si>
  <si>
    <t>12/04/19 09.01.36.0000</t>
  </si>
  <si>
    <t>16/04/19 06.57.35.0000</t>
  </si>
  <si>
    <t>15/04/19 10.44.03.0000</t>
  </si>
  <si>
    <t>16/04/19 08.45.15.0000</t>
  </si>
  <si>
    <t>16/04/19 07.52.59.0000</t>
  </si>
  <si>
    <t>16/04/19 08.45.36.0000</t>
  </si>
  <si>
    <t>16/04/19 08.45.42.0000</t>
  </si>
  <si>
    <t>16/04/19 10.53.17.0000</t>
  </si>
  <si>
    <t>16/04/19 08.04.11.0000</t>
  </si>
  <si>
    <t>15/04/19 13.04.53.0000</t>
  </si>
  <si>
    <t>15/04/19 10.06.25.0000</t>
  </si>
  <si>
    <t>16/04/19 07.38.05.0000</t>
  </si>
  <si>
    <t>16/04/19 09.33.47.0000</t>
  </si>
  <si>
    <t>16/04/19 10.21.51.0000</t>
  </si>
  <si>
    <t>16/04/19 17.03.56.0000</t>
  </si>
  <si>
    <t>15/04/19 09.38.41.0000</t>
  </si>
  <si>
    <t>16/04/19 08.50.47.0000</t>
  </si>
  <si>
    <t>15/04/19 08.51.24.0000</t>
  </si>
  <si>
    <t>16/04/19 16.37.46.0000</t>
  </si>
  <si>
    <t>16/04/19 08.51.26.0000</t>
  </si>
  <si>
    <t>15/04/19 09.08.44.0000</t>
  </si>
  <si>
    <t>15/04/19 08.52.42.0000</t>
  </si>
  <si>
    <t>16/04/19 08.52.48.0000</t>
  </si>
  <si>
    <t>16/04/19 10.17.40.0000</t>
  </si>
  <si>
    <t>16/04/19 08.53.50.0000</t>
  </si>
  <si>
    <t>16/04/19 08.54.52.0000</t>
  </si>
  <si>
    <t>15/04/19 08.55.09.0000</t>
  </si>
  <si>
    <t>15/04/19 08.18.26.0000</t>
  </si>
  <si>
    <t>15/04/19 08.55.30.0000</t>
  </si>
  <si>
    <t>16/04/19 08.55.51.0000</t>
  </si>
  <si>
    <t>16/04/19 08.56.34.0000</t>
  </si>
  <si>
    <t>16/04/19 08.58.08.0000</t>
  </si>
  <si>
    <t>16/04/19 15.19.19.0000</t>
  </si>
  <si>
    <t>12/04/19 09.44.55.0000</t>
  </si>
  <si>
    <t>12/04/19 09.43.36.0000</t>
  </si>
  <si>
    <t>16/04/19 09.00.02.0000</t>
  </si>
  <si>
    <t>16/04/19 08.10.03.0000</t>
  </si>
  <si>
    <t>16/04/19 09.44.38.0000</t>
  </si>
  <si>
    <t>16/04/19 14.17.06.0000</t>
  </si>
  <si>
    <t>12/04/19 12.09.51.0000</t>
  </si>
  <si>
    <t>16/04/19 11.01.22.0000</t>
  </si>
  <si>
    <t>12/04/19 11.53.05.0000</t>
  </si>
  <si>
    <t>16/04/19 11.23.03.0000</t>
  </si>
  <si>
    <t>16/04/19 07.32.26.0000</t>
  </si>
  <si>
    <t>16/04/19 07.25.21.0000</t>
  </si>
  <si>
    <t>16/04/19 17.51.10.0000</t>
  </si>
  <si>
    <t>16/04/19 10.28.42.0000</t>
  </si>
  <si>
    <t>16/04/19 09.07.26.0000</t>
  </si>
  <si>
    <t>16/04/19 07.31.56.0000</t>
  </si>
  <si>
    <t>16/04/19 12.26.45.0000</t>
  </si>
  <si>
    <t>16/04/19 09.09.56.0000</t>
  </si>
  <si>
    <t>16/04/19 11.53.56.0000</t>
  </si>
  <si>
    <t>16/04/19 09.10.05.0000</t>
  </si>
  <si>
    <t>15/04/19 09.06.32.0000</t>
  </si>
  <si>
    <t>16/04/19 09.11.04.0000</t>
  </si>
  <si>
    <t>16/04/19 07.34.48.0000</t>
  </si>
  <si>
    <t>16/04/19 09.11.09.0000</t>
  </si>
  <si>
    <t>16/04/19 14.08.07.0000</t>
  </si>
  <si>
    <t>15/04/19 09.05.58.0000</t>
  </si>
  <si>
    <t>16/04/19 11.30.42.0000</t>
  </si>
  <si>
    <t>16/04/19 09.17.11.0000</t>
  </si>
  <si>
    <t>16/04/19 11.11.24.0000</t>
  </si>
  <si>
    <t>16/04/19 09.19.28.0000</t>
  </si>
  <si>
    <t>16/04/19 09.45.13.0000</t>
  </si>
  <si>
    <t>16/04/19 10.02.36.0000</t>
  </si>
  <si>
    <t>16/04/19 10.39.09.0000</t>
  </si>
  <si>
    <t>15/04/19 07.29.10.0000</t>
  </si>
  <si>
    <t>16/04/19 12.06.06.0000</t>
  </si>
  <si>
    <t>16/04/19 10.15.35.0000</t>
  </si>
  <si>
    <t>16/04/19 08.25.51.0000</t>
  </si>
  <si>
    <t>16/04/19 09.28.19.0000</t>
  </si>
  <si>
    <t>16/04/19 16.52.47.0000</t>
  </si>
  <si>
    <t>16/04/19 07.05.46.0000</t>
  </si>
  <si>
    <t>16/04/19 08.30.26.0000</t>
  </si>
  <si>
    <t>16/04/19 09.29.51.0000</t>
  </si>
  <si>
    <t>16/04/19 07.59.52.0000</t>
  </si>
  <si>
    <t>16/04/19 08.10.14.0000</t>
  </si>
  <si>
    <t>16/04/19 06.59.58.0000</t>
  </si>
  <si>
    <t>16/04/19 08.02.22.0000</t>
  </si>
  <si>
    <t>16/04/19 09.31.58.0000</t>
  </si>
  <si>
    <t>16/04/19 07.09.54.0000</t>
  </si>
  <si>
    <t>16/04/19 09.33.19.0000</t>
  </si>
  <si>
    <t>16/04/19 07.20.58.0000</t>
  </si>
  <si>
    <t>12/04/19 09.34.54.0000</t>
  </si>
  <si>
    <t>16/04/19 10.13.19.0000</t>
  </si>
  <si>
    <t>16/04/19 09.36.59.0000</t>
  </si>
  <si>
    <t>16/04/19 10.16.01.0000</t>
  </si>
  <si>
    <t>16/04/19 11.06.02.0000</t>
  </si>
  <si>
    <t>16/04/19 10.27.31.0000</t>
  </si>
  <si>
    <t>16/04/19 09.41.07.0000</t>
  </si>
  <si>
    <t>16/04/19 07.04.43.0000</t>
  </si>
  <si>
    <t>16/04/19 13.04.55.0000</t>
  </si>
  <si>
    <t>16/04/19 07.19.54.0000</t>
  </si>
  <si>
    <t>16/04/19 06.59.12.0000</t>
  </si>
  <si>
    <t>16/04/19 10.35.39.0000</t>
  </si>
  <si>
    <t>16/04/19 09.44.49.0000</t>
  </si>
  <si>
    <t>16/04/19 11.10.27.0000</t>
  </si>
  <si>
    <t>16/04/19 17.35.30.0000</t>
  </si>
  <si>
    <t>16/04/19 07.04.22.0000</t>
  </si>
  <si>
    <t>16/04/19 08.32.17.0000</t>
  </si>
  <si>
    <t>16/04/19 09.48.32.0000</t>
  </si>
  <si>
    <t>16/04/19 09.49.38.0000</t>
  </si>
  <si>
    <t>16/04/19 07.33.12.0000</t>
  </si>
  <si>
    <t>16/04/19 17.46.21.0000</t>
  </si>
  <si>
    <t>16/04/19 07.59.57.0000</t>
  </si>
  <si>
    <t>16/04/19 06.55.46.0000</t>
  </si>
  <si>
    <t>16/04/19 08.36.24.0000</t>
  </si>
  <si>
    <t>16/04/19 10.05.57.0000</t>
  </si>
  <si>
    <t>16/04/19 10.06.16.0000</t>
  </si>
  <si>
    <t>16/04/19 17.52.49.0000</t>
  </si>
  <si>
    <t>16/04/19 11.40.35.0000</t>
  </si>
  <si>
    <t>16/04/19 10.07.56.0000</t>
  </si>
  <si>
    <t>16/04/19 07.21.45.0000</t>
  </si>
  <si>
    <t>16/04/19 10.08.50.0000</t>
  </si>
  <si>
    <t>16/04/19 10.10.06.0000</t>
  </si>
  <si>
    <t>16/04/19 09.20.43.0000</t>
  </si>
  <si>
    <t>16/04/19 08.09.54.0000</t>
  </si>
  <si>
    <t>16/04/19 09.36.32.0000</t>
  </si>
  <si>
    <t>16/04/19 10.15.57.0000</t>
  </si>
  <si>
    <t>16/04/19 10.16.16.0000</t>
  </si>
  <si>
    <t>16/04/19 13.02.37.0000</t>
  </si>
  <si>
    <t>16/04/19 12.20.15.0000</t>
  </si>
  <si>
    <t>15/04/19 08.51.14.0000</t>
  </si>
  <si>
    <t>16/04/19 10.32.04.0000</t>
  </si>
  <si>
    <t>16/04/19 08.14.33.0000</t>
  </si>
  <si>
    <t>16/04/19 11.09.58.0000</t>
  </si>
  <si>
    <t>16/04/19 11.07.09.0000</t>
  </si>
  <si>
    <t>16/04/19 12.38.53.0000</t>
  </si>
  <si>
    <t>16/04/19 09.21.52.0000</t>
  </si>
  <si>
    <t>16/04/19 10.38.00.0000</t>
  </si>
  <si>
    <t>16/04/19 06.47.08.0000</t>
  </si>
  <si>
    <t>16/04/19 10.39.33.0000</t>
  </si>
  <si>
    <t>15/04/19 08.48.25.0000</t>
  </si>
  <si>
    <t>16/04/19 12.01.34.0000</t>
  </si>
  <si>
    <t>16/04/19 10.42.47.0000</t>
  </si>
  <si>
    <t>16/04/19 10.54.35.0000</t>
  </si>
  <si>
    <t>16/04/19 10.51.16.0000</t>
  </si>
  <si>
    <t>16/04/19 11.00.24.0000</t>
  </si>
  <si>
    <t>16/04/19 10.54.32.0000</t>
  </si>
  <si>
    <t>16/04/19 08.27.17.0000</t>
  </si>
  <si>
    <t>16/04/19 07.09.13.0000</t>
  </si>
  <si>
    <t>15/04/19 15.22.19.0000</t>
  </si>
  <si>
    <t>16/04/19 10.59.51.0000</t>
  </si>
  <si>
    <t>16/04/19 12.06.08.0000</t>
  </si>
  <si>
    <t>16/04/19 10.39.01.0000</t>
  </si>
  <si>
    <t>16/04/19 09.22.52.0000</t>
  </si>
  <si>
    <t>16/04/19 11.13.06.0000</t>
  </si>
  <si>
    <t>16/04/19 11.17.49.0000</t>
  </si>
  <si>
    <t>16/04/19 11.19.00.0000</t>
  </si>
  <si>
    <t>16/04/19 11.21.12.0000</t>
  </si>
  <si>
    <t>16/04/19 11.21.48.0000</t>
  </si>
  <si>
    <t>16/04/19 10.07.52.0000</t>
  </si>
  <si>
    <t>15/04/19 20.29.12.0000</t>
  </si>
  <si>
    <t>16/04/19 07.42.11.0000</t>
  </si>
  <si>
    <t>16/04/19 11.28.56.0000</t>
  </si>
  <si>
    <t>16/04/19 07.08.17.0000</t>
  </si>
  <si>
    <t>16/04/19 11.29.52.0000</t>
  </si>
  <si>
    <t>16/04/19 11.58.29.0000</t>
  </si>
  <si>
    <t>16/04/19 09.56.36.0000</t>
  </si>
  <si>
    <t>15/04/19 12.11.09.0000</t>
  </si>
  <si>
    <t>16/04/19 08.47.10.0000</t>
  </si>
  <si>
    <t>16/04/19 11.34.53.0000</t>
  </si>
  <si>
    <t>16/04/19 11.36.41.0000</t>
  </si>
  <si>
    <t>16/04/19 11.38.48.0000</t>
  </si>
  <si>
    <t>16/04/19 13.04.03.0000</t>
  </si>
  <si>
    <t>16/04/19 11.20.06.0000</t>
  </si>
  <si>
    <t>16/04/19 11.45.35.0000</t>
  </si>
  <si>
    <t>16/04/19 07.05.21.0000</t>
  </si>
  <si>
    <t>16/04/19 12.08.30.0000</t>
  </si>
  <si>
    <t>16/04/19 12.20.34.0000</t>
  </si>
  <si>
    <t>16/04/19 10.58.13.0000</t>
  </si>
  <si>
    <t>16/04/19 10.20.57.0000</t>
  </si>
  <si>
    <t>16/04/19 11.49.18.0000</t>
  </si>
  <si>
    <t>16/04/19 07.31.03.0000</t>
  </si>
  <si>
    <t>16/04/19 12.21.25.0000</t>
  </si>
  <si>
    <t>16/04/19 10.24.57.0000</t>
  </si>
  <si>
    <t>16/04/19 11.51.02.0000</t>
  </si>
  <si>
    <t>16/04/19 11.12.56.0000</t>
  </si>
  <si>
    <t>16/04/19 11.17.52.0000</t>
  </si>
  <si>
    <t>16/04/19 11.55.16.0000</t>
  </si>
  <si>
    <t>16/04/19 12.33.01.0000</t>
  </si>
  <si>
    <t>16/04/19 08.33.29.0000</t>
  </si>
  <si>
    <t>16/04/19 12.15.01.0000</t>
  </si>
  <si>
    <t>16/04/19 09.01.03.0000</t>
  </si>
  <si>
    <t>16/04/19 07.09.59.0000</t>
  </si>
  <si>
    <t>16/04/19 07.03.17.0000</t>
  </si>
  <si>
    <t>16/04/19 12.03.44.0000</t>
  </si>
  <si>
    <t>16/04/19 12.04.42.0000</t>
  </si>
  <si>
    <t>16/04/19 11.19.10.0000</t>
  </si>
  <si>
    <t>16/04/19 12.33.29.0000</t>
  </si>
  <si>
    <t>16/04/19 11.42.45.0000</t>
  </si>
  <si>
    <t>16/04/19 12.08.35.0000</t>
  </si>
  <si>
    <t>16/04/19 09.54.48.0000</t>
  </si>
  <si>
    <t>16/04/19 08.41.04.0000</t>
  </si>
  <si>
    <t>16/04/19 11.56.04.0000</t>
  </si>
  <si>
    <t>16/04/19 07.13.17.0000</t>
  </si>
  <si>
    <t>16/04/19 10.09.33.0000</t>
  </si>
  <si>
    <t>16/04/19 12.02.55.0000</t>
  </si>
  <si>
    <t>16/04/19 12.17.48.0000</t>
  </si>
  <si>
    <t>16/04/19 11.43.59.0000</t>
  </si>
  <si>
    <t>16/04/19 13.20.01.0000</t>
  </si>
  <si>
    <t>16/04/19 12.23.26.0000</t>
  </si>
  <si>
    <t>16/04/19 12.02.07.0000</t>
  </si>
  <si>
    <t>16/04/19 12.48.22.0000</t>
  </si>
  <si>
    <t>16/04/19 10.42.30.0000</t>
  </si>
  <si>
    <t>16/04/19 12.57.50.0000</t>
  </si>
  <si>
    <t>16/04/19 12.32.57.0000</t>
  </si>
  <si>
    <t>16/04/19 12.19.10.0000</t>
  </si>
  <si>
    <t>16/04/19 12.36.27.0000</t>
  </si>
  <si>
    <t>16/04/19 12.37.32.0000</t>
  </si>
  <si>
    <t>16/04/19 12.38.39.0000</t>
  </si>
  <si>
    <t>16/04/19 08.50.52.0000</t>
  </si>
  <si>
    <t>16/04/19 13.12.54.0000</t>
  </si>
  <si>
    <t>16/04/19 12.42.57.0000</t>
  </si>
  <si>
    <t>16/04/19 12.43.43.0000</t>
  </si>
  <si>
    <t>16/04/19 13.18.08.0000</t>
  </si>
  <si>
    <t>16/04/19 12.44.24.0000</t>
  </si>
  <si>
    <t>16/04/19 10.52.16.0000</t>
  </si>
  <si>
    <t>16/04/19 11.19.51.0000</t>
  </si>
  <si>
    <t>16/04/19 11.47.08.0000</t>
  </si>
  <si>
    <t>16/04/19 13.18.54.0000</t>
  </si>
  <si>
    <t>15/04/19 15.26.00.0000</t>
  </si>
  <si>
    <t>16/04/19 12.49.27.0000</t>
  </si>
  <si>
    <t>16/04/19 13.18.15.0000</t>
  </si>
  <si>
    <t>16/04/19 12.51.18.0000</t>
  </si>
  <si>
    <t>16/04/19 12.51.23.0000</t>
  </si>
  <si>
    <t>16/04/19 13.11.08.0000</t>
  </si>
  <si>
    <t>16/04/19 11.53.14.0000</t>
  </si>
  <si>
    <t>16/04/19 13.22.59.0000</t>
  </si>
  <si>
    <t>16/04/19 12.41.21.0000</t>
  </si>
  <si>
    <t>16/04/19 13.26.36.0000</t>
  </si>
  <si>
    <t>16/04/19 12.23.55.0000</t>
  </si>
  <si>
    <t>16/04/19 13.01.30.0000</t>
  </si>
  <si>
    <t>16/04/19 08.20.15.0000</t>
  </si>
  <si>
    <t>16/04/19 13.15.38.0000</t>
  </si>
  <si>
    <t>16/04/19 09.36.47.0000</t>
  </si>
  <si>
    <t>16/04/19 12.57.06.0000</t>
  </si>
  <si>
    <t>16/04/19 13.14.54.0000</t>
  </si>
  <si>
    <t>16/04/19 12.54.45.0000</t>
  </si>
  <si>
    <t>16/04/19 12.24.10.0000</t>
  </si>
  <si>
    <t>16/04/19 13.28.55.0000</t>
  </si>
  <si>
    <t>16/04/19 08.18.46.0000</t>
  </si>
  <si>
    <t>16/04/19 13.01.02.0000</t>
  </si>
  <si>
    <t>16/04/19 12.29.41.0000</t>
  </si>
  <si>
    <t>16/04/19 11.59.42.0000</t>
  </si>
  <si>
    <t>16/04/19 12.44.55.0000</t>
  </si>
  <si>
    <t>16/04/19 14.22.44.0000</t>
  </si>
  <si>
    <t>16/04/19 12.42.19.0000</t>
  </si>
  <si>
    <t>16/04/19 13.27.02.0000</t>
  </si>
  <si>
    <t>16/04/19 13.18.37.0000</t>
  </si>
  <si>
    <t>16/04/19 13.18.56.0000</t>
  </si>
  <si>
    <t>16/04/19 13.12.30.0000</t>
  </si>
  <si>
    <t>16/04/19 11.28.08.0000</t>
  </si>
  <si>
    <t>16/04/19 13.28.42.0000</t>
  </si>
  <si>
    <t>16/04/19 13.42.02.0000</t>
  </si>
  <si>
    <t>16/04/19 13.22.06.0000</t>
  </si>
  <si>
    <t>16/04/19 13.27.47.0000</t>
  </si>
  <si>
    <t>16/04/19 13.23.56.0000</t>
  </si>
  <si>
    <t>16/04/19 13.05.03.0000</t>
  </si>
  <si>
    <t>16/04/19 13.40.00.0000</t>
  </si>
  <si>
    <t>16/04/19 12.51.37.0000</t>
  </si>
  <si>
    <t>16/04/19 13.50.41.0000</t>
  </si>
  <si>
    <t>16/04/19 13.36.16.0000</t>
  </si>
  <si>
    <t>16/04/19 12.49.12.0000</t>
  </si>
  <si>
    <t>16/04/19 12.30.35.0000</t>
  </si>
  <si>
    <t>16/04/19 13.15.32.0000</t>
  </si>
  <si>
    <t>16/04/19 13.18.20.0000</t>
  </si>
  <si>
    <t>16/04/19 13.47.25.0000</t>
  </si>
  <si>
    <t>16/04/19 13.37.34.0000</t>
  </si>
  <si>
    <t>16/04/19 12.48.15.0000</t>
  </si>
  <si>
    <t>16/04/19 13.47.12.0000</t>
  </si>
  <si>
    <t>16/04/19 13.48.05.0000</t>
  </si>
  <si>
    <t>16/04/19 13.44.26.0000</t>
  </si>
  <si>
    <t>16/04/19 13.49.15.0000</t>
  </si>
  <si>
    <t>16/04/19 13.50.03.0000</t>
  </si>
  <si>
    <t>16/04/19 13.44.20.0000</t>
  </si>
  <si>
    <t>16/04/19 13.56.22.0000</t>
  </si>
  <si>
    <t>16/04/19 16.16.10.0000</t>
  </si>
  <si>
    <t>16/04/19 13.50.56.0000</t>
  </si>
  <si>
    <t>16/04/19 13.55.10.0000</t>
  </si>
  <si>
    <t>16/04/19 13.52.58.0000</t>
  </si>
  <si>
    <t>16/04/19 13.56.47.0000</t>
  </si>
  <si>
    <t>16/04/19 13.48.19.0000</t>
  </si>
  <si>
    <t>16/04/19 13.53.30.0000</t>
  </si>
  <si>
    <t>16/04/19 13.58.21.0000</t>
  </si>
  <si>
    <t>16/04/19 16.31.35.0000</t>
  </si>
  <si>
    <t>16/04/19 13.57.35.0000</t>
  </si>
  <si>
    <t>15/04/19 08.12.59.0000</t>
  </si>
  <si>
    <t>16/04/19 09.09.53.0000</t>
  </si>
  <si>
    <t>16/04/19 14.06.04.0000</t>
  </si>
  <si>
    <t>16/04/19 14.07.44.0000</t>
  </si>
  <si>
    <t>16/04/19 14.08.42.0000</t>
  </si>
  <si>
    <t>16/04/19 14.09.47.0000</t>
  </si>
  <si>
    <t>15/04/19 08.56.31.0000</t>
  </si>
  <si>
    <t>15/04/19 09.05.55.0000</t>
  </si>
  <si>
    <t>16/04/19 14.15.47.0000</t>
  </si>
  <si>
    <t>15/04/19 09.13.39.0000</t>
  </si>
  <si>
    <t>15/04/19 12.27.38.0000</t>
  </si>
  <si>
    <t>15/04/19 07.50.56.0000</t>
  </si>
  <si>
    <t>16/04/19 14.17.51.0000</t>
  </si>
  <si>
    <t>16/04/19 14.19.23.0000</t>
  </si>
  <si>
    <t>16/04/19 14.20.07.0000</t>
  </si>
  <si>
    <t>16/04/19 14.20.39.0000</t>
  </si>
  <si>
    <t>15/04/19 10.58.49.0000</t>
  </si>
  <si>
    <t>16/04/19 14.23.36.0000</t>
  </si>
  <si>
    <t>15/04/19 11.07.09.0000</t>
  </si>
  <si>
    <t>15/04/19 17.01.45.0000</t>
  </si>
  <si>
    <t>15/04/19 10.39.43.0000</t>
  </si>
  <si>
    <t>16/04/19 14.35.43.0000</t>
  </si>
  <si>
    <t>16/04/19 14.35.53.0000</t>
  </si>
  <si>
    <t>15/04/19 10.41.02.0000</t>
  </si>
  <si>
    <t>16/04/19 14.38.20.0000</t>
  </si>
  <si>
    <t>16/04/19 17.59.05.0000</t>
  </si>
  <si>
    <t>15/04/19 18.00.09.0000</t>
  </si>
  <si>
    <t>15/04/19 07.49.54.0000</t>
  </si>
  <si>
    <t>16/04/19 14.40.28.0000</t>
  </si>
  <si>
    <t>16/04/19 14.41.03.0000</t>
  </si>
  <si>
    <t>16/04/19 14.45.23.0000</t>
  </si>
  <si>
    <t>16/04/19 07.06.02.0000</t>
  </si>
  <si>
    <t>16/04/19 14.48.34.0000</t>
  </si>
  <si>
    <t>16/04/19 14.50.35.0000</t>
  </si>
  <si>
    <t>16/04/19 17.48.58.0000</t>
  </si>
  <si>
    <t>16/04/19 14.52.33.0000</t>
  </si>
  <si>
    <t>12/04/19 09.34.27.0000</t>
  </si>
  <si>
    <t>16/04/19 15.00.01.0000</t>
  </si>
  <si>
    <t>16/04/19 15.05.06.0000</t>
  </si>
  <si>
    <t>16/04/19 15.05.15.0000</t>
  </si>
  <si>
    <t>16/04/19 08.14.30.0000</t>
  </si>
  <si>
    <t>16/04/19 15.12.00.0000</t>
  </si>
  <si>
    <t>15/04/19 07.40.11.0000</t>
  </si>
  <si>
    <t>12/04/19 12.28.44.0000</t>
  </si>
  <si>
    <t>16/04/19 15.16.53.0000</t>
  </si>
  <si>
    <t>10/04/19 12.45.13.0000</t>
  </si>
  <si>
    <t>16/04/19 15.31.29.0000</t>
  </si>
  <si>
    <t>15/04/19 12.33.47.0000</t>
  </si>
  <si>
    <t>16/04/19 09.12.18.0000</t>
  </si>
  <si>
    <t>16/04/19 15.40.41.0000</t>
  </si>
  <si>
    <t>15/04/19 12.31.04.0000</t>
  </si>
  <si>
    <t>16/04/19 07.33.18.0000</t>
  </si>
  <si>
    <t>16/04/19 14.50.13.0000</t>
  </si>
  <si>
    <t>16/04/19 15.47.37.0000</t>
  </si>
  <si>
    <t>16/04/19 15.47.43.0000</t>
  </si>
  <si>
    <t>15/04/19 08.56.23.0000</t>
  </si>
  <si>
    <t>16/04/19 08.11.59.0000</t>
  </si>
  <si>
    <t>15/04/19 08.21.44.0000</t>
  </si>
  <si>
    <t>16/04/19 14.09.07.0000</t>
  </si>
  <si>
    <t>16/04/19 15.52.13.0000</t>
  </si>
  <si>
    <t>16/04/19 07.45.59.0000</t>
  </si>
  <si>
    <t>16/04/19 07.45.01.0000</t>
  </si>
  <si>
    <t>16/04/19 14.42.27.0000</t>
  </si>
  <si>
    <t>16/04/19 16.04.09.0000</t>
  </si>
  <si>
    <t>16/04/19 07.43.29.0000</t>
  </si>
  <si>
    <t>16/04/19 07.43.16.0000</t>
  </si>
  <si>
    <t>16/04/19 14.26.27.0000</t>
  </si>
  <si>
    <t>16/04/19 16.08.49.0000</t>
  </si>
  <si>
    <t>15/04/19 09.09.23.0000</t>
  </si>
  <si>
    <t>15/04/19 11.11.26.0000</t>
  </si>
  <si>
    <t>16/04/19 16.10.24.0000</t>
  </si>
  <si>
    <t>16/04/19 16.11.19.0000</t>
  </si>
  <si>
    <t>16/04/19 08.10.25.0000</t>
  </si>
  <si>
    <t>11/04/19 16.17.29.0000</t>
  </si>
  <si>
    <t>16/04/19 07.41.51.0000</t>
  </si>
  <si>
    <t>16/04/19 16.17.00.0000</t>
  </si>
  <si>
    <t>16/04/19 16.17.17.0000</t>
  </si>
  <si>
    <t>16/04/19 16.19.38.0000</t>
  </si>
  <si>
    <t>15/04/19 08.53.06.0000</t>
  </si>
  <si>
    <t>16/04/19 16.23.06.0000</t>
  </si>
  <si>
    <t>16/04/19 16.23.18.0000</t>
  </si>
  <si>
    <t>16/04/19 16.26.27.0000</t>
  </si>
  <si>
    <t>15/04/19 08.52.33.0000</t>
  </si>
  <si>
    <t>16/04/19 16.29.12.0000</t>
  </si>
  <si>
    <t>16/04/19 17.44.24.0000</t>
  </si>
  <si>
    <t>16/04/19 08.51.58.0000</t>
  </si>
  <si>
    <t>15/04/19 07.54.41.0000</t>
  </si>
  <si>
    <t>16/04/19 07.44.18.0000</t>
  </si>
  <si>
    <t>15/04/19 07.12.30.0000</t>
  </si>
  <si>
    <t>16/04/19 16.44.54.0000</t>
  </si>
  <si>
    <t>15/04/19 07.34.48.0000</t>
  </si>
  <si>
    <t>16/04/19 16.47.13.0000</t>
  </si>
  <si>
    <t>16/04/19 07.10.51.0000</t>
  </si>
  <si>
    <t>16/04/19 16.48.18.0000</t>
  </si>
  <si>
    <t>15/04/19 07.34.54.0000</t>
  </si>
  <si>
    <t>16/04/19 17.45.22.0000</t>
  </si>
  <si>
    <t>15/04/19 13.55.17.0000</t>
  </si>
  <si>
    <t>16/04/19 16.56.02.0000</t>
  </si>
  <si>
    <t>16/04/19 07.19.19.0000</t>
  </si>
  <si>
    <t>16/04/19 16.59.17.0000</t>
  </si>
  <si>
    <t>16/04/19 17.03.36.0000</t>
  </si>
  <si>
    <t>16/04/19 17.58.19.0000</t>
  </si>
  <si>
    <t>15/04/19 07.21.06.0000</t>
  </si>
  <si>
    <t>16/04/19 17.11.07.0000</t>
  </si>
  <si>
    <t>16/04/19 07.30.08.0000</t>
  </si>
  <si>
    <t>15/04/19 08.26.43.0000</t>
  </si>
  <si>
    <t>15/04/19 07.41.42.0000</t>
  </si>
  <si>
    <t>16/04/19 07.28.33.0000</t>
  </si>
  <si>
    <t>16/04/19 17.21.26.0000</t>
  </si>
  <si>
    <t>16/04/19 08.47.03.0000</t>
  </si>
  <si>
    <t>16/04/19 07.42.03.0000</t>
  </si>
  <si>
    <t>16/04/19 17.24.31.0000</t>
  </si>
  <si>
    <t>16/04/19 17.25.34.0000</t>
  </si>
  <si>
    <t>16/04/19 14.41.53.0000</t>
  </si>
  <si>
    <t>16/04/19 08.14.19.0000</t>
  </si>
  <si>
    <t>15/04/19 07.15.14.0000</t>
  </si>
  <si>
    <t>15/04/19 08.25.34.0000</t>
  </si>
  <si>
    <t>16/04/19 17.56.39.0000</t>
  </si>
  <si>
    <t>15/04/19 08.25.21.0000</t>
  </si>
  <si>
    <t>15/04/19 08.17.26.0000</t>
  </si>
  <si>
    <t>16/04/19 17.36.36.0000</t>
  </si>
  <si>
    <t>16/04/19 17.37.36.0000</t>
  </si>
  <si>
    <t>16/04/19 17.38.27.0000</t>
  </si>
  <si>
    <t>15/04/19 08.34.14.0000</t>
  </si>
  <si>
    <t>16/04/19 07.24.48.0000</t>
  </si>
  <si>
    <t>15/04/19 12.44.57.0000</t>
  </si>
  <si>
    <t>16/04/19 17.41.18.0000</t>
  </si>
  <si>
    <t>15/04/19 13.59.53.0000</t>
  </si>
  <si>
    <t>15/04/19 06.53.12.0000</t>
  </si>
  <si>
    <t>16/04/19 17.44.04.0000</t>
  </si>
  <si>
    <t>16/04/19 17.44.42.0000</t>
  </si>
  <si>
    <t>16/04/19 17.45.08.0000</t>
  </si>
  <si>
    <t>Analyse métaux lourds</t>
  </si>
  <si>
    <t>Analyse nutritionelle</t>
  </si>
  <si>
    <t>Analyse OGM</t>
  </si>
  <si>
    <t>Analyse polluants d'emballage</t>
  </si>
  <si>
    <t>Analyse microbiologique</t>
  </si>
  <si>
    <t>Analyse matières grasses</t>
  </si>
  <si>
    <t>Analyse sucres</t>
  </si>
  <si>
    <t>Dénomination Courante</t>
  </si>
  <si>
    <t>Équipe responsable</t>
  </si>
  <si>
    <t>Equipe 1</t>
  </si>
  <si>
    <t>Equipe 2</t>
  </si>
  <si>
    <t>Equipe 3</t>
  </si>
  <si>
    <t>Equipe 4</t>
  </si>
  <si>
    <t>Code analyse</t>
  </si>
  <si>
    <t>Type de client</t>
  </si>
  <si>
    <t>Coopérative agricole</t>
  </si>
  <si>
    <t>Grande surface</t>
  </si>
  <si>
    <t>Entreprises agro-alimentaires</t>
  </si>
  <si>
    <t>Centrale d'achats</t>
  </si>
  <si>
    <t>Commercial</t>
  </si>
  <si>
    <t>Eric</t>
  </si>
  <si>
    <t>Béatrice</t>
  </si>
  <si>
    <t>Julie</t>
  </si>
  <si>
    <t>Julien</t>
  </si>
  <si>
    <t>Sandrine</t>
  </si>
  <si>
    <t>Marc</t>
  </si>
  <si>
    <t>Dénomination analyse</t>
  </si>
  <si>
    <t xml:space="preserve">Commercial </t>
  </si>
  <si>
    <t>Analyse pesticides</t>
  </si>
  <si>
    <t>Date Commande</t>
  </si>
  <si>
    <t>Date rendu</t>
  </si>
  <si>
    <t>Délai restant</t>
  </si>
  <si>
    <t>Date export</t>
  </si>
  <si>
    <t>En retard?</t>
  </si>
  <si>
    <t>Catégorie Délai</t>
  </si>
  <si>
    <t>Retard Citron / Amandes</t>
  </si>
  <si>
    <t>CMD01721617</t>
  </si>
  <si>
    <t>05/04/19 08.50.15.0000</t>
  </si>
  <si>
    <t>CMD01599501</t>
  </si>
  <si>
    <t>08/04/19 07.02.39.0000</t>
  </si>
  <si>
    <t>CMD01684604</t>
  </si>
  <si>
    <t>08/04/19 07.16.29.0000</t>
  </si>
  <si>
    <t>CMD01643203</t>
  </si>
  <si>
    <t>08/04/19 08.30.13.0000</t>
  </si>
  <si>
    <t>CMD01440320</t>
  </si>
  <si>
    <t>08/04/19 08.53.27.0000</t>
  </si>
  <si>
    <t>CMD01591702</t>
  </si>
  <si>
    <t>08/04/19 08.53.32.0000</t>
  </si>
  <si>
    <t>CMD01601412</t>
  </si>
  <si>
    <t>09/04/19 07.39.13.0000</t>
  </si>
  <si>
    <t>CMD01597501</t>
  </si>
  <si>
    <t>09/04/19 07.52.40.0000</t>
  </si>
  <si>
    <t>CMD01677701</t>
  </si>
  <si>
    <t>09/04/19 08.13.17.0000</t>
  </si>
  <si>
    <t>CMD01721101</t>
  </si>
  <si>
    <t>09/04/19 09.02.21.0000</t>
  </si>
  <si>
    <t>CMD01646416</t>
  </si>
  <si>
    <t>09/04/19 09.04.36.0000</t>
  </si>
  <si>
    <t>CMD01478001</t>
  </si>
  <si>
    <t>09/04/19 09.06.17.0000</t>
  </si>
  <si>
    <t>CMD01721616</t>
  </si>
  <si>
    <t>09/04/19 10.47.51.0000</t>
  </si>
  <si>
    <t>CMD01755302</t>
  </si>
  <si>
    <t>09/04/19 12.01.06.0000</t>
  </si>
  <si>
    <t>CMD01684605</t>
  </si>
  <si>
    <t>09/04/19 17.34.31.0000</t>
  </si>
  <si>
    <t>09/04/19 18.22.10.0000</t>
  </si>
  <si>
    <t>CMD01601426</t>
  </si>
  <si>
    <t>10/04/19 07.03.53.0000</t>
  </si>
  <si>
    <t>CMD01607501</t>
  </si>
  <si>
    <t>10/04/19 07.11.13.0000</t>
  </si>
  <si>
    <t>CMD01788001</t>
  </si>
  <si>
    <t>10/04/19 07.15.15.0000</t>
  </si>
  <si>
    <t>CMD01601432</t>
  </si>
  <si>
    <t>10/04/19 07.32.12.0000</t>
  </si>
  <si>
    <t>10/04/19 08.15.46.0000</t>
  </si>
  <si>
    <t>CMD01715103</t>
  </si>
  <si>
    <t>10/04/19 08.26.09.0000</t>
  </si>
  <si>
    <t>CMD01748510</t>
  </si>
  <si>
    <t>10/04/19 08.36.35.0000</t>
  </si>
  <si>
    <t>CMD01748508</t>
  </si>
  <si>
    <t>10/04/19 08.36.59.0000</t>
  </si>
  <si>
    <t>CMD01572604</t>
  </si>
  <si>
    <t>10/04/19 08.37.13.0000</t>
  </si>
  <si>
    <t>CMD01646446</t>
  </si>
  <si>
    <t>10/04/19 08.51.50.0000</t>
  </si>
  <si>
    <t>CMD01607601</t>
  </si>
  <si>
    <t>10/04/19 08.51.53.0000</t>
  </si>
  <si>
    <t>CMD01748536</t>
  </si>
  <si>
    <t>10/04/19 08.54.17.0000</t>
  </si>
  <si>
    <t>CMD01568416</t>
  </si>
  <si>
    <t>10/04/19 08.54.25.0000</t>
  </si>
  <si>
    <t>CMD01748511</t>
  </si>
  <si>
    <t>10/04/19 09.00.40.0000</t>
  </si>
  <si>
    <t>CMD01678504</t>
  </si>
  <si>
    <t>10/04/19 09.00.42.0000</t>
  </si>
  <si>
    <t>CMD01748530</t>
  </si>
  <si>
    <t>CMD01684601</t>
  </si>
  <si>
    <t>10/04/19 10.58.56.0000</t>
  </si>
  <si>
    <t>CMD01684602</t>
  </si>
  <si>
    <t>10/04/19 11.20.05.0000</t>
  </si>
  <si>
    <t>10/04/19 11.54.41.0000</t>
  </si>
  <si>
    <t>CMD01568417</t>
  </si>
  <si>
    <t>CMD01392402</t>
  </si>
  <si>
    <t>10/04/19 12.42.42.0000</t>
  </si>
  <si>
    <t>CMD01695018</t>
  </si>
  <si>
    <t>10/04/19 13.26.57.0000</t>
  </si>
  <si>
    <t>CMD01568429</t>
  </si>
  <si>
    <t>10/04/19 13.47.52.0000</t>
  </si>
  <si>
    <t>CMD01721621</t>
  </si>
  <si>
    <t>10/04/19 14.34.19.0000</t>
  </si>
  <si>
    <t>CMD01646401</t>
  </si>
  <si>
    <t>10/04/19 15.35.29.0000</t>
  </si>
  <si>
    <t>10/04/19 15.47.02.0000</t>
  </si>
  <si>
    <t>CMD01721613</t>
  </si>
  <si>
    <t>10/04/19 16.02.20.0000</t>
  </si>
  <si>
    <t>CMD01784901</t>
  </si>
  <si>
    <t>10/04/19 17.36.28.0000</t>
  </si>
  <si>
    <t>CMD01646442</t>
  </si>
  <si>
    <t>10/04/19 20.23.24.0000</t>
  </si>
  <si>
    <t>CMD01714002</t>
  </si>
  <si>
    <t>10/04/19 20.50.44.0000</t>
  </si>
  <si>
    <t>CMD01595404</t>
  </si>
  <si>
    <t>11/04/19 07.05.22.0000</t>
  </si>
  <si>
    <t>CMD01601402</t>
  </si>
  <si>
    <t>11/04/19 07.55.34.0000</t>
  </si>
  <si>
    <t>CMD01676601</t>
  </si>
  <si>
    <t>11/04/19 07.58.10.0000</t>
  </si>
  <si>
    <t>CMD01721401</t>
  </si>
  <si>
    <t>11/04/19 08.18.54.0000</t>
  </si>
  <si>
    <t>11/04/19 08.20.15.0000</t>
  </si>
  <si>
    <t>CMD01695005</t>
  </si>
  <si>
    <t>11/04/19 08.20.54.0000</t>
  </si>
  <si>
    <t>CMD01618301</t>
  </si>
  <si>
    <t>11/04/19 08.21.02.0000</t>
  </si>
  <si>
    <t>CMD01714602</t>
  </si>
  <si>
    <t>11/04/19 08.28.12.0000</t>
  </si>
  <si>
    <t>CMD01695014</t>
  </si>
  <si>
    <t>11/04/19 08.29.01.0000</t>
  </si>
  <si>
    <t>CMD01646425</t>
  </si>
  <si>
    <t>11/04/19 08.29.02.0000</t>
  </si>
  <si>
    <t>CMD01599502</t>
  </si>
  <si>
    <t>11/04/19 08.30.39.0000</t>
  </si>
  <si>
    <t>CMD01484520</t>
  </si>
  <si>
    <t>11/04/19 08.31.07.0000</t>
  </si>
  <si>
    <t>CMD01568420</t>
  </si>
  <si>
    <t>11/04/19 08.31.33.0000</t>
  </si>
  <si>
    <t>CMD01715101</t>
  </si>
  <si>
    <t>11/04/19 08.31.35.0000</t>
  </si>
  <si>
    <t>CMD01721604</t>
  </si>
  <si>
    <t>11/04/19 08.32.54.0000</t>
  </si>
  <si>
    <t>CMD01595403</t>
  </si>
  <si>
    <t>11/04/19 08.35.09.0000</t>
  </si>
  <si>
    <t>CMD01646438</t>
  </si>
  <si>
    <t>11/04/19 08.40.17.0000</t>
  </si>
  <si>
    <t>CMD01568415</t>
  </si>
  <si>
    <t>11/04/19 08.41.59.0000</t>
  </si>
  <si>
    <t>CMD01646426</t>
  </si>
  <si>
    <t>11/04/19 08.42.28.0000</t>
  </si>
  <si>
    <t>CMD01568409</t>
  </si>
  <si>
    <t>11/04/19 08.44.27.0000</t>
  </si>
  <si>
    <t>CMD01795103</t>
  </si>
  <si>
    <t>11/04/19 08.53.20.0000</t>
  </si>
  <si>
    <t>CMD01748517</t>
  </si>
  <si>
    <t>11/04/19 08.55.15.0000</t>
  </si>
  <si>
    <t>CMD01714502</t>
  </si>
  <si>
    <t>11/04/19 08.59.46.0000</t>
  </si>
  <si>
    <t>CMD01643202</t>
  </si>
  <si>
    <t>11/04/19 08.59.54.0000</t>
  </si>
  <si>
    <t>CMD01617701</t>
  </si>
  <si>
    <t>11/04/19 09.00.07.0000</t>
  </si>
  <si>
    <t>CMD01715102</t>
  </si>
  <si>
    <t>11/04/19 09.00.22.0000</t>
  </si>
  <si>
    <t>CMD01715601</t>
  </si>
  <si>
    <t>11/04/19 09.01.53.0000</t>
  </si>
  <si>
    <t>CMD01721605</t>
  </si>
  <si>
    <t>11/04/19 09.04.16.0000</t>
  </si>
  <si>
    <t>CMD01787701</t>
  </si>
  <si>
    <t>11/04/19 09.05.58.0000</t>
  </si>
  <si>
    <t>CMD01646409</t>
  </si>
  <si>
    <t>CMD01721601</t>
  </si>
  <si>
    <t>11/04/19 09.06.11.0000</t>
  </si>
  <si>
    <t>CMD01748531</t>
  </si>
  <si>
    <t>11/04/19 09.07.03.0000</t>
  </si>
  <si>
    <t>CMD01678505</t>
  </si>
  <si>
    <t>11/04/19 09.08.45.0000</t>
  </si>
  <si>
    <t>CMD01595602</t>
  </si>
  <si>
    <t>11/04/19 09.16.52.0000</t>
  </si>
  <si>
    <t>CMD01572617</t>
  </si>
  <si>
    <t>11/04/19 09.29.49.0000</t>
  </si>
  <si>
    <t>11/04/19 09.35.38.0000</t>
  </si>
  <si>
    <t>CMD01601413</t>
  </si>
  <si>
    <t>11/04/19 09.53.37.0000</t>
  </si>
  <si>
    <t>CMD01646455</t>
  </si>
  <si>
    <t>11/04/19 10.07.45.0000</t>
  </si>
  <si>
    <t>CMD01695013</t>
  </si>
  <si>
    <t>11/04/19 10.13.06.0000</t>
  </si>
  <si>
    <t>CMD01741702</t>
  </si>
  <si>
    <t>11/04/19 10.21.08.0000</t>
  </si>
  <si>
    <t>CMD01748519</t>
  </si>
  <si>
    <t>11/04/19 10.21.15.0000</t>
  </si>
  <si>
    <t>11/04/19 10.31.34.0000</t>
  </si>
  <si>
    <t>CMD01576401</t>
  </si>
  <si>
    <t>11/04/19 10.31.50.0000</t>
  </si>
  <si>
    <t>CMD01568433</t>
  </si>
  <si>
    <t>11/04/19 11.01.04.0000</t>
  </si>
  <si>
    <t>CMD01714801</t>
  </si>
  <si>
    <t>11/04/19 11.12.30.0000</t>
  </si>
  <si>
    <t>CMD01721105</t>
  </si>
  <si>
    <t>11/04/19 11.34.59.0000</t>
  </si>
  <si>
    <t>CMD01568422</t>
  </si>
  <si>
    <t>11/04/19 11.38.19.0000</t>
  </si>
  <si>
    <t>CMD01721104</t>
  </si>
  <si>
    <t>11/04/19 11.42.21.0000</t>
  </si>
  <si>
    <t>11/04/19 11.49.46.0000</t>
  </si>
  <si>
    <t>11/04/19 11.51.24.0000</t>
  </si>
  <si>
    <t>CMD01721603</t>
  </si>
  <si>
    <t>11/04/19 11.57.23.0000</t>
  </si>
  <si>
    <t>CMD01721606</t>
  </si>
  <si>
    <t>11/04/19 12.05.41.0000</t>
  </si>
  <si>
    <t>CMD01779602</t>
  </si>
  <si>
    <t>11/04/19 12.14.08.0000</t>
  </si>
  <si>
    <t>CMD01795106</t>
  </si>
  <si>
    <t>11/04/19 12.27.30.0000</t>
  </si>
  <si>
    <t>11/04/19 13.03.32.0000</t>
  </si>
  <si>
    <t>CMD01595605</t>
  </si>
  <si>
    <t>11/04/19 13.56.57.0000</t>
  </si>
  <si>
    <t>CMD01646447</t>
  </si>
  <si>
    <t>11/04/19 14.51.35.0000</t>
  </si>
  <si>
    <t>CMD01748539</t>
  </si>
  <si>
    <t>11/04/19 15.51.54.0000</t>
  </si>
  <si>
    <t>CMD01646407</t>
  </si>
  <si>
    <t>11/04/19 16.19.10.0000</t>
  </si>
  <si>
    <t>CMD01568410</t>
  </si>
  <si>
    <t>11/04/19 16.28.51.0000</t>
  </si>
  <si>
    <t>CMD01646420</t>
  </si>
  <si>
    <t>11/04/19 16.57.20.0000</t>
  </si>
  <si>
    <t>11/04/19 17.39.51.0000</t>
  </si>
  <si>
    <t>CMD01755305</t>
  </si>
  <si>
    <t>11/04/19 17.49.59.0000</t>
  </si>
  <si>
    <t>11/04/19 18.00.14.0000</t>
  </si>
  <si>
    <t>11/04/19 18.13.40.0000</t>
  </si>
  <si>
    <t>CMD01601409</t>
  </si>
  <si>
    <t>11/04/19 18.22.30.0000</t>
  </si>
  <si>
    <t>CMD01597705</t>
  </si>
  <si>
    <t>11/04/19 18.43.51.0000</t>
  </si>
  <si>
    <t>CMD01741701</t>
  </si>
  <si>
    <t>11/04/19 18.51.24.0000</t>
  </si>
  <si>
    <t>11/04/19 20.15.38.0000</t>
  </si>
  <si>
    <t>CMD01617702</t>
  </si>
  <si>
    <t>11/04/19 20.16.43.0000</t>
  </si>
  <si>
    <t>CMD01597701</t>
  </si>
  <si>
    <t>11/04/19 20.28.55.0000</t>
  </si>
  <si>
    <t>CMD01568418</t>
  </si>
  <si>
    <t>11/04/19 20.37.17.0000</t>
  </si>
  <si>
    <t>CMD01484510</t>
  </si>
  <si>
    <t>11/04/19 20.41.35.0000</t>
  </si>
  <si>
    <t>11/04/19 20.57.03.0000</t>
  </si>
  <si>
    <t>CMD01601421</t>
  </si>
  <si>
    <t>12/04/19 06.45.06.0000</t>
  </si>
  <si>
    <t>CMD01646417</t>
  </si>
  <si>
    <t>12/04/19 07.10.13.0000</t>
  </si>
  <si>
    <t>CMD01748534</t>
  </si>
  <si>
    <t>12/04/19 07.18.52.0000</t>
  </si>
  <si>
    <t>CMD01646437</t>
  </si>
  <si>
    <t>12/04/19 07.21.00.0000</t>
  </si>
  <si>
    <t>CMD01748507</t>
  </si>
  <si>
    <t>12/04/19 07.26.01.0000</t>
  </si>
  <si>
    <t>CMD01722201</t>
  </si>
  <si>
    <t>12/04/19 07.26.41.0000</t>
  </si>
  <si>
    <t>CMD01392201</t>
  </si>
  <si>
    <t>12/04/19 07.31.12.0000</t>
  </si>
  <si>
    <t>12/04/19 08.06.32.0000</t>
  </si>
  <si>
    <t>CMD01392405</t>
  </si>
  <si>
    <t>12/04/19 08.06.41.0000</t>
  </si>
  <si>
    <t>CMD01721602</t>
  </si>
  <si>
    <t>12/04/19 08.06.43.0000</t>
  </si>
  <si>
    <t>12/04/19 08.07.15.0000</t>
  </si>
  <si>
    <t>CMD01692704</t>
  </si>
  <si>
    <t>CMD01597704</t>
  </si>
  <si>
    <t>12/04/19 08.09.59.0000</t>
  </si>
  <si>
    <t>CMD01595604</t>
  </si>
  <si>
    <t>12/04/19 08.10.29.0000</t>
  </si>
  <si>
    <t>CMD01646428</t>
  </si>
  <si>
    <t>12/04/19 08.14.53.0000</t>
  </si>
  <si>
    <t>CMD01607602</t>
  </si>
  <si>
    <t>12/04/19 08.28.01.0000</t>
  </si>
  <si>
    <t>CMD01646451</t>
  </si>
  <si>
    <t>12/04/19 08.29.06.0000</t>
  </si>
  <si>
    <t>CMD01617703</t>
  </si>
  <si>
    <t>12/04/19 08.31.48.0000</t>
  </si>
  <si>
    <t>CMD01597505</t>
  </si>
  <si>
    <t>12/04/19 08.32.22.0000</t>
  </si>
  <si>
    <t>CMD01592101</t>
  </si>
  <si>
    <t>CMD01646449</t>
  </si>
  <si>
    <t>12/04/19 08.45.32.0000</t>
  </si>
  <si>
    <t>CMD01695006</t>
  </si>
  <si>
    <t>12/04/19 08.46.47.0000</t>
  </si>
  <si>
    <t>12/04/19 08.47.52.0000</t>
  </si>
  <si>
    <t>CMD01721618</t>
  </si>
  <si>
    <t>12/04/19 08.50.29.0000</t>
  </si>
  <si>
    <t>CMD01392605</t>
  </si>
  <si>
    <t>12/04/19 08.51.20.0000</t>
  </si>
  <si>
    <t>CMD01392404</t>
  </si>
  <si>
    <t>12/04/19 08.51.54.0000</t>
  </si>
  <si>
    <t>12/04/19 09.00.24.0000</t>
  </si>
  <si>
    <t>CMD01601418</t>
  </si>
  <si>
    <t>12/04/19 09.06.12.0000</t>
  </si>
  <si>
    <t>CMD01392602</t>
  </si>
  <si>
    <t>12/04/19 09.22.29.0000</t>
  </si>
  <si>
    <t>CMD01392401</t>
  </si>
  <si>
    <t>12/04/19 09.40.38.0000</t>
  </si>
  <si>
    <t>CMD01748528</t>
  </si>
  <si>
    <t>12/04/19 09.44.44.0000</t>
  </si>
  <si>
    <t>CMD01646423</t>
  </si>
  <si>
    <t>12/04/19 09.58.01.0000</t>
  </si>
  <si>
    <t>CMD01601410</t>
  </si>
  <si>
    <t>12/04/19 10.07.37.0000</t>
  </si>
  <si>
    <t>CMD01392204</t>
  </si>
  <si>
    <t>12/04/19 10.13.54.0000</t>
  </si>
  <si>
    <t>CMD01720803</t>
  </si>
  <si>
    <t>12/04/19 10.40.14.0000</t>
  </si>
  <si>
    <t>CMD01646406</t>
  </si>
  <si>
    <t>12/04/19 10.50.45.0000</t>
  </si>
  <si>
    <t>12/04/19 11.11.47.0000</t>
  </si>
  <si>
    <t>CMD01696301</t>
  </si>
  <si>
    <t>12/04/19 11.11.59.0000</t>
  </si>
  <si>
    <t>CMD01721611</t>
  </si>
  <si>
    <t>12/04/19 11.14.52.0000</t>
  </si>
  <si>
    <t>CMD01601423</t>
  </si>
  <si>
    <t>12/04/19 11.19.56.0000</t>
  </si>
  <si>
    <t>CMD01755303</t>
  </si>
  <si>
    <t>12/04/19 11.20.54.0000</t>
  </si>
  <si>
    <t>CMD01748509</t>
  </si>
  <si>
    <t>12/04/19 11.28.51.0000</t>
  </si>
  <si>
    <t>CMD01646450</t>
  </si>
  <si>
    <t>12/04/19 11.29.23.0000</t>
  </si>
  <si>
    <t>CMD01692701</t>
  </si>
  <si>
    <t>12/04/19 11.38.35.0000</t>
  </si>
  <si>
    <t>CMD01672702</t>
  </si>
  <si>
    <t>12/04/19 11.39.31.0000</t>
  </si>
  <si>
    <t>12/04/19 11.44.43.0000</t>
  </si>
  <si>
    <t>CMD01568404</t>
  </si>
  <si>
    <t>12/04/19 11.57.33.0000</t>
  </si>
  <si>
    <t>CMD01646452</t>
  </si>
  <si>
    <t>12/04/19 11.59.32.0000</t>
  </si>
  <si>
    <t>12/04/19 12.02.08.0000</t>
  </si>
  <si>
    <t>12/04/19 12.07.12.0000</t>
  </si>
  <si>
    <t>CMD01572602</t>
  </si>
  <si>
    <t>12/04/19 12.09.27.0000</t>
  </si>
  <si>
    <t>12/04/19 12.15.48.0000</t>
  </si>
  <si>
    <t>CMD01721610</t>
  </si>
  <si>
    <t>12/04/19 12.19.29.0000</t>
  </si>
  <si>
    <t>CMD01692705</t>
  </si>
  <si>
    <t>12/04/19 12.21.04.0000</t>
  </si>
  <si>
    <t>CMD01740501</t>
  </si>
  <si>
    <t>12/04/19 12.27.20.0000</t>
  </si>
  <si>
    <t>12/04/19 12.32.55.0000</t>
  </si>
  <si>
    <t>CMD01748523</t>
  </si>
  <si>
    <t>12/04/19 12.34.11.0000</t>
  </si>
  <si>
    <t>CMD01714601</t>
  </si>
  <si>
    <t>12/04/19 12.37.47.0000</t>
  </si>
  <si>
    <t>CMD01695016</t>
  </si>
  <si>
    <t>12/04/19 12.46.00.0000</t>
  </si>
  <si>
    <t>CMD01646448</t>
  </si>
  <si>
    <t>12/04/19 12.58.15.0000</t>
  </si>
  <si>
    <t>12/04/19 13.14.57.0000</t>
  </si>
  <si>
    <t>CMD01601427</t>
  </si>
  <si>
    <t>12/04/19 13.15.58.0000</t>
  </si>
  <si>
    <t>CMD01568426</t>
  </si>
  <si>
    <t>12/04/19 13.33.05.0000</t>
  </si>
  <si>
    <t>CMD01696302</t>
  </si>
  <si>
    <t>12/04/19 13.36.55.0000</t>
  </si>
  <si>
    <t>CMD01748506</t>
  </si>
  <si>
    <t>12/04/19 13.38.22.0000</t>
  </si>
  <si>
    <t>CMD01678601</t>
  </si>
  <si>
    <t>12/04/19 13.39.50.0000</t>
  </si>
  <si>
    <t>12/04/19 13.46.38.0000</t>
  </si>
  <si>
    <t>CMD01646411</t>
  </si>
  <si>
    <t>12/04/19 13.47.27.0000</t>
  </si>
  <si>
    <t>12/04/19 14.07.52.0000</t>
  </si>
  <si>
    <t>12/04/19 15.37.56.0000</t>
  </si>
  <si>
    <t>CMD01695015</t>
  </si>
  <si>
    <t>12/04/19 15.42.35.0000</t>
  </si>
  <si>
    <t>CMD01580901</t>
  </si>
  <si>
    <t>12/04/19 16.11.25.0000</t>
  </si>
  <si>
    <t>12/04/19 16.24.11.0000</t>
  </si>
  <si>
    <t>12/04/19 16.38.31.0000</t>
  </si>
  <si>
    <t>CMD01715001</t>
  </si>
  <si>
    <t>12/04/19 16.49.02.0000</t>
  </si>
  <si>
    <t>12/04/19 16.49.59.0000</t>
  </si>
  <si>
    <t>CMD01646462</t>
  </si>
  <si>
    <t>12/04/19 16.56.27.0000</t>
  </si>
  <si>
    <t>CMD01721102</t>
  </si>
  <si>
    <t>12/04/19 16.57.48.0000</t>
  </si>
  <si>
    <t>CMD01572611</t>
  </si>
  <si>
    <t>12/04/19 17.02.30.0000</t>
  </si>
  <si>
    <t>CMD01714501</t>
  </si>
  <si>
    <t>12/04/19 17.23.20.0000</t>
  </si>
  <si>
    <t>CMD01755301</t>
  </si>
  <si>
    <t>12/04/19 17.26.54.0000</t>
  </si>
  <si>
    <t>CMD01748522</t>
  </si>
  <si>
    <t>12/04/19 17.35.51.0000</t>
  </si>
  <si>
    <t>12/04/19 18.43.44.0000</t>
  </si>
  <si>
    <t>12/04/19 18.49.35.0000</t>
  </si>
  <si>
    <t>12/04/19 19.03.04.0000</t>
  </si>
  <si>
    <t>CMD01568413</t>
  </si>
  <si>
    <t>12/04/19 19.29.59.0000</t>
  </si>
  <si>
    <t>12/04/19 19.34.26.0000</t>
  </si>
  <si>
    <t>CMD01646415</t>
  </si>
  <si>
    <t>12/04/19 19.37.34.0000</t>
  </si>
  <si>
    <t>CMD01748521</t>
  </si>
  <si>
    <t>12/04/19 20.35.55.0000</t>
  </si>
  <si>
    <t>CMD01741301</t>
  </si>
  <si>
    <t>12/04/19 20.53.13.0000</t>
  </si>
  <si>
    <t>12/04/19 21.01.09.0000</t>
  </si>
  <si>
    <t>CMD01678508</t>
  </si>
  <si>
    <t>15/04/19 06.45.37.0000</t>
  </si>
  <si>
    <t>CMD01757701</t>
  </si>
  <si>
    <t>15/04/19 07.04.02.0000</t>
  </si>
  <si>
    <t>CMD01597702</t>
  </si>
  <si>
    <t>15/04/19 07.11.07.0000</t>
  </si>
  <si>
    <t>CMD01593206</t>
  </si>
  <si>
    <t>15/04/19 07.14.06.0000</t>
  </si>
  <si>
    <t>CMD01601424</t>
  </si>
  <si>
    <t>15/04/19 07.14.43.0000</t>
  </si>
  <si>
    <t>CMD01512613</t>
  </si>
  <si>
    <t>15/04/19 07.17.13.0000</t>
  </si>
  <si>
    <t>15/04/19 07.18.24.0000</t>
  </si>
  <si>
    <t>CMD01392803</t>
  </si>
  <si>
    <t>15/04/19 07.22.10.0000</t>
  </si>
  <si>
    <t>15/04/19 07.23.34.0000</t>
  </si>
  <si>
    <t>CMD01692703</t>
  </si>
  <si>
    <t>15/04/19 07.27.38.0000</t>
  </si>
  <si>
    <t>CMD01692707</t>
  </si>
  <si>
    <t>15/04/19 07.32.12.0000</t>
  </si>
  <si>
    <t>CMD01595505</t>
  </si>
  <si>
    <t>15/04/19 07.32.31.0000</t>
  </si>
  <si>
    <t>CMD01392804</t>
  </si>
  <si>
    <t>15/04/19 07.32.37.0000</t>
  </si>
  <si>
    <t>CMD01580902</t>
  </si>
  <si>
    <t>15/04/19 07.34.05.0000</t>
  </si>
  <si>
    <t>15/04/19 07.34.20.0000</t>
  </si>
  <si>
    <t>CMD01646422</t>
  </si>
  <si>
    <t>15/04/19 07.35.31.0000</t>
  </si>
  <si>
    <t>15/04/19 07.37.36.0000</t>
  </si>
  <si>
    <t>CMD01484529</t>
  </si>
  <si>
    <t>15/04/19 07.38.42.0000</t>
  </si>
  <si>
    <t>15/04/19 07.39.04.0000</t>
  </si>
  <si>
    <t>CMD01508613</t>
  </si>
  <si>
    <t>15/04/19 07.39.34.0000</t>
  </si>
  <si>
    <t>CMD01748512</t>
  </si>
  <si>
    <t>15/04/19 07.40.09.0000</t>
  </si>
  <si>
    <t>15/04/19 07.40.23.0000</t>
  </si>
  <si>
    <t>CMD01692702</t>
  </si>
  <si>
    <t>15/04/19 07.40.27.0000</t>
  </si>
  <si>
    <t>CMD01589801</t>
  </si>
  <si>
    <t>15/04/19 07.41.51.0000</t>
  </si>
  <si>
    <t>15/04/19 07.43.02.0000</t>
  </si>
  <si>
    <t>CMD01748535</t>
  </si>
  <si>
    <t>15/04/19 07.45.50.0000</t>
  </si>
  <si>
    <t>CMD01748515</t>
  </si>
  <si>
    <t>15/04/19 07.46.29.0000</t>
  </si>
  <si>
    <t>CMD01646443</t>
  </si>
  <si>
    <t>15/04/19 07.46.48.0000</t>
  </si>
  <si>
    <t>15/04/19 07.49.23.0000</t>
  </si>
  <si>
    <t>15/04/19 07.49.51.0000</t>
  </si>
  <si>
    <t>CMD01748537</t>
  </si>
  <si>
    <t>15/04/19 07.50.35.0000</t>
  </si>
  <si>
    <t>CMD01616101</t>
  </si>
  <si>
    <t>15/04/19 07.50.46.0000</t>
  </si>
  <si>
    <t>CMD01475801</t>
  </si>
  <si>
    <t>15/04/19 07.54.21.0000</t>
  </si>
  <si>
    <t>CMD01646405</t>
  </si>
  <si>
    <t>15/04/19 07.54.43.0000</t>
  </si>
  <si>
    <t>CMD01695008</t>
  </si>
  <si>
    <t>15/04/19 07.55.00.0000</t>
  </si>
  <si>
    <t>CMD01721608</t>
  </si>
  <si>
    <t>15/04/19 07.58.20.0000</t>
  </si>
  <si>
    <t>15/04/19 08.02.57.0000</t>
  </si>
  <si>
    <t>CMD01592001</t>
  </si>
  <si>
    <t>15/04/19 08.08.51.0000</t>
  </si>
  <si>
    <t>15/04/19 08.09.39.0000</t>
  </si>
  <si>
    <t>CMD01392603</t>
  </si>
  <si>
    <t>CMD01795101</t>
  </si>
  <si>
    <t>15/04/19 08.17.11.0000</t>
  </si>
  <si>
    <t>CMD01646435</t>
  </si>
  <si>
    <t>15/04/19 08.17.15.0000</t>
  </si>
  <si>
    <t>CMD01568421</t>
  </si>
  <si>
    <t>15/04/19 08.19.41.0000</t>
  </si>
  <si>
    <t>15/04/19 08.23.28.0000</t>
  </si>
  <si>
    <t>CMD01568434</t>
  </si>
  <si>
    <t>15/04/19 08.25.22.0000</t>
  </si>
  <si>
    <t>CMD01721619</t>
  </si>
  <si>
    <t>15/04/19 08.26.47.0000</t>
  </si>
  <si>
    <t>CMD01748541</t>
  </si>
  <si>
    <t>15/04/19 08.27.07.0000</t>
  </si>
  <si>
    <t>CMD01692708</t>
  </si>
  <si>
    <t>15/04/19 08.30.15.0000</t>
  </si>
  <si>
    <t>CMD01741302</t>
  </si>
  <si>
    <t>15/04/19 08.31.57.0000</t>
  </si>
  <si>
    <t>15/04/19 08.33.22.0000</t>
  </si>
  <si>
    <t>15/04/19 08.34.42.0000</t>
  </si>
  <si>
    <t>15/04/19 08.35.34.0000</t>
  </si>
  <si>
    <t>15/04/19 08.36.08.0000</t>
  </si>
  <si>
    <t>CMD01646433</t>
  </si>
  <si>
    <t>CMD01568412</t>
  </si>
  <si>
    <t>15/04/19 08.53.25.0000</t>
  </si>
  <si>
    <t>CMD01793601</t>
  </si>
  <si>
    <t>15/04/19 08.54.26.0000</t>
  </si>
  <si>
    <t>CMD01748514</t>
  </si>
  <si>
    <t>15/04/19 08.57.00.0000</t>
  </si>
  <si>
    <t>15/04/19 09.00.14.0000</t>
  </si>
  <si>
    <t>15/04/19 09.01.25.0000</t>
  </si>
  <si>
    <t>CMD01601420</t>
  </si>
  <si>
    <t>15/04/19 09.02.00.0000</t>
  </si>
  <si>
    <t>CMD01646414</t>
  </si>
  <si>
    <t>15/04/19 09.03.31.0000</t>
  </si>
  <si>
    <t>CMD01695021</t>
  </si>
  <si>
    <t>15/04/19 09.03.41.0000</t>
  </si>
  <si>
    <t>15/04/19 09.04.49.0000</t>
  </si>
  <si>
    <t>15/04/19 09.13.28.0000</t>
  </si>
  <si>
    <t>15/04/19 09.14.46.0000</t>
  </si>
  <si>
    <t>CMD01695020</t>
  </si>
  <si>
    <t>15/04/19 09.16.33.0000</t>
  </si>
  <si>
    <t>CMD01646408</t>
  </si>
  <si>
    <t>15/04/19 09.23.16.0000</t>
  </si>
  <si>
    <t>CMD01646440</t>
  </si>
  <si>
    <t>15/04/19 09.29.24.0000</t>
  </si>
  <si>
    <t>CMD01646402</t>
  </si>
  <si>
    <t>15/04/19 09.36.25.0000</t>
  </si>
  <si>
    <t>15/04/19 09.37.46.0000</t>
  </si>
  <si>
    <t>CMD01748524</t>
  </si>
  <si>
    <t>15/04/19 09.44.06.0000</t>
  </si>
  <si>
    <t>15/04/19 09.44.57.0000</t>
  </si>
  <si>
    <t>CMD01597703</t>
  </si>
  <si>
    <t>15/04/19 09.53.31.0000</t>
  </si>
  <si>
    <t>15/04/19 09.53.48.0000</t>
  </si>
  <si>
    <t>CMD01714702</t>
  </si>
  <si>
    <t>15/04/19 09.55.06.0000</t>
  </si>
  <si>
    <t>15/04/19 09.57.34.0000</t>
  </si>
  <si>
    <t>15/04/19 09.58.02.0000</t>
  </si>
  <si>
    <t>15/04/19 10.29.55.0000</t>
  </si>
  <si>
    <t>CMD01714001</t>
  </si>
  <si>
    <t>15/04/19 10.33.49.0000</t>
  </si>
  <si>
    <t>15/04/19 10.42.05.0000</t>
  </si>
  <si>
    <t>CMD01646424</t>
  </si>
  <si>
    <t>15/04/19 10.48.33.0000</t>
  </si>
  <si>
    <t>CMD01572615</t>
  </si>
  <si>
    <t>15/04/19 11.01.33.0000</t>
  </si>
  <si>
    <t>CMD01721620</t>
  </si>
  <si>
    <t>15/04/19 11.42.25.0000</t>
  </si>
  <si>
    <t>15/04/19 11.43.46.0000</t>
  </si>
  <si>
    <t>15/04/19 11.45.08.0000</t>
  </si>
  <si>
    <t>CMD01748505</t>
  </si>
  <si>
    <t>15/04/19 11.45.39.0000</t>
  </si>
  <si>
    <t>15/04/19 11.47.09.0000</t>
  </si>
  <si>
    <t>CMD01572605</t>
  </si>
  <si>
    <t>15/04/19 11.50.39.0000</t>
  </si>
  <si>
    <t>CMD01568411</t>
  </si>
  <si>
    <t>15/04/19 11.54.08.0000</t>
  </si>
  <si>
    <t>CMD01646429</t>
  </si>
  <si>
    <t>15/04/19 11.59.34.0000</t>
  </si>
  <si>
    <t>CMD01595402</t>
  </si>
  <si>
    <t>15/04/19 12.06.53.0000</t>
  </si>
  <si>
    <t>CMD01695022</t>
  </si>
  <si>
    <t>15/04/19 12.07.17.0000</t>
  </si>
  <si>
    <t>CMD01646441</t>
  </si>
  <si>
    <t>15/04/19 12.09.29.0000</t>
  </si>
  <si>
    <t>15/04/19 12.11.14.0000</t>
  </si>
  <si>
    <t>15/04/19 12.18.44.0000</t>
  </si>
  <si>
    <t>15/04/19 12.19.35.0000</t>
  </si>
  <si>
    <t>CMD01646445</t>
  </si>
  <si>
    <t>15/04/19 12.25.16.0000</t>
  </si>
  <si>
    <t>15/04/19 12.29.45.0000</t>
  </si>
  <si>
    <t>CMD01646403</t>
  </si>
  <si>
    <t>15/04/19 12.29.50.0000</t>
  </si>
  <si>
    <t>15/04/19 12.52.39.0000</t>
  </si>
  <si>
    <t>CMD01646439</t>
  </si>
  <si>
    <t>15/04/19 12.57.35.0000</t>
  </si>
  <si>
    <t>CMD01595603</t>
  </si>
  <si>
    <t>15/04/19 13.10.32.0000</t>
  </si>
  <si>
    <t>CMD01568432</t>
  </si>
  <si>
    <t>15/04/19 13.22.11.0000</t>
  </si>
  <si>
    <t>CMD01572616</t>
  </si>
  <si>
    <t>15/04/19 13.23.42.0000</t>
  </si>
  <si>
    <t>15/04/19 13.29.49.0000</t>
  </si>
  <si>
    <t>15/04/19 13.31.14.0000</t>
  </si>
  <si>
    <t>CMD01597504</t>
  </si>
  <si>
    <t>15/04/19 13.35.15.0000</t>
  </si>
  <si>
    <t>CMD01721614</t>
  </si>
  <si>
    <t>15/04/19 13.42.20.0000</t>
  </si>
  <si>
    <t>15/04/19 13.48.19.0000</t>
  </si>
  <si>
    <t>15/04/19 13.58.03.0000</t>
  </si>
  <si>
    <t>15/04/19 14.04.48.0000</t>
  </si>
  <si>
    <t>CMD01748529</t>
  </si>
  <si>
    <t>15/04/19 14.14.01.0000</t>
  </si>
  <si>
    <t>CMD01646430</t>
  </si>
  <si>
    <t>15/04/19 14.28.34.0000</t>
  </si>
  <si>
    <t>CMD01592102</t>
  </si>
  <si>
    <t>15/04/19 14.29.04.0000</t>
  </si>
  <si>
    <t>CMD01508640</t>
  </si>
  <si>
    <t>15/04/19 14.40.00.0000</t>
  </si>
  <si>
    <t>CMD01695017</t>
  </si>
  <si>
    <t>15/04/19 14.44.34.0000</t>
  </si>
  <si>
    <t>CMD01646431</t>
  </si>
  <si>
    <t>15/04/19 14.48.49.0000</t>
  </si>
  <si>
    <t>CMD01748532</t>
  </si>
  <si>
    <t>15/04/19 14.49.10.0000</t>
  </si>
  <si>
    <t>15/04/19 14.55.43.0000</t>
  </si>
  <si>
    <t>15/04/19 14.58.57.0000</t>
  </si>
  <si>
    <t>CMD01601406</t>
  </si>
  <si>
    <t>15/04/19 14.59.14.0000</t>
  </si>
  <si>
    <t>CMD01595601</t>
  </si>
  <si>
    <t>15/04/19 15.09.24.0000</t>
  </si>
  <si>
    <t>CMD01601428</t>
  </si>
  <si>
    <t>15/04/19 15.18.08.0000</t>
  </si>
  <si>
    <t>CMD01748518</t>
  </si>
  <si>
    <t>15/04/19 15.19.40.0000</t>
  </si>
  <si>
    <t>15/04/19 15.24.49.0000</t>
  </si>
  <si>
    <t>CMD01755306</t>
  </si>
  <si>
    <t>15/04/19 15.24.59.0000</t>
  </si>
  <si>
    <t>15/04/19 15.31.09.0000</t>
  </si>
  <si>
    <t>15/04/19 15.37.14.0000</t>
  </si>
  <si>
    <t>CMD01399020</t>
  </si>
  <si>
    <t>15/04/19 15.39.31.0000</t>
  </si>
  <si>
    <t>15/04/19 15.53.04.0000</t>
  </si>
  <si>
    <t>CMD01601429</t>
  </si>
  <si>
    <t>15/04/19 16.49.05.0000</t>
  </si>
  <si>
    <t>15/04/19 17.14.01.0000</t>
  </si>
  <si>
    <t>15/04/19 17.22.34.0000</t>
  </si>
  <si>
    <t>CMD01597706</t>
  </si>
  <si>
    <t>15/04/19 17.32.50.0000</t>
  </si>
  <si>
    <t>15/04/19 18.00.40.0000</t>
  </si>
  <si>
    <t>CMD01647902</t>
  </si>
  <si>
    <t>15/04/19 18.09.24.0000</t>
  </si>
  <si>
    <t>CMD01440330</t>
  </si>
  <si>
    <t>15/04/19 18.11.56.0000</t>
  </si>
  <si>
    <t>15/04/19 18.13.16.0000</t>
  </si>
  <si>
    <t>15/04/19 18.19.24.0000</t>
  </si>
  <si>
    <t>CMD01595703</t>
  </si>
  <si>
    <t>15/04/19 18.28.25.0000</t>
  </si>
  <si>
    <t>15/04/19 18.39.13.0000</t>
  </si>
  <si>
    <t>15/04/19 18.46.36.0000</t>
  </si>
  <si>
    <t>15/04/19 18.48.24.0000</t>
  </si>
  <si>
    <t>15/04/19 19.13.24.0000</t>
  </si>
  <si>
    <t>15/04/19 19.22.49.0000</t>
  </si>
  <si>
    <t>15/04/19 19.35.40.0000</t>
  </si>
  <si>
    <t>15/04/19 19.39.16.0000</t>
  </si>
  <si>
    <t>15/04/19 19.45.06.0000</t>
  </si>
  <si>
    <t>CMD01646427</t>
  </si>
  <si>
    <t>15/04/19 19.45.51.0000</t>
  </si>
  <si>
    <t>CMD01392202</t>
  </si>
  <si>
    <t>15/04/19 19.53.41.0000</t>
  </si>
  <si>
    <t>15/04/19 19.53.45.0000</t>
  </si>
  <si>
    <t>15/04/19 20.03.18.0000</t>
  </si>
  <si>
    <t>15/04/19 20.10.59.0000</t>
  </si>
  <si>
    <t>CMD01646461</t>
  </si>
  <si>
    <t>15/04/19 20.17.52.0000</t>
  </si>
  <si>
    <t>CMD01715402</t>
  </si>
  <si>
    <t>15/04/19 20.30.51.0000</t>
  </si>
  <si>
    <t>CMD01678501</t>
  </si>
  <si>
    <t>16/04/19 06.51.01.0000</t>
  </si>
  <si>
    <t>CMD01677901</t>
  </si>
  <si>
    <t>16/04/19 06.52.52.0000</t>
  </si>
  <si>
    <t>CMD01593207</t>
  </si>
  <si>
    <t>16/04/19 06.56.20.0000</t>
  </si>
  <si>
    <t>CMD01392601</t>
  </si>
  <si>
    <t>16/04/19 06.57.29.0000</t>
  </si>
  <si>
    <t>CMD01721607</t>
  </si>
  <si>
    <t>16/04/19 06.58.05.0000</t>
  </si>
  <si>
    <t>CMD01572607</t>
  </si>
  <si>
    <t>16/04/19 06.58.10.0000</t>
  </si>
  <si>
    <t>CMD01646436</t>
  </si>
  <si>
    <t>16/04/19 06.58.19.0000</t>
  </si>
  <si>
    <t>CMD01794301</t>
  </si>
  <si>
    <t>16/04/19 06.58.21.0000</t>
  </si>
  <si>
    <t>16/04/19 06.58.22.0000</t>
  </si>
  <si>
    <t>CMD01508628</t>
  </si>
  <si>
    <t>16/04/19 06.58.57.0000</t>
  </si>
  <si>
    <t>16/04/19 07.00.04.0000</t>
  </si>
  <si>
    <t>CMD01392604</t>
  </si>
  <si>
    <t>16/04/19 07.00.55.0000</t>
  </si>
  <si>
    <t>16/04/19 07.01.48.0000</t>
  </si>
  <si>
    <t>CMD01568431</t>
  </si>
  <si>
    <t>16/04/19 07.01.51.0000</t>
  </si>
  <si>
    <t>CMD01646432</t>
  </si>
  <si>
    <t>16/04/19 07.01.59.0000</t>
  </si>
  <si>
    <t>CMD01672701</t>
  </si>
  <si>
    <t>16/04/19 07.02.04.0000</t>
  </si>
  <si>
    <t>16/04/19 07.02.13.0000</t>
  </si>
  <si>
    <t>CMD01646459</t>
  </si>
  <si>
    <t>16/04/19 07.03.35.0000</t>
  </si>
  <si>
    <t>16/04/19 07.03.58.0000</t>
  </si>
  <si>
    <t>16/04/19 07.04.17.0000</t>
  </si>
  <si>
    <t>CMD01646456</t>
  </si>
  <si>
    <t>16/04/19 07.04.58.0000</t>
  </si>
  <si>
    <t>CMD01695019</t>
  </si>
  <si>
    <t>16/04/19 07.05.30.0000</t>
  </si>
  <si>
    <t>16/04/19 07.05.41.0000</t>
  </si>
  <si>
    <t>CMD01646457</t>
  </si>
  <si>
    <t>16/04/19 07.05.48.0000</t>
  </si>
  <si>
    <t>16/04/19 07.05.57.0000</t>
  </si>
  <si>
    <t>16/04/19 07.06.20.0000</t>
  </si>
  <si>
    <t>CMD01695012</t>
  </si>
  <si>
    <t>16/04/19 07.06.49.0000</t>
  </si>
  <si>
    <t>16/04/19 07.07.08.0000</t>
  </si>
  <si>
    <t>16/04/19 07.07.22.0000</t>
  </si>
  <si>
    <t>16/04/19 07.08.57.0000</t>
  </si>
  <si>
    <t>16/04/19 07.09.17.0000</t>
  </si>
  <si>
    <t>16/04/19 07.09.32.0000</t>
  </si>
  <si>
    <t>16/04/19 07.10.14.0000</t>
  </si>
  <si>
    <t>CMD01568425</t>
  </si>
  <si>
    <t>16/04/19 07.10.31.0000</t>
  </si>
  <si>
    <t>16/04/19 07.10.41.0000</t>
  </si>
  <si>
    <t>16/04/19 07.11.12.0000</t>
  </si>
  <si>
    <t>16/04/19 07.11.24.0000</t>
  </si>
  <si>
    <t>CMD01695010</t>
  </si>
  <si>
    <t>16/04/19 07.11.35.0000</t>
  </si>
  <si>
    <t>CMD01601407</t>
  </si>
  <si>
    <t>16/04/19 07.14.08.0000</t>
  </si>
  <si>
    <t>16/04/19 07.14.30.0000</t>
  </si>
  <si>
    <t>CMD01392205</t>
  </si>
  <si>
    <t>16/04/19 07.14.38.0000</t>
  </si>
  <si>
    <t>CMD01568423</t>
  </si>
  <si>
    <t>CMD01646413</t>
  </si>
  <si>
    <t>16/04/19 07.20.35.0000</t>
  </si>
  <si>
    <t>16/04/19 07.21.07.0000</t>
  </si>
  <si>
    <t>CMD01748527</t>
  </si>
  <si>
    <t>16/04/19 07.21.20.0000</t>
  </si>
  <si>
    <t>CMD01591703</t>
  </si>
  <si>
    <t>16/04/19 07.22.09.0000</t>
  </si>
  <si>
    <t>16/04/19 07.22.33.0000</t>
  </si>
  <si>
    <t>16/04/19 07.23.03.0000</t>
  </si>
  <si>
    <t>16/04/19 07.24.45.0000</t>
  </si>
  <si>
    <t>16/04/19 07.25.07.0000</t>
  </si>
  <si>
    <t>CMD01748533</t>
  </si>
  <si>
    <t>16/04/19 07.25.52.0000</t>
  </si>
  <si>
    <t>CMD01748501</t>
  </si>
  <si>
    <t>16/04/19 07.26.47.0000</t>
  </si>
  <si>
    <t>CMD01646419</t>
  </si>
  <si>
    <t>16/04/19 07.27.14.0000</t>
  </si>
  <si>
    <t>16/04/19 07.27.19.0000</t>
  </si>
  <si>
    <t>CMD01591704</t>
  </si>
  <si>
    <t>16/04/19 07.27.38.0000</t>
  </si>
  <si>
    <t>16/04/19 07.28.23.0000</t>
  </si>
  <si>
    <t>16/04/19 07.28.26.0000</t>
  </si>
  <si>
    <t>16/04/19 07.28.45.0000</t>
  </si>
  <si>
    <t>16/04/19 07.29.40.0000</t>
  </si>
  <si>
    <t>CMD01692706</t>
  </si>
  <si>
    <t>16/04/19 07.30.22.0000</t>
  </si>
  <si>
    <t>CMD01725401</t>
  </si>
  <si>
    <t>16/04/19 07.30.23.0000</t>
  </si>
  <si>
    <t>CMD01646444</t>
  </si>
  <si>
    <t>16/04/19 07.31.08.0000</t>
  </si>
  <si>
    <t>CMD01568419</t>
  </si>
  <si>
    <t>16/04/19 07.31.21.0000</t>
  </si>
  <si>
    <t>16/04/19 07.31.36.0000</t>
  </si>
  <si>
    <t>16/04/19 07.33.24.0000</t>
  </si>
  <si>
    <t>16/04/19 07.33.29.0000</t>
  </si>
  <si>
    <t>CMD01715602</t>
  </si>
  <si>
    <t>16/04/19 07.34.21.0000</t>
  </si>
  <si>
    <t>CMD01601430</t>
  </si>
  <si>
    <t>CMD01646458</t>
  </si>
  <si>
    <t>16/04/19 07.34.38.0000</t>
  </si>
  <si>
    <t>16/04/19 07.34.44.0000</t>
  </si>
  <si>
    <t>CMD01673001</t>
  </si>
  <si>
    <t>16/04/19 07.35.37.0000</t>
  </si>
  <si>
    <t>16/04/19 07.36.11.0000</t>
  </si>
  <si>
    <t>16/04/19 07.36.25.0000</t>
  </si>
  <si>
    <t>CMD01748538</t>
  </si>
  <si>
    <t>16/04/19 07.37.39.0000</t>
  </si>
  <si>
    <t>16/04/19 07.38.57.0000</t>
  </si>
  <si>
    <t>CMD01748504</t>
  </si>
  <si>
    <t>16/04/19 07.39.12.0000</t>
  </si>
  <si>
    <t>CMD01392802</t>
  </si>
  <si>
    <t>16/04/19 07.39.58.0000</t>
  </si>
  <si>
    <t>16/04/19 07.40.13.0000</t>
  </si>
  <si>
    <t>16/04/19 07.41.06.0000</t>
  </si>
  <si>
    <t>16/04/19 07.41.33.0000</t>
  </si>
  <si>
    <t>16/04/19 07.42.29.0000</t>
  </si>
  <si>
    <t>CMD01601425</t>
  </si>
  <si>
    <t>16/04/19 07.45.12.0000</t>
  </si>
  <si>
    <t>16/04/19 07.47.26.0000</t>
  </si>
  <si>
    <t>CMD01646454</t>
  </si>
  <si>
    <t>16/04/19 07.48.23.0000</t>
  </si>
  <si>
    <t>CMD01692709</t>
  </si>
  <si>
    <t>16/04/19 07.49.44.0000</t>
  </si>
  <si>
    <t>CMD01392403</t>
  </si>
  <si>
    <t>16/04/19 07.50.16.0000</t>
  </si>
  <si>
    <t>16/04/19 07.52.42.0000</t>
  </si>
  <si>
    <t>16/04/19 07.53.05.0000</t>
  </si>
  <si>
    <t>CMD01601417</t>
  </si>
  <si>
    <t>16/04/19 07.55.04.0000</t>
  </si>
  <si>
    <t>16/04/19 07.56.26.0000</t>
  </si>
  <si>
    <t>16/04/19 07.57.01.0000</t>
  </si>
  <si>
    <t>CMD01595504</t>
  </si>
  <si>
    <t>16/04/19 07.57.09.0000</t>
  </si>
  <si>
    <t>16/04/19 07.57.42.0000</t>
  </si>
  <si>
    <t>CMD01595704</t>
  </si>
  <si>
    <t>16/04/19 07.58.01.0000</t>
  </si>
  <si>
    <t>16/04/19 07.58.23.0000</t>
  </si>
  <si>
    <t>16/04/19 07.58.33.0000</t>
  </si>
  <si>
    <t>CMD01696306</t>
  </si>
  <si>
    <t>16/04/19 07.59.31.0000</t>
  </si>
  <si>
    <t>CMD01595503</t>
  </si>
  <si>
    <t>16/04/19 08.02.29.0000</t>
  </si>
  <si>
    <t>CMD01714701</t>
  </si>
  <si>
    <t>16/04/19 08.02.49.0000</t>
  </si>
  <si>
    <t>CMD01695004</t>
  </si>
  <si>
    <t>16/04/19 08.02.59.0000</t>
  </si>
  <si>
    <t>CMD01779601</t>
  </si>
  <si>
    <t>16/04/19 08.03.29.0000</t>
  </si>
  <si>
    <t>CMD01568403</t>
  </si>
  <si>
    <t>16/04/19 08.04.21.0000</t>
  </si>
  <si>
    <t>16/04/19 08.04.53.0000</t>
  </si>
  <si>
    <t>16/04/19 08.05.35.0000</t>
  </si>
  <si>
    <t>16/04/19 08.05.46.0000</t>
  </si>
  <si>
    <t>CMD01392805</t>
  </si>
  <si>
    <t>16/04/19 08.06.14.0000</t>
  </si>
  <si>
    <t>16/04/19 08.07.28.0000</t>
  </si>
  <si>
    <t>16/04/19 08.09.35.0000</t>
  </si>
  <si>
    <t>16/04/19 08.10.04.0000</t>
  </si>
  <si>
    <t>16/04/19 08.11.28.0000</t>
  </si>
  <si>
    <t>CMD01595405</t>
  </si>
  <si>
    <t>16/04/19 08.13.14.0000</t>
  </si>
  <si>
    <t>16/04/19 08.14.10.0000</t>
  </si>
  <si>
    <t>16/04/19 08.15.39.0000</t>
  </si>
  <si>
    <t>16/04/19 08.16.37.0000</t>
  </si>
  <si>
    <t>CMD01568405</t>
  </si>
  <si>
    <t>16/04/19 08.16.56.0000</t>
  </si>
  <si>
    <t>16/04/19 08.17.56.0000</t>
  </si>
  <si>
    <t>CMD01392203</t>
  </si>
  <si>
    <t>16/04/19 08.18.08.0000</t>
  </si>
  <si>
    <t>16/04/19 08.20.05.0000</t>
  </si>
  <si>
    <t>16/04/19 08.27.00.0000</t>
  </si>
  <si>
    <t>CMD01568437</t>
  </si>
  <si>
    <t>16/04/19 08.34.11.0000</t>
  </si>
  <si>
    <t>16/04/19 08.39.54.0000</t>
  </si>
  <si>
    <t>16/04/19 08.41.55.0000</t>
  </si>
  <si>
    <t>16/04/19 08.47.53.0000</t>
  </si>
  <si>
    <t>16/04/19 08.49.06.0000</t>
  </si>
  <si>
    <t>CMD01724801</t>
  </si>
  <si>
    <t>16/04/19 08.52.40.0000</t>
  </si>
  <si>
    <t>16/04/19 08.55.43.0000</t>
  </si>
  <si>
    <t>CMD01757201</t>
  </si>
  <si>
    <t>16/04/19 08.56.09.0000</t>
  </si>
  <si>
    <t>16/04/19 09.00.39.0000</t>
  </si>
  <si>
    <t>16/04/19 09.03.04.0000</t>
  </si>
  <si>
    <t>CMD01721615</t>
  </si>
  <si>
    <t>16/04/19 09.03.09.0000</t>
  </si>
  <si>
    <t>CMD01592103</t>
  </si>
  <si>
    <t>16/04/19 09.04.44.0000</t>
  </si>
  <si>
    <t>16/04/19 09.05.17.0000</t>
  </si>
  <si>
    <t>16/04/19 09.06.29.0000</t>
  </si>
  <si>
    <t>16/04/19 09.12.21.0000</t>
  </si>
  <si>
    <t>CMD01646412</t>
  </si>
  <si>
    <t>16/04/19 09.19.50.0000</t>
  </si>
  <si>
    <t>16/04/19 09.26.57.0000</t>
  </si>
  <si>
    <t>16/04/19 09.30.27.0000</t>
  </si>
  <si>
    <t>16/04/19 09.30.47.0000</t>
  </si>
  <si>
    <t>16/04/19 09.38.14.0000</t>
  </si>
  <si>
    <t>CMD01748526</t>
  </si>
  <si>
    <t>16/04/19 09.39.05.0000</t>
  </si>
  <si>
    <t>CMD01568414</t>
  </si>
  <si>
    <t>16/04/19 09.42.07.0000</t>
  </si>
  <si>
    <t>CMD01678507</t>
  </si>
  <si>
    <t>16/04/19 09.44.32.0000</t>
  </si>
  <si>
    <t>16/04/19 09.48.54.0000</t>
  </si>
  <si>
    <t>16/04/19 09.53.15.0000</t>
  </si>
  <si>
    <t>16/04/19 09.53.47.0000</t>
  </si>
  <si>
    <t>CMD01646421</t>
  </si>
  <si>
    <t>16/04/19 09.56.08.0000</t>
  </si>
  <si>
    <t>16/04/19 10.04.10.0000</t>
  </si>
  <si>
    <t>CMD01646453</t>
  </si>
  <si>
    <t>16/04/19 10.04.31.0000</t>
  </si>
  <si>
    <t>CMD01568430</t>
  </si>
  <si>
    <t>16/04/19 10.17.06.0000</t>
  </si>
  <si>
    <t>16/04/19 10.18.26.0000</t>
  </si>
  <si>
    <t>CMD01748540</t>
  </si>
  <si>
    <t>16/04/19 10.20.55.0000</t>
  </si>
  <si>
    <t>16/04/19 10.23.30.0000</t>
  </si>
  <si>
    <t>16/04/19 10.26.29.0000</t>
  </si>
  <si>
    <t>16/04/19 10.27.21.0000</t>
  </si>
  <si>
    <t>CMD01748503</t>
  </si>
  <si>
    <t>16/04/19 10.30.17.0000</t>
  </si>
  <si>
    <t>16/04/19 10.33.58.0000</t>
  </si>
  <si>
    <t>CMD01512614</t>
  </si>
  <si>
    <t>16/04/19 10.35.56.0000</t>
  </si>
  <si>
    <t>16/04/19 10.37.22.0000</t>
  </si>
  <si>
    <t>CMD01721612</t>
  </si>
  <si>
    <t>16/04/19 10.41.39.0000</t>
  </si>
  <si>
    <t>16/04/19 10.42.15.0000</t>
  </si>
  <si>
    <t>CMD01392503</t>
  </si>
  <si>
    <t>16/04/19 10.42.44.0000</t>
  </si>
  <si>
    <t>16/04/19 10.45.50.0000</t>
  </si>
  <si>
    <t>16/04/19 10.59.13.0000</t>
  </si>
  <si>
    <t>16/04/19 11.01.02.0000</t>
  </si>
  <si>
    <t>16/04/19 11.06.39.0000</t>
  </si>
  <si>
    <t>16/04/19 11.09.42.0000</t>
  </si>
  <si>
    <t>16/04/19 11.11.22.0000</t>
  </si>
  <si>
    <t>16/04/19 11.12.59.0000</t>
  </si>
  <si>
    <t>16/04/19 11.13.51.0000</t>
  </si>
  <si>
    <t>CMD01572613</t>
  </si>
  <si>
    <t>16/04/19 11.14.03.0000</t>
  </si>
  <si>
    <t>16/04/19 11.14.41.0000</t>
  </si>
  <si>
    <t>16/04/19 11.26.46.0000</t>
  </si>
  <si>
    <t>16/04/19 11.27.40.0000</t>
  </si>
  <si>
    <t>CMD01601431</t>
  </si>
  <si>
    <t>16/04/19 11.28.52.0000</t>
  </si>
  <si>
    <t>CMD01601422</t>
  </si>
  <si>
    <t>16/04/19 11.29.27.0000</t>
  </si>
  <si>
    <t>16/04/19 11.36.18.0000</t>
  </si>
  <si>
    <t>16/04/19 11.48.47.0000</t>
  </si>
  <si>
    <t>16/04/19 11.50.11.0000</t>
  </si>
  <si>
    <t>16/04/19 12.01.43.0000</t>
  </si>
  <si>
    <t>16/04/19 12.04.45.0000</t>
  </si>
  <si>
    <t>16/04/19 12.08.03.0000</t>
  </si>
  <si>
    <t>16/04/19 12.09.42.0000</t>
  </si>
  <si>
    <t>16/04/19 12.09.51.0000</t>
  </si>
  <si>
    <t>16/04/19 12.11.20.0000</t>
  </si>
  <si>
    <t>CMD01646418</t>
  </si>
  <si>
    <t>16/04/19 12.15.09.0000</t>
  </si>
  <si>
    <t>16/04/19 12.23.40.0000</t>
  </si>
  <si>
    <t>16/04/19 12.25.44.0000</t>
  </si>
  <si>
    <t>16/04/19 12.30.58.0000</t>
  </si>
  <si>
    <t>16/04/19 12.36.33.0000</t>
  </si>
  <si>
    <t>16/04/19 12.38.37.0000</t>
  </si>
  <si>
    <t>16/04/19 12.40.37.0000</t>
  </si>
  <si>
    <t>16/04/19 12.41.02.0000</t>
  </si>
  <si>
    <t>CMD01695009</t>
  </si>
  <si>
    <t>16/04/19 12.42.38.0000</t>
  </si>
  <si>
    <t>16/04/19 12.43.10.0000</t>
  </si>
  <si>
    <t>16/04/19 12.51.16.0000</t>
  </si>
  <si>
    <t>16/04/19 12.51.41.0000</t>
  </si>
  <si>
    <t>CMD01601415</t>
  </si>
  <si>
    <t>16/04/19 12.51.50.0000</t>
  </si>
  <si>
    <t>16/04/19 12.54.28.0000</t>
  </si>
  <si>
    <t>CMD01572609</t>
  </si>
  <si>
    <t>16/04/19 12.55.03.0000</t>
  </si>
  <si>
    <t>CMD01695011</t>
  </si>
  <si>
    <t>16/04/19 12.56.28.0000</t>
  </si>
  <si>
    <t>CMD01601403</t>
  </si>
  <si>
    <t>16/04/19 13.03.25.0000</t>
  </si>
  <si>
    <t>16/04/19 13.09.44.0000</t>
  </si>
  <si>
    <t>16/04/19 13.10.02.0000</t>
  </si>
  <si>
    <t>CMD01793901</t>
  </si>
  <si>
    <t>16/04/19 13.12.34.0000</t>
  </si>
  <si>
    <t>16/04/19 13.13.29.0000</t>
  </si>
  <si>
    <t>16/04/19 13.15.17.0000</t>
  </si>
  <si>
    <t>16/04/19 13.15.47.0000</t>
  </si>
  <si>
    <t>16/04/19 13.17.02.0000</t>
  </si>
  <si>
    <t>CMD01568408</t>
  </si>
  <si>
    <t>16/04/19 13.18.32.0000</t>
  </si>
  <si>
    <t>16/04/19 13.21.09.0000</t>
  </si>
  <si>
    <t>CMD01721103</t>
  </si>
  <si>
    <t>16/04/19 13.21.34.0000</t>
  </si>
  <si>
    <t>16/04/19 13.24.08.0000</t>
  </si>
  <si>
    <t>16/04/19 13.27.06.0000</t>
  </si>
  <si>
    <t>CMD01572612</t>
  </si>
  <si>
    <t>CMD01612201</t>
  </si>
  <si>
    <t>16/04/19 13.30.24.0000</t>
  </si>
  <si>
    <t>CMD01715401</t>
  </si>
  <si>
    <t>16/04/19 13.31.17.0000</t>
  </si>
  <si>
    <t>16/04/19 13.32.41.0000</t>
  </si>
  <si>
    <t>CMD01595501</t>
  </si>
  <si>
    <t>16/04/19 13.42.42.0000</t>
  </si>
  <si>
    <t>16/04/19 13.44.29.0000</t>
  </si>
  <si>
    <t>16/04/19 13.44.48.0000</t>
  </si>
  <si>
    <t>16/04/19 13.44.58.0000</t>
  </si>
  <si>
    <t>CMD01595701</t>
  </si>
  <si>
    <t>16/04/19 13.46.12.0000</t>
  </si>
  <si>
    <t>CMD01601419</t>
  </si>
  <si>
    <t>16/04/19 13.47.48.0000</t>
  </si>
  <si>
    <t>16/04/19 13.48.07.0000</t>
  </si>
  <si>
    <t>16/04/19 13.52.35.0000</t>
  </si>
  <si>
    <t>16/04/19 13.52.56.0000</t>
  </si>
  <si>
    <t>16/04/19 13.55.23.0000</t>
  </si>
  <si>
    <t>CMD01695003</t>
  </si>
  <si>
    <t>16/04/19 14.00.35.0000</t>
  </si>
  <si>
    <t>16/04/19 14.05.27.0000</t>
  </si>
  <si>
    <t>16/04/19 14.06.33.0000</t>
  </si>
  <si>
    <t>CMD01678502</t>
  </si>
  <si>
    <t>16/04/19 14.07.46.0000</t>
  </si>
  <si>
    <t>16/04/19 14.16.45.0000</t>
  </si>
  <si>
    <t>CMD01589802</t>
  </si>
  <si>
    <t>16/04/19 14.17.24.0000</t>
  </si>
  <si>
    <t>CMD01673003</t>
  </si>
  <si>
    <t>16/04/19 14.17.56.0000</t>
  </si>
  <si>
    <t>16/04/19 14.18.59.0000</t>
  </si>
  <si>
    <t>16/04/19 14.20.40.0000</t>
  </si>
  <si>
    <t>CMD01721609</t>
  </si>
  <si>
    <t>16/04/19 14.25.23.0000</t>
  </si>
  <si>
    <t>16/04/19 14.25.54.0000</t>
  </si>
  <si>
    <t>16/04/19 14.27.40.0000</t>
  </si>
  <si>
    <t>16/04/19 14.30.10.0000</t>
  </si>
  <si>
    <t>CMD01440302</t>
  </si>
  <si>
    <t>16/04/19 14.32.06.0000</t>
  </si>
  <si>
    <t>CMD01755304</t>
  </si>
  <si>
    <t>16/04/19 14.36.14.0000</t>
  </si>
  <si>
    <t>16/04/19 14.39.58.0000</t>
  </si>
  <si>
    <t>16/04/19 14.40.52.0000</t>
  </si>
  <si>
    <t>CMD01646460</t>
  </si>
  <si>
    <t>16/04/19 14.41.55.0000</t>
  </si>
  <si>
    <t>CMD01795105</t>
  </si>
  <si>
    <t>16/04/19 14.43.26.0000</t>
  </si>
  <si>
    <t>16/04/19 14.43.53.0000</t>
  </si>
  <si>
    <t>16/04/19 14.49.35.0000</t>
  </si>
  <si>
    <t>16/04/19 14.49.52.0000</t>
  </si>
  <si>
    <t>16/04/19 14.49.54.0000</t>
  </si>
  <si>
    <t>16/04/19 14.51.56.0000</t>
  </si>
  <si>
    <t>16/04/19 14.52.50.0000</t>
  </si>
  <si>
    <t>CMD01748513</t>
  </si>
  <si>
    <t>16/04/19 14.53.31.0000</t>
  </si>
  <si>
    <t>16/04/19 14.53.42.0000</t>
  </si>
  <si>
    <t>16/04/19 15.00.04.0000</t>
  </si>
  <si>
    <t>16/04/19 15.15.06.0000</t>
  </si>
  <si>
    <t>16/04/19 15.17.07.0000</t>
  </si>
  <si>
    <t>16/04/19 15.19.06.0000</t>
  </si>
  <si>
    <t>CMD01601404</t>
  </si>
  <si>
    <t>16/04/19 15.19.55.0000</t>
  </si>
  <si>
    <t>16/04/19 15.29.53.0000</t>
  </si>
  <si>
    <t>16/04/19 15.36.34.0000</t>
  </si>
  <si>
    <t>16/04/19 15.40.04.0000</t>
  </si>
  <si>
    <t>16/04/19 15.43.28.0000</t>
  </si>
  <si>
    <t>CMD01601414</t>
  </si>
  <si>
    <t>16/04/19 15.55.11.0000</t>
  </si>
  <si>
    <t>16/04/19 15.57.08.0000</t>
  </si>
  <si>
    <t>CMD01568406</t>
  </si>
  <si>
    <t>16/04/19 15.57.45.0000</t>
  </si>
  <si>
    <t>16/04/19 15.59.35.0000</t>
  </si>
  <si>
    <t>CMD01512612</t>
  </si>
  <si>
    <t>16/04/19 16.03.28.0000</t>
  </si>
  <si>
    <t>CMD01595401</t>
  </si>
  <si>
    <t>16/04/19 16.09.06.0000</t>
  </si>
  <si>
    <t>16/04/19 16.09.32.0000</t>
  </si>
  <si>
    <t>16/04/19 16.12.08.0000</t>
  </si>
  <si>
    <t>16/04/19 16.12.35.0000</t>
  </si>
  <si>
    <t>16/04/19 16.19.57.0000</t>
  </si>
  <si>
    <t>16/04/19 16.22.48.0000</t>
  </si>
  <si>
    <t>16/04/19 16.26.03.0000</t>
  </si>
  <si>
    <t>16/04/19 16.27.29.0000</t>
  </si>
  <si>
    <t>CMD01392502</t>
  </si>
  <si>
    <t>16/04/19 16.29.39.0000</t>
  </si>
  <si>
    <t>16/04/19 16.33.04.0000</t>
  </si>
  <si>
    <t>16/04/19 16.43.08.0000</t>
  </si>
  <si>
    <t>CMD01504801</t>
  </si>
  <si>
    <t>16/04/19 16.44.19.0000</t>
  </si>
  <si>
    <t>16/04/19 16.46.43.0000</t>
  </si>
  <si>
    <t>CMD01595502</t>
  </si>
  <si>
    <t>16/04/19 16.50.17.0000</t>
  </si>
  <si>
    <t>16/04/19 16.52.20.0000</t>
  </si>
  <si>
    <t>16/04/19 16.52.24.0000</t>
  </si>
  <si>
    <t>CMD01696303</t>
  </si>
  <si>
    <t>16/04/19 16.52.44.0000</t>
  </si>
  <si>
    <t>CMD01572608</t>
  </si>
  <si>
    <t>16/04/19 16.53.39.0000</t>
  </si>
  <si>
    <t>16/04/19 16.56.13.0000</t>
  </si>
  <si>
    <t>16/04/19 16.59.19.0000</t>
  </si>
  <si>
    <t>16/04/19 17.00.08.0000</t>
  </si>
  <si>
    <t>16/04/19 17.04.46.0000</t>
  </si>
  <si>
    <t>CMD01595705</t>
  </si>
  <si>
    <t>16/04/19 17.17.44.0000</t>
  </si>
  <si>
    <t>16/04/19 17.19.17.0000</t>
  </si>
  <si>
    <t>16/04/19 17.21.43.0000</t>
  </si>
  <si>
    <t>16/04/19 17.26.01.0000</t>
  </si>
  <si>
    <t>16/04/19 17.27.50.0000</t>
  </si>
  <si>
    <t>CMD01673002</t>
  </si>
  <si>
    <t>16/04/19 17.30.12.0000</t>
  </si>
  <si>
    <t>CMD01572601</t>
  </si>
  <si>
    <t>16/04/19 17.39.26.0000</t>
  </si>
  <si>
    <t>16/04/19 17.41.37.0000</t>
  </si>
  <si>
    <t>16/04/19 17.42.31.0000</t>
  </si>
  <si>
    <t>CMD01697501</t>
  </si>
  <si>
    <t>16/04/19 17.48.23.0000</t>
  </si>
  <si>
    <t>16/04/19 17.51.25.0000</t>
  </si>
  <si>
    <t>CMD01695001</t>
  </si>
  <si>
    <t>16/04/19 17.59.11.0000</t>
  </si>
  <si>
    <t>16/04/19 18.04.21.0000</t>
  </si>
  <si>
    <t>16/04/19 18.08.52.0000</t>
  </si>
  <si>
    <t>16/04/19 18.12.54.0000</t>
  </si>
  <si>
    <t>Étiquettes de lignes</t>
  </si>
  <si>
    <t>(vide)</t>
  </si>
  <si>
    <t>Total général</t>
  </si>
  <si>
    <t>&lt;24h</t>
  </si>
  <si>
    <t>&lt;48h</t>
  </si>
  <si>
    <t>≥48h</t>
  </si>
  <si>
    <t>HD</t>
  </si>
  <si>
    <t>Analyses restant à faire</t>
  </si>
  <si>
    <t>Hors délai par commercial</t>
  </si>
  <si>
    <t>Oui</t>
  </si>
  <si>
    <t>03/05/19 12.00.00.0000</t>
  </si>
  <si>
    <t>27/04/19 12.00.00.0000</t>
  </si>
  <si>
    <t>02/05/19 12.00.00.0000</t>
  </si>
  <si>
    <t>29/04/19 12.00.00.0000</t>
  </si>
  <si>
    <t>01/05/19 12.00.00.0000</t>
  </si>
  <si>
    <t>30/04/19 12.00.00.0000</t>
  </si>
  <si>
    <t>22/04/19 07.54.42.0000</t>
  </si>
  <si>
    <t>CMD01743102</t>
  </si>
  <si>
    <t>CMD01549402</t>
  </si>
  <si>
    <t>CMD01720509</t>
  </si>
  <si>
    <t>CMD01748525</t>
  </si>
  <si>
    <t>CMD01440902</t>
  </si>
  <si>
    <t>CMD01576307</t>
  </si>
  <si>
    <t>CMD01658005</t>
  </si>
  <si>
    <t>CMD01591302</t>
  </si>
  <si>
    <t>CMD01695002</t>
  </si>
  <si>
    <t>CMD01601411</t>
  </si>
  <si>
    <t>CMD01795104</t>
  </si>
  <si>
    <t>23/04/19 12.05.37.0000</t>
  </si>
  <si>
    <t>CMD01720508</t>
  </si>
  <si>
    <t>CMD01762308</t>
  </si>
  <si>
    <t>CMD01501101</t>
  </si>
  <si>
    <t>CMD01691806</t>
  </si>
  <si>
    <t>CMD01602504</t>
  </si>
  <si>
    <t>19/04/19 08.17.13.0000</t>
  </si>
  <si>
    <t>CMD01678001</t>
  </si>
  <si>
    <t>CMD01568424</t>
  </si>
  <si>
    <t>CMD01547301</t>
  </si>
  <si>
    <t>CMD01646434</t>
  </si>
  <si>
    <t>CMD01470604</t>
  </si>
  <si>
    <t>CMD01672401</t>
  </si>
  <si>
    <t>CMD01672101</t>
  </si>
  <si>
    <t>CMD01572603</t>
  </si>
  <si>
    <t>CMD01646410</t>
  </si>
  <si>
    <t>23/04/19 21.01.13.0000</t>
  </si>
  <si>
    <t>CMD01720303</t>
  </si>
  <si>
    <t>CMD01748502</t>
  </si>
  <si>
    <t>CMD01595702</t>
  </si>
  <si>
    <t>CMD01392801</t>
  </si>
  <si>
    <t>CMD01748520</t>
  </si>
  <si>
    <t>CMD01376208</t>
  </si>
  <si>
    <t>CMD01549404</t>
  </si>
  <si>
    <t>CMD01714003</t>
  </si>
  <si>
    <t>CMD01235301</t>
  </si>
  <si>
    <t>CMD01772501</t>
  </si>
  <si>
    <t>CMD01274501</t>
  </si>
  <si>
    <t>CMD01720801</t>
  </si>
  <si>
    <t>CMD01504802</t>
  </si>
  <si>
    <t>CMD01646501</t>
  </si>
  <si>
    <t>CMD01360802</t>
  </si>
  <si>
    <t>CMD01643201</t>
  </si>
  <si>
    <t>CMD01593208</t>
  </si>
  <si>
    <t>CMD01597502</t>
  </si>
  <si>
    <t>CMD01572610</t>
  </si>
  <si>
    <t>CMD01601408</t>
  </si>
  <si>
    <t>CMD01572614</t>
  </si>
  <si>
    <t>CMD01617704</t>
  </si>
  <si>
    <t>CMD01591701</t>
  </si>
  <si>
    <t>CMD01604802</t>
  </si>
  <si>
    <t>CMD01771512</t>
  </si>
  <si>
    <t>CMD01696305</t>
  </si>
  <si>
    <t>CMD01604101</t>
  </si>
  <si>
    <t>CMD01568407</t>
  </si>
  <si>
    <t>CMD01646906</t>
  </si>
  <si>
    <t>CMD01720802</t>
  </si>
  <si>
    <t>CMD01787702</t>
  </si>
  <si>
    <t>CMD01696304</t>
  </si>
  <si>
    <t>CMD01664204</t>
  </si>
  <si>
    <t>CMD01516308</t>
  </si>
  <si>
    <t>CMD01484527</t>
  </si>
  <si>
    <t>CMD01795102</t>
  </si>
  <si>
    <t>04/05/19 12.00.00.0000</t>
  </si>
  <si>
    <t>19/04/19 10.41.04.0000</t>
  </si>
  <si>
    <t>23/04/19 10.47.51.0000</t>
  </si>
  <si>
    <t>24/04/19 08.47.04.0000</t>
  </si>
  <si>
    <t>24/04/19 10.24.28.0000</t>
  </si>
  <si>
    <t>08/05/19 12.00.00.0000</t>
  </si>
  <si>
    <t>09/05/19 12.00.00.0000</t>
  </si>
  <si>
    <t>07/05/19 12.00.00.0000</t>
  </si>
  <si>
    <t>10/05/19 12.00.00.0000</t>
  </si>
  <si>
    <t>06/05/19 12.00.00.0000</t>
  </si>
  <si>
    <t>30/04/19 07.09.13.0000</t>
  </si>
  <si>
    <t>29/04/19 08.12.58.0000</t>
  </si>
  <si>
    <t>29/04/19 13.36.43.0000</t>
  </si>
  <si>
    <t>26/04/19 10.59.12.0000</t>
  </si>
  <si>
    <t>26/04/19 11.59.33.0000</t>
  </si>
  <si>
    <t>24/04/19 12.05.13.0000</t>
  </si>
  <si>
    <t>30/04/19 07.12.33.0000</t>
  </si>
  <si>
    <t>30/04/19 07.00.52.0000</t>
  </si>
  <si>
    <t>29/04/19 08.12.43.0000</t>
  </si>
  <si>
    <t>30/04/19 10.16.43.0000</t>
  </si>
  <si>
    <t>30/04/19 12.49.01.0000</t>
  </si>
  <si>
    <t>30/04/19 07.40.28.0000</t>
  </si>
  <si>
    <t>30/04/19 07.09.20.0000</t>
  </si>
  <si>
    <t>30/04/19 06.57.35.0000</t>
  </si>
  <si>
    <t>30/04/19 07.12.00.0000</t>
  </si>
  <si>
    <t>30/04/19 07.33.21.0000</t>
  </si>
  <si>
    <t>29/04/19 07.42.49.0000</t>
  </si>
  <si>
    <t>30/04/19 07.48.28.0000</t>
  </si>
  <si>
    <t>30/04/19 07.04.44.0000</t>
  </si>
  <si>
    <t>29/04/19 08.48.32.0000</t>
  </si>
  <si>
    <t>30/04/19 19.00.59.0000</t>
  </si>
  <si>
    <t>30/04/19 07.18.50.0000</t>
  </si>
  <si>
    <t>30/04/19 07.24.51.0000</t>
  </si>
  <si>
    <t>24/04/19 08.47.22.0000</t>
  </si>
  <si>
    <t>30/04/19 07.05.01.0000</t>
  </si>
  <si>
    <t>30/04/19 07.15.31.0000</t>
  </si>
  <si>
    <t>30/04/19 11.19.14.0000</t>
  </si>
  <si>
    <t>30/04/19 07.20.24.0000</t>
  </si>
  <si>
    <t>30/04/19 07.20.15.0000</t>
  </si>
  <si>
    <t>30/04/19 06.54.58.0000</t>
  </si>
  <si>
    <t>30/04/19 07.11.45.0000</t>
  </si>
  <si>
    <t>24/04/19 09.22.08.0000</t>
  </si>
  <si>
    <t>30/04/19 07.05.12.0000</t>
  </si>
  <si>
    <t>30/04/19 08.18.05.0000</t>
  </si>
  <si>
    <t>26/04/19 19.35.43.0000</t>
  </si>
  <si>
    <t>30/04/19 06.58.28.0000</t>
  </si>
  <si>
    <t>25/04/19 09.03.37.0000</t>
  </si>
  <si>
    <t>30/04/19 06.56.43.0000</t>
  </si>
  <si>
    <t>30/04/19 06.57.14.0000</t>
  </si>
  <si>
    <t>30/04/19 07.01.04.0000</t>
  </si>
  <si>
    <t>26/04/19 09.01.08.0000</t>
  </si>
  <si>
    <t>30/04/19 07.31.17.0000</t>
  </si>
  <si>
    <t>29/04/19 08.45.18.0000</t>
  </si>
  <si>
    <t>30/04/19 07.31.09.0000</t>
  </si>
  <si>
    <t>29/04/19 08.35.39.0000</t>
  </si>
  <si>
    <t>29/04/19 08.08.40.0000</t>
  </si>
  <si>
    <t>30/04/19 07.19.24.0000</t>
  </si>
  <si>
    <t>30/04/19 07.33.05.0000</t>
  </si>
  <si>
    <t>30/04/19 09.03.32.0000</t>
  </si>
  <si>
    <t>30/04/19 16.17.46.0000</t>
  </si>
  <si>
    <t>30/04/19 07.45.54.0000</t>
  </si>
  <si>
    <t>30/04/19 07.18.48.0000</t>
  </si>
  <si>
    <t>30/04/19 08.36.23.0000</t>
  </si>
  <si>
    <t>30/04/19 07.14.55.0000</t>
  </si>
  <si>
    <t>30/04/19 12.57.42.0000</t>
  </si>
  <si>
    <t>30/04/19 08.11.43.0000</t>
  </si>
  <si>
    <t>30/04/19 07.46.18.0000</t>
  </si>
  <si>
    <t>30/04/19 19.48.59.0000</t>
  </si>
  <si>
    <t>30/04/19 10.34.27.0000</t>
  </si>
  <si>
    <t>29/04/19 08.33.10.0000</t>
  </si>
  <si>
    <t>30/04/19 06.56.21.0000</t>
  </si>
  <si>
    <t>30/04/19 08.19.02.0000</t>
  </si>
  <si>
    <t>30/04/19 07.32.35.0000</t>
  </si>
  <si>
    <t>30/04/19 11.02.31.0000</t>
  </si>
  <si>
    <t>30/04/19 13.48.32.0000</t>
  </si>
  <si>
    <t>29/04/19 12.17.33.0000</t>
  </si>
  <si>
    <t>25/04/19 12.20.55.0000</t>
  </si>
  <si>
    <t>30/04/19 07.19.23.0000</t>
  </si>
  <si>
    <t>30/04/19 07.44.06.0000</t>
  </si>
  <si>
    <t>29/04/19 08.15.51.0000</t>
  </si>
  <si>
    <t>30/04/19 07.36.37.0000</t>
  </si>
  <si>
    <t>30/04/19 08.42.06.0000</t>
  </si>
  <si>
    <t>30/04/19 12.12.11.0000</t>
  </si>
  <si>
    <t>30/04/19 17.00.32.0000</t>
  </si>
  <si>
    <t>30/04/19 14.05.42.0000</t>
  </si>
  <si>
    <t>29/04/19 07.32.38.0000</t>
  </si>
  <si>
    <t>30/04/19 11.47.17.0000</t>
  </si>
  <si>
    <t>30/04/19 06.50.51.0000</t>
  </si>
  <si>
    <t>30/04/19 11.36.06.0000</t>
  </si>
  <si>
    <t>29/04/19 11.34.23.0000</t>
  </si>
  <si>
    <t>29/04/19 07.27.04.0000</t>
  </si>
  <si>
    <t>30/04/19 07.15.49.0000</t>
  </si>
  <si>
    <t>30/04/19 06.55.28.0000</t>
  </si>
  <si>
    <t>30/04/19 07.48.45.0000</t>
  </si>
  <si>
    <t>25/04/19 19.44.00.0000</t>
  </si>
  <si>
    <t>30/04/19 06.52.44.0000</t>
  </si>
  <si>
    <t>29/04/19 07.57.07.0000</t>
  </si>
  <si>
    <t>29/04/19 20.18.36.0000</t>
  </si>
  <si>
    <t>30/04/19 12.58.06.0000</t>
  </si>
  <si>
    <t>30/04/19 08.19.35.0000</t>
  </si>
  <si>
    <t>25/04/19 10.35.50.0000</t>
  </si>
  <si>
    <t>30/04/19 07.39.02.0000</t>
  </si>
  <si>
    <t>30/04/19 06.55.32.0000</t>
  </si>
  <si>
    <t>30/04/19 07.59.34.0000</t>
  </si>
  <si>
    <t>30/04/19 07.38.26.0000</t>
  </si>
  <si>
    <t>29/04/19 07.48.20.0000</t>
  </si>
  <si>
    <t>30/04/19 12.06.07.0000</t>
  </si>
  <si>
    <t>30/04/19 06.54.41.0000</t>
  </si>
  <si>
    <t>30/04/19 13.12.25.0000</t>
  </si>
  <si>
    <t>30/04/19 14.17.22.0000</t>
  </si>
  <si>
    <t>30/04/19 07.51.49.0000</t>
  </si>
  <si>
    <t>30/04/19 09.02.29.0000</t>
  </si>
  <si>
    <t>30/04/19 07.03.00.0000</t>
  </si>
  <si>
    <t>30/04/19 13.27.52.0000</t>
  </si>
  <si>
    <t>30/04/19 08.06.15.0000</t>
  </si>
  <si>
    <t>30/04/19 07.54.26.0000</t>
  </si>
  <si>
    <t>24/04/19 08.44.12.0000</t>
  </si>
  <si>
    <t>29/04/19 09.06.24.0000</t>
  </si>
  <si>
    <t>30/04/19 07.09.03.0000</t>
  </si>
  <si>
    <t>30/04/19 16.06.33.0000</t>
  </si>
  <si>
    <t>30/04/19 08.59.26.0000</t>
  </si>
  <si>
    <t>30/04/19 06.56.32.0000</t>
  </si>
  <si>
    <t>30/04/19 08.28.53.0000</t>
  </si>
  <si>
    <t>25/04/19 09.04.27.0000</t>
  </si>
  <si>
    <t>30/04/19 07.15.19.0000</t>
  </si>
  <si>
    <t>30/04/19 08.23.38.0000</t>
  </si>
  <si>
    <t>30/04/19 07.00.01.0000</t>
  </si>
  <si>
    <t>30/04/19 08.26.59.0000</t>
  </si>
  <si>
    <t>30/04/19 07.53.29.0000</t>
  </si>
  <si>
    <t>30/04/19 07.12.21.0000</t>
  </si>
  <si>
    <t>30/04/19 07.09.31.0000</t>
  </si>
  <si>
    <t>30/04/19 07.50.24.0000</t>
  </si>
  <si>
    <t>29/04/19 07.54.23.0000</t>
  </si>
  <si>
    <t>30/04/19 07.04.24.0000</t>
  </si>
  <si>
    <t>30/04/19 07.05.41.0000</t>
  </si>
  <si>
    <t>26/04/19 11.28.19.0000</t>
  </si>
  <si>
    <t>26/04/19 08.34.46.0000</t>
  </si>
  <si>
    <t>30/04/19 07.04.27.0000</t>
  </si>
  <si>
    <t>30/04/19 08.20.10.0000</t>
  </si>
  <si>
    <t>30/04/19 08.11.57.0000</t>
  </si>
  <si>
    <t>30/04/19 16.30.48.0000</t>
  </si>
  <si>
    <t>30/04/19 07.10.41.0000</t>
  </si>
  <si>
    <t>30/04/19 06.55.30.0000</t>
  </si>
  <si>
    <t>29/04/19 08.11.45.0000</t>
  </si>
  <si>
    <t>30/04/19 07.23.26.0000</t>
  </si>
  <si>
    <t>30/04/19 07.25.46.0000</t>
  </si>
  <si>
    <t>29/04/19 06.54.58.0000</t>
  </si>
  <si>
    <t>30/04/19 07.11.23.0000</t>
  </si>
  <si>
    <t>26/04/19 08.25.12.0000</t>
  </si>
  <si>
    <t>25/04/19 08.00.52.0000</t>
  </si>
  <si>
    <t>29/04/19 07.49.29.0000</t>
  </si>
  <si>
    <t>30/04/19 11.14.23.0000</t>
  </si>
  <si>
    <t>30/04/19 20.06.24.0000</t>
  </si>
  <si>
    <t>26/04/19 10.05.38.0000</t>
  </si>
  <si>
    <t>30/04/19 07.31.30.0000</t>
  </si>
  <si>
    <t>30/04/19 08.13.36.0000</t>
  </si>
  <si>
    <t>30/04/19 07.23.54.0000</t>
  </si>
  <si>
    <t>30/04/19 18.54.00.0000</t>
  </si>
  <si>
    <t>30/04/19 11.05.24.0000</t>
  </si>
  <si>
    <t>30/04/19 10.21.24.0000</t>
  </si>
  <si>
    <t>30/04/19 06.54.20.0000</t>
  </si>
  <si>
    <t>30/04/19 07.10.24.0000</t>
  </si>
  <si>
    <t>30/04/19 08.40.37.0000</t>
  </si>
  <si>
    <t>30/04/19 13.25.35.0000</t>
  </si>
  <si>
    <t>30/04/19 07.01.02.0000</t>
  </si>
  <si>
    <t>30/04/19 07.07.01.0000</t>
  </si>
  <si>
    <t>30/04/19 06.53.22.0000</t>
  </si>
  <si>
    <t>30/04/19 07.24.30.0000</t>
  </si>
  <si>
    <t>26/04/19 11.02.34.0000</t>
  </si>
  <si>
    <t>18/04/19 14.29.06.0000</t>
  </si>
  <si>
    <t>09/04/19 13.48.07.0000</t>
  </si>
  <si>
    <t>09/04/19 09.06.15.0000</t>
  </si>
  <si>
    <t>24/04/19 07.24.26.0000</t>
  </si>
  <si>
    <t>22/04/19 12.52.48.0000</t>
  </si>
  <si>
    <t>22/04/19 11.28.24.0000</t>
  </si>
  <si>
    <t>17/04/19 17.23.23.0000</t>
  </si>
  <si>
    <t>26/04/19 17.10.59.0000</t>
  </si>
  <si>
    <t>22/04/19 11.42.38.0000</t>
  </si>
  <si>
    <t>30/04/19 20.43.05.0000</t>
  </si>
  <si>
    <t>11/04/19 18.30.21.0000</t>
  </si>
  <si>
    <t>22/04/19 14.48.28.0000</t>
  </si>
  <si>
    <t>15/04/19 08.29.43.0000</t>
  </si>
  <si>
    <t>29/04/19 07.30.24.0000</t>
  </si>
  <si>
    <t>18/04/19 10.09.37.0000</t>
  </si>
  <si>
    <t>15/04/19 08.28.52.0000</t>
  </si>
  <si>
    <t>18/04/19 14.26.46.0000</t>
  </si>
  <si>
    <t>09/04/19 08.30.20.0000</t>
  </si>
  <si>
    <t>22/04/19 16.00.02.0000</t>
  </si>
  <si>
    <t>10/04/19 10.51.00.0000</t>
  </si>
  <si>
    <t>23/04/19 17.39.03.0000</t>
  </si>
  <si>
    <t>16/04/19 08.46.47.0000</t>
  </si>
  <si>
    <t>30/04/19 06.47.51.0000</t>
  </si>
  <si>
    <t>26/04/19 07.05.03.0000</t>
  </si>
  <si>
    <t>30/04/19 20.32.52.0000</t>
  </si>
  <si>
    <t>09/04/19 10.08.17.0000</t>
  </si>
  <si>
    <t>24/04/19 10.50.28.0000</t>
  </si>
  <si>
    <t>25/04/19 08.45.35.0000</t>
  </si>
  <si>
    <t>26/04/19 14.14.56.0000</t>
  </si>
  <si>
    <t>29/04/19 09.25.27.0000</t>
  </si>
  <si>
    <t>24/04/19 09.00.03.0000</t>
  </si>
  <si>
    <t>22/04/19 07.27.15.0000</t>
  </si>
  <si>
    <t>25/04/19 08.18.44.0000</t>
  </si>
  <si>
    <t>23/04/19 10.02.16.0000</t>
  </si>
  <si>
    <t>29/04/19 12.48.34.0000</t>
  </si>
  <si>
    <t>23/04/19 06.55.04.0000</t>
  </si>
  <si>
    <t>26/04/19 07.33.30.0000</t>
  </si>
  <si>
    <t>30/04/19 20.31.40.0000</t>
  </si>
  <si>
    <t>19/04/19 07.17.53.0000</t>
  </si>
  <si>
    <t>10/04/19 08.56.00.0000</t>
  </si>
  <si>
    <t>18/04/19 08.00.05.0000</t>
  </si>
  <si>
    <t>29/04/19 13.46.25.0000</t>
  </si>
  <si>
    <t>30/04/19 11.32.32.0000</t>
  </si>
  <si>
    <t>29/04/19 07.09.36.0000</t>
  </si>
  <si>
    <t>19/04/19 07.52.59.0000</t>
  </si>
  <si>
    <t>26/04/19 18.25.19.0000</t>
  </si>
  <si>
    <t>09/04/19 09.06.04.0000</t>
  </si>
  <si>
    <t>24/04/19 19.53.26.0000</t>
  </si>
  <si>
    <t>29/04/19 06.56.48.0000</t>
  </si>
  <si>
    <t>08/04/19 08.33.48.0000</t>
  </si>
  <si>
    <t>25/04/19 13.31.52.0000</t>
  </si>
  <si>
    <t>11/04/19 14.04.11.0000</t>
  </si>
  <si>
    <t>29/04/19 07.24.14.0000</t>
  </si>
  <si>
    <t>26/04/19 12.37.33.0000</t>
  </si>
  <si>
    <t>29/04/19 20.38.20.0000</t>
  </si>
  <si>
    <t>11/04/19 19.56.45.0000</t>
  </si>
  <si>
    <t>23/04/19 07.38.39.0000</t>
  </si>
  <si>
    <t>10/04/19 12.54.29.0000</t>
  </si>
  <si>
    <t>30/04/19 17.55.55.0000</t>
  </si>
  <si>
    <t>29/04/19 19.53.30.0000</t>
  </si>
  <si>
    <t>24/04/19 11.40.12.0000</t>
  </si>
  <si>
    <t>30/04/19 09.45.21.0000</t>
  </si>
  <si>
    <t>29/04/19 10.41.36.0000</t>
  </si>
  <si>
    <t>30/04/19 08.18.54.0000</t>
  </si>
  <si>
    <t>26/04/19 08.06.23.0000</t>
  </si>
  <si>
    <t>30/04/19 17.10.38.0000</t>
  </si>
  <si>
    <t>30/04/19 11.49.17.0000</t>
  </si>
  <si>
    <t>26/04/19 14.13.20.0000</t>
  </si>
  <si>
    <t>30/04/19 10.44.18.0000</t>
  </si>
  <si>
    <t>30/04/19 07.53.37.0000</t>
  </si>
  <si>
    <t>29/04/19 17.37.25.0000</t>
  </si>
  <si>
    <t>24/04/19 09.33.18.0000</t>
  </si>
  <si>
    <t>26/04/19 10.18.30.0000</t>
  </si>
  <si>
    <t>22/04/19 14.17.32.0000</t>
  </si>
  <si>
    <t>29/04/19 20.27.18.0000</t>
  </si>
  <si>
    <t>29/04/19 07.11.25.0000</t>
  </si>
  <si>
    <t>17/04/19 10.54.12.0000</t>
  </si>
  <si>
    <t>30/04/19 14.42.04.0000</t>
  </si>
  <si>
    <t>25/04/19 08.03.13.0000</t>
  </si>
  <si>
    <t>19/04/19 08.09.57.0000</t>
  </si>
  <si>
    <t>26/04/19 17.52.09.0000</t>
  </si>
  <si>
    <t>29/04/19 20.35.59.0000</t>
  </si>
  <si>
    <t>24/04/19 09.19.13.0000</t>
  </si>
  <si>
    <t>25/04/19 08.27.56.0000</t>
  </si>
  <si>
    <t>24/04/19 20.51.56.0000</t>
  </si>
  <si>
    <t>30/04/19 20.35.38.0000</t>
  </si>
  <si>
    <t>11/04/19 14.20.41.0000</t>
  </si>
  <si>
    <t>29/04/19 15.27.47.0000</t>
  </si>
  <si>
    <t>30/04/19 15.37.20.0000</t>
  </si>
  <si>
    <t>26/04/19 14.29.28.0000</t>
  </si>
  <si>
    <t>30/04/19 20.30.13.0000</t>
  </si>
  <si>
    <t>30/04/19 20.52.30.0000</t>
  </si>
  <si>
    <t>26/04/19 10.32.37.0000</t>
  </si>
  <si>
    <t>24/04/19 10.45.19.0000</t>
  </si>
  <si>
    <t>29/04/19 13.14.25.0000</t>
  </si>
  <si>
    <t>23/04/19 08.41.18.0000</t>
  </si>
  <si>
    <t>25/04/19 09.07.53.0000</t>
  </si>
  <si>
    <t>29/04/19 16.14.36.0000</t>
  </si>
  <si>
    <t>26/04/19 15.39.35.0000</t>
  </si>
  <si>
    <t>22/04/19 17.25.43.0000</t>
  </si>
  <si>
    <t>26/04/19 15.00.28.0000</t>
  </si>
  <si>
    <t>29/04/19 15.38.42.0000</t>
  </si>
  <si>
    <t>24/04/19 19.19.52.0000</t>
  </si>
  <si>
    <t>30/04/19 06.59.59.0000</t>
  </si>
  <si>
    <t>29/04/19 08.52.51.0000</t>
  </si>
  <si>
    <t>24/04/19 19.58.53.0000</t>
  </si>
  <si>
    <t>18/04/19 11.40.10.0000</t>
  </si>
  <si>
    <t>25/04/19 12.36.17.0000</t>
  </si>
  <si>
    <t>26/04/19 19.03.17.0000</t>
  </si>
  <si>
    <t>24/04/19 18.29.09.0000</t>
  </si>
  <si>
    <t>24/04/19 07.01.29.0000</t>
  </si>
  <si>
    <t>24/04/19 06.58.00.0000</t>
  </si>
  <si>
    <t>29/04/19 11.27.23.0000</t>
  </si>
  <si>
    <t>29/04/19 08.44.36.0000</t>
  </si>
  <si>
    <t>26/04/19 18.21.06.0000</t>
  </si>
  <si>
    <t>30/04/19 18.07.58.0000</t>
  </si>
  <si>
    <t>29/04/19 08.55.42.0000</t>
  </si>
  <si>
    <t>29/04/19 15.27.40.0000</t>
  </si>
  <si>
    <t>29/04/19 16.50.39.0000</t>
  </si>
  <si>
    <t>30/04/19 12.41.54.0000</t>
  </si>
  <si>
    <t>30/04/19 10.06.27.0000</t>
  </si>
  <si>
    <t>29/04/19 10.10.13.0000</t>
  </si>
  <si>
    <t>30/04/19 07.05.34.0000</t>
  </si>
  <si>
    <t>26/04/19 08.47.24.0000</t>
  </si>
  <si>
    <t>26/04/19 08.13.08.0000</t>
  </si>
  <si>
    <t>26/04/19 11.56.37.0000</t>
  </si>
  <si>
    <t>30/04/19 13.20.34.0000</t>
  </si>
  <si>
    <t>30/04/19 19.08.24.0000</t>
  </si>
  <si>
    <t>25/04/19 07.35.21.0000</t>
  </si>
  <si>
    <t>29/04/19 12.25.24.0000</t>
  </si>
  <si>
    <t>29/04/19 14.33.14.0000</t>
  </si>
  <si>
    <t>25/04/19 08.31.15.0000</t>
  </si>
  <si>
    <t>25/04/19 08.28.23.0000</t>
  </si>
  <si>
    <t>26/04/19 11.06.02.0000</t>
  </si>
  <si>
    <t>30/04/19 06.53.02.0000</t>
  </si>
  <si>
    <t>22/04/19 08.49.51.0000</t>
  </si>
  <si>
    <t>26/04/19 07.33.07.0000</t>
  </si>
  <si>
    <t>26/04/19 09.05.36.0000</t>
  </si>
  <si>
    <t>26/04/19 08.07.47.0000</t>
  </si>
  <si>
    <t>26/04/19 16.27.41.0000</t>
  </si>
  <si>
    <t>30/04/19 07.08.33.0000</t>
  </si>
  <si>
    <t>30/04/19 20.14.44.0000</t>
  </si>
  <si>
    <t>26/04/19 14.17.02.0000</t>
  </si>
  <si>
    <t>30/04/19 18.37.48.0000</t>
  </si>
  <si>
    <t>30/04/19 20.17.13.0000</t>
  </si>
  <si>
    <t>30/04/19 07.07.21.0000</t>
  </si>
  <si>
    <t>26/04/19 09.13.29.0000</t>
  </si>
  <si>
    <t>26/04/19 07.46.55.0000</t>
  </si>
  <si>
    <t>29/04/19 07.34.43.0000</t>
  </si>
  <si>
    <t>26/04/19 19.29.03.0000</t>
  </si>
  <si>
    <t>29/04/19 07.30.25.0000</t>
  </si>
  <si>
    <t>29/04/19 16.10.38.0000</t>
  </si>
  <si>
    <t>26/04/19 08.46.10.0000</t>
  </si>
  <si>
    <t>29/04/19 07.35.30.0000</t>
  </si>
  <si>
    <t>29/04/19 12.25.00.0000</t>
  </si>
  <si>
    <t>30/04/19 07.05.17.0000</t>
  </si>
  <si>
    <t>25/04/19 08.24.30.0000</t>
  </si>
  <si>
    <t>29/04/19 16.02.58.0000</t>
  </si>
  <si>
    <t>29/04/19 20.38.38.0000</t>
  </si>
  <si>
    <t>24/04/19 09.01.10.0000</t>
  </si>
  <si>
    <t>26/04/19 10.54.52.0000</t>
  </si>
  <si>
    <t>26/04/19 11.07.35.0000</t>
  </si>
  <si>
    <t>26/04/19 08.48.01.0000</t>
  </si>
  <si>
    <t>26/04/19 08.42.21.0000</t>
  </si>
  <si>
    <t>29/04/19 07.58.30.0000</t>
  </si>
  <si>
    <t>24/04/19 09.45.14.0000</t>
  </si>
  <si>
    <t>30/04/19 12.19.50.0000</t>
  </si>
  <si>
    <t>30/04/19 18.12.06.0000</t>
  </si>
  <si>
    <t>30/04/19 20.04.51.0000</t>
  </si>
  <si>
    <t>29/04/19 14.10.57.0000</t>
  </si>
  <si>
    <t>30/04/19 20.07.20.0000</t>
  </si>
  <si>
    <t>29/04/19 13.06.45.0000</t>
  </si>
  <si>
    <t>29/04/19 17.21.35.0000</t>
  </si>
  <si>
    <t>29/04/19 08.18.12.0000</t>
  </si>
  <si>
    <t>25/04/19 11.50.25.0000</t>
  </si>
  <si>
    <t>29/04/19 13.02.10.0000</t>
  </si>
  <si>
    <t>30/04/19 06.54.44.0000</t>
  </si>
  <si>
    <t>29/04/19 13.59.30.0000</t>
  </si>
  <si>
    <t>25/04/19 08.29.39.0000</t>
  </si>
  <si>
    <t>30/04/19 17.23.49.0000</t>
  </si>
  <si>
    <t>30/04/19 15.44.21.0000</t>
  </si>
  <si>
    <t>17/04/19 08.49.11.0000</t>
  </si>
  <si>
    <t>26/04/19 13.52.45.0000</t>
  </si>
  <si>
    <t>26/04/19 17.42.02.0000</t>
  </si>
  <si>
    <t>19/04/19 19.55.51.0000</t>
  </si>
  <si>
    <t>24/04/19 12.20.32.0000</t>
  </si>
  <si>
    <t>26/04/19 07.42.31.0000</t>
  </si>
  <si>
    <t>26/04/19 20.02.14.0000</t>
  </si>
  <si>
    <t>25/04/19 08.56.59.0000</t>
  </si>
  <si>
    <t>24/04/19 09.22.51.0000</t>
  </si>
  <si>
    <t>26/04/19 07.39.19.0000</t>
  </si>
  <si>
    <t>25/04/19 07.01.46.0000</t>
  </si>
  <si>
    <t>30/04/19 19.58.02.0000</t>
  </si>
  <si>
    <t>18/04/19 08.08.44.0000</t>
  </si>
  <si>
    <t>23/04/19 16.08.38.0000</t>
  </si>
  <si>
    <t>25/04/19 21.00.24.0000</t>
  </si>
  <si>
    <t>24/04/19 08.59.31.0000</t>
  </si>
  <si>
    <t>17/04/19 07.52.21.0000</t>
  </si>
  <si>
    <t>26/04/19 14.56.44.0000</t>
  </si>
  <si>
    <t>26/04/19 15.56.48.0000</t>
  </si>
  <si>
    <t>19/04/19 19.44.06.0000</t>
  </si>
  <si>
    <t>15/04/19 15.05.46.0000</t>
  </si>
  <si>
    <t>30/04/19 19.58.50.0000</t>
  </si>
  <si>
    <t>26/04/19 20.54.33.0000</t>
  </si>
  <si>
    <t>29/04/19 07.53.26.0000</t>
  </si>
  <si>
    <t>22/04/19 14.07.58.0000</t>
  </si>
  <si>
    <t>26/04/19 15.56.28.0000</t>
  </si>
  <si>
    <t>30/04/19 07.04.13.0000</t>
  </si>
  <si>
    <t>29/04/19 18.54.06.0000</t>
  </si>
  <si>
    <t>30/04/19 15.50.56.0000</t>
  </si>
  <si>
    <t>25/04/19 09.00.25.0000</t>
  </si>
  <si>
    <t>30/04/19 17.21.55.0000</t>
  </si>
  <si>
    <t>30/04/19 09.59.21.0000</t>
  </si>
  <si>
    <t>30/04/19 18.28.53.0000</t>
  </si>
  <si>
    <t>25/04/19 08.10.38.0000</t>
  </si>
  <si>
    <t>29/04/19 14.27.20.0000</t>
  </si>
  <si>
    <t>26/04/19 18.18.25.0000</t>
  </si>
  <si>
    <t>29/04/19 08.28.15.0000</t>
  </si>
  <si>
    <t>11/04/19 20.50.24.0000</t>
  </si>
  <si>
    <t>12/04/19 13.08.15.0000</t>
  </si>
  <si>
    <t>26/04/19 18.13.05.0000</t>
  </si>
  <si>
    <t>11/04/19 09.04.57.0000</t>
  </si>
  <si>
    <t>26/04/19 08.40.57.0000</t>
  </si>
  <si>
    <t>30/04/19 07.06.29.0000</t>
  </si>
  <si>
    <t>29/04/19 17.06.16.0000</t>
  </si>
  <si>
    <t>30/04/19 07.38.07.0000</t>
  </si>
  <si>
    <t>26/04/19 14.16.54.0000</t>
  </si>
  <si>
    <t>23/04/19 10.37.59.0000</t>
  </si>
  <si>
    <t>29/04/19 07.28.52.0000</t>
  </si>
  <si>
    <t>23/04/19 09.37.16.0000</t>
  </si>
  <si>
    <t>30/04/19 07.06.12.0000</t>
  </si>
  <si>
    <t>30/04/19 15.58.58.0000</t>
  </si>
  <si>
    <t>29/04/19 13.12.28.0000</t>
  </si>
  <si>
    <t>25/04/19 08.37.12.0000</t>
  </si>
  <si>
    <t>23/04/19 10.44.18.0000</t>
  </si>
  <si>
    <t>29/04/19 17.10.46.0000</t>
  </si>
  <si>
    <t>26/04/19 19.45.02.0000</t>
  </si>
  <si>
    <t>30/04/19 07.16.26.0000</t>
  </si>
  <si>
    <t>30/04/19 15.42.02.0000</t>
  </si>
  <si>
    <t>30/04/19 17.35.46.0000</t>
  </si>
  <si>
    <t>30/04/19 07.36.03.0000</t>
  </si>
  <si>
    <t>30/04/19 18.59.44.0000</t>
  </si>
  <si>
    <t>30/04/19 20.22.53.0000</t>
  </si>
  <si>
    <t>29/04/19 08.03.29.0000</t>
  </si>
  <si>
    <t>29/04/19 08.17.31.0000</t>
  </si>
  <si>
    <t>26/04/19 12.56.53.0000</t>
  </si>
  <si>
    <t>30/04/19 11.06.10.0000</t>
  </si>
  <si>
    <t>26/04/19 08.26.33.0000</t>
  </si>
  <si>
    <t>30/04/19 08.34.18.0000</t>
  </si>
  <si>
    <t>30/04/19 08.18.14.0000</t>
  </si>
  <si>
    <t>26/04/19 10.02.05.0000</t>
  </si>
  <si>
    <t>29/04/19 16.16.58.0000</t>
  </si>
  <si>
    <t>29/04/19 11.20.25.0000</t>
  </si>
  <si>
    <t>25/04/19 08.27.49.0000</t>
  </si>
  <si>
    <t>24/04/19 08.02.07.0000</t>
  </si>
  <si>
    <t>29/04/19 10.45.33.0000</t>
  </si>
  <si>
    <t>29/04/19 13.22.06.0000</t>
  </si>
  <si>
    <t>30/04/19 13.24.14.0000</t>
  </si>
  <si>
    <t>30/04/19 13.59.13.0000</t>
  </si>
  <si>
    <t>30/04/19 12.06.52.0000</t>
  </si>
  <si>
    <t>30/04/19 15.34.09.0000</t>
  </si>
  <si>
    <t>30/04/19 06.59.13.0000</t>
  </si>
  <si>
    <t>30/04/19 17.58.13.0000</t>
  </si>
  <si>
    <t>30/04/19 18.55.38.0000</t>
  </si>
  <si>
    <t>29/04/19 10.43.44.0000</t>
  </si>
  <si>
    <t>26/04/19 15.36.40.0000</t>
  </si>
  <si>
    <t>25/04/19 15.12.50.0000</t>
  </si>
  <si>
    <t>26/04/19 13.42.40.0000</t>
  </si>
  <si>
    <t>29/04/19 07.03.10.0000</t>
  </si>
  <si>
    <t>30/04/19 18.12.05.0000</t>
  </si>
  <si>
    <t>29/04/19 18.10.31.0000</t>
  </si>
  <si>
    <t>26/04/19 15.40.19.0000</t>
  </si>
  <si>
    <t>26/04/19 10.09.21.0000</t>
  </si>
  <si>
    <t>29/04/19 11.43.58.0000</t>
  </si>
  <si>
    <t>30/04/19 07.01.53.0000</t>
  </si>
  <si>
    <t>30/04/19 07.09.43.0000</t>
  </si>
  <si>
    <t>30/04/19 09.42.41.0000</t>
  </si>
  <si>
    <t>26/04/19 08.27.50.0000</t>
  </si>
  <si>
    <t>24/04/19 10.02.55.0000</t>
  </si>
  <si>
    <t>25/04/19 09.05.28.0000</t>
  </si>
  <si>
    <t>29/04/19 11.31.15.0000</t>
  </si>
  <si>
    <t>30/04/19 07.39.46.0000</t>
  </si>
  <si>
    <t>25/04/19 10.59.04.0000</t>
  </si>
  <si>
    <t>30/04/19 18.50.21.0000</t>
  </si>
  <si>
    <t>25/04/19 09.05.54.0000</t>
  </si>
  <si>
    <t>30/04/19 06.55.24.0000</t>
  </si>
  <si>
    <t>25/04/19 13.28.02.0000</t>
  </si>
  <si>
    <t>25/04/19 15.06.07.0000</t>
  </si>
  <si>
    <t>26/04/19 19.34.49.0000</t>
  </si>
  <si>
    <t>29/04/19 07.47.13.0000</t>
  </si>
  <si>
    <t>30/04/19 11.37.23.0000</t>
  </si>
  <si>
    <t>30/04/19 09.12.13.0000</t>
  </si>
  <si>
    <t>25/04/19 08.43.50.0000</t>
  </si>
  <si>
    <t>26/04/19 15.10.41.0000</t>
  </si>
  <si>
    <t>26/04/19 11.49.22.0000</t>
  </si>
  <si>
    <t>29/04/19 07.23.36.0000</t>
  </si>
  <si>
    <t>29/04/19 12.38.18.0000</t>
  </si>
  <si>
    <t>29/04/19 07.48.45.0000</t>
  </si>
  <si>
    <t>30/04/19 11.31.35.0000</t>
  </si>
  <si>
    <t>26/04/19 17.07.01.0000</t>
  </si>
  <si>
    <t>25/04/19 10.04.21.0000</t>
  </si>
  <si>
    <t>29/04/19 07.46.41.0000</t>
  </si>
  <si>
    <t>29/04/19 13.07.34.0000</t>
  </si>
  <si>
    <t>29/04/19 15.24.11.0000</t>
  </si>
  <si>
    <t>30/04/19 12.18.48.0000</t>
  </si>
  <si>
    <t>24/04/19 13.08.14.0000</t>
  </si>
  <si>
    <t>26/04/19 11.53.19.0000</t>
  </si>
  <si>
    <t>30/04/19 07.17.45.0000</t>
  </si>
  <si>
    <t>25/04/19 13.52.12.0000</t>
  </si>
  <si>
    <t>30/04/19 16.56.54.0000</t>
  </si>
  <si>
    <t>29/04/19 15.15.32.0000</t>
  </si>
  <si>
    <t>29/04/19 07.40.04.0000</t>
  </si>
  <si>
    <t>29/04/19 13.29.52.0000</t>
  </si>
  <si>
    <t>30/04/19 07.06.57.0000</t>
  </si>
  <si>
    <t>26/04/19 08.12.51.0000</t>
  </si>
  <si>
    <t>29/04/19 07.39.36.0000</t>
  </si>
  <si>
    <t>29/04/19 16.22.01.0000</t>
  </si>
  <si>
    <t>29/04/19 20.23.37.0000</t>
  </si>
  <si>
    <t>26/04/19 14.05.34.0000</t>
  </si>
  <si>
    <t>30/04/19 17.55.54.0000</t>
  </si>
  <si>
    <t>26/04/19 16.39.11.0000</t>
  </si>
  <si>
    <t>30/04/19 17.50.32.0000</t>
  </si>
  <si>
    <t>29/04/19 17.53.53.0000</t>
  </si>
  <si>
    <t>30/04/19 16.25.09.0000</t>
  </si>
  <si>
    <t>30/04/19 18.51.17.0000</t>
  </si>
  <si>
    <t>29/04/19 14.29.58.0000</t>
  </si>
  <si>
    <t>24/04/19 13.23.45.0000</t>
  </si>
  <si>
    <t>29/04/19 10.25.48.0000</t>
  </si>
  <si>
    <t>29/04/19 14.18.05.0000</t>
  </si>
  <si>
    <t>29/04/19 19.52.28.0000</t>
  </si>
  <si>
    <t>24/04/19 09.15.39.0000</t>
  </si>
  <si>
    <t>29/04/19 07.14.37.0000</t>
  </si>
  <si>
    <t>29/04/19 08.19.18.0000</t>
  </si>
  <si>
    <t>26/04/19 18.47.28.0000</t>
  </si>
  <si>
    <t>29/04/19 13.21.34.0000</t>
  </si>
  <si>
    <t>26/04/19 18.42.18.0000</t>
  </si>
  <si>
    <t>29/04/19 07.50.18.0000</t>
  </si>
  <si>
    <t>29/04/19 08.26.03.0000</t>
  </si>
  <si>
    <t>29/04/19 14.56.18.0000</t>
  </si>
  <si>
    <t>29/04/19 18.17.22.0000</t>
  </si>
  <si>
    <t>26/04/19 10.29.19.0000</t>
  </si>
  <si>
    <t>29/04/19 07.58.19.0000</t>
  </si>
  <si>
    <t>29/04/19 10.03.26.0000</t>
  </si>
  <si>
    <t>30/04/19 07.18.55.0000</t>
  </si>
  <si>
    <t>30/04/19 16.56.12.0000</t>
  </si>
  <si>
    <t>29/04/19 14.09.28.0000</t>
  </si>
  <si>
    <t>26/04/19 14.56.15.0000</t>
  </si>
  <si>
    <t>25/04/19 20.08.34.0000</t>
  </si>
  <si>
    <t>29/04/19 17.39.13.0000</t>
  </si>
  <si>
    <t>29/04/19 07.44.12.0000</t>
  </si>
  <si>
    <t>30/04/19 17.23.56.0000</t>
  </si>
  <si>
    <t>30/04/19 16.25.00.0000</t>
  </si>
  <si>
    <t>26/04/19 17.10.45.0000</t>
  </si>
  <si>
    <t>30/04/19 07.40.56.0000</t>
  </si>
  <si>
    <t>30/04/19 09.03.27.0000</t>
  </si>
  <si>
    <t>30/04/19 07.07.45.0000</t>
  </si>
  <si>
    <t>30/04/19 18.43.16.0000</t>
  </si>
  <si>
    <t>30/04/19 18.14.26.0000</t>
  </si>
  <si>
    <t>29/04/19 11.59.52.0000</t>
  </si>
  <si>
    <t>29/04/19 08.43.34.0000</t>
  </si>
  <si>
    <t>25/04/19 07.02.53.0000</t>
  </si>
  <si>
    <t>30/04/19 14.03.45.0000</t>
  </si>
  <si>
    <t>29/04/19 07.39.43.0000</t>
  </si>
  <si>
    <t>25/04/19 08.50.09.0000</t>
  </si>
  <si>
    <t>29/04/19 19.13.55.0000</t>
  </si>
  <si>
    <t>26/04/19 12.24.32.0000</t>
  </si>
  <si>
    <t>30/04/19 10.20.54.0000</t>
  </si>
  <si>
    <t>29/04/19 07.15.46.0000</t>
  </si>
  <si>
    <t>24/04/19 07.15.13.0000</t>
  </si>
  <si>
    <t>30/04/19 18.33.50.0000</t>
  </si>
  <si>
    <t>30/04/19 18.44.34.0000</t>
  </si>
  <si>
    <t>26/04/19 08.37.39.0000</t>
  </si>
  <si>
    <t>30/04/19 07.03.26.0000</t>
  </si>
  <si>
    <t>29/04/19 07.32.10.0000</t>
  </si>
  <si>
    <t>30/04/19 18.53.41.0000</t>
  </si>
  <si>
    <t>30/04/19 11.20.41.0000</t>
  </si>
  <si>
    <t>25/04/19 11.22.24.0000</t>
  </si>
  <si>
    <t>05/04/19 08.40.56.0000</t>
  </si>
  <si>
    <t>30/04/19 10.55.56.0000</t>
  </si>
  <si>
    <t>26/04/19 07.52.37.0000</t>
  </si>
  <si>
    <t>04/04/19 08.47.54.0000</t>
  </si>
  <si>
    <t>30/04/19 15.53.10.0000</t>
  </si>
  <si>
    <t>30/04/19 08.30.44.0000</t>
  </si>
  <si>
    <t>30/04/19 09.52.09.0000</t>
  </si>
  <si>
    <t>25/04/19 11.56.05.0000</t>
  </si>
  <si>
    <t>26/04/19 14.57.17.0000</t>
  </si>
  <si>
    <t>25/04/19 08.32.40.0000</t>
  </si>
  <si>
    <t>29/04/19 14.21.38.0000</t>
  </si>
  <si>
    <t>26/04/19 18.04.17.0000</t>
  </si>
  <si>
    <t>30/04/19 08.13.56.0000</t>
  </si>
  <si>
    <t>29/04/19 07.37.04.0000</t>
  </si>
  <si>
    <t>26/04/19 11.44.53.0000</t>
  </si>
  <si>
    <t>30/04/19 08.07.20.0000</t>
  </si>
  <si>
    <t>30/04/19 07.01.57.0000</t>
  </si>
  <si>
    <t>24/04/19 09.02.03.0000</t>
  </si>
  <si>
    <t>30/04/19 20.12.54.0000</t>
  </si>
  <si>
    <t>24/04/19 08.54.42.0000</t>
  </si>
  <si>
    <t>26/04/19 15.29.31.0000</t>
  </si>
  <si>
    <t>24/04/19 11.15.53.0000</t>
  </si>
  <si>
    <t>25/04/19 11.18.16.0000</t>
  </si>
  <si>
    <t>24/04/19 09.00.42.0000</t>
  </si>
  <si>
    <t>09/04/19 09.05.15.0000</t>
  </si>
  <si>
    <t>29/04/19 08.30.00.0000</t>
  </si>
  <si>
    <t>26/04/19 07.40.09.0000</t>
  </si>
  <si>
    <t>30/04/19 19.25.20.0000</t>
  </si>
  <si>
    <t>18/04/19 10.08.38.0000</t>
  </si>
  <si>
    <t>23/04/19 09.01.13.0000</t>
  </si>
  <si>
    <t>29/04/19 07.50.20.0000</t>
  </si>
  <si>
    <t>30/04/19 07.52.37.0000</t>
  </si>
  <si>
    <t>30/04/19 08.26.16.0000</t>
  </si>
  <si>
    <t>30/04/19 07.37.39.0000</t>
  </si>
  <si>
    <t>30/04/19 16.37.27.0000</t>
  </si>
  <si>
    <t>30/04/19 20.28.30.0000</t>
  </si>
  <si>
    <t>30/04/19 18.41.51.0000</t>
  </si>
  <si>
    <t>30/04/19 18.06.49.0000</t>
  </si>
  <si>
    <t>30/04/19 20.15.22.0000</t>
  </si>
  <si>
    <t>30/04/19 08.25.24.0000</t>
  </si>
  <si>
    <t>26/04/19 08.55.05.0000</t>
  </si>
  <si>
    <t>29/04/19 13.13.00.0000</t>
  </si>
  <si>
    <t>29/04/19 18.09.21.0000</t>
  </si>
  <si>
    <t>30/04/19 16.59.42.0000</t>
  </si>
  <si>
    <t>29/04/19 08.04.43.0000</t>
  </si>
  <si>
    <t>26/04/19 12.12.11.0000</t>
  </si>
  <si>
    <t>30/04/19 11.30.09.0000</t>
  </si>
  <si>
    <t>29/04/19 07.17.22.0000</t>
  </si>
  <si>
    <t>30/04/19 13.22.20.0000</t>
  </si>
  <si>
    <t>29/04/19 08.30.02.0000</t>
  </si>
  <si>
    <t>29/04/19 15.20.56.0000</t>
  </si>
  <si>
    <t>30/04/19 11.44.06.0000</t>
  </si>
  <si>
    <t>30/04/19 20.53.15.0000</t>
  </si>
  <si>
    <t>30/04/19 16.08.16.0000</t>
  </si>
  <si>
    <t>26/04/19 17.53.33.0000</t>
  </si>
  <si>
    <t>30/04/19 07.08.59.0000</t>
  </si>
  <si>
    <t>30/04/19 10.01.54.0000</t>
  </si>
  <si>
    <t>29/04/19 21.03.21.0000</t>
  </si>
  <si>
    <t>30/04/19 07.46.43.0000</t>
  </si>
  <si>
    <t>30/04/19 18.50.46.0000</t>
  </si>
  <si>
    <t>26/04/19 08.50.25.0000</t>
  </si>
  <si>
    <t>23/04/19 19.36.04.0000</t>
  </si>
  <si>
    <t>29/04/19 08.54.34.0000</t>
  </si>
  <si>
    <t>26/04/19 14.26.56.0000</t>
  </si>
  <si>
    <t>29/04/19 15.31.37.0000</t>
  </si>
  <si>
    <t>29/04/19 10.32.07.0000</t>
  </si>
  <si>
    <t>29/04/19 17.57.56.0000</t>
  </si>
  <si>
    <t>29/04/19 18.37.15.0000</t>
  </si>
  <si>
    <t>30/04/19 19.10.14.0000</t>
  </si>
  <si>
    <t>29/04/19 19.20.22.0000</t>
  </si>
  <si>
    <t>30/04/19 08.28.11.0000</t>
  </si>
  <si>
    <t>30/04/19 17.59.52.0000</t>
  </si>
  <si>
    <t>29/04/19 13.24.56.0000</t>
  </si>
  <si>
    <t>29/04/19 07.29.43.0000</t>
  </si>
  <si>
    <t>23/04/19 09.09.57.0000</t>
  </si>
  <si>
    <t>26/04/19 19.15.22.0000</t>
  </si>
  <si>
    <t>29/04/19 18.17.27.0000</t>
  </si>
  <si>
    <t>25/04/19 10.12.18.0000</t>
  </si>
  <si>
    <t>15/04/19 18.48.38.0000</t>
  </si>
  <si>
    <t>26/04/19 08.47.44.0000</t>
  </si>
  <si>
    <t>12/04/19 20.29.17.0000</t>
  </si>
  <si>
    <t>02/04/19 14.23.33.0000</t>
  </si>
  <si>
    <t>24/04/19 07.27.16.0000</t>
  </si>
  <si>
    <t>30/04/19 17.08.43.0000</t>
  </si>
  <si>
    <t>26/04/19 13.19.50.0000</t>
  </si>
  <si>
    <t>09/04/19 20.03.14.0000</t>
  </si>
  <si>
    <t>25/04/19 21.06.10.0000</t>
  </si>
  <si>
    <t>29/04/19 07.49.41.0000</t>
  </si>
  <si>
    <t>25/04/19 08.37.09.0000</t>
  </si>
  <si>
    <t>29/04/19 07.31.13.0000</t>
  </si>
  <si>
    <t>25/04/19 08.07.27.0000</t>
  </si>
  <si>
    <t>30/04/19 20.10.14.0000</t>
  </si>
  <si>
    <t>30/04/19 06.52.35.0000</t>
  </si>
  <si>
    <t>30/04/19 07.00.08.0000</t>
  </si>
  <si>
    <t>30/04/19 19.20.14.0000</t>
  </si>
  <si>
    <t>26/04/19 11.27.46.0000</t>
  </si>
  <si>
    <t>30/04/19 07.58.08.0000</t>
  </si>
  <si>
    <t>30/04/19 08.23.10.0000</t>
  </si>
  <si>
    <t>29/04/19 07.38.05.0000</t>
  </si>
  <si>
    <t>29/04/19 12.00.56.0000</t>
  </si>
  <si>
    <t>29/04/19 11.23.25.0000</t>
  </si>
  <si>
    <t>26/04/19 08.36.51.0000</t>
  </si>
  <si>
    <t>30/04/19 09.42.16.0000</t>
  </si>
  <si>
    <t>30/04/19 09.01.55.0000</t>
  </si>
  <si>
    <t>29/04/19 10.08.00.0000</t>
  </si>
  <si>
    <t>30/04/19 07.12.50.0000</t>
  </si>
  <si>
    <t>29/04/19 16.12.51.0000</t>
  </si>
  <si>
    <t>26/04/19 15.08.26.0000</t>
  </si>
  <si>
    <t>30/04/19 14.31.10.0000</t>
  </si>
  <si>
    <t>30/04/19 07.41.06.0000</t>
  </si>
  <si>
    <t>25/04/19 10.09.06.0000</t>
  </si>
  <si>
    <t>30/04/19 07.22.27.0000</t>
  </si>
  <si>
    <t>30/04/19 17.57.27.0000</t>
  </si>
  <si>
    <t>29/04/19 07.41.06.0000</t>
  </si>
  <si>
    <t>30/04/19 06.58.59.0000</t>
  </si>
  <si>
    <t>25/04/19 10.52.07.0000</t>
  </si>
  <si>
    <t>29/04/19 10.46.07.0000</t>
  </si>
  <si>
    <t>29/04/19 15.11.13.0000</t>
  </si>
  <si>
    <t>29/04/19 11.43.57.0000</t>
  </si>
  <si>
    <t>30/04/19 07.39.36.0000</t>
  </si>
  <si>
    <t>30/04/19 06.58.57.0000</t>
  </si>
  <si>
    <t>26/04/19 12.25.50.0000</t>
  </si>
  <si>
    <t>25/04/19 19.51.15.0000</t>
  </si>
  <si>
    <t>30/04/19 12.17.39.0000</t>
  </si>
  <si>
    <t>26/04/19 08.04.16.0000</t>
  </si>
  <si>
    <t>30/04/19 15.35.07.0000</t>
  </si>
  <si>
    <t>30/04/19 17.30.28.0000</t>
  </si>
  <si>
    <t>26/04/19 13.16.38.0000</t>
  </si>
  <si>
    <t>30/04/19 07.15.32.0000</t>
  </si>
  <si>
    <t>29/04/19 15.58.08.0000</t>
  </si>
  <si>
    <t>25/04/19 18.20.38.0000</t>
  </si>
  <si>
    <t>25/04/19 10.33.55.0000</t>
  </si>
  <si>
    <t>29/04/19 08.25.28.0000</t>
  </si>
  <si>
    <t>26/04/19 19.33.35.0000</t>
  </si>
  <si>
    <t>25/04/19 14.17.52.0000</t>
  </si>
  <si>
    <t>25/04/19 17.51.17.0000</t>
  </si>
  <si>
    <t>25/04/19 10.37.26.0000</t>
  </si>
  <si>
    <t>26/04/19 20.28.42.0000</t>
  </si>
  <si>
    <t>26/04/19 06.57.55.0000</t>
  </si>
  <si>
    <t>30/04/19 08.26.55.0000</t>
  </si>
  <si>
    <t>30/04/19 12.57.53.0000</t>
  </si>
  <si>
    <t>30/04/19 18.10.04.0000</t>
  </si>
  <si>
    <t>29/04/19 10.00.55.0000</t>
  </si>
  <si>
    <t>29/04/19 08.14.41.0000</t>
  </si>
  <si>
    <t>30/04/19 07.26.26.0000</t>
  </si>
  <si>
    <t>30/04/19 19.43.33.0000</t>
  </si>
  <si>
    <t>29/04/19 08.16.31.0000</t>
  </si>
  <si>
    <t>26/04/19 08.48.10.0000</t>
  </si>
  <si>
    <t>29/04/19 08.07.47.0000</t>
  </si>
  <si>
    <t>30/04/19 08.34.33.0000</t>
  </si>
  <si>
    <t>30/04/19 10.24.27.0000</t>
  </si>
  <si>
    <t>29/04/19 11.28.39.0000</t>
  </si>
  <si>
    <t>30/04/19 10.10.12.0000</t>
  </si>
  <si>
    <t>30/04/19 11.47.25.0000</t>
  </si>
  <si>
    <t>29/04/19 13.45.05.0000</t>
  </si>
  <si>
    <t>30/04/19 07.35.15.0000</t>
  </si>
  <si>
    <t>30/04/19 17.32.00.0000</t>
  </si>
  <si>
    <t>26/04/19 10.34.35.0000</t>
  </si>
  <si>
    <t>30/04/19 13.29.16.0000</t>
  </si>
  <si>
    <t>30/04/19 19.50.33.0000</t>
  </si>
  <si>
    <t>29/04/19 08.36.36.0000</t>
  </si>
  <si>
    <t>30/04/19 07.23.40.0000</t>
  </si>
  <si>
    <t>30/04/19 07.25.26.0000</t>
  </si>
  <si>
    <t>29/04/19 11.49.31.0000</t>
  </si>
  <si>
    <t>30/04/19 08.21.01.0000</t>
  </si>
  <si>
    <t>30/04/19 13.30.30.0000</t>
  </si>
  <si>
    <t>29/04/19 17.42.49.0000</t>
  </si>
  <si>
    <t>30/04/19 15.22.08.0000</t>
  </si>
  <si>
    <t>30/04/19 13.05.46.0000</t>
  </si>
  <si>
    <t>29/04/19 08.35.35.0000</t>
  </si>
  <si>
    <t>25/04/19 08.18.04.0000</t>
  </si>
  <si>
    <t>30/04/19 07.48.29.0000</t>
  </si>
  <si>
    <t>26/04/19 07.59.28.0000</t>
  </si>
  <si>
    <t>29/04/19 07.50.48.0000</t>
  </si>
  <si>
    <t>30/04/19 07.30.57.0000</t>
  </si>
  <si>
    <t>26/04/19 17.20.29.0000</t>
  </si>
  <si>
    <t>25/04/19 17.53.33.0000</t>
  </si>
  <si>
    <t>25/04/19 09.45.16.0000</t>
  </si>
  <si>
    <t>30/04/19 17.20.34.0000</t>
  </si>
  <si>
    <t>25/04/19 08.29.51.0000</t>
  </si>
  <si>
    <t>26/04/19 09.27.26.0000</t>
  </si>
  <si>
    <t>29/04/19 15.13.04.0000</t>
  </si>
  <si>
    <t>29/04/19 10.22.35.0000</t>
  </si>
  <si>
    <t>30/04/19 09.34.01.0000</t>
  </si>
  <si>
    <t>30/04/19 15.47.33.0000</t>
  </si>
  <si>
    <t>29/04/19 07.28.03.0000</t>
  </si>
  <si>
    <t>26/04/19 08.01.07.0000</t>
  </si>
  <si>
    <t>26/04/19 20.51.00.0000</t>
  </si>
  <si>
    <t>25/04/19 21.03.20.0000</t>
  </si>
  <si>
    <t>19/04/19 07.59.58.0000</t>
  </si>
  <si>
    <t>26/04/19 08.22.05.0000</t>
  </si>
  <si>
    <t>25/04/19 11.57.56.0000</t>
  </si>
  <si>
    <t>26/04/19 07.50.47.0000</t>
  </si>
  <si>
    <t>25/04/19 08.20.32.0000</t>
  </si>
  <si>
    <t>30/04/19 07.22.26.0000</t>
  </si>
  <si>
    <t>30/04/19 11.08.59.0000</t>
  </si>
  <si>
    <t>30/04/19 17.58.08.0000</t>
  </si>
  <si>
    <t>26/04/19 16.28.29.0000</t>
  </si>
  <si>
    <t>29/04/19 08.18.57.0000</t>
  </si>
  <si>
    <t>29/04/19 11.09.48.0000</t>
  </si>
  <si>
    <t>30/04/19 14.52.58.0000</t>
  </si>
  <si>
    <t>29/04/19 08.35.29.0000</t>
  </si>
  <si>
    <t>29/04/19 20.39.27.0000</t>
  </si>
  <si>
    <t>29/04/19 15.06.03.0000</t>
  </si>
  <si>
    <t>25/04/19 11.51.48.0000</t>
  </si>
  <si>
    <t>30/04/19 19.23.47.0000</t>
  </si>
  <si>
    <t>29/04/19 19.48.07.0000</t>
  </si>
  <si>
    <t>29/04/19 20.52.07.0000</t>
  </si>
  <si>
    <t>29/04/19 16.38.38.0000</t>
  </si>
  <si>
    <t>29/04/19 10.13.48.0000</t>
  </si>
  <si>
    <t>26/04/19 13.38.33.0000</t>
  </si>
  <si>
    <t>26/04/19 20.04.56.0000</t>
  </si>
  <si>
    <t>30/04/19 12.36.53.0000</t>
  </si>
  <si>
    <t>30/04/19 19.38.27.0000</t>
  </si>
  <si>
    <t>26/04/19 15.47.02.0000</t>
  </si>
  <si>
    <t>26/04/19 07.37.49.0000</t>
  </si>
  <si>
    <t>26/04/19 08.13.35.0000</t>
  </si>
  <si>
    <t>26/04/19 08.23.19.0000</t>
  </si>
  <si>
    <t>29/04/19 09.04.52.0000</t>
  </si>
  <si>
    <t>26/04/19 19.02.10.0000</t>
  </si>
  <si>
    <t>30/04/19 07.05.33.0000</t>
  </si>
  <si>
    <t>26/04/19 08.58.24.0000</t>
  </si>
  <si>
    <t>30/04/19 12.36.04.0000</t>
  </si>
  <si>
    <t>25/04/19 10.33.19.0000</t>
  </si>
  <si>
    <t>26/04/19 08.24.23.0000</t>
  </si>
  <si>
    <t>30/04/19 17.18.41.0000</t>
  </si>
  <si>
    <t>29/04/19 16.35.00.0000</t>
  </si>
  <si>
    <t>29/04/19 15.07.26.0000</t>
  </si>
  <si>
    <t>30/04/19 09.28.23.0000</t>
  </si>
  <si>
    <t>30/04/19 07.18.58.0000</t>
  </si>
  <si>
    <t>23/04/19 15.42.08.0000</t>
  </si>
  <si>
    <t>26/04/19 12.03.19.0000</t>
  </si>
  <si>
    <t>26/04/19 20.59.05.0000</t>
  </si>
  <si>
    <t>26/04/19 08.21.43.0000</t>
  </si>
  <si>
    <t>26/04/19 08.32.47.0000</t>
  </si>
  <si>
    <t>26/04/19 13.36.57.0000</t>
  </si>
  <si>
    <t>25/04/19 13.13.42.0000</t>
  </si>
  <si>
    <t>30/04/19 14.23.36.0000</t>
  </si>
  <si>
    <t>29/04/19 07.17.26.0000</t>
  </si>
  <si>
    <t>30/04/19 07.10.07.0000</t>
  </si>
  <si>
    <t>29/04/19 14.33.08.0000</t>
  </si>
  <si>
    <t>30/04/19 20.26.25.0000</t>
  </si>
  <si>
    <t>25/04/19 12.26.40.0000</t>
  </si>
  <si>
    <t>25/04/19 12.00.43.0000</t>
  </si>
  <si>
    <t>29/04/19 07.57.15.0000</t>
  </si>
  <si>
    <t>29/04/19 07.51.45.0000</t>
  </si>
  <si>
    <t>29/04/19 16.24.07.0000</t>
  </si>
  <si>
    <t>30/04/19 07.36.56.0000</t>
  </si>
  <si>
    <t>29/04/19 06.56.58.0000</t>
  </si>
  <si>
    <t>30/04/19 07.19.56.0000</t>
  </si>
  <si>
    <t>26/04/19 08.58.07.0000</t>
  </si>
  <si>
    <t>30/04/19 18.07.44.0000</t>
  </si>
  <si>
    <t>30/04/19 13.17.51.0000</t>
  </si>
  <si>
    <t>29/04/19 07.22.38.0000</t>
  </si>
  <si>
    <t>30/04/19 09.26.46.0000</t>
  </si>
  <si>
    <t>25/04/19 13.53.05.0000</t>
  </si>
  <si>
    <t>30/04/19 07.11.59.0000</t>
  </si>
  <si>
    <t>30/04/19 07.12.30.0000</t>
  </si>
  <si>
    <t>30/04/19 12.53.39.0000</t>
  </si>
  <si>
    <t>30/04/19 08.42.54.0000</t>
  </si>
  <si>
    <t>29/04/19 11.47.58.0000</t>
  </si>
  <si>
    <t>30/04/19 07.01.24.0000</t>
  </si>
  <si>
    <t>30/04/19 06.59.55.0000</t>
  </si>
  <si>
    <t>25/04/19 10.17.51.0000</t>
  </si>
  <si>
    <t>30/04/19 08.23.29.0000</t>
  </si>
  <si>
    <t>30/04/19 08.37.41.0000</t>
  </si>
  <si>
    <t>26/04/19 09.01.33.0000</t>
  </si>
  <si>
    <t>30/04/19 12.18.42.0000</t>
  </si>
  <si>
    <t>18/04/19 08.16.40.0000</t>
  </si>
  <si>
    <t>29/04/19 07.25.35.0000</t>
  </si>
  <si>
    <t>29/04/19 12.36.53.0000</t>
  </si>
  <si>
    <t>25/04/19 10.20.19.0000</t>
  </si>
  <si>
    <t>30/04/19 11.20.38.0000</t>
  </si>
  <si>
    <t>26/04/19 08.13.02.0000</t>
  </si>
  <si>
    <t>29/04/19 07.33.27.0000</t>
  </si>
  <si>
    <t>25/04/19 16.41.49.0000</t>
  </si>
  <si>
    <t>30/04/19 06.54.31.0000</t>
  </si>
  <si>
    <t>30/04/19 18.53.37.0000</t>
  </si>
  <si>
    <t>30/04/19 18.55.17.0000</t>
  </si>
  <si>
    <t>29/04/19 08.07.19.0000</t>
  </si>
  <si>
    <t>25/04/19 06.50.18.0000</t>
  </si>
  <si>
    <t>29/04/19 14.11.26.0000</t>
  </si>
  <si>
    <t>26/04/19 14.39.33.0000</t>
  </si>
  <si>
    <t>30/04/19 08.06.12.0000</t>
  </si>
  <si>
    <t>30/04/19 18.55.19.0000</t>
  </si>
  <si>
    <t>26/04/19 19.39.44.0000</t>
  </si>
  <si>
    <t>25/04/19 10.17.43.0000</t>
  </si>
  <si>
    <t>30/04/19 20.27.24.0000</t>
  </si>
  <si>
    <t>29/04/19 07.10.06.0000</t>
  </si>
  <si>
    <t>30/04/19 16.21.49.0000</t>
  </si>
  <si>
    <t>30/04/19 13.44.29.0000</t>
  </si>
  <si>
    <t>29/04/19 10.50.48.0000</t>
  </si>
  <si>
    <t>25/04/19 13.15.02.0000</t>
  </si>
  <si>
    <t>29/04/19 08.34.19.0000</t>
  </si>
  <si>
    <t>29/04/19 18.17.30.0000</t>
  </si>
  <si>
    <t>26/04/19 08.44.25.0000</t>
  </si>
  <si>
    <t>26/04/19 20.55.02.0000</t>
  </si>
  <si>
    <t>29/04/19 07.55.55.0000</t>
  </si>
  <si>
    <t>29/04/19 07.42.09.0000</t>
  </si>
  <si>
    <t>30/04/19 14.41.29.0000</t>
  </si>
  <si>
    <t>29/04/19 07.44.19.0000</t>
  </si>
  <si>
    <t>29/04/19 16.22.24.0000</t>
  </si>
  <si>
    <t>26/04/19 08.57.32.0000</t>
  </si>
  <si>
    <t>29/04/19 12.58.32.0000</t>
  </si>
  <si>
    <t>25/04/19 12.17.55.0000</t>
  </si>
  <si>
    <t>30/04/19 08.28.30.0000</t>
  </si>
  <si>
    <t>30/04/19 18.12.38.0000</t>
  </si>
  <si>
    <t>30/04/19 18.05.07.0000</t>
  </si>
  <si>
    <t>26/04/19 19.04.03.0000</t>
  </si>
  <si>
    <t>26/04/19 14.18.47.0000</t>
  </si>
  <si>
    <t>29/04/19 07.33.44.0000</t>
  </si>
  <si>
    <t>30/04/19 17.01.30.0000</t>
  </si>
  <si>
    <t>29/04/19 08.00.42.0000</t>
  </si>
  <si>
    <t>29/04/19 14.01.35.0000</t>
  </si>
  <si>
    <t>26/04/19 13.27.30.0000</t>
  </si>
  <si>
    <t>26/04/19 08.23.14.0000</t>
  </si>
  <si>
    <t>29/04/19 15.36.06.0000</t>
  </si>
  <si>
    <t>26/04/19 08.21.51.0000</t>
  </si>
  <si>
    <t>23/04/19 09.06.01.0000</t>
  </si>
  <si>
    <t>25/04/19 10.00.35.0000</t>
  </si>
  <si>
    <t>29/04/19 21.05.19.0000</t>
  </si>
  <si>
    <t>30/04/19 08.59.42.0000</t>
  </si>
  <si>
    <t>29/04/19 10.53.28.0000</t>
  </si>
  <si>
    <t>29/04/19 07.32.43.0000</t>
  </si>
  <si>
    <t>29/04/19 17.59.04.0000</t>
  </si>
  <si>
    <t>30/04/19 14.47.04.0000</t>
  </si>
  <si>
    <t>30/04/19 07.02.20.0000</t>
  </si>
  <si>
    <t>26/04/19 11.36.44.0000</t>
  </si>
  <si>
    <t>29/04/19 13.45.43.0000</t>
  </si>
  <si>
    <t>26/04/19 19.50.06.0000</t>
  </si>
  <si>
    <t>30/04/19 16.11.41.0000</t>
  </si>
  <si>
    <t>29/04/19 18.21.01.0000</t>
  </si>
  <si>
    <t>30/04/19 13.47.48.0000</t>
  </si>
  <si>
    <t>25/04/19 09.31.36.0000</t>
  </si>
  <si>
    <t>26/04/19 08.27.24.0000</t>
  </si>
  <si>
    <t>25/04/19 10.13.25.0000</t>
  </si>
  <si>
    <t>29/04/19 10.27.41.0000</t>
  </si>
  <si>
    <t>29/04/19 15.13.40.0000</t>
  </si>
  <si>
    <t>29/04/19 14.59.27.0000</t>
  </si>
  <si>
    <t>30/04/19 13.26.11.0000</t>
  </si>
  <si>
    <t>29/04/19 11.28.43.0000</t>
  </si>
  <si>
    <t>29/04/19 15.38.30.0000</t>
  </si>
  <si>
    <t>25/04/19 09.15.19.0000</t>
  </si>
  <si>
    <t>26/04/19 15.50.28.0000</t>
  </si>
  <si>
    <t>26/04/19 08.09.16.0000</t>
  </si>
  <si>
    <t>26/04/19 13.28.21.0000</t>
  </si>
  <si>
    <t>26/04/19 10.43.42.0000</t>
  </si>
  <si>
    <t>30/04/19 10.10.19.0000</t>
  </si>
  <si>
    <t>15/04/19 08.36.43.0000</t>
  </si>
  <si>
    <t>30/04/19 07.19.47.0000</t>
  </si>
  <si>
    <t>26/04/19 08.26.59.0000</t>
  </si>
  <si>
    <t>24/04/19 18.09.16.0000</t>
  </si>
  <si>
    <t>29/04/19 17.52.17.0000</t>
  </si>
  <si>
    <t>30/04/19 15.04.34.0000</t>
  </si>
  <si>
    <t>29/04/19 07.43.39.0000</t>
  </si>
  <si>
    <t>29/04/19 13.29.48.0000</t>
  </si>
  <si>
    <t>30/04/19 11.41.54.0000</t>
  </si>
  <si>
    <t>30/04/19 18.59.47.0000</t>
  </si>
  <si>
    <t>29/04/19 15.33.25.0000</t>
  </si>
  <si>
    <t>29/04/19 10.02.05.0000</t>
  </si>
  <si>
    <t>30/04/19 17.23.43.0000</t>
  </si>
  <si>
    <t>29/04/19 21.00.39.0000</t>
  </si>
  <si>
    <t>29/04/19 09.06.35.0000</t>
  </si>
  <si>
    <t>24/04/19 08.29.04.0000</t>
  </si>
  <si>
    <t>30/04/19 10.48.34.0000</t>
  </si>
  <si>
    <t>30/04/19 20.05.36.0000</t>
  </si>
  <si>
    <t>26/04/19 12.21.33.0000</t>
  </si>
  <si>
    <t>24/04/19 10.30.36.0000</t>
  </si>
  <si>
    <t>26/04/19 10.14.19.0000</t>
  </si>
  <si>
    <t>26/04/19 07.59.24.0000</t>
  </si>
  <si>
    <t>26/04/19 07.09.48.0000</t>
  </si>
  <si>
    <t>29/04/19 10.40.34.0000</t>
  </si>
  <si>
    <t>30/04/19 07.11.00.0000</t>
  </si>
  <si>
    <t>30/04/19 13.34.51.0000</t>
  </si>
  <si>
    <t>24/04/19 11.45.57.0000</t>
  </si>
  <si>
    <t>30/04/19 14.55.54.0000</t>
  </si>
  <si>
    <t>29/04/19 17.31.57.0000</t>
  </si>
  <si>
    <t>30/04/19 18.33.43.0000</t>
  </si>
  <si>
    <t>30/04/19 13.16.40.0000</t>
  </si>
  <si>
    <t>26/04/19 08.05.07.0000</t>
  </si>
  <si>
    <t>30/04/19 18.14.08.0000</t>
  </si>
  <si>
    <t>19/04/19 07.58.05.0000</t>
  </si>
  <si>
    <t>19/04/19 17.17.52.0000</t>
  </si>
  <si>
    <t>15/04/19 11.42.07.0000</t>
  </si>
  <si>
    <t>25/04/19 07.12.30.0000</t>
  </si>
  <si>
    <t>29/04/19 14.12.58.0000</t>
  </si>
  <si>
    <t>30/04/19 12.31.35.0000</t>
  </si>
  <si>
    <t>25/04/19 07.43.24.0000</t>
  </si>
  <si>
    <t>29/04/19 11.21.11.0000</t>
  </si>
  <si>
    <t>25/04/19 08.46.01.0000</t>
  </si>
  <si>
    <t>30/04/19 13.54.29.0000</t>
  </si>
  <si>
    <t>30/04/19 14.12.26.0000</t>
  </si>
  <si>
    <t>30/04/19 12.40.06.0000</t>
  </si>
  <si>
    <t>30/04/19 16.52.14.0000</t>
  </si>
  <si>
    <t>30/04/19 18.54.29.0000</t>
  </si>
  <si>
    <t>30/04/19 11.08.25.0000</t>
  </si>
  <si>
    <t>30/04/19 09.27.08.0000</t>
  </si>
  <si>
    <t>30/04/19 15.58.18.0000</t>
  </si>
  <si>
    <t>26/04/19 13.23.57.0000</t>
  </si>
  <si>
    <t>25/04/19 08.51.17.0000</t>
  </si>
  <si>
    <t>26/04/19 08.00.39.0000</t>
  </si>
  <si>
    <t>30/04/19 09.21.45.0000</t>
  </si>
  <si>
    <t>30/04/19 12.10.20.0000</t>
  </si>
  <si>
    <t>26/04/19 08.29.38.0000</t>
  </si>
  <si>
    <t>29/04/19 11.26.59.0000</t>
  </si>
  <si>
    <t>24/04/19 11.20.45.0000</t>
  </si>
  <si>
    <t>30/04/19 07.58.51.0000</t>
  </si>
  <si>
    <t>29/04/19 11.58.36.0000</t>
  </si>
  <si>
    <t>25/04/19 13.04.37.0000</t>
  </si>
  <si>
    <t>30/04/19 07.41.58.0000</t>
  </si>
  <si>
    <t>30/04/19 07.05.27.0000</t>
  </si>
  <si>
    <t>29/04/19 07.19.51.0000</t>
  </si>
  <si>
    <t>26/04/19 20.05.50.0000</t>
  </si>
  <si>
    <t>26/04/19 18.33.51.0000</t>
  </si>
  <si>
    <t>30/04/19 16.40.08.0000</t>
  </si>
  <si>
    <t>30/04/19 08.34.22.0000</t>
  </si>
  <si>
    <t>26/04/19 13.34.37.0000</t>
  </si>
  <si>
    <t>30/04/19 17.25.06.0000</t>
  </si>
  <si>
    <t>26/04/19 08.57.52.0000</t>
  </si>
  <si>
    <t>29/04/19 10.49.01.0000</t>
  </si>
  <si>
    <t>30/04/19 19.32.10.0000</t>
  </si>
  <si>
    <t>29/04/19 14.14.41.0000</t>
  </si>
  <si>
    <t>29/04/19 13.42.55.0000</t>
  </si>
  <si>
    <t>29/04/19 11.11.34.0000</t>
  </si>
  <si>
    <t>26/04/19 11.16.21.0000</t>
  </si>
  <si>
    <t>29/04/19 08.08.57.0000</t>
  </si>
  <si>
    <t>29/04/19 19.53.29.0000</t>
  </si>
  <si>
    <t>30/04/19 15.37.03.0000</t>
  </si>
  <si>
    <t>29/04/19 14.22.28.0000</t>
  </si>
  <si>
    <t>29/04/19 13.32.17.0000</t>
  </si>
  <si>
    <t>30/04/19 18.57.39.0000</t>
  </si>
  <si>
    <t>30/04/19 20.05.52.0000</t>
  </si>
  <si>
    <t>26/04/19 08.22.57.0000</t>
  </si>
  <si>
    <t>30/04/19 07.19.15.0000</t>
  </si>
  <si>
    <t>09/04/19 06.59.06.0000</t>
  </si>
  <si>
    <t>29/04/19 11.35.17.0000</t>
  </si>
  <si>
    <t>30/04/19 10.54.40.0000</t>
  </si>
  <si>
    <t>30/04/19 07.20.52.0000</t>
  </si>
  <si>
    <t>29/04/19 08.20.43.0000</t>
  </si>
  <si>
    <t>30/04/19 12.07.53.0000</t>
  </si>
  <si>
    <t>30/04/19 15.04.49.0000</t>
  </si>
  <si>
    <t>29/04/19 08.01.23.0000</t>
  </si>
  <si>
    <t>29/04/19 08.36.00.0000</t>
  </si>
  <si>
    <t>29/04/19 08.02.15.0000</t>
  </si>
  <si>
    <t>30/04/19 13.06.11.0000</t>
  </si>
  <si>
    <t>29/04/19 09.01.50.0000</t>
  </si>
  <si>
    <t>26/04/19 09.04.57.0000</t>
  </si>
  <si>
    <t>26/04/19 09.04.41.0000</t>
  </si>
  <si>
    <t>26/04/19 20.19.36.0000</t>
  </si>
  <si>
    <t>26/04/19 11.30.32.0000</t>
  </si>
  <si>
    <t>30/04/19 13.06.04.0000</t>
  </si>
  <si>
    <t>29/04/19 12.24.09.0000</t>
  </si>
  <si>
    <t>29/04/19 08.35.36.0000</t>
  </si>
  <si>
    <t>26/04/19 21.06.47.0000</t>
  </si>
  <si>
    <t>26/04/19 13.38.22.0000</t>
  </si>
  <si>
    <t>26/04/19 08.24.09.0000</t>
  </si>
  <si>
    <t>30/04/19 19.24.58.0000</t>
  </si>
  <si>
    <t>26/04/19 15.31.18.0000</t>
  </si>
  <si>
    <t>29/04/19 12.32.41.0000</t>
  </si>
  <si>
    <t>30/04/19 12.58.17.0000</t>
  </si>
  <si>
    <t>26/04/19 12.03.30.0000</t>
  </si>
  <si>
    <t>29/04/19 14.01.26.0000</t>
  </si>
  <si>
    <t>30/04/19 13.47.52.0000</t>
  </si>
  <si>
    <t>30/04/19 12.44.38.0000</t>
  </si>
  <si>
    <t>30/04/19 16.33.49.0000</t>
  </si>
  <si>
    <t>29/04/19 15.00.15.0000</t>
  </si>
  <si>
    <t>29/04/19 20.49.34.0000</t>
  </si>
  <si>
    <t>29/04/19 16.52.52.0000</t>
  </si>
  <si>
    <t>29/04/19 06.58.49.0000</t>
  </si>
  <si>
    <t>29/04/19 11.30.29.0000</t>
  </si>
  <si>
    <t>26/04/19 08.32.20.0000</t>
  </si>
  <si>
    <t>29/04/19 13.05.31.0000</t>
  </si>
  <si>
    <t>30/04/19 15.01.25.0000</t>
  </si>
  <si>
    <t>29/04/19 06.44.04.0000</t>
  </si>
  <si>
    <t>30/04/19 19.11.03.0000</t>
  </si>
  <si>
    <t>29/04/19 12.23.50.0000</t>
  </si>
  <si>
    <t>29/04/19 13.54.56.0000</t>
  </si>
  <si>
    <t>30/04/19 12.26.42.0000</t>
  </si>
  <si>
    <t>29/04/19 07.37.22.0000</t>
  </si>
  <si>
    <t>26/04/19 16.10.00.0000</t>
  </si>
  <si>
    <t>26/04/19 17.29.29.0000</t>
  </si>
  <si>
    <t>29/04/19 09.10.19.0000</t>
  </si>
  <si>
    <t>24/04/19 18.41.06.0000</t>
  </si>
  <si>
    <t>30/04/19 19.09.42.0000</t>
  </si>
  <si>
    <t>30/04/19 14.30.10.0000</t>
  </si>
  <si>
    <t>29/04/19 13.21.53.0000</t>
  </si>
  <si>
    <t>26/04/19 17.13.33.0000</t>
  </si>
  <si>
    <t>30/04/19 09.09.53.0000</t>
  </si>
  <si>
    <t>26/04/19 16.54.46.0000</t>
  </si>
  <si>
    <t>25/04/19 08.53.52.0000</t>
  </si>
  <si>
    <t>26/04/19 16.57.34.0000</t>
  </si>
  <si>
    <t>29/04/19 17.15.01.0000</t>
  </si>
  <si>
    <t>29/04/19 19.39.48.0000</t>
  </si>
  <si>
    <t>26/04/19 08.10.47.0000</t>
  </si>
  <si>
    <t>29/04/19 15.15.46.0000</t>
  </si>
  <si>
    <t>26/04/19 08.03.49.0000</t>
  </si>
  <si>
    <t>26/04/19 13.37.03.0000</t>
  </si>
  <si>
    <t>30/04/19 08.35.44.0000</t>
  </si>
  <si>
    <t>29/04/19 08.04.01.0000</t>
  </si>
  <si>
    <t>30/04/19 11.49.35.0000</t>
  </si>
  <si>
    <t>30/04/19 16.23.56.0000</t>
  </si>
  <si>
    <t>25/04/19 10.32.47.0000</t>
  </si>
  <si>
    <t>30/04/19 09.36.02.0000</t>
  </si>
  <si>
    <t>30/04/19 11.45.08.0000</t>
  </si>
  <si>
    <t>26/04/19 08.01.09.0000</t>
  </si>
  <si>
    <t>30/04/19 13.19.45.0000</t>
  </si>
  <si>
    <t>30/04/19 09.23.13.0000</t>
  </si>
  <si>
    <t>30/04/19 19.03.29.0000</t>
  </si>
  <si>
    <t>30/04/19 10.55.59.0000</t>
  </si>
  <si>
    <t>29/04/19 07.30.40.0000</t>
  </si>
  <si>
    <t>30/04/19 07.02.48.0000</t>
  </si>
  <si>
    <t>26/04/19 07.58.06.0000</t>
  </si>
  <si>
    <t>30/04/19 20.37.13.0000</t>
  </si>
  <si>
    <t>29/04/19 09.02.27.0000</t>
  </si>
  <si>
    <t>30/04/19 17.30.32.0000</t>
  </si>
  <si>
    <t>25/04/19 14.19.02.0000</t>
  </si>
  <si>
    <t>25/04/19 09.05.10.0000</t>
  </si>
  <si>
    <t>29/04/19 07.44.32.0000</t>
  </si>
  <si>
    <t>25/04/19 09.05.26.0000</t>
  </si>
  <si>
    <t>30/04/19 09.51.41.0000</t>
  </si>
  <si>
    <t>30/04/19 12.08.16.0000</t>
  </si>
  <si>
    <t>30/04/19 06.54.08.0000</t>
  </si>
  <si>
    <t>30/04/19 10.06.06.0000</t>
  </si>
  <si>
    <t>30/04/19 17.15.13.0000</t>
  </si>
  <si>
    <t>30/04/19 10.48.37.0000</t>
  </si>
  <si>
    <t>30/04/19 13.32.23.0000</t>
  </si>
  <si>
    <t>30/04/19 08.33.23.0000</t>
  </si>
  <si>
    <t>30/04/19 09.55.39.0000</t>
  </si>
  <si>
    <t>23/04/19 12.08.08.0000</t>
  </si>
  <si>
    <t>29/04/19 14.19.29.0000</t>
  </si>
  <si>
    <t>29/04/19 09.01.33.0000</t>
  </si>
  <si>
    <t>29/04/19 08.25.22.0000</t>
  </si>
  <si>
    <t>30/04/19 08.36.52.0000</t>
  </si>
  <si>
    <t>30/04/19 07.54.53.0000</t>
  </si>
  <si>
    <t>30/04/19 07.23.37.0000</t>
  </si>
  <si>
    <t>30/04/19 16.53.56.0000</t>
  </si>
  <si>
    <t>30/04/19 07.20.18.0000</t>
  </si>
  <si>
    <t>30/04/19 12.42.23.0000</t>
  </si>
  <si>
    <t>26/04/19 13.11.46.0000</t>
  </si>
  <si>
    <t>25/04/19 08.47.26.0000</t>
  </si>
  <si>
    <t>29/04/19 16.03.40.0000</t>
  </si>
  <si>
    <t>30/04/19 18.32.54.0000</t>
  </si>
  <si>
    <t>30/04/19 07.35.50.0000</t>
  </si>
  <si>
    <t>25/04/19 18.26.10.0000</t>
  </si>
  <si>
    <t>26/04/19 12.40.47.0000</t>
  </si>
  <si>
    <t>29/04/19 07.33.32.0000</t>
  </si>
  <si>
    <t>30/04/19 13.46.52.0000</t>
  </si>
  <si>
    <t>30/04/19 07.06.01.0000</t>
  </si>
  <si>
    <t>30/04/19 10.01.21.0000</t>
  </si>
  <si>
    <t>29/04/19 09.51.55.0000</t>
  </si>
  <si>
    <t>30/04/19 08.10.08.0000</t>
  </si>
  <si>
    <t>30/04/19 06.56.53.0000</t>
  </si>
  <si>
    <t>26/04/19 19.47.30.0000</t>
  </si>
  <si>
    <t>26/04/19 11.33.43.0000</t>
  </si>
  <si>
    <t>12/04/19 10.24.33.0000</t>
  </si>
  <si>
    <t>30/04/19 12.48.25.0000</t>
  </si>
  <si>
    <t>29/04/19 19.56.11.0000</t>
  </si>
  <si>
    <t>30/04/19 16.31.24.0000</t>
  </si>
  <si>
    <t>25/04/19 10.42.27.0000</t>
  </si>
  <si>
    <t>30/04/19 08.05.41.0000</t>
  </si>
  <si>
    <t>30/04/19 07.26.46.0000</t>
  </si>
  <si>
    <t>29/04/19 20.21.17.0000</t>
  </si>
  <si>
    <t>29/04/19 08.51.21.0000</t>
  </si>
  <si>
    <t>30/04/19 18.48.12.0000</t>
  </si>
  <si>
    <t>30/04/19 07.08.50.0000</t>
  </si>
  <si>
    <t>29/04/19 07.35.24.0000</t>
  </si>
  <si>
    <t>25/04/19 10.51.04.0000</t>
  </si>
  <si>
    <t>30/04/19 07.43.32.0000</t>
  </si>
  <si>
    <t>30/04/19 19.24.37.0000</t>
  </si>
  <si>
    <t>30/04/19 13.09.03.0000</t>
  </si>
  <si>
    <t>29/04/19 07.33.16.0000</t>
  </si>
  <si>
    <t>29/04/19 08.19.59.0000</t>
  </si>
  <si>
    <t>29/04/19 15.06.42.0000</t>
  </si>
  <si>
    <t>26/04/19 14.52.21.0000</t>
  </si>
  <si>
    <t>26/04/19 13.49.59.0000</t>
  </si>
  <si>
    <t>30/04/19 11.05.42.0000</t>
  </si>
  <si>
    <t>29/04/19 15.41.29.0000</t>
  </si>
  <si>
    <t>30/04/19 07.17.57.0000</t>
  </si>
  <si>
    <t>30/04/19 07.36.35.0000</t>
  </si>
  <si>
    <t>30/04/19 13.08.51.0000</t>
  </si>
  <si>
    <t>30/04/19 08.20.05.0000</t>
  </si>
  <si>
    <t>29/04/19 07.55.46.0000</t>
  </si>
  <si>
    <t>29/04/19 08.34.53.0000</t>
  </si>
  <si>
    <t>26/04/19 13.24.44.0000</t>
  </si>
  <si>
    <t>29/04/19 07.49.26.0000</t>
  </si>
  <si>
    <t>26/04/19 08.55.31.0000</t>
  </si>
  <si>
    <t>26/04/19 12.29.11.0000</t>
  </si>
  <si>
    <t>29/04/19 13.09.07.0000</t>
  </si>
  <si>
    <t>30/04/19 11.23.57.0000</t>
  </si>
  <si>
    <t>29/04/19 14.15.25.0000</t>
  </si>
  <si>
    <t>25/04/19 09.09.54.0000</t>
  </si>
  <si>
    <t>29/04/19 07.47.18.0000</t>
  </si>
  <si>
    <t>30/04/19 08.33.57.0000</t>
  </si>
  <si>
    <t>26/04/19 08.37.55.0000</t>
  </si>
  <si>
    <t>29/04/19 07.33.01.0000</t>
  </si>
  <si>
    <t>29/04/19 08.22.35.0000</t>
  </si>
  <si>
    <t>29/04/19 07.35.25.0000</t>
  </si>
  <si>
    <t>30/04/19 13.16.38.0000</t>
  </si>
  <si>
    <t>29/04/19 07.45.07.0000</t>
  </si>
  <si>
    <t>30/04/19 07.49.58.0000</t>
  </si>
  <si>
    <t>29/04/19 12.29.02.0000</t>
  </si>
  <si>
    <t>25/04/19 08.41.15.0000</t>
  </si>
  <si>
    <t>26/04/19 07.39.11.0000</t>
  </si>
  <si>
    <t>29/04/19 15.58.10.0000</t>
  </si>
  <si>
    <t>26/04/19 17.25.57.0000</t>
  </si>
  <si>
    <t>29/04/19 13.24.48.0000</t>
  </si>
  <si>
    <t>26/04/19 09.38.55.0000</t>
  </si>
  <si>
    <t>30/04/19 09.06.45.0000</t>
  </si>
  <si>
    <t>30/04/19 11.59.49.0000</t>
  </si>
  <si>
    <t>29/04/19 07.57.24.0000</t>
  </si>
  <si>
    <t>26/04/19 12.25.10.0000</t>
  </si>
  <si>
    <t>30/04/19 17.34.57.0000</t>
  </si>
  <si>
    <t>29/04/19 08.27.42.0000</t>
  </si>
  <si>
    <t>30/04/19 11.10.42.0000</t>
  </si>
  <si>
    <t>29/04/19 08.20.30.0000</t>
  </si>
  <si>
    <t>26/04/19 08.51.35.0000</t>
  </si>
  <si>
    <t>29/04/19 19.35.57.0000</t>
  </si>
  <si>
    <t>29/04/19 20.59.55.0000</t>
  </si>
  <si>
    <t>29/04/19 08.14.53.0000</t>
  </si>
  <si>
    <t>29/04/19 11.27.20.0000</t>
  </si>
  <si>
    <t>30/04/19 13.25.21.0000</t>
  </si>
  <si>
    <t>26/04/19 14.42.22.0000</t>
  </si>
  <si>
    <t>29/04/19 19.32.48.0000</t>
  </si>
  <si>
    <t>30/04/19 11.31.36.0000</t>
  </si>
  <si>
    <t>29/04/19 18.41.48.0000</t>
  </si>
  <si>
    <t>26/04/19 08.28.03.0000</t>
  </si>
  <si>
    <t>29/04/19 12.57.54.0000</t>
  </si>
  <si>
    <t>30/04/19 18.33.32.0000</t>
  </si>
  <si>
    <t>29/04/19 16.07.44.0000</t>
  </si>
  <si>
    <t>30/04/19 19.13.09.0000</t>
  </si>
  <si>
    <t>29/04/19 07.50.30.0000</t>
  </si>
  <si>
    <t>25/04/19 14.29.38.0000</t>
  </si>
  <si>
    <t>30/04/19 07.44.38.0000</t>
  </si>
  <si>
    <t>26/04/19 08.11.32.0000</t>
  </si>
  <si>
    <t>29/04/19 07.54.50.0000</t>
  </si>
  <si>
    <t>30/04/19 17.11.40.0000</t>
  </si>
  <si>
    <t>29/04/19 20.59.53.0000</t>
  </si>
  <si>
    <t>30/04/19 07.58.49.0000</t>
  </si>
  <si>
    <t>29/04/19 11.34.22.0000</t>
  </si>
  <si>
    <t>26/04/19 14.01.48.0000</t>
  </si>
  <si>
    <t>30/04/19 18.00.55.0000</t>
  </si>
  <si>
    <t>30/04/19 07.52.38.0000</t>
  </si>
  <si>
    <t>30/04/19 17.26.18.0000</t>
  </si>
  <si>
    <t>26/04/19 08.53.29.0000</t>
  </si>
  <si>
    <t>29/04/19 18.25.17.0000</t>
  </si>
  <si>
    <t>30/04/19 09.10.24.0000</t>
  </si>
  <si>
    <t>29/04/19 10.08.05.0000</t>
  </si>
  <si>
    <t>30/04/19 19.59.30.0000</t>
  </si>
  <si>
    <t>30/04/19 09.26.58.0000</t>
  </si>
  <si>
    <t>30/04/19 09.51.51.0000</t>
  </si>
  <si>
    <t>30/04/19 20.08.27.0000</t>
  </si>
  <si>
    <t>25/04/19 12.37.30.0000</t>
  </si>
  <si>
    <t>25/04/19 18.11.41.0000</t>
  </si>
  <si>
    <t>30/04/19 07.43.21.0000</t>
  </si>
  <si>
    <t>30/04/19 07.07.27.0000</t>
  </si>
  <si>
    <t>30/04/19 07.58.12.0000</t>
  </si>
  <si>
    <t>30/04/19 12.41.30.0000</t>
  </si>
  <si>
    <t>26/04/19 08.50.51.0000</t>
  </si>
  <si>
    <t>25/04/19 09.06.10.0000</t>
  </si>
  <si>
    <t>30/04/19 13.55.41.0000</t>
  </si>
  <si>
    <t>29/04/19 13.21.27.0000</t>
  </si>
  <si>
    <t>30/04/19 13.09.58.0000</t>
  </si>
  <si>
    <t>29/04/19 11.36.16.0000</t>
  </si>
  <si>
    <t>30/04/19 10.23.22.0000</t>
  </si>
  <si>
    <t>29/04/19 11.14.15.0000</t>
  </si>
  <si>
    <t>29/04/19 08.22.06.0000</t>
  </si>
  <si>
    <t>10/04/19 16.32.05.0000</t>
  </si>
  <si>
    <t>25/04/19 17.09.15.0000</t>
  </si>
  <si>
    <t>30/04/19 18.41.50.0000</t>
  </si>
  <si>
    <t>29/04/19 08.02.19.0000</t>
  </si>
  <si>
    <t>30/04/19 08.58.49.0000</t>
  </si>
  <si>
    <t>30/04/19 16.53.38.0000</t>
  </si>
  <si>
    <t>30/04/19 20.24.23.0000</t>
  </si>
  <si>
    <t>30/04/19 15.01.17.0000</t>
  </si>
  <si>
    <t>30/04/19 09.32.51.0000</t>
  </si>
  <si>
    <t>26/04/19 09.00.31.0000</t>
  </si>
  <si>
    <t>30/04/19 07.08.11.0000</t>
  </si>
  <si>
    <t>26/04/19 08.21.38.0000</t>
  </si>
  <si>
    <t>30/04/19 14.29.27.0000</t>
  </si>
  <si>
    <t>30/04/19 16.23.06.0000</t>
  </si>
  <si>
    <t>30/04/19 16.20.46.0000</t>
  </si>
  <si>
    <t>29/04/19 20.20.56.0000</t>
  </si>
  <si>
    <t>26/04/19 13.23.35.0000</t>
  </si>
  <si>
    <t>29/04/19 11.05.23.0000</t>
  </si>
  <si>
    <t>30/04/19 14.33.51.0000</t>
  </si>
  <si>
    <t>24/04/19 07.31.25.0000</t>
  </si>
  <si>
    <t>29/04/19 10.30.49.0000</t>
  </si>
  <si>
    <t>26/04/19 13.34.46.0000</t>
  </si>
  <si>
    <t>30/04/19 18.20.50.0000</t>
  </si>
  <si>
    <t>30/04/19 09.47.34.0000</t>
  </si>
  <si>
    <t>30/04/19 16.20.35.0000</t>
  </si>
  <si>
    <t>29/04/19 09.30.30.0000</t>
  </si>
  <si>
    <t>30/04/19 07.04.17.0000</t>
  </si>
  <si>
    <t>30/04/19 12.13.27.0000</t>
  </si>
  <si>
    <t>29/04/19 08.18.51.0000</t>
  </si>
  <si>
    <t>29/04/19 14.19.14.0000</t>
  </si>
  <si>
    <t>29/04/19 14.48.11.0000</t>
  </si>
  <si>
    <t>29/04/19 16.22.47.0000</t>
  </si>
  <si>
    <t>29/04/19 07.20.10.0000</t>
  </si>
  <si>
    <t>30/04/19 12.19.12.0000</t>
  </si>
  <si>
    <t>30/04/19 07.06.37.0000</t>
  </si>
  <si>
    <t>29/04/19 07.43.50.0000</t>
  </si>
  <si>
    <t>30/04/19 10.02.29.0000</t>
  </si>
  <si>
    <t>26/04/19 09.09.48.0000</t>
  </si>
  <si>
    <t>30/04/19 07.23.48.0000</t>
  </si>
  <si>
    <t>30/04/19 11.25.33.0000</t>
  </si>
  <si>
    <t>30/04/19 09.05.56.0000</t>
  </si>
  <si>
    <t>29/04/19 15.34.17.0000</t>
  </si>
  <si>
    <t>30/04/19 11.31.20.0000</t>
  </si>
  <si>
    <t>29/04/19 12.01.13.0000</t>
  </si>
  <si>
    <t>26/04/19 07.02.52.0000</t>
  </si>
  <si>
    <t>30/04/19 12.53.20.0000</t>
  </si>
  <si>
    <t>24/04/19 08.53.46.0000</t>
  </si>
  <si>
    <t>25/04/19 10.56.21.0000</t>
  </si>
  <si>
    <t>25/04/19 08.18.08.0000</t>
  </si>
  <si>
    <t>29/04/19 08.26.27.0000</t>
  </si>
  <si>
    <t>30/04/19 07.18.11.0000</t>
  </si>
  <si>
    <t>24/04/19 07.29.34.0000</t>
  </si>
  <si>
    <t>23/04/19 12.21.22.0000</t>
  </si>
  <si>
    <t>30/04/19 20.56.48.0000</t>
  </si>
  <si>
    <t>26/04/19 08.27.38.0000</t>
  </si>
  <si>
    <t>30/04/19 20.15.58.0000</t>
  </si>
  <si>
    <t>26/04/19 16.07.03.0000</t>
  </si>
  <si>
    <t>26/04/19 10.13.36.0000</t>
  </si>
  <si>
    <t>25/04/19 10.26.05.0000</t>
  </si>
  <si>
    <t>30/04/19 11.23.13.0000</t>
  </si>
  <si>
    <t>29/04/19 15.51.00.0000</t>
  </si>
  <si>
    <t>26/04/19 08.00.20.0000</t>
  </si>
  <si>
    <t>26/04/19 07.42.45.0000</t>
  </si>
  <si>
    <t>29/04/19 08.27.36.0000</t>
  </si>
  <si>
    <t>29/04/19 16.14.44.0000</t>
  </si>
  <si>
    <t>25/04/19 09.17.47.0000</t>
  </si>
  <si>
    <t>25/04/19 17.01.55.0000</t>
  </si>
  <si>
    <t>30/04/19 13.35.58.0000</t>
  </si>
  <si>
    <t>29/04/19 07.32.55.0000</t>
  </si>
  <si>
    <t>29/04/19 17.42.03.0000</t>
  </si>
  <si>
    <t>25/04/19 19.04.27.0000</t>
  </si>
  <si>
    <t>25/04/19 13.03.33.0000</t>
  </si>
  <si>
    <t>26/04/19 14.22.58.0000</t>
  </si>
  <si>
    <t>30/04/19 07.04.08.0000</t>
  </si>
  <si>
    <t>26/04/19 15.48.00.0000</t>
  </si>
  <si>
    <t>26/04/19 08.38.41.0000</t>
  </si>
  <si>
    <t>23/04/19 09.06.15.0000</t>
  </si>
  <si>
    <t>30/04/19 09.14.39.0000</t>
  </si>
  <si>
    <t>26/04/19 13.54.54.0000</t>
  </si>
  <si>
    <t>30/04/19 10.06.43.0000</t>
  </si>
  <si>
    <t>29/04/19 14.19.37.0000</t>
  </si>
  <si>
    <t>24/04/19 10.55.15.0000</t>
  </si>
  <si>
    <t>29/04/19 09.28.46.0000</t>
  </si>
  <si>
    <t>26/04/19 10.00.44.0000</t>
  </si>
  <si>
    <t>26/04/19 10.43.34.0000</t>
  </si>
  <si>
    <t>25/04/19 15.29.57.0000</t>
  </si>
  <si>
    <t>30/04/19 15.14.10.0000</t>
  </si>
  <si>
    <t>30/04/19 11.51.52.0000</t>
  </si>
  <si>
    <t>30/04/19 13.34.31.0000</t>
  </si>
  <si>
    <t>29/04/19 08.29.57.0000</t>
  </si>
  <si>
    <t>29/04/19 12.15.09.0000</t>
  </si>
  <si>
    <t>30/04/19 14.23.45.0000</t>
  </si>
  <si>
    <t>30/04/19 11.23.23.0000</t>
  </si>
  <si>
    <t>18/04/19 08.16.58.0000</t>
  </si>
  <si>
    <t>26/04/19 10.29.24.0000</t>
  </si>
  <si>
    <t>25/04/19 08.32.59.0000</t>
  </si>
  <si>
    <t>29/04/19 19.30.47.0000</t>
  </si>
  <si>
    <t>26/04/19 10.23.40.0000</t>
  </si>
  <si>
    <t>26/04/19 19.31.00.0000</t>
  </si>
  <si>
    <t>30/04/19 12.43.42.0000</t>
  </si>
  <si>
    <t>29/04/19 15.31.25.0000</t>
  </si>
  <si>
    <t>17/04/19 07.50.46.0000</t>
  </si>
  <si>
    <t>30/04/19 06.58.54.0000</t>
  </si>
  <si>
    <t>30/04/19 07.09.23.0000</t>
  </si>
  <si>
    <t>25/04/19 08.39.20.0000</t>
  </si>
  <si>
    <t>26/04/19 17.28.30.0000</t>
  </si>
  <si>
    <t>30/04/19 17.07.26.0000</t>
  </si>
  <si>
    <t>25/04/19 07.04.07.0000</t>
  </si>
  <si>
    <t>30/04/19 07.55.36.0000</t>
  </si>
  <si>
    <t>25/04/19 09.06.13.0000</t>
  </si>
  <si>
    <t>30/04/19 10.46.19.0000</t>
  </si>
  <si>
    <t>25/04/19 08.44.59.0000</t>
  </si>
  <si>
    <t>25/04/19 09.03.59.0000</t>
  </si>
  <si>
    <t>26/04/19 09.04.49.0000</t>
  </si>
  <si>
    <t>30/04/19 18.04.33.0000</t>
  </si>
  <si>
    <t>30/04/19 20.26.30.0000</t>
  </si>
  <si>
    <t>30/04/19 18.50.01.0000</t>
  </si>
  <si>
    <t>26/04/19 16.02.48.0000</t>
  </si>
  <si>
    <t>25/04/19 09.06.22.0000</t>
  </si>
  <si>
    <t>24/04/19 08.51.27.0000</t>
  </si>
  <si>
    <t>29/04/19 07.09.13.0000</t>
  </si>
  <si>
    <t>24/04/19 09.47.24.0000</t>
  </si>
  <si>
    <t>26/04/19 13.33.27.0000</t>
  </si>
  <si>
    <t>30/04/19 11.55.28.0000</t>
  </si>
  <si>
    <t>29/04/19 08.02.48.0000</t>
  </si>
  <si>
    <t>26/04/19 20.46.52.0000</t>
  </si>
  <si>
    <t>30/04/19 07.21.57.0000</t>
  </si>
  <si>
    <t>26/04/19 13.05.26.0000</t>
  </si>
  <si>
    <t>18/04/19 07.37.33.0000</t>
  </si>
  <si>
    <t>30/04/19 07.11.19.0000</t>
  </si>
  <si>
    <t>29/04/19 11.58.27.0000</t>
  </si>
  <si>
    <t>26/04/19 12.58.40.0000</t>
  </si>
  <si>
    <t>29/04/19 15.50.12.0000</t>
  </si>
  <si>
    <t>26/04/19 07.57.32.0000</t>
  </si>
  <si>
    <t>29/04/19 08.07.12.0000</t>
  </si>
  <si>
    <t>30/04/19 08.17.03.0000</t>
  </si>
  <si>
    <t>30/04/19 09.29.07.0000</t>
  </si>
  <si>
    <t>30/04/19 08.17.04.0000</t>
  </si>
  <si>
    <t>30/04/19 11.32.41.0000</t>
  </si>
  <si>
    <t>29/04/19 08.21.06.0000</t>
  </si>
  <si>
    <t>29/04/19 18.33.21.0000</t>
  </si>
  <si>
    <t>19/04/19 08.08.19.0000</t>
  </si>
  <si>
    <t>24/04/19 13.30.31.0000</t>
  </si>
  <si>
    <t>18/04/19 08.11.09.0000</t>
  </si>
  <si>
    <t>29/04/19 07.48.21.0000</t>
  </si>
  <si>
    <t>29/04/19 07.33.10.0000</t>
  </si>
  <si>
    <t>26/04/19 17.07.16.0000</t>
  </si>
  <si>
    <t>26/04/19 06.43.22.0000</t>
  </si>
  <si>
    <t>26/04/19 09.05.18.0000</t>
  </si>
  <si>
    <t>25/04/19 08.32.55.0000</t>
  </si>
  <si>
    <t>30/04/19 10.32.36.0000</t>
  </si>
  <si>
    <t>26/04/19 17.33.28.0000</t>
  </si>
  <si>
    <t>24/04/19 09.13.19.0000</t>
  </si>
  <si>
    <t>25/04/19 17.56.01.0000</t>
  </si>
  <si>
    <t>30/04/19 17.14.01.0000</t>
  </si>
  <si>
    <t>26/04/19 08.05.58.0000</t>
  </si>
  <si>
    <t>29/04/19 16.41.45.0000</t>
  </si>
  <si>
    <t>26/04/19 06.58.35.0000</t>
  </si>
  <si>
    <t>30/04/19 12.36.17.0000</t>
  </si>
  <si>
    <t>26/04/19 09.07.37.0000</t>
  </si>
  <si>
    <t>09/04/19 08.38.30.0000</t>
  </si>
  <si>
    <t>30/04/19 10.31.19.0000</t>
  </si>
  <si>
    <t>30/04/19 16.57.18.0000</t>
  </si>
  <si>
    <t>30/04/19 12.01.24.0000</t>
  </si>
  <si>
    <t>30/04/19 07.00.24.0000</t>
  </si>
  <si>
    <t>30/04/19 11.42.46.0000</t>
  </si>
  <si>
    <t>30/04/19 09.02.04.0000</t>
  </si>
  <si>
    <t>29/04/19 10.48.31.0000</t>
  </si>
  <si>
    <t>29/04/19 11.47.16.0000</t>
  </si>
  <si>
    <t>30/04/19 07.18.29.0000</t>
  </si>
  <si>
    <t>25/04/19 16.06.08.0000</t>
  </si>
  <si>
    <t>29/04/19 08.51.59.0000</t>
  </si>
  <si>
    <t>30/04/19 11.35.42.0000</t>
  </si>
  <si>
    <t>25/04/19 11.56.08.0000</t>
  </si>
  <si>
    <t>30/04/19 07.08.08.0000</t>
  </si>
  <si>
    <t>29/04/19 09.38.57.0000</t>
  </si>
  <si>
    <t>30/04/19 16.35.16.0000</t>
  </si>
  <si>
    <t>30/04/19 10.38.13.0000</t>
  </si>
  <si>
    <t>30/04/19 15.50.00.0000</t>
  </si>
  <si>
    <t>30/04/19 16.49.54.0000</t>
  </si>
  <si>
    <t>30/04/19 10.01.00.0000</t>
  </si>
  <si>
    <t>24/04/19 11.33.03.0000</t>
  </si>
  <si>
    <t>30/04/19 17.52.34.0000</t>
  </si>
  <si>
    <t>30/04/19 11.08.10.0000</t>
  </si>
  <si>
    <t>30/04/19 08.04.06.0000</t>
  </si>
  <si>
    <t>24/04/19 18.32.51.0000</t>
  </si>
  <si>
    <t>30/04/19 10.04.57.0000</t>
  </si>
  <si>
    <t>29/04/19 11.22.52.0000</t>
  </si>
  <si>
    <t>30/04/19 19.15.34.0000</t>
  </si>
  <si>
    <t>29/04/19 07.57.18.0000</t>
  </si>
  <si>
    <t>26/04/19 10.10.59.0000</t>
  </si>
  <si>
    <t>30/04/19 07.07.38.0000</t>
  </si>
  <si>
    <t>30/04/19 17.02.00.0000</t>
  </si>
  <si>
    <t>29/04/19 13.27.16.0000</t>
  </si>
  <si>
    <t>25/04/19 19.45.18.0000</t>
  </si>
  <si>
    <t>29/04/19 20.13.52.0000</t>
  </si>
  <si>
    <t>30/04/19 20.17.56.0000</t>
  </si>
  <si>
    <t>30/04/19 08.18.10.0000</t>
  </si>
  <si>
    <t>30/04/19 08.58.25.0000</t>
  </si>
  <si>
    <t>30/04/19 07.32.23.0000</t>
  </si>
  <si>
    <t>29/04/19 20.08.15.0000</t>
  </si>
  <si>
    <t>30/04/19 08.18.11.0000</t>
  </si>
  <si>
    <t>29/04/19 16.00.07.0000</t>
  </si>
  <si>
    <t>30/04/19 15.34.20.0000</t>
  </si>
  <si>
    <t>30/04/19 19.28.57.0000</t>
  </si>
  <si>
    <t>26/04/19 15.04.14.0000</t>
  </si>
  <si>
    <t>26/04/19 09.06.14.0000</t>
  </si>
  <si>
    <t>26/04/19 13.34.41.0000</t>
  </si>
  <si>
    <t>24/04/19 09.15.00.0000</t>
  </si>
  <si>
    <t>26/04/19 20.32.13.0000</t>
  </si>
  <si>
    <t>29/04/19 09.40.47.0000</t>
  </si>
  <si>
    <t>30/04/19 07.15.12.0000</t>
  </si>
  <si>
    <t>26/04/19 08.17.16.0000</t>
  </si>
  <si>
    <t>30/04/19 12.38.58.0000</t>
  </si>
  <si>
    <t>29/04/19 07.17.28.0000</t>
  </si>
  <si>
    <t>29/04/19 19.54.43.0000</t>
  </si>
  <si>
    <t>30/04/19 18.21.17.0000</t>
  </si>
  <si>
    <t>24/04/19 17.05.43.0000</t>
  </si>
  <si>
    <t>30/04/19 13.42.05.0000</t>
  </si>
  <si>
    <t>30/04/19 08.20.19.0000</t>
  </si>
  <si>
    <t>30/04/19 09.07.51.0000</t>
  </si>
  <si>
    <t>26/04/19 17.04.40.0000</t>
  </si>
  <si>
    <t>30/04/19 09.02.03.0000</t>
  </si>
  <si>
    <t>30/04/19 17.31.39.0000</t>
  </si>
  <si>
    <t>30/04/19 14.06.12.0000</t>
  </si>
  <si>
    <t>30/04/19 21.06.39.0000</t>
  </si>
  <si>
    <t>30/04/19 15.01.27.0000</t>
  </si>
  <si>
    <t>26/04/19 09.03.50.0000</t>
  </si>
  <si>
    <t>26/04/19 08.25.55.0000</t>
  </si>
  <si>
    <t>25/04/19 18.57.46.0000</t>
  </si>
  <si>
    <t>30/04/19 10.41.16.0000</t>
  </si>
  <si>
    <t>30/04/19 12.59.45.0000</t>
  </si>
  <si>
    <t>30/04/19 07.05.09.0000</t>
  </si>
  <si>
    <t>30/04/19 07.36.30.0000</t>
  </si>
  <si>
    <t>30/04/19 14.26.04.0000</t>
  </si>
  <si>
    <t>30/04/19 11.41.56.0000</t>
  </si>
  <si>
    <t>29/04/19 09.43.03.0000</t>
  </si>
  <si>
    <t>29/04/19 07.00.38.0000</t>
  </si>
  <si>
    <t>30/04/19 07.06.54.0000</t>
  </si>
  <si>
    <t>29/04/19 20.13.07.0000</t>
  </si>
  <si>
    <t>30/04/19 07.08.48.0000</t>
  </si>
  <si>
    <t>26/04/19 07.55.52.0000</t>
  </si>
  <si>
    <t>30/04/19 07.22.44.0000</t>
  </si>
  <si>
    <t>30/04/19 10.03.29.0000</t>
  </si>
  <si>
    <t>30/04/19 12.47.54.0000</t>
  </si>
  <si>
    <t>26/04/19 19.24.40.0000</t>
  </si>
  <si>
    <t>29/04/19 19.07.25.0000</t>
  </si>
  <si>
    <t>25/04/19 08.34.38.0000</t>
  </si>
  <si>
    <t>30/04/19 06.58.08.0000</t>
  </si>
  <si>
    <t>30/04/19 11.48.25.0000</t>
  </si>
  <si>
    <t>29/04/19 19.27.48.0000</t>
  </si>
  <si>
    <t>29/04/19 19.27.54.0000</t>
  </si>
  <si>
    <t>30/04/19 09.14.05.0000</t>
  </si>
  <si>
    <t>30/04/19 11.08.56.0000</t>
  </si>
  <si>
    <t>30/04/19 07.17.56.0000</t>
  </si>
  <si>
    <t>30/04/19 06.55.29.0000</t>
  </si>
  <si>
    <t>24/04/19 12.25.14.0000</t>
  </si>
  <si>
    <t>30/04/19 15.04.13.0000</t>
  </si>
  <si>
    <t>30/04/19 08.40.13.0000</t>
  </si>
  <si>
    <t>26/04/19 08.08.29.0000</t>
  </si>
  <si>
    <t>26/04/19 13.45.33.0000</t>
  </si>
  <si>
    <t>29/04/19 09.03.50.0000</t>
  </si>
  <si>
    <t>30/04/19 08.39.45.0000</t>
  </si>
  <si>
    <t>25/04/19 08.15.04.0000</t>
  </si>
  <si>
    <t>26/04/19 08.25.19.0000</t>
  </si>
  <si>
    <t>30/04/19 16.36.19.0000</t>
  </si>
  <si>
    <t>25/04/19 10.26.56.0000</t>
  </si>
  <si>
    <t>30/04/19 20.14.42.0000</t>
  </si>
  <si>
    <t>30/04/19 07.00.50.0000</t>
  </si>
  <si>
    <t>30/04/19 08.16.54.0000</t>
  </si>
  <si>
    <t>30/04/19 07.18.18.0000</t>
  </si>
  <si>
    <t>30/04/19 17.53.11.0000</t>
  </si>
  <si>
    <t>30/04/19 12.31.24.0000</t>
  </si>
  <si>
    <t>30/04/19 11.29.16.0000</t>
  </si>
  <si>
    <t>30/04/19 07.21.27.0000</t>
  </si>
  <si>
    <t>26/04/19 12.23.17.0000</t>
  </si>
  <si>
    <t>29/04/19 17.33.58.0000</t>
  </si>
  <si>
    <t>26/04/19 10.47.18.0000</t>
  </si>
  <si>
    <t>30/04/19 21.00.14.0000</t>
  </si>
  <si>
    <t>30/04/19 20.41.21.0000</t>
  </si>
  <si>
    <t>29/04/19 20.43.56.0000</t>
  </si>
  <si>
    <t>26/04/19 13.42.26.0000</t>
  </si>
  <si>
    <t>26/04/19 14.58.04.0000</t>
  </si>
  <si>
    <t>29/04/19 17.03.39.0000</t>
  </si>
  <si>
    <t>30/04/19 13.42.12.0000</t>
  </si>
  <si>
    <t>30/04/19 07.10.50.0000</t>
  </si>
  <si>
    <t>29/04/19 14.36.46.0000</t>
  </si>
  <si>
    <t>30/04/19 07.05.15.0000</t>
  </si>
  <si>
    <t>29/04/19 12.41.48.0000</t>
  </si>
  <si>
    <t>29/04/19 07.58.03.0000</t>
  </si>
  <si>
    <t>26/04/19 08.42.59.0000</t>
  </si>
  <si>
    <t>25/04/19 08.49.44.0000</t>
  </si>
  <si>
    <t>30/04/19 14.04.47.0000</t>
  </si>
  <si>
    <t>30/04/19 08.13.07.0000</t>
  </si>
  <si>
    <t>29/04/19 16.25.29.0000</t>
  </si>
  <si>
    <t>30/04/19 09.19.23.0000</t>
  </si>
  <si>
    <t>30/04/19 17.56.14.0000</t>
  </si>
  <si>
    <t>30/04/19 18.24.52.0000</t>
  </si>
  <si>
    <t>30/04/19 16.00.33.0000</t>
  </si>
  <si>
    <t>30/04/19 12.57.35.0000</t>
  </si>
  <si>
    <t>29/04/19 16.24.08.0000</t>
  </si>
  <si>
    <t>30/04/19 21.03.19.0000</t>
  </si>
  <si>
    <t>29/04/19 08.01.30.0000</t>
  </si>
  <si>
    <t>30/04/19 08.53.05.0000</t>
  </si>
  <si>
    <t>30/04/19 11.31.10.0000</t>
  </si>
  <si>
    <t>25/04/19 13.03.39.0000</t>
  </si>
  <si>
    <t>29/04/19 09.34.17.0000</t>
  </si>
  <si>
    <t>26/04/19 08.47.35.0000</t>
  </si>
  <si>
    <t>30/04/19 07.01.59.0000</t>
  </si>
  <si>
    <t>26/04/19 11.59.24.0000</t>
  </si>
  <si>
    <t>30/04/19 09.54.25.0000</t>
  </si>
  <si>
    <t>30/04/19 17.56.48.0000</t>
  </si>
  <si>
    <t>30/04/19 09.28.34.0000</t>
  </si>
  <si>
    <t>30/04/19 08.25.45.0000</t>
  </si>
  <si>
    <t>26/04/19 08.24.36.0000</t>
  </si>
  <si>
    <t>30/04/19 20.58.24.0000</t>
  </si>
  <si>
    <t>29/04/19 14.30.53.0000</t>
  </si>
  <si>
    <t>26/04/19 08.21.15.0000</t>
  </si>
  <si>
    <t>30/04/19 07.15.53.0000</t>
  </si>
  <si>
    <t>26/04/19 11.01.28.0000</t>
  </si>
  <si>
    <t>24/04/19 15.03.43.0000</t>
  </si>
  <si>
    <t>30/04/19 18.22.56.0000</t>
  </si>
  <si>
    <t>26/04/19 10.24.35.0000</t>
  </si>
  <si>
    <t>30/04/19 08.59.13.0000</t>
  </si>
  <si>
    <t>26/04/19 10.00.48.0000</t>
  </si>
  <si>
    <t>26/04/19 12.46.58.0000</t>
  </si>
  <si>
    <t>26/04/19 09.05.02.0000</t>
  </si>
  <si>
    <t>25/04/19 07.18.24.0000</t>
  </si>
  <si>
    <t>30/04/19 16.30.56.0000</t>
  </si>
  <si>
    <t>29/04/19 10.50.23.0000</t>
  </si>
  <si>
    <t>30/04/19 12.45.59.0000</t>
  </si>
  <si>
    <t>30/04/19 13.14.49.0000</t>
  </si>
  <si>
    <t>29/04/19 08.08.47.0000</t>
  </si>
  <si>
    <t>30/04/19 13.01.32.0000</t>
  </si>
  <si>
    <t>30/04/19 07.11.18.0000</t>
  </si>
  <si>
    <t>29/04/19 07.33.46.0000</t>
  </si>
  <si>
    <t>30/04/19 19.46.22.0000</t>
  </si>
  <si>
    <t>30/04/19 12.51.29.0000</t>
  </si>
  <si>
    <t>26/04/19 08.09.57.0000</t>
  </si>
  <si>
    <t>26/04/19 17.58.54.0000</t>
  </si>
  <si>
    <t>30/04/19 13.41.32.0000</t>
  </si>
  <si>
    <t>30/04/19 14.03.29.0000</t>
  </si>
  <si>
    <t>30/04/19 07.30.15.0000</t>
  </si>
  <si>
    <t>30/04/19 09.56.19.0000</t>
  </si>
  <si>
    <t>29/04/19 11.12.00.0000</t>
  </si>
  <si>
    <t>29/04/19 07.55.38.0000</t>
  </si>
  <si>
    <t>29/04/19 08.50.04.0000</t>
  </si>
  <si>
    <t>29/04/19 09.02.01.0000</t>
  </si>
  <si>
    <t>30/04/19 11.21.00.0000</t>
  </si>
  <si>
    <t>29/04/19 18.26.16.0000</t>
  </si>
  <si>
    <t>30/04/19 07.19.39.0000</t>
  </si>
  <si>
    <t>30/04/19 13.12.18.0000</t>
  </si>
  <si>
    <t>30/04/19 17.30.50.0000</t>
  </si>
  <si>
    <t>30/04/19 09.46.41.0000</t>
  </si>
  <si>
    <t>29/04/19 10.59.35.0000</t>
  </si>
  <si>
    <t>30/04/19 20.18.44.0000</t>
  </si>
  <si>
    <t>30/04/19 15.04.06.0000</t>
  </si>
  <si>
    <t>29/04/19 16.05.26.0000</t>
  </si>
  <si>
    <t>29/04/19 10.42.46.0000</t>
  </si>
  <si>
    <t>29/04/19 07.41.52.0000</t>
  </si>
  <si>
    <t>30/04/19 16.42.20.0000</t>
  </si>
  <si>
    <t>26/04/19 08.58.10.0000</t>
  </si>
  <si>
    <t>29/04/19 14.11.05.0000</t>
  </si>
  <si>
    <t>29/04/19 10.32.59.0000</t>
  </si>
  <si>
    <t>29/04/19 12.12.32.0000</t>
  </si>
  <si>
    <t>29/04/19 08.25.34.0000</t>
  </si>
  <si>
    <t>26/04/19 09.11.39.0000</t>
  </si>
  <si>
    <t>30/04/19 07.22.17.0000</t>
  </si>
  <si>
    <t>30/04/19 09.03.44.0000</t>
  </si>
  <si>
    <t>26/04/19 18.10.21.0000</t>
  </si>
  <si>
    <t>30/04/19 07.12.28.0000</t>
  </si>
  <si>
    <t>30/04/19 07.05.31.0000</t>
  </si>
  <si>
    <t>26/04/19 19.35.59.0000</t>
  </si>
  <si>
    <t>30/04/19 08.52.34.0000</t>
  </si>
  <si>
    <t>30/04/19 11.58.23.0000</t>
  </si>
  <si>
    <t>30/04/19 19.09.48.0000</t>
  </si>
  <si>
    <t>30/04/19 08.32.30.0000</t>
  </si>
  <si>
    <t>26/04/19 11.25.57.0000</t>
  </si>
  <si>
    <t>30/04/19 10.15.23.0000</t>
  </si>
  <si>
    <t>30/04/19 09.19.21.0000</t>
  </si>
  <si>
    <t>25/04/19 11.39.26.0000</t>
  </si>
  <si>
    <t>25/04/19 08.08.57.0000</t>
  </si>
  <si>
    <t>30/04/19 19.09.49.0000</t>
  </si>
  <si>
    <t>29/04/19 10.19.14.0000</t>
  </si>
  <si>
    <t>24/04/19 08.47.16.0000</t>
  </si>
  <si>
    <t>30/04/19 13.38.30.0000</t>
  </si>
  <si>
    <t>25/04/19 08.58.09.0000</t>
  </si>
  <si>
    <t>30/04/19 11.40.29.0000</t>
  </si>
  <si>
    <t>30/04/19 09.33.41.0000</t>
  </si>
  <si>
    <t>30/04/19 13.45.20.0000</t>
  </si>
  <si>
    <t>30/04/19 13.01.30.0000</t>
  </si>
  <si>
    <t>30/04/19 08.02.38.0000</t>
  </si>
  <si>
    <t>30/04/19 08.31.21.0000</t>
  </si>
  <si>
    <t>26/04/19 10.26.03.0000</t>
  </si>
  <si>
    <t>30/04/19 09.04.21.0000</t>
  </si>
  <si>
    <t>30/04/19 09.08.37.0000</t>
  </si>
  <si>
    <t>30/04/19 08.41.06.0000</t>
  </si>
  <si>
    <t>30/04/19 14.12.07.0000</t>
  </si>
  <si>
    <t>25/04/19 13.46.57.0000</t>
  </si>
  <si>
    <t>30/04/19 11.11.17.0000</t>
  </si>
  <si>
    <t>30/04/19 08.22.20.0000</t>
  </si>
  <si>
    <t>29/04/19 13.59.38.0000</t>
  </si>
  <si>
    <t>30/04/19 10.33.52.0000</t>
  </si>
  <si>
    <t>30/04/19 12.58.59.0000</t>
  </si>
  <si>
    <t>29/04/19 14.03.32.0000</t>
  </si>
  <si>
    <t>30/04/19 06.50.16.0000</t>
  </si>
  <si>
    <t>30/04/19 07.20.37.0000</t>
  </si>
  <si>
    <t>29/04/19 11.58.19.0000</t>
  </si>
  <si>
    <t>29/04/19 18.10.01.0000</t>
  </si>
  <si>
    <t>29/04/19 12.16.15.0000</t>
  </si>
  <si>
    <t>30/04/19 18.58.21.0000</t>
  </si>
  <si>
    <t>30/04/19 08.28.04.0000</t>
  </si>
  <si>
    <t>30/04/19 17.40.33.0000</t>
  </si>
  <si>
    <t>30/04/19 20.28.26.0000</t>
  </si>
  <si>
    <t>29/04/19 08.13.02.0000</t>
  </si>
  <si>
    <t>30/04/19 08.30.01.0000</t>
  </si>
  <si>
    <t>30/04/19 08.01.37.0000</t>
  </si>
  <si>
    <t>29/04/19 13.13.21.0000</t>
  </si>
  <si>
    <t>29/04/19 13.40.46.0000</t>
  </si>
  <si>
    <t>29/04/19 08.38.18.0000</t>
  </si>
  <si>
    <t>29/04/19 09.57.26.0000</t>
  </si>
  <si>
    <t>30/04/19 07.38.35.0000</t>
  </si>
  <si>
    <t>30/04/19 11.00.52.0000</t>
  </si>
  <si>
    <t>30/04/19 10.51.19.0000</t>
  </si>
  <si>
    <t>29/04/19 08.17.19.0000</t>
  </si>
  <si>
    <t>30/04/19 10.31.31.0000</t>
  </si>
  <si>
    <t>30/04/19 15.47.43.0000</t>
  </si>
  <si>
    <t>26/04/19 07.57.04.0000</t>
  </si>
  <si>
    <t>30/04/19 06.49.41.0000</t>
  </si>
  <si>
    <t>30/04/19 06.57.02.0000</t>
  </si>
  <si>
    <t>30/04/19 08.29.56.0000</t>
  </si>
  <si>
    <t>30/04/19 08.20.30.0000</t>
  </si>
  <si>
    <t>30/04/19 09.16.02.0000</t>
  </si>
  <si>
    <t>30/04/19 07.25.12.0000</t>
  </si>
  <si>
    <t>30/04/19 18.20.46.0000</t>
  </si>
  <si>
    <t>30/04/19 12.36.11.0000</t>
  </si>
  <si>
    <t>30/04/19 19.44.07.0000</t>
  </si>
  <si>
    <t>26/04/19 11.01.37.0000</t>
  </si>
  <si>
    <t>30/04/19 12.31.23.0000</t>
  </si>
  <si>
    <t>30/04/19 12.35.45.0000</t>
  </si>
  <si>
    <t>30/04/19 11.32.26.0000</t>
  </si>
  <si>
    <t>29/04/19 10.55.55.0000</t>
  </si>
  <si>
    <t>25/04/19 08.28.11.0000</t>
  </si>
  <si>
    <t>30/04/19 11.25.49.0000</t>
  </si>
  <si>
    <t>30/04/19 07.18.27.0000</t>
  </si>
  <si>
    <t>26/04/19 11.07.54.0000</t>
  </si>
  <si>
    <t>29/04/19 07.18.47.0000</t>
  </si>
  <si>
    <t>30/04/19 13.48.26.0000</t>
  </si>
  <si>
    <t>30/04/19 07.04.09.0000</t>
  </si>
  <si>
    <t>30/04/19 06.54.55.0000</t>
  </si>
  <si>
    <t>29/04/19 09.39.36.0000</t>
  </si>
  <si>
    <t>29/04/19 12.12.02.0000</t>
  </si>
  <si>
    <t>30/04/19 11.14.41.0000</t>
  </si>
  <si>
    <t>29/04/19 09.03.42.0000</t>
  </si>
  <si>
    <t>29/04/19 13.17.12.0000</t>
  </si>
  <si>
    <t>30/04/19 11.55.30.0000</t>
  </si>
  <si>
    <t>29/04/19 10.05.57.0000</t>
  </si>
  <si>
    <t>29/04/19 10.49.36.0000</t>
  </si>
  <si>
    <t>25/04/19 08.48.50.0000</t>
  </si>
  <si>
    <t>30/04/19 18.44.52.0000</t>
  </si>
  <si>
    <t>30/04/19 18.33.49.0000</t>
  </si>
  <si>
    <t>30/04/19 19.13.02.0000</t>
  </si>
  <si>
    <t>30/04/19 07.32.52.0000</t>
  </si>
  <si>
    <t>30/04/19 08.15.54.0000</t>
  </si>
  <si>
    <t>30/04/19 17.51.32.0000</t>
  </si>
  <si>
    <t>29/04/19 15.23.58.0000</t>
  </si>
  <si>
    <t>26/04/19 08.48.56.0000</t>
  </si>
  <si>
    <t>30/04/19 06.56.36.0000</t>
  </si>
  <si>
    <t>30/04/19 06.51.36.0000</t>
  </si>
  <si>
    <t>25/04/19 19.56.18.0000</t>
  </si>
  <si>
    <t>30/04/19 07.30.19.0000</t>
  </si>
  <si>
    <t>30/04/19 09.30.11.0000</t>
  </si>
  <si>
    <t>30/04/19 13.18.57.0000</t>
  </si>
  <si>
    <t>30/04/19 20.04.57.0000</t>
  </si>
  <si>
    <t>30/04/19 09.04.55.0000</t>
  </si>
  <si>
    <t>30/04/19 08.13.02.0000</t>
  </si>
  <si>
    <t>29/04/19 07.02.44.0000</t>
  </si>
  <si>
    <t>30/04/19 19.33.25.0000</t>
  </si>
  <si>
    <t>29/04/19 08.50.02.0000</t>
  </si>
  <si>
    <t>29/04/19 11.59.15.0000</t>
  </si>
  <si>
    <t>29/04/19 08.06.45.0000</t>
  </si>
  <si>
    <t>29/04/19 12.02.08.0000</t>
  </si>
  <si>
    <t>24/04/19 10.49.44.0000</t>
  </si>
  <si>
    <t>30/04/19 07.59.22.0000</t>
  </si>
  <si>
    <t>30/04/19 08.09.39.0000</t>
  </si>
  <si>
    <t>25/04/19 13.37.19.0000</t>
  </si>
  <si>
    <t>30/04/19 16.35.33.0000</t>
  </si>
  <si>
    <t>29/04/19 08.13.17.0000</t>
  </si>
  <si>
    <t>11/04/19 10.01.20.0000</t>
  </si>
  <si>
    <t>30/04/19 07.30.14.0000</t>
  </si>
  <si>
    <t>30/04/19 12.07.09.0000</t>
  </si>
  <si>
    <t>30/04/19 14.11.12.0000</t>
  </si>
  <si>
    <t>30/04/19 13.37.27.0000</t>
  </si>
  <si>
    <t>30/04/19 07.03.32.0000</t>
  </si>
  <si>
    <t>30/04/19 14.45.16.0000</t>
  </si>
  <si>
    <t>30/04/19 08.01.40.0000</t>
  </si>
  <si>
    <t>30/04/19 15.09.25.0000</t>
  </si>
  <si>
    <t>30/04/19 16.47.05.0000</t>
  </si>
  <si>
    <t>29/04/19 07.39.02.0000</t>
  </si>
  <si>
    <t>30/04/19 06.55.49.0000</t>
  </si>
  <si>
    <t>30/04/19 09.02.40.0000</t>
  </si>
  <si>
    <t>30/04/19 12.59.04.0000</t>
  </si>
  <si>
    <t>24/04/19 12.15.48.0000</t>
  </si>
  <si>
    <t>30/04/19 12.26.54.0000</t>
  </si>
  <si>
    <t>26/04/19 15.00.17.0000</t>
  </si>
  <si>
    <t>29/04/19 08.35.51.0000</t>
  </si>
  <si>
    <t>30/04/19 12.07.57.0000</t>
  </si>
  <si>
    <t>30/04/19 10.54.14.0000</t>
  </si>
  <si>
    <t>30/04/19 08.02.05.0000</t>
  </si>
  <si>
    <t>30/04/19 11.36.48.0000</t>
  </si>
  <si>
    <t>30/04/19 09.02.38.0000</t>
  </si>
  <si>
    <t>25/04/19 08.51.18.0000</t>
  </si>
  <si>
    <t>25/04/19 10.21.42.0000</t>
  </si>
  <si>
    <t>24/04/19 12.52.29.0000</t>
  </si>
  <si>
    <t>26/04/19 16.47.34.0000</t>
  </si>
  <si>
    <t>30/04/19 17.53.42.0000</t>
  </si>
  <si>
    <t>29/04/19 19.24.22.0000</t>
  </si>
  <si>
    <t>30/04/19 09.28.10.0000</t>
  </si>
  <si>
    <t>25/04/19 08.20.15.0000</t>
  </si>
  <si>
    <t>30/04/19 08.57.07.0000</t>
  </si>
  <si>
    <t>26/04/19 08.52.49.0000</t>
  </si>
  <si>
    <t>30/04/19 06.58.39.0000</t>
  </si>
  <si>
    <t>30/04/19 10.10.17.0000</t>
  </si>
  <si>
    <t>30/04/19 08.37.46.0000</t>
  </si>
  <si>
    <t>29/04/19 07.55.06.0000</t>
  </si>
  <si>
    <t>25/04/19 09.42.13.0000</t>
  </si>
  <si>
    <t>29/04/19 09.39.18.0000</t>
  </si>
  <si>
    <t>30/04/19 10.09.06.0000</t>
  </si>
  <si>
    <t>29/04/19 08.40.48.0000</t>
  </si>
  <si>
    <t>26/04/19 21.06.34.0000</t>
  </si>
  <si>
    <t>17/04/19 14.12.17.0000</t>
  </si>
  <si>
    <t>30/04/19 16.19.36.0000</t>
  </si>
  <si>
    <t>30/04/19 08.00.33.0000</t>
  </si>
  <si>
    <t>26/04/19 08.04.49.0000</t>
  </si>
  <si>
    <t>30/04/19 17.38.01.0000</t>
  </si>
  <si>
    <t>23/04/19 08.47.00.0000</t>
  </si>
  <si>
    <t>26/04/19 09.21.52.0000</t>
  </si>
  <si>
    <t>30/04/19 16.18.07.0000</t>
  </si>
  <si>
    <t>30/04/19 15.43.49.0000</t>
  </si>
  <si>
    <t>30/04/19 07.19.11.0000</t>
  </si>
  <si>
    <t>30/04/19 12.29.24.0000</t>
  </si>
  <si>
    <t>30/04/19 08.25.29.0000</t>
  </si>
  <si>
    <t>30/04/19 13.58.47.0000</t>
  </si>
  <si>
    <t>30/04/19 12.31.14.0000</t>
  </si>
  <si>
    <t>30/04/19 14.30.47.0000</t>
  </si>
  <si>
    <t>30/04/19 17.17.43.0000</t>
  </si>
  <si>
    <t>29/04/19 11.45.32.0000</t>
  </si>
  <si>
    <t>30/04/19 10.56.23.0000</t>
  </si>
  <si>
    <t>30/04/19 08.16.42.0000</t>
  </si>
  <si>
    <t>30/04/19 08.54.36.0000</t>
  </si>
  <si>
    <t>30/04/19 17.10.29.0000</t>
  </si>
  <si>
    <t>30/04/19 07.28.19.0000</t>
  </si>
  <si>
    <t>30/04/19 10.42.01.0000</t>
  </si>
  <si>
    <t>26/04/19 08.45.54.0000</t>
  </si>
  <si>
    <t>30/04/19 08.58.23.0000</t>
  </si>
  <si>
    <t>30/04/19 07.47.48.0000</t>
  </si>
  <si>
    <t>30/04/19 07.09.40.0000</t>
  </si>
  <si>
    <t>26/04/19 11.07.41.0000</t>
  </si>
  <si>
    <t>29/04/19 13.36.57.0000</t>
  </si>
  <si>
    <t>30/04/19 19.25.50.0000</t>
  </si>
  <si>
    <t>30/04/19 11.32.25.0000</t>
  </si>
  <si>
    <t>29/04/19 07.09.55.0000</t>
  </si>
  <si>
    <t>24/04/19 20.22.01.0000</t>
  </si>
  <si>
    <t>30/04/19 10.42.16.0000</t>
  </si>
  <si>
    <t>29/04/19 12.04.08.0000</t>
  </si>
  <si>
    <t>30/04/19 19.39.57.0000</t>
  </si>
  <si>
    <t>26/04/19 08.53.49.0000</t>
  </si>
  <si>
    <t>29/04/19 13.41.00.0000</t>
  </si>
  <si>
    <t>30/04/19 09.01.06.0000</t>
  </si>
  <si>
    <t>30/04/19 16.33.24.0000</t>
  </si>
  <si>
    <t>30/04/19 11.06.48.0000</t>
  </si>
  <si>
    <t>26/04/19 13.09.42.0000</t>
  </si>
  <si>
    <t>26/04/19 16.45.51.0000</t>
  </si>
  <si>
    <t>30/04/19 07.00.02.0000</t>
  </si>
  <si>
    <t>30/04/19 10.55.25.0000</t>
  </si>
  <si>
    <t>30/04/19 07.07.25.0000</t>
  </si>
  <si>
    <t>30/04/19 13.31.11.0000</t>
  </si>
  <si>
    <t>30/04/19 09.48.15.0000</t>
  </si>
  <si>
    <t>30/04/19 07.50.05.0000</t>
  </si>
  <si>
    <t>30/04/19 13.53.09.0000</t>
  </si>
  <si>
    <t>26/04/19 12.18.20.0000</t>
  </si>
  <si>
    <t>30/04/19 09.01.36.0000</t>
  </si>
  <si>
    <t>30/04/19 13.33.16.0000</t>
  </si>
  <si>
    <t>30/04/19 08.14.38.0000</t>
  </si>
  <si>
    <t>25/04/19 13.35.02.0000</t>
  </si>
  <si>
    <t>30/04/19 13.34.24.0000</t>
  </si>
  <si>
    <t>30/04/19 09.05.31.0000</t>
  </si>
  <si>
    <t>30/04/19 08.41.50.0000</t>
  </si>
  <si>
    <t>30/04/19 12.08.27.0000</t>
  </si>
  <si>
    <t>26/04/19 09.04.12.0000</t>
  </si>
  <si>
    <t>30/04/19 11.59.16.0000</t>
  </si>
  <si>
    <t>30/04/19 08.54.19.0000</t>
  </si>
  <si>
    <t>30/04/19 06.58.15.0000</t>
  </si>
  <si>
    <t>30/04/19 07.25.08.0000</t>
  </si>
  <si>
    <t>30/04/19 15.35.06.0000</t>
  </si>
  <si>
    <t>29/04/19 08.56.01.0000</t>
  </si>
  <si>
    <t>30/04/19 07.04.31.0000</t>
  </si>
  <si>
    <t>30/04/19 09.53.39.0000</t>
  </si>
  <si>
    <t>30/04/19 17.10.22.0000</t>
  </si>
  <si>
    <t>30/04/19 10.46.04.0000</t>
  </si>
  <si>
    <t>30/04/19 08.33.29.0000</t>
  </si>
  <si>
    <t>29/04/19 08.41.33.0000</t>
  </si>
  <si>
    <t>26/04/19 08.27.46.0000</t>
  </si>
  <si>
    <t>26/04/19 07.57.21.0000</t>
  </si>
  <si>
    <t>29/04/19 13.12.27.0000</t>
  </si>
  <si>
    <t>24/04/19 09.18.41.0000</t>
  </si>
  <si>
    <t>30/04/19 10.06.56.0000</t>
  </si>
  <si>
    <t>26/04/19 10.17.55.0000</t>
  </si>
  <si>
    <t>26/04/19 11.46.40.0000</t>
  </si>
  <si>
    <t>30/04/19 16.03.00.0000</t>
  </si>
  <si>
    <t>30/04/19 07.03.22.0000</t>
  </si>
  <si>
    <t>30/04/19 06.59.48.0000</t>
  </si>
  <si>
    <t>29/04/19 08.03.30.0000</t>
  </si>
  <si>
    <t>29/04/19 07.39.52.0000</t>
  </si>
  <si>
    <t>29/04/19 16.04.30.0000</t>
  </si>
  <si>
    <t>29/04/19 07.11.04.0000</t>
  </si>
  <si>
    <t>30/04/19 07.11.12.0000</t>
  </si>
  <si>
    <t>23/04/19 12.13.41.0000</t>
  </si>
  <si>
    <t>30/04/19 18.07.30.0000</t>
  </si>
  <si>
    <t>29/04/19 13.55.13.0000</t>
  </si>
  <si>
    <t>25/04/19 15.38.04.0000</t>
  </si>
  <si>
    <t>17/04/19 19.57.58.0000</t>
  </si>
  <si>
    <t>29/04/19 07.32.33.0000</t>
  </si>
  <si>
    <t>29/04/19 10.01.32.0000</t>
  </si>
  <si>
    <t>30/04/19 07.40.33.0000</t>
  </si>
  <si>
    <t>26/04/19 08.55.55.0000</t>
  </si>
  <si>
    <t>30/04/19 13.24.46.0000</t>
  </si>
  <si>
    <t>30/04/19 20.51.12.0000</t>
  </si>
  <si>
    <t>29/04/19 06.43.47.0000</t>
  </si>
  <si>
    <t>30/04/19 07.30.27.0000</t>
  </si>
  <si>
    <t>23/04/19 07.50.23.0000</t>
  </si>
  <si>
    <t>30/04/19 14.07.38.0000</t>
  </si>
  <si>
    <t>30/04/19 20.48.02.0000</t>
  </si>
  <si>
    <t>26/04/19 17.17.28.0000</t>
  </si>
  <si>
    <t>30/04/19 10.32.59.0000</t>
  </si>
  <si>
    <t>24/04/19 07.36.00.0000</t>
  </si>
  <si>
    <t>29/04/19 16.21.54.0000</t>
  </si>
  <si>
    <t>30/04/19 12.08.12.0000</t>
  </si>
  <si>
    <t>30/04/19 07.18.59.0000</t>
  </si>
  <si>
    <t>30/04/19 08.40.59.0000</t>
  </si>
  <si>
    <t>29/04/19 08.31.01.0000</t>
  </si>
  <si>
    <t>30/04/19 11.56.30.0000</t>
  </si>
  <si>
    <t>29/04/19 09.41.08.0000</t>
  </si>
  <si>
    <t>30/04/19 13.17.28.0000</t>
  </si>
  <si>
    <t>30/04/19 17.25.23.0000</t>
  </si>
  <si>
    <t>30/04/19 19.42.40.0000</t>
  </si>
  <si>
    <t>29/04/19 08.58.53.0000</t>
  </si>
  <si>
    <t>29/04/19 15.09.18.0000</t>
  </si>
  <si>
    <t>29/04/19 21.03.11.0000</t>
  </si>
  <si>
    <t>30/04/19 17.46.57.0000</t>
  </si>
  <si>
    <t>30/04/19 17.12.09.0000</t>
  </si>
  <si>
    <t>30/04/19 09.24.50.0000</t>
  </si>
  <si>
    <t>26/04/19 10.18.08.0000</t>
  </si>
  <si>
    <t>30/04/19 12.26.58.0000</t>
  </si>
  <si>
    <t>26/04/19 09.35.08.0000</t>
  </si>
  <si>
    <t>30/04/19 08.08.41.0000</t>
  </si>
  <si>
    <t>26/04/19 11.03.42.0000</t>
  </si>
  <si>
    <t>29/04/19 13.38.43.0000</t>
  </si>
  <si>
    <t>29/04/19 11.44.34.0000</t>
  </si>
  <si>
    <t>30/04/19 08.08.04.0000</t>
  </si>
  <si>
    <t>26/04/19 07.35.18.0000</t>
  </si>
  <si>
    <t>30/04/19 15.02.08.0000</t>
  </si>
  <si>
    <t>30/04/19 07.00.19.0000</t>
  </si>
  <si>
    <t>26/04/19 19.26.59.0000</t>
  </si>
  <si>
    <t>30/04/19 09.26.30.0000</t>
  </si>
  <si>
    <t>25/04/19 18.36.26.0000</t>
  </si>
  <si>
    <t>30/04/19 13.34.55.0000</t>
  </si>
  <si>
    <t>29/04/19 20.00.11.0000</t>
  </si>
  <si>
    <t>30/04/19 08.15.21.0000</t>
  </si>
  <si>
    <t>30/04/19 07.51.59.0000</t>
  </si>
  <si>
    <t>30/04/19 07.21.19.0000</t>
  </si>
  <si>
    <t>25/04/19 13.37.02.0000</t>
  </si>
  <si>
    <t>25/04/19 09.43.44.0000</t>
  </si>
  <si>
    <t>30/04/19 07.04.06.0000</t>
  </si>
  <si>
    <t>30/04/19 08.28.43.0000</t>
  </si>
  <si>
    <t>30/04/19 11.11.54.0000</t>
  </si>
  <si>
    <t>29/04/19 12.00.09.0000</t>
  </si>
  <si>
    <t>26/04/19 08.57.56.0000</t>
  </si>
  <si>
    <t>29/04/19 18.12.42.0000</t>
  </si>
  <si>
    <t>30/04/19 08.16.52.0000</t>
  </si>
  <si>
    <t>26/04/19 08.50.55.0000</t>
  </si>
  <si>
    <t>30/04/19 10.29.03.0000</t>
  </si>
  <si>
    <t>30/04/19 08.28.48.0000</t>
  </si>
  <si>
    <t>30/04/19 08.50.03.0000</t>
  </si>
  <si>
    <t>30/04/19 13.51.21.0000</t>
  </si>
  <si>
    <t>30/04/19 07.18.37.0000</t>
  </si>
  <si>
    <t>30/04/19 08.20.24.0000</t>
  </si>
  <si>
    <t>30/04/19 11.47.11.0000</t>
  </si>
  <si>
    <t>30/04/19 08.15.43.0000</t>
  </si>
  <si>
    <t>25/04/19 15.40.51.0000</t>
  </si>
  <si>
    <t>29/04/19 12.05.43.0000</t>
  </si>
  <si>
    <t>26/04/19 16.06.57.0000</t>
  </si>
  <si>
    <t>30/04/19 08.10.14.0000</t>
  </si>
  <si>
    <t>30/04/19 17.33.13.0000</t>
  </si>
  <si>
    <t>24/04/19 12.42.59.0000</t>
  </si>
  <si>
    <t>30/04/19 09.40.03.0000</t>
  </si>
  <si>
    <t>30/04/19 18.50.32.0000</t>
  </si>
  <si>
    <t>24/04/19 11.02.13.0000</t>
  </si>
  <si>
    <t>30/04/19 09.21.42.0000</t>
  </si>
  <si>
    <t>29/04/19 10.37.51.0000</t>
  </si>
  <si>
    <t>30/04/19 09.37.33.0000</t>
  </si>
  <si>
    <t>29/04/19 14.04.21.0000</t>
  </si>
  <si>
    <t>29/04/19 11.50.52.0000</t>
  </si>
  <si>
    <t>30/04/19 10.15.28.0000</t>
  </si>
  <si>
    <t>19/04/19 08.00.28.0000</t>
  </si>
  <si>
    <t>29/04/19 14.53.51.0000</t>
  </si>
  <si>
    <t>30/04/19 07.48.03.0000</t>
  </si>
  <si>
    <t>29/04/19 07.23.34.0000</t>
  </si>
  <si>
    <t>25/04/19 15.18.43.0000</t>
  </si>
  <si>
    <t>30/04/19 09.42.22.0000</t>
  </si>
  <si>
    <t>30/04/19 09.13.58.0000</t>
  </si>
  <si>
    <t>29/04/19 07.28.18.0000</t>
  </si>
  <si>
    <t>29/04/19 16.17.25.0000</t>
  </si>
  <si>
    <t>29/04/19 12.36.27.0000</t>
  </si>
  <si>
    <t>30/04/19 16.42.46.0000</t>
  </si>
  <si>
    <t>29/04/19 08.42.39.0000</t>
  </si>
  <si>
    <t>29/04/19 10.08.06.0000</t>
  </si>
  <si>
    <t>30/04/19 17.22.21.0000</t>
  </si>
  <si>
    <t>25/04/19 15.09.02.0000</t>
  </si>
  <si>
    <t>30/04/19 08.30.28.0000</t>
  </si>
  <si>
    <t>30/04/19 07.01.50.0000</t>
  </si>
  <si>
    <t>30/04/19 13.05.54.0000</t>
  </si>
  <si>
    <t>26/04/19 08.13.33.0000</t>
  </si>
  <si>
    <t>30/04/19 17.55.40.0000</t>
  </si>
  <si>
    <t>30/04/19 18.22.01.0000</t>
  </si>
  <si>
    <t>26/04/19 17.51.03.0000</t>
  </si>
  <si>
    <t>30/04/19 07.04.47.0000</t>
  </si>
  <si>
    <t>15/04/19 08.39.20.0000</t>
  </si>
  <si>
    <t>25/04/19 19.03.59.0000</t>
  </si>
  <si>
    <t>26/04/19 16.18.49.0000</t>
  </si>
  <si>
    <t>29/04/19 09.24.25.0000</t>
  </si>
  <si>
    <t>30/04/19 17.55.01.0000</t>
  </si>
  <si>
    <t>29/04/19 13.25.38.0000</t>
  </si>
  <si>
    <t>30/04/19 07.27.50.0000</t>
  </si>
  <si>
    <t>25/04/19 11.28.06.0000</t>
  </si>
  <si>
    <t>29/04/19 07.33.13.0000</t>
  </si>
  <si>
    <t>30/04/19 20.38.08.0000</t>
  </si>
  <si>
    <t>26/04/19 12.57.33.0000</t>
  </si>
  <si>
    <t>30/04/19 18.39.48.0000</t>
  </si>
  <si>
    <t>30/04/19 17.27.29.0000</t>
  </si>
  <si>
    <t>30/04/19 12.23.12.0000</t>
  </si>
  <si>
    <t>30/04/19 20.18.28.0000</t>
  </si>
  <si>
    <t>29/04/19 07.34.05.0000</t>
  </si>
  <si>
    <t>30/04/19 12.34.20.0000</t>
  </si>
  <si>
    <t>30/04/19 07.03.17.0000</t>
  </si>
  <si>
    <t>26/04/19 14.09.01.0000</t>
  </si>
  <si>
    <t>30/04/19 16.53.37.0000</t>
  </si>
  <si>
    <t>26/04/19 09.04.28.0000</t>
  </si>
  <si>
    <t>30/04/19 12.24.29.0000</t>
  </si>
  <si>
    <t>29/04/19 11.33.23.0000</t>
  </si>
  <si>
    <t>26/04/19 16.45.02.0000</t>
  </si>
  <si>
    <t>30/04/19 07.15.54.0000</t>
  </si>
  <si>
    <t>30/04/19 18.47.00.0000</t>
  </si>
  <si>
    <t>26/04/19 12.15.51.0000</t>
  </si>
  <si>
    <t>30/04/19 20.41.40.0000</t>
  </si>
  <si>
    <t>26/04/19 10.00.37.0000</t>
  </si>
  <si>
    <t>25/04/19 13.30.52.0000</t>
  </si>
  <si>
    <t>30/04/19 08.39.44.0000</t>
  </si>
  <si>
    <t>30/04/19 07.48.33.0000</t>
  </si>
  <si>
    <t>29/04/19 12.11.23.0000</t>
  </si>
  <si>
    <t>30/04/19 12.30.28.0000</t>
  </si>
  <si>
    <t>30/04/19 19.06.53.0000</t>
  </si>
  <si>
    <t>26/04/19 08.06.37.0000</t>
  </si>
  <si>
    <t>30/04/19 12.15.06.0000</t>
  </si>
  <si>
    <t>29/04/19 13.23.32.0000</t>
  </si>
  <si>
    <t>30/04/19 12.20.50.0000</t>
  </si>
  <si>
    <t>29/04/19 08.15.06.0000</t>
  </si>
  <si>
    <t>30/04/19 13.54.09.0000</t>
  </si>
  <si>
    <t>30/04/19 11.54.08.0000</t>
  </si>
  <si>
    <t>26/04/19 09.27.38.0000</t>
  </si>
  <si>
    <t>29/04/19 09.38.23.0000</t>
  </si>
  <si>
    <t>30/04/19 19.30.10.0000</t>
  </si>
  <si>
    <t>26/04/19 13.29.17.0000</t>
  </si>
  <si>
    <t>30/04/19 17.11.58.0000</t>
  </si>
  <si>
    <t>30/04/19 10.01.22.0000</t>
  </si>
  <si>
    <t>18/04/19 11.58.00.0000</t>
  </si>
  <si>
    <t>30/04/19 09.04.43.0000</t>
  </si>
  <si>
    <t>18/04/19 08.08.33.0000</t>
  </si>
  <si>
    <t>26/04/19 10.29.47.0000</t>
  </si>
  <si>
    <t>26/04/19 13.04.02.0000</t>
  </si>
  <si>
    <t>30/04/19 12.36.26.0000</t>
  </si>
  <si>
    <t>30/04/19 10.50.23.0000</t>
  </si>
  <si>
    <t>30/04/19 07.14.52.0000</t>
  </si>
  <si>
    <t>30/04/19 07.23.47.0000</t>
  </si>
  <si>
    <t>30/04/19 11.26.47.0000</t>
  </si>
  <si>
    <t>30/04/19 16.40.53.0000</t>
  </si>
  <si>
    <t>29/04/19 16.45.43.0000</t>
  </si>
  <si>
    <t>26/04/19 11.39.42.0000</t>
  </si>
  <si>
    <t>29/04/19 13.18.13.0000</t>
  </si>
  <si>
    <t>29/04/19 06.59.32.0000</t>
  </si>
  <si>
    <t>30/04/19 07.39.40.0000</t>
  </si>
  <si>
    <t>29/04/19 20.48.57.0000</t>
  </si>
  <si>
    <t>29/04/19 08.01.38.0000</t>
  </si>
  <si>
    <t>30/04/19 09.32.16.0000</t>
  </si>
  <si>
    <t>30/04/19 20.31.21.0000</t>
  </si>
  <si>
    <t>29/04/19 19.09.04.0000</t>
  </si>
  <si>
    <t>29/04/19 14.40.04.0000</t>
  </si>
  <si>
    <t>26/04/19 11.34.25.0000</t>
  </si>
  <si>
    <t>30/04/19 07.02.45.0000</t>
  </si>
  <si>
    <t>29/04/19 17.20.55.0000</t>
  </si>
  <si>
    <t>30/04/19 07.10.00.0000</t>
  </si>
  <si>
    <t>19/04/19 11.19.56.0000</t>
  </si>
  <si>
    <t>26/04/19 18.10.57.0000</t>
  </si>
  <si>
    <t>29/04/19 18.29.47.0000</t>
  </si>
  <si>
    <t>26/04/19 08.38.37.0000</t>
  </si>
  <si>
    <t>30/04/19 10.37.03.0000</t>
  </si>
  <si>
    <t>26/04/19 08.08.20.0000</t>
  </si>
  <si>
    <t>29/04/19 08.26.46.0000</t>
  </si>
  <si>
    <t>30/04/19 16.46.20.0000</t>
  </si>
  <si>
    <t>30/04/19 07.29.11.0000</t>
  </si>
  <si>
    <t>30/04/19 11.16.50.0000</t>
  </si>
  <si>
    <t>30/04/19 08.10.53.0000</t>
  </si>
  <si>
    <t>30/04/19 07.56.47.0000</t>
  </si>
  <si>
    <t>30/04/19 19.02.47.0000</t>
  </si>
  <si>
    <t>30/04/19 08.28.18.0000</t>
  </si>
  <si>
    <t>29/04/19 12.09.38.0000</t>
  </si>
  <si>
    <t>29/04/19 08.31.00.0000</t>
  </si>
  <si>
    <t>30/04/19 12.52.20.0000</t>
  </si>
  <si>
    <t>30/04/19 08.41.45.0000</t>
  </si>
  <si>
    <t>26/04/19 09.05.23.0000</t>
  </si>
  <si>
    <t>29/04/19 16.52.47.0000</t>
  </si>
  <si>
    <t>30/04/19 18.40.25.0000</t>
  </si>
  <si>
    <t>30/04/19 16.04.09.0000</t>
  </si>
  <si>
    <t>26/04/19 18.25.17.0000</t>
  </si>
  <si>
    <t>30/04/19 16.35.12.0000</t>
  </si>
  <si>
    <t>30/04/19 18.23.31.0000</t>
  </si>
  <si>
    <t>30/04/19 13.50.09.0000</t>
  </si>
  <si>
    <t>26/04/19 06.55.48.0000</t>
  </si>
  <si>
    <t>29/04/19 13.38.39.0000</t>
  </si>
  <si>
    <t>30/04/19 12.00.44.0000</t>
  </si>
  <si>
    <t>29/04/19 06.59.30.0000</t>
  </si>
  <si>
    <t>30/04/19 08.45.52.0000</t>
  </si>
  <si>
    <t>30/04/19 12.08.28.0000</t>
  </si>
  <si>
    <t>30/04/19 13.14.31.0000</t>
  </si>
  <si>
    <t>26/04/19 08.53.44.0000</t>
  </si>
  <si>
    <t>30/04/19 12.11.14.0000</t>
  </si>
  <si>
    <t>30/04/19 07.36.42.0000</t>
  </si>
  <si>
    <t>26/04/19 08.08.52.0000</t>
  </si>
  <si>
    <t>29/04/19 07.48.27.0000</t>
  </si>
  <si>
    <t>25/04/19 10.21.18.0000</t>
  </si>
  <si>
    <t>24/04/19 09.06.52.0000</t>
  </si>
  <si>
    <t>30/04/19 07.06.27.0000</t>
  </si>
  <si>
    <t>30/04/19 08.27.35.0000</t>
  </si>
  <si>
    <t>30/04/19 18.52.26.0000</t>
  </si>
  <si>
    <t>30/04/19 07.59.43.0000</t>
  </si>
  <si>
    <t>30/04/19 19.25.02.0000</t>
  </si>
  <si>
    <t>30/04/19 08.49.35.0000</t>
  </si>
  <si>
    <t>30/04/19 08.45.57.0000</t>
  </si>
  <si>
    <t>29/04/19 12.45.16.0000</t>
  </si>
  <si>
    <t>26/04/19 07.25.10.0000</t>
  </si>
  <si>
    <t>30/04/19 18.17.06.0000</t>
  </si>
  <si>
    <t>29/04/19 08.58.08.0000</t>
  </si>
  <si>
    <t>30/04/19 06.52.12.0000</t>
  </si>
  <si>
    <t>29/04/19 14.00.30.0000</t>
  </si>
  <si>
    <t>30/04/19 12.41.46.0000</t>
  </si>
  <si>
    <t>25/04/19 07.28.21.0000</t>
  </si>
  <si>
    <t>30/04/19 10.42.21.0000</t>
  </si>
  <si>
    <t>30/04/19 11.40.54.0000</t>
  </si>
  <si>
    <t>30/04/19 14.59.46.0000</t>
  </si>
  <si>
    <t>29/04/19 13.19.32.0000</t>
  </si>
  <si>
    <t>30/04/19 08.23.56.0000</t>
  </si>
  <si>
    <t>30/04/19 07.24.13.0000</t>
  </si>
  <si>
    <t>30/04/19 11.41.45.0000</t>
  </si>
  <si>
    <t>30/04/19 14.47.31.0000</t>
  </si>
  <si>
    <t>29/04/19 14.39.35.0000</t>
  </si>
  <si>
    <t>26/04/19 09.05.16.0000</t>
  </si>
  <si>
    <t>29/04/19 08.37.32.0000</t>
  </si>
  <si>
    <t>30/04/19 08.39.36.0000</t>
  </si>
  <si>
    <t>30/04/19 11.50.51.0000</t>
  </si>
  <si>
    <t>30/04/19 07.57.16.0000</t>
  </si>
  <si>
    <t>30/04/19 11.56.38.0000</t>
  </si>
  <si>
    <t>30/04/19 12.57.15.0000</t>
  </si>
  <si>
    <t>30/04/19 07.54.39.0000</t>
  </si>
  <si>
    <t>26/04/19 08.58.39.0000</t>
  </si>
  <si>
    <t>26/04/19 08.04.34.0000</t>
  </si>
  <si>
    <t>29/04/19 08.15.22.0000</t>
  </si>
  <si>
    <t>30/04/19 07.40.11.0000</t>
  </si>
  <si>
    <t>30/04/19 09.02.37.0000</t>
  </si>
  <si>
    <t>30/04/19 12.08.17.0000</t>
  </si>
  <si>
    <t>30/04/19 10.25.42.0000</t>
  </si>
  <si>
    <t>30/04/19 09.03.56.0000</t>
  </si>
  <si>
    <t>26/04/19 09.30.32.0000</t>
  </si>
  <si>
    <t>30/04/19 10.53.23.0000</t>
  </si>
  <si>
    <t>26/04/19 11.13.10.0000</t>
  </si>
  <si>
    <t>24/04/19 08.58.10.0000</t>
  </si>
  <si>
    <t>30/04/19 09.33.58.0000</t>
  </si>
  <si>
    <t>26/04/19 16.10.33.0000</t>
  </si>
  <si>
    <t>30/04/19 09.07.07.0000</t>
  </si>
  <si>
    <t>26/04/19 07.41.26.0000</t>
  </si>
  <si>
    <t>30/04/19 15.04.47.0000</t>
  </si>
  <si>
    <t>29/04/19 09.29.48.0000</t>
  </si>
  <si>
    <t>30/04/19 12.49.06.0000</t>
  </si>
  <si>
    <t>26/04/19 15.44.17.0000</t>
  </si>
  <si>
    <t>30/04/19 06.53.03.0000</t>
  </si>
  <si>
    <t>25/04/19 08.43.48.0000</t>
  </si>
  <si>
    <t>30/04/19 08.58.35.0000</t>
  </si>
  <si>
    <t>30/04/19 12.46.06.0000</t>
  </si>
  <si>
    <t>30/04/19 19.04.12.0000</t>
  </si>
  <si>
    <t>29/04/19 07.44.27.0000</t>
  </si>
  <si>
    <t>29/04/19 15.43.12.0000</t>
  </si>
  <si>
    <t>30/04/19 07.01.54.0000</t>
  </si>
  <si>
    <t>24/04/19 12.13.01.0000</t>
  </si>
  <si>
    <t>30/04/19 12.33.22.0000</t>
  </si>
  <si>
    <t>29/04/19 10.55.40.0000</t>
  </si>
  <si>
    <t>29/04/19 08.11.53.0000</t>
  </si>
  <si>
    <t>30/04/19 18.51.25.0000</t>
  </si>
  <si>
    <t>26/04/19 09.44.44.0000</t>
  </si>
  <si>
    <t>30/04/19 12.51.35.0000</t>
  </si>
  <si>
    <t>30/04/19 19.31.10.0000</t>
  </si>
  <si>
    <t>29/04/19 11.57.04.0000</t>
  </si>
  <si>
    <t>25/04/19 10.11.53.0000</t>
  </si>
  <si>
    <t>30/04/19 07.43.23.0000</t>
  </si>
  <si>
    <t>29/04/19 16.28.12.0000</t>
  </si>
  <si>
    <t>29/04/19 09.24.24.0000</t>
  </si>
  <si>
    <t>29/04/19 09.29.02.0000</t>
  </si>
  <si>
    <t>29/04/19 08.30.46.0000</t>
  </si>
  <si>
    <t>26/04/19 19.36.46.0000</t>
  </si>
  <si>
    <t>30/04/19 09.00.03.0000</t>
  </si>
  <si>
    <t>26/04/19 09.06.45.0000</t>
  </si>
  <si>
    <t>30/04/19 07.54.54.0000</t>
  </si>
  <si>
    <t>25/04/19 11.22.31.0000</t>
  </si>
  <si>
    <t>30/04/19 07.11.54.0000</t>
  </si>
  <si>
    <t>25/04/19 20.06.55.0000</t>
  </si>
  <si>
    <t>29/04/19 08.01.45.0000</t>
  </si>
  <si>
    <t>30/04/19 07.34.55.0000</t>
  </si>
  <si>
    <t>29/04/19 13.32.57.0000</t>
  </si>
  <si>
    <t>30/04/19 16.49.44.0000</t>
  </si>
  <si>
    <t>29/04/19 19.55.48.0000</t>
  </si>
  <si>
    <t>26/04/19 08.39.17.0000</t>
  </si>
  <si>
    <t>30/04/19 10.54.31.0000</t>
  </si>
  <si>
    <t>30/04/19 08.29.58.0000</t>
  </si>
  <si>
    <t>26/04/19 20.33.18.0000</t>
  </si>
  <si>
    <t>30/04/19 09.35.51.0000</t>
  </si>
  <si>
    <t>30/04/19 08.31.50.0000</t>
  </si>
  <si>
    <t>26/04/19 11.45.48.0000</t>
  </si>
  <si>
    <t>26/04/19 16.03.53.0000</t>
  </si>
  <si>
    <t>30/04/19 08.30.25.0000</t>
  </si>
  <si>
    <t>26/04/19 08.10.43.0000</t>
  </si>
  <si>
    <t>26/04/19 16.17.04.0000</t>
  </si>
  <si>
    <t>30/04/19 15.44.18.0000</t>
  </si>
  <si>
    <t>29/04/19 07.39.26.0000</t>
  </si>
  <si>
    <t>29/04/19 08.10.51.0000</t>
  </si>
  <si>
    <t>30/04/19 10.20.05.0000</t>
  </si>
  <si>
    <t>29/04/19 17.42.53.0000</t>
  </si>
  <si>
    <t>30/04/19 13.29.21.0000</t>
  </si>
  <si>
    <t>30/04/19 11.31.39.0000</t>
  </si>
  <si>
    <t>26/04/19 14.38.04.0000</t>
  </si>
  <si>
    <t>29/04/19 08.17.45.0000</t>
  </si>
  <si>
    <t>30/04/19 08.11.30.0000</t>
  </si>
  <si>
    <t>26/04/19 16.27.13.0000</t>
  </si>
  <si>
    <t>26/04/19 08.46.28.0000</t>
  </si>
  <si>
    <t>29/04/19 08.01.44.0000</t>
  </si>
  <si>
    <t>30/04/19 13.58.35.0000</t>
  </si>
  <si>
    <t>30/04/19 10.42.04.0000</t>
  </si>
  <si>
    <t>30/04/19 19.45.34.0000</t>
  </si>
  <si>
    <t>30/04/19 17.48.19.0000</t>
  </si>
  <si>
    <t>24/04/19 08.26.16.0000</t>
  </si>
  <si>
    <t>30/04/19 11.15.07.0000</t>
  </si>
  <si>
    <t>30/04/19 07.51.48.0000</t>
  </si>
  <si>
    <t>30/04/19 11.29.39.0000</t>
  </si>
  <si>
    <t>26/04/19 11.05.10.0000</t>
  </si>
  <si>
    <t>30/04/19 07.02.39.0000</t>
  </si>
  <si>
    <t>30/04/19 07.37.57.0000</t>
  </si>
  <si>
    <t>29/04/19 12.47.37.0000</t>
  </si>
  <si>
    <t>30/04/19 08.51.18.0000</t>
  </si>
  <si>
    <t>29/04/19 20.19.47.0000</t>
  </si>
  <si>
    <t>30/04/19 18.03.59.0000</t>
  </si>
  <si>
    <t>30/04/19 08.01.03.0000</t>
  </si>
  <si>
    <t>30/04/19 08.12.50.0000</t>
  </si>
  <si>
    <t>29/04/19 20.14.53.0000</t>
  </si>
  <si>
    <t>30/04/19 09.59.45.0000</t>
  </si>
  <si>
    <t>30/04/19 09.45.04.0000</t>
  </si>
  <si>
    <t>25/04/19 08.40.06.0000</t>
  </si>
  <si>
    <t>30/04/19 08.05.33.0000</t>
  </si>
  <si>
    <t>29/04/19 10.00.40.0000</t>
  </si>
  <si>
    <t>25/04/19 10.55.08.0000</t>
  </si>
  <si>
    <t>30/04/19 19.01.05.0000</t>
  </si>
  <si>
    <t>26/04/19 08.23.07.0000</t>
  </si>
  <si>
    <t>24/04/19 17.09.44.0000</t>
  </si>
  <si>
    <t>29/04/19 14.18.04.0000</t>
  </si>
  <si>
    <t>30/04/19 16.57.16.0000</t>
  </si>
  <si>
    <t>29/04/19 10.56.12.0000</t>
  </si>
  <si>
    <t>30/04/19 08.47.56.0000</t>
  </si>
  <si>
    <t>30/04/19 08.24.20.0000</t>
  </si>
  <si>
    <t>30/04/19 15.32.07.0000</t>
  </si>
  <si>
    <t>30/04/19 07.36.05.0000</t>
  </si>
  <si>
    <t>26/04/19 08.00.10.0000</t>
  </si>
  <si>
    <t>17/04/19 16.13.53.0000</t>
  </si>
  <si>
    <t>24/04/19 08.55.34.0000</t>
  </si>
  <si>
    <t>29/04/19 07.51.52.0000</t>
  </si>
  <si>
    <t>30/04/19 06.48.23.0000</t>
  </si>
  <si>
    <t>30/04/19 14.38.57.0000</t>
  </si>
  <si>
    <t>29/04/19 08.08.28.0000</t>
  </si>
  <si>
    <t>29/04/19 08.13.23.0000</t>
  </si>
  <si>
    <t>30/04/19 18.03.49.0000</t>
  </si>
  <si>
    <t>30/04/19 08.05.29.0000</t>
  </si>
  <si>
    <t>30/04/19 11.02.33.0000</t>
  </si>
  <si>
    <t>30/04/19 11.02.40.0000</t>
  </si>
  <si>
    <t>29/04/19 13.02.11.0000</t>
  </si>
  <si>
    <t>30/04/19 14.57.44.0000</t>
  </si>
  <si>
    <t>30/04/19 07.12.52.0000</t>
  </si>
  <si>
    <t>26/04/19 16.00.01.0000</t>
  </si>
  <si>
    <t>30/04/19 11.45.41.0000</t>
  </si>
  <si>
    <t>30/04/19 08.38.36.0000</t>
  </si>
  <si>
    <t>26/04/19 07.21.31.0000</t>
  </si>
  <si>
    <t>30/04/19 17.28.33.0000</t>
  </si>
  <si>
    <t>23/04/19 08.58.04.0000</t>
  </si>
  <si>
    <t>30/04/19 19.46.30.0000</t>
  </si>
  <si>
    <t>30/04/19 08.21.36.0000</t>
  </si>
  <si>
    <t>30/04/19 12.42.40.0000</t>
  </si>
  <si>
    <t>30/04/19 08.41.20.0000</t>
  </si>
  <si>
    <t>29/04/19 14.21.40.0000</t>
  </si>
  <si>
    <t>30/04/19 14.14.50.0000</t>
  </si>
  <si>
    <t>30/04/19 12.28.15.0000</t>
  </si>
  <si>
    <t>30/04/19 08.42.10.0000</t>
  </si>
  <si>
    <t>30/04/19 07.47.14.0000</t>
  </si>
  <si>
    <t>30/04/19 12.38.09.0000</t>
  </si>
  <si>
    <t>30/04/19 13.23.28.0000</t>
  </si>
  <si>
    <t>30/04/19 08.56.29.0000</t>
  </si>
  <si>
    <t>26/04/19 16.55.45.0000</t>
  </si>
  <si>
    <t>29/04/19 07.57.53.0000</t>
  </si>
  <si>
    <t>29/04/19 18.45.13.0000</t>
  </si>
  <si>
    <t>30/04/19 08.49.10.0000</t>
  </si>
  <si>
    <t>29/04/19 14.41.22.0000</t>
  </si>
  <si>
    <t>29/04/19 17.06.15.0000</t>
  </si>
  <si>
    <t>29/04/19 10.50.44.0000</t>
  </si>
  <si>
    <t>29/04/19 06.57.40.0000</t>
  </si>
  <si>
    <t>30/04/19 08.16.34.0000</t>
  </si>
  <si>
    <t>30/04/19 12.48.22.0000</t>
  </si>
  <si>
    <t>29/04/19 15.49.02.0000</t>
  </si>
  <si>
    <t>16/05/19 12.00.00.0000</t>
  </si>
  <si>
    <t>15/05/19 12.00.00.0000</t>
  </si>
  <si>
    <t>14/05/19 12.00.00.0000</t>
  </si>
  <si>
    <t>13/05/19 12.00.00.0000</t>
  </si>
  <si>
    <t>11/05/19 12.00.00.0000</t>
  </si>
  <si>
    <t>17/05/19 12.00.00.0000</t>
  </si>
  <si>
    <t>07/05/19 10.47.51.0000</t>
  </si>
  <si>
    <t>03/05/19 08.02.55.0000</t>
  </si>
  <si>
    <t>07/05/19 13.53.23.0000</t>
  </si>
  <si>
    <t>07/05/19 07.04.28.0000</t>
  </si>
  <si>
    <t>07/05/19 07.29.21.0000</t>
  </si>
  <si>
    <t>07/05/19 06.59.42.0000</t>
  </si>
  <si>
    <t>07/05/19 07.04.01.0000</t>
  </si>
  <si>
    <t>07/05/19 07.17.40.0000</t>
  </si>
  <si>
    <t>07/05/19 07.07.01.0000</t>
  </si>
  <si>
    <t>07/05/19 08.29.28.0000</t>
  </si>
  <si>
    <t>07/05/19 10.02.27.0000</t>
  </si>
  <si>
    <t>03/05/19 08.25.30.0000</t>
  </si>
  <si>
    <t>07/05/19 07.48.09.0000</t>
  </si>
  <si>
    <t>06/05/19 09.25.54.0000</t>
  </si>
  <si>
    <t>06/05/19 07.46.42.0000</t>
  </si>
  <si>
    <t>07/05/19 10.55.22.0000</t>
  </si>
  <si>
    <t>07/05/19 07.44.57.0000</t>
  </si>
  <si>
    <t>06/05/19 07.39.05.0000</t>
  </si>
  <si>
    <t>07/05/19 06.58.39.0000</t>
  </si>
  <si>
    <t>02/05/19 08.52.21.0000</t>
  </si>
  <si>
    <t>07/05/19 07.34.53.0000</t>
  </si>
  <si>
    <t>07/05/19 17.58.45.0000</t>
  </si>
  <si>
    <t>07/05/19 07.24.28.0000</t>
  </si>
  <si>
    <t>07/05/19 07.02.20.0000</t>
  </si>
  <si>
    <t>03/05/19 07.58.49.0000</t>
  </si>
  <si>
    <t>07/05/19 07.07.53.0000</t>
  </si>
  <si>
    <t>03/05/19 08.31.08.0000</t>
  </si>
  <si>
    <t>07/05/19 09.13.51.0000</t>
  </si>
  <si>
    <t>07/05/19 07.15.59.0000</t>
  </si>
  <si>
    <t>07/05/19 07.12.48.0000</t>
  </si>
  <si>
    <t>07/05/19 08.41.55.0000</t>
  </si>
  <si>
    <t>06/05/19 08.43.44.0000</t>
  </si>
  <si>
    <t>03/05/19 08.16.35.0000</t>
  </si>
  <si>
    <t>07/05/19 15.29.48.0000</t>
  </si>
  <si>
    <t>07/05/19 07.15.29.0000</t>
  </si>
  <si>
    <t>06/05/19 15.08.59.0000</t>
  </si>
  <si>
    <t>07/05/19 06.57.34.0000</t>
  </si>
  <si>
    <t>06/05/19 08.21.35.0000</t>
  </si>
  <si>
    <t>07/05/19 17.00.16.0000</t>
  </si>
  <si>
    <t>07/05/19 06.47.55.0000</t>
  </si>
  <si>
    <t>01/05/19 07.42.58.0000</t>
  </si>
  <si>
    <t>29/04/19 08.08.53.0000</t>
  </si>
  <si>
    <t>22/04/19 08.58.15.0000</t>
  </si>
  <si>
    <t>06/05/19 07.19.28.0000</t>
  </si>
  <si>
    <t>03/05/19 10.44.14.0000</t>
  </si>
  <si>
    <t>22/04/19 16.43.16.0000</t>
  </si>
  <si>
    <t>03/05/19 13.10.41.0000</t>
  </si>
  <si>
    <t>26/04/19 13.36.55.0000</t>
  </si>
  <si>
    <t>06/05/19 07.22.52.0000</t>
  </si>
  <si>
    <t>26/04/19 17.53.37.0000</t>
  </si>
  <si>
    <t>02/05/19 12.08.49.0000</t>
  </si>
  <si>
    <t>30/04/19 09.47.30.0000</t>
  </si>
  <si>
    <t>07/05/19 06.55.28.0000</t>
  </si>
  <si>
    <t>03/05/19 18.15.32.0000</t>
  </si>
  <si>
    <t>30/04/19 14.56.04.0000</t>
  </si>
  <si>
    <t>06/05/19 20.29.35.0000</t>
  </si>
  <si>
    <t>26/04/19 18.49.51.0000</t>
  </si>
  <si>
    <t>03/05/19 08.04.01.0000</t>
  </si>
  <si>
    <t>26/04/19 12.48.57.0000</t>
  </si>
  <si>
    <t>03/05/19 07.14.56.0000</t>
  </si>
  <si>
    <t>01/05/19 07.31.56.0000</t>
  </si>
  <si>
    <t>01/05/19 11.34.32.0000</t>
  </si>
  <si>
    <t>01/05/19 08.06.34.0000</t>
  </si>
  <si>
    <t>23/04/19 09.01.37.0000</t>
  </si>
  <si>
    <t>03/05/19 07.14.19.0000</t>
  </si>
  <si>
    <t>19/04/19 08.46.10.0000</t>
  </si>
  <si>
    <t>06/05/19 18.47.41.0000</t>
  </si>
  <si>
    <t>01/05/19 16.05.53.0000</t>
  </si>
  <si>
    <t>30/04/19 10.17.11.0000</t>
  </si>
  <si>
    <t>07/05/19 17.12.51.0000</t>
  </si>
  <si>
    <t>07/05/19 12.38.43.0000</t>
  </si>
  <si>
    <t>07/05/19 13.14.44.0000</t>
  </si>
  <si>
    <t>07/05/19 08.20.23.0000</t>
  </si>
  <si>
    <t>06/05/19 15.55.44.0000</t>
  </si>
  <si>
    <t>06/05/19 11.45.08.0000</t>
  </si>
  <si>
    <t>06/05/19 16.34.49.0000</t>
  </si>
  <si>
    <t>01/05/19 20.28.19.0000</t>
  </si>
  <si>
    <t>07/05/19 20.38.22.0000</t>
  </si>
  <si>
    <t>07/05/19 20.20.41.0000</t>
  </si>
  <si>
    <t>23/04/19 19.50.57.0000</t>
  </si>
  <si>
    <t>02/05/19 07.08.24.0000</t>
  </si>
  <si>
    <t>02/05/19 15.11.44.0000</t>
  </si>
  <si>
    <t>23/04/19 08.59.56.0000</t>
  </si>
  <si>
    <t>25/04/19 12.28.09.0000</t>
  </si>
  <si>
    <t>29/04/19 17.21.47.0000</t>
  </si>
  <si>
    <t>25/04/19 13.53.16.0000</t>
  </si>
  <si>
    <t>19/04/19 08.47.21.0000</t>
  </si>
  <si>
    <t>06/05/19 20.33.25.0000</t>
  </si>
  <si>
    <t>07/05/19 10.58.13.0000</t>
  </si>
  <si>
    <t>26/04/19 08.22.01.0000</t>
  </si>
  <si>
    <t>06/05/19 20.29.49.0000</t>
  </si>
  <si>
    <t>02/05/19 12.29.14.0000</t>
  </si>
  <si>
    <t>29/04/19 08.26.19.0000</t>
  </si>
  <si>
    <t>18/04/19 09.50.38.0000</t>
  </si>
  <si>
    <t>02/05/19 11.29.54.0000</t>
  </si>
  <si>
    <t>19/04/19 14.16.48.0000</t>
  </si>
  <si>
    <t>07/05/19 19.19.17.0000</t>
  </si>
  <si>
    <t>03/05/19 12.56.09.0000</t>
  </si>
  <si>
    <t>26/04/19 10.23.43.0000</t>
  </si>
  <si>
    <t>01/05/19 10.26.11.0000</t>
  </si>
  <si>
    <t>03/05/19 13.22.15.0000</t>
  </si>
  <si>
    <t>07/05/19 17.57.22.0000</t>
  </si>
  <si>
    <t>07/05/19 06.58.49.0000</t>
  </si>
  <si>
    <t>06/05/19 12.28.16.0000</t>
  </si>
  <si>
    <t>02/05/19 17.04.50.0000</t>
  </si>
  <si>
    <t>06/05/19 15.46.14.0000</t>
  </si>
  <si>
    <t>06/05/19 13.03.47.0000</t>
  </si>
  <si>
    <t>06/05/19 16.12.05.0000</t>
  </si>
  <si>
    <t>03/05/19 08.21.58.0000</t>
  </si>
  <si>
    <t>07/05/19 12.20.08.0000</t>
  </si>
  <si>
    <t>01/05/19 10.18.05.0000</t>
  </si>
  <si>
    <t>07/05/19 07.50.52.0000</t>
  </si>
  <si>
    <t>07/05/19 14.36.39.0000</t>
  </si>
  <si>
    <t>07/05/19 19.45.24.0000</t>
  </si>
  <si>
    <t>06/05/19 15.56.37.0000</t>
  </si>
  <si>
    <t>03/05/19 14.24.28.0000</t>
  </si>
  <si>
    <t>29/04/19 15.35.03.0000</t>
  </si>
  <si>
    <t>06/05/19 15.51.37.0000</t>
  </si>
  <si>
    <t>06/05/19 07.20.09.0000</t>
  </si>
  <si>
    <t>29/04/19 20.40.44.0000</t>
  </si>
  <si>
    <t>02/05/19 08.50.10.0000</t>
  </si>
  <si>
    <t>02/05/19 15.43.20.0000</t>
  </si>
  <si>
    <t>06/05/19 07.07.48.0000</t>
  </si>
  <si>
    <t>07/05/19 08.14.49.0000</t>
  </si>
  <si>
    <t>07/05/19 12.08.48.0000</t>
  </si>
  <si>
    <t>06/05/19 07.24.32.0000</t>
  </si>
  <si>
    <t>06/05/19 11.56.56.0000</t>
  </si>
  <si>
    <t>07/05/19 10.41.56.0000</t>
  </si>
  <si>
    <t>03/05/19 12.53.50.0000</t>
  </si>
  <si>
    <t>03/05/19 08.11.12.0000</t>
  </si>
  <si>
    <t>01/05/19 13.44.40.0000</t>
  </si>
  <si>
    <t>01/05/19 17.32.58.0000</t>
  </si>
  <si>
    <t>07/05/19 07.05.10.0000</t>
  </si>
  <si>
    <t>03/05/19 12.41.38.0000</t>
  </si>
  <si>
    <t>01/05/19 08.20.06.0000</t>
  </si>
  <si>
    <t>07/05/19 07.25.34.0000</t>
  </si>
  <si>
    <t>06/05/19 17.59.23.0000</t>
  </si>
  <si>
    <t>02/05/19 11.22.33.0000</t>
  </si>
  <si>
    <t>06/05/19 07.19.17.0000</t>
  </si>
  <si>
    <t>03/05/19 19.59.10.0000</t>
  </si>
  <si>
    <t>07/05/19 13.53.32.0000</t>
  </si>
  <si>
    <t>30/04/19 13.27.01.0000</t>
  </si>
  <si>
    <t>03/05/19 16.28.47.0000</t>
  </si>
  <si>
    <t>06/05/19 14.27.27.0000</t>
  </si>
  <si>
    <t>06/05/19 08.12.51.0000</t>
  </si>
  <si>
    <t>06/05/19 08.36.00.0000</t>
  </si>
  <si>
    <t>06/05/19 19.05.55.0000</t>
  </si>
  <si>
    <t>06/05/19 07.40.51.0000</t>
  </si>
  <si>
    <t>02/05/19 14.09.37.0000</t>
  </si>
  <si>
    <t>24/04/19 10.28.15.0000</t>
  </si>
  <si>
    <t>07/05/19 18.19.01.0000</t>
  </si>
  <si>
    <t>03/05/19 09.00.50.0000</t>
  </si>
  <si>
    <t>06/05/19 16.01.14.0000</t>
  </si>
  <si>
    <t>02/05/19 08.32.13.0000</t>
  </si>
  <si>
    <t>03/05/19 18.44.33.0000</t>
  </si>
  <si>
    <t>02/05/19 07.33.26.0000</t>
  </si>
  <si>
    <t>03/05/19 08.09.03.0000</t>
  </si>
  <si>
    <t>07/05/19 17.59.23.0000</t>
  </si>
  <si>
    <t>29/04/19 19.40.31.0000</t>
  </si>
  <si>
    <t>07/05/19 11.56.55.0000</t>
  </si>
  <si>
    <t>02/05/19 14.16.28.0000</t>
  </si>
  <si>
    <t>02/05/19 16.49.33.0000</t>
  </si>
  <si>
    <t>06/05/19 10.26.34.0000</t>
  </si>
  <si>
    <t>07/05/19 14.31.08.0000</t>
  </si>
  <si>
    <t>06/05/19 19.38.48.0000</t>
  </si>
  <si>
    <t>06/05/19 08.59.11.0000</t>
  </si>
  <si>
    <t>03/05/19 07.47.33.0000</t>
  </si>
  <si>
    <t>07/05/19 07.28.52.0000</t>
  </si>
  <si>
    <t>06/05/19 07.17.20.0000</t>
  </si>
  <si>
    <t>07/05/19 17.58.26.0000</t>
  </si>
  <si>
    <t>03/05/19 13.35.59.0000</t>
  </si>
  <si>
    <t>06/05/19 07.50.45.0000</t>
  </si>
  <si>
    <t>02/05/19 11.29.21.0000</t>
  </si>
  <si>
    <t>07/05/19 07.07.12.0000</t>
  </si>
  <si>
    <t>02/05/19 08.47.40.0000</t>
  </si>
  <si>
    <t>07/05/19 07.56.31.0000</t>
  </si>
  <si>
    <t>06/05/19 10.52.49.0000</t>
  </si>
  <si>
    <t>06/05/19 08.14.10.0000</t>
  </si>
  <si>
    <t>07/05/19 17.31.12.0000</t>
  </si>
  <si>
    <t>06/05/19 07.07.22.0000</t>
  </si>
  <si>
    <t>07/05/19 19.23.11.0000</t>
  </si>
  <si>
    <t>06/05/19 07.52.07.0000</t>
  </si>
  <si>
    <t>07/05/19 07.02.35.0000</t>
  </si>
  <si>
    <t>19/04/19 17.03.08.0000</t>
  </si>
  <si>
    <t>07/05/19 19.22.38.0000</t>
  </si>
  <si>
    <t>03/05/19 07.50.15.0000</t>
  </si>
  <si>
    <t>02/05/19 09.49.10.0000</t>
  </si>
  <si>
    <t>03/05/19 15.19.19.0000</t>
  </si>
  <si>
    <t>02/05/19 18.42.03.0000</t>
  </si>
  <si>
    <t>03/05/19 07.51.33.0000</t>
  </si>
  <si>
    <t>03/05/19 15.27.11.0000</t>
  </si>
  <si>
    <t>03/05/19 15.47.32.0000</t>
  </si>
  <si>
    <t>06/05/19 17.40.24.0000</t>
  </si>
  <si>
    <t>03/05/19 08.34.43.0000</t>
  </si>
  <si>
    <t>07/05/19 07.00.35.0000</t>
  </si>
  <si>
    <t>07/05/19 17.56.15.0000</t>
  </si>
  <si>
    <t>06/05/19 12.43.34.0000</t>
  </si>
  <si>
    <t>06/05/19 07.21.54.0000</t>
  </si>
  <si>
    <t>07/05/19 16.45.59.0000</t>
  </si>
  <si>
    <t>02/05/19 08.41.10.0000</t>
  </si>
  <si>
    <t>06/05/19 15.54.17.0000</t>
  </si>
  <si>
    <t>02/05/19 08.42.35.0000</t>
  </si>
  <si>
    <t>01/05/19 08.23.16.0000</t>
  </si>
  <si>
    <t>03/05/19 08.09.09.0000</t>
  </si>
  <si>
    <t>07/05/19 06.58.28.0000</t>
  </si>
  <si>
    <t>03/05/19 09.41.55.0000</t>
  </si>
  <si>
    <t>06/05/19 19.42.10.0000</t>
  </si>
  <si>
    <t>03/05/19 19.03.13.0000</t>
  </si>
  <si>
    <t>06/05/19 12.57.44.0000</t>
  </si>
  <si>
    <t>07/05/19 19.18.07.0000</t>
  </si>
  <si>
    <t>03/05/19 08.27.53.0000</t>
  </si>
  <si>
    <t>06/05/19 13.13.58.0000</t>
  </si>
  <si>
    <t>06/05/19 10.08.25.0000</t>
  </si>
  <si>
    <t>06/05/19 08.34.41.0000</t>
  </si>
  <si>
    <t>06/05/19 06.56.07.0000</t>
  </si>
  <si>
    <t>07/05/19 19.08.49.0000</t>
  </si>
  <si>
    <t>06/05/19 07.02.00.0000</t>
  </si>
  <si>
    <t>06/05/19 11.24.43.0000</t>
  </si>
  <si>
    <t>01/05/19 11.33.23.0000</t>
  </si>
  <si>
    <t>06/05/19 07.33.11.0000</t>
  </si>
  <si>
    <t>06/05/19 07.36.08.0000</t>
  </si>
  <si>
    <t>02/05/19 20.47.35.0000</t>
  </si>
  <si>
    <t>06/05/19 13.27.49.0000</t>
  </si>
  <si>
    <t>07/05/19 18.33.28.0000</t>
  </si>
  <si>
    <t>07/05/19 15.15.18.0000</t>
  </si>
  <si>
    <t>06/05/19 17.09.46.0000</t>
  </si>
  <si>
    <t>23/04/19 11.16.31.0000</t>
  </si>
  <si>
    <t>07/05/19 20.54.59.0000</t>
  </si>
  <si>
    <t>07/05/19 19.40.10.0000</t>
  </si>
  <si>
    <t>02/05/19 17.07.04.0000</t>
  </si>
  <si>
    <t>24/04/19 13.45.31.0000</t>
  </si>
  <si>
    <t>07/05/19 07.09.01.0000</t>
  </si>
  <si>
    <t>06/05/19 06.44.56.0000</t>
  </si>
  <si>
    <t>07/05/19 09.14.39.0000</t>
  </si>
  <si>
    <t>06/05/19 19.00.23.0000</t>
  </si>
  <si>
    <t>07/05/19 14.02.34.0000</t>
  </si>
  <si>
    <t>06/05/19 07.36.04.0000</t>
  </si>
  <si>
    <t>30/04/19 08.36.28.0000</t>
  </si>
  <si>
    <t>01/05/19 07.18.17.0000</t>
  </si>
  <si>
    <t>07/05/19 13.54.15.0000</t>
  </si>
  <si>
    <t>01/05/19 10.42.51.0000</t>
  </si>
  <si>
    <t>06/05/19 16.31.09.0000</t>
  </si>
  <si>
    <t>06/05/19 09.54.43.0000</t>
  </si>
  <si>
    <t>06/05/19 15.01.49.0000</t>
  </si>
  <si>
    <t>03/05/19 08.20.55.0000</t>
  </si>
  <si>
    <t>06/05/19 19.07.04.0000</t>
  </si>
  <si>
    <t>01/05/19 20.00.18.0000</t>
  </si>
  <si>
    <t>25/04/19 13.30.42.0000</t>
  </si>
  <si>
    <t>03/05/19 07.10.45.0000</t>
  </si>
  <si>
    <t>06/05/19 14.57.59.0000</t>
  </si>
  <si>
    <t>01/05/19 10.02.31.0000</t>
  </si>
  <si>
    <t>03/05/19 08.01.50.0000</t>
  </si>
  <si>
    <t>07/05/19 14.02.32.0000</t>
  </si>
  <si>
    <t>02/05/19 18.45.58.0000</t>
  </si>
  <si>
    <t>07/05/19 07.04.32.0000</t>
  </si>
  <si>
    <t>02/05/19 15.28.13.0000</t>
  </si>
  <si>
    <t>02/05/19 08.11.44.0000</t>
  </si>
  <si>
    <t>29/04/19 19.11.53.0000</t>
  </si>
  <si>
    <t>07/05/19 07.19.34.0000</t>
  </si>
  <si>
    <t>06/05/19 14.11.38.0000</t>
  </si>
  <si>
    <t>01/05/19 07.25.30.0000</t>
  </si>
  <si>
    <t>06/05/19 08.30.41.0000</t>
  </si>
  <si>
    <t>01/05/19 09.44.05.0000</t>
  </si>
  <si>
    <t>03/05/19 07.59.24.0000</t>
  </si>
  <si>
    <t>29/04/19 13.53.11.0000</t>
  </si>
  <si>
    <t>06/05/19 15.46.52.0000</t>
  </si>
  <si>
    <t>02/05/19 08.43.11.0000</t>
  </si>
  <si>
    <t>03/05/19 20.27.38.0000</t>
  </si>
  <si>
    <t>07/05/19 18.28.29.0000</t>
  </si>
  <si>
    <t>07/05/19 07.27.46.0000</t>
  </si>
  <si>
    <t>07/05/19 07.47.35.0000</t>
  </si>
  <si>
    <t>07/05/19 10.04.03.0000</t>
  </si>
  <si>
    <t>07/05/19 07.34.04.0000</t>
  </si>
  <si>
    <t>07/05/19 13.55.19.0000</t>
  </si>
  <si>
    <t>07/05/19 07.27.53.0000</t>
  </si>
  <si>
    <t>07/05/19 08.01.33.0000</t>
  </si>
  <si>
    <t>06/05/19 07.21.41.0000</t>
  </si>
  <si>
    <t>25/04/19 20.19.07.0000</t>
  </si>
  <si>
    <t>07/05/19 06.49.19.0000</t>
  </si>
  <si>
    <t>01/05/19 19.50.21.0000</t>
  </si>
  <si>
    <t>02/05/19 09.06.26.0000</t>
  </si>
  <si>
    <t>02/05/19 12.18.09.0000</t>
  </si>
  <si>
    <t>03/05/19 08.18.43.0000</t>
  </si>
  <si>
    <t>07/05/19 10.48.29.0000</t>
  </si>
  <si>
    <t>07/05/19 08.29.23.0000</t>
  </si>
  <si>
    <t>03/05/19 08.13.28.0000</t>
  </si>
  <si>
    <t>07/05/19 07.23.11.0000</t>
  </si>
  <si>
    <t>07/05/19 11.47.42.0000</t>
  </si>
  <si>
    <t>02/05/19 09.13.32.0000</t>
  </si>
  <si>
    <t>07/05/19 06.51.18.0000</t>
  </si>
  <si>
    <t>07/05/19 07.17.43.0000</t>
  </si>
  <si>
    <t>02/05/19 08.53.29.0000</t>
  </si>
  <si>
    <t>06/05/19 08.10.40.0000</t>
  </si>
  <si>
    <t>06/05/19 17.00.08.0000</t>
  </si>
  <si>
    <t>03/05/19 13.09.12.0000</t>
  </si>
  <si>
    <t>03/05/19 07.23.30.0000</t>
  </si>
  <si>
    <t>07/05/19 09.38.15.0000</t>
  </si>
  <si>
    <t>01/05/19 08.59.39.0000</t>
  </si>
  <si>
    <t>06/05/19 07.42.58.0000</t>
  </si>
  <si>
    <t>07/05/19 07.29.06.0000</t>
  </si>
  <si>
    <t>07/05/19 07.05.47.0000</t>
  </si>
  <si>
    <t>02/05/19 07.36.11.0000</t>
  </si>
  <si>
    <t>07/05/19 11.04.27.0000</t>
  </si>
  <si>
    <t>03/05/19 19.22.28.0000</t>
  </si>
  <si>
    <t>06/05/19 12.11.31.0000</t>
  </si>
  <si>
    <t>03/05/19 08.58.27.0000</t>
  </si>
  <si>
    <t>03/05/19 10.51.54.0000</t>
  </si>
  <si>
    <t>03/05/19 13.54.36.0000</t>
  </si>
  <si>
    <t>07/05/19 08.11.11.0000</t>
  </si>
  <si>
    <t>06/05/19 15.12.26.0000</t>
  </si>
  <si>
    <t>06/05/19 07.35.06.0000</t>
  </si>
  <si>
    <t>06/05/19 08.56.57.0000</t>
  </si>
  <si>
    <t>03/05/19 20.50.47.0000</t>
  </si>
  <si>
    <t>07/05/19 07.02.11.0000</t>
  </si>
  <si>
    <t>07/05/19 07.00.50.0000</t>
  </si>
  <si>
    <t>03/05/19 12.46.23.0000</t>
  </si>
  <si>
    <t>06/05/19 12.11.07.0000</t>
  </si>
  <si>
    <t>06/05/19 07.36.15.0000</t>
  </si>
  <si>
    <t>07/05/19 06.54.47.0000</t>
  </si>
  <si>
    <t>06/05/19 15.24.32.0000</t>
  </si>
  <si>
    <t>06/05/19 07.26.29.0000</t>
  </si>
  <si>
    <t>03/05/19 19.48.45.0000</t>
  </si>
  <si>
    <t>07/05/19 21.02.05.0000</t>
  </si>
  <si>
    <t>06/05/19 12.57.45.0000</t>
  </si>
  <si>
    <t>07/05/19 19.15.05.0000</t>
  </si>
  <si>
    <t>07/05/19 07.08.50.0000</t>
  </si>
  <si>
    <t>30/04/19 12.21.16.0000</t>
  </si>
  <si>
    <t>07/05/19 13.27.13.0000</t>
  </si>
  <si>
    <t>07/05/19 17.59.42.0000</t>
  </si>
  <si>
    <t>07/05/19 15.48.56.0000</t>
  </si>
  <si>
    <t>07/05/19 07.14.52.0000</t>
  </si>
  <si>
    <t>07/05/19 07.24.11.0000</t>
  </si>
  <si>
    <t>03/05/19 10.57.07.0000</t>
  </si>
  <si>
    <t>06/05/19 07.09.57.0000</t>
  </si>
  <si>
    <t>07/05/19 07.36.05.0000</t>
  </si>
  <si>
    <t>07/05/19 13.31.32.0000</t>
  </si>
  <si>
    <t>07/05/19 13.48.20.0000</t>
  </si>
  <si>
    <t>06/05/19 13.51.23.0000</t>
  </si>
  <si>
    <t>07/05/19 15.04.11.0000</t>
  </si>
  <si>
    <t>02/05/19 11.41.15.0000</t>
  </si>
  <si>
    <t>03/05/19 13.32.19.0000</t>
  </si>
  <si>
    <t>06/05/19 12.39.11.0000</t>
  </si>
  <si>
    <t>03/05/19 13.47.13.0000</t>
  </si>
  <si>
    <t>07/05/19 07.14.28.0000</t>
  </si>
  <si>
    <t>06/05/19 19.37.23.0000</t>
  </si>
  <si>
    <t>03/05/19 11.34.26.0000</t>
  </si>
  <si>
    <t>06/05/19 07.50.08.0000</t>
  </si>
  <si>
    <t>06/05/19 08.03.02.0000</t>
  </si>
  <si>
    <t>06/05/19 16.16.50.0000</t>
  </si>
  <si>
    <t>06/05/19 07.51.23.0000</t>
  </si>
  <si>
    <t>06/05/19 08.03.49.0000</t>
  </si>
  <si>
    <t>03/05/19 09.07.41.0000</t>
  </si>
  <si>
    <t>07/05/19 07.17.50.0000</t>
  </si>
  <si>
    <t>07/05/19 08.48.33.0000</t>
  </si>
  <si>
    <t>03/05/19 10.40.25.0000</t>
  </si>
  <si>
    <t>03/05/19 07.32.51.0000</t>
  </si>
  <si>
    <t>06/05/19 07.26.06.0000</t>
  </si>
  <si>
    <t>06/05/19 13.45.16.0000</t>
  </si>
  <si>
    <t>03/05/19 09.17.55.0000</t>
  </si>
  <si>
    <t>07/05/19 08.58.09.0000</t>
  </si>
  <si>
    <t>06/05/19 20.25.34.0000</t>
  </si>
  <si>
    <t>06/05/19 19.17.53.0000</t>
  </si>
  <si>
    <t>07/05/19 07.34.09.0000</t>
  </si>
  <si>
    <t>03/05/19 14.10.31.0000</t>
  </si>
  <si>
    <t>07/05/19 07.59.15.0000</t>
  </si>
  <si>
    <t>06/05/19 08.15.46.0000</t>
  </si>
  <si>
    <t>06/05/19 08.03.03.0000</t>
  </si>
  <si>
    <t>07/05/19 13.47.41.0000</t>
  </si>
  <si>
    <t>07/05/19 18.25.03.0000</t>
  </si>
  <si>
    <t>02/05/19 08.53.55.0000</t>
  </si>
  <si>
    <t>07/05/19 17.59.51.0000</t>
  </si>
  <si>
    <t>07/05/19 08.27.04.0000</t>
  </si>
  <si>
    <t>02/05/19 09.20.57.0000</t>
  </si>
  <si>
    <t>07/05/19 13.34.20.0000</t>
  </si>
  <si>
    <t>03/05/19 08.10.34.0000</t>
  </si>
  <si>
    <t>06/05/19 08.04.35.0000</t>
  </si>
  <si>
    <t>03/05/19 16.42.33.0000</t>
  </si>
  <si>
    <t>06/05/19 08.25.01.0000</t>
  </si>
  <si>
    <t>03/05/19 11.55.36.0000</t>
  </si>
  <si>
    <t>07/05/19 17.21.33.0000</t>
  </si>
  <si>
    <t>03/05/19 13.02.10.0000</t>
  </si>
  <si>
    <t>07/05/19 08.25.21.0000</t>
  </si>
  <si>
    <t>07/05/19 18.52.47.0000</t>
  </si>
  <si>
    <t>06/05/19 09.59.19.0000</t>
  </si>
  <si>
    <t>07/05/19 08.26.34.0000</t>
  </si>
  <si>
    <t>07/05/19 19.09.39.0000</t>
  </si>
  <si>
    <t>07/05/19 07.09.28.0000</t>
  </si>
  <si>
    <t>06/05/19 19.29.07.0000</t>
  </si>
  <si>
    <t>07/05/19 19.20.04.0000</t>
  </si>
  <si>
    <t>06/05/19 14.26.40.0000</t>
  </si>
  <si>
    <t>06/05/19 07.28.46.0000</t>
  </si>
  <si>
    <t>07/05/19 06.51.50.0000</t>
  </si>
  <si>
    <t>03/05/19 09.03.40.0000</t>
  </si>
  <si>
    <t>07/05/19 07.21.18.0000</t>
  </si>
  <si>
    <t>07/05/19 20.42.45.0000</t>
  </si>
  <si>
    <t>06/05/19 07.56.16.0000</t>
  </si>
  <si>
    <t>07/05/19 11.56.39.0000</t>
  </si>
  <si>
    <t>06/05/19 08.43.49.0000</t>
  </si>
  <si>
    <t>07/05/19 06.59.18.0000</t>
  </si>
  <si>
    <t>07/05/19 16.38.53.0000</t>
  </si>
  <si>
    <t>07/05/19 10.10.09.0000</t>
  </si>
  <si>
    <t>02/05/19 10.47.43.0000</t>
  </si>
  <si>
    <t>07/05/19 09.04.18.0000</t>
  </si>
  <si>
    <t>06/05/19 08.15.01.0000</t>
  </si>
  <si>
    <t>01/05/19 13.59.17.0000</t>
  </si>
  <si>
    <t>03/05/19 11.32.24.0000</t>
  </si>
  <si>
    <t>06/05/19 07.30.53.0000</t>
  </si>
  <si>
    <t>07/05/19 07.58.21.0000</t>
  </si>
  <si>
    <t>07/05/19 08.52.43.0000</t>
  </si>
  <si>
    <t>02/05/19 09.25.42.0000</t>
  </si>
  <si>
    <t>03/05/19 13.47.57.0000</t>
  </si>
  <si>
    <t>07/05/19 19.57.40.0000</t>
  </si>
  <si>
    <t>07/05/19 11.19.47.0000</t>
  </si>
  <si>
    <t>07/05/19 20.58.13.0000</t>
  </si>
  <si>
    <t>07/05/19 07.07.34.0000</t>
  </si>
  <si>
    <t>07/05/19 19.37.03.0000</t>
  </si>
  <si>
    <t>03/05/19 09.35.21.0000</t>
  </si>
  <si>
    <t>07/05/19 14.13.12.0000</t>
  </si>
  <si>
    <t>06/05/19 12.36.19.0000</t>
  </si>
  <si>
    <t>06/05/19 11.24.59.0000</t>
  </si>
  <si>
    <t>06/05/19 13.37.28.0000</t>
  </si>
  <si>
    <t>07/05/19 18.08.18.0000</t>
  </si>
  <si>
    <t>07/05/19 20.24.56.0000</t>
  </si>
  <si>
    <t>07/05/19 08.15.23.0000</t>
  </si>
  <si>
    <t>07/05/19 10.43.52.0000</t>
  </si>
  <si>
    <t>01/05/19 19.36.52.0000</t>
  </si>
  <si>
    <t>06/05/19 08.48.28.0000</t>
  </si>
  <si>
    <t>06/05/19 12.53.31.0000</t>
  </si>
  <si>
    <t>07/05/19 10.33.43.0000</t>
  </si>
  <si>
    <t>06/05/19 11.44.50.0000</t>
  </si>
  <si>
    <t>06/05/19 07.38.11.0000</t>
  </si>
  <si>
    <t>07/05/19 13.00.42.0000</t>
  </si>
  <si>
    <t>30/04/19 08.18.37.0000</t>
  </si>
  <si>
    <t>07/05/19 12.13.23.0000</t>
  </si>
  <si>
    <t>07/05/19 09.51.45.0000</t>
  </si>
  <si>
    <t>07/05/19 10.55.52.0000</t>
  </si>
  <si>
    <t>06/05/19 08.22.12.0000</t>
  </si>
  <si>
    <t>06/05/19 13.06.24.0000</t>
  </si>
  <si>
    <t>03/05/19 11.11.27.0000</t>
  </si>
  <si>
    <t>06/05/19 13.04.44.0000</t>
  </si>
  <si>
    <t>06/05/19 19.27.41.0000</t>
  </si>
  <si>
    <t>07/05/19 07.29.04.0000</t>
  </si>
  <si>
    <t>03/05/19 11.11.17.0000</t>
  </si>
  <si>
    <t>07/05/19 07.00.27.0000</t>
  </si>
  <si>
    <t>22/04/19 15.46.56.0000</t>
  </si>
  <si>
    <t>07/05/19 08.34.34.0000</t>
  </si>
  <si>
    <t>01/05/19 08.56.06.0000</t>
  </si>
  <si>
    <t>03/05/19 08.51.21.0000</t>
  </si>
  <si>
    <t>03/05/19 10.23.36.0000</t>
  </si>
  <si>
    <t>07/05/19 13.32.01.0000</t>
  </si>
  <si>
    <t>06/05/19 12.29.28.0000</t>
  </si>
  <si>
    <t>06/05/19 07.12.13.0000</t>
  </si>
  <si>
    <t>07/05/19 07.24.31.0000</t>
  </si>
  <si>
    <t>03/05/19 08.20.16.0000</t>
  </si>
  <si>
    <t>07/05/19 18.59.03.0000</t>
  </si>
  <si>
    <t>06/05/19 10.21.20.0000</t>
  </si>
  <si>
    <t>06/05/19 07.36.09.0000</t>
  </si>
  <si>
    <t>07/05/19 07.55.20.0000</t>
  </si>
  <si>
    <t>02/05/19 10.04.06.0000</t>
  </si>
  <si>
    <t>02/05/19 10.44.05.0000</t>
  </si>
  <si>
    <t>02/05/19 10.48.34.0000</t>
  </si>
  <si>
    <t>07/05/19 07.04.07.0000</t>
  </si>
  <si>
    <t>26/04/19 16.21.04.0000</t>
  </si>
  <si>
    <t>02/05/19 07.47.50.0000</t>
  </si>
  <si>
    <t>03/05/19 18.16.03.0000</t>
  </si>
  <si>
    <t>07/05/19 06.59.52.0000</t>
  </si>
  <si>
    <t>07/05/19 10.33.56.0000</t>
  </si>
  <si>
    <t>02/05/19 08.55.00.0000</t>
  </si>
  <si>
    <t>03/05/19 08.51.12.0000</t>
  </si>
  <si>
    <t>07/05/19 07.40.35.0000</t>
  </si>
  <si>
    <t>06/05/19 07.24.34.0000</t>
  </si>
  <si>
    <t>07/05/19 17.45.54.0000</t>
  </si>
  <si>
    <t>03/05/19 11.06.44.0000</t>
  </si>
  <si>
    <t>07/05/19 08.19.07.0000</t>
  </si>
  <si>
    <t>06/05/19 15.35.00.0000</t>
  </si>
  <si>
    <t>07/05/19 20.16.30.0000</t>
  </si>
  <si>
    <t>07/05/19 10.30.34.0000</t>
  </si>
  <si>
    <t>06/05/19 10.56.16.0000</t>
  </si>
  <si>
    <t>06/05/19 10.05.10.0000</t>
  </si>
  <si>
    <t>06/05/19 16.36.53.0000</t>
  </si>
  <si>
    <t>06/05/19 18.08.13.0000</t>
  </si>
  <si>
    <t>02/05/19 18.58.42.0000</t>
  </si>
  <si>
    <t>06/05/19 18.16.14.0000</t>
  </si>
  <si>
    <t>07/05/19 18.07.41.0000</t>
  </si>
  <si>
    <t>03/05/19 08.09.15.0000</t>
  </si>
  <si>
    <t>03/05/19 19.35.27.0000</t>
  </si>
  <si>
    <t>07/05/19 06.54.20.0000</t>
  </si>
  <si>
    <t>02/05/19 19.22.42.0000</t>
  </si>
  <si>
    <t>06/05/19 09.59.13.0000</t>
  </si>
  <si>
    <t>03/05/19 07.51.38.0000</t>
  </si>
  <si>
    <t>07/05/19 20.16.08.0000</t>
  </si>
  <si>
    <t>06/05/19 07.49.14.0000</t>
  </si>
  <si>
    <t>07/05/19 06.58.47.0000</t>
  </si>
  <si>
    <t>07/05/19 07.00.47.0000</t>
  </si>
  <si>
    <t>06/05/19 08.22.26.0000</t>
  </si>
  <si>
    <t>06/05/19 18.52.16.0000</t>
  </si>
  <si>
    <t>07/05/19 11.04.33.0000</t>
  </si>
  <si>
    <t>06/05/19 07.44.30.0000</t>
  </si>
  <si>
    <t>07/05/19 13.11.01.0000</t>
  </si>
  <si>
    <t>03/05/19 12.49.00.0000</t>
  </si>
  <si>
    <t>07/05/19 08.25.14.0000</t>
  </si>
  <si>
    <t>07/05/19 07.34.25.0000</t>
  </si>
  <si>
    <t>07/05/19 16.02.00.0000</t>
  </si>
  <si>
    <t>03/05/19 07.56.16.0000</t>
  </si>
  <si>
    <t>07/05/19 07.45.26.0000</t>
  </si>
  <si>
    <t>07/05/19 07.47.40.0000</t>
  </si>
  <si>
    <t>07/05/19 17.47.46.0000</t>
  </si>
  <si>
    <t>07/05/19 06.56.14.0000</t>
  </si>
  <si>
    <t>03/05/19 15.26.13.0000</t>
  </si>
  <si>
    <t>07/05/19 07.24.52.0000</t>
  </si>
  <si>
    <t>07/05/19 18.51.19.0000</t>
  </si>
  <si>
    <t>03/05/19 14.32.49.0000</t>
  </si>
  <si>
    <t>02/05/19 10.24.28.0000</t>
  </si>
  <si>
    <t>23/04/19 10.51.04.0000</t>
  </si>
  <si>
    <t>01/05/19 17.12.10.0000</t>
  </si>
  <si>
    <t>30/04/19 08.05.07.0000</t>
  </si>
  <si>
    <t>06/05/19 11.55.59.0000</t>
  </si>
  <si>
    <t>26/04/19 15.41.14.0000</t>
  </si>
  <si>
    <t>06/05/19 06.56.19.0000</t>
  </si>
  <si>
    <t>02/05/19 20.22.19.0000</t>
  </si>
  <si>
    <t>03/05/19 08.21.03.0000</t>
  </si>
  <si>
    <t>07/05/19 07.29.13.0000</t>
  </si>
  <si>
    <t>03/05/19 08.24.57.0000</t>
  </si>
  <si>
    <t>03/05/19 14.04.50.0000</t>
  </si>
  <si>
    <t>07/05/19 09.38.32.0000</t>
  </si>
  <si>
    <t>07/05/19 17.16.50.0000</t>
  </si>
  <si>
    <t>07/05/19 09.33.12.0000</t>
  </si>
  <si>
    <t>07/05/19 13.18.43.0000</t>
  </si>
  <si>
    <t>07/05/19 19.23.19.0000</t>
  </si>
  <si>
    <t>06/05/19 21.05.05.0000</t>
  </si>
  <si>
    <t>07/05/19 07.02.05.0000</t>
  </si>
  <si>
    <t>06/05/19 07.55.38.0000</t>
  </si>
  <si>
    <t>07/05/19 20.56.47.0000</t>
  </si>
  <si>
    <t>06/05/19 17.46.10.0000</t>
  </si>
  <si>
    <t>06/05/19 20.23.34.0000</t>
  </si>
  <si>
    <t>06/05/19 08.27.29.0000</t>
  </si>
  <si>
    <t>07/05/19 09.43.50.0000</t>
  </si>
  <si>
    <t>03/05/19 08.56.08.0000</t>
  </si>
  <si>
    <t>02/05/19 13.12.21.0000</t>
  </si>
  <si>
    <t>02/05/19 12.48.41.0000</t>
  </si>
  <si>
    <t>06/05/19 10.35.18.0000</t>
  </si>
  <si>
    <t>07/05/19 14.19.16.0000</t>
  </si>
  <si>
    <t>06/05/19 14.31.06.0000</t>
  </si>
  <si>
    <t>07/05/19 15.55.18.0000</t>
  </si>
  <si>
    <t>02/05/19 20.15.06.0000</t>
  </si>
  <si>
    <t>06/05/19 07.47.40.0000</t>
  </si>
  <si>
    <t>06/05/19 14.59.38.0000</t>
  </si>
  <si>
    <t>02/05/19 18.46.24.0000</t>
  </si>
  <si>
    <t>07/05/19 19.59.14.0000</t>
  </si>
  <si>
    <t>07/05/19 14.47.13.0000</t>
  </si>
  <si>
    <t>06/05/19 10.06.45.0000</t>
  </si>
  <si>
    <t>07/05/19 16.15.21.0000</t>
  </si>
  <si>
    <t>03/05/19 08.02.54.0000</t>
  </si>
  <si>
    <t>03/05/19 06.46.14.0000</t>
  </si>
  <si>
    <t>07/05/19 08.03.35.0000</t>
  </si>
  <si>
    <t>06/05/19 09.33.09.0000</t>
  </si>
  <si>
    <t>07/05/19 07.12.03.0000</t>
  </si>
  <si>
    <t>07/05/19 16.18.53.0000</t>
  </si>
  <si>
    <t>06/05/19 09.13.30.0000</t>
  </si>
  <si>
    <t>06/05/19 14.25.19.0000</t>
  </si>
  <si>
    <t>06/05/19 21.03.00.0000</t>
  </si>
  <si>
    <t>06/05/19 09.40.55.0000</t>
  </si>
  <si>
    <t>07/05/19 18.07.13.0000</t>
  </si>
  <si>
    <t>07/05/19 14.56.18.0000</t>
  </si>
  <si>
    <t>07/05/19 14.42.13.0000</t>
  </si>
  <si>
    <t>06/05/19 09.35.19.0000</t>
  </si>
  <si>
    <t>03/05/19 13.42.22.0000</t>
  </si>
  <si>
    <t>07/05/19 12.32.44.0000</t>
  </si>
  <si>
    <t>06/05/19 08.16.12.0000</t>
  </si>
  <si>
    <t>07/05/19 13.39.38.0000</t>
  </si>
  <si>
    <t>03/05/19 14.28.46.0000</t>
  </si>
  <si>
    <t>01/05/19 13.01.11.0000</t>
  </si>
  <si>
    <t>02/05/19 08.21.19.0000</t>
  </si>
  <si>
    <t>06/05/19 07.33.09.0000</t>
  </si>
  <si>
    <t>07/05/19 11.09.03.0000</t>
  </si>
  <si>
    <t>29/04/19 09.58.38.0000</t>
  </si>
  <si>
    <t>07/05/19 18.23.34.0000</t>
  </si>
  <si>
    <t>03/05/19 15.19.22.0000</t>
  </si>
  <si>
    <t>06/05/19 20.32.36.0000</t>
  </si>
  <si>
    <t>02/05/19 07.05.14.0000</t>
  </si>
  <si>
    <t>07/05/19 08.57.29.0000</t>
  </si>
  <si>
    <t>07/05/19 20.35.34.0000</t>
  </si>
  <si>
    <t>02/05/19 12.10.02.0000</t>
  </si>
  <si>
    <t>07/05/19 07.10.39.0000</t>
  </si>
  <si>
    <t>03/05/19 08.07.14.0000</t>
  </si>
  <si>
    <t>07/05/19 12.34.42.0000</t>
  </si>
  <si>
    <t>06/05/19 08.41.43.0000</t>
  </si>
  <si>
    <t>07/05/19 18.21.10.0000</t>
  </si>
  <si>
    <t>07/05/19 11.03.13.0000</t>
  </si>
  <si>
    <t>06/05/19 11.47.10.0000</t>
  </si>
  <si>
    <t>06/05/19 10.34.36.0000</t>
  </si>
  <si>
    <t>07/05/19 14.05.36.0000</t>
  </si>
  <si>
    <t>07/05/19 14.46.51.0000</t>
  </si>
  <si>
    <t>06/05/19 16.59.12.0000</t>
  </si>
  <si>
    <t>06/05/19 14.51.26.0000</t>
  </si>
  <si>
    <t>06/05/19 07.47.26.0000</t>
  </si>
  <si>
    <t>06/05/19 08.27.31.0000</t>
  </si>
  <si>
    <t>07/05/19 18.15.25.0000</t>
  </si>
  <si>
    <t>07/05/19 13.29.21.0000</t>
  </si>
  <si>
    <t>07/05/19 08.09.23.0000</t>
  </si>
  <si>
    <t>03/05/19 12.48.12.0000</t>
  </si>
  <si>
    <t>06/05/19 07.27.39.0000</t>
  </si>
  <si>
    <t>03/05/19 11.39.39.0000</t>
  </si>
  <si>
    <t>07/05/19 18.41.05.0000</t>
  </si>
  <si>
    <t>06/05/19 11.14.01.0000</t>
  </si>
  <si>
    <t>07/05/19 19.05.31.0000</t>
  </si>
  <si>
    <t>07/05/19 07.52.48.0000</t>
  </si>
  <si>
    <t>07/05/19 10.59.27.0000</t>
  </si>
  <si>
    <t>07/05/19 10.54.38.0000</t>
  </si>
  <si>
    <t>07/05/19 08.06.10.0000</t>
  </si>
  <si>
    <t>07/05/19 07.38.13.0000</t>
  </si>
  <si>
    <t>07/05/19 14.00.20.0000</t>
  </si>
  <si>
    <t>07/05/19 15.46.52.0000</t>
  </si>
  <si>
    <t>07/05/19 07.12.38.0000</t>
  </si>
  <si>
    <t>07/05/19 16.03.05.0000</t>
  </si>
  <si>
    <t>01/05/19 15.32.27.0000</t>
  </si>
  <si>
    <t>07/05/19 15.19.25.0000</t>
  </si>
  <si>
    <t>07/05/19 13.20.57.0000</t>
  </si>
  <si>
    <t>07/05/19 07.10.31.0000</t>
  </si>
  <si>
    <t>07/05/19 17.53.29.0000</t>
  </si>
  <si>
    <t>06/05/19 08.00.29.0000</t>
  </si>
  <si>
    <t>03/05/19 08.00.23.0000</t>
  </si>
  <si>
    <t>07/05/19 16.49.42.0000</t>
  </si>
  <si>
    <t>03/05/19 08.58.51.0000</t>
  </si>
  <si>
    <t>07/05/19 16.17.45.0000</t>
  </si>
  <si>
    <t>07/05/19 07.52.46.0000</t>
  </si>
  <si>
    <t>06/05/19 14.46.53.0000</t>
  </si>
  <si>
    <t>07/05/19 07.21.31.0000</t>
  </si>
  <si>
    <t>07/05/19 18.32.20.0000</t>
  </si>
  <si>
    <t>07/05/19 18.00.21.0000</t>
  </si>
  <si>
    <t>03/05/19 07.59.26.0000</t>
  </si>
  <si>
    <t>07/05/19 16.05.28.0000</t>
  </si>
  <si>
    <t>03/05/19 16.44.56.0000</t>
  </si>
  <si>
    <t>06/05/19 08.58.47.0000</t>
  </si>
  <si>
    <t>06/05/19 08.10.44.0000</t>
  </si>
  <si>
    <t>07/05/19 14.25.41.0000</t>
  </si>
  <si>
    <t>07/05/19 14.47.59.0000</t>
  </si>
  <si>
    <t>06/05/19 08.15.50.0000</t>
  </si>
  <si>
    <t>03/05/19 08.18.59.0000</t>
  </si>
  <si>
    <t>03/05/19 13.23.30.0000</t>
  </si>
  <si>
    <t>01/05/19 07.51.46.0000</t>
  </si>
  <si>
    <t>26/04/19 11.31.29.0000</t>
  </si>
  <si>
    <t>07/05/19 07.23.22.0000</t>
  </si>
  <si>
    <t>03/05/19 09.18.08.0000</t>
  </si>
  <si>
    <t>03/05/19 16.28.38.0000</t>
  </si>
  <si>
    <t>07/05/19 14.35.18.0000</t>
  </si>
  <si>
    <t>06/05/19 10.24.11.0000</t>
  </si>
  <si>
    <t>06/05/19 10.54.44.0000</t>
  </si>
  <si>
    <t>07/05/19 12.42.38.0000</t>
  </si>
  <si>
    <t>06/05/19 15.38.36.0000</t>
  </si>
  <si>
    <t>06/05/19 08.58.50.0000</t>
  </si>
  <si>
    <t>06/05/19 07.29.38.0000</t>
  </si>
  <si>
    <t>03/05/19 08.37.56.0000</t>
  </si>
  <si>
    <t>07/05/19 08.23.13.0000</t>
  </si>
  <si>
    <t>06/05/19 12.08.43.0000</t>
  </si>
  <si>
    <t>06/05/19 14.33.32.0000</t>
  </si>
  <si>
    <t>07/05/19 07.04.47.0000</t>
  </si>
  <si>
    <t>03/05/19 12.48.07.0000</t>
  </si>
  <si>
    <t>03/05/19 12.07.53.0000</t>
  </si>
  <si>
    <t>07/05/19 16.04.01.0000</t>
  </si>
  <si>
    <t>06/05/19 15.35.16.0000</t>
  </si>
  <si>
    <t>26/04/19 12.48.12.0000</t>
  </si>
  <si>
    <t>07/05/19 17.36.31.0000</t>
  </si>
  <si>
    <t>07/05/19 15.29.20.0000</t>
  </si>
  <si>
    <t>06/05/19 12.50.00.0000</t>
  </si>
  <si>
    <t>06/05/19 08.42.03.0000</t>
  </si>
  <si>
    <t>30/04/19 09.00.19.0000</t>
  </si>
  <si>
    <t>02/05/19 08.40.20.0000</t>
  </si>
  <si>
    <t>02/05/19 08.50.53.0000</t>
  </si>
  <si>
    <t>07/05/19 07.32.08.0000</t>
  </si>
  <si>
    <t>07/05/19 07.18.51.0000</t>
  </si>
  <si>
    <t>07/05/19 17.47.04.0000</t>
  </si>
  <si>
    <t>03/05/19 09.03.33.0000</t>
  </si>
  <si>
    <t>06/05/19 18.28.39.0000</t>
  </si>
  <si>
    <t>07/05/19 16.50.59.0000</t>
  </si>
  <si>
    <t>06/05/19 17.17.21.0000</t>
  </si>
  <si>
    <t>07/05/19 20.22.42.0000</t>
  </si>
  <si>
    <t>07/05/19 19.57.42.0000</t>
  </si>
  <si>
    <t>07/05/19 07.29.14.0000</t>
  </si>
  <si>
    <t>02/05/19 17.37.14.0000</t>
  </si>
  <si>
    <t>06/05/19 08.44.59.0000</t>
  </si>
  <si>
    <t>06/05/19 08.42.18.0000</t>
  </si>
  <si>
    <t>07/05/19 14.31.05.0000</t>
  </si>
  <si>
    <t>07/05/19 14.21.23.0000</t>
  </si>
  <si>
    <t>07/05/19 19.16.16.0000</t>
  </si>
  <si>
    <t>06/05/19 14.39.10.0000</t>
  </si>
  <si>
    <t>07/05/19 08.33.17.0000</t>
  </si>
  <si>
    <t>07/05/19 15.09.50.0000</t>
  </si>
  <si>
    <t>07/05/19 08.57.14.0000</t>
  </si>
  <si>
    <t>06/05/19 12.51.08.0000</t>
  </si>
  <si>
    <t>07/05/19 08.40.09.0000</t>
  </si>
  <si>
    <t>03/05/19 08.15.50.0000</t>
  </si>
  <si>
    <t>07/05/19 14.03.42.0000</t>
  </si>
  <si>
    <t>07/05/19 20.36.26.0000</t>
  </si>
  <si>
    <t>07/05/19 17.36.37.0000</t>
  </si>
  <si>
    <t>07/05/19 11.59.20.0000</t>
  </si>
  <si>
    <t>07/05/19 08.00.48.0000</t>
  </si>
  <si>
    <t>07/05/19 11.38.47.0000</t>
  </si>
  <si>
    <t>07/05/19 09.59.35.0000</t>
  </si>
  <si>
    <t>07/05/19 15.35.51.0000</t>
  </si>
  <si>
    <t>02/05/19 09.38.00.0000</t>
  </si>
  <si>
    <t>06/05/19 11.47.40.0000</t>
  </si>
  <si>
    <t>07/05/19 14.00.02.0000</t>
  </si>
  <si>
    <t>07/05/19 07.42.54.0000</t>
  </si>
  <si>
    <t>06/05/19 09.15.42.0000</t>
  </si>
  <si>
    <t>07/05/19 07.32.32.0000</t>
  </si>
  <si>
    <t>07/05/19 18.27.30.0000</t>
  </si>
  <si>
    <t>07/05/19 07.56.00.0000</t>
  </si>
  <si>
    <t>06/05/19 10.51.55.0000</t>
  </si>
  <si>
    <t>07/05/19 07.07.16.0000</t>
  </si>
  <si>
    <t>06/05/19 10.05.51.0000</t>
  </si>
  <si>
    <t>07/05/19 07.23.32.0000</t>
  </si>
  <si>
    <t>06/05/19 14.07.39.0000</t>
  </si>
  <si>
    <t>07/05/19 18.17.09.0000</t>
  </si>
  <si>
    <t>07/05/19 08.30.24.0000</t>
  </si>
  <si>
    <t>07/05/19 08.25.58.0000</t>
  </si>
  <si>
    <t>03/05/19 08.05.44.0000</t>
  </si>
  <si>
    <t>07/05/19 09.17.07.0000</t>
  </si>
  <si>
    <t>07/05/19 10.31.01.0000</t>
  </si>
  <si>
    <t>02/05/19 16.00.32.0000</t>
  </si>
  <si>
    <t>07/05/19 06.56.37.0000</t>
  </si>
  <si>
    <t>03/05/19 13.16.07.0000</t>
  </si>
  <si>
    <t>03/05/19 09.09.37.0000</t>
  </si>
  <si>
    <t>07/05/19 07.12.12.0000</t>
  </si>
  <si>
    <t>07/05/19 07.33.59.0000</t>
  </si>
  <si>
    <t>06/05/19 12.01.13.0000</t>
  </si>
  <si>
    <t>07/05/19 16.54.30.0000</t>
  </si>
  <si>
    <t>06/05/19 11.59.50.0000</t>
  </si>
  <si>
    <t>07/05/19 16.45.36.0000</t>
  </si>
  <si>
    <t>03/05/19 08.59.24.0000</t>
  </si>
  <si>
    <t>06/05/19 19.33.56.0000</t>
  </si>
  <si>
    <t>06/05/19 08.40.59.0000</t>
  </si>
  <si>
    <t>03/05/19 09.03.00.0000</t>
  </si>
  <si>
    <t>07/05/19 18.42.36.0000</t>
  </si>
  <si>
    <t>07/05/19 08.07.13.0000</t>
  </si>
  <si>
    <t>07/05/19 13.07.36.0000</t>
  </si>
  <si>
    <t>01/05/19 15.25.13.0000</t>
  </si>
  <si>
    <t>06/05/19 16.02.37.0000</t>
  </si>
  <si>
    <t>07/05/19 07.19.01.0000</t>
  </si>
  <si>
    <t>07/05/19 13.06.04.0000</t>
  </si>
  <si>
    <t>06/05/19 13.36.06.0000</t>
  </si>
  <si>
    <t>06/05/19 08.03.31.0000</t>
  </si>
  <si>
    <t>03/05/19 10.33.01.0000</t>
  </si>
  <si>
    <t>03/05/19 10.21.43.0000</t>
  </si>
  <si>
    <t>03/05/19 08.46.25.0000</t>
  </si>
  <si>
    <t>03/05/19 09.05.24.0000</t>
  </si>
  <si>
    <t>07/05/19 15.40.48.0000</t>
  </si>
  <si>
    <t>07/05/19 07.42.30.0000</t>
  </si>
  <si>
    <t>07/05/19 07.15.19.0000</t>
  </si>
  <si>
    <t>06/05/19 11.05.03.0000</t>
  </si>
  <si>
    <t>06/05/19 07.35.33.0000</t>
  </si>
  <si>
    <t>07/05/19 10.12.32.0000</t>
  </si>
  <si>
    <t>06/05/19 13.35.45.0000</t>
  </si>
  <si>
    <t>06/05/19 14.12.32.0000</t>
  </si>
  <si>
    <t>03/05/19 07.32.50.0000</t>
  </si>
  <si>
    <t>07/05/19 07.49.10.0000</t>
  </si>
  <si>
    <t>06/05/19 07.52.17.0000</t>
  </si>
  <si>
    <t>03/05/19 19.32.58.0000</t>
  </si>
  <si>
    <t>03/05/19 11.25.08.0000</t>
  </si>
  <si>
    <t>06/05/19 15.55.02.0000</t>
  </si>
  <si>
    <t>07/05/19 07.04.13.0000</t>
  </si>
  <si>
    <t>07/05/19 18.32.38.0000</t>
  </si>
  <si>
    <t>07/05/19 13.01.00.0000</t>
  </si>
  <si>
    <t>07/05/19 07.13.44.0000</t>
  </si>
  <si>
    <t>07/05/19 14.08.40.0000</t>
  </si>
  <si>
    <t>06/05/19 08.54.58.0000</t>
  </si>
  <si>
    <t>07/05/19 07.05.18.0000</t>
  </si>
  <si>
    <t>07/05/19 07.41.36.0000</t>
  </si>
  <si>
    <t>06/05/19 19.02.46.0000</t>
  </si>
  <si>
    <t>07/05/19 07.33.23.0000</t>
  </si>
  <si>
    <t>07/05/19 15.24.34.0000</t>
  </si>
  <si>
    <t>03/05/19 20.24.13.0000</t>
  </si>
  <si>
    <t>06/05/19 08.11.11.0000</t>
  </si>
  <si>
    <t>07/05/19 12.55.11.0000</t>
  </si>
  <si>
    <t>07/05/19 11.17.55.0000</t>
  </si>
  <si>
    <t>06/05/19 07.33.27.0000</t>
  </si>
  <si>
    <t>06/05/19 08.05.27.0000</t>
  </si>
  <si>
    <t>06/05/19 15.58.25.0000</t>
  </si>
  <si>
    <t>03/05/19 18.49.28.0000</t>
  </si>
  <si>
    <t>03/05/19 10.25.45.0000</t>
  </si>
  <si>
    <t>07/05/19 09.15.32.0000</t>
  </si>
  <si>
    <t>06/05/19 06.49.05.0000</t>
  </si>
  <si>
    <t>07/05/19 16.49.12.0000</t>
  </si>
  <si>
    <t>07/05/19 17.09.20.0000</t>
  </si>
  <si>
    <t>06/05/19 08.11.57.0000</t>
  </si>
  <si>
    <t>07/05/19 07.51.39.0000</t>
  </si>
  <si>
    <t>03/05/19 09.04.38.0000</t>
  </si>
  <si>
    <t>06/05/19 16.10.22.0000</t>
  </si>
  <si>
    <t>03/05/19 08.39.10.0000</t>
  </si>
  <si>
    <t>06/05/19 07.27.45.0000</t>
  </si>
  <si>
    <t>06/05/19 15.58.17.0000</t>
  </si>
  <si>
    <t>06/05/19 20.10.34.0000</t>
  </si>
  <si>
    <t>07/05/19 07.15.50.0000</t>
  </si>
  <si>
    <t>06/05/19 07.57.53.0000</t>
  </si>
  <si>
    <t>06/05/19 08.50.47.0000</t>
  </si>
  <si>
    <t>06/05/19 07.03.25.0000</t>
  </si>
  <si>
    <t>06/05/19 08.17.19.0000</t>
  </si>
  <si>
    <t>06/05/19 14.14.34.0000</t>
  </si>
  <si>
    <t>03/05/19 08.57.19.0000</t>
  </si>
  <si>
    <t>03/05/19 11.27.18.0000</t>
  </si>
  <si>
    <t>06/05/19 18.12.05.0000</t>
  </si>
  <si>
    <t>02/05/19 09.11.59.0000</t>
  </si>
  <si>
    <t>07/05/19 11.27.05.0000</t>
  </si>
  <si>
    <t>07/05/19 07.03.31.0000</t>
  </si>
  <si>
    <t>06/05/19 19.21.35.0000</t>
  </si>
  <si>
    <t>06/05/19 19.23.52.0000</t>
  </si>
  <si>
    <t>07/05/19 07.09.08.0000</t>
  </si>
  <si>
    <t>07/05/19 09.52.56.0000</t>
  </si>
  <si>
    <t>03/05/19 10.25.24.0000</t>
  </si>
  <si>
    <t>06/05/19 07.24.53.0000</t>
  </si>
  <si>
    <t>07/05/19 07.39.52.0000</t>
  </si>
  <si>
    <t>07/05/19 14.37.27.0000</t>
  </si>
  <si>
    <t>06/05/19 08.33.04.0000</t>
  </si>
  <si>
    <t>07/05/19 07.58.22.0000</t>
  </si>
  <si>
    <t>06/05/19 07.44.16.0000</t>
  </si>
  <si>
    <t>07/05/19 07.09.10.0000</t>
  </si>
  <si>
    <t>03/05/19 10.26.18.0000</t>
  </si>
  <si>
    <t>03/05/19 16.11.31.0000</t>
  </si>
  <si>
    <t>07/05/19 09.35.46.0000</t>
  </si>
  <si>
    <t>06/05/19 10.10.29.0000</t>
  </si>
  <si>
    <t>07/05/19 11.57.15.0000</t>
  </si>
  <si>
    <t>07/05/19 07.53.48.0000</t>
  </si>
  <si>
    <t>30/04/19 14.58.23.0000</t>
  </si>
  <si>
    <t>07/05/19 10.13.30.0000</t>
  </si>
  <si>
    <t>07/05/19 20.01.15.0000</t>
  </si>
  <si>
    <t>07/05/19 07.13.11.0000</t>
  </si>
  <si>
    <t>02/05/19 13.51.17.0000</t>
  </si>
  <si>
    <t>02/05/19 20.33.46.0000</t>
  </si>
  <si>
    <t>02/05/19 09.40.38.0000</t>
  </si>
  <si>
    <t>07/05/19 10.00.51.0000</t>
  </si>
  <si>
    <t>07/05/19 10.48.10.0000</t>
  </si>
  <si>
    <t>07/05/19 07.20.18.0000</t>
  </si>
  <si>
    <t>06/05/19 12.35.24.0000</t>
  </si>
  <si>
    <t>02/05/19 08.18.43.0000</t>
  </si>
  <si>
    <t>06/05/19 19.01.56.0000</t>
  </si>
  <si>
    <t>07/05/19 19.35.08.0000</t>
  </si>
  <si>
    <t>07/05/19 18.19.09.0000</t>
  </si>
  <si>
    <t>06/05/19 20.08.53.0000</t>
  </si>
  <si>
    <t>30/04/19 07.50.09.0000</t>
  </si>
  <si>
    <t>02/05/19 12.50.22.0000</t>
  </si>
  <si>
    <t>06/05/19 17.05.56.0000</t>
  </si>
  <si>
    <t>03/05/19 08.28.51.0000</t>
  </si>
  <si>
    <t>07/05/19 17.08.07.0000</t>
  </si>
  <si>
    <t>06/05/19 18.23.38.0000</t>
  </si>
  <si>
    <t>03/05/19 07.40.35.0000</t>
  </si>
  <si>
    <t>07/05/19 19.19.48.0000</t>
  </si>
  <si>
    <t>01/05/19 09.31.17.0000</t>
  </si>
  <si>
    <t>02/05/19 10.50.41.0000</t>
  </si>
  <si>
    <t>03/05/19 10.32.32.0000</t>
  </si>
  <si>
    <t>07/05/19 08.46.34.0000</t>
  </si>
  <si>
    <t>07/05/19 07.06.42.0000</t>
  </si>
  <si>
    <t>06/05/19 10.54.46.0000</t>
  </si>
  <si>
    <t>02/05/19 12.27.17.0000</t>
  </si>
  <si>
    <t>07/05/19 07.36.09.0000</t>
  </si>
  <si>
    <t>07/05/19 19.02.08.0000</t>
  </si>
  <si>
    <t>07/05/19 07.21.04.0000</t>
  </si>
  <si>
    <t>06/05/19 07.05.58.0000</t>
  </si>
  <si>
    <t>06/05/19 19.40.18.0000</t>
  </si>
  <si>
    <t>29/04/19 16.41.19.0000</t>
  </si>
  <si>
    <t>30/04/19 13.56.32.0000</t>
  </si>
  <si>
    <t>03/05/19 16.47.53.0000</t>
  </si>
  <si>
    <t>07/05/19 15.13.24.0000</t>
  </si>
  <si>
    <t>25/04/19 08.59.25.0000</t>
  </si>
  <si>
    <t>06/05/19 16.42.16.0000</t>
  </si>
  <si>
    <t>07/05/19 19.50.09.0000</t>
  </si>
  <si>
    <t>07/05/19 07.08.57.0000</t>
  </si>
  <si>
    <t>03/05/19 11.20.09.0000</t>
  </si>
  <si>
    <t>03/05/19 13.40.53.0000</t>
  </si>
  <si>
    <t>06/05/19 10.19.17.0000</t>
  </si>
  <si>
    <t>07/05/19 07.29.01.0000</t>
  </si>
  <si>
    <t>07/05/19 07.23.07.0000</t>
  </si>
  <si>
    <t>03/05/19 09.07.02.0000</t>
  </si>
  <si>
    <t>06/05/19 20.02.22.0000</t>
  </si>
  <si>
    <t>07/05/19 19.49.25.0000</t>
  </si>
  <si>
    <t>07/05/19 10.20.49.0000</t>
  </si>
  <si>
    <t>07/05/19 08.27.46.0000</t>
  </si>
  <si>
    <t>07/05/19 15.14.38.0000</t>
  </si>
  <si>
    <t>07/05/19 07.33.53.0000</t>
  </si>
  <si>
    <t>06/05/19 11.30.12.0000</t>
  </si>
  <si>
    <t>07/05/19 20.36.21.0000</t>
  </si>
  <si>
    <t>07/05/19 19.02.48.0000</t>
  </si>
  <si>
    <t>07/05/19 17.48.11.0000</t>
  </si>
  <si>
    <t>07/05/19 15.51.18.0000</t>
  </si>
  <si>
    <t>07/05/19 07.48.12.0000</t>
  </si>
  <si>
    <t>07/05/19 07.01.18.0000</t>
  </si>
  <si>
    <t>07/05/19 07.35.04.0000</t>
  </si>
  <si>
    <t>02/05/19 08.15.45.0000</t>
  </si>
  <si>
    <t>07/05/19 07.21.03.0000</t>
  </si>
  <si>
    <t>06/05/19 10.49.29.0000</t>
  </si>
  <si>
    <t>07/05/19 17.04.03.0000</t>
  </si>
  <si>
    <t>03/05/19 08.20.34.0000</t>
  </si>
  <si>
    <t>07/05/19 20.49.59.0000</t>
  </si>
  <si>
    <t>06/05/19 08.17.47.0000</t>
  </si>
  <si>
    <t>07/05/19 17.29.10.0000</t>
  </si>
  <si>
    <t>06/05/19 07.57.29.0000</t>
  </si>
  <si>
    <t>07/05/19 07.10.10.0000</t>
  </si>
  <si>
    <t>06/05/19 08.17.59.0000</t>
  </si>
  <si>
    <t>25/04/19 12.23.17.0000</t>
  </si>
  <si>
    <t>06/05/19 11.21.27.0000</t>
  </si>
  <si>
    <t>07/05/19 07.25.57.0000</t>
  </si>
  <si>
    <t>07/05/19 19.03.32.0000</t>
  </si>
  <si>
    <t>07/05/19 06.58.40.0000</t>
  </si>
  <si>
    <t>02/05/19 19.03.41.0000</t>
  </si>
  <si>
    <t>06/05/19 12.32.24.0000</t>
  </si>
  <si>
    <t>03/05/19 08.52.04.0000</t>
  </si>
  <si>
    <t>07/05/19 17.38.21.0000</t>
  </si>
  <si>
    <t>07/05/19 11.11.19.0000</t>
  </si>
  <si>
    <t>06/05/19 08.44.44.0000</t>
  </si>
  <si>
    <t>06/05/19 07.54.04.0000</t>
  </si>
  <si>
    <t>03/05/19 11.29.42.0000</t>
  </si>
  <si>
    <t>07/05/19 08.43.24.0000</t>
  </si>
  <si>
    <t>17/04/19 18.44.09.0000</t>
  </si>
  <si>
    <t>07/05/19 10.29.06.0000</t>
  </si>
  <si>
    <t>07/05/19 07.03.09.0000</t>
  </si>
  <si>
    <t>06/05/19 19.59.33.0000</t>
  </si>
  <si>
    <t>01/05/19 10.35.38.0000</t>
  </si>
  <si>
    <t>07/05/19 14.44.41.0000</t>
  </si>
  <si>
    <t>07/05/19 17.24.08.0000</t>
  </si>
  <si>
    <t>07/05/19 07.00.38.0000</t>
  </si>
  <si>
    <t>07/05/19 20.56.21.0000</t>
  </si>
  <si>
    <t>07/05/19 10.35.50.0000</t>
  </si>
  <si>
    <t>03/05/19 13.22.13.0000</t>
  </si>
  <si>
    <t>07/05/19 17.51.28.0000</t>
  </si>
  <si>
    <t>06/05/19 08.03.50.0000</t>
  </si>
  <si>
    <t>07/05/19 11.13.18.0000</t>
  </si>
  <si>
    <t>07/05/19 13.11.41.0000</t>
  </si>
  <si>
    <t>03/05/19 15.45.10.0000</t>
  </si>
  <si>
    <t>07/05/19 07.52.32.0000</t>
  </si>
  <si>
    <t>07/05/19 07.32.58.0000</t>
  </si>
  <si>
    <t>06/05/19 19.55.54.0000</t>
  </si>
  <si>
    <t>07/05/19 11.28.42.0000</t>
  </si>
  <si>
    <t>03/05/19 08.45.57.0000</t>
  </si>
  <si>
    <t>06/05/19 12.46.58.0000</t>
  </si>
  <si>
    <t>07/05/19 10.55.15.0000</t>
  </si>
  <si>
    <t>06/05/19 11.32.25.0000</t>
  </si>
  <si>
    <t>07/05/19 15.30.45.0000</t>
  </si>
  <si>
    <t>06/05/19 08.41.18.0000</t>
  </si>
  <si>
    <t>07/05/19 07.47.05.0000</t>
  </si>
  <si>
    <t>06/05/19 16.31.02.0000</t>
  </si>
  <si>
    <t>07/05/19 20.11.12.0000</t>
  </si>
  <si>
    <t>02/05/19 08.16.58.0000</t>
  </si>
  <si>
    <t>07/05/19 07.57.09.0000</t>
  </si>
  <si>
    <t>06/05/19 10.51.25.0000</t>
  </si>
  <si>
    <t>03/05/19 08.52.20.0000</t>
  </si>
  <si>
    <t>07/05/19 16.22.27.0000</t>
  </si>
  <si>
    <t>07/05/19 07.15.37.0000</t>
  </si>
  <si>
    <t>07/05/19 08.45.18.0000</t>
  </si>
  <si>
    <t>30/04/19 20.00.49.0000</t>
  </si>
  <si>
    <t>07/05/19 07.25.12.0000</t>
  </si>
  <si>
    <t>07/05/19 15.47.16.0000</t>
  </si>
  <si>
    <t>07/05/19 17.37.22.0000</t>
  </si>
  <si>
    <t>07/05/19 08.45.32.0000</t>
  </si>
  <si>
    <t>07/05/19 11.05.29.0000</t>
  </si>
  <si>
    <t>06/05/19 09.53.52.0000</t>
  </si>
  <si>
    <t>07/05/19 07.54.04.0000</t>
  </si>
  <si>
    <t>07/05/19 14.06.18.0000</t>
  </si>
  <si>
    <t>03/05/19 07.47.56.0000</t>
  </si>
  <si>
    <t>07/05/19 19.45.06.0000</t>
  </si>
  <si>
    <t>07/05/19 18.24.53.0000</t>
  </si>
  <si>
    <t>06/05/19 09.32.35.0000</t>
  </si>
  <si>
    <t>06/05/19 11.29.16.0000</t>
  </si>
  <si>
    <t>06/05/19 14.30.30.0000</t>
  </si>
  <si>
    <t>06/05/19 20.13.37.0000</t>
  </si>
  <si>
    <t>07/05/19 10.57.35.0000</t>
  </si>
  <si>
    <t>07/05/19 07.30.56.0000</t>
  </si>
  <si>
    <t>07/05/19 14.37.53.0000</t>
  </si>
  <si>
    <t>07/05/19 17.41.59.0000</t>
  </si>
  <si>
    <t>07/05/19 17.26.20.0000</t>
  </si>
  <si>
    <t>07/05/19 12.24.58.0000</t>
  </si>
  <si>
    <t>07/05/19 15.06.26.0000</t>
  </si>
  <si>
    <t>06/05/19 20.03.56.0000</t>
  </si>
  <si>
    <t>07/05/19 10.22.41.0000</t>
  </si>
  <si>
    <t>03/05/19 08.38.55.0000</t>
  </si>
  <si>
    <t>06/05/19 10.00.44.0000</t>
  </si>
  <si>
    <t>02/05/19 18.48.44.0000</t>
  </si>
  <si>
    <t>07/05/19 20.46.49.0000</t>
  </si>
  <si>
    <t>03/05/19 09.00.00.0000</t>
  </si>
  <si>
    <t>07/05/19 14.07.34.0000</t>
  </si>
  <si>
    <t>06/05/19 16.45.07.0000</t>
  </si>
  <si>
    <t>07/05/19 07.00.19.0000</t>
  </si>
  <si>
    <t>07/05/19 07.22.56.0000</t>
  </si>
  <si>
    <t>07/05/19 07.42.15.0000</t>
  </si>
  <si>
    <t>02/05/19 08.59.36.0000</t>
  </si>
  <si>
    <t>07/05/19 17.41.05.0000</t>
  </si>
  <si>
    <t>07/05/19 20.01.06.0000</t>
  </si>
  <si>
    <t>07/05/19 13.30.40.0000</t>
  </si>
  <si>
    <t>06/05/19 15.27.35.0000</t>
  </si>
  <si>
    <t>06/05/19 11.58.42.0000</t>
  </si>
  <si>
    <t>07/05/19 09.50.10.0000</t>
  </si>
  <si>
    <t>06/05/19 08.57.53.0000</t>
  </si>
  <si>
    <t>07/05/19 07.43.09.0000</t>
  </si>
  <si>
    <t>06/05/19 13.15.20.0000</t>
  </si>
  <si>
    <t>06/05/19 19.11.37.0000</t>
  </si>
  <si>
    <t>07/05/19 06.58.55.0000</t>
  </si>
  <si>
    <t>07/05/19 13.21.27.0000</t>
  </si>
  <si>
    <t>07/05/19 14.15.46.0000</t>
  </si>
  <si>
    <t>07/05/19 18.18.06.0000</t>
  </si>
  <si>
    <t>07/05/19 18.33.41.0000</t>
  </si>
  <si>
    <t>07/05/19 19.25.16.0000</t>
  </si>
  <si>
    <t>06/05/19 07.46.26.0000</t>
  </si>
  <si>
    <t>07/05/19 10.42.10.0000</t>
  </si>
  <si>
    <t>07/05/19 07.25.30.0000</t>
  </si>
  <si>
    <t>07/05/19 17.55.15.0000</t>
  </si>
  <si>
    <t>07/05/19 07.57.16.0000</t>
  </si>
  <si>
    <t>07/05/19 07.45.22.0000</t>
  </si>
  <si>
    <t>06/05/19 11.18.03.0000</t>
  </si>
  <si>
    <t>06/05/19 18.28.27.0000</t>
  </si>
  <si>
    <t>03/05/19 07.21.56.0000</t>
  </si>
  <si>
    <t>07/05/19 21.05.30.0000</t>
  </si>
  <si>
    <t>03/05/19 12.17.06.0000</t>
  </si>
  <si>
    <t>07/05/19 17.48.37.0000</t>
  </si>
  <si>
    <t>03/05/19 09.24.41.0000</t>
  </si>
  <si>
    <t>06/05/19 11.13.13.0000</t>
  </si>
  <si>
    <t>07/05/19 07.39.48.0000</t>
  </si>
  <si>
    <t>07/05/19 07.10.59.0000</t>
  </si>
  <si>
    <t>07/05/19 10.28.53.0000</t>
  </si>
  <si>
    <t>06/05/19 10.56.44.0000</t>
  </si>
  <si>
    <t>06/05/19 10.46.14.0000</t>
  </si>
  <si>
    <t>07/05/19 20.27.29.0000</t>
  </si>
  <si>
    <t>07/05/19 08.19.45.0000</t>
  </si>
  <si>
    <t>06/05/19 13.34.21.0000</t>
  </si>
  <si>
    <t>06/05/19 13.09.06.0000</t>
  </si>
  <si>
    <t>07/05/19 16.01.45.0000</t>
  </si>
  <si>
    <t>07/05/19 15.10.55.0000</t>
  </si>
  <si>
    <t>07/05/19 10.26.44.0000</t>
  </si>
  <si>
    <t>07/05/19 12.22.21.0000</t>
  </si>
  <si>
    <t>07/05/19 18.02.43.0000</t>
  </si>
  <si>
    <t>06/05/19 08.56.01.0000</t>
  </si>
  <si>
    <t>06/05/19 07.11.52.0000</t>
  </si>
  <si>
    <t>07/05/19 07.57.15.0000</t>
  </si>
  <si>
    <t>07/05/19 08.58.34.0000</t>
  </si>
  <si>
    <t>07/05/19 09.57.48.0000</t>
  </si>
  <si>
    <t>07/05/19 17.49.10.0000</t>
  </si>
  <si>
    <t>07/05/19 13.19.13.0000</t>
  </si>
  <si>
    <t>07/05/19 07.48.43.0000</t>
  </si>
  <si>
    <t>06/05/19 18.05.37.0000</t>
  </si>
  <si>
    <t>03/05/19 08.45.44.0000</t>
  </si>
  <si>
    <t>03/05/19 13.35.09.0000</t>
  </si>
  <si>
    <t>07/05/19 07.43.39.0000</t>
  </si>
  <si>
    <t>07/05/19 18.44.19.0000</t>
  </si>
  <si>
    <t>02/05/19 12.04.45.0000</t>
  </si>
  <si>
    <t>07/05/19 18.17.13.0000</t>
  </si>
  <si>
    <t>02/05/19 09.02.04.0000</t>
  </si>
  <si>
    <t>07/05/19 14.17.30.0000</t>
  </si>
  <si>
    <t>03/05/19 10.05.49.0000</t>
  </si>
  <si>
    <t>07/05/19 18.35.29.0000</t>
  </si>
  <si>
    <t>06/05/19 13.23.56.0000</t>
  </si>
  <si>
    <t>01/05/19 17.05.53.0000</t>
  </si>
  <si>
    <t>06/05/19 08.29.40.0000</t>
  </si>
  <si>
    <t>07/05/19 17.20.42.0000</t>
  </si>
  <si>
    <t>02/05/19 09.51.51.0000</t>
  </si>
  <si>
    <t>06/05/19 09.06.12.0000</t>
  </si>
  <si>
    <t>07/05/19 07.50.45.0000</t>
  </si>
  <si>
    <t>07/05/19 13.55.57.0000</t>
  </si>
  <si>
    <t>06/05/19 12.46.51.0000</t>
  </si>
  <si>
    <t>07/05/19 13.04.18.0000</t>
  </si>
  <si>
    <t>07/05/19 14.25.16.0000</t>
  </si>
  <si>
    <t>07/05/19 07.35.28.0000</t>
  </si>
  <si>
    <t>01/05/19 09.00.04.0000</t>
  </si>
  <si>
    <t>07/05/19 07.50.18.0000</t>
  </si>
  <si>
    <t>06/05/19 10.54.22.0000</t>
  </si>
  <si>
    <t>07/05/19 09.21.48.0000</t>
  </si>
  <si>
    <t>07/05/19 07.03.19.0000</t>
  </si>
  <si>
    <t>06/05/19 06.43.19.0000</t>
  </si>
  <si>
    <t>07/05/19 07.09.43.0000</t>
  </si>
  <si>
    <t>06/05/19 12.48.33.0000</t>
  </si>
  <si>
    <t>06/05/19 14.02.10.0000</t>
  </si>
  <si>
    <t>03/05/19 09.25.41.0000</t>
  </si>
  <si>
    <t>06/05/19 20.17.29.0000</t>
  </si>
  <si>
    <t>07/05/19 11.12.52.0000</t>
  </si>
  <si>
    <t>07/05/19 08.52.03.0000</t>
  </si>
  <si>
    <t>07/05/19 18.17.46.0000</t>
  </si>
  <si>
    <t>06/05/19 09.00.05.0000</t>
  </si>
  <si>
    <t>07/05/19 11.36.26.0000</t>
  </si>
  <si>
    <t>07/05/19 20.41.30.0000</t>
  </si>
  <si>
    <t>07/05/19 19.30.51.0000</t>
  </si>
  <si>
    <t>07/05/19 13.02.08.0000</t>
  </si>
  <si>
    <t>06/05/19 09.02.50.0000</t>
  </si>
  <si>
    <t>07/05/19 14.31.41.0000</t>
  </si>
  <si>
    <t>06/05/19 12.59.06.0000</t>
  </si>
  <si>
    <t>07/05/19 07.05.22.0000</t>
  </si>
  <si>
    <t>07/05/19 07.12.37.0000</t>
  </si>
  <si>
    <t>06/05/19 08.07.16.0000</t>
  </si>
  <si>
    <t>03/05/19 09.37.03.0000</t>
  </si>
  <si>
    <t>01/05/19 07.59.57.0000</t>
  </si>
  <si>
    <t>07/05/19 07.36.07.0000</t>
  </si>
  <si>
    <t>06/05/19 20.05.54.0000</t>
  </si>
  <si>
    <t>07/05/19 09.28.41.0000</t>
  </si>
  <si>
    <t>07/05/19 16.52.59.0000</t>
  </si>
  <si>
    <t>06/05/19 18.01.54.0000</t>
  </si>
  <si>
    <t>07/05/19 11.37.30.0000</t>
  </si>
  <si>
    <t>07/05/19 12.36.20.0000</t>
  </si>
  <si>
    <t>07/05/19 14.37.32.0000</t>
  </si>
  <si>
    <t>07/05/19 13.04.11.0000</t>
  </si>
  <si>
    <t>06/05/19 08.06.44.0000</t>
  </si>
  <si>
    <t>03/05/19 16.00.41.0000</t>
  </si>
  <si>
    <t>06/05/19 10.01.24.0000</t>
  </si>
  <si>
    <t>06/05/19 12.52.30.0000</t>
  </si>
  <si>
    <t>07/05/19 11.34.17.0000</t>
  </si>
  <si>
    <t>03/05/19 08.24.33.0000</t>
  </si>
  <si>
    <t>07/05/19 08.17.32.0000</t>
  </si>
  <si>
    <t>06/05/19 08.28.39.0000</t>
  </si>
  <si>
    <t>07/05/19 13.00.59.0000</t>
  </si>
  <si>
    <t>07/05/19 16.15.48.0000</t>
  </si>
  <si>
    <t>06/05/19 10.25.31.0000</t>
  </si>
  <si>
    <t>03/05/19 10.08.47.0000</t>
  </si>
  <si>
    <t>07/05/19 19.02.39.0000</t>
  </si>
  <si>
    <t>07/05/19 11.58.05.0000</t>
  </si>
  <si>
    <t>06/05/19 15.49.49.0000</t>
  </si>
  <si>
    <t>07/05/19 16.36.45.0000</t>
  </si>
  <si>
    <t>01/05/19 11.48.11.0000</t>
  </si>
  <si>
    <t>07/05/19 07.43.40.0000</t>
  </si>
  <si>
    <t>07/05/19 17.55.39.0000</t>
  </si>
  <si>
    <t>07/05/19 07.26.44.0000</t>
  </si>
  <si>
    <t>07/05/19 18.54.09.0000</t>
  </si>
  <si>
    <t>07/05/19 07.32.12.0000</t>
  </si>
  <si>
    <t>07/05/19 10.47.02.0000</t>
  </si>
  <si>
    <t>07/05/19 06.49.35.0000</t>
  </si>
  <si>
    <t>03/05/19 09.06.27.0000</t>
  </si>
  <si>
    <t>07/05/19 13.10.20.0000</t>
  </si>
  <si>
    <t>07/05/19 07.37.58.0000</t>
  </si>
  <si>
    <t>07/05/19 07.28.23.0000</t>
  </si>
  <si>
    <t>07/05/19 10.01.28.0000</t>
  </si>
  <si>
    <t>07/05/19 07.29.20.0000</t>
  </si>
  <si>
    <t>06/05/19 08.16.41.0000</t>
  </si>
  <si>
    <t>06/05/19 14.18.43.0000</t>
  </si>
  <si>
    <t>06/05/19 20.44.56.0000</t>
  </si>
  <si>
    <t>07/05/19 06.59.56.0000</t>
  </si>
  <si>
    <t>06/05/19 11.55.01.0000</t>
  </si>
  <si>
    <t>07/05/19 09.08.50.0000</t>
  </si>
  <si>
    <t>06/05/19 08.21.05.0000</t>
  </si>
  <si>
    <t>03/05/19 09.09.12.0000</t>
  </si>
  <si>
    <t>07/05/19 07.04.33.0000</t>
  </si>
  <si>
    <t>07/05/19 15.34.18.0000</t>
  </si>
  <si>
    <t>06/05/19 12.21.16.0000</t>
  </si>
  <si>
    <t>03/05/19 09.04.45.0000</t>
  </si>
  <si>
    <t>03/05/19 13.56.05.0000</t>
  </si>
  <si>
    <t>07/05/19 18.04.29.0000</t>
  </si>
  <si>
    <t>02/05/19 08.45.45.0000</t>
  </si>
  <si>
    <t>07/05/19 19.04.51.0000</t>
  </si>
  <si>
    <t>03/05/19 08.01.59.0000</t>
  </si>
  <si>
    <t>03/05/19 08.00.35.0000</t>
  </si>
  <si>
    <t>03/05/19 11.54.26.0000</t>
  </si>
  <si>
    <t>03/05/19 07.58.39.0000</t>
  </si>
  <si>
    <t>07/05/19 07.42.42.0000</t>
  </si>
  <si>
    <t>06/05/19 21.02.05.0000</t>
  </si>
  <si>
    <t>06/05/19 13.03.02.0000</t>
  </si>
  <si>
    <t>06/05/19 13.48.00.0000</t>
  </si>
  <si>
    <t>06/05/19 17.07.04.0000</t>
  </si>
  <si>
    <t>03/05/19 08.04.56.0000</t>
  </si>
  <si>
    <t>07/05/19 17.05.44.0000</t>
  </si>
  <si>
    <t>06/05/19 09.01.18.0000</t>
  </si>
  <si>
    <t>03/05/19 08.25.27.0000</t>
  </si>
  <si>
    <t>07/05/19 19.26.12.0000</t>
  </si>
  <si>
    <t>07/05/19 13.20.53.0000</t>
  </si>
  <si>
    <t>07/05/19 08.46.33.0000</t>
  </si>
  <si>
    <t>06/05/19 20.45.43.0000</t>
  </si>
  <si>
    <t>07/05/19 12.10.20.0000</t>
  </si>
  <si>
    <t>07/05/19 10.18.27.0000</t>
  </si>
  <si>
    <t>07/05/19 07.49.47.0000</t>
  </si>
  <si>
    <t>02/05/19 08.51.25.0000</t>
  </si>
  <si>
    <t>06/05/19 20.52.01.0000</t>
  </si>
  <si>
    <t>07/05/19 06.58.24.0000</t>
  </si>
  <si>
    <t>07/05/19 07.05.43.0000</t>
  </si>
  <si>
    <t>03/05/19 09.40.20.0000</t>
  </si>
  <si>
    <t>07/05/19 07.24.49.0000</t>
  </si>
  <si>
    <t>07/05/19 09.07.08.0000</t>
  </si>
  <si>
    <t>07/05/19 08.38.52.0000</t>
  </si>
  <si>
    <t>07/05/19 06.58.18.0000</t>
  </si>
  <si>
    <t>07/05/19 07.33.26.0000</t>
  </si>
  <si>
    <t>06/05/19 11.31.55.0000</t>
  </si>
  <si>
    <t>07/05/19 06.56.02.0000</t>
  </si>
  <si>
    <t>06/05/19 15.49.35.0000</t>
  </si>
  <si>
    <t>06/05/19 07.35.12.0000</t>
  </si>
  <si>
    <t>07/05/19 16.05.14.0000</t>
  </si>
  <si>
    <t>07/05/19 19.18.44.0000</t>
  </si>
  <si>
    <t>07/05/19 21.04.55.0000</t>
  </si>
  <si>
    <t>03/05/19 13.03.27.0000</t>
  </si>
  <si>
    <t>25/04/19 10.15.41.0000</t>
  </si>
  <si>
    <t>03/05/19 10.41.26.0000</t>
  </si>
  <si>
    <t>07/05/19 07.10.38.0000</t>
  </si>
  <si>
    <t>03/05/19 12.59.29.0000</t>
  </si>
  <si>
    <t>07/05/19 17.22.14.0000</t>
  </si>
  <si>
    <t>06/05/19 08.10.33.0000</t>
  </si>
  <si>
    <t>07/05/19 07.33.02.0000</t>
  </si>
  <si>
    <t>07/05/19 18.21.24.0000</t>
  </si>
  <si>
    <t>30/04/19 13.11.54.0000</t>
  </si>
  <si>
    <t>07/05/19 16.29.45.0000</t>
  </si>
  <si>
    <t>01/05/19 18.19.00.0000</t>
  </si>
  <si>
    <t>07/05/19 15.37.52.0000</t>
  </si>
  <si>
    <t>07/05/19 16.30.55.0000</t>
  </si>
  <si>
    <t>06/05/19 15.34.36.0000</t>
  </si>
  <si>
    <t>06/05/19 19.25.01.0000</t>
  </si>
  <si>
    <t>06/05/19 07.37.05.0000</t>
  </si>
  <si>
    <t>06/05/19 08.14.09.0000</t>
  </si>
  <si>
    <t>06/05/19 18.11.40.0000</t>
  </si>
  <si>
    <t>06/05/19 11.46.25.0000</t>
  </si>
  <si>
    <t>02/05/19 09.40.37.0000</t>
  </si>
  <si>
    <t>07/05/19 07.00.21.0000</t>
  </si>
  <si>
    <t>07/05/19 10.17.39.0000</t>
  </si>
  <si>
    <t>30/04/19 08.57.42.0000</t>
  </si>
  <si>
    <t>07/05/19 15.48.51.0000</t>
  </si>
  <si>
    <t>03/05/19 15.44.34.0000</t>
  </si>
  <si>
    <t>06/05/19 07.16.33.0000</t>
  </si>
  <si>
    <t>03/05/19 10.23.59.0000</t>
  </si>
  <si>
    <t>06/05/19 18.13.27.0000</t>
  </si>
  <si>
    <t>07/05/19 18.26.49.0000</t>
  </si>
  <si>
    <t>06/05/19 08.52.43.0000</t>
  </si>
  <si>
    <t>03/05/19 11.25.24.0000</t>
  </si>
  <si>
    <t>02/05/19 07.07.16.0000</t>
  </si>
  <si>
    <t>07/05/19 21.05.10.0000</t>
  </si>
  <si>
    <t>06/05/19 13.38.31.0000</t>
  </si>
  <si>
    <t>02/05/19 10.22.47.0000</t>
  </si>
  <si>
    <t>06/05/19 07.43.21.0000</t>
  </si>
  <si>
    <t>07/05/19 19.22.19.0000</t>
  </si>
  <si>
    <t>06/05/19 08.04.52.0000</t>
  </si>
  <si>
    <t>06/05/19 19.58.54.0000</t>
  </si>
  <si>
    <t>03/05/19 08.23.48.0000</t>
  </si>
  <si>
    <t>07/05/19 12.58.04.0000</t>
  </si>
  <si>
    <t>07/05/19 10.26.29.0000</t>
  </si>
  <si>
    <t>07/05/19 07.04.40.0000</t>
  </si>
  <si>
    <t>07/05/19 07.08.13.0000</t>
  </si>
  <si>
    <t>06/05/19 11.05.48.0000</t>
  </si>
  <si>
    <t>02/05/19 09.47.13.0000</t>
  </si>
  <si>
    <t>03/05/19 09.02.41.0000</t>
  </si>
  <si>
    <t>07/05/19 09.28.36.0000</t>
  </si>
  <si>
    <t>06/05/19 10.00.41.0000</t>
  </si>
  <si>
    <t>07/05/19 07.03.42.0000</t>
  </si>
  <si>
    <t>07/05/19 16.39.27.0000</t>
  </si>
  <si>
    <t>06/05/19 13.25.47.0000</t>
  </si>
  <si>
    <t>07/05/19 07.15.52.0000</t>
  </si>
  <si>
    <t>06/05/19 21.02.57.0000</t>
  </si>
  <si>
    <t>03/05/19 11.26.13.0000</t>
  </si>
  <si>
    <t>03/05/19 08.09.20.0000</t>
  </si>
  <si>
    <t>03/05/19 15.53.47.0000</t>
  </si>
  <si>
    <t>07/05/19 07.12.52.0000</t>
  </si>
  <si>
    <t>03/05/19 12.40.48.0000</t>
  </si>
  <si>
    <t>06/05/19 07.42.21.0000</t>
  </si>
  <si>
    <t>07/05/19 18.54.46.0000</t>
  </si>
  <si>
    <t>07/05/19 14.16.01.0000</t>
  </si>
  <si>
    <t>02/05/19 10.08.40.0000</t>
  </si>
  <si>
    <t>07/05/19 15.19.58.0000</t>
  </si>
  <si>
    <t>07/05/19 07.16.46.0000</t>
  </si>
  <si>
    <t>02/05/19 19.15.47.0000</t>
  </si>
  <si>
    <t>03/05/19 08.35.15.0000</t>
  </si>
  <si>
    <t>07/05/19 07.05.13.0000</t>
  </si>
  <si>
    <t>06/05/19 16.13.40.0000</t>
  </si>
  <si>
    <t>06/05/19 13.55.16.0000</t>
  </si>
  <si>
    <t>07/05/19 15.54.48.0000</t>
  </si>
  <si>
    <t>07/05/19 09.27.50.0000</t>
  </si>
  <si>
    <t>07/05/19 17.18.31.0000</t>
  </si>
  <si>
    <t>07/05/19 09.25.44.0000</t>
  </si>
  <si>
    <t>02/05/19 10.37.12.0000</t>
  </si>
  <si>
    <t>06/05/19 11.40.48.0000</t>
  </si>
  <si>
    <t>06/05/19 11.04.29.0000</t>
  </si>
  <si>
    <t>07/05/19 19.54.55.0000</t>
  </si>
  <si>
    <t>02/05/19 11.04.07.0000</t>
  </si>
  <si>
    <t>07/05/19 07.30.04.0000</t>
  </si>
  <si>
    <t>06/05/19 09.16.58.0000</t>
  </si>
  <si>
    <t>07/05/19 10.40.37.0000</t>
  </si>
  <si>
    <t>07/05/19 14.31.28.0000</t>
  </si>
  <si>
    <t>02/05/19 09.37.41.0000</t>
  </si>
  <si>
    <t>07/05/19 08.38.33.0000</t>
  </si>
  <si>
    <t>07/05/19 06.48.49.0000</t>
  </si>
  <si>
    <t>07/05/19 18.21.05.0000</t>
  </si>
  <si>
    <t>06/05/19 16.09.52.0000</t>
  </si>
  <si>
    <t>07/05/19 12.14.29.0000</t>
  </si>
  <si>
    <t>07/05/19 09.30.08.0000</t>
  </si>
  <si>
    <t>03/05/19 09.04.11.0000</t>
  </si>
  <si>
    <t>06/05/19 08.01.47.0000</t>
  </si>
  <si>
    <t>07/05/19 11.18.29.0000</t>
  </si>
  <si>
    <t>07/05/19 07.20.34.0000</t>
  </si>
  <si>
    <t>03/05/19 18.39.34.0000</t>
  </si>
  <si>
    <t>06/05/19 10.51.49.0000</t>
  </si>
  <si>
    <t>06/05/19 19.04.37.0000</t>
  </si>
  <si>
    <t>03/05/19 08.27.19.0000</t>
  </si>
  <si>
    <t>07/05/19 17.56.24.0000</t>
  </si>
  <si>
    <t>07/05/19 20.36.38.0000</t>
  </si>
  <si>
    <t>06/05/19 08.09.32.0000</t>
  </si>
  <si>
    <t>07/05/19 10.44.10.0000</t>
  </si>
  <si>
    <t>07/05/19 13.12.06.0000</t>
  </si>
  <si>
    <t>06/05/19 14.35.41.0000</t>
  </si>
  <si>
    <t>07/05/19 07.15.54.0000</t>
  </si>
  <si>
    <t>06/05/19 18.15.04.0000</t>
  </si>
  <si>
    <t>06/05/19 09.51.30.0000</t>
  </si>
  <si>
    <t>06/05/19 18.41.37.0000</t>
  </si>
  <si>
    <t>07/05/19 16.44.33.0000</t>
  </si>
  <si>
    <t>06/05/19 07.43.17.0000</t>
  </si>
  <si>
    <t>06/05/19 20.41.03.0000</t>
  </si>
  <si>
    <t>07/05/19 20.43.32.0000</t>
  </si>
  <si>
    <t>07/05/19 20.31.24.0000</t>
  </si>
  <si>
    <t>03/05/19 08.16.19.0000</t>
  </si>
  <si>
    <t>06/05/19 18.48.45.0000</t>
  </si>
  <si>
    <t>07/05/19 19.03.37.0000</t>
  </si>
  <si>
    <t>07/05/19 07.23.26.0000</t>
  </si>
  <si>
    <t>03/05/19 11.56.54.0000</t>
  </si>
  <si>
    <t>06/05/19 18.59.17.0000</t>
  </si>
  <si>
    <t>06/05/19 07.45.51.0000</t>
  </si>
  <si>
    <t>07/05/19 20.17.51.0000</t>
  </si>
  <si>
    <t>07/05/19 14.59.12.0000</t>
  </si>
  <si>
    <t>06/05/19 08.00.43.0000</t>
  </si>
  <si>
    <t>25/04/19 12.48.43.0000</t>
  </si>
  <si>
    <t>03/05/19 12.56.02.0000</t>
  </si>
  <si>
    <t>07/05/19 12.36.45.0000</t>
  </si>
  <si>
    <t>03/05/19 08.05.23.0000</t>
  </si>
  <si>
    <t>07/05/19 07.58.58.0000</t>
  </si>
  <si>
    <t>07/05/19 07.17.48.0000</t>
  </si>
  <si>
    <t>07/05/19 07.50.02.0000</t>
  </si>
  <si>
    <t>07/05/19 11.51.41.0000</t>
  </si>
  <si>
    <t>03/05/19 18.22.22.0000</t>
  </si>
  <si>
    <t>07/05/19 06.55.26.0000</t>
  </si>
  <si>
    <t>07/05/19 08.14.47.0000</t>
  </si>
  <si>
    <t>06/05/19 07.35.40.0000</t>
  </si>
  <si>
    <t>03/05/19 17.35.44.0000</t>
  </si>
  <si>
    <t>03/05/19 18.57.02.0000</t>
  </si>
  <si>
    <t>06/05/19 20.17.11.0000</t>
  </si>
  <si>
    <t>06/05/19 08.13.40.0000</t>
  </si>
  <si>
    <t>03/05/19 19.18.50.0000</t>
  </si>
  <si>
    <t>02/05/19 08.46.07.0000</t>
  </si>
  <si>
    <t>03/05/19 18.23.20.0000</t>
  </si>
  <si>
    <t>07/05/19 08.20.01.0000</t>
  </si>
  <si>
    <t>07/05/19 09.28.31.0000</t>
  </si>
  <si>
    <t>07/05/19 18.56.36.0000</t>
  </si>
  <si>
    <t>06/05/19 16.18.35.0000</t>
  </si>
  <si>
    <t>07/05/19 12.18.17.0000</t>
  </si>
  <si>
    <t>01/05/19 18.12.01.0000</t>
  </si>
  <si>
    <t>06/05/19 15.43.15.0000</t>
  </si>
  <si>
    <t>06/05/19 07.42.31.0000</t>
  </si>
  <si>
    <t>06/05/19 14.22.44.0000</t>
  </si>
  <si>
    <t>06/05/19 13.57.29.0000</t>
  </si>
  <si>
    <t>07/05/19 18.40.27.0000</t>
  </si>
  <si>
    <t>07/05/19 06.47.32.0000</t>
  </si>
  <si>
    <t>07/05/19 18.43.14.0000</t>
  </si>
  <si>
    <t>07/05/19 07.00.40.0000</t>
  </si>
  <si>
    <t>07/05/19 13.10.37.0000</t>
  </si>
  <si>
    <t>02/05/19 13.19.06.0000</t>
  </si>
  <si>
    <t>06/05/19 18.38.52.0000</t>
  </si>
  <si>
    <t>06/05/19 12.09.19.0000</t>
  </si>
  <si>
    <t>07/05/19 19.35.49.0000</t>
  </si>
  <si>
    <t>07/05/19 08.41.29.0000</t>
  </si>
  <si>
    <t>02/05/19 09.03.05.0000</t>
  </si>
  <si>
    <t>06/05/19 18.12.47.0000</t>
  </si>
  <si>
    <t>03/05/19 17.03.23.0000</t>
  </si>
  <si>
    <t>03/05/19 09.51.57.0000</t>
  </si>
  <si>
    <t>07/05/19 09.28.30.0000</t>
  </si>
  <si>
    <t>07/05/19 19.58.53.0000</t>
  </si>
  <si>
    <t>07/05/19 19.01.36.0000</t>
  </si>
  <si>
    <t>06/05/19 07.46.05.0000</t>
  </si>
  <si>
    <t>07/05/19 07.10.51.0000</t>
  </si>
  <si>
    <t>02/05/19 18.01.22.0000</t>
  </si>
  <si>
    <t>02/05/19 08.51.17.0000</t>
  </si>
  <si>
    <t>07/05/19 07.21.06.0000</t>
  </si>
  <si>
    <t>06/05/19 19.44.14.0000</t>
  </si>
  <si>
    <t>01/05/19 12.31.07.0000</t>
  </si>
  <si>
    <t>01/05/19 09.30.47.0000</t>
  </si>
  <si>
    <t>03/05/19 15.00.13.0000</t>
  </si>
  <si>
    <t>02/05/19 18.26.27.0000</t>
  </si>
  <si>
    <t>06/05/19 11.55.27.0000</t>
  </si>
  <si>
    <t>03/05/19 08.19.47.0000</t>
  </si>
  <si>
    <t>06/05/19 07.19.27.0000</t>
  </si>
  <si>
    <t>07/05/19 12.52.05.0000</t>
  </si>
  <si>
    <t>06/05/19 12.03.38.0000</t>
  </si>
  <si>
    <t>02/05/19 08.25.23.0000</t>
  </si>
  <si>
    <t>03/05/19 08.58.00.0000</t>
  </si>
  <si>
    <t>07/05/19 16.08.01.0000</t>
  </si>
  <si>
    <t>06/05/19 08.08.47.0000</t>
  </si>
  <si>
    <t>06/05/19 08.06.41.0000</t>
  </si>
  <si>
    <t>06/05/19 15.28.50.0000</t>
  </si>
  <si>
    <t>06/05/19 07.51.58.0000</t>
  </si>
  <si>
    <t>07/05/19 20.32.52.0000</t>
  </si>
  <si>
    <t>07/05/19 09.50.04.0000</t>
  </si>
  <si>
    <t>07/05/19 12.00.39.0000</t>
  </si>
  <si>
    <t>07/05/19 18.36.38.0000</t>
  </si>
  <si>
    <t>06/05/19 08.12.49.0000</t>
  </si>
  <si>
    <t>07/05/19 09.06.45.0000</t>
  </si>
  <si>
    <t>03/05/19 13.21.14.0000</t>
  </si>
  <si>
    <t>03/05/19 12.26.06.0000</t>
  </si>
  <si>
    <t>03/05/19 10.45.24.0000</t>
  </si>
  <si>
    <t>07/05/19 17.33.20.0000</t>
  </si>
  <si>
    <t>07/05/19 09.29.24.0000</t>
  </si>
  <si>
    <t>07/05/19 20.14.20.0000</t>
  </si>
  <si>
    <t>03/05/19 09.58.58.0000</t>
  </si>
  <si>
    <t>01/05/19 10.17.36.0000</t>
  </si>
  <si>
    <t>02/05/19 07.55.04.0000</t>
  </si>
  <si>
    <t>06/05/19 09.08.11.0000</t>
  </si>
  <si>
    <t>03/05/19 13.45.49.0000</t>
  </si>
  <si>
    <t>07/05/19 10.44.27.0000</t>
  </si>
  <si>
    <t>03/05/19 09.05.31.0000</t>
  </si>
  <si>
    <t>07/05/19 17.55.37.0000</t>
  </si>
  <si>
    <t>07/05/19 07.13.58.0000</t>
  </si>
  <si>
    <t>06/05/19 17.18.08.0000</t>
  </si>
  <si>
    <t>07/05/19 14.26.14.0000</t>
  </si>
  <si>
    <t>06/05/19 07.52.21.0000</t>
  </si>
  <si>
    <t>06/05/19 07.28.25.0000</t>
  </si>
  <si>
    <t>06/05/19 21.04.53.0000</t>
  </si>
  <si>
    <t>03/05/19 09.03.20.0000</t>
  </si>
  <si>
    <t>07/05/19 07.34.52.0000</t>
  </si>
  <si>
    <t>07/05/19 13.00.38.0000</t>
  </si>
  <si>
    <t>07/05/19 20.02.26.0000</t>
  </si>
  <si>
    <t>07/05/19 18.12.06.0000</t>
  </si>
  <si>
    <t>06/05/19 10.07.31.0000</t>
  </si>
  <si>
    <t>07/05/19 15.57.35.0000</t>
  </si>
  <si>
    <t>07/05/19 11.19.04.0000</t>
  </si>
  <si>
    <t>07/05/19 10.15.57.0000</t>
  </si>
  <si>
    <t>06/05/19 12.16.09.0000</t>
  </si>
  <si>
    <t>07/05/19 07.11.37.0000</t>
  </si>
  <si>
    <t>07/05/19 11.59.51.0000</t>
  </si>
  <si>
    <t>07/05/19 12.50.06.0000</t>
  </si>
  <si>
    <t>06/05/19 07.38.22.0000</t>
  </si>
  <si>
    <t>06/05/19 07.06.03.0000</t>
  </si>
  <si>
    <t>06/05/19 11.53.31.0000</t>
  </si>
  <si>
    <t>06/05/19 08.46.50.0000</t>
  </si>
  <si>
    <t>06/05/19 08.15.05.0000</t>
  </si>
  <si>
    <t>07/05/19 17.57.32.0000</t>
  </si>
  <si>
    <t>02/05/19 18.22.54.0000</t>
  </si>
  <si>
    <t>07/05/19 07.58.56.0000</t>
  </si>
  <si>
    <t>03/05/19 11.49.48.0000</t>
  </si>
  <si>
    <t>07/05/19 20.12.29.0000</t>
  </si>
  <si>
    <t>07/05/19 19.34.20.0000</t>
  </si>
  <si>
    <t>07/05/19 12.14.11.0000</t>
  </si>
  <si>
    <t>07/05/19 15.49.53.0000</t>
  </si>
  <si>
    <t>07/05/19 06.58.19.0000</t>
  </si>
  <si>
    <t>07/05/19 15.09.33.0000</t>
  </si>
  <si>
    <t>07/05/19 18.31.19.0000</t>
  </si>
  <si>
    <t>03/05/19 09.01.10.0000</t>
  </si>
  <si>
    <t>07/05/19 10.33.02.0000</t>
  </si>
  <si>
    <t>06/05/19 10.56.22.0000</t>
  </si>
  <si>
    <t>06/05/19 07.19.44.0000</t>
  </si>
  <si>
    <t>07/05/19 08.52.32.0000</t>
  </si>
  <si>
    <t>06/05/19 07.52.11.0000</t>
  </si>
  <si>
    <t>07/05/19 08.20.51.0000</t>
  </si>
  <si>
    <t>07/05/19 11.16.13.0000</t>
  </si>
  <si>
    <t>06/05/19 06.59.16.0000</t>
  </si>
  <si>
    <t>03/05/19 11.44.14.0000</t>
  </si>
  <si>
    <t>07/05/19 11.21.58.0000</t>
  </si>
  <si>
    <t>07/05/19 07.47.41.0000</t>
  </si>
  <si>
    <t>07/05/19 18.18.36.0000</t>
  </si>
  <si>
    <t>06/05/19 08.25.10.0000</t>
  </si>
  <si>
    <t>07/05/19 07.02.45.0000</t>
  </si>
  <si>
    <t>07/05/19 10.44.43.0000</t>
  </si>
  <si>
    <t>06/05/19 13.19.52.0000</t>
  </si>
  <si>
    <t>06/05/19 13.06.44.0000</t>
  </si>
  <si>
    <t>07/05/19 08.14.32.0000</t>
  </si>
  <si>
    <t>07/05/19 07.32.29.0000</t>
  </si>
  <si>
    <t>07/05/19 07.05.56.0000</t>
  </si>
  <si>
    <t>07/05/19 20.33.51.0000</t>
  </si>
  <si>
    <t>02/05/19 13.37.16.0000</t>
  </si>
  <si>
    <t>06/05/19 08.38.15.0000</t>
  </si>
  <si>
    <t>02/05/19 08.58.22.0000</t>
  </si>
  <si>
    <t>06/05/19 18.16.21.0000</t>
  </si>
  <si>
    <t>07/05/19 07.32.36.0000</t>
  </si>
  <si>
    <t>07/05/19 13.38.56.0000</t>
  </si>
  <si>
    <t>07/05/19 07.28.36.0000</t>
  </si>
  <si>
    <t>06/05/19 12.12.43.0000</t>
  </si>
  <si>
    <t>07/05/19 11.45.00.0000</t>
  </si>
  <si>
    <t>07/05/19 09.01.04.0000</t>
  </si>
  <si>
    <t>07/05/19 20.29.37.0000</t>
  </si>
  <si>
    <t>06/05/19 08.42.47.0000</t>
  </si>
  <si>
    <t>06/05/19 08.01.21.0000</t>
  </si>
  <si>
    <t>06/05/19 10.53.56.0000</t>
  </si>
  <si>
    <t>07/05/19 19.25.32.0000</t>
  </si>
  <si>
    <t>07/05/19 12.10.46.0000</t>
  </si>
  <si>
    <t>06/05/19 08.25.50.0000</t>
  </si>
  <si>
    <t>07/05/19 06.50.28.0000</t>
  </si>
  <si>
    <t>07/05/19 07.11.55.0000</t>
  </si>
  <si>
    <t>07/05/19 15.38.37.0000</t>
  </si>
  <si>
    <t>06/05/19 08.17.39.0000</t>
  </si>
  <si>
    <t>07/05/19 09.55.23.0000</t>
  </si>
  <si>
    <t>07/05/19 07.28.06.0000</t>
  </si>
  <si>
    <t>07/05/19 18.27.32.0000</t>
  </si>
  <si>
    <t>07/05/19 20.52.27.0000</t>
  </si>
  <si>
    <t>06/05/19 08.08.41.0000</t>
  </si>
  <si>
    <t>07/05/19 08.55.33.0000</t>
  </si>
  <si>
    <t>06/05/19 12.58.57.0000</t>
  </si>
  <si>
    <t>07/05/19 10.27.45.0000</t>
  </si>
  <si>
    <t>06/05/19 12.28.46.0000</t>
  </si>
  <si>
    <t>07/05/19 07.48.05.0000</t>
  </si>
  <si>
    <t>07/05/19 13.01.24.0000</t>
  </si>
  <si>
    <t>03/05/19 09.09.15.0000</t>
  </si>
  <si>
    <t>07/05/19 17.11.14.0000</t>
  </si>
  <si>
    <t>07/05/19 07.40.11.0000</t>
  </si>
  <si>
    <t>07/05/19 10.19.30.0000</t>
  </si>
  <si>
    <t>07/05/19 11.40.05.0000</t>
  </si>
  <si>
    <t>06/05/19 08.17.28.0000</t>
  </si>
  <si>
    <t>07/05/19 17.27.04.0000</t>
  </si>
  <si>
    <t>07/05/19 08.50.57.0000</t>
  </si>
  <si>
    <t>07/05/19 07.06.17.0000</t>
  </si>
  <si>
    <t>06/05/19 18.20.55.0000</t>
  </si>
  <si>
    <t>07/05/19 07.14.17.0000</t>
  </si>
  <si>
    <t>07/05/19 07.43.46.0000</t>
  </si>
  <si>
    <t>06/05/19 07.54.20.0000</t>
  </si>
  <si>
    <t>06/05/19 16.46.57.0000</t>
  </si>
  <si>
    <t>07/05/19 08.12.13.0000</t>
  </si>
  <si>
    <t>07/05/19 08.38.02.0000</t>
  </si>
  <si>
    <t>06/05/19 20.40.53.0000</t>
  </si>
  <si>
    <t>07/05/19 09.06.48.0000</t>
  </si>
  <si>
    <t>06/05/19 11.16.51.0000</t>
  </si>
  <si>
    <t>07/05/19 13.53.45.0000</t>
  </si>
  <si>
    <t>07/05/19 07.05.04.0000</t>
  </si>
  <si>
    <t>07/05/19 15.01.15.0000</t>
  </si>
  <si>
    <t>07/05/19 17.29.45.0000</t>
  </si>
  <si>
    <t>06/05/19 11.22.24.0000</t>
  </si>
  <si>
    <t>03/05/19 21.02.31.0000</t>
  </si>
  <si>
    <t>06/05/19 08.26.43.0000</t>
  </si>
  <si>
    <t>07/05/19 15.25.34.0000</t>
  </si>
  <si>
    <t>06/05/19 13.38.51.0000</t>
  </si>
  <si>
    <t>07/05/19 07.21.12.0000</t>
  </si>
  <si>
    <t>07/05/19 07.28.50.0000</t>
  </si>
  <si>
    <t>06/05/19 11.33.54.0000</t>
  </si>
  <si>
    <t>07/05/19 07.31.23.0000</t>
  </si>
  <si>
    <t>07/05/19 19.10.35.0000</t>
  </si>
  <si>
    <t>07/05/19 20.21.37.0000</t>
  </si>
  <si>
    <t>07/05/19 19.18.36.0000</t>
  </si>
  <si>
    <t>07/05/19 07.37.40.0000</t>
  </si>
  <si>
    <t>03/05/19 08.11.34.0000</t>
  </si>
  <si>
    <t>03/05/19 10.37.34.0000</t>
  </si>
  <si>
    <t>07/05/19 07.17.13.0000</t>
  </si>
  <si>
    <t>07/05/19 12.15.36.0000</t>
  </si>
  <si>
    <t>07/05/19 08.18.10.0000</t>
  </si>
  <si>
    <t>07/05/19 07.23.24.0000</t>
  </si>
  <si>
    <t>07/05/19 17.22.48.0000</t>
  </si>
  <si>
    <t>07/05/19 10.18.22.0000</t>
  </si>
  <si>
    <t>07/05/19 10.34.17.0000</t>
  </si>
  <si>
    <t>07/05/19 08.58.00.0000</t>
  </si>
  <si>
    <t>06/05/19 11.55.03.0000</t>
  </si>
  <si>
    <t>06/05/19 07.52.38.0000</t>
  </si>
  <si>
    <t>06/05/19 07.12.50.0000</t>
  </si>
  <si>
    <t>06/05/19 08.27.28.0000</t>
  </si>
  <si>
    <t>07/05/19 14.39.00.0000</t>
  </si>
  <si>
    <t>07/05/19 11.41.50.0000</t>
  </si>
  <si>
    <t>07/05/19 12.44.47.0000</t>
  </si>
  <si>
    <t>07/05/19 19.01.14.0000</t>
  </si>
  <si>
    <t>07/05/19 16.49.14.0000</t>
  </si>
  <si>
    <t>07/05/19 15.17.51.0000</t>
  </si>
  <si>
    <t>07/05/19 12.48.28.0000</t>
  </si>
  <si>
    <t>07/05/19 07.29.36.0000</t>
  </si>
  <si>
    <t>07/05/19 17.04.15.0000</t>
  </si>
  <si>
    <t>07/05/19 14.22.25.0000</t>
  </si>
  <si>
    <t>07/05/19 09.31.49.0000</t>
  </si>
  <si>
    <t>07/05/19 07.17.41.0000</t>
  </si>
  <si>
    <t>01/05/19 11.47.17.0000</t>
  </si>
  <si>
    <t>07/05/19 07.32.49.0000</t>
  </si>
  <si>
    <t>07/05/19 13.41.32.0000</t>
  </si>
  <si>
    <t>03/05/19 19.37.14.0000</t>
  </si>
  <si>
    <t>06/05/19 09.41.59.0000</t>
  </si>
  <si>
    <t>07/05/19 21.05.53.0000</t>
  </si>
  <si>
    <t>07/05/19 15.07.27.0000</t>
  </si>
  <si>
    <t>03/05/19 13.52.17.0000</t>
  </si>
  <si>
    <t>07/05/19 20.44.22.0000</t>
  </si>
  <si>
    <t>07/05/19 11.06.15.0000</t>
  </si>
  <si>
    <t>06/05/19 08.09.15.0000</t>
  </si>
  <si>
    <t>07/05/19 14.26.34.0000</t>
  </si>
  <si>
    <t>06/05/19 09.35.23.0000</t>
  </si>
  <si>
    <t>06/05/19 18.18.44.0000</t>
  </si>
  <si>
    <t>07/05/19 08.45.26.0000</t>
  </si>
  <si>
    <t>07/05/19 08.21.14.0000</t>
  </si>
  <si>
    <t>07/05/19 19.40.24.0000</t>
  </si>
  <si>
    <t>07/05/19 09.45.25.0000</t>
  </si>
  <si>
    <t>07/05/19 09.01.05.0000</t>
  </si>
  <si>
    <t>07/05/19 07.04.15.0000</t>
  </si>
  <si>
    <t>07/05/19 12.25.39.0000</t>
  </si>
  <si>
    <t>03/05/19 09.04.23.0000</t>
  </si>
  <si>
    <t>07/05/19 11.32.35.0000</t>
  </si>
  <si>
    <t>07/05/19 07.07.09.0000</t>
  </si>
  <si>
    <t>07/05/19 12.30.44.0000</t>
  </si>
  <si>
    <t>06/05/19 08.19.00.0000</t>
  </si>
  <si>
    <t>07/05/19 14.17.31.0000</t>
  </si>
  <si>
    <t>07/05/19 08.00.10.0000</t>
  </si>
  <si>
    <t>07/05/19 08.47.05.0000</t>
  </si>
  <si>
    <t>03/05/19 20.04.47.0000</t>
  </si>
  <si>
    <t>07/05/19 09.15.24.0000</t>
  </si>
  <si>
    <t>07/05/19 08.40.37.0000</t>
  </si>
  <si>
    <t>06/05/19 11.57.51.0000</t>
  </si>
  <si>
    <t>03/05/19 08.30.16.0000</t>
  </si>
  <si>
    <t>06/05/19 11.39.32.0000</t>
  </si>
  <si>
    <t>07/05/19 10.47.04.0000</t>
  </si>
  <si>
    <t>03/05/19 08.56.27.0000</t>
  </si>
  <si>
    <t>07/05/19 17.55.25.0000</t>
  </si>
  <si>
    <t>07/05/19 07.38.00.0000</t>
  </si>
  <si>
    <t>07/05/19 07.31.35.0000</t>
  </si>
  <si>
    <t>07/05/19 13.25.01.0000</t>
  </si>
  <si>
    <t>07/05/19 10.30.31.0000</t>
  </si>
  <si>
    <t>07/05/19 15.38.25.0000</t>
  </si>
  <si>
    <t>07/05/19 08.12.14.0000</t>
  </si>
  <si>
    <t>07/05/19 11.13.14.0000</t>
  </si>
  <si>
    <t>07/05/19 07.08.46.0000</t>
  </si>
  <si>
    <t>07/05/19 12.58.36.0000</t>
  </si>
  <si>
    <t>07/05/19 08.21.51.0000</t>
  </si>
  <si>
    <t>07/05/19 12.55.34.0000</t>
  </si>
  <si>
    <t>07/05/19 19.29.41.0000</t>
  </si>
  <si>
    <t>07/05/19 19.39.09.0000</t>
  </si>
  <si>
    <t>07/05/19 16.21.54.0000</t>
  </si>
  <si>
    <t>07/05/19 13.22.24.0000</t>
  </si>
  <si>
    <t>06/05/19 15.26.33.0000</t>
  </si>
  <si>
    <t>07/05/19 06.59.14.0000</t>
  </si>
  <si>
    <t>06/05/19 12.07.06.0000</t>
  </si>
  <si>
    <t>07/05/19 12.02.53.0000</t>
  </si>
  <si>
    <t>07/05/19 13.42.13.0000</t>
  </si>
  <si>
    <t>07/05/19 07.40.57.0000</t>
  </si>
  <si>
    <t>07/05/19 12.01.48.0000</t>
  </si>
  <si>
    <t>07/05/19 14.27.46.0000</t>
  </si>
  <si>
    <t>07/05/19 17.31.18.0000</t>
  </si>
  <si>
    <t>07/05/19 08.08.23.0000</t>
  </si>
  <si>
    <t>07/05/19 09.01.16.0000</t>
  </si>
  <si>
    <t>07/05/19 16.18.38.0000</t>
  </si>
  <si>
    <t>07/05/19 08.02.58.0000</t>
  </si>
  <si>
    <t>07/05/19 18.43.40.0000</t>
  </si>
  <si>
    <t>06/05/19 12.03.15.0000</t>
  </si>
  <si>
    <t>07/05/19 10.07.26.0000</t>
  </si>
  <si>
    <t>07/05/19 18.21.39.0000</t>
  </si>
  <si>
    <t>01/05/19 12.22.36.0000</t>
  </si>
  <si>
    <t>03/05/19 08.39.17.0000</t>
  </si>
  <si>
    <t>07/05/19 20.56.59.0000</t>
  </si>
  <si>
    <t>07/05/19 15.22.32.0000</t>
  </si>
  <si>
    <t>07/05/19 19.10.56.0000</t>
  </si>
  <si>
    <t>07/05/19 18.56.29.0000</t>
  </si>
  <si>
    <t>07/05/19 18.26.30.0000</t>
  </si>
  <si>
    <t>07/05/19 11.20.12.0000</t>
  </si>
  <si>
    <t>07/05/19 14.22.31.0000</t>
  </si>
  <si>
    <t>06/05/19 12.16.11.0000</t>
  </si>
  <si>
    <t>07/05/19 09.42.24.0000</t>
  </si>
  <si>
    <t>07/05/19 13.13.00.0000</t>
  </si>
  <si>
    <t>07/05/19 07.43.03.0000</t>
  </si>
  <si>
    <t>07/05/19 12.56.42.0000</t>
  </si>
  <si>
    <t>06/05/19 07.39.35.0000</t>
  </si>
  <si>
    <t>07/05/19 15.16.40.0000</t>
  </si>
  <si>
    <t>06/05/19 19.23.15.0000</t>
  </si>
  <si>
    <t>06/05/19 11.14.47.0000</t>
  </si>
  <si>
    <t>07/05/19 18.10.30.0000</t>
  </si>
  <si>
    <t>06/05/19 09.45.08.0000</t>
  </si>
  <si>
    <t>07/05/19 20.57.26.0000</t>
  </si>
  <si>
    <t>06/05/19 12.39.10.0000</t>
  </si>
  <si>
    <t>07/05/19 15.27.00.0000</t>
  </si>
  <si>
    <t>07/05/19 07.13.17.0000</t>
  </si>
  <si>
    <t>07/05/19 08.24.12.0000</t>
  </si>
  <si>
    <t>03/05/19 17.26.11.0000</t>
  </si>
  <si>
    <t>07/05/19 18.13.11.0000</t>
  </si>
  <si>
    <t>07/05/19 08.22.45.0000</t>
  </si>
  <si>
    <t>07/05/19 08.18.28.0000</t>
  </si>
  <si>
    <t>07/05/19 14.25.21.0000</t>
  </si>
  <si>
    <t>02/05/19 10.13.26.0000</t>
  </si>
  <si>
    <t>07/05/19 18.46.25.0000</t>
  </si>
  <si>
    <t>07/05/19 07.15.33.0000</t>
  </si>
  <si>
    <t>07/05/19 10.53.24.0000</t>
  </si>
  <si>
    <t>07/05/19 07.34.07.0000</t>
  </si>
  <si>
    <t>07/05/19 11.57.52.0000</t>
  </si>
  <si>
    <t>06/05/19 12.35.08.0000</t>
  </si>
  <si>
    <t>07/05/19 17.30.55.0000</t>
  </si>
  <si>
    <t>07/05/19 17.02.01.0000</t>
  </si>
  <si>
    <t>07/05/19 20.20.59.0000</t>
  </si>
  <si>
    <t>07/05/19 20.56.13.0000</t>
  </si>
  <si>
    <t>07/05/19 09.05.24.0000</t>
  </si>
  <si>
    <t>07/05/19 20.53.58.0000</t>
  </si>
  <si>
    <t>03/05/19 11.20.19.0000</t>
  </si>
  <si>
    <t>03/05/19 10.27.19.0000</t>
  </si>
  <si>
    <t>06/05/19 08.02.17.0000</t>
  </si>
  <si>
    <t>06/05/19 09.15.06.0000</t>
  </si>
  <si>
    <t>03/05/19 17.44.46.0000</t>
  </si>
  <si>
    <t>07/05/19 19.04.28.0000</t>
  </si>
  <si>
    <t>07/05/19 12.52.00.0000</t>
  </si>
  <si>
    <t>03/05/19 08.16.31.0000</t>
  </si>
  <si>
    <t>07/05/19 07.30.55.0000</t>
  </si>
  <si>
    <t>06/05/19 07.45.47.0000</t>
  </si>
  <si>
    <t>07/05/19 16.32.59.0000</t>
  </si>
  <si>
    <t>07/05/19 08.09.14.0000</t>
  </si>
  <si>
    <t>07/05/19 07.19.05.0000</t>
  </si>
  <si>
    <t>07/05/19 08.39.11.0000</t>
  </si>
  <si>
    <t>07/05/19 08.37.22.0000</t>
  </si>
  <si>
    <t>06/05/19 08.28.26.0000</t>
  </si>
  <si>
    <t>07/05/19 11.36.16.0000</t>
  </si>
  <si>
    <t>06/05/19 12.14.37.0000</t>
  </si>
  <si>
    <t>06/05/19 09.02.48.0000</t>
  </si>
  <si>
    <t>06/05/19 10.47.23.0000</t>
  </si>
  <si>
    <t>07/05/19 09.33.18.0000</t>
  </si>
  <si>
    <t>07/05/19 07.09.02.0000</t>
  </si>
  <si>
    <t>07/05/19 08.10.37.0000</t>
  </si>
  <si>
    <t>03/05/19 09.03.01.0000</t>
  </si>
  <si>
    <t>06/05/19 17.35.19.0000</t>
  </si>
  <si>
    <t>07/05/19 16.06.03.0000</t>
  </si>
  <si>
    <t>02/05/19 08.41.05.0000</t>
  </si>
  <si>
    <t>06/05/19 09.12.52.0000</t>
  </si>
  <si>
    <t>03/05/19 08.31.28.0000</t>
  </si>
  <si>
    <t>07/05/19 09.20.38.0000</t>
  </si>
  <si>
    <t>03/05/19 08.47.56.0000</t>
  </si>
  <si>
    <t>03/05/19 11.23.32.0000</t>
  </si>
  <si>
    <t>06/05/19 15.25.11.0000</t>
  </si>
  <si>
    <t>03/05/19 09.36.45.0000</t>
  </si>
  <si>
    <t>03/05/19 12.43.05.0000</t>
  </si>
  <si>
    <t>06/05/19 13.17.20.0000</t>
  </si>
  <si>
    <t>03/05/19 08.20.36.0000</t>
  </si>
  <si>
    <t>07/05/19 08.31.46.0000</t>
  </si>
  <si>
    <t>07/05/19 09.32.52.0000</t>
  </si>
  <si>
    <t>07/05/19 08.28.02.0000</t>
  </si>
  <si>
    <t>06/05/19 20.59.31.0000</t>
  </si>
  <si>
    <t>07/05/19 12.56.23.0000</t>
  </si>
  <si>
    <t>07/05/19 07.45.58.0000</t>
  </si>
  <si>
    <t>07/05/19 07.18.05.0000</t>
  </si>
  <si>
    <t>07/05/19 20.12.46.0000</t>
  </si>
  <si>
    <t>06/05/19 14.08.44.0000</t>
  </si>
  <si>
    <t>07/05/19 07.57.25.0000</t>
  </si>
  <si>
    <t>02/05/19 07.56.37.0000</t>
  </si>
  <si>
    <t>03/05/19 08.08.54.0000</t>
  </si>
  <si>
    <t>07/05/19 20.25.56.0000</t>
  </si>
  <si>
    <t>06/05/19 13.27.50.0000</t>
  </si>
  <si>
    <t>07/05/19 12.34.05.0000</t>
  </si>
  <si>
    <t>03/05/19 08.23.47.0000</t>
  </si>
  <si>
    <t>07/05/19 19.53.23.0000</t>
  </si>
  <si>
    <t>06/05/19 07.51.05.0000</t>
  </si>
  <si>
    <t>07/05/19 13.37.17.0000</t>
  </si>
  <si>
    <t>07/05/19 07.21.11.0000</t>
  </si>
  <si>
    <t>01/05/19 08.52.57.0000</t>
  </si>
  <si>
    <t>06/05/19 08.16.29.0000</t>
  </si>
  <si>
    <t>03/05/19 08.03.42.0000</t>
  </si>
  <si>
    <t>07/05/19 11.13.17.0000</t>
  </si>
  <si>
    <t>07/05/19 09.09.29.0000</t>
  </si>
  <si>
    <t>07/05/19 10.18.55.0000</t>
  </si>
  <si>
    <t>07/05/19 11.54.04.0000</t>
  </si>
  <si>
    <t>07/05/19 13.53.20.0000</t>
  </si>
  <si>
    <t>07/05/19 10.29.05.0000</t>
  </si>
  <si>
    <t>07/05/19 16.40.39.0000</t>
  </si>
  <si>
    <t>07/05/19 09.59.23.0000</t>
  </si>
  <si>
    <t>06/05/19 18.36.11.0000</t>
  </si>
  <si>
    <t>07/05/19 08.14.11.0000</t>
  </si>
  <si>
    <t>07/05/19 18.08.28.0000</t>
  </si>
  <si>
    <t>07/05/19 13.59.37.0000</t>
  </si>
  <si>
    <t>07/05/19 13.28.30.0000</t>
  </si>
  <si>
    <t>07/05/19 12.22.16.0000</t>
  </si>
  <si>
    <t>26/04/19 07.50.51.0000</t>
  </si>
  <si>
    <t>06/05/19 19.05.27.0000</t>
  </si>
  <si>
    <t>03/05/19 08.43.11.0000</t>
  </si>
  <si>
    <t>07/05/19 18.18.55.0000</t>
  </si>
  <si>
    <t>06/05/19 11.21.31.0000</t>
  </si>
  <si>
    <t>07/05/19 20.53.55.0000</t>
  </si>
  <si>
    <t>07/05/19 09.37.12.0000</t>
  </si>
  <si>
    <t>07/05/19 14.22.15.0000</t>
  </si>
  <si>
    <t>26/04/19 16.48.32.0000</t>
  </si>
  <si>
    <t>07/05/19 13.25.19.0000</t>
  </si>
  <si>
    <t>07/05/19 07.03.41.0000</t>
  </si>
  <si>
    <t>07/05/19 15.19.46.0000</t>
  </si>
  <si>
    <t>07/05/19 18.08.19.0000</t>
  </si>
  <si>
    <t>07/05/19 09.01.14.0000</t>
  </si>
  <si>
    <t>07/05/19 11.07.15.0000</t>
  </si>
  <si>
    <t>07/05/19 11.49.08.0000</t>
  </si>
  <si>
    <t>07/05/19 07.11.56.0000</t>
  </si>
  <si>
    <t>07/05/19 20.51.50.0000</t>
  </si>
  <si>
    <t>03/05/19 17.08.00.0000</t>
  </si>
  <si>
    <t>07/05/19 19.27.11.0000</t>
  </si>
  <si>
    <t>07/05/19 17.54.23.0000</t>
  </si>
  <si>
    <t>07/05/19 10.35.47.0000</t>
  </si>
  <si>
    <t>03/05/19 07.41.09.0000</t>
  </si>
  <si>
    <t>07/05/19 13.52.28.0000</t>
  </si>
  <si>
    <t>07/05/19 13.00.29.0000</t>
  </si>
  <si>
    <t>07/05/19 07.22.02.0000</t>
  </si>
  <si>
    <t>06/05/19 17.29.28.0000</t>
  </si>
  <si>
    <t>07/05/19 07.44.23.0000</t>
  </si>
  <si>
    <t>06/05/19 16.48.05.0000</t>
  </si>
  <si>
    <t>07/05/19 07.07.40.0000</t>
  </si>
  <si>
    <t>02/05/19 08.48.52.0000</t>
  </si>
  <si>
    <t>07/05/19 13.55.49.0000</t>
  </si>
  <si>
    <t>07/05/19 16.14.33.0000</t>
  </si>
  <si>
    <t>06/05/19 20.44.16.0000</t>
  </si>
  <si>
    <t>07/05/19 13.45.39.0000</t>
  </si>
  <si>
    <t>06/05/19 08.06.28.0000</t>
  </si>
  <si>
    <t>07/05/19 13.45.23.0000</t>
  </si>
  <si>
    <t>07/05/19 07.10.54.0000</t>
  </si>
  <si>
    <t>07/05/19 08.01.59.0000</t>
  </si>
  <si>
    <t>07/05/19 06.45.13.0000</t>
  </si>
  <si>
    <t>06/05/19 07.23.19.0000</t>
  </si>
  <si>
    <t>07/05/19 07.13.55.0000</t>
  </si>
  <si>
    <t>07/05/19 09.46.29.0000</t>
  </si>
  <si>
    <t>07/05/19 07.10.13.0000</t>
  </si>
  <si>
    <t>07/05/19 16.05.21.0000</t>
  </si>
  <si>
    <t>07/05/19 15.08.52.0000</t>
  </si>
  <si>
    <t>07/05/19 11.36.59.0000</t>
  </si>
  <si>
    <t>07/05/19 12.49.39.0000</t>
  </si>
  <si>
    <t>03/05/19 07.53.13.0000</t>
  </si>
  <si>
    <t>07/05/19 08.36.16.0000</t>
  </si>
  <si>
    <t>03/05/19 11.10.59.0000</t>
  </si>
  <si>
    <t>06/05/19 08.13.49.0000</t>
  </si>
  <si>
    <t>07/05/19 09.17.13.0000</t>
  </si>
  <si>
    <t>03/05/19 08.43.28.0000</t>
  </si>
  <si>
    <t>07/05/19 07.14.30.0000</t>
  </si>
  <si>
    <t>06/05/19 10.12.25.0000</t>
  </si>
  <si>
    <t>06/05/19 08.52.34.0000</t>
  </si>
  <si>
    <t>07/05/19 09.31.47.0000</t>
  </si>
  <si>
    <t>06/05/19 07.59.30.0000</t>
  </si>
  <si>
    <t>06/05/19 13.26.14.0000</t>
  </si>
  <si>
    <t>06/05/19 07.46.59.0000</t>
  </si>
  <si>
    <t>06/05/19 10.03.49.0000</t>
  </si>
  <si>
    <t>02/05/19 07.01.31.0000</t>
  </si>
  <si>
    <t>07/05/19 13.00.09.0000</t>
  </si>
  <si>
    <t>30/04/19 09.21.30.0000</t>
  </si>
  <si>
    <t>07/05/19 16.19.31.0000</t>
  </si>
  <si>
    <t>03/05/19 08.23.01.0000</t>
  </si>
  <si>
    <t>07/05/19 11.53.46.0000</t>
  </si>
  <si>
    <t>03/05/19 07.45.08.0000</t>
  </si>
  <si>
    <t>29/04/19 08.01.39.0000</t>
  </si>
  <si>
    <t>07/05/19 14.30.52.0000</t>
  </si>
  <si>
    <t>07/05/19 13.08.39.0000</t>
  </si>
  <si>
    <t>06/05/19 12.24.02.0000</t>
  </si>
  <si>
    <t>07/05/19 07.43.25.0000</t>
  </si>
  <si>
    <t>07/05/19 07.21.57.0000</t>
  </si>
  <si>
    <t>06/05/19 16.05.47.0000</t>
  </si>
  <si>
    <t>07/05/19 13.41.49.0000</t>
  </si>
  <si>
    <t>03/05/19 08.13.45.0000</t>
  </si>
  <si>
    <t>06/05/19 07.52.05.0000</t>
  </si>
  <si>
    <t>02/05/19 08.29.46.0000</t>
  </si>
  <si>
    <t>06/05/19 08.26.41.0000</t>
  </si>
  <si>
    <t>07/05/19 07.24.42.0000</t>
  </si>
  <si>
    <t>03/05/19 16.02.27.0000</t>
  </si>
  <si>
    <t>06/05/19 11.06.30.0000</t>
  </si>
  <si>
    <t>07/05/19 08.42.25.0000</t>
  </si>
  <si>
    <t>01/05/19 18.47.35.0000</t>
  </si>
  <si>
    <t>07/05/19 12.54.04.0000</t>
  </si>
  <si>
    <t>07/05/19 08.17.20.0000</t>
  </si>
  <si>
    <t>06/05/19 18.13.01.0000</t>
  </si>
  <si>
    <t>07/05/19 10.59.12.0000</t>
  </si>
  <si>
    <t>06/05/19 12.24.42.0000</t>
  </si>
  <si>
    <t>06/05/19 11.50.11.0000</t>
  </si>
  <si>
    <t>07/05/19 18.28.34.0000</t>
  </si>
  <si>
    <t>07/05/19 17.25.45.0000</t>
  </si>
  <si>
    <t>07/05/19 07.14.15.0000</t>
  </si>
  <si>
    <t>07/05/19 13.55.34.0000</t>
  </si>
  <si>
    <t>07/05/19 07.24.23.0000</t>
  </si>
  <si>
    <t>07/05/19 17.16.13.0000</t>
  </si>
  <si>
    <t>07/05/19 08.12.52.0000</t>
  </si>
  <si>
    <t>07/05/19 14.41.09.0000</t>
  </si>
  <si>
    <t>07/05/19 10.48.47.0000</t>
  </si>
  <si>
    <t>07/05/19 09.31.59.0000</t>
  </si>
  <si>
    <t>06/05/19 10.52.29.0000</t>
  </si>
  <si>
    <t>07/05/19 15.32.38.0000</t>
  </si>
  <si>
    <t>07/05/19 08.45.31.0000</t>
  </si>
  <si>
    <t>07/05/19 07.08.55.0000</t>
  </si>
  <si>
    <t>03/05/19 08.52.29.0000</t>
  </si>
  <si>
    <t>07/05/19 09.49.38.0000</t>
  </si>
  <si>
    <t>07/05/19 17.18.18.0000</t>
  </si>
  <si>
    <t>07/05/19 07.38.08.0000</t>
  </si>
  <si>
    <t>06/05/19 10.19.49.0000</t>
  </si>
  <si>
    <t>06/05/19 08.31.36.0000</t>
  </si>
  <si>
    <t>03/05/19 16.42.31.0000</t>
  </si>
  <si>
    <t>07/05/19 21.00.59.0000</t>
  </si>
  <si>
    <t>07/05/19 12.58.27.0000</t>
  </si>
  <si>
    <t>01/05/19 08.57.07.0000</t>
  </si>
  <si>
    <t>07/05/19 16.08.31.0000</t>
  </si>
  <si>
    <t>06/05/19 16.03.18.0000</t>
  </si>
  <si>
    <t>07/05/19 08.28.13.0000</t>
  </si>
  <si>
    <t>03/05/19 08.28.00.0000</t>
  </si>
  <si>
    <t>03/05/19 08.44.12.0000</t>
  </si>
  <si>
    <t>03/05/19 13.17.30.0000</t>
  </si>
  <si>
    <t>07/05/19 11.07.17.0000</t>
  </si>
  <si>
    <t>07/05/19 08.33.08.0000</t>
  </si>
  <si>
    <t>03/05/19 11.48.35.0000</t>
  </si>
  <si>
    <t>07/05/19 15.40.01.0000</t>
  </si>
  <si>
    <t>03/05/19 09.14.34.0000</t>
  </si>
  <si>
    <t>07/05/19 08.29.03.0000</t>
  </si>
  <si>
    <t>07/05/19 09.35.16.0000</t>
  </si>
  <si>
    <t>07/05/19 10.12.49.0000</t>
  </si>
  <si>
    <t>07/05/19 08.19.52.0000</t>
  </si>
  <si>
    <t>07/05/19 11.44.45.0000</t>
  </si>
  <si>
    <t>07/05/19 16.22.41.0000</t>
  </si>
  <si>
    <t>07/05/19 08.23.44.0000</t>
  </si>
  <si>
    <t>06/05/19 15.37.16.0000</t>
  </si>
  <si>
    <t>07/05/19 07.22.10.0000</t>
  </si>
  <si>
    <t>07/05/19 19.41.10.0000</t>
  </si>
  <si>
    <t>07/05/19 20.04.35.0000</t>
  </si>
  <si>
    <t>07/05/19 07.38.12.0000</t>
  </si>
  <si>
    <t>06/05/19 11.33.49.0000</t>
  </si>
  <si>
    <t>07/05/19 08.46.48.0000</t>
  </si>
  <si>
    <t>02/05/19 20.31.06.0000</t>
  </si>
  <si>
    <t>06/05/19 08.37.07.0000</t>
  </si>
  <si>
    <t>07/05/19 07.17.24.0000</t>
  </si>
  <si>
    <t>07/05/19 08.59.06.0000</t>
  </si>
  <si>
    <t>07/05/19 16.49.10.0000</t>
  </si>
  <si>
    <t>07/05/19 20.16.23.0000</t>
  </si>
  <si>
    <t>07/05/19 12.53.30.0000</t>
  </si>
  <si>
    <t>02/05/19 08.40.25.0000</t>
  </si>
  <si>
    <t>07/05/19 08.26.07.0000</t>
  </si>
  <si>
    <t>07/05/19 07.14.55.0000</t>
  </si>
  <si>
    <t>07/05/19 06.56.42.0000</t>
  </si>
  <si>
    <t>07/05/19 18.43.16.0000</t>
  </si>
  <si>
    <t>07/05/19 08.01.39.0000</t>
  </si>
  <si>
    <t>24/04/19 09.45.10.0000</t>
  </si>
  <si>
    <t>07/05/19 08.25.42.0000</t>
  </si>
  <si>
    <t>07/05/19 13.22.36.0000</t>
  </si>
  <si>
    <t>07/05/19 07.01.40.0000</t>
  </si>
  <si>
    <t>07/05/19 07.36.53.0000</t>
  </si>
  <si>
    <t>07/05/19 15.40.27.0000</t>
  </si>
  <si>
    <t>07/05/19 11.51.19.0000</t>
  </si>
  <si>
    <t>07/05/19 13.00.50.0000</t>
  </si>
  <si>
    <t>07/05/19 08.23.40.0000</t>
  </si>
  <si>
    <t>03/05/19 08.59.44.0000</t>
  </si>
  <si>
    <t>07/05/19 07.15.02.0000</t>
  </si>
  <si>
    <t>06/05/19 10.06.00.0000</t>
  </si>
  <si>
    <t>07/05/19 19.19.00.0000</t>
  </si>
  <si>
    <t>06/05/19 12.30.27.0000</t>
  </si>
  <si>
    <t>07/05/19 17.12.52.0000</t>
  </si>
  <si>
    <t>07/05/19 08.27.00.0000</t>
  </si>
  <si>
    <t>07/05/19 13.48.13.0000</t>
  </si>
  <si>
    <t>06/05/19 08.14.50.0000</t>
  </si>
  <si>
    <t>07/05/19 06.59.33.0000</t>
  </si>
  <si>
    <t>07/05/19 19.35.42.0000</t>
  </si>
  <si>
    <t>07/05/19 13.03.15.0000</t>
  </si>
  <si>
    <t>03/05/19 11.13.54.0000</t>
  </si>
  <si>
    <t>06/05/19 07.19.20.0000</t>
  </si>
  <si>
    <t>30/04/19 20.09.31.0000</t>
  </si>
  <si>
    <t>03/05/19 13.46.50.0000</t>
  </si>
  <si>
    <t>07/05/19 17.13.11.0000</t>
  </si>
  <si>
    <t>06/05/19 07.20.35.0000</t>
  </si>
  <si>
    <t>06/05/19 09.23.44.0000</t>
  </si>
  <si>
    <t>06/05/19 20.22.16.0000</t>
  </si>
  <si>
    <t>06/05/19 07.55.39.0000</t>
  </si>
  <si>
    <t>06/05/19 08.07.22.0000</t>
  </si>
  <si>
    <t>03/05/19 10.31.30.0000</t>
  </si>
  <si>
    <t>07/05/19 09.20.10.0000</t>
  </si>
  <si>
    <t>07/05/19 07.32.45.0000</t>
  </si>
  <si>
    <t>06/05/19 08.20.51.0000</t>
  </si>
  <si>
    <t>07/05/19 15.57.03.0000</t>
  </si>
  <si>
    <t>06/05/19 08.12.23.0000</t>
  </si>
  <si>
    <t>06/05/19 07.49.05.0000</t>
  </si>
  <si>
    <t>03/05/19 10.08.39.0000</t>
  </si>
  <si>
    <t>07/05/19 07.01.39.0000</t>
  </si>
  <si>
    <t>06/05/19 15.33.08.0000</t>
  </si>
  <si>
    <t>06/05/19 08.16.55.0000</t>
  </si>
  <si>
    <t>03/05/19 08.57.39.0000</t>
  </si>
  <si>
    <t>06/05/19 08.35.03.0000</t>
  </si>
  <si>
    <t>06/05/19 09.04.41.0000</t>
  </si>
  <si>
    <t>07/05/19 07.10.53.0000</t>
  </si>
  <si>
    <t>07/05/19 13.39.48.0000</t>
  </si>
  <si>
    <t>06/05/19 07.57.02.0000</t>
  </si>
  <si>
    <t>06/05/19 07.59.50.0000</t>
  </si>
  <si>
    <t>07/05/19 10.55.23.0000</t>
  </si>
  <si>
    <t>07/05/19 07.43.04.0000</t>
  </si>
  <si>
    <t>07/05/19 12.04.57.0000</t>
  </si>
  <si>
    <t>07/05/19 07.04.26.0000</t>
  </si>
  <si>
    <t>07/05/19 16.06.46.0000</t>
  </si>
  <si>
    <t>06/05/19 10.46.59.0000</t>
  </si>
  <si>
    <t>03/05/19 09.40.09.0000</t>
  </si>
  <si>
    <t>07/05/19 07.24.25.0000</t>
  </si>
  <si>
    <t>07/05/19 13.36.23.0000</t>
  </si>
  <si>
    <t>07/05/19 07.32.06.0000</t>
  </si>
  <si>
    <t>07/05/19 19.21.21.0000</t>
  </si>
  <si>
    <t>07/05/19 07.46.07.0000</t>
  </si>
  <si>
    <t>03/05/19 13.33.34.0000</t>
  </si>
  <si>
    <t>07/05/19 12.37.33.0000</t>
  </si>
  <si>
    <t>07/05/19 09.03.58.0000</t>
  </si>
  <si>
    <t>06/05/19 15.36.15.0000</t>
  </si>
  <si>
    <t>07/05/19 08.19.47.0000</t>
  </si>
  <si>
    <t>07/05/19 10.03.53.0000</t>
  </si>
  <si>
    <t>06/05/19 08.06.54.0000</t>
  </si>
  <si>
    <t>07/05/19 19.04.48.0000</t>
  </si>
  <si>
    <t>07/05/19 08.36.19.0000</t>
  </si>
  <si>
    <t>07/05/19 18.36.39.0000</t>
  </si>
  <si>
    <t>03/05/19 12.12.13.0000</t>
  </si>
  <si>
    <t>07/05/19 08.34.12.0000</t>
  </si>
  <si>
    <t>07/05/19 16.49.13.0000</t>
  </si>
  <si>
    <t>07/05/19 07.42.01.0000</t>
  </si>
  <si>
    <t>07/05/19 21.01.27.0000</t>
  </si>
  <si>
    <t>06/05/19 07.22.42.0000</t>
  </si>
  <si>
    <t>06/05/19 18.58.23.0000</t>
  </si>
  <si>
    <t>07/05/19 07.14.07.0000</t>
  </si>
  <si>
    <t>07/05/19 20.51.04.0000</t>
  </si>
  <si>
    <t>06/05/19 18.37.47.0000</t>
  </si>
  <si>
    <t>07/05/19 16.36.37.0000</t>
  </si>
  <si>
    <t>06/05/19 11.33.31.0000</t>
  </si>
  <si>
    <t>26/04/19 12.19.45.0000</t>
  </si>
  <si>
    <t>07/05/19 20.31.48.0000</t>
  </si>
  <si>
    <t>03/05/19 10.12.19.0000</t>
  </si>
  <si>
    <t>06/05/19 12.53.53.0000</t>
  </si>
  <si>
    <t>03/05/19 17.39.11.0000</t>
  </si>
  <si>
    <t>03/05/19 07.20.49.0000</t>
  </si>
  <si>
    <t>07/05/19 07.22.01.0000</t>
  </si>
  <si>
    <t>07/05/19 14.23.50.0000</t>
  </si>
  <si>
    <t>07/05/19 08.45.21.0000</t>
  </si>
  <si>
    <t>07/05/19 06.53.18.0000</t>
  </si>
  <si>
    <t>07/05/19 15.41.30.0000</t>
  </si>
  <si>
    <t>03/05/19 11.40.08.0000</t>
  </si>
  <si>
    <t>06/05/19 08.47.55.0000</t>
  </si>
  <si>
    <t>06/05/19 13.09.38.0000</t>
  </si>
  <si>
    <t>06/05/19 09.31.51.0000</t>
  </si>
  <si>
    <t>07/05/19 19.06.15.0000</t>
  </si>
  <si>
    <t>07/05/19 16.35.40.0000</t>
  </si>
  <si>
    <t>07/05/19 07.57.17.0000</t>
  </si>
  <si>
    <t>07/05/19 08.38.29.0000</t>
  </si>
  <si>
    <t>06/05/19 11.15.35.0000</t>
  </si>
  <si>
    <t>03/05/19 07.01.09.0000</t>
  </si>
  <si>
    <t>07/05/19 08.56.43.0000</t>
  </si>
  <si>
    <t>06/05/19 21.06.42.0000</t>
  </si>
  <si>
    <t>07/05/19 08.52.24.0000</t>
  </si>
  <si>
    <t>06/05/19 13.09.18.0000</t>
  </si>
  <si>
    <t>07/05/19 18.37.09.0000</t>
  </si>
  <si>
    <t>07/05/19 07.12.47.0000</t>
  </si>
  <si>
    <t>06/05/19 08.11.34.0000</t>
  </si>
  <si>
    <t>07/05/19 07.45.54.0000</t>
  </si>
  <si>
    <t>07/05/19 20.57.28.0000</t>
  </si>
  <si>
    <t>07/05/19 14.48.32.0000</t>
  </si>
  <si>
    <t>03/05/19 09.04.36.0000</t>
  </si>
  <si>
    <t>06/05/19 12.48.28.0000</t>
  </si>
  <si>
    <t>06/05/19 13.43.32.0000</t>
  </si>
  <si>
    <t>06/05/19 08.46.32.0000</t>
  </si>
  <si>
    <t>07/05/19 12.18.40.0000</t>
  </si>
  <si>
    <t>06/05/19 07.28.50.0000</t>
  </si>
  <si>
    <t>07/05/19 07.43.11.0000</t>
  </si>
  <si>
    <t>06/05/19 19.36.04.0000</t>
  </si>
  <si>
    <t>07/05/19 08.03.45.0000</t>
  </si>
  <si>
    <t>07/05/19 17.25.23.0000</t>
  </si>
  <si>
    <t>07/05/19 11.55.02.0000</t>
  </si>
  <si>
    <t>03/05/19 08.47.10.0000</t>
  </si>
  <si>
    <t>02/05/19 06.45.00.0000</t>
  </si>
  <si>
    <t>06/05/19 12.22.52.0000</t>
  </si>
  <si>
    <t>06/05/19 20.08.52.0000</t>
  </si>
  <si>
    <t>03/05/19 12.43.24.0000</t>
  </si>
  <si>
    <t>07/05/19 11.07.23.0000</t>
  </si>
  <si>
    <t>06/05/19 08.36.23.0000</t>
  </si>
  <si>
    <t>06/05/19 13.27.10.0000</t>
  </si>
  <si>
    <t>07/05/19 21.04.25.0000</t>
  </si>
  <si>
    <t>03/05/19 12.27.11.0000</t>
  </si>
  <si>
    <t>07/05/19 09.55.52.0000</t>
  </si>
  <si>
    <t>06/05/19 08.12.15.0000</t>
  </si>
  <si>
    <t>07/05/19 07.39.50.0000</t>
  </si>
  <si>
    <t>07/05/19 07.22.54.0000</t>
  </si>
  <si>
    <t>07/05/19 11.36.51.0000</t>
  </si>
  <si>
    <t>07/05/19 08.12.16.0000</t>
  </si>
  <si>
    <t>03/05/19 10.24.01.0000</t>
  </si>
  <si>
    <t>03/05/19 07.30.00.0000</t>
  </si>
  <si>
    <t>03/05/19 10.05.09.0000</t>
  </si>
  <si>
    <t>07/05/19 10.40.39.0000</t>
  </si>
  <si>
    <t>06/05/19 06.52.34.0000</t>
  </si>
  <si>
    <t>07/05/19 08.50.26.0000</t>
  </si>
  <si>
    <t>07/05/19 07.25.55.0000</t>
  </si>
  <si>
    <t>07/05/19 18.05.22.0000</t>
  </si>
  <si>
    <t>07/05/19 10.22.20.0000</t>
  </si>
  <si>
    <t>02/05/19 08.51.56.0000</t>
  </si>
  <si>
    <t>06/05/19 11.08.35.0000</t>
  </si>
  <si>
    <t>06/05/19 15.34.59.0000</t>
  </si>
  <si>
    <t>06/05/19 17.40.44.0000</t>
  </si>
  <si>
    <t>06/05/19 09.42.39.0000</t>
  </si>
  <si>
    <t>07/05/19 18.31.29.0000</t>
  </si>
  <si>
    <t>06/05/19 11.15.50.0000</t>
  </si>
  <si>
    <t>03/05/19 08.58.35.0000</t>
  </si>
  <si>
    <t>07/05/19 15.15.05.0000</t>
  </si>
  <si>
    <t>06/05/19 10.13.15.0000</t>
  </si>
  <si>
    <t>06/05/19 10.50.24.0000</t>
  </si>
  <si>
    <t>07/05/19 07.19.19.0000</t>
  </si>
  <si>
    <t>07/05/19 10.28.13.0000</t>
  </si>
  <si>
    <t>07/05/19 12.12.47.0000</t>
  </si>
  <si>
    <t>06/05/19 11.33.30.0000</t>
  </si>
  <si>
    <t>07/05/19 15.23.06.0000</t>
  </si>
  <si>
    <t>07/05/19 07.13.29.0000</t>
  </si>
  <si>
    <t>06/05/19 08.56.44.0000</t>
  </si>
  <si>
    <t>07/05/19 07.41.37.0000</t>
  </si>
  <si>
    <t>06/05/19 07.55.16.0000</t>
  </si>
  <si>
    <t>06/05/19 08.54.30.0000</t>
  </si>
  <si>
    <t>06/05/19 07.32.17.0000</t>
  </si>
  <si>
    <t>06/05/19 07.56.58.0000</t>
  </si>
  <si>
    <t>03/05/19 11.56.44.0000</t>
  </si>
  <si>
    <t>07/05/19 15.37.27.0000</t>
  </si>
  <si>
    <t>03/05/19 09.01.09.0000</t>
  </si>
  <si>
    <t>06/05/19 15.40.42.0000</t>
  </si>
  <si>
    <t>06/05/19 11.23.49.0000</t>
  </si>
  <si>
    <t>07/05/19 17.48.53.0000</t>
  </si>
  <si>
    <t>03/05/19 11.52.23.0000</t>
  </si>
  <si>
    <t>07/05/19 17.52.28.0000</t>
  </si>
  <si>
    <t>07/05/19 10.55.40.0000</t>
  </si>
  <si>
    <t>07/05/19 07.24.13.0000</t>
  </si>
  <si>
    <t>06/05/19 07.52.58.0000</t>
  </si>
  <si>
    <t>07/05/19 19.53.12.0000</t>
  </si>
  <si>
    <t>02/05/19 15.07.46.0000</t>
  </si>
  <si>
    <t>06/05/19 08.51.04.0000</t>
  </si>
  <si>
    <t>02/05/19 09.05.07.0000</t>
  </si>
  <si>
    <t>02/05/19 13.22.44.0000</t>
  </si>
  <si>
    <t>07/05/19 07.20.42.0000</t>
  </si>
  <si>
    <t>06/05/19 16.51.00.0000</t>
  </si>
  <si>
    <t>06/05/19 08.07.41.0000</t>
  </si>
  <si>
    <t>30/04/19 09.38.29.0000</t>
  </si>
  <si>
    <t>06/05/19 21.02.46.0000</t>
  </si>
  <si>
    <t>07/05/19 07.44.05.0000</t>
  </si>
  <si>
    <t>03/05/19 08.47.12.0000</t>
  </si>
  <si>
    <t>07/05/19 07.47.59.0000</t>
  </si>
  <si>
    <t>07/05/19 16.00.18.0000</t>
  </si>
  <si>
    <t>06/05/19 17.31.53.0000</t>
  </si>
  <si>
    <t>06/05/19 15.45.56.0000</t>
  </si>
  <si>
    <t>07/05/19 17.45.55.0000</t>
  </si>
  <si>
    <t>07/05/19 12.17.36.0000</t>
  </si>
  <si>
    <t>07/05/19 18.59.07.0000</t>
  </si>
  <si>
    <t>03/05/19 08.06.14.0000</t>
  </si>
  <si>
    <t>07/05/19 21.02.47.0000</t>
  </si>
  <si>
    <t>07/05/19 09.17.05.0000</t>
  </si>
  <si>
    <t>07/05/19 07.39.16.0000</t>
  </si>
  <si>
    <t>02/05/19 08.59.35.0000</t>
  </si>
  <si>
    <t>06/05/19 11.56.44.0000</t>
  </si>
  <si>
    <t>06/05/19 18.37.09.0000</t>
  </si>
  <si>
    <t>07/05/19 18.14.31.0000</t>
  </si>
  <si>
    <t>07/05/19 12.26.13.0000</t>
  </si>
  <si>
    <t>07/05/19 07.34.18.0000</t>
  </si>
  <si>
    <t>06/05/19 07.33.06.0000</t>
  </si>
  <si>
    <t>07/05/19 07.00.26.0000</t>
  </si>
  <si>
    <t>06/05/19 12.16.04.0000</t>
  </si>
  <si>
    <t>07/05/19 07.13.14.0000</t>
  </si>
  <si>
    <t>07/05/19 12.13.02.0000</t>
  </si>
  <si>
    <t>07/05/19 13.16.35.0000</t>
  </si>
  <si>
    <t>07/05/19 07.11.22.0000</t>
  </si>
  <si>
    <t>03/05/19 13.50.39.0000</t>
  </si>
  <si>
    <t>06/05/19 18.55.45.0000</t>
  </si>
  <si>
    <t>07/05/19 07.16.08.0000</t>
  </si>
  <si>
    <t>07/05/19 15.17.39.0000</t>
  </si>
  <si>
    <t>06/05/19 07.42.12.0000</t>
  </si>
  <si>
    <t>06/05/19 08.36.26.0000</t>
  </si>
  <si>
    <t>07/05/19 13.24.12.0000</t>
  </si>
  <si>
    <t>07/05/19 19.14.18.0000</t>
  </si>
  <si>
    <t>07/05/19 15.00.36.0000</t>
  </si>
  <si>
    <t>07/05/19 10.55.33.0000</t>
  </si>
  <si>
    <t>06/05/19 20.22.17.0000</t>
  </si>
  <si>
    <t>07/05/19 07.36.00.0000</t>
  </si>
  <si>
    <t>07/05/19 15.58.38.0000</t>
  </si>
  <si>
    <t>03/05/19 08.46.00.0000</t>
  </si>
  <si>
    <t>07/05/19 13.21.32.0000</t>
  </si>
  <si>
    <t>07/05/19 20.03.57.0000</t>
  </si>
  <si>
    <t>02/05/19 20.53.00.0000</t>
  </si>
  <si>
    <t>03/05/19 08.30.51.0000</t>
  </si>
  <si>
    <t>03/05/19 14.48.42.0000</t>
  </si>
  <si>
    <t>07/05/19 11.42.55.0000</t>
  </si>
  <si>
    <t>07/05/19 07.03.11.0000</t>
  </si>
  <si>
    <t>06/05/19 13.30.02.0000</t>
  </si>
  <si>
    <t>07/05/19 10.09.53.0000</t>
  </si>
  <si>
    <t>07/05/19 19.39.57.0000</t>
  </si>
  <si>
    <t>03/05/19 14.00.06.0000</t>
  </si>
  <si>
    <t>03/05/19 09.20.13.0000</t>
  </si>
  <si>
    <t>07/05/19 19.49.00.0000</t>
  </si>
  <si>
    <t>06/05/19 13.56.16.0000</t>
  </si>
  <si>
    <t>07/05/19 19.49.14.0000</t>
  </si>
  <si>
    <t>07/05/19 06.47.26.0000</t>
  </si>
  <si>
    <t>02/05/19 07.42.42.0000</t>
  </si>
  <si>
    <t>07/05/19 09.37.46.0000</t>
  </si>
  <si>
    <t>07/05/19 07.10.47.0000</t>
  </si>
  <si>
    <t>01/05/19 07.42.52.0000</t>
  </si>
  <si>
    <t>06/05/19 11.23.01.0000</t>
  </si>
  <si>
    <t>06/05/19 08.30.57.0000</t>
  </si>
  <si>
    <t>06/05/19 14.11.45.0000</t>
  </si>
  <si>
    <t>07/05/19 08.59.20.0000</t>
  </si>
  <si>
    <t>06/05/19 09.26.54.0000</t>
  </si>
  <si>
    <t>06/05/19 19.50.56.0000</t>
  </si>
  <si>
    <t>07/05/19 10.21.28.0000</t>
  </si>
  <si>
    <t>07/05/19 08.34.57.0000</t>
  </si>
  <si>
    <t>06/05/19 06.56.38.0000</t>
  </si>
  <si>
    <t>07/05/19 17.39.16.0000</t>
  </si>
  <si>
    <t>07/05/19 19.17.15.0000</t>
  </si>
  <si>
    <t>06/05/19 12.01.05.0000</t>
  </si>
  <si>
    <t>06/05/19 07.30.16.0000</t>
  </si>
  <si>
    <t>07/05/19 07.16.01.0000</t>
  </si>
  <si>
    <t>03/05/19 17.01.55.0000</t>
  </si>
  <si>
    <t>06/05/19 08.14.12.0000</t>
  </si>
  <si>
    <t>07/05/19 08.46.30.0000</t>
  </si>
  <si>
    <t>06/05/19 08.00.36.0000</t>
  </si>
  <si>
    <t>07/05/19 11.53.26.0000</t>
  </si>
  <si>
    <t>07/05/19 08.24.06.0000</t>
  </si>
  <si>
    <t>06/05/19 14.56.21.0000</t>
  </si>
  <si>
    <t>07/05/19 07.02.55.0000</t>
  </si>
  <si>
    <t>03/05/19 07.51.19.0000</t>
  </si>
  <si>
    <t>06/05/19 19.27.19.0000</t>
  </si>
  <si>
    <t>07/05/19 12.54.30.0000</t>
  </si>
  <si>
    <t>07/05/19 18.47.44.0000</t>
  </si>
  <si>
    <t>01/05/19 08.33.51.0000</t>
  </si>
  <si>
    <t>01/05/19 12.00.20.0000</t>
  </si>
  <si>
    <t>07/05/19 07.15.04.0000</t>
  </si>
  <si>
    <t>06/05/19 13.56.53.0000</t>
  </si>
  <si>
    <t>07/05/19 19.19.14.0000</t>
  </si>
  <si>
    <t>07/05/19 07.05.28.0000</t>
  </si>
  <si>
    <t>06/05/19 07.45.55.0000</t>
  </si>
  <si>
    <t>07/05/19 18.01.05.0000</t>
  </si>
  <si>
    <t>06/05/19 11.52.50.0000</t>
  </si>
  <si>
    <t>06/05/19 13.07.46.0000</t>
  </si>
  <si>
    <t>06/05/19 10.49.35.0000</t>
  </si>
  <si>
    <t>06/05/19 07.22.03.0000</t>
  </si>
  <si>
    <t>07/05/19 17.31.02.0000</t>
  </si>
  <si>
    <t>07/05/19 16.29.28.0000</t>
  </si>
  <si>
    <t>06/05/19 10.54.20.0000</t>
  </si>
  <si>
    <t>07/05/19 21.05.48.0000</t>
  </si>
  <si>
    <t>06/05/19 10.59.40.0000</t>
  </si>
  <si>
    <t>06/05/19 15.13.05.0000</t>
  </si>
  <si>
    <t>07/05/19 19.21.00.0000</t>
  </si>
  <si>
    <t>06/05/19 08.23.44.0000</t>
  </si>
  <si>
    <t>07/05/19 15.54.46.0000</t>
  </si>
  <si>
    <t>07/05/19 08.40.21.0000</t>
  </si>
  <si>
    <t>07/05/19 10.53.52.0000</t>
  </si>
  <si>
    <t>06/05/19 09.04.04.0000</t>
  </si>
  <si>
    <t>06/05/19 07.43.00.0000</t>
  </si>
  <si>
    <t>18/04/19 08.57.29.0000</t>
  </si>
  <si>
    <t>29/04/19 09.47.10.0000</t>
  </si>
  <si>
    <t>06/05/19 18.18.21.0000</t>
  </si>
  <si>
    <t>06/05/19 08.33.28.0000</t>
  </si>
  <si>
    <t>07/05/19 19.46.41.0000</t>
  </si>
  <si>
    <t>06/05/19 07.15.46.0000</t>
  </si>
  <si>
    <t>25/04/19 07.49.35.0000</t>
  </si>
  <si>
    <t>02/05/19 09.13.56.0000</t>
  </si>
  <si>
    <t>07/05/19 20.08.57.0000</t>
  </si>
  <si>
    <t>06/05/19 17.51.43.0000</t>
  </si>
  <si>
    <t>07/05/19 18.41.17.0000</t>
  </si>
  <si>
    <t>07/05/19 12.41.48.0000</t>
  </si>
  <si>
    <t>02/05/19 08.35.08.0000</t>
  </si>
  <si>
    <t>07/05/19 15.52.25.0000</t>
  </si>
  <si>
    <t>06/05/19 13.29.23.0000</t>
  </si>
  <si>
    <t>03/05/19 08.46.36.0000</t>
  </si>
  <si>
    <t>07/05/19 14.03.17.0000</t>
  </si>
  <si>
    <t>07/05/19 10.29.41.0000</t>
  </si>
  <si>
    <t>03/05/19 09.27.06.0000</t>
  </si>
  <si>
    <t>07/05/19 11.09.21.0000</t>
  </si>
  <si>
    <t>07/05/19 06.59.32.0000</t>
  </si>
  <si>
    <t>07/05/19 18.29.38.0000</t>
  </si>
  <si>
    <t>07/05/19 13.34.32.0000</t>
  </si>
  <si>
    <t>02/05/19 07.56.23.0000</t>
  </si>
  <si>
    <t>06/05/19 11.11.04.0000</t>
  </si>
  <si>
    <t>06/05/19 17.11.07.0000</t>
  </si>
  <si>
    <t>06/05/19 18.57.43.0000</t>
  </si>
  <si>
    <t>07/05/19 16.11.30.0000</t>
  </si>
  <si>
    <t>07/05/19 12.10.59.0000</t>
  </si>
  <si>
    <t>02/05/19 17.23.40.0000</t>
  </si>
  <si>
    <t>07/05/19 08.00.06.0000</t>
  </si>
  <si>
    <t>06/05/19 12.20.54.0000</t>
  </si>
  <si>
    <t>07/05/19 10.41.16.0000</t>
  </si>
  <si>
    <t>07/05/19 08.06.45.0000</t>
  </si>
  <si>
    <t>07/05/19 07.37.26.0000</t>
  </si>
  <si>
    <t>07/05/19 16.48.36.0000</t>
  </si>
  <si>
    <t>03/05/19 17.12.26.0000</t>
  </si>
  <si>
    <t>06/05/19 18.03.04.0000</t>
  </si>
  <si>
    <t>07/05/19 07.25.27.0000</t>
  </si>
  <si>
    <t>07/05/19 07.04.11.0000</t>
  </si>
  <si>
    <t>06/05/19 11.48.42.0000</t>
  </si>
  <si>
    <t>07/05/19 07.47.38.0000</t>
  </si>
  <si>
    <t>03/05/19 08.20.33.0000</t>
  </si>
  <si>
    <t>07/05/19 09.30.53.0000</t>
  </si>
  <si>
    <t>06/05/19 08.15.15.0000</t>
  </si>
  <si>
    <t>07/05/19 17.47.58.0000</t>
  </si>
  <si>
    <t>Non</t>
  </si>
  <si>
    <t>Max. de Délai restant</t>
  </si>
  <si>
    <t>ID Analyse</t>
  </si>
  <si>
    <t>CMD01704201|NTR|Haricots vert</t>
  </si>
  <si>
    <t>CMD01691010|NTR|Carotte</t>
  </si>
  <si>
    <t>CMD01737001|MTX|Bœuf</t>
  </si>
  <si>
    <t>CMD01490005|OGM|Concombre</t>
  </si>
  <si>
    <t>CMD01550611|NTR|Concombre</t>
  </si>
  <si>
    <t>CMD01569203|OGM|Concombre</t>
  </si>
  <si>
    <t>CMD01501905|NTR|Pomme de terre</t>
  </si>
  <si>
    <t>CMD01546204|OGM|Oignon</t>
  </si>
  <si>
    <t>CMD01742902|NTR|Raisin</t>
  </si>
  <si>
    <t>CMD01408209|OGM|Oignon</t>
  </si>
  <si>
    <t>CMD01780101|MTX|Framboise</t>
  </si>
  <si>
    <t>CMD01389605|PLLT|Pomme de terre</t>
  </si>
  <si>
    <t>CMD01749204|MTX|Carotte</t>
  </si>
  <si>
    <t>CMD01445006|OGM|Bettrave</t>
  </si>
  <si>
    <t>CMD01609001|NTR|Pomme de terre</t>
  </si>
  <si>
    <t>CMD01414901|PLLT|Carotte</t>
  </si>
  <si>
    <t>CMD01693304|NTR|Petits pois</t>
  </si>
  <si>
    <t>CMD01684604|PLLT|Agneau</t>
  </si>
  <si>
    <t>CMD01646446|NTR|Porc</t>
  </si>
  <si>
    <t>CMD01626602|PLLT|Bettrave</t>
  </si>
  <si>
    <t>CMD01607601|NTR|Porc</t>
  </si>
  <si>
    <t>CMD01591702|PLLT|Agneau</t>
  </si>
  <si>
    <t>CMD01389607|OGM|Concombre</t>
  </si>
  <si>
    <t>CMD01570101|PLLT|Citron</t>
  </si>
  <si>
    <t>CMD01711403|NTR|Haricots vert</t>
  </si>
  <si>
    <t>CMD01753801|PEST|Saumon</t>
  </si>
  <si>
    <t>CMD01698802|NTR|Radis</t>
  </si>
  <si>
    <t>CMD01608901|NTR|Bettrave</t>
  </si>
  <si>
    <t>CMD01660001|MTG|Pruneau</t>
  </si>
  <si>
    <t>CMD01650604|NTR|Bettrave</t>
  </si>
  <si>
    <t>CMD01700503|MTX|Bettrave</t>
  </si>
  <si>
    <t>CMD01503404|PLLT|Radis</t>
  </si>
  <si>
    <t>CMD01660201|NTR|Orange</t>
  </si>
  <si>
    <t>CMD01714902|NTR|Bettrave</t>
  </si>
  <si>
    <t>CMD01546203|NTR|Bettrave</t>
  </si>
  <si>
    <t>CMD01359202|PLLT|Bettrave</t>
  </si>
  <si>
    <t>CMD01670702|NTR|Agneau</t>
  </si>
  <si>
    <t>CMD01445004|PLLT|Bettrave</t>
  </si>
  <si>
    <t>CMD01748511|NTR|Saumon</t>
  </si>
  <si>
    <t>CMD01648401|PLLT|Citron</t>
  </si>
  <si>
    <t>CMD01678504|NTR|Saumon</t>
  </si>
  <si>
    <t>CMD01474702|PLLT|Carotte</t>
  </si>
  <si>
    <t>CMD01672602|NTR|Bœuf</t>
  </si>
  <si>
    <t>CMD01668304|PLLT|Concombre</t>
  </si>
  <si>
    <t>CMD01602502|NTR|Bœuf</t>
  </si>
  <si>
    <t>CMD01569201|PLLT|Carotte</t>
  </si>
  <si>
    <t>CMD01665306|NTR|Carotte</t>
  </si>
  <si>
    <t>CMD01546204|PLLT|Carotte</t>
  </si>
  <si>
    <t>CMD01748530|NTR|Agneau</t>
  </si>
  <si>
    <t>CMD01601412|PEST|Agneau</t>
  </si>
  <si>
    <t>CMD01665302|NTR|Bettrave</t>
  </si>
  <si>
    <t>CMD01597501|PLLT|Agneau</t>
  </si>
  <si>
    <t>CMD01603505|NTR|Carotte</t>
  </si>
  <si>
    <t>CMD01702101|PLLT|Radis</t>
  </si>
  <si>
    <t>CMD01667103|NTR|Carotte</t>
  </si>
  <si>
    <t>CMD01390402|PLLT|Pomme de terre</t>
  </si>
  <si>
    <t>CMD01743402|NTR|Amandes</t>
  </si>
  <si>
    <t>CMD01359001|PLLT|Pomme de terre</t>
  </si>
  <si>
    <t>CMD01445002|BACT|Radis</t>
  </si>
  <si>
    <t>CMD01750303|NTR|Tomate</t>
  </si>
  <si>
    <t>CMD01552806|BACT|Radis</t>
  </si>
  <si>
    <t>CMD01375905|PLLT|Pomme de terre</t>
  </si>
  <si>
    <t>CMD01360801|NTR|Canard</t>
  </si>
  <si>
    <t>CMD01646416|PLLT|Saumon</t>
  </si>
  <si>
    <t>CMD01749202|NTR|Carotte</t>
  </si>
  <si>
    <t>CMD01714903|PLLT|Radis</t>
  </si>
  <si>
    <t>CMD01357905|NTR|Pomme de terre</t>
  </si>
  <si>
    <t>CMD01478001|PLLT|Agneau</t>
  </si>
  <si>
    <t>CMD01763113|NTR|Oignon</t>
  </si>
  <si>
    <t>CMD01603304|PLLT|Oignon</t>
  </si>
  <si>
    <t>CMD01761804|NTR|Citron</t>
  </si>
  <si>
    <t>CMD01702101|PLLT|Oignon</t>
  </si>
  <si>
    <t>CMD01603303|NTR|Carotte</t>
  </si>
  <si>
    <t>CMD01490005|PLLT|Pomme de terre</t>
  </si>
  <si>
    <t>CMD01615801|NTR|Orange</t>
  </si>
  <si>
    <t>CMD01592201|PEST|Carotte</t>
  </si>
  <si>
    <t>CMD01645603|NTR|Orange</t>
  </si>
  <si>
    <t>CMD01668310|PLLT|Radis</t>
  </si>
  <si>
    <t>CMD01749501|NTR|Orange</t>
  </si>
  <si>
    <t>CMD01645601|MTG|Petits pois</t>
  </si>
  <si>
    <t>CMD01501905|SCR|Pomme de terre</t>
  </si>
  <si>
    <t>CMD01357906|PLLT|Pomme de terre</t>
  </si>
  <si>
    <t>CMD01749302|MTX|Pomme de terre</t>
  </si>
  <si>
    <t>CMD01576311|PEST|Pomme de terre</t>
  </si>
  <si>
    <t>CMD01695018|NTR|Agneau</t>
  </si>
  <si>
    <t>CMD01626006|NTR|Carotte</t>
  </si>
  <si>
    <t>CMD01357904|NTR|Pomme de terre</t>
  </si>
  <si>
    <t>CMD01721616|PLLT|Bœuf</t>
  </si>
  <si>
    <t>CMD01608901|NTR|Carotte</t>
  </si>
  <si>
    <t>CMD01448507|PLLT|Radis</t>
  </si>
  <si>
    <t>CMD01743701|NTR|Bettrave</t>
  </si>
  <si>
    <t>CMD01359002|PLLT|Carotte</t>
  </si>
  <si>
    <t>CMD01771513|NTR|Poires</t>
  </si>
  <si>
    <t>CMD01788001|NTR|Bœuf</t>
  </si>
  <si>
    <t>CMD01742703|NTR|Petits pois</t>
  </si>
  <si>
    <t>CMD01353002|OGM|Concombre</t>
  </si>
  <si>
    <t>CMD01546201|NTR|Carotte</t>
  </si>
  <si>
    <t>CMD01659901|OGM|Pruneau</t>
  </si>
  <si>
    <t>CMD01750701|NTR|Framboise</t>
  </si>
  <si>
    <t>CMD01375904|OGM|Bettrave</t>
  </si>
  <si>
    <t>CMD01660001|OGM|Orange</t>
  </si>
  <si>
    <t>CMD01569209|NTR|Pomme de terre</t>
  </si>
  <si>
    <t>CMD01440320|PLLT|Porc</t>
  </si>
  <si>
    <t>CMD01695014|NTR|Bœuf</t>
  </si>
  <si>
    <t>CMD01547305|PLLT|Radis</t>
  </si>
  <si>
    <t>CMD01646425|NTR|Bœuf</t>
  </si>
  <si>
    <t>CMD01474702|NTR|Pomme de terre</t>
  </si>
  <si>
    <t>CMD01599502|NTR|Bœuf</t>
  </si>
  <si>
    <t>CMD01622102|PLLT|Citron</t>
  </si>
  <si>
    <t>CMD01735001|NTR|Bœuf</t>
  </si>
  <si>
    <t>CMD01664403|PLLT|Bettrave</t>
  </si>
  <si>
    <t>CMD01626602|NTR|Carotte</t>
  </si>
  <si>
    <t>CMD01711304|PLLT|Bettrave</t>
  </si>
  <si>
    <t>CMD01484520|NTR|Bœuf</t>
  </si>
  <si>
    <t>CMD01603503|PLLT|Concombre</t>
  </si>
  <si>
    <t>CMD01568420|NTR|Saumon</t>
  </si>
  <si>
    <t>CMD01650602|PEST|Concombre</t>
  </si>
  <si>
    <t>CMD01715101|NTR|Bœuf</t>
  </si>
  <si>
    <t>CMD01569209|MTG|Radis</t>
  </si>
  <si>
    <t>CMD01721604|NTR|Bœuf</t>
  </si>
  <si>
    <t>CMD01490001|PLLT|Pomme de terre</t>
  </si>
  <si>
    <t>CMD01609001|NTR|Radis</t>
  </si>
  <si>
    <t>CMD01721101|PLLT|Bœuf</t>
  </si>
  <si>
    <t>CMD01595403|NTR|Pomme de terre</t>
  </si>
  <si>
    <t>CMD01568801|PLLT|Concombre</t>
  </si>
  <si>
    <t>CMD01626605|NTR|Radis</t>
  </si>
  <si>
    <t>CMD01625103|PEST|Pomme de terre</t>
  </si>
  <si>
    <t>CMD01646438|MTX|Jus de fruits</t>
  </si>
  <si>
    <t>CMD01660101|PLLT|Citron</t>
  </si>
  <si>
    <t>CMD01490001|NTR|Carotte</t>
  </si>
  <si>
    <t>CMD01604402|PLLT|Citron</t>
  </si>
  <si>
    <t>CMD01742601|NTR|Carotte</t>
  </si>
  <si>
    <t>CMD01780701|NTR|Petits pois</t>
  </si>
  <si>
    <t>CMD01568415|NTR|Bœuf</t>
  </si>
  <si>
    <t>CMD01748001|PLLT|Amandes</t>
  </si>
  <si>
    <t>CMD01750204|NTR|Orange</t>
  </si>
  <si>
    <t>CMD01750303|PEST|Citron</t>
  </si>
  <si>
    <t>CMD01448504|NTR|Bettrave</t>
  </si>
  <si>
    <t>CMD01621907|NTR|Radis</t>
  </si>
  <si>
    <t>CMD01509101|NTR|Haricots vert</t>
  </si>
  <si>
    <t>CMD01375901|OGM|Oignon</t>
  </si>
  <si>
    <t>CMD01753503|NTR|Concombre</t>
  </si>
  <si>
    <t>CMD01721617|OGM|Saumon</t>
  </si>
  <si>
    <t>CMD01715601|MTX|Jus de fruits</t>
  </si>
  <si>
    <t>CMD01627001|PLLT|Orange</t>
  </si>
  <si>
    <t>CMD01704403|NTR|Bettrave</t>
  </si>
  <si>
    <t>CMD01375803|PLLT|Radis</t>
  </si>
  <si>
    <t>CMD01601413|NTR|Saumon</t>
  </si>
  <si>
    <t>CMD01389607|PLLT|Pomme de terre</t>
  </si>
  <si>
    <t>CMD01445001|NTR|Bettrave</t>
  </si>
  <si>
    <t>CMD01408202|PLLT|Carotte</t>
  </si>
  <si>
    <t>CMD01646455|NTR|Bœuf</t>
  </si>
  <si>
    <t>CMD01721501|PLLT|Saumon</t>
  </si>
  <si>
    <t>CMD01546201|NTR|Bettrave</t>
  </si>
  <si>
    <t>CMD01658001|PEST|Concombre</t>
  </si>
  <si>
    <t>CMD01721605|NTR|Bœuf</t>
  </si>
  <si>
    <t>CMD01734701|PLLT|Canard</t>
  </si>
  <si>
    <t>CMD01517101|MTX|Pomme de terre</t>
  </si>
  <si>
    <t>CMD01645804|PLLT|Radis</t>
  </si>
  <si>
    <t>CMD01568433|NTR|Porc</t>
  </si>
  <si>
    <t>CMD01732301|NTR|Radis</t>
  </si>
  <si>
    <t>CMD01714801|NTR|Porc</t>
  </si>
  <si>
    <t>CMD01601421|SCR|Porc</t>
  </si>
  <si>
    <t>CMD01622102|NTR|Orange</t>
  </si>
  <si>
    <t>CMD01743706|PLLT|Bettrave</t>
  </si>
  <si>
    <t>CMD01614403|NTR|Carotte</t>
  </si>
  <si>
    <t>CMD01604402|PLLT|Tomate</t>
  </si>
  <si>
    <t>CMD01408906|NTR|Pomme de terre</t>
  </si>
  <si>
    <t>CMD01645801|PLLT|Concombre</t>
  </si>
  <si>
    <t>CMD01622103|NTR|Haricots vert</t>
  </si>
  <si>
    <t>CMD01626001|PLLT|Bettrave</t>
  </si>
  <si>
    <t>CMD01578908|NTR|Bettrave</t>
  </si>
  <si>
    <t>CMD01711402|PLLT|Haricots vert</t>
  </si>
  <si>
    <t>CMD01686701|NTR|Concombre</t>
  </si>
  <si>
    <t>CMD01390402|OGM|Oignon</t>
  </si>
  <si>
    <t>CMD01602503|NTR|Bœuf</t>
  </si>
  <si>
    <t>CMD01645604|PLLT|Haricots vert</t>
  </si>
  <si>
    <t>CMD01512803|NTR|Haricots vert</t>
  </si>
  <si>
    <t>CMD01461405|PLLT|Radis</t>
  </si>
  <si>
    <t>CMD01665304|NTR|Bettrave</t>
  </si>
  <si>
    <t>CMD01310307|PEST|Bettrave</t>
  </si>
  <si>
    <t>CMD01518551|NTR|Raisin</t>
  </si>
  <si>
    <t>CMD01604403|NTR|Citron</t>
  </si>
  <si>
    <t>CMD01778502|SCR|Framboise</t>
  </si>
  <si>
    <t>CMD01603304|NTR|Bettrave</t>
  </si>
  <si>
    <t>CMD01778802|MTX|Pomme</t>
  </si>
  <si>
    <t>CMD01552504|MTX|Radis</t>
  </si>
  <si>
    <t>CMD01646433|MTX|Jus de fruits</t>
  </si>
  <si>
    <t>CMD01686704|MTX|Carotte</t>
  </si>
  <si>
    <t>CMD01626304|MTX|Bettrave</t>
  </si>
  <si>
    <t>CMD01568413|MTX|Jus de fruits</t>
  </si>
  <si>
    <t>CMD01576303|SCR|Carotte</t>
  </si>
  <si>
    <t>CMD01748521|MTX|Agneau</t>
  </si>
  <si>
    <t>CMD01569207|SCR|Carotte</t>
  </si>
  <si>
    <t>CMD01720302|MTX|Petits pois</t>
  </si>
  <si>
    <t>CMD01592101|SCR|Jus de fruits</t>
  </si>
  <si>
    <t>CMD01678508|MTX|Jus de fruits</t>
  </si>
  <si>
    <t>CMD01626009|SCR|Pomme de terre</t>
  </si>
  <si>
    <t>CMD01645604|MTX|Tomate</t>
  </si>
  <si>
    <t>CMD01749404|SCR|Tomate</t>
  </si>
  <si>
    <t>CMD01757701|MTX|Tomate</t>
  </si>
  <si>
    <t>CMD01790314|MTX|Porc</t>
  </si>
  <si>
    <t>CMD01546207|MTX|Pomme de terre</t>
  </si>
  <si>
    <t>CMD01695006|MTX|Jus de fruits</t>
  </si>
  <si>
    <t>CMD01601424|MTX|Jus de fruits</t>
  </si>
  <si>
    <t>CMD01743005|SCR|Haricots vert</t>
  </si>
  <si>
    <t>CMD01553702|MTX|Pomme de terre</t>
  </si>
  <si>
    <t>CMD01625104|MTX|Bettrave</t>
  </si>
  <si>
    <t>CMD01692703|MTX|Porc</t>
  </si>
  <si>
    <t>CMD01753603|SCR|Bœuf</t>
  </si>
  <si>
    <t>CMD01779204|MTX|Tomate</t>
  </si>
  <si>
    <t>CMD01686706|BACT|Radis</t>
  </si>
  <si>
    <t>CMD01691008|MTX|Pomme de terre</t>
  </si>
  <si>
    <t>CMD01747201|SCR|Pomme</t>
  </si>
  <si>
    <t>CMD01757701|MTX|Petits pois</t>
  </si>
  <si>
    <t>CMD01778502|MTX|Framboise</t>
  </si>
  <si>
    <t>CMD01646405|MTX|Jus de fruits</t>
  </si>
  <si>
    <t>CMD01774001|MTX|Framboise</t>
  </si>
  <si>
    <t>CMD01761805|MTX|Tomate</t>
  </si>
  <si>
    <t>CMD01720101|SCR|Bœuf</t>
  </si>
  <si>
    <t>CMD01770802|MTX|Pomme</t>
  </si>
  <si>
    <t>CMD01743101|MTX|Haricots vert</t>
  </si>
  <si>
    <t>CMD01771501|MTX|Tomate</t>
  </si>
  <si>
    <t>CMD01721104|MTX|Bœuf</t>
  </si>
  <si>
    <t>CMD01761804|MTX|Tomate</t>
  </si>
  <si>
    <t>CMD01747401|BACT|Fraise</t>
  </si>
  <si>
    <t>CMD01630201|MTX|Pomme de terre</t>
  </si>
  <si>
    <t>CMD01719718|MTX|Porc</t>
  </si>
  <si>
    <t>CMD01774701|MTX|Fraise</t>
  </si>
  <si>
    <t>CMD01568801|MTX|Pomme de terre</t>
  </si>
  <si>
    <t>CMD01750202|MTX|Tomate</t>
  </si>
  <si>
    <t>CMD01770807|MTX|Raisin</t>
  </si>
  <si>
    <t>CMD01779202|MTX|Tomate</t>
  </si>
  <si>
    <t>CMD01569203|SCR|Carotte</t>
  </si>
  <si>
    <t>CMD01568421|MTX|Jus de fruits</t>
  </si>
  <si>
    <t>CMD01445004|SCR|Carotte</t>
  </si>
  <si>
    <t>CMD01742901|MTX|Raisin</t>
  </si>
  <si>
    <t>CMD01603501|SCR|Carotte</t>
  </si>
  <si>
    <t>CMD01687201|MTX|Carotte</t>
  </si>
  <si>
    <t>CMD01711304|SCR|Pomme de terre</t>
  </si>
  <si>
    <t>CMD01573102|MTX|Pomme de terre</t>
  </si>
  <si>
    <t>CMD01392404|MTX|Bettrave</t>
  </si>
  <si>
    <t>CMD01765707|MTX|Pomme de terre</t>
  </si>
  <si>
    <t>CMD01601418|BACT|Canard</t>
  </si>
  <si>
    <t>CMD01750301|MTX|Orange</t>
  </si>
  <si>
    <t>CMD01748201|MTX|Pomme</t>
  </si>
  <si>
    <t>CMD01569203|MTX|Radis</t>
  </si>
  <si>
    <t>CMD01743402|MTX|Framboise</t>
  </si>
  <si>
    <t>CMD01790305|MTX|Bœuf</t>
  </si>
  <si>
    <t>CMD01695006|MTX|Porc</t>
  </si>
  <si>
    <t>CMD01490203|MTX|Radis</t>
  </si>
  <si>
    <t>CMD01742606|MTX|Bettrave</t>
  </si>
  <si>
    <t>CMD01734702|MTX|Bœuf</t>
  </si>
  <si>
    <t>CMD01604406|MTX|Orange</t>
  </si>
  <si>
    <t>CMD01749305|MTX|Carotte</t>
  </si>
  <si>
    <t>CMD01780101|SCR|Fraise</t>
  </si>
  <si>
    <t>CMD01509701|MTX|Concombre</t>
  </si>
  <si>
    <t>CMD01772001|MTX|Fraise</t>
  </si>
  <si>
    <t>CMD01604403|MTX|Orange</t>
  </si>
  <si>
    <t>CMD01772301|BACT|Raisin</t>
  </si>
  <si>
    <t>CMD01552802|MTX|Carotte</t>
  </si>
  <si>
    <t>CMD01748528|MTX|Jus de fruits</t>
  </si>
  <si>
    <t>CMD01721105|MTX|Bœuf</t>
  </si>
  <si>
    <t>CMD01672601|MTX|Jus de fruits</t>
  </si>
  <si>
    <t>CMD01790311|MTX|Porc</t>
  </si>
  <si>
    <t>CMD01743701|MTX|Bettrave</t>
  </si>
  <si>
    <t>CMD01568429|MTX|Jus de fruits</t>
  </si>
  <si>
    <t>CMD01749303|MTX|Carotte</t>
  </si>
  <si>
    <t>CMD01664208|MTX|Pomme de terre</t>
  </si>
  <si>
    <t>CMD01552505|MTX|Concombre</t>
  </si>
  <si>
    <t>CMD01597702|MTX|Jus de fruits</t>
  </si>
  <si>
    <t>CMD01668304|MTX|Carotte</t>
  </si>
  <si>
    <t>CMD01626010|MTX|Carotte</t>
  </si>
  <si>
    <t>CMD01750202|MTX|Orange</t>
  </si>
  <si>
    <t>CMD01550609|MTX|Carotte</t>
  </si>
  <si>
    <t>CMD01392602|SCR|Carotte</t>
  </si>
  <si>
    <t>CMD01691004|MTX|Pomme de terre</t>
  </si>
  <si>
    <t>CMD01773803|MTX|Framboise</t>
  </si>
  <si>
    <t>CMD01700702|MTX|Bettrave</t>
  </si>
  <si>
    <t>CMD01576301|MTX|Pomme de terre</t>
  </si>
  <si>
    <t>CMD01765704|MTX|Pomme de terre</t>
  </si>
  <si>
    <t>CMD01763111|MTX|Bettrave</t>
  </si>
  <si>
    <t>CMD01742902|MTX|Pomme</t>
  </si>
  <si>
    <t>CMD01748514|MTX|Porc</t>
  </si>
  <si>
    <t>CMD01664207|MTX|Pomme de terre</t>
  </si>
  <si>
    <t>CMD01750801|MTX|Framboise</t>
  </si>
  <si>
    <t>CMD01578908|MTX|Pomme de terre</t>
  </si>
  <si>
    <t>CMD01790406|MTX|Petits pois</t>
  </si>
  <si>
    <t>CMD01780705|MTX|Tomate</t>
  </si>
  <si>
    <t>CMD01780702|MTX|Haricots vert</t>
  </si>
  <si>
    <t>CMD01672501|MTX|Bœuf</t>
  </si>
  <si>
    <t>CMD01445004|MTX|Oignon</t>
  </si>
  <si>
    <t>CMD01749501|MTX|Orange</t>
  </si>
  <si>
    <t>CMD01461605|MTX|Haricots vert</t>
  </si>
  <si>
    <t>CMD01660101|MTX|Tomate</t>
  </si>
  <si>
    <t>CMD01601420|MTX|Porc</t>
  </si>
  <si>
    <t>CMD01721620|MTX|Jus de fruits</t>
  </si>
  <si>
    <t>CMD01695021|MTX|Jus de fruits</t>
  </si>
  <si>
    <t>CMD01721605|MTX|Bœuf</t>
  </si>
  <si>
    <t>CMD01789803|MTX|Jus de fruits</t>
  </si>
  <si>
    <t>CMD01763005|MTX|Orange</t>
  </si>
  <si>
    <t>CMD01784001|MTX|Pomme de terre</t>
  </si>
  <si>
    <t>CMD01490002|MTX|Pomme de terre</t>
  </si>
  <si>
    <t>CMD01626003|MTX|Pomme de terre</t>
  </si>
  <si>
    <t>CMD01684601|MTX|Jus de fruits</t>
  </si>
  <si>
    <t>CMD01771501|MTX|Orange</t>
  </si>
  <si>
    <t>CMD01711403|MTX|Tomate</t>
  </si>
  <si>
    <t>CMD01553703|MTX|Pomme de terre</t>
  </si>
  <si>
    <t>CMD01714001|MTX|Jus de fruits</t>
  </si>
  <si>
    <t>CMD01748515|MTX|Agneau</t>
  </si>
  <si>
    <t>CMD01646403|MTX|Jus de fruits</t>
  </si>
  <si>
    <t>CMD01582601|MTX|Radis</t>
  </si>
  <si>
    <t>CMD01691002|MTX|Bettrave</t>
  </si>
  <si>
    <t>CMD01664206|MTX|Bettrave</t>
  </si>
  <si>
    <t>CMD01645602|MTX|Tomate</t>
  </si>
  <si>
    <t>CMD01748201|MTX|Framboise</t>
  </si>
  <si>
    <t>CMD01646416|MTX|Jus de fruits</t>
  </si>
  <si>
    <t>CMD01721101|MTX|Jus de fruits</t>
  </si>
  <si>
    <t>CMD01753601|MTX|Jus de fruits</t>
  </si>
  <si>
    <t>CMD01715102|MTX|Jus de fruits</t>
  </si>
  <si>
    <t>CMD01749401|MTX|Tomate</t>
  </si>
  <si>
    <t>CMD01646414|MTX|Jus de fruits</t>
  </si>
  <si>
    <t>CMD01719716|MTX|Jus de fruits</t>
  </si>
  <si>
    <t>CMD01497804|MTX|Pomme de terre</t>
  </si>
  <si>
    <t>CMD01754817|MTX|Tomate</t>
  </si>
  <si>
    <t>CMD01704404|MTX|Pomme de terre</t>
  </si>
  <si>
    <t>CMD01770811|MTX|Pomme</t>
  </si>
  <si>
    <t>CMD01711304|MTX|Carotte</t>
  </si>
  <si>
    <t>CMD01763107|MTX|Pomme de terre</t>
  </si>
  <si>
    <t>CMD01720515|MTX|Jus de fruits</t>
  </si>
  <si>
    <t>CMD01742603|MTX|Radis</t>
  </si>
  <si>
    <t>CMD01780805|MTX|Petits pois</t>
  </si>
  <si>
    <t>CMD01695017|MTX|Bœuf</t>
  </si>
  <si>
    <t>CMD01749402|MTX|Haricots vert</t>
  </si>
  <si>
    <t>CMD01748518|MTX|Jus de fruits</t>
  </si>
  <si>
    <t>CMD01790307|MTX|Agneau</t>
  </si>
  <si>
    <t>CMD01720308|MTX|Jus de fruits</t>
  </si>
  <si>
    <t>CMD01474703|MTX|Carotte</t>
  </si>
  <si>
    <t>CMD01650602|MTX|Pomme de terre</t>
  </si>
  <si>
    <t>CMD01684605|MTX|Jus de fruits</t>
  </si>
  <si>
    <t>CMD01418901|MTX|Pomme de terre</t>
  </si>
  <si>
    <t>CMD01408204|MTX|Pomme de terre</t>
  </si>
  <si>
    <t>CMD01685901|MTX|Pomme de terre</t>
  </si>
  <si>
    <t>CMD01553704|MTX|Pomme de terre</t>
  </si>
  <si>
    <t>CMD01762303|MTX|Pomme de terre</t>
  </si>
  <si>
    <t>CMD01772201|MTX|Pomme</t>
  </si>
  <si>
    <t>CMD01569205|MTX|Pomme de terre</t>
  </si>
  <si>
    <t>CMD01626603|NTR|Bettrave</t>
  </si>
  <si>
    <t>CMD01568409|MTG|Bœuf</t>
  </si>
  <si>
    <t>CMD01445801|OGM|Carotte</t>
  </si>
  <si>
    <t>CMD01790502|MTG|Bœuf</t>
  </si>
  <si>
    <t>CMD01445001|OGM|Radis</t>
  </si>
  <si>
    <t>CMD01668308|NTR|Carotte</t>
  </si>
  <si>
    <t>CMD01608301|OGM|Haricots vert</t>
  </si>
  <si>
    <t>CMD01748510|PLLT|Porc</t>
  </si>
  <si>
    <t>CMD01569205|OGM|Bettrave</t>
  </si>
  <si>
    <t>CMD01711403|PLLT|Haricots vert</t>
  </si>
  <si>
    <t>CMD01755302|PLLT|Jus de fruits</t>
  </si>
  <si>
    <t>CMD01795103|MTG|Agneau</t>
  </si>
  <si>
    <t>CMD01737201|PLLT|Bœuf</t>
  </si>
  <si>
    <t>CMD01497005|MTG|Tomate</t>
  </si>
  <si>
    <t>CMD01615803|PEST|Citron</t>
  </si>
  <si>
    <t>CMD01748517|MTG|Bœuf</t>
  </si>
  <si>
    <t>CMD01603504|PLLT|Bettrave</t>
  </si>
  <si>
    <t>CMD01711305|MTG|Carotte</t>
  </si>
  <si>
    <t>CMD01750302|PLLT|Tomate</t>
  </si>
  <si>
    <t>CMD01748508|PLLT|Porc</t>
  </si>
  <si>
    <t>CMD01720307|PLLT|Agneau</t>
  </si>
  <si>
    <t>CMD01572604|PLLT|Jus de fruits</t>
  </si>
  <si>
    <t>CMD01684601|PLLT|Porc</t>
  </si>
  <si>
    <t>CMD01646904|MTG|Carotte</t>
  </si>
  <si>
    <t>CMD01691403|PEST|Concombre</t>
  </si>
  <si>
    <t>CMD01626002|MTG|Carotte</t>
  </si>
  <si>
    <t>CMD01684602|PLLT|Bœuf</t>
  </si>
  <si>
    <t>CMD01772801|MTG|Raisin</t>
  </si>
  <si>
    <t>CMD01568805|PLLT|Bettrave</t>
  </si>
  <si>
    <t>CMD01573102|MTG|Oignon</t>
  </si>
  <si>
    <t>CMD01357902|PEST|Radis</t>
  </si>
  <si>
    <t>CMD01784001|PLLT|Bettrave</t>
  </si>
  <si>
    <t>CMD01497903|PLLT|Orange</t>
  </si>
  <si>
    <t>CMD01668313|PLLT|Pomme de terre</t>
  </si>
  <si>
    <t>CMD01684605|PLLT|Agneau</t>
  </si>
  <si>
    <t>CMD01603508|PLLT|Carotte</t>
  </si>
  <si>
    <t>CMD01720308|PLLT|Agneau</t>
  </si>
  <si>
    <t>CMD01654001|MTG|Tomate</t>
  </si>
  <si>
    <t>CMD01603507|PLLT|Carotte</t>
  </si>
  <si>
    <t>CMD01714903|PLLT|Bettrave</t>
  </si>
  <si>
    <t>CMD01770814|PLLT|Amandes</t>
  </si>
  <si>
    <t>CMD01711302|PLLT|Bettrave</t>
  </si>
  <si>
    <t>CMD01589601|MTG|Porc</t>
  </si>
  <si>
    <t>CMD01626002|PLLT|Pomme de terre</t>
  </si>
  <si>
    <t>CMD01407901|MTG|Pomme de terre</t>
  </si>
  <si>
    <t>CMD01648602|PLLT|Bettrave</t>
  </si>
  <si>
    <t>CMD01582602|PEST|Bettrave</t>
  </si>
  <si>
    <t>CMD01375902|OGM|Radis</t>
  </si>
  <si>
    <t>CMD01763007|PEST|Tomate</t>
  </si>
  <si>
    <t>CMD01418904|OGM|Bettrave</t>
  </si>
  <si>
    <t>CMD01601412|MTG|Saumon</t>
  </si>
  <si>
    <t>CMD01671806|OGM|Saumon</t>
  </si>
  <si>
    <t>CMD01595404|MTG|Carotte</t>
  </si>
  <si>
    <t>CMD01461406|MTG|Pomme de terre</t>
  </si>
  <si>
    <t>CMD01607501|PEST|Porc</t>
  </si>
  <si>
    <t>CMD01711302|MTG|Carotte</t>
  </si>
  <si>
    <t>CMD01626007|PEST|Bettrave</t>
  </si>
  <si>
    <t>CMD01448505|MTG|Carotte</t>
  </si>
  <si>
    <t>CMD01743705|MTG|Carotte</t>
  </si>
  <si>
    <t>CMD01720513|PLLT|Porc</t>
  </si>
  <si>
    <t>CMD01359603|OGM|Carotte</t>
  </si>
  <si>
    <t>CMD01748536|PLLT|Agneau</t>
  </si>
  <si>
    <t>CMD01578908|PLLT|Carotte</t>
  </si>
  <si>
    <t>CMD01568416|PLLT|Agneau</t>
  </si>
  <si>
    <t>CMD01601432|PLLT|Agneau</t>
  </si>
  <si>
    <t>CMD01628503|PLLT|Agneau</t>
  </si>
  <si>
    <t>CMD01704401|PLLT|Radis</t>
  </si>
  <si>
    <t>CMD01612402|PLLT|Radis</t>
  </si>
  <si>
    <t>CMD01503401|OGM|Bettrave</t>
  </si>
  <si>
    <t>CMD01643203|OGM|Saumon</t>
  </si>
  <si>
    <t>CMD01390403|OGM|Bettrave</t>
  </si>
  <si>
    <t>CMD01645605|OGM|Haricots vert</t>
  </si>
  <si>
    <t>CMD01375903|OGM|Bettrave</t>
  </si>
  <si>
    <t>CMD01501902|MTG|Radis</t>
  </si>
  <si>
    <t>CMD01686301|OGM|Bettrave</t>
  </si>
  <si>
    <t>CMD01659801|OGM|Tomate</t>
  </si>
  <si>
    <t>CMD01586301|OGM|Haricots vert</t>
  </si>
  <si>
    <t>CMD01517101|OGM|Carotte</t>
  </si>
  <si>
    <t>CMD01497002|PLLT|Orange</t>
  </si>
  <si>
    <t>CMD01509705|NTR|Carotte</t>
  </si>
  <si>
    <t>CMD01646426|MTG|Bœuf</t>
  </si>
  <si>
    <t>CMD01749203|NTR|Radis</t>
  </si>
  <si>
    <t>CMD01626010|MTG|Pomme de terre</t>
  </si>
  <si>
    <t>CMD01622103|NTR|Tomate</t>
  </si>
  <si>
    <t>CMD01626007|OGM|Bettrave</t>
  </si>
  <si>
    <t>CMD01573402|NTR|Bettrave</t>
  </si>
  <si>
    <t>CMD01626003|PLLT|Carotte</t>
  </si>
  <si>
    <t>CMD01359204|OGM|Carotte</t>
  </si>
  <si>
    <t>CMD01693302|PLLT|Pruneau</t>
  </si>
  <si>
    <t>CMD01569208|NTR|Bettrave</t>
  </si>
  <si>
    <t>CMD01546207|PLLT|Bettrave</t>
  </si>
  <si>
    <t>CMD01659901|NTR|Tomate</t>
  </si>
  <si>
    <t>CMD01711301|PLLT|Carotte</t>
  </si>
  <si>
    <t>CMD01461402|NTR|Bettrave</t>
  </si>
  <si>
    <t>CMD01570105|PLLT|Citron</t>
  </si>
  <si>
    <t>CMD01672602|NTR|Porc</t>
  </si>
  <si>
    <t>CMD01546207|PLLT|Carotte</t>
  </si>
  <si>
    <t>CMD01698802|NTR|Carotte</t>
  </si>
  <si>
    <t>CMD01658002|PLLT|Radis</t>
  </si>
  <si>
    <t>CMD01491703|OGM|Carotte</t>
  </si>
  <si>
    <t>CMD01684605|PLLT|Saumon</t>
  </si>
  <si>
    <t>CMD01747601|NTR|Fraise</t>
  </si>
  <si>
    <t>CMD01626010|PLLT|Carotte</t>
  </si>
  <si>
    <t>CMD01646407|NTR|Saumon</t>
  </si>
  <si>
    <t>CMD01568429|MTG|Saumon</t>
  </si>
  <si>
    <t>CMD01576305|NTR|Carotte</t>
  </si>
  <si>
    <t>CMD01609002|PEST|Bettrave</t>
  </si>
  <si>
    <t>CMD01628102|NTR|Pomme de terre</t>
  </si>
  <si>
    <t>CMD01601426|PLLT|Agneau</t>
  </si>
  <si>
    <t>CMD01646420|NTR|Bœuf</t>
  </si>
  <si>
    <t>CMD01720307|MTG|Jus de fruits</t>
  </si>
  <si>
    <t>CMD01771511|NTR|Poires</t>
  </si>
  <si>
    <t>CMD01749305|MTG|Pomme de terre</t>
  </si>
  <si>
    <t>CMD01646446|NTR|Jus de fruits</t>
  </si>
  <si>
    <t>CMD01645806|PLLT|Pomme de terre</t>
  </si>
  <si>
    <t>CMD01755305|NTR|Saumon</t>
  </si>
  <si>
    <t>CMD01407901|OGM|Bettrave</t>
  </si>
  <si>
    <t>CMD01601409|NTR|Agneau</t>
  </si>
  <si>
    <t>CMD01715103|PLLT|Saumon</t>
  </si>
  <si>
    <t>CMD01698805|NTR|Radis</t>
  </si>
  <si>
    <t>CMD01599501|OGM|Bœuf</t>
  </si>
  <si>
    <t>CMD01665306|NTR|Pomme de terre</t>
  </si>
  <si>
    <t>CMD01745106|MTG|Pomme de terre</t>
  </si>
  <si>
    <t>CMD01597705|NTR|Bœuf</t>
  </si>
  <si>
    <t>CMD01626604|OGM|Bettrave</t>
  </si>
  <si>
    <t>CMD01552804|NTR|Pomme de terre</t>
  </si>
  <si>
    <t>CMD01359204|PLLT|Pomme de terre</t>
  </si>
  <si>
    <t>CMD01763111|NTR|Pomme de terre</t>
  </si>
  <si>
    <t>CMD01604406|PLLT|Orange</t>
  </si>
  <si>
    <t>CMD01375905|NTR|Carotte</t>
  </si>
  <si>
    <t>CMD01516306|OGM|Carotte</t>
  </si>
  <si>
    <t>CMD01604301|NTR|Jus de fruits</t>
  </si>
  <si>
    <t>CMD01608301|PLLT|Orange</t>
  </si>
  <si>
    <t>CMD01734701|NTR|Bœuf</t>
  </si>
  <si>
    <t>CMD01603503|MTG|Oignon</t>
  </si>
  <si>
    <t>CMD01660101|NTR|Orange</t>
  </si>
  <si>
    <t>CMD01474701|MTG|Carotte</t>
  </si>
  <si>
    <t>CMD01648402|NTR|Petits pois</t>
  </si>
  <si>
    <t>CMD01664402|OGM|Bettrave</t>
  </si>
  <si>
    <t>CMD01429401|NTR|Orange</t>
  </si>
  <si>
    <t>CMD01684604|PLLT|Porc</t>
  </si>
  <si>
    <t>CMD01691006|NTR|Radis</t>
  </si>
  <si>
    <t>CMD01603506|PLLT|Bettrave</t>
  </si>
  <si>
    <t>CMD01645803|NTR|Radis</t>
  </si>
  <si>
    <t>CMD01603301|PLLT|Carotte</t>
  </si>
  <si>
    <t>CMD01721617|NTR|Porc</t>
  </si>
  <si>
    <t>CMD01743004|PLLT|Orange</t>
  </si>
  <si>
    <t>CMD01617702|NTR|Bœuf</t>
  </si>
  <si>
    <t>CMD01687201|PLLT|Carotte</t>
  </si>
  <si>
    <t>CMD01608301|NTR|Citron</t>
  </si>
  <si>
    <t>CMD01351605|MTG|Pomme de terre</t>
  </si>
  <si>
    <t>CMD01597701|NTR|Porc</t>
  </si>
  <si>
    <t>CMD01626006|OGM|Bettrave</t>
  </si>
  <si>
    <t>CMD01501905|NTR|Carotte</t>
  </si>
  <si>
    <t>CMD01604407|PLLT|Orange</t>
  </si>
  <si>
    <t>CMD01568418|NTR|Porc</t>
  </si>
  <si>
    <t>CMD01571701|PLLT|Pruneau</t>
  </si>
  <si>
    <t>CMD01608902|NTR|Pomme de terre</t>
  </si>
  <si>
    <t>CMD01645807|OGM|Bettrave</t>
  </si>
  <si>
    <t>CMD01680902|NTR|Porc</t>
  </si>
  <si>
    <t>CMD01546201|PEST|Pomme de terre</t>
  </si>
  <si>
    <t>CMD01737002|OGM|Porc</t>
  </si>
  <si>
    <t>CMD01684601|PLLT|Bœuf</t>
  </si>
  <si>
    <t>CMD01391004|NTR|Pomme de terre</t>
  </si>
  <si>
    <t>CMD01665308|BACT|Pomme de terre</t>
  </si>
  <si>
    <t>CMD01743004|MTX|Tomate</t>
  </si>
  <si>
    <t>CMD01748507|NTR|Jus de fruits</t>
  </si>
  <si>
    <t>CMD01714901|NTR|Radis</t>
  </si>
  <si>
    <t>CMD01645802|MTX|Pomme de terre</t>
  </si>
  <si>
    <t>CMD01692701|NTR|Bœuf</t>
  </si>
  <si>
    <t>CMD01646437|NTR|Jus de fruits</t>
  </si>
  <si>
    <t>CMD01784003|MTX|Pomme de terre</t>
  </si>
  <si>
    <t>CMD01409001|BACT|Tomate</t>
  </si>
  <si>
    <t>CMD01646449|NTR|Agneau</t>
  </si>
  <si>
    <t>CMD01779101|BACT|Pomme</t>
  </si>
  <si>
    <t>CMD01568404|NTR|Porc</t>
  </si>
  <si>
    <t>CMD01490204|BACT|Pomme de terre</t>
  </si>
  <si>
    <t>CMD01780201|BACT|Fraise</t>
  </si>
  <si>
    <t>CMD01392401|NTR|Concombre</t>
  </si>
  <si>
    <t>CMD01668305|NTR|Pomme de terre</t>
  </si>
  <si>
    <t>CMD01784007|MTX|Pomme de terre</t>
  </si>
  <si>
    <t>CMD01646417|NTR|Bœuf</t>
  </si>
  <si>
    <t>CMD01750305|SCR|Tomate</t>
  </si>
  <si>
    <t>CMD01763102|NTR|Bettrave</t>
  </si>
  <si>
    <t>CMD01376207|SCR|Tomate</t>
  </si>
  <si>
    <t>CMD01668306|NTR|Pomme de terre</t>
  </si>
  <si>
    <t>CMD01742605|BACT|Pomme de terre</t>
  </si>
  <si>
    <t>CMD01603507|SCR|Radis</t>
  </si>
  <si>
    <t>CMD01392603|SCR|Pomme de terre</t>
  </si>
  <si>
    <t>CMD01766801|NTR|Bettrave</t>
  </si>
  <si>
    <t>CMD01626305|NTR|Pomme de terre</t>
  </si>
  <si>
    <t>CMD01665306|SCR|Pomme de terre</t>
  </si>
  <si>
    <t>CMD01750205|SCR|Tomate</t>
  </si>
  <si>
    <t>CMD01664403|BACT|Pomme de terre</t>
  </si>
  <si>
    <t>CMD01360803|SCR|Jus de fruits</t>
  </si>
  <si>
    <t>CMD01392605|NTR|Bettrave</t>
  </si>
  <si>
    <t>CMD01646435|SCR|Jus de fruits</t>
  </si>
  <si>
    <t>CMD01628501|SCR|Jus de fruits</t>
  </si>
  <si>
    <t>CMD01693301|BACT|Haricots vert</t>
  </si>
  <si>
    <t>CMD01490002|NTR|Bettrave</t>
  </si>
  <si>
    <t>CMD01780801|NTR|Tomate</t>
  </si>
  <si>
    <t>CMD01630101|NTR|Carotte</t>
  </si>
  <si>
    <t>CMD01766801|NTR|Pomme de terre</t>
  </si>
  <si>
    <t>CMD01686301|SCR|Pomme de terre</t>
  </si>
  <si>
    <t>CMD01646423|NTR|Jus de fruits</t>
  </si>
  <si>
    <t>CMD01765701|MTX|Pomme de terre</t>
  </si>
  <si>
    <t>CMD01691008|NTR|Pomme de terre</t>
  </si>
  <si>
    <t>CMD01742702|MTX|Tomate</t>
  </si>
  <si>
    <t>CMD01748002|BACT|Pomme</t>
  </si>
  <si>
    <t>CMD01573501|SCR|Carotte</t>
  </si>
  <si>
    <t>CMD01789403|SCR|Jus de fruits</t>
  </si>
  <si>
    <t>CMD01736902|NTR|Saumon</t>
  </si>
  <si>
    <t>CMD01762306|NTR|Pomme de terre</t>
  </si>
  <si>
    <t>CMD01765203|SCR|Jus de fruits</t>
  </si>
  <si>
    <t>CMD01576301|SCR|Radis</t>
  </si>
  <si>
    <t>CMD01576312|SCR|Pomme de terre</t>
  </si>
  <si>
    <t>CMD01664402|SCR|Pomme de terre</t>
  </si>
  <si>
    <t>CMD01475801|SCR|Jus de fruits</t>
  </si>
  <si>
    <t>CMD01568434|SCR|Jus de fruits</t>
  </si>
  <si>
    <t>CMD01621909|NTR|Carotte</t>
  </si>
  <si>
    <t>CMD01603301|SCR|Pomme de terre</t>
  </si>
  <si>
    <t>CMD01609002|SCR|Radis</t>
  </si>
  <si>
    <t>CMD01721619|SCR|Jus de fruits</t>
  </si>
  <si>
    <t>CMD01788001|BACT|Jus de fruits</t>
  </si>
  <si>
    <t>CMD01512801|NTR|Tomate</t>
  </si>
  <si>
    <t>CMD01748509|NTR|Jus de fruits</t>
  </si>
  <si>
    <t>CMD01748541|SCR|Agneau</t>
  </si>
  <si>
    <t>CMD01375904|NTR|Pomme de terre</t>
  </si>
  <si>
    <t>CMD01721602|NTR|Bœuf</t>
  </si>
  <si>
    <t>CMD01790504|NTR|Bœuf</t>
  </si>
  <si>
    <t>CMD01595404|NTR|Pomme de terre</t>
  </si>
  <si>
    <t>CMD01698807|NTR|Bettrave</t>
  </si>
  <si>
    <t>CMD01780802|SCR|Petits pois</t>
  </si>
  <si>
    <t>CMD01743706|SCR|Carotte</t>
  </si>
  <si>
    <t>CMD01664406|SCR|Concombre</t>
  </si>
  <si>
    <t>CMD01692704|NTR|Porc</t>
  </si>
  <si>
    <t>CMD01743002|NTR|Orange</t>
  </si>
  <si>
    <t>CMD01704301|NTR|Orange</t>
  </si>
  <si>
    <t>CMD01771502|BACT|Haricots vert</t>
  </si>
  <si>
    <t>CMD01361002|NTR|Jus de fruits</t>
  </si>
  <si>
    <t>CMD01692708|SCR|Jus de fruits</t>
  </si>
  <si>
    <t>CMD01665305|NTR|Radis</t>
  </si>
  <si>
    <t>CMD01461405|SCR|Carotte</t>
  </si>
  <si>
    <t>CMD01668304|NTR|Carotte</t>
  </si>
  <si>
    <t>CMD01720803|NTR|Saumon</t>
  </si>
  <si>
    <t>CMD01790501|NTR|Saumon</t>
  </si>
  <si>
    <t>CMD01474701|NTR|Pomme de terre</t>
  </si>
  <si>
    <t>CMD01668306|SCR|Pomme de terre</t>
  </si>
  <si>
    <t>CMD01753604|NTR|Bœuf</t>
  </si>
  <si>
    <t>CMD01748537|SCR|Bœuf</t>
  </si>
  <si>
    <t>CMD01741302|SCR|Jus de fruits</t>
  </si>
  <si>
    <t>CMD01546207|NTR|Radis</t>
  </si>
  <si>
    <t>CMD01702104|NTR|Pomme de terre</t>
  </si>
  <si>
    <t>CMD01784003|NTR|Pomme de terre</t>
  </si>
  <si>
    <t>CMD01664201|NTR|Pomme de terre</t>
  </si>
  <si>
    <t>CMD01646450|NTR|Canard</t>
  </si>
  <si>
    <t>CMD01626307|NTR|Carotte</t>
  </si>
  <si>
    <t>CMD01765701|NTR|Pomme de terre</t>
  </si>
  <si>
    <t>CMD01743706|MTX|Pomme de terre</t>
  </si>
  <si>
    <t>CMD01748522|SCR|Agneau</t>
  </si>
  <si>
    <t>CMD01771507|NTR|Pomme</t>
  </si>
  <si>
    <t>CMD01780703|NTR|Haricots vert</t>
  </si>
  <si>
    <t>CMD01463101|NTR|Radis</t>
  </si>
  <si>
    <t>CMD01603504|BACT|Pomme de terre</t>
  </si>
  <si>
    <t>CMD01719716|NTR|Bœuf</t>
  </si>
  <si>
    <t>CMD01569201|NTR|Bettrave</t>
  </si>
  <si>
    <t>CMD01789801|NTR|Bœuf</t>
  </si>
  <si>
    <t>CMD01672502|BACT|Jus de fruits</t>
  </si>
  <si>
    <t>CMD01765704|NTR|Carotte</t>
  </si>
  <si>
    <t>CMD01668305|SCR|Pomme de terre</t>
  </si>
  <si>
    <t>CMD01761805|SCR|Petits pois</t>
  </si>
  <si>
    <t>CMD01721104|MTX|Jus de fruits</t>
  </si>
  <si>
    <t>CMD01749404|SCR|Petits pois</t>
  </si>
  <si>
    <t>CMD01546206|SCR|Pomme de terre</t>
  </si>
  <si>
    <t>CMD01755303|NTR|Porc</t>
  </si>
  <si>
    <t>CMD01753603|SCR|Jus de fruits</t>
  </si>
  <si>
    <t>CMD01780706|SCR|Orange</t>
  </si>
  <si>
    <t>CMD01461405|NTR|Pomme de terre</t>
  </si>
  <si>
    <t>CMD01790501|NTR|Porc</t>
  </si>
  <si>
    <t>CMD01604403|NTR|Haricots vert</t>
  </si>
  <si>
    <t>CMD01778501|BACT|Pomme</t>
  </si>
  <si>
    <t>CMD01595604|NTR|Pomme de terre</t>
  </si>
  <si>
    <t>CMD01499601|SCR|Jus de fruits</t>
  </si>
  <si>
    <t>CMD01700701|NTR|Pomme de terre</t>
  </si>
  <si>
    <t>CMD01603506|NTR|Radis</t>
  </si>
  <si>
    <t>CMD01509705|MTX|Radis</t>
  </si>
  <si>
    <t>CMD01739601|MTX|Jus de fruits</t>
  </si>
  <si>
    <t>CMD01646459|MTX|Pomme de terre</t>
  </si>
  <si>
    <t>CMD01392802|MTX|Pomme de terre</t>
  </si>
  <si>
    <t>CMD01721613|MTX|Jus de fruits</t>
  </si>
  <si>
    <t>CMD01742701|SCR|Petits pois</t>
  </si>
  <si>
    <t>CMD01660001|MTX|Tomate</t>
  </si>
  <si>
    <t>CMD01646440|MTX|Jus de fruits</t>
  </si>
  <si>
    <t>CMD01735002|MTX|Jus de fruits</t>
  </si>
  <si>
    <t>CMD01742606|SCR|Carotte</t>
  </si>
  <si>
    <t>CMD01720507|MTX|Jus de fruits</t>
  </si>
  <si>
    <t>CMD01646402|MTX|Jus de fruits</t>
  </si>
  <si>
    <t>CMD01790502|MTX|Jus de fruits</t>
  </si>
  <si>
    <t>CMD01592201|BACT|Pomme de terre</t>
  </si>
  <si>
    <t>CMD01626002|MTX|Pomme de terre</t>
  </si>
  <si>
    <t>CMD01497004|SCR|Tomate</t>
  </si>
  <si>
    <t>CMD01601407|MTX|Jus de fruits</t>
  </si>
  <si>
    <t>CMD01753505|MTX|Pomme de terre</t>
  </si>
  <si>
    <t>CMD01702102|MTX|Pomme de terre</t>
  </si>
  <si>
    <t>CMD01748537|MTX|Jus de fruits</t>
  </si>
  <si>
    <t>CMD01664202|MTX|Pomme de terre</t>
  </si>
  <si>
    <t>CMD01714702|SCR|Jus de fruits</t>
  </si>
  <si>
    <t>CMD01720510|MTX|Tomate</t>
  </si>
  <si>
    <t>CMD01375802|SCR|Bettrave</t>
  </si>
  <si>
    <t>CMD01490001|MTX|Pomme de terre</t>
  </si>
  <si>
    <t>CMD01749205|BACT|Concombre</t>
  </si>
  <si>
    <t>CMD01668302|MTX|Pomme de terre</t>
  </si>
  <si>
    <t>CMD01732301|SCR|Pomme de terre</t>
  </si>
  <si>
    <t>CMD01749204|MTX|Pomme de terre</t>
  </si>
  <si>
    <t>CMD01747301|BACT|Pomme</t>
  </si>
  <si>
    <t>CMD01698801|MTX|Pomme de terre</t>
  </si>
  <si>
    <t>CMD01608501|SCR|Tomate</t>
  </si>
  <si>
    <t>CMD01672016|MTX|Jus de fruits</t>
  </si>
  <si>
    <t>CMD01747701|SCR|Pomme</t>
  </si>
  <si>
    <t>CMD01658002|MTX|Pomme de terre</t>
  </si>
  <si>
    <t>CMD01695016|SCR|Saumon</t>
  </si>
  <si>
    <t>CMD01748521|MTX|Jus de fruits</t>
  </si>
  <si>
    <t>CMD01357201|SCR|Bettrave</t>
  </si>
  <si>
    <t>CMD01658006|MTX|Pomme de terre</t>
  </si>
  <si>
    <t>CMD01470601|MTX|Pomme de terre</t>
  </si>
  <si>
    <t>CMD01646419|MTX|Jus de fruits</t>
  </si>
  <si>
    <t>CMD01603508|MTX|Carotte</t>
  </si>
  <si>
    <t>CMD01721401|MTX|Jus de fruits</t>
  </si>
  <si>
    <t>CMD01570104|MTX|Orange</t>
  </si>
  <si>
    <t>CMD01684602|MTX|Jus de fruits</t>
  </si>
  <si>
    <t>CMD01750601|MTX|Pomme</t>
  </si>
  <si>
    <t>CMD01725401|MTX|Tomate</t>
  </si>
  <si>
    <t>CMD01568411|MTX|Jus de fruits</t>
  </si>
  <si>
    <t>CMD01753702|MTX|Jus de fruits</t>
  </si>
  <si>
    <t>CMD01790408|MTX|Jus de fruits</t>
  </si>
  <si>
    <t>CMD01646444|MTX|Jus de fruits</t>
  </si>
  <si>
    <t>CMD01740501|SCR|Saumon</t>
  </si>
  <si>
    <t>CMD01595604|MTX|Pomme de terre</t>
  </si>
  <si>
    <t>CMD01568412|SCR|Porc</t>
  </si>
  <si>
    <t>CMD01745103|MTX|Pomme de terre</t>
  </si>
  <si>
    <t>CMD01700504|SCR|Pomme de terre</t>
  </si>
  <si>
    <t>CMD01762306|MTX|Radis</t>
  </si>
  <si>
    <t>CMD01650605|BACT|Pomme de terre</t>
  </si>
  <si>
    <t>CMD01700701|MTX|Radis</t>
  </si>
  <si>
    <t>CMD01748524|BACT|Jus de fruits</t>
  </si>
  <si>
    <t>CMD01742601|MTX|Pomme de terre</t>
  </si>
  <si>
    <t>CMD01754802|SCR|Pomme</t>
  </si>
  <si>
    <t>CMD01568410|MTX|Jus de fruits</t>
  </si>
  <si>
    <t>CMD01743402|BACT|Raisin</t>
  </si>
  <si>
    <t>CMD01700702|MTX|Pomme de terre</t>
  </si>
  <si>
    <t>CMD01762301|SCR|Pomme de terre</t>
  </si>
  <si>
    <t>CMD01698806|MTX|Pomme de terre</t>
  </si>
  <si>
    <t>CMD01646424|SCR|Jus de fruits</t>
  </si>
  <si>
    <t>CMD01695014|MTX|Jus de fruits</t>
  </si>
  <si>
    <t>CMD01603505|MTX|Pomme de terre</t>
  </si>
  <si>
    <t>CMD01673001|MTX|Jus de fruits</t>
  </si>
  <si>
    <t>CMD01600102|MTX|Pomme de terre</t>
  </si>
  <si>
    <t>CMD01496001|MTX|Jus de fruits</t>
  </si>
  <si>
    <t>CMD01678501|MTX|Jus de fruits</t>
  </si>
  <si>
    <t>CMD01736902|MTX|Jus de fruits</t>
  </si>
  <si>
    <t>CMD01749402|MTX|Tomate</t>
  </si>
  <si>
    <t>CMD01789721|MTX|Pomme</t>
  </si>
  <si>
    <t>CMD01693301|MTX|Tomate</t>
  </si>
  <si>
    <t>CMD01646455|MTX|Jus de fruits</t>
  </si>
  <si>
    <t>CMD01603507|MTX|Pomme de terre</t>
  </si>
  <si>
    <t>CMD01552801|MTX|Pomme de terre</t>
  </si>
  <si>
    <t>CMD01645603|MTX|Tomate</t>
  </si>
  <si>
    <t>CMD01461704|MTX|Tomate</t>
  </si>
  <si>
    <t>CMD01753704|SCR|Jus de fruits</t>
  </si>
  <si>
    <t>CMD01750302|MTX|Tomate</t>
  </si>
  <si>
    <t>CMD01778501|SCR|Pomme</t>
  </si>
  <si>
    <t>CMD01448501|MTX|Pomme de terre</t>
  </si>
  <si>
    <t>CMD01448506|MTX|Pomme de terre</t>
  </si>
  <si>
    <t>CMD01721604|MTX|Jus de fruits</t>
  </si>
  <si>
    <t>CMD01604407|MTX|Tomate</t>
  </si>
  <si>
    <t>CMD01668310|MTX|Pomme de terre</t>
  </si>
  <si>
    <t>CMD01743702|MTX|Pomme de terre</t>
  </si>
  <si>
    <t>CMD01773701|MTX|Pomme</t>
  </si>
  <si>
    <t>CMD01461401|SCR|Pomme de terre</t>
  </si>
  <si>
    <t>CMD01790401|MTX|Tomate</t>
  </si>
  <si>
    <t>CMD01721607|MTX|Jus de fruits</t>
  </si>
  <si>
    <t>CMD01778801|MTX|Pomme</t>
  </si>
  <si>
    <t>CMD01248501|SCR|Pomme de terre</t>
  </si>
  <si>
    <t>CMD01765202|MTX|Jus de fruits</t>
  </si>
  <si>
    <t>CMD01706402|SCR|Pomme</t>
  </si>
  <si>
    <t>CMD01748504|MTX|Jus de fruits</t>
  </si>
  <si>
    <t>CMD01749308|SCR|Oignon</t>
  </si>
  <si>
    <t>CMD01790314|MTX|Jus de fruits</t>
  </si>
  <si>
    <t>CMD01749205|MTX|Pomme de terre</t>
  </si>
  <si>
    <t>CMD01552503|MTX|Pomme de terre</t>
  </si>
  <si>
    <t>CMD01745106|MTX|Bettrave</t>
  </si>
  <si>
    <t>CMD01448505|MTX|Pomme de terre</t>
  </si>
  <si>
    <t>CMD01742604|MTX|Bettrave</t>
  </si>
  <si>
    <t>CMD01445001|MTX|Pomme de terre</t>
  </si>
  <si>
    <t>CMD01742603|MTX|Pomme de terre</t>
  </si>
  <si>
    <t>CMD01621903|MTX|Pomme de terre</t>
  </si>
  <si>
    <t>CMD01461403|MTX|Pomme de terre</t>
  </si>
  <si>
    <t>CMD01784004|MTX|Pomme de terre</t>
  </si>
  <si>
    <t>CMD01448509|MTX|Pomme de terre</t>
  </si>
  <si>
    <t>CMD01597705|MTX|Jus de fruits</t>
  </si>
  <si>
    <t>CMD01763006|MTX|Tomate</t>
  </si>
  <si>
    <t>CMD01740501|MTX|Jus de fruits</t>
  </si>
  <si>
    <t>CMD01680901|MTX|Jus de fruits</t>
  </si>
  <si>
    <t>CMD01667102|MTX|Pomme de terre</t>
  </si>
  <si>
    <t>CMD01745101|MTX|Pomme de terre</t>
  </si>
  <si>
    <t>CMD01608301|MTX|Tomate</t>
  </si>
  <si>
    <t>CMD01686701|MTX|Pomme de terre</t>
  </si>
  <si>
    <t>CMD01714701|MTX|Jus de fruits</t>
  </si>
  <si>
    <t>CMD01601417|MTX|Jus de fruits</t>
  </si>
  <si>
    <t>CMD01720103|MTX|Jus de fruits</t>
  </si>
  <si>
    <t>CMD01721105|MTX|Jus de fruits</t>
  </si>
  <si>
    <t>CMD01750305|MTX|Tomate</t>
  </si>
  <si>
    <t>CMD01392205|MTX|Carotte</t>
  </si>
  <si>
    <t>CMD01754811|MTX|Jus de fruits</t>
  </si>
  <si>
    <t>CMD01748541|MTX|Jus de fruits</t>
  </si>
  <si>
    <t>CMD01570806|MTX|Jus de fruits</t>
  </si>
  <si>
    <t>CMD01789718|MTX|Pomme</t>
  </si>
  <si>
    <t>CMD01407102|MTX|Pomme de terre</t>
  </si>
  <si>
    <t>CMD01646456|MTX|Jus de fruits</t>
  </si>
  <si>
    <t>CMD01715001|MTX|Jus de fruits</t>
  </si>
  <si>
    <t>CMD01742701|MTX|Tomate</t>
  </si>
  <si>
    <t>CMD01645601|MTX|Tomate</t>
  </si>
  <si>
    <t>CMD01490203|MTX|Pomme de terre</t>
  </si>
  <si>
    <t>CMD01601431|MTX|Jus de fruits</t>
  </si>
  <si>
    <t>CMD01695004|MTX|Jus de fruits</t>
  </si>
  <si>
    <t>CMD01763005|MTX|Tomate</t>
  </si>
  <si>
    <t>CMD01568403|MTX|Jus de fruits</t>
  </si>
  <si>
    <t>CMD01601422|MTX|Jus de fruits</t>
  </si>
  <si>
    <t>CMD01770806|MTX|Pomme</t>
  </si>
  <si>
    <t>CMD01762306|MTX|Pomme de terre</t>
  </si>
  <si>
    <t>CMD01747601|MTX|Pomme</t>
  </si>
  <si>
    <t>CMD01735001|MTX|Jus de fruits</t>
  </si>
  <si>
    <t>CMD01750203|MTX|Tomate</t>
  </si>
  <si>
    <t>CMD01693305|MTX|Tomate</t>
  </si>
  <si>
    <t>CMD01597701|MTX|Jus de fruits</t>
  </si>
  <si>
    <t>CMD01763104|MTX|Pomme de terre</t>
  </si>
  <si>
    <t>CMD01721619|MTX|Jus de fruits</t>
  </si>
  <si>
    <t>CMD01743401|MTX|Pomme</t>
  </si>
  <si>
    <t>CMD01501906|MTX|Pomme de terre</t>
  </si>
  <si>
    <t>CMD01749203|MTX|Pomme de terre</t>
  </si>
  <si>
    <t>CMD01668305|MTX|Pomme de terre</t>
  </si>
  <si>
    <t>CMD01721618|MTX|Jus de fruits</t>
  </si>
  <si>
    <t>CMD01569201|MTX|Pomme de terre</t>
  </si>
  <si>
    <t>CMD01746401|MTX|Pomme</t>
  </si>
  <si>
    <t>CMD01749501|MTX|Tomate</t>
  </si>
  <si>
    <t>CMD01763003|MTX|Tomate</t>
  </si>
  <si>
    <t>CMD01692706|MTX|Jus de fruits</t>
  </si>
  <si>
    <t>CMD01595601|MTX|Pomme de terre</t>
  </si>
  <si>
    <t>CMD01647201|MTX|Jus de fruits</t>
  </si>
  <si>
    <t>CMD01603502|MTX|Pomme de terre</t>
  </si>
  <si>
    <t>CMD01739603|MTX|Jus de fruits</t>
  </si>
  <si>
    <t>CMD01774001|MTX|Raisin</t>
  </si>
  <si>
    <t>CMD01789720|MTX|Pomme</t>
  </si>
  <si>
    <t>CMD01392605|MTX|Pomme de terre</t>
  </si>
  <si>
    <t>CMD01628503|MTX|Bœuf</t>
  </si>
  <si>
    <t>CMD01749202|MTX|Pomme de terre</t>
  </si>
  <si>
    <t>CMD01763108|MTX|Carotte</t>
  </si>
  <si>
    <t>CMD01664406|MTX|Pomme de terre</t>
  </si>
  <si>
    <t>CMD01780801|MTX|Orange</t>
  </si>
  <si>
    <t>CMD01743701|MTX|Pomme de terre</t>
  </si>
  <si>
    <t>CMD01550504|MTX|Carotte</t>
  </si>
  <si>
    <t>CMD01646424|MTX|Jus de fruits</t>
  </si>
  <si>
    <t>CMD01780201|MTX|Pomme</t>
  </si>
  <si>
    <t>CMD01601415|MTX|Jus de fruits</t>
  </si>
  <si>
    <t>CMD01721201|MTX|Carotte</t>
  </si>
  <si>
    <t>CMD01695011|MTX|Jus de fruits</t>
  </si>
  <si>
    <t>CMD01770811|MTX|Framboise</t>
  </si>
  <si>
    <t>CMD01743601|MTX|Raisin</t>
  </si>
  <si>
    <t>CMD01724801|MTX|Tomate</t>
  </si>
  <si>
    <t>CMD01790306|MTX|Jus de fruits</t>
  </si>
  <si>
    <t>CMD01698804|MTX|Bettrave</t>
  </si>
  <si>
    <t>CMD01711401|MTX|Haricots vert</t>
  </si>
  <si>
    <t>CMD01595604|MTX|Bettrave</t>
  </si>
  <si>
    <t>CMD01601403|MTX|Jus de fruits</t>
  </si>
  <si>
    <t>CMD01691010|MTX|Pomme de terre</t>
  </si>
  <si>
    <t>CMD01746801|MTX|Pomme de terre</t>
  </si>
  <si>
    <t>CMD01692703|MTX|Jus de fruits</t>
  </si>
  <si>
    <t>CMD01747801|MTX|Framboise</t>
  </si>
  <si>
    <t>CMD01748522|MTX|Jus de fruits</t>
  </si>
  <si>
    <t>CMD01754807|MTX|Jus de fruits</t>
  </si>
  <si>
    <t>CMD01714502|MTX|Jus de fruits</t>
  </si>
  <si>
    <t>CMD01765201|MTX|Jus de fruits</t>
  </si>
  <si>
    <t>CMD01601409|MTX|Jus de fruits</t>
  </si>
  <si>
    <t>CMD01546701|MTX|Pomme de terre</t>
  </si>
  <si>
    <t>CMD01627001|MTX|Tomate</t>
  </si>
  <si>
    <t>CMD01793901|MTX|Tomate</t>
  </si>
  <si>
    <t>CMD01691002|MTX|Pomme de terre</t>
  </si>
  <si>
    <t>CMD01516306|MTX|Pomme de terre</t>
  </si>
  <si>
    <t>CMD01763001|MTX|Petits pois</t>
  </si>
  <si>
    <t>CMD01569208|MTX|Pomme de terre</t>
  </si>
  <si>
    <t>CMD01625101|MTX|Pomme de terre</t>
  </si>
  <si>
    <t>CMD01595603|MTX|Pomme de terre</t>
  </si>
  <si>
    <t>CMD01749207|MTX|Pomme de terre</t>
  </si>
  <si>
    <t>CMD01573402|MTX|Pomme de terre</t>
  </si>
  <si>
    <t>CMD01601427|MTX|Jus de fruits</t>
  </si>
  <si>
    <t>CMD01719715|MTX|Jus de fruits</t>
  </si>
  <si>
    <t>CMD01738901|MTX|Jus de fruits</t>
  </si>
  <si>
    <t>CMD01568408|MTX|Jus de fruits</t>
  </si>
  <si>
    <t>CMD01684604|MTX|Jus de fruits</t>
  </si>
  <si>
    <t>CMD01672404|MTX|Jus de fruits</t>
  </si>
  <si>
    <t>CMD01748526|MTX|Jus de fruits</t>
  </si>
  <si>
    <t>CMD01790308|MTX|Jus de fruits</t>
  </si>
  <si>
    <t>CMD01568414|MTX|Jus de fruits</t>
  </si>
  <si>
    <t>CMD01601413|MTX|Jus de fruits</t>
  </si>
  <si>
    <t>CMD01474703|MTX|Pomme de terre</t>
  </si>
  <si>
    <t>CMD01721103|MTX|Jus de fruits</t>
  </si>
  <si>
    <t>CMD01646430|MTX|Jus de fruits</t>
  </si>
  <si>
    <t>CMD01772301|MTX|Pomme</t>
  </si>
  <si>
    <t>CMD01646453|MTX|Jus de fruits</t>
  </si>
  <si>
    <t>CMD01572612|MTX|Jus de fruits</t>
  </si>
  <si>
    <t>CMD01763112|MTX|Pomme de terre</t>
  </si>
  <si>
    <t>CMD01612201|MTX|Jus de fruits</t>
  </si>
  <si>
    <t>CMD01719702|MTX|Jus de fruits</t>
  </si>
  <si>
    <t>CMD01720501|MTX|Jus de fruits</t>
  </si>
  <si>
    <t>CMD01743707|MTX|Bettrave</t>
  </si>
  <si>
    <t>CMD01595501|MTX|Pomme de terre</t>
  </si>
  <si>
    <t>CMD01720513|MTX|Jus de fruits</t>
  </si>
  <si>
    <t>CMD01763108|MTX|Pomme de terre</t>
  </si>
  <si>
    <t>CMD01704201|MTX|Tomate</t>
  </si>
  <si>
    <t>CMD01601419|MTX|Jus de fruits</t>
  </si>
  <si>
    <t>CMD01298402|MTX|Jus de fruits</t>
  </si>
  <si>
    <t>CMD01693304|MTX|Tomate</t>
  </si>
  <si>
    <t>CMD01390404|MTX|Pomme de terre</t>
  </si>
  <si>
    <t>CMD01743001|MTX|Tomate</t>
  </si>
  <si>
    <t>CMD01359203|MTX|Pomme de terre</t>
  </si>
  <si>
    <t>CMD01763114|MTX|Pomme de terre</t>
  </si>
  <si>
    <t>CMD01754812|MTX|Jus de fruits</t>
  </si>
  <si>
    <t>CMD01445002|MTX|Pomme de terre</t>
  </si>
  <si>
    <t>CMD01695010|MTX|Jus de fruits</t>
  </si>
  <si>
    <t>CMD01658001|MTX|Pomme de terre</t>
  </si>
  <si>
    <t>CMD01763103|MTX|Pomme de terre</t>
  </si>
  <si>
    <t>CMD01601430|MTX|Jus de fruits</t>
  </si>
  <si>
    <t>CMD01625102|MTX|Pomme de terre</t>
  </si>
  <si>
    <t>CMD01715401|MTX|Jus de fruits</t>
  </si>
  <si>
    <t>CMD01790403|MTX|Tomate</t>
  </si>
  <si>
    <t>CMD01721606|MTX|Jus de fruits</t>
  </si>
  <si>
    <t>CMD01646454|MTX|Jus de fruits</t>
  </si>
  <si>
    <t>CMD01749301|MTX|Pomme de terre</t>
  </si>
  <si>
    <t>CMD01692709|MTX|Jus de fruits</t>
  </si>
  <si>
    <t>CMD01568405|MTX|Bœuf</t>
  </si>
  <si>
    <t>CMD01646435|MTX|Jus de fruits</t>
  </si>
  <si>
    <t>CMD01750701|MTX|Pomme</t>
  </si>
  <si>
    <t>CMD01672402|MTX|Jus de fruits</t>
  </si>
  <si>
    <t>CMD01762301|MTX|Pomme de terre</t>
  </si>
  <si>
    <t>CMD01595504|MTX|Pomme de terre</t>
  </si>
  <si>
    <t>CMD01604102|MTX|Jus de fruits</t>
  </si>
  <si>
    <t>CMD01696306|MTX|Jus de fruits</t>
  </si>
  <si>
    <t>CMD01721621|MTX|Jus de fruits</t>
  </si>
  <si>
    <t>CMD01698804|MTX|Pomme de terre</t>
  </si>
  <si>
    <t>CMD01719717|MTX|Jus de fruits</t>
  </si>
  <si>
    <t>CMD01779601|MTX|Tomate</t>
  </si>
  <si>
    <t>CMD01665304|MTX|Carotte</t>
  </si>
  <si>
    <t>CMD01748533|MTX|Jus de fruits</t>
  </si>
  <si>
    <t>CMD01755304|MTX|Jus de fruits</t>
  </si>
  <si>
    <t>CMD01646903|MTX|Pomme de terre</t>
  </si>
  <si>
    <t>CMD01502002|MTX|Pomme de terre</t>
  </si>
  <si>
    <t>CMD01778502|MTX|Pomme</t>
  </si>
  <si>
    <t>CMD01745101|MTX|Carotte</t>
  </si>
  <si>
    <t>CMD01601428|MTX|Jus de fruits</t>
  </si>
  <si>
    <t>CMD01750205|MTX|Haricots vert</t>
  </si>
  <si>
    <t>CMD01665307|MTX|Pomme de terre</t>
  </si>
  <si>
    <t>CMD01763101|MTX|Bettrave</t>
  </si>
  <si>
    <t>CMD01721616|MTX|Jus de fruits</t>
  </si>
  <si>
    <t>CMD01743601|MTX|Fraise</t>
  </si>
  <si>
    <t>CMD01609004|MTX|Pomme de terre</t>
  </si>
  <si>
    <t>CMD01711401|MTX|Orange</t>
  </si>
  <si>
    <t>CMD01748511|MTX|Bœuf</t>
  </si>
  <si>
    <t>CMD01672602|MTX|Jus de fruits</t>
  </si>
  <si>
    <t>CMD01763110|MTX|Pomme de terre</t>
  </si>
  <si>
    <t>CMD01743103|MTX|Haricots vert</t>
  </si>
  <si>
    <t>CMD01749307|MTX|Pomme de terre</t>
  </si>
  <si>
    <t>CMD01698803|MTX|Carotte</t>
  </si>
  <si>
    <t>CMD01748201|MTX|Raisin</t>
  </si>
  <si>
    <t>CMD01407105|MTX|Bettrave</t>
  </si>
  <si>
    <t>CMD01761806|MTX|Haricots vert</t>
  </si>
  <si>
    <t>CMD01721612|MTX|Jus de fruits</t>
  </si>
  <si>
    <t>CMD01790503|MTX|Jus de fruits</t>
  </si>
  <si>
    <t>CMD01571701|MTX|Tomate</t>
  </si>
  <si>
    <t>CMD01497903|MTX|Tomate</t>
  </si>
  <si>
    <t>CMD01779601|MTX|Haricots vert</t>
  </si>
  <si>
    <t>CMD01779201|MTX|Tomate</t>
  </si>
  <si>
    <t>CMD01704301|MTX|Tomate</t>
  </si>
  <si>
    <t>CMD01546205|MTX|Pomme de terre</t>
  </si>
  <si>
    <t>CMD01621901|MTX|Carotte</t>
  </si>
  <si>
    <t>CMD01569207|MTX|Pomme de terre</t>
  </si>
  <si>
    <t>CMD01721617|MTX|Bœuf</t>
  </si>
  <si>
    <t>CMD01376205|MTX|Tomate</t>
  </si>
  <si>
    <t>CMD01568406|MTX|Jus de fruits</t>
  </si>
  <si>
    <t>CMD01790309|MTX|Jus de fruits</t>
  </si>
  <si>
    <t>CMD01790302|MTX|Jus de fruits</t>
  </si>
  <si>
    <t>CMD01597501|MTX|Jus de fruits</t>
  </si>
  <si>
    <t>CMD01512612|MTX|Jus de fruits</t>
  </si>
  <si>
    <t>CMD01774901|MTX|Pomme</t>
  </si>
  <si>
    <t>CMD01780702|MTX|Tomate</t>
  </si>
  <si>
    <t>CMD01626602|MTX|Pomme de terre</t>
  </si>
  <si>
    <t>CMD01497901|MTX|Haricots vert</t>
  </si>
  <si>
    <t>CMD01789701|MTX|Pomme</t>
  </si>
  <si>
    <t>CMD01626005|MTX|Pomme de terre</t>
  </si>
  <si>
    <t>CMD01748505|MTX|Jus de fruits</t>
  </si>
  <si>
    <t>CMD01749304|MTX|Pomme de terre</t>
  </si>
  <si>
    <t>CMD01570101|MTX|Orange</t>
  </si>
  <si>
    <t>CMD01790313|MTX|Jus de fruits</t>
  </si>
  <si>
    <t>CMD01568806|MTX|Pomme de terre</t>
  </si>
  <si>
    <t>CMD01595401|MTX|Radis</t>
  </si>
  <si>
    <t>CMD01714903|MTX|Pomme de terre</t>
  </si>
  <si>
    <t>CMD01754804|MTX|Pomme</t>
  </si>
  <si>
    <t>CMD01753602|MTX|Jus de fruits</t>
  </si>
  <si>
    <t>CMD01749305|MTX|Pomme de terre</t>
  </si>
  <si>
    <t>CMD01790312|MTX|Jus de fruits</t>
  </si>
  <si>
    <t>CMD01742901|MTX|Pomme</t>
  </si>
  <si>
    <t>CMD01695015|MTX|Jus de fruits</t>
  </si>
  <si>
    <t>CMD01595605|MTX|Pomme de terre</t>
  </si>
  <si>
    <t>CMD01595503|MTX|Pomme de terre</t>
  </si>
  <si>
    <t>CMD01626306|MTX|Pomme de terre</t>
  </si>
  <si>
    <t>CMD01392805|MTX|Pomme de terre</t>
  </si>
  <si>
    <t>CMD01736901|MTX|Jus de fruits</t>
  </si>
  <si>
    <t>CMD01692707|MTX|Jus de fruits</t>
  </si>
  <si>
    <t>CMD01763106|MTX|Pomme de terre</t>
  </si>
  <si>
    <t>CMD01789719|MTX|Pomme</t>
  </si>
  <si>
    <t>CMD01720301|MTX|Jus de fruits</t>
  </si>
  <si>
    <t>CMD01749404|MTX|Tomate</t>
  </si>
  <si>
    <t>CMD01392604|MTX|Pomme de terre</t>
  </si>
  <si>
    <t>CMD01774601|MTX|Pomme</t>
  </si>
  <si>
    <t>CMD01691807|MTX|Jus de fruits</t>
  </si>
  <si>
    <t>CMD01749501|MTX|Haricots vert</t>
  </si>
  <si>
    <t>CMD01695009|MTX|Jus de fruits</t>
  </si>
  <si>
    <t>CMD01721615|MTX|Jus de fruits</t>
  </si>
  <si>
    <t>CMD01700503|MTX|Pomme de terre</t>
  </si>
  <si>
    <t>CMD01789719|MTX|Fraise</t>
  </si>
  <si>
    <t>CMD01700502|MTX|Pomme de terre</t>
  </si>
  <si>
    <t>CMD01552804|MTX|Pomme de terre</t>
  </si>
  <si>
    <t>CMD01380508|MTX|Pomme de terre</t>
  </si>
  <si>
    <t>CMD01790315|MTX|Jus de fruits</t>
  </si>
  <si>
    <t>CMD01392502|MTX|Bettrave</t>
  </si>
  <si>
    <t>CMD01789709|MTX|Pomme</t>
  </si>
  <si>
    <t>CMD01408202|MTX|Pomme de terre</t>
  </si>
  <si>
    <t>CMD01790301|MTX|Jus de fruits</t>
  </si>
  <si>
    <t>CMD01691001|MTX|Pomme de terre</t>
  </si>
  <si>
    <t>CMD01392503|MTX|Pomme de terre</t>
  </si>
  <si>
    <t>CMD01746802|MTX|Carotte</t>
  </si>
  <si>
    <t>CMD01599501|MTX|Jus de fruits</t>
  </si>
  <si>
    <t>CMD01687201|MTX|Pomme de terre</t>
  </si>
  <si>
    <t>CMD01711305|MTX|Pomme de terre</t>
  </si>
  <si>
    <t>CMD01568430|MTX|Jus de fruits</t>
  </si>
  <si>
    <t>CMD01734702|MTX|Jus de fruits</t>
  </si>
  <si>
    <t>CMD01685902|MTX|Pomme de terre</t>
  </si>
  <si>
    <t>CMD01628103|MTX|Pomme de terre</t>
  </si>
  <si>
    <t>CMD01646431|MTX|Jus de fruits</t>
  </si>
  <si>
    <t>CMD01654001|MTX|Tomate</t>
  </si>
  <si>
    <t>CMD01645804|MTX|Pomme de terre</t>
  </si>
  <si>
    <t>CMD01721201|MTX|Concombre</t>
  </si>
  <si>
    <t>CMD01695019|MTX|Jus de fruits</t>
  </si>
  <si>
    <t>CMD01646412|MTX|Jus de fruits</t>
  </si>
  <si>
    <t>CMD01695014|MTX|Bœuf</t>
  </si>
  <si>
    <t>CMD01664401|MTX|Pomme de terre</t>
  </si>
  <si>
    <t>CMD01765704|MTX|Bettrave</t>
  </si>
  <si>
    <t>CMD01748509|MTX|Jus de fruits</t>
  </si>
  <si>
    <t>CMD01780704|MTX|Orange</t>
  </si>
  <si>
    <t>CMD01569204|MTX|Pomme de terre</t>
  </si>
  <si>
    <t>CMD01763112|MTX|Carotte</t>
  </si>
  <si>
    <t>CMD01490006|MTX|Pomme de terre</t>
  </si>
  <si>
    <t>CMD01700501|MTX|Bettrave</t>
  </si>
  <si>
    <t>CMD01573502|MTX|Pomme de terre</t>
  </si>
  <si>
    <t>CMD01737302|MTX|Jus de fruits</t>
  </si>
  <si>
    <t>CMD01780706|MTX|Tomate</t>
  </si>
  <si>
    <t>CMD01780703|MTX|Haricots vert</t>
  </si>
  <si>
    <t>CMD01700701|MTX|Pomme de terre</t>
  </si>
  <si>
    <t>CMD01719719|MTX|Jus de fruits</t>
  </si>
  <si>
    <t>CMD01714002|MTX|Jus de fruits</t>
  </si>
  <si>
    <t>CMD01686706|MTX|Pomme de terre</t>
  </si>
  <si>
    <t>CMD01754801|MTX|Framboise</t>
  </si>
  <si>
    <t>CMD01748531|MTX|Bœuf</t>
  </si>
  <si>
    <t>CMD01743104|MTX|Petits pois</t>
  </si>
  <si>
    <t>CMD01743301|MTX|Pomme</t>
  </si>
  <si>
    <t>CMD01771504|MTX|Tomate</t>
  </si>
  <si>
    <t>CMD01743708|MTX|Carotte</t>
  </si>
  <si>
    <t>CMD01625103|PLLT|Bettrave</t>
  </si>
  <si>
    <t>CMD01645801|PEST|Bettrave</t>
  </si>
  <si>
    <t>CMD01571701|PLLT|Haricots vert</t>
  </si>
  <si>
    <t>CMD01711305|PEST|Radis</t>
  </si>
  <si>
    <t>CMD01618301|PLLT|Jus de fruits</t>
  </si>
  <si>
    <t>CMD01736901|PLLT|Bœuf</t>
  </si>
  <si>
    <t>CMD01650603|PLLT|Pomme de terre</t>
  </si>
  <si>
    <t>CMD01603303|PLLT|Carotte</t>
  </si>
  <si>
    <t>CMD01698806|PEST|Pomme de terre</t>
  </si>
  <si>
    <t>CMD01676601|PLLT|Jus de fruits</t>
  </si>
  <si>
    <t>CMD01445003|PLLT|Pomme de terre</t>
  </si>
  <si>
    <t>CMD01672501|PLLT|Agneau</t>
  </si>
  <si>
    <t>CMD01576401|PEST|Jus de fruits</t>
  </si>
  <si>
    <t>CMD01614402|PEST|Carotte</t>
  </si>
  <si>
    <t>CMD01686705|PEST|Pomme de terre</t>
  </si>
  <si>
    <t>CMD01359203|OGM|Carotte</t>
  </si>
  <si>
    <t>CMD01608501|PEST|Haricots vert</t>
  </si>
  <si>
    <t>CMD01704501|PEST|Haricots vert</t>
  </si>
  <si>
    <t>CMD01784004|PLLT|Pomme de terre</t>
  </si>
  <si>
    <t>CMD01422805|PLLT|Pomme de terre</t>
  </si>
  <si>
    <t>CMD01648602|PEST|Carotte</t>
  </si>
  <si>
    <t>CMD01742702|OGM|Pruneau</t>
  </si>
  <si>
    <t>CMD01627201|PEST|Haricots vert</t>
  </si>
  <si>
    <t>CMD01763108|PEST|Bettrave</t>
  </si>
  <si>
    <t>CMD01742607|PEST|Carotte</t>
  </si>
  <si>
    <t>CMD01490002|PLLT|Bettrave</t>
  </si>
  <si>
    <t>CMD01749404|PEST|Haricots vert</t>
  </si>
  <si>
    <t>CMD01445006|PLLT|Carotte</t>
  </si>
  <si>
    <t>CMD01490008|PEST|Bettrave</t>
  </si>
  <si>
    <t>CMD01552802|PEST|Radis</t>
  </si>
  <si>
    <t>CMD01490005|PLLT|Carotte</t>
  </si>
  <si>
    <t>CMD01445003|PLLT|Bettrave</t>
  </si>
  <si>
    <t>CMD01576311|PEST|Carotte</t>
  </si>
  <si>
    <t>CMD01603504|PEST|Concombre</t>
  </si>
  <si>
    <t>CMD01668302|PEST|Bettrave</t>
  </si>
  <si>
    <t>CMD01550603|PEST|Carotte</t>
  </si>
  <si>
    <t>CMD01711304|PEST|Bettrave</t>
  </si>
  <si>
    <t>CMD01617701|PEST|Bœuf</t>
  </si>
  <si>
    <t>CMD01568803|PEST|Bettrave</t>
  </si>
  <si>
    <t>CMD01715102|PEST|Bœuf</t>
  </si>
  <si>
    <t>CMD01790309|PEST|Agneau</t>
  </si>
  <si>
    <t>CMD01711303|PEST|Concombre</t>
  </si>
  <si>
    <t>CMD01780703|PEST|Orange</t>
  </si>
  <si>
    <t>CMD01550611|PEST|Pomme de terre</t>
  </si>
  <si>
    <t>CMD01445002|PEST|Carotte</t>
  </si>
  <si>
    <t>CMD01582605|PEST|Pomme de terre</t>
  </si>
  <si>
    <t>CMD01664405|PLLT|Pomme de terre</t>
  </si>
  <si>
    <t>CMD01684605|PEST|Porc</t>
  </si>
  <si>
    <t>CMD01625103|PLLT|Pomme de terre</t>
  </si>
  <si>
    <t>CMD01742901|PEST|Amandes</t>
  </si>
  <si>
    <t>CMD01603504|PLLT|Pomme de terre</t>
  </si>
  <si>
    <t>CMD01721605|PEST|Agneau</t>
  </si>
  <si>
    <t>CMD01749302|OGM|Oignon</t>
  </si>
  <si>
    <t>CMD01491703|PEST|Concombre</t>
  </si>
  <si>
    <t>CMD01604403|PEST|Petits pois</t>
  </si>
  <si>
    <t>CMD01570103|PEST|Haricots vert</t>
  </si>
  <si>
    <t>CMD01628103|PLLT|Carotte</t>
  </si>
  <si>
    <t>CMD01609002|PEST|Concombre</t>
  </si>
  <si>
    <t>CMD01665306|PEST|Bettrave</t>
  </si>
  <si>
    <t>CMD01497001|PEST|Citron</t>
  </si>
  <si>
    <t>CMD01671806|PLLT|Jus de fruits</t>
  </si>
  <si>
    <t>CMD01668308|PEST|Carotte</t>
  </si>
  <si>
    <t>CMD01695005|PLLT|Bœuf</t>
  </si>
  <si>
    <t>CMD01787701|PEST|Canard</t>
  </si>
  <si>
    <t>CMD01569209|PEST|Bettrave</t>
  </si>
  <si>
    <t>CMD01721601|PEST|Canard</t>
  </si>
  <si>
    <t>CMD01658002|PLLT|Concombre</t>
  </si>
  <si>
    <t>CMD01626303|PLLT|Bettrave</t>
  </si>
  <si>
    <t>CMD01780703|PEST|Petits pois</t>
  </si>
  <si>
    <t>CMD01668302|PEST|Oignon</t>
  </si>
  <si>
    <t>CMD01592301|PEST|Pomme de terre</t>
  </si>
  <si>
    <t>CMD01645605|PEST|Pruneau</t>
  </si>
  <si>
    <t>CMD01784901|PLLT|Agneau</t>
  </si>
  <si>
    <t>CMD01570101|PEST|Pruneau</t>
  </si>
  <si>
    <t>CMD01474704|PLLT|Pomme de terre</t>
  </si>
  <si>
    <t>CMD01621903|PEST|Radis</t>
  </si>
  <si>
    <t>CMD01654001|PEST|Haricots vert</t>
  </si>
  <si>
    <t>CMD01570102|PEST|Pruneau</t>
  </si>
  <si>
    <t>CMD01742608|PEST|Carotte</t>
  </si>
  <si>
    <t>CMD01630101|PEST|Oignon</t>
  </si>
  <si>
    <t>CMD01721105|PEST|Bœuf</t>
  </si>
  <si>
    <t>CMD01678505|PEST|Bœuf</t>
  </si>
  <si>
    <t>CMD01686705|PLLT|Bettrave</t>
  </si>
  <si>
    <t>CMD01552505|PEST|Oignon</t>
  </si>
  <si>
    <t>CMD01762307|PLLT|Carotte</t>
  </si>
  <si>
    <t>CMD01576312|PEST|Bettrave</t>
  </si>
  <si>
    <t>CMD01568422|PLLT|Canard</t>
  </si>
  <si>
    <t>CMD01735002|PLLT|Bœuf</t>
  </si>
  <si>
    <t>CMD01790405|PLLT|Citron</t>
  </si>
  <si>
    <t>CMD01572617|PLLT|Bœuf</t>
  </si>
  <si>
    <t>CMD01721104|PLLT|Canard</t>
  </si>
  <si>
    <t>CMD01602501|PEST|Agneau</t>
  </si>
  <si>
    <t>CMD01569203|NTR|Pomme de terre</t>
  </si>
  <si>
    <t>CMD01650605|PEST|Bettrave</t>
  </si>
  <si>
    <t>CMD01711402|PLLT|Petits pois</t>
  </si>
  <si>
    <t>CMD01763101|PLLT|Pomme de terre</t>
  </si>
  <si>
    <t>CMD01568807|PLLT|Bettrave</t>
  </si>
  <si>
    <t>CMD01603301|PEST|Bettrave</t>
  </si>
  <si>
    <t>CMD01628503|PLLT|Bœuf</t>
  </si>
  <si>
    <t>CMD01603501|PLLT|Bettrave</t>
  </si>
  <si>
    <t>CMD01646901|PLLT|Oignon</t>
  </si>
  <si>
    <t>CMD01754808|PEST|Agneau</t>
  </si>
  <si>
    <t>CMD01667104|PLLT|Concombre</t>
  </si>
  <si>
    <t>CMD01721613|PLLT|Porc</t>
  </si>
  <si>
    <t>CMD01773401|PEST|Framboise</t>
  </si>
  <si>
    <t>CMD01711303|PEST|Bettrave</t>
  </si>
  <si>
    <t>CMD01748508|PEST|Bœuf</t>
  </si>
  <si>
    <t>CMD01749302|PEST|Carotte</t>
  </si>
  <si>
    <t>CMD01626003|PLLT|Bettrave</t>
  </si>
  <si>
    <t>CMD01695013|PLLT|Jus de fruits</t>
  </si>
  <si>
    <t>CMD01748510|PEST|Jus de fruits</t>
  </si>
  <si>
    <t>CMD01517104|PEST|Bettrave</t>
  </si>
  <si>
    <t>CMD01742702|PEST|Haricots vert</t>
  </si>
  <si>
    <t>CMD01741702|PEST|Saumon</t>
  </si>
  <si>
    <t>CMD01761802|PLLT|Orange</t>
  </si>
  <si>
    <t>CMD01711303|PLLT|Bettrave</t>
  </si>
  <si>
    <t>CMD01497904|PEST|Tomate</t>
  </si>
  <si>
    <t>CMD01749309|PEST|Carotte</t>
  </si>
  <si>
    <t>CMD01721603|PEST|Bœuf</t>
  </si>
  <si>
    <t>CMD01664401|PLLT|Carotte</t>
  </si>
  <si>
    <t>CMD01576311|PLLT|Radis</t>
  </si>
  <si>
    <t>CMD01672402|PEST|Jus de fruits</t>
  </si>
  <si>
    <t>CMD01742606|NTR|Carotte</t>
  </si>
  <si>
    <t>CMD01609003|PEST|Pomme de terre</t>
  </si>
  <si>
    <t>CMD01646442|PLLT|Saumon</t>
  </si>
  <si>
    <t>CMD01650602|PEST|Carotte</t>
  </si>
  <si>
    <t>CMD01750401|MTG|Petits pois</t>
  </si>
  <si>
    <t>CMD01502002|PLLT|Bettrave</t>
  </si>
  <si>
    <t>CMD01461401|PLLT|Radis</t>
  </si>
  <si>
    <t>CMD01408209|PEST|Radis</t>
  </si>
  <si>
    <t>CMD01698806|MTG|Carotte</t>
  </si>
  <si>
    <t>CMD01643202|PEST|Jus de fruits</t>
  </si>
  <si>
    <t>CMD01612403|PLLT|Carotte</t>
  </si>
  <si>
    <t>CMD01761803|PEST|Orange</t>
  </si>
  <si>
    <t>CMD01604407|MTG|Citron</t>
  </si>
  <si>
    <t>CMD01672403|PEST|Porc</t>
  </si>
  <si>
    <t>CMD01627001|MTG|Tomate</t>
  </si>
  <si>
    <t>CMD01592202|PEST|Concombre</t>
  </si>
  <si>
    <t>CMD01658003|MTG|Pomme de terre</t>
  </si>
  <si>
    <t>CMD01357902|PEST|Pomme de terre</t>
  </si>
  <si>
    <t>CMD01778801|MTG|Fraise</t>
  </si>
  <si>
    <t>CMD01645801|PEST|Pomme de terre</t>
  </si>
  <si>
    <t>CMD01654001|PLLT|Citron</t>
  </si>
  <si>
    <t>CMD01630101|PEST|Concombre</t>
  </si>
  <si>
    <t>CMD01645807|PEST|Oignon</t>
  </si>
  <si>
    <t>CMD01626307|PEST|Oignon</t>
  </si>
  <si>
    <t>CMD01359505|MTG|Pomme de terre</t>
  </si>
  <si>
    <t>CMD01646401|PLLT|Saumon</t>
  </si>
  <si>
    <t>CMD01603301|MTG|Pomme de terre</t>
  </si>
  <si>
    <t>CMD01654002|PEST|Pruneau</t>
  </si>
  <si>
    <t>CMD01789402|MTG|Agneau</t>
  </si>
  <si>
    <t>CMD01665308|PEST|Oignon</t>
  </si>
  <si>
    <t>CMD01645801|MTG|Carotte</t>
  </si>
  <si>
    <t>CMD01552504|PEST|Oignon</t>
  </si>
  <si>
    <t>CMD01743003|MTG|Citron</t>
  </si>
  <si>
    <t>CMD01704404|PEST|Carotte</t>
  </si>
  <si>
    <t>CMD01749403|PEST|Orange</t>
  </si>
  <si>
    <t>CMD01700702|PLLT|Oignon</t>
  </si>
  <si>
    <t>CMD01552804|MTG|Carotte</t>
  </si>
  <si>
    <t>CMD01501904|PEST|Radis</t>
  </si>
  <si>
    <t>CMD01658004|MTG|Oignon</t>
  </si>
  <si>
    <t>CMD01668312|PEST|Concombre</t>
  </si>
  <si>
    <t>CMD01357904|OGM|Carotte</t>
  </si>
  <si>
    <t>CMD01376201|PEST|Haricots vert</t>
  </si>
  <si>
    <t>CMD01668304|OGM|Oignon</t>
  </si>
  <si>
    <t>CMD01407102|PLLT|Carotte</t>
  </si>
  <si>
    <t>CMD01463101|MTG|Pomme de terre</t>
  </si>
  <si>
    <t>CMD01359004|PLLT|Carotte</t>
  </si>
  <si>
    <t>CMD01749404|OGM|Citron</t>
  </si>
  <si>
    <t>CMD01749307|PEST|Carotte</t>
  </si>
  <si>
    <t>CMD01714903|MTG|Bettrave</t>
  </si>
  <si>
    <t>CMD01748519|PEST|Jus de fruits</t>
  </si>
  <si>
    <t>CMD01700501|MTG|Radis</t>
  </si>
  <si>
    <t>CMD01790309|PEST|Bœuf</t>
  </si>
  <si>
    <t>CMD01736901|MTG|Jus de fruits</t>
  </si>
  <si>
    <t>CMD01359102|OGM|Carotte</t>
  </si>
  <si>
    <t>CMD01626009|MTG|Carotte</t>
  </si>
  <si>
    <t>CMD01721621|PLLT|Agneau</t>
  </si>
  <si>
    <t>CMD01738901|MTG|Porc</t>
  </si>
  <si>
    <t>CMD01714502|PEST|Agneau</t>
  </si>
  <si>
    <t>CMD01645805|OGM|Bettrave</t>
  </si>
  <si>
    <t>CMD01603303|PLLT|Pomme de terre</t>
  </si>
  <si>
    <t>CMD01664401|MTG|Concombre</t>
  </si>
  <si>
    <t>CMD01517104|PEST|Concombre</t>
  </si>
  <si>
    <t>CMD01686702|PEST|Carotte</t>
  </si>
  <si>
    <t>CMD01626302|PEST|Concombre</t>
  </si>
  <si>
    <t>CMD01445802|PLLT|Pomme de terre</t>
  </si>
  <si>
    <t>CMD01646409|PEST|Canard</t>
  </si>
  <si>
    <t>CMD01646904|PLLT|Bettrave</t>
  </si>
  <si>
    <t>CMD01626001|PEST|Oignon</t>
  </si>
  <si>
    <t>CMD01677701|OGM|Saumon</t>
  </si>
  <si>
    <t>CMD01603303|PEST|Oignon</t>
  </si>
  <si>
    <t>CMD01646426|MTG|Porc</t>
  </si>
  <si>
    <t>CMD01573502|PEST|Bettrave</t>
  </si>
  <si>
    <t>CMD01741701|MTG|Bœuf</t>
  </si>
  <si>
    <t>CMD01654002|PEST|Haricots vert</t>
  </si>
  <si>
    <t>CMD01667901|MTG|Carotte</t>
  </si>
  <si>
    <t>CMD01711305|PEST|Bettrave</t>
  </si>
  <si>
    <t>CMD01604401|PEST|Tomate</t>
  </si>
  <si>
    <t>CMD01749301|PEST|Carotte</t>
  </si>
  <si>
    <t>CMD01664202|OGM|Radis</t>
  </si>
  <si>
    <t>CMD01392402|PLLT|Pomme de terre</t>
  </si>
  <si>
    <t>CMD01676601|PLLT|Bœuf</t>
  </si>
  <si>
    <t>CMD01474703|PEST|Bettrave</t>
  </si>
  <si>
    <t>CMD01569204|PEST|Bettrave</t>
  </si>
  <si>
    <t>CMD01749404|PEST|Tomate</t>
  </si>
  <si>
    <t>CMD01408207|PLLT|Pomme de terre</t>
  </si>
  <si>
    <t>CMD01569209|PEST|Oignon</t>
  </si>
  <si>
    <t>CMD01552803|OGM|Radis</t>
  </si>
  <si>
    <t>CMD01748531|PEST|Canard</t>
  </si>
  <si>
    <t>CMD01664406|PEST|Carotte</t>
  </si>
  <si>
    <t>CMD01714602|PEST|Saumon</t>
  </si>
  <si>
    <t>CMD01721401|PLLT|Jus de fruits</t>
  </si>
  <si>
    <t>CMD01665308|PEST|Bettrave</t>
  </si>
  <si>
    <t>CMD01700702|PLLT|Radis</t>
  </si>
  <si>
    <t>CMD01668305|PEST|Carotte</t>
  </si>
  <si>
    <t>CMD01645601|PEST|Petits pois</t>
  </si>
  <si>
    <t>CMD01470601|PEST|Carotte</t>
  </si>
  <si>
    <t>CMD01614403|PLLT|Pomme de terre</t>
  </si>
  <si>
    <t>CMD01595602|PEST|Carotte</t>
  </si>
  <si>
    <t>CMD01484510|MTG|Bœuf</t>
  </si>
  <si>
    <t>CMD01568801|PEST|Bettrave</t>
  </si>
  <si>
    <t>CMD01491703|OGM|Pomme de terre</t>
  </si>
  <si>
    <t>CMD01612403|PEST|Bettrave</t>
  </si>
  <si>
    <t>CMD01700502|PLLT|Pomme de terre</t>
  </si>
  <si>
    <t>CMD01546204|PEST|Concombre</t>
  </si>
  <si>
    <t>CMD01695005|MTG|Bœuf</t>
  </si>
  <si>
    <t>CMD01648401|PEST|Haricots vert</t>
  </si>
  <si>
    <t>CMD01614402|PLLT|Pomme de terre</t>
  </si>
  <si>
    <t>CMD01668306|NTR|Carotte</t>
  </si>
  <si>
    <t>CMD01795101|NTR|Jus de fruits</t>
  </si>
  <si>
    <t>CMD01748508|SCR|Jus de fruits</t>
  </si>
  <si>
    <t>CMD01573403|NTR|Pomme de terre</t>
  </si>
  <si>
    <t>CMD01646411|NTR|Jus de fruits</t>
  </si>
  <si>
    <t>CMD01645805|NTR|Radis</t>
  </si>
  <si>
    <t>CMD01578905|NTR|Pomme de terre</t>
  </si>
  <si>
    <t>CMD01773001|NTR|Raisin</t>
  </si>
  <si>
    <t>CMD01600202|MTG|Bœuf</t>
  </si>
  <si>
    <t>CMD01592202|NTR|Carotte</t>
  </si>
  <si>
    <t>CMD01603503|NTR|Pomme de terre</t>
  </si>
  <si>
    <t>CMD01586101|NTR|Tomate</t>
  </si>
  <si>
    <t>CMD01762309|NTR|Pomme de terre</t>
  </si>
  <si>
    <t>CMD01552806|MTG|Pomme de terre</t>
  </si>
  <si>
    <t>CMD01509707|NTR|Pomme de terre</t>
  </si>
  <si>
    <t>CMD01648402|NTR|Haricots vert</t>
  </si>
  <si>
    <t>CMD01695008|NTR|Bœuf</t>
  </si>
  <si>
    <t>CMD01784004|NTR|Pomme de terre</t>
  </si>
  <si>
    <t>CMD01568433|NTR|Agneau</t>
  </si>
  <si>
    <t>CMD01359002|MTG|Pomme de terre</t>
  </si>
  <si>
    <t>CMD01360701|NTR|Porc</t>
  </si>
  <si>
    <t>CMD01686301|NTR|Pomme de terre</t>
  </si>
  <si>
    <t>CMD01625102|NTR|Pomme de terre</t>
  </si>
  <si>
    <t>CMD01501903|NTR|Bettrave</t>
  </si>
  <si>
    <t>CMD01743002|MTG|Orange</t>
  </si>
  <si>
    <t>CMD01668312|NTR|Pomme de terre</t>
  </si>
  <si>
    <t>CMD01578907|NTR|Carotte</t>
  </si>
  <si>
    <t>CMD01665302|NTR|Pomme de terre</t>
  </si>
  <si>
    <t>CMD01603501|NTR|Carotte</t>
  </si>
  <si>
    <t>CMD01461705|NTR|Petits pois</t>
  </si>
  <si>
    <t>CMD01667103|MTG|Radis</t>
  </si>
  <si>
    <t>CMD01742801|NTR|Amandes</t>
  </si>
  <si>
    <t>CMD01743701|NTR|Carotte</t>
  </si>
  <si>
    <t>CMD01765707|NTR|Radis</t>
  </si>
  <si>
    <t>CMD01668305|MTG|Concombre</t>
  </si>
  <si>
    <t>CMD01742701|SCR|Tomate</t>
  </si>
  <si>
    <t>CMD01390401|MTG|Pomme de terre</t>
  </si>
  <si>
    <t>CMD01702103|NTR|Pomme de terre</t>
  </si>
  <si>
    <t>CMD01646442|NTR|Jus de fruits</t>
  </si>
  <si>
    <t>CMD01645806|NTR|Pomme de terre</t>
  </si>
  <si>
    <t>CMD01645604|NTR|Tomate</t>
  </si>
  <si>
    <t>CMD01568805|NTR|Carotte</t>
  </si>
  <si>
    <t>CMD01750303|NTR|Petits pois</t>
  </si>
  <si>
    <t>CMD01597705|NTR|Jus de fruits</t>
  </si>
  <si>
    <t>CMD01501904|NTR|Carotte</t>
  </si>
  <si>
    <t>CMD01721201|NTR|Pomme de terre</t>
  </si>
  <si>
    <t>CMD01569209|NTR|Carotte</t>
  </si>
  <si>
    <t>CMD01750305|NTR|Tomate</t>
  </si>
  <si>
    <t>CMD01742702|NTR|Tomate</t>
  </si>
  <si>
    <t>CMD01608905|NTR|Carotte</t>
  </si>
  <si>
    <t>CMD01684604|NTR|Porc</t>
  </si>
  <si>
    <t>CMD01700702|NTR|Carotte</t>
  </si>
  <si>
    <t>CMD01745107|NTR|Pomme de terre</t>
  </si>
  <si>
    <t>CMD01790407|NTR|Bœuf</t>
  </si>
  <si>
    <t>CMD01765707|NTR|Pomme de terre</t>
  </si>
  <si>
    <t>CMD01586201|NTR|Pomme de terre</t>
  </si>
  <si>
    <t>CMD01616101|NTR|Jus de fruits</t>
  </si>
  <si>
    <t>CMD01790315|NTR|Canard</t>
  </si>
  <si>
    <t>CMD01772201|NTR|Framboise</t>
  </si>
  <si>
    <t>CMD01696302|NTR|Jus de fruits</t>
  </si>
  <si>
    <t>CMD01754804|NTR|Framboise</t>
  </si>
  <si>
    <t>CMD01749307|NTR|Carotte</t>
  </si>
  <si>
    <t>CMD01721608|NTR|Jus de fruits</t>
  </si>
  <si>
    <t>CMD01692707|NTR|Jus de fruits</t>
  </si>
  <si>
    <t>CMD01742703|NTR|Tomate</t>
  </si>
  <si>
    <t>CMD01392804|NTR|Pomme de terre</t>
  </si>
  <si>
    <t>CMD01711301|NTR|Carotte</t>
  </si>
  <si>
    <t>CMD01408208|NTR|Pomme de terre</t>
  </si>
  <si>
    <t>CMD01749302|NTR|Pomme de terre</t>
  </si>
  <si>
    <t>CMD01748539|NTR|Jus de fruits</t>
  </si>
  <si>
    <t>CMD01710004|NTR|Tomate</t>
  </si>
  <si>
    <t>CMD01646422|NTR|Jus de fruits</t>
  </si>
  <si>
    <t>CMD01720505|NTR|Tomate</t>
  </si>
  <si>
    <t>CMD01678601|NTR|Bœuf</t>
  </si>
  <si>
    <t>CMD01711303|NTR|Pomme de terre</t>
  </si>
  <si>
    <t>CMD01586501|NTR|Tomate</t>
  </si>
  <si>
    <t>CMD01604801|NTR|Jus de fruits</t>
  </si>
  <si>
    <t>CMD01748512|NTR|Jus de fruits</t>
  </si>
  <si>
    <t>CMD01597505|MTG|Bœuf</t>
  </si>
  <si>
    <t>CMD01691812|NTR|Pomme</t>
  </si>
  <si>
    <t>CMD01790301|NTR|Saumon</t>
  </si>
  <si>
    <t>CMD01626604|NTR|Pomme de terre</t>
  </si>
  <si>
    <t>CMD01720514|NTR|Bœuf</t>
  </si>
  <si>
    <t>CMD01748517|NTR|Jus de fruits</t>
  </si>
  <si>
    <t>CMD01664402|NTR|Pomme de terre</t>
  </si>
  <si>
    <t>CMD01692702|NTR|Bœuf</t>
  </si>
  <si>
    <t>CMD01592001|NTR|Jus de fruits</t>
  </si>
  <si>
    <t>CMD01626303|NTR|Pomme de terre</t>
  </si>
  <si>
    <t>CMD01490001|NTR|Bettrave</t>
  </si>
  <si>
    <t>CMD01490203|NTR|Pomme de terre</t>
  </si>
  <si>
    <t>CMD01576305|NTR|Radis</t>
  </si>
  <si>
    <t>CMD01553701|NTR|Pomme de terre</t>
  </si>
  <si>
    <t>CMD01392204|MTG|Pomme de terre</t>
  </si>
  <si>
    <t>CMD01749309|NTR|Pomme de terre</t>
  </si>
  <si>
    <t>CMD01734701|MTG|Agneau</t>
  </si>
  <si>
    <t>CMD01698801|NTR|Carotte</t>
  </si>
  <si>
    <t>CMD01645603|MTG|Petits pois</t>
  </si>
  <si>
    <t>CMD01790310|NTR|Bœuf</t>
  </si>
  <si>
    <t>CMD01646462|NTR|Agneau</t>
  </si>
  <si>
    <t>CMD01748535|NTR|Saumon</t>
  </si>
  <si>
    <t>CMD01695015|NTR|Porc</t>
  </si>
  <si>
    <t>CMD01646443|NTR|Jus de fruits</t>
  </si>
  <si>
    <t>CMD01650604|MTG|Oignon</t>
  </si>
  <si>
    <t>CMD01612402|NTR|Carotte</t>
  </si>
  <si>
    <t>CMD01695008|SCR|Jus de fruits</t>
  </si>
  <si>
    <t>CMD01591704|SCR|Jus de fruits</t>
  </si>
  <si>
    <t>CMD01695020|SCR|Jus de fruits</t>
  </si>
  <si>
    <t>CMD01648402|SCR|Tomate</t>
  </si>
  <si>
    <t>CMD01646445|SCR|Jus de fruits</t>
  </si>
  <si>
    <t>CMD01691010|BACT|Pomme de terre</t>
  </si>
  <si>
    <t>CMD01766801|SCR|Pomme de terre</t>
  </si>
  <si>
    <t>CMD01646405|SCR|Jus de fruits</t>
  </si>
  <si>
    <t>CMD01646456|SCR|Jus de fruits</t>
  </si>
  <si>
    <t>CMD01645601|SCR|Tomate</t>
  </si>
  <si>
    <t>CMD01745107|SCR|Pomme de terre</t>
  </si>
  <si>
    <t>CMD01778802|SCR|Raisin</t>
  </si>
  <si>
    <t>CMD01627201|SCR|Tomate</t>
  </si>
  <si>
    <t>CMD01761805|SCR|Tomate</t>
  </si>
  <si>
    <t>CMD01770810|SCR|Pomme</t>
  </si>
  <si>
    <t>CMD01753504|SCR|Pomme de terre</t>
  </si>
  <si>
    <t>CMD01720102|SCR|Jus de fruits</t>
  </si>
  <si>
    <t>CMD01761802|SCR|Tomate</t>
  </si>
  <si>
    <t>CMD01672005|SCR|Pomme de terre</t>
  </si>
  <si>
    <t>CMD01748539|SCR|Jus de fruits</t>
  </si>
  <si>
    <t>CMD01711303|SCR|Pomme de terre</t>
  </si>
  <si>
    <t>CMD01753701|SCR|Jus de fruits</t>
  </si>
  <si>
    <t>CMD01516304|SCR|Pomme de terre</t>
  </si>
  <si>
    <t>CMD01742604|SCR|Pomme de terre</t>
  </si>
  <si>
    <t>CMD01700502|SCR|Pomme de terre</t>
  </si>
  <si>
    <t>CMD01779203|SCR|Tomate</t>
  </si>
  <si>
    <t>CMD01602502|SCR|Jus de fruits</t>
  </si>
  <si>
    <t>CMD01742607|SCR|Pomme de terre</t>
  </si>
  <si>
    <t>CMD01721102|SCR|Jus de fruits</t>
  </si>
  <si>
    <t>CMD01692706|BACT|Jus de fruits</t>
  </si>
  <si>
    <t>CMD01693302|BACT|Tomate</t>
  </si>
  <si>
    <t>CMD01668305|SCR|Bettrave</t>
  </si>
  <si>
    <t>CMD01704401|SCR|Pomme de terre</t>
  </si>
  <si>
    <t>CMD01790407|SCR|Saumon</t>
  </si>
  <si>
    <t>CMD01750204|SCR|Haricots vert</t>
  </si>
  <si>
    <t>CMD01743707|SCR|Pomme de terre</t>
  </si>
  <si>
    <t>CMD01568423|SCR|Jus de fruits</t>
  </si>
  <si>
    <t>CMD01735001|SCR|Jus de fruits</t>
  </si>
  <si>
    <t>CMD01549403|BACT|Pomme de terre</t>
  </si>
  <si>
    <t>CMD01784002|BACT|Carotte</t>
  </si>
  <si>
    <t>CMD01474301|SCR|Pomme de terre</t>
  </si>
  <si>
    <t>CMD01691010|SCR|Bettrave</t>
  </si>
  <si>
    <t>CMD01645804|SCR|Pomme de terre</t>
  </si>
  <si>
    <t>CMD01552501|BACT|Pomme de terre</t>
  </si>
  <si>
    <t>CMD01700701|SCR|Pomme de terre</t>
  </si>
  <si>
    <t>CMD01693303|SCR|Tomate</t>
  </si>
  <si>
    <t>CMD01621902|SCR|Pomme de terre</t>
  </si>
  <si>
    <t>CMD01568419|SCR|Jus de fruits</t>
  </si>
  <si>
    <t>CMD01597703|SCR|Jus de fruits</t>
  </si>
  <si>
    <t>CMD01691006|NTR|Oignon</t>
  </si>
  <si>
    <t>CMD01779202|SCR|Tomate</t>
  </si>
  <si>
    <t>CMD01748532|SCR|Jus de fruits</t>
  </si>
  <si>
    <t>CMD01408202|NTR|Pomme de terre</t>
  </si>
  <si>
    <t>CMD01749201|SCR|Pomme de terre</t>
  </si>
  <si>
    <t>CMD01749401|SCR|Tomate</t>
  </si>
  <si>
    <t>CMD01771513|BACT|Pomme</t>
  </si>
  <si>
    <t>CMD01765204|SCR|Jus de fruits</t>
  </si>
  <si>
    <t>CMD01686702|SCR|Pomme de terre</t>
  </si>
  <si>
    <t>CMD01372701|SCR|Pomme de terre</t>
  </si>
  <si>
    <t>CMD01748519|SCR|Jus de fruits</t>
  </si>
  <si>
    <t>CMD01720504|SCR|Tomate</t>
  </si>
  <si>
    <t>CMD01497001|SCR|Tomate</t>
  </si>
  <si>
    <t>CMD01550605|SCR|Pomme de terre</t>
  </si>
  <si>
    <t>CMD01773101|SCR|Pomme</t>
  </si>
  <si>
    <t>CMD01748501|SCR|Jus de fruits</t>
  </si>
  <si>
    <t>CMD01715602|SCR|Jus de fruits</t>
  </si>
  <si>
    <t>CMD01750302|BACT|Petits pois</t>
  </si>
  <si>
    <t>CMD01392601|SCR|Pomme de terre</t>
  </si>
  <si>
    <t>CMD01491703|SCR|Pomme de terre</t>
  </si>
  <si>
    <t>CMD01601430|BACT|Jus de fruits</t>
  </si>
  <si>
    <t>CMD01461402|SCR|Pomme de terre</t>
  </si>
  <si>
    <t>CMD01646458|BACT|Pomme de terre</t>
  </si>
  <si>
    <t>CMD01754816|SCR|Tomate</t>
  </si>
  <si>
    <t>CMD01665306|SCR|Carotte</t>
  </si>
  <si>
    <t>CMD01592202|BACT|Pomme de terre</t>
  </si>
  <si>
    <t>CMD01359801|SCR|Pomme de terre</t>
  </si>
  <si>
    <t>CMD01568411|NTR|Jus de fruits</t>
  </si>
  <si>
    <t>CMD01779001|SCR|Pomme</t>
  </si>
  <si>
    <t>CMD01678501|SCR|Jus de fruits</t>
  </si>
  <si>
    <t>CMD01742702|SCR|Haricots vert</t>
  </si>
  <si>
    <t>CMD01691403|SCR|Radis</t>
  </si>
  <si>
    <t>CMD01646436|SCR|Jus de fruits</t>
  </si>
  <si>
    <t>CMD01604402|SCR|Tomate</t>
  </si>
  <si>
    <t>CMD01360804|SCR|Jus de fruits</t>
  </si>
  <si>
    <t>CMD01600202|SCR|Jus de fruits</t>
  </si>
  <si>
    <t>CMD01749206|SCR|Pomme de terre</t>
  </si>
  <si>
    <t>CMD01665307|SCR|Pomme de terre</t>
  </si>
  <si>
    <t>CMD01573301|SCR|Pomme de terre</t>
  </si>
  <si>
    <t>CMD01721603|SCR|Jus de fruits</t>
  </si>
  <si>
    <t>CMD01780803|SCR|Haricots vert</t>
  </si>
  <si>
    <t>CMD01749403|SCR|Tomate</t>
  </si>
  <si>
    <t>CMD01743602|BACT|Pomme</t>
  </si>
  <si>
    <t>CMD01790305|SCR|Jus de fruits</t>
  </si>
  <si>
    <t>CMD01621801|SCR|Tomate</t>
  </si>
  <si>
    <t>CMD01695017|SCR|Jus de fruits</t>
  </si>
  <si>
    <t>CMD01690612|SCR|Jus de fruits</t>
  </si>
  <si>
    <t>CMD01749305|SCR|Pomme de terre</t>
  </si>
  <si>
    <t>CMD01691008|SCR|Pomme de terre</t>
  </si>
  <si>
    <t>CMD01686705|SCR|Pomme de terre</t>
  </si>
  <si>
    <t>CMD01630007|SCR|Jus de fruits</t>
  </si>
  <si>
    <t>CMD01646403|SCR|Jus de fruits</t>
  </si>
  <si>
    <t>CMD01650602|SCR|Pomme de terre</t>
  </si>
  <si>
    <t>CMD01747401|BACT|Pomme</t>
  </si>
  <si>
    <t>CMD01748529|SCR|Jus de fruits</t>
  </si>
  <si>
    <t>CMD01763102|NTR|Concombre</t>
  </si>
  <si>
    <t>CMD01748505|NTR|Bœuf</t>
  </si>
  <si>
    <t>CMD01695010|SCR|Jus de fruits</t>
  </si>
  <si>
    <t>CMD01773501|SCR|Pomme</t>
  </si>
  <si>
    <t>CMD01392205|SCR|Pomme de terre</t>
  </si>
  <si>
    <t>CMD01586401|SCR|Tomate</t>
  </si>
  <si>
    <t>CMD01646413|SCR|Jus de fruits</t>
  </si>
  <si>
    <t>CMD01765202|SCR|Jus de fruits</t>
  </si>
  <si>
    <t>CMD01742605|SCR|Pomme de terre</t>
  </si>
  <si>
    <t>CMD01773401|SCR|Pomme</t>
  </si>
  <si>
    <t>CMD01772801|SCR|Pomme</t>
  </si>
  <si>
    <t>CMD01748101|BACT|Pomme</t>
  </si>
  <si>
    <t>CMD01407103|SCR|Pomme de terre</t>
  </si>
  <si>
    <t>CMD01667103|SCR|Pomme de terre</t>
  </si>
  <si>
    <t>CMD01447701|SCR|Tomate</t>
  </si>
  <si>
    <t>CMD01490006|SCR|Bettrave</t>
  </si>
  <si>
    <t>CMD01573501|SCR|Pomme de terre</t>
  </si>
  <si>
    <t>CMD01721621|BACT|Jus de fruits</t>
  </si>
  <si>
    <t>CMD01646429|SCR|Jus de fruits</t>
  </si>
  <si>
    <t>CMD01570103|NTR|Tomate</t>
  </si>
  <si>
    <t>CMD01748533|SCR|Jus de fruits</t>
  </si>
  <si>
    <t>CMD01461706|SCR|Tomate</t>
  </si>
  <si>
    <t>CMD01597504|BACT|Jus de fruits</t>
  </si>
  <si>
    <t>CMD01763003|NTR|Haricots vert</t>
  </si>
  <si>
    <t>CMD01665305|SCR|Pomme de terre</t>
  </si>
  <si>
    <t>CMD01686705|BACT|Pomme de terre</t>
  </si>
  <si>
    <t>CMD01721608|SCR|Bœuf</t>
  </si>
  <si>
    <t>CMD01750701|SCR|Pomme</t>
  </si>
  <si>
    <t>CMD01743002|SCR|Tomate</t>
  </si>
  <si>
    <t>CMD01770803|SCR|Pomme</t>
  </si>
  <si>
    <t>CMD01711402|SCR|Tomate</t>
  </si>
  <si>
    <t>CMD01572613|SCR|Jus de fruits</t>
  </si>
  <si>
    <t>CMD01747301|BACT|Raisin</t>
  </si>
  <si>
    <t>CMD01715103|SCR|Jus de fruits</t>
  </si>
  <si>
    <t>CMD01646411|SCR|Jus de fruits</t>
  </si>
  <si>
    <t>CMD01749402|SCR|Tomate</t>
  </si>
  <si>
    <t>CMD01622102|SCR|Tomate</t>
  </si>
  <si>
    <t>CMD01692702|SCR|Jus de fruits</t>
  </si>
  <si>
    <t>CMD01784001|BACT|Concombre</t>
  </si>
  <si>
    <t>CMD01749304|SCR|Pomme de terre</t>
  </si>
  <si>
    <t>CMD01761801|BACT|Orange</t>
  </si>
  <si>
    <t>CMD01790302|SCR|Agneau</t>
  </si>
  <si>
    <t>CMD01750304|SCR|Tomate</t>
  </si>
  <si>
    <t>CMD01761801|SCR|Tomate</t>
  </si>
  <si>
    <t>CMD01748515|SCR|Jus de fruits</t>
  </si>
  <si>
    <t>CMD01773803|BACT|Fraise</t>
  </si>
  <si>
    <t>CMD01686701|SCR|Pomme de terre</t>
  </si>
  <si>
    <t>CMD01773101|BACT|Raisin</t>
  </si>
  <si>
    <t>CMD01695016|SCR|Jus de fruits</t>
  </si>
  <si>
    <t>CMD01603301|SCR|Carotte</t>
  </si>
  <si>
    <t>CMD01743005|SCR|Tomate</t>
  </si>
  <si>
    <t>CMD01779201|SCR|Tomate</t>
  </si>
  <si>
    <t>CMD01750601|SCR|Framboise</t>
  </si>
  <si>
    <t>CMD01749206|SCR|Oignon</t>
  </si>
  <si>
    <t>CMD01695021|BACT|Jus de fruits</t>
  </si>
  <si>
    <t>CMD01743003|SCR|Tomate</t>
  </si>
  <si>
    <t>CMD01448502|SCR|Pomme de terre</t>
  </si>
  <si>
    <t>CMD01501906|BACT|Pomme de terre</t>
  </si>
  <si>
    <t>CMD01721612|SCR|Jus de fruits</t>
  </si>
  <si>
    <t>CMD01646901|SCR|Pomme de terre</t>
  </si>
  <si>
    <t>CMD01774001|BACT|Pomme</t>
  </si>
  <si>
    <t>CMD01392403|SCR|Pomme de terre</t>
  </si>
  <si>
    <t>CMD01779101|BACT|Framboise</t>
  </si>
  <si>
    <t>CMD01592202|SCR|Pomme de terre</t>
  </si>
  <si>
    <t>CMD01737301|SCR|Jus de fruits</t>
  </si>
  <si>
    <t>CMD01737201|BACT|Jus de fruits</t>
  </si>
  <si>
    <t>CMD01763111|BACT|Pomme de terre</t>
  </si>
  <si>
    <t>CMD01743402|BACT|Pomme</t>
  </si>
  <si>
    <t>CMD01780806|SCR|Tomate</t>
  </si>
  <si>
    <t>CMD01407102|SCR|Pomme de terre</t>
  </si>
  <si>
    <t>CMD01568807|BACT|Carotte</t>
  </si>
  <si>
    <t>CMD01595402|BACT|Pomme de terre</t>
  </si>
  <si>
    <t>CMD01720512|SCR|Jus de fruits</t>
  </si>
  <si>
    <t>CMD01646448|SCR|Jus de fruits</t>
  </si>
  <si>
    <t>CMD01790301|BACT|Porc</t>
  </si>
  <si>
    <t>CMD01720514|BACT|Jus de fruits</t>
  </si>
  <si>
    <t>CMD01750201|SCR|Tomate</t>
  </si>
  <si>
    <t>CMD01734701|SCR|Jus de fruits</t>
  </si>
  <si>
    <t>CMD01648401|SCR|Tomate</t>
  </si>
  <si>
    <t>CMD01753503|SCR|Pomme de terre</t>
  </si>
  <si>
    <t>CMD01711302|BACT|Pomme de terre</t>
  </si>
  <si>
    <t>CMD01710005|SCR|Tomate</t>
  </si>
  <si>
    <t>CMD01601425|BACT|Jus de fruits</t>
  </si>
  <si>
    <t>CMD01646445|BACT|Jus de fruits</t>
  </si>
  <si>
    <t>CMD01750702|SCR|Pomme</t>
  </si>
  <si>
    <t>CMD01704403|SCR|Pomme de terre</t>
  </si>
  <si>
    <t>CMD01789801|SCR|Jus de fruits</t>
  </si>
  <si>
    <t>CMD01509701|SCR|Carotte</t>
  </si>
  <si>
    <t>CMD01748301|SCR|Pomme</t>
  </si>
  <si>
    <t>CMD01686703|BACT|Pomme de terre</t>
  </si>
  <si>
    <t>CMD01630101|BACT|Pomme de terre</t>
  </si>
  <si>
    <t>CMD01784002|SCR|Pomme de terre</t>
  </si>
  <si>
    <t>CMD01763110|BACT|Pomme de terre</t>
  </si>
  <si>
    <t>CMD01714701|BACT|Jus de fruits</t>
  </si>
  <si>
    <t>CMD01626302|BACT|Pomme de terre</t>
  </si>
  <si>
    <t>CMD01461401|BACT|Pomme de terre</t>
  </si>
  <si>
    <t>CMD01592201|SCR|Radis</t>
  </si>
  <si>
    <t>CMD01771505|SCR|Tomate</t>
  </si>
  <si>
    <t>CMD01710005|BACT|Tomate</t>
  </si>
  <si>
    <t>CMD01780805|BACT|Tomate</t>
  </si>
  <si>
    <t>CMD01595704|SCR|Pomme de terre</t>
  </si>
  <si>
    <t>CMD01763109|BACT|Pomme de terre</t>
  </si>
  <si>
    <t>CMD01743705|SCR|Pomme de terre</t>
  </si>
  <si>
    <t>CMD01568437|SCR|Jus de fruits</t>
  </si>
  <si>
    <t>CMD01667902|SCR|Pomme de terre</t>
  </si>
  <si>
    <t>CMD01739602|SCR|Jus de fruits</t>
  </si>
  <si>
    <t>CMD01568430|SCR|Jus de fruits</t>
  </si>
  <si>
    <t>CMD01645604|BACT|Orange</t>
  </si>
  <si>
    <t>CMD01748503|SCR|Jus de fruits</t>
  </si>
  <si>
    <t>CMD01742605|SCR|Carotte</t>
  </si>
  <si>
    <t>CMD01668301|SCR|Pomme de terre</t>
  </si>
  <si>
    <t>CMD01754803|SCR|Pomme</t>
  </si>
  <si>
    <t>CMD01686705|SCR|Carotte</t>
  </si>
  <si>
    <t>CMD01761806|SCR|Tomate</t>
  </si>
  <si>
    <t>CMD01765702|SCR|Pomme de terre</t>
  </si>
  <si>
    <t>CMD01692701|SCR|Jus de fruits</t>
  </si>
  <si>
    <t>CMD01672404|BACT|Jus de fruits</t>
  </si>
  <si>
    <t>CMD01497902|SCR|Tomate</t>
  </si>
  <si>
    <t>CMD01490007|BACT|Bettrave</t>
  </si>
  <si>
    <t>CMD01695014|SCR|Jus de fruits</t>
  </si>
  <si>
    <t>CMD01490008|BACT|Pomme de terre</t>
  </si>
  <si>
    <t>CMD01761805|SCR|Pruneau</t>
  </si>
  <si>
    <t>CMD01789401|SCR|Jus de fruits</t>
  </si>
  <si>
    <t>CMD01748510|SCR|Jus de fruits</t>
  </si>
  <si>
    <t>CMD01784007|SCR|Pomme de terre</t>
  </si>
  <si>
    <t>CMD01773902|SCR|Pomme</t>
  </si>
  <si>
    <t>CMD01780704|SCR|Tomate</t>
  </si>
  <si>
    <t>CMD01772001|SCR|Pomme</t>
  </si>
  <si>
    <t>CMD01603304|OGM|Radis</t>
  </si>
  <si>
    <t>CMD01721401|PLLT|Bœuf</t>
  </si>
  <si>
    <t>CMD01569205|PEST|Concombre</t>
  </si>
  <si>
    <t>CMD01668306|PEST|Oignon</t>
  </si>
  <si>
    <t>CMD01763001|PLLT|Tomate</t>
  </si>
  <si>
    <t>CMD01517105|OGM|Bettrave</t>
  </si>
  <si>
    <t>CMD01626604|PEST|Concombre</t>
  </si>
  <si>
    <t>CMD01547305|PEST|Oignon</t>
  </si>
  <si>
    <t>CMD01502005|PEST|Concombre</t>
  </si>
  <si>
    <t>CMD01552803|PEST|Oignon</t>
  </si>
  <si>
    <t>CMD01408907|PLLT|Bettrave</t>
  </si>
  <si>
    <t>CMD01645806|PEST|Carotte</t>
  </si>
  <si>
    <t>CMD01391003|PEST|Pomme de terre</t>
  </si>
  <si>
    <t>CMD01517102|PLLT|Carotte</t>
  </si>
  <si>
    <t>CMD01490001|PEST|Pomme de terre</t>
  </si>
  <si>
    <t>CMD01721606|PEST|Bœuf</t>
  </si>
  <si>
    <t>CMD01702101|PLLT|Carotte</t>
  </si>
  <si>
    <t>CMD01779602|PLLT|Petits pois</t>
  </si>
  <si>
    <t>CMD01645605|PEST|Orange</t>
  </si>
  <si>
    <t>CMD01586501|PLLT|Tomate</t>
  </si>
  <si>
    <t>CMD01592201|OGM|Bettrave</t>
  </si>
  <si>
    <t>CMD01600203|PEST|Bœuf</t>
  </si>
  <si>
    <t>CMD01501903|OGM|Carotte</t>
  </si>
  <si>
    <t>CMD01749305|PLLT|Radis</t>
  </si>
  <si>
    <t>CMD01704401|PEST|Bettrave</t>
  </si>
  <si>
    <t>CMD01667102|PLLT|Carotte</t>
  </si>
  <si>
    <t>CMD01502005|PLLT|Bettrave</t>
  </si>
  <si>
    <t>CMD01668312|PEST|Carotte</t>
  </si>
  <si>
    <t>CMD01672603|PLLT|Jus de fruits</t>
  </si>
  <si>
    <t>CMD01568410|PLLT|Porc</t>
  </si>
  <si>
    <t>CMD01790303|PEST|Porc</t>
  </si>
  <si>
    <t>CMD01650603|PLLT|Carotte</t>
  </si>
  <si>
    <t>CMD01550608|PEST|Bettrave</t>
  </si>
  <si>
    <t>CMD01604401|PEST|Haricots vert</t>
  </si>
  <si>
    <t>CMD01780803|PEST|Tomate</t>
  </si>
  <si>
    <t>CMD01602501|OGM|Porc</t>
  </si>
  <si>
    <t>CMD01672018|PEST|Agneau</t>
  </si>
  <si>
    <t>CMD01646447|PEST|Canard</t>
  </si>
  <si>
    <t>CMD01650604|PEST|Bettrave</t>
  </si>
  <si>
    <t>CMD01586401|OGM|Tomate</t>
  </si>
  <si>
    <t>CMD01546702|PEST|Bettrave</t>
  </si>
  <si>
    <t>CMD01748539|PEST|Porc</t>
  </si>
  <si>
    <t>CMD01461705|PEST|Haricots vert</t>
  </si>
  <si>
    <t>CMD01448504|PEST|Carotte</t>
  </si>
  <si>
    <t>CMD01503402|PEST|Bettrave</t>
  </si>
  <si>
    <t>CMD01576311|PLLT|Bettrave</t>
  </si>
  <si>
    <t>CMD01771511|PEST|Raisin</t>
  </si>
  <si>
    <t>CMD01795106|PEST|Porc</t>
  </si>
  <si>
    <t>CMD01595605|PEST|Carotte</t>
  </si>
  <si>
    <t>CMD01763114|PLLT|Carotte</t>
  </si>
  <si>
    <t>CMD01627201|PLLT|Orange</t>
  </si>
  <si>
    <t>CMD01698801|PLLT|Bettrave</t>
  </si>
  <si>
    <t>CMD01608301|OGM|Orange</t>
  </si>
  <si>
    <t>CMD01490008|OGM|Carotte</t>
  </si>
  <si>
    <t>CMD01714602|NTR|Jus de fruits</t>
  </si>
  <si>
    <t>CMD01614403|PEST|Carotte</t>
  </si>
  <si>
    <t>CMD01390403|OGM|Radis</t>
  </si>
  <si>
    <t>CMD01645806|PLLT|Bettrave</t>
  </si>
  <si>
    <t>CMD01573503|PEST|Radis</t>
  </si>
  <si>
    <t>CMD01509709|PEST|Concombre</t>
  </si>
  <si>
    <t>CMD01569205|OGM|Radis</t>
  </si>
  <si>
    <t>CMD01704401|PEST|Concombre</t>
  </si>
  <si>
    <t>CMD01408204|OGM|Carotte</t>
  </si>
  <si>
    <t>CMD01765702|PEST|Carotte</t>
  </si>
  <si>
    <t>CMD01789402|PEST|Bœuf</t>
  </si>
  <si>
    <t>CMD01665301|PEST|Carotte</t>
  </si>
  <si>
    <t>CMD01702101|PEST|Bettrave</t>
  </si>
  <si>
    <t>CMD01645803|OGM|Carotte</t>
  </si>
  <si>
    <t>CMD01734701|PEST|Jus de fruits</t>
  </si>
  <si>
    <t>CMD01626302|PEST|Radis</t>
  </si>
  <si>
    <t>CMD01503501|PEST|Canard</t>
  </si>
  <si>
    <t>CMD01603504|PEST|Carotte</t>
  </si>
  <si>
    <t>CMD01645604|MTG|Haricots vert</t>
  </si>
  <si>
    <t>CMD01736902|PEST|Jus de fruits</t>
  </si>
  <si>
    <t>CMD01603503|PEST|Radis</t>
  </si>
  <si>
    <t>CMD01691002|PLLT|Bettrave</t>
  </si>
  <si>
    <t>CMD01646447|PEST|Porc</t>
  </si>
  <si>
    <t>CMD01648401|PEST|Orange</t>
  </si>
  <si>
    <t>CMD01630102|PEST|Pomme de terre</t>
  </si>
  <si>
    <t>CMD01586401|PLLT|Haricots vert</t>
  </si>
  <si>
    <t>CMD01784005|PEST|Radis</t>
  </si>
  <si>
    <t>CMD01614404|PLLT|Bettrave</t>
  </si>
  <si>
    <t>CMD01569204|PEST|Radis</t>
  </si>
  <si>
    <t>CMD01445002|PEST|Pomme de terre</t>
  </si>
  <si>
    <t>CMD01754701|PEST|Bœuf</t>
  </si>
  <si>
    <t>CMD01552801|PEST|Pomme de terre</t>
  </si>
  <si>
    <t>CMD01778701|PEST|Framboise</t>
  </si>
  <si>
    <t>CMD01765703|PEST|Carotte</t>
  </si>
  <si>
    <t>CMD01715001|MTG|Jus de fruits</t>
  </si>
  <si>
    <t>CMD01711403|NTR|Tomate</t>
  </si>
  <si>
    <t>CMD01626009|PEST|Radis</t>
  </si>
  <si>
    <t>CMD01668301|PLLT|Carotte</t>
  </si>
  <si>
    <t>CMD01546205|PEST|Radis</t>
  </si>
  <si>
    <t>CMD01780805|PEST|Tomate</t>
  </si>
  <si>
    <t>CMD01660201|SCR|Tomate</t>
  </si>
  <si>
    <t>CMD01351607|PEST|Pomme de terre</t>
  </si>
  <si>
    <t>CMD01659901|PLLT|Tomate</t>
  </si>
  <si>
    <t>CMD01582603|PEST|Bettrave</t>
  </si>
  <si>
    <t>CMD01609004|PEST|Carotte</t>
  </si>
  <si>
    <t>CMD01550603|PEST|Pomme de terre</t>
  </si>
  <si>
    <t>CMD01603502|PEST|Carotte</t>
  </si>
  <si>
    <t>CMD01749308|NTR|Pomme de terre</t>
  </si>
  <si>
    <t>CMD01772001|PEST|Raisin</t>
  </si>
  <si>
    <t>CMD01761806|PEST|Haricots vert</t>
  </si>
  <si>
    <t>CMD01604401|PEST|Orange</t>
  </si>
  <si>
    <t>CMD01502002|PLLT|Carotte</t>
  </si>
  <si>
    <t>CMD01753703|PEST|Jus de fruits</t>
  </si>
  <si>
    <t>CMD01646452|PEST|Bœuf</t>
  </si>
  <si>
    <t>CMD01662801|PEST|Canard</t>
  </si>
  <si>
    <t>CMD01572602|MTG|Bœuf</t>
  </si>
  <si>
    <t>CMD01704403|PEST|Oignon</t>
  </si>
  <si>
    <t>CMD01664405|PEST|Concombre</t>
  </si>
  <si>
    <t>CMD01361001|PEST|Jus de fruits</t>
  </si>
  <si>
    <t>CMD01516304|PEST|Pomme de terre</t>
  </si>
  <si>
    <t>CMD01748535|SCR|Jus de fruits</t>
  </si>
  <si>
    <t>CMD01658001|PEST|Pomme de terre</t>
  </si>
  <si>
    <t>CMD01573403|PEST|Concombre</t>
  </si>
  <si>
    <t>CMD01602501|PEST|Jus de fruits</t>
  </si>
  <si>
    <t>CMD01743301|PEST|Pomme</t>
  </si>
  <si>
    <t>CMD01714602|PEST|Jus de fruits</t>
  </si>
  <si>
    <t>CMD01576303|PEST|Pomme de terre</t>
  </si>
  <si>
    <t>CMD01310307|PEST|Pomme de terre</t>
  </si>
  <si>
    <t>CMD01461605|PEST|Tomate</t>
  </si>
  <si>
    <t>CMD01790313|PEST|Agneau</t>
  </si>
  <si>
    <t>CMD01743707|PEST|Radis</t>
  </si>
  <si>
    <t>CMD01710002|PEST|Haricots vert</t>
  </si>
  <si>
    <t>CMD01517102|PLLT|Oignon</t>
  </si>
  <si>
    <t>CMD01780706|PEST|Tomate</t>
  </si>
  <si>
    <t>CMD01418901|PEST|Pomme de terre</t>
  </si>
  <si>
    <t>CMD01447701|PEST|Orange</t>
  </si>
  <si>
    <t>CMD01607602|PEST|Jus de fruits</t>
  </si>
  <si>
    <t>CMD01668310|PEST|Carotte</t>
  </si>
  <si>
    <t>CMD01600101|PEST|Pomme de terre</t>
  </si>
  <si>
    <t>CMD01568803|PEST|Carotte</t>
  </si>
  <si>
    <t>CMD01645801|PEST|Carotte</t>
  </si>
  <si>
    <t>CMD01601423|PEST|Porc</t>
  </si>
  <si>
    <t>CMD01550601|PEST|Carotte</t>
  </si>
  <si>
    <t>CMD01646428|PLLT|Bœuf</t>
  </si>
  <si>
    <t>CMD01646451|PEST|Agneau</t>
  </si>
  <si>
    <t>CMD01701802|PEST|Pomme</t>
  </si>
  <si>
    <t>CMD01763006|PEST|Petits pois</t>
  </si>
  <si>
    <t>CMD01516202|PEST|Carotte</t>
  </si>
  <si>
    <t>CMD01750202|PEST|Tomate</t>
  </si>
  <si>
    <t>CMD01672702|PEST|Bœuf</t>
  </si>
  <si>
    <t>CMD01711303|PEST|Pomme de terre</t>
  </si>
  <si>
    <t>CMD01704401|PEST|Pomme de terre</t>
  </si>
  <si>
    <t>CMD01667104|NTR|Pomme de terre</t>
  </si>
  <si>
    <t>CMD01710001|PEST|Tomate</t>
  </si>
  <si>
    <t>CMD01392405|PEST|Carotte</t>
  </si>
  <si>
    <t>CMD01721618|PEST|Bœuf</t>
  </si>
  <si>
    <t>CMD01762303|PEST|Pomme de terre</t>
  </si>
  <si>
    <t>CMD01626301|PEST|Radis</t>
  </si>
  <si>
    <t>CMD01617703|PEST|Jus de fruits</t>
  </si>
  <si>
    <t>CMD01570103|PEST|Petits pois</t>
  </si>
  <si>
    <t>CMD01645805|PLLT|Pomme de terre</t>
  </si>
  <si>
    <t>CMD01710004|MTG|Orange</t>
  </si>
  <si>
    <t>CMD01625105|PEST|Radis</t>
  </si>
  <si>
    <t>CMD01573102|MTG|Carotte</t>
  </si>
  <si>
    <t>CMD01745106|PEST|Bettrave</t>
  </si>
  <si>
    <t>CMD01698807|PEST|Concombre</t>
  </si>
  <si>
    <t>CMD01495705|PEST|Tomate</t>
  </si>
  <si>
    <t>CMD01626604|PEST|Radis</t>
  </si>
  <si>
    <t>CMD01645805|NTR|Pomme de terre</t>
  </si>
  <si>
    <t>CMD01748506|MTG|Jus de fruits</t>
  </si>
  <si>
    <t>CMD01735001|PLLT|Jus de fruits</t>
  </si>
  <si>
    <t>CMD01696301|PEST|Porc</t>
  </si>
  <si>
    <t>CMD01692704|PEST|Agneau</t>
  </si>
  <si>
    <t>CMD01763004|NTR|Tomate</t>
  </si>
  <si>
    <t>CMD01582603|PEST|Carotte</t>
  </si>
  <si>
    <t>CMD01704404|PLLT|Pomme de terre</t>
  </si>
  <si>
    <t>CMD01503402|PEST|Pomme de terre</t>
  </si>
  <si>
    <t>CMD01710004|PEST|Tomate</t>
  </si>
  <si>
    <t>CMD01765202|PLLT|Bœuf</t>
  </si>
  <si>
    <t>CMD01765705|PEST|Pomme de terre</t>
  </si>
  <si>
    <t>CMD01490006|PEST|Concombre</t>
  </si>
  <si>
    <t>CMD01761804|PEST|Haricots vert</t>
  </si>
  <si>
    <t>CMD01691402|PEST|Carotte</t>
  </si>
  <si>
    <t>CMD01408207|PEST|Pomme de terre</t>
  </si>
  <si>
    <t>CMD01517101|PEST|Carotte</t>
  </si>
  <si>
    <t>CMD01704501|NTR|Orange</t>
  </si>
  <si>
    <t>CMD01646406|PEST|Porc</t>
  </si>
  <si>
    <t>CMD01686703|PEST|Bettrave</t>
  </si>
  <si>
    <t>CMD01516306|PLLT|Carotte</t>
  </si>
  <si>
    <t>CMD01691403|PEST|Bettrave</t>
  </si>
  <si>
    <t>CMD01392201|PEST|Pomme de terre</t>
  </si>
  <si>
    <t>CMD01603508|PEST|Bettrave</t>
  </si>
  <si>
    <t>CMD01748534|PEST|Jus de fruits</t>
  </si>
  <si>
    <t>CMD01750304|PEST|Haricots vert</t>
  </si>
  <si>
    <t>CMD01743706|PLLT|Pomme de terre</t>
  </si>
  <si>
    <t>CMD01576312|PEST|Carotte</t>
  </si>
  <si>
    <t>CMD01597704|PEST|Bœuf</t>
  </si>
  <si>
    <t>CMD01659801|NTR|Tomate</t>
  </si>
  <si>
    <t>CMD01552505|PLLT|Pomme de terre</t>
  </si>
  <si>
    <t>CMD01754818|PEST|Bœuf</t>
  </si>
  <si>
    <t>CMD01612403|PEST|Pomme de terre</t>
  </si>
  <si>
    <t>CMD01553702|PEST|Carotte</t>
  </si>
  <si>
    <t>CMD01453106|PEST|Pomme de terre</t>
  </si>
  <si>
    <t>CMD01780806|NTR|Tomate</t>
  </si>
  <si>
    <t>CMD01392402|NTR|Pomme de terre</t>
  </si>
  <si>
    <t>CMD01746801|NTR|Oignon</t>
  </si>
  <si>
    <t>CMD01714601|NTR|Jus de fruits</t>
  </si>
  <si>
    <t>CMD01646457|NTR|Jus de fruits</t>
  </si>
  <si>
    <t>CMD01664406|NTR|Pomme de terre</t>
  </si>
  <si>
    <t>CMD01601421|NTR|Jus de fruits</t>
  </si>
  <si>
    <t>CMD01794301|NTR|Tomate</t>
  </si>
  <si>
    <t>CMD01279705|NTR|Pomme de terre</t>
  </si>
  <si>
    <t>CMD01502002|NTR|Pomme de terre</t>
  </si>
  <si>
    <t>CMD01595703|NTR|Pomme de terre</t>
  </si>
  <si>
    <t>CMD01595601|NTR|Pomme de terre</t>
  </si>
  <si>
    <t>CMD01695012|NTR|Jus de fruits</t>
  </si>
  <si>
    <t>CMD01353002|NTR|Pomme de terre</t>
  </si>
  <si>
    <t>CMD01742602|NTR|Pomme de terre</t>
  </si>
  <si>
    <t>CMD01595603|NTR|Pomme de terre</t>
  </si>
  <si>
    <t>CMD01765201|NTR|Bœuf</t>
  </si>
  <si>
    <t>CMD01517105|NTR|Pomme de terre</t>
  </si>
  <si>
    <t>CMD01569201|NTR|Pomme de terre</t>
  </si>
  <si>
    <t>CMD01700504|NTR|Pomme de terre</t>
  </si>
  <si>
    <t>CMD01376201|NTR|Tomate</t>
  </si>
  <si>
    <t>CMD01603303|NTR|Pomme de terre</t>
  </si>
  <si>
    <t>CMD01704402|NTR|Pomme de terre</t>
  </si>
  <si>
    <t>CMD01392601|NTR|Pomme de terre</t>
  </si>
  <si>
    <t>CMD01748534|NTR|Jus de fruits</t>
  </si>
  <si>
    <t>CMD01445003|NTR|Carotte</t>
  </si>
  <si>
    <t>CMD01695012|SCR|Jus de fruits</t>
  </si>
  <si>
    <t>CMD01392604|NTR|Pomme de terre</t>
  </si>
  <si>
    <t>CMD01749402|NTR|Tomate</t>
  </si>
  <si>
    <t>CMD01646438|NTR|Jus de fruits</t>
  </si>
  <si>
    <t>CMD01626007|NTR|Pomme de terre</t>
  </si>
  <si>
    <t>CMD01750302|NTR|Tomate</t>
  </si>
  <si>
    <t>CMD01780803|NTR|Tomate</t>
  </si>
  <si>
    <t>CMD01568431|NTR|Jus de fruits</t>
  </si>
  <si>
    <t>CMD01700504|NTR|Carotte</t>
  </si>
  <si>
    <t>CMD01589601|NTR|Jus de fruits</t>
  </si>
  <si>
    <t>CMD01749303|BACT|Pomme de terre</t>
  </si>
  <si>
    <t>CMD01664404|NTR|Pomme de terre</t>
  </si>
  <si>
    <t>CMD01750401|SCR|Orange</t>
  </si>
  <si>
    <t>CMD01576309|NTR|Concombre</t>
  </si>
  <si>
    <t>CMD01784901|NTR|Jus de fruits</t>
  </si>
  <si>
    <t>CMD01749203|SCR|Pomme de terre</t>
  </si>
  <si>
    <t>CMD01745103|NTR|Bettrave</t>
  </si>
  <si>
    <t>CMD01490007|NTR|Pomme de terre</t>
  </si>
  <si>
    <t>CMD01685902|NTR|Pomme de terre</t>
  </si>
  <si>
    <t>CMD01646439|NTR|Jus de fruits</t>
  </si>
  <si>
    <t>CMD01664203|NTR|Pomme de terre</t>
  </si>
  <si>
    <t>CMD01684602|NTR|Jus de fruits</t>
  </si>
  <si>
    <t>CMD01568425|NTR|Jus de fruits</t>
  </si>
  <si>
    <t>CMD01691001|NTR|Pomme de terre</t>
  </si>
  <si>
    <t>CMD01700501|NTR|Pomme de terre</t>
  </si>
  <si>
    <t>CMD01603506|NTR|Pomme de terre</t>
  </si>
  <si>
    <t>CMD01626602|NTR|Pomme de terre</t>
  </si>
  <si>
    <t>CMD01628502|NTR|Porc</t>
  </si>
  <si>
    <t>CMD01665304|NTR|Pomme de terre</t>
  </si>
  <si>
    <t>CMD01568420|NTR|Jus de fruits</t>
  </si>
  <si>
    <t>CMD01668304|NTR|Pomme de terre</t>
  </si>
  <si>
    <t>CMD01508628|NTR|Jus de fruits</t>
  </si>
  <si>
    <t>CMD01546204|NTR|Pomme de terre</t>
  </si>
  <si>
    <t>CMD01497005|NTR|Pruneau</t>
  </si>
  <si>
    <t>CMD01409002|NTR|Tomate</t>
  </si>
  <si>
    <t>CMD01763002|SCR|Tomate</t>
  </si>
  <si>
    <t>CMD01748531|NTR|Jus de fruits</t>
  </si>
  <si>
    <t>CMD01749204|NTR|Pomme de terre</t>
  </si>
  <si>
    <t>CMD01780701|NTR|Tomate</t>
  </si>
  <si>
    <t>CMD01645604|NTR|Orange</t>
  </si>
  <si>
    <t>CMD01780702|NTR|Tomate</t>
  </si>
  <si>
    <t>CMD01626007|NTR|Carotte</t>
  </si>
  <si>
    <t>CMD01603305|NTR|Carotte</t>
  </si>
  <si>
    <t>CMD01375901|NTR|Pomme de terre</t>
  </si>
  <si>
    <t>CMD01448505|NTR|Pomme de terre</t>
  </si>
  <si>
    <t>CMD01695021|NTR|Bœuf</t>
  </si>
  <si>
    <t>CMD01408207|NTR|Carotte</t>
  </si>
  <si>
    <t>CMD01568421|NTR|Jus de fruits</t>
  </si>
  <si>
    <t>CMD01743003|NTR|Tomate</t>
  </si>
  <si>
    <t>CMD01626001|NTR|Carotte</t>
  </si>
  <si>
    <t>CMD01721621|NTR|Bœuf</t>
  </si>
  <si>
    <t>CMD01748532|NTR|Bœuf</t>
  </si>
  <si>
    <t>CMD01646430|NTR|Jus de fruits</t>
  </si>
  <si>
    <t>CMD01702101|NTR|Pomme de terre</t>
  </si>
  <si>
    <t>CMD01592102|NTR|Jus de fruits</t>
  </si>
  <si>
    <t>CMD01626001|SCR|Pomme de terre</t>
  </si>
  <si>
    <t>CMD01691403|NTR|Pomme de terre</t>
  </si>
  <si>
    <t>CMD01668310|NTR|Pomme de terre</t>
  </si>
  <si>
    <t>CMD01763109|NTR|Pomme de terre</t>
  </si>
  <si>
    <t>CMD01672701|NTR|Jus de fruits</t>
  </si>
  <si>
    <t>CMD01691004|NTR|Pomme de terre</t>
  </si>
  <si>
    <t>CMD01704401|NTR|Radis</t>
  </si>
  <si>
    <t>CMD01749305|NTR|Radis</t>
  </si>
  <si>
    <t>CMD01721603|NTR|Jus de fruits</t>
  </si>
  <si>
    <t>CMD01750301|SCR|Tomate</t>
  </si>
  <si>
    <t>CMD01550605|NTR|Carotte</t>
  </si>
  <si>
    <t>CMD01779202|NTR|Tomate</t>
  </si>
  <si>
    <t>CMD01399020|NTR|Bœuf</t>
  </si>
  <si>
    <t>CMD01790311|NTR|Jus de fruits</t>
  </si>
  <si>
    <t>CMD01711302|NTR|Pomme de terre</t>
  </si>
  <si>
    <t>CMD01418904|NTR|Pomme de terre</t>
  </si>
  <si>
    <t>CMD01746802|NTR|Pomme de terre</t>
  </si>
  <si>
    <t>CMD01734701|NTR|Jus de fruits</t>
  </si>
  <si>
    <t>CMD01645803|NTR|Pomme de terre</t>
  </si>
  <si>
    <t>CMD01626006|NTR|Pomme de terre</t>
  </si>
  <si>
    <t>CMD01626010|NTR|Bettrave</t>
  </si>
  <si>
    <t>CMD01646431|NTR|Jus de fruits</t>
  </si>
  <si>
    <t>CMD01646450|SCR|Jus de fruits</t>
  </si>
  <si>
    <t>CMD01750601|NTR|Raisin</t>
  </si>
  <si>
    <t>CMD01392204|BACT|Pomme de terre</t>
  </si>
  <si>
    <t>CMD01216301|SCR|Pomme de terre</t>
  </si>
  <si>
    <t>CMD01665307|NTR|Pomme de terre</t>
  </si>
  <si>
    <t>CMD01589802|SCR|Jus de fruits</t>
  </si>
  <si>
    <t>CMD01748517|SCR|Jus de fruits</t>
  </si>
  <si>
    <t>CMD01711301|NTR|Pomme de terre</t>
  </si>
  <si>
    <t>CMD01749501|NTR|Tomate</t>
  </si>
  <si>
    <t>CMD01773802|SCR|Pomme</t>
  </si>
  <si>
    <t>CMD01693302|SCR|Tomate</t>
  </si>
  <si>
    <t>CMD01380506|NTR|Pomme de terre</t>
  </si>
  <si>
    <t>CMD01645808|NTR|Pomme de terre</t>
  </si>
  <si>
    <t>CMD01721609|SCR|Jus de fruits</t>
  </si>
  <si>
    <t>CMD01597504|SCR|Jus de fruits</t>
  </si>
  <si>
    <t>CMD01743101|NTR|Tomate</t>
  </si>
  <si>
    <t>CMD01491702|NTR|Pomme de terre</t>
  </si>
  <si>
    <t>CMD01546205|SCR|Pomme de terre</t>
  </si>
  <si>
    <t>CMD01664205|NTR|Pomme de terre</t>
  </si>
  <si>
    <t>CMD01414901|SCR|Pomme de terre</t>
  </si>
  <si>
    <t>CMD01665301|NTR|Pomme de terre</t>
  </si>
  <si>
    <t>CMD01501904|SCR|Pomme de terre</t>
  </si>
  <si>
    <t>CMD01392203|SCR|Pomme de terre</t>
  </si>
  <si>
    <t>CMD01658001|SCR|Pomme de terre</t>
  </si>
  <si>
    <t>CMD01615801|SCR|Tomate</t>
  </si>
  <si>
    <t>CMD01392201|SCR|Pomme de terre</t>
  </si>
  <si>
    <t>CMD01761801|NTR|Tomate</t>
  </si>
  <si>
    <t>CMD01754815|SCR|Pomme de terre</t>
  </si>
  <si>
    <t>CMD01742703|SCR|Tomate</t>
  </si>
  <si>
    <t>CMD01748518|SCR|Jus de fruits</t>
  </si>
  <si>
    <t>CMD01375902|NTR|Pomme de terre</t>
  </si>
  <si>
    <t>CMD01773803|NTR|Pomme</t>
  </si>
  <si>
    <t>CMD01693302|NTR|Haricots vert</t>
  </si>
  <si>
    <t>CMD01646408|SCR|Jus de fruits</t>
  </si>
  <si>
    <t>CMD01790404|BACT|Tomate</t>
  </si>
  <si>
    <t>CMD01695011|SCR|Bœuf</t>
  </si>
  <si>
    <t>CMD01474701|SCR|Pomme de terre</t>
  </si>
  <si>
    <t>CMD01748540|SCR|Jus de fruits</t>
  </si>
  <si>
    <t>CMD01714601|SCR|Jus de fruits</t>
  </si>
  <si>
    <t>CMD01719701|SCR|Jus de fruits</t>
  </si>
  <si>
    <t>CMD01770815|NTR|Pomme</t>
  </si>
  <si>
    <t>CMD01685901|NTR|Pomme de terre</t>
  </si>
  <si>
    <t>CMD01743601|SCR|Pomme</t>
  </si>
  <si>
    <t>CMD01578902|SCR|Pomme de terre</t>
  </si>
  <si>
    <t>CMD01748514|NTR|Jus de fruits</t>
  </si>
  <si>
    <t>CMD01747901|NTR|Pomme</t>
  </si>
  <si>
    <t>CMD01763001|SCR|Tomate</t>
  </si>
  <si>
    <t>CMD01552503|NTR|Carotte</t>
  </si>
  <si>
    <t>CMD01695003|SCR|Jus de fruits</t>
  </si>
  <si>
    <t>CMD01755306|BACT|Jus de fruits</t>
  </si>
  <si>
    <t>CMD01648403|SCR|Tomate</t>
  </si>
  <si>
    <t>CMD01765201|NTR|Jus de fruits</t>
  </si>
  <si>
    <t>CMD01586202|SCR|Bettrave</t>
  </si>
  <si>
    <t>CMD01645807|SCR|Pomme de terre</t>
  </si>
  <si>
    <t>CMD01626301|BACT|Carotte</t>
  </si>
  <si>
    <t>CMD01698803|SCR|Carotte</t>
  </si>
  <si>
    <t>CMD01646905|SCR|Pomme de terre</t>
  </si>
  <si>
    <t>CMD01698807|NTR|Pomme de terre</t>
  </si>
  <si>
    <t>CMD01646427|BACT|Jus de fruits</t>
  </si>
  <si>
    <t>CMD01686704|BACT|Pomme de terre</t>
  </si>
  <si>
    <t>CMD01550607|SCR|Pomme de terre</t>
  </si>
  <si>
    <t>CMD01749308|BACT|Carotte</t>
  </si>
  <si>
    <t>CMD01646415|SCR|Jus de fruits</t>
  </si>
  <si>
    <t>CMD01771505|NTR|Petits pois</t>
  </si>
  <si>
    <t>CMD01753602|SCR|Jus de fruits</t>
  </si>
  <si>
    <t>CMD01601414|SCR|Jus de fruits</t>
  </si>
  <si>
    <t>CMD01692708|BACT|Jus de fruits</t>
  </si>
  <si>
    <t>CMD01763102|SCR|Pomme de terre</t>
  </si>
  <si>
    <t>CMD01664401|SCR|Pomme de terre</t>
  </si>
  <si>
    <t>CMD01721606|SCR|Jus de fruits</t>
  </si>
  <si>
    <t>CMD01692705|SCR|Bœuf</t>
  </si>
  <si>
    <t>CMD01784005|SCR|Pomme de terre</t>
  </si>
  <si>
    <t>CMD01626303|BACT|Pomme de terre</t>
  </si>
  <si>
    <t>CMD01645804|SCR|Bettrave</t>
  </si>
  <si>
    <t>CMD01695018|NTR|Jus de fruits</t>
  </si>
  <si>
    <t>CMD01570104|BACT|Tomate</t>
  </si>
  <si>
    <t>CMD01790304|SCR|Jus de fruits</t>
  </si>
  <si>
    <t>CMD01601410|SCR|Bœuf</t>
  </si>
  <si>
    <t>CMD01742702|BACT|Tomate</t>
  </si>
  <si>
    <t>CMD01795105|SCR|Jus de fruits</t>
  </si>
  <si>
    <t>CMD01643202|SCR|Jus de fruits</t>
  </si>
  <si>
    <t>CMD01646412|SCR|Jus de fruits</t>
  </si>
  <si>
    <t>CMD01790310|BACT|Jus de fruits</t>
  </si>
  <si>
    <t>CMD01748513|SCR|Jus de fruits</t>
  </si>
  <si>
    <t>CMD01742601|SCR|Pomme de terre</t>
  </si>
  <si>
    <t>CMD01445001|SCR|Carotte</t>
  </si>
  <si>
    <t>CMD01501903|NTR|Pomme de terre</t>
  </si>
  <si>
    <t>CMD01445004|SCR|Pomme de terre</t>
  </si>
  <si>
    <t>CMD01773901|BACT|Pomme</t>
  </si>
  <si>
    <t>CMD01734702|NTR|Jus de fruits</t>
  </si>
  <si>
    <t>CMD01375802|SCR|Pomme de terre</t>
  </si>
  <si>
    <t>CMD01695019|SCR|Jus de fruits</t>
  </si>
  <si>
    <t>CMD01691811|SCR|Pomme</t>
  </si>
  <si>
    <t>CMD01721101|NTR|Jus de fruits</t>
  </si>
  <si>
    <t>CMD01693301|SCR|Tomate</t>
  </si>
  <si>
    <t>CMD01568405|NTR|Jus de fruits</t>
  </si>
  <si>
    <t>CMD01753502|NTR|Pomme de terre</t>
  </si>
  <si>
    <t>CMD01695004|NTR|Jus de fruits</t>
  </si>
  <si>
    <t>CMD01503403|SCR|Pomme de terre</t>
  </si>
  <si>
    <t>CMD01568403|SCR|Jus de fruits</t>
  </si>
  <si>
    <t>CMD01509705|NTR|Pomme de terre</t>
  </si>
  <si>
    <t>CMD01710001|SCR|Tomate</t>
  </si>
  <si>
    <t>CMD01604405|SCR|Tomate</t>
  </si>
  <si>
    <t>CMD01672603|SCR|Jus de fruits</t>
  </si>
  <si>
    <t>CMD01667104|SCR|Carotte</t>
  </si>
  <si>
    <t>CMD01546203|SCR|Pomme de terre</t>
  </si>
  <si>
    <t>CMD01604402|SCR|Orange</t>
  </si>
  <si>
    <t>CMD01780701|SCR|Tomate</t>
  </si>
  <si>
    <t>CMD01645805|BACT|Carotte</t>
  </si>
  <si>
    <t>CMD01597706|SCR|Jus de fruits</t>
  </si>
  <si>
    <t>CMD01604407|SCR|Tomate</t>
  </si>
  <si>
    <t>CMD01746802|SCR|Pomme de terre</t>
  </si>
  <si>
    <t>CMD01789718|SCR|Raisin</t>
  </si>
  <si>
    <t>CMD01743002|NTR|Tomate</t>
  </si>
  <si>
    <t>CMD01626005|SCR|Pomme de terre</t>
  </si>
  <si>
    <t>CMD01719717|SCR|Bœuf</t>
  </si>
  <si>
    <t>CMD01568803|SCR|Pomme de terre</t>
  </si>
  <si>
    <t>CMD01408204|SCR|Pomme de terre</t>
  </si>
  <si>
    <t>CMD01448505|SCR|Pomme de terre</t>
  </si>
  <si>
    <t>CMD01750702|SCR|Raisin</t>
  </si>
  <si>
    <t>CMD01720502|BACT|Jus de fruits</t>
  </si>
  <si>
    <t>CMD01739603|SCR|Jus de fruits</t>
  </si>
  <si>
    <t>CMD01678502|SCR|Jus de fruits</t>
  </si>
  <si>
    <t>CMD01742608|BACT|Pomme de terre</t>
  </si>
  <si>
    <t>CMD01646422|SCR|Jus de fruits</t>
  </si>
  <si>
    <t>CMD01790413|SCR|Jus de fruits</t>
  </si>
  <si>
    <t>CMD01780101|SCR|Pomme</t>
  </si>
  <si>
    <t>CMD01604403|NTR|Tomate</t>
  </si>
  <si>
    <t>CMD01789802|SCR|Jus de fruits</t>
  </si>
  <si>
    <t>CMD01668308|SCR|Pomme de terre</t>
  </si>
  <si>
    <t>CMD01359003|BACT|Pomme de terre</t>
  </si>
  <si>
    <t>CMD01552803|BACT|Radis</t>
  </si>
  <si>
    <t>CMD01722201|SCR|Jus de fruits</t>
  </si>
  <si>
    <t>CMD01501903|OGM|Pomme de terre</t>
  </si>
  <si>
    <t>CMD01448509|OGM|Carotte</t>
  </si>
  <si>
    <t>CMD01497005|OGM|Citron</t>
  </si>
  <si>
    <t>CMD01408907|OGM|Pomme de terre</t>
  </si>
  <si>
    <t>CMD01490008|OGM|Pomme de terre</t>
  </si>
  <si>
    <t>CMD01626003|OGM|Oignon</t>
  </si>
  <si>
    <t>CMD01714002|OGM|Jus de fruits</t>
  </si>
  <si>
    <t>CMD01665304|OGM|Bettrave</t>
  </si>
  <si>
    <t>CMD01353004|OGM|Pomme de terre</t>
  </si>
  <si>
    <t>CMD01408209|NTR|Carotte</t>
  </si>
  <si>
    <t>CMD01375803|OGM|Pomme de terre</t>
  </si>
  <si>
    <t>CMD01351607|OGM|Bettrave</t>
  </si>
  <si>
    <t>CMD01603301|OGM|Concombre</t>
  </si>
  <si>
    <t>CMD01568807|NTR|Pomme de terre</t>
  </si>
  <si>
    <t>CMD01546207|OGM|Pomme de terre</t>
  </si>
  <si>
    <t>CMD01359202|OGM|Pomme de terre</t>
  </si>
  <si>
    <t>CMD01418905|OGM|Pomme de terre</t>
  </si>
  <si>
    <t>CMD01701802|OGM|Poires</t>
  </si>
  <si>
    <t>CMD01517101|OGM|Pomme de terre</t>
  </si>
  <si>
    <t>CMD01626302|OGM|Bettrave</t>
  </si>
  <si>
    <t>CMD01448507|NTR|Pomme de terre</t>
  </si>
  <si>
    <t>CMD01737202|OGM|Porc</t>
  </si>
  <si>
    <t>CMD01391002|OGM|Pomme de terre</t>
  </si>
  <si>
    <t>CMD01568417|OGM|Bœuf</t>
  </si>
  <si>
    <t>CMD01569205|OGM|Pomme de terre</t>
  </si>
  <si>
    <t>CMD01580901|PLLT|Jus de fruits</t>
  </si>
  <si>
    <t>CMD01552507|PEST|Pomme de terre</t>
  </si>
  <si>
    <t>CMD01695016|PEST|Porc</t>
  </si>
  <si>
    <t>CMD01714501|PEST|Jus de fruits</t>
  </si>
  <si>
    <t>CMD01630102|PEST|Bettrave</t>
  </si>
  <si>
    <t>CMD01755301|PEST|Porc</t>
  </si>
  <si>
    <t>CMD01658001|PEST|Radis</t>
  </si>
  <si>
    <t>CMD01648601|PEST|Bettrave</t>
  </si>
  <si>
    <t>CMD01601418|PEST|Bœuf</t>
  </si>
  <si>
    <t>CMD01763104|PEST|Pomme de terre</t>
  </si>
  <si>
    <t>CMD01448506|PEST|Pomme de terre</t>
  </si>
  <si>
    <t>CMD01766802|PEST|Bettrave</t>
  </si>
  <si>
    <t>CMD01778801|PEST|Poires</t>
  </si>
  <si>
    <t>CMD01568801|PEST|Carotte</t>
  </si>
  <si>
    <t>CMD01695018|PEST|Bœuf</t>
  </si>
  <si>
    <t>CMD01552804|PLLT|Carotte</t>
  </si>
  <si>
    <t>CMD01627101|PEST|Petits pois</t>
  </si>
  <si>
    <t>CMD01550607|PEST|Carotte</t>
  </si>
  <si>
    <t>CMD01645805|PEST|Bettrave</t>
  </si>
  <si>
    <t>CMD01626009|PEST|Carotte</t>
  </si>
  <si>
    <t>CMD01497005|PEST|Orange</t>
  </si>
  <si>
    <t>CMD01667103|PEST|Pomme de terre</t>
  </si>
  <si>
    <t>CMD01648401|PLLT|Orange</t>
  </si>
  <si>
    <t>CMD01692705|PEST|Bœuf</t>
  </si>
  <si>
    <t>CMD01407102|PLLT|Bettrave</t>
  </si>
  <si>
    <t>CMD01359201|PEST|Pomme de terre</t>
  </si>
  <si>
    <t>CMD01603305|PLLT|Pomme de terre</t>
  </si>
  <si>
    <t>CMD01790409|PEST|Porc</t>
  </si>
  <si>
    <t>CMD01654002|PLLT|Tomate</t>
  </si>
  <si>
    <t>CMD01582605|PEST|Carotte</t>
  </si>
  <si>
    <t>CMD01501903|PEST|Pomme de terre</t>
  </si>
  <si>
    <t>CMD01790303|PEST|Bœuf</t>
  </si>
  <si>
    <t>CMD01660001|PEST|Tomate</t>
  </si>
  <si>
    <t>CMD01691006|PEST|Concombre</t>
  </si>
  <si>
    <t>CMD01609002|PLLT|Carotte</t>
  </si>
  <si>
    <t>CMD01626002|PEST|Carotte</t>
  </si>
  <si>
    <t>CMD01568417|PLLT|Bœuf</t>
  </si>
  <si>
    <t>CMD01626005|PEST|Carotte</t>
  </si>
  <si>
    <t>CMD01568803|PEST|Pomme de terre</t>
  </si>
  <si>
    <t>CMD01509703|PLLT|Carotte</t>
  </si>
  <si>
    <t>CMD01573403|PEST|Bettrave</t>
  </si>
  <si>
    <t>CMD01626007|PEST|Carotte</t>
  </si>
  <si>
    <t>CMD01445801|PEST|Pomme de terre</t>
  </si>
  <si>
    <t>CMD01626603|PEST|Pomme de terre</t>
  </si>
  <si>
    <t>CMD01599501|PEST|Agneau</t>
  </si>
  <si>
    <t>CMD01645804|PEST|Carotte</t>
  </si>
  <si>
    <t>CMD01503404|PEST|Carotte</t>
  </si>
  <si>
    <t>CMD01497001|PEST|Orange</t>
  </si>
  <si>
    <t>CMD01645801|NTR|Pomme de terre</t>
  </si>
  <si>
    <t>CMD01546205|PLLT|Carotte</t>
  </si>
  <si>
    <t>CMD01614401|PEST|Pomme de terre</t>
  </si>
  <si>
    <t>CMD01582605|PLLT|Concombre</t>
  </si>
  <si>
    <t>CMD01501903|PEST|Carotte</t>
  </si>
  <si>
    <t>CMD01552504|PLLT|Pomme de terre</t>
  </si>
  <si>
    <t>CMD01552505|PEST|Carotte</t>
  </si>
  <si>
    <t>CMD01678601|PEST|Bœuf</t>
  </si>
  <si>
    <t>CMD01572611|PEST|Jus de fruits</t>
  </si>
  <si>
    <t>CMD01603503|PEST|Carotte</t>
  </si>
  <si>
    <t>CMD01743704|PLLT|Concombre</t>
  </si>
  <si>
    <t>CMD01678505|PEST|Jus de fruits</t>
  </si>
  <si>
    <t>CMD01750302|PEST|Orange</t>
  </si>
  <si>
    <t>CMD01704201|PEST|Tomate</t>
  </si>
  <si>
    <t>CMD01359101|PEST|Pomme de terre</t>
  </si>
  <si>
    <t>CMD01597501|PLLT|Bœuf</t>
  </si>
  <si>
    <t>CMD01552803|PEST|Pomme de terre</t>
  </si>
  <si>
    <t>CMD01765204|PEST|Agneau</t>
  </si>
  <si>
    <t>CMD01601427|PEST|Jus de fruits</t>
  </si>
  <si>
    <t>CMD01745107|PEST|Pomme de terre</t>
  </si>
  <si>
    <t>CMD01665302|PEST|Pomme de terre</t>
  </si>
  <si>
    <t>CMD01650604|PEST|Carotte</t>
  </si>
  <si>
    <t>CMD01586202|PEST|Pomme de terre</t>
  </si>
  <si>
    <t>CMD01743708|PEST|Pomme de terre</t>
  </si>
  <si>
    <t>CMD01755303|PEST|Jus de fruits</t>
  </si>
  <si>
    <t>CMD01646406|PLLT|Porc</t>
  </si>
  <si>
    <t>CMD01668306|PLLT|Carotte</t>
  </si>
  <si>
    <t>CMD01749305|PEST|Carotte</t>
  </si>
  <si>
    <t>CMD01658001|PLLT|Carotte</t>
  </si>
  <si>
    <t>CMD01646415|PEST|Jus de fruits</t>
  </si>
  <si>
    <t>CMD01734702|PLLT|Bœuf</t>
  </si>
  <si>
    <t>CMD01667104|PEST|Carotte</t>
  </si>
  <si>
    <t>CMD01517106|PEST|Pomme de terre</t>
  </si>
  <si>
    <t>CMD01570104|PEST|Petits pois</t>
  </si>
  <si>
    <t>CMD01721613|PEST|Bœuf</t>
  </si>
  <si>
    <t>CMD01750204|PEST|Tomate</t>
  </si>
  <si>
    <t>CMD01742602|PEST|Pomme de terre</t>
  </si>
  <si>
    <t>CMD01750401|PEST|Tomate</t>
  </si>
  <si>
    <t>CMD01750302|PLLT|Haricots vert</t>
  </si>
  <si>
    <t>CMD01603506|PEST|Pomme de terre</t>
  </si>
  <si>
    <t>CMD01721102|PEST|Jus de fruits</t>
  </si>
  <si>
    <t>CMD01740501|PLLT|Bœuf</t>
  </si>
  <si>
    <t>CMD01461405|PLLT|Pomme de terre</t>
  </si>
  <si>
    <t>CMD01664402|PEST|Bettrave</t>
  </si>
  <si>
    <t>CMD01711302|PEST|Oignon</t>
  </si>
  <si>
    <t>CMD01743708|PEST|Bettrave</t>
  </si>
  <si>
    <t>CMD01445003|PEST|Carotte</t>
  </si>
  <si>
    <t>CMD01612403|PLLT|Pomme de terre</t>
  </si>
  <si>
    <t>CMD01573501|PEST|Pomme de terre</t>
  </si>
  <si>
    <t>CMD01603505|PEST|Carotte</t>
  </si>
  <si>
    <t>CMD01621901|PEST|Radis</t>
  </si>
  <si>
    <t>CMD01763113|PLLT|Bettrave</t>
  </si>
  <si>
    <t>CMD01503403|PLLT|Carotte</t>
  </si>
  <si>
    <t>CMD01582608|PEST|Carotte</t>
  </si>
  <si>
    <t>CMD01461405|PEST|Carotte</t>
  </si>
  <si>
    <t>CMD01748536|PEST|Porc</t>
  </si>
  <si>
    <t>CMD01755302|PLLT|Agneau</t>
  </si>
  <si>
    <t>CMD01748523|PEST|Bœuf</t>
  </si>
  <si>
    <t>CMD01447701|PEST|Petits pois</t>
  </si>
  <si>
    <t>CMD01741301|PLLT|Agneau</t>
  </si>
  <si>
    <t>CMD01646448|PEST|Jus de fruits</t>
  </si>
  <si>
    <t>CMD01748001|PEST|Poires</t>
  </si>
  <si>
    <t>CMD01592201|PEST|Pomme de terre</t>
  </si>
  <si>
    <t>CMD01664406|PEST|Radis</t>
  </si>
  <si>
    <t>CMD01648403|PEST|Haricots vert</t>
  </si>
  <si>
    <t>CMD01569201|PEST|Radis</t>
  </si>
  <si>
    <t>CMD01573402|PEST|Carotte</t>
  </si>
  <si>
    <t>CMD01600201|PEST|Bœuf</t>
  </si>
  <si>
    <t>CMD01568426|PEST|Jus de fruits</t>
  </si>
  <si>
    <t>CMD01571702|PEST|Petits pois</t>
  </si>
  <si>
    <t>CMD01357903|PLLT|Pomme de terre</t>
  </si>
  <si>
    <t>CMD01552506|PEST|Pomme de terre</t>
  </si>
  <si>
    <t>CMD01665307|PLLT|Carotte</t>
  </si>
  <si>
    <t>CMD01552507|PEST|Radis</t>
  </si>
  <si>
    <t>CMD01721616|PEST|Bœuf</t>
  </si>
  <si>
    <t>CMD01720507|PEST|Porc</t>
  </si>
  <si>
    <t>CMD01601423|MTG|Bœuf</t>
  </si>
  <si>
    <t>CMD01790305|MTG|Saumon</t>
  </si>
  <si>
    <t>CMD01646432|NTR|Jus de fruits</t>
  </si>
  <si>
    <t>CMD01721401|MTG|Porc</t>
  </si>
  <si>
    <t>CMD01601428|MTG|Jus de fruits</t>
  </si>
  <si>
    <t>CMD01745103|MTG|Pomme de terre</t>
  </si>
  <si>
    <t>CMD01601406|MTG|Jus de fruits</t>
  </si>
  <si>
    <t>CMD01779204|NTR|Tomate</t>
  </si>
  <si>
    <t>CMD01721401|NTR|Jus de fruits</t>
  </si>
  <si>
    <t>CMD01648402|MTG|Tomate</t>
  </si>
  <si>
    <t>CMD01773802|NTR|Raisin</t>
  </si>
  <si>
    <t>CMD01762307|NTR|Pomme de terre</t>
  </si>
  <si>
    <t>CMD01582601|NTR|Pomme de terre</t>
  </si>
  <si>
    <t>CMD01695009|NTR|Jus de fruits</t>
  </si>
  <si>
    <t>CMD01612402|NTR|Pomme de terre</t>
  </si>
  <si>
    <t>CMD01691402|NTR|Pomme de terre</t>
  </si>
  <si>
    <t>CMD01750801|NTR|Pomme</t>
  </si>
  <si>
    <t>CMD00828501|NTR|Pomme de terre</t>
  </si>
  <si>
    <t>CMD01684601|NTR|Jus de fruits</t>
  </si>
  <si>
    <t>CMD01576305|NTR|Pomme de terre</t>
  </si>
  <si>
    <t>CMD01595405|NTR|Pomme de terre</t>
  </si>
  <si>
    <t>CMD01595502|NTR|Bettrave</t>
  </si>
  <si>
    <t>CMD01753601|NTR|Jus de fruits</t>
  </si>
  <si>
    <t>CMD01646417|NTR|Jus de fruits</t>
  </si>
  <si>
    <t>CMD01646451|NTR|Jus de fruits</t>
  </si>
  <si>
    <t>CMD01790307|NTR|Jus de fruits</t>
  </si>
  <si>
    <t>CMD01576309|NTR|Pomme de terre</t>
  </si>
  <si>
    <t>CMD01695010|NTR|Bœuf</t>
  </si>
  <si>
    <t>CMD01568802|NTR|Pomme de terre</t>
  </si>
  <si>
    <t>CMD01389603|NTR|Pomme de terre</t>
  </si>
  <si>
    <t>CMD01490005|NTR|Pomme de terre</t>
  </si>
  <si>
    <t>CMD01698805|NTR|Pomme de terre</t>
  </si>
  <si>
    <t>CMD01774701|NTR|Pomme</t>
  </si>
  <si>
    <t>CMD01595605|NTR|Pomme de terre</t>
  </si>
  <si>
    <t>CMD01763105|NTR|Pomme de terre</t>
  </si>
  <si>
    <t>CMD01595705|NTR|Bettrave</t>
  </si>
  <si>
    <t>CMD01779602|NTR|Tomate</t>
  </si>
  <si>
    <t>CMD01748533|NTR|Jus de fruits</t>
  </si>
  <si>
    <t>CMD01739602|NTR|Jus de fruits</t>
  </si>
  <si>
    <t>CMD01714501|NTR|Jus de fruits</t>
  </si>
  <si>
    <t>CMD01695003|NTR|Jus de fruits</t>
  </si>
  <si>
    <t>CMD01763106|NTR|Carotte</t>
  </si>
  <si>
    <t>CMD01719702|NTR|Bœuf</t>
  </si>
  <si>
    <t>CMD01608501|NTR|Tomate</t>
  </si>
  <si>
    <t>CMD01648601|NTR|Pomme de terre</t>
  </si>
  <si>
    <t>CMD01625105|NTR|Pomme de terre</t>
  </si>
  <si>
    <t>CMD01601404|NTR|Pomme de terre</t>
  </si>
  <si>
    <t>CMD01552502|NTR|Pomme de terre</t>
  </si>
  <si>
    <t>CMD01721502|NTR|Jus de fruits</t>
  </si>
  <si>
    <t>CMD01711402|NTR|Tomate</t>
  </si>
  <si>
    <t>CMD01646418|NTR|Jus de fruits</t>
  </si>
  <si>
    <t>CMD01780706|NTR|Tomate</t>
  </si>
  <si>
    <t>CMD01749401|NTR|Tomate</t>
  </si>
  <si>
    <t>CMD01646433|NTR|Jus de fruits</t>
  </si>
  <si>
    <t>CMD01568413|NTR|Jus de fruits</t>
  </si>
  <si>
    <t>CMD01697501|NTR|Jus de fruits</t>
  </si>
  <si>
    <t>CMD01748511|NTR|Jus de fruits</t>
  </si>
  <si>
    <t>CMD01766802|NTR|Pomme de terre</t>
  </si>
  <si>
    <t>CMD01698802|NTR|Pomme de terre</t>
  </si>
  <si>
    <t>CMD01754807|NTR|Bœuf</t>
  </si>
  <si>
    <t>CMD01743704|NTR|Pomme de terre</t>
  </si>
  <si>
    <t>CMD01461705|NTR|Tomate</t>
  </si>
  <si>
    <t>CMD01648401|NTR|Tomate</t>
  </si>
  <si>
    <t>CMD01646460|NTR|Pomme de terre</t>
  </si>
  <si>
    <t>CMD01646421|NTR|Jus de fruits</t>
  </si>
  <si>
    <t>CMD01568806|NTR|Bettrave</t>
  </si>
  <si>
    <t>CMD01648403|NTR|Tomate</t>
  </si>
  <si>
    <t>CMD01695022|NTR|Jus de fruits</t>
  </si>
  <si>
    <t>CMD01743103|NTR|Tomate</t>
  </si>
  <si>
    <t>CMD01743701|NTR|Pomme de terre</t>
  </si>
  <si>
    <t>CMD01780705|NTR|Tomate</t>
  </si>
  <si>
    <t>CMD01645807|NTR|Pomme de terre</t>
  </si>
  <si>
    <t>CMD01750401|OGM|Orange</t>
  </si>
  <si>
    <t>CMD01604402|OGM|Orange</t>
  </si>
  <si>
    <t>CMD01569208|OGM|Carotte</t>
  </si>
  <si>
    <t>CMD01650604|OGM|Pomme de terre</t>
  </si>
  <si>
    <t>CMD01490006|OGM|Pomme de terre</t>
  </si>
  <si>
    <t>CMD01601402|OGM|Bœuf</t>
  </si>
  <si>
    <t>CMD01614401|OGM|Carotte</t>
  </si>
  <si>
    <t>CMD01461402|OGM|Pomme de terre</t>
  </si>
  <si>
    <t>CMD01664205|OGM|Concombre</t>
  </si>
  <si>
    <t>CMD01603502|OGM|Carotte</t>
  </si>
  <si>
    <t>CMD01721605|PLLT|Jus de fruits</t>
  </si>
  <si>
    <t>CMD01765702|PEST|Pomme de terre</t>
  </si>
  <si>
    <t>CMD01748521|PLLT|Saumon</t>
  </si>
  <si>
    <t>CMD01512802|PLLT|Tomate</t>
  </si>
  <si>
    <t>CMD01773301|PLLT|Fraise</t>
  </si>
  <si>
    <t>CMD01790408|PEST|Bœuf</t>
  </si>
  <si>
    <t>CMD01603501|PLLT|Pomme de terre</t>
  </si>
  <si>
    <t>CMD01568409|PEST|Jus de fruits</t>
  </si>
  <si>
    <t>CMD01626304|PLLT|Pomme de terre</t>
  </si>
  <si>
    <t>CMD01484529|PEST|Jus de fruits</t>
  </si>
  <si>
    <t>CMD01750401|PLLT|Tomate</t>
  </si>
  <si>
    <t>CMD01601426|PEST|Jus de fruits</t>
  </si>
  <si>
    <t>CMD01711303|PEST|Radis</t>
  </si>
  <si>
    <t>CMD01499603|PEST|Porc</t>
  </si>
  <si>
    <t>CMD01773801|PEST|Raisin</t>
  </si>
  <si>
    <t>CMD01686301|PEST|Pomme de terre</t>
  </si>
  <si>
    <t>CMD01750701|PEST|Framboise</t>
  </si>
  <si>
    <t>CMD01737002|PEST|Jus de fruits</t>
  </si>
  <si>
    <t>CMD01743701|PEST|Pomme de terre</t>
  </si>
  <si>
    <t>CMD01576309|PEST|Pomme de terre</t>
  </si>
  <si>
    <t>CMD01448507|PEST|Radis</t>
  </si>
  <si>
    <t>CMD01503404|PEST|Pomme de terre</t>
  </si>
  <si>
    <t>CMD01612406|PEST|Carotte</t>
  </si>
  <si>
    <t>CMD01659901|PEST|Tomate</t>
  </si>
  <si>
    <t>CMD01779203|PEST|Tomate</t>
  </si>
  <si>
    <t>CMD01445006|PLLT|Pomme de terre</t>
  </si>
  <si>
    <t>CMD01672502|PEST|Jus de fruits</t>
  </si>
  <si>
    <t>CMD01789802|PLLT|Porc</t>
  </si>
  <si>
    <t>CMD01627101|PLLT|Tomate</t>
  </si>
  <si>
    <t>CMD01748507|PEST|Jus de fruits</t>
  </si>
  <si>
    <t>CMD01741701|PEST|Jus de fruits</t>
  </si>
  <si>
    <t>CMD01704301|PLLT|Tomate</t>
  </si>
  <si>
    <t>CMD01503401|PEST|Pomme de terre</t>
  </si>
  <si>
    <t>CMD01732301|PEST|Pomme de terre</t>
  </si>
  <si>
    <t>CMD01668301|PEST|Pomme de terre</t>
  </si>
  <si>
    <t>CMD01670701|PEST|Jus de fruits</t>
  </si>
  <si>
    <t>CMD01763112|PEST|Pomme de terre</t>
  </si>
  <si>
    <t>CMD01700504|PLLT|Pomme de terre</t>
  </si>
  <si>
    <t>CMD01546701|PEST|Pomme de terre</t>
  </si>
  <si>
    <t>CMD01672403|PEST|Jus de fruits</t>
  </si>
  <si>
    <t>CMD01595505|PEST|Concombre</t>
  </si>
  <si>
    <t>CMD01576301|PEST|Carotte</t>
  </si>
  <si>
    <t>CMD01497004|PEST|Orange</t>
  </si>
  <si>
    <t>CMD01628101|PEST|Pomme de terre</t>
  </si>
  <si>
    <t>CMD01714901|PEST|Carotte</t>
  </si>
  <si>
    <t>CMD01569207|PLLT|Bettrave</t>
  </si>
  <si>
    <t>CMD01546203|PEST|Carotte</t>
  </si>
  <si>
    <t>CMD01721611|PEST|Porc</t>
  </si>
  <si>
    <t>CMD01665307|PEST|Carotte</t>
  </si>
  <si>
    <t>CMD01664208|PEST|Pomme de terre</t>
  </si>
  <si>
    <t>CMD01466909|PEST|Pomme de terre</t>
  </si>
  <si>
    <t>CMD01508613|PEST|Jus de fruits</t>
  </si>
  <si>
    <t>CMD01662801|PEST|Jus de fruits</t>
  </si>
  <si>
    <t>CMD01650603|PEST|Pomme de terre</t>
  </si>
  <si>
    <t>CMD01630101|PEST|Bettrave</t>
  </si>
  <si>
    <t>CMD01714902|PEST|Pomme de terre</t>
  </si>
  <si>
    <t>CMD01603304|PEST|Pomme de terre</t>
  </si>
  <si>
    <t>CMD01360601|PEST|Jus de fruits</t>
  </si>
  <si>
    <t>CMD01569204|PEST|Carotte</t>
  </si>
  <si>
    <t>CMD01749404|PEST|Petits pois</t>
  </si>
  <si>
    <t>CMD01750303|PEST|Orange</t>
  </si>
  <si>
    <t>CMD01763103|PEST|Carotte</t>
  </si>
  <si>
    <t>CMD01789401|PEST|Bœuf</t>
  </si>
  <si>
    <t>CMD01754806|PLLT|Porc</t>
  </si>
  <si>
    <t>CMD01621901|PEST|Pomme de terre</t>
  </si>
  <si>
    <t>CMD01668312|PEST|Pomme de terre</t>
  </si>
  <si>
    <t>CMD01646905|PEST|Bettrave</t>
  </si>
  <si>
    <t>CMD01748515|PEST|Jus de fruits</t>
  </si>
  <si>
    <t>CMD01603508|PEST|Pomme de terre</t>
  </si>
  <si>
    <t>CMD01664405|PEST|Pomme de terre</t>
  </si>
  <si>
    <t>CMD01568804|PEST|Bettrave</t>
  </si>
  <si>
    <t>CMD01604403|PEST|Pruneau</t>
  </si>
  <si>
    <t>CMD01414806|PEST|Pomme de terre</t>
  </si>
  <si>
    <t>CMD01749202|PEST|Bettrave</t>
  </si>
  <si>
    <t>CMD01626307|PEST|Bettrave</t>
  </si>
  <si>
    <t>CMD01490203|PEST|Bettrave</t>
  </si>
  <si>
    <t>CMD01784001|PEST|Radis</t>
  </si>
  <si>
    <t>CMD01509705|PEST|Pomme de terre</t>
  </si>
  <si>
    <t>CMD01603505|PEST|Bettrave</t>
  </si>
  <si>
    <t>CMD01754818|PEST|Jus de fruits</t>
  </si>
  <si>
    <t>CMD01700502|PEST|Carotte</t>
  </si>
  <si>
    <t>CMD01668312|PEST|Radis</t>
  </si>
  <si>
    <t>CMD01691401|PEST|Bettrave</t>
  </si>
  <si>
    <t>CMD01552503|PEST|Pomme de terre</t>
  </si>
  <si>
    <t>CMD01665302|PEST|Carotte</t>
  </si>
  <si>
    <t>CMD01630102|PEST|Radis</t>
  </si>
  <si>
    <t>CMD01780804|PEST|Orange</t>
  </si>
  <si>
    <t>CMD01392803|PLLT|Pomme de terre</t>
  </si>
  <si>
    <t>CMD01770802|PEST|Framboise</t>
  </si>
  <si>
    <t>CMD01589801|PEST|Jus de fruits</t>
  </si>
  <si>
    <t>CMD01512802|PEST|Orange</t>
  </si>
  <si>
    <t>CMD01646408|PEST|Jus de fruits</t>
  </si>
  <si>
    <t>CMD01748514|PEST|Jus de fruits</t>
  </si>
  <si>
    <t>CMD01720306|PEST|Jus de fruits</t>
  </si>
  <si>
    <t>CMD01586101|PLLT|Tomate</t>
  </si>
  <si>
    <t>CMD01715101|PEST|Jus de fruits</t>
  </si>
  <si>
    <t>CMD01490204|PEST|Bettrave</t>
  </si>
  <si>
    <t>CMD01630101|PEST|Pomme de terre</t>
  </si>
  <si>
    <t>CMD01626002|PEST|Concombre</t>
  </si>
  <si>
    <t>CMD01648602|PEST|Pomme de terre</t>
  </si>
  <si>
    <t>CMD01552506|PEST|Carotte</t>
  </si>
  <si>
    <t>CMD01748541|PEST|Bœuf</t>
  </si>
  <si>
    <t>CMD01754812|PLLT|Bœuf</t>
  </si>
  <si>
    <t>CMD01572605|PEST|Bœuf</t>
  </si>
  <si>
    <t>CMD01754808|PEST|Porc</t>
  </si>
  <si>
    <t>CMD01391001|PEST|Pomme de terre</t>
  </si>
  <si>
    <t>CMD01490002|PEST|Pomme de terre</t>
  </si>
  <si>
    <t>CMD01645603|PEST|Orange</t>
  </si>
  <si>
    <t>CMD01569202|PEST|Pomme de terre</t>
  </si>
  <si>
    <t>CMD01732301|PEST|Carotte</t>
  </si>
  <si>
    <t>CMD01686704|PEST|Oignon</t>
  </si>
  <si>
    <t>CMD01546201|PEST|Radis</t>
  </si>
  <si>
    <t>CMD01660101|PEST|Tomate</t>
  </si>
  <si>
    <t>CMD01624120|PEST|Jus de fruits</t>
  </si>
  <si>
    <t>CMD01749201|PEST|Pomme de terre</t>
  </si>
  <si>
    <t>CMD01700501|PEST|Carotte</t>
  </si>
  <si>
    <t>CMD01603304|PEST|Radis</t>
  </si>
  <si>
    <t>CMD01665304|PEST|Pomme de terre</t>
  </si>
  <si>
    <t>CMD01714001|PEST|Bœuf</t>
  </si>
  <si>
    <t>CMD01658001|PEST|Carotte</t>
  </si>
  <si>
    <t>CMD01597703|PEST|Porc</t>
  </si>
  <si>
    <t>CMD01646429|PEST|Jus de fruits</t>
  </si>
  <si>
    <t>CMD01603304|PLLT|Pomme de terre</t>
  </si>
  <si>
    <t>CMD01546701|PEST|Bettrave</t>
  </si>
  <si>
    <t>CMD01695006|PEST|Bœuf</t>
  </si>
  <si>
    <t>CMD01650603|PEST|Bettrave</t>
  </si>
  <si>
    <t>CMD01646425|PEST|Bœuf</t>
  </si>
  <si>
    <t>CMD01695020|PEST|Jus de fruits</t>
  </si>
  <si>
    <t>CMD01650605|PEST|Carotte</t>
  </si>
  <si>
    <t>CMD01780801|PEST|Orange</t>
  </si>
  <si>
    <t>CMD01773301|PEST|Framboise</t>
  </si>
  <si>
    <t>CMD01793601|PEST|Tomate</t>
  </si>
  <si>
    <t>CMD01572615|PEST|Jus de fruits</t>
  </si>
  <si>
    <t>CMD01742602|PLLT|Carotte</t>
  </si>
  <si>
    <t>CMD01582601|PEST|Bettrave</t>
  </si>
  <si>
    <t>CMD01600201|PEST|Jus de fruits</t>
  </si>
  <si>
    <t>CMD01570107|PEST|Tomate</t>
  </si>
  <si>
    <t>CMD01408202|PEST|Concombre</t>
  </si>
  <si>
    <t>CMD01749402|OGM|Citron</t>
  </si>
  <si>
    <t>CMD01599501|OGM|Porc</t>
  </si>
  <si>
    <t>CMD01351606|OGM|Pomme de terre</t>
  </si>
  <si>
    <t>CMD01711304|OGM|Carotte</t>
  </si>
  <si>
    <t>CMD01686705|OGM|Radis</t>
  </si>
  <si>
    <t>CMD01509703|OGM|Pomme de terre</t>
  </si>
  <si>
    <t>CMD01667101|OGM|Pomme de terre</t>
  </si>
  <si>
    <t>CMD01668302|PEST|Pomme de terre</t>
  </si>
  <si>
    <t>CMD01668305|OGM|Radis</t>
  </si>
  <si>
    <t>CMD01735002|OGM|Porc</t>
  </si>
  <si>
    <t>CMD01445001|PEST|Pomme de terre</t>
  </si>
  <si>
    <t>CMD01378903|OGM|Petits pois</t>
  </si>
  <si>
    <t>CMD01601410|OGM|Jus de fruits</t>
  </si>
  <si>
    <t>CMD01604406|PLLT|Tomate</t>
  </si>
  <si>
    <t>CMD01711304|PEST|Pomme de terre</t>
  </si>
  <si>
    <t>CMD01351604|OGM|Pomme de terre</t>
  </si>
  <si>
    <t>CMD01680902|PLLT|Jus de fruits</t>
  </si>
  <si>
    <t>CMD01763003|PLLT|Tomate</t>
  </si>
  <si>
    <t>CMD01691010|PEST|Pomme de terre</t>
  </si>
  <si>
    <t>CMD01710005|OGM|Orange</t>
  </si>
  <si>
    <t>CMD01722201|OGM|Jus de fruits</t>
  </si>
  <si>
    <t>CMD01700501|PEST|Pomme de terre</t>
  </si>
  <si>
    <t>CMD01582603|OGM|Pomme de terre</t>
  </si>
  <si>
    <t>CMD01700503|PEST|Pomme de terre</t>
  </si>
  <si>
    <t>CMD01375805|OGM|Pomme de terre</t>
  </si>
  <si>
    <t>CMD01648402|OGM|Orange</t>
  </si>
  <si>
    <t>CMD01714601|PEST|Jus de fruits</t>
  </si>
  <si>
    <t>CMD01749302|PEST|Pomme de terre</t>
  </si>
  <si>
    <t>CMD01704404|OGM|Pomme de terre</t>
  </si>
  <si>
    <t>CMD01512801|PEST|Orange</t>
  </si>
  <si>
    <t>CMD01714903|PEST|Carotte</t>
  </si>
  <si>
    <t>CMD01490002|PEST|Carotte</t>
  </si>
  <si>
    <t>CMD01621902|PEST|Bettrave</t>
  </si>
  <si>
    <t>CMD01668313|PEST|Bettrave</t>
  </si>
  <si>
    <t>CMD01645805|PEST|Carotte</t>
  </si>
  <si>
    <t>CMD01578905|PEST|Carotte</t>
  </si>
  <si>
    <t>CMD01761803|PEST|Tomate</t>
  </si>
  <si>
    <t>CMD01627101|PEST|Tomate</t>
  </si>
  <si>
    <t>CMD01714602|PEST|Bœuf</t>
  </si>
  <si>
    <t>CMD01553703|PEST|Carotte</t>
  </si>
  <si>
    <t>CMD01595402|PEST|Pomme de terre</t>
  </si>
  <si>
    <t>CMD01648403|PEST|Petits pois</t>
  </si>
  <si>
    <t>CMD01739601|PEST|Jus de fruits</t>
  </si>
  <si>
    <t>CMD01672603|PEST|Bœuf</t>
  </si>
  <si>
    <t>CMD01550603|PEST|Bettrave</t>
  </si>
  <si>
    <t>CMD01603601|PLLT|Jus de fruits</t>
  </si>
  <si>
    <t>CMD01595404|PEST|Pomme de terre</t>
  </si>
  <si>
    <t>CMD01360702|PLLT|Jus de fruits</t>
  </si>
  <si>
    <t>CMD01597504|PEST|Jus de fruits</t>
  </si>
  <si>
    <t>CMD01645807|PEST|Carotte</t>
  </si>
  <si>
    <t>CMD01375903|PLLT|Pomme de terre</t>
  </si>
  <si>
    <t>CMD01765701|PEST|Carotte</t>
  </si>
  <si>
    <t>CMD01660001|PEST|Haricots vert</t>
  </si>
  <si>
    <t>CMD01664403|PEST|Carotte</t>
  </si>
  <si>
    <t>CMD01789803|PLLT|Saumon</t>
  </si>
  <si>
    <t>CMD01742703|PEST|Tomate</t>
  </si>
  <si>
    <t>CMD01650605|PEST|Pomme de terre</t>
  </si>
  <si>
    <t>CMD01749501|PLLT|Orange</t>
  </si>
  <si>
    <t>CMD01693305|PEST|Tomate</t>
  </si>
  <si>
    <t>CMD01748527|PEST|Jus de fruits</t>
  </si>
  <si>
    <t>CMD01490005|PEST|Concombre</t>
  </si>
  <si>
    <t>CMD01597705|PLLT|Jus de fruits</t>
  </si>
  <si>
    <t>CMD01711402|PEST|Tomate</t>
  </si>
  <si>
    <t>CMD01737001|PLLT|Jus de fruits</t>
  </si>
  <si>
    <t>CMD01503405|PEST|Pomme de terre</t>
  </si>
  <si>
    <t>CMD01591703|PEST|Jus de fruits</t>
  </si>
  <si>
    <t>CMD01743401|PLLT|Raisin</t>
  </si>
  <si>
    <t>CMD01692811|PLLT|Jus de fruits</t>
  </si>
  <si>
    <t>CMD01721503|PEST|Jus de fruits</t>
  </si>
  <si>
    <t>CMD01686706|PEST|Carotte</t>
  </si>
  <si>
    <t>CMD01746801|PEST|Pomme de terre</t>
  </si>
  <si>
    <t>CMD01463101|PEST|Bettrave</t>
  </si>
  <si>
    <t>CMD01491702|PLLT|Bettrave</t>
  </si>
  <si>
    <t>CMD01569207|PEST|Radis</t>
  </si>
  <si>
    <t>CMD01721614|PLLT|Jus de fruits</t>
  </si>
  <si>
    <t>CMD01668306|PEST|Pomme de terre</t>
  </si>
  <si>
    <t>CMD01691401|PEST|Pomme de terre</t>
  </si>
  <si>
    <t>CMD01648402|PEST|Tomate</t>
  </si>
  <si>
    <t>CMD01695019|PEST|Jus de fruits</t>
  </si>
  <si>
    <t>CMD01376205|PLLT|Orange</t>
  </si>
  <si>
    <t>CMD01695019|PLLT|Bœuf</t>
  </si>
  <si>
    <t>CMD01748521|PEST|Jus de fruits</t>
  </si>
  <si>
    <t>CMD01719718|PEST|Jus de fruits</t>
  </si>
  <si>
    <t>CMD01630101|PLLT|Carotte</t>
  </si>
  <si>
    <t>CMD01749207|PLLT|Carotte</t>
  </si>
  <si>
    <t>CMD01626304|PEST|Radis</t>
  </si>
  <si>
    <t>CMD01695022|PEST|Bœuf</t>
  </si>
  <si>
    <t>CMD01603305|PEST|Pomme de terre</t>
  </si>
  <si>
    <t>CMD01755301|PEST|Jus de fruits</t>
  </si>
  <si>
    <t>CMD01720501|PEST|Saumon</t>
  </si>
  <si>
    <t>CMD01680902|PEST|Jus de fruits</t>
  </si>
  <si>
    <t>CMD01772301|PEST|Pomme</t>
  </si>
  <si>
    <t>CMD01711301|PLLT|Pomme de terre</t>
  </si>
  <si>
    <t>CMD01603304|PEST|Carotte</t>
  </si>
  <si>
    <t>CMD01568418|PEST|Jus de fruits</t>
  </si>
  <si>
    <t>CMD01628103|PLLT|Pomme de terre</t>
  </si>
  <si>
    <t>CMD01552508|PLLT|Pomme de terre</t>
  </si>
  <si>
    <t>CMD01748510|PEST|Saumon</t>
  </si>
  <si>
    <t>CMD01704201|PLLT|Tomate</t>
  </si>
  <si>
    <t>CMD01654002|PEST|Orange</t>
  </si>
  <si>
    <t>CMD01516306|PLLT|Bettrave</t>
  </si>
  <si>
    <t>CMD01748535|PEST|Porc</t>
  </si>
  <si>
    <t>CMD01461403|PEST|Pomme de terre</t>
  </si>
  <si>
    <t>CMD01720305|PEST|Tomate</t>
  </si>
  <si>
    <t>CMD01667102|PEST|Carotte</t>
  </si>
  <si>
    <t>CMD01721613|PEST|Porc</t>
  </si>
  <si>
    <t>CMD01621907|PEST|Carotte</t>
  </si>
  <si>
    <t>CMD01646427|PEST|Jus de fruits</t>
  </si>
  <si>
    <t>CMD01572005|PEST|Pomme de terre</t>
  </si>
  <si>
    <t>CMD01763114|PEST|Pomme de terre</t>
  </si>
  <si>
    <t>CMD01665301|PLLT|Pomme de terre</t>
  </si>
  <si>
    <t>CMD01392202|PEST|Radis</t>
  </si>
  <si>
    <t>CMD01490204|PLLT|Carotte</t>
  </si>
  <si>
    <t>CMD01721617|PEST|Saumon</t>
  </si>
  <si>
    <t>CMD01392405|PEST|Pomme de terre</t>
  </si>
  <si>
    <t>CMD01603505|PEST|Oignon</t>
  </si>
  <si>
    <t>CMD01578909|PEST|Pomme de terre</t>
  </si>
  <si>
    <t>CMD01592202|PEST|Bettrave</t>
  </si>
  <si>
    <t>CMD01711302|PEST|Pomme de terre</t>
  </si>
  <si>
    <t>CMD01595402|PLLT|Bettrave</t>
  </si>
  <si>
    <t>CMD01570105|PEST|Tomate</t>
  </si>
  <si>
    <t>CMD01753802|PEST|Jus de fruits</t>
  </si>
  <si>
    <t>CMD01546204|PEST|Pomme de terre</t>
  </si>
  <si>
    <t>CMD01677701|PEST|Jus de fruits</t>
  </si>
  <si>
    <t>CMD01754815|PEST|Radis</t>
  </si>
  <si>
    <t>CMD01704501|PEST|Tomate</t>
  </si>
  <si>
    <t>CMD01626305|PEST|Carotte</t>
  </si>
  <si>
    <t>CMD01626009|PEST|Pomme de terre</t>
  </si>
  <si>
    <t>CMD01698803|PEST|Pomme de terre</t>
  </si>
  <si>
    <t>CMD01646461|PEST|Pomme de terre</t>
  </si>
  <si>
    <t>CMD01516306|PEST|Pomme de terre</t>
  </si>
  <si>
    <t>CMD01711301|PEST|Bettrave</t>
  </si>
  <si>
    <t>CMD01603504|PEST|Radis</t>
  </si>
  <si>
    <t>CMD01646449|PEST|Jus de fruits</t>
  </si>
  <si>
    <t>CMD01568805|PLLT|Pomme de terre</t>
  </si>
  <si>
    <t>CMD01491703|PEST|Carotte</t>
  </si>
  <si>
    <t>CMD01357906|PEST|Carotte</t>
  </si>
  <si>
    <t>CMD01665305|PEST|Carotte</t>
  </si>
  <si>
    <t>CMD01704403|PEST|Carotte</t>
  </si>
  <si>
    <t>CMD01604407|PLLT|Tomate</t>
  </si>
  <si>
    <t>CMD01711401|PEST|Orange</t>
  </si>
  <si>
    <t>CMD01720101|PEST|Agneau</t>
  </si>
  <si>
    <t>CMD01737202|PLLT|Jus de fruits</t>
  </si>
  <si>
    <t>CMD01742601|PEST|Pomme de terre</t>
  </si>
  <si>
    <t>CMD01715402|PEST|Saumon</t>
  </si>
  <si>
    <t>CMD01780802|PEST|Tomate</t>
  </si>
  <si>
    <t>CMD01645605|PEST|Tomate</t>
  </si>
  <si>
    <t>CMD01621909|PLLT|Pomme de terre</t>
  </si>
  <si>
    <t>CMD01508640|PEST|Jus de fruits</t>
  </si>
  <si>
    <t>CMD01601402|PEST|Jus de fruits</t>
  </si>
  <si>
    <t>CMD01720515|PEST|Bœuf</t>
  </si>
  <si>
    <t>CMD01552806|PEST|Bettrave</t>
  </si>
  <si>
    <t>CMD01626307|PEST|Pomme de terre</t>
  </si>
  <si>
    <t>CMD01763113|PEST|Pomme de terre</t>
  </si>
  <si>
    <t>CMD01742607|PEST|Pomme de terre</t>
  </si>
  <si>
    <t>CMD01552802|PEST|Pomme de terre</t>
  </si>
  <si>
    <t>CMD01714901|PEST|Pomme de terre</t>
  </si>
  <si>
    <t>CMD01700502|PEST|Bettrave</t>
  </si>
  <si>
    <t>CMD01626303|PEST|Carotte</t>
  </si>
  <si>
    <t>CMD01470606|PEST|Bettrave</t>
  </si>
  <si>
    <t>CMD01665302|PEST|Concombre</t>
  </si>
  <si>
    <t>CMD01553703|PEST|Pomme de terre</t>
  </si>
  <si>
    <t>CMD01773201|PLLT|Porc</t>
  </si>
  <si>
    <t>CMD01490202|PEST|Pomme de terre</t>
  </si>
  <si>
    <t>CMD01654001|PEST|Orange</t>
  </si>
  <si>
    <t>CMD01516202|PEST|Bettrave</t>
  </si>
  <si>
    <t>CMD01753501|PEST|Pomme de terre</t>
  </si>
  <si>
    <t>CMD01749404|PLLT|Tomate</t>
  </si>
  <si>
    <t>CMD01550608|PLLT|Carotte</t>
  </si>
  <si>
    <t>CMD01747501|PEST|Pomme</t>
  </si>
  <si>
    <t>CMD01667102|PEST|Pomme de terre</t>
  </si>
  <si>
    <t>CMD01497002|PEST|Orange</t>
  </si>
  <si>
    <t>CMD01668313|PEST|Pomme de terre</t>
  </si>
  <si>
    <t>CMD01614402|PEST|Pomme de terre</t>
  </si>
  <si>
    <t>CMD01750201|PEST|Tomate</t>
  </si>
  <si>
    <t>CMD01780101|PEST|Pomme</t>
  </si>
  <si>
    <t>CMD01665308|PEST|Pomme de terre</t>
  </si>
  <si>
    <t>CMD01597706|PEST|Jus de fruits</t>
  </si>
  <si>
    <t>CMD01677901|PLLT|Jus de fruits</t>
  </si>
  <si>
    <t>CMD01582602|PEST|Pomme de terre</t>
  </si>
  <si>
    <t>CMD01582608|PLLT|Concombre</t>
  </si>
  <si>
    <t>CMD01742604|PEST|Pomme de terre</t>
  </si>
  <si>
    <t>CMD01603503|PEST|Pomme de terre</t>
  </si>
  <si>
    <t>CMD01748532|PEST|Jus de fruits</t>
  </si>
  <si>
    <t>CMD01698801|PEST|Radis</t>
  </si>
  <si>
    <t>CMD01502005|PLLT|Pomme de terre</t>
  </si>
  <si>
    <t>CMD01779001|PLLT|Raisin</t>
  </si>
  <si>
    <t>CMD01721610|PEST|Agneau</t>
  </si>
  <si>
    <t>CMD01490204|PLLT|Concombre</t>
  </si>
  <si>
    <t>CMD01474301|PEST|Carotte</t>
  </si>
  <si>
    <t>CMD01704301|PEST|Tomate</t>
  </si>
  <si>
    <t>CMD01755306|PEST|Bœuf</t>
  </si>
  <si>
    <t>CMD01693305|PLLT|Tomate</t>
  </si>
  <si>
    <t>CMD01772201|PEST|Fraise</t>
  </si>
  <si>
    <t>CMD01570102|PLLT|Orange</t>
  </si>
  <si>
    <t>CMD01648401|PEST|Tomate</t>
  </si>
  <si>
    <t>CMD01609003|PEST|Carotte</t>
  </si>
  <si>
    <t>CMD01743001|PEST|Tomate</t>
  </si>
  <si>
    <t>CMD01621907|PEST|Pomme de terre</t>
  </si>
  <si>
    <t>CMD01614404|PLLT|Pomme de terre</t>
  </si>
  <si>
    <t>CMD01654002|PLLT|Petits pois</t>
  </si>
  <si>
    <t>CMD01615803|PEST|Haricots vert</t>
  </si>
  <si>
    <t>CMD01604401|PLLT|Tomate</t>
  </si>
  <si>
    <t>CMD01517102|PEST|Pomme de terre</t>
  </si>
  <si>
    <t>CMD01382601|PLLT|Pomme de terre</t>
  </si>
  <si>
    <t>CMD01765704|PEST|Pomme de terre</t>
  </si>
  <si>
    <t>CMD01668308|PEST|Pomme de terre</t>
  </si>
  <si>
    <t>CMD01743005|PEST|Orange</t>
  </si>
  <si>
    <t>CMD01593207|PLLT|Jus de fruits</t>
  </si>
  <si>
    <t>CMD01407105|PLLT|Pomme de terre</t>
  </si>
  <si>
    <t>CMD01749305|PEST|Bettrave</t>
  </si>
  <si>
    <t>CMD01615803|PEST|Tomate</t>
  </si>
  <si>
    <t>CMD01771502|PEST|Tomate</t>
  </si>
  <si>
    <t>CMD01440330|PEST|Bœuf</t>
  </si>
  <si>
    <t>CMD01700504|PEST|Carotte</t>
  </si>
  <si>
    <t>CMD01586301|PEST|Tomate</t>
  </si>
  <si>
    <t>CMD01407108|PEST|Carotte</t>
  </si>
  <si>
    <t>CMD01546201|PLLT|Pomme de terre</t>
  </si>
  <si>
    <t>CMD01748538|PEST|Jus de fruits</t>
  </si>
  <si>
    <t>CMD01608902|PEST|Bettrave</t>
  </si>
  <si>
    <t>CMD01773301|PEST|Pomme</t>
  </si>
  <si>
    <t>CMD01626006|PEST|Carotte</t>
  </si>
  <si>
    <t>CMD01568432|PEST|Jus de fruits</t>
  </si>
  <si>
    <t>CMD01750303|PEST|Tomate</t>
  </si>
  <si>
    <t>CMD01790407|PEST|Jus de fruits</t>
  </si>
  <si>
    <t>CMD01646441|PEST|Bœuf</t>
  </si>
  <si>
    <t>CMD01771508|PEST|Pomme</t>
  </si>
  <si>
    <t>CMD01501906|PEST|Bettrave</t>
  </si>
  <si>
    <t>CMD01572607|PEST|Jus de fruits</t>
  </si>
  <si>
    <t>CMD01711401|PEST|Tomate</t>
  </si>
  <si>
    <t>CMD01572616|PEST|Jus de fruits</t>
  </si>
  <si>
    <t>CMD01603502|PEST|Pomme de terre</t>
  </si>
  <si>
    <t>CMD01710003|PLLT|Tomate</t>
  </si>
  <si>
    <t>CMD00132108|PEST|Pomme de terre</t>
  </si>
  <si>
    <t>CMD01711305|PEST|Carotte</t>
  </si>
  <si>
    <t>CMD01601429|PLLT|Jus de fruits</t>
  </si>
  <si>
    <t>CMD01743705|PLLT|Pomme de terre</t>
  </si>
  <si>
    <t>CMD01646902|PEST|Pomme de terre</t>
  </si>
  <si>
    <t>CMD01569204|PLLT|Pomme de terre</t>
  </si>
  <si>
    <t>CMD01625103|PEST|Carotte</t>
  </si>
  <si>
    <t>CMD01461407|PEST|Pomme de terre</t>
  </si>
  <si>
    <t>CMD01568430|PEST|Jus de fruits</t>
  </si>
  <si>
    <t>CMD01773702|PLLT|Pomme</t>
  </si>
  <si>
    <t>CMD01691001|PLLT|Pomme de terre</t>
  </si>
  <si>
    <t>CMD01739603|PEST|Jus de fruits</t>
  </si>
  <si>
    <t>CMD01517101|PLLT|Pomme de terre</t>
  </si>
  <si>
    <t>CMD01774901|PEST|Pomme</t>
  </si>
  <si>
    <t>CMD01595403|PLLT|Pomme de terre</t>
  </si>
  <si>
    <t>CMD01743104|PLLT|Pruneau</t>
  </si>
  <si>
    <t>CMD01672702|PEST|Jus de fruits</t>
  </si>
  <si>
    <t>CMD01757201|PEST|Tomate</t>
  </si>
  <si>
    <t>CMD01648601|PEST|Pomme de terre</t>
  </si>
  <si>
    <t>CMD01595405|PEST|Pomme de terre</t>
  </si>
  <si>
    <t>CMD01743706|PEST|Pomme de terre</t>
  </si>
  <si>
    <t>CMD01568425|PEST|Jus de fruits</t>
  </si>
  <si>
    <t>CMD01573301|PLLT|Carotte</t>
  </si>
  <si>
    <t>CMD01748522|PEST|Jus de fruits</t>
  </si>
  <si>
    <t>CMD01474703|PEST|Pomme de terre</t>
  </si>
  <si>
    <t>CMD01582608|PEST|Pomme de terre</t>
  </si>
  <si>
    <t>CMD01497901|PEST|Tomate</t>
  </si>
  <si>
    <t>CMD01790402|PEST|Tomate</t>
  </si>
  <si>
    <t>CMD01773001|PEST|Pomme</t>
  </si>
  <si>
    <t>CMD01750203|PEST|Tomate</t>
  </si>
  <si>
    <t>CMD01665305|PLLT|Pomme de terre</t>
  </si>
  <si>
    <t>CMD01592103|PLLT|Jus de fruits</t>
  </si>
  <si>
    <t>CMD01695005|PEST|Jus de fruits</t>
  </si>
  <si>
    <t>CMD01691810|PEST|Framboise</t>
  </si>
  <si>
    <t>CMD01664404|PEST|Pomme de terre</t>
  </si>
  <si>
    <t>CMD01392203|PEST|Pomme de terre</t>
  </si>
  <si>
    <t>CMD01743004|PEST|Pruneau</t>
  </si>
  <si>
    <t>CMD01754701|PEST|Jus de fruits</t>
  </si>
  <si>
    <t>CMD01375901|PLLT|Pomme de terre</t>
  </si>
  <si>
    <t>CMD01608905|PEST|Pomme de terre</t>
  </si>
  <si>
    <t>CMD01678507|PEST|Jus de fruits</t>
  </si>
  <si>
    <t>CMD01754801|PLLT|Pomme</t>
  </si>
  <si>
    <t>CMD01762302|PEST|Pomme de terre</t>
  </si>
  <si>
    <t>CMD01771510|PEST|Pomme</t>
  </si>
  <si>
    <t>CMD01754805|PLLT|Raisin</t>
  </si>
  <si>
    <t>CMD01698801|PEST|Pomme de terre</t>
  </si>
  <si>
    <t>CMD01711303|OGM|Carotte</t>
  </si>
  <si>
    <t>CMD01568804|OGM|Pomme de terre</t>
  </si>
  <si>
    <t>CMD01720503|OGM|Jus de fruits</t>
  </si>
  <si>
    <t>CMD01626005|OGM|Carotte</t>
  </si>
  <si>
    <t>CMD01749402|OGM|Orange</t>
  </si>
  <si>
    <t>CMD01512613|OGM|Jus de fruits</t>
  </si>
  <si>
    <t>CMD01407108|OGM|Pomme de terre</t>
  </si>
  <si>
    <t>CMD01720506|OGM|Tomate</t>
  </si>
  <si>
    <t>CMD01668313|OGM|Pomme de terre</t>
  </si>
  <si>
    <t>CMD01710005|OGM|Tomate</t>
  </si>
  <si>
    <t>CMD01597702|OGM|Jus de fruits</t>
  </si>
  <si>
    <t>CMD01749304|OGM|Carotte</t>
  </si>
  <si>
    <t>CMD01721610|OGM|Jus de fruits</t>
  </si>
  <si>
    <t>CMD01750303|PLLT|Tomate</t>
  </si>
  <si>
    <t>CMD01609001|OGM|Carotte</t>
  </si>
  <si>
    <t>CMD01593206|OGM|Jus de fruits</t>
  </si>
  <si>
    <t>CMD01580902|OGM|Jus de fruits</t>
  </si>
  <si>
    <t>CMD01621802|OGM|Tomate</t>
  </si>
  <si>
    <t>CMD01698805|OGM|Bettrave</t>
  </si>
  <si>
    <t>CMD01595602|PEST|Radis</t>
  </si>
  <si>
    <t>CMD01714903|PEST|Pomme de terre</t>
  </si>
  <si>
    <t>CMD01668302|OGM|Pomme de terre</t>
  </si>
  <si>
    <t>CMD01742801|PEST|Pomme</t>
  </si>
  <si>
    <t>CMD01704403|PLLT|Pomme de terre</t>
  </si>
  <si>
    <t>CMD01604102|PLLT|Jus de fruits</t>
  </si>
  <si>
    <t>CMD01714702|PEST|Jus de fruits</t>
  </si>
  <si>
    <t>CMD01645808|PEST|Pomme de terre</t>
  </si>
  <si>
    <t>CMD01749403|PEST|Tomate</t>
  </si>
  <si>
    <t>CMD01440302|PEST|Jus de fruits</t>
  </si>
  <si>
    <t>CMD01572601|PLLT|Jus de fruits</t>
  </si>
  <si>
    <t>CMD01572608|PEST|Jus de fruits</t>
  </si>
  <si>
    <t>CMD01509705|PLLT|Pomme de terre</t>
  </si>
  <si>
    <t>CMD01784002|PLLT|Pomme de terre</t>
  </si>
  <si>
    <t>CMD01721620|PEST|Jus de fruits</t>
  </si>
  <si>
    <t>CMD01780802|PEST|Pruneau</t>
  </si>
  <si>
    <t>CMD01686706|PEST|Pomme de terre</t>
  </si>
  <si>
    <t>CMD01553704|PLLT|Pomme de terre</t>
  </si>
  <si>
    <t>CMD01773702|PEST|Raisin</t>
  </si>
  <si>
    <t>CMD01628102|PEST|Pomme de terre</t>
  </si>
  <si>
    <t>CMD01750801|PLLT|Raisin</t>
  </si>
  <si>
    <t>CMD01700504|PEST|Pomme de terre</t>
  </si>
  <si>
    <t>CMD01737308|PEST|Jus de fruits</t>
  </si>
  <si>
    <t>CMD01667101|PEST|Pomme de terre</t>
  </si>
  <si>
    <t>CMD01763106|PEST|Pomme de terre</t>
  </si>
  <si>
    <t>CMD01715401|PLLT|Jus de fruits</t>
  </si>
  <si>
    <t>CMD01714801|PEST|Jus de fruits</t>
  </si>
  <si>
    <t>CMD01719715|PEST|Bœuf</t>
  </si>
  <si>
    <t>CMD01770814|PEST|Raisin</t>
  </si>
  <si>
    <t>CMD01582605|PEST|Radis</t>
  </si>
  <si>
    <t>CMD01762304|PEST|Pomme de terre</t>
  </si>
  <si>
    <t>CMD01573403|PEST|Carotte</t>
  </si>
  <si>
    <t>CMD01720304|PEST|Tomate</t>
  </si>
  <si>
    <t>CMD01405005|PEST|Tomate</t>
  </si>
  <si>
    <t>CMD01741302|PEST|Jus de fruits</t>
  </si>
  <si>
    <t>CMD01601432|PEST|Jus de fruits</t>
  </si>
  <si>
    <t>CMD01771509|PLLT|Pomme</t>
  </si>
  <si>
    <t>CMD01626007|PEST|Pomme de terre</t>
  </si>
  <si>
    <t>CMD01576301|PEST|Pomme de terre</t>
  </si>
  <si>
    <t>CMD01609002|PEST|Pomme de terre</t>
  </si>
  <si>
    <t>CMD01748506|PEST|Jus de fruits</t>
  </si>
  <si>
    <t>CMD01601417|PEST|Agneau</t>
  </si>
  <si>
    <t>CMD01762305|PLLT|Pomme de terre</t>
  </si>
  <si>
    <t>CMD01392603|PLLT|Pomme de terre</t>
  </si>
  <si>
    <t>CMD01770807|PLLT|Pomme</t>
  </si>
  <si>
    <t>CMD01553701|PEST|Pomme de terre</t>
  </si>
  <si>
    <t>CMD01743708|PLLT|Pomme de terre</t>
  </si>
  <si>
    <t>CMD01490006|PEST|Pomme de terre</t>
  </si>
  <si>
    <t>CMD01429401|PLLT|Tomate</t>
  </si>
  <si>
    <t>CMD01748517|PEST|Bœuf</t>
  </si>
  <si>
    <t>CMD01568802|PEST|Pomme de terre</t>
  </si>
  <si>
    <t>CMD01673002|PEST|Jus de fruits</t>
  </si>
  <si>
    <t>CMD01576305|PEST|Pomme de terre</t>
  </si>
  <si>
    <t>CMD01696303|PEST|Jus de fruits</t>
  </si>
  <si>
    <t>CMD01778701|PLLT|Pomme</t>
  </si>
  <si>
    <t>CMD01748539|PEST|Jus de fruits</t>
  </si>
  <si>
    <t>CMD01695001|PEST|Jus de fruits</t>
  </si>
  <si>
    <t>CMD01463101|PEST|Concombre</t>
  </si>
  <si>
    <t>CMD01646414|PEST|Jus de fruits</t>
  </si>
  <si>
    <t>CMD01568404|PEST|Jus de fruits</t>
  </si>
  <si>
    <t>CMD01645804|PEST|Pomme de terre</t>
  </si>
  <si>
    <t>CMD01678502|PEST|Jus de fruits</t>
  </si>
  <si>
    <t>CMD01595701|PLLT|Pomme de terre</t>
  </si>
  <si>
    <t>CMD01547305|PEST|Pomme de terre</t>
  </si>
  <si>
    <t>CMD01504801|PEST|Jus de fruits</t>
  </si>
  <si>
    <t>CMD01572609|PEST|Jus de fruits</t>
  </si>
  <si>
    <t>CMD01745104|PLLT|Pomme de terre</t>
  </si>
  <si>
    <t>CMD01445004|PLLT|Pomme de terre</t>
  </si>
  <si>
    <t>CMD01772701|PEST|Pomme</t>
  </si>
  <si>
    <t>CMD01509707|OGM|Carotte</t>
  </si>
  <si>
    <t>CMD01608901|OGM|Pomme de terre</t>
  </si>
  <si>
    <t>CMD01704501|OGM|Tomate</t>
  </si>
  <si>
    <t>CMD01753802|OGM|Jus de fruits</t>
  </si>
  <si>
    <t>CMD01621903|OGM|Carotte</t>
  </si>
  <si>
    <t>CMD01721608|OGM|Jus de fruits</t>
  </si>
  <si>
    <t>CMD01647902|OGM|Jus de fruits</t>
  </si>
  <si>
    <t>CMD01740501|OGM|Bœuf</t>
  </si>
  <si>
    <t>CMD01497902|OGM|Orange</t>
  </si>
  <si>
    <t>CMD01627201|OGM|Tomate</t>
  </si>
  <si>
    <t>CMD01691010|OGM|Carotte</t>
  </si>
  <si>
    <t>CMD01695018|OGM|Jus de fruits</t>
  </si>
  <si>
    <t>CMD01790409|OGM|Jus de fruits</t>
  </si>
  <si>
    <t>CMD01711402|OGM|Tomate</t>
  </si>
  <si>
    <t>CMD01771504|OGM|Orange</t>
  </si>
  <si>
    <t>CMD01512614|OGM|Jus de fruits</t>
  </si>
  <si>
    <t>CMD01748538|OGM|Jus de fruits</t>
  </si>
  <si>
    <t>CMD01748002|OGM|Fraise</t>
  </si>
  <si>
    <t>CMD01753604|OGM|Jus de fruits</t>
  </si>
  <si>
    <t>CMD01686705|OGM|Pomme de terre</t>
  </si>
  <si>
    <t>CMD01509701|OGM|Pomme de terre</t>
  </si>
  <si>
    <t>CMD01673003|OGM|Jus de fruits</t>
  </si>
  <si>
    <t>CMD01748536|OGM|Jus de fruits</t>
  </si>
  <si>
    <t>CMD01721103|OGM|Jus de fruits</t>
  </si>
  <si>
    <t>CMD01578901|OGM|Pomme de terre</t>
  </si>
  <si>
    <t>CMD01568426|OGM|Jus de fruits</t>
  </si>
  <si>
    <t>ID</t>
  </si>
  <si>
    <t>Date &amp; heure rendu</t>
  </si>
  <si>
    <t>Date &amp; heure Commande</t>
  </si>
  <si>
    <t>Nombres de lignes</t>
  </si>
  <si>
    <t>Date &amp; heure extraction</t>
  </si>
  <si>
    <t>Commande la plus ancienne</t>
  </si>
  <si>
    <t>Analyses restantes par équipes &amp; type</t>
  </si>
  <si>
    <t>Analyses en retard par commercial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</si>
</sst>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/m/yy\ h:mm;@"/>
    <numFmt numFmtId="165" formatCode="[$-409]d/m/yy\ h:mm\ AM/PM;@"/>
    <numFmt numFmtId="166" formatCode="0.0"/>
    <numFmt numFmtId="167" formatCode="[h]:mm:ss;@"/>
    <numFmt numFmtId="168" formatCode="dd/mm/yy\ hh:mm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6" fillId="3" borderId="0" applyNumberFormat="0" applyBorder="0" applyAlignment="0" applyProtection="0"/>
  </cellStyleXfs>
  <cellXfs count="26">
    <xf numFmtId="0" fontId="0" fillId="0" borderId="0" xfId="0"/>
    <xf numFmtId="0" fontId="0" fillId="0" borderId="0" xfId="0" applyFill="1"/>
    <xf numFmtId="165" fontId="0" fillId="0" borderId="0" xfId="0" applyNumberFormat="1" applyFill="1"/>
    <xf numFmtId="164" fontId="0" fillId="0" borderId="0" xfId="0" applyNumberFormat="1" applyFill="1"/>
    <xf numFmtId="0" fontId="0" fillId="0" borderId="0" xfId="0" applyAlignment="1">
      <alignment wrapText="1"/>
    </xf>
    <xf numFmtId="0" fontId="1" fillId="2" borderId="0" xfId="1" applyFont="1" applyAlignment="1">
      <alignment horizontal="center" wrapText="1"/>
    </xf>
    <xf numFmtId="165" fontId="1" fillId="2" borderId="0" xfId="1" applyNumberFormat="1" applyFont="1" applyAlignment="1">
      <alignment horizontal="center" wrapText="1"/>
    </xf>
    <xf numFmtId="164" fontId="1" fillId="2" borderId="0" xfId="1" applyNumberFormat="1" applyFont="1" applyAlignment="1">
      <alignment horizontal="center" wrapText="1"/>
    </xf>
    <xf numFmtId="164" fontId="0" fillId="0" borderId="0" xfId="0" applyNumberFormat="1"/>
    <xf numFmtId="0" fontId="0" fillId="0" borderId="0" xfId="0" applyFill="1" applyAlignment="1">
      <alignment horizontal="center"/>
    </xf>
    <xf numFmtId="166" fontId="0" fillId="0" borderId="0" xfId="0" applyNumberFormat="1" applyFill="1" applyAlignment="1">
      <alignment horizontal="center"/>
    </xf>
    <xf numFmtId="167" fontId="0" fillId="0" borderId="0" xfId="0" applyNumberFormat="1" applyFill="1"/>
    <xf numFmtId="0" fontId="2" fillId="2" borderId="0" xfId="1"/>
    <xf numFmtId="0" fontId="0" fillId="0" borderId="0" xfId="0" applyNumberFormat="1" applyFill="1"/>
    <xf numFmtId="0" fontId="0" fillId="0" borderId="0" xfId="0" applyNumberForma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68" fontId="0" fillId="0" borderId="0" xfId="0" applyNumberFormat="1"/>
    <xf numFmtId="167" fontId="0" fillId="0" borderId="0" xfId="0" applyNumberFormat="1"/>
    <xf numFmtId="0" fontId="3" fillId="0" borderId="0" xfId="0" applyFont="1"/>
    <xf numFmtId="168" fontId="4" fillId="0" borderId="0" xfId="0" applyNumberFormat="1" applyFont="1"/>
    <xf numFmtId="0" fontId="4" fillId="0" borderId="0" xfId="0" applyFont="1"/>
    <xf numFmtId="0" fontId="5" fillId="0" borderId="0" xfId="0" applyFont="1"/>
    <xf numFmtId="0" fontId="6" fillId="3" borderId="0" xfId="2" applyAlignment="1">
      <alignment wrapText="1"/>
    </xf>
  </cellXfs>
  <cellStyles count="3">
    <cellStyle name="40 % - Accent1" xfId="2" builtinId="31"/>
    <cellStyle name="Accent1" xfId="1" builtinId="29"/>
    <cellStyle name="Normal" xfId="0" builtinId="0"/>
  </cellStyles>
  <dxfs count="20">
    <dxf>
      <numFmt numFmtId="167" formatCode="[h]:mm:ss;@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7" formatCode="[h]:mm:ss;@"/>
      <fill>
        <patternFill patternType="none">
          <fgColor indexed="64"/>
          <bgColor indexed="65"/>
        </patternFill>
      </fill>
    </dxf>
    <dxf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164" formatCode="d/m/yy\ h:mm;@"/>
      <fill>
        <patternFill patternType="none">
          <fgColor indexed="64"/>
          <bgColor indexed="65"/>
        </patternFill>
      </fill>
    </dxf>
    <dxf>
      <numFmt numFmtId="164" formatCode="d/m/yy\ h:mm;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4" formatCode="d/m/yy\ h:mm;@"/>
      <fill>
        <patternFill patternType="none">
          <fgColor indexed="64"/>
          <bgColor indexed="65"/>
        </patternFill>
      </fill>
    </dxf>
    <dxf>
      <numFmt numFmtId="164" formatCode="d/m/yy\ h:mm;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2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642657</xdr:colOff>
      <xdr:row>1</xdr:row>
      <xdr:rowOff>8964</xdr:rowOff>
    </xdr:from>
    <xdr:to>
      <xdr:col>9</xdr:col>
      <xdr:colOff>470088</xdr:colOff>
      <xdr:row>7</xdr:row>
      <xdr:rowOff>71716</xdr:rowOff>
    </xdr:to>
    <xdr:sp macro="" textlink="">
      <xdr:nvSpPr>
        <xdr:cNvPr id="2" name="Bulle narrative : rectangle à coins arrondis 1">
          <a:extLst>
            <a:ext uri="{FF2B5EF4-FFF2-40B4-BE49-F238E27FC236}">
              <a16:creationId xmlns:a16="http://schemas.microsoft.com/office/drawing/2014/main" id="{F87C908E-6FA2-4D8A-B0BF-AE911338CFA7}"/>
            </a:ext>
          </a:extLst>
        </xdr:cNvPr>
        <xdr:cNvSpPr/>
      </xdr:nvSpPr>
      <xdr:spPr>
        <a:xfrm>
          <a:off x="6682628" y="199464"/>
          <a:ext cx="4332195" cy="1306605"/>
        </a:xfrm>
        <a:prstGeom prst="wedgeRoundRectCallout">
          <a:avLst>
            <a:gd name="adj1" fmla="val -42274"/>
            <a:gd name="adj2" fmla="val 98106"/>
            <a:gd name="adj3" fmla="val 16667"/>
          </a:avLst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800"/>
            <a:t>Exercice : reproduisez</a:t>
          </a:r>
          <a:r>
            <a:rPr lang="fr-FR" sz="1800" baseline="0"/>
            <a:t> les TCD ci-contre à partir de l'onglet "Données"</a:t>
          </a:r>
          <a:endParaRPr lang="fr-FR" sz="1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0</xdr:colOff>
      <xdr:row>11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énomination analyse">
              <a:extLst>
                <a:ext uri="{FF2B5EF4-FFF2-40B4-BE49-F238E27FC236}">
                  <a16:creationId xmlns:a16="http://schemas.microsoft.com/office/drawing/2014/main" id="{0512729F-6921-4F9D-A7F8-BD17E88C14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énomination analy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81150" y="0"/>
              <a:ext cx="3171825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2438400</xdr:colOff>
      <xdr:row>0</xdr:row>
      <xdr:rowOff>0</xdr:rowOff>
    </xdr:from>
    <xdr:to>
      <xdr:col>2</xdr:col>
      <xdr:colOff>19050</xdr:colOff>
      <xdr:row>11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Équipe responsable">
              <a:extLst>
                <a:ext uri="{FF2B5EF4-FFF2-40B4-BE49-F238E27FC236}">
                  <a16:creationId xmlns:a16="http://schemas.microsoft.com/office/drawing/2014/main" id="{572878F5-15CE-4D97-AF22-E3EC07476C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Équipe responsab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600200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819149</xdr:colOff>
      <xdr:row>0</xdr:row>
      <xdr:rowOff>1</xdr:rowOff>
    </xdr:from>
    <xdr:to>
      <xdr:col>6</xdr:col>
      <xdr:colOff>1857374</xdr:colOff>
      <xdr:row>11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En retard?">
              <a:extLst>
                <a:ext uri="{FF2B5EF4-FFF2-40B4-BE49-F238E27FC236}">
                  <a16:creationId xmlns:a16="http://schemas.microsoft.com/office/drawing/2014/main" id="{8AF1FE02-567F-4905-85A5-289C30E788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 retard?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53224" y="1"/>
              <a:ext cx="1857375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0</xdr:colOff>
      <xdr:row>0</xdr:row>
      <xdr:rowOff>1</xdr:rowOff>
    </xdr:from>
    <xdr:to>
      <xdr:col>6</xdr:col>
      <xdr:colOff>0</xdr:colOff>
      <xdr:row>11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atégorie Délai">
              <a:extLst>
                <a:ext uri="{FF2B5EF4-FFF2-40B4-BE49-F238E27FC236}">
                  <a16:creationId xmlns:a16="http://schemas.microsoft.com/office/drawing/2014/main" id="{19A27C11-990A-40F3-B575-EB56989C4C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Déla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52975" y="1"/>
              <a:ext cx="2000250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9</xdr:col>
      <xdr:colOff>419100</xdr:colOff>
      <xdr:row>1</xdr:row>
      <xdr:rowOff>104775</xdr:rowOff>
    </xdr:from>
    <xdr:to>
      <xdr:col>15</xdr:col>
      <xdr:colOff>179295</xdr:colOff>
      <xdr:row>7</xdr:row>
      <xdr:rowOff>77880</xdr:rowOff>
    </xdr:to>
    <xdr:sp macro="" textlink="">
      <xdr:nvSpPr>
        <xdr:cNvPr id="8" name="Bulle narrative : rectangle à coins arrondis 7">
          <a:extLst>
            <a:ext uri="{FF2B5EF4-FFF2-40B4-BE49-F238E27FC236}">
              <a16:creationId xmlns:a16="http://schemas.microsoft.com/office/drawing/2014/main" id="{4E44D1F4-823D-4917-8899-869D0AEEDBB8}"/>
            </a:ext>
          </a:extLst>
        </xdr:cNvPr>
        <xdr:cNvSpPr/>
      </xdr:nvSpPr>
      <xdr:spPr>
        <a:xfrm>
          <a:off x="12601575" y="295275"/>
          <a:ext cx="4332195" cy="1306605"/>
        </a:xfrm>
        <a:prstGeom prst="wedgeRoundRectCallout">
          <a:avLst>
            <a:gd name="adj1" fmla="val -42274"/>
            <a:gd name="adj2" fmla="val 98106"/>
            <a:gd name="adj3" fmla="val 16667"/>
          </a:avLst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800"/>
            <a:t>Exercice : reproduisez</a:t>
          </a:r>
          <a:r>
            <a:rPr lang="fr-FR" sz="1800" baseline="0"/>
            <a:t> ce TCD dans un nouvel onglet</a:t>
          </a:r>
          <a:endParaRPr lang="fr-FR" sz="18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inarc" refreshedDate="43597.486684722222" createdVersion="6" refreshedVersion="6" minRefreshableVersion="3" recordCount="2921" xr:uid="{ACA629B3-9F4D-4081-A5BA-EACD4E7477FC}">
  <cacheSource type="worksheet">
    <worksheetSource ref="A1:Q1048576" sheet="Données"/>
  </cacheSource>
  <cacheFields count="17">
    <cacheField name="OrderCode" numFmtId="0">
      <sharedItems containsBlank="1" count="1247">
        <s v="CMD01389607"/>
        <s v="CMD01490005"/>
        <s v="CMD01353002"/>
        <s v="CMD01569203"/>
        <s v="CMD01375901"/>
        <s v="CMD01546204"/>
        <s v="CMD01659901"/>
        <s v="CMD01408209"/>
        <s v="CMD01390402"/>
        <s v="CMD01389605"/>
        <s v="CMD01375904"/>
        <s v="CMD01445006"/>
        <s v="CMD01721617"/>
        <s v="CMD01414901"/>
        <s v="CMD01660001"/>
        <s v="CMD01375902"/>
        <s v="CMD01626007"/>
        <s v="CMD01664402"/>
        <s v="CMD01503401"/>
        <s v="CMD01407901"/>
        <s v="CMD01375903"/>
        <s v="CMD01686301"/>
        <s v="CMD01586301"/>
        <s v="CMD01599501"/>
        <s v="CMD01684604"/>
        <s v="CMD01418904"/>
        <s v="CMD01671806"/>
        <s v="CMD01643203"/>
        <s v="CMD01645605"/>
        <s v="CMD01659801"/>
        <s v="CMD01517101"/>
        <s v="CMD01359204"/>
        <s v="CMD01491703"/>
        <s v="CMD01445801"/>
        <s v="CMD01445001"/>
        <s v="CMD01743706"/>
        <s v="CMD01626602"/>
        <s v="CMD01440320"/>
        <s v="CMD01591702"/>
        <s v="CMD01390403"/>
        <s v="CMD01627001"/>
        <s v="CMD01570101"/>
        <s v="CMD01626006"/>
        <s v="CMD01547305"/>
        <s v="CMD01753801"/>
        <s v="CMD01310307"/>
        <s v="CMD01608901"/>
        <s v="CMD01474702"/>
        <s v="CMD01650604"/>
        <s v="CMD01375803"/>
        <s v="CMD01503404"/>
        <s v="CMD01622102"/>
        <s v="CMD01714902"/>
        <s v="CMD01604402"/>
        <s v="CMD01737002"/>
        <s v="CMD01359202"/>
        <s v="CMD01645807"/>
        <s v="CMD01664403"/>
        <s v="CMD01445004"/>
        <s v="CMD01608301"/>
        <s v="CMD01626604"/>
        <s v="CMD01569205"/>
        <s v="CMD01516306"/>
        <s v="CMD01359603"/>
        <s v="CMD01648401"/>
        <s v="CMD01711304"/>
        <s v="CMD01645604"/>
        <s v="CMD01749404"/>
        <s v="CMD01645805"/>
        <s v="CMD01668304"/>
        <s v="CMD01603503"/>
        <s v="CMD01749302"/>
        <s v="CMD01359102"/>
        <s v="CMD01742702"/>
        <s v="CMD01569201"/>
        <s v="CMD01408202"/>
        <s v="CMD01359203"/>
        <s v="CMD01650602"/>
        <s v="CMD01601412"/>
        <s v="CMD01645801"/>
        <s v="CMD01597501"/>
        <s v="CMD01569209"/>
        <s v="CMD01677701"/>
        <s v="CMD01664202"/>
        <s v="CMD01552803"/>
        <s v="CMD01702101"/>
        <s v="CMD01721501"/>
        <s v="CMD01490001"/>
        <s v="CMD01359001"/>
        <s v="CMD01603304"/>
        <s v="CMD01750303"/>
        <s v="CMD01721101"/>
        <s v="CMD01375905"/>
        <s v="CMD01658001"/>
        <s v="CMD01646416"/>
        <s v="CMD01568801"/>
        <s v="CMD01714903"/>
        <s v="CMD01626001"/>
        <s v="CMD01478001"/>
        <s v="CMD01625103"/>
        <s v="CMD01734701"/>
        <s v="CMD01660101"/>
        <s v="CMD01461405"/>
        <s v="CMD01592201"/>
        <s v="CMD01668310"/>
        <s v="CMD01645804"/>
        <s v="CMD01645601"/>
        <s v="CMD01780701"/>
        <s v="CMD01357906"/>
        <s v="CMD01711402"/>
        <s v="CMD01576311"/>
        <s v="CMD01748001"/>
        <s v="CMD01732301"/>
        <s v="CMD01721616"/>
        <s v="CMD01448507"/>
        <s v="CMD01357904"/>
        <s v="CMD01604403"/>
        <s v="CMD01359002"/>
        <s v="CMD01755302"/>
        <s v="CMD01615803"/>
        <s v="CMD01603504"/>
        <s v="CMD01691403"/>
        <s v="CMD01570105"/>
        <s v="CMD01546207"/>
        <s v="CMD01357902"/>
        <s v="CMD01621907"/>
        <s v="CMD01658002"/>
        <s v="CMD01517105"/>
        <s v="CMD01501903"/>
        <s v="CMD01684605"/>
        <s v="CMD01720308"/>
        <s v="CMD01603507"/>
        <s v="CMD01770814"/>
        <s v="CMD01626010"/>
        <s v="CMD01687201"/>
        <s v="CMD01582602"/>
        <s v="CMD01698801"/>
        <s v="CMD01763007"/>
        <s v="CMD01609002"/>
        <s v="CMD01571701"/>
        <s v="CMD01601426"/>
        <s v="CMD01607501"/>
        <s v="CMD01788001"/>
        <s v="CMD01578908"/>
        <s v="CMD01691010"/>
        <s v="CMD01601432"/>
        <s v="CMD01645806"/>
        <s v="CMD01704401"/>
        <s v="CMD01546201"/>
        <s v="CMD01737001"/>
        <s v="CMD01550611"/>
        <s v="CMD01501905"/>
        <s v="CMD01408204"/>
        <s v="CMD01586401"/>
        <s v="CMD01602501"/>
        <s v="CMD01645803"/>
        <s v="CMD01490008"/>
        <s v="CMD01742902"/>
        <s v="CMD01715103"/>
        <s v="CMD01780101"/>
        <s v="CMD01749204"/>
        <s v="CMD01609001"/>
        <s v="CMD01693304"/>
        <s v="CMD01497002"/>
        <s v="CMD01603506"/>
        <s v="CMD01748510"/>
        <s v="CMD01711403"/>
        <s v="CMD01748508"/>
        <s v="CMD01572604"/>
        <s v="CMD01784001"/>
        <s v="CMD01668313"/>
        <s v="CMD01603508"/>
        <s v="CMD01711302"/>
        <s v="CMD01626002"/>
        <s v="CMD01648602"/>
        <s v="CMD01646446"/>
        <s v="CMD01607601"/>
        <s v="CMD01704201"/>
        <s v="CMD01720513"/>
        <s v="CMD01748536"/>
        <s v="CMD01568416"/>
        <s v="CMD01628503"/>
        <s v="CMD01612402"/>
        <s v="CMD01698802"/>
        <s v="CMD01700503"/>
        <s v="CMD01660201"/>
        <s v="CMD01546203"/>
        <s v="CMD01670702"/>
        <s v="CMD01748511"/>
        <s v="CMD01678504"/>
        <s v="CMD01672602"/>
        <s v="CMD01602502"/>
        <s v="CMD01665306"/>
        <s v="CMD01748530"/>
        <s v="CMD01665302"/>
        <s v="CMD01626003"/>
        <s v="CMD01603505"/>
        <s v="CMD01603301"/>
        <s v="CMD01737201"/>
        <s v="CMD01693302"/>
        <s v="CMD01667103"/>
        <s v="CMD01743402"/>
        <s v="CMD01750302"/>
        <s v="CMD01604407"/>
        <s v="CMD01720307"/>
        <s v="CMD01711301"/>
        <s v="CMD01684601"/>
        <s v="CMD01604406"/>
        <s v="CMD01445002"/>
        <s v="CMD01552806"/>
        <s v="CMD01684602"/>
        <s v="CMD01743004"/>
        <s v="CMD01568805"/>
        <s v="CMD01360801"/>
        <s v="CMD01749202"/>
        <s v="CMD01357905"/>
        <s v="CMD01497903"/>
        <s v="CMD01763113"/>
        <s v="CMD01761804"/>
        <s v="CMD01603303"/>
        <s v="CMD01615801"/>
        <s v="CMD01568417"/>
        <s v="CMD01645603"/>
        <s v="CMD01664401"/>
        <s v="CMD01749501"/>
        <s v="CMD01672501"/>
        <s v="CMD01392402"/>
        <s v="CMD01589601"/>
        <s v="CMD01695018"/>
        <s v="CMD01497005"/>
        <s v="CMD01568429"/>
        <s v="CMD01704501"/>
        <s v="CMD01418905"/>
        <s v="CMD01422805"/>
        <s v="CMD01737202"/>
        <s v="CMD01448509"/>
        <s v="CMD01721621"/>
        <s v="CMD01502002"/>
        <s v="CMD01743701"/>
        <s v="CMD01391002"/>
        <s v="CMD01646401"/>
        <s v="CMD01626303"/>
        <s v="CMD01603501"/>
        <s v="CMD01721613"/>
        <s v="CMD01771513"/>
        <s v="CMD01359004"/>
        <s v="CMD01711303"/>
        <s v="CMD01445003"/>
        <s v="CMD01701802"/>
        <s v="CMD01784901"/>
        <s v="CMD01474704"/>
        <s v="CMD01408907"/>
        <s v="CMD01626302"/>
        <s v="CMD01665304"/>
        <s v="CMD01686705"/>
        <s v="CMD01762307"/>
        <s v="CMD01790405"/>
        <s v="CMD01568807"/>
        <s v="CMD01667104"/>
        <s v="CMD01646442"/>
        <s v="CMD01353004"/>
        <s v="CMD01461401"/>
        <s v="CMD01351607"/>
        <s v="CMD01612403"/>
        <s v="CMD01714002"/>
        <s v="CMD01654001"/>
        <s v="CMD01490006"/>
        <s v="CMD01749403"/>
        <s v="CMD01595404"/>
        <s v="CMD01742703"/>
        <s v="CMD01474701"/>
        <s v="CMD01750701"/>
        <s v="CMD01686702"/>
        <s v="CMD01445802"/>
        <s v="CMD01646904"/>
        <s v="CMD01461402"/>
        <s v="CMD01569208"/>
        <s v="CMD01664205"/>
        <s v="CMD01614401"/>
        <s v="CMD01604401"/>
        <s v="CMD01743705"/>
        <s v="CMD01601402"/>
        <s v="CMD01750401"/>
        <s v="CMD01603502"/>
        <s v="CMD01676601"/>
        <s v="CMD01569204"/>
        <s v="CMD01408207"/>
        <s v="CMD01351605"/>
        <s v="CMD01664406"/>
        <s v="CMD01721401"/>
        <s v="CMD01700702"/>
        <s v="CMD01614403"/>
        <s v="CMD01700502"/>
        <s v="CMD01614402"/>
        <s v="CMD01664405"/>
        <s v="CMD01695005"/>
        <s v="CMD01618301"/>
        <s v="CMD01650603"/>
        <s v="CMD01749305"/>
        <s v="CMD01714602"/>
        <s v="CMD01695014"/>
        <s v="CMD01646425"/>
        <s v="CMD01599502"/>
        <s v="CMD01735001"/>
        <s v="CMD01484520"/>
        <s v="CMD01568420"/>
        <s v="CMD01715101"/>
        <s v="CMD01721604"/>
        <s v="CMD01672402"/>
        <s v="CMD01595403"/>
        <s v="CMD01626605"/>
        <s v="CMD01646438"/>
        <s v="CMD01742601"/>
        <s v="CMD01568415"/>
        <s v="CMD01750204"/>
        <s v="CMD01646426"/>
        <s v="CMD01745106"/>
        <s v="CMD01568409"/>
        <s v="CMD01609003"/>
        <s v="CMD01790502"/>
        <s v="CMD01668305"/>
        <s v="CMD01668308"/>
        <s v="CMD01448504"/>
        <s v="CMD01509101"/>
        <s v="CMD01763108"/>
        <s v="CMD01795103"/>
        <s v="CMD01490002"/>
        <s v="CMD01748517"/>
        <s v="CMD01711305"/>
        <s v="CMD01474703"/>
        <s v="CMD01552802"/>
        <s v="CMD01714502"/>
        <s v="CMD01643202"/>
        <s v="CMD01550603"/>
        <s v="CMD01617701"/>
        <s v="CMD01761803"/>
        <s v="CMD01715102"/>
        <s v="CMD01753503"/>
        <s v="CMD01715601"/>
        <s v="CMD01668302"/>
        <s v="CMD01672403"/>
        <s v="CMD01582605"/>
        <s v="CMD01592202"/>
        <s v="CMD01517104"/>
        <s v="CMD01742901"/>
        <s v="CMD01721605"/>
        <s v="CMD01470601"/>
        <s v="CMD01570103"/>
        <s v="CMD01630101"/>
        <s v="CMD01497001"/>
        <s v="CMD01626307"/>
        <s v="CMD01787701"/>
        <s v="CMD01646409"/>
        <s v="CMD01721601"/>
        <s v="CMD01772801"/>
        <s v="CMD01654002"/>
        <s v="CMD01665308"/>
        <s v="CMD01621903"/>
        <s v="CMD01573102"/>
        <s v="CMD01748531"/>
        <s v="CMD01570102"/>
        <s v="CMD01552504"/>
        <s v="CMD01678505"/>
        <s v="CMD01704404"/>
        <s v="CMD01552505"/>
        <s v="CMD01595602"/>
        <s v="CMD01576312"/>
        <s v="CMD01735002"/>
        <s v="CMD01573502"/>
        <s v="CMD01572617"/>
        <s v="CMD01501904"/>
        <s v="CMD01650605"/>
        <s v="CMD01668312"/>
        <s v="CMD01763101"/>
        <s v="CMD01376201"/>
        <s v="CMD01704403"/>
        <s v="CMD01754808"/>
        <s v="CMD01407102"/>
        <s v="CMD01601413"/>
        <s v="CMD01646455"/>
        <s v="CMD01695013"/>
        <s v="CMD01749307"/>
        <s v="CMD01749301"/>
        <s v="CMD01741702"/>
        <s v="CMD01748519"/>
        <s v="CMD01749309"/>
        <s v="CMD01790309"/>
        <s v="CMD01698806"/>
        <s v="CMD01576401"/>
        <s v="CMD01608501"/>
        <s v="CMD01784004"/>
        <s v="CMD01627201"/>
        <s v="CMD01742607"/>
        <s v="CMD01568803"/>
        <s v="CMD01780703"/>
        <s v="CMD01568433"/>
        <s v="CMD01736901"/>
        <s v="CMD01628103"/>
        <s v="CMD01714801"/>
        <s v="CMD01461406"/>
        <s v="CMD01592301"/>
        <s v="CMD01448505"/>
        <s v="CMD01408906"/>
        <s v="CMD01622103"/>
        <s v="CMD01742608"/>
        <s v="CMD01721105"/>
        <s v="CMD01686701"/>
        <s v="CMD01602503"/>
        <s v="CMD01568422"/>
        <s v="CMD01512803"/>
        <s v="CMD01721104"/>
        <s v="CMD01501902"/>
        <s v="CMD01646901"/>
        <s v="CMD01773401"/>
        <s v="CMD01761802"/>
        <s v="CMD01497904"/>
        <s v="CMD01721603"/>
        <s v="CMD01518551"/>
        <s v="CMD01721606"/>
        <s v="CMD01779602"/>
        <s v="CMD01586501"/>
        <s v="CMD01665301"/>
        <s v="CMD01600203"/>
        <s v="CMD01667102"/>
        <s v="CMD01795106"/>
        <s v="CMD01765702"/>
        <s v="CMD01763114"/>
        <s v="CMD01509709"/>
        <s v="CMD01391003"/>
        <s v="CMD01742606"/>
        <s v="CMD01509705"/>
        <s v="CMD01502005"/>
        <s v="CMD01749203"/>
        <s v="CMD01672603"/>
        <s v="CMD01790303"/>
        <s v="CMD01550608"/>
        <s v="CMD01780803"/>
        <s v="CMD01672018"/>
        <s v="CMD01509703"/>
        <s v="CMD01546702"/>
        <s v="CMD01461705"/>
        <s v="CMD01503402"/>
        <s v="CMD01771511"/>
        <s v="CMD01595605"/>
        <s v="CMD01667101"/>
        <s v="CMD01573402"/>
        <s v="CMD01778502"/>
        <s v="CMD01351606"/>
        <s v="CMD01668306"/>
        <s v="CMD01658003"/>
        <s v="CMD01778801"/>
        <s v="CMD01646447"/>
        <s v="CMD01359505"/>
        <s v="CMD01517102"/>
        <s v="CMD01748539"/>
        <s v="CMD01789402"/>
        <s v="CMD01743003"/>
        <s v="CMD01552804"/>
        <s v="CMD01658004"/>
        <s v="CMD01778802"/>
        <s v="CMD01747601"/>
        <s v="CMD01463101"/>
        <s v="CMD01646407"/>
        <s v="CMD01576305"/>
        <s v="CMD01700501"/>
        <s v="CMD01568410"/>
        <s v="CMD01626009"/>
        <s v="CMD01738901"/>
        <s v="CMD01628102"/>
        <s v="CMD01646420"/>
        <s v="CMD01763001"/>
        <s v="CMD01755305"/>
        <s v="CMD01601409"/>
        <s v="CMD01698805"/>
        <s v="CMD01597705"/>
        <s v="CMD01741701"/>
        <s v="CMD01667901"/>
        <s v="CMD01749402"/>
        <s v="CMD01763111"/>
        <s v="CMD01604301"/>
        <s v="CMD01648402"/>
        <s v="CMD01429401"/>
        <s v="CMD01691006"/>
        <s v="CMD01617702"/>
        <s v="CMD01597701"/>
        <s v="CMD01568418"/>
        <s v="CMD01484510"/>
        <s v="CMD01608902"/>
        <s v="CMD01680902"/>
        <s v="CMD01573503"/>
        <s v="CMD01601421"/>
        <s v="CMD01391004"/>
        <s v="CMD01626603"/>
        <s v="CMD01646417"/>
        <s v="CMD01748534"/>
        <s v="CMD01646437"/>
        <s v="CMD01700701"/>
        <s v="CMD01748507"/>
        <s v="CMD01722201"/>
        <s v="CMD01495705"/>
        <s v="CMD01582603"/>
        <s v="CMD01378903"/>
        <s v="CMD01392201"/>
        <s v="CMD01351604"/>
        <s v="CMD01710005"/>
        <s v="CMD01626304"/>
        <s v="CMD01691002"/>
        <s v="CMD01761806"/>
        <s v="CMD01626305"/>
        <s v="CMD01765202"/>
        <s v="CMD01691402"/>
        <s v="CMD01780801"/>
        <s v="CMD01453106"/>
        <s v="CMD01743708"/>
        <s v="CMD01766801"/>
        <s v="CMD01512801"/>
        <s v="CMD01392405"/>
        <s v="CMD01721602"/>
        <s v="CMD01625105"/>
        <s v="CMD01702104"/>
        <s v="CMD01692704"/>
        <s v="CMD01710004"/>
        <s v="CMD01597704"/>
        <s v="CMD01595604"/>
        <s v="CMD01361002"/>
        <s v="CMD01665305"/>
        <s v="CMD01646428"/>
        <s v="CMD01763004"/>
        <s v="CMD01614404"/>
        <s v="CMD01668301"/>
        <s v="CMD01780805"/>
        <s v="CMD01710001"/>
        <s v="CMD01790501"/>
        <s v="CMD01765705"/>
        <s v="CMD01516304"/>
        <s v="CMD01736902"/>
        <s v="CMD01630102"/>
        <s v="CMD01784005"/>
        <s v="CMD01754701"/>
        <s v="CMD01778701"/>
        <s v="CMD01609004"/>
        <s v="CMD01772001"/>
        <s v="CMD01753703"/>
        <s v="CMD01576303"/>
        <s v="CMD01461605"/>
        <s v="CMD01418901"/>
        <s v="CMD01607602"/>
        <s v="CMD01600101"/>
        <s v="CMD01550601"/>
        <s v="CMD01646451"/>
        <s v="CMD01621909"/>
        <s v="CMD01617703"/>
        <s v="CMD01597505"/>
        <s v="CMD01600202"/>
        <s v="CMD01569207"/>
        <s v="CMD01592101"/>
        <s v="CMD01390401"/>
        <s v="CMD01765704"/>
        <s v="CMD01784003"/>
        <s v="CMD01790314"/>
        <s v="CMD01646449"/>
        <s v="CMD01790504"/>
        <s v="CMD01698807"/>
        <s v="CMD01763102"/>
        <s v="CMD01695006"/>
        <s v="CMD01749303"/>
        <s v="CMD01704301"/>
        <s v="CMD01721618"/>
        <s v="CMD01743005"/>
        <s v="CMD01392605"/>
        <s v="CMD01392404"/>
        <s v="CMD01625104"/>
        <s v="CMD01743002"/>
        <s v="CMD01790313"/>
        <s v="CMD01750304"/>
        <s v="CMD01710002"/>
        <s v="CMD01780706"/>
        <s v="CMD01447701"/>
        <s v="CMD01553702"/>
        <s v="CMD01503501"/>
        <s v="CMD01772301"/>
        <s v="CMD01753603"/>
        <s v="CMD01601418"/>
        <s v="CMD01686706"/>
        <s v="CMD01546205"/>
        <s v="CMD01392602"/>
        <s v="CMD01747201"/>
        <s v="CMD01662801"/>
        <s v="CMD01361001"/>
        <s v="CMD01573403"/>
        <s v="CMD01743301"/>
        <s v="CMD01645802"/>
        <s v="CMD01748201"/>
        <s v="CMD01743707"/>
        <s v="CMD01392401"/>
        <s v="CMD01748528"/>
        <s v="CMD01774001"/>
        <s v="CMD01646423"/>
        <s v="CMD01691008"/>
        <s v="CMD01763006"/>
        <s v="CMD01750202"/>
        <s v="CMD01601410"/>
        <s v="CMD01762306"/>
        <s v="CMD01762303"/>
        <s v="CMD01720101"/>
        <s v="CMD01392204"/>
        <s v="CMD01448506"/>
        <s v="CMD01720803"/>
        <s v="CMD01753604"/>
        <s v="CMD01743101"/>
        <s v="CMD01646406"/>
        <s v="CMD01664201"/>
        <s v="CMD01771507"/>
        <s v="CMD01719716"/>
        <s v="CMD01789801"/>
        <s v="CMD01696301"/>
        <s v="CMD01721611"/>
        <s v="CMD01601423"/>
        <s v="CMD01755303"/>
        <s v="CMD01686703"/>
        <s v="CMD01748509"/>
        <s v="CMD01714901"/>
        <s v="CMD01646450"/>
        <s v="CMD01552801"/>
        <s v="CMD01516202"/>
        <s v="CMD01765703"/>
        <s v="CMD01692701"/>
        <s v="CMD01672702"/>
        <s v="CMD01672601"/>
        <s v="CMD01747401"/>
        <s v="CMD01375805"/>
        <s v="CMD01754818"/>
        <s v="CMD01719718"/>
        <s v="CMD01568404"/>
        <s v="CMD01765701"/>
        <s v="CMD01626301"/>
        <s v="CMD01646452"/>
        <s v="CMD01627101"/>
        <s v="CMD01586202"/>
        <s v="CMD01621901"/>
        <s v="CMD01648403"/>
        <s v="CMD01517106"/>
        <s v="CMD01742602"/>
        <s v="CMD01572602"/>
        <s v="CMD01780201"/>
        <s v="CMD01648601"/>
        <s v="CMD01766802"/>
        <s v="CMD01721610"/>
        <s v="CMD01692705"/>
        <s v="CMD01790409"/>
        <s v="CMD01740501"/>
        <s v="CMD01748523"/>
        <s v="CMD01714601"/>
        <s v="CMD01571702"/>
        <s v="CMD01552506"/>
        <s v="CMD01552507"/>
        <s v="CMD01720507"/>
        <s v="CMD01695016"/>
        <s v="CMD01646448"/>
        <s v="CMD01765707"/>
        <s v="CMD01601427"/>
        <s v="CMD01702103"/>
        <s v="CMD01586201"/>
        <s v="CMD01568426"/>
        <s v="CMD01790315"/>
        <s v="CMD01696302"/>
        <s v="CMD01748506"/>
        <s v="CMD01678601"/>
        <s v="CMD01573501"/>
        <s v="CMD01646411"/>
        <s v="CMD01603305"/>
        <s v="CMD01665307"/>
        <s v="CMD01503403"/>
        <s v="CMD01734702"/>
        <s v="CMD01578905"/>
        <s v="CMD01695015"/>
        <s v="CMD01763003"/>
        <s v="CMD01580901"/>
        <s v="CMD01357903"/>
        <s v="CMD01762309"/>
        <s v="CMD01626005"/>
        <s v="CMD01509707"/>
        <s v="CMD01715001"/>
        <s v="CMD01646462"/>
        <s v="CMD01721102"/>
        <s v="CMD01572611"/>
        <s v="CMD01743704"/>
        <s v="CMD01578907"/>
        <s v="CMD01359101"/>
        <s v="CMD01714501"/>
        <s v="CMD01755301"/>
        <s v="CMD01763104"/>
        <s v="CMD01748522"/>
        <s v="CMD01550607"/>
        <s v="CMD01770807"/>
        <s v="CMD01407108"/>
        <s v="CMD01359201"/>
        <s v="CMD01765204"/>
        <s v="CMD01745107"/>
        <s v="CMD01568413"/>
        <s v="CMD01646415"/>
        <s v="CMD01570104"/>
        <s v="CMD01720505"/>
        <s v="CMD01582608"/>
        <s v="CMD01748521"/>
        <s v="CMD01741301"/>
        <s v="CMD01720302"/>
        <s v="CMD01600201"/>
        <s v="CMD01586101"/>
        <s v="CMD01678508"/>
        <s v="CMD01546206"/>
        <s v="CMD01628501"/>
        <s v="CMD01757701"/>
        <s v="CMD01597702"/>
        <s v="CMD01749304"/>
        <s v="CMD01720506"/>
        <s v="CMD01742801"/>
        <s v="CMD01720503"/>
        <s v="CMD01593206"/>
        <s v="CMD01601424"/>
        <s v="CMD01576309"/>
        <s v="CMD01512613"/>
        <s v="CMD01721201"/>
        <s v="CMD01700504"/>
        <s v="CMD01750305"/>
        <s v="CMD01392803"/>
        <s v="CMD01608905"/>
        <s v="CMD01773301"/>
        <s v="CMD01692703"/>
        <s v="CMD01779204"/>
        <s v="CMD01612406"/>
        <s v="CMD01672502"/>
        <s v="CMD01692707"/>
        <s v="CMD01546701"/>
        <s v="CMD01595505"/>
        <s v="CMD01392804"/>
        <s v="CMD01414806"/>
        <s v="CMD01512802"/>
        <s v="CMD01580902"/>
        <s v="CMD01408208"/>
        <s v="CMD01790408"/>
        <s v="CMD01646422"/>
        <s v="CMD01621802"/>
        <s v="CMD01664208"/>
        <s v="CMD01484529"/>
        <s v="CMD01508613"/>
        <s v="CMD01748512"/>
        <s v="CMD01691812"/>
        <s v="CMD01692702"/>
        <s v="CMD01490203"/>
        <s v="CMD01589801"/>
        <s v="CMD01789802"/>
        <s v="CMD01553701"/>
        <s v="CMD01754806"/>
        <s v="CMD01790310"/>
        <s v="CMD01748535"/>
        <s v="CMD01628101"/>
        <s v="CMD01748515"/>
        <s v="CMD01646443"/>
        <s v="CMD01765203"/>
        <s v="CMD01748537"/>
        <s v="CMD01616101"/>
        <s v="CMD01790301"/>
        <s v="CMD01749308"/>
        <s v="CMD01773801"/>
        <s v="CMD01772201"/>
        <s v="CMD01475801"/>
        <s v="CMD01779203"/>
        <s v="CMD01646405"/>
        <s v="CMD01695008"/>
        <s v="CMD01754804"/>
        <s v="CMD01761805"/>
        <s v="CMD01720514"/>
        <s v="CMD01360701"/>
        <s v="CMD01721608"/>
        <s v="CMD01625102"/>
        <s v="CMD01770802"/>
        <s v="CMD01771501"/>
        <s v="CMD01630201"/>
        <s v="CMD01774701"/>
        <s v="CMD01409001"/>
        <s v="CMD01592001"/>
        <s v="CMD01779101"/>
        <s v="CMD01490204"/>
        <s v="CMD01499603"/>
        <s v="CMD01784007"/>
        <s v="CMD01376207"/>
        <s v="CMD01742605"/>
        <s v="CMD01392603"/>
        <s v="CMD01779202"/>
        <s v="CMD01750205"/>
        <s v="CMD01604801"/>
        <s v="CMD01360803"/>
        <s v="CMD01360601"/>
        <s v="CMD01795101"/>
        <s v="CMD01646435"/>
        <s v="CMD01773001"/>
        <s v="CMD01568804"/>
        <s v="CMD01693301"/>
        <s v="CMD01568421"/>
        <s v="CMD01763103"/>
        <s v="CMD01552503"/>
        <s v="CMD01670701"/>
        <s v="CMD01748002"/>
        <s v="CMD01789403"/>
        <s v="CMD01576301"/>
        <s v="CMD01568434"/>
        <s v="CMD01742701"/>
        <s v="CMD01721619"/>
        <s v="CMD01750301"/>
        <s v="CMD01748541"/>
        <s v="CMD01790305"/>
        <s v="CMD01780802"/>
        <s v="CMD01790407"/>
        <s v="CMD01771502"/>
        <s v="CMD01692708"/>
        <s v="CMD01509701"/>
        <s v="CMD01741302"/>
        <s v="CMD01790311"/>
        <s v="CMD01763112"/>
        <s v="CMD01497004"/>
        <s v="CMD01466909"/>
        <s v="CMD01789401"/>
        <s v="CMD01646905"/>
        <s v="CMD01550609"/>
        <s v="CMD01691004"/>
        <s v="CMD01778501"/>
        <s v="CMD01691401"/>
        <s v="CMD01499601"/>
        <s v="CMD01780804"/>
        <s v="CMD01646433"/>
        <s v="CMD01686704"/>
        <s v="CMD01743702"/>
        <s v="CMD01664206"/>
        <s v="CMD01568412"/>
        <s v="CMD01793601"/>
        <s v="CMD01748514"/>
        <s v="CMD01750801"/>
        <s v="CMD01790406"/>
        <s v="CMD01754802"/>
        <s v="CMD01780702"/>
        <s v="CMD01601420"/>
        <s v="CMD01646414"/>
        <s v="CMD01695021"/>
        <s v="CMD01553704"/>
        <s v="CMD01789803"/>
        <s v="CMD01248501"/>
        <s v="CMD01497804"/>
        <s v="CMD01790307"/>
        <s v="CMD01695020"/>
        <s v="CMD01646408"/>
        <s v="CMD01706402"/>
        <s v="CMD01646440"/>
        <s v="CMD01646402"/>
        <s v="CMD01748524"/>
        <s v="CMD01553703"/>
        <s v="CMD01597703"/>
        <s v="CMD01714702"/>
        <s v="CMD01375802"/>
        <s v="CMD01582601"/>
        <s v="CMD01749205"/>
        <s v="CMD01753704"/>
        <s v="CMD01714001"/>
        <s v="CMD01762301"/>
        <s v="CMD01569202"/>
        <s v="CMD01747301"/>
        <s v="CMD01646424"/>
        <s v="CMD01747701"/>
        <s v="CMD01773803"/>
        <s v="CMD01357201"/>
        <s v="CMD01572615"/>
        <s v="CMD01720306"/>
        <s v="CMD01664207"/>
        <s v="CMD01780705"/>
        <s v="CMD01754812"/>
        <s v="CMD01570107"/>
        <s v="CMD01693303"/>
        <s v="CMD01721620"/>
        <s v="CMD01749201"/>
        <s v="CMD01748505"/>
        <s v="CMD01763005"/>
        <s v="CMD01572605"/>
        <s v="CMD01391001"/>
        <s v="CMD01568411"/>
        <s v="CMD01624120"/>
        <s v="CMD01646429"/>
        <s v="CMD01720515"/>
        <s v="CMD01750201"/>
        <s v="CMD01595402"/>
        <s v="CMD01695022"/>
        <s v="CMD01646441"/>
        <s v="CMD01501906"/>
        <s v="CMD01474301"/>
        <s v="CMD01753505"/>
        <s v="CMD01753501"/>
        <s v="CMD01461407"/>
        <s v="CMD01646445"/>
        <s v="CMD01770810"/>
        <s v="CMD01646403"/>
        <s v="CMD01754815"/>
        <s v="CMD01645602"/>
        <s v="CMD01753601"/>
        <s v="CMD01749401"/>
        <s v="CMD01685902"/>
        <s v="CMD01720501"/>
        <s v="CMD01646439"/>
        <s v="CMD01784002"/>
        <s v="CMD01595603"/>
        <s v="CMD01746802"/>
        <s v="CMD01568432"/>
        <s v="CMD01572616"/>
        <s v="CMD01754817"/>
        <s v="CMD01739601"/>
        <s v="CMD01773101"/>
        <s v="CMD01646902"/>
        <s v="CMD01597504"/>
        <s v="CMD01721614"/>
        <s v="CMD01461403"/>
        <s v="CMD01746801"/>
        <s v="CMD01704402"/>
        <s v="CMD00132108"/>
        <s v="CMD01770811"/>
        <s v="CMD01360804"/>
        <s v="CMD01748529"/>
        <s v="CMD01763107"/>
        <s v="CMD01773501"/>
        <s v="CMD01646430"/>
        <s v="CMD01592102"/>
        <s v="CMD01508640"/>
        <s v="CMD01742603"/>
        <s v="CMD01695017"/>
        <s v="CMD01646431"/>
        <s v="CMD01748532"/>
        <s v="CMD01628502"/>
        <s v="CMD01601406"/>
        <s v="CMD01595601"/>
        <s v="CMD01550605"/>
        <s v="CMD01601428"/>
        <s v="CMD01748518"/>
        <s v="CMD01771508"/>
        <s v="CMD01710003"/>
        <s v="CMD01755306"/>
        <s v="CMD01621902"/>
        <s v="CMD01603601"/>
        <s v="CMD01360702"/>
        <s v="CMD01399020"/>
        <s v="CMD01503405"/>
        <s v="CMD01743401"/>
        <s v="CMD01491702"/>
        <s v="CMD01470606"/>
        <s v="CMD01601429"/>
        <s v="CMD01490202"/>
        <s v="CMD01749207"/>
        <s v="CMD01552508"/>
        <s v="CMD01597706"/>
        <s v="CMD01407105"/>
        <s v="CMD01745103"/>
        <s v="CMD01685901"/>
        <s v="CMD01647902"/>
        <s v="CMD01440330"/>
        <s v="CMD01549403"/>
        <s v="CMD01595703"/>
        <s v="CMD01765201"/>
        <s v="CMD01692811"/>
        <s v="CMD01376205"/>
        <s v="CMD01720305"/>
        <s v="CMD01646427"/>
        <s v="CMD01392202"/>
        <s v="CMD01646461"/>
        <s v="CMD01711401"/>
        <s v="CMD01715402"/>
        <s v="CMD01664203"/>
        <s v="CMD01773201"/>
        <s v="CMD01600102"/>
        <s v="CMD01678501"/>
        <s v="CMD01677901"/>
        <s v="CMD01779001"/>
        <s v="CMD01497902"/>
        <s v="CMD01693305"/>
        <s v="CMD01753802"/>
        <s v="CMD01382601"/>
        <s v="CMD01593207"/>
        <s v="CMD01750601"/>
        <s v="CMD01392601"/>
        <s v="CMD01721607"/>
        <s v="CMD01572607"/>
        <s v="CMD01646436"/>
        <s v="CMD01794301"/>
        <s v="CMD01749206"/>
        <s v="CMD01508628"/>
        <s v="CMD01573301"/>
        <s v="CMD01621801"/>
        <s v="CMD01690612"/>
        <s v="CMD01630007"/>
        <s v="CMD01392604"/>
        <s v="CMD01780806"/>
        <s v="CMD01568431"/>
        <s v="CMD01646432"/>
        <s v="CMD01672701"/>
        <s v="CMD01664404"/>
        <s v="CMD01461706"/>
        <s v="CMD01646459"/>
        <s v="CMD01743001"/>
        <s v="CMD01721503"/>
        <s v="CMD01646456"/>
        <s v="CMD01695019"/>
        <s v="CMD01754816"/>
        <s v="CMD01646457"/>
        <s v="CMD01279705"/>
        <s v="CMD01695012"/>
        <s v="CMD01747501"/>
        <s v="CMD01672005"/>
        <s v="CMD01572005"/>
        <s v="CMD01578909"/>
        <s v="CMD01568425"/>
        <s v="CMD01742604"/>
        <s v="CMD01695010"/>
        <s v="CMD01409002"/>
        <s v="CMD01698803"/>
        <s v="CMD01601407"/>
        <s v="CMD01702102"/>
        <s v="CMD01392205"/>
        <s v="CMD01720510"/>
        <s v="CMD01763109"/>
        <s v="CMD01568423"/>
        <s v="CMD01646413"/>
        <s v="CMD01748527"/>
        <s v="CMD01672016"/>
        <s v="CMD01591703"/>
        <s v="CMD01658006"/>
        <s v="CMD01372701"/>
        <s v="CMD01763002"/>
        <s v="CMD01720504"/>
        <s v="CMD01748533"/>
        <s v="CMD01748501"/>
        <s v="CMD01407103"/>
        <s v="CMD01646419"/>
        <s v="CMD01591704"/>
        <s v="CMD01753504"/>
        <s v="CMD01753701"/>
        <s v="CMD01490007"/>
        <s v="CMD01692706"/>
        <s v="CMD01725401"/>
        <s v="CMD01691001"/>
        <s v="CMD01753702"/>
        <s v="CMD01646444"/>
        <s v="CMD01552501"/>
        <s v="CMD01568419"/>
        <s v="CMD01715602"/>
        <s v="CMD01601430"/>
        <s v="CMD01646458"/>
        <s v="CMD01359801"/>
        <s v="CMD01673001"/>
        <s v="CMD01496001"/>
        <s v="CMD01789721"/>
        <s v="CMD01743602"/>
        <s v="CMD01461704"/>
        <s v="CMD01448501"/>
        <s v="CMD01773701"/>
        <s v="CMD01790401"/>
        <s v="CMD01748538"/>
        <s v="CMD01748101"/>
        <s v="CMD01748504"/>
        <s v="CMD01392802"/>
        <s v="CMD01770803"/>
        <s v="CMD01720102"/>
        <s v="CMD01746401"/>
        <s v="CMD01720512"/>
        <s v="CMD01789709"/>
        <s v="CMD01737301"/>
        <s v="CMD01790302"/>
        <s v="CMD01779201"/>
        <s v="CMD01739602"/>
        <s v="CMD01601425"/>
        <s v="CMD01750702"/>
        <s v="CMD01448502"/>
        <s v="CMD01646454"/>
        <s v="CMD01753602"/>
        <s v="CMD01761801"/>
        <s v="CMD01692709"/>
        <s v="CMD01392403"/>
        <s v="CMD01680901"/>
        <s v="CMD01745101"/>
        <s v="CMD01754803"/>
        <s v="CMD01773902"/>
        <s v="CMD01667902"/>
        <s v="CMD01790312"/>
        <s v="CMD01601417"/>
        <s v="CMD01595504"/>
        <s v="CMD01595704"/>
        <s v="CMD01754801"/>
        <s v="CMD01789718"/>
        <s v="CMD01696306"/>
        <s v="CMD01771504"/>
        <s v="CMD01698804"/>
        <s v="CMD01595503"/>
        <s v="CMD01714701"/>
        <s v="CMD01695004"/>
        <s v="CMD01779601"/>
        <s v="CMD01568403"/>
        <s v="CMD01770806"/>
        <s v="CMD01392805"/>
        <s v="CMD01750203"/>
        <s v="CMD01646903"/>
        <s v="CMD01748301"/>
        <s v="CMD01774901"/>
        <s v="CMD01780704"/>
        <s v="CMD01595405"/>
        <s v="CMD01568405"/>
        <s v="CMD01392203"/>
        <s v="CMD01789719"/>
        <s v="CMD01647201"/>
        <s v="CMD01739603"/>
        <s v="CMD01789720"/>
        <s v="CMD01771505"/>
        <s v="CMD01568437"/>
        <s v="CMD01753502"/>
        <s v="CMD01550504"/>
        <s v="CMD01763110"/>
        <s v="CMD01774601"/>
        <s v="CMD01724801"/>
        <s v="CMD01757201"/>
        <s v="CMD01770815"/>
        <s v="CMD01790503"/>
        <s v="CMD01762302"/>
        <s v="CMD01721615"/>
        <s v="CMD01592103"/>
        <s v="CMD01743104"/>
        <s v="CMD01754805"/>
        <s v="CMD01625101"/>
        <s v="CMD01646412"/>
        <s v="CMD01691810"/>
        <s v="CMD01645808"/>
        <s v="CMD01748526"/>
        <s v="CMD01568414"/>
        <s v="CMD01678507"/>
        <s v="CMD01497901"/>
        <s v="CMD01773702"/>
        <s v="CMD01646421"/>
        <s v="CMD01646453"/>
        <s v="CMD01719702"/>
        <s v="CMD01672404"/>
        <s v="CMD01789701"/>
        <s v="CMD01568430"/>
        <s v="CMD01748540"/>
        <s v="CMD01298402"/>
        <s v="CMD01771510"/>
        <s v="CMD01748503"/>
        <s v="CMD01390404"/>
        <s v="CMD01512614"/>
        <s v="CMD01721612"/>
        <s v="CMD01392503"/>
        <s v="CMD01568806"/>
        <s v="CMD01747901"/>
        <s v="CMD01552502"/>
        <s v="CMD01572613"/>
        <s v="CMD01720103"/>
        <s v="CMD01745104"/>
        <s v="CMD01380506"/>
        <s v="CMD01754811"/>
        <s v="CMD01570806"/>
        <s v="CMD01601431"/>
        <s v="CMD01601422"/>
        <s v="CMD01790402"/>
        <s v="CMD01773802"/>
        <s v="CMD01604102"/>
        <s v="CMD01743103"/>
        <s v="CMD01568802"/>
        <s v="CMD01646418"/>
        <s v="CMD01790304"/>
        <s v="CMD01773901"/>
        <s v="CMD01691811"/>
        <s v="CMD01216301"/>
        <s v="CMD01720304"/>
        <s v="CMD01695009"/>
        <s v="CMD01772701"/>
        <s v="CMD01601415"/>
        <s v="CMD01572609"/>
        <s v="CMD01695011"/>
        <s v="CMD01743601"/>
        <s v="CMD01790306"/>
        <s v="CMD01601403"/>
        <s v="CMD01762305"/>
        <s v="CMD01747801"/>
        <s v="CMD01754807"/>
        <s v="CMD01793901"/>
        <s v="CMD01719715"/>
        <s v="CMD01568408"/>
        <s v="CMD01790308"/>
        <s v="CMD01721103"/>
        <s v="CMD01790404"/>
        <s v="CMD01762304"/>
        <s v="CMD01572612"/>
        <s v="CMD01612201"/>
        <s v="CMD01715401"/>
        <s v="CMD01771509"/>
        <s v="CMD01595501"/>
        <s v="CMD01595701"/>
        <s v="CMD01763105"/>
        <s v="CMD01601419"/>
        <s v="CMD01737308"/>
        <s v="CMD01695003"/>
        <s v="CMD01678502"/>
        <s v="CMD01578901"/>
        <s v="CMD01589802"/>
        <s v="CMD01673003"/>
        <s v="CMD01719717"/>
        <s v="CMD01721609"/>
        <s v="CMD01440302"/>
        <s v="CMD01755304"/>
        <s v="CMD01790413"/>
        <s v="CMD01646460"/>
        <s v="CMD01795105"/>
        <s v="CMD01748513"/>
        <s v="CMD01719701"/>
        <s v="CMD01578902"/>
        <s v="CMD01601404"/>
        <s v="CMD01721502"/>
        <s v="CMD01601414"/>
        <s v="CMD01568406"/>
        <s v="CMD01512612"/>
        <s v="CMD01595401"/>
        <s v="CMD01626306"/>
        <s v="CMD01405005"/>
        <s v="CMD01763106"/>
        <s v="CMD01720301"/>
        <s v="CMD01691807"/>
        <s v="CMD01380508"/>
        <s v="CMD01392502"/>
        <s v="CMD01504801"/>
        <s v="CMD00828501"/>
        <s v="CMD01595502"/>
        <s v="CMD01696303"/>
        <s v="CMD01572608"/>
        <s v="CMD01389603"/>
        <s v="CMD01737302"/>
        <s v="CMD01595705"/>
        <s v="CMD01719719"/>
        <s v="CMD01673002"/>
        <s v="CMD01604405"/>
        <s v="CMD01572601"/>
        <s v="CMD01697501"/>
        <s v="CMD01720502"/>
        <s v="CMD01790403"/>
        <s v="CMD01695001"/>
        <s v="CMD01359003"/>
        <m/>
      </sharedItems>
    </cacheField>
    <cacheField name="Product" numFmtId="0">
      <sharedItems containsBlank="1" count="25">
        <s v="Concombre"/>
        <s v="Oignon"/>
        <s v="Pruneau"/>
        <s v="Pomme de terre"/>
        <s v="Bettrave"/>
        <s v="Saumon"/>
        <s v="Carotte"/>
        <s v="Orange"/>
        <s v="Radis"/>
        <s v="Haricots vert"/>
        <s v="Bœuf"/>
        <s v="Agneau"/>
        <s v="Tomate"/>
        <s v="Porc"/>
        <s v="Citron"/>
        <s v="Canard"/>
        <s v="Petits pois"/>
        <s v="Amandes"/>
        <s v="Jus de fruits"/>
        <s v="Raisin"/>
        <s v="Framboise"/>
        <s v="Poires"/>
        <s v="Fraise"/>
        <s v="Pomme"/>
        <m/>
      </sharedItems>
    </cacheField>
    <cacheField name="CustomerCode" numFmtId="0">
      <sharedItems containsBlank="1"/>
    </cacheField>
    <cacheField name="Customer" numFmtId="0">
      <sharedItems containsBlank="1" count="17">
        <s v="DISTRI3"/>
        <s v="DISTRI2"/>
        <s v="DISTRI1"/>
        <s v="AGRICOP12"/>
        <s v="AGRICOP2"/>
        <s v="AGRICOP9"/>
        <s v="AGRICOP7"/>
        <s v="INDUS1"/>
        <s v="INDUS7"/>
        <s v="INDUS2"/>
        <s v="INDUS3"/>
        <s v="AGRICOP8"/>
        <s v="AGRICOP10"/>
        <s v="INDUS8"/>
        <s v="AGRICOP3"/>
        <s v="INDUS9"/>
        <m/>
      </sharedItems>
    </cacheField>
    <cacheField name="AnaCode" numFmtId="0">
      <sharedItems containsBlank="1"/>
    </cacheField>
    <cacheField name="OrderDate" numFmtId="0">
      <sharedItems containsBlank="1"/>
    </cacheField>
    <cacheField name="OrderDueTo" numFmtId="0">
      <sharedItems containsBlank="1"/>
    </cacheField>
    <cacheField name="Date Commande" numFmtId="164">
      <sharedItems containsNonDate="0" containsDate="1" containsString="0" containsBlank="1" minDate="2019-04-04T08:08:53" maxDate="2019-04-16T18:13:48"/>
    </cacheField>
    <cacheField name="Date rendu" numFmtId="164">
      <sharedItems containsNonDate="0" containsDate="1" containsString="0" containsBlank="1" minDate="2019-04-11T12:00:00" maxDate="2019-04-26T12:00:00"/>
    </cacheField>
    <cacheField name="Dénomination analyse" numFmtId="0">
      <sharedItems containsBlank="1" count="10">
        <s v="Analyse OGM"/>
        <s v="Analyse polluants d'emballage"/>
        <s v="Analyse pesticides"/>
        <s v="Analyse nutritionelle"/>
        <s v="Analyse matières grasses"/>
        <s v="Analyse métaux lourds"/>
        <s v="Analyse microbiologique"/>
        <s v="Analyse sucres"/>
        <m/>
        <e v="#N/A" u="1"/>
      </sharedItems>
    </cacheField>
    <cacheField name="Équipe responsable" numFmtId="0">
      <sharedItems containsBlank="1" count="6">
        <s v="Equipe 2"/>
        <s v="Equipe 3"/>
        <s v="Equipe 1"/>
        <s v="Equipe 4"/>
        <m/>
        <e v="#N/A" u="1"/>
      </sharedItems>
    </cacheField>
    <cacheField name="Type de client" numFmtId="0">
      <sharedItems containsBlank="1" count="6">
        <s v="Grande surface"/>
        <s v="Centrale d'achats"/>
        <s v="Coopérative agricole"/>
        <s v="Entreprises agro-alimentaires"/>
        <m/>
        <e v="#N/A" u="1"/>
      </sharedItems>
    </cacheField>
    <cacheField name="Commercial " numFmtId="0">
      <sharedItems containsBlank="1" count="8">
        <s v="Eric"/>
        <s v="Sandrine"/>
        <s v="Julie"/>
        <s v="Béatrice"/>
        <s v="Julien"/>
        <s v="Marc"/>
        <m/>
        <e v="#N/A" u="1"/>
      </sharedItems>
    </cacheField>
    <cacheField name="En retard?" numFmtId="0">
      <sharedItems containsBlank="1" count="3">
        <s v="Oui"/>
        <s v="Non"/>
        <m/>
      </sharedItems>
    </cacheField>
    <cacheField name="Délai restant" numFmtId="0">
      <sharedItems containsNonDate="0" containsDate="1" containsString="0" containsBlank="1" minDate="1899-12-30T00:00:00" maxDate="1900-01-08T17:46:12"/>
    </cacheField>
    <cacheField name="Catégorie Délai" numFmtId="0">
      <sharedItems containsBlank="1" count="5">
        <s v="HD"/>
        <s v="&lt;24h"/>
        <s v="&lt;48h"/>
        <s v="≥48h"/>
        <m/>
      </sharedItems>
    </cacheField>
    <cacheField name="Retard Citron / Amand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inarc" refreshedDate="43597.500666782405" createdVersion="6" refreshedVersion="6" minRefreshableVersion="3" recordCount="2921" xr:uid="{7FA75889-D5B0-462F-B9E3-4098DBE23772}">
  <cacheSource type="worksheet">
    <worksheetSource ref="A1:R1048576" sheet="Données"/>
  </cacheSource>
  <cacheFields count="18">
    <cacheField name="OrderCode" numFmtId="0">
      <sharedItems containsBlank="1" count="1247">
        <s v="CMD01389607"/>
        <s v="CMD01490005"/>
        <s v="CMD01353002"/>
        <s v="CMD01569203"/>
        <s v="CMD01375901"/>
        <s v="CMD01546204"/>
        <s v="CMD01659901"/>
        <s v="CMD01408209"/>
        <s v="CMD01390402"/>
        <s v="CMD01389605"/>
        <s v="CMD01375904"/>
        <s v="CMD01445006"/>
        <s v="CMD01721617"/>
        <s v="CMD01414901"/>
        <s v="CMD01660001"/>
        <s v="CMD01375902"/>
        <s v="CMD01626007"/>
        <s v="CMD01664402"/>
        <s v="CMD01503401"/>
        <s v="CMD01407901"/>
        <s v="CMD01375903"/>
        <s v="CMD01686301"/>
        <s v="CMD01586301"/>
        <s v="CMD01599501"/>
        <s v="CMD01684604"/>
        <s v="CMD01418904"/>
        <s v="CMD01671806"/>
        <s v="CMD01643203"/>
        <s v="CMD01645605"/>
        <s v="CMD01659801"/>
        <s v="CMD01517101"/>
        <s v="CMD01359204"/>
        <s v="CMD01491703"/>
        <s v="CMD01445801"/>
        <s v="CMD01445001"/>
        <s v="CMD01743706"/>
        <s v="CMD01626602"/>
        <s v="CMD01440320"/>
        <s v="CMD01591702"/>
        <s v="CMD01390403"/>
        <s v="CMD01627001"/>
        <s v="CMD01570101"/>
        <s v="CMD01626006"/>
        <s v="CMD01547305"/>
        <s v="CMD01753801"/>
        <s v="CMD01310307"/>
        <s v="CMD01608901"/>
        <s v="CMD01474702"/>
        <s v="CMD01650604"/>
        <s v="CMD01375803"/>
        <s v="CMD01503404"/>
        <s v="CMD01622102"/>
        <s v="CMD01714902"/>
        <s v="CMD01604402"/>
        <s v="CMD01737002"/>
        <s v="CMD01359202"/>
        <s v="CMD01645807"/>
        <s v="CMD01664403"/>
        <s v="CMD01445004"/>
        <s v="CMD01608301"/>
        <s v="CMD01626604"/>
        <s v="CMD01569205"/>
        <s v="CMD01516306"/>
        <s v="CMD01359603"/>
        <s v="CMD01648401"/>
        <s v="CMD01711304"/>
        <s v="CMD01645604"/>
        <s v="CMD01749404"/>
        <s v="CMD01645805"/>
        <s v="CMD01668304"/>
        <s v="CMD01603503"/>
        <s v="CMD01749302"/>
        <s v="CMD01359102"/>
        <s v="CMD01742702"/>
        <s v="CMD01569201"/>
        <s v="CMD01408202"/>
        <s v="CMD01359203"/>
        <s v="CMD01650602"/>
        <s v="CMD01601412"/>
        <s v="CMD01645801"/>
        <s v="CMD01597501"/>
        <s v="CMD01569209"/>
        <s v="CMD01677701"/>
        <s v="CMD01664202"/>
        <s v="CMD01552803"/>
        <s v="CMD01702101"/>
        <s v="CMD01721501"/>
        <s v="CMD01490001"/>
        <s v="CMD01359001"/>
        <s v="CMD01603304"/>
        <s v="CMD01750303"/>
        <s v="CMD01721101"/>
        <s v="CMD01375905"/>
        <s v="CMD01658001"/>
        <s v="CMD01646416"/>
        <s v="CMD01568801"/>
        <s v="CMD01714903"/>
        <s v="CMD01626001"/>
        <s v="CMD01478001"/>
        <s v="CMD01625103"/>
        <s v="CMD01734701"/>
        <s v="CMD01660101"/>
        <s v="CMD01461405"/>
        <s v="CMD01592201"/>
        <s v="CMD01668310"/>
        <s v="CMD01645804"/>
        <s v="CMD01645601"/>
        <s v="CMD01780701"/>
        <s v="CMD01357906"/>
        <s v="CMD01711402"/>
        <s v="CMD01576311"/>
        <s v="CMD01748001"/>
        <s v="CMD01732301"/>
        <s v="CMD01721616"/>
        <s v="CMD01448507"/>
        <s v="CMD01357904"/>
        <s v="CMD01604403"/>
        <s v="CMD01359002"/>
        <s v="CMD01755302"/>
        <s v="CMD01615803"/>
        <s v="CMD01603504"/>
        <s v="CMD01691403"/>
        <s v="CMD01570105"/>
        <s v="CMD01546207"/>
        <s v="CMD01357902"/>
        <s v="CMD01621907"/>
        <s v="CMD01658002"/>
        <s v="CMD01517105"/>
        <s v="CMD01501903"/>
        <s v="CMD01684605"/>
        <s v="CMD01720308"/>
        <s v="CMD01603507"/>
        <s v="CMD01770814"/>
        <s v="CMD01626010"/>
        <s v="CMD01687201"/>
        <s v="CMD01582602"/>
        <s v="CMD01698801"/>
        <s v="CMD01763007"/>
        <s v="CMD01609002"/>
        <s v="CMD01571701"/>
        <s v="CMD01601426"/>
        <s v="CMD01607501"/>
        <s v="CMD01788001"/>
        <s v="CMD01578908"/>
        <s v="CMD01691010"/>
        <s v="CMD01601432"/>
        <s v="CMD01645806"/>
        <s v="CMD01704401"/>
        <s v="CMD01546201"/>
        <s v="CMD01737001"/>
        <s v="CMD01550611"/>
        <s v="CMD01501905"/>
        <s v="CMD01408204"/>
        <s v="CMD01586401"/>
        <s v="CMD01602501"/>
        <s v="CMD01645803"/>
        <s v="CMD01490008"/>
        <s v="CMD01742902"/>
        <s v="CMD01715103"/>
        <s v="CMD01780101"/>
        <s v="CMD01749204"/>
        <s v="CMD01609001"/>
        <s v="CMD01693304"/>
        <s v="CMD01497002"/>
        <s v="CMD01603506"/>
        <s v="CMD01748510"/>
        <s v="CMD01711403"/>
        <s v="CMD01748508"/>
        <s v="CMD01572604"/>
        <s v="CMD01784001"/>
        <s v="CMD01668313"/>
        <s v="CMD01603508"/>
        <s v="CMD01711302"/>
        <s v="CMD01626002"/>
        <s v="CMD01648602"/>
        <s v="CMD01646446"/>
        <s v="CMD01607601"/>
        <s v="CMD01704201"/>
        <s v="CMD01720513"/>
        <s v="CMD01748536"/>
        <s v="CMD01568416"/>
        <s v="CMD01628503"/>
        <s v="CMD01612402"/>
        <s v="CMD01698802"/>
        <s v="CMD01700503"/>
        <s v="CMD01660201"/>
        <s v="CMD01546203"/>
        <s v="CMD01670702"/>
        <s v="CMD01748511"/>
        <s v="CMD01678504"/>
        <s v="CMD01672602"/>
        <s v="CMD01602502"/>
        <s v="CMD01665306"/>
        <s v="CMD01748530"/>
        <s v="CMD01665302"/>
        <s v="CMD01626003"/>
        <s v="CMD01603505"/>
        <s v="CMD01603301"/>
        <s v="CMD01737201"/>
        <s v="CMD01693302"/>
        <s v="CMD01667103"/>
        <s v="CMD01743402"/>
        <s v="CMD01750302"/>
        <s v="CMD01604407"/>
        <s v="CMD01720307"/>
        <s v="CMD01711301"/>
        <s v="CMD01684601"/>
        <s v="CMD01604406"/>
        <s v="CMD01445002"/>
        <s v="CMD01552806"/>
        <s v="CMD01684602"/>
        <s v="CMD01743004"/>
        <s v="CMD01568805"/>
        <s v="CMD01360801"/>
        <s v="CMD01749202"/>
        <s v="CMD01357905"/>
        <s v="CMD01497903"/>
        <s v="CMD01763113"/>
        <s v="CMD01761804"/>
        <s v="CMD01603303"/>
        <s v="CMD01615801"/>
        <s v="CMD01568417"/>
        <s v="CMD01645603"/>
        <s v="CMD01664401"/>
        <s v="CMD01749501"/>
        <s v="CMD01672501"/>
        <s v="CMD01392402"/>
        <s v="CMD01589601"/>
        <s v="CMD01695018"/>
        <s v="CMD01497005"/>
        <s v="CMD01568429"/>
        <s v="CMD01704501"/>
        <s v="CMD01418905"/>
        <s v="CMD01422805"/>
        <s v="CMD01737202"/>
        <s v="CMD01448509"/>
        <s v="CMD01721621"/>
        <s v="CMD01502002"/>
        <s v="CMD01743701"/>
        <s v="CMD01391002"/>
        <s v="CMD01646401"/>
        <s v="CMD01626303"/>
        <s v="CMD01603501"/>
        <s v="CMD01721613"/>
        <s v="CMD01771513"/>
        <s v="CMD01359004"/>
        <s v="CMD01711303"/>
        <s v="CMD01445003"/>
        <s v="CMD01701802"/>
        <s v="CMD01784901"/>
        <s v="CMD01474704"/>
        <s v="CMD01408907"/>
        <s v="CMD01626302"/>
        <s v="CMD01665304"/>
        <s v="CMD01686705"/>
        <s v="CMD01762307"/>
        <s v="CMD01790405"/>
        <s v="CMD01568807"/>
        <s v="CMD01667104"/>
        <s v="CMD01646442"/>
        <s v="CMD01353004"/>
        <s v="CMD01461401"/>
        <s v="CMD01351607"/>
        <s v="CMD01612403"/>
        <s v="CMD01714002"/>
        <s v="CMD01654001"/>
        <s v="CMD01490006"/>
        <s v="CMD01749403"/>
        <s v="CMD01595404"/>
        <s v="CMD01742703"/>
        <s v="CMD01474701"/>
        <s v="CMD01750701"/>
        <s v="CMD01686702"/>
        <s v="CMD01445802"/>
        <s v="CMD01646904"/>
        <s v="CMD01461402"/>
        <s v="CMD01569208"/>
        <s v="CMD01664205"/>
        <s v="CMD01614401"/>
        <s v="CMD01604401"/>
        <s v="CMD01743705"/>
        <s v="CMD01601402"/>
        <s v="CMD01750401"/>
        <s v="CMD01603502"/>
        <s v="CMD01676601"/>
        <s v="CMD01569204"/>
        <s v="CMD01408207"/>
        <s v="CMD01351605"/>
        <s v="CMD01664406"/>
        <s v="CMD01721401"/>
        <s v="CMD01700702"/>
        <s v="CMD01614403"/>
        <s v="CMD01700502"/>
        <s v="CMD01614402"/>
        <s v="CMD01664405"/>
        <s v="CMD01695005"/>
        <s v="CMD01618301"/>
        <s v="CMD01650603"/>
        <s v="CMD01749305"/>
        <s v="CMD01714602"/>
        <s v="CMD01695014"/>
        <s v="CMD01646425"/>
        <s v="CMD01599502"/>
        <s v="CMD01735001"/>
        <s v="CMD01484520"/>
        <s v="CMD01568420"/>
        <s v="CMD01715101"/>
        <s v="CMD01721604"/>
        <s v="CMD01672402"/>
        <s v="CMD01595403"/>
        <s v="CMD01626605"/>
        <s v="CMD01646438"/>
        <s v="CMD01742601"/>
        <s v="CMD01568415"/>
        <s v="CMD01750204"/>
        <s v="CMD01646426"/>
        <s v="CMD01745106"/>
        <s v="CMD01568409"/>
        <s v="CMD01609003"/>
        <s v="CMD01790502"/>
        <s v="CMD01668305"/>
        <s v="CMD01668308"/>
        <s v="CMD01448504"/>
        <s v="CMD01509101"/>
        <s v="CMD01763108"/>
        <s v="CMD01795103"/>
        <s v="CMD01490002"/>
        <s v="CMD01748517"/>
        <s v="CMD01711305"/>
        <s v="CMD01474703"/>
        <s v="CMD01552802"/>
        <s v="CMD01714502"/>
        <s v="CMD01643202"/>
        <s v="CMD01550603"/>
        <s v="CMD01617701"/>
        <s v="CMD01761803"/>
        <s v="CMD01715102"/>
        <s v="CMD01753503"/>
        <s v="CMD01715601"/>
        <s v="CMD01668302"/>
        <s v="CMD01672403"/>
        <s v="CMD01582605"/>
        <s v="CMD01592202"/>
        <s v="CMD01517104"/>
        <s v="CMD01742901"/>
        <s v="CMD01721605"/>
        <s v="CMD01470601"/>
        <s v="CMD01570103"/>
        <s v="CMD01630101"/>
        <s v="CMD01497001"/>
        <s v="CMD01626307"/>
        <s v="CMD01787701"/>
        <s v="CMD01646409"/>
        <s v="CMD01721601"/>
        <s v="CMD01772801"/>
        <s v="CMD01654002"/>
        <s v="CMD01665308"/>
        <s v="CMD01621903"/>
        <s v="CMD01573102"/>
        <s v="CMD01748531"/>
        <s v="CMD01570102"/>
        <s v="CMD01552504"/>
        <s v="CMD01678505"/>
        <s v="CMD01704404"/>
        <s v="CMD01552505"/>
        <s v="CMD01595602"/>
        <s v="CMD01576312"/>
        <s v="CMD01735002"/>
        <s v="CMD01573502"/>
        <s v="CMD01572617"/>
        <s v="CMD01501904"/>
        <s v="CMD01650605"/>
        <s v="CMD01668312"/>
        <s v="CMD01763101"/>
        <s v="CMD01376201"/>
        <s v="CMD01704403"/>
        <s v="CMD01754808"/>
        <s v="CMD01407102"/>
        <s v="CMD01601413"/>
        <s v="CMD01646455"/>
        <s v="CMD01695013"/>
        <s v="CMD01749307"/>
        <s v="CMD01749301"/>
        <s v="CMD01741702"/>
        <s v="CMD01748519"/>
        <s v="CMD01749309"/>
        <s v="CMD01790309"/>
        <s v="CMD01698806"/>
        <s v="CMD01576401"/>
        <s v="CMD01608501"/>
        <s v="CMD01784004"/>
        <s v="CMD01627201"/>
        <s v="CMD01742607"/>
        <s v="CMD01568803"/>
        <s v="CMD01780703"/>
        <s v="CMD01568433"/>
        <s v="CMD01736901"/>
        <s v="CMD01628103"/>
        <s v="CMD01714801"/>
        <s v="CMD01461406"/>
        <s v="CMD01592301"/>
        <s v="CMD01448505"/>
        <s v="CMD01408906"/>
        <s v="CMD01622103"/>
        <s v="CMD01742608"/>
        <s v="CMD01721105"/>
        <s v="CMD01686701"/>
        <s v="CMD01602503"/>
        <s v="CMD01568422"/>
        <s v="CMD01512803"/>
        <s v="CMD01721104"/>
        <s v="CMD01501902"/>
        <s v="CMD01646901"/>
        <s v="CMD01773401"/>
        <s v="CMD01761802"/>
        <s v="CMD01497904"/>
        <s v="CMD01721603"/>
        <s v="CMD01518551"/>
        <s v="CMD01721606"/>
        <s v="CMD01779602"/>
        <s v="CMD01586501"/>
        <s v="CMD01665301"/>
        <s v="CMD01600203"/>
        <s v="CMD01667102"/>
        <s v="CMD01795106"/>
        <s v="CMD01765702"/>
        <s v="CMD01763114"/>
        <s v="CMD01509709"/>
        <s v="CMD01391003"/>
        <s v="CMD01742606"/>
        <s v="CMD01509705"/>
        <s v="CMD01502005"/>
        <s v="CMD01749203"/>
        <s v="CMD01672603"/>
        <s v="CMD01790303"/>
        <s v="CMD01550608"/>
        <s v="CMD01780803"/>
        <s v="CMD01672018"/>
        <s v="CMD01509703"/>
        <s v="CMD01546702"/>
        <s v="CMD01461705"/>
        <s v="CMD01503402"/>
        <s v="CMD01771511"/>
        <s v="CMD01595605"/>
        <s v="CMD01667101"/>
        <s v="CMD01573402"/>
        <s v="CMD01778502"/>
        <s v="CMD01351606"/>
        <s v="CMD01668306"/>
        <s v="CMD01658003"/>
        <s v="CMD01778801"/>
        <s v="CMD01646447"/>
        <s v="CMD01359505"/>
        <s v="CMD01517102"/>
        <s v="CMD01748539"/>
        <s v="CMD01789402"/>
        <s v="CMD01743003"/>
        <s v="CMD01552804"/>
        <s v="CMD01658004"/>
        <s v="CMD01778802"/>
        <s v="CMD01747601"/>
        <s v="CMD01463101"/>
        <s v="CMD01646407"/>
        <s v="CMD01576305"/>
        <s v="CMD01700501"/>
        <s v="CMD01568410"/>
        <s v="CMD01626009"/>
        <s v="CMD01738901"/>
        <s v="CMD01628102"/>
        <s v="CMD01646420"/>
        <s v="CMD01763001"/>
        <s v="CMD01755305"/>
        <s v="CMD01601409"/>
        <s v="CMD01698805"/>
        <s v="CMD01597705"/>
        <s v="CMD01741701"/>
        <s v="CMD01667901"/>
        <s v="CMD01749402"/>
        <s v="CMD01763111"/>
        <s v="CMD01604301"/>
        <s v="CMD01648402"/>
        <s v="CMD01429401"/>
        <s v="CMD01691006"/>
        <s v="CMD01617702"/>
        <s v="CMD01597701"/>
        <s v="CMD01568418"/>
        <s v="CMD01484510"/>
        <s v="CMD01608902"/>
        <s v="CMD01680902"/>
        <s v="CMD01573503"/>
        <s v="CMD01601421"/>
        <s v="CMD01391004"/>
        <s v="CMD01626603"/>
        <s v="CMD01646417"/>
        <s v="CMD01748534"/>
        <s v="CMD01646437"/>
        <s v="CMD01700701"/>
        <s v="CMD01748507"/>
        <s v="CMD01722201"/>
        <s v="CMD01495705"/>
        <s v="CMD01582603"/>
        <s v="CMD01378903"/>
        <s v="CMD01392201"/>
        <s v="CMD01351604"/>
        <s v="CMD01710005"/>
        <s v="CMD01626304"/>
        <s v="CMD01691002"/>
        <s v="CMD01761806"/>
        <s v="CMD01626305"/>
        <s v="CMD01765202"/>
        <s v="CMD01691402"/>
        <s v="CMD01780801"/>
        <s v="CMD01453106"/>
        <s v="CMD01743708"/>
        <s v="CMD01766801"/>
        <s v="CMD01512801"/>
        <s v="CMD01392405"/>
        <s v="CMD01721602"/>
        <s v="CMD01625105"/>
        <s v="CMD01702104"/>
        <s v="CMD01692704"/>
        <s v="CMD01710004"/>
        <s v="CMD01597704"/>
        <s v="CMD01595604"/>
        <s v="CMD01361002"/>
        <s v="CMD01665305"/>
        <s v="CMD01646428"/>
        <s v="CMD01763004"/>
        <s v="CMD01614404"/>
        <s v="CMD01668301"/>
        <s v="CMD01780805"/>
        <s v="CMD01710001"/>
        <s v="CMD01790501"/>
        <s v="CMD01765705"/>
        <s v="CMD01516304"/>
        <s v="CMD01736902"/>
        <s v="CMD01630102"/>
        <s v="CMD01784005"/>
        <s v="CMD01754701"/>
        <s v="CMD01778701"/>
        <s v="CMD01609004"/>
        <s v="CMD01772001"/>
        <s v="CMD01753703"/>
        <s v="CMD01576303"/>
        <s v="CMD01461605"/>
        <s v="CMD01418901"/>
        <s v="CMD01607602"/>
        <s v="CMD01600101"/>
        <s v="CMD01550601"/>
        <s v="CMD01646451"/>
        <s v="CMD01621909"/>
        <s v="CMD01617703"/>
        <s v="CMD01597505"/>
        <s v="CMD01600202"/>
        <s v="CMD01569207"/>
        <s v="CMD01592101"/>
        <s v="CMD01390401"/>
        <s v="CMD01765704"/>
        <s v="CMD01784003"/>
        <s v="CMD01790314"/>
        <s v="CMD01646449"/>
        <s v="CMD01790504"/>
        <s v="CMD01698807"/>
        <s v="CMD01763102"/>
        <s v="CMD01695006"/>
        <s v="CMD01749303"/>
        <s v="CMD01704301"/>
        <s v="CMD01721618"/>
        <s v="CMD01743005"/>
        <s v="CMD01392605"/>
        <s v="CMD01392404"/>
        <s v="CMD01625104"/>
        <s v="CMD01743002"/>
        <s v="CMD01790313"/>
        <s v="CMD01750304"/>
        <s v="CMD01710002"/>
        <s v="CMD01780706"/>
        <s v="CMD01447701"/>
        <s v="CMD01553702"/>
        <s v="CMD01503501"/>
        <s v="CMD01772301"/>
        <s v="CMD01753603"/>
        <s v="CMD01601418"/>
        <s v="CMD01686706"/>
        <s v="CMD01546205"/>
        <s v="CMD01392602"/>
        <s v="CMD01747201"/>
        <s v="CMD01662801"/>
        <s v="CMD01361001"/>
        <s v="CMD01573403"/>
        <s v="CMD01743301"/>
        <s v="CMD01645802"/>
        <s v="CMD01748201"/>
        <s v="CMD01743707"/>
        <s v="CMD01392401"/>
        <s v="CMD01748528"/>
        <s v="CMD01774001"/>
        <s v="CMD01646423"/>
        <s v="CMD01691008"/>
        <s v="CMD01763006"/>
        <s v="CMD01750202"/>
        <s v="CMD01601410"/>
        <s v="CMD01762306"/>
        <s v="CMD01762303"/>
        <s v="CMD01720101"/>
        <s v="CMD01392204"/>
        <s v="CMD01448506"/>
        <s v="CMD01720803"/>
        <s v="CMD01753604"/>
        <s v="CMD01743101"/>
        <s v="CMD01646406"/>
        <s v="CMD01664201"/>
        <s v="CMD01771507"/>
        <s v="CMD01719716"/>
        <s v="CMD01789801"/>
        <s v="CMD01696301"/>
        <s v="CMD01721611"/>
        <s v="CMD01601423"/>
        <s v="CMD01755303"/>
        <s v="CMD01686703"/>
        <s v="CMD01748509"/>
        <s v="CMD01714901"/>
        <s v="CMD01646450"/>
        <s v="CMD01552801"/>
        <s v="CMD01516202"/>
        <s v="CMD01765703"/>
        <s v="CMD01692701"/>
        <s v="CMD01672702"/>
        <s v="CMD01672601"/>
        <s v="CMD01747401"/>
        <s v="CMD01375805"/>
        <s v="CMD01754818"/>
        <s v="CMD01719718"/>
        <s v="CMD01568404"/>
        <s v="CMD01765701"/>
        <s v="CMD01626301"/>
        <s v="CMD01646452"/>
        <s v="CMD01627101"/>
        <s v="CMD01586202"/>
        <s v="CMD01621901"/>
        <s v="CMD01648403"/>
        <s v="CMD01517106"/>
        <s v="CMD01742602"/>
        <s v="CMD01572602"/>
        <s v="CMD01780201"/>
        <s v="CMD01648601"/>
        <s v="CMD01766802"/>
        <s v="CMD01721610"/>
        <s v="CMD01692705"/>
        <s v="CMD01790409"/>
        <s v="CMD01740501"/>
        <s v="CMD01748523"/>
        <s v="CMD01714601"/>
        <s v="CMD01571702"/>
        <s v="CMD01552506"/>
        <s v="CMD01552507"/>
        <s v="CMD01720507"/>
        <s v="CMD01695016"/>
        <s v="CMD01646448"/>
        <s v="CMD01765707"/>
        <s v="CMD01601427"/>
        <s v="CMD01702103"/>
        <s v="CMD01586201"/>
        <s v="CMD01568426"/>
        <s v="CMD01790315"/>
        <s v="CMD01696302"/>
        <s v="CMD01748506"/>
        <s v="CMD01678601"/>
        <s v="CMD01573501"/>
        <s v="CMD01646411"/>
        <s v="CMD01603305"/>
        <s v="CMD01665307"/>
        <s v="CMD01503403"/>
        <s v="CMD01734702"/>
        <s v="CMD01578905"/>
        <s v="CMD01695015"/>
        <s v="CMD01763003"/>
        <s v="CMD01580901"/>
        <s v="CMD01357903"/>
        <s v="CMD01762309"/>
        <s v="CMD01626005"/>
        <s v="CMD01509707"/>
        <s v="CMD01715001"/>
        <s v="CMD01646462"/>
        <s v="CMD01721102"/>
        <s v="CMD01572611"/>
        <s v="CMD01743704"/>
        <s v="CMD01578907"/>
        <s v="CMD01359101"/>
        <s v="CMD01714501"/>
        <s v="CMD01755301"/>
        <s v="CMD01763104"/>
        <s v="CMD01748522"/>
        <s v="CMD01550607"/>
        <s v="CMD01770807"/>
        <s v="CMD01407108"/>
        <s v="CMD01359201"/>
        <s v="CMD01765204"/>
        <s v="CMD01745107"/>
        <s v="CMD01568413"/>
        <s v="CMD01646415"/>
        <s v="CMD01570104"/>
        <s v="CMD01720505"/>
        <s v="CMD01582608"/>
        <s v="CMD01748521"/>
        <s v="CMD01741301"/>
        <s v="CMD01720302"/>
        <s v="CMD01600201"/>
        <s v="CMD01586101"/>
        <s v="CMD01678508"/>
        <s v="CMD01546206"/>
        <s v="CMD01628501"/>
        <s v="CMD01757701"/>
        <s v="CMD01597702"/>
        <s v="CMD01749304"/>
        <s v="CMD01720506"/>
        <s v="CMD01742801"/>
        <s v="CMD01720503"/>
        <s v="CMD01593206"/>
        <s v="CMD01601424"/>
        <s v="CMD01576309"/>
        <s v="CMD01512613"/>
        <s v="CMD01721201"/>
        <s v="CMD01700504"/>
        <s v="CMD01750305"/>
        <s v="CMD01392803"/>
        <s v="CMD01608905"/>
        <s v="CMD01773301"/>
        <s v="CMD01692703"/>
        <s v="CMD01779204"/>
        <s v="CMD01612406"/>
        <s v="CMD01672502"/>
        <s v="CMD01692707"/>
        <s v="CMD01546701"/>
        <s v="CMD01595505"/>
        <s v="CMD01392804"/>
        <s v="CMD01414806"/>
        <s v="CMD01512802"/>
        <s v="CMD01580902"/>
        <s v="CMD01408208"/>
        <s v="CMD01790408"/>
        <s v="CMD01646422"/>
        <s v="CMD01621802"/>
        <s v="CMD01664208"/>
        <s v="CMD01484529"/>
        <s v="CMD01508613"/>
        <s v="CMD01748512"/>
        <s v="CMD01691812"/>
        <s v="CMD01692702"/>
        <s v="CMD01490203"/>
        <s v="CMD01589801"/>
        <s v="CMD01789802"/>
        <s v="CMD01553701"/>
        <s v="CMD01754806"/>
        <s v="CMD01790310"/>
        <s v="CMD01748535"/>
        <s v="CMD01628101"/>
        <s v="CMD01748515"/>
        <s v="CMD01646443"/>
        <s v="CMD01765203"/>
        <s v="CMD01748537"/>
        <s v="CMD01616101"/>
        <s v="CMD01790301"/>
        <s v="CMD01749308"/>
        <s v="CMD01773801"/>
        <s v="CMD01772201"/>
        <s v="CMD01475801"/>
        <s v="CMD01779203"/>
        <s v="CMD01646405"/>
        <s v="CMD01695008"/>
        <s v="CMD01754804"/>
        <s v="CMD01761805"/>
        <s v="CMD01720514"/>
        <s v="CMD01360701"/>
        <s v="CMD01721608"/>
        <s v="CMD01625102"/>
        <s v="CMD01770802"/>
        <s v="CMD01771501"/>
        <s v="CMD01630201"/>
        <s v="CMD01774701"/>
        <s v="CMD01409001"/>
        <s v="CMD01592001"/>
        <s v="CMD01779101"/>
        <s v="CMD01490204"/>
        <s v="CMD01499603"/>
        <s v="CMD01784007"/>
        <s v="CMD01376207"/>
        <s v="CMD01742605"/>
        <s v="CMD01392603"/>
        <s v="CMD01779202"/>
        <s v="CMD01750205"/>
        <s v="CMD01604801"/>
        <s v="CMD01360803"/>
        <s v="CMD01360601"/>
        <s v="CMD01795101"/>
        <s v="CMD01646435"/>
        <s v="CMD01773001"/>
        <s v="CMD01568804"/>
        <s v="CMD01693301"/>
        <s v="CMD01568421"/>
        <s v="CMD01763103"/>
        <s v="CMD01552503"/>
        <s v="CMD01670701"/>
        <s v="CMD01748002"/>
        <s v="CMD01789403"/>
        <s v="CMD01576301"/>
        <s v="CMD01568434"/>
        <s v="CMD01742701"/>
        <s v="CMD01721619"/>
        <s v="CMD01750301"/>
        <s v="CMD01748541"/>
        <s v="CMD01790305"/>
        <s v="CMD01780802"/>
        <s v="CMD01790407"/>
        <s v="CMD01771502"/>
        <s v="CMD01692708"/>
        <s v="CMD01509701"/>
        <s v="CMD01741302"/>
        <s v="CMD01790311"/>
        <s v="CMD01763112"/>
        <s v="CMD01497004"/>
        <s v="CMD01466909"/>
        <s v="CMD01789401"/>
        <s v="CMD01646905"/>
        <s v="CMD01550609"/>
        <s v="CMD01691004"/>
        <s v="CMD01778501"/>
        <s v="CMD01691401"/>
        <s v="CMD01499601"/>
        <s v="CMD01780804"/>
        <s v="CMD01646433"/>
        <s v="CMD01686704"/>
        <s v="CMD01743702"/>
        <s v="CMD01664206"/>
        <s v="CMD01568412"/>
        <s v="CMD01793601"/>
        <s v="CMD01748514"/>
        <s v="CMD01750801"/>
        <s v="CMD01790406"/>
        <s v="CMD01754802"/>
        <s v="CMD01780702"/>
        <s v="CMD01601420"/>
        <s v="CMD01646414"/>
        <s v="CMD01695021"/>
        <s v="CMD01553704"/>
        <s v="CMD01789803"/>
        <s v="CMD01248501"/>
        <s v="CMD01497804"/>
        <s v="CMD01790307"/>
        <s v="CMD01695020"/>
        <s v="CMD01646408"/>
        <s v="CMD01706402"/>
        <s v="CMD01646440"/>
        <s v="CMD01646402"/>
        <s v="CMD01748524"/>
        <s v="CMD01553703"/>
        <s v="CMD01597703"/>
        <s v="CMD01714702"/>
        <s v="CMD01375802"/>
        <s v="CMD01582601"/>
        <s v="CMD01749205"/>
        <s v="CMD01753704"/>
        <s v="CMD01714001"/>
        <s v="CMD01762301"/>
        <s v="CMD01569202"/>
        <s v="CMD01747301"/>
        <s v="CMD01646424"/>
        <s v="CMD01747701"/>
        <s v="CMD01773803"/>
        <s v="CMD01357201"/>
        <s v="CMD01572615"/>
        <s v="CMD01720306"/>
        <s v="CMD01664207"/>
        <s v="CMD01780705"/>
        <s v="CMD01754812"/>
        <s v="CMD01570107"/>
        <s v="CMD01693303"/>
        <s v="CMD01721620"/>
        <s v="CMD01749201"/>
        <s v="CMD01748505"/>
        <s v="CMD01763005"/>
        <s v="CMD01572605"/>
        <s v="CMD01391001"/>
        <s v="CMD01568411"/>
        <s v="CMD01624120"/>
        <s v="CMD01646429"/>
        <s v="CMD01720515"/>
        <s v="CMD01750201"/>
        <s v="CMD01595402"/>
        <s v="CMD01695022"/>
        <s v="CMD01646441"/>
        <s v="CMD01501906"/>
        <s v="CMD01474301"/>
        <s v="CMD01753505"/>
        <s v="CMD01753501"/>
        <s v="CMD01461407"/>
        <s v="CMD01646445"/>
        <s v="CMD01770810"/>
        <s v="CMD01646403"/>
        <s v="CMD01754815"/>
        <s v="CMD01645602"/>
        <s v="CMD01753601"/>
        <s v="CMD01749401"/>
        <s v="CMD01685902"/>
        <s v="CMD01720501"/>
        <s v="CMD01646439"/>
        <s v="CMD01784002"/>
        <s v="CMD01595603"/>
        <s v="CMD01746802"/>
        <s v="CMD01568432"/>
        <s v="CMD01572616"/>
        <s v="CMD01754817"/>
        <s v="CMD01739601"/>
        <s v="CMD01773101"/>
        <s v="CMD01646902"/>
        <s v="CMD01597504"/>
        <s v="CMD01721614"/>
        <s v="CMD01461403"/>
        <s v="CMD01746801"/>
        <s v="CMD01704402"/>
        <s v="CMD00132108"/>
        <s v="CMD01770811"/>
        <s v="CMD01360804"/>
        <s v="CMD01748529"/>
        <s v="CMD01763107"/>
        <s v="CMD01773501"/>
        <s v="CMD01646430"/>
        <s v="CMD01592102"/>
        <s v="CMD01508640"/>
        <s v="CMD01742603"/>
        <s v="CMD01695017"/>
        <s v="CMD01646431"/>
        <s v="CMD01748532"/>
        <s v="CMD01628502"/>
        <s v="CMD01601406"/>
        <s v="CMD01595601"/>
        <s v="CMD01550605"/>
        <s v="CMD01601428"/>
        <s v="CMD01748518"/>
        <s v="CMD01771508"/>
        <s v="CMD01710003"/>
        <s v="CMD01755306"/>
        <s v="CMD01621902"/>
        <s v="CMD01603601"/>
        <s v="CMD01360702"/>
        <s v="CMD01399020"/>
        <s v="CMD01503405"/>
        <s v="CMD01743401"/>
        <s v="CMD01491702"/>
        <s v="CMD01470606"/>
        <s v="CMD01601429"/>
        <s v="CMD01490202"/>
        <s v="CMD01749207"/>
        <s v="CMD01552508"/>
        <s v="CMD01597706"/>
        <s v="CMD01407105"/>
        <s v="CMD01745103"/>
        <s v="CMD01685901"/>
        <s v="CMD01647902"/>
        <s v="CMD01440330"/>
        <s v="CMD01549403"/>
        <s v="CMD01595703"/>
        <s v="CMD01765201"/>
        <s v="CMD01692811"/>
        <s v="CMD01376205"/>
        <s v="CMD01720305"/>
        <s v="CMD01646427"/>
        <s v="CMD01392202"/>
        <s v="CMD01646461"/>
        <s v="CMD01711401"/>
        <s v="CMD01715402"/>
        <s v="CMD01664203"/>
        <s v="CMD01773201"/>
        <s v="CMD01600102"/>
        <s v="CMD01678501"/>
        <s v="CMD01677901"/>
        <s v="CMD01779001"/>
        <s v="CMD01497902"/>
        <s v="CMD01693305"/>
        <s v="CMD01753802"/>
        <s v="CMD01382601"/>
        <s v="CMD01593207"/>
        <s v="CMD01750601"/>
        <s v="CMD01392601"/>
        <s v="CMD01721607"/>
        <s v="CMD01572607"/>
        <s v="CMD01646436"/>
        <s v="CMD01794301"/>
        <s v="CMD01749206"/>
        <s v="CMD01508628"/>
        <s v="CMD01573301"/>
        <s v="CMD01621801"/>
        <s v="CMD01690612"/>
        <s v="CMD01630007"/>
        <s v="CMD01392604"/>
        <s v="CMD01780806"/>
        <s v="CMD01568431"/>
        <s v="CMD01646432"/>
        <s v="CMD01672701"/>
        <s v="CMD01664404"/>
        <s v="CMD01461706"/>
        <s v="CMD01646459"/>
        <s v="CMD01743001"/>
        <s v="CMD01721503"/>
        <s v="CMD01646456"/>
        <s v="CMD01695019"/>
        <s v="CMD01754816"/>
        <s v="CMD01646457"/>
        <s v="CMD01279705"/>
        <s v="CMD01695012"/>
        <s v="CMD01747501"/>
        <s v="CMD01672005"/>
        <s v="CMD01572005"/>
        <s v="CMD01578909"/>
        <s v="CMD01568425"/>
        <s v="CMD01742604"/>
        <s v="CMD01695010"/>
        <s v="CMD01409002"/>
        <s v="CMD01698803"/>
        <s v="CMD01601407"/>
        <s v="CMD01702102"/>
        <s v="CMD01392205"/>
        <s v="CMD01720510"/>
        <s v="CMD01763109"/>
        <s v="CMD01568423"/>
        <s v="CMD01646413"/>
        <s v="CMD01748527"/>
        <s v="CMD01672016"/>
        <s v="CMD01591703"/>
        <s v="CMD01658006"/>
        <s v="CMD01372701"/>
        <s v="CMD01763002"/>
        <s v="CMD01720504"/>
        <s v="CMD01748533"/>
        <s v="CMD01748501"/>
        <s v="CMD01407103"/>
        <s v="CMD01646419"/>
        <s v="CMD01591704"/>
        <s v="CMD01753504"/>
        <s v="CMD01753701"/>
        <s v="CMD01490007"/>
        <s v="CMD01692706"/>
        <s v="CMD01725401"/>
        <s v="CMD01691001"/>
        <s v="CMD01753702"/>
        <s v="CMD01646444"/>
        <s v="CMD01552501"/>
        <s v="CMD01568419"/>
        <s v="CMD01715602"/>
        <s v="CMD01601430"/>
        <s v="CMD01646458"/>
        <s v="CMD01359801"/>
        <s v="CMD01673001"/>
        <s v="CMD01496001"/>
        <s v="CMD01789721"/>
        <s v="CMD01743602"/>
        <s v="CMD01461704"/>
        <s v="CMD01448501"/>
        <s v="CMD01773701"/>
        <s v="CMD01790401"/>
        <s v="CMD01748538"/>
        <s v="CMD01748101"/>
        <s v="CMD01748504"/>
        <s v="CMD01392802"/>
        <s v="CMD01770803"/>
        <s v="CMD01720102"/>
        <s v="CMD01746401"/>
        <s v="CMD01720512"/>
        <s v="CMD01789709"/>
        <s v="CMD01737301"/>
        <s v="CMD01790302"/>
        <s v="CMD01779201"/>
        <s v="CMD01739602"/>
        <s v="CMD01601425"/>
        <s v="CMD01750702"/>
        <s v="CMD01448502"/>
        <s v="CMD01646454"/>
        <s v="CMD01753602"/>
        <s v="CMD01761801"/>
        <s v="CMD01692709"/>
        <s v="CMD01392403"/>
        <s v="CMD01680901"/>
        <s v="CMD01745101"/>
        <s v="CMD01754803"/>
        <s v="CMD01773902"/>
        <s v="CMD01667902"/>
        <s v="CMD01790312"/>
        <s v="CMD01601417"/>
        <s v="CMD01595504"/>
        <s v="CMD01595704"/>
        <s v="CMD01754801"/>
        <s v="CMD01789718"/>
        <s v="CMD01696306"/>
        <s v="CMD01771504"/>
        <s v="CMD01698804"/>
        <s v="CMD01595503"/>
        <s v="CMD01714701"/>
        <s v="CMD01695004"/>
        <s v="CMD01779601"/>
        <s v="CMD01568403"/>
        <s v="CMD01770806"/>
        <s v="CMD01392805"/>
        <s v="CMD01750203"/>
        <s v="CMD01646903"/>
        <s v="CMD01748301"/>
        <s v="CMD01774901"/>
        <s v="CMD01780704"/>
        <s v="CMD01595405"/>
        <s v="CMD01568405"/>
        <s v="CMD01392203"/>
        <s v="CMD01789719"/>
        <s v="CMD01647201"/>
        <s v="CMD01739603"/>
        <s v="CMD01789720"/>
        <s v="CMD01771505"/>
        <s v="CMD01568437"/>
        <s v="CMD01753502"/>
        <s v="CMD01550504"/>
        <s v="CMD01763110"/>
        <s v="CMD01774601"/>
        <s v="CMD01724801"/>
        <s v="CMD01757201"/>
        <s v="CMD01770815"/>
        <s v="CMD01790503"/>
        <s v="CMD01762302"/>
        <s v="CMD01721615"/>
        <s v="CMD01592103"/>
        <s v="CMD01743104"/>
        <s v="CMD01754805"/>
        <s v="CMD01625101"/>
        <s v="CMD01646412"/>
        <s v="CMD01691810"/>
        <s v="CMD01645808"/>
        <s v="CMD01748526"/>
        <s v="CMD01568414"/>
        <s v="CMD01678507"/>
        <s v="CMD01497901"/>
        <s v="CMD01773702"/>
        <s v="CMD01646421"/>
        <s v="CMD01646453"/>
        <s v="CMD01719702"/>
        <s v="CMD01672404"/>
        <s v="CMD01789701"/>
        <s v="CMD01568430"/>
        <s v="CMD01748540"/>
        <s v="CMD01298402"/>
        <s v="CMD01771510"/>
        <s v="CMD01748503"/>
        <s v="CMD01390404"/>
        <s v="CMD01512614"/>
        <s v="CMD01721612"/>
        <s v="CMD01392503"/>
        <s v="CMD01568806"/>
        <s v="CMD01747901"/>
        <s v="CMD01552502"/>
        <s v="CMD01572613"/>
        <s v="CMD01720103"/>
        <s v="CMD01745104"/>
        <s v="CMD01380506"/>
        <s v="CMD01754811"/>
        <s v="CMD01570806"/>
        <s v="CMD01601431"/>
        <s v="CMD01601422"/>
        <s v="CMD01790402"/>
        <s v="CMD01773802"/>
        <s v="CMD01604102"/>
        <s v="CMD01743103"/>
        <s v="CMD01568802"/>
        <s v="CMD01646418"/>
        <s v="CMD01790304"/>
        <s v="CMD01773901"/>
        <s v="CMD01691811"/>
        <s v="CMD01216301"/>
        <s v="CMD01720304"/>
        <s v="CMD01695009"/>
        <s v="CMD01772701"/>
        <s v="CMD01601415"/>
        <s v="CMD01572609"/>
        <s v="CMD01695011"/>
        <s v="CMD01743601"/>
        <s v="CMD01790306"/>
        <s v="CMD01601403"/>
        <s v="CMD01762305"/>
        <s v="CMD01747801"/>
        <s v="CMD01754807"/>
        <s v="CMD01793901"/>
        <s v="CMD01719715"/>
        <s v="CMD01568408"/>
        <s v="CMD01790308"/>
        <s v="CMD01721103"/>
        <s v="CMD01790404"/>
        <s v="CMD01762304"/>
        <s v="CMD01572612"/>
        <s v="CMD01612201"/>
        <s v="CMD01715401"/>
        <s v="CMD01771509"/>
        <s v="CMD01595501"/>
        <s v="CMD01595701"/>
        <s v="CMD01763105"/>
        <s v="CMD01601419"/>
        <s v="CMD01737308"/>
        <s v="CMD01695003"/>
        <s v="CMD01678502"/>
        <s v="CMD01578901"/>
        <s v="CMD01589802"/>
        <s v="CMD01673003"/>
        <s v="CMD01719717"/>
        <s v="CMD01721609"/>
        <s v="CMD01440302"/>
        <s v="CMD01755304"/>
        <s v="CMD01790413"/>
        <s v="CMD01646460"/>
        <s v="CMD01795105"/>
        <s v="CMD01748513"/>
        <s v="CMD01719701"/>
        <s v="CMD01578902"/>
        <s v="CMD01601404"/>
        <s v="CMD01721502"/>
        <s v="CMD01601414"/>
        <s v="CMD01568406"/>
        <s v="CMD01512612"/>
        <s v="CMD01595401"/>
        <s v="CMD01626306"/>
        <s v="CMD01405005"/>
        <s v="CMD01763106"/>
        <s v="CMD01720301"/>
        <s v="CMD01691807"/>
        <s v="CMD01380508"/>
        <s v="CMD01392502"/>
        <s v="CMD01504801"/>
        <s v="CMD00828501"/>
        <s v="CMD01595502"/>
        <s v="CMD01696303"/>
        <s v="CMD01572608"/>
        <s v="CMD01389603"/>
        <s v="CMD01737302"/>
        <s v="CMD01595705"/>
        <s v="CMD01719719"/>
        <s v="CMD01673002"/>
        <s v="CMD01604405"/>
        <s v="CMD01572601"/>
        <s v="CMD01697501"/>
        <s v="CMD01720502"/>
        <s v="CMD01790403"/>
        <s v="CMD01695001"/>
        <s v="CMD01359003"/>
        <m/>
      </sharedItems>
    </cacheField>
    <cacheField name="Product" numFmtId="0">
      <sharedItems containsBlank="1" count="25">
        <s v="Concombre"/>
        <s v="Oignon"/>
        <s v="Pruneau"/>
        <s v="Pomme de terre"/>
        <s v="Bettrave"/>
        <s v="Saumon"/>
        <s v="Carotte"/>
        <s v="Orange"/>
        <s v="Radis"/>
        <s v="Haricots vert"/>
        <s v="Bœuf"/>
        <s v="Agneau"/>
        <s v="Tomate"/>
        <s v="Porc"/>
        <s v="Citron"/>
        <s v="Canard"/>
        <s v="Petits pois"/>
        <s v="Amandes"/>
        <s v="Jus de fruits"/>
        <s v="Raisin"/>
        <s v="Framboise"/>
        <s v="Poires"/>
        <s v="Fraise"/>
        <s v="Pomme"/>
        <m/>
      </sharedItems>
    </cacheField>
    <cacheField name="CustomerCode" numFmtId="0">
      <sharedItems containsBlank="1"/>
    </cacheField>
    <cacheField name="Customer" numFmtId="0">
      <sharedItems containsBlank="1" count="17">
        <s v="DISTRI3"/>
        <s v="DISTRI2"/>
        <s v="DISTRI1"/>
        <s v="AGRICOP12"/>
        <s v="AGRICOP2"/>
        <s v="AGRICOP9"/>
        <s v="AGRICOP7"/>
        <s v="INDUS1"/>
        <s v="INDUS7"/>
        <s v="INDUS2"/>
        <s v="INDUS3"/>
        <s v="AGRICOP8"/>
        <s v="AGRICOP10"/>
        <s v="INDUS8"/>
        <s v="AGRICOP3"/>
        <s v="INDUS9"/>
        <m/>
      </sharedItems>
    </cacheField>
    <cacheField name="AnaCode" numFmtId="0">
      <sharedItems containsBlank="1"/>
    </cacheField>
    <cacheField name="OrderDate" numFmtId="0">
      <sharedItems containsBlank="1"/>
    </cacheField>
    <cacheField name="OrderDueTo" numFmtId="0">
      <sharedItems containsBlank="1"/>
    </cacheField>
    <cacheField name="Date Commande" numFmtId="164">
      <sharedItems containsNonDate="0" containsDate="1" containsString="0" containsBlank="1" minDate="2019-04-04T08:08:53" maxDate="2019-04-16T18:13:48"/>
    </cacheField>
    <cacheField name="Date rendu" numFmtId="164">
      <sharedItems containsNonDate="0" containsDate="1" containsString="0" containsBlank="1" minDate="2019-04-11T12:00:00" maxDate="2019-04-26T12:00:00"/>
    </cacheField>
    <cacheField name="Dénomination analyse" numFmtId="0">
      <sharedItems containsBlank="1" count="9">
        <s v="Analyse OGM"/>
        <s v="Analyse polluants d'emballage"/>
        <s v="Analyse pesticides"/>
        <s v="Analyse nutritionelle"/>
        <s v="Analyse matières grasses"/>
        <s v="Analyse métaux lourds"/>
        <s v="Analyse microbiologique"/>
        <s v="Analyse sucres"/>
        <m/>
      </sharedItems>
    </cacheField>
    <cacheField name="Équipe responsable" numFmtId="0">
      <sharedItems containsBlank="1" count="5">
        <s v="Equipe 2"/>
        <s v="Equipe 3"/>
        <s v="Equipe 1"/>
        <s v="Equipe 4"/>
        <m/>
      </sharedItems>
    </cacheField>
    <cacheField name="Type de client" numFmtId="0">
      <sharedItems containsBlank="1"/>
    </cacheField>
    <cacheField name="Commercial " numFmtId="0">
      <sharedItems containsBlank="1" count="7">
        <s v="Eric"/>
        <s v="Sandrine"/>
        <s v="Julie"/>
        <s v="Béatrice"/>
        <s v="Julien"/>
        <s v="Marc"/>
        <m/>
      </sharedItems>
    </cacheField>
    <cacheField name="En retard?" numFmtId="0">
      <sharedItems containsBlank="1" count="3">
        <s v="Oui"/>
        <s v="Non"/>
        <m/>
      </sharedItems>
    </cacheField>
    <cacheField name="Délai restant" numFmtId="0">
      <sharedItems containsNonDate="0" containsDate="1" containsString="0" containsBlank="1" minDate="1899-12-30T00:00:00" maxDate="1900-01-08T17:46:12"/>
    </cacheField>
    <cacheField name="Catégorie Délai" numFmtId="0">
      <sharedItems containsBlank="1" count="5">
        <s v="HD"/>
        <s v="&lt;24h"/>
        <s v="&lt;48h"/>
        <s v="≥48h"/>
        <m/>
      </sharedItems>
    </cacheField>
    <cacheField name="Retard Citron / Amandes" numFmtId="0">
      <sharedItems containsBlank="1"/>
    </cacheField>
    <cacheField name="ID Analyse" numFmtId="0">
      <sharedItems containsBlank="1" count="5197">
        <s v="CMD01389607|OGM|Concombre"/>
        <s v="CMD01490005|OGM|Concombre"/>
        <s v="CMD01353002|OGM|Concombre"/>
        <s v="CMD01569203|OGM|Concombre"/>
        <s v="CMD01375901|OGM|Oignon"/>
        <s v="CMD01546204|OGM|Oignon"/>
        <s v="CMD01659901|OGM|Pruneau"/>
        <s v="CMD01408209|OGM|Oignon"/>
        <s v="CMD01390402|OGM|Oignon"/>
        <s v="CMD01389605|PLLT|Pomme de terre"/>
        <s v="CMD01375904|OGM|Bettrave"/>
        <s v="CMD01445006|OGM|Bettrave"/>
        <s v="CMD01721617|OGM|Saumon"/>
        <s v="CMD01414901|PLLT|Carotte"/>
        <s v="CMD01660001|OGM|Orange"/>
        <s v="CMD01375902|OGM|Radis"/>
        <s v="CMD01626007|OGM|Bettrave"/>
        <s v="CMD01664402|OGM|Bettrave"/>
        <s v="CMD01503401|OGM|Bettrave"/>
        <s v="CMD01407901|OGM|Bettrave"/>
        <s v="CMD01375903|OGM|Bettrave"/>
        <s v="CMD01686301|OGM|Bettrave"/>
        <s v="CMD01586301|OGM|Haricots vert"/>
        <s v="CMD01599501|OGM|Bœuf"/>
        <s v="CMD01684604|PLLT|Agneau"/>
        <s v="CMD01418904|OGM|Bettrave"/>
        <s v="CMD01671806|OGM|Saumon"/>
        <s v="CMD01643203|OGM|Saumon"/>
        <s v="CMD01645605|OGM|Haricots vert"/>
        <s v="CMD01659801|OGM|Tomate"/>
        <s v="CMD01517101|OGM|Carotte"/>
        <s v="CMD01359204|OGM|Carotte"/>
        <s v="CMD01491703|OGM|Carotte"/>
        <s v="CMD01445801|OGM|Carotte"/>
        <s v="CMD01445001|OGM|Radis"/>
        <s v="CMD01743706|PLLT|Bettrave"/>
        <s v="CMD01626602|PLLT|Bettrave"/>
        <s v="CMD01440320|PLLT|Porc"/>
        <s v="CMD01591702|PLLT|Agneau"/>
        <s v="CMD01390403|OGM|Bettrave"/>
        <s v="CMD01627001|PLLT|Orange"/>
        <s v="CMD01570101|PLLT|Citron"/>
        <s v="CMD01626006|OGM|Bettrave"/>
        <s v="CMD01547305|PLLT|Radis"/>
        <s v="CMD01753801|PEST|Saumon"/>
        <s v="CMD01310307|PEST|Bettrave"/>
        <s v="CMD01608901|NTR|Bettrave"/>
        <s v="CMD01474702|NTR|Pomme de terre"/>
        <s v="CMD01650604|NTR|Bettrave"/>
        <s v="CMD01375803|PLLT|Radis"/>
        <s v="CMD01503404|PLLT|Radis"/>
        <s v="CMD01622102|PLLT|Citron"/>
        <s v="CMD01714902|NTR|Bettrave"/>
        <s v="CMD01604402|PLLT|Tomate"/>
        <s v="CMD01737002|OGM|Porc"/>
        <s v="CMD01359202|PLLT|Bettrave"/>
        <s v="CMD01645807|OGM|Bettrave"/>
        <s v="CMD01664403|PLLT|Bettrave"/>
        <s v="CMD01445004|PLLT|Bettrave"/>
        <s v="CMD01608301|OGM|Haricots vert"/>
        <s v="CMD01626604|OGM|Bettrave"/>
        <s v="CMD01569205|OGM|Bettrave"/>
        <s v="CMD01516306|OGM|Carotte"/>
        <s v="CMD01359603|OGM|Carotte"/>
        <s v="CMD01389607|PLLT|Pomme de terre"/>
        <s v="CMD01648401|PLLT|Citron"/>
        <s v="CMD01711304|PLLT|Bettrave"/>
        <s v="CMD01474702|PLLT|Carotte"/>
        <s v="CMD01645604|PLLT|Haricots vert"/>
        <s v="CMD01749404|OGM|Citron"/>
        <s v="CMD01645805|OGM|Bettrave"/>
        <s v="CMD01668304|PLLT|Concombre"/>
        <s v="CMD01603503|PLLT|Concombre"/>
        <s v="CMD01749302|OGM|Oignon"/>
        <s v="CMD01359102|OGM|Carotte"/>
        <s v="CMD01742702|OGM|Pruneau"/>
        <s v="CMD01668304|OGM|Oignon"/>
        <s v="CMD01569201|PLLT|Carotte"/>
        <s v="CMD01408202|PLLT|Carotte"/>
        <s v="CMD01546204|PLLT|Carotte"/>
        <s v="CMD01359203|OGM|Carotte"/>
        <s v="CMD01650602|PEST|Concombre"/>
        <s v="CMD01601412|PEST|Agneau"/>
        <s v="CMD01645801|PLLT|Concombre"/>
        <s v="CMD01597501|PLLT|Agneau"/>
        <s v="CMD01569209|MTG|Radis"/>
        <s v="CMD01677701|OGM|Saumon"/>
        <s v="CMD01664202|OGM|Radis"/>
        <s v="CMD01552803|OGM|Radis"/>
        <s v="CMD01491703|OGM|Pomme de terre"/>
        <s v="CMD01702101|PLLT|Radis"/>
        <s v="CMD01721501|PLLT|Saumon"/>
        <s v="CMD01390402|PLLT|Pomme de terre"/>
        <s v="CMD01490001|PLLT|Pomme de terre"/>
        <s v="CMD01359001|PLLT|Pomme de terre"/>
        <s v="CMD01603304|NTR|Bettrave"/>
        <s v="CMD01750303|NTR|Tomate"/>
        <s v="CMD01721101|PLLT|Bœuf"/>
        <s v="CMD01375905|PLLT|Pomme de terre"/>
        <s v="CMD01658001|PEST|Concombre"/>
        <s v="CMD01646416|PLLT|Saumon"/>
        <s v="CMD01568801|PLLT|Concombre"/>
        <s v="CMD01714903|PLLT|Radis"/>
        <s v="CMD01626001|PLLT|Bettrave"/>
        <s v="CMD01478001|PLLT|Agneau"/>
        <s v="CMD01625103|PEST|Pomme de terre"/>
        <s v="CMD01603304|PLLT|Oignon"/>
        <s v="CMD01734701|PLLT|Canard"/>
        <s v="CMD01702101|PLLT|Oignon"/>
        <s v="CMD01660101|PLLT|Citron"/>
        <s v="CMD01490005|PLLT|Pomme de terre"/>
        <s v="CMD01461405|PLLT|Radis"/>
        <s v="CMD01592201|PEST|Carotte"/>
        <s v="CMD01604402|PLLT|Citron"/>
        <s v="CMD01668310|PLLT|Radis"/>
        <s v="CMD01645804|PLLT|Radis"/>
        <s v="CMD01645601|MTG|Petits pois"/>
        <s v="CMD01780701|NTR|Petits pois"/>
        <s v="CMD01357906|PLLT|Pomme de terre"/>
        <s v="CMD01711402|PLLT|Haricots vert"/>
        <s v="CMD01576311|PEST|Pomme de terre"/>
        <s v="CMD01748001|PLLT|Amandes"/>
        <s v="CMD01626006|NTR|Carotte"/>
        <s v="CMD01732301|NTR|Radis"/>
        <s v="CMD01721616|PLLT|Bœuf"/>
        <s v="CMD01750303|PEST|Citron"/>
        <s v="CMD01448507|PLLT|Radis"/>
        <s v="CMD01357904|OGM|Carotte"/>
        <s v="CMD01604403|NTR|Citron"/>
        <s v="CMD01359002|PLLT|Carotte"/>
        <s v="CMD01755302|PLLT|Jus de fruits"/>
        <s v="CMD01615803|PEST|Citron"/>
        <s v="CMD01603504|PLLT|Bettrave"/>
        <s v="CMD01691403|PEST|Concombre"/>
        <s v="CMD01570105|PLLT|Citron"/>
        <s v="CMD01546207|PLLT|Carotte"/>
        <s v="CMD01357902|PEST|Radis"/>
        <s v="CMD01621907|NTR|Radis"/>
        <s v="CMD01658002|PLLT|Radis"/>
        <s v="CMD01517105|OGM|Bettrave"/>
        <s v="CMD01390403|OGM|Radis"/>
        <s v="CMD01501903|OGM|Carotte"/>
        <s v="CMD01684605|PLLT|Agneau"/>
        <s v="CMD01720308|PLLT|Agneau"/>
        <s v="CMD01684605|PLLT|Saumon"/>
        <s v="CMD01603507|PLLT|Carotte"/>
        <s v="CMD01608301|PLLT|Orange"/>
        <s v="CMD01770814|PLLT|Amandes"/>
        <s v="CMD01626010|PLLT|Carotte"/>
        <s v="CMD01687201|PLLT|Carotte"/>
        <s v="CMD01603304|OGM|Radis"/>
        <s v="CMD01582602|PEST|Bettrave"/>
        <s v="CMD01698801|PEST|Pomme de terre"/>
        <s v="CMD01763007|PEST|Tomate"/>
        <s v="CMD01609002|PEST|Bettrave"/>
        <s v="CMD01571701|PLLT|Pruneau"/>
        <s v="CMD01601426|PLLT|Agneau"/>
        <s v="CMD01607501|PEST|Porc"/>
        <s v="CMD01626007|PEST|Bettrave"/>
        <s v="CMD01788001|NTR|Bœuf"/>
        <s v="CMD01578908|PLLT|Carotte"/>
        <s v="CMD01691010|NTR|Carotte"/>
        <s v="CMD01445001|PEST|Pomme de terre"/>
        <s v="CMD01601432|PLLT|Agneau"/>
        <s v="CMD01645806|PLLT|Pomme de terre"/>
        <s v="CMD01704401|PLLT|Radis"/>
        <s v="CMD01546201|PEST|Pomme de terre"/>
        <s v="CMD01737001|MTX|Bœuf"/>
        <s v="CMD01550611|NTR|Concombre"/>
        <s v="CMD01501905|NTR|Pomme de terre"/>
        <s v="CMD01592201|OGM|Bettrave"/>
        <s v="CMD01608301|OGM|Orange"/>
        <s v="CMD01408204|OGM|Carotte"/>
        <s v="CMD01586401|OGM|Tomate"/>
        <s v="CMD01569205|OGM|Radis"/>
        <s v="CMD01602501|OGM|Porc"/>
        <s v="CMD01684604|PLLT|Porc"/>
        <s v="CMD01645803|OGM|Carotte"/>
        <s v="CMD01490008|OGM|Carotte"/>
        <s v="CMD01742902|NTR|Raisin"/>
        <s v="CMD01715103|PLLT|Saumon"/>
        <s v="CMD01780101|MTX|Framboise"/>
        <s v="CMD01749204|MTX|Carotte"/>
        <s v="CMD01609001|NTR|Pomme de terre"/>
        <s v="CMD01693304|NTR|Petits pois"/>
        <s v="CMD01497002|PLLT|Orange"/>
        <s v="CMD01603506|PLLT|Bettrave"/>
        <s v="CMD01748510|PLLT|Porc"/>
        <s v="CMD01711403|PLLT|Haricots vert"/>
        <s v="CMD01748508|PLLT|Porc"/>
        <s v="CMD01572604|PLLT|Jus de fruits"/>
        <s v="CMD01784001|PLLT|Bettrave"/>
        <s v="CMD01668313|PLLT|Pomme de terre"/>
        <s v="CMD01603508|PLLT|Carotte"/>
        <s v="CMD01714903|PLLT|Bettrave"/>
        <s v="CMD01711302|PLLT|Bettrave"/>
        <s v="CMD01626002|PLLT|Pomme de terre"/>
        <s v="CMD01648602|PLLT|Bettrave"/>
        <s v="CMD01646446|NTR|Porc"/>
        <s v="CMD01607601|NTR|Porc"/>
        <s v="CMD01704201|NTR|Haricots vert"/>
        <s v="CMD01720513|PLLT|Porc"/>
        <s v="CMD01748536|PLLT|Agneau"/>
        <s v="CMD01568416|PLLT|Agneau"/>
        <s v="CMD01628503|PLLT|Agneau"/>
        <s v="CMD01612402|PLLT|Radis"/>
        <s v="CMD01711403|NTR|Haricots vert"/>
        <s v="CMD01698802|NTR|Radis"/>
        <s v="CMD01660001|MTG|Pruneau"/>
        <s v="CMD01700503|MTX|Bettrave"/>
        <s v="CMD01660201|NTR|Orange"/>
        <s v="CMD01546203|NTR|Bettrave"/>
        <s v="CMD01670702|NTR|Agneau"/>
        <s v="CMD01748511|NTR|Saumon"/>
        <s v="CMD01678504|NTR|Saumon"/>
        <s v="CMD01672602|NTR|Bœuf"/>
        <s v="CMD01602502|NTR|Bœuf"/>
        <s v="CMD01665306|NTR|Carotte"/>
        <s v="CMD01748530|NTR|Agneau"/>
        <s v="CMD01665302|NTR|Bettrave"/>
        <s v="CMD01626003|PLLT|Carotte"/>
        <s v="CMD01603505|NTR|Carotte"/>
        <s v="CMD01603301|PLLT|Carotte"/>
        <s v="CMD01737201|PLLT|Bœuf"/>
        <s v="CMD01693302|PLLT|Pruneau"/>
        <s v="CMD01667103|NTR|Carotte"/>
        <s v="CMD01359204|PLLT|Pomme de terre"/>
        <s v="CMD01743402|NTR|Amandes"/>
        <s v="CMD01546207|PLLT|Bettrave"/>
        <s v="CMD01750302|PLLT|Tomate"/>
        <s v="CMD01604407|PLLT|Orange"/>
        <s v="CMD01720307|PLLT|Agneau"/>
        <s v="CMD01711301|PLLT|Carotte"/>
        <s v="CMD01684601|PLLT|Porc"/>
        <s v="CMD01604406|PLLT|Orange"/>
        <s v="CMD01445002|BACT|Radis"/>
        <s v="CMD01552806|BACT|Radis"/>
        <s v="CMD01684602|PLLT|Bœuf"/>
        <s v="CMD01743004|PLLT|Orange"/>
        <s v="CMD01568805|PLLT|Bettrave"/>
        <s v="CMD01360801|NTR|Canard"/>
        <s v="CMD01749202|NTR|Carotte"/>
        <s v="CMD01357905|NTR|Pomme de terre"/>
        <s v="CMD01497903|PLLT|Orange"/>
        <s v="CMD01763113|NTR|Oignon"/>
        <s v="CMD01761804|NTR|Citron"/>
        <s v="CMD01684601|PLLT|Bœuf"/>
        <s v="CMD01603303|NTR|Carotte"/>
        <s v="CMD01615801|NTR|Orange"/>
        <s v="CMD01568417|OGM|Bœuf"/>
        <s v="CMD01645603|NTR|Orange"/>
        <s v="CMD01664401|PLLT|Carotte"/>
        <s v="CMD01749501|NTR|Orange"/>
        <s v="CMD01501905|SCR|Pomme de terre"/>
        <s v="CMD01672501|PLLT|Agneau"/>
        <s v="CMD01392402|PLLT|Pomme de terre"/>
        <s v="CMD01749302|MTX|Pomme de terre"/>
        <s v="CMD01517101|OGM|Pomme de terre"/>
        <s v="CMD01359202|OGM|Pomme de terre"/>
        <s v="CMD01589601|MTG|Porc"/>
        <s v="CMD01695018|NTR|Agneau"/>
        <s v="CMD01497005|OGM|Citron"/>
        <s v="CMD01407901|MTG|Pomme de terre"/>
        <s v="CMD01568429|MTG|Saumon"/>
        <s v="CMD01357904|NTR|Pomme de terre"/>
        <s v="CMD01603503|MTG|Oignon"/>
        <s v="CMD01704501|PEST|Haricots vert"/>
        <s v="CMD01375803|OGM|Pomme de terre"/>
        <s v="CMD01418905|OGM|Pomme de terre"/>
        <s v="CMD01422805|PLLT|Pomme de terre"/>
        <s v="CMD01608901|NTR|Carotte"/>
        <s v="CMD01737202|OGM|Porc"/>
        <s v="CMD01448509|OGM|Carotte"/>
        <s v="CMD01721621|PLLT|Agneau"/>
        <s v="CMD01626003|OGM|Oignon"/>
        <s v="CMD01502002|PLLT|Bettrave"/>
        <s v="CMD01445006|PLLT|Carotte"/>
        <s v="CMD01603303|PLLT|Pomme de terre"/>
        <s v="CMD01743701|NTR|Bettrave"/>
        <s v="CMD01391002|OGM|Pomme de terre"/>
        <s v="CMD01646401|PLLT|Saumon"/>
        <s v="CMD01626303|PLLT|Bettrave"/>
        <s v="CMD01601412|MTG|Saumon"/>
        <s v="CMD01603501|PLLT|Bettrave"/>
        <s v="CMD01721613|PLLT|Porc"/>
        <s v="CMD01771513|NTR|Poires"/>
        <s v="CMD01359004|PLLT|Carotte"/>
        <s v="CMD01546207|OGM|Pomme de terre"/>
        <s v="CMD01711303|PLLT|Bettrave"/>
        <s v="CMD01445003|PLLT|Pomme de terre"/>
        <s v="CMD01569205|OGM|Pomme de terre"/>
        <s v="CMD01701802|OGM|Poires"/>
        <s v="CMD01490008|OGM|Pomme de terre"/>
        <s v="CMD01501903|OGM|Pomme de terre"/>
        <s v="CMD01603301|OGM|Concombre"/>
        <s v="CMD01658002|PLLT|Concombre"/>
        <s v="CMD01784901|PLLT|Agneau"/>
        <s v="CMD01474704|PLLT|Pomme de terre"/>
        <s v="CMD01408907|OGM|Pomme de terre"/>
        <s v="CMD01626302|OGM|Bettrave"/>
        <s v="CMD01665304|OGM|Bettrave"/>
        <s v="CMD01686705|PLLT|Bettrave"/>
        <s v="CMD01762307|PLLT|Carotte"/>
        <s v="CMD01790405|PLLT|Citron"/>
        <s v="CMD01568807|PLLT|Bettrave"/>
        <s v="CMD01667104|PLLT|Concombre"/>
        <s v="CMD01576311|PLLT|Radis"/>
        <s v="CMD01646442|PLLT|Saumon"/>
        <s v="CMD01353004|OGM|Pomme de terre"/>
        <s v="CMD01461401|PLLT|Radis"/>
        <s v="CMD01351607|OGM|Bettrave"/>
        <s v="CMD01612403|PLLT|Carotte"/>
        <s v="CMD01714002|OGM|Jus de fruits"/>
        <s v="CMD01654001|PLLT|Citron"/>
        <s v="CMD01645807|PEST|Oignon"/>
        <s v="CMD01490006|OGM|Pomme de terre"/>
        <s v="CMD01749403|PEST|Orange"/>
        <s v="CMD01595404|MTG|Carotte"/>
        <s v="CMD01742703|NTR|Petits pois"/>
        <s v="CMD01546201|NTR|Carotte"/>
        <s v="CMD01474701|MTG|Carotte"/>
        <s v="CMD01750701|NTR|Framboise"/>
        <s v="CMD01686702|PEST|Carotte"/>
        <s v="CMD01445802|PLLT|Pomme de terre"/>
        <s v="CMD01646904|PLLT|Bettrave"/>
        <s v="CMD01720307|MTG|Jus de fruits"/>
        <s v="CMD01461402|OGM|Pomme de terre"/>
        <s v="CMD01569208|OGM|Carotte"/>
        <s v="CMD01664205|OGM|Concombre"/>
        <s v="CMD01614401|OGM|Carotte"/>
        <s v="CMD01604401|PEST|Tomate"/>
        <s v="CMD01743705|MTG|Carotte"/>
        <s v="CMD01604402|OGM|Orange"/>
        <s v="CMD01650604|OGM|Pomme de terre"/>
        <s v="CMD01601402|OGM|Bœuf"/>
        <s v="CMD01750401|OGM|Orange"/>
        <s v="CMD01603502|OGM|Carotte"/>
        <s v="CMD01676601|PLLT|Bœuf"/>
        <s v="CMD01569204|PEST|Bettrave"/>
        <s v="CMD01408207|PLLT|Pomme de terre"/>
        <s v="CMD01351605|MTG|Pomme de terre"/>
        <s v="CMD01664406|PEST|Carotte"/>
        <s v="CMD01721401|PLLT|Jus de fruits"/>
        <s v="CMD01700702|PLLT|Radis"/>
        <s v="CMD01645601|PEST|Petits pois"/>
        <s v="CMD01614403|PLLT|Pomme de terre"/>
        <s v="CMD01625103|PLLT|Bettrave"/>
        <s v="CMD01700502|PLLT|Pomme de terre"/>
        <s v="CMD01614402|PLLT|Pomme de terre"/>
        <s v="CMD01676601|PLLT|Jus de fruits"/>
        <s v="CMD01664405|PLLT|Pomme de terre"/>
        <s v="CMD01671806|PLLT|Jus de fruits"/>
        <s v="CMD01695005|PLLT|Bœuf"/>
        <s v="CMD01618301|PLLT|Jus de fruits"/>
        <s v="CMD01625103|PLLT|Pomme de terre"/>
        <s v="CMD01650603|PLLT|Pomme de terre"/>
        <s v="CMD01603504|PLLT|Pomme de terre"/>
        <s v="CMD01749305|MTG|Pomme de terre"/>
        <s v="CMD01569209|NTR|Pomme de terre"/>
        <s v="CMD01714602|NTR|Jus de fruits"/>
        <s v="CMD01695014|NTR|Bœuf"/>
        <s v="CMD01646425|NTR|Bœuf"/>
        <s v="CMD01599502|NTR|Bœuf"/>
        <s v="CMD01735001|NTR|Bœuf"/>
        <s v="CMD01626602|NTR|Carotte"/>
        <s v="CMD01484520|NTR|Bœuf"/>
        <s v="CMD01568420|NTR|Saumon"/>
        <s v="CMD01715101|NTR|Bœuf"/>
        <s v="CMD01614402|PEST|Carotte"/>
        <s v="CMD01721604|NTR|Bœuf"/>
        <s v="CMD01672402|PEST|Jus de fruits"/>
        <s v="CMD01609001|NTR|Radis"/>
        <s v="CMD01595403|NTR|Pomme de terre"/>
        <s v="CMD01626605|NTR|Radis"/>
        <s v="CMD01646438|MTX|Jus de fruits"/>
        <s v="CMD01490001|NTR|Carotte"/>
        <s v="CMD01742601|NTR|Carotte"/>
        <s v="CMD01568415|NTR|Bœuf"/>
        <s v="CMD01750204|NTR|Orange"/>
        <s v="CMD01646426|MTG|Bœuf"/>
        <s v="CMD01745106|MTG|Pomme de terre"/>
        <s v="CMD01626010|MTG|Pomme de terre"/>
        <s v="CMD01568409|MTG|Bœuf"/>
        <s v="CMD01609003|PEST|Pomme de terre"/>
        <s v="CMD01790502|MTG|Bœuf"/>
        <s v="CMD01668305|PEST|Carotte"/>
        <s v="CMD01668308|NTR|Carotte"/>
        <s v="CMD01448504|NTR|Bettrave"/>
        <s v="CMD01509101|NTR|Haricots vert"/>
        <s v="CMD01650602|PEST|Carotte"/>
        <s v="CMD01763108|PEST|Bettrave"/>
        <s v="CMD01795103|MTG|Agneau"/>
        <s v="CMD01490002|PLLT|Bettrave"/>
        <s v="CMD01497005|MTG|Tomate"/>
        <s v="CMD01748517|MTG|Bœuf"/>
        <s v="CMD01711305|MTG|Carotte"/>
        <s v="CMD01474703|PEST|Bettrave"/>
        <s v="CMD01552802|PEST|Radis"/>
        <s v="CMD01408209|PEST|Radis"/>
        <s v="CMD01445003|PLLT|Bettrave"/>
        <s v="CMD01714502|PEST|Agneau"/>
        <s v="CMD01603504|PEST|Concombre"/>
        <s v="CMD01643202|PEST|Jus de fruits"/>
        <s v="CMD01550603|PEST|Carotte"/>
        <s v="CMD01546204|PEST|Concombre"/>
        <s v="CMD01617701|PEST|Bœuf"/>
        <s v="CMD01761803|PEST|Orange"/>
        <s v="CMD01715102|PEST|Bœuf"/>
        <s v="CMD01753503|NTR|Concombre"/>
        <s v="CMD01715601|MTX|Jus de fruits"/>
        <s v="CMD01668302|PEST|Pomme de terre"/>
        <s v="CMD01711303|PEST|Concombre"/>
        <s v="CMD01672403|PEST|Porc"/>
        <s v="CMD01550611|PEST|Pomme de terre"/>
        <s v="CMD01749404|PEST|Tomate"/>
        <s v="CMD01582605|PEST|Pomme de terre"/>
        <s v="CMD01592202|PEST|Concombre"/>
        <s v="CMD01684605|PEST|Porc"/>
        <s v="CMD01517104|PEST|Concombre"/>
        <s v="CMD01742901|PEST|Amandes"/>
        <s v="CMD01357902|PEST|Pomme de terre"/>
        <s v="CMD01721605|PEST|Agneau"/>
        <s v="CMD01470601|PEST|Carotte"/>
        <s v="CMD01491703|PEST|Concombre"/>
        <s v="CMD01645801|PEST|Pomme de terre"/>
        <s v="CMD01570103|PEST|Haricots vert"/>
        <s v="CMD01626302|PEST|Concombre"/>
        <s v="CMD01609002|PEST|Concombre"/>
        <s v="CMD01630101|PEST|Concombre"/>
        <s v="CMD01497001|PEST|Citron"/>
        <s v="CMD01569209|PEST|Oignon"/>
        <s v="CMD01668308|PEST|Carotte"/>
        <s v="CMD01626307|PEST|Oignon"/>
        <s v="CMD01787701|PEST|Canard"/>
        <s v="CMD01646409|PEST|Canard"/>
        <s v="CMD01721601|PEST|Canard"/>
        <s v="CMD01646904|MTG|Carotte"/>
        <s v="CMD01626002|MTG|Carotte"/>
        <s v="CMD01772801|MTG|Raisin"/>
        <s v="CMD01612403|PEST|Bettrave"/>
        <s v="CMD01668302|PEST|Oignon"/>
        <s v="CMD01654002|PEST|Pruneau"/>
        <s v="CMD01645605|PEST|Pruneau"/>
        <s v="CMD01626001|PEST|Oignon"/>
        <s v="CMD01570101|PEST|Pruneau"/>
        <s v="CMD01665308|PEST|Oignon"/>
        <s v="CMD01621903|PEST|Radis"/>
        <s v="CMD01573102|MTG|Oignon"/>
        <s v="CMD01748531|PEST|Canard"/>
        <s v="CMD01570102|PEST|Pruneau"/>
        <s v="CMD01552504|PEST|Oignon"/>
        <s v="CMD01630101|PEST|Oignon"/>
        <s v="CMD01603303|PEST|Oignon"/>
        <s v="CMD01678505|PEST|Bœuf"/>
        <s v="CMD01704404|PEST|Carotte"/>
        <s v="CMD01552505|PEST|Oignon"/>
        <s v="CMD01595602|PEST|Carotte"/>
        <s v="CMD01576312|PEST|Bettrave"/>
        <s v="CMD01700702|PLLT|Oignon"/>
        <s v="CMD01735002|PLLT|Bœuf"/>
        <s v="CMD01573502|PEST|Bettrave"/>
        <s v="CMD01572617|PLLT|Bœuf"/>
        <s v="CMD01501904|PEST|Radis"/>
        <s v="CMD01602501|PEST|Agneau"/>
        <s v="CMD01714602|PEST|Saumon"/>
        <s v="CMD01650605|PEST|Bettrave"/>
        <s v="CMD01668312|PEST|Concombre"/>
        <s v="CMD01763101|PLLT|Pomme de terre"/>
        <s v="CMD01654002|PEST|Haricots vert"/>
        <s v="CMD01603301|PEST|Bettrave"/>
        <s v="CMD01376201|PEST|Haricots vert"/>
        <s v="CMD01704403|NTR|Bettrave"/>
        <s v="CMD01648401|PEST|Haricots vert"/>
        <s v="CMD01754808|PEST|Agneau"/>
        <s v="CMD01407102|PLLT|Carotte"/>
        <s v="CMD01601413|NTR|Saumon"/>
        <s v="CMD01711305|PEST|Bettrave"/>
        <s v="CMD01711303|PEST|Bettrave"/>
        <s v="CMD01445001|NTR|Bettrave"/>
        <s v="CMD01654001|MTG|Tomate"/>
        <s v="CMD01749302|PEST|Carotte"/>
        <s v="CMD01665308|PEST|Bettrave"/>
        <s v="CMD01646455|NTR|Bœuf"/>
        <s v="CMD01695013|PLLT|Jus de fruits"/>
        <s v="CMD01749307|PEST|Carotte"/>
        <s v="CMD01517104|PEST|Bettrave"/>
        <s v="CMD01749301|PEST|Carotte"/>
        <s v="CMD01741702|PEST|Saumon"/>
        <s v="CMD01748519|PEST|Jus de fruits"/>
        <s v="CMD01546201|NTR|Bettrave"/>
        <s v="CMD01568801|PEST|Bettrave"/>
        <s v="CMD01749309|PEST|Carotte"/>
        <s v="CMD01790309|PEST|Bœuf"/>
        <s v="CMD01698806|PEST|Pomme de terre"/>
        <s v="CMD01721605|NTR|Bœuf"/>
        <s v="CMD01576401|PEST|Jus de fruits"/>
        <s v="CMD01686705|PEST|Pomme de terre"/>
        <s v="CMD01608501|PEST|Haricots vert"/>
        <s v="CMD01784004|PLLT|Pomme de terre"/>
        <s v="CMD01648602|PEST|Carotte"/>
        <s v="CMD01627201|PEST|Haricots vert"/>
        <s v="CMD01742607|PEST|Carotte"/>
        <s v="CMD01749404|PEST|Haricots vert"/>
        <s v="CMD01490008|PEST|Bettrave"/>
        <s v="CMD01490005|PLLT|Carotte"/>
        <s v="CMD01576311|PEST|Carotte"/>
        <s v="CMD01668302|PEST|Bettrave"/>
        <s v="CMD01711304|PEST|Bettrave"/>
        <s v="CMD01568803|PEST|Bettrave"/>
        <s v="CMD01790309|PEST|Agneau"/>
        <s v="CMD01780703|PEST|Orange"/>
        <s v="CMD01445002|PEST|Carotte"/>
        <s v="CMD01517101|MTX|Pomme de terre"/>
        <s v="CMD01568433|NTR|Porc"/>
        <s v="CMD01571701|PLLT|Haricots vert"/>
        <s v="CMD01711305|PEST|Radis"/>
        <s v="CMD01736901|PLLT|Bœuf"/>
        <s v="CMD01603303|PLLT|Carotte"/>
        <s v="CMD01604403|PEST|Petits pois"/>
        <s v="CMD01628103|PLLT|Carotte"/>
        <s v="CMD01665306|PEST|Bettrave"/>
        <s v="CMD01714801|NTR|Porc"/>
        <s v="CMD01645801|PEST|Bettrave"/>
        <s v="CMD01622102|NTR|Orange"/>
        <s v="CMD01461406|MTG|Pomme de terre"/>
        <s v="CMD01569209|PEST|Bettrave"/>
        <s v="CMD01711302|MTG|Carotte"/>
        <s v="CMD01780703|PEST|Petits pois"/>
        <s v="CMD01592301|PEST|Pomme de terre"/>
        <s v="CMD01448505|MTG|Carotte"/>
        <s v="CMD01614403|NTR|Carotte"/>
        <s v="CMD01408906|NTR|Pomme de terre"/>
        <s v="CMD01622103|NTR|Haricots vert"/>
        <s v="CMD01654001|PEST|Haricots vert"/>
        <s v="CMD01742608|PEST|Carotte"/>
        <s v="CMD01578908|NTR|Bettrave"/>
        <s v="CMD01721105|PEST|Bœuf"/>
        <s v="CMD01686701|NTR|Concombre"/>
        <s v="CMD01602503|NTR|Bœuf"/>
        <s v="CMD01568422|PLLT|Canard"/>
        <s v="CMD01512803|NTR|Haricots vert"/>
        <s v="CMD01721104|PLLT|Canard"/>
        <s v="CMD01569203|NTR|Pomme de terre"/>
        <s v="CMD01711402|PLLT|Petits pois"/>
        <s v="CMD01501902|MTG|Radis"/>
        <s v="CMD01628503|PLLT|Bœuf"/>
        <s v="CMD01646901|PLLT|Oignon"/>
        <s v="CMD01665304|NTR|Bettrave"/>
        <s v="CMD01773401|PEST|Framboise"/>
        <s v="CMD01748508|PEST|Bœuf"/>
        <s v="CMD01626003|PLLT|Bettrave"/>
        <s v="CMD01748510|PEST|Jus de fruits"/>
        <s v="CMD01742702|PEST|Haricots vert"/>
        <s v="CMD01761802|PLLT|Orange"/>
        <s v="CMD01497904|PEST|Tomate"/>
        <s v="CMD01721603|PEST|Bœuf"/>
        <s v="CMD01518551|NTR|Raisin"/>
        <s v="CMD01645806|PEST|Carotte"/>
        <s v="CMD01721606|PEST|Bœuf"/>
        <s v="CMD01614403|PEST|Carotte"/>
        <s v="CMD01779602|PLLT|Petits pois"/>
        <s v="CMD01448504|PEST|Carotte"/>
        <s v="CMD01586501|PLLT|Tomate"/>
        <s v="CMD01665301|PEST|Carotte"/>
        <s v="CMD01600203|PEST|Bœuf"/>
        <s v="CMD01576311|PLLT|Bettrave"/>
        <s v="CMD01749305|PLLT|Radis"/>
        <s v="CMD01645806|PLLT|Bettrave"/>
        <s v="CMD01667102|PLLT|Carotte"/>
        <s v="CMD01795106|PEST|Porc"/>
        <s v="CMD01668312|PEST|Carotte"/>
        <s v="CMD01765702|PEST|Carotte"/>
        <s v="CMD01763114|PLLT|Carotte"/>
        <s v="CMD01650603|PLLT|Carotte"/>
        <s v="CMD01509709|PEST|Concombre"/>
        <s v="CMD01604401|PEST|Haricots vert"/>
        <s v="CMD01721401|PLLT|Bœuf"/>
        <s v="CMD01391003|PEST|Pomme de terre"/>
        <s v="CMD01490001|PEST|Pomme de terre"/>
        <s v="CMD01702101|PLLT|Carotte"/>
        <s v="CMD01742606|NTR|Carotte"/>
        <s v="CMD01509705|NTR|Carotte"/>
        <s v="CMD01502005|PLLT|Bettrave"/>
        <s v="CMD01749203|NTR|Radis"/>
        <s v="CMD01672603|PLLT|Jus de fruits"/>
        <s v="CMD01790303|PEST|Porc"/>
        <s v="CMD01550608|PEST|Bettrave"/>
        <s v="CMD01780803|PEST|Tomate"/>
        <s v="CMD01672018|PEST|Agneau"/>
        <s v="CMD01650604|PEST|Bettrave"/>
        <s v="CMD01509703|OGM|Pomme de terre"/>
        <s v="CMD01546702|PEST|Bettrave"/>
        <s v="CMD01461705|PEST|Haricots vert"/>
        <s v="CMD01503402|PEST|Bettrave"/>
        <s v="CMD01771511|PEST|Raisin"/>
        <s v="CMD01595605|PEST|Carotte"/>
        <s v="CMD01627201|PLLT|Orange"/>
        <s v="CMD01667101|OGM|Pomme de terre"/>
        <s v="CMD01750401|MTG|Petits pois"/>
        <s v="CMD01622103|NTR|Tomate"/>
        <s v="CMD01698806|MTG|Carotte"/>
        <s v="CMD01573402|NTR|Bettrave"/>
        <s v="CMD01778502|SCR|Framboise"/>
        <s v="CMD01351606|OGM|Pomme de terre"/>
        <s v="CMD01604407|MTG|Citron"/>
        <s v="CMD01627001|MTG|Tomate"/>
        <s v="CMD01668305|OGM|Radis"/>
        <s v="CMD01668306|PEST|Oignon"/>
        <s v="CMD01569208|NTR|Bettrave"/>
        <s v="CMD01658003|MTG|Pomme de terre"/>
        <s v="CMD01778801|MTG|Fraise"/>
        <s v="CMD01646447|PEST|Canard"/>
        <s v="CMD01547305|PEST|Oignon"/>
        <s v="CMD01659901|NTR|Tomate"/>
        <s v="CMD01552803|PEST|Oignon"/>
        <s v="CMD01461402|NTR|Bettrave"/>
        <s v="CMD01359505|MTG|Pomme de terre"/>
        <s v="CMD01704401|PEST|Concombre"/>
        <s v="CMD01517102|PLLT|Carotte"/>
        <s v="CMD01748539|PEST|Porc"/>
        <s v="CMD01603301|MTG|Pomme de terre"/>
        <s v="CMD01672602|NTR|Porc"/>
        <s v="CMD01789402|MTG|Agneau"/>
        <s v="CMD01645801|MTG|Carotte"/>
        <s v="CMD01743003|MTG|Citron"/>
        <s v="CMD01698802|NTR|Carotte"/>
        <s v="CMD01552804|MTG|Carotte"/>
        <s v="CMD01658004|MTG|Oignon"/>
        <s v="CMD01778802|MTX|Pomme"/>
        <s v="CMD01747601|NTR|Fraise"/>
        <s v="CMD01463101|MTG|Pomme de terre"/>
        <s v="CMD01646407|NTR|Saumon"/>
        <s v="CMD01576305|NTR|Carotte"/>
        <s v="CMD01714903|MTG|Bettrave"/>
        <s v="CMD01700501|MTG|Radis"/>
        <s v="CMD01736901|MTG|Jus de fruits"/>
        <s v="CMD01568410|PLLT|Porc"/>
        <s v="CMD01626009|MTG|Carotte"/>
        <s v="CMD01738901|MTG|Porc"/>
        <s v="CMD01628102|NTR|Pomme de terre"/>
        <s v="CMD01664401|MTG|Concombre"/>
        <s v="CMD01698801|PLLT|Bettrave"/>
        <s v="CMD01646420|NTR|Bœuf"/>
        <s v="CMD01569205|PEST|Concombre"/>
        <s v="CMD01763001|PLLT|Tomate"/>
        <s v="CMD01626604|PEST|Concombre"/>
        <s v="CMD01502005|PEST|Concombre"/>
        <s v="CMD01408907|PLLT|Bettrave"/>
        <s v="CMD01735002|OGM|Porc"/>
        <s v="CMD01771511|NTR|Poires"/>
        <s v="CMD01646446|NTR|Jus de fruits"/>
        <s v="CMD01755305|NTR|Saumon"/>
        <s v="CMD01599501|OGM|Porc"/>
        <s v="CMD01686705|OGM|Radis"/>
        <s v="CMD01711304|OGM|Carotte"/>
        <s v="CMD01645605|PEST|Orange"/>
        <s v="CMD01646426|MTG|Porc"/>
        <s v="CMD01601409|NTR|Agneau"/>
        <s v="CMD01698805|NTR|Radis"/>
        <s v="CMD01665306|NTR|Pomme de terre"/>
        <s v="CMD01597705|NTR|Bœuf"/>
        <s v="CMD01741701|MTG|Bœuf"/>
        <s v="CMD01704401|PEST|Bettrave"/>
        <s v="CMD01667901|MTG|Carotte"/>
        <s v="CMD01552804|NTR|Pomme de terre"/>
        <s v="CMD01749402|OGM|Citron"/>
        <s v="CMD01763111|NTR|Pomme de terre"/>
        <s v="CMD01375905|NTR|Carotte"/>
        <s v="CMD01604301|NTR|Jus de fruits"/>
        <s v="CMD01734701|NTR|Bœuf"/>
        <s v="CMD01408209|NTR|Carotte"/>
        <s v="CMD01660101|NTR|Orange"/>
        <s v="CMD01648402|NTR|Petits pois"/>
        <s v="CMD01429401|NTR|Orange"/>
        <s v="CMD01691006|NTR|Radis"/>
        <s v="CMD01645803|NTR|Radis"/>
        <s v="CMD01721617|NTR|Porc"/>
        <s v="CMD01617702|NTR|Bœuf"/>
        <s v="CMD01608301|NTR|Citron"/>
        <s v="CMD01597701|NTR|Porc"/>
        <s v="CMD01501905|NTR|Carotte"/>
        <s v="CMD01568418|NTR|Porc"/>
        <s v="CMD01484510|MTG|Bœuf"/>
        <s v="CMD01608902|NTR|Pomme de terre"/>
        <s v="CMD01680902|NTR|Porc"/>
        <s v="CMD01695005|MTG|Bœuf"/>
        <s v="CMD01573503|PEST|Radis"/>
        <s v="CMD01601421|SCR|Porc"/>
        <s v="CMD01391004|NTR|Pomme de terre"/>
        <s v="CMD01448507|NTR|Pomme de terre"/>
        <s v="CMD01789402|PEST|Bœuf"/>
        <s v="CMD01702101|PEST|Bettrave"/>
        <s v="CMD01734701|PEST|Jus de fruits"/>
        <s v="CMD01626603|NTR|Bettrave"/>
        <s v="CMD01568807|NTR|Pomme de terre"/>
        <s v="CMD01646417|NTR|Bœuf"/>
        <s v="CMD01743701|MTX|Bettrave"/>
        <s v="CMD01748534|PEST|Jus de fruits"/>
        <s v="CMD01646437|NTR|Jus de fruits"/>
        <s v="CMD01700701|NTR|Pomme de terre"/>
        <s v="CMD01748507|NTR|Jus de fruits"/>
        <s v="CMD01722201|OGM|Jus de fruits"/>
        <s v="CMD01495705|PEST|Tomate"/>
        <s v="CMD01582603|OGM|Pomme de terre"/>
        <s v="CMD01378903|OGM|Petits pois"/>
        <s v="CMD01392201|PEST|Pomme de terre"/>
        <s v="CMD01704404|OGM|Pomme de terre"/>
        <s v="CMD01351604|OGM|Pomme de terre"/>
        <s v="CMD01710005|OGM|Orange"/>
        <s v="CMD01626304|MTX|Bettrave"/>
        <s v="CMD01691002|PLLT|Bettrave"/>
        <s v="CMD01604406|PLLT|Tomate"/>
        <s v="CMD01761806|PEST|Haricots vert"/>
        <s v="CMD01645805|PLLT|Pomme de terre"/>
        <s v="CMD01626305|NTR|Pomme de terre"/>
        <s v="CMD01735001|PLLT|Jus de fruits"/>
        <s v="CMD01765202|PLLT|Bœuf"/>
        <s v="CMD01691402|PEST|Carotte"/>
        <s v="CMD01680902|PLLT|Jus de fruits"/>
        <s v="CMD01516306|PLLT|Carotte"/>
        <s v="CMD01780801|NTR|Tomate"/>
        <s v="CMD01645603|MTG|Petits pois"/>
        <s v="CMD01552505|PLLT|Pomme de terre"/>
        <s v="CMD01453106|PEST|Pomme de terre"/>
        <s v="CMD01603504|PEST|Carotte"/>
        <s v="CMD01743708|PEST|Pomme de terre"/>
        <s v="CMD01766801|NTR|Pomme de terre"/>
        <s v="CMD01512801|NTR|Tomate"/>
        <s v="CMD01714602|PEST|Jus de fruits"/>
        <s v="CMD01569204|PEST|Radis"/>
        <s v="CMD01392405|PEST|Carotte"/>
        <s v="CMD01721602|NTR|Bœuf"/>
        <s v="CMD01625105|PEST|Radis"/>
        <s v="CMD01595404|NTR|Pomme de terre"/>
        <s v="CMD01614401|PEST|Pomme de terre"/>
        <s v="CMD01702104|NTR|Pomme de terre"/>
        <s v="CMD01692704|PEST|Agneau"/>
        <s v="CMD01582603|PEST|Carotte"/>
        <s v="CMD01503402|PEST|Pomme de terre"/>
        <s v="CMD01375904|NTR|Pomme de terre"/>
        <s v="CMD01461405|NTR|Pomme de terre"/>
        <s v="CMD01517101|PEST|Carotte"/>
        <s v="CMD01668305|NTR|Pomme de terre"/>
        <s v="CMD01710004|NTR|Tomate"/>
        <s v="CMD01668306|NTR|Pomme de terre"/>
        <s v="CMD01597704|PEST|Bœuf"/>
        <s v="CMD01595604|NTR|Pomme de terre"/>
        <s v="CMD01361002|NTR|Jus de fruits"/>
        <s v="CMD01665305|NTR|Radis"/>
        <s v="CMD01668304|NTR|Carotte"/>
        <s v="CMD01648401|PEST|Orange"/>
        <s v="CMD01646428|PLLT|Bœuf"/>
        <s v="CMD01586401|PLLT|Haricots vert"/>
        <s v="CMD01763004|NTR|Tomate"/>
        <s v="CMD01614404|PLLT|Bettrave"/>
        <s v="CMD01704404|PLLT|Pomme de terre"/>
        <s v="CMD01668301|PLLT|Carotte"/>
        <s v="CMD01780805|PEST|Tomate"/>
        <s v="CMD01704401|PEST|Pomme de terre"/>
        <s v="CMD01710001|PEST|Tomate"/>
        <s v="CMD01790501|NTR|Saumon"/>
        <s v="CMD01765705|PEST|Pomme de terre"/>
        <s v="CMD01668301|PEST|Pomme de terre"/>
        <s v="CMD01664405|PEST|Concombre"/>
        <s v="CMD01516304|PEST|Pomme de terre"/>
        <s v="CMD01658001|PEST|Pomme de terre"/>
        <s v="CMD01602501|PEST|Jus de fruits"/>
        <s v="CMD01736902|NTR|Saumon"/>
        <s v="CMD01408207|PEST|Pomme de terre"/>
        <s v="CMD01630102|PEST|Pomme de terre"/>
        <s v="CMD01784005|PEST|Radis"/>
        <s v="CMD01546207|NTR|Radis"/>
        <s v="CMD01754701|PEST|Bœuf"/>
        <s v="CMD01778701|PEST|Framboise"/>
        <s v="CMD01609004|PEST|Carotte"/>
        <s v="CMD01603502|PEST|Carotte"/>
        <s v="CMD01772001|PEST|Raisin"/>
        <s v="CMD01604401|PEST|Orange"/>
        <s v="CMD01753703|PEST|Jus de fruits"/>
        <s v="CMD01576303|PEST|Pomme de terre"/>
        <s v="CMD01461605|PEST|Tomate"/>
        <s v="CMD01418901|PEST|Pomme de terre"/>
        <s v="CMD01607602|PEST|Jus de fruits"/>
        <s v="CMD01600101|PEST|Pomme de terre"/>
        <s v="CMD01645801|PEST|Carotte"/>
        <s v="CMD01550601|PEST|Carotte"/>
        <s v="CMD01646451|PEST|Agneau"/>
        <s v="CMD01711303|PEST|Pomme de terre"/>
        <s v="CMD01621909|NTR|Carotte"/>
        <s v="CMD01711304|PEST|Pomme de terre"/>
        <s v="CMD01617703|PEST|Jus de fruits"/>
        <s v="CMD01597505|MTG|Bœuf"/>
        <s v="CMD01600202|MTG|Bœuf"/>
        <s v="CMD01569203|SCR|Carotte"/>
        <s v="CMD01576303|SCR|Carotte"/>
        <s v="CMD01780101|SCR|Fraise"/>
        <s v="CMD01569207|SCR|Carotte"/>
        <s v="CMD01445004|SCR|Carotte"/>
        <s v="CMD01592101|SCR|Jus de fruits"/>
        <s v="CMD01668304|MTX|Carotte"/>
        <s v="CMD01626009|SCR|Pomme de terre"/>
        <s v="CMD01390401|MTG|Pomme de terre"/>
        <s v="CMD01603501|SCR|Carotte"/>
        <s v="CMD01749404|SCR|Tomate"/>
        <s v="CMD01765704|NTR|Carotte"/>
        <s v="CMD01772001|MTX|Fraise"/>
        <s v="CMD01784003|MTX|Pomme de terre"/>
        <s v="CMD01790314|MTX|Porc"/>
        <s v="CMD01646449|NTR|Agneau"/>
        <s v="CMD01790504|NTR|Bœuf"/>
        <s v="CMD01698807|NTR|Bettrave"/>
        <s v="CMD01711304|SCR|Pomme de terre"/>
        <s v="CMD01763102|NTR|Bettrave"/>
        <s v="CMD01695006|MTX|Jus de fruits"/>
        <s v="CMD01692704|NTR|Porc"/>
        <s v="CMD01749303|MTX|Carotte"/>
        <s v="CMD01691403|PEST|Bettrave"/>
        <s v="CMD01766801|NTR|Bettrave"/>
        <s v="CMD01704301|NTR|Orange"/>
        <s v="CMD01780703|NTR|Haricots vert"/>
        <s v="CMD01721618|PEST|Bœuf"/>
        <s v="CMD01743005|SCR|Haricots vert"/>
        <s v="CMD01392605|NTR|Bettrave"/>
        <s v="CMD01603508|PEST|Bettrave"/>
        <s v="CMD01570103|PEST|Petits pois"/>
        <s v="CMD01392404|MTX|Bettrave"/>
        <s v="CMD01761804|PEST|Haricots vert"/>
        <s v="CMD01490002|NTR|Bettrave"/>
        <s v="CMD01630101|NTR|Carotte"/>
        <s v="CMD01659801|NTR|Tomate"/>
        <s v="CMD01625104|MTX|Bettrave"/>
        <s v="CMD01604403|NTR|Haricots vert"/>
        <s v="CMD01743002|MTG|Orange"/>
        <s v="CMD01310307|PEST|Pomme de terre"/>
        <s v="CMD01698807|PEST|Concombre"/>
        <s v="CMD01790313|PEST|Agneau"/>
        <s v="CMD01750304|PEST|Haricots vert"/>
        <s v="CMD01710002|PEST|Haricots vert"/>
        <s v="CMD01626604|PEST|Radis"/>
        <s v="CMD01780706|PEST|Tomate"/>
        <s v="CMD01447701|PEST|Orange"/>
        <s v="CMD01668310|PEST|Carotte"/>
        <s v="CMD01553702|PEST|Carotte"/>
        <s v="CMD01568803|PEST|Carotte"/>
        <s v="CMD01503501|PEST|Canard"/>
        <s v="CMD01603503|PEST|Radis"/>
        <s v="CMD01646447|PEST|Porc"/>
        <s v="CMD01772301|BACT|Raisin"/>
        <s v="CMD01569201|NTR|Bettrave"/>
        <s v="CMD01753603|SCR|Bœuf"/>
        <s v="CMD01601418|BACT|Canard"/>
        <s v="CMD01686706|BACT|Radis"/>
        <s v="CMD01626009|PEST|Radis"/>
        <s v="CMD01546205|PEST|Radis"/>
        <s v="CMD01659901|PLLT|Tomate"/>
        <s v="CMD01392602|SCR|Carotte"/>
        <s v="CMD01668305|MTG|Concombre"/>
        <s v="CMD01784003|NTR|Pomme de terre"/>
        <s v="CMD01747201|SCR|Pomme"/>
        <s v="CMD01645801|NTR|Pomme de terre"/>
        <s v="CMD01650604|MTG|Oignon"/>
        <s v="CMD01691010|PEST|Pomme de terre"/>
        <s v="CMD01662801|PEST|Canard"/>
        <s v="CMD01704403|PEST|Oignon"/>
        <s v="CMD01361001|PEST|Jus de fruits"/>
        <s v="CMD01573403|PEST|Concombre"/>
        <s v="CMD01743301|PEST|Pomme"/>
        <s v="CMD01645802|MTX|Pomme de terre"/>
        <s v="CMD01748201|MTX|Pomme"/>
        <s v="CMD01743707|PEST|Radis"/>
        <s v="CMD01517102|PLLT|Oignon"/>
        <s v="CMD01392401|NTR|Concombre"/>
        <s v="CMD01778502|MTX|Framboise"/>
        <s v="CMD01748528|MTX|Jus de fruits"/>
        <s v="CMD01774001|MTX|Framboise"/>
        <s v="CMD01646423|NTR|Jus de fruits"/>
        <s v="CMD01691008|NTR|Pomme de terre"/>
        <s v="CMD01763006|PEST|Petits pois"/>
        <s v="CMD01750202|PEST|Tomate"/>
        <s v="CMD01601410|OGM|Jus de fruits"/>
        <s v="CMD01762306|NTR|Pomme de terre"/>
        <s v="CMD01743402|MTX|Framboise"/>
        <s v="CMD01762303|PEST|Pomme de terre"/>
        <s v="CMD01720101|SCR|Bœuf"/>
        <s v="CMD01392204|MTG|Pomme de terre"/>
        <s v="CMD01448506|PEST|Pomme de terre"/>
        <s v="CMD01648402|OGM|Orange"/>
        <s v="CMD01552505|MTX|Concombre"/>
        <s v="CMD01745106|PEST|Bettrave"/>
        <s v="CMD01667103|MTG|Radis"/>
        <s v="CMD01743002|NTR|Orange"/>
        <s v="CMD01720803|NTR|Saumon"/>
        <s v="CMD01474701|NTR|Pomme de terre"/>
        <s v="CMD01753604|NTR|Bœuf"/>
        <s v="CMD01743101|MTX|Haricots vert"/>
        <s v="CMD01490006|PEST|Concombre"/>
        <s v="CMD01552806|MTG|Pomme de terre"/>
        <s v="CMD01359002|MTG|Pomme de terre"/>
        <s v="CMD01646406|PEST|Porc"/>
        <s v="CMD01664201|NTR|Pomme de terre"/>
        <s v="CMD01626307|NTR|Carotte"/>
        <s v="CMD01771507|NTR|Pomme"/>
        <s v="CMD01743706|PLLT|Pomme de terre"/>
        <s v="CMD01463101|NTR|Radis"/>
        <s v="CMD01719716|NTR|Bœuf"/>
        <s v="CMD01612403|PEST|Pomme de terre"/>
        <s v="CMD01789801|NTR|Bœuf"/>
        <s v="CMD01695006|MTX|Porc"/>
        <s v="CMD01696301|PEST|Porc"/>
        <s v="CMD01721611|PEST|Porc"/>
        <s v="CMD01736902|PEST|Jus de fruits"/>
        <s v="CMD01601423|PEST|Porc"/>
        <s v="CMD01503401|PEST|Pomme de terre"/>
        <s v="CMD01755303|NTR|Porc"/>
        <s v="CMD01686703|PEST|Bettrave"/>
        <s v="CMD01790501|NTR|Porc"/>
        <s v="CMD01603506|NTR|Radis"/>
        <s v="CMD01748509|NTR|Jus de fruits"/>
        <s v="CMD01714901|NTR|Radis"/>
        <s v="CMD01646450|NTR|Canard"/>
        <s v="CMD01701802|PEST|Pomme"/>
        <s v="CMD01445002|PEST|Pomme de terre"/>
        <s v="CMD01576312|PEST|Carotte"/>
        <s v="CMD01552801|PEST|Pomme de terre"/>
        <s v="CMD01516202|PEST|Carotte"/>
        <s v="CMD01765703|PEST|Carotte"/>
        <s v="CMD01692701|NTR|Bœuf"/>
        <s v="CMD01672702|PEST|Bœuf"/>
        <s v="CMD01665302|PEST|Carotte"/>
        <s v="CMD01721104|MTX|Bœuf"/>
        <s v="CMD01672601|MTX|Jus de fruits"/>
        <s v="CMD01747401|BACT|Fraise"/>
        <s v="CMD01734701|MTG|Agneau"/>
        <s v="CMD01351607|PEST|Pomme de terre"/>
        <s v="CMD01375805|OGM|Pomme de terre"/>
        <s v="CMD01710004|PEST|Tomate"/>
        <s v="CMD01582603|PEST|Bettrave"/>
        <s v="CMD01626302|PEST|Radis"/>
        <s v="CMD01550603|PEST|Pomme de terre"/>
        <s v="CMD01754818|PEST|Bœuf"/>
        <s v="CMD01719718|MTX|Porc"/>
        <s v="CMD01568404|NTR|Porc"/>
        <s v="CMD01765701|NTR|Pomme de terre"/>
        <s v="CMD01502002|PLLT|Carotte"/>
        <s v="CMD01626301|PEST|Radis"/>
        <s v="CMD01646452|PEST|Bœuf"/>
        <s v="CMD01665302|PEST|Pomme de terre"/>
        <s v="CMD01695018|PEST|Bœuf"/>
        <s v="CMD01627101|PEST|Petits pois"/>
        <s v="CMD01586202|PEST|Pomme de terre"/>
        <s v="CMD01490001|NTR|Bettrave"/>
        <s v="CMD01621901|PEST|Radis"/>
        <s v="CMD01648403|PEST|Haricots vert"/>
        <s v="CMD01517106|PEST|Pomme de terre"/>
        <s v="CMD01721613|PEST|Bœuf"/>
        <s v="CMD01445801|PEST|Pomme de terre"/>
        <s v="CMD01742602|PEST|Pomme de terre"/>
        <s v="CMD01572602|MTG|Bœuf"/>
        <s v="CMD01780201|BACT|Fraise"/>
        <s v="CMD01742702|NTR|Tomate"/>
        <s v="CMD01501903|PEST|Carotte"/>
        <s v="CMD01573403|NTR|Pomme de terre"/>
        <s v="CMD01721616|PEST|Bœuf"/>
        <s v="CMD01711302|PEST|Oignon"/>
        <s v="CMD01648601|PEST|Bettrave"/>
        <s v="CMD01766802|PEST|Bettrave"/>
        <s v="CMD01721610|OGM|Jus de fruits"/>
        <s v="CMD01750202|MTX|Orange"/>
        <s v="CMD01692705|PEST|Bœuf"/>
        <s v="CMD01790409|PEST|Porc"/>
        <s v="CMD01582605|PEST|Carotte"/>
        <s v="CMD01732301|PEST|Pomme de terre"/>
        <s v="CMD01603503|PEST|Carotte"/>
        <s v="CMD01710004|MTG|Orange"/>
        <s v="CMD01740501|PLLT|Bœuf"/>
        <s v="CMD01612403|PLLT|Pomme de terre"/>
        <s v="CMD01784004|NTR|Pomme de terre"/>
        <s v="CMD01748536|PEST|Porc"/>
        <s v="CMD01748523|PEST|Bœuf"/>
        <s v="CMD01748001|PEST|Poires"/>
        <s v="CMD01714601|PEST|Jus de fruits"/>
        <s v="CMD01664406|PEST|Radis"/>
        <s v="CMD01569201|PEST|Radis"/>
        <s v="CMD01571702|PEST|Petits pois"/>
        <s v="CMD01552506|PEST|Pomme de terre"/>
        <s v="CMD01552507|PEST|Radis"/>
        <s v="CMD01720507|PEST|Porc"/>
        <s v="CMD01695016|PEST|Porc"/>
        <s v="CMD01665308|BACT|Pomme de terre"/>
        <s v="CMD01447701|PEST|Petits pois"/>
        <s v="CMD01501903|NTR|Bettrave"/>
        <s v="CMD01573102|MTG|Carotte"/>
        <s v="CMD01665302|NTR|Pomme de terre"/>
        <s v="CMD01646448|PEST|Jus de fruits"/>
        <s v="CMD01461705|NTR|Petits pois"/>
        <s v="CMD01630102|PEST|Bettrave"/>
        <s v="CMD01552803|PEST|Pomme de terre"/>
        <s v="CMD01658001|PEST|Radis"/>
        <s v="CMD01765707|NTR|Radis"/>
        <s v="CMD01445003|PEST|Carotte"/>
        <s v="CMD01601418|PEST|Bœuf"/>
        <s v="CMD01601427|PEST|Jus de fruits"/>
        <s v="CMD01668313|OGM|Pomme de terre"/>
        <s v="CMD01702103|NTR|Pomme de terre"/>
        <s v="CMD01645806|NTR|Pomme de terre"/>
        <s v="CMD01568805|NTR|Carotte"/>
        <s v="CMD01700702|NTR|Carotte"/>
        <s v="CMD01586201|NTR|Pomme de terre"/>
        <s v="CMD01568426|PEST|Jus de fruits"/>
        <s v="CMD01790315|NTR|Canard"/>
        <s v="CMD01778801|PEST|Poires"/>
        <s v="CMD01696302|NTR|Jus de fruits"/>
        <s v="CMD01748506|MTG|Jus de fruits"/>
        <s v="CMD01678601|NTR|Bœuf"/>
        <s v="CMD01573501|PEST|Pomme de terre"/>
        <s v="CMD01721104|MTX|Jus de fruits"/>
        <s v="CMD01646411|NTR|Jus de fruits"/>
        <s v="CMD01765707|NTR|Pomme de terre"/>
        <s v="CMD01645805|PEST|Bettrave"/>
        <s v="CMD01592201|PEST|Pomme de terre"/>
        <s v="CMD01497005|PEST|Orange"/>
        <s v="CMD01755303|PEST|Jus de fruits"/>
        <s v="CMD01648401|PLLT|Orange"/>
        <s v="CMD01645604|MTG|Haricots vert"/>
        <s v="CMD01407102|PLLT|Bettrave"/>
        <s v="CMD01668306|PLLT|Carotte"/>
        <s v="CMD01603305|PLLT|Pomme de terre"/>
        <s v="CMD01665307|PLLT|Carotte"/>
        <s v="CMD01654002|PLLT|Tomate"/>
        <s v="CMD01658001|PLLT|Carotte"/>
        <s v="CMD01501903|PEST|Pomme de terre"/>
        <s v="CMD01503403|PLLT|Carotte"/>
        <s v="CMD01660001|PEST|Tomate"/>
        <s v="CMD01734702|PLLT|Bœuf"/>
        <s v="CMD01609002|PLLT|Carotte"/>
        <s v="CMD01578905|NTR|Pomme de terre"/>
        <s v="CMD01568417|PLLT|Bœuf"/>
        <s v="CMD01695015|NTR|Porc"/>
        <s v="CMD01568803|PEST|Pomme de terre"/>
        <s v="CMD01461405|PEST|Carotte"/>
        <s v="CMD01763003|PLLT|Tomate"/>
        <s v="CMD01573403|PEST|Bettrave"/>
        <s v="CMD01580901|PLLT|Jus de fruits"/>
        <s v="CMD01603503|NTR|Pomme de terre"/>
        <s v="CMD01357903|PLLT|Pomme de terre"/>
        <s v="CMD01599501|PEST|Agneau"/>
        <s v="CMD01762309|NTR|Pomme de terre"/>
        <s v="CMD01626005|OGM|Carotte"/>
        <s v="CMD01503404|PEST|Carotte"/>
        <s v="CMD01755302|PLLT|Agneau"/>
        <s v="CMD01509707|NTR|Pomme de terre"/>
        <s v="CMD01750302|PLLT|Haricots vert"/>
        <s v="CMD01743706|SCR|Carotte"/>
        <s v="CMD01573402|PEST|Carotte"/>
        <s v="CMD01715001|MTG|Jus de fruits"/>
        <s v="CMD01568433|NTR|Agneau"/>
        <s v="CMD01646462|NTR|Agneau"/>
        <s v="CMD01721102|PEST|Jus de fruits"/>
        <s v="CMD01552505|PEST|Carotte"/>
        <s v="CMD01572611|PEST|Jus de fruits"/>
        <s v="CMD01461405|PLLT|Pomme de terre"/>
        <s v="CMD01743704|PLLT|Concombre"/>
        <s v="CMD01604406|MTX|Orange"/>
        <s v="CMD01750302|PEST|Orange"/>
        <s v="CMD01578907|NTR|Carotte"/>
        <s v="CMD01359101|PEST|Pomme de terre"/>
        <s v="CMD01552507|PEST|Pomme de terre"/>
        <s v="CMD01714501|PEST|Jus de fruits"/>
        <s v="CMD01755301|PEST|Porc"/>
        <s v="CMD01603501|NTR|Carotte"/>
        <s v="CMD01763104|PEST|Pomme de terre"/>
        <s v="CMD01711301|NTR|Carotte"/>
        <s v="CMD01568801|PEST|Carotte"/>
        <s v="CMD01552804|PLLT|Carotte"/>
        <s v="CMD01748522|SCR|Agneau"/>
        <s v="CMD01550607|PEST|Carotte"/>
        <s v="CMD01770807|MTX|Raisin"/>
        <s v="CMD01626009|PEST|Carotte"/>
        <s v="CMD01407108|OGM|Pomme de terre"/>
        <s v="CMD01667103|PEST|Pomme de terre"/>
        <s v="CMD01743701|NTR|Carotte"/>
        <s v="CMD01359201|PEST|Pomme de terre"/>
        <s v="CMD01749302|NTR|Pomme de terre"/>
        <s v="CMD01552504|MTX|Radis"/>
        <s v="CMD01790303|PEST|Bœuf"/>
        <s v="CMD01691006|PEST|Concombre"/>
        <s v="CMD01626002|PEST|Carotte"/>
        <s v="CMD01626005|PEST|Carotte"/>
        <s v="CMD01509703|PLLT|Carotte"/>
        <s v="CMD01626007|PEST|Carotte"/>
        <s v="CMD01626603|PEST|Pomme de terre"/>
        <s v="CMD01645804|PEST|Carotte"/>
        <s v="CMD01609001|OGM|Carotte"/>
        <s v="CMD01603507|SCR|Radis"/>
        <s v="CMD01497001|PEST|Orange"/>
        <s v="CMD01546205|PLLT|Carotte"/>
        <s v="CMD01582605|PLLT|Concombre"/>
        <s v="CMD01749402|OGM|Orange"/>
        <s v="CMD01552504|PLLT|Pomme de terre"/>
        <s v="CMD01678601|PEST|Bœuf"/>
        <s v="CMD01668306|NTR|Carotte"/>
        <s v="CMD01700501|PEST|Pomme de terre"/>
        <s v="CMD01678505|PEST|Jus de fruits"/>
        <s v="CMD01750303|PLLT|Tomate"/>
        <s v="CMD01704201|PEST|Tomate"/>
        <s v="CMD01597501|PLLT|Bœuf"/>
        <s v="CMD01765204|PEST|Agneau"/>
        <s v="CMD01745107|PEST|Pomme de terre"/>
        <s v="CMD01650604|PEST|Carotte"/>
        <s v="CMD01568413|MTX|Jus de fruits"/>
        <s v="CMD01646406|PLLT|Porc"/>
        <s v="CMD01749305|PEST|Carotte"/>
        <s v="CMD01646415|PEST|Jus de fruits"/>
        <s v="CMD01667104|PEST|Carotte"/>
        <s v="CMD01570104|PEST|Petits pois"/>
        <s v="CMD01750204|PEST|Tomate"/>
        <s v="CMD01750401|PEST|Tomate"/>
        <s v="CMD01603506|PEST|Pomme de terre"/>
        <s v="CMD01645604|NTR|Tomate"/>
        <s v="CMD01664402|PEST|Bettrave"/>
        <s v="CMD01743708|PEST|Bettrave"/>
        <s v="CMD01720505|NTR|Tomate"/>
        <s v="CMD01603505|PEST|Carotte"/>
        <s v="CMD01763113|PLLT|Bettrave"/>
        <s v="CMD01582608|PEST|Carotte"/>
        <s v="CMD01750303|NTR|Petits pois"/>
        <s v="CMD01748521|MTX|Agneau"/>
        <s v="CMD01501904|NTR|Carotte"/>
        <s v="CMD01741301|PLLT|Agneau"/>
        <s v="CMD01665306|SCR|Pomme de terre"/>
        <s v="CMD01720302|MTX|Petits pois"/>
        <s v="CMD01684604|NTR|Porc"/>
        <s v="CMD01664403|BACT|Pomme de terre"/>
        <s v="CMD01600201|PEST|Bœuf"/>
        <s v="CMD01586101|NTR|Tomate"/>
        <s v="CMD01678508|MTX|Jus de fruits"/>
        <s v="CMD01648402|NTR|Haricots vert"/>
        <s v="CMD01667104|NTR|Pomme de terre"/>
        <s v="CMD01645604|MTX|Tomate"/>
        <s v="CMD01546206|SCR|Pomme de terre"/>
        <s v="CMD01686301|NTR|Pomme de terre"/>
        <s v="CMD01628501|SCR|Jus de fruits"/>
        <s v="CMD01668312|NTR|Pomme de terre"/>
        <s v="CMD01757701|MTX|Tomate"/>
        <s v="CMD01698805|OGM|Bettrave"/>
        <s v="CMD01546207|MTX|Pomme de terre"/>
        <s v="CMD01645805|NTR|Pomme de terre"/>
        <s v="CMD01597702|OGM|Jus de fruits"/>
        <s v="CMD01749304|OGM|Carotte"/>
        <s v="CMD01720506|OGM|Tomate"/>
        <s v="CMD01700503|PEST|Pomme de terre"/>
        <s v="CMD01742801|NTR|Amandes"/>
        <s v="CMD01720503|OGM|Jus de fruits"/>
        <s v="CMD01593206|OGM|Jus de fruits"/>
        <s v="CMD01603504|BACT|Pomme de terre"/>
        <s v="CMD01601424|MTX|Jus de fruits"/>
        <s v="CMD01710005|OGM|Tomate"/>
        <s v="CMD01553702|MTX|Pomme de terre"/>
        <s v="CMD01576309|PEST|Pomme de terre"/>
        <s v="CMD01512613|OGM|Jus de fruits"/>
        <s v="CMD01686301|SCR|Pomme de terre"/>
        <s v="CMD01597705|NTR|Jus de fruits"/>
        <s v="CMD01721201|NTR|Pomme de terre"/>
        <s v="CMD01700504|PLLT|Pomme de terre"/>
        <s v="CMD01750305|NTR|Tomate"/>
        <s v="CMD01392803|PLLT|Pomme de terre"/>
        <s v="CMD01569207|PLLT|Bettrave"/>
        <s v="CMD01765702|PEST|Pomme de terre"/>
        <s v="CMD01748521|PLLT|Saumon"/>
        <s v="CMD01608905|NTR|Carotte"/>
        <s v="CMD01773301|PLLT|Fraise"/>
        <s v="CMD01603501|PLLT|Pomme de terre"/>
        <s v="CMD01692703|MTX|Porc"/>
        <s v="CMD01626304|PLLT|Pomme de terre"/>
        <s v="CMD01750401|PLLT|Tomate"/>
        <s v="CMD01765701|MTX|Pomme de terre"/>
        <s v="CMD01779204|MTX|Tomate"/>
        <s v="CMD01742702|MTX|Tomate"/>
        <s v="CMD01749307|NTR|Carotte"/>
        <s v="CMD01711303|PEST|Radis"/>
        <s v="CMD01750701|PEST|Framboise"/>
        <s v="CMD01612406|PEST|Carotte"/>
        <s v="CMD01672502|PEST|Jus de fruits"/>
        <s v="CMD01692707|NTR|Jus de fruits"/>
        <s v="CMD01546701|PEST|Pomme de terre"/>
        <s v="CMD01595505|PEST|Concombre"/>
        <s v="CMD01392804|NTR|Pomme de terre"/>
        <s v="CMD01414806|PEST|Pomme de terre"/>
        <s v="CMD01626307|PEST|Bettrave"/>
        <s v="CMD01700502|PEST|Carotte"/>
        <s v="CMD01512802|PEST|Orange"/>
        <s v="CMD01580902|OGM|Jus de fruits"/>
        <s v="CMD01408208|NTR|Pomme de terre"/>
        <s v="CMD01748539|NTR|Jus de fruits"/>
        <s v="CMD01754818|PEST|Jus de fruits"/>
        <s v="CMD01790408|PEST|Bœuf"/>
        <s v="CMD01646422|NTR|Jus de fruits"/>
        <s v="CMD01691008|MTX|Pomme de terre"/>
        <s v="CMD01664405|PEST|Pomme de terre"/>
        <s v="CMD01621802|OGM|Tomate"/>
        <s v="CMD01568409|PEST|Jus de fruits"/>
        <s v="CMD01664208|PEST|Pomme de terre"/>
        <s v="CMD01484529|PEST|Jus de fruits"/>
        <s v="CMD01601426|PEST|Jus de fruits"/>
        <s v="CMD01508613|PEST|Jus de fruits"/>
        <s v="CMD01586501|NTR|Tomate"/>
        <s v="CMD01748512|NTR|Jus de fruits"/>
        <s v="CMD01691812|NTR|Pomme"/>
        <s v="CMD01626604|NTR|Pomme de terre"/>
        <s v="CMD01650603|PEST|Pomme de terre"/>
        <s v="CMD01748517|NTR|Jus de fruits"/>
        <s v="CMD01692702|NTR|Bœuf"/>
        <s v="CMD01503404|PEST|Pomme de terre"/>
        <s v="CMD01626303|NTR|Pomme de terre"/>
        <s v="CMD01749202|PEST|Bettrave"/>
        <s v="CMD01445006|PLLT|Pomme de terre"/>
        <s v="CMD01490203|NTR|Pomme de terre"/>
        <s v="CMD01589801|PEST|Jus de fruits"/>
        <s v="CMD01789802|PLLT|Porc"/>
        <s v="CMD01553701|NTR|Pomme de terre"/>
        <s v="CMD01748507|PEST|Jus de fruits"/>
        <s v="CMD01490203|PEST|Bettrave"/>
        <s v="CMD01704301|PLLT|Tomate"/>
        <s v="CMD01749309|NTR|Pomme de terre"/>
        <s v="CMD01754806|PLLT|Porc"/>
        <s v="CMD01698801|NTR|Carotte"/>
        <s v="CMD01509705|PEST|Pomme de terre"/>
        <s v="CMD01790310|NTR|Bœuf"/>
        <s v="CMD01748535|NTR|Saumon"/>
        <s v="CMD01628101|PEST|Pomme de terre"/>
        <s v="CMD01748515|PEST|Jus de fruits"/>
        <s v="CMD01646443|NTR|Jus de fruits"/>
        <s v="CMD01612402|NTR|Carotte"/>
        <s v="CMD01711403|NTR|Tomate"/>
        <s v="CMD01512802|PLLT|Tomate"/>
        <s v="CMD01748508|SCR|Jus de fruits"/>
        <s v="CMD01573501|SCR|Carotte"/>
        <s v="CMD01668306|SCR|Pomme de terre"/>
        <s v="CMD01757701|MTX|Petits pois"/>
        <s v="CMD01753603|SCR|Jus de fruits"/>
        <s v="CMD01765203|SCR|Jus de fruits"/>
        <s v="CMD01748537|SCR|Bœuf"/>
        <s v="CMD01616101|NTR|Jus de fruits"/>
        <s v="CMD01576312|SCR|Pomme de terre"/>
        <s v="CMD01790301|NTR|Saumon"/>
        <s v="CMD01672502|BACT|Jus de fruits"/>
        <s v="CMD01749308|NTR|Pomme de terre"/>
        <s v="CMD01773801|PEST|Raisin"/>
        <s v="CMD01772201|NTR|Framboise"/>
        <s v="CMD01475801|SCR|Jus de fruits"/>
        <s v="CMD01779203|PEST|Tomate"/>
        <s v="CMD01646405|MTX|Jus de fruits"/>
        <s v="CMD01695008|NTR|Bœuf"/>
        <s v="CMD01754804|NTR|Framboise"/>
        <s v="CMD01761805|MTX|Tomate"/>
        <s v="CMD01720514|NTR|Bœuf"/>
        <s v="CMD01360701|NTR|Porc"/>
        <s v="CMD01721608|NTR|Jus de fruits"/>
        <s v="CMD01625102|NTR|Pomme de terre"/>
        <s v="CMD01770802|MTX|Pomme"/>
        <s v="CMD01609002|SCR|Radis"/>
        <s v="CMD01742703|NTR|Tomate"/>
        <s v="CMD01771501|MTX|Tomate"/>
        <s v="CMD01664402|NTR|Pomme de terre"/>
        <s v="CMD01788001|BACT|Jus de fruits"/>
        <s v="CMD01721605|PLLT|Jus de fruits"/>
        <s v="CMD01668305|SCR|Pomme de terre"/>
        <s v="CMD01743004|MTX|Tomate"/>
        <s v="CMD01761804|MTX|Tomate"/>
        <s v="CMD01630201|MTX|Pomme de terre"/>
        <s v="CMD01774701|MTX|Fraise"/>
        <s v="CMD01409001|BACT|Tomate"/>
        <s v="CMD01592001|NTR|Jus de fruits"/>
        <s v="CMD01779101|BACT|Pomme"/>
        <s v="CMD01490204|BACT|Pomme de terre"/>
        <s v="CMD01630102|PEST|Radis"/>
        <s v="CMD01646442|NTR|Jus de fruits"/>
        <s v="CMD01704501|NTR|Orange"/>
        <s v="CMD01499603|PEST|Porc"/>
        <s v="CMD01750202|MTX|Tomate"/>
        <s v="CMD01784007|MTX|Pomme de terre"/>
        <s v="CMD01604403|PEST|Pruneau"/>
        <s v="CMD01750305|SCR|Tomate"/>
        <s v="CMD01376207|SCR|Tomate"/>
        <s v="CMD01686301|PEST|Pomme de terre"/>
        <s v="CMD01742605|BACT|Pomme de terre"/>
        <s v="CMD01392603|SCR|Pomme de terre"/>
        <s v="CMD01737002|PEST|Jus de fruits"/>
        <s v="CMD01711303|NTR|Pomme de terre"/>
        <s v="CMD01668312|PEST|Radis"/>
        <s v="CMD01569209|NTR|Carotte"/>
        <s v="CMD01779202|MTX|Tomate"/>
        <s v="CMD01750205|SCR|Tomate"/>
        <s v="CMD01714902|PEST|Pomme de terre"/>
        <s v="CMD01604801|NTR|Jus de fruits"/>
        <s v="CMD01360803|SCR|Jus de fruits"/>
        <s v="CMD01576305|NTR|Radis"/>
        <s v="CMD01659901|PEST|Tomate"/>
        <s v="CMD01360601|PEST|Jus de fruits"/>
        <s v="CMD01745107|NTR|Pomme de terre"/>
        <s v="CMD01795101|NTR|Jus de fruits"/>
        <s v="CMD01646435|SCR|Jus de fruits"/>
        <s v="CMD01645805|NTR|Radis"/>
        <s v="CMD01660201|SCR|Tomate"/>
        <s v="CMD01749404|PEST|Petits pois"/>
        <s v="CMD01773001|NTR|Raisin"/>
        <s v="CMD01568804|OGM|Pomme de terre"/>
        <s v="CMD01592202|NTR|Carotte"/>
        <s v="CMD01693301|BACT|Haricots vert"/>
        <s v="CMD01568421|MTX|Jus de fruits"/>
        <s v="CMD01763103|PEST|Carotte"/>
        <s v="CMD01742901|MTX|Raisin"/>
        <s v="CMD01687201|MTX|Carotte"/>
        <s v="CMD01552503|PEST|Pomme de terre"/>
        <s v="CMD01670701|PEST|Jus de fruits"/>
        <s v="CMD01573102|MTX|Pomme de terre"/>
        <s v="CMD01748002|BACT|Pomme"/>
        <s v="CMD01749302|PEST|Pomme de terre"/>
        <s v="CMD01789403|SCR|Jus de fruits"/>
        <s v="CMD01748535|SCR|Jus de fruits"/>
        <s v="CMD01672403|PEST|Jus de fruits"/>
        <s v="CMD01765707|MTX|Pomme de terre"/>
        <s v="CMD01668312|PEST|Pomme de terre"/>
        <s v="CMD01576301|PEST|Carotte"/>
        <s v="CMD01576301|SCR|Radis"/>
        <s v="CMD01664402|SCR|Pomme de terre"/>
        <s v="CMD01568434|SCR|Jus de fruits"/>
        <s v="CMD01711303|OGM|Carotte"/>
        <s v="CMD01603301|SCR|Pomme de terre"/>
        <s v="CMD01742701|SCR|Tomate"/>
        <s v="CMD01721619|SCR|Jus de fruits"/>
        <s v="CMD01750301|MTX|Orange"/>
        <s v="CMD01748541|SCR|Agneau"/>
        <s v="CMD01569203|MTX|Radis"/>
        <s v="CMD01790305|MTX|Bœuf"/>
        <s v="CMD01780802|SCR|Petits pois"/>
        <s v="CMD01664406|SCR|Concombre"/>
        <s v="CMD01490203|MTX|Radis"/>
        <s v="CMD01790407|NTR|Bœuf"/>
        <s v="CMD01771502|BACT|Haricots vert"/>
        <s v="CMD01692708|SCR|Jus de fruits"/>
        <s v="CMD01461405|SCR|Carotte"/>
        <s v="CMD01734702|MTX|Bœuf"/>
        <s v="CMD01749305|MTX|Carotte"/>
        <s v="CMD01509701|MTX|Concombre"/>
        <s v="CMD01741302|SCR|Jus de fruits"/>
        <s v="CMD01604403|MTX|Orange"/>
        <s v="CMD01552802|MTX|Carotte"/>
        <s v="CMD01743701|PEST|Pomme de terre"/>
        <s v="CMD01448507|PEST|Radis"/>
        <s v="CMD01721105|MTX|Bœuf"/>
        <s v="CMD01743706|MTX|Pomme de terre"/>
        <s v="CMD01790311|MTX|Porc"/>
        <s v="CMD01627101|PLLT|Tomate"/>
        <s v="CMD01741701|PEST|Jus de fruits"/>
        <s v="CMD01568429|MTX|Jus de fruits"/>
        <s v="CMD01664208|MTX|Pomme de terre"/>
        <s v="CMD01597702|MTX|Jus de fruits"/>
        <s v="CMD01763112|PEST|Pomme de terre"/>
        <s v="CMD01626010|MTX|Carotte"/>
        <s v="CMD01761805|SCR|Petits pois"/>
        <s v="CMD01497004|PEST|Orange"/>
        <s v="CMD01714901|PEST|Carotte"/>
        <s v="CMD01546203|PEST|Carotte"/>
        <s v="CMD01665307|PEST|Carotte"/>
        <s v="CMD01466909|PEST|Pomme de terre"/>
        <s v="CMD01662801|PEST|Jus de fruits"/>
        <s v="CMD01630101|PEST|Bettrave"/>
        <s v="CMD01603304|PEST|Pomme de terre"/>
        <s v="CMD01569204|PEST|Carotte"/>
        <s v="CMD01749404|SCR|Petits pois"/>
        <s v="CMD01750303|PEST|Orange"/>
        <s v="CMD01789401|PEST|Bœuf"/>
        <s v="CMD01621901|PEST|Pomme de terre"/>
        <s v="CMD01646905|PEST|Bettrave"/>
        <s v="CMD01603508|PEST|Pomme de terre"/>
        <s v="CMD01568804|PEST|Bettrave"/>
        <s v="CMD01550609|MTX|Carotte"/>
        <s v="CMD01780706|SCR|Orange"/>
        <s v="CMD01691004|MTX|Pomme de terre"/>
        <s v="CMD01784001|PEST|Radis"/>
        <s v="CMD01603505|PEST|Bettrave"/>
        <s v="CMD01778501|BACT|Pomme"/>
        <s v="CMD01691401|PEST|Bettrave"/>
        <s v="CMD01499601|SCR|Jus de fruits"/>
        <s v="CMD01780804|PEST|Orange"/>
        <s v="CMD01770802|PEST|Framboise"/>
        <s v="CMD01646433|MTX|Jus de fruits"/>
        <s v="CMD01568801|MTX|Pomme de terre"/>
        <s v="CMD01686704|MTX|Carotte"/>
        <s v="CMD01742606|MTX|Bettrave"/>
        <s v="CMD01762303|MTX|Pomme de terre"/>
        <s v="CMD01576301|MTX|Pomme de terre"/>
        <s v="CMD01743702|MTX|Pomme de terre"/>
        <s v="CMD01552506|PEST|Carotte"/>
        <s v="CMD01664206|MTX|Bettrave"/>
        <s v="CMD01568412|SCR|Porc"/>
        <s v="CMD01793601|PEST|Tomate"/>
        <s v="CMD01763111|MTX|Bettrave"/>
        <s v="CMD01772201|MTX|Pomme"/>
        <s v="CMD01748514|MTX|Porc"/>
        <s v="CMD01748201|MTX|Framboise"/>
        <s v="CMD01750801|MTX|Framboise"/>
        <s v="CMD01780805|MTX|Petits pois"/>
        <s v="CMD01790406|MTX|Petits pois"/>
        <s v="CMD01645603|MTX|Tomate"/>
        <s v="CMD01754802|SCR|Pomme"/>
        <s v="CMD01721101|MTX|Jus de fruits"/>
        <s v="CMD01780702|MTX|Haricots vert"/>
        <s v="CMD01684605|MTX|Jus de fruits"/>
        <s v="CMD01445004|MTX|Oignon"/>
        <s v="CMD01715102|MTX|Jus de fruits"/>
        <s v="CMD01461605|MTX|Haricots vert"/>
        <s v="CMD01749402|MTX|Haricots vert"/>
        <s v="CMD01601420|MTX|Porc"/>
        <s v="CMD01490002|PEST|Pomme de terre"/>
        <s v="CMD01646414|MTX|Jus de fruits"/>
        <s v="CMD01695021|MTX|Jus de fruits"/>
        <s v="CMD01553704|MTX|Pomme de terre"/>
        <s v="CMD01715101|PEST|Jus de fruits"/>
        <s v="CMD01789803|MTX|Jus de fruits"/>
        <s v="CMD01248501|SCR|Pomme de terre"/>
        <s v="CMD01497804|MTX|Pomme de terre"/>
        <s v="CMD01784001|MTX|Pomme de terre"/>
        <s v="CMD01790307|MTX|Agneau"/>
        <s v="CMD01626003|MTX|Pomme de terre"/>
        <s v="CMD01749303|BACT|Pomme de terre"/>
        <s v="CMD01704404|MTX|Pomme de terre"/>
        <s v="CMD01665307|SCR|Pomme de terre"/>
        <s v="CMD01695016|SCR|Saumon"/>
        <s v="CMD01749308|SCR|Oignon"/>
        <s v="CMD01740501|SCR|Saumon"/>
        <s v="CMD01695020|PEST|Jus de fruits"/>
        <s v="CMD01763102|NTR|Concombre"/>
        <s v="CMD01771501|MTX|Orange"/>
        <s v="CMD01742701|SCR|Petits pois"/>
        <s v="CMD01646408|PEST|Jus de fruits"/>
        <s v="CMD01706402|SCR|Pomme"/>
        <s v="CMD01646440|MTX|Jus de fruits"/>
        <s v="CMD01646402|MTX|Jus de fruits"/>
        <s v="CMD01763003|NTR|Haricots vert"/>
        <s v="CMD01595602|PEST|Radis"/>
        <s v="CMD01650605|BACT|Pomme de terre"/>
        <s v="CMD01408204|MTX|Pomme de terre"/>
        <s v="CMD01497004|SCR|Tomate"/>
        <s v="CMD01748524|BACT|Jus de fruits"/>
        <s v="CMD01553703|MTX|Pomme de terre"/>
        <s v="CMD01686704|PEST|Oignon"/>
        <s v="CMD01658001|PEST|Carotte"/>
        <s v="CMD01603304|PEST|Radis"/>
        <s v="CMD01711304|MTX|Carotte"/>
        <s v="CMD01597703|PEST|Porc"/>
        <s v="CMD01748515|MTX|Agneau"/>
        <s v="CMD01714702|SCR|Jus de fruits"/>
        <s v="CMD01474703|MTX|Carotte"/>
        <s v="CMD01748541|PEST|Bœuf"/>
        <s v="CMD01546701|PEST|Bettrave"/>
        <s v="CMD01650603|PEST|Bettrave"/>
        <s v="CMD01375802|SCR|Bettrave"/>
        <s v="CMD01668302|OGM|Pomme de terre"/>
        <s v="CMD01743402|BACT|Raisin"/>
        <s v="CMD01408202|PEST|Concombre"/>
        <s v="CMD01582601|MTX|Radis"/>
        <s v="CMD01650605|PEST|Carotte"/>
        <s v="CMD01754808|PEST|Porc"/>
        <s v="CMD01582601|PEST|Bettrave"/>
        <s v="CMD01648602|PEST|Pomme de terre"/>
        <s v="CMD01700501|PEST|Carotte"/>
        <s v="CMD01749205|BACT|Concombre"/>
        <s v="CMD01742602|PLLT|Carotte"/>
        <s v="CMD01646425|PEST|Bœuf"/>
        <s v="CMD01753704|SCR|Jus de fruits"/>
        <s v="CMD01714001|PEST|Bœuf"/>
        <s v="CMD01691006|NTR|Oignon"/>
        <s v="CMD01732301|SCR|Pomme de terre"/>
        <s v="CMD01762301|SCR|Pomme de terre"/>
        <s v="CMD01603304|PLLT|Pomme de terre"/>
        <s v="CMD01569202|PEST|Pomme de terre"/>
        <s v="CMD01773301|PEST|Framboise"/>
        <s v="CMD01747301|BACT|Pomme"/>
        <s v="CMD01461401|SCR|Pomme de terre"/>
        <s v="CMD01630101|PEST|Pomme de terre"/>
        <s v="CMD01608501|SCR|Tomate"/>
        <s v="CMD01645603|PEST|Orange"/>
        <s v="CMD01646424|SCR|Jus de fruits"/>
        <s v="CMD01747701|SCR|Pomme"/>
        <s v="CMD01778501|SCR|Pomme"/>
        <s v="CMD01780801|PEST|Orange"/>
        <s v="CMD01773803|MTX|Framboise"/>
        <s v="CMD01600201|PEST|Jus de fruits"/>
        <s v="CMD01603505|MTX|Pomme de terre"/>
        <s v="CMD01357201|SCR|Bettrave"/>
        <s v="CMD01572615|PEST|Jus de fruits"/>
        <s v="CMD01700702|MTX|Bettrave"/>
        <s v="CMD01765704|MTX|Pomme de terre"/>
        <s v="CMD01742902|MTX|Pomme"/>
        <s v="CMD01720306|PEST|Jus de fruits"/>
        <s v="CMD01664207|MTX|Pomme de terre"/>
        <s v="CMD01578908|MTX|Pomme de terre"/>
        <s v="CMD01780705|MTX|Tomate"/>
        <s v="CMD01672501|MTX|Bœuf"/>
        <s v="CMD01700504|SCR|Pomme de terre"/>
        <s v="CMD01586101|PLLT|Tomate"/>
        <s v="CMD01408202|NTR|Pomme de terre"/>
        <s v="CMD01490204|PEST|Bettrave"/>
        <s v="CMD01626002|PEST|Concombre"/>
        <s v="CMD01742606|SCR|Carotte"/>
        <s v="CMD01570103|NTR|Tomate"/>
        <s v="CMD01754812|PLLT|Bœuf"/>
        <s v="CMD01603507|MTX|Pomme de terre"/>
        <s v="CMD01570107|PEST|Tomate"/>
        <s v="CMD01693303|SCR|Tomate"/>
        <s v="CMD01749501|MTX|Orange"/>
        <s v="CMD01660101|MTX|Tomate"/>
        <s v="CMD01721620|MTX|Jus de fruits"/>
        <s v="CMD01592201|BACT|Pomme de terre"/>
        <s v="CMD01695006|PEST|Bœuf"/>
        <s v="CMD01660101|PEST|Tomate"/>
        <s v="CMD01749201|PEST|Pomme de terre"/>
        <s v="CMD01748514|PEST|Jus de fruits"/>
        <s v="CMD01748505|NTR|Bœuf"/>
        <s v="CMD01721605|MTX|Bœuf"/>
        <s v="CMD01763005|MTX|Orange"/>
        <s v="CMD01572605|PEST|Bœuf"/>
        <s v="CMD01391001|PEST|Pomme de terre"/>
        <s v="CMD01603304|PEST|Carotte"/>
        <s v="CMD01568411|NTR|Jus de fruits"/>
        <s v="CMD01732301|PEST|Carotte"/>
        <s v="CMD01546201|PEST|Radis"/>
        <s v="CMD01624120|PEST|Jus de fruits"/>
        <s v="CMD01665304|PEST|Pomme de terre"/>
        <s v="CMD01646429|PEST|Jus de fruits"/>
        <s v="CMD01691403|SCR|Radis"/>
        <s v="CMD01720515|PEST|Bœuf"/>
        <s v="CMD01742607|PEST|Pomme de terre"/>
        <s v="CMD01667102|PEST|Pomme de terre"/>
        <s v="CMD01668313|PEST|Pomme de terre"/>
        <s v="CMD01750201|PEST|Tomate"/>
        <s v="CMD01595402|PEST|Pomme de terre"/>
        <s v="CMD01695022|PEST|Bœuf"/>
        <s v="CMD01621907|PEST|Carotte"/>
        <s v="CMD01646441|PEST|Bœuf"/>
        <s v="CMD01626305|PEST|Carotte"/>
        <s v="CMD01516306|PEST|Pomme de terre"/>
        <s v="CMD01693302|BACT|Tomate"/>
        <s v="CMD01646449|PEST|Jus de fruits"/>
        <s v="CMD01501906|PEST|Bettrave"/>
        <s v="CMD01665305|PEST|Carotte"/>
        <s v="CMD01474301|PEST|Carotte"/>
        <s v="CMD01648403|PEST|Petits pois"/>
        <s v="CMD01664403|PEST|Carotte"/>
        <s v="CMD01603305|PEST|Pomme de terre"/>
        <s v="CMD01750204|SCR|Haricots vert"/>
        <s v="CMD01490002|MTX|Pomme de terre"/>
        <s v="CMD01753505|MTX|Pomme de terre"/>
        <s v="CMD01742702|SCR|Haricots vert"/>
        <s v="CMD01654001|PEST|Orange"/>
        <s v="CMD01753501|PEST|Pomme de terre"/>
        <s v="CMD01550608|PLLT|Carotte"/>
        <s v="CMD01684601|MTX|Jus de fruits"/>
        <s v="CMD01748537|MTX|Jus de fruits"/>
        <s v="CMD01711403|MTX|Tomate"/>
        <s v="CMD01665308|PEST|Pomme de terre"/>
        <s v="CMD01704301|PEST|Tomate"/>
        <s v="CMD01609003|PEST|Carotte"/>
        <s v="CMD01790407|PEST|Jus de fruits"/>
        <s v="CMD01461407|PEST|Pomme de terre"/>
        <s v="CMD01645805|PEST|Carotte"/>
        <s v="CMD01761803|PEST|Tomate"/>
        <s v="CMD01646445|SCR|Jus de fruits"/>
        <s v="CMD01645807|PEST|Carotte"/>
        <s v="CMD01627201|OGM|Tomate"/>
        <s v="CMD01770810|SCR|Pomme"/>
        <s v="CMD01714001|MTX|Jus de fruits"/>
        <s v="CMD01646403|MTX|Jus de fruits"/>
        <s v="CMD01754815|PEST|Radis"/>
        <s v="CMD01691002|MTX|Bettrave"/>
        <s v="CMD01645602|MTX|Tomate"/>
        <s v="CMD01646416|MTX|Jus de fruits"/>
        <s v="CMD01753601|MTX|Jus de fruits"/>
        <s v="CMD01603305|NTR|Carotte"/>
        <s v="CMD01749401|MTX|Tomate"/>
        <s v="CMD01685902|NTR|Pomme de terre"/>
        <s v="CMD01778802|SCR|Raisin"/>
        <s v="CMD01445003|NTR|Carotte"/>
        <s v="CMD01648402|PEST|Tomate"/>
        <s v="CMD01646438|NTR|Jus de fruits"/>
        <s v="CMD01720501|PEST|Saumon"/>
        <s v="CMD01646439|NTR|Jus de fruits"/>
        <s v="CMD01668305|SCR|Bettrave"/>
        <s v="CMD01790407|SCR|Saumon"/>
        <s v="CMD01546204|NTR|Pomme de terre"/>
        <s v="CMD01780701|NTR|Tomate"/>
        <s v="CMD01784002|BACT|Carotte"/>
        <s v="CMD01448505|NTR|Pomme de terre"/>
        <s v="CMD01749305|NTR|Radis"/>
        <s v="CMD01626006|NTR|Pomme de terre"/>
        <s v="CMD01595603|NTR|Pomme de terre"/>
        <s v="CMD01497005|NTR|Pruneau"/>
        <s v="CMD01746802|NTR|Pomme de terre"/>
        <s v="CMD01719716|MTX|Jus de fruits"/>
        <s v="CMD01568432|PEST|Jus de fruits"/>
        <s v="CMD01645604|NTR|Orange"/>
        <s v="CMD01572616|PEST|Jus de fruits"/>
        <s v="CMD01754817|MTX|Tomate"/>
        <s v="CMD01739601|PEST|Jus de fruits"/>
        <s v="CMD01576309|NTR|Concombre"/>
        <s v="CMD01568421|NTR|Jus de fruits"/>
        <s v="CMD01773101|SCR|Pomme"/>
        <s v="CMD01721603|NTR|Jus de fruits"/>
        <s v="CMD01646902|PEST|Pomme de terre"/>
        <s v="CMD01597504|PEST|Jus de fruits"/>
        <s v="CMD01603506|NTR|Pomme de terre"/>
        <s v="CMD01721614|PLLT|Jus de fruits"/>
        <s v="CMD01392402|NTR|Pomme de terre"/>
        <s v="CMD01461403|PEST|Pomme de terre"/>
        <s v="CMD01746801|NTR|Oignon"/>
        <s v="CMD01780101|PEST|Pomme"/>
        <s v="CMD01704402|NTR|Pomme de terre"/>
        <s v="CMD01748534|NTR|Jus de fruits"/>
        <s v="CMD00132108|PEST|Pomme de terre"/>
        <s v="CMD01780803|NTR|Tomate"/>
        <s v="CMD01700504|NTR|Carotte"/>
        <s v="CMD01770811|MTX|Pomme"/>
        <s v="CMD01784901|NTR|Jus de fruits"/>
        <s v="CMD01360804|SCR|Jus de fruits"/>
        <s v="CMD01668304|NTR|Pomme de terre"/>
        <s v="CMD01780803|SCR|Haricots vert"/>
        <s v="CMD01586301|PEST|Tomate"/>
        <s v="CMD01748529|SCR|Jus de fruits"/>
        <s v="CMD01763107|MTX|Pomme de terre"/>
        <s v="CMD01737001|PLLT|Jus de fruits"/>
        <s v="CMD01773501|SCR|Pomme"/>
        <s v="CMD01743003|NTR|Tomate"/>
        <s v="CMD01646430|NTR|Jus de fruits"/>
        <s v="CMD01592102|NTR|Jus de fruits"/>
        <s v="CMD01628103|PLLT|Pomme de terre"/>
        <s v="CMD01691403|NTR|Pomme de terre"/>
        <s v="CMD01508640|PEST|Jus de fruits"/>
        <s v="CMD01742603|MTX|Radis"/>
        <s v="CMD01695017|MTX|Bœuf"/>
        <s v="CMD01704501|OGM|Tomate"/>
        <s v="CMD01646431|NTR|Jus de fruits"/>
        <s v="CMD01748532|NTR|Bœuf"/>
        <s v="CMD01628502|NTR|Porc"/>
        <s v="CMD01645803|NTR|Pomme de terre"/>
        <s v="CMD01568420|NTR|Jus de fruits"/>
        <s v="CMD01601406|MTG|Jus de fruits"/>
        <s v="CMD01595601|NTR|Pomme de terre"/>
        <s v="CMD01603503|PEST|Pomme de terre"/>
        <s v="CMD01698801|PEST|Radis"/>
        <s v="CMD01353002|NTR|Pomme de terre"/>
        <s v="CMD01550605|NTR|Carotte"/>
        <s v="CMD01621907|PEST|Pomme de terre"/>
        <s v="CMD01749305|PEST|Bettrave"/>
        <s v="CMD01771502|PEST|Tomate"/>
        <s v="CMD01700504|PEST|Carotte"/>
        <s v="CMD01601428|MTG|Jus de fruits"/>
        <s v="CMD01748518|MTX|Jus de fruits"/>
        <s v="CMD01771508|PEST|Pomme"/>
        <s v="CMD01714903|PEST|Pomme de terre"/>
        <s v="CMD01720308|MTX|Jus de fruits"/>
        <s v="CMD01710003|PLLT|Tomate"/>
        <s v="CMD01711305|PEST|Carotte"/>
        <s v="CMD01592202|BACT|Pomme de terre"/>
        <s v="CMD01711301|PEST|Bettrave"/>
        <s v="CMD01695018|OGM|Jus de fruits"/>
        <s v="CMD01742601|PEST|Pomme de terre"/>
        <s v="CMD01755306|PEST|Bœuf"/>
        <s v="CMD01621902|PEST|Bettrave"/>
        <s v="CMD01650602|MTX|Pomme de terre"/>
        <s v="CMD01418901|MTX|Pomme de terre"/>
        <s v="CMD01672603|PEST|Bœuf"/>
        <s v="CMD01721102|SCR|Jus de fruits"/>
        <s v="CMD01603601|PLLT|Jus de fruits"/>
        <s v="CMD01714602|PEST|Bœuf"/>
        <s v="CMD01360702|PLLT|Jus de fruits"/>
        <s v="CMD01399020|NTR|Bœuf"/>
        <s v="CMD01750302|NTR|Tomate"/>
        <s v="CMD01509707|OGM|Carotte"/>
        <s v="CMD01550603|PEST|Bettrave"/>
        <s v="CMD01626007|NTR|Carotte"/>
        <s v="CMD01595404|PEST|Pomme de terre"/>
        <s v="CMD01375901|NTR|Pomme de terre"/>
        <s v="CMD01772201|PEST|Fraise"/>
        <s v="CMD01375903|PLLT|Pomme de terre"/>
        <s v="CMD01621909|PLLT|Pomme de terre"/>
        <s v="CMD01660001|PEST|Haricots vert"/>
        <s v="CMD01546201|PLLT|Pomme de terre"/>
        <s v="CMD01789803|PLLT|Saumon"/>
        <s v="CMD01552806|PEST|Bettrave"/>
        <s v="CMD01490005|PEST|Concombre"/>
        <s v="CMD01711402|PEST|Tomate"/>
        <s v="CMD01503405|PEST|Pomme de terre"/>
        <s v="CMD01743401|PLLT|Raisin"/>
        <s v="CMD01608902|PEST|Bettrave"/>
        <s v="CMD01700502|PEST|Bettrave"/>
        <s v="CMD01491702|PLLT|Bettrave"/>
        <s v="CMD01614404|PLLT|Pomme de terre"/>
        <s v="CMD01790305|MTG|Saumon"/>
        <s v="CMD01626010|NTR|Bettrave"/>
        <s v="CMD01470606|PEST|Bettrave"/>
        <s v="CMD01601429|PLLT|Jus de fruits"/>
        <s v="CMD01615803|PEST|Haricots vert"/>
        <s v="CMD01490202|PEST|Pomme de terre"/>
        <s v="CMD01749207|PLLT|Carotte"/>
        <s v="CMD01626006|PEST|Carotte"/>
        <s v="CMD01573501|SCR|Pomme de terre"/>
        <s v="CMD01516202|PEST|Bettrave"/>
        <s v="CMD01749404|PLLT|Tomate"/>
        <s v="CMD01711301|PLLT|Pomme de terre"/>
        <s v="CMD01603502|PEST|Pomme de terre"/>
        <s v="CMD01552508|PLLT|Pomme de terre"/>
        <s v="CMD01704201|PLLT|Tomate"/>
        <s v="CMD01497002|PEST|Orange"/>
        <s v="CMD01516306|PLLT|Bettrave"/>
        <s v="CMD01721401|MTG|Porc"/>
        <s v="CMD01614402|PEST|Pomme de terre"/>
        <s v="CMD01667102|PEST|Carotte"/>
        <s v="CMD01743005|PEST|Orange"/>
        <s v="CMD01695021|NTR|Bœuf"/>
        <s v="CMD01704401|NTR|Radis"/>
        <s v="CMD01625103|PEST|Carotte"/>
        <s v="CMD01665301|PLLT|Pomme de terre"/>
        <s v="CMD01597706|PEST|Jus de fruits"/>
        <s v="CMD01490204|PLLT|Carotte"/>
        <s v="CMD01407105|PLLT|Pomme de terre"/>
        <s v="CMD01582602|PEST|Pomme de terre"/>
        <s v="CMD01745103|MTG|Pomme de terre"/>
        <s v="CMD01711302|PEST|Pomme de terre"/>
        <s v="CMD01615803|PEST|Tomate"/>
        <s v="CMD01546204|PEST|Pomme de terre"/>
        <s v="CMD01685901|MTX|Pomme de terre"/>
        <s v="CMD01604402|SCR|Tomate"/>
        <s v="CMD01684602|NTR|Jus de fruits"/>
        <s v="CMD01502005|PLLT|Pomme de terre"/>
        <s v="CMD01626001|NTR|Carotte"/>
        <s v="CMD01647902|OGM|Jus de fruits"/>
        <s v="CMD01512801|PEST|Orange"/>
        <s v="CMD01603504|PEST|Radis"/>
        <s v="CMD01440330|PEST|Bœuf"/>
        <s v="CMD01601423|MTG|Bœuf"/>
        <s v="CMD01721610|PEST|Agneau"/>
        <s v="CMD01491703|PEST|Carotte"/>
        <s v="CMD01549403|BACT|Pomme de terre"/>
        <s v="CMD01569205|MTX|Pomme de terre"/>
        <s v="CMD01648402|MTG|Tomate"/>
        <s v="CMD01604407|PLLT|Tomate"/>
        <s v="CMD01595703|NTR|Pomme de terre"/>
        <s v="CMD01720101|PEST|Agneau"/>
        <s v="CMD01714903|PEST|Carotte"/>
        <s v="CMD01490002|PEST|Carotte"/>
        <s v="CMD01668313|PEST|Bettrave"/>
        <s v="CMD01578905|PEST|Carotte"/>
        <s v="CMD01553703|PEST|Carotte"/>
        <s v="CMD01765201|NTR|Bœuf"/>
        <s v="CMD01474301|SCR|Pomme de terre"/>
        <s v="CMD01711402|OGM|Tomate"/>
        <s v="CMD01749501|PLLT|Orange"/>
        <s v="CMD01597705|PLLT|Jus de fruits"/>
        <s v="CMD01646429|SCR|Jus de fruits"/>
        <s v="CMD01721608|OGM|Jus de fruits"/>
        <s v="CMD01692811|PLLT|Jus de fruits"/>
        <s v="CMD01686706|PEST|Carotte"/>
        <s v="CMD01463101|PEST|Bettrave"/>
        <s v="CMD01569207|PEST|Radis"/>
        <s v="CMD01668306|PEST|Pomme de terre"/>
        <s v="CMD01626007|NTR|Pomme de terre"/>
        <s v="CMD01376205|PLLT|Orange"/>
        <s v="CMD01748521|PEST|Jus de fruits"/>
        <s v="CMD01630101|PLLT|Carotte"/>
        <s v="CMD01626304|PEST|Radis"/>
        <s v="CMD01742605|SCR|Pomme de terre"/>
        <s v="CMD01740501|OGM|Bœuf"/>
        <s v="CMD01720515|MTX|Jus de fruits"/>
        <s v="CMD01772301|PEST|Pomme"/>
        <s v="CMD01772801|SCR|Pomme"/>
        <s v="CMD01750302|BACT|Petits pois"/>
        <s v="CMD01748510|PEST|Saumon"/>
        <s v="CMD01654002|PEST|Orange"/>
        <s v="CMD01748535|PEST|Porc"/>
        <s v="CMD01720305|PEST|Tomate"/>
        <s v="CMD01721613|PEST|Porc"/>
        <s v="CMD01646427|PEST|Jus de fruits"/>
        <s v="CMD01763114|PEST|Pomme de terre"/>
        <s v="CMD01392202|PEST|Radis"/>
        <s v="CMD01721617|PEST|Saumon"/>
        <s v="CMD01603505|PEST|Oignon"/>
        <s v="CMD01592202|PEST|Bettrave"/>
        <s v="CMD01595402|PLLT|Bettrave"/>
        <s v="CMD01677701|PEST|Jus de fruits"/>
        <s v="CMD01704501|PEST|Tomate"/>
        <s v="CMD01626009|PEST|Pomme de terre"/>
        <s v="CMD01646461|PEST|Pomme de terre"/>
        <s v="CMD01568805|PLLT|Pomme de terre"/>
        <s v="CMD01357906|PEST|Carotte"/>
        <s v="CMD01704403|PEST|Carotte"/>
        <s v="CMD01691010|BACT|Pomme de terre"/>
        <s v="CMD01711401|PEST|Orange"/>
        <s v="CMD01737202|PLLT|Jus de fruits"/>
        <s v="CMD01715402|PEST|Saumon"/>
        <s v="CMD01645605|PEST|Tomate"/>
        <s v="CMD01664203|NTR|Pomme de terre"/>
        <s v="CMD01700501|NTR|Pomme de terre"/>
        <s v="CMD01626307|PEST|Pomme de terre"/>
        <s v="CMD01665304|NTR|Pomme de terre"/>
        <s v="CMD01714901|PEST|Pomme de terre"/>
        <s v="CMD01626303|PEST|Carotte"/>
        <s v="CMD01665302|PEST|Concombre"/>
        <s v="CMD01773201|PLLT|Porc"/>
        <s v="CMD01470601|MTX|Pomme de terre"/>
        <s v="CMD01600102|MTX|Pomme de terre"/>
        <s v="CMD01603508|MTX|Carotte"/>
        <s v="CMD01448506|MTX|Pomme de terre"/>
        <s v="CMD01570104|MTX|Orange"/>
        <s v="CMD01408207|NTR|Carotte"/>
        <s v="CMD01678501|MTX|Jus de fruits"/>
        <s v="CMD01621903|OGM|Carotte"/>
        <s v="CMD01509705|MTX|Radis"/>
        <s v="CMD01691010|OGM|Carotte"/>
        <s v="CMD01677901|PLLT|Jus de fruits"/>
        <s v="CMD01582608|PLLT|Concombre"/>
        <s v="CMD01749201|SCR|Pomme de terre"/>
        <s v="CMD01686702|SCR|Pomme de terre"/>
        <s v="CMD01779001|PLLT|Raisin"/>
        <s v="CMD01497902|OGM|Orange"/>
        <s v="CMD01490204|PLLT|Concombre"/>
        <s v="CMD01497001|SCR|Tomate"/>
        <s v="CMD01693305|PLLT|Tomate"/>
        <s v="CMD01608901|OGM|Pomme de terre"/>
        <s v="CMD01753802|OGM|Jus de fruits"/>
        <s v="CMD01570102|PLLT|Orange"/>
        <s v="CMD01779202|NTR|Tomate"/>
        <s v="CMD01790311|NTR|Jus de fruits"/>
        <s v="CMD01654002|PLLT|Petits pois"/>
        <s v="CMD01604401|PLLT|Tomate"/>
        <s v="CMD01382601|PLLT|Pomme de terre"/>
        <s v="CMD01668308|PEST|Pomme de terre"/>
        <s v="CMD01790409|OGM|Jus de fruits"/>
        <s v="CMD01593207|PLLT|Jus de fruits"/>
        <s v="CMD01418904|NTR|Pomme de terre"/>
        <s v="CMD01750601|MTX|Pomme"/>
        <s v="CMD01392601|SCR|Pomme de terre"/>
        <s v="CMD01407108|PEST|Carotte"/>
        <s v="CMD01773301|PEST|Pomme"/>
        <s v="CMD01665306|SCR|Carotte"/>
        <s v="CMD01714601|NTR|Jus de fruits"/>
        <s v="CMD01721607|MTX|Jus de fruits"/>
        <s v="CMD01572607|PEST|Jus de fruits"/>
        <s v="CMD01664406|NTR|Pomme de terre"/>
        <s v="CMD01646436|SCR|Jus de fruits"/>
        <s v="CMD01794301|NTR|Tomate"/>
        <s v="CMD01568411|MTX|Jus de fruits"/>
        <s v="CMD01743705|PLLT|Pomme de terre"/>
        <s v="CMD01569204|PLLT|Pomme de terre"/>
        <s v="CMD01502002|NTR|Pomme de terre"/>
        <s v="CMD01702101|NTR|Pomme de terre"/>
        <s v="CMD01749206|SCR|Pomme de terre"/>
        <s v="CMD01508628|NTR|Jus de fruits"/>
        <s v="CMD01573301|SCR|Pomme de terre"/>
        <s v="CMD01749402|MTX|Tomate"/>
        <s v="CMD01621801|SCR|Tomate"/>
        <s v="CMD01690612|SCR|Jus de fruits"/>
        <s v="CMD01517105|NTR|Pomme de terre"/>
        <s v="CMD01626001|SCR|Pomme de terre"/>
        <s v="CMD01700504|NTR|Pomme de terre"/>
        <s v="CMD01603303|NTR|Pomme de terre"/>
        <s v="CMD01691008|SCR|Pomme de terre"/>
        <s v="CMD01392601|NTR|Pomme de terre"/>
        <s v="CMD01630007|SCR|Jus de fruits"/>
        <s v="CMD01668310|NTR|Pomme de terre"/>
        <s v="CMD01765701|PEST|Carotte"/>
        <s v="CMD01392604|NTR|Pomme de terre"/>
        <s v="CMD01650602|SCR|Pomme de terre"/>
        <s v="CMD01790408|MTX|Jus de fruits"/>
        <s v="CMD01780802|PEST|Tomate"/>
        <s v="CMD01604407|MTX|Tomate"/>
        <s v="CMD01780806|NTR|Tomate"/>
        <s v="CMD01667103|SCR|Pomme de terre"/>
        <s v="CMD01568431|NTR|Jus de fruits"/>
        <s v="CMD01646432|NTR|Jus de fruits"/>
        <s v="CMD01672701|NTR|Jus de fruits"/>
        <s v="CMD01589601|NTR|Jus de fruits"/>
        <s v="CMD01601402|PEST|Jus de fruits"/>
        <s v="CMD01650605|PEST|Pomme de terre"/>
        <s v="CMD01648401|PEST|Tomate"/>
        <s v="CMD01693305|PEST|Tomate"/>
        <s v="CMD01693301|MTX|Tomate"/>
        <s v="CMD01664404|NTR|Pomme de terre"/>
        <s v="CMD01711401|PEST|Tomate"/>
        <s v="CMD01461706|SCR|Tomate"/>
        <s v="CMD01763113|PEST|Pomme de terre"/>
        <s v="CMD01646459|MTX|Pomme de terre"/>
        <s v="CMD01743001|PEST|Tomate"/>
        <s v="CMD01695020|SCR|Jus de fruits"/>
        <s v="CMD01552802|PEST|Pomme de terre"/>
        <s v="CMD01721503|PEST|Jus de fruits"/>
        <s v="CMD01491703|SCR|Pomme de terre"/>
        <s v="CMD01746801|PEST|Pomme de terre"/>
        <s v="CMD01721613|MTX|Jus de fruits"/>
        <s v="CMD01743002|SCR|Tomate"/>
        <s v="CMD01711302|NTR|Pomme de terre"/>
        <s v="CMD01766801|SCR|Pomme de terre"/>
        <s v="CMD01461402|SCR|Pomme de terre"/>
        <s v="CMD01646456|SCR|Jus de fruits"/>
        <s v="CMD01691401|PEST|Pomme de terre"/>
        <s v="CMD01747401|BACT|Pomme"/>
        <s v="CMD01695019|PEST|Jus de fruits"/>
        <s v="CMD01553703|PEST|Pomme de terre"/>
        <s v="CMD01695019|PLLT|Bœuf"/>
        <s v="CMD01745107|SCR|Pomme de terre"/>
        <s v="CMD01719718|PEST|Jus de fruits"/>
        <s v="CMD01754816|SCR|Tomate"/>
        <s v="CMD01646457|NTR|Jus de fruits"/>
        <s v="CMD01601421|NTR|Jus de fruits"/>
        <s v="CMD01279705|NTR|Pomme de terre"/>
        <s v="CMD01627201|SCR|Tomate"/>
        <s v="CMD01755301|PEST|Jus de fruits"/>
        <s v="CMD01517102|PEST|Pomme de terre"/>
        <s v="CMD01680902|PEST|Jus de fruits"/>
        <s v="CMD01695012|NTR|Jus de fruits"/>
        <s v="CMD01742602|NTR|Pomme de terre"/>
        <s v="CMD01721401|NTR|Jus de fruits"/>
        <s v="CMD01568418|PEST|Jus de fruits"/>
        <s v="CMD01747501|PEST|Pomme"/>
        <s v="CMD01447701|SCR|Tomate"/>
        <s v="CMD01765704|PEST|Pomme de terre"/>
        <s v="CMD01569201|NTR|Pomme de terre"/>
        <s v="CMD01376201|NTR|Tomate"/>
        <s v="CMD01660001|MTX|Tomate"/>
        <s v="CMD01750303|PEST|Tomate"/>
        <s v="CMD01735002|MTX|Jus de fruits"/>
        <s v="CMD01695012|SCR|Jus de fruits"/>
        <s v="CMD01749402|NTR|Tomate"/>
        <s v="CMD01739601|MTX|Jus de fruits"/>
        <s v="CMD01695008|SCR|Jus de fruits"/>
        <s v="CMD01672005|SCR|Pomme de terre"/>
        <s v="CMD01572005|PEST|Pomme de terre"/>
        <s v="CMD01720507|MTX|Jus de fruits"/>
        <s v="CMD01750401|SCR|Orange"/>
        <s v="CMD01711303|SCR|Pomme de terre"/>
        <s v="CMD01745103|NTR|Bettrave"/>
        <s v="CMD01597504|BACT|Jus de fruits"/>
        <s v="CMD01392405|PEST|Pomme de terre"/>
        <s v="CMD01516304|SCR|Pomme de terre"/>
        <s v="CMD01578909|PEST|Pomme de terre"/>
        <s v="CMD01568425|NTR|Jus de fruits"/>
        <s v="CMD01678501|SCR|Jus de fruits"/>
        <s v="CMD01742604|PEST|Pomme de terre"/>
        <s v="CMD01570105|PEST|Tomate"/>
        <s v="CMD01626602|NTR|Pomme de terre"/>
        <s v="CMD01700502|SCR|Pomme de terre"/>
        <s v="CMD01748532|PEST|Jus de fruits"/>
        <s v="CMD01695010|SCR|Jus de fruits"/>
        <s v="CMD01602502|SCR|Jus de fruits"/>
        <s v="CMD01779204|NTR|Tomate"/>
        <s v="CMD01409002|NTR|Tomate"/>
        <s v="CMD01698803|PEST|Pomme de terre"/>
        <s v="CMD01790502|MTX|Jus de fruits"/>
        <s v="CMD01780702|NTR|Tomate"/>
        <s v="CMD01626002|MTX|Pomme de terre"/>
        <s v="CMD01601407|MTX|Jus de fruits"/>
        <s v="CMD01702102|MTX|Pomme de terre"/>
        <s v="CMD01664202|MTX|Pomme de terre"/>
        <s v="CMD01721621|NTR|Bœuf"/>
        <s v="CMD01704401|SCR|Pomme de terre"/>
        <s v="CMD01392205|SCR|Pomme de terre"/>
        <s v="CMD01720510|MTX|Tomate"/>
        <s v="CMD01763109|NTR|Pomme de terre"/>
        <s v="CMD01691004|NTR|Pomme de terre"/>
        <s v="CMD01600202|SCR|Jus de fruits"/>
        <s v="CMD01568423|SCR|Jus de fruits"/>
        <s v="CMD01490001|MTX|Pomme de terre"/>
        <s v="CMD01668302|MTX|Pomme de terre"/>
        <s v="CMD01734701|NTR|Jus de fruits"/>
        <s v="CMD01749204|MTX|Pomme de terre"/>
        <s v="CMD01627101|PEST|Tomate"/>
        <s v="CMD01698801|MTX|Pomme de terre"/>
        <s v="CMD01646413|SCR|Jus de fruits"/>
        <s v="CMD01645804|SCR|Pomme de terre"/>
        <s v="CMD01742703|PEST|Tomate"/>
        <s v="CMD01721603|SCR|Jus de fruits"/>
        <s v="CMD01700701|SCR|Pomme de terre"/>
        <s v="CMD01748527|PEST|Jus de fruits"/>
        <s v="CMD01672016|MTX|Jus de fruits"/>
        <s v="CMD01621902|SCR|Pomme de terre"/>
        <s v="CMD01749403|SCR|Tomate"/>
        <s v="CMD01591703|PEST|Jus de fruits"/>
        <s v="CMD01597703|SCR|Jus de fruits"/>
        <s v="CMD01658002|MTX|Pomme de terre"/>
        <s v="CMD01779202|SCR|Tomate"/>
        <s v="CMD01790305|SCR|Jus de fruits"/>
        <s v="CMD01748521|MTX|Jus de fruits"/>
        <s v="CMD01665305|SCR|Pomme de terre"/>
        <s v="CMD01749401|SCR|Tomate"/>
        <s v="CMD01695017|SCR|Jus de fruits"/>
        <s v="CMD01765204|SCR|Jus de fruits"/>
        <s v="CMD01658006|MTX|Pomme de terre"/>
        <s v="CMD01372701|SCR|Pomme de terre"/>
        <s v="CMD01763002|SCR|Tomate"/>
        <s v="CMD01749305|SCR|Pomme de terre"/>
        <s v="CMD01720504|SCR|Tomate"/>
        <s v="CMD01748533|SCR|Jus de fruits"/>
        <s v="CMD01749204|NTR|Pomme de terre"/>
        <s v="CMD01550605|SCR|Pomme de terre"/>
        <s v="CMD01686705|SCR|Pomme de terre"/>
        <s v="CMD01748501|SCR|Jus de fruits"/>
        <s v="CMD01407103|SCR|Pomme de terre"/>
        <s v="CMD01646419|MTX|Jus de fruits"/>
        <s v="CMD01646403|SCR|Jus de fruits"/>
        <s v="CMD01591704|SCR|Jus de fruits"/>
        <s v="CMD01648402|SCR|Tomate"/>
        <s v="CMD01721401|MTX|Jus de fruits"/>
        <s v="CMD01646405|SCR|Jus de fruits"/>
        <s v="CMD01645601|SCR|Tomate"/>
        <s v="CMD01684602|MTX|Jus de fruits"/>
        <s v="CMD01753802|PEST|Jus de fruits"/>
        <s v="CMD01761805|SCR|Tomate"/>
        <s v="CMD01753504|SCR|Pomme de terre"/>
        <s v="CMD01761802|SCR|Tomate"/>
        <s v="CMD01748539|SCR|Jus de fruits"/>
        <s v="CMD01749203|SCR|Pomme de terre"/>
        <s v="CMD01753701|SCR|Jus de fruits"/>
        <s v="CMD01490007|NTR|Pomme de terre"/>
        <s v="CMD01742604|SCR|Pomme de terre"/>
        <s v="CMD01779203|SCR|Tomate"/>
        <s v="CMD01742607|SCR|Pomme de terre"/>
        <s v="CMD01692706|BACT|Jus de fruits"/>
        <s v="CMD01725401|MTX|Tomate"/>
        <s v="CMD01691001|NTR|Pomme de terre"/>
        <s v="CMD01753702|MTX|Jus de fruits"/>
        <s v="CMD01743707|SCR|Pomme de terre"/>
        <s v="CMD01735001|SCR|Jus de fruits"/>
        <s v="CMD01646444|MTX|Jus de fruits"/>
        <s v="CMD01691010|SCR|Bettrave"/>
        <s v="CMD01552501|BACT|Pomme de terre"/>
        <s v="CMD01595604|MTX|Pomme de terre"/>
        <s v="CMD01568419|SCR|Jus de fruits"/>
        <s v="CMD01745103|MTX|Pomme de terre"/>
        <s v="CMD01762306|MTX|Radis"/>
        <s v="CMD01700701|MTX|Radis"/>
        <s v="CMD01771513|BACT|Pomme"/>
        <s v="CMD01742601|MTX|Pomme de terre"/>
        <s v="CMD01748519|SCR|Jus de fruits"/>
        <s v="CMD01568410|MTX|Jus de fruits"/>
        <s v="CMD01700702|MTX|Pomme de terre"/>
        <s v="CMD01715602|SCR|Jus de fruits"/>
        <s v="CMD01698806|MTX|Pomme de terre"/>
        <s v="CMD01601430|BACT|Jus de fruits"/>
        <s v="CMD01646458|BACT|Pomme de terre"/>
        <s v="CMD01695014|MTX|Jus de fruits"/>
        <s v="CMD01359801|SCR|Pomme de terre"/>
        <s v="CMD01779001|SCR|Pomme"/>
        <s v="CMD01673001|MTX|Jus de fruits"/>
        <s v="CMD01496001|MTX|Jus de fruits"/>
        <s v="CMD01736902|MTX|Jus de fruits"/>
        <s v="CMD01789721|MTX|Pomme"/>
        <s v="CMD01646455|MTX|Jus de fruits"/>
        <s v="CMD01552801|MTX|Pomme de terre"/>
        <s v="CMD01743602|BACT|Pomme"/>
        <s v="CMD01461704|MTX|Tomate"/>
        <s v="CMD01750302|MTX|Tomate"/>
        <s v="CMD01448501|MTX|Pomme de terre"/>
        <s v="CMD01748531|NTR|Jus de fruits"/>
        <s v="CMD01721604|MTX|Jus de fruits"/>
        <s v="CMD01668310|MTX|Pomme de terre"/>
        <s v="CMD01773701|MTX|Pomme"/>
        <s v="CMD01790401|MTX|Tomate"/>
        <s v="CMD01778801|MTX|Pomme"/>
        <s v="CMD01586401|SCR|Tomate"/>
        <s v="CMD01765202|SCR|Jus de fruits"/>
        <s v="CMD01748538|PEST|Jus de fruits"/>
        <s v="CMD01773401|SCR|Pomme"/>
        <s v="CMD01748101|BACT|Pomme"/>
        <s v="CMD01765202|MTX|Jus de fruits"/>
        <s v="CMD01490006|SCR|Bettrave"/>
        <s v="CMD01721621|BACT|Jus de fruits"/>
        <s v="CMD01748504|MTX|Jus de fruits"/>
        <s v="CMD01750301|SCR|Tomate"/>
        <s v="CMD01790314|MTX|Jus de fruits"/>
        <s v="CMD01392802|MTX|Pomme de terre"/>
        <s v="CMD01686705|BACT|Pomme de terre"/>
        <s v="CMD01750701|SCR|Pomme"/>
        <s v="CMD01770803|SCR|Pomme"/>
        <s v="CMD01720102|SCR|Jus de fruits"/>
        <s v="CMD01748532|SCR|Jus de fruits"/>
        <s v="CMD01721608|SCR|Bœuf"/>
        <s v="CMD01746401|MTX|Pomme"/>
        <s v="CMD01720512|SCR|Jus de fruits"/>
        <s v="CMD01789709|MTX|Pomme"/>
        <s v="CMD01711402|SCR|Tomate"/>
        <s v="CMD01646411|SCR|Jus de fruits"/>
        <s v="CMD01789801|SCR|Jus de fruits"/>
        <s v="CMD01737301|SCR|Jus de fruits"/>
        <s v="CMD01592201|SCR|Radis"/>
        <s v="CMD01750201|SCR|Tomate"/>
        <s v="CMD01784007|SCR|Pomme de terre"/>
        <s v="CMD01790302|SCR|Agneau"/>
        <s v="CMD01779201|SCR|Tomate"/>
        <s v="CMD01743003|SCR|Tomate"/>
        <s v="CMD01686703|BACT|Pomme de terre"/>
        <s v="CMD01739602|SCR|Jus de fruits"/>
        <s v="CMD01742605|SCR|Carotte"/>
        <s v="CMD01711302|BACT|Pomme de terre"/>
        <s v="CMD01601425|BACT|Jus de fruits"/>
        <s v="CMD01750702|SCR|Pomme"/>
        <s v="CMD01750304|SCR|Tomate"/>
        <s v="CMD01742603|MTX|Pomme de terre"/>
        <s v="CMD01789401|SCR|Jus de fruits"/>
        <s v="CMD01743005|SCR|Tomate"/>
        <s v="CMD01448502|SCR|Pomme de terre"/>
        <s v="CMD01599501|MTX|Jus de fruits"/>
        <s v="CMD01461403|MTX|Pomme de terre"/>
        <s v="CMD01765702|SCR|Pomme de terre"/>
        <s v="CMD01646454|MTX|Jus de fruits"/>
        <s v="CMD01448509|MTX|Pomme de terre"/>
        <s v="CMD01753602|MTX|Jus de fruits"/>
        <s v="CMD01761801|SCR|Tomate"/>
        <s v="CMD01763006|MTX|Tomate"/>
        <s v="CMD01692709|MTX|Jus de fruits"/>
        <s v="CMD01392403|SCR|Pomme de terre"/>
        <s v="CMD01680901|MTX|Jus de fruits"/>
        <s v="CMD01569204|MTX|Pomme de terre"/>
        <s v="CMD01745101|MTX|Pomme de terre"/>
        <s v="CMD01754803|SCR|Pomme"/>
        <s v="CMD01497902|SCR|Tomate"/>
        <s v="CMD01695014|SCR|Jus de fruits"/>
        <s v="CMD01665307|NTR|Pomme de terre"/>
        <s v="CMD01773902|SCR|Pomme"/>
        <s v="CMD01646435|MTX|Jus de fruits"/>
        <s v="CMD01667902|SCR|Pomme de terre"/>
        <s v="CMD01686701|MTX|Pomme de terre"/>
        <s v="CMD01790312|MTX|Jus de fruits"/>
        <s v="CMD01601417|MTX|Jus de fruits"/>
        <s v="CMD01672402|MTX|Jus de fruits"/>
        <s v="CMD01721105|MTX|Jus de fruits"/>
        <s v="CMD01711305|MTX|Pomme de terre"/>
        <s v="CMD01392205|MTX|Carotte"/>
        <s v="CMD01595504|MTX|Pomme de terre"/>
        <s v="CMD01748541|MTX|Jus de fruits"/>
        <s v="CMD01595704|SCR|Pomme de terre"/>
        <s v="CMD01754801|PLLT|Pomme"/>
        <s v="CMD01695015|MTX|Jus de fruits"/>
        <s v="CMD01789718|MTX|Pomme"/>
        <s v="CMD01696306|MTX|Jus de fruits"/>
        <s v="CMD01749304|SCR|Pomme de terre"/>
        <s v="CMD01646456|MTX|Jus de fruits"/>
        <s v="CMD01771504|MTX|Tomate"/>
        <s v="CMD01742701|MTX|Tomate"/>
        <s v="CMD01698804|MTX|Pomme de terre"/>
        <s v="CMD01711301|NTR|Pomme de terre"/>
        <s v="CMD01490203|MTX|Pomme de terre"/>
        <s v="CMD01734701|SCR|Jus de fruits"/>
        <s v="CMD01595503|MTX|Pomme de terre"/>
        <s v="CMD01714701|BACT|Jus de fruits"/>
        <s v="CMD01695004|MTX|Jus de fruits"/>
        <s v="CMD01779601|MTX|Tomate"/>
        <s v="CMD01573301|PLLT|Carotte"/>
        <s v="CMD01568403|MTX|Jus de fruits"/>
        <s v="CMD01734702|MTX|Jus de fruits"/>
        <s v="CMD01743101|NTR|Tomate"/>
        <s v="CMD01770806|MTX|Pomme"/>
        <s v="CMD01748533|MTX|Jus de fruits"/>
        <s v="CMD01595403|PLLT|Pomme de terre"/>
        <s v="CMD01747601|MTX|Pomme"/>
        <s v="CMD01392805|MTX|Pomme de terre"/>
        <s v="CMD01750203|MTX|Tomate"/>
        <s v="CMD01646903|MTX|Pomme de terre"/>
        <s v="CMD01597701|MTX|Jus de fruits"/>
        <s v="CMD01771504|OGM|Orange"/>
        <s v="CMD01490006|MTX|Pomme de terre"/>
        <s v="CMD01721619|MTX|Jus de fruits"/>
        <s v="CMD01748301|SCR|Pomme"/>
        <s v="CMD01778502|MTX|Pomme"/>
        <s v="CMD01750601|SCR|Framboise"/>
        <s v="CMD01695021|BACT|Jus de fruits"/>
        <s v="CMD01774901|PEST|Pomme"/>
        <s v="CMD01501906|MTX|Pomme de terre"/>
        <s v="CMD01668301|SCR|Pomme de terre"/>
        <s v="CMD01780704|SCR|Tomate"/>
        <s v="CMD01692707|MTX|Jus de fruits"/>
        <s v="CMD01668305|MTX|Pomme de terre"/>
        <s v="CMD01686705|SCR|Carotte"/>
        <s v="CMD01595405|PEST|Pomme de terre"/>
        <s v="CMD01375902|NTR|Pomme de terre"/>
        <s v="CMD01490008|BACT|Pomme de terre"/>
        <s v="CMD01601428|MTX|Jus de fruits"/>
        <s v="CMD01790301|BACT|Porc"/>
        <s v="CMD01569201|MTX|Pomme de terre"/>
        <s v="CMD01628103|MTX|Pomme de terre"/>
        <s v="CMD01743705|SCR|Pomme de terre"/>
        <s v="CMD01749501|MTX|Tomate"/>
        <s v="CMD01692702|SCR|Jus de fruits"/>
        <s v="CMD01665307|MTX|Pomme de terre"/>
        <s v="CMD01692706|MTX|Jus de fruits"/>
        <s v="CMD01568405|NTR|Jus de fruits"/>
        <s v="CMD01392203|PEST|Pomme de terre"/>
        <s v="CMD01789719|MTX|Pomme"/>
        <s v="CMD01603301|SCR|Carotte"/>
        <s v="CMD01647201|MTX|Jus de fruits"/>
        <s v="CMD01721616|MTX|Jus de fruits"/>
        <s v="CMD01501906|BACT|Pomme de terre"/>
        <s v="CMD01739603|MTX|Jus de fruits"/>
        <s v="CMD01743402|BACT|Pomme"/>
        <s v="CMD01664404|PEST|Pomme de terre"/>
        <s v="CMD01714002|MTX|Jus de fruits"/>
        <s v="CMD01789720|MTX|Pomme"/>
        <s v="CMD01609004|MTX|Pomme de terre"/>
        <s v="CMD01771505|SCR|Tomate"/>
        <s v="CMD01780805|BACT|Tomate"/>
        <s v="CMD01608905|PEST|Pomme de terre"/>
        <s v="CMD01375901|PLLT|Pomme de terre"/>
        <s v="CMD01763109|BACT|Pomme de terre"/>
        <s v="CMD01568437|SCR|Jus de fruits"/>
        <s v="CMD01743002|NTR|Tomate"/>
        <s v="CMD01628503|MTX|Bœuf"/>
        <s v="CMD01645604|BACT|Orange"/>
        <s v="CMD01665301|NTR|Pomme de terre"/>
        <s v="CMD01749404|MTX|Tomate"/>
        <s v="CMD01753502|NTR|Pomme de terre"/>
        <s v="CMD01763108|MTX|Carotte"/>
        <s v="CMD01692701|SCR|Jus de fruits"/>
        <s v="CMD01739603|PEST|Jus de fruits"/>
        <s v="CMD01748511|MTX|Bœuf"/>
        <s v="CMD01780801|MTX|Orange"/>
        <s v="CMD01654001|MTX|Tomate"/>
        <s v="CMD01772001|SCR|Pomme"/>
        <s v="CMD01517101|PLLT|Pomme de terre"/>
        <s v="CMD01747301|BACT|Raisin"/>
        <s v="CMD01550504|MTX|Carotte"/>
        <s v="CMD01763110|MTX|Pomme de terre"/>
        <s v="CMD01780201|MTX|Pomme"/>
        <s v="CMD01784001|BACT|Concombre"/>
        <s v="CMD01761801|BACT|Orange"/>
        <s v="CMD01774601|MTX|Pomme"/>
        <s v="CMD01721201|MTX|Carotte"/>
        <s v="CMD01749307|MTX|Pomme de terre"/>
        <s v="CMD01770811|MTX|Framboise"/>
        <s v="CMD01573502|MTX|Pomme de terre"/>
        <s v="CMD01724801|MTX|Tomate"/>
        <s v="CMD01748201|MTX|Raisin"/>
        <s v="CMD01630101|BACT|Pomme de terre"/>
        <s v="CMD01698804|MTX|Bettrave"/>
        <s v="CMD01490007|BACT|Bettrave"/>
        <s v="CMD01749501|MTX|Haricots vert"/>
        <s v="CMD01595604|MTX|Bettrave"/>
        <s v="CMD01779101|BACT|Framboise"/>
        <s v="CMD01757201|PEST|Tomate"/>
        <s v="CMD01761806|MTX|Haricots vert"/>
        <s v="CMD01773803|NTR|Pomme"/>
        <s v="CMD01765201|NTR|Jus de fruits"/>
        <s v="CMD01691010|MTX|Pomme de terre"/>
        <s v="CMD01721201|MTX|Concombre"/>
        <s v="CMD01763111|BACT|Pomme de terre"/>
        <s v="CMD01692703|MTX|Jus de fruits"/>
        <s v="CMD01710005|BACT|Tomate"/>
        <s v="CMD01770815|NTR|Pomme"/>
        <s v="CMD01568807|BACT|Carotte"/>
        <s v="CMD01790503|MTX|Jus de fruits"/>
        <s v="CMD01762302|PEST|Pomme de terre"/>
        <s v="CMD01748522|MTX|Jus de fruits"/>
        <s v="CMD01721615|MTX|Jus de fruits"/>
        <s v="CMD01592103|PLLT|Jus de fruits"/>
        <s v="CMD01714502|MTX|Jus de fruits"/>
        <s v="CMD01497903|MTX|Tomate"/>
        <s v="CMD01601409|MTX|Jus de fruits"/>
        <s v="CMD01743104|MTX|Petits pois"/>
        <s v="CMD01748002|OGM|Fraise"/>
        <s v="CMD01749402|SCR|Tomate"/>
        <s v="CMD01627001|MTX|Tomate"/>
        <s v="CMD01779201|MTX|Tomate"/>
        <s v="CMD01501903|NTR|Pomme de terre"/>
        <s v="CMD01691002|MTX|Pomme de terre"/>
        <s v="CMD01789719|MTX|Fraise"/>
        <s v="CMD01695005|PEST|Jus de fruits"/>
        <s v="CMD01763001|MTX|Petits pois"/>
        <s v="CMD01546205|MTX|Pomme de terre"/>
        <s v="CMD01754805|PLLT|Raisin"/>
        <s v="CMD01552503|NTR|Carotte"/>
        <s v="CMD01749206|SCR|Oignon"/>
        <s v="CMD01625101|MTX|Pomme de terre"/>
        <s v="CMD01646412|MTX|Jus de fruits"/>
        <s v="CMD01691810|PEST|Framboise"/>
        <s v="CMD01646901|SCR|Pomme de terre"/>
        <s v="CMD01749501|NTR|Tomate"/>
        <s v="CMD01645808|NTR|Pomme de terre"/>
        <s v="CMD01749207|MTX|Pomme de terre"/>
        <s v="CMD01592202|SCR|Pomme de terre"/>
        <s v="CMD01569207|MTX|Pomme de terre"/>
        <s v="CMD01474703|PEST|Pomme de terre"/>
        <s v="CMD01601427|MTX|Jus de fruits"/>
        <s v="CMD01646445|BACT|Jus de fruits"/>
        <s v="CMD01704403|SCR|Pomme de terre"/>
        <s v="CMD01509701|SCR|Carotte"/>
        <s v="CMD01552804|MTX|Pomme de terre"/>
        <s v="CMD01784002|SCR|Pomme de terre"/>
        <s v="CMD01738901|MTX|Jus de fruits"/>
        <s v="CMD01604403|NTR|Tomate"/>
        <s v="CMD01461401|BACT|Pomme de terre"/>
        <s v="CMD01376205|MTX|Tomate"/>
        <s v="CMD01684604|MTX|Jus de fruits"/>
        <s v="CMD01780706|MTX|Tomate"/>
        <s v="CMD01568425|PEST|Jus de fruits"/>
        <s v="CMD01748526|MTX|Jus de fruits"/>
        <s v="CMD01790309|MTX|Jus de fruits"/>
        <s v="CMD01568414|MTX|Jus de fruits"/>
        <s v="CMD01678507|PEST|Jus de fruits"/>
        <s v="CMD01693302|NTR|Haricots vert"/>
        <s v="CMD01790315|MTX|Jus de fruits"/>
        <s v="CMD01743104|PLLT|Pruneau"/>
        <s v="CMD01474703|MTX|Pomme de terre"/>
        <s v="CMD01761806|SCR|Tomate"/>
        <s v="CMD01597501|MTX|Jus de fruits"/>
        <s v="CMD01497901|PEST|Tomate"/>
        <s v="CMD01773702|PLLT|Pomme"/>
        <s v="CMD01646430|MTX|Jus de fruits"/>
        <s v="CMD01648601|PEST|Pomme de terre"/>
        <s v="CMD01646421|NTR|Jus de fruits"/>
        <s v="CMD01664401|MTX|Pomme de terre"/>
        <s v="CMD01685901|NTR|Pomme de terre"/>
        <s v="CMD01761805|SCR|Pruneau"/>
        <s v="CMD01748510|SCR|Jus de fruits"/>
        <s v="CMD01646453|MTX|Jus de fruits"/>
        <s v="CMD01774901|MTX|Pomme"/>
        <s v="CMD01763112|MTX|Pomme de terre"/>
        <s v="CMD01552503|MTX|Pomme de terre"/>
        <s v="CMD01750203|PEST|Tomate"/>
        <s v="CMD01448505|MTX|Pomme de terre"/>
        <s v="CMD01719702|MTX|Jus de fruits"/>
        <s v="CMD01622102|SCR|Tomate"/>
        <s v="CMD01761801|NTR|Tomate"/>
        <s v="CMD01626602|MTX|Pomme de terre"/>
        <s v="CMD01743707|MTX|Bettrave"/>
        <s v="CMD01672404|BACT|Jus de fruits"/>
        <s v="CMD01743004|PEST|Pruneau"/>
        <s v="CMD01754801|MTX|Framboise"/>
        <s v="CMD01720513|MTX|Jus de fruits"/>
        <s v="CMD01789701|MTX|Pomme"/>
        <s v="CMD01568430|SCR|Jus de fruits"/>
        <s v="CMD01748515|SCR|Jus de fruits"/>
        <s v="CMD01748540|SCR|Jus de fruits"/>
        <s v="CMD01704201|MTX|Tomate"/>
        <s v="CMD01686701|SCR|Pomme de terre"/>
        <s v="CMD01790301|MTX|Jus de fruits"/>
        <s v="CMD01695016|SCR|Jus de fruits"/>
        <s v="CMD01298402|MTX|Jus de fruits"/>
        <s v="CMD01748505|MTX|Jus de fruits"/>
        <s v="CMD01748538|OGM|Jus de fruits"/>
        <s v="CMD01771510|PEST|Pomme"/>
        <s v="CMD01771505|NTR|Petits pois"/>
        <s v="CMD01748503|SCR|Jus de fruits"/>
        <s v="CMD01390404|MTX|Pomme de terre"/>
        <s v="CMD01672702|PEST|Jus de fruits"/>
        <s v="CMD01753604|OGM|Jus de fruits"/>
        <s v="CMD01512614|OGM|Jus de fruits"/>
        <s v="CMD01748509|MTX|Jus de fruits"/>
        <s v="CMD01359203|MTX|Pomme de terre"/>
        <s v="CMD01570101|MTX|Orange"/>
        <s v="CMD01754812|MTX|Jus de fruits"/>
        <s v="CMD01763110|BACT|Pomme de terre"/>
        <s v="CMD01721612|SCR|Jus de fruits"/>
        <s v="CMD01695018|NTR|Jus de fruits"/>
        <s v="CMD01392503|MTX|Pomme de terre"/>
        <s v="CMD01774001|BACT|Pomme"/>
        <s v="CMD01626302|BACT|Pomme de terre"/>
        <s v="CMD01695010|MTX|Jus de fruits"/>
        <s v="CMD01568806|MTX|Pomme de terre"/>
        <s v="CMD01665305|PLLT|Pomme de terre"/>
        <s v="CMD01763103|MTX|Pomme de terre"/>
        <s v="CMD01700701|MTX|Pomme de terre"/>
        <s v="CMD01747901|NTR|Pomme"/>
        <s v="CMD01734702|NTR|Jus de fruits"/>
        <s v="CMD01625102|MTX|Pomme de terre"/>
        <s v="CMD01714903|MTX|Pomme de terre"/>
        <s v="CMD01552502|NTR|Pomme de terre"/>
        <s v="CMD01780806|SCR|Tomate"/>
        <s v="CMD01721101|NTR|Jus de fruits"/>
        <s v="CMD01742604|MTX|Bettrave"/>
        <s v="CMD01698807|NTR|Pomme de terre"/>
        <s v="CMD01445001|MTX|Pomme de terre"/>
        <s v="CMD01695004|NTR|Jus de fruits"/>
        <s v="CMD01621903|MTX|Pomme de terre"/>
        <s v="CMD01749205|MTX|Pomme de terre"/>
        <s v="CMD01784004|MTX|Pomme de terre"/>
        <s v="CMD01773001|PEST|Pomme"/>
        <s v="CMD01597705|MTX|Jus de fruits"/>
        <s v="CMD01664205|NTR|Pomme de terre"/>
        <s v="CMD01740501|MTX|Jus de fruits"/>
        <s v="CMD01667102|MTX|Pomme de terre"/>
        <s v="CMD01608301|MTX|Tomate"/>
        <s v="CMD01648401|SCR|Tomate"/>
        <s v="CMD01714701|MTX|Jus de fruits"/>
        <s v="CMD01743704|NTR|Pomme de terre"/>
        <s v="CMD01748514|NTR|Jus de fruits"/>
        <s v="CMD01572613|SCR|Jus de fruits"/>
        <s v="CMD01715103|SCR|Jus de fruits"/>
        <s v="CMD01720103|MTX|Jus de fruits"/>
        <s v="CMD01509705|NTR|Pomme de terre"/>
        <s v="CMD01745104|PLLT|Pomme de terre"/>
        <s v="CMD01750305|MTX|Tomate"/>
        <s v="CMD01380506|NTR|Pomme de terre"/>
        <s v="CMD01754811|MTX|Jus de fruits"/>
        <s v="CMD01570806|MTX|Jus de fruits"/>
        <s v="CMD01407102|MTX|Pomme de terre"/>
        <s v="CMD01773803|BACT|Fraise"/>
        <s v="CMD01773101|BACT|Raisin"/>
        <s v="CMD01568430|PEST|Jus de fruits"/>
        <s v="CMD01715001|MTX|Jus de fruits"/>
        <s v="CMD01645601|MTX|Tomate"/>
        <s v="CMD01601431|MTX|Jus de fruits"/>
        <s v="CMD01763005|MTX|Tomate"/>
        <s v="CMD01601422|MTX|Jus de fruits"/>
        <s v="CMD01762306|MTX|Pomme de terre"/>
        <s v="CMD01735001|MTX|Jus de fruits"/>
        <s v="CMD01754701|PEST|Jus de fruits"/>
        <s v="CMD01748522|PEST|Jus de fruits"/>
        <s v="CMD01582608|PEST|Pomme de terre"/>
        <s v="CMD01693305|MTX|Tomate"/>
        <s v="CMD01737201|BACT|Jus de fruits"/>
        <s v="CMD01763104|MTX|Pomme de terre"/>
        <s v="CMD01743706|PEST|Pomme de terre"/>
        <s v="CMD01750601|NTR|Raisin"/>
        <s v="CMD01407102|SCR|Pomme de terre"/>
        <s v="CMD01595402|BACT|Pomme de terre"/>
        <s v="CMD01691001|PLLT|Pomme de terre"/>
        <s v="CMD01646448|SCR|Jus de fruits"/>
        <s v="CMD01491702|NTR|Pomme de terre"/>
        <s v="CMD01720514|BACT|Jus de fruits"/>
        <s v="CMD01743401|MTX|Pomme"/>
        <s v="CMD01753503|SCR|Pomme de terre"/>
        <s v="CMD01790402|PEST|Tomate"/>
        <s v="CMD01710005|SCR|Tomate"/>
        <s v="CMD01749203|MTX|Pomme de terre"/>
        <s v="CMD01721618|MTX|Jus de fruits"/>
        <s v="CMD01773802|NTR|Raisin"/>
        <s v="CMD01604102|PLLT|Jus de fruits"/>
        <s v="CMD01750801|NTR|Pomme"/>
        <s v="CMD01648601|NTR|Pomme de terre"/>
        <s v="CMD01714801|PEST|Jus de fruits"/>
        <s v="CMD01648403|SCR|Tomate"/>
        <s v="CMD01770807|PLLT|Pomme"/>
        <s v="CMD01684601|NTR|Jus de fruits"/>
        <s v="CMD01626301|BACT|Carotte"/>
        <s v="CMD01750801|PLLT|Raisin"/>
        <s v="CMD01743103|NTR|Tomate"/>
        <s v="CMD01646427|BACT|Jus de fruits"/>
        <s v="CMD01748536|OGM|Jus de fruits"/>
        <s v="CMD01646415|SCR|Jus de fruits"/>
        <s v="CMD01568802|NTR|Pomme de terre"/>
        <s v="CMD01646418|NTR|Jus de fruits"/>
        <s v="CMD01626303|BACT|Pomme de terre"/>
        <s v="CMD01763003|MTX|Tomate"/>
        <s v="CMD01790304|SCR|Jus de fruits"/>
        <s v="CMD01742702|BACT|Tomate"/>
        <s v="CMD01643202|SCR|Jus de fruits"/>
        <s v="CMD01790310|BACT|Jus de fruits"/>
        <s v="CMD01626007|PEST|Pomme de terre"/>
        <s v="CMD01595601|MTX|Pomme de terre"/>
        <s v="CMD01773901|BACT|Pomme"/>
        <s v="CMD01691811|SCR|Pomme"/>
        <s v="CMD01603502|MTX|Pomme de terre"/>
        <s v="CMD01553701|PEST|Pomme de terre"/>
        <s v="CMD01774001|MTX|Raisin"/>
        <s v="CMD01780101|SCR|Pomme"/>
        <s v="CMD01216301|SCR|Pomme de terre"/>
        <s v="CMD01392605|MTX|Pomme de terre"/>
        <s v="CMD01773702|PEST|Raisin"/>
        <s v="CMD01720304|PEST|Tomate"/>
        <s v="CMD01741302|PEST|Jus de fruits"/>
        <s v="CMD01748511|NTR|Jus de fruits"/>
        <s v="CMD01742801|PEST|Pomme"/>
        <s v="CMD01784005|SCR|Pomme de terre"/>
        <s v="CMD01695009|NTR|Jus de fruits"/>
        <s v="CMD01778701|PLLT|Pomme"/>
        <s v="CMD01749202|MTX|Pomme de terre"/>
        <s v="CMD01664406|MTX|Pomme de terre"/>
        <s v="CMD01546205|SCR|Pomme de terre"/>
        <s v="CMD01772701|PEST|Pomme"/>
        <s v="CMD01392201|SCR|Pomme de terre"/>
        <s v="CMD01743701|MTX|Pomme de terre"/>
        <s v="CMD01784002|PLLT|Pomme de terre"/>
        <s v="CMD01646424|MTX|Jus de fruits"/>
        <s v="CMD01601415|MTX|Jus de fruits"/>
        <s v="CMD01748539|PEST|Jus de fruits"/>
        <s v="CMD01698805|NTR|Pomme de terre"/>
        <s v="CMD01572609|PEST|Jus de fruits"/>
        <s v="CMD01695011|MTX|Jus de fruits"/>
        <s v="CMD01704403|PLLT|Pomme de terre"/>
        <s v="CMD01743601|MTX|Raisin"/>
        <s v="CMD01790306|MTX|Jus de fruits"/>
        <s v="CMD01711401|MTX|Haricots vert"/>
        <s v="CMD01601403|MTX|Jus de fruits"/>
        <s v="CMD01746801|MTX|Pomme de terre"/>
        <s v="CMD01762305|PLLT|Pomme de terre"/>
        <s v="CMD01747801|MTX|Framboise"/>
        <s v="CMD01754807|MTX|Jus de fruits"/>
        <s v="CMD01695022|NTR|Jus de fruits"/>
        <s v="CMD01568413|NTR|Jus de fruits"/>
        <s v="CMD01762307|NTR|Pomme de terre"/>
        <s v="CMD01765201|MTX|Jus de fruits"/>
        <s v="CMD01546701|MTX|Pomme de terre"/>
        <s v="CMD01793901|MTX|Tomate"/>
        <s v="CMD01612402|NTR|Pomme de terre"/>
        <s v="CMD01568403|SCR|Jus de fruits"/>
        <s v="CMD01516306|MTX|Pomme de terre"/>
        <s v="CMD01392204|BACT|Pomme de terre"/>
        <s v="CMD01569208|MTX|Pomme de terre"/>
        <s v="CMD01628102|PEST|Pomme de terre"/>
        <s v="CMD01748517|SCR|Jus de fruits"/>
        <s v="CMD01595603|MTX|Pomme de terre"/>
        <s v="CMD01693302|SCR|Tomate"/>
        <s v="CMD01573402|MTX|Pomme de terre"/>
        <s v="CMD01719715|MTX|Jus de fruits"/>
        <s v="CMD01568408|MTX|Jus de fruits"/>
        <s v="CMD01672404|MTX|Jus de fruits"/>
        <s v="CMD01615801|SCR|Tomate"/>
        <s v="CMD01790308|MTX|Jus de fruits"/>
        <s v="CMD01742703|SCR|Tomate"/>
        <s v="CMD01601413|MTX|Jus de fruits"/>
        <s v="CMD01721103|MTX|Jus de fruits"/>
        <s v="CMD01790404|BACT|Tomate"/>
        <s v="CMD01698802|NTR|Pomme de terre"/>
        <s v="CMD01595405|NTR|Pomme de terre"/>
        <s v="CMD01474701|SCR|Pomme de terre"/>
        <s v="CMD01762304|PEST|Pomme de terre"/>
        <s v="CMD01714601|SCR|Jus de fruits"/>
        <s v="CMD01772301|MTX|Pomme"/>
        <s v="CMD01645808|PEST|Pomme de terre"/>
        <s v="CMD01743601|SCR|Pomme"/>
        <s v="CMD01572612|MTX|Jus de fruits"/>
        <s v="CMD01612201|MTX|Jus de fruits"/>
        <s v="CMD01715401|PLLT|Jus de fruits"/>
        <s v="CMD01601432|PEST|Jus de fruits"/>
        <s v="CMD01720501|MTX|Jus de fruits"/>
        <s v="CMD01648403|NTR|Tomate"/>
        <s v="CMD01646905|SCR|Pomme de terre"/>
        <s v="CMD01771509|PLLT|Pomme"/>
        <s v="CMD01595501|MTX|Pomme de terre"/>
        <s v="CMD01763108|MTX|Pomme de terre"/>
        <s v="CMD01753602|SCR|Jus de fruits"/>
        <s v="CMD01774701|NTR|Pomme"/>
        <s v="CMD01692708|BACT|Jus de fruits"/>
        <s v="CMD01595701|PLLT|Pomme de terre"/>
        <s v="CMD01664401|SCR|Pomme de terre"/>
        <s v="CMD01763105|NTR|Pomme de terre"/>
        <s v="CMD01601419|MTX|Jus de fruits"/>
        <s v="CMD01693304|MTX|Tomate"/>
        <s v="CMD01721103|OGM|Jus de fruits"/>
        <s v="CMD01743001|MTX|Tomate"/>
        <s v="CMD01763114|MTX|Pomme de terre"/>
        <s v="CMD01445002|MTX|Pomme de terre"/>
        <s v="CMD01648401|NTR|Tomate"/>
        <s v="CMD01658001|MTX|Pomme de terre"/>
        <s v="CMD01742601|SCR|Pomme de terre"/>
        <s v="CMD01601430|MTX|Jus de fruits"/>
        <s v="CMD01715401|MTX|Jus de fruits"/>
        <s v="CMD01749403|PEST|Tomate"/>
        <s v="CMD01375802|SCR|Pomme de terre"/>
        <s v="CMD01721606|MTX|Jus de fruits"/>
        <s v="CMD01739602|NTR|Jus de fruits"/>
        <s v="CMD01737308|PEST|Jus de fruits"/>
        <s v="CMD01695003|NTR|Jus de fruits"/>
        <s v="CMD01749301|MTX|Pomme de terre"/>
        <s v="CMD01568405|MTX|Bœuf"/>
        <s v="CMD01604407|SCR|Tomate"/>
        <s v="CMD01568803|SCR|Pomme de terre"/>
        <s v="CMD01678502|SCR|Jus de fruits"/>
        <s v="CMD01750701|MTX|Pomme"/>
        <s v="CMD01789802|SCR|Jus de fruits"/>
        <s v="CMD01578901|OGM|Pomme de terre"/>
        <s v="CMD01763102|SCR|Pomme de terre"/>
        <s v="CMD01762301|MTX|Pomme de terre"/>
        <s v="CMD01691402|NTR|Pomme de terre"/>
        <s v="CMD01552803|BACT|Radis"/>
        <s v="CMD01589802|SCR|Jus de fruits"/>
        <s v="CMD01673003|OGM|Jus de fruits"/>
        <s v="CMD01721606|SCR|Jus de fruits"/>
        <s v="CMD01604102|MTX|Jus de fruits"/>
        <s v="CMD01710001|SCR|Tomate"/>
        <s v="CMD01773802|SCR|Pomme"/>
        <s v="CMD01721621|MTX|Jus de fruits"/>
        <s v="CMD01719717|MTX|Jus de fruits"/>
        <s v="CMD01553704|PLLT|Pomme de terre"/>
        <s v="CMD01408204|SCR|Pomme de terre"/>
        <s v="CMD01721609|SCR|Jus de fruits"/>
        <s v="CMD01595605|NTR|Pomme de terre"/>
        <s v="CMD01686705|OGM|Pomme de terre"/>
        <s v="CMD01463101|PEST|Concombre"/>
        <s v="CMD01568404|PEST|Jus de fruits"/>
        <s v="CMD01645804|SCR|Bettrave"/>
        <s v="CMD01665304|MTX|Carotte"/>
        <s v="CMD01714702|PEST|Jus de fruits"/>
        <s v="CMD01440302|PEST|Jus de fruits"/>
        <s v="CMD01672603|SCR|Jus de fruits"/>
        <s v="CMD01755304|MTX|Jus de fruits"/>
        <s v="CMD01570104|BACT|Tomate"/>
        <s v="CMD01414901|SCR|Pomme de terre"/>
        <s v="CMD01646433|NTR|Jus de fruits"/>
        <s v="CMD01790413|SCR|Jus de fruits"/>
        <s v="CMD01748506|PEST|Jus de fruits"/>
        <s v="CMD01501904|SCR|Pomme de terre"/>
        <s v="CMD01601410|SCR|Bœuf"/>
        <s v="CMD01658001|SCR|Pomme de terre"/>
        <s v="CMD01743708|PLLT|Pomme de terre"/>
        <s v="CMD01646460|NTR|Pomme de terre"/>
        <s v="CMD01546203|SCR|Pomme de terre"/>
        <s v="CMD01502002|MTX|Pomme de terre"/>
        <s v="CMD01795105|SCR|Jus de fruits"/>
        <s v="CMD01568426|OGM|Jus de fruits"/>
        <s v="CMD01754815|SCR|Pomme de terre"/>
        <s v="CMD01750702|SCR|Raisin"/>
        <s v="CMD01748518|SCR|Jus de fruits"/>
        <s v="CMD01719702|NTR|Bœuf"/>
        <s v="CMD01646412|SCR|Jus de fruits"/>
        <s v="CMD01745101|MTX|Carotte"/>
        <s v="CMD01780701|SCR|Tomate"/>
        <s v="CMD01646408|SCR|Jus de fruits"/>
        <s v="CMD01748513|SCR|Jus de fruits"/>
        <s v="CMD01695011|SCR|Bœuf"/>
        <s v="CMD01668308|SCR|Pomme de terre"/>
        <s v="CMD01750205|MTX|Haricots vert"/>
        <s v="CMD01445001|SCR|Carotte"/>
        <s v="CMD01719701|SCR|Jus de fruits"/>
        <s v="CMD01597706|SCR|Jus de fruits"/>
        <s v="CMD01763101|MTX|Bettrave"/>
        <s v="CMD01445004|SCR|Pomme de terre"/>
        <s v="CMD01578902|SCR|Pomme de terre"/>
        <s v="CMD01739603|SCR|Jus de fruits"/>
        <s v="CMD01743601|MTX|Fraise"/>
        <s v="CMD01711401|MTX|Orange"/>
        <s v="CMD01429401|PLLT|Tomate"/>
        <s v="CMD01672602|MTX|Jus de fruits"/>
        <s v="CMD01601417|PEST|Agneau"/>
        <s v="CMD01746802|SCR|Pomme de terre"/>
        <s v="CMD01755306|BACT|Jus de fruits"/>
        <s v="CMD01695019|SCR|Jus de fruits"/>
        <s v="CMD01743103|MTX|Haricots vert"/>
        <s v="CMD01601404|NTR|Pomme de terre"/>
        <s v="CMD01698803|MTX|Carotte"/>
        <s v="CMD01753601|NTR|Jus de fruits"/>
        <s v="CMD01645807|SCR|Pomme de terre"/>
        <s v="CMD01646451|NTR|Jus de fruits"/>
        <s v="CMD01645804|PEST|Pomme de terre"/>
        <s v="CMD01407105|MTX|Bettrave"/>
        <s v="CMD01721502|NTR|Jus de fruits"/>
        <s v="CMD01698803|SCR|Carotte"/>
        <s v="CMD01721612|MTX|Jus de fruits"/>
        <s v="CMD01678502|PEST|Jus de fruits"/>
        <s v="CMD01576309|NTR|Pomme de terre"/>
        <s v="CMD01571701|MTX|Tomate"/>
        <s v="CMD01779601|MTX|Haricots vert"/>
        <s v="CMD01667101|PEST|Pomme de terre"/>
        <s v="CMD01686704|BACT|Pomme de terre"/>
        <s v="CMD01582605|PEST|Radis"/>
        <s v="CMD01742608|BACT|Pomme de terre"/>
        <s v="CMD01749308|BACT|Carotte"/>
        <s v="CMD01490005|NTR|Pomme de terre"/>
        <s v="CMD01704301|MTX|Tomate"/>
        <s v="CMD01621901|MTX|Carotte"/>
        <s v="CMD01719717|SCR|Bœuf"/>
        <s v="CMD01601414|SCR|Jus de fruits"/>
        <s v="CMD01721617|MTX|Bœuf"/>
        <s v="CMD01568406|MTX|Jus de fruits"/>
        <s v="CMD01646414|PEST|Jus de fruits"/>
        <s v="CMD01790302|MTX|Jus de fruits"/>
        <s v="CMD01512612|MTX|Jus de fruits"/>
        <s v="CMD01780702|MTX|Tomate"/>
        <s v="CMD01497901|MTX|Haricots vert"/>
        <s v="CMD01749401|NTR|Tomate"/>
        <s v="CMD01626005|MTX|Pomme de terre"/>
        <s v="CMD01749304|MTX|Pomme de terre"/>
        <s v="CMD01597504|SCR|Jus de fruits"/>
        <s v="CMD01790313|MTX|Jus de fruits"/>
        <s v="CMD01595401|MTX|Radis"/>
        <s v="CMD01754804|MTX|Pomme"/>
        <s v="CMD01392203|SCR|Pomme de terre"/>
        <s v="CMD01749305|MTX|Pomme de terre"/>
        <s v="CMD01742901|MTX|Pomme"/>
        <s v="CMD01595605|MTX|Pomme de terre"/>
        <s v="CMD01626306|MTX|Pomme de terre"/>
        <s v="CMD01779602|NTR|Tomate"/>
        <s v="CMD01405005|PEST|Tomate"/>
        <s v="CMD01736901|MTX|Jus de fruits"/>
        <s v="CMD01763106|MTX|Pomme de terre"/>
        <s v="CMD01720301|MTX|Jus de fruits"/>
        <s v="CMD01509705|PLLT|Pomme de terre"/>
        <s v="CMD01392604|MTX|Pomme de terre"/>
        <s v="CMD01691807|MTX|Jus de fruits"/>
        <s v="CMD01695009|MTX|Jus de fruits"/>
        <s v="CMD01780705|NTR|Tomate"/>
        <s v="CMD01700503|MTX|Pomme de terre"/>
        <s v="CMD01763001|SCR|Tomate"/>
        <s v="CMD01695003|SCR|Jus de fruits"/>
        <s v="CMD01700502|MTX|Pomme de terre"/>
        <s v="CMD01586202|SCR|Bettrave"/>
        <s v="CMD01380508|MTX|Pomme de terre"/>
        <s v="CMD01392502|MTX|Bettrave"/>
        <s v="CMD01408202|MTX|Pomme de terre"/>
        <s v="CMD01550607|SCR|Pomme de terre"/>
        <s v="CMD01691001|MTX|Pomme de terre"/>
        <s v="CMD01746802|MTX|Carotte"/>
        <s v="CMD01687201|MTX|Pomme de terre"/>
        <s v="CMD01568430|MTX|Jus de fruits"/>
        <s v="CMD01504801|PEST|Jus de fruits"/>
        <s v="CMD00828501|NTR|Pomme de terre"/>
        <s v="CMD01692705|SCR|Bœuf"/>
        <s v="CMD01576305|NTR|Pomme de terre"/>
        <s v="CMD01685902|MTX|Pomme de terre"/>
        <s v="CMD01595502|NTR|Bettrave"/>
        <s v="CMD01646417|NTR|Jus de fruits"/>
        <s v="CMD01646431|MTX|Jus de fruits"/>
        <s v="CMD01696303|PEST|Jus de fruits"/>
        <s v="CMD01645804|MTX|Pomme de terre"/>
        <s v="CMD01572608|PEST|Jus de fruits"/>
        <s v="CMD01790307|NTR|Jus de fruits"/>
        <s v="CMD01695010|NTR|Bœuf"/>
        <s v="CMD01389603|NTR|Pomme de terre"/>
        <s v="CMD01695019|MTX|Jus de fruits"/>
        <s v="CMD01695014|MTX|Bœuf"/>
        <s v="CMD01780802|PEST|Pruneau"/>
        <s v="CMD01765704|MTX|Bettrave"/>
        <s v="CMD01780704|MTX|Orange"/>
        <s v="CMD01763112|MTX|Carotte"/>
        <s v="CMD01392603|PLLT|Pomme de terre"/>
        <s v="CMD01700501|MTX|Bettrave"/>
        <s v="CMD01737302|MTX|Jus de fruits"/>
        <s v="CMD01700504|PEST|Pomme de terre"/>
        <s v="CMD01780703|MTX|Haricots vert"/>
        <s v="CMD01693301|SCR|Tomate"/>
        <s v="CMD01595705|NTR|Bettrave"/>
        <s v="CMD01719719|MTX|Jus de fruits"/>
        <s v="CMD01509701|OGM|Pomme de terre"/>
        <s v="CMD01748533|NTR|Jus de fruits"/>
        <s v="CMD01490006|PEST|Pomme de terre"/>
        <s v="CMD01719715|PEST|Bœuf"/>
        <s v="CMD01547305|PEST|Pomme de terre"/>
        <s v="CMD01714501|NTR|Jus de fruits"/>
        <s v="CMD01748517|PEST|Bœuf"/>
        <s v="CMD01573403|PEST|Carotte"/>
        <s v="CMD01503403|SCR|Pomme de terre"/>
        <s v="CMD01763106|NTR|Carotte"/>
        <s v="CMD01673002|PEST|Jus de fruits"/>
        <s v="CMD01686706|MTX|Pomme de terre"/>
        <s v="CMD01445004|PLLT|Pomme de terre"/>
        <s v="CMD01604405|SCR|Tomate"/>
        <s v="CMD01667104|SCR|Carotte"/>
        <s v="CMD01608501|NTR|Tomate"/>
        <s v="CMD01604402|SCR|Orange"/>
        <s v="CMD01645805|BACT|Carotte"/>
        <s v="CMD01572601|PLLT|Jus de fruits"/>
        <s v="CMD01625105|NTR|Pomme de terre"/>
        <s v="CMD01721620|PEST|Jus de fruits"/>
        <s v="CMD01686706|PEST|Pomme de terre"/>
        <s v="CMD01748531|MTX|Bœuf"/>
        <s v="CMD01711402|NTR|Tomate"/>
        <s v="CMD01789718|SCR|Raisin"/>
        <s v="CMD01763106|PEST|Pomme de terre"/>
        <s v="CMD01626005|SCR|Pomme de terre"/>
        <s v="CMD01770814|PEST|Raisin"/>
        <s v="CMD01780706|NTR|Tomate"/>
        <s v="CMD01743301|MTX|Pomme"/>
        <s v="CMD01448505|SCR|Pomme de terre"/>
        <s v="CMD01697501|NTR|Jus de fruits"/>
        <s v="CMD01576301|PEST|Pomme de terre"/>
        <s v="CMD01720502|BACT|Jus de fruits"/>
        <s v="CMD01743708|MTX|Carotte"/>
        <s v="CMD01646422|SCR|Jus de fruits"/>
        <s v="CMD01790403|MTX|Tomate"/>
        <s v="CMD01745106|MTX|Bettrave"/>
        <s v="CMD01766802|NTR|Pomme de terre"/>
        <s v="CMD01568802|PEST|Pomme de terre"/>
        <s v="CMD01576305|PEST|Pomme de terre"/>
        <s v="CMD01754807|NTR|Bœuf"/>
        <s v="CMD01461705|NTR|Tomate"/>
        <s v="CMD01695001|PEST|Jus de fruits"/>
        <s v="CMD01359003|BACT|Pomme de terre"/>
        <s v="CMD01568806|NTR|Bettrave"/>
        <s v="CMD01722201|SCR|Jus de fruits"/>
        <s v="CMD01743701|NTR|Pomme de terre"/>
        <s v="CMD01645807|NTR|Pomme de terre"/>
        <s v="CMD01582601|NTR|Pomme de terre"/>
        <s v="CMD01646450|SCR|Jus de fruits"/>
        <s v="CMD01609002|PEST|Pomme de terre"/>
        <m/>
        <s v="CMD01601432|PEST" u="1"/>
        <s v="CMD01591704|SCR" u="1"/>
        <s v="CMD01763001|MTX" u="1"/>
        <s v="CMD01772201|MTX" u="1"/>
        <s v="CMD01761802|SCR" u="1"/>
        <s v="CMD01502005|PEST" u="1"/>
        <s v="CMD01572005|PEST" u="1"/>
        <s v="CMD01721401|NTR" u="1"/>
        <s v="CMD01773401|SCR" u="1"/>
        <s v="CMD01711402|NTR" u="1"/>
        <s v="CMD01790407|PEST" u="1"/>
        <s v="CMD01550611|NTR" u="1"/>
        <s v="CMD01750601|NTR" u="1"/>
        <s v="CMD01742604|SCR" u="1"/>
        <s v="CMD01678504|NTR" u="1"/>
        <s v="CMD01665307|PLLT" u="1"/>
        <s v="CMD01743708|PLLT" u="1"/>
        <s v="CMD01448505|MTX" u="1"/>
        <s v="CMD01592102|NTR" u="1"/>
        <s v="CMD01711403|NTR" u="1"/>
        <s v="CMD01743004|MTX" u="1"/>
        <s v="CMD01763003|MTX" u="1"/>
        <s v="CMD01572602|MTG" u="1"/>
        <s v="CMD01572613|SCR" u="1"/>
        <s v="CMD01678508|MTX" u="1"/>
        <s v="CMD01790408|PEST" u="1"/>
        <s v="CMD01742605|SCR" u="1"/>
        <s v="CMD01763110|MTX" u="1"/>
        <s v="CMD01448506|MTX" u="1"/>
        <s v="CMD01720515|PEST" u="1"/>
        <s v="CMD01684601|PLLT" u="1"/>
        <s v="CMD01700501|PEST" u="1"/>
        <s v="CMD01720501|PEST" u="1"/>
        <s v="CMD01761805|SCR" u="1"/>
        <s v="CMD01503403|SCR" u="1"/>
        <s v="CMD01700701|MTX" u="1"/>
        <s v="CMD01721620|MTX" u="1"/>
        <s v="CMD01790409|PEST" u="1"/>
        <s v="CMD01743002|NTR" u="1"/>
        <s v="CMD01772201|NTR" u="1"/>
        <s v="CMD01711301|PEST" u="1"/>
        <s v="CMD01715401|PLLT" u="1"/>
        <s v="CMD01742606|SCR" u="1"/>
        <s v="CMD01763111|MTX" u="1"/>
        <s v="CMD01763005|MTX" u="1"/>
        <s v="CMD01773001|NTR" u="1"/>
        <s v="CMD01546201|PLLT" u="1"/>
        <s v="CMD01646442|PLLT" u="1"/>
        <s v="CMD01684602|PLLT" u="1"/>
        <s v="CMD01700502|PEST" u="1"/>
        <s v="CMD01702101|PEST" u="1"/>
        <s v="CMD01761806|SCR" u="1"/>
        <s v="CMD01700702|MTX" u="1"/>
        <s v="CMD01721621|MTX" u="1"/>
        <s v="CMD01448504|NTR" u="1"/>
        <s v="CMD01710005|BACT" u="1"/>
        <s v="CMD01599501|OGM" u="1"/>
        <s v="CMD01743003|NTR" u="1"/>
        <s v="CMD01595402|PLLT" u="1"/>
        <s v="CMD01627001|PLLT" u="1"/>
        <s v="CMD01711302|PEST" u="1"/>
        <s v="CMD01737001|PLLT" u="1"/>
        <s v="CMD01741302|PEST" u="1"/>
        <s v="CMD01742607|SCR" u="1"/>
        <s v="CMD01763112|MTX" u="1"/>
        <s v="CMD01648601|NTR" u="1"/>
        <s v="CMD01763006|MTX" u="1"/>
        <s v="CMD01601423|PEST" u="1"/>
        <s v="CMD01700503|PEST" u="1"/>
        <s v="CMD01448505|NTR" u="1"/>
        <s v="CMD01763003|NTR" u="1"/>
        <s v="CMD01497002|PLLT" u="1"/>
        <s v="CMD01595403|PLLT" u="1"/>
        <s v="CMD01711303|PEST" u="1"/>
        <s v="CMD01750701|MTX" u="1"/>
        <s v="CMD01448509|MTX" u="1"/>
        <s v="CMD01501902|MTG" u="1"/>
        <s v="CMD01684604|PLLT" u="1"/>
        <s v="CMD01700504|PEST" u="1"/>
        <s v="CMD01742701|SCR" u="1"/>
        <s v="CMD01490007|BACT" u="1"/>
        <s v="CMD01678601|NTR" u="1"/>
        <s v="CMD01763004|NTR" u="1"/>
        <s v="CMD01711304|PEST" u="1"/>
        <s v="CMD01763114|MTX" u="1"/>
        <s v="CMD01771511|NTR" u="1"/>
        <s v="CMD01550611|PEST" u="1"/>
        <s v="CMD01700701|NTR" u="1"/>
        <s v="CMD01743101|MTX" u="1"/>
        <s v="CMD01745103|MTG" u="1"/>
        <s v="CMD01380508|MTX" u="1"/>
        <s v="CMD01546204|PLLT" u="1"/>
        <s v="CMD01684605|PLLT" u="1"/>
        <s v="CMD01763111|NTR" u="1"/>
        <s v="CMD01762301|MTX" u="1"/>
        <s v="CMD01771501|MTX" u="1"/>
        <s v="CMD01448507|NTR" u="1"/>
        <s v="CMD01742702|SCR" u="1"/>
        <s v="CMD01490008|BACT" u="1"/>
        <s v="CMD01711305|PEST" u="1"/>
        <s v="CMD01576311|PLLT" u="1"/>
        <s v="CMD01700702|NTR" u="1"/>
        <s v="CMD01721621|NTR" u="1"/>
        <s v="CMD01763101|MTX" u="1"/>
        <s v="CMD01772301|MTX" u="1"/>
        <s v="CMD01376205|PLLT" u="1"/>
        <s v="CMD01546205|PLLT" u="1"/>
        <s v="CMD01601426|PEST" u="1"/>
        <s v="CMD01601412|PEST" u="1"/>
        <s v="CMD01630101|BACT" u="1"/>
        <s v="CMD01780702|MTX" u="1"/>
        <s v="CMD01715103|SCR" u="1"/>
        <s v="CMD01742703|SCR" u="1"/>
        <s v="CMD01773501|SCR" u="1"/>
        <s v="CMD01380506|NTR" u="1"/>
        <s v="CMD01357904|OGM" u="1"/>
        <s v="CMD01429401|NTR" u="1"/>
        <s v="CMD01771513|NTR" u="1"/>
        <s v="CMD01643203|OGM" u="1"/>
        <s v="CMD01743103|MTX" u="1"/>
        <s v="CMD01601427|PEST" u="1"/>
        <s v="CMD01720507|PEST" u="1"/>
        <s v="CMD01763113|NTR" u="1"/>
        <s v="CMD01721502|NTR" u="1"/>
        <s v="CMD01732301|NTR" u="1"/>
        <s v="CMD01750701|NTR" u="1"/>
        <s v="CMD01762303|MTX" u="1"/>
        <s v="CMD01780703|MTX" u="1"/>
        <s v="CMD01795103|MTG" u="1"/>
        <s v="CMD01392601|SCR" u="1"/>
        <s v="CMD01721612|MTX" u="1"/>
        <s v="CMD01753503|SCR" u="1"/>
        <s v="CMD01550605|NTR" u="1"/>
        <s v="CMD01592202|NTR" u="1"/>
        <s v="CMD01743104|MTX" u="1"/>
        <s v="CMD01745106|MTG" u="1"/>
        <s v="CMD01763103|MTX" u="1"/>
        <s v="CMD01546207|PLLT" u="1"/>
        <s v="CMD01550609|MTX" u="1"/>
        <s v="CMD01743101|NTR" u="1"/>
        <s v="CMD01771504|MTX" u="1"/>
        <s v="CMD01780704|MTX" u="1"/>
        <s v="CMD01392602|SCR" u="1"/>
        <s v="CMD01721613|MTX" u="1"/>
        <s v="CMD01753504|SCR" u="1"/>
        <s v="CMD01770811|MTX" u="1"/>
        <s v="CMD01497804|MTX" u="1"/>
        <s v="CMD01763104|MTX" u="1"/>
        <s v="CMD01780701|NTR" u="1"/>
        <s v="CMD01360601|PEST" u="1"/>
        <s v="CMD01470601|PEST" u="1"/>
        <s v="CMD01550601|PEST" u="1"/>
        <s v="CMD01734701|PLLT" u="1"/>
        <s v="CMD01501904|SCR" u="1"/>
        <s v="CMD00132108|PEST" u="1"/>
        <s v="CMD01570104|BACT" u="1"/>
        <s v="CMD01780705|MTX" u="1"/>
        <s v="CMD01691010|BACT" u="1"/>
        <s v="CMD01691401|PEST" u="1"/>
        <s v="CMD01711401|PEST" u="1"/>
        <s v="CMD01392603|SCR" u="1"/>
        <s v="CMD01780702|NTR" u="1"/>
        <s v="CMD01392201|PEST" u="1"/>
        <s v="CMD01474702|PLLT" u="1"/>
        <s v="CMD01592201|PEST" u="1"/>
        <s v="CMD01650602|PEST" u="1"/>
        <s v="CMD01734702|PLLT" u="1"/>
        <s v="CMD01772201|PEST" u="1"/>
        <s v="CMD01501905|SCR" u="1"/>
        <s v="CMD01602501|OGM" u="1"/>
        <s v="CMD01353002|NTR" u="1"/>
        <s v="CMD01743103|NTR" u="1"/>
        <s v="CMD01762306|MTX" u="1"/>
        <s v="CMD01763102|NTR" u="1"/>
        <s v="CMD01780706|MTX" u="1"/>
        <s v="CMD01517101|PLLT" u="1"/>
        <s v="CMD01601402|PEST" u="1"/>
        <s v="CMD01627101|PLLT" u="1"/>
        <s v="CMD01691402|PEST" u="1"/>
        <s v="CMD01711402|PEST" u="1"/>
        <s v="CMD01743001|PEST" u="1"/>
        <s v="CMD01773001|PEST" u="1"/>
        <s v="CMD01721615|MTX" u="1"/>
        <s v="CMD01573501|SCR" u="1"/>
        <s v="CMD01603301|OGM" u="1"/>
        <s v="CMD01772801|MTG" u="1"/>
        <s v="CMD01763106|MTX" u="1"/>
        <s v="CMD01780703|NTR" u="1"/>
        <s v="CMD01392202|PEST" u="1"/>
        <s v="CMD01550603|PEST" u="1"/>
        <s v="CMD01592202|PEST" u="1"/>
        <s v="CMD01650603|PEST" u="1"/>
        <s v="CMD01704401|SCR" u="1"/>
        <s v="CMD01601417|PEST" u="1"/>
        <s v="CMD01392205|MTX" u="1"/>
        <s v="CMD01568804|OGM" u="1"/>
        <s v="CMD01407102|PLLT" u="1"/>
        <s v="CMD01461403|PEST" u="1"/>
        <s v="CMD01517102|PLLT" u="1"/>
        <s v="CMD01667102|PLLT" u="1"/>
        <s v="CMD01673002|PEST" u="1"/>
        <s v="CMD01691403|PEST" u="1"/>
        <s v="CMD01573102|MTX" u="1"/>
        <s v="CMD01721616|MTX" u="1"/>
        <s v="CMD01714001|MTX" u="1"/>
        <s v="CMD01750801|MTX" u="1"/>
        <s v="CMD01763107|MTX" u="1"/>
        <s v="CMD01392203|PEST" u="1"/>
        <s v="CMD01474704|PLLT" u="1"/>
        <s v="CMD01626303|PLLT" u="1"/>
        <s v="CMD01650604|PEST" u="1"/>
        <s v="CMD01745107|SCR" u="1"/>
        <s v="CMD01771510|PEST" u="1"/>
        <s v="CMD01601418|PEST" u="1"/>
        <s v="CMD01721617|MTX" u="1"/>
        <s v="CMD01795105|SCR" u="1"/>
        <s v="CMD01714002|MTX" u="1"/>
        <s v="CMD01743601|SCR" u="1"/>
        <s v="CMD01763108|MTX" u="1"/>
        <s v="CMD01771505|NTR" u="1"/>
        <s v="CMD01780705|NTR" u="1"/>
        <s v="CMD01626304|PLLT" u="1"/>
        <s v="CMD01650605|PEST" u="1"/>
        <s v="CMD01771511|PEST" u="1"/>
        <s v="CMD01780801|MTX" u="1"/>
        <s v="CMD01704403|SCR" u="1"/>
        <s v="CMD01763105|NTR" u="1"/>
        <s v="CMD01461405|PEST" u="1"/>
        <s v="CMD01667104|PLLT" u="1"/>
        <s v="CMD01743004|PEST" u="1"/>
        <s v="CMD01497901|MTX" u="1"/>
        <s v="CMD01721618|MTX" u="1"/>
        <s v="CMD01754812|PLLT" u="1"/>
        <s v="CMD01509701|OGM" u="1"/>
        <s v="CMD01603304|OGM" u="1"/>
        <s v="CMD01721604|MTX" u="1"/>
        <s v="CMD01770802|MTX" u="1"/>
        <s v="CMD01772801|SCR" u="1"/>
        <s v="CMD01762306|NTR" u="1"/>
        <s v="CMD01780706|NTR" u="1"/>
        <s v="CMD01470606|PEST" u="1"/>
        <s v="CMD01780201|BACT" u="1"/>
        <s v="CMD01372701|SCR" u="1"/>
        <s v="CMD01753602|SCR" u="1"/>
        <s v="CMD01763106|NTR" u="1"/>
        <s v="CMD01407105|PLLT" u="1"/>
        <s v="CMD01743005|PEST" u="1"/>
        <s v="CMD01359603|OGM" u="1"/>
        <s v="CMD01721619|MTX" u="1"/>
        <s v="CMD01721605|MTX" u="1"/>
        <s v="CMD01774001|MTX" u="1"/>
        <s v="CMD01762307|NTR" u="1"/>
        <s v="CMD01771507|NTR" u="1"/>
        <s v="CMD01516306|PLLT" u="1"/>
        <s v="CMD01550607|PEST" u="1"/>
        <s v="CMD01763112|PEST" u="1"/>
        <s v="CMD01721602|NTR" u="1"/>
        <s v="CMD01750801|NTR" u="1"/>
        <s v="CMD01784001|MTX" u="1"/>
        <s v="CMD01753603|SCR" u="1"/>
        <s v="CMD01461407|PEST" u="1"/>
        <s v="CMD01763006|PEST" u="1"/>
        <s v="CMD01497903|MTX" u="1"/>
        <s v="CMD01509703|OGM" u="1"/>
        <s v="CMD01720803|NTR" u="1"/>
        <s v="CMD01721606|MTX" u="1"/>
        <s v="CMD01721620|PEST" u="1"/>
        <s v="CMD01765202|SCR" u="1"/>
        <s v="CMD01550608|PEST" u="1"/>
        <s v="CMD01721617|NTR" u="1"/>
        <s v="CMD01770815|NTR" u="1"/>
        <s v="CMD01763113|PEST" u="1"/>
        <s v="CMD01360701|NTR" u="1"/>
        <s v="CMD01721603|NTR" u="1"/>
        <s v="CMD01646428|PLLT" u="1"/>
        <s v="CMD01763007|PEST" u="1"/>
        <s v="CMD01578901|OGM" u="1"/>
        <s v="CMD01721607|MTX" u="1"/>
        <s v="CMD01780801|NTR" u="1"/>
        <s v="CMD01670701|PEST" u="1"/>
        <s v="CMD01750701|PEST" u="1"/>
        <s v="CMD01754801|PLLT" u="1"/>
        <s v="CMD01790310|BACT" u="1"/>
        <s v="CMD01552804|MTG" u="1"/>
        <s v="CMD01765203|SCR" u="1"/>
        <s v="CMD01762309|NTR" u="1"/>
        <s v="CMD01490204|BACT" u="1"/>
        <s v="CMD01763114|PEST" u="1"/>
        <s v="CMD01721604|NTR" u="1"/>
        <s v="CMD01780805|MTX" u="1"/>
        <s v="CMD01784003|MTX" u="1"/>
        <s v="CMD01763109|NTR" u="1"/>
        <s v="CMD01698801|MTX" u="1"/>
        <s v="CMD01770806|MTX" u="1"/>
        <s v="CMD01586401|PLLT" u="1"/>
        <s v="CMD01592301|PEST" u="1"/>
        <s v="CMD01646401|PLLT" u="1"/>
        <s v="CMD01732301|PEST" u="1"/>
        <s v="CMD01772301|PEST" u="1"/>
        <s v="CMD01765204|SCR" u="1"/>
        <s v="CMD01721605|NTR" u="1"/>
        <s v="CMD01784004|MTX" u="1"/>
        <s v="CMD01463101|PEST" u="1"/>
        <s v="CMD01627201|PLLT" u="1"/>
        <s v="CMD01687201|PLLT" u="1"/>
        <s v="CMD01737201|PLLT" u="1"/>
        <s v="CMD01771502|PEST" u="1"/>
        <s v="CMD01646416|PLLT" u="1"/>
        <s v="CMD01770807|MTX" u="1"/>
        <s v="CMD01780803|NTR" u="1"/>
        <s v="CMD01478001|PLLT" u="1"/>
        <s v="CMD01658001|PLLT" u="1"/>
        <s v="CMD01748001|PLLT" u="1"/>
        <s v="CMD01762302|PEST" u="1"/>
        <s v="CMD01780703|PEST" u="1"/>
        <s v="CMD01552806|MTG" u="1"/>
        <s v="CMD01721503|PEST" u="1"/>
        <s v="CMD01737202|PLLT" u="1"/>
        <s v="CMD01621802|OGM" u="1"/>
        <s v="CMD01509707|OGM" u="1"/>
        <s v="CMD01698803|MTX" u="1"/>
        <s v="CMD01658002|PLLT" u="1"/>
        <s v="CMD01762303|PEST" u="1"/>
        <s v="CMD01721610|PEST" u="1"/>
        <s v="CMD01389607|OGM" u="1"/>
        <s v="CMD01645604|PLLT" u="1"/>
        <s v="CMD01763103|PEST" u="1"/>
        <s v="CMD01491703|OGM" u="1"/>
        <s v="CMD01743301|MTX" u="1"/>
        <s v="CMD01698804|MTX" u="1"/>
        <s v="CMD01784003|NTR" u="1"/>
        <s v="CMD01754805|PLLT" u="1"/>
        <s v="CMD01762304|PEST" u="1"/>
        <s v="CMD01721611|PEST" u="1"/>
        <s v="CMD01753701|SCR" u="1"/>
        <s v="CMD01698801|NTR" u="1"/>
        <s v="CMD01721608|NTR" u="1"/>
        <s v="CMD01784007|MTX" u="1"/>
        <s v="CMD01763104|PEST" u="1"/>
        <s v="CMD01743705|MTG" u="1"/>
        <s v="CMD01780806|NTR" u="1"/>
        <s v="CMD01784004|NTR" u="1"/>
        <s v="CMD01754806|PLLT" u="1"/>
        <s v="CMD01780706|PEST" u="1"/>
        <s v="CMD01570806|MTX" u="1"/>
        <s v="CMD01790301|BACT" u="1"/>
        <s v="CMD01698802|NTR" u="1"/>
        <s v="CMD01698806|MTX" u="1"/>
        <s v="CMD01646406|PLLT" u="1"/>
        <s v="CMD01378903|OGM" u="1"/>
        <s v="CMD01721613|PEST" u="1"/>
        <s v="CMD01750302|BACT" u="1"/>
        <s v="CMD01664202|OGM" u="1"/>
        <s v="CMD01453106|PEST" u="1"/>
        <s v="CMD01763106|PEST" u="1"/>
        <s v="CMD01770814|PEST" u="1"/>
        <s v="CMD01360801|NTR" u="1"/>
        <s v="CMD01753704|SCR" u="1"/>
        <s v="CMD01771508|PEST" u="1"/>
        <s v="CMD01608901|NTR" u="1"/>
        <s v="CMD01414901|PLLT" u="1"/>
        <s v="CMD01780801|PEST" u="1"/>
        <s v="CMD01784901|PLLT" u="1"/>
        <s v="CMD01743705|SCR" u="1"/>
        <s v="CMD01595701|PLLT" u="1"/>
        <s v="CMD01624120|PEST" u="1"/>
        <s v="CMD01721601|PEST" u="1"/>
        <s v="CMD01571701|MTX" u="1"/>
        <s v="CMD01698805|NTR" u="1"/>
        <s v="CMD01763108|PEST" u="1"/>
        <s v="CMD01608902|NTR" u="1"/>
        <s v="CMD01586501|PLLT" u="1"/>
        <s v="CMD01770802|PEST" u="1"/>
        <s v="CMD01780802|PEST" u="1"/>
        <s v="CMD01418901|MTX" u="1"/>
        <s v="CMD01445001|OGM" u="1"/>
        <s v="CMD01743706|SCR" u="1"/>
        <s v="CMD01721616|PEST" u="1"/>
        <s v="CMD01392404|MTX" u="1"/>
        <s v="CMD01664205|OGM" u="1"/>
        <s v="CMD01671806|OGM" u="1"/>
        <s v="CMD01392401|NTR" u="1"/>
        <s v="CMD01654001|PEST" u="1"/>
        <s v="CMD01672402|PEST" u="1"/>
        <s v="CMD01714001|PEST" u="1"/>
        <s v="CMD01714903|PLLT" u="1"/>
        <s v="CMD01780803|PEST" u="1"/>
        <s v="CMD01784001|PEST" u="1"/>
        <s v="CMD01552503|MTX" u="1"/>
        <s v="CMD01743707|SCR" u="1"/>
        <s v="CMD01704201|MTX" u="1"/>
        <s v="CMD01695018|OGM" u="1"/>
        <s v="CMD01721617|PEST" u="1"/>
        <s v="CMD01643202|PEST" u="1"/>
        <s v="CMD01721603|PEST" u="1"/>
        <s v="CMD01512612|MTX" u="1"/>
        <s v="CMD01603502|OGM" u="1"/>
        <s v="CMD01698807|NTR" u="1"/>
        <s v="CMD01714601|SCR" u="1"/>
        <s v="CMD01392402|NTR" u="1"/>
        <s v="CMD01612403|PEST" u="1"/>
        <s v="CMD01654002|PEST" u="1"/>
        <s v="CMD01672403|PEST" u="1"/>
        <s v="CMD01780804|PEST" u="1"/>
        <s v="CMD01552504|MTX" u="1"/>
        <s v="CMD01715001|MTX" u="1"/>
        <s v="CMD01742601|MTX" u="1"/>
        <s v="CMD01721618|PEST" u="1"/>
        <s v="CMD01621903|OGM" u="1"/>
        <s v="CMD01743401|MTX" u="1"/>
        <s v="CMD01608905|NTR" u="1"/>
        <s v="CMD01628103|PLLT" u="1"/>
        <s v="CMD01780805|PEST" u="1"/>
        <s v="CMD01552505|MTX" u="1"/>
        <s v="CMD01735001|MTX" u="1"/>
        <s v="CMD01461605|PEST" u="1"/>
        <s v="CMD01721605|PEST" u="1"/>
        <s v="CMD01552502|NTR" u="1"/>
        <s v="CMD01743402|MTX" u="1"/>
        <s v="CMD01392405|PEST" u="1"/>
        <s v="CMD01735002|MTX" u="1"/>
        <s v="CMD01742603|MTX" u="1"/>
        <s v="CMD01547305|PLLT" u="1"/>
        <s v="CMD01721606|PEST" u="1"/>
        <s v="CMD01552503|NTR" u="1"/>
        <s v="CMD01572612|MTX" u="1"/>
        <s v="CMD01704201|NTR" u="1"/>
        <s v="CMD01612406|PEST" u="1"/>
        <s v="CMD01784005|PEST" u="1"/>
        <s v="CMD01445006|OGM" u="1"/>
        <s v="CMD01742604|MTX" u="1"/>
        <s v="CMD01773802|SCR" u="1"/>
        <s v="CMD01351607|PEST" u="1"/>
        <s v="CMD01742601|NTR" u="1"/>
        <s v="CMD01761804|MTX" u="1"/>
        <s v="CMD01392502|MTX" u="1"/>
        <s v="CMD01761801|NTR" u="1"/>
        <s v="CMD01418904|NTR" u="1"/>
        <s v="CMD01735001|NTR" u="1"/>
        <s v="CMD01742602|NTR" u="1"/>
        <s v="CMD01761805|MTX" u="1"/>
        <s v="CMD01601430|BACT" u="1"/>
        <s v="CMD01790404|BACT" u="1"/>
        <s v="CMD01392503|MTX" u="1"/>
        <s v="CMD01742606|MTX" u="1"/>
        <s v="CMD01743402|NTR" u="1"/>
        <s v="CMD01645801|PLLT" u="1"/>
        <s v="CMD01741701|PEST" u="1"/>
        <s v="CMD01734701|MTG" u="1"/>
        <s v="CMD01761806|MTX" u="1"/>
        <s v="CMD01602501|PEST" u="1"/>
        <s v="CMD01676601|PLLT" u="1"/>
        <s v="CMD01680902|PEST" u="1"/>
        <s v="CMD01695020|PEST" u="1"/>
        <s v="CMD01408906|NTR" u="1"/>
        <s v="CMD01445802|PLLT" u="1"/>
        <s v="CMD01571702|PEST" u="1"/>
        <s v="CMD01603301|PEST" u="1"/>
        <s v="CMD01741702|PEST" u="1"/>
        <s v="CMD01743301|PEST" u="1"/>
        <s v="CMD01773301|PEST" u="1"/>
        <s v="CMD01582601|MTX" u="1"/>
        <s v="CMD01626602|PLLT" u="1"/>
        <s v="CMD01672502|PEST" u="1"/>
        <s v="CMD01704301|MTX" u="1"/>
        <s v="CMD01761804|NTR" u="1"/>
        <s v="CMD01359001|PLLT" u="1"/>
        <s v="CMD01375803|PLLT" u="1"/>
        <s v="CMD01491703|PEST" u="1"/>
        <s v="CMD01591703|PEST" u="1"/>
        <s v="CMD01779001|PLLT" u="1"/>
        <s v="CMD01573402|MTX" u="1"/>
        <s v="CMD01614401|OGM" u="1"/>
        <s v="CMD01659801|NTR" u="1"/>
        <s v="CMD01408202|PLLT" u="1"/>
        <s v="CMD01552503|PEST" u="1"/>
        <s v="CMD01695022|PEST" u="1"/>
        <s v="CMD01691810|PEST" u="1"/>
        <s v="CMD01604402|OGM" u="1"/>
        <s v="CMD01742701|MTX" u="1"/>
        <s v="CMD01359002|PLLT" u="1"/>
        <s v="CMD01603303|PEST" u="1"/>
        <s v="CMD01609002|PLLT" u="1"/>
        <s v="CMD01645804|PLLT" u="1"/>
        <s v="CMD01595404|MTG" u="1"/>
        <s v="CMD01546203|SCR" u="1"/>
        <s v="CMD01714702|SCR" u="1"/>
        <s v="CMD01734701|SCR" u="1"/>
        <s v="CMD01742606|NTR" u="1"/>
        <s v="CMD01552504|PEST" u="1"/>
        <s v="CMD01720514|BACT" u="1"/>
        <s v="CMD01715102|MTX" u="1"/>
        <s v="CMD01742702|MTX" u="1"/>
        <s v="CMD01461705|PEST" u="1"/>
        <s v="CMD01603304|PEST" u="1"/>
        <s v="CMD01645805|PLLT" u="1"/>
        <s v="CMD01572611|PEST" u="1"/>
        <s v="CMD01668310|PLLT" u="1"/>
        <s v="CMD01586202|SCR" u="1"/>
        <s v="CMD01745101|MTX" u="1"/>
        <s v="CMD01552505|PEST" u="1"/>
        <s v="CMD01582601|NTR" u="1"/>
        <s v="CMD01359004|PLLT" u="1"/>
        <s v="CMD01603305|PEST" u="1"/>
        <s v="CMD01645806|PLLT" u="1"/>
        <s v="CMD01693305|PEST" u="1"/>
        <s v="CMD01546205|SCR" u="1"/>
        <s v="CMD01704301|NTR" u="1"/>
        <s v="CMD01552506|PEST" u="1"/>
        <s v="CMD01573402|NTR" u="1"/>
        <s v="CMD01720502|BACT" u="1"/>
        <s v="CMD01626003|OGM" u="1"/>
        <s v="CMD01664402|OGM" u="1"/>
        <s v="CMD01773902|SCR" u="1"/>
        <s v="CMD01711302|BACT" u="1"/>
        <s v="CMD01546206|SCR" u="1"/>
        <s v="CMD01715101|NTR" u="1"/>
        <s v="CMD01745103|MTX" u="1"/>
        <s v="CMD01552507|PEST" u="1"/>
        <s v="CMD01573403|NTR" u="1"/>
        <s v="CMD01668313|PLLT" u="1"/>
        <s v="CMD01742702|NTR" u="1"/>
        <s v="CMD01576312|SCR" u="1"/>
        <s v="CMD01408207|PLLT" u="1"/>
        <s v="CMD01626005|OGM" u="1"/>
        <s v="CMD01753505|MTX" u="1"/>
        <s v="CMD01375901|PLLT" u="1"/>
        <s v="CMD01279705|NTR" u="1"/>
        <s v="CMD01572615|PEST" u="1"/>
        <s v="CMD01742703|NTR" u="1"/>
        <s v="CMD01753502|NTR" u="1"/>
        <s v="CMD01582601|PEST" u="1"/>
        <s v="CMD01742601|PEST" u="1"/>
        <s v="CMD01601425|BACT" u="1"/>
        <s v="CMD01392604|MTX" u="1"/>
        <s v="CMD01626006|OGM" u="1"/>
        <s v="CMD01503401|PEST" u="1"/>
        <s v="CMD01597501|PLLT" u="1"/>
        <s v="CMD01701802|PEST" u="1"/>
        <s v="CMD01773401|PEST" u="1"/>
        <s v="CMD01572616|PEST" u="1"/>
        <s v="CMD01392601|NTR" u="1"/>
        <s v="CMD01745106|MTX" u="1"/>
        <s v="CMD01753503|NTR" u="1"/>
        <s v="CMD01582602|PEST" u="1"/>
        <s v="CMD01608301|PLLT" u="1"/>
        <s v="CMD01618301|PLLT" u="1"/>
        <s v="CMD01668301|PLLT" u="1"/>
        <s v="CMD01704201|PEST" u="1"/>
        <s v="CMD01742602|PEST" u="1"/>
        <s v="CMD01501906|MTX" u="1"/>
        <s v="CMD01392605|MTX" u="1"/>
        <s v="CMD01626007|OGM" u="1"/>
        <s v="CMD01745103|NTR" u="1"/>
        <s v="CMD01794301|NTR" u="1"/>
        <s v="CMD01375903|PLLT" u="1"/>
        <s v="CMD01445001|PEST" u="1"/>
        <s v="CMD01503402|PEST" u="1"/>
        <s v="CMD01568422|PLLT" u="1"/>
        <s v="CMD01573402|PEST" u="1"/>
        <s v="CMD01695001|PEST" u="1"/>
        <s v="CMD01761803|PEST" u="1"/>
        <s v="CMD01501903|NTR" u="1"/>
        <s v="CMD01573502|MTX" u="1"/>
        <s v="CMD01659901|NTR" u="1"/>
        <s v="CMD01795101|NTR" u="1"/>
        <s v="CMD01582603|PEST" u="1"/>
        <s v="CMD01672603|PEST" u="1"/>
        <s v="CMD01516304|SCR" u="1"/>
        <s v="CMD01576301|SCR" u="1"/>
        <s v="CMD01695016|PEST" u="1"/>
        <s v="CMD01445002|PEST" u="1"/>
        <s v="CMD01573403|PEST" u="1"/>
        <s v="CMD01761804|PEST" u="1"/>
        <s v="CMD01501904|NTR" u="1"/>
        <s v="CMD01743601|MTX" u="1"/>
        <s v="CMD01742604|PEST" u="1"/>
        <s v="CMD01753601|MTX" u="1"/>
        <s v="CMD01660001|MTG" u="1"/>
        <s v="CMD01706402|SCR" u="1"/>
        <s v="CMD01715602|SCR" u="1"/>
        <s v="CMD01375905|PLLT" u="1"/>
        <s v="CMD01445003|PEST" u="1"/>
        <s v="CMD01503404|PEST" u="1"/>
        <s v="CMD01501905|NTR" u="1"/>
        <s v="CMD01568410|PLLT" u="1"/>
        <s v="CMD01754815|SCR" u="1"/>
        <s v="CMD01392604|NTR" u="1"/>
        <s v="CMD01572605|PEST" u="1"/>
        <s v="CMD01582605|PEST" u="1"/>
        <s v="CMD01668304|PLLT" u="1"/>
        <s v="CMD01686705|PLLT" u="1"/>
        <s v="CMD01576303|SCR" u="1"/>
        <s v="CMD01704404|MTX" u="1"/>
        <s v="CMD01753602|MTX" u="1"/>
        <s v="CMD01695018|PEST" u="1"/>
        <s v="CMD01503405|PEST" u="1"/>
        <s v="CMD01761806|PEST" u="1"/>
        <s v="CMD01376207|SCR" u="1"/>
        <s v="CMD01461401|BACT" u="1"/>
        <s v="CMD01704401|NTR" u="1"/>
        <s v="CMD01754816|SCR" u="1"/>
        <s v="CMD01765201|MTX" u="1"/>
        <s v="CMD01747201|SCR" u="1"/>
        <s v="CMD01754802|SCR" u="1"/>
        <s v="CMD01392605|NTR" u="1"/>
        <s v="CMD01592201|BACT" u="1"/>
        <s v="CMD01695019|PEST" u="1"/>
        <s v="CMD01745107|NTR" u="1"/>
        <s v="CMD01405005|PEST" u="1"/>
        <s v="CMD01695005|PEST" u="1"/>
        <s v="CMD01704402|NTR" u="1"/>
        <s v="CMD01742801|NTR" u="1"/>
        <s v="CMD01765202|MTX" u="1"/>
        <s v="CMD01754803|SCR" u="1"/>
        <s v="CMD01572607|PEST" u="1"/>
        <s v="CMD01668306|PLLT" u="1"/>
        <s v="CMD01742607|PEST" u="1"/>
        <s v="CMD01592202|BACT" u="1"/>
        <s v="CMD01695006|PEST" u="1"/>
        <s v="CMD01704403|NTR" u="1"/>
        <s v="CMD01753601|NTR" u="1"/>
        <s v="CMD01552801|MTX" u="1"/>
        <s v="CMD01572608|PEST" u="1"/>
        <s v="CMD01582608|PEST" u="1"/>
        <s v="CMD01742608|PEST" u="1"/>
        <s v="CMD01621901|PEST" u="1"/>
        <s v="CMD01601418|BACT" u="1"/>
        <s v="CMD01665304|OGM" u="1"/>
        <s v="CMD01772701|PEST" u="1"/>
        <s v="CMD01552802|MTX" u="1"/>
        <s v="CMD01572609|PEST" u="1"/>
        <s v="CMD01664208|PEST" u="1"/>
        <s v="CMD01392204|BACT" u="1"/>
        <s v="CMD01650605|BACT" u="1"/>
        <s v="CMD01765201|NTR" u="1"/>
        <s v="CMD01503501|PEST" u="1"/>
        <s v="CMD01573501|PEST" u="1"/>
        <s v="CMD01621902|PEST" u="1"/>
        <s v="CMD01748521|PLLT" u="1"/>
        <s v="CMD01753501|PEST" u="1"/>
        <s v="CMD01763110|BACT" u="1"/>
        <s v="CMD01512801|NTR" u="1"/>
        <s v="CMD01714903|MTG" u="1"/>
        <s v="CMD01474301|PEST" u="1"/>
        <s v="CMD01648401|PLLT" u="1"/>
        <s v="CMD01672702|PEST" u="1"/>
        <s v="CMD01704301|PEST" u="1"/>
        <s v="CMD01742702|PEST" u="1"/>
        <s v="CMD01748536|PLLT" u="1"/>
        <s v="CMD01501903|PEST" u="1"/>
        <s v="CMD01569201|PLLT" u="1"/>
        <s v="CMD01573502|PEST" u="1"/>
        <s v="CMD01603502|PEST" u="1"/>
        <s v="CMD01621903|PEST" u="1"/>
        <s v="CMD01715101|PEST" u="1"/>
        <s v="CMD01763111|BACT" u="1"/>
        <s v="CMD01568416|PLLT" u="1"/>
        <s v="CMD01753604|NTR" u="1"/>
        <s v="CMD01742703|PEST" u="1"/>
        <s v="CMD01552804|MTX" u="1"/>
        <s v="CMD01742901|MTX" u="1"/>
        <s v="CMD01359202|PLLT" u="1"/>
        <s v="CMD01501904|PEST" u="1"/>
        <s v="CMD01573503|PEST" u="1"/>
        <s v="CMD01603503|PEST" u="1"/>
        <s v="CMD01715102|PEST" u="1"/>
        <s v="CMD01771513|BACT" u="1"/>
        <s v="CMD01512803|NTR" u="1"/>
        <s v="CMD01586401|SCR" u="1"/>
        <s v="CMD01714502|MTX" u="1"/>
        <s v="CMD01743701|MTX" u="1"/>
        <s v="CMD01568417|PLLT" u="1"/>
        <s v="CMD01692704|PEST" u="1"/>
        <s v="CMD01630007|SCR" u="1"/>
        <s v="CMD01742902|MTX" u="1"/>
        <s v="CMD01603504|PEST" u="1"/>
        <s v="CMD01625103|PEST" u="1"/>
        <s v="CMD01748510|PLLT" u="1"/>
        <s v="CMD01743702|MTX" u="1"/>
        <s v="CMD01692705|PEST" u="1"/>
        <s v="CMD01721621|BACT" u="1"/>
        <s v="CMD01753702|MTX" u="1"/>
        <s v="CMD01773701|MTX" u="1"/>
        <s v="CMD01737301|SCR" u="1"/>
        <s v="CMD01359204|PLLT" u="1"/>
        <s v="CMD01501906|PEST" u="1"/>
        <s v="CMD01569204|PLLT" u="1"/>
        <s v="CMD01603505|PEST" u="1"/>
        <s v="CMD01704501|NTR" u="1"/>
        <s v="CMD01772301|BACT" u="1"/>
        <s v="CMD01714501|NTR" u="1"/>
        <s v="CMD01603506|PEST" u="1"/>
        <s v="CMD01621907|PEST" u="1"/>
        <s v="CMD01625105|PEST" u="1"/>
        <s v="CMD01552804|NTR" u="1"/>
        <s v="CMD01771502|BACT" u="1"/>
        <s v="CMD01773101|BACT" u="1"/>
        <s v="CMD01357201|SCR" u="1"/>
        <s v="CMD01765702|SCR" u="1"/>
        <s v="CMD01392802|MTX" u="1"/>
        <s v="CMD01743701|NTR" u="1"/>
        <s v="CMD01745106|PEST" u="1"/>
        <s v="CMD01795106|PEST" u="1"/>
        <s v="CMD01742902|NTR" u="1"/>
        <s v="CMD01755304|MTX" u="1"/>
        <s v="CMD01569207|PLLT" u="1"/>
        <s v="CMD01603508|PEST" u="1"/>
        <s v="CMD01745107|PEST" u="1"/>
        <s v="CMD01749207|PLLT" u="1"/>
        <s v="CMD01743706|MTX" u="1"/>
        <s v="CMD01512801|PEST" u="1"/>
        <s v="CMD01552801|PEST" u="1"/>
        <s v="CMD01646901|PLLT" u="1"/>
        <s v="CMD01662801|PEST" u="1"/>
        <s v="CMD01736901|PLLT" u="1"/>
        <s v="CMD01742801|PEST" u="1"/>
        <s v="CMD01793601|PEST" u="1"/>
        <s v="CMD01553702|MTX" u="1"/>
        <s v="CMD01743707|MTX" u="1"/>
        <s v="CMD01512802|PEST" u="1"/>
        <s v="CMD01552802|PEST" u="1"/>
        <s v="CMD01604401|PEST" u="1"/>
        <s v="CMD01614401|PEST" u="1"/>
        <s v="CMD01704401|PEST" u="1"/>
        <s v="CMD01600202|MTG" u="1"/>
        <s v="CMD01392805|MTX" u="1"/>
        <s v="CMD01743704|NTR" u="1"/>
        <s v="CMD01490006|SCR" u="1"/>
        <s v="CMD01553703|MTX" u="1"/>
        <s v="CMD01743708|MTX" u="1"/>
        <s v="CMD01755303|NTR" u="1"/>
        <s v="CMD01552803|PEST" u="1"/>
        <s v="CMD01614402|PEST" u="1"/>
        <s v="CMD01626001|PEST" u="1"/>
        <s v="CMD01664402|PEST" u="1"/>
        <s v="CMD01715401|MTX" u="1"/>
        <s v="CMD01553704|MTX" u="1"/>
        <s v="CMD01725401|MTX" u="1"/>
        <s v="CMD01604403|PEST" u="1"/>
        <s v="CMD01614403|PEST" u="1"/>
        <s v="CMD01626002|PEST" u="1"/>
        <s v="CMD01628503|PLLT" u="1"/>
        <s v="CMD01646904|PLLT" u="1"/>
        <s v="CMD01664403|PEST" u="1"/>
        <s v="CMD01704403|PEST" u="1"/>
        <s v="CMD01553701|NTR" u="1"/>
        <s v="CMD01691010|SCR" u="1"/>
        <s v="CMD01392804|NTR" u="1"/>
        <s v="CMD01755305|NTR" u="1"/>
        <s v="CMD01664404|PEST" u="1"/>
        <s v="CMD01704404|PEST" u="1"/>
        <s v="CMD01626302|OGM" u="1"/>
        <s v="CMD01737001|MTX" u="1"/>
        <s v="CMD01600202|SCR" u="1"/>
        <s v="CMD01597705|PLLT" u="1"/>
        <s v="CMD01765204|PEST" u="1"/>
        <s v="CMD01774601|MTX" u="1"/>
        <s v="CMD01552806|PEST" u="1"/>
        <s v="CMD01664405|PEST" u="1"/>
        <s v="CMD01714601|NTR" u="1"/>
        <s v="CMD01749305|PLLT" u="1"/>
        <s v="CMD01595704|SCR" u="1"/>
        <s v="CMD01667101|OGM" u="1"/>
        <s v="CMD01763109|BACT" u="1"/>
        <s v="CMD01626005|PEST" u="1"/>
        <s v="CMD01664406|PEST" u="1"/>
        <s v="CMD01586101|NTR" u="1"/>
        <s v="CMD01774001|BACT" u="1"/>
        <s v="CMD01784001|BACT" u="1"/>
        <s v="CMD01686301|OGM" u="1"/>
        <s v="CMD01714602|NTR" u="1"/>
        <s v="CMD01773803|MTX" u="1"/>
        <s v="CMD01660201|SCR" u="1"/>
        <s v="CMD01448507|PLLT" u="1"/>
        <s v="CMD01626006|PEST" u="1"/>
        <s v="CMD01784002|BACT" u="1"/>
        <s v="CMD01779001|SCR" u="1"/>
        <s v="CMD01497005|OGM" u="1"/>
        <s v="CMD01742901|PEST" u="1"/>
        <s v="CMD01626007|PEST" u="1"/>
        <s v="CMD01748508|PLLT" u="1"/>
        <s v="CMD01672404|BACT" u="1"/>
        <s v="CMD01780805|BACT" u="1"/>
        <s v="CMD01553701|PEST" u="1"/>
        <s v="CMD01646461|PEST" u="1"/>
        <s v="CMD01743701|PEST" u="1"/>
        <s v="CMD01484529|PEST" u="1"/>
        <s v="CMD01773802|NTR" u="1"/>
        <s v="CMD01704501|PEST" u="1"/>
        <s v="CMD01714501|PEST" u="1"/>
        <s v="CMD01429401|PLLT" u="1"/>
        <s v="CMD01553702|PEST" u="1"/>
        <s v="CMD01665301|PEST" u="1"/>
        <s v="CMD01755301|PEST" u="1"/>
        <s v="CMD01773702|PEST" u="1"/>
        <s v="CMD01714701|MTX" u="1"/>
        <s v="CMD01773803|NTR" u="1"/>
        <s v="CMD01648602|PLLT" u="1"/>
        <s v="CMD01714502|PEST" u="1"/>
        <s v="CMD01626009|PEST" u="1"/>
        <s v="CMD01553703|PEST" u="1"/>
        <s v="CMD01665302|PEST" u="1"/>
        <s v="CMD01753703|PEST" u="1"/>
        <s v="CMD01595401|MTX" u="1"/>
        <s v="CMD01748540|SCR" u="1"/>
        <s v="CMD01755303|PEST" u="1"/>
        <s v="CMD01627201|OGM" u="1"/>
        <s v="CMD01710005|OGM" u="1"/>
        <s v="CMD01734702|MTX" u="1"/>
        <s v="CMD01546201|NTR" u="1"/>
        <s v="CMD01748541|SCR" u="1"/>
        <s v="CMD01665304|PEST" u="1"/>
        <s v="CMD01749404|PLLT" u="1"/>
        <s v="CMD01546205|MTX" u="1"/>
        <s v="CMD01646451|PEST" u="1"/>
        <s v="CMD01359002|MTG" u="1"/>
        <s v="CMD01774701|MTX" u="1"/>
        <s v="CMD01568430|SCR" u="1"/>
        <s v="CMD01552501|BACT" u="1"/>
        <s v="CMD01793901|MTX" u="1"/>
        <s v="CMD01748301|SCR" u="1"/>
        <s v="CMD01665305|PEST" u="1"/>
        <s v="CMD01743706|PEST" u="1"/>
        <s v="CMD01646452|PEST" u="1"/>
        <s v="CMD01693301|BACT" u="1"/>
        <s v="CMD01407108|OGM" u="1"/>
        <s v="CMD01546203|NTR" u="1"/>
        <s v="CMD01586201|NTR" u="1"/>
        <s v="CMD01672502|BACT" u="1"/>
        <s v="CMD01695021|BACT" u="1"/>
        <s v="CMD01734701|NTR" u="1"/>
        <s v="CMD01665306|PEST" u="1"/>
        <s v="CMD01743707|PEST" u="1"/>
        <s v="CMD01755306|PEST" u="1"/>
        <s v="CMD01546207|MTX" u="1"/>
        <s v="CMD01693302|BACT" u="1"/>
        <s v="CMD01375802|SCR" u="1"/>
        <s v="CMD01546204|NTR" u="1"/>
        <s v="CMD01734702|NTR" u="1"/>
        <s v="CMD01517101|MTX" u="1"/>
        <s v="CMD01754811|MTX" u="1"/>
        <s v="CMD01665307|PEST" u="1"/>
        <s v="CMD01743708|PEST" u="1"/>
        <s v="CMD01645605|OGM" u="1"/>
        <s v="CMD01691008|SCR" u="1"/>
        <s v="CMD01595403|NTR" u="1"/>
        <s v="CMD01774701|NTR" u="1"/>
        <s v="CMD01677901|PLLT" u="1"/>
        <s v="CMD01753801|PEST" u="1"/>
        <s v="CMD01773801|PEST" u="1"/>
        <s v="CMD01754812|MTX" u="1"/>
        <s v="CMD01665308|PEST" u="1"/>
        <s v="CMD01646441|PEST" u="1"/>
        <s v="CMD01714601|PEST" u="1"/>
        <s v="CMD01778701|PLLT" u="1"/>
        <s v="CMD01568434|SCR" u="1"/>
        <s v="CMD01595404|NTR" u="1"/>
        <s v="CMD01749501|PLLT" u="1"/>
        <s v="CMD01753802|PEST" u="1"/>
        <s v="CMD01748532|SCR" u="1"/>
        <s v="CMD01376201|NTR" u="1"/>
        <s v="CMD01376201|PEST" u="1"/>
        <s v="CMD01546201|PEST" u="1"/>
        <s v="CMD01714602|PEST" u="1"/>
        <s v="CMD01576301|MTX" u="1"/>
        <s v="CMD01715601|MTX" u="1"/>
        <s v="CMD01724801|MTX" u="1"/>
        <s v="CMD01546207|NTR" u="1"/>
        <s v="CMD01595405|NTR" u="1"/>
        <s v="CMD01376205|MTX" u="1"/>
        <s v="CMD01357903|PLLT" u="1"/>
        <s v="CMD01497001|PEST" u="1"/>
        <s v="CMD01497903|PLLT" u="1"/>
        <s v="CMD01595402|PEST" u="1"/>
        <s v="CMD01715402|PEST" u="1"/>
        <s v="CMD01595501|MTX" u="1"/>
        <s v="CMD01748533|SCR" u="1"/>
        <s v="CMD01516202|PEST" u="1"/>
        <s v="CMD01586202|PEST" u="1"/>
        <s v="CMD01497002|PEST" u="1"/>
        <s v="CMD01737002|PEST" u="1"/>
        <s v="CMD01754801|MTX" u="1"/>
        <s v="CMD01546203|PEST" u="1"/>
        <s v="CMD01516306|MTX" u="1"/>
        <s v="CMD01568437|SCR" u="1"/>
        <s v="CMD01568423|SCR" u="1"/>
        <s v="CMD01746401|MTX" u="1"/>
        <s v="CMD01595404|PEST" u="1"/>
        <s v="CMD01595503|MTX" u="1"/>
        <s v="CMD01597505|MTG" u="1"/>
        <s v="CMD01761801|BACT" u="1"/>
        <s v="CMD01748535|SCR" u="1"/>
        <s v="CMD01546204|PEST" u="1"/>
        <s v="CMD01684605|PEST" u="1"/>
        <s v="CMD01714801|NTR" u="1"/>
        <s v="CMD01746802|SCR" u="1"/>
        <s v="CMD01766801|SCR" u="1"/>
        <s v="CMD01357906|PLLT" u="1"/>
        <s v="CMD01497004|PEST" u="1"/>
        <s v="CMD01595405|PEST" u="1"/>
        <s v="CMD01595504|MTX" u="1"/>
        <s v="CMD01754817|MTX" u="1"/>
        <s v="CMD01576311|PEST" u="1"/>
        <s v="CMD01748522|SCR" u="1"/>
        <s v="CMD01749201|SCR" u="1"/>
        <s v="CMD01546205|PEST" u="1"/>
        <s v="CMD01660001|MTX" u="1"/>
        <s v="CMD01497005|PEST" u="1"/>
        <s v="CMD01576312|PEST" u="1"/>
        <s v="CMD01743402|BACT" u="1"/>
        <s v="CMD01597504|SCR" u="1"/>
        <s v="CMD01748537|SCR" u="1"/>
        <s v="CMD01754804|MTX" u="1"/>
        <s v="CMD01646447|PEST" u="1"/>
        <s v="CMD01517105|NTR" u="1"/>
        <s v="CMD01568429|MTG" u="1"/>
        <s v="CMD01595502|NTR" u="1"/>
        <s v="CMD01568412|SCR" u="1"/>
        <s v="CMD01779201|SCR" u="1"/>
        <s v="CMD01445002|BACT" u="1"/>
        <s v="CMD01749203|SCR" u="1"/>
        <s v="CMD01748510|SCR" u="1"/>
        <s v="CMD01646448|PEST" u="1"/>
        <s v="CMD01779202|SCR" u="1"/>
        <s v="CMD01736901|MTG" u="1"/>
        <s v="CMD01748539|SCR" u="1"/>
        <s v="CMD01568801|PLLT" u="1"/>
        <s v="CMD01698801|PLLT" u="1"/>
        <s v="CMD01734701|PEST" u="1"/>
        <s v="CMD01754701|PEST" u="1"/>
        <s v="CMD01646449|PEST" u="1"/>
        <s v="CMD01742605|BACT" u="1"/>
        <s v="CMD01779203|SCR" u="1"/>
        <s v="CMD01576305|NTR" u="1"/>
        <s v="CMD01754807|MTX" u="1"/>
        <s v="CMD01576301|PEST" u="1"/>
        <s v="CMD01586301|PEST" u="1"/>
        <s v="CMD01626301|PEST" u="1"/>
        <s v="CMD01686301|PEST" u="1"/>
        <s v="CMD01696301|PEST" u="1"/>
        <s v="CMD01714702|PEST" u="1"/>
        <s v="CMD01601423|MTG" u="1"/>
        <s v="CMD01754804|NTR" u="1"/>
        <s v="CMD01517101|PEST" u="1"/>
        <s v="CMD01627101|PEST" u="1"/>
        <s v="CMD01667101|PEST" u="1"/>
        <s v="CMD01779602|PLLT" u="1"/>
        <s v="CMD01595601|MTX" u="1"/>
        <s v="CMD01788001|NTR" u="1"/>
        <s v="CMD01474703|PEST" u="1"/>
        <s v="CMD01626302|PEST" u="1"/>
        <s v="CMD01749206|SCR" u="1"/>
        <s v="CMD01748513|SCR" u="1"/>
        <s v="CMD01601421|SCR" u="1"/>
        <s v="CMD01517102|PEST" u="1"/>
        <s v="CMD01667102|PEST" u="1"/>
        <s v="CMD01609001|OGM" u="1"/>
        <s v="CMD01714903|MTX" u="1"/>
        <s v="CMD01576303|PEST" u="1"/>
        <s v="CMD01626303|PEST" u="1"/>
        <s v="CMD01696303|PEST" u="1"/>
        <s v="CMD01748517|MTG" u="1"/>
        <s v="CMD01490001|MTX" u="1"/>
        <s v="CMD01672005|SCR" u="1"/>
        <s v="CMD01600102|MTX" u="1"/>
        <s v="CMD01742608|BACT" u="1"/>
        <s v="CMD01667103|PEST" u="1"/>
        <s v="CMD01595603|MTX" u="1"/>
        <s v="CMD01568403|SCR" u="1"/>
        <s v="CMD01765701|MTX" u="1"/>
        <s v="CMD01774901|MTX" u="1"/>
        <s v="CMD01747701|SCR" u="1"/>
        <s v="CMD01516304|PEST" u="1"/>
        <s v="CMD01568805|PLLT" u="1"/>
        <s v="CMD01626304|PEST" u="1"/>
        <s v="CMD01748529|SCR" u="1"/>
        <s v="CMD01490002|MTX" u="1"/>
        <s v="CMD01569203|SCR" u="1"/>
        <s v="CMD01714901|NTR" u="1"/>
        <s v="CMD01737302|MTX" u="1"/>
        <s v="CMD01748515|SCR" u="1"/>
        <s v="CMD01748501|SCR" u="1"/>
        <s v="CMD01601412|MTG" u="1"/>
        <s v="CMD01754807|NTR" u="1"/>
        <s v="CMD01389605|PLLT" u="1"/>
        <s v="CMD01517104|PEST" u="1"/>
        <s v="CMD01595505|PEST" u="1"/>
        <s v="CMD01646425|PEST" u="1"/>
        <s v="CMD01667104|PEST" u="1"/>
        <s v="CMD01595604|MTX" u="1"/>
        <s v="CMD01645803|OGM" u="1"/>
        <s v="CMD01576309|NTR" u="1"/>
        <s v="CMD01576305|PEST" u="1"/>
        <s v="CMD01626305|PEST" u="1"/>
        <s v="CMD01595601|NTR" u="1"/>
        <s v="CMD01742702|BACT" u="1"/>
        <s v="CMD01626604|OGM" u="1"/>
        <s v="CMD01714902|NTR" u="1"/>
        <s v="CMD01660101|MTX" u="1"/>
        <s v="CMD01622102|SCR" u="1"/>
        <s v="CMD01568419|SCR" u="1"/>
        <s v="CMD01595605|MTX" u="1"/>
        <s v="CMD01601410|SCR" u="1"/>
        <s v="CMD01749305|MTG" u="1"/>
        <s v="CMD01778501|SCR" u="1"/>
        <s v="CMD01516306|PEST" u="1"/>
        <s v="CMD01568807|PLLT" u="1"/>
        <s v="CMD01748506|MTG" u="1"/>
        <s v="CMD01748517|SCR" u="1"/>
        <s v="CMD01601428|MTG" u="1"/>
        <s v="CMD01748503|SCR" u="1"/>
        <s v="CMD01389607|PLLT" u="1"/>
        <s v="CMD01517106|PEST" u="1"/>
        <s v="CMD01646427|PEST" u="1"/>
        <s v="CMD01568409|MTG" u="1"/>
        <s v="CMD01490001|NTR" u="1"/>
        <s v="CMD01645805|OGM" u="1"/>
        <s v="CMD01765704|MTX" u="1"/>
        <s v="CMD01445801|OGM" u="1"/>
        <s v="CMD01778502|SCR" u="1"/>
        <s v="CMD01626307|PEST" u="1"/>
        <s v="CMD01569209|MTG" u="1"/>
        <s v="CMD01595603|NTR" u="1"/>
        <s v="CMD01748518|SCR" u="1"/>
        <s v="CMD01765701|NTR" u="1"/>
        <s v="CMD01630101|NTR" u="1"/>
        <s v="CMD01603504|BACT" u="1"/>
        <s v="CMD01646414|PEST" u="1"/>
        <s v="CMD01754815|PEST" u="1"/>
        <s v="CMD01490002|NTR" u="1"/>
        <s v="CMD01784901|NTR" u="1"/>
        <s v="CMD01504801|PEST" u="1"/>
        <s v="CMD01714801|PEST" u="1"/>
        <s v="CMD01749304|SCR" u="1"/>
        <s v="CMD01595604|NTR" u="1"/>
        <s v="CMD01490006|MTX" u="1"/>
        <s v="CMD01569207|SCR" u="1"/>
        <s v="CMD01748519|SCR" u="1"/>
        <s v="CMD01645601|PEST" u="1"/>
        <s v="CMD01407108|PEST" u="1"/>
        <s v="CMD01646429|PEST" u="1"/>
        <s v="CMD01501906|BACT" u="1"/>
        <s v="CMD01646415|PEST" u="1"/>
        <s v="CMD01645807|OGM" u="1"/>
        <s v="CMD01576401|PEST" u="1"/>
        <s v="CMD01660101|NTR" u="1"/>
        <s v="CMD01749305|SCR" u="1"/>
        <s v="CMD01576309|PEST" u="1"/>
        <s v="CMD01595605|NTR" u="1"/>
        <s v="CMD01692706|BACT" u="1"/>
        <s v="CMD01595602|PEST" u="1"/>
        <s v="CMD01627201|PEST" u="1"/>
        <s v="CMD01757201|PEST" u="1"/>
        <s v="CMD01408204|OGM" u="1"/>
        <s v="CMD01721103|OGM" u="1"/>
        <s v="CMD01601414|SCR" u="1"/>
        <s v="CMD01765707|MTX" u="1"/>
        <s v="CMD01658001|PEST" u="1"/>
        <s v="CMD01748001|PEST" u="1"/>
        <s v="CMD01608301|OGM" u="1"/>
        <s v="CMD01691010|MTX" u="1"/>
        <s v="CMD01765704|NTR" u="1"/>
        <s v="CMD01509703|PLLT" u="1"/>
        <s v="CMD01645603|PEST" u="1"/>
        <s v="CMD01754818|PEST" u="1"/>
        <s v="CMD01490005|NTR" u="1"/>
        <s v="CMD01668313|OGM" u="1"/>
        <s v="CMD01692708|BACT" u="1"/>
        <s v="CMD01748508|SCR" u="1"/>
        <s v="CMD01630201|MTX" u="1"/>
        <s v="CMD01690612|SCR" u="1"/>
        <s v="CMD01749308|SCR" u="1"/>
        <s v="CMD01748201|MTX" u="1"/>
        <s v="CMD01509705|PLLT" u="1"/>
        <s v="CMD01595605|PEST" u="1"/>
        <s v="CMD01645605|PEST" u="1"/>
        <s v="CMD01391002|OGM" u="1"/>
        <s v="CMD01597703|SCR" u="1"/>
        <s v="CMD01789402|MTG" u="1"/>
        <s v="CMD01601406|MTG" u="1"/>
        <s v="CMD01650604|MTG" u="1"/>
        <s v="CMD01749401|SCR" u="1"/>
        <s v="CMD01490007|NTR" u="1"/>
        <s v="CMD01414806|PEST" u="1"/>
        <s v="CMD01586501|NTR" u="1"/>
        <s v="CMD01765707|NTR" u="1"/>
        <s v="CMD01743602|BACT" u="1"/>
        <s v="CMD01691010|NTR" u="1"/>
        <s v="CMD01749402|SCR" u="1"/>
        <s v="CMD01650602|SCR" u="1"/>
        <s v="CMD01408907|PLLT" u="1"/>
        <s v="CMD01646406|PEST" u="1"/>
        <s v="CMD01552803|BACT" u="1"/>
        <s v="CMD01668302|OGM" u="1"/>
        <s v="CMD01408209|OGM" u="1"/>
        <s v="CMD01749403|SCR" u="1"/>
        <s v="CMD01789401|SCR" u="1"/>
        <s v="CMD01578908|PLLT" u="1"/>
        <s v="CMD01754808|PEST" u="1"/>
        <s v="CMD01595703|NTR" u="1"/>
        <s v="CMD01664403|BACT" u="1"/>
        <s v="CMD01691001|MTX" u="1"/>
        <s v="CMD01597706|SCR" u="1"/>
        <s v="CMD01714901|PEST" u="1"/>
        <s v="CMD01774901|PEST" u="1"/>
        <s v="CMD01749404|SCR" u="1"/>
        <s v="CMD01646408|PEST" u="1"/>
        <s v="CMD01668304|OGM" u="1"/>
        <s v="CMD01765701|PEST" u="1"/>
        <s v="CMD01691002|MTX" u="1"/>
        <s v="CMD01750401|OGM" u="1"/>
        <s v="CMD01714902|PEST" u="1"/>
        <s v="CMD01660201|NTR" u="1"/>
        <s v="CMD01789403|SCR" u="1"/>
        <s v="CMD01646409|PEST" u="1"/>
        <s v="CMD01595705|NTR" u="1"/>
        <s v="CMD01552806|BACT" u="1"/>
        <s v="CMD01668305|OGM" u="1"/>
        <s v="CMD01686705|OGM" u="1"/>
        <s v="CMD01765702|PEST" u="1"/>
        <s v="CMD01789802|PLLT" u="1"/>
        <s v="CMD01691403|SCR" u="1"/>
        <s v="CMD01399020|NTR" u="1"/>
        <s v="CMD01628101|PEST" u="1"/>
        <s v="CMD01714903|PEST" u="1"/>
        <s v="CMD01461401|SCR" u="1"/>
        <s v="CMD01765703|PEST" u="1"/>
        <s v="CMD01789803|PLLT" u="1"/>
        <s v="CMD01691004|MTX" u="1"/>
        <s v="CMD01628102|PEST" u="1"/>
        <s v="CMD01691001|NTR" u="1"/>
        <s v="CMD01748541|MTX" u="1"/>
        <s v="CMD01461402|SCR" u="1"/>
        <s v="CMD01765704|PEST" u="1"/>
        <s v="CMD01568430|MTX" u="1"/>
        <s v="CMD01461406|MTG" u="1"/>
        <s v="CMD01495705|PEST" u="1"/>
        <s v="CMD01765705|PEST" u="1"/>
        <s v="CMD01490203|MTX" u="1"/>
        <s v="CMD01518551|NTR" u="1"/>
        <s v="CMD01648402|OGM" u="1"/>
        <s v="CMD01547305|PEST" u="1"/>
        <s v="CMD01691004|NTR" u="1"/>
        <s v="CMD01461405|SCR" u="1"/>
        <s v="CMD01691008|MTX" u="1"/>
        <s v="CMD01546701|MTX" u="1"/>
        <s v="CMD01748531|MTX" u="1"/>
        <s v="CMD01463101|MTG" u="1"/>
        <s v="CMD01740501|OGM" u="1"/>
        <s v="CMD01691006|NTR" u="1"/>
        <s v="CMD01568431|NTR" u="1"/>
        <s v="CMD01445801|PEST" u="1"/>
        <s v="CMD01645801|PEST" u="1"/>
        <s v="CMD01659901|PLLT" u="1"/>
        <s v="CMD01737308|PEST" u="1"/>
        <s v="CMD01490203|NTR" u="1"/>
        <s v="CMD01568421|MTX" u="1"/>
        <s v="CMD01711303|OGM" u="1"/>
        <s v="CMD01720503|OGM" u="1"/>
        <s v="CMD01748533|MTX" u="1"/>
        <s v="CMD01748530|NTR" u="1"/>
        <s v="CMD01711304|OGM" u="1"/>
        <s v="CMD01691008|NTR" u="1"/>
        <s v="CMD01568433|NTR" u="1"/>
        <s v="CMD01615803|PEST" u="1"/>
        <s v="CMD01509101|NTR" u="1"/>
        <s v="CMD01597501|MTX" u="1"/>
        <s v="CMD01778801|MTG" u="1"/>
        <s v="CMD01755306|BACT" u="1"/>
        <s v="CMD01790409|OGM" u="1"/>
        <s v="CMD01408202|PEST" u="1"/>
        <s v="CMD01626603|PEST" u="1"/>
        <s v="CMD01748531|NTR" u="1"/>
        <s v="CMD01746801|MTX" u="1"/>
        <s v="CMD01609002|PEST" u="1"/>
        <s v="CMD01645804|PEST" u="1"/>
        <s v="CMD01568420|NTR" u="1"/>
        <s v="CMD01747601|MTX" u="1"/>
        <s v="CMD01748521|MTX" u="1"/>
        <s v="CMD01654001|MTG" u="1"/>
        <s v="CMD01626604|PEST" u="1"/>
        <s v="CMD01748532|NTR" u="1"/>
        <s v="CMD01568430|PEST" u="1"/>
        <s v="CMD01390402|OGM" u="1"/>
        <s v="CMD01568410|MTX" u="1"/>
        <s v="CMD01720506|OGM" u="1"/>
        <s v="CMD01746802|MTX" u="1"/>
        <s v="CMD01609003|PEST" u="1"/>
        <s v="CMD01645805|PEST" u="1"/>
        <s v="CMD01568421|NTR" u="1"/>
        <s v="CMD01668310|PEST" u="1"/>
        <s v="CMD01748522|MTX" u="1"/>
        <s v="CMD01665308|BACT" u="1"/>
        <s v="CMD01601430|MTX" u="1"/>
        <s v="CMD01748533|NTR" u="1"/>
        <s v="CMD01390403|OGM" u="1"/>
        <s v="CMD01568411|MTX" u="1"/>
        <s v="CMD01677701|OGM" u="1"/>
        <s v="CMD01739602|SCR" u="1"/>
        <s v="CMD01609004|PEST" u="1"/>
        <s v="CMD01645806|PEST" u="1"/>
        <s v="CMD01748537|MTX" u="1"/>
        <s v="CMD01749202|MTX" u="1"/>
        <s v="CMD01601431|MTX" u="1"/>
        <s v="CMD01748534|NTR" u="1"/>
        <s v="CMD01568432|PEST" u="1"/>
        <s v="CMD01779201|MTX" u="1"/>
        <s v="CMD01739603|SCR" u="1"/>
        <s v="CMD01645807|PEST" u="1"/>
        <s v="CMD01595402|BACT" u="1"/>
        <s v="CMD01668312|PEST" u="1"/>
        <s v="CMD01773803|BACT" u="1"/>
        <s v="CMD01359505|MTG" u="1"/>
        <s v="CMD01746801|NTR" u="1"/>
        <s v="CMD01749203|MTX" u="1"/>
        <s v="CMD01778802|SCR" u="1"/>
        <s v="CMD01643202|SCR" u="1"/>
        <s v="CMD01748535|NTR" u="1"/>
        <s v="CMD01568413|MTX" u="1"/>
        <s v="CMD01747601|NTR" u="1"/>
        <s v="CMD01779202|MTX" u="1"/>
        <s v="CMD01645808|PEST" u="1"/>
        <s v="CMD01668313|PEST" u="1"/>
        <s v="CMD01672016|MTX" u="1"/>
        <s v="CMD01746802|NTR" u="1"/>
        <s v="CMD01749204|MTX" u="1"/>
        <s v="CMD01766801|NTR" u="1"/>
        <s v="CMD01589601|MTG" u="1"/>
        <s v="CMD01748511|MTX" u="1"/>
        <s v="CMD01711402|OGM" u="1"/>
        <s v="CMD01722201|OGM" u="1"/>
        <s v="CMD01408207|PEST" u="1"/>
        <s v="CMD01646458|BACT" u="1"/>
        <s v="CMD01375901|NTR" u="1"/>
        <s v="CMD01568414|MTX" u="1"/>
        <s v="CMD01738901|MTG" u="1"/>
        <s v="CMD01568425|NTR" u="1"/>
        <s v="CMD01603301|MTG" u="1"/>
        <s v="CMD01568411|NTR" u="1"/>
        <s v="CMD01748526|MTX" u="1"/>
        <s v="CMD01749205|MTX" u="1"/>
        <s v="CMD01766802|NTR" u="1"/>
        <s v="CMD01546701|PEST" u="1"/>
        <s v="CMD01748541|PEST" u="1"/>
        <s v="CMD01568429|MTX" u="1"/>
        <s v="CMD01601420|MTX" u="1"/>
        <s v="CMD01646445|BACT" u="1"/>
        <s v="CMD01375902|NTR" u="1"/>
        <s v="CMD01749202|NTR" u="1"/>
        <s v="CMD01779204|MTX" u="1"/>
        <s v="CMD01607501|PEST" u="1"/>
        <s v="CMD01747501|PEST" u="1"/>
        <s v="CMD01546702|PEST" u="1"/>
        <s v="CMD01668301|PEST" u="1"/>
        <s v="CMD01686702|PEST" u="1"/>
        <s v="CMD01569201|MTX" u="1"/>
        <s v="CMD01408209|PEST" u="1"/>
        <s v="CMD01749203|NTR" u="1"/>
        <s v="CMD01359101|PEST" u="1"/>
        <s v="CMD01736901|MTX" u="1"/>
        <s v="CMD01568413|NTR" u="1"/>
        <s v="CMD01748528|MTX" u="1"/>
        <s v="CMD01749207|MTX" u="1"/>
        <s v="CMD01779202|NTR" u="1"/>
        <s v="CMD01668302|PEST" u="1"/>
        <s v="CMD01686703|PEST" u="1"/>
        <s v="CMD01748514|MTX" u="1"/>
        <s v="CMD01601422|MTX" u="1"/>
        <s v="CMD01719701|SCR" u="1"/>
        <s v="CMD01748539|NTR" u="1"/>
        <s v="CMD01375904|NTR" u="1"/>
        <s v="CMD01749204|NTR" u="1"/>
        <s v="CMD01568403|MTX" u="1"/>
        <s v="CMD01748511|NTR" u="1"/>
        <s v="CMD01568803|SCR" u="1"/>
        <s v="CMD01736902|MTX" u="1"/>
        <s v="CMD01603301|SCR" u="1"/>
        <s v="CMD01686704|PEST" u="1"/>
        <s v="CMD01569203|MTX" u="1"/>
        <s v="CMD01748515|MTX" u="1"/>
        <s v="CMD01757701|MTX" u="1"/>
        <s v="CMD01375905|NTR" u="1"/>
        <s v="CMD01602502|SCR" u="1"/>
        <s v="CMD01597504|PEST" u="1"/>
        <s v="CMD01748512|NTR" u="1"/>
        <s v="CMD01773901|BACT" u="1"/>
        <s v="CMD01749301|MTX" u="1"/>
        <s v="CMD01568415|NTR" u="1"/>
        <s v="CMD01779204|NTR" u="1"/>
        <s v="CMD01686705|PEST" u="1"/>
        <s v="CMD01569204|MTX" u="1"/>
        <s v="CMD01714701|BACT" u="1"/>
        <s v="CMD01748531|PEST" u="1"/>
        <s v="CMD01719717|SCR" u="1"/>
        <s v="CMD01601424|MTX" u="1"/>
        <s v="CMD01568425|PEST" u="1"/>
        <s v="CMD01568405|MTX" u="1"/>
        <s v="CMD01569201|NTR" u="1"/>
        <s v="CMD01749302|MTX" u="1"/>
        <s v="CMD01601421|NTR" u="1"/>
        <s v="CMD01668305|PEST" u="1"/>
        <s v="CMD01686706|PEST" u="1"/>
        <s v="CMD01569205|MTX" u="1"/>
        <s v="CMD01626301|BACT" u="1"/>
        <s v="CMD01748532|PEST" u="1"/>
        <s v="CMD01568426|PEST" u="1"/>
        <s v="CMD01568406|MTX" u="1"/>
        <s v="CMD01748514|NTR" u="1"/>
        <s v="CMD01749303|MTX" u="1"/>
        <s v="CMD01778502|MTX" u="1"/>
        <s v="CMD01509701|SCR" u="1"/>
        <s v="CMD01668306|PEST" u="1"/>
        <s v="CMD01748518|MTX" u="1"/>
        <s v="CMD01626302|BACT" u="1"/>
        <s v="CMD01736902|NTR" u="1"/>
        <s v="CMD01748504|MTX" u="1"/>
        <s v="CMD01569203|NTR" u="1"/>
        <s v="CMD01359203|MTX" u="1"/>
        <s v="CMD01749304|MTX" u="1"/>
        <s v="CMD01508640|PEST" u="1"/>
        <s v="CMD01592201|OGM" u="1"/>
        <s v="CMD01568418|NTR" u="1"/>
        <s v="CMD01695020|SCR" u="1"/>
        <s v="CMD01568404|NTR" u="1"/>
        <s v="CMD01569207|MTX" u="1"/>
        <s v="CMD01626303|BACT" u="1"/>
        <s v="CMD01748534|PEST" u="1"/>
        <s v="CMD01748505|MTX" u="1"/>
        <s v="CMD01601427|MTX" u="1"/>
        <s v="CMD01601413|MTX" u="1"/>
        <s v="CMD01693301|SCR" u="1"/>
        <s v="CMD01448509|OGM" u="1"/>
        <s v="CMD01568408|MTX" u="1"/>
        <s v="CMD01749305|MTX" u="1"/>
        <s v="CMD01746801|PEST" u="1"/>
        <s v="CMD01622102|NTR" u="1"/>
        <s v="CMD01668308|PEST" u="1"/>
        <s v="CMD01568405|NTR" u="1"/>
        <s v="CMD01569208|MTX" u="1"/>
        <s v="CMD01748535|PEST" u="1"/>
        <s v="CMD01749302|NTR" u="1"/>
        <s v="CMD01748521|PEST" u="1"/>
        <s v="CMD01601428|MTX" u="1"/>
        <s v="CMD01693302|SCR" u="1"/>
        <s v="CMD01748517|NTR" u="1"/>
        <s v="CMD01789718|SCR" u="1"/>
        <s v="CMD01648401|PEST" u="1"/>
        <s v="CMD01766802|PEST" u="1"/>
        <s v="CMD01622103|NTR" u="1"/>
        <s v="CMD01721610|OGM" u="1"/>
        <s v="CMD01748536|PEST" u="1"/>
        <s v="CMD01359201|PEST" u="1"/>
        <s v="CMD01569201|PEST" u="1"/>
        <s v="CMD01607602|PEST" u="1"/>
        <s v="CMD01748522|PEST" u="1"/>
        <s v="CMD01749201|PEST" u="1"/>
        <s v="CMD01597701|MTX" u="1"/>
        <s v="CMD01601415|MTX" u="1"/>
        <s v="CMD01693303|SCR" u="1"/>
        <s v="CMD01749307|MTX" u="1"/>
        <s v="CMD01648402|PEST" u="1"/>
        <s v="CMD01578902|SCR" u="1"/>
        <s v="CMD01691811|SCR" u="1"/>
        <s v="CMD01569202|PEST" u="1"/>
        <s v="CMD01748523|PEST" u="1"/>
        <s v="CMD01749202|PEST" u="1"/>
        <s v="CMD01597702|MTX" u="1"/>
        <s v="CMD01353002|OGM" u="1"/>
        <s v="CMD01747801|MTX" u="1"/>
        <s v="CMD01612201|MTX" u="1"/>
        <s v="CMD01646427|BACT" u="1"/>
        <s v="CMD01621801|SCR" u="1"/>
        <s v="CMD01748505|NTR" u="1"/>
        <s v="CMD01648403|PEST" u="1"/>
        <s v="CMD01601413|NTR" u="1"/>
        <s v="CMD01695010|SCR" u="1"/>
        <s v="CMD01748538|PEST" u="1"/>
        <s v="CMD01748509|MTX" u="1"/>
        <s v="CMD01749305|NTR" u="1"/>
        <s v="CMD01779203|PEST" u="1"/>
        <s v="CMD01748510|PEST" u="1"/>
        <s v="CMD01601417|MTX" u="1"/>
        <s v="CMD01647902|OGM" u="1"/>
        <s v="CMD01749401|MTX" u="1"/>
        <s v="CMD01569208|NTR" u="1"/>
        <s v="CMD01601403|MTX" u="1"/>
        <s v="CMD01568418|PEST" u="1"/>
        <s v="CMD01568404|PEST" u="1"/>
        <s v="CMD01771504|OGM" u="1"/>
        <s v="CMD01695011|SCR" u="1"/>
        <s v="CMD01748539|PEST" u="1"/>
        <s v="CMD01569204|PEST" u="1"/>
        <s v="CMD01353004|OGM" u="1"/>
        <s v="CMD01749402|MTX" u="1"/>
        <s v="CMD01407901|OGM" u="1"/>
        <s v="CMD01491703|SCR" u="1"/>
        <s v="CMD01569209|NTR" u="1"/>
        <s v="CMD01650602|MTX" u="1"/>
        <s v="CMD01748507|NTR" u="1"/>
        <s v="CMD01597701|NTR" u="1"/>
        <s v="CMD01695012|SCR" u="1"/>
        <s v="CMD01749307|NTR" u="1"/>
        <s v="CMD01569205|PEST" u="1"/>
        <s v="CMD01597705|MTX" u="1"/>
        <s v="CMD01737201|BACT" u="1"/>
        <s v="CMD01601419|MTX" u="1"/>
        <s v="CMD01789801|SCR" u="1"/>
        <s v="CMD01788001|BACT" u="1"/>
        <s v="CMD01461706|SCR" u="1"/>
        <s v="CMD01673001|MTX" u="1"/>
        <s v="CMD01749308|NTR" u="1"/>
        <s v="CMD01748527|PEST" u="1"/>
        <s v="CMD01749404|MTX" u="1"/>
        <s v="CMD01789802|SCR" u="1"/>
        <s v="CMD01748509|NTR" u="1"/>
        <s v="CMD01748002|BACT" u="1"/>
        <s v="CMD01749401|NTR" u="1"/>
        <s v="CMD01695014|SCR" u="1"/>
        <s v="CMD01749309|NTR" u="1"/>
        <s v="CMD01569207|PEST" u="1"/>
        <s v="CMD01508628|NTR" u="1"/>
        <s v="CMD01645604|BACT" u="1"/>
        <s v="CMD01748514|PEST" u="1"/>
        <s v="CMD01601407|MTX" u="1"/>
        <s v="CMD01672603|SCR" u="1"/>
        <s v="CMD01749402|NTR" u="1"/>
        <s v="CMD01447701|PEST" u="1"/>
        <s v="CMD01617701|PEST" u="1"/>
        <s v="CMD01677701|PEST" u="1"/>
        <s v="CMD01787701|PEST" u="1"/>
        <s v="CMD01601404|NTR" u="1"/>
        <s v="CMD01721617|OGM" u="1"/>
        <s v="CMD01714002|OGM" u="1"/>
        <s v="CMD01748515|PEST" u="1"/>
        <s v="CMD01608501|PEST" u="1"/>
        <s v="CMD01646902|PEST" u="1"/>
        <s v="CMD01736902|PEST" u="1"/>
        <s v="CMD01470601|MTX" u="1"/>
        <s v="CMD01568409|PEST" u="1"/>
        <s v="CMD01597705|NTR" u="1"/>
        <s v="CMD01749301|PEST" u="1"/>
        <s v="CMD01695005|MTG" u="1"/>
        <s v="CMD01695016|SCR" u="1"/>
        <s v="CMD01569209|PEST" u="1"/>
        <s v="CMD01603503|MTG" u="1"/>
        <s v="CMD01678502|PEST" u="1"/>
        <s v="CMD01601409|MTX" u="1"/>
        <s v="CMD01445001|SCR" u="1"/>
        <s v="CMD01597703|PEST" u="1"/>
        <s v="CMD01617703|PEST" u="1"/>
        <s v="CMD01749302|PEST" u="1"/>
        <s v="CMD01497902|OGM" u="1"/>
        <s v="CMD01650604|NTR" u="1"/>
        <s v="CMD01695017|SCR" u="1"/>
        <s v="CMD01695003|SCR" u="1"/>
        <s v="CMD01748517|PEST" u="1"/>
        <s v="CMD01603501|SCR" u="1"/>
        <s v="CMD01691402|NTR" u="1"/>
        <s v="CMD01461403|MTX" u="1"/>
        <s v="CMD01589802|SCR" u="1"/>
        <s v="CMD01597704|PEST" u="1"/>
        <s v="CMD01749501|MTX" u="1"/>
        <s v="CMD01621902|SCR" u="1"/>
        <s v="CMD01448504|PEST" u="1"/>
        <s v="CMD01646905|PEST" u="1"/>
        <s v="CMD01691403|NTR" u="1"/>
        <s v="CMD01695019|SCR" u="1"/>
        <s v="CMD01359801|SCR" u="1"/>
        <s v="CMD01748519|PEST" u="1"/>
        <s v="CMD01626010|MTG" u="1"/>
        <s v="CMD01678505|PEST" u="1"/>
        <s v="CMD01445004|SCR" u="1"/>
        <s v="CMD01597706|PEST" u="1"/>
        <s v="CMD01749305|PEST" u="1"/>
        <s v="CMD01601409|NTR" u="1"/>
        <s v="CMD01747301|BACT" u="1"/>
        <s v="CMD01461402|NTR" u="1"/>
        <s v="CMD01721608|OGM" u="1"/>
        <s v="CMD01448506|PEST" u="1"/>
        <s v="CMD01748506|PEST" u="1"/>
        <s v="CMD01748101|BACT" u="1"/>
        <s v="CMD01747901|NTR" u="1"/>
        <s v="CMD01508613|PEST" u="1"/>
        <s v="CMD01692701|SCR" u="1"/>
        <s v="CMD01448507|PEST" u="1"/>
        <s v="CMD01678507|PEST" u="1"/>
        <s v="CMD01748507|PEST" u="1"/>
        <s v="CMD01749501|NTR" u="1"/>
        <s v="CMD01749307|PEST" u="1"/>
        <s v="CMD01695008|SCR" u="1"/>
        <s v="CMD01692702|SCR" u="1"/>
        <s v="CMD01466909|PEST" u="1"/>
        <s v="CMD01748508|PEST" u="1"/>
        <s v="CMD01461405|NTR" u="1"/>
        <s v="CMD01648601|PEST" u="1"/>
        <s v="CMD01678601|PEST" u="1"/>
        <s v="CMD01603507|SCR" u="1"/>
        <s v="CMD01608901|OGM" u="1"/>
        <s v="CMD01789401|PEST" u="1"/>
        <s v="CMD01670702|NTR" u="1"/>
        <s v="CMD01749309|PEST" u="1"/>
        <s v="CMD01698805|OGM" u="1"/>
        <s v="CMD01648602|PEST" u="1"/>
        <s v="CMD01789402|PEST" u="1"/>
        <s v="CMD01599501|MTX" u="1"/>
        <s v="CMD01692705|SCR" u="1"/>
        <s v="CMD01739601|MTX" u="1"/>
        <s v="CMD01474301|SCR" u="1"/>
        <s v="CMD01626002|MTG" u="1"/>
        <s v="CMD01664401|MTG" u="1"/>
        <s v="CMD01749403|PEST" u="1"/>
        <s v="CMD01351604|OGM" u="1"/>
        <s v="CMD01789720|MTX" u="1"/>
        <s v="CMD01604402|SCR" u="1"/>
        <s v="CMD01749404|PEST" u="1"/>
        <s v="CMD01593206|OGM" u="1"/>
        <s v="CMD01778801|MTX" u="1"/>
        <s v="CMD01739603|MTX" u="1"/>
        <s v="CMD01779601|MTX" u="1"/>
        <s v="CMD01789721|MTX" u="1"/>
        <s v="CMD01626001|SCR" u="1"/>
        <s v="CMD01747401|BACT" u="1"/>
        <s v="CMD01351606|OGM" u="1"/>
        <s v="CMD01463101|NTR" u="1"/>
        <s v="CMD01778802|MTX" u="1"/>
        <s v="CMD01654001|MTX" u="1"/>
        <s v="CMD01692708|SCR" u="1"/>
        <s v="CMD01580902|OGM" u="1"/>
        <s v="CMD01604407|MTG" u="1"/>
        <s v="CMD01664401|SCR" u="1"/>
        <s v="CMD01701802|OGM" u="1"/>
        <s v="CMD01409001|BACT" u="1"/>
        <s v="CMD01351607|OGM" u="1"/>
        <s v="CMD01672402|MTX" u="1"/>
        <s v="CMD01490001|PLLT" u="1"/>
        <s v="CMD01599502|NTR" u="1"/>
        <s v="CMD01612402|NTR" u="1"/>
        <s v="CMD01604405|SCR" u="1"/>
        <s v="CMD01664402|SCR" u="1"/>
        <s v="CMD01739602|NTR" u="1"/>
        <s v="CMD01490002|PLLT" u="1"/>
        <s v="CMD01497901|PEST" u="1"/>
        <s v="CMD01568801|MTX" u="1"/>
        <s v="CMD01512613|OGM" u="1"/>
        <s v="CMD01359003|BACT" u="1"/>
        <s v="CMD01645805|BACT" u="1"/>
        <s v="CMD01778701|PEST" u="1"/>
        <s v="CMD01418904|OGM" u="1"/>
        <s v="CMD01672404|MTX" u="1"/>
        <s v="CMD01710003|PLLT" u="1"/>
        <s v="CMD01357902|PEST" u="1"/>
        <s v="CMD01599501|PEST" u="1"/>
        <s v="CMD01512614|OGM" u="1"/>
        <s v="CMD01604407|SCR" u="1"/>
        <s v="CMD01626005|SCR" u="1"/>
        <s v="CMD01779602|NTR" u="1"/>
        <s v="CMD01418905|OGM" u="1"/>
        <s v="CMD01719715|MTX" u="1"/>
        <s v="CMD01735002|OGM" u="1"/>
        <s v="CMD01357904|NTR" u="1"/>
        <s v="CMD01626009|MTG" u="1"/>
        <s v="CMD01738901|MTX" u="1"/>
        <s v="CMD01503401|OGM" u="1"/>
        <s v="CMD01719716|MTX" u="1"/>
        <s v="CMD01490005|PLLT" u="1"/>
        <s v="CMD01719702|MTX" u="1"/>
        <s v="CMD01484510|MTG" u="1"/>
        <s v="CMD01357905|NTR" u="1"/>
        <s v="CMD01497904|PEST" u="1"/>
        <s v="CMD01408907|OGM" u="1"/>
        <s v="CMD01664406|SCR" u="1"/>
        <s v="CMD01719717|MTX" u="1"/>
        <s v="CMD01659801|OGM" u="1"/>
        <s v="CMD01604102|MTX" u="1"/>
        <s v="CMD01568802|NTR" u="1"/>
        <s v="CMD01719718|MTX" u="1"/>
        <s v="CMD01461605|MTX" u="1"/>
        <s v="CMD01680901|MTX" u="1"/>
        <s v="CMD01357906|PEST" u="1"/>
        <s v="CMD01568806|MTX" u="1"/>
        <s v="CMD01589601|NTR" u="1"/>
        <s v="CMD01626009|SCR" u="1"/>
        <s v="CMD01789701|MTX" u="1"/>
        <s v="CMD01509701|MTX" u="1"/>
        <s v="CMD01672501|MTX" u="1"/>
        <s v="CMD01719719|MTX" u="1"/>
        <s v="CMD01719716|NTR" u="1"/>
        <s v="CMD01779101|BACT" u="1"/>
        <s v="CMD01719702|NTR" u="1"/>
        <s v="CMD01602502|NTR" u="1"/>
        <s v="CMD01570101|PLLT" u="1"/>
        <s v="CMD01630101|PLLT" u="1"/>
        <s v="CMD01660101|PLLT" u="1"/>
        <s v="CMD01686703|BACT" u="1"/>
        <s v="CMD01693301|MTX" u="1"/>
        <s v="CMD01602503|NTR" u="1"/>
        <s v="CMD01695021|MTX" u="1"/>
        <s v="CMD01570102|PLLT" u="1"/>
        <s v="CMD01568805|NTR" u="1"/>
        <s v="CMD01646450|SCR" u="1"/>
        <s v="CMD01686704|BACT" u="1"/>
        <s v="CMD01582603|OGM" u="1"/>
        <s v="CMD01603303|NTR" u="1"/>
        <s v="CMD01789718|MTX" u="1"/>
        <s v="CMD01597504|BACT" u="1"/>
        <s v="CMD01568801|PEST" u="1"/>
        <s v="CMD01698801|PEST" u="1"/>
        <s v="CMD01778801|PEST" u="1"/>
        <s v="CMD01742702|OGM" u="1"/>
        <s v="CMD01568806|NTR" u="1"/>
        <s v="CMD01686705|BACT" u="1"/>
        <s v="CMD01739601|PEST" u="1"/>
        <s v="CMD01603304|NTR" u="1"/>
        <s v="CMD01789719|MTX" u="1"/>
        <s v="CMD01568802|PEST" u="1"/>
        <s v="CMD01509705|MTX" u="1"/>
        <s v="CMD01680902|NTR" u="1"/>
        <s v="CMD01568807|NTR" u="1"/>
        <s v="CMD01686706|BACT" u="1"/>
        <s v="CMD01603305|NTR" u="1"/>
        <s v="CMD01693304|MTX" u="1"/>
        <s v="CMD01627001|MTG" u="1"/>
        <s v="CMD01568803|PEST" u="1"/>
        <s v="CMD01698803|PEST" u="1"/>
        <s v="CMD01570105|PLLT" u="1"/>
        <s v="CMD01665305|SCR" u="1"/>
        <s v="CMD01695010|MTX" u="1"/>
        <s v="CMD01499603|PEST" u="1"/>
        <s v="CMD01739603|PEST" u="1"/>
        <s v="CMD01693305|MTX" u="1"/>
        <s v="CMD01695021|NTR" u="1"/>
        <s v="CMD01501903|OGM" u="1"/>
        <s v="CMD01389603|NTR" u="1"/>
        <s v="CMD01568804|PEST" u="1"/>
        <s v="CMD01693302|NTR" u="1"/>
        <s v="CMD01461704|MTX" u="1"/>
        <s v="CMD01659901|OGM" u="1"/>
        <s v="CMD01665306|SCR" u="1"/>
        <s v="CMD01695011|MTX" u="1"/>
        <s v="CMD01695022|NTR" u="1"/>
        <s v="CMD01665307|SCR" u="1"/>
        <s v="CMD01440320|PLLT" u="1"/>
        <s v="CMD01509705|NTR" u="1"/>
        <s v="CMD01672601|MTX" u="1"/>
        <s v="CMD01789709|MTX" u="1"/>
        <s v="CMD01698806|PEST" u="1"/>
        <s v="CMD01693304|NTR" u="1"/>
        <s v="CMD01646456|SCR" u="1"/>
        <s v="CMD01691812|NTR" u="1"/>
        <s v="CMD01695010|NTR" u="1"/>
        <s v="CMD01672602|MTX" u="1"/>
        <s v="CMD01698807|PEST" u="1"/>
        <s v="CMD01491702|NTR" u="1"/>
        <s v="CMD01695014|MTX" u="1"/>
        <s v="CMD01664202|MTX" u="1"/>
        <s v="CMD01691001|PLLT" u="1"/>
        <s v="CMD01509707|NTR" u="1"/>
        <s v="CMD01789803|MTX" u="1"/>
        <s v="CMD01578908|MTX" u="1"/>
        <s v="CMD01695015|MTX" u="1"/>
        <s v="CMD01691002|PLLT" u="1"/>
        <s v="CMD01578905|NTR" u="1"/>
        <s v="CMD01748524|BACT" u="1"/>
        <s v="CMD01461705|NTR" u="1"/>
        <s v="CMD01695012|NTR" u="1"/>
        <s v="CMD01418901|PEST" u="1"/>
        <s v="CMD01719715|PEST" u="1"/>
        <s v="CMD01789801|NTR" u="1"/>
        <s v="CMD01646445|SCR" u="1"/>
        <s v="CMD01608902|PEST" u="1"/>
        <s v="CMD01664201|NTR" u="1"/>
        <s v="CMD01490204|PLLT" u="1"/>
        <s v="CMD01445001|MTX" u="1"/>
        <s v="CMD01704404|OGM" u="1"/>
        <s v="CMD01695017|MTX" u="1"/>
        <s v="CMD01672602|NTR" u="1"/>
        <s v="CMD01578907|NTR" u="1"/>
        <s v="CMD01621901|MTX" u="1"/>
        <s v="CMD01749205|BACT" u="1"/>
        <s v="CMD01695014|NTR" u="1"/>
        <s v="CMD01445002|MTX" u="1"/>
        <s v="CMD01664206|MTX" u="1"/>
        <s v="CMD01695004|MTX" u="1"/>
        <s v="CMD01578908|NTR" u="1"/>
        <s v="CMD01603502|MTX" u="1"/>
        <s v="CMD01695015|NTR" u="1"/>
        <s v="CMD01664203|NTR" u="1"/>
        <s v="CMD01753604|OGM" u="1"/>
        <s v="CMD01719718|PEST" u="1"/>
        <s v="CMD01695019|MTX" u="1"/>
        <s v="CMD01664207|MTX" u="1"/>
        <s v="CMD01691807|MTX" u="1"/>
        <s v="CMD01646448|SCR" u="1"/>
        <s v="CMD01621903|MTX" u="1"/>
        <s v="CMD01625101|MTX" u="1"/>
        <s v="CMD01578905|PEST" u="1"/>
        <s v="CMD01608905|PEST" u="1"/>
        <s v="CMD01445004|MTX" u="1"/>
        <s v="CMD01509705|PEST" u="1"/>
        <s v="CMD01664208|MTX" u="1"/>
        <s v="CMD01695006|MTX" u="1"/>
        <s v="CMD01445001|NTR" u="1"/>
        <s v="CMD01497001|SCR" u="1"/>
        <s v="CMD01625102|MTX" u="1"/>
        <s v="CMD01646435|SCR" u="1"/>
        <s v="CMD01664205|NTR" u="1"/>
        <s v="CMD01695003|NTR" u="1"/>
        <s v="CMD01778501|BACT" u="1"/>
        <s v="CMD01603501|NTR" u="1"/>
        <s v="CMD01497005|MTG" u="1"/>
        <s v="CMD01552803|OGM" u="1"/>
        <s v="CMD01603505|MTX" u="1"/>
        <s v="CMD01604301|NTR" u="1"/>
        <s v="CMD01646436|SCR" u="1"/>
        <s v="CMD01667103|MTG" u="1"/>
        <s v="CMD01646422|SCR" u="1"/>
        <s v="CMD01695018|NTR" u="1"/>
        <s v="CMD01704501|OGM" u="1"/>
        <s v="CMD01695004|NTR" u="1"/>
        <s v="CMD01721101|PLLT" u="1"/>
        <s v="CMD01445003|NTR" u="1"/>
        <s v="CMD01625104|MTX" u="1"/>
        <s v="CMD01646426|MTG" u="1"/>
        <s v="CMD01750302|PLLT" u="1"/>
        <s v="CMD01474701|MTG" u="1"/>
        <s v="CMD01626010|MTX" u="1"/>
        <s v="CMD01603503|NTR" u="1"/>
        <s v="CMD01686301|SCR" u="1"/>
        <s v="CMD01695009|MTX" u="1"/>
        <s v="CMD01749303|BACT" u="1"/>
        <s v="CMD01497004|SCR" u="1"/>
        <s v="CMD01603507|MTX" u="1"/>
        <s v="CMD01692703|MTX" u="1"/>
        <s v="CMD01750303|PLLT" u="1"/>
        <s v="CMD01646424|SCR" u="1"/>
        <s v="CMD01578909|PEST" u="1"/>
        <s v="CMD01589801|PEST" u="1"/>
        <s v="CMD01625102|NTR" u="1"/>
        <s v="CMD01672701|NTR" u="1"/>
        <s v="CMD01509709|PEST" u="1"/>
        <s v="CMD01710004|MTG" u="1"/>
        <s v="CMD01710001|SCR" u="1"/>
        <s v="CMD01603508|MTX" u="1"/>
        <s v="CMD01667103|SCR" u="1"/>
        <s v="CMD01407102|SCR" u="1"/>
        <s v="CMD01646411|SCR" u="1"/>
        <s v="CMD01603505|NTR" u="1"/>
        <s v="CMD01692701|NTR" u="1"/>
        <s v="CMD01721104|PLLT" u="1"/>
        <s v="CMD01645601|MTG" u="1"/>
        <s v="CMD01667104|SCR" u="1"/>
        <s v="CMD01407103|SCR" u="1"/>
        <s v="CMD01474701|SCR" u="1"/>
        <s v="CMD01646412|SCR" u="1"/>
        <s v="CMD01695008|NTR" u="1"/>
        <s v="CMD01603506|NTR" u="1"/>
        <s v="CMD01692702|NTR" u="1"/>
        <s v="CMD01626010|NTR" u="1"/>
        <s v="CMD01692706|MTX" u="1"/>
        <s v="CMD01646413|SCR" u="1"/>
        <s v="CMD01695009|NTR" u="1"/>
        <s v="CMD01621907|NTR" u="1"/>
        <s v="CMD01625105|NTR" u="1"/>
        <s v="CMD01645603|MTG" u="1"/>
        <s v="CMD01692707|MTX" u="1"/>
        <s v="CMD01720307|PLLT" u="1"/>
        <s v="CMD01604403|MTX" u="1"/>
        <s v="CMD01216301|SCR" u="1"/>
        <s v="CMD01692704|NTR" u="1"/>
        <s v="CMD01645604|MTG" u="1"/>
        <s v="CMD01749308|BACT" u="1"/>
        <s v="CMD01627201|SCR" u="1"/>
        <s v="CMD01645601|SCR" u="1"/>
        <s v="CMD01710005|SCR" u="1"/>
        <s v="CMD01720308|PLLT" u="1"/>
        <s v="CMD01646429|SCR" u="1"/>
        <s v="CMD01626002|MTX" u="1"/>
        <s v="CMD01646415|SCR" u="1"/>
        <s v="CMD01664401|MTX" u="1"/>
        <s v="CMD01621909|NTR" u="1"/>
        <s v="CMD01658003|MTG" u="1"/>
        <s v="CMD01750401|PLLT" u="1"/>
        <s v="CMD01692709|MTX" u="1"/>
        <s v="CMD01626003|MTX" u="1"/>
        <s v="CMD01658004|MTG" u="1"/>
        <s v="CMD01390402|PLLT" u="1"/>
        <s v="CMD01658001|SCR" u="1"/>
        <s v="CMD01604406|MTX" u="1"/>
        <s v="CMD01646403|SCR" u="1"/>
        <s v="CMD01692707|NTR" u="1"/>
        <s v="CMD01549403|BACT" u="1"/>
        <s v="CMD01604403|NTR" u="1"/>
        <s v="CMD01626001|NTR" u="1"/>
        <s v="CMD01502002|PLLT" u="1"/>
        <s v="CMD01659901|PEST" u="1"/>
        <s v="CMD01604407|MTX" u="1"/>
        <s v="CMD01614403|NTR" u="1"/>
        <s v="CMD01626005|MTX" u="1"/>
        <s v="CMD01753802|OGM" u="1"/>
        <s v="CMD01720101|SCR" u="1"/>
        <s v="CMD01646405|SCR" u="1"/>
        <s v="CMD01664402|NTR" u="1"/>
        <s v="CMD01790405|PLLT" u="1"/>
        <s v="CMD01737002|OGM" u="1"/>
        <s v="CMD01720102|SCR" u="1"/>
        <s v="CMD01664406|MTX" u="1"/>
        <s v="CMD01601432|PLLT" u="1"/>
        <s v="CMD01502005|PLLT" u="1"/>
        <s v="CMD01720513|PLLT" u="1"/>
        <s v="CMD01664404|NTR" u="1"/>
        <s v="CMD01496001|MTX" u="1"/>
        <s v="CMD01780101|SCR" u="1"/>
        <s v="CMD01484520|NTR" u="1"/>
        <s v="CMD01646408|SCR" u="1"/>
        <s v="CMD01626006|NTR" u="1"/>
        <s v="CMD01740501|PLLT" u="1"/>
        <s v="CMD01626007|NTR" u="1"/>
        <s v="CMD01664406|NTR" u="1"/>
        <s v="CMD01646460|NTR" u="1"/>
        <s v="CMD01711301|PLLT" u="1"/>
        <s v="CMD01741301|PLLT" u="1"/>
        <s v="CMD01700502|PLLT" u="1"/>
        <s v="CMD01702101|PLLT" u="1"/>
        <s v="CMD01414901|SCR" u="1"/>
        <s v="CMD01616101|NTR" u="1"/>
        <s v="CMD01711302|PLLT" u="1"/>
        <s v="CMD01622102|PLLT" u="1"/>
        <s v="CMD01546204|OGM" u="1"/>
        <s v="CMD01646462|NTR" u="1"/>
        <s v="CMD01711303|PLLT" u="1"/>
        <s v="CMD01665304|MTX" u="1"/>
        <s v="CMD01592103|PLLT" u="1"/>
        <s v="CMD01700504|PLLT" u="1"/>
        <s v="CMD01665301|NTR" u="1"/>
        <s v="CMD01711304|PLLT" u="1"/>
        <s v="CMD01645801|MTG" u="1"/>
        <s v="CMD01646453|MTX" u="1"/>
        <s v="CMD01665302|NTR" u="1"/>
        <s v="CMD01646450|NTR" u="1"/>
        <s v="CMD01750201|SCR" u="1"/>
        <s v="CMD01601426|PLLT" u="1"/>
        <s v="CMD01646454|MTX" u="1"/>
        <s v="CMD01646440|MTX" u="1"/>
        <s v="CMD01615801|SCR" u="1"/>
        <s v="CMD01546207|OGM" u="1"/>
        <s v="CMD01646451|NTR" u="1"/>
        <s v="CMD01665307|MTX" u="1"/>
        <s v="CMD01646455|MTX" u="1"/>
        <s v="CMD01517101|OGM" u="1"/>
        <s v="CMD01665304|NTR" u="1"/>
        <s v="CMD01627001|MTX" u="1"/>
        <s v="CMD01646456|MTX" u="1"/>
        <s v="CMD01665305|NTR" u="1"/>
        <s v="CMD01609002|SCR" u="1"/>
        <s v="CMD01750204|SCR" u="1"/>
        <s v="CMD01601429|PLLT" u="1"/>
        <s v="CMD01684601|MTX" u="1"/>
        <s v="CMD01461401|PLLT" u="1"/>
        <s v="CMD01721401|PLLT" u="1"/>
        <s v="CMD01665306|NTR" u="1"/>
        <s v="CMD01750205|SCR" u="1"/>
        <s v="CMD01586301|OGM" u="1"/>
        <s v="CMD01646444|MTX" u="1"/>
        <s v="CMD01684602|MTX" u="1"/>
        <s v="CMD01711402|PLLT" u="1"/>
        <s v="CMD01763001|PLLT" u="1"/>
        <s v="CMD01646430|MTX" u="1"/>
        <s v="CMD01665307|NTR" u="1"/>
        <s v="CMD01646455|NTR" u="1"/>
        <s v="CMD01650603|PLLT" u="1"/>
        <s v="CMD01645804|SCR" u="1"/>
        <s v="CMD01646459|MTX" u="1"/>
        <s v="CMD01517105|OGM" u="1"/>
        <s v="CMD01711403|PLLT" u="1"/>
        <s v="CMD01646431|MTX" u="1"/>
        <s v="CMD01516306|OGM" u="1"/>
        <s v="CMD01646442|NTR" u="1"/>
        <s v="CMD01684604|MTX" u="1"/>
        <s v="CMD01763003|PLLT" u="1"/>
        <s v="CMD01646457|NTR" u="1"/>
        <s v="CMD01646443|NTR" u="1"/>
        <s v="CMD01684601|NTR" u="1"/>
        <s v="CMD01737202|OGM" u="1"/>
        <s v="CMD01684605|MTX" u="1"/>
        <s v="CMD01461405|PLLT" u="1"/>
        <s v="CMD01743004|PLLT" u="1"/>
        <s v="CMD01646433|MTX" u="1"/>
        <s v="CMD01475801|SCR" u="1"/>
        <s v="CMD01721102|SCR" u="1"/>
        <s v="CMD01750301|SCR" u="1"/>
        <s v="CMD01684602|NTR" u="1"/>
        <s v="CMD01645807|SCR" u="1"/>
        <s v="CMD01646430|NTR" u="1"/>
        <s v="CMD01748002|OGM" u="1"/>
        <s v="CMD01660001|OGM" u="1"/>
        <s v="CMD01568807|BACT" u="1"/>
        <s v="CMD01408204|SCR" u="1"/>
        <s v="CMD01646431|NTR" u="1"/>
        <s v="CMD01720307|MTG" u="1"/>
        <s v="CMD01646435|MTX" u="1"/>
        <s v="CMD01646446|NTR" u="1"/>
        <s v="CMD01684604|NTR" u="1"/>
        <s v="CMD01550608|PLLT" u="1"/>
        <s v="CMD01646432|NTR" u="1"/>
        <s v="CMD01763113|PLLT" u="1"/>
        <s v="CMD01790305|MTG" u="1"/>
        <s v="CMD01721621|PLLT" u="1"/>
        <s v="CMD01750304|SCR" u="1"/>
        <s v="CMD01790302|SCR" u="1"/>
        <s v="CMD01646433|NTR" u="1"/>
        <s v="CMD01763114|PLLT" u="1"/>
        <s v="CMD01721501|PLLT" u="1"/>
        <s v="CMD01360702|PLLT" u="1"/>
        <s v="CMD01700702|PLLT" u="1"/>
        <s v="CMD01750305|SCR" u="1"/>
        <s v="CMD01586401|OGM" u="1"/>
        <s v="CMD01626304|MTX" u="1"/>
        <s v="CMD01646420|NTR" u="1"/>
        <s v="CMD01763101|PLLT" u="1"/>
        <s v="CMD01668301|SCR" u="1"/>
        <s v="CMD01686701|SCR" u="1"/>
        <s v="CMD01750401|MTG" u="1"/>
        <s v="CMD01646438|MTX" u="1"/>
        <s v="CMD01646424|MTX" u="1"/>
        <s v="CMD01667102|MTX" u="1"/>
        <s v="CMD01790304|SCR" u="1"/>
        <s v="CMD01646449|NTR" u="1"/>
        <s v="CMD01646421|NTR" u="1"/>
        <s v="CMD01668305|MTG" u="1"/>
        <s v="CMD01686702|SCR" u="1"/>
        <s v="CMD01407102|MTX" u="1"/>
        <s v="CMD01790305|SCR" u="1"/>
        <s v="CMD01626306|MTX" u="1"/>
        <s v="CMD01646422|NTR" u="1"/>
        <s v="CMD01626303|NTR" u="1"/>
        <s v="CMD01646412|MTX" u="1"/>
        <s v="CMD01646437|NTR" u="1"/>
        <s v="CMD01646423|NTR" u="1"/>
        <s v="CMD01743104|PLLT" u="1"/>
        <s v="CMD01790413|SCR" u="1"/>
        <s v="CMD01750401|SCR" u="1"/>
        <s v="CMD01686301|NTR" u="1"/>
        <s v="CMD01762305|PLLT" u="1"/>
        <s v="CMD01646438|NTR" u="1"/>
        <s v="CMD01668305|SCR" u="1"/>
        <s v="CMD01686705|SCR" u="1"/>
        <s v="CMD01626305|NTR" u="1"/>
        <s v="CMD01407105|MTX" u="1"/>
        <s v="CMD01474703|MTX" u="1"/>
        <s v="CMD01646414|MTX" u="1"/>
        <s v="CMD01721613|PLLT" u="1"/>
        <s v="CMD01648402|MTG" u="1"/>
        <s v="CMD01497005|NTR" u="1"/>
        <s v="CMD01646439|NTR" u="1"/>
        <s v="CMD01646425|NTR" u="1"/>
        <s v="CMD01667103|NTR" u="1"/>
        <s v="CMD01696302|NTR" u="1"/>
        <s v="CMD01646411|NTR" u="1"/>
        <s v="CMD01668306|SCR" u="1"/>
        <s v="CMD01770814|PLLT" u="1"/>
        <s v="CMD01645601|MTX" u="1"/>
        <s v="CMD01772001|SCR" u="1"/>
        <s v="CMD01696306|MTX" u="1"/>
        <s v="CMD01700501|MTG" u="1"/>
        <s v="CMD01762307|PLLT" u="1"/>
        <s v="CMD01490005|OGM" u="1"/>
        <s v="CMD01721614|PLLT" u="1"/>
        <s v="CMD01667104|NTR" u="1"/>
        <s v="CMD01474701|NTR" u="1"/>
        <s v="CMD01604801|NTR" u="1"/>
        <s v="CMD01645602|MTX" u="1"/>
        <s v="CMD01647201|MTX" u="1"/>
        <s v="CMD01750801|PLLT" u="1"/>
        <s v="CMD01626307|NTR" u="1"/>
        <s v="CMD01720512|SCR" u="1"/>
        <s v="CMD01490006|OGM" u="1"/>
        <s v="CMD01646416|MTX" u="1"/>
        <s v="CMD01646402|MTX" u="1"/>
        <s v="CMD01648401|SCR" u="1"/>
        <s v="CMD01771509|PLLT" u="1"/>
        <s v="CMD01474702|NTR" u="1"/>
        <s v="CMD01668308|SCR" u="1"/>
        <s v="CMD01645603|MTX" u="1"/>
        <s v="CMD01658001|MTX" u="1"/>
        <s v="CMD01711302|MTG" u="1"/>
        <s v="CMD01721616|PLLT" u="1"/>
        <s v="CMD01646403|MTX" u="1"/>
        <s v="CMD01710004|NTR" u="1"/>
        <s v="CMD01773201|PLLT" u="1"/>
        <s v="CMD01648402|SCR" u="1"/>
        <s v="CMD01645604|MTX" u="1"/>
        <s v="CMD01658002|MTX" u="1"/>
        <s v="CMD01687201|MTX" u="1"/>
        <s v="CMD01392402|PLLT" u="1"/>
        <s v="CMD01612402|PLLT" u="1"/>
        <s v="CMD01654001|PLLT" u="1"/>
        <s v="CMD01784001|PLLT" u="1"/>
        <s v="CMD01691010|OGM" u="1"/>
        <s v="CMD01490008|OGM" u="1"/>
        <s v="CMD01648403|SCR" u="1"/>
        <s v="CMD01612403|PLLT" u="1"/>
        <s v="CMD01654002|PLLT" u="1"/>
        <s v="CMD01784002|PLLT" u="1"/>
        <s v="CMD01646419|MTX" u="1"/>
        <s v="CMD01700502|SCR" u="1"/>
        <s v="CMD01646405|MTX" u="1"/>
        <s v="CMD01390401|MTG" u="1"/>
        <s v="CMD01711305|MTG" u="1"/>
        <s v="CMD01740501|SCR" u="1"/>
        <s v="CMD01645603|NTR" u="1"/>
        <s v="CMD01721605|PLLT" u="1"/>
        <s v="CMD01790502|MTG" u="1"/>
        <s v="CMD01646417|NTR" u="1"/>
        <s v="CMD01784004|PLLT" u="1"/>
        <s v="CMD01790407|SCR" u="1"/>
        <s v="CMD01720103|MTX" u="1"/>
        <s v="CMD01700504|SCR" u="1"/>
        <s v="CMD01711303|SCR" u="1"/>
        <s v="CMD01645604|NTR" u="1"/>
        <s v="CMD01646418|NTR" u="1"/>
        <s v="CMD01741302|SCR" u="1"/>
        <s v="CMD01658006|MTX" u="1"/>
        <s v="CMD01770807|PLLT" u="1"/>
        <s v="CMD01780101|MTX" u="1"/>
        <s v="CMD01608501|SCR" u="1"/>
        <s v="CMD01711304|SCR" u="1"/>
        <s v="CMD01720504|SCR" u="1"/>
        <s v="CMD01646904|MTG" u="1"/>
        <s v="CMD01628501|SCR" u="1"/>
        <s v="CMD01646901|SCR" u="1"/>
        <s v="CMD01593207|PLLT" u="1"/>
        <s v="CMD01580901|PLLT" u="1"/>
        <s v="CMD01571701|PLLT" u="1"/>
        <s v="CMD01721401|MTG" u="1"/>
        <s v="CMD01672501|PLLT" u="1"/>
        <s v="CMD01680902|PLLT" u="1"/>
        <s v="CMD01646407|NTR" u="1"/>
        <s v="CMD01628103|MTX" u="1"/>
        <s v="CMD01491702|PLLT" u="1"/>
        <s v="CMD01573301|PLLT" u="1"/>
        <s v="CMD01591702|PLLT" u="1"/>
        <s v="CMD01603301|PLLT" u="1"/>
        <s v="CMD01773301|PLLT" u="1"/>
        <s v="CMD01490001|PEST" u="1"/>
        <s v="CMD01660001|PEST" u="1"/>
        <s v="CMD01710001|PEST" u="1"/>
        <s v="CMD01570101|MTX" u="1"/>
        <s v="CMD01678501|SCR" u="1"/>
        <s v="CMD01693302|PLLT" u="1"/>
        <s v="CMD01490002|PEST" u="1"/>
        <s v="CMD01604102|PLLT" u="1"/>
        <s v="CMD01710002|PEST" u="1"/>
        <s v="CMD01678502|SCR" u="1"/>
        <s v="CMD01603303|PLLT" u="1"/>
        <s v="CMD01646905|SCR" u="1"/>
        <s v="CMD01743002|MTG" u="1"/>
        <s v="CMD01628102|NTR" u="1"/>
        <s v="CMD01552504|PLLT" u="1"/>
        <s v="CMD01447701|SCR" u="1"/>
        <s v="CMD01592101|SCR" u="1"/>
        <s v="CMD01711402|SCR" u="1"/>
        <s v="CMD01722201|SCR" u="1"/>
        <s v="CMD01603304|PLLT" u="1"/>
        <s v="CMD01743003|MTG" u="1"/>
        <s v="CMD01750601|SCR" u="1"/>
        <s v="CMD01552505|PLLT" u="1"/>
        <s v="CMD01710004|PEST" u="1"/>
        <s v="CMD01570104|MTX" u="1"/>
        <s v="CMD01603305|PLLT" u="1"/>
        <s v="CMD01693305|PLLT" u="1"/>
        <s v="CMD01448505|MTG" u="1"/>
        <s v="CMD01448502|SCR" u="1"/>
        <s v="CMD01750202|MTX" u="1"/>
        <s v="CMD01490005|PEST" u="1"/>
        <s v="CMD01780201|MTX" u="1"/>
        <s v="CMD01375803|OGM" u="1"/>
        <s v="CMD01750203|MTX" u="1"/>
        <s v="CMD01743002|SCR" u="1"/>
        <s v="CMD01763001|SCR" u="1"/>
        <s v="CMD01490006|PEST" u="1"/>
        <s v="CMD01626602|MTX" u="1"/>
        <s v="CMD01570103|NTR" u="1"/>
        <s v="CMD01645802|MTX" u="1"/>
        <s v="CMD01743003|SCR" u="1"/>
        <s v="CMD01763002|SCR" u="1"/>
        <s v="CMD01552508|PLLT" u="1"/>
        <s v="CMD01695013|PLLT" u="1"/>
        <s v="CMD01375805|OGM" u="1"/>
        <s v="CMD01448505|SCR" u="1"/>
        <s v="CMD01615801|NTR" u="1"/>
        <s v="CMD01750205|MTX" u="1"/>
        <s v="CMD01382601|PLLT" u="1"/>
        <s v="CMD01572601|PLLT" u="1"/>
        <s v="CMD01248501|SCR" u="1"/>
        <s v="CMD01490008|PEST" u="1"/>
        <s v="CMD01743401|PLLT" u="1"/>
        <s v="CMD01761802|PLLT" u="1"/>
        <s v="CMD01609004|MTX" u="1"/>
        <s v="CMD01645804|MTX" u="1"/>
        <s v="CMD01570101|PEST" u="1"/>
        <s v="CMD01600101|PEST" u="1"/>
        <s v="CMD01630101|PEST" u="1"/>
        <s v="CMD01660101|PEST" u="1"/>
        <s v="CMD01704201|PLLT" u="1"/>
        <s v="CMD01720101|PEST" u="1"/>
        <s v="CMD01742602|PLLT" u="1"/>
        <s v="CMD01780101|PEST" u="1"/>
        <s v="CMD01743005|SCR" u="1"/>
        <s v="CMD01700701|SCR" u="1"/>
        <s v="CMD01609001|NTR" u="1"/>
        <s v="CMD01645801|NTR" u="1"/>
        <s v="CMD01735001|PLLT" u="1"/>
        <s v="CMD01790311|MTX" u="1"/>
        <s v="CMD01572617|PLLT" u="1"/>
        <s v="CMD01626602|NTR" u="1"/>
        <s v="CMD01392603|PLLT" u="1"/>
        <s v="CMD01570102|PEST" u="1"/>
        <s v="CMD01630102|PEST" u="1"/>
        <s v="CMD01672603|PLLT" u="1"/>
        <s v="CMD01720301|MTX" u="1"/>
        <s v="CMD01750204|NTR" u="1"/>
        <s v="CMD01503403|PLLT" u="1"/>
        <s v="CMD01735002|PLLT" u="1"/>
        <s v="CMD01408202|MTX" u="1"/>
        <s v="CMD01790312|MTX" u="1"/>
        <s v="CMD01721101|MTX" u="1"/>
        <s v="CMD01626603|NTR" u="1"/>
        <s v="CMD01570103|PEST" u="1"/>
        <s v="CMD01572604|PLLT" u="1"/>
        <s v="CMD01668310|MTX" u="1"/>
        <s v="CMD01440330|PEST" u="1"/>
        <s v="CMD01592201|SCR" u="1"/>
        <s v="CMD01720302|MTX" u="1"/>
        <s v="CMD01645803|NTR" u="1"/>
        <s v="CMD01748536|OGM" u="1"/>
        <s v="CMD01445003|PLLT" u="1"/>
        <s v="CMD01503404|PLLT" u="1"/>
        <s v="CMD01375901|OGM" u="1"/>
        <s v="CMD01790313|MTX" u="1"/>
        <s v="CMD01750301|MTX" u="1"/>
        <s v="CMD01732301|SCR" u="1"/>
        <s v="CMD01750701|SCR" u="1"/>
        <s v="CMD01626604|NTR" u="1"/>
        <s v="CMD01570104|PEST" u="1"/>
        <s v="CMD01582605|PLLT" u="1"/>
        <s v="CMD01790310|NTR" u="1"/>
        <s v="CMD01691010|PEST" u="1"/>
        <s v="CMD01550605|SCR" u="1"/>
        <s v="CMD01592202|SCR" u="1"/>
        <s v="CMD01445004|PLLT" u="1"/>
        <s v="CMD01671806|PLLT" u="1"/>
        <s v="CMD01375902|OGM" u="1"/>
        <s v="CMD01408204|MTX" u="1"/>
        <s v="CMD01790314|MTX" u="1"/>
        <s v="CMD01667901|MTG" u="1"/>
        <s v="CMD01721103|MTX" u="1"/>
        <s v="CMD01750302|MTX" u="1"/>
        <s v="CMD01750702|SCR" u="1"/>
        <s v="CMD01568426|OGM" u="1"/>
        <s v="CMD01626605|NTR" u="1"/>
        <s v="CMD01570105|PEST" u="1"/>
        <s v="CMD01790311|NTR" u="1"/>
        <s v="CMD01608301|MTX" u="1"/>
        <s v="CMD01762301|SCR" u="1"/>
        <s v="CMD01780701|SCR" u="1"/>
        <s v="CMD01695019|PLLT" u="1"/>
        <s v="CMD01645805|NTR" u="1"/>
        <s v="CMD01748538|OGM" u="1"/>
        <s v="CMD01695005|PLLT" u="1"/>
        <s v="CMD01359102|OGM" u="1"/>
        <s v="CMD01375903|OGM" u="1"/>
        <s v="CMD01790315|MTX" u="1"/>
        <s v="CMD01721104|MTX" u="1"/>
        <s v="CMD01790301|MTX" u="1"/>
        <s v="CMD01407901|MTG" u="1"/>
        <s v="CMD01408202|NTR" u="1"/>
        <s v="CMD01550607|SCR" u="1"/>
        <s v="CMD01721101|NTR" u="1"/>
        <s v="CMD01773101|SCR" u="1"/>
        <s v="CMD01645806|NTR" u="1"/>
        <s v="CMD01445006|PLLT" u="1"/>
        <s v="CMD01375904|OGM" u="1"/>
        <s v="CMD01409002|NTR" u="1"/>
        <s v="CMD01668310|NTR" u="1"/>
        <s v="CMD01721105|MTX" u="1"/>
        <s v="CMD01790302|MTX" u="1"/>
        <s v="CMD01763102|SCR" u="1"/>
        <s v="CMD01570107|PEST" u="1"/>
        <s v="CMD01582608|PLLT" u="1"/>
        <s v="CMD01392204|MTG" u="1"/>
        <s v="CMD01392201|SCR" u="1"/>
        <s v="CMD01645807|NTR" u="1"/>
        <s v="CMD01721612|SCR" u="1"/>
        <s v="CMD01770810|SCR" u="1"/>
        <s v="CMD01685901|MTX" u="1"/>
        <s v="CMD01750305|MTX" u="1"/>
        <s v="CMD01686701|MTX" u="1"/>
        <s v="CMD01750302|NTR" u="1"/>
        <s v="CMD01603501|PLLT" u="1"/>
        <s v="CMD01573102|MTG" u="1"/>
        <s v="CMD01780704|SCR" u="1"/>
        <s v="CMD01645808|NTR" u="1"/>
        <s v="CMD01668312|NTR" u="1"/>
        <s v="CMD01608301|NTR" u="1"/>
        <s v="CMD01685902|MTX" u="1"/>
        <s v="CMD01600201|PEST" u="1"/>
        <s v="CMD01704301|PLLT" u="1"/>
        <s v="CMD01750201|PEST" u="1"/>
        <s v="CMD01667902|SCR" u="1"/>
        <s v="CMD01790315|NTR" u="1"/>
        <s v="CMD01668302|MTX" u="1"/>
        <s v="CMD01720308|MTX" u="1"/>
        <s v="CMD01750303|NTR" u="1"/>
        <s v="CMD01790301|NTR" u="1"/>
        <s v="CMD01361001|PEST" u="1"/>
        <s v="CMD01391001|PEST" u="1"/>
        <s v="CMD01392203|SCR" u="1"/>
        <s v="CMD01771505|SCR" u="1"/>
        <s v="CMD01361002|NTR" u="1"/>
        <s v="CMD01790305|MTX" u="1"/>
        <s v="CMD01490202|PEST" u="1"/>
        <s v="CMD01750202|PEST" u="1"/>
        <s v="CMD01568417|OGM" u="1"/>
        <s v="CMD01603503|PLLT" u="1"/>
        <s v="CMD01780706|SCR" u="1"/>
        <s v="CMD01721201|MTX" u="1"/>
        <s v="CMD01569203|OGM" u="1"/>
        <s v="CMD01790306|MTX" u="1"/>
        <s v="CMD01490203|PEST" u="1"/>
        <s v="CMD01600203|PEST" u="1"/>
        <s v="CMD01750203|PEST" u="1"/>
        <s v="CMD01408207|NTR" u="1"/>
        <s v="CMD01668304|MTX" u="1"/>
        <s v="CMD01685901|NTR" u="1"/>
        <s v="CMD01686704|MTX" u="1"/>
        <s v="CMD01750305|NTR" u="1"/>
        <s v="CMD01391003|PEST" u="1"/>
        <s v="CMD01603504|PLLT" u="1"/>
        <s v="CMD01625103|PLLT" u="1"/>
        <s v="CMD01715103|PLLT" u="1"/>
        <s v="CMD01392205|SCR" u="1"/>
        <s v="CMD01692811|PLLT" u="1"/>
        <s v="CMD01686701|NTR" u="1"/>
        <s v="CMD01790307|MTX" u="1"/>
        <s v="CMD01490204|PEST" u="1"/>
        <s v="CMD01750204|PEST" u="1"/>
        <s v="CMD01408208|NTR" u="1"/>
        <s v="CMD01601410|OGM" u="1"/>
        <s v="CMD01668305|MTX" u="1"/>
        <s v="CMD01685902|NTR" u="1"/>
        <s v="CMD01745104|PLLT" u="1"/>
        <s v="CMD01749302|OGM" u="1"/>
        <s v="CMD01626010|PLLT" u="1"/>
        <s v="CMD01720510|MTX" u="1"/>
        <s v="CMD01721603|SCR" u="1"/>
        <s v="CMD01569205|OGM" u="1"/>
        <s v="CMD01697501|NTR" u="1"/>
        <s v="CMD01790308|MTX" u="1"/>
        <s v="CMD01408209|NTR" u="1"/>
        <s v="CMD01391004|NTR" u="1"/>
        <s v="CMD01686706|MTX" u="1"/>
        <s v="CMD01603506|PLLT" u="1"/>
        <s v="CMD01359202|OGM" u="1"/>
        <s v="CMD01772001|MTX" u="1"/>
        <s v="CMD01790401|MTX" u="1"/>
        <s v="CMD01790309|MTX" u="1"/>
        <s v="CMD01721201|NTR" u="1"/>
        <s v="CMD01780802|SCR" u="1"/>
        <s v="CMD01603507|PLLT" u="1"/>
        <s v="CMD01691006|PEST" u="1"/>
        <s v="CMD01359203|OGM" u="1"/>
        <s v="CMD01749304|OGM" u="1"/>
        <s v="CMD01790313|PEST" u="1"/>
        <s v="CMD01497902|SCR" u="1"/>
        <s v="CMD01721619|SCR" u="1"/>
        <s v="CMD01770803|SCR" u="1"/>
        <s v="CMD01668304|NTR" u="1"/>
        <s v="CMD01502002|MTX" u="1"/>
        <s v="CMD01780803|SCR" u="1"/>
        <s v="CMD01790307|NTR" u="1"/>
        <s v="CMD01603508|PLLT" u="1"/>
        <s v="CMD01621909|PLLT" u="1"/>
        <s v="CMD01359204|OGM" u="1"/>
        <s v="CMD01790403|MTX" u="1"/>
        <s v="CMD01720513|MTX" u="1"/>
        <s v="CMD01721606|SCR" u="1"/>
        <s v="CMD01569208|OGM" u="1"/>
        <s v="CMD01668305|NTR" u="1"/>
        <s v="CMD01607601|NTR" u="1"/>
        <s v="CMD01603601|PLLT" u="1"/>
        <s v="CMD01784002|SCR" u="1"/>
        <s v="CMD01741701|MTG" u="1"/>
        <s v="CMD01512802|PLLT" u="1"/>
        <s v="CMD01604401|PLLT" u="1"/>
        <s v="CMD01664401|PLLT" u="1"/>
        <s v="CMD01704401|PLLT" u="1"/>
        <s v="CMD01668306|NTR" u="1"/>
        <s v="CMD01700501|MTX" u="1"/>
        <s v="CMD00828501|NTR" u="1"/>
        <s v="CMD01392803|PLLT" u="1"/>
        <s v="CMD01440302|PEST" u="1"/>
        <s v="CMD01604402|PLLT" u="1"/>
        <s v="CMD01614402|PLLT" u="1"/>
        <s v="CMD01626001|PLLT" u="1"/>
        <s v="CMD01750302|PEST" u="1"/>
        <s v="CMD01720515|MTX" u="1"/>
        <s v="CMD01721608|SCR" u="1"/>
        <s v="CMD01700502|MTX" u="1"/>
        <s v="CMD01720501|MTX" u="1"/>
        <s v="CMD01597702|OGM" u="1"/>
        <s v="CMD01721102|PEST" u="1"/>
        <s v="CMD01765202|PLLT" u="1"/>
        <s v="CMD01780806|SCR" u="1"/>
        <s v="CMD01601402|OGM" u="1"/>
        <s v="CMD01648401|NTR" u="1"/>
        <s v="CMD01790406|MTX" u="1"/>
        <s v="CMD01552804|PLLT" u="1"/>
        <s v="CMD01614403|PLLT" u="1"/>
        <s v="CMD01626002|PLLT" u="1"/>
        <s v="CMD01664403|PLLT" u="1"/>
        <s v="CMD01704403|PLLT" u="1"/>
        <s v="CMD01750303|PEST" u="1"/>
        <s v="CMD01790303|PEST" u="1"/>
        <s v="CMD01502002|NTR" u="1"/>
        <s v="CMD01721609|SCR" u="1"/>
        <s v="CMD01668308|NTR" u="1"/>
        <s v="CMD01700503|MTX" u="1"/>
        <s v="CMD01702102|MTX" u="1"/>
        <s v="CMD01740501|MTX" u="1"/>
        <s v="CMD01784005|SCR" u="1"/>
        <s v="CMD01648402|NTR" u="1"/>
        <s v="CMD01698806|MTG" u="1"/>
        <s v="CMD01422805|PLLT" u="1"/>
        <s v="CMD01614404|PLLT" u="1"/>
        <s v="CMD01626003|PLLT" u="1"/>
        <s v="CMD01704404|PLLT" u="1"/>
        <s v="CMD01720304|PEST" u="1"/>
        <s v="CMD01750304|PEST" u="1"/>
        <s v="CMD01698803|SCR" u="1"/>
        <s v="CMD01720514|NTR" u="1"/>
        <s v="CMD01749402|OGM" u="1"/>
        <s v="CMD01700501|NTR" u="1"/>
        <s v="CMD01648403|NTR" u="1"/>
        <s v="CMD01790408|MTX" u="1"/>
        <s v="CMD01664405|PLLT" u="1"/>
        <s v="CMD01720305|PEST" u="1"/>
        <s v="CMD01711304|MTX" u="1"/>
        <s v="CMD01721105|PEST" u="1"/>
        <s v="CMD01784007|SCR" u="1"/>
        <s v="CMD01351605|MTG" u="1"/>
        <s v="CMD01702101|NTR" u="1"/>
        <s v="CMD01711301|NTR" u="1"/>
        <s v="CMD01604406|PLLT" u="1"/>
        <s v="CMD01720306|PEST" u="1"/>
        <s v="CMD01711305|MTX" u="1"/>
        <s v="CMD01592001|NTR" u="1"/>
        <s v="CMD01749404|OGM" u="1"/>
        <s v="CMD01499601|SCR" u="1"/>
        <s v="CMD01650604|OGM" u="1"/>
        <s v="CMD01711302|NTR" u="1"/>
        <s v="CMD01790502|MTX" u="1"/>
        <s v="CMD01360803|SCR" u="1"/>
        <s v="CMD01310307|PEST" u="1"/>
        <s v="CMD01604407|PLLT" u="1"/>
        <s v="CMD01790407|NTR" u="1"/>
        <s v="CMD01700504|NTR" u="1"/>
        <s v="CMD01702103|NTR" u="1"/>
        <s v="CMD01711303|NTR" u="1"/>
        <s v="CMD01790503|MTX" u="1"/>
        <s v="CMD01360804|SCR" u="1"/>
        <s v="CMD01628503|MTX" u="1"/>
        <s v="CMD01646903|MTX" u="1"/>
        <s v="CMD01673003|OGM" u="1"/>
        <s v="CMD01720507|MTX" u="1"/>
        <s v="CMD01608501|NTR" u="1"/>
        <s v="CMD01678501|MTX" u="1"/>
        <s v="CMD01702104|NTR" u="1"/>
        <s v="CMD01750401|PEST" u="1"/>
        <s v="CMD01715001|MTG" u="1"/>
        <s v="CMD01790309|PEST" u="1"/>
        <s v="CMD01390404|MTX" u="1"/>
        <s v="CMD01790501|NTR" u="1"/>
        <s v="CMD01665301|PLLT" u="1"/>
        <s v="CMD01773702|PLLT" u="1"/>
        <s v="CMD01392403|SCR" u="1"/>
        <s v="CMD01617702|NTR" u="1"/>
        <s v="CMD01720505|NTR" u="1"/>
        <s v="CMD01586101|PLLT" u="1"/>
        <s v="CMD01772001|PEST" u="1"/>
        <s v="CMD01790402|PEST" u="1"/>
        <s v="CMD01461402|OGM" u="1"/>
        <s v="CMD01711401|MTX" u="1"/>
        <s v="CMD01755302|PLLT" u="1"/>
        <s v="CMD01573301|SCR" u="1"/>
        <s v="CMD01721401|MTX" u="1"/>
        <s v="CMD01628502|NTR" u="1"/>
        <s v="CMD01550504|MTX" u="1"/>
        <s v="CMD01298402|MTX" u="1"/>
        <s v="CMD01553704|PLLT" u="1"/>
        <s v="CMD01743704|PLLT" u="1"/>
        <s v="CMD01448501|MTX" u="1"/>
        <s v="CMD01750601|MTX" u="1"/>
        <s v="CMD01711403|MTX" u="1"/>
        <s v="CMD01742601|SCR" u="1"/>
        <s v="CMD01790504|NTR" u="1"/>
        <s v="CMD01743705|PLLT" u="1"/>
        <s v="CMD01743001|MTX" u="1"/>
        <s v="CMD01761801|SCR" u="1"/>
        <s v="CMD01672018|PEST" u="1"/>
        <s v="CMD01735001|SCR" u="1"/>
        <s v="CMD01665305|PLLT" u="1"/>
        <s v="CMD01743706|PLLT" u="1"/>
      </sharedItems>
    </cacheField>
  </cacheFields>
  <extLst>
    <ext xmlns:x14="http://schemas.microsoft.com/office/spreadsheetml/2009/9/main" uri="{725AE2AE-9491-48be-B2B4-4EB974FC3084}">
      <x14:pivotCacheDefinition pivotCacheId="24633670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1">
  <r>
    <x v="0"/>
    <x v="0"/>
    <s v="CLI00021"/>
    <x v="0"/>
    <s v="OGM"/>
    <s v="04/04/19 08.08.53.0000"/>
    <s v="15/04/19 12.00.00.0000"/>
    <d v="2019-04-04T08:08:53"/>
    <d v="2019-04-15T12:00:00"/>
    <x v="0"/>
    <x v="0"/>
    <x v="0"/>
    <x v="0"/>
    <x v="0"/>
    <d v="1899-12-30T00:00:00"/>
    <x v="0"/>
    <s v="Non"/>
  </r>
  <r>
    <x v="1"/>
    <x v="0"/>
    <s v="CLI00043"/>
    <x v="1"/>
    <s v="OGM"/>
    <s v="04/04/19 09.04.04.0000"/>
    <s v="15/04/19 12.00.00.0000"/>
    <d v="2019-04-04T09:04:04"/>
    <d v="2019-04-15T12:00:00"/>
    <x v="0"/>
    <x v="0"/>
    <x v="0"/>
    <x v="0"/>
    <x v="0"/>
    <d v="1899-12-30T00:00:00"/>
    <x v="0"/>
    <s v="Non"/>
  </r>
  <r>
    <x v="2"/>
    <x v="0"/>
    <s v="CLI00010"/>
    <x v="2"/>
    <s v="OGM"/>
    <s v="04/04/19 09.04.12.0000"/>
    <s v="15/04/19 12.00.00.0000"/>
    <d v="2019-04-04T09:04:12"/>
    <d v="2019-04-15T12:00:00"/>
    <x v="0"/>
    <x v="0"/>
    <x v="1"/>
    <x v="1"/>
    <x v="0"/>
    <d v="1899-12-30T00:00:00"/>
    <x v="0"/>
    <s v="Non"/>
  </r>
  <r>
    <x v="3"/>
    <x v="0"/>
    <s v="CLI00079"/>
    <x v="3"/>
    <s v="OGM"/>
    <s v="04/04/19 09.04.26.0000"/>
    <s v="15/04/19 12.00.00.0000"/>
    <d v="2019-04-04T09:04:26"/>
    <d v="2019-04-15T12:00:00"/>
    <x v="0"/>
    <x v="0"/>
    <x v="2"/>
    <x v="2"/>
    <x v="0"/>
    <d v="1899-12-30T00:00:00"/>
    <x v="0"/>
    <s v="Non"/>
  </r>
  <r>
    <x v="4"/>
    <x v="1"/>
    <s v="CLI00043"/>
    <x v="1"/>
    <s v="OGM"/>
    <s v="04/04/19 09.06.21.0000"/>
    <s v="15/04/19 12.00.00.0000"/>
    <d v="2019-04-04T09:06:21"/>
    <d v="2019-04-15T12:00:00"/>
    <x v="0"/>
    <x v="0"/>
    <x v="0"/>
    <x v="0"/>
    <x v="0"/>
    <d v="1899-12-30T00:00:00"/>
    <x v="0"/>
    <s v="Non"/>
  </r>
  <r>
    <x v="5"/>
    <x v="1"/>
    <s v="CLI00043"/>
    <x v="1"/>
    <s v="OGM"/>
    <s v="04/04/19 09.06.42.0000"/>
    <s v="15/04/19 12.00.00.0000"/>
    <d v="2019-04-04T09:06:42"/>
    <d v="2019-04-15T12:00:00"/>
    <x v="0"/>
    <x v="0"/>
    <x v="0"/>
    <x v="0"/>
    <x v="0"/>
    <d v="1899-12-30T00:00:00"/>
    <x v="0"/>
    <s v="Non"/>
  </r>
  <r>
    <x v="6"/>
    <x v="2"/>
    <s v="CLI00087"/>
    <x v="4"/>
    <s v="OGM"/>
    <s v="04/04/19 09.06.48.0000"/>
    <s v="15/04/19 12.00.00.0000"/>
    <d v="2019-04-04T09:06:48"/>
    <d v="2019-04-15T12:00:00"/>
    <x v="0"/>
    <x v="0"/>
    <x v="2"/>
    <x v="3"/>
    <x v="0"/>
    <d v="1899-12-30T00:00:00"/>
    <x v="0"/>
    <s v="Non"/>
  </r>
  <r>
    <x v="7"/>
    <x v="1"/>
    <s v="CLI00043"/>
    <x v="1"/>
    <s v="OGM"/>
    <s v="04/04/19 09.06.50.0000"/>
    <s v="15/04/19 12.00.00.0000"/>
    <d v="2019-04-04T09:06:50"/>
    <d v="2019-04-15T12:00:00"/>
    <x v="0"/>
    <x v="0"/>
    <x v="0"/>
    <x v="0"/>
    <x v="0"/>
    <d v="1899-12-30T00:00:00"/>
    <x v="0"/>
    <s v="Non"/>
  </r>
  <r>
    <x v="8"/>
    <x v="1"/>
    <s v="CLI00021"/>
    <x v="0"/>
    <s v="OGM"/>
    <s v="04/04/19 09.07.01.0000"/>
    <s v="15/04/19 12.00.00.0000"/>
    <d v="2019-04-04T09:07:01"/>
    <d v="2019-04-15T12:00:00"/>
    <x v="0"/>
    <x v="0"/>
    <x v="0"/>
    <x v="0"/>
    <x v="0"/>
    <d v="1899-12-30T00:00:00"/>
    <x v="0"/>
    <s v="Non"/>
  </r>
  <r>
    <x v="9"/>
    <x v="3"/>
    <s v="CLI00021"/>
    <x v="0"/>
    <s v="PLLT"/>
    <s v="05/04/19 07.09.57.0000"/>
    <s v="12/04/19 12.00.00.0000"/>
    <d v="2019-04-05T07:09:57"/>
    <d v="2019-04-12T12:00:00"/>
    <x v="1"/>
    <x v="1"/>
    <x v="0"/>
    <x v="0"/>
    <x v="0"/>
    <d v="1899-12-30T00:00:00"/>
    <x v="0"/>
    <s v="Non"/>
  </r>
  <r>
    <x v="10"/>
    <x v="4"/>
    <s v="CLI00043"/>
    <x v="1"/>
    <s v="OGM"/>
    <s v="05/04/19 08.47.06.0000"/>
    <s v="16/04/19 12.00.00.0000"/>
    <d v="2019-04-05T08:47:06"/>
    <d v="2019-04-16T12:00:00"/>
    <x v="0"/>
    <x v="0"/>
    <x v="0"/>
    <x v="0"/>
    <x v="0"/>
    <d v="1899-12-30T00:00:00"/>
    <x v="0"/>
    <s v="Non"/>
  </r>
  <r>
    <x v="11"/>
    <x v="4"/>
    <s v="CLI00043"/>
    <x v="1"/>
    <s v="OGM"/>
    <s v="05/04/19 08.48.30.0000"/>
    <s v="16/04/19 12.00.00.0000"/>
    <d v="2019-04-05T08:48:30"/>
    <d v="2019-04-16T12:00:00"/>
    <x v="0"/>
    <x v="0"/>
    <x v="0"/>
    <x v="0"/>
    <x v="0"/>
    <d v="1899-12-30T00:00:00"/>
    <x v="0"/>
    <s v="Non"/>
  </r>
  <r>
    <x v="12"/>
    <x v="5"/>
    <s v="CLI00018"/>
    <x v="5"/>
    <s v="OGM"/>
    <s v="05/04/19 08.50.15.0000"/>
    <s v="16/04/19 12.00.00.0000"/>
    <d v="2019-04-05T08:50:15"/>
    <d v="2019-04-16T12:00:00"/>
    <x v="0"/>
    <x v="0"/>
    <x v="2"/>
    <x v="2"/>
    <x v="0"/>
    <d v="1899-12-30T00:00:00"/>
    <x v="0"/>
    <s v="Non"/>
  </r>
  <r>
    <x v="13"/>
    <x v="6"/>
    <s v="CLI00020"/>
    <x v="6"/>
    <s v="PLLT"/>
    <s v="05/04/19 09.04.47.0000"/>
    <s v="12/04/19 12.00.00.0000"/>
    <d v="2019-04-05T09:04:47"/>
    <d v="2019-04-12T12:00:00"/>
    <x v="1"/>
    <x v="1"/>
    <x v="2"/>
    <x v="2"/>
    <x v="0"/>
    <d v="1899-12-30T00:00:00"/>
    <x v="0"/>
    <s v="Non"/>
  </r>
  <r>
    <x v="14"/>
    <x v="7"/>
    <s v="CLI00087"/>
    <x v="4"/>
    <s v="OGM"/>
    <s v="05/04/19 09.29.55.0000"/>
    <s v="16/04/19 12.00.00.0000"/>
    <d v="2019-04-05T09:29:55"/>
    <d v="2019-04-16T12:00:00"/>
    <x v="0"/>
    <x v="0"/>
    <x v="2"/>
    <x v="3"/>
    <x v="0"/>
    <d v="1899-12-30T00:00:00"/>
    <x v="0"/>
    <s v="Non"/>
  </r>
  <r>
    <x v="15"/>
    <x v="8"/>
    <s v="CLI00043"/>
    <x v="1"/>
    <s v="OGM"/>
    <s v="05/04/19 12.52.52.0000"/>
    <s v="17/04/19 12.00.00.0000"/>
    <d v="2019-04-05T12:52:52"/>
    <d v="2019-04-17T12:00:00"/>
    <x v="0"/>
    <x v="0"/>
    <x v="0"/>
    <x v="0"/>
    <x v="1"/>
    <d v="1899-12-30T17:46:12"/>
    <x v="1"/>
    <s v="Non"/>
  </r>
  <r>
    <x v="16"/>
    <x v="4"/>
    <s v="CLI00010"/>
    <x v="2"/>
    <s v="OGM"/>
    <s v="05/04/19 15.16.53.0000"/>
    <s v="17/04/19 12.00.00.0000"/>
    <d v="2019-04-05T15:16:53"/>
    <d v="2019-04-17T12:00:00"/>
    <x v="0"/>
    <x v="0"/>
    <x v="1"/>
    <x v="1"/>
    <x v="1"/>
    <d v="1899-12-30T17:46:12"/>
    <x v="1"/>
    <s v="Non"/>
  </r>
  <r>
    <x v="17"/>
    <x v="4"/>
    <s v="CLI00021"/>
    <x v="0"/>
    <s v="OGM"/>
    <s v="05/04/19 16.01.55.0000"/>
    <s v="17/04/19 12.00.00.0000"/>
    <d v="2019-04-05T16:01:55"/>
    <d v="2019-04-17T12:00:00"/>
    <x v="0"/>
    <x v="0"/>
    <x v="0"/>
    <x v="0"/>
    <x v="1"/>
    <d v="1899-12-30T17:46:12"/>
    <x v="1"/>
    <s v="Non"/>
  </r>
  <r>
    <x v="18"/>
    <x v="4"/>
    <s v="CLI00021"/>
    <x v="0"/>
    <s v="OGM"/>
    <s v="05/04/19 16.18.53.0000"/>
    <s v="17/04/19 12.00.00.0000"/>
    <d v="2019-04-05T16:18:53"/>
    <d v="2019-04-17T12:00:00"/>
    <x v="0"/>
    <x v="0"/>
    <x v="0"/>
    <x v="0"/>
    <x v="1"/>
    <d v="1899-12-30T17:46:12"/>
    <x v="1"/>
    <s v="Non"/>
  </r>
  <r>
    <x v="19"/>
    <x v="4"/>
    <s v="CLI00043"/>
    <x v="1"/>
    <s v="OGM"/>
    <s v="05/04/19 17.18.20.0000"/>
    <s v="17/04/19 12.00.00.0000"/>
    <d v="2019-04-05T17:18:20"/>
    <d v="2019-04-17T12:00:00"/>
    <x v="0"/>
    <x v="0"/>
    <x v="0"/>
    <x v="0"/>
    <x v="1"/>
    <d v="1899-12-30T17:46:12"/>
    <x v="1"/>
    <s v="Non"/>
  </r>
  <r>
    <x v="20"/>
    <x v="4"/>
    <s v="CLI00043"/>
    <x v="1"/>
    <s v="OGM"/>
    <s v="05/04/19 18.40.29.0000"/>
    <s v="17/04/19 12.00.00.0000"/>
    <d v="2019-04-05T18:40:29"/>
    <d v="2019-04-17T12:00:00"/>
    <x v="0"/>
    <x v="0"/>
    <x v="0"/>
    <x v="0"/>
    <x v="1"/>
    <d v="1899-12-30T17:46:12"/>
    <x v="1"/>
    <s v="Non"/>
  </r>
  <r>
    <x v="21"/>
    <x v="4"/>
    <s v="CLI00020"/>
    <x v="6"/>
    <s v="OGM"/>
    <s v="05/04/19 19.13.57.0000"/>
    <s v="17/04/19 12.00.00.0000"/>
    <d v="2019-04-05T19:13:57"/>
    <d v="2019-04-17T12:00:00"/>
    <x v="0"/>
    <x v="0"/>
    <x v="2"/>
    <x v="2"/>
    <x v="1"/>
    <d v="1899-12-30T17:46:12"/>
    <x v="1"/>
    <s v="Non"/>
  </r>
  <r>
    <x v="22"/>
    <x v="9"/>
    <s v="CLI00087"/>
    <x v="4"/>
    <s v="OGM"/>
    <s v="05/04/19 20.08.43.0000"/>
    <s v="17/04/19 12.00.00.0000"/>
    <d v="2019-04-05T20:08:43"/>
    <d v="2019-04-17T12:00:00"/>
    <x v="0"/>
    <x v="0"/>
    <x v="2"/>
    <x v="3"/>
    <x v="1"/>
    <d v="1899-12-30T17:46:12"/>
    <x v="1"/>
    <s v="Non"/>
  </r>
  <r>
    <x v="23"/>
    <x v="10"/>
    <s v="CLI00049"/>
    <x v="7"/>
    <s v="OGM"/>
    <s v="08/04/19 07.02.39.0000"/>
    <s v="17/04/19 12.00.00.0000"/>
    <d v="2019-04-08T07:02:39"/>
    <d v="2019-04-17T12:00:00"/>
    <x v="0"/>
    <x v="0"/>
    <x v="3"/>
    <x v="4"/>
    <x v="1"/>
    <d v="1899-12-30T17:46:12"/>
    <x v="1"/>
    <s v="Non"/>
  </r>
  <r>
    <x v="24"/>
    <x v="11"/>
    <s v="CLI00049"/>
    <x v="7"/>
    <s v="PLLT"/>
    <s v="08/04/19 07.16.29.0000"/>
    <s v="15/04/19 12.00.00.0000"/>
    <d v="2019-04-08T07:16:29"/>
    <d v="2019-04-15T12:00:00"/>
    <x v="1"/>
    <x v="1"/>
    <x v="3"/>
    <x v="4"/>
    <x v="0"/>
    <d v="1899-12-30T00:00:00"/>
    <x v="0"/>
    <s v="Non"/>
  </r>
  <r>
    <x v="25"/>
    <x v="4"/>
    <s v="CLI00079"/>
    <x v="3"/>
    <s v="OGM"/>
    <s v="08/04/19 07.55.57.0000"/>
    <s v="17/04/19 12.00.00.0000"/>
    <d v="2019-04-08T07:55:57"/>
    <d v="2019-04-17T12:00:00"/>
    <x v="0"/>
    <x v="0"/>
    <x v="2"/>
    <x v="2"/>
    <x v="1"/>
    <d v="1899-12-30T17:46:12"/>
    <x v="1"/>
    <s v="Non"/>
  </r>
  <r>
    <x v="26"/>
    <x v="5"/>
    <s v="CLI00009"/>
    <x v="8"/>
    <s v="OGM"/>
    <s v="08/04/19 08.22.20.0000"/>
    <s v="17/04/19 12.00.00.0000"/>
    <d v="2019-04-08T08:22:20"/>
    <d v="2019-04-17T12:00:00"/>
    <x v="0"/>
    <x v="0"/>
    <x v="3"/>
    <x v="4"/>
    <x v="1"/>
    <d v="1899-12-30T17:46:12"/>
    <x v="1"/>
    <s v="Non"/>
  </r>
  <r>
    <x v="27"/>
    <x v="5"/>
    <s v="CLI00049"/>
    <x v="7"/>
    <s v="OGM"/>
    <s v="08/04/19 08.30.13.0000"/>
    <s v="17/04/19 12.00.00.0000"/>
    <d v="2019-04-08T08:30:13"/>
    <d v="2019-04-17T12:00:00"/>
    <x v="0"/>
    <x v="0"/>
    <x v="3"/>
    <x v="4"/>
    <x v="1"/>
    <d v="1899-12-30T17:46:12"/>
    <x v="1"/>
    <s v="Non"/>
  </r>
  <r>
    <x v="28"/>
    <x v="9"/>
    <s v="CLI00021"/>
    <x v="0"/>
    <s v="OGM"/>
    <s v="08/04/19 08.30.45.0000"/>
    <s v="17/04/19 12.00.00.0000"/>
    <d v="2019-04-08T08:30:45"/>
    <d v="2019-04-17T12:00:00"/>
    <x v="0"/>
    <x v="0"/>
    <x v="0"/>
    <x v="0"/>
    <x v="1"/>
    <d v="1899-12-30T17:46:12"/>
    <x v="1"/>
    <s v="Non"/>
  </r>
  <r>
    <x v="29"/>
    <x v="12"/>
    <s v="CLI00087"/>
    <x v="4"/>
    <s v="OGM"/>
    <s v="08/04/19 08.32.54.0000"/>
    <s v="17/04/19 12.00.00.0000"/>
    <d v="2019-04-08T08:32:54"/>
    <d v="2019-04-17T12:00:00"/>
    <x v="0"/>
    <x v="0"/>
    <x v="2"/>
    <x v="3"/>
    <x v="1"/>
    <d v="1899-12-30T17:46:12"/>
    <x v="1"/>
    <s v="Non"/>
  </r>
  <r>
    <x v="30"/>
    <x v="6"/>
    <s v="CLI00021"/>
    <x v="0"/>
    <s v="OGM"/>
    <s v="08/04/19 08.33.31.0000"/>
    <s v="17/04/19 12.00.00.0000"/>
    <d v="2019-04-08T08:33:31"/>
    <d v="2019-04-17T12:00:00"/>
    <x v="0"/>
    <x v="0"/>
    <x v="0"/>
    <x v="0"/>
    <x v="1"/>
    <d v="1899-12-30T17:46:12"/>
    <x v="1"/>
    <s v="Non"/>
  </r>
  <r>
    <x v="31"/>
    <x v="6"/>
    <s v="CLI00021"/>
    <x v="0"/>
    <s v="OGM"/>
    <s v="08/04/19 08.33.43.0000"/>
    <s v="17/04/19 12.00.00.0000"/>
    <d v="2019-04-08T08:33:43"/>
    <d v="2019-04-17T12:00:00"/>
    <x v="0"/>
    <x v="0"/>
    <x v="0"/>
    <x v="0"/>
    <x v="1"/>
    <d v="1899-12-30T17:46:12"/>
    <x v="1"/>
    <s v="Non"/>
  </r>
  <r>
    <x v="32"/>
    <x v="6"/>
    <s v="CLI00021"/>
    <x v="0"/>
    <s v="OGM"/>
    <s v="08/04/19 08.34.17.0000"/>
    <s v="17/04/19 12.00.00.0000"/>
    <d v="2019-04-08T08:34:17"/>
    <d v="2019-04-17T12:00:00"/>
    <x v="0"/>
    <x v="0"/>
    <x v="0"/>
    <x v="0"/>
    <x v="1"/>
    <d v="1899-12-30T17:46:12"/>
    <x v="1"/>
    <s v="Non"/>
  </r>
  <r>
    <x v="33"/>
    <x v="6"/>
    <s v="CLI00020"/>
    <x v="6"/>
    <s v="OGM"/>
    <s v="08/04/19 08.47.57.0000"/>
    <s v="17/04/19 12.00.00.0000"/>
    <d v="2019-04-08T08:47:57"/>
    <d v="2019-04-17T12:00:00"/>
    <x v="0"/>
    <x v="0"/>
    <x v="2"/>
    <x v="2"/>
    <x v="1"/>
    <d v="1899-12-30T17:46:12"/>
    <x v="1"/>
    <s v="Non"/>
  </r>
  <r>
    <x v="34"/>
    <x v="8"/>
    <s v="CLI00043"/>
    <x v="1"/>
    <s v="OGM"/>
    <s v="08/04/19 08.52.53.0000"/>
    <s v="17/04/19 12.00.00.0000"/>
    <d v="2019-04-08T08:52:53"/>
    <d v="2019-04-17T12:00:00"/>
    <x v="0"/>
    <x v="0"/>
    <x v="0"/>
    <x v="0"/>
    <x v="1"/>
    <d v="1899-12-30T17:46:12"/>
    <x v="1"/>
    <s v="Non"/>
  </r>
  <r>
    <x v="35"/>
    <x v="4"/>
    <s v="CLI00079"/>
    <x v="3"/>
    <s v="PLLT"/>
    <s v="08/04/19 08.53.06.0000"/>
    <s v="15/04/19 12.00.00.0000"/>
    <d v="2019-04-08T08:53:06"/>
    <d v="2019-04-15T12:00:00"/>
    <x v="1"/>
    <x v="1"/>
    <x v="2"/>
    <x v="2"/>
    <x v="0"/>
    <d v="1899-12-30T00:00:00"/>
    <x v="0"/>
    <s v="Non"/>
  </r>
  <r>
    <x v="36"/>
    <x v="4"/>
    <s v="CLI00021"/>
    <x v="0"/>
    <s v="PLLT"/>
    <s v="08/04/19 08.53.24.0000"/>
    <s v="15/04/19 12.00.00.0000"/>
    <d v="2019-04-08T08:53:24"/>
    <d v="2019-04-15T12:00:00"/>
    <x v="1"/>
    <x v="1"/>
    <x v="0"/>
    <x v="0"/>
    <x v="0"/>
    <d v="1899-12-30T00:00:00"/>
    <x v="0"/>
    <s v="Non"/>
  </r>
  <r>
    <x v="37"/>
    <x v="13"/>
    <s v="CLI00018"/>
    <x v="5"/>
    <s v="PLLT"/>
    <s v="08/04/19 08.53.27.0000"/>
    <s v="15/04/19 12.00.00.0000"/>
    <d v="2019-04-08T08:53:27"/>
    <d v="2019-04-15T12:00:00"/>
    <x v="1"/>
    <x v="1"/>
    <x v="2"/>
    <x v="2"/>
    <x v="0"/>
    <d v="1899-12-30T00:00:00"/>
    <x v="0"/>
    <s v="Non"/>
  </r>
  <r>
    <x v="38"/>
    <x v="11"/>
    <s v="CLI00049"/>
    <x v="7"/>
    <s v="PLLT"/>
    <s v="08/04/19 08.53.32.0000"/>
    <s v="15/04/19 12.00.00.0000"/>
    <d v="2019-04-08T08:53:32"/>
    <d v="2019-04-15T12:00:00"/>
    <x v="1"/>
    <x v="1"/>
    <x v="3"/>
    <x v="4"/>
    <x v="0"/>
    <d v="1899-12-30T00:00:00"/>
    <x v="0"/>
    <s v="Non"/>
  </r>
  <r>
    <x v="39"/>
    <x v="4"/>
    <s v="CLI00021"/>
    <x v="0"/>
    <s v="OGM"/>
    <s v="08/04/19 08.55.20.0000"/>
    <s v="17/04/19 12.00.00.0000"/>
    <d v="2019-04-08T08:55:20"/>
    <d v="2019-04-17T12:00:00"/>
    <x v="0"/>
    <x v="0"/>
    <x v="0"/>
    <x v="0"/>
    <x v="1"/>
    <d v="1899-12-30T17:46:12"/>
    <x v="1"/>
    <s v="Non"/>
  </r>
  <r>
    <x v="40"/>
    <x v="7"/>
    <s v="CLI00087"/>
    <x v="4"/>
    <s v="PLLT"/>
    <s v="08/04/19 08.55.25.0000"/>
    <s v="15/04/19 12.00.00.0000"/>
    <d v="2019-04-08T08:55:25"/>
    <d v="2019-04-15T12:00:00"/>
    <x v="1"/>
    <x v="1"/>
    <x v="2"/>
    <x v="3"/>
    <x v="0"/>
    <d v="1899-12-30T00:00:00"/>
    <x v="0"/>
    <s v="Non"/>
  </r>
  <r>
    <x v="41"/>
    <x v="14"/>
    <s v="CLI00021"/>
    <x v="0"/>
    <s v="PLLT"/>
    <s v="08/04/19 08.55.32.0000"/>
    <s v="15/04/19 12.00.00.0000"/>
    <d v="2019-04-08T08:55:32"/>
    <d v="2019-04-15T12:00:00"/>
    <x v="1"/>
    <x v="1"/>
    <x v="0"/>
    <x v="0"/>
    <x v="0"/>
    <d v="1899-12-30T00:00:00"/>
    <x v="0"/>
    <s v="Oui"/>
  </r>
  <r>
    <x v="42"/>
    <x v="4"/>
    <s v="CLI00010"/>
    <x v="2"/>
    <s v="OGM"/>
    <s v="08/04/19 08.57.41.0000"/>
    <s v="17/04/19 12.00.00.0000"/>
    <d v="2019-04-08T08:57:41"/>
    <d v="2019-04-17T12:00:00"/>
    <x v="0"/>
    <x v="0"/>
    <x v="1"/>
    <x v="1"/>
    <x v="1"/>
    <d v="1899-12-30T17:46:12"/>
    <x v="1"/>
    <s v="Non"/>
  </r>
  <r>
    <x v="43"/>
    <x v="8"/>
    <s v="CLI00010"/>
    <x v="2"/>
    <s v="PLLT"/>
    <s v="08/04/19 08.57.57.0000"/>
    <s v="15/04/19 12.00.00.0000"/>
    <d v="2019-04-08T08:57:57"/>
    <d v="2019-04-15T12:00:00"/>
    <x v="1"/>
    <x v="1"/>
    <x v="1"/>
    <x v="1"/>
    <x v="0"/>
    <d v="1899-12-30T00:00:00"/>
    <x v="0"/>
    <s v="Non"/>
  </r>
  <r>
    <x v="44"/>
    <x v="5"/>
    <s v="CLI00040"/>
    <x v="9"/>
    <s v="PEST"/>
    <s v="08/04/19 09.01.35.0000"/>
    <s v="15/04/19 12.00.00.0000"/>
    <d v="2019-04-08T09:01:35"/>
    <d v="2019-04-15T12:00:00"/>
    <x v="2"/>
    <x v="1"/>
    <x v="3"/>
    <x v="5"/>
    <x v="0"/>
    <d v="1899-12-30T00:00:00"/>
    <x v="0"/>
    <s v="Non"/>
  </r>
  <r>
    <x v="45"/>
    <x v="4"/>
    <s v="CLI00021"/>
    <x v="0"/>
    <s v="PEST"/>
    <s v="08/04/19 09.01.38.0000"/>
    <s v="15/04/19 12.00.00.0000"/>
    <d v="2019-04-08T09:01:38"/>
    <d v="2019-04-15T12:00:00"/>
    <x v="2"/>
    <x v="1"/>
    <x v="0"/>
    <x v="0"/>
    <x v="0"/>
    <d v="1899-12-30T00:00:00"/>
    <x v="0"/>
    <s v="Non"/>
  </r>
  <r>
    <x v="46"/>
    <x v="4"/>
    <s v="CLI00021"/>
    <x v="0"/>
    <s v="NTR"/>
    <s v="08/04/19 09.02.05.0000"/>
    <s v="11/04/19 12.00.00.0000"/>
    <d v="2019-04-08T09:02:05"/>
    <d v="2019-04-11T12:00:00"/>
    <x v="3"/>
    <x v="0"/>
    <x v="0"/>
    <x v="0"/>
    <x v="0"/>
    <d v="1899-12-30T00:00:00"/>
    <x v="0"/>
    <s v="Non"/>
  </r>
  <r>
    <x v="47"/>
    <x v="3"/>
    <s v="CLI00010"/>
    <x v="2"/>
    <s v="NTR"/>
    <s v="08/04/19 09.02.06.0000"/>
    <s v="11/04/19 12.00.00.0000"/>
    <d v="2019-04-08T09:02:06"/>
    <d v="2019-04-11T12:00:00"/>
    <x v="3"/>
    <x v="0"/>
    <x v="1"/>
    <x v="1"/>
    <x v="0"/>
    <d v="1899-12-30T00:00:00"/>
    <x v="0"/>
    <s v="Non"/>
  </r>
  <r>
    <x v="48"/>
    <x v="4"/>
    <s v="CLI00021"/>
    <x v="0"/>
    <s v="NTR"/>
    <s v="08/04/19 09.02.08.0000"/>
    <s v="11/04/19 12.00.00.0000"/>
    <d v="2019-04-08T09:02:08"/>
    <d v="2019-04-11T12:00:00"/>
    <x v="3"/>
    <x v="0"/>
    <x v="0"/>
    <x v="0"/>
    <x v="0"/>
    <d v="1899-12-30T00:00:00"/>
    <x v="0"/>
    <s v="Non"/>
  </r>
  <r>
    <x v="49"/>
    <x v="8"/>
    <s v="CLI00079"/>
    <x v="3"/>
    <s v="PLLT"/>
    <s v="08/04/19 09.03.32.0000"/>
    <s v="15/04/19 12.00.00.0000"/>
    <d v="2019-04-08T09:03:32"/>
    <d v="2019-04-15T12:00:00"/>
    <x v="1"/>
    <x v="1"/>
    <x v="2"/>
    <x v="2"/>
    <x v="0"/>
    <d v="1899-12-30T00:00:00"/>
    <x v="0"/>
    <s v="Non"/>
  </r>
  <r>
    <x v="50"/>
    <x v="8"/>
    <s v="CLI00021"/>
    <x v="0"/>
    <s v="PLLT"/>
    <s v="08/04/19 09.03.43.0000"/>
    <s v="15/04/19 12.00.00.0000"/>
    <d v="2019-04-08T09:03:43"/>
    <d v="2019-04-15T12:00:00"/>
    <x v="1"/>
    <x v="1"/>
    <x v="0"/>
    <x v="0"/>
    <x v="0"/>
    <d v="1899-12-30T00:00:00"/>
    <x v="0"/>
    <s v="Non"/>
  </r>
  <r>
    <x v="51"/>
    <x v="14"/>
    <s v="CLI00021"/>
    <x v="0"/>
    <s v="PLLT"/>
    <s v="08/04/19 09.04.37.0000"/>
    <s v="15/04/19 12.00.00.0000"/>
    <d v="2019-04-08T09:04:37"/>
    <d v="2019-04-15T12:00:00"/>
    <x v="1"/>
    <x v="1"/>
    <x v="0"/>
    <x v="0"/>
    <x v="0"/>
    <d v="1899-12-30T00:00:00"/>
    <x v="0"/>
    <s v="Oui"/>
  </r>
  <r>
    <x v="52"/>
    <x v="4"/>
    <s v="CLI00020"/>
    <x v="6"/>
    <s v="NTR"/>
    <s v="08/04/19 09.05.30.0000"/>
    <s v="11/04/19 12.00.00.0000"/>
    <d v="2019-04-08T09:05:30"/>
    <d v="2019-04-11T12:00:00"/>
    <x v="3"/>
    <x v="0"/>
    <x v="2"/>
    <x v="2"/>
    <x v="0"/>
    <d v="1899-12-30T00:00:00"/>
    <x v="0"/>
    <s v="Non"/>
  </r>
  <r>
    <x v="53"/>
    <x v="12"/>
    <s v="CLI00021"/>
    <x v="0"/>
    <s v="PLLT"/>
    <s v="08/04/19 10.06.30.0000"/>
    <s v="15/04/19 12.00.00.0000"/>
    <d v="2019-04-08T10:06:30"/>
    <d v="2019-04-15T12:00:00"/>
    <x v="1"/>
    <x v="1"/>
    <x v="0"/>
    <x v="0"/>
    <x v="0"/>
    <d v="1899-12-30T00:00:00"/>
    <x v="0"/>
    <s v="Non"/>
  </r>
  <r>
    <x v="54"/>
    <x v="13"/>
    <s v="CLI00091"/>
    <x v="10"/>
    <s v="OGM"/>
    <s v="08/04/19 10.30.21.0000"/>
    <s v="17/04/19 12.00.00.0000"/>
    <d v="2019-04-08T10:30:21"/>
    <d v="2019-04-17T12:00:00"/>
    <x v="0"/>
    <x v="0"/>
    <x v="3"/>
    <x v="5"/>
    <x v="1"/>
    <d v="1899-12-30T17:46:12"/>
    <x v="1"/>
    <s v="Non"/>
  </r>
  <r>
    <x v="55"/>
    <x v="4"/>
    <s v="CLI00021"/>
    <x v="0"/>
    <s v="PLLT"/>
    <s v="08/04/19 10.39.07.0000"/>
    <s v="15/04/19 12.00.00.0000"/>
    <d v="2019-04-08T10:39:07"/>
    <d v="2019-04-15T12:00:00"/>
    <x v="1"/>
    <x v="1"/>
    <x v="0"/>
    <x v="0"/>
    <x v="0"/>
    <d v="1899-12-30T00:00:00"/>
    <x v="0"/>
    <s v="Non"/>
  </r>
  <r>
    <x v="56"/>
    <x v="4"/>
    <s v="CLI00043"/>
    <x v="1"/>
    <s v="OGM"/>
    <s v="08/04/19 11.09.54.0000"/>
    <s v="17/04/19 12.00.00.0000"/>
    <d v="2019-04-08T11:09:54"/>
    <d v="2019-04-17T12:00:00"/>
    <x v="0"/>
    <x v="0"/>
    <x v="0"/>
    <x v="0"/>
    <x v="1"/>
    <d v="1899-12-30T17:46:12"/>
    <x v="1"/>
    <s v="Non"/>
  </r>
  <r>
    <x v="57"/>
    <x v="4"/>
    <s v="CLI00021"/>
    <x v="0"/>
    <s v="PLLT"/>
    <s v="08/04/19 11.12.03.0000"/>
    <s v="15/04/19 12.00.00.0000"/>
    <d v="2019-04-08T11:12:03"/>
    <d v="2019-04-15T12:00:00"/>
    <x v="1"/>
    <x v="1"/>
    <x v="0"/>
    <x v="0"/>
    <x v="0"/>
    <d v="1899-12-30T00:00:00"/>
    <x v="0"/>
    <s v="Non"/>
  </r>
  <r>
    <x v="58"/>
    <x v="4"/>
    <s v="CLI00043"/>
    <x v="1"/>
    <s v="PLLT"/>
    <s v="08/04/19 11.22.21.0000"/>
    <s v="15/04/19 12.00.00.0000"/>
    <d v="2019-04-08T11:22:21"/>
    <d v="2019-04-15T12:00:00"/>
    <x v="1"/>
    <x v="1"/>
    <x v="0"/>
    <x v="0"/>
    <x v="0"/>
    <d v="1899-12-30T00:00:00"/>
    <x v="0"/>
    <s v="Non"/>
  </r>
  <r>
    <x v="59"/>
    <x v="9"/>
    <s v="CLI00087"/>
    <x v="4"/>
    <s v="OGM"/>
    <s v="08/04/19 11.25.18.0000"/>
    <s v="17/04/19 12.00.00.0000"/>
    <d v="2019-04-08T11:25:18"/>
    <d v="2019-04-17T12:00:00"/>
    <x v="0"/>
    <x v="0"/>
    <x v="2"/>
    <x v="3"/>
    <x v="1"/>
    <d v="1899-12-30T17:46:12"/>
    <x v="1"/>
    <s v="Non"/>
  </r>
  <r>
    <x v="60"/>
    <x v="4"/>
    <s v="CLI00021"/>
    <x v="0"/>
    <s v="OGM"/>
    <s v="08/04/19 11.40.56.0000"/>
    <s v="17/04/19 12.00.00.0000"/>
    <d v="2019-04-08T11:40:56"/>
    <d v="2019-04-17T12:00:00"/>
    <x v="0"/>
    <x v="0"/>
    <x v="0"/>
    <x v="0"/>
    <x v="1"/>
    <d v="1899-12-30T17:46:12"/>
    <x v="1"/>
    <s v="Non"/>
  </r>
  <r>
    <x v="61"/>
    <x v="4"/>
    <s v="CLI00079"/>
    <x v="3"/>
    <s v="OGM"/>
    <s v="08/04/19 11.45.39.0000"/>
    <s v="17/04/19 12.00.00.0000"/>
    <d v="2019-04-08T11:45:39"/>
    <d v="2019-04-17T12:00:00"/>
    <x v="0"/>
    <x v="0"/>
    <x v="2"/>
    <x v="2"/>
    <x v="1"/>
    <d v="1899-12-30T17:46:12"/>
    <x v="1"/>
    <s v="Non"/>
  </r>
  <r>
    <x v="62"/>
    <x v="6"/>
    <s v="CLI00021"/>
    <x v="0"/>
    <s v="OGM"/>
    <s v="08/04/19 11.47.43.0000"/>
    <s v="17/04/19 12.00.00.0000"/>
    <d v="2019-04-08T11:47:43"/>
    <d v="2019-04-17T12:00:00"/>
    <x v="0"/>
    <x v="0"/>
    <x v="0"/>
    <x v="0"/>
    <x v="1"/>
    <d v="1899-12-30T17:46:12"/>
    <x v="1"/>
    <s v="Non"/>
  </r>
  <r>
    <x v="63"/>
    <x v="6"/>
    <s v="CLI00021"/>
    <x v="0"/>
    <s v="OGM"/>
    <s v="08/04/19 11.48.29.0000"/>
    <s v="17/04/19 12.00.00.0000"/>
    <d v="2019-04-08T11:48:29"/>
    <d v="2019-04-17T12:00:00"/>
    <x v="0"/>
    <x v="0"/>
    <x v="0"/>
    <x v="0"/>
    <x v="1"/>
    <d v="1899-12-30T17:46:12"/>
    <x v="1"/>
    <s v="Non"/>
  </r>
  <r>
    <x v="0"/>
    <x v="3"/>
    <s v="CLI00021"/>
    <x v="0"/>
    <s v="PLLT"/>
    <s v="08/04/19 12.31.30.0000"/>
    <s v="16/04/19 12.00.00.0000"/>
    <d v="2019-04-08T12:31:30"/>
    <d v="2019-04-16T12:00:00"/>
    <x v="1"/>
    <x v="1"/>
    <x v="0"/>
    <x v="0"/>
    <x v="0"/>
    <d v="1899-12-30T00:00:00"/>
    <x v="0"/>
    <s v="Non"/>
  </r>
  <r>
    <x v="64"/>
    <x v="14"/>
    <s v="CLI00021"/>
    <x v="0"/>
    <s v="PLLT"/>
    <s v="08/04/19 12.31.59.0000"/>
    <s v="16/04/19 12.00.00.0000"/>
    <d v="2019-04-08T12:31:59"/>
    <d v="2019-04-16T12:00:00"/>
    <x v="1"/>
    <x v="1"/>
    <x v="0"/>
    <x v="0"/>
    <x v="0"/>
    <d v="1899-12-30T00:00:00"/>
    <x v="0"/>
    <s v="Oui"/>
  </r>
  <r>
    <x v="65"/>
    <x v="4"/>
    <s v="CLI00079"/>
    <x v="3"/>
    <s v="PLLT"/>
    <s v="08/04/19 12.36.21.0000"/>
    <s v="16/04/19 12.00.00.0000"/>
    <d v="2019-04-08T12:36:21"/>
    <d v="2019-04-16T12:00:00"/>
    <x v="1"/>
    <x v="1"/>
    <x v="2"/>
    <x v="2"/>
    <x v="0"/>
    <d v="1899-12-30T00:00:00"/>
    <x v="0"/>
    <s v="Non"/>
  </r>
  <r>
    <x v="47"/>
    <x v="6"/>
    <s v="CLI00010"/>
    <x v="2"/>
    <s v="PLLT"/>
    <s v="08/04/19 14.20.04.0000"/>
    <s v="16/04/19 12.00.00.0000"/>
    <d v="2019-04-08T14:20:04"/>
    <d v="2019-04-16T12:00:00"/>
    <x v="1"/>
    <x v="1"/>
    <x v="1"/>
    <x v="1"/>
    <x v="0"/>
    <d v="1899-12-30T00:00:00"/>
    <x v="0"/>
    <s v="Non"/>
  </r>
  <r>
    <x v="66"/>
    <x v="9"/>
    <s v="CLI00021"/>
    <x v="0"/>
    <s v="PLLT"/>
    <s v="08/04/19 14.21.23.0000"/>
    <s v="16/04/19 12.00.00.0000"/>
    <d v="2019-04-08T14:21:23"/>
    <d v="2019-04-16T12:00:00"/>
    <x v="1"/>
    <x v="1"/>
    <x v="0"/>
    <x v="0"/>
    <x v="0"/>
    <d v="1899-12-30T00:00:00"/>
    <x v="0"/>
    <s v="Non"/>
  </r>
  <r>
    <x v="67"/>
    <x v="14"/>
    <s v="CLI00021"/>
    <x v="0"/>
    <s v="OGM"/>
    <s v="08/04/19 14.45.41.0000"/>
    <s v="18/04/19 12.00.00.0000"/>
    <d v="2019-04-08T14:45:41"/>
    <d v="2019-04-18T12:00:00"/>
    <x v="0"/>
    <x v="0"/>
    <x v="0"/>
    <x v="0"/>
    <x v="1"/>
    <d v="1899-12-31T17:46:12"/>
    <x v="2"/>
    <s v="Non"/>
  </r>
  <r>
    <x v="68"/>
    <x v="4"/>
    <s v="CLI00043"/>
    <x v="1"/>
    <s v="OGM"/>
    <s v="08/04/19 15.31.26.0000"/>
    <s v="18/04/19 12.00.00.0000"/>
    <d v="2019-04-08T15:31:26"/>
    <d v="2019-04-18T12:00:00"/>
    <x v="0"/>
    <x v="0"/>
    <x v="0"/>
    <x v="0"/>
    <x v="1"/>
    <d v="1899-12-31T17:46:12"/>
    <x v="2"/>
    <s v="Non"/>
  </r>
  <r>
    <x v="69"/>
    <x v="0"/>
    <s v="CLI00010"/>
    <x v="2"/>
    <s v="PLLT"/>
    <s v="08/04/19 15.31.40.0000"/>
    <s v="16/04/19 12.00.00.0000"/>
    <d v="2019-04-08T15:31:40"/>
    <d v="2019-04-16T12:00:00"/>
    <x v="1"/>
    <x v="1"/>
    <x v="1"/>
    <x v="1"/>
    <x v="0"/>
    <d v="1899-12-30T00:00:00"/>
    <x v="0"/>
    <s v="Non"/>
  </r>
  <r>
    <x v="70"/>
    <x v="0"/>
    <s v="CLI00083"/>
    <x v="11"/>
    <s v="PLLT"/>
    <s v="08/04/19 15.38.19.0000"/>
    <s v="16/04/19 12.00.00.0000"/>
    <d v="2019-04-08T15:38:19"/>
    <d v="2019-04-16T12:00:00"/>
    <x v="1"/>
    <x v="1"/>
    <x v="2"/>
    <x v="2"/>
    <x v="0"/>
    <d v="1899-12-30T00:00:00"/>
    <x v="0"/>
    <s v="Non"/>
  </r>
  <r>
    <x v="71"/>
    <x v="1"/>
    <s v="CLI00010"/>
    <x v="2"/>
    <s v="OGM"/>
    <s v="08/04/19 16.32.28.0000"/>
    <s v="18/04/19 12.00.00.0000"/>
    <d v="2019-04-08T16:32:28"/>
    <d v="2019-04-18T12:00:00"/>
    <x v="0"/>
    <x v="0"/>
    <x v="1"/>
    <x v="1"/>
    <x v="1"/>
    <d v="1899-12-31T17:46:12"/>
    <x v="2"/>
    <s v="Non"/>
  </r>
  <r>
    <x v="72"/>
    <x v="6"/>
    <s v="CLI00021"/>
    <x v="0"/>
    <s v="OGM"/>
    <s v="08/04/19 17.25.05.0000"/>
    <s v="18/04/19 12.00.00.0000"/>
    <d v="2019-04-08T17:25:05"/>
    <d v="2019-04-18T12:00:00"/>
    <x v="0"/>
    <x v="0"/>
    <x v="0"/>
    <x v="0"/>
    <x v="1"/>
    <d v="1899-12-31T17:46:12"/>
    <x v="2"/>
    <s v="Non"/>
  </r>
  <r>
    <x v="73"/>
    <x v="2"/>
    <s v="CLI00021"/>
    <x v="0"/>
    <s v="OGM"/>
    <s v="08/04/19 20.13.03.0000"/>
    <s v="18/04/19 12.00.00.0000"/>
    <d v="2019-04-08T20:13:03"/>
    <d v="2019-04-18T12:00:00"/>
    <x v="0"/>
    <x v="0"/>
    <x v="0"/>
    <x v="0"/>
    <x v="1"/>
    <d v="1899-12-31T17:46:12"/>
    <x v="2"/>
    <s v="Non"/>
  </r>
  <r>
    <x v="69"/>
    <x v="1"/>
    <s v="CLI00010"/>
    <x v="2"/>
    <s v="OGM"/>
    <s v="08/04/19 20.40.12.0000"/>
    <s v="18/04/19 12.00.00.0000"/>
    <d v="2019-04-08T20:40:12"/>
    <d v="2019-04-18T12:00:00"/>
    <x v="0"/>
    <x v="0"/>
    <x v="1"/>
    <x v="1"/>
    <x v="1"/>
    <d v="1899-12-31T17:46:12"/>
    <x v="2"/>
    <s v="Non"/>
  </r>
  <r>
    <x v="74"/>
    <x v="6"/>
    <s v="CLI00079"/>
    <x v="3"/>
    <s v="PLLT"/>
    <s v="09/04/19 06.45.07.0000"/>
    <s v="16/04/19 12.00.00.0000"/>
    <d v="2019-04-09T06:45:07"/>
    <d v="2019-04-16T12:00:00"/>
    <x v="1"/>
    <x v="1"/>
    <x v="2"/>
    <x v="2"/>
    <x v="0"/>
    <d v="1899-12-30T00:00:00"/>
    <x v="0"/>
    <s v="Non"/>
  </r>
  <r>
    <x v="74"/>
    <x v="6"/>
    <s v="CLI00079"/>
    <x v="3"/>
    <s v="PLLT"/>
    <s v="09/04/19 06.54.12.0000"/>
    <s v="16/04/19 12.00.00.0000"/>
    <d v="2019-04-09T06:54:12"/>
    <d v="2019-04-16T12:00:00"/>
    <x v="1"/>
    <x v="1"/>
    <x v="2"/>
    <x v="2"/>
    <x v="0"/>
    <d v="1899-12-30T00:00:00"/>
    <x v="0"/>
    <s v="Non"/>
  </r>
  <r>
    <x v="75"/>
    <x v="6"/>
    <s v="CLI00043"/>
    <x v="1"/>
    <s v="PLLT"/>
    <s v="09/04/19 06.58.23.0000"/>
    <s v="16/04/19 12.00.00.0000"/>
    <d v="2019-04-09T06:58:23"/>
    <d v="2019-04-16T12:00:00"/>
    <x v="1"/>
    <x v="1"/>
    <x v="0"/>
    <x v="0"/>
    <x v="0"/>
    <d v="1899-12-30T00:00:00"/>
    <x v="0"/>
    <s v="Non"/>
  </r>
  <r>
    <x v="5"/>
    <x v="6"/>
    <s v="CLI00043"/>
    <x v="1"/>
    <s v="PLLT"/>
    <s v="09/04/19 06.59.46.0000"/>
    <s v="16/04/19 12.00.00.0000"/>
    <d v="2019-04-09T06:59:46"/>
    <d v="2019-04-16T12:00:00"/>
    <x v="1"/>
    <x v="1"/>
    <x v="0"/>
    <x v="0"/>
    <x v="0"/>
    <d v="1899-12-30T00:00:00"/>
    <x v="0"/>
    <s v="Non"/>
  </r>
  <r>
    <x v="76"/>
    <x v="6"/>
    <s v="CLI00021"/>
    <x v="0"/>
    <s v="OGM"/>
    <s v="09/04/19 07.01.13.0000"/>
    <s v="18/04/19 12.00.00.0000"/>
    <d v="2019-04-09T07:01:13"/>
    <d v="2019-04-18T12:00:00"/>
    <x v="0"/>
    <x v="0"/>
    <x v="0"/>
    <x v="0"/>
    <x v="1"/>
    <d v="1899-12-31T17:46:12"/>
    <x v="2"/>
    <s v="Non"/>
  </r>
  <r>
    <x v="77"/>
    <x v="0"/>
    <s v="CLI00021"/>
    <x v="0"/>
    <s v="PEST"/>
    <s v="09/04/19 07.33.38.0000"/>
    <s v="16/04/19 12.00.00.0000"/>
    <d v="2019-04-09T07:33:38"/>
    <d v="2019-04-16T12:00:00"/>
    <x v="2"/>
    <x v="1"/>
    <x v="0"/>
    <x v="0"/>
    <x v="0"/>
    <d v="1899-12-30T00:00:00"/>
    <x v="0"/>
    <s v="Non"/>
  </r>
  <r>
    <x v="78"/>
    <x v="11"/>
    <s v="CLI00018"/>
    <x v="5"/>
    <s v="PEST"/>
    <s v="09/04/19 07.39.13.0000"/>
    <s v="16/04/19 12.00.00.0000"/>
    <d v="2019-04-09T07:39:13"/>
    <d v="2019-04-16T12:00:00"/>
    <x v="2"/>
    <x v="1"/>
    <x v="2"/>
    <x v="2"/>
    <x v="0"/>
    <d v="1899-12-30T00:00:00"/>
    <x v="0"/>
    <s v="Non"/>
  </r>
  <r>
    <x v="79"/>
    <x v="0"/>
    <s v="CLI00043"/>
    <x v="1"/>
    <s v="PLLT"/>
    <s v="09/04/19 07.41.59.0000"/>
    <s v="16/04/19 12.00.00.0000"/>
    <d v="2019-04-09T07:41:59"/>
    <d v="2019-04-16T12:00:00"/>
    <x v="1"/>
    <x v="1"/>
    <x v="0"/>
    <x v="0"/>
    <x v="0"/>
    <d v="1899-12-30T00:00:00"/>
    <x v="0"/>
    <s v="Non"/>
  </r>
  <r>
    <x v="80"/>
    <x v="11"/>
    <s v="CLI00049"/>
    <x v="7"/>
    <s v="PLLT"/>
    <s v="09/04/19 07.52.40.0000"/>
    <s v="16/04/19 12.00.00.0000"/>
    <d v="2019-04-09T07:52:40"/>
    <d v="2019-04-16T12:00:00"/>
    <x v="1"/>
    <x v="1"/>
    <x v="3"/>
    <x v="4"/>
    <x v="0"/>
    <d v="1899-12-30T00:00:00"/>
    <x v="0"/>
    <s v="Non"/>
  </r>
  <r>
    <x v="81"/>
    <x v="8"/>
    <s v="CLI00079"/>
    <x v="3"/>
    <s v="MTG"/>
    <s v="09/04/19 08.01.21.0000"/>
    <s v="15/04/19 12.00.00.0000"/>
    <d v="2019-04-09T08:01:21"/>
    <d v="2019-04-15T12:00:00"/>
    <x v="4"/>
    <x v="0"/>
    <x v="2"/>
    <x v="2"/>
    <x v="0"/>
    <d v="1899-12-30T00:00:00"/>
    <x v="0"/>
    <s v="Non"/>
  </r>
  <r>
    <x v="82"/>
    <x v="5"/>
    <s v="CLI00078"/>
    <x v="12"/>
    <s v="OGM"/>
    <s v="09/04/19 08.13.17.0000"/>
    <s v="18/04/19 12.00.00.0000"/>
    <d v="2019-04-09T08:13:17"/>
    <d v="2019-04-18T12:00:00"/>
    <x v="0"/>
    <x v="0"/>
    <x v="2"/>
    <x v="0"/>
    <x v="1"/>
    <d v="1899-12-31T17:46:12"/>
    <x v="2"/>
    <s v="Non"/>
  </r>
  <r>
    <x v="83"/>
    <x v="8"/>
    <s v="CLI00083"/>
    <x v="11"/>
    <s v="OGM"/>
    <s v="09/04/19 08.13.52.0000"/>
    <s v="18/04/19 12.00.00.0000"/>
    <d v="2019-04-09T08:13:52"/>
    <d v="2019-04-18T12:00:00"/>
    <x v="0"/>
    <x v="0"/>
    <x v="2"/>
    <x v="2"/>
    <x v="1"/>
    <d v="1899-12-31T17:46:12"/>
    <x v="2"/>
    <s v="Non"/>
  </r>
  <r>
    <x v="84"/>
    <x v="8"/>
    <s v="CLI00083"/>
    <x v="11"/>
    <s v="OGM"/>
    <s v="09/04/19 08.13.53.0000"/>
    <s v="18/04/19 12.00.00.0000"/>
    <d v="2019-04-09T08:13:53"/>
    <d v="2019-04-18T12:00:00"/>
    <x v="0"/>
    <x v="0"/>
    <x v="2"/>
    <x v="2"/>
    <x v="1"/>
    <d v="1899-12-31T17:46:12"/>
    <x v="2"/>
    <s v="Non"/>
  </r>
  <r>
    <x v="32"/>
    <x v="3"/>
    <s v="CLI00021"/>
    <x v="0"/>
    <s v="OGM"/>
    <s v="09/04/19 08.16.08.0000"/>
    <s v="18/04/19 12.00.00.0000"/>
    <d v="2019-04-09T08:16:08"/>
    <d v="2019-04-18T12:00:00"/>
    <x v="0"/>
    <x v="0"/>
    <x v="0"/>
    <x v="0"/>
    <x v="1"/>
    <d v="1899-12-31T17:46:12"/>
    <x v="2"/>
    <s v="Non"/>
  </r>
  <r>
    <x v="85"/>
    <x v="8"/>
    <s v="CLI00020"/>
    <x v="6"/>
    <s v="PLLT"/>
    <s v="09/04/19 08.18.50.0000"/>
    <s v="16/04/19 12.00.00.0000"/>
    <d v="2019-04-09T08:18:50"/>
    <d v="2019-04-16T12:00:00"/>
    <x v="1"/>
    <x v="1"/>
    <x v="2"/>
    <x v="2"/>
    <x v="0"/>
    <d v="1899-12-30T00:00:00"/>
    <x v="0"/>
    <s v="Non"/>
  </r>
  <r>
    <x v="86"/>
    <x v="5"/>
    <s v="CLI00040"/>
    <x v="9"/>
    <s v="PLLT"/>
    <s v="09/04/19 08.19.10.0000"/>
    <s v="16/04/19 12.00.00.0000"/>
    <d v="2019-04-09T08:19:10"/>
    <d v="2019-04-16T12:00:00"/>
    <x v="1"/>
    <x v="1"/>
    <x v="3"/>
    <x v="5"/>
    <x v="0"/>
    <d v="1899-12-30T00:00:00"/>
    <x v="0"/>
    <s v="Non"/>
  </r>
  <r>
    <x v="8"/>
    <x v="3"/>
    <s v="CLI00021"/>
    <x v="0"/>
    <s v="PLLT"/>
    <s v="09/04/19 08.28.13.0000"/>
    <s v="16/04/19 12.00.00.0000"/>
    <d v="2019-04-09T08:28:13"/>
    <d v="2019-04-16T12:00:00"/>
    <x v="1"/>
    <x v="1"/>
    <x v="0"/>
    <x v="0"/>
    <x v="0"/>
    <d v="1899-12-30T00:00:00"/>
    <x v="0"/>
    <s v="Non"/>
  </r>
  <r>
    <x v="87"/>
    <x v="3"/>
    <s v="CLI00043"/>
    <x v="1"/>
    <s v="PLLT"/>
    <s v="09/04/19 08.29.35.0000"/>
    <s v="16/04/19 12.00.00.0000"/>
    <d v="2019-04-09T08:29:35"/>
    <d v="2019-04-16T12:00:00"/>
    <x v="1"/>
    <x v="1"/>
    <x v="0"/>
    <x v="0"/>
    <x v="0"/>
    <d v="1899-12-30T00:00:00"/>
    <x v="0"/>
    <s v="Non"/>
  </r>
  <r>
    <x v="88"/>
    <x v="3"/>
    <s v="CLI00021"/>
    <x v="0"/>
    <s v="PLLT"/>
    <s v="09/04/19 08.32.35.0000"/>
    <s v="16/04/19 12.00.00.0000"/>
    <d v="2019-04-09T08:32:35"/>
    <d v="2019-04-16T12:00:00"/>
    <x v="1"/>
    <x v="1"/>
    <x v="0"/>
    <x v="0"/>
    <x v="0"/>
    <d v="1899-12-30T00:00:00"/>
    <x v="0"/>
    <s v="Non"/>
  </r>
  <r>
    <x v="89"/>
    <x v="4"/>
    <s v="CLI00043"/>
    <x v="1"/>
    <s v="NTR"/>
    <s v="09/04/19 08.39.15.0000"/>
    <s v="12/04/19 12.00.00.0000"/>
    <d v="2019-04-09T08:39:15"/>
    <d v="2019-04-12T12:00:00"/>
    <x v="3"/>
    <x v="0"/>
    <x v="0"/>
    <x v="0"/>
    <x v="0"/>
    <d v="1899-12-30T00:00:00"/>
    <x v="0"/>
    <s v="Non"/>
  </r>
  <r>
    <x v="90"/>
    <x v="12"/>
    <s v="CLI00021"/>
    <x v="0"/>
    <s v="NTR"/>
    <s v="09/04/19 08.41.33.0000"/>
    <s v="12/04/19 12.00.00.0000"/>
    <d v="2019-04-09T08:41:33"/>
    <d v="2019-04-12T12:00:00"/>
    <x v="3"/>
    <x v="0"/>
    <x v="0"/>
    <x v="0"/>
    <x v="0"/>
    <d v="1899-12-30T00:00:00"/>
    <x v="0"/>
    <s v="Non"/>
  </r>
  <r>
    <x v="91"/>
    <x v="10"/>
    <s v="CLI00049"/>
    <x v="7"/>
    <s v="PLLT"/>
    <s v="09/04/19 09.02.21.0000"/>
    <s v="16/04/19 12.00.00.0000"/>
    <d v="2019-04-09T09:02:21"/>
    <d v="2019-04-16T12:00:00"/>
    <x v="1"/>
    <x v="1"/>
    <x v="3"/>
    <x v="4"/>
    <x v="0"/>
    <d v="1899-12-30T00:00:00"/>
    <x v="0"/>
    <s v="Non"/>
  </r>
  <r>
    <x v="92"/>
    <x v="3"/>
    <s v="CLI00043"/>
    <x v="1"/>
    <s v="PLLT"/>
    <s v="09/04/19 09.02.50.0000"/>
    <s v="16/04/19 12.00.00.0000"/>
    <d v="2019-04-09T09:02:50"/>
    <d v="2019-04-16T12:00:00"/>
    <x v="1"/>
    <x v="1"/>
    <x v="0"/>
    <x v="0"/>
    <x v="0"/>
    <d v="1899-12-30T00:00:00"/>
    <x v="0"/>
    <s v="Non"/>
  </r>
  <r>
    <x v="93"/>
    <x v="0"/>
    <s v="CLI00021"/>
    <x v="0"/>
    <s v="PEST"/>
    <s v="09/04/19 09.03.36.0000"/>
    <s v="16/04/19 12.00.00.0000"/>
    <d v="2019-04-09T09:03:36"/>
    <d v="2019-04-16T12:00:00"/>
    <x v="2"/>
    <x v="1"/>
    <x v="0"/>
    <x v="0"/>
    <x v="0"/>
    <d v="1899-12-30T00:00:00"/>
    <x v="0"/>
    <s v="Non"/>
  </r>
  <r>
    <x v="94"/>
    <x v="5"/>
    <s v="CLI00018"/>
    <x v="5"/>
    <s v="PLLT"/>
    <s v="09/04/19 09.04.36.0000"/>
    <s v="16/04/19 12.00.00.0000"/>
    <d v="2019-04-09T09:04:36"/>
    <d v="2019-04-16T12:00:00"/>
    <x v="1"/>
    <x v="1"/>
    <x v="2"/>
    <x v="2"/>
    <x v="0"/>
    <d v="1899-12-30T00:00:00"/>
    <x v="0"/>
    <s v="Non"/>
  </r>
  <r>
    <x v="95"/>
    <x v="0"/>
    <s v="CLI00043"/>
    <x v="1"/>
    <s v="PLLT"/>
    <s v="09/04/19 09.04.38.0000"/>
    <s v="16/04/19 12.00.00.0000"/>
    <d v="2019-04-09T09:04:38"/>
    <d v="2019-04-16T12:00:00"/>
    <x v="1"/>
    <x v="1"/>
    <x v="0"/>
    <x v="0"/>
    <x v="0"/>
    <d v="1899-12-30T00:00:00"/>
    <x v="0"/>
    <s v="Non"/>
  </r>
  <r>
    <x v="96"/>
    <x v="8"/>
    <s v="CLI00020"/>
    <x v="6"/>
    <s v="PLLT"/>
    <s v="09/04/19 09.05.22.0000"/>
    <s v="16/04/19 12.00.00.0000"/>
    <d v="2019-04-09T09:05:22"/>
    <d v="2019-04-16T12:00:00"/>
    <x v="1"/>
    <x v="1"/>
    <x v="2"/>
    <x v="2"/>
    <x v="0"/>
    <d v="1899-12-30T00:00:00"/>
    <x v="0"/>
    <s v="Non"/>
  </r>
  <r>
    <x v="97"/>
    <x v="4"/>
    <s v="CLI00010"/>
    <x v="2"/>
    <s v="PLLT"/>
    <s v="09/04/19 09.05.59.0000"/>
    <s v="16/04/19 12.00.00.0000"/>
    <d v="2019-04-09T09:05:59"/>
    <d v="2019-04-16T12:00:00"/>
    <x v="1"/>
    <x v="1"/>
    <x v="1"/>
    <x v="1"/>
    <x v="0"/>
    <d v="1899-12-30T00:00:00"/>
    <x v="0"/>
    <s v="Non"/>
  </r>
  <r>
    <x v="98"/>
    <x v="11"/>
    <s v="CLI00018"/>
    <x v="5"/>
    <s v="PLLT"/>
    <s v="09/04/19 09.06.17.0000"/>
    <s v="16/04/19 12.00.00.0000"/>
    <d v="2019-04-09T09:06:17"/>
    <d v="2019-04-16T12:00:00"/>
    <x v="1"/>
    <x v="1"/>
    <x v="2"/>
    <x v="2"/>
    <x v="0"/>
    <d v="1899-12-30T00:00:00"/>
    <x v="0"/>
    <s v="Non"/>
  </r>
  <r>
    <x v="99"/>
    <x v="3"/>
    <s v="CLI00021"/>
    <x v="0"/>
    <s v="PEST"/>
    <s v="09/04/19 09.06.32.0000"/>
    <s v="16/04/19 12.00.00.0000"/>
    <d v="2019-04-09T09:06:32"/>
    <d v="2019-04-16T12:00:00"/>
    <x v="2"/>
    <x v="1"/>
    <x v="0"/>
    <x v="0"/>
    <x v="0"/>
    <d v="1899-12-30T00:00:00"/>
    <x v="0"/>
    <s v="Non"/>
  </r>
  <r>
    <x v="89"/>
    <x v="1"/>
    <s v="CLI00043"/>
    <x v="1"/>
    <s v="PLLT"/>
    <s v="09/04/19 09.06.47.0000"/>
    <s v="16/04/19 12.00.00.0000"/>
    <d v="2019-04-09T09:06:47"/>
    <d v="2019-04-16T12:00:00"/>
    <x v="1"/>
    <x v="1"/>
    <x v="0"/>
    <x v="0"/>
    <x v="0"/>
    <d v="1899-12-30T00:00:00"/>
    <x v="0"/>
    <s v="Non"/>
  </r>
  <r>
    <x v="100"/>
    <x v="15"/>
    <s v="CLI00034"/>
    <x v="13"/>
    <s v="PLLT"/>
    <s v="09/04/19 09.06.55.0000"/>
    <s v="16/04/19 12.00.00.0000"/>
    <d v="2019-04-09T09:06:55"/>
    <d v="2019-04-16T12:00:00"/>
    <x v="1"/>
    <x v="1"/>
    <x v="3"/>
    <x v="4"/>
    <x v="0"/>
    <d v="1899-12-30T00:00:00"/>
    <x v="0"/>
    <s v="Non"/>
  </r>
  <r>
    <x v="85"/>
    <x v="1"/>
    <s v="CLI00020"/>
    <x v="6"/>
    <s v="PLLT"/>
    <s v="09/04/19 09.06.58.0000"/>
    <s v="16/04/19 12.00.00.0000"/>
    <d v="2019-04-09T09:06:58"/>
    <d v="2019-04-16T12:00:00"/>
    <x v="1"/>
    <x v="1"/>
    <x v="2"/>
    <x v="2"/>
    <x v="0"/>
    <d v="1899-12-30T00:00:00"/>
    <x v="0"/>
    <s v="Non"/>
  </r>
  <r>
    <x v="101"/>
    <x v="14"/>
    <s v="CLI00087"/>
    <x v="4"/>
    <s v="PLLT"/>
    <s v="09/04/19 09.12.40.0000"/>
    <s v="16/04/19 12.00.00.0000"/>
    <d v="2019-04-09T09:12:40"/>
    <d v="2019-04-16T12:00:00"/>
    <x v="1"/>
    <x v="1"/>
    <x v="2"/>
    <x v="3"/>
    <x v="0"/>
    <d v="1899-12-30T00:00:00"/>
    <x v="0"/>
    <s v="Oui"/>
  </r>
  <r>
    <x v="1"/>
    <x v="3"/>
    <s v="CLI00043"/>
    <x v="1"/>
    <s v="PLLT"/>
    <s v="09/04/19 09.13.41.0000"/>
    <s v="16/04/19 12.00.00.0000"/>
    <d v="2019-04-09T09:13:41"/>
    <d v="2019-04-16T12:00:00"/>
    <x v="1"/>
    <x v="1"/>
    <x v="0"/>
    <x v="0"/>
    <x v="0"/>
    <d v="1899-12-30T00:00:00"/>
    <x v="0"/>
    <s v="Non"/>
  </r>
  <r>
    <x v="102"/>
    <x v="8"/>
    <s v="CLI00079"/>
    <x v="3"/>
    <s v="PLLT"/>
    <s v="09/04/19 09.15.34.0000"/>
    <s v="16/04/19 12.00.00.0000"/>
    <d v="2019-04-09T09:15:34"/>
    <d v="2019-04-16T12:00:00"/>
    <x v="1"/>
    <x v="1"/>
    <x v="2"/>
    <x v="2"/>
    <x v="0"/>
    <d v="1899-12-30T00:00:00"/>
    <x v="0"/>
    <s v="Non"/>
  </r>
  <r>
    <x v="103"/>
    <x v="6"/>
    <s v="CLI00021"/>
    <x v="0"/>
    <s v="PEST"/>
    <s v="09/04/19 09.30.06.0000"/>
    <s v="16/04/19 12.00.00.0000"/>
    <d v="2019-04-09T09:30:06"/>
    <d v="2019-04-16T12:00:00"/>
    <x v="2"/>
    <x v="1"/>
    <x v="0"/>
    <x v="0"/>
    <x v="0"/>
    <d v="1899-12-30T00:00:00"/>
    <x v="0"/>
    <s v="Non"/>
  </r>
  <r>
    <x v="53"/>
    <x v="14"/>
    <s v="CLI00021"/>
    <x v="0"/>
    <s v="PLLT"/>
    <s v="09/04/19 09.43.15.0000"/>
    <s v="16/04/19 12.00.00.0000"/>
    <d v="2019-04-09T09:43:15"/>
    <d v="2019-04-16T12:00:00"/>
    <x v="1"/>
    <x v="1"/>
    <x v="0"/>
    <x v="0"/>
    <x v="0"/>
    <d v="1899-12-30T00:00:00"/>
    <x v="0"/>
    <s v="Oui"/>
  </r>
  <r>
    <x v="104"/>
    <x v="8"/>
    <s v="CLI00010"/>
    <x v="2"/>
    <s v="PLLT"/>
    <s v="09/04/19 09.43.45.0000"/>
    <s v="16/04/19 12.00.00.0000"/>
    <d v="2019-04-09T09:43:45"/>
    <d v="2019-04-16T12:00:00"/>
    <x v="1"/>
    <x v="1"/>
    <x v="1"/>
    <x v="1"/>
    <x v="0"/>
    <d v="1899-12-30T00:00:00"/>
    <x v="0"/>
    <s v="Non"/>
  </r>
  <r>
    <x v="105"/>
    <x v="8"/>
    <s v="CLI00043"/>
    <x v="1"/>
    <s v="PLLT"/>
    <s v="09/04/19 09.48.19.0000"/>
    <s v="16/04/19 12.00.00.0000"/>
    <d v="2019-04-09T09:48:19"/>
    <d v="2019-04-16T12:00:00"/>
    <x v="1"/>
    <x v="1"/>
    <x v="0"/>
    <x v="0"/>
    <x v="0"/>
    <d v="1899-12-30T00:00:00"/>
    <x v="0"/>
    <s v="Non"/>
  </r>
  <r>
    <x v="106"/>
    <x v="16"/>
    <s v="CLI00021"/>
    <x v="0"/>
    <s v="MTG"/>
    <s v="09/04/19 10.01.20.0000"/>
    <s v="15/04/19 12.00.00.0000"/>
    <d v="2019-04-09T10:01:20"/>
    <d v="2019-04-15T12:00:00"/>
    <x v="4"/>
    <x v="0"/>
    <x v="0"/>
    <x v="0"/>
    <x v="0"/>
    <d v="1899-12-30T00:00:00"/>
    <x v="0"/>
    <s v="Non"/>
  </r>
  <r>
    <x v="107"/>
    <x v="16"/>
    <s v="CLI00021"/>
    <x v="0"/>
    <s v="NTR"/>
    <s v="09/04/19 10.07.16.0000"/>
    <s v="12/04/19 12.00.00.0000"/>
    <d v="2019-04-09T10:07:16"/>
    <d v="2019-04-12T12:00:00"/>
    <x v="3"/>
    <x v="0"/>
    <x v="0"/>
    <x v="0"/>
    <x v="0"/>
    <d v="1899-12-30T00:00:00"/>
    <x v="0"/>
    <s v="Non"/>
  </r>
  <r>
    <x v="108"/>
    <x v="3"/>
    <s v="CLI00079"/>
    <x v="3"/>
    <s v="PLLT"/>
    <s v="09/04/19 10.13.28.0000"/>
    <s v="16/04/19 12.00.00.0000"/>
    <d v="2019-04-09T10:13:28"/>
    <d v="2019-04-16T12:00:00"/>
    <x v="1"/>
    <x v="1"/>
    <x v="2"/>
    <x v="2"/>
    <x v="0"/>
    <d v="1899-12-30T00:00:00"/>
    <x v="0"/>
    <s v="Non"/>
  </r>
  <r>
    <x v="109"/>
    <x v="9"/>
    <s v="CLI00021"/>
    <x v="0"/>
    <s v="PLLT"/>
    <s v="09/04/19 10.17.35.0000"/>
    <s v="16/04/19 12.00.00.0000"/>
    <d v="2019-04-09T10:17:35"/>
    <d v="2019-04-16T12:00:00"/>
    <x v="1"/>
    <x v="1"/>
    <x v="0"/>
    <x v="0"/>
    <x v="0"/>
    <d v="1899-12-30T00:00:00"/>
    <x v="0"/>
    <s v="Non"/>
  </r>
  <r>
    <x v="110"/>
    <x v="3"/>
    <s v="CLI00010"/>
    <x v="2"/>
    <s v="PEST"/>
    <s v="09/04/19 10.18.28.0000"/>
    <s v="16/04/19 12.00.00.0000"/>
    <d v="2019-04-09T10:18:28"/>
    <d v="2019-04-16T12:00:00"/>
    <x v="2"/>
    <x v="1"/>
    <x v="1"/>
    <x v="1"/>
    <x v="0"/>
    <d v="1899-12-30T00:00:00"/>
    <x v="0"/>
    <s v="Non"/>
  </r>
  <r>
    <x v="111"/>
    <x v="17"/>
    <s v="CLI00007"/>
    <x v="14"/>
    <s v="PLLT"/>
    <s v="09/04/19 10.23.27.0000"/>
    <s v="16/04/19 12.00.00.0000"/>
    <d v="2019-04-09T10:23:27"/>
    <d v="2019-04-16T12:00:00"/>
    <x v="1"/>
    <x v="1"/>
    <x v="2"/>
    <x v="3"/>
    <x v="0"/>
    <d v="1899-12-30T00:00:00"/>
    <x v="0"/>
    <s v="Oui"/>
  </r>
  <r>
    <x v="42"/>
    <x v="6"/>
    <s v="CLI00010"/>
    <x v="2"/>
    <s v="NTR"/>
    <s v="09/04/19 10.30.25.0000"/>
    <s v="12/04/19 12.00.00.0000"/>
    <d v="2019-04-09T10:30:25"/>
    <d v="2019-04-12T12:00:00"/>
    <x v="3"/>
    <x v="0"/>
    <x v="1"/>
    <x v="1"/>
    <x v="0"/>
    <d v="1899-12-30T00:00:00"/>
    <x v="0"/>
    <s v="Non"/>
  </r>
  <r>
    <x v="112"/>
    <x v="8"/>
    <s v="CLI00020"/>
    <x v="6"/>
    <s v="NTR"/>
    <s v="09/04/19 10.31.51.0000"/>
    <s v="12/04/19 12.00.00.0000"/>
    <d v="2019-04-09T10:31:51"/>
    <d v="2019-04-12T12:00:00"/>
    <x v="3"/>
    <x v="0"/>
    <x v="2"/>
    <x v="2"/>
    <x v="0"/>
    <d v="1899-12-30T00:00:00"/>
    <x v="0"/>
    <s v="Non"/>
  </r>
  <r>
    <x v="113"/>
    <x v="10"/>
    <s v="CLI00018"/>
    <x v="5"/>
    <s v="PLLT"/>
    <s v="09/04/19 10.47.51.0000"/>
    <s v="16/04/19 12.00.00.0000"/>
    <d v="2019-04-09T10:47:51"/>
    <d v="2019-04-16T12:00:00"/>
    <x v="1"/>
    <x v="1"/>
    <x v="2"/>
    <x v="2"/>
    <x v="0"/>
    <d v="1899-12-30T00:00:00"/>
    <x v="0"/>
    <s v="Non"/>
  </r>
  <r>
    <x v="90"/>
    <x v="14"/>
    <s v="CLI00021"/>
    <x v="0"/>
    <s v="PEST"/>
    <s v="09/04/19 10.49.05.0000"/>
    <s v="16/04/19 12.00.00.0000"/>
    <d v="2019-04-09T10:49:05"/>
    <d v="2019-04-16T12:00:00"/>
    <x v="2"/>
    <x v="1"/>
    <x v="0"/>
    <x v="0"/>
    <x v="0"/>
    <d v="1899-12-30T00:00:00"/>
    <x v="0"/>
    <s v="Oui"/>
  </r>
  <r>
    <x v="114"/>
    <x v="8"/>
    <s v="CLI00083"/>
    <x v="11"/>
    <s v="PLLT"/>
    <s v="09/04/19 11.11.33.0000"/>
    <s v="16/04/19 12.00.00.0000"/>
    <d v="2019-04-09T11:11:33"/>
    <d v="2019-04-16T12:00:00"/>
    <x v="1"/>
    <x v="1"/>
    <x v="2"/>
    <x v="2"/>
    <x v="0"/>
    <d v="1899-12-30T00:00:00"/>
    <x v="0"/>
    <s v="Non"/>
  </r>
  <r>
    <x v="115"/>
    <x v="6"/>
    <s v="CLI00079"/>
    <x v="3"/>
    <s v="OGM"/>
    <s v="09/04/19 11.27.46.0000"/>
    <s v="18/04/19 12.00.00.0000"/>
    <d v="2019-04-09T11:27:46"/>
    <d v="2019-04-18T12:00:00"/>
    <x v="0"/>
    <x v="0"/>
    <x v="2"/>
    <x v="2"/>
    <x v="1"/>
    <d v="1899-12-31T17:46:12"/>
    <x v="2"/>
    <s v="Non"/>
  </r>
  <r>
    <x v="116"/>
    <x v="14"/>
    <s v="CLI00021"/>
    <x v="0"/>
    <s v="NTR"/>
    <s v="09/04/19 11.33.36.0000"/>
    <s v="12/04/19 12.00.00.0000"/>
    <d v="2019-04-09T11:33:36"/>
    <d v="2019-04-12T12:00:00"/>
    <x v="3"/>
    <x v="0"/>
    <x v="0"/>
    <x v="0"/>
    <x v="0"/>
    <d v="1899-12-30T00:00:00"/>
    <x v="0"/>
    <s v="Oui"/>
  </r>
  <r>
    <x v="117"/>
    <x v="6"/>
    <s v="CLI00021"/>
    <x v="0"/>
    <s v="PLLT"/>
    <s v="09/04/19 11.53.53.0000"/>
    <s v="16/04/19 12.00.00.0000"/>
    <d v="2019-04-09T11:53:53"/>
    <d v="2019-04-16T12:00:00"/>
    <x v="1"/>
    <x v="1"/>
    <x v="0"/>
    <x v="0"/>
    <x v="0"/>
    <d v="1899-12-30T00:00:00"/>
    <x v="0"/>
    <s v="Non"/>
  </r>
  <r>
    <x v="118"/>
    <x v="18"/>
    <s v="CLI00049"/>
    <x v="7"/>
    <s v="PLLT"/>
    <s v="09/04/19 12.01.06.0000"/>
    <s v="17/04/19 12.00.00.0000"/>
    <d v="2019-04-09T12:01:06"/>
    <d v="2019-04-17T12:00:00"/>
    <x v="1"/>
    <x v="1"/>
    <x v="3"/>
    <x v="4"/>
    <x v="1"/>
    <d v="1899-12-30T17:46:12"/>
    <x v="1"/>
    <s v="Non"/>
  </r>
  <r>
    <x v="119"/>
    <x v="14"/>
    <s v="CLI00021"/>
    <x v="0"/>
    <s v="PEST"/>
    <s v="09/04/19 12.35.56.0000"/>
    <s v="17/04/19 12.00.00.0000"/>
    <d v="2019-04-09T12:35:56"/>
    <d v="2019-04-17T12:00:00"/>
    <x v="2"/>
    <x v="1"/>
    <x v="0"/>
    <x v="0"/>
    <x v="1"/>
    <d v="1899-12-30T17:46:12"/>
    <x v="1"/>
    <s v="Non"/>
  </r>
  <r>
    <x v="120"/>
    <x v="4"/>
    <s v="CLI00083"/>
    <x v="11"/>
    <s v="PLLT"/>
    <s v="09/04/19 12.36.34.0000"/>
    <s v="17/04/19 12.00.00.0000"/>
    <d v="2019-04-09T12:36:34"/>
    <d v="2019-04-17T12:00:00"/>
    <x v="1"/>
    <x v="1"/>
    <x v="2"/>
    <x v="2"/>
    <x v="1"/>
    <d v="1899-12-30T17:46:12"/>
    <x v="1"/>
    <s v="Non"/>
  </r>
  <r>
    <x v="121"/>
    <x v="0"/>
    <s v="CLI00043"/>
    <x v="1"/>
    <s v="PEST"/>
    <s v="09/04/19 12.38.25.0000"/>
    <s v="17/04/19 12.00.00.0000"/>
    <d v="2019-04-09T12:38:25"/>
    <d v="2019-04-17T12:00:00"/>
    <x v="2"/>
    <x v="1"/>
    <x v="0"/>
    <x v="0"/>
    <x v="1"/>
    <d v="1899-12-30T17:46:12"/>
    <x v="1"/>
    <s v="Non"/>
  </r>
  <r>
    <x v="122"/>
    <x v="14"/>
    <s v="CLI00021"/>
    <x v="0"/>
    <s v="PLLT"/>
    <s v="09/04/19 12.43.23.0000"/>
    <s v="17/04/19 12.00.00.0000"/>
    <d v="2019-04-09T12:43:23"/>
    <d v="2019-04-17T12:00:00"/>
    <x v="1"/>
    <x v="1"/>
    <x v="0"/>
    <x v="0"/>
    <x v="1"/>
    <d v="1899-12-30T17:46:12"/>
    <x v="1"/>
    <s v="Non"/>
  </r>
  <r>
    <x v="123"/>
    <x v="6"/>
    <s v="CLI00043"/>
    <x v="1"/>
    <s v="PLLT"/>
    <s v="09/04/19 12.57.21.0000"/>
    <s v="17/04/19 12.00.00.0000"/>
    <d v="2019-04-09T12:57:21"/>
    <d v="2019-04-17T12:00:00"/>
    <x v="1"/>
    <x v="1"/>
    <x v="0"/>
    <x v="0"/>
    <x v="1"/>
    <d v="1899-12-30T17:46:12"/>
    <x v="1"/>
    <s v="Non"/>
  </r>
  <r>
    <x v="124"/>
    <x v="8"/>
    <s v="CLI00079"/>
    <x v="3"/>
    <s v="PEST"/>
    <s v="09/04/19 13.24.30.0000"/>
    <s v="17/04/19 12.00.00.0000"/>
    <d v="2019-04-09T13:24:30"/>
    <d v="2019-04-17T12:00:00"/>
    <x v="2"/>
    <x v="1"/>
    <x v="2"/>
    <x v="2"/>
    <x v="1"/>
    <d v="1899-12-30T17:46:12"/>
    <x v="1"/>
    <s v="Non"/>
  </r>
  <r>
    <x v="125"/>
    <x v="8"/>
    <s v="CLI00010"/>
    <x v="2"/>
    <s v="NTR"/>
    <s v="09/04/19 15.02.35.0000"/>
    <s v="13/04/19 12.00.00.0000"/>
    <d v="2019-04-09T15:02:35"/>
    <d v="2019-04-13T12:00:00"/>
    <x v="3"/>
    <x v="0"/>
    <x v="1"/>
    <x v="1"/>
    <x v="0"/>
    <d v="1899-12-30T00:00:00"/>
    <x v="0"/>
    <s v="Non"/>
  </r>
  <r>
    <x v="126"/>
    <x v="8"/>
    <s v="CLI00021"/>
    <x v="0"/>
    <s v="PLLT"/>
    <s v="09/04/19 15.09.54.0000"/>
    <s v="17/04/19 12.00.00.0000"/>
    <d v="2019-04-09T15:09:54"/>
    <d v="2019-04-17T12:00:00"/>
    <x v="1"/>
    <x v="1"/>
    <x v="0"/>
    <x v="0"/>
    <x v="1"/>
    <d v="1899-12-30T17:46:12"/>
    <x v="1"/>
    <s v="Non"/>
  </r>
  <r>
    <x v="127"/>
    <x v="4"/>
    <s v="CLI00021"/>
    <x v="0"/>
    <s v="OGM"/>
    <s v="09/04/19 15.23.12.0000"/>
    <s v="19/04/19 12.00.00.0000"/>
    <d v="2019-04-09T15:23:12"/>
    <d v="2019-04-19T12:00:00"/>
    <x v="0"/>
    <x v="0"/>
    <x v="0"/>
    <x v="0"/>
    <x v="1"/>
    <d v="1900-01-01T17:46:12"/>
    <x v="3"/>
    <s v="Non"/>
  </r>
  <r>
    <x v="39"/>
    <x v="8"/>
    <s v="CLI00021"/>
    <x v="0"/>
    <s v="OGM"/>
    <s v="09/04/19 16.36.51.0000"/>
    <s v="19/04/19 12.00.00.0000"/>
    <d v="2019-04-09T16:36:51"/>
    <d v="2019-04-19T12:00:00"/>
    <x v="0"/>
    <x v="0"/>
    <x v="0"/>
    <x v="0"/>
    <x v="1"/>
    <d v="1900-01-01T17:46:12"/>
    <x v="3"/>
    <s v="Non"/>
  </r>
  <r>
    <x v="128"/>
    <x v="6"/>
    <s v="CLI00079"/>
    <x v="3"/>
    <s v="OGM"/>
    <s v="09/04/19 16.42.44.0000"/>
    <s v="19/04/19 12.00.00.0000"/>
    <d v="2019-04-09T16:42:44"/>
    <d v="2019-04-19T12:00:00"/>
    <x v="0"/>
    <x v="0"/>
    <x v="2"/>
    <x v="2"/>
    <x v="1"/>
    <d v="1900-01-01T17:46:12"/>
    <x v="3"/>
    <s v="Non"/>
  </r>
  <r>
    <x v="129"/>
    <x v="11"/>
    <s v="CLI00049"/>
    <x v="7"/>
    <s v="PLLT"/>
    <s v="09/04/19 17.34.31.0000"/>
    <s v="17/04/19 12.00.00.0000"/>
    <d v="2019-04-09T17:34:31"/>
    <d v="2019-04-17T12:00:00"/>
    <x v="1"/>
    <x v="1"/>
    <x v="3"/>
    <x v="4"/>
    <x v="1"/>
    <d v="1899-12-30T17:46:12"/>
    <x v="1"/>
    <s v="Non"/>
  </r>
  <r>
    <x v="130"/>
    <x v="11"/>
    <s v="CLI00009"/>
    <x v="8"/>
    <s v="PLLT"/>
    <s v="09/04/19 17.56.45.0000"/>
    <s v="17/04/19 12.00.00.0000"/>
    <d v="2019-04-09T17:56:45"/>
    <d v="2019-04-17T12:00:00"/>
    <x v="1"/>
    <x v="1"/>
    <x v="3"/>
    <x v="4"/>
    <x v="1"/>
    <d v="1899-12-30T17:46:12"/>
    <x v="1"/>
    <s v="Non"/>
  </r>
  <r>
    <x v="129"/>
    <x v="5"/>
    <s v="CLI00049"/>
    <x v="7"/>
    <s v="PLLT"/>
    <s v="09/04/19 18.22.10.0000"/>
    <s v="17/04/19 12.00.00.0000"/>
    <d v="2019-04-09T18:22:10"/>
    <d v="2019-04-17T12:00:00"/>
    <x v="1"/>
    <x v="1"/>
    <x v="3"/>
    <x v="4"/>
    <x v="1"/>
    <d v="1899-12-30T17:46:12"/>
    <x v="1"/>
    <s v="Non"/>
  </r>
  <r>
    <x v="131"/>
    <x v="6"/>
    <s v="CLI00083"/>
    <x v="11"/>
    <s v="PLLT"/>
    <s v="09/04/19 18.23.03.0000"/>
    <s v="17/04/19 12.00.00.0000"/>
    <d v="2019-04-09T18:23:03"/>
    <d v="2019-04-17T12:00:00"/>
    <x v="1"/>
    <x v="1"/>
    <x v="2"/>
    <x v="2"/>
    <x v="1"/>
    <d v="1899-12-30T17:46:12"/>
    <x v="1"/>
    <s v="Non"/>
  </r>
  <r>
    <x v="59"/>
    <x v="7"/>
    <s v="CLI00087"/>
    <x v="4"/>
    <s v="PLLT"/>
    <s v="09/04/19 18.38.10.0000"/>
    <s v="17/04/19 12.00.00.0000"/>
    <d v="2019-04-09T18:38:10"/>
    <d v="2019-04-17T12:00:00"/>
    <x v="1"/>
    <x v="1"/>
    <x v="2"/>
    <x v="3"/>
    <x v="1"/>
    <d v="1899-12-30T17:46:12"/>
    <x v="1"/>
    <s v="Non"/>
  </r>
  <r>
    <x v="132"/>
    <x v="17"/>
    <s v="CLI00091"/>
    <x v="10"/>
    <s v="PLLT"/>
    <s v="09/04/19 19.02.40.0000"/>
    <s v="17/04/19 12.00.00.0000"/>
    <d v="2019-04-09T19:02:40"/>
    <d v="2019-04-17T12:00:00"/>
    <x v="1"/>
    <x v="1"/>
    <x v="3"/>
    <x v="5"/>
    <x v="1"/>
    <d v="1899-12-30T17:46:12"/>
    <x v="1"/>
    <s v="Non"/>
  </r>
  <r>
    <x v="133"/>
    <x v="6"/>
    <s v="CLI00010"/>
    <x v="2"/>
    <s v="PLLT"/>
    <s v="09/04/19 19.16.27.0000"/>
    <s v="17/04/19 12.00.00.0000"/>
    <d v="2019-04-09T19:16:27"/>
    <d v="2019-04-17T12:00:00"/>
    <x v="1"/>
    <x v="1"/>
    <x v="1"/>
    <x v="1"/>
    <x v="1"/>
    <d v="1899-12-30T17:46:12"/>
    <x v="1"/>
    <s v="Non"/>
  </r>
  <r>
    <x v="134"/>
    <x v="6"/>
    <s v="CLI00020"/>
    <x v="6"/>
    <s v="PLLT"/>
    <s v="09/04/19 19.25.40.0000"/>
    <s v="17/04/19 12.00.00.0000"/>
    <d v="2019-04-09T19:25:40"/>
    <d v="2019-04-17T12:00:00"/>
    <x v="1"/>
    <x v="1"/>
    <x v="2"/>
    <x v="2"/>
    <x v="1"/>
    <d v="1899-12-30T17:46:12"/>
    <x v="1"/>
    <s v="Non"/>
  </r>
  <r>
    <x v="89"/>
    <x v="8"/>
    <s v="CLI00043"/>
    <x v="1"/>
    <s v="OGM"/>
    <s v="09/04/19 19.59.21.0000"/>
    <s v="19/04/19 12.00.00.0000"/>
    <d v="2019-04-09T19:59:21"/>
    <d v="2019-04-19T12:00:00"/>
    <x v="0"/>
    <x v="0"/>
    <x v="0"/>
    <x v="0"/>
    <x v="1"/>
    <d v="1900-01-01T17:46:12"/>
    <x v="3"/>
    <s v="Non"/>
  </r>
  <r>
    <x v="135"/>
    <x v="4"/>
    <s v="CLI00010"/>
    <x v="2"/>
    <s v="PEST"/>
    <s v="10/04/19 06.43.15.0000"/>
    <s v="17/04/19 12.00.00.0000"/>
    <d v="2019-04-10T06:43:15"/>
    <d v="2019-04-17T12:00:00"/>
    <x v="2"/>
    <x v="1"/>
    <x v="1"/>
    <x v="1"/>
    <x v="1"/>
    <d v="1899-12-30T17:46:12"/>
    <x v="1"/>
    <s v="Non"/>
  </r>
  <r>
    <x v="136"/>
    <x v="3"/>
    <s v="CLI00083"/>
    <x v="11"/>
    <s v="PEST"/>
    <s v="10/04/19 06.43.18.0000"/>
    <s v="17/04/19 12.00.00.0000"/>
    <d v="2019-04-10T06:43:18"/>
    <d v="2019-04-17T12:00:00"/>
    <x v="2"/>
    <x v="1"/>
    <x v="2"/>
    <x v="2"/>
    <x v="1"/>
    <d v="1899-12-30T17:46:12"/>
    <x v="1"/>
    <s v="Non"/>
  </r>
  <r>
    <x v="137"/>
    <x v="12"/>
    <s v="CLI00021"/>
    <x v="0"/>
    <s v="PEST"/>
    <s v="10/04/19 06.56.09.0000"/>
    <s v="17/04/19 12.00.00.0000"/>
    <d v="2019-04-10T06:56:09"/>
    <d v="2019-04-17T12:00:00"/>
    <x v="2"/>
    <x v="1"/>
    <x v="0"/>
    <x v="0"/>
    <x v="1"/>
    <d v="1899-12-30T17:46:12"/>
    <x v="1"/>
    <s v="Non"/>
  </r>
  <r>
    <x v="138"/>
    <x v="4"/>
    <s v="CLI00043"/>
    <x v="1"/>
    <s v="PEST"/>
    <s v="10/04/19 06.57.21.0000"/>
    <s v="17/04/19 12.00.00.0000"/>
    <d v="2019-04-10T06:57:21"/>
    <d v="2019-04-17T12:00:00"/>
    <x v="2"/>
    <x v="1"/>
    <x v="0"/>
    <x v="0"/>
    <x v="1"/>
    <d v="1899-12-30T17:46:12"/>
    <x v="1"/>
    <s v="Non"/>
  </r>
  <r>
    <x v="139"/>
    <x v="2"/>
    <s v="CLI00021"/>
    <x v="0"/>
    <s v="PLLT"/>
    <s v="10/04/19 06.59.43.0000"/>
    <s v="17/04/19 12.00.00.0000"/>
    <d v="2019-04-10T06:59:43"/>
    <d v="2019-04-17T12:00:00"/>
    <x v="1"/>
    <x v="1"/>
    <x v="0"/>
    <x v="0"/>
    <x v="1"/>
    <d v="1899-12-30T17:46:12"/>
    <x v="1"/>
    <s v="Non"/>
  </r>
  <r>
    <x v="140"/>
    <x v="11"/>
    <s v="CLI00018"/>
    <x v="5"/>
    <s v="PLLT"/>
    <s v="10/04/19 07.03.53.0000"/>
    <s v="17/04/19 12.00.00.0000"/>
    <d v="2019-04-10T07:03:53"/>
    <d v="2019-04-17T12:00:00"/>
    <x v="1"/>
    <x v="1"/>
    <x v="2"/>
    <x v="2"/>
    <x v="1"/>
    <d v="1899-12-30T17:46:12"/>
    <x v="1"/>
    <s v="Non"/>
  </r>
  <r>
    <x v="141"/>
    <x v="13"/>
    <s v="CLI00049"/>
    <x v="7"/>
    <s v="PEST"/>
    <s v="10/04/19 07.11.13.0000"/>
    <s v="17/04/19 12.00.00.0000"/>
    <d v="2019-04-10T07:11:13"/>
    <d v="2019-04-17T12:00:00"/>
    <x v="2"/>
    <x v="1"/>
    <x v="3"/>
    <x v="4"/>
    <x v="1"/>
    <d v="1899-12-30T17:46:12"/>
    <x v="1"/>
    <s v="Non"/>
  </r>
  <r>
    <x v="16"/>
    <x v="4"/>
    <s v="CLI00010"/>
    <x v="2"/>
    <s v="PEST"/>
    <s v="10/04/19 07.13.29.0000"/>
    <s v="17/04/19 12.00.00.0000"/>
    <d v="2019-04-10T07:13:29"/>
    <d v="2019-04-17T12:00:00"/>
    <x v="2"/>
    <x v="1"/>
    <x v="1"/>
    <x v="1"/>
    <x v="1"/>
    <d v="1899-12-30T17:46:12"/>
    <x v="1"/>
    <s v="Non"/>
  </r>
  <r>
    <x v="142"/>
    <x v="10"/>
    <s v="CLI00049"/>
    <x v="7"/>
    <s v="NTR"/>
    <s v="10/04/19 07.15.15.0000"/>
    <s v="15/04/19 12.00.00.0000"/>
    <d v="2019-04-10T07:15:15"/>
    <d v="2019-04-15T12:00:00"/>
    <x v="3"/>
    <x v="0"/>
    <x v="3"/>
    <x v="4"/>
    <x v="0"/>
    <d v="1899-12-30T00:00:00"/>
    <x v="0"/>
    <s v="Non"/>
  </r>
  <r>
    <x v="143"/>
    <x v="6"/>
    <s v="CLI00021"/>
    <x v="0"/>
    <s v="PLLT"/>
    <s v="10/04/19 07.19.06.0000"/>
    <s v="17/04/19 12.00.00.0000"/>
    <d v="2019-04-10T07:19:06"/>
    <d v="2019-04-17T12:00:00"/>
    <x v="1"/>
    <x v="1"/>
    <x v="0"/>
    <x v="0"/>
    <x v="1"/>
    <d v="1899-12-30T17:46:12"/>
    <x v="1"/>
    <s v="Non"/>
  </r>
  <r>
    <x v="144"/>
    <x v="6"/>
    <s v="CLI00010"/>
    <x v="2"/>
    <s v="NTR"/>
    <s v="10/04/19 07.20.28.0000"/>
    <s v="15/04/19 12.00.00.0000"/>
    <d v="2019-04-10T07:20:28"/>
    <d v="2019-04-15T12:00:00"/>
    <x v="3"/>
    <x v="0"/>
    <x v="1"/>
    <x v="1"/>
    <x v="0"/>
    <d v="1899-12-30T00:00:00"/>
    <x v="0"/>
    <s v="Non"/>
  </r>
  <r>
    <x v="34"/>
    <x v="3"/>
    <s v="CLI00043"/>
    <x v="1"/>
    <s v="PEST"/>
    <s v="10/04/19 07.21.00.0000"/>
    <s v="17/04/19 12.00.00.0000"/>
    <d v="2019-04-10T07:21:00"/>
    <d v="2019-04-17T12:00:00"/>
    <x v="2"/>
    <x v="1"/>
    <x v="0"/>
    <x v="0"/>
    <x v="1"/>
    <d v="1899-12-30T17:46:12"/>
    <x v="1"/>
    <s v="Non"/>
  </r>
  <r>
    <x v="145"/>
    <x v="11"/>
    <s v="CLI00018"/>
    <x v="5"/>
    <s v="PLLT"/>
    <s v="10/04/19 07.32.12.0000"/>
    <s v="17/04/19 12.00.00.0000"/>
    <d v="2019-04-10T07:32:12"/>
    <d v="2019-04-17T12:00:00"/>
    <x v="1"/>
    <x v="1"/>
    <x v="2"/>
    <x v="2"/>
    <x v="1"/>
    <d v="1899-12-30T17:46:12"/>
    <x v="1"/>
    <s v="Non"/>
  </r>
  <r>
    <x v="146"/>
    <x v="3"/>
    <s v="CLI00043"/>
    <x v="1"/>
    <s v="PLLT"/>
    <s v="10/04/19 07.35.59.0000"/>
    <s v="17/04/19 12.00.00.0000"/>
    <d v="2019-04-10T07:35:59"/>
    <d v="2019-04-17T12:00:00"/>
    <x v="1"/>
    <x v="1"/>
    <x v="0"/>
    <x v="0"/>
    <x v="1"/>
    <d v="1899-12-30T17:46:12"/>
    <x v="1"/>
    <s v="Non"/>
  </r>
  <r>
    <x v="147"/>
    <x v="8"/>
    <s v="CLI00021"/>
    <x v="0"/>
    <s v="PLLT"/>
    <s v="10/04/19 07.36.07.0000"/>
    <s v="17/04/19 12.00.00.0000"/>
    <d v="2019-04-10T07:36:07"/>
    <d v="2019-04-17T12:00:00"/>
    <x v="1"/>
    <x v="1"/>
    <x v="0"/>
    <x v="0"/>
    <x v="1"/>
    <d v="1899-12-30T17:46:12"/>
    <x v="1"/>
    <s v="Non"/>
  </r>
  <r>
    <x v="148"/>
    <x v="3"/>
    <s v="CLI00043"/>
    <x v="1"/>
    <s v="PEST"/>
    <s v="10/04/19 07.42.26.0000"/>
    <s v="17/04/19 12.00.00.0000"/>
    <d v="2019-04-10T07:42:26"/>
    <d v="2019-04-17T12:00:00"/>
    <x v="2"/>
    <x v="1"/>
    <x v="0"/>
    <x v="0"/>
    <x v="1"/>
    <d v="1899-12-30T17:46:12"/>
    <x v="1"/>
    <s v="Non"/>
  </r>
  <r>
    <x v="149"/>
    <x v="10"/>
    <s v="CLI00091"/>
    <x v="10"/>
    <s v="MTX"/>
    <s v="10/04/19 07.49.55.0000"/>
    <s v="11/04/19 12.00.00.0000"/>
    <d v="2019-04-10T07:49:55"/>
    <d v="2019-04-11T12:00:00"/>
    <x v="5"/>
    <x v="2"/>
    <x v="3"/>
    <x v="5"/>
    <x v="0"/>
    <d v="1899-12-30T00:00:00"/>
    <x v="0"/>
    <s v="Non"/>
  </r>
  <r>
    <x v="150"/>
    <x v="0"/>
    <s v="CLI00010"/>
    <x v="2"/>
    <s v="NTR"/>
    <s v="10/04/19 07.50.24.0000"/>
    <s v="15/04/19 12.00.00.0000"/>
    <d v="2019-04-10T07:50:24"/>
    <d v="2019-04-15T12:00:00"/>
    <x v="3"/>
    <x v="0"/>
    <x v="1"/>
    <x v="1"/>
    <x v="0"/>
    <d v="1899-12-30T00:00:00"/>
    <x v="0"/>
    <s v="Non"/>
  </r>
  <r>
    <x v="151"/>
    <x v="3"/>
    <s v="CLI00079"/>
    <x v="3"/>
    <s v="NTR"/>
    <s v="10/04/19 07.56.38.0000"/>
    <s v="15/04/19 12.00.00.0000"/>
    <d v="2019-04-10T07:56:38"/>
    <d v="2019-04-15T12:00:00"/>
    <x v="3"/>
    <x v="0"/>
    <x v="2"/>
    <x v="2"/>
    <x v="0"/>
    <d v="1899-12-30T00:00:00"/>
    <x v="0"/>
    <s v="Non"/>
  </r>
  <r>
    <x v="103"/>
    <x v="4"/>
    <s v="CLI00021"/>
    <x v="0"/>
    <s v="OGM"/>
    <s v="10/04/19 07.58.40.0000"/>
    <s v="19/04/19 12.00.00.0000"/>
    <d v="2019-04-10T07:58:40"/>
    <d v="2019-04-19T12:00:00"/>
    <x v="0"/>
    <x v="0"/>
    <x v="0"/>
    <x v="0"/>
    <x v="1"/>
    <d v="1900-01-01T17:46:12"/>
    <x v="3"/>
    <s v="Non"/>
  </r>
  <r>
    <x v="59"/>
    <x v="7"/>
    <s v="CLI00087"/>
    <x v="4"/>
    <s v="OGM"/>
    <s v="10/04/19 07.58.50.0000"/>
    <s v="19/04/19 12.00.00.0000"/>
    <d v="2019-04-10T07:58:50"/>
    <d v="2019-04-19T12:00:00"/>
    <x v="0"/>
    <x v="0"/>
    <x v="2"/>
    <x v="3"/>
    <x v="1"/>
    <d v="1900-01-01T17:46:12"/>
    <x v="3"/>
    <s v="Non"/>
  </r>
  <r>
    <x v="152"/>
    <x v="6"/>
    <s v="CLI00043"/>
    <x v="1"/>
    <s v="OGM"/>
    <s v="10/04/19 08.00.22.0000"/>
    <s v="19/04/19 12.00.00.0000"/>
    <d v="2019-04-10T08:00:22"/>
    <d v="2019-04-19T12:00:00"/>
    <x v="0"/>
    <x v="0"/>
    <x v="0"/>
    <x v="0"/>
    <x v="1"/>
    <d v="1900-01-01T17:46:12"/>
    <x v="3"/>
    <s v="Non"/>
  </r>
  <r>
    <x v="153"/>
    <x v="12"/>
    <s v="CLI00087"/>
    <x v="4"/>
    <s v="OGM"/>
    <s v="10/04/19 08.13.37.0000"/>
    <s v="19/04/19 12.00.00.0000"/>
    <d v="2019-04-10T08:13:37"/>
    <d v="2019-04-19T12:00:00"/>
    <x v="0"/>
    <x v="0"/>
    <x v="2"/>
    <x v="3"/>
    <x v="1"/>
    <d v="1900-01-01T17:46:12"/>
    <x v="3"/>
    <s v="Non"/>
  </r>
  <r>
    <x v="61"/>
    <x v="8"/>
    <s v="CLI00079"/>
    <x v="3"/>
    <s v="OGM"/>
    <s v="10/04/19 08.13.39.0000"/>
    <s v="19/04/19 12.00.00.0000"/>
    <d v="2019-04-10T08:13:39"/>
    <d v="2019-04-19T12:00:00"/>
    <x v="0"/>
    <x v="0"/>
    <x v="2"/>
    <x v="2"/>
    <x v="1"/>
    <d v="1900-01-01T17:46:12"/>
    <x v="3"/>
    <s v="Non"/>
  </r>
  <r>
    <x v="154"/>
    <x v="13"/>
    <s v="CLI00005"/>
    <x v="15"/>
    <s v="OGM"/>
    <s v="10/04/19 08.15.18.0000"/>
    <s v="19/04/19 12.00.00.0000"/>
    <d v="2019-04-10T08:15:18"/>
    <d v="2019-04-19T12:00:00"/>
    <x v="0"/>
    <x v="0"/>
    <x v="3"/>
    <x v="5"/>
    <x v="1"/>
    <d v="1900-01-01T17:46:12"/>
    <x v="3"/>
    <s v="Non"/>
  </r>
  <r>
    <x v="24"/>
    <x v="13"/>
    <s v="CLI00049"/>
    <x v="7"/>
    <s v="PLLT"/>
    <s v="10/04/19 08.15.46.0000"/>
    <s v="17/04/19 12.00.00.0000"/>
    <d v="2019-04-10T08:15:46"/>
    <d v="2019-04-17T12:00:00"/>
    <x v="1"/>
    <x v="1"/>
    <x v="3"/>
    <x v="4"/>
    <x v="1"/>
    <d v="1899-12-30T17:46:12"/>
    <x v="1"/>
    <s v="Non"/>
  </r>
  <r>
    <x v="155"/>
    <x v="6"/>
    <s v="CLI00043"/>
    <x v="1"/>
    <s v="OGM"/>
    <s v="10/04/19 08.21.38.0000"/>
    <s v="19/04/19 12.00.00.0000"/>
    <d v="2019-04-10T08:21:38"/>
    <d v="2019-04-19T12:00:00"/>
    <x v="0"/>
    <x v="0"/>
    <x v="0"/>
    <x v="0"/>
    <x v="1"/>
    <d v="1900-01-01T17:46:12"/>
    <x v="3"/>
    <s v="Non"/>
  </r>
  <r>
    <x v="156"/>
    <x v="6"/>
    <s v="CLI00043"/>
    <x v="1"/>
    <s v="OGM"/>
    <s v="10/04/19 08.23.29.0000"/>
    <s v="19/04/19 12.00.00.0000"/>
    <d v="2019-04-10T08:23:29"/>
    <d v="2019-04-19T12:00:00"/>
    <x v="0"/>
    <x v="0"/>
    <x v="0"/>
    <x v="0"/>
    <x v="1"/>
    <d v="1900-01-01T17:46:12"/>
    <x v="3"/>
    <s v="Non"/>
  </r>
  <r>
    <x v="157"/>
    <x v="19"/>
    <s v="CLI00007"/>
    <x v="14"/>
    <s v="NTR"/>
    <s v="10/04/19 08.25.51.0000"/>
    <s v="15/04/19 12.00.00.0000"/>
    <d v="2019-04-10T08:25:51"/>
    <d v="2019-04-15T12:00:00"/>
    <x v="3"/>
    <x v="0"/>
    <x v="2"/>
    <x v="3"/>
    <x v="0"/>
    <d v="1899-12-30T00:00:00"/>
    <x v="0"/>
    <s v="Non"/>
  </r>
  <r>
    <x v="158"/>
    <x v="5"/>
    <s v="CLI00049"/>
    <x v="7"/>
    <s v="PLLT"/>
    <s v="10/04/19 08.26.09.0000"/>
    <s v="17/04/19 12.00.00.0000"/>
    <d v="2019-04-10T08:26:09"/>
    <d v="2019-04-17T12:00:00"/>
    <x v="1"/>
    <x v="1"/>
    <x v="3"/>
    <x v="4"/>
    <x v="1"/>
    <d v="1899-12-30T17:46:12"/>
    <x v="1"/>
    <s v="Non"/>
  </r>
  <r>
    <x v="159"/>
    <x v="20"/>
    <s v="CLI00007"/>
    <x v="14"/>
    <s v="MTX"/>
    <s v="10/04/19 08.28.05.0000"/>
    <s v="11/04/19 12.00.00.0000"/>
    <d v="2019-04-10T08:28:05"/>
    <d v="2019-04-11T12:00:00"/>
    <x v="5"/>
    <x v="2"/>
    <x v="2"/>
    <x v="3"/>
    <x v="0"/>
    <d v="1899-12-30T00:00:00"/>
    <x v="0"/>
    <s v="Non"/>
  </r>
  <r>
    <x v="160"/>
    <x v="6"/>
    <s v="CLI00083"/>
    <x v="11"/>
    <s v="MTX"/>
    <s v="10/04/19 08.28.30.0000"/>
    <s v="11/04/19 12.00.00.0000"/>
    <d v="2019-04-10T08:28:30"/>
    <d v="2019-04-11T12:00:00"/>
    <x v="5"/>
    <x v="2"/>
    <x v="2"/>
    <x v="2"/>
    <x v="0"/>
    <d v="1899-12-30T00:00:00"/>
    <x v="0"/>
    <s v="Non"/>
  </r>
  <r>
    <x v="161"/>
    <x v="3"/>
    <s v="CLI00043"/>
    <x v="1"/>
    <s v="NTR"/>
    <s v="10/04/19 08.29.00.0000"/>
    <s v="15/04/19 12.00.00.0000"/>
    <d v="2019-04-10T08:29:00"/>
    <d v="2019-04-15T12:00:00"/>
    <x v="3"/>
    <x v="0"/>
    <x v="0"/>
    <x v="0"/>
    <x v="0"/>
    <d v="1899-12-30T00:00:00"/>
    <x v="0"/>
    <s v="Non"/>
  </r>
  <r>
    <x v="162"/>
    <x v="16"/>
    <s v="CLI00021"/>
    <x v="0"/>
    <s v="NTR"/>
    <s v="10/04/19 08.29.18.0000"/>
    <s v="15/04/19 12.00.00.0000"/>
    <d v="2019-04-10T08:29:18"/>
    <d v="2019-04-15T12:00:00"/>
    <x v="3"/>
    <x v="0"/>
    <x v="0"/>
    <x v="0"/>
    <x v="0"/>
    <d v="1899-12-30T00:00:00"/>
    <x v="0"/>
    <s v="Non"/>
  </r>
  <r>
    <x v="163"/>
    <x v="7"/>
    <s v="CLI00021"/>
    <x v="0"/>
    <s v="PLLT"/>
    <s v="10/04/19 08.36.13.0000"/>
    <s v="17/04/19 12.00.00.0000"/>
    <d v="2019-04-10T08:36:13"/>
    <d v="2019-04-17T12:00:00"/>
    <x v="1"/>
    <x v="1"/>
    <x v="0"/>
    <x v="0"/>
    <x v="1"/>
    <d v="1899-12-30T17:46:12"/>
    <x v="1"/>
    <s v="Non"/>
  </r>
  <r>
    <x v="164"/>
    <x v="4"/>
    <s v="CLI00083"/>
    <x v="11"/>
    <s v="PLLT"/>
    <s v="10/04/19 08.36.18.0000"/>
    <s v="17/04/19 12.00.00.0000"/>
    <d v="2019-04-10T08:36:18"/>
    <d v="2019-04-17T12:00:00"/>
    <x v="1"/>
    <x v="1"/>
    <x v="2"/>
    <x v="2"/>
    <x v="1"/>
    <d v="1899-12-30T17:46:12"/>
    <x v="1"/>
    <s v="Non"/>
  </r>
  <r>
    <x v="165"/>
    <x v="13"/>
    <s v="CLI00018"/>
    <x v="5"/>
    <s v="PLLT"/>
    <s v="10/04/19 08.36.35.0000"/>
    <s v="17/04/19 12.00.00.0000"/>
    <d v="2019-04-10T08:36:35"/>
    <d v="2019-04-17T12:00:00"/>
    <x v="1"/>
    <x v="1"/>
    <x v="2"/>
    <x v="2"/>
    <x v="1"/>
    <d v="1899-12-30T17:46:12"/>
    <x v="1"/>
    <s v="Non"/>
  </r>
  <r>
    <x v="166"/>
    <x v="9"/>
    <s v="CLI00021"/>
    <x v="0"/>
    <s v="PLLT"/>
    <s v="10/04/19 08.36.55.0000"/>
    <s v="17/04/19 12.00.00.0000"/>
    <d v="2019-04-10T08:36:55"/>
    <d v="2019-04-17T12:00:00"/>
    <x v="1"/>
    <x v="1"/>
    <x v="0"/>
    <x v="0"/>
    <x v="1"/>
    <d v="1899-12-30T17:46:12"/>
    <x v="1"/>
    <s v="Non"/>
  </r>
  <r>
    <x v="167"/>
    <x v="13"/>
    <s v="CLI00018"/>
    <x v="5"/>
    <s v="PLLT"/>
    <s v="10/04/19 08.36.59.0000"/>
    <s v="17/04/19 12.00.00.0000"/>
    <d v="2019-04-10T08:36:59"/>
    <d v="2019-04-17T12:00:00"/>
    <x v="1"/>
    <x v="1"/>
    <x v="2"/>
    <x v="2"/>
    <x v="1"/>
    <d v="1899-12-30T17:46:12"/>
    <x v="1"/>
    <s v="Non"/>
  </r>
  <r>
    <x v="168"/>
    <x v="18"/>
    <s v="CLI00049"/>
    <x v="7"/>
    <s v="PLLT"/>
    <s v="10/04/19 08.37.13.0000"/>
    <s v="17/04/19 12.00.00.0000"/>
    <d v="2019-04-10T08:37:13"/>
    <d v="2019-04-17T12:00:00"/>
    <x v="1"/>
    <x v="1"/>
    <x v="3"/>
    <x v="4"/>
    <x v="1"/>
    <d v="1899-12-30T17:46:12"/>
    <x v="1"/>
    <s v="Non"/>
  </r>
  <r>
    <x v="169"/>
    <x v="4"/>
    <s v="CLI00010"/>
    <x v="2"/>
    <s v="PLLT"/>
    <s v="10/04/19 08.37.17.0000"/>
    <s v="17/04/19 12.00.00.0000"/>
    <d v="2019-04-10T08:37:17"/>
    <d v="2019-04-17T12:00:00"/>
    <x v="1"/>
    <x v="1"/>
    <x v="1"/>
    <x v="1"/>
    <x v="1"/>
    <d v="1899-12-30T17:46:12"/>
    <x v="1"/>
    <s v="Non"/>
  </r>
  <r>
    <x v="170"/>
    <x v="3"/>
    <s v="CLI00010"/>
    <x v="2"/>
    <s v="PLLT"/>
    <s v="10/04/19 08.38.10.0000"/>
    <s v="17/04/19 12.00.00.0000"/>
    <d v="2019-04-10T08:38:10"/>
    <d v="2019-04-17T12:00:00"/>
    <x v="1"/>
    <x v="1"/>
    <x v="1"/>
    <x v="1"/>
    <x v="1"/>
    <d v="1899-12-30T17:46:12"/>
    <x v="1"/>
    <s v="Non"/>
  </r>
  <r>
    <x v="171"/>
    <x v="6"/>
    <s v="CLI00083"/>
    <x v="11"/>
    <s v="PLLT"/>
    <s v="10/04/19 08.38.15.0000"/>
    <s v="17/04/19 12.00.00.0000"/>
    <d v="2019-04-10T08:38:15"/>
    <d v="2019-04-17T12:00:00"/>
    <x v="1"/>
    <x v="1"/>
    <x v="2"/>
    <x v="2"/>
    <x v="1"/>
    <d v="1899-12-30T17:46:12"/>
    <x v="1"/>
    <s v="Non"/>
  </r>
  <r>
    <x v="96"/>
    <x v="4"/>
    <s v="CLI00020"/>
    <x v="6"/>
    <s v="PLLT"/>
    <s v="10/04/19 08.48.25.0000"/>
    <s v="17/04/19 12.00.00.0000"/>
    <d v="2019-04-10T08:48:25"/>
    <d v="2019-04-17T12:00:00"/>
    <x v="1"/>
    <x v="1"/>
    <x v="2"/>
    <x v="2"/>
    <x v="1"/>
    <d v="1899-12-30T17:46:12"/>
    <x v="1"/>
    <s v="Non"/>
  </r>
  <r>
    <x v="172"/>
    <x v="4"/>
    <s v="CLI00079"/>
    <x v="3"/>
    <s v="PLLT"/>
    <s v="10/04/19 08.49.05.0000"/>
    <s v="17/04/19 12.00.00.0000"/>
    <d v="2019-04-10T08:49:05"/>
    <d v="2019-04-17T12:00:00"/>
    <x v="1"/>
    <x v="1"/>
    <x v="2"/>
    <x v="2"/>
    <x v="1"/>
    <d v="1899-12-30T17:46:12"/>
    <x v="1"/>
    <s v="Non"/>
  </r>
  <r>
    <x v="173"/>
    <x v="3"/>
    <s v="CLI00010"/>
    <x v="2"/>
    <s v="PLLT"/>
    <s v="10/04/19 08.49.11.0000"/>
    <s v="17/04/19 12.00.00.0000"/>
    <d v="2019-04-10T08:49:11"/>
    <d v="2019-04-17T12:00:00"/>
    <x v="1"/>
    <x v="1"/>
    <x v="1"/>
    <x v="1"/>
    <x v="1"/>
    <d v="1899-12-30T17:46:12"/>
    <x v="1"/>
    <s v="Non"/>
  </r>
  <r>
    <x v="174"/>
    <x v="4"/>
    <s v="CLI00020"/>
    <x v="6"/>
    <s v="PLLT"/>
    <s v="10/04/19 08.49.57.0000"/>
    <s v="17/04/19 12.00.00.0000"/>
    <d v="2019-04-10T08:49:57"/>
    <d v="2019-04-17T12:00:00"/>
    <x v="1"/>
    <x v="1"/>
    <x v="2"/>
    <x v="2"/>
    <x v="1"/>
    <d v="1899-12-30T17:46:12"/>
    <x v="1"/>
    <s v="Non"/>
  </r>
  <r>
    <x v="175"/>
    <x v="13"/>
    <s v="CLI00018"/>
    <x v="5"/>
    <s v="NTR"/>
    <s v="10/04/19 08.51.50.0000"/>
    <s v="15/04/19 12.00.00.0000"/>
    <d v="2019-04-10T08:51:50"/>
    <d v="2019-04-15T12:00:00"/>
    <x v="3"/>
    <x v="0"/>
    <x v="2"/>
    <x v="2"/>
    <x v="0"/>
    <d v="1899-12-30T00:00:00"/>
    <x v="0"/>
    <s v="Non"/>
  </r>
  <r>
    <x v="176"/>
    <x v="13"/>
    <s v="CLI00049"/>
    <x v="7"/>
    <s v="NTR"/>
    <s v="10/04/19 08.51.53.0000"/>
    <s v="15/04/19 12.00.00.0000"/>
    <d v="2019-04-10T08:51:53"/>
    <d v="2019-04-15T12:00:00"/>
    <x v="3"/>
    <x v="0"/>
    <x v="3"/>
    <x v="4"/>
    <x v="0"/>
    <d v="1899-12-30T00:00:00"/>
    <x v="0"/>
    <s v="Non"/>
  </r>
  <r>
    <x v="177"/>
    <x v="9"/>
    <s v="CLI00087"/>
    <x v="4"/>
    <s v="NTR"/>
    <s v="10/04/19 08.53.01.0000"/>
    <s v="15/04/19 12.00.00.0000"/>
    <d v="2019-04-10T08:53:01"/>
    <d v="2019-04-15T12:00:00"/>
    <x v="3"/>
    <x v="0"/>
    <x v="2"/>
    <x v="3"/>
    <x v="0"/>
    <d v="1899-12-30T00:00:00"/>
    <x v="0"/>
    <s v="Non"/>
  </r>
  <r>
    <x v="178"/>
    <x v="13"/>
    <s v="CLI00009"/>
    <x v="8"/>
    <s v="PLLT"/>
    <s v="10/04/19 08.54.03.0000"/>
    <s v="17/04/19 12.00.00.0000"/>
    <d v="2019-04-10T08:54:03"/>
    <d v="2019-04-17T12:00:00"/>
    <x v="1"/>
    <x v="1"/>
    <x v="3"/>
    <x v="4"/>
    <x v="1"/>
    <d v="1899-12-30T17:46:12"/>
    <x v="1"/>
    <s v="Non"/>
  </r>
  <r>
    <x v="179"/>
    <x v="11"/>
    <s v="CLI00018"/>
    <x v="5"/>
    <s v="PLLT"/>
    <s v="10/04/19 08.54.17.0000"/>
    <s v="17/04/19 12.00.00.0000"/>
    <d v="2019-04-10T08:54:17"/>
    <d v="2019-04-17T12:00:00"/>
    <x v="1"/>
    <x v="1"/>
    <x v="2"/>
    <x v="2"/>
    <x v="1"/>
    <d v="1899-12-30T17:46:12"/>
    <x v="1"/>
    <s v="Non"/>
  </r>
  <r>
    <x v="180"/>
    <x v="11"/>
    <s v="CLI00018"/>
    <x v="5"/>
    <s v="PLLT"/>
    <s v="10/04/19 08.54.25.0000"/>
    <s v="17/04/19 12.00.00.0000"/>
    <d v="2019-04-10T08:54:25"/>
    <d v="2019-04-17T12:00:00"/>
    <x v="1"/>
    <x v="1"/>
    <x v="2"/>
    <x v="2"/>
    <x v="1"/>
    <d v="1899-12-30T17:46:12"/>
    <x v="1"/>
    <s v="Non"/>
  </r>
  <r>
    <x v="181"/>
    <x v="11"/>
    <s v="CLI00040"/>
    <x v="9"/>
    <s v="PLLT"/>
    <s v="10/04/19 08.54.39.0000"/>
    <s v="17/04/19 12.00.00.0000"/>
    <d v="2019-04-10T08:54:39"/>
    <d v="2019-04-17T12:00:00"/>
    <x v="1"/>
    <x v="1"/>
    <x v="3"/>
    <x v="5"/>
    <x v="1"/>
    <d v="1899-12-30T17:46:12"/>
    <x v="1"/>
    <s v="Non"/>
  </r>
  <r>
    <x v="182"/>
    <x v="8"/>
    <s v="CLI00021"/>
    <x v="0"/>
    <s v="PLLT"/>
    <s v="10/04/19 08.54.47.0000"/>
    <s v="17/04/19 12.00.00.0000"/>
    <d v="2019-04-10T08:54:47"/>
    <d v="2019-04-17T12:00:00"/>
    <x v="1"/>
    <x v="1"/>
    <x v="0"/>
    <x v="0"/>
    <x v="1"/>
    <d v="1899-12-30T17:46:12"/>
    <x v="1"/>
    <s v="Non"/>
  </r>
  <r>
    <x v="166"/>
    <x v="9"/>
    <s v="CLI00021"/>
    <x v="0"/>
    <s v="NTR"/>
    <s v="10/04/19 08.55.00.0000"/>
    <s v="15/04/19 12.00.00.0000"/>
    <d v="2019-04-10T08:55:00"/>
    <d v="2019-04-15T12:00:00"/>
    <x v="3"/>
    <x v="0"/>
    <x v="0"/>
    <x v="0"/>
    <x v="0"/>
    <d v="1899-12-30T00:00:00"/>
    <x v="0"/>
    <s v="Non"/>
  </r>
  <r>
    <x v="183"/>
    <x v="8"/>
    <s v="CLI00083"/>
    <x v="11"/>
    <s v="NTR"/>
    <s v="10/04/19 08.56.42.0000"/>
    <s v="15/04/19 12.00.00.0000"/>
    <d v="2019-04-10T08:56:42"/>
    <d v="2019-04-15T12:00:00"/>
    <x v="3"/>
    <x v="0"/>
    <x v="2"/>
    <x v="2"/>
    <x v="0"/>
    <d v="1899-12-30T00:00:00"/>
    <x v="0"/>
    <s v="Non"/>
  </r>
  <r>
    <x v="14"/>
    <x v="2"/>
    <s v="CLI00087"/>
    <x v="4"/>
    <s v="MTG"/>
    <s v="10/04/19 08.56.48.0000"/>
    <s v="16/04/19 12.00.00.0000"/>
    <d v="2019-04-10T08:56:48"/>
    <d v="2019-04-16T12:00:00"/>
    <x v="4"/>
    <x v="0"/>
    <x v="2"/>
    <x v="3"/>
    <x v="0"/>
    <d v="1899-12-30T00:00:00"/>
    <x v="0"/>
    <s v="Non"/>
  </r>
  <r>
    <x v="184"/>
    <x v="4"/>
    <s v="CLI00021"/>
    <x v="0"/>
    <s v="MTX"/>
    <s v="10/04/19 08.57.06.0000"/>
    <s v="11/04/19 12.00.00.0000"/>
    <d v="2019-04-10T08:57:06"/>
    <d v="2019-04-11T12:00:00"/>
    <x v="5"/>
    <x v="2"/>
    <x v="0"/>
    <x v="0"/>
    <x v="0"/>
    <d v="1899-12-30T00:00:00"/>
    <x v="0"/>
    <s v="Non"/>
  </r>
  <r>
    <x v="185"/>
    <x v="7"/>
    <s v="CLI00087"/>
    <x v="4"/>
    <s v="NTR"/>
    <s v="10/04/19 08.57.07.0000"/>
    <s v="15/04/19 12.00.00.0000"/>
    <d v="2019-04-10T08:57:07"/>
    <d v="2019-04-15T12:00:00"/>
    <x v="3"/>
    <x v="0"/>
    <x v="2"/>
    <x v="3"/>
    <x v="0"/>
    <d v="1899-12-30T00:00:00"/>
    <x v="0"/>
    <s v="Non"/>
  </r>
  <r>
    <x v="186"/>
    <x v="4"/>
    <s v="CLI00043"/>
    <x v="1"/>
    <s v="NTR"/>
    <s v="10/04/19 08.59.32.0000"/>
    <s v="15/04/19 12.00.00.0000"/>
    <d v="2019-04-10T08:59:32"/>
    <d v="2019-04-15T12:00:00"/>
    <x v="3"/>
    <x v="0"/>
    <x v="0"/>
    <x v="0"/>
    <x v="0"/>
    <d v="1899-12-30T00:00:00"/>
    <x v="0"/>
    <s v="Non"/>
  </r>
  <r>
    <x v="187"/>
    <x v="11"/>
    <s v="CLI00040"/>
    <x v="9"/>
    <s v="NTR"/>
    <s v="10/04/19 09.00.10.0000"/>
    <s v="15/04/19 12.00.00.0000"/>
    <d v="2019-04-10T09:00:10"/>
    <d v="2019-04-15T12:00:00"/>
    <x v="3"/>
    <x v="0"/>
    <x v="3"/>
    <x v="5"/>
    <x v="0"/>
    <d v="1899-12-30T00:00:00"/>
    <x v="0"/>
    <s v="Non"/>
  </r>
  <r>
    <x v="188"/>
    <x v="5"/>
    <s v="CLI00018"/>
    <x v="5"/>
    <s v="NTR"/>
    <s v="10/04/19 09.00.40.0000"/>
    <s v="15/04/19 12.00.00.0000"/>
    <d v="2019-04-10T09:00:40"/>
    <d v="2019-04-15T12:00:00"/>
    <x v="3"/>
    <x v="0"/>
    <x v="2"/>
    <x v="2"/>
    <x v="0"/>
    <d v="1899-12-30T00:00:00"/>
    <x v="0"/>
    <s v="Non"/>
  </r>
  <r>
    <x v="189"/>
    <x v="5"/>
    <s v="CLI00049"/>
    <x v="7"/>
    <s v="NTR"/>
    <s v="10/04/19 09.00.42.0000"/>
    <s v="15/04/19 12.00.00.0000"/>
    <d v="2019-04-10T09:00:42"/>
    <d v="2019-04-15T12:00:00"/>
    <x v="3"/>
    <x v="0"/>
    <x v="3"/>
    <x v="4"/>
    <x v="0"/>
    <d v="1899-12-30T00:00:00"/>
    <x v="0"/>
    <s v="Non"/>
  </r>
  <r>
    <x v="190"/>
    <x v="10"/>
    <s v="CLI00040"/>
    <x v="9"/>
    <s v="NTR"/>
    <s v="10/04/19 09.03.28.0000"/>
    <s v="15/04/19 12.00.00.0000"/>
    <d v="2019-04-10T09:03:28"/>
    <d v="2019-04-15T12:00:00"/>
    <x v="3"/>
    <x v="0"/>
    <x v="3"/>
    <x v="5"/>
    <x v="0"/>
    <d v="1899-12-30T00:00:00"/>
    <x v="0"/>
    <s v="Non"/>
  </r>
  <r>
    <x v="191"/>
    <x v="10"/>
    <s v="CLI00005"/>
    <x v="15"/>
    <s v="NTR"/>
    <s v="10/04/19 09.04.14.0000"/>
    <s v="15/04/19 12.00.00.0000"/>
    <d v="2019-04-10T09:04:14"/>
    <d v="2019-04-15T12:00:00"/>
    <x v="3"/>
    <x v="0"/>
    <x v="3"/>
    <x v="5"/>
    <x v="0"/>
    <d v="1899-12-30T00:00:00"/>
    <x v="0"/>
    <s v="Non"/>
  </r>
  <r>
    <x v="192"/>
    <x v="6"/>
    <s v="CLI00079"/>
    <x v="3"/>
    <s v="NTR"/>
    <s v="10/04/19 09.04.15.0000"/>
    <s v="15/04/19 12.00.00.0000"/>
    <d v="2019-04-10T09:04:15"/>
    <d v="2019-04-15T12:00:00"/>
    <x v="3"/>
    <x v="0"/>
    <x v="2"/>
    <x v="2"/>
    <x v="0"/>
    <d v="1899-12-30T00:00:00"/>
    <x v="0"/>
    <s v="Non"/>
  </r>
  <r>
    <x v="193"/>
    <x v="11"/>
    <s v="CLI00018"/>
    <x v="5"/>
    <s v="NTR"/>
    <s v="10/04/19 09.04.15.0000"/>
    <s v="15/04/19 12.00.00.0000"/>
    <d v="2019-04-10T09:04:15"/>
    <d v="2019-04-15T12:00:00"/>
    <x v="3"/>
    <x v="0"/>
    <x v="2"/>
    <x v="2"/>
    <x v="0"/>
    <d v="1899-12-30T00:00:00"/>
    <x v="0"/>
    <s v="Non"/>
  </r>
  <r>
    <x v="194"/>
    <x v="4"/>
    <s v="CLI00079"/>
    <x v="3"/>
    <s v="NTR"/>
    <s v="10/04/19 09.05.45.0000"/>
    <s v="15/04/19 12.00.00.0000"/>
    <d v="2019-04-10T09:05:45"/>
    <d v="2019-04-15T12:00:00"/>
    <x v="3"/>
    <x v="0"/>
    <x v="2"/>
    <x v="2"/>
    <x v="0"/>
    <d v="1899-12-30T00:00:00"/>
    <x v="0"/>
    <s v="Non"/>
  </r>
  <r>
    <x v="195"/>
    <x v="6"/>
    <s v="CLI00010"/>
    <x v="2"/>
    <s v="PLLT"/>
    <s v="10/04/19 09.08.18.0000"/>
    <s v="17/04/19 12.00.00.0000"/>
    <d v="2019-04-10T09:08:18"/>
    <d v="2019-04-17T12:00:00"/>
    <x v="1"/>
    <x v="1"/>
    <x v="1"/>
    <x v="1"/>
    <x v="1"/>
    <d v="1899-12-30T17:46:12"/>
    <x v="1"/>
    <s v="Non"/>
  </r>
  <r>
    <x v="196"/>
    <x v="6"/>
    <s v="CLI00083"/>
    <x v="11"/>
    <s v="NTR"/>
    <s v="10/04/19 09.08.58.0000"/>
    <s v="15/04/19 12.00.00.0000"/>
    <d v="2019-04-10T09:08:58"/>
    <d v="2019-04-15T12:00:00"/>
    <x v="3"/>
    <x v="0"/>
    <x v="2"/>
    <x v="2"/>
    <x v="0"/>
    <d v="1899-12-30T00:00:00"/>
    <x v="0"/>
    <s v="Non"/>
  </r>
  <r>
    <x v="197"/>
    <x v="6"/>
    <s v="CLI00043"/>
    <x v="1"/>
    <s v="PLLT"/>
    <s v="10/04/19 09.17.35.0000"/>
    <s v="17/04/19 12.00.00.0000"/>
    <d v="2019-04-10T09:17:35"/>
    <d v="2019-04-17T12:00:00"/>
    <x v="1"/>
    <x v="1"/>
    <x v="0"/>
    <x v="0"/>
    <x v="1"/>
    <d v="1899-12-30T17:46:12"/>
    <x v="1"/>
    <s v="Non"/>
  </r>
  <r>
    <x v="198"/>
    <x v="10"/>
    <s v="CLI00091"/>
    <x v="10"/>
    <s v="PLLT"/>
    <s v="10/04/19 09.17.42.0000"/>
    <s v="17/04/19 12.00.00.0000"/>
    <d v="2019-04-10T09:17:42"/>
    <d v="2019-04-17T12:00:00"/>
    <x v="1"/>
    <x v="1"/>
    <x v="3"/>
    <x v="5"/>
    <x v="1"/>
    <d v="1899-12-30T17:46:12"/>
    <x v="1"/>
    <s v="Non"/>
  </r>
  <r>
    <x v="199"/>
    <x v="2"/>
    <s v="CLI00021"/>
    <x v="0"/>
    <s v="PLLT"/>
    <s v="10/04/19 09.19.59.0000"/>
    <s v="17/04/19 12.00.00.0000"/>
    <d v="2019-04-10T09:19:59"/>
    <d v="2019-04-17T12:00:00"/>
    <x v="1"/>
    <x v="1"/>
    <x v="0"/>
    <x v="0"/>
    <x v="1"/>
    <d v="1899-12-30T17:46:12"/>
    <x v="1"/>
    <s v="Non"/>
  </r>
  <r>
    <x v="200"/>
    <x v="6"/>
    <s v="CLI00020"/>
    <x v="6"/>
    <s v="NTR"/>
    <s v="10/04/19 09.21.15.0000"/>
    <s v="15/04/19 12.00.00.0000"/>
    <d v="2019-04-10T09:21:15"/>
    <d v="2019-04-15T12:00:00"/>
    <x v="3"/>
    <x v="0"/>
    <x v="2"/>
    <x v="2"/>
    <x v="0"/>
    <d v="1899-12-30T00:00:00"/>
    <x v="0"/>
    <s v="Non"/>
  </r>
  <r>
    <x v="31"/>
    <x v="3"/>
    <s v="CLI00021"/>
    <x v="0"/>
    <s v="PLLT"/>
    <s v="10/04/19 09.23.20.0000"/>
    <s v="17/04/19 12.00.00.0000"/>
    <d v="2019-04-10T09:23:20"/>
    <d v="2019-04-17T12:00:00"/>
    <x v="1"/>
    <x v="1"/>
    <x v="0"/>
    <x v="0"/>
    <x v="1"/>
    <d v="1899-12-30T17:46:12"/>
    <x v="1"/>
    <s v="Non"/>
  </r>
  <r>
    <x v="201"/>
    <x v="17"/>
    <s v="CLI00007"/>
    <x v="14"/>
    <s v="NTR"/>
    <s v="10/04/19 09.39.18.0000"/>
    <s v="15/04/19 12.00.00.0000"/>
    <d v="2019-04-10T09:39:18"/>
    <d v="2019-04-15T12:00:00"/>
    <x v="3"/>
    <x v="0"/>
    <x v="2"/>
    <x v="3"/>
    <x v="0"/>
    <d v="1899-12-30T00:00:00"/>
    <x v="0"/>
    <s v="Oui"/>
  </r>
  <r>
    <x v="123"/>
    <x v="4"/>
    <s v="CLI00043"/>
    <x v="1"/>
    <s v="PLLT"/>
    <s v="10/04/19 10.51.37.0000"/>
    <s v="17/04/19 12.00.00.0000"/>
    <d v="2019-04-10T10:51:37"/>
    <d v="2019-04-17T12:00:00"/>
    <x v="1"/>
    <x v="1"/>
    <x v="0"/>
    <x v="0"/>
    <x v="1"/>
    <d v="1899-12-30T17:46:12"/>
    <x v="1"/>
    <s v="Non"/>
  </r>
  <r>
    <x v="202"/>
    <x v="12"/>
    <s v="CLI00021"/>
    <x v="0"/>
    <s v="PLLT"/>
    <s v="10/04/19 10.53.31.0000"/>
    <s v="17/04/19 12.00.00.0000"/>
    <d v="2019-04-10T10:53:31"/>
    <d v="2019-04-17T12:00:00"/>
    <x v="1"/>
    <x v="1"/>
    <x v="0"/>
    <x v="0"/>
    <x v="1"/>
    <d v="1899-12-30T17:46:12"/>
    <x v="1"/>
    <s v="Non"/>
  </r>
  <r>
    <x v="203"/>
    <x v="7"/>
    <s v="CLI00021"/>
    <x v="0"/>
    <s v="PLLT"/>
    <s v="10/04/19 10.55.22.0000"/>
    <s v="17/04/19 12.00.00.0000"/>
    <d v="2019-04-10T10:55:22"/>
    <d v="2019-04-17T12:00:00"/>
    <x v="1"/>
    <x v="1"/>
    <x v="0"/>
    <x v="0"/>
    <x v="1"/>
    <d v="1899-12-30T17:46:12"/>
    <x v="1"/>
    <s v="Non"/>
  </r>
  <r>
    <x v="204"/>
    <x v="11"/>
    <s v="CLI00009"/>
    <x v="8"/>
    <s v="PLLT"/>
    <s v="10/04/19 10.56.03.0000"/>
    <s v="17/04/19 12.00.00.0000"/>
    <d v="2019-04-10T10:56:03"/>
    <d v="2019-04-17T12:00:00"/>
    <x v="1"/>
    <x v="1"/>
    <x v="3"/>
    <x v="4"/>
    <x v="1"/>
    <d v="1899-12-30T17:46:12"/>
    <x v="1"/>
    <s v="Non"/>
  </r>
  <r>
    <x v="205"/>
    <x v="6"/>
    <s v="CLI00079"/>
    <x v="3"/>
    <s v="PLLT"/>
    <s v="10/04/19 10.56.26.0000"/>
    <s v="17/04/19 12.00.00.0000"/>
    <d v="2019-04-10T10:56:26"/>
    <d v="2019-04-17T12:00:00"/>
    <x v="1"/>
    <x v="1"/>
    <x v="2"/>
    <x v="2"/>
    <x v="1"/>
    <d v="1899-12-30T17:46:12"/>
    <x v="1"/>
    <s v="Non"/>
  </r>
  <r>
    <x v="206"/>
    <x v="13"/>
    <s v="CLI00049"/>
    <x v="7"/>
    <s v="PLLT"/>
    <s v="10/04/19 10.58.56.0000"/>
    <s v="17/04/19 12.00.00.0000"/>
    <d v="2019-04-10T10:58:56"/>
    <d v="2019-04-17T12:00:00"/>
    <x v="1"/>
    <x v="1"/>
    <x v="3"/>
    <x v="4"/>
    <x v="1"/>
    <d v="1899-12-30T17:46:12"/>
    <x v="1"/>
    <s v="Non"/>
  </r>
  <r>
    <x v="207"/>
    <x v="7"/>
    <s v="CLI00021"/>
    <x v="0"/>
    <s v="PLLT"/>
    <s v="10/04/19 11.01.38.0000"/>
    <s v="17/04/19 12.00.00.0000"/>
    <d v="2019-04-10T11:01:38"/>
    <d v="2019-04-17T12:00:00"/>
    <x v="1"/>
    <x v="1"/>
    <x v="0"/>
    <x v="0"/>
    <x v="1"/>
    <d v="1899-12-30T17:46:12"/>
    <x v="1"/>
    <s v="Non"/>
  </r>
  <r>
    <x v="208"/>
    <x v="8"/>
    <s v="CLI00043"/>
    <x v="1"/>
    <s v="BACT"/>
    <s v="10/04/19 11.14.39.0000"/>
    <s v="12/04/19 12.00.00.0000"/>
    <d v="2019-04-10T11:14:39"/>
    <d v="2019-04-12T12:00:00"/>
    <x v="6"/>
    <x v="3"/>
    <x v="0"/>
    <x v="0"/>
    <x v="0"/>
    <d v="1899-12-30T00:00:00"/>
    <x v="0"/>
    <s v="Non"/>
  </r>
  <r>
    <x v="209"/>
    <x v="8"/>
    <s v="CLI00083"/>
    <x v="11"/>
    <s v="BACT"/>
    <s v="10/04/19 11.17.28.0000"/>
    <s v="12/04/19 12.00.00.0000"/>
    <d v="2019-04-10T11:17:28"/>
    <d v="2019-04-12T12:00:00"/>
    <x v="6"/>
    <x v="3"/>
    <x v="2"/>
    <x v="2"/>
    <x v="0"/>
    <d v="1899-12-30T00:00:00"/>
    <x v="0"/>
    <s v="Non"/>
  </r>
  <r>
    <x v="210"/>
    <x v="10"/>
    <s v="CLI00049"/>
    <x v="7"/>
    <s v="PLLT"/>
    <s v="10/04/19 11.20.05.0000"/>
    <s v="17/04/19 12.00.00.0000"/>
    <d v="2019-04-10T11:20:05"/>
    <d v="2019-04-17T12:00:00"/>
    <x v="1"/>
    <x v="1"/>
    <x v="3"/>
    <x v="4"/>
    <x v="1"/>
    <d v="1899-12-30T17:46:12"/>
    <x v="1"/>
    <s v="Non"/>
  </r>
  <r>
    <x v="211"/>
    <x v="7"/>
    <s v="CLI00021"/>
    <x v="0"/>
    <s v="PLLT"/>
    <s v="10/04/19 11.26.12.0000"/>
    <s v="17/04/19 12.00.00.0000"/>
    <d v="2019-04-10T11:26:12"/>
    <d v="2019-04-17T12:00:00"/>
    <x v="1"/>
    <x v="1"/>
    <x v="0"/>
    <x v="0"/>
    <x v="1"/>
    <d v="1899-12-30T17:46:12"/>
    <x v="1"/>
    <s v="Non"/>
  </r>
  <r>
    <x v="212"/>
    <x v="4"/>
    <s v="CLI00043"/>
    <x v="1"/>
    <s v="PLLT"/>
    <s v="10/04/19 11.34.38.0000"/>
    <s v="17/04/19 12.00.00.0000"/>
    <d v="2019-04-10T11:34:38"/>
    <d v="2019-04-17T12:00:00"/>
    <x v="1"/>
    <x v="1"/>
    <x v="0"/>
    <x v="0"/>
    <x v="1"/>
    <d v="1899-12-30T17:46:12"/>
    <x v="1"/>
    <s v="Non"/>
  </r>
  <r>
    <x v="213"/>
    <x v="15"/>
    <s v="CLI00040"/>
    <x v="9"/>
    <s v="NTR"/>
    <s v="10/04/19 11.46.23.0000"/>
    <s v="15/04/19 12.00.00.0000"/>
    <d v="2019-04-10T11:46:23"/>
    <d v="2019-04-15T12:00:00"/>
    <x v="3"/>
    <x v="0"/>
    <x v="3"/>
    <x v="5"/>
    <x v="0"/>
    <d v="1899-12-30T00:00:00"/>
    <x v="0"/>
    <s v="Non"/>
  </r>
  <r>
    <x v="214"/>
    <x v="6"/>
    <s v="CLI00083"/>
    <x v="11"/>
    <s v="NTR"/>
    <s v="10/04/19 11.47.12.0000"/>
    <s v="15/04/19 12.00.00.0000"/>
    <d v="2019-04-10T11:47:12"/>
    <d v="2019-04-15T12:00:00"/>
    <x v="3"/>
    <x v="0"/>
    <x v="2"/>
    <x v="2"/>
    <x v="0"/>
    <d v="1899-12-30T00:00:00"/>
    <x v="0"/>
    <s v="Non"/>
  </r>
  <r>
    <x v="215"/>
    <x v="3"/>
    <s v="CLI00079"/>
    <x v="3"/>
    <s v="NTR"/>
    <s v="10/04/19 11.48.19.0000"/>
    <s v="15/04/19 12.00.00.0000"/>
    <d v="2019-04-10T11:48:19"/>
    <d v="2019-04-15T12:00:00"/>
    <x v="3"/>
    <x v="0"/>
    <x v="2"/>
    <x v="2"/>
    <x v="0"/>
    <d v="1899-12-30T00:00:00"/>
    <x v="0"/>
    <s v="Non"/>
  </r>
  <r>
    <x v="216"/>
    <x v="7"/>
    <s v="CLI00021"/>
    <x v="0"/>
    <s v="PLLT"/>
    <s v="10/04/19 11.49.34.0000"/>
    <s v="17/04/19 12.00.00.0000"/>
    <d v="2019-04-10T11:49:34"/>
    <d v="2019-04-17T12:00:00"/>
    <x v="1"/>
    <x v="1"/>
    <x v="0"/>
    <x v="0"/>
    <x v="1"/>
    <d v="1899-12-30T17:46:12"/>
    <x v="1"/>
    <s v="Non"/>
  </r>
  <r>
    <x v="217"/>
    <x v="1"/>
    <s v="CLI00087"/>
    <x v="4"/>
    <s v="NTR"/>
    <s v="10/04/19 11.51.35.0000"/>
    <s v="15/04/19 12.00.00.0000"/>
    <d v="2019-04-10T11:51:35"/>
    <d v="2019-04-15T12:00:00"/>
    <x v="3"/>
    <x v="0"/>
    <x v="2"/>
    <x v="3"/>
    <x v="0"/>
    <d v="1899-12-30T00:00:00"/>
    <x v="0"/>
    <s v="Non"/>
  </r>
  <r>
    <x v="218"/>
    <x v="14"/>
    <s v="CLI00021"/>
    <x v="0"/>
    <s v="NTR"/>
    <s v="10/04/19 11.52.35.0000"/>
    <s v="15/04/19 12.00.00.0000"/>
    <d v="2019-04-10T11:52:35"/>
    <d v="2019-04-15T12:00:00"/>
    <x v="3"/>
    <x v="0"/>
    <x v="0"/>
    <x v="0"/>
    <x v="0"/>
    <d v="1899-12-30T00:00:00"/>
    <x v="0"/>
    <s v="Oui"/>
  </r>
  <r>
    <x v="206"/>
    <x v="10"/>
    <s v="CLI00049"/>
    <x v="7"/>
    <s v="PLLT"/>
    <s v="10/04/19 11.54.41.0000"/>
    <s v="17/04/19 12.00.00.0000"/>
    <d v="2019-04-10T11:54:41"/>
    <d v="2019-04-17T12:00:00"/>
    <x v="1"/>
    <x v="1"/>
    <x v="3"/>
    <x v="4"/>
    <x v="1"/>
    <d v="1899-12-30T17:46:12"/>
    <x v="1"/>
    <s v="Non"/>
  </r>
  <r>
    <x v="219"/>
    <x v="6"/>
    <s v="CLI00043"/>
    <x v="1"/>
    <s v="NTR"/>
    <s v="10/04/19 11.55.22.0000"/>
    <s v="15/04/19 12.00.00.0000"/>
    <d v="2019-04-10T11:55:22"/>
    <d v="2019-04-15T12:00:00"/>
    <x v="3"/>
    <x v="0"/>
    <x v="0"/>
    <x v="0"/>
    <x v="0"/>
    <d v="1899-12-30T00:00:00"/>
    <x v="0"/>
    <s v="Non"/>
  </r>
  <r>
    <x v="220"/>
    <x v="7"/>
    <s v="CLI00021"/>
    <x v="0"/>
    <s v="NTR"/>
    <s v="10/04/19 12.00.32.0000"/>
    <s v="16/04/19 12.00.00.0000"/>
    <d v="2019-04-10T12:00:32"/>
    <d v="2019-04-16T12:00:00"/>
    <x v="3"/>
    <x v="0"/>
    <x v="0"/>
    <x v="0"/>
    <x v="0"/>
    <d v="1899-12-30T00:00:00"/>
    <x v="0"/>
    <s v="Non"/>
  </r>
  <r>
    <x v="221"/>
    <x v="10"/>
    <s v="CLI00018"/>
    <x v="5"/>
    <s v="OGM"/>
    <s v="10/04/19 12.01.47.0000"/>
    <s v="20/04/19 12.00.00.0000"/>
    <d v="2019-04-10T12:01:47"/>
    <d v="2019-04-20T12:00:00"/>
    <x v="0"/>
    <x v="0"/>
    <x v="2"/>
    <x v="2"/>
    <x v="1"/>
    <d v="1900-01-02T17:46:12"/>
    <x v="3"/>
    <s v="Non"/>
  </r>
  <r>
    <x v="222"/>
    <x v="7"/>
    <s v="CLI00021"/>
    <x v="0"/>
    <s v="NTR"/>
    <s v="10/04/19 12.01.47.0000"/>
    <s v="16/04/19 12.00.00.0000"/>
    <d v="2019-04-10T12:01:47"/>
    <d v="2019-04-16T12:00:00"/>
    <x v="3"/>
    <x v="0"/>
    <x v="0"/>
    <x v="0"/>
    <x v="0"/>
    <d v="1899-12-30T00:00:00"/>
    <x v="0"/>
    <s v="Non"/>
  </r>
  <r>
    <x v="223"/>
    <x v="6"/>
    <s v="CLI00021"/>
    <x v="0"/>
    <s v="PLLT"/>
    <s v="10/04/19 12.14.00.0000"/>
    <s v="18/04/19 12.00.00.0000"/>
    <d v="2019-04-10T12:14:00"/>
    <d v="2019-04-18T12:00:00"/>
    <x v="1"/>
    <x v="1"/>
    <x v="0"/>
    <x v="0"/>
    <x v="1"/>
    <d v="1899-12-31T17:46:12"/>
    <x v="2"/>
    <s v="Non"/>
  </r>
  <r>
    <x v="224"/>
    <x v="7"/>
    <s v="CLI00021"/>
    <x v="0"/>
    <s v="NTR"/>
    <s v="10/04/19 12.19.19.0000"/>
    <s v="16/04/19 12.00.00.0000"/>
    <d v="2019-04-10T12:19:19"/>
    <d v="2019-04-16T12:00:00"/>
    <x v="3"/>
    <x v="0"/>
    <x v="0"/>
    <x v="0"/>
    <x v="0"/>
    <d v="1899-12-30T00:00:00"/>
    <x v="0"/>
    <s v="Non"/>
  </r>
  <r>
    <x v="151"/>
    <x v="3"/>
    <s v="CLI00079"/>
    <x v="3"/>
    <s v="SCR"/>
    <s v="10/04/19 12.35.24.0000"/>
    <s v="13/04/19 12.00.00.0000"/>
    <d v="2019-04-10T12:35:24"/>
    <d v="2019-04-13T12:00:00"/>
    <x v="7"/>
    <x v="0"/>
    <x v="2"/>
    <x v="2"/>
    <x v="0"/>
    <d v="1899-12-30T00:00:00"/>
    <x v="0"/>
    <s v="Non"/>
  </r>
  <r>
    <x v="225"/>
    <x v="11"/>
    <s v="CLI00040"/>
    <x v="9"/>
    <s v="PLLT"/>
    <s v="10/04/19 12.41.23.0000"/>
    <s v="18/04/19 12.00.00.0000"/>
    <d v="2019-04-10T12:41:23"/>
    <d v="2019-04-18T12:00:00"/>
    <x v="1"/>
    <x v="1"/>
    <x v="3"/>
    <x v="5"/>
    <x v="1"/>
    <d v="1899-12-31T17:46:12"/>
    <x v="2"/>
    <s v="Non"/>
  </r>
  <r>
    <x v="226"/>
    <x v="3"/>
    <s v="CLI00049"/>
    <x v="7"/>
    <s v="PLLT"/>
    <s v="10/04/19 12.42.42.0000"/>
    <s v="18/04/19 12.00.00.0000"/>
    <d v="2019-04-10T12:42:42"/>
    <d v="2019-04-18T12:00:00"/>
    <x v="1"/>
    <x v="1"/>
    <x v="3"/>
    <x v="4"/>
    <x v="1"/>
    <d v="1899-12-31T17:46:12"/>
    <x v="2"/>
    <s v="Non"/>
  </r>
  <r>
    <x v="71"/>
    <x v="3"/>
    <s v="CLI00010"/>
    <x v="2"/>
    <s v="MTX"/>
    <s v="10/04/19 12.45.13.0000"/>
    <s v="11/04/19 12.00.00.0000"/>
    <d v="2019-04-10T12:45:13"/>
    <d v="2019-04-11T12:00:00"/>
    <x v="5"/>
    <x v="2"/>
    <x v="1"/>
    <x v="1"/>
    <x v="0"/>
    <d v="1899-12-30T00:00:00"/>
    <x v="0"/>
    <s v="Non"/>
  </r>
  <r>
    <x v="30"/>
    <x v="3"/>
    <s v="CLI00021"/>
    <x v="0"/>
    <s v="OGM"/>
    <s v="10/04/19 12.50.54.0000"/>
    <s v="20/04/19 12.00.00.0000"/>
    <d v="2019-04-10T12:50:54"/>
    <d v="2019-04-20T12:00:00"/>
    <x v="0"/>
    <x v="0"/>
    <x v="0"/>
    <x v="0"/>
    <x v="1"/>
    <d v="1900-01-02T17:46:12"/>
    <x v="3"/>
    <s v="Non"/>
  </r>
  <r>
    <x v="55"/>
    <x v="3"/>
    <s v="CLI00021"/>
    <x v="0"/>
    <s v="OGM"/>
    <s v="10/04/19 13.20.11.0000"/>
    <s v="20/04/19 12.00.00.0000"/>
    <d v="2019-04-10T13:20:11"/>
    <d v="2019-04-20T12:00:00"/>
    <x v="0"/>
    <x v="0"/>
    <x v="0"/>
    <x v="0"/>
    <x v="1"/>
    <d v="1900-01-02T17:46:12"/>
    <x v="3"/>
    <s v="Non"/>
  </r>
  <r>
    <x v="227"/>
    <x v="13"/>
    <s v="CLI00040"/>
    <x v="9"/>
    <s v="MTG"/>
    <s v="10/04/19 13.23.22.0000"/>
    <s v="17/04/19 12.00.00.0000"/>
    <d v="2019-04-10T13:23:22"/>
    <d v="2019-04-17T12:00:00"/>
    <x v="4"/>
    <x v="0"/>
    <x v="3"/>
    <x v="5"/>
    <x v="1"/>
    <d v="1899-12-30T17:46:12"/>
    <x v="1"/>
    <s v="Non"/>
  </r>
  <r>
    <x v="228"/>
    <x v="11"/>
    <s v="CLI00018"/>
    <x v="5"/>
    <s v="NTR"/>
    <s v="10/04/19 13.26.57.0000"/>
    <s v="16/04/19 12.00.00.0000"/>
    <d v="2019-04-10T13:26:57"/>
    <d v="2019-04-16T12:00:00"/>
    <x v="3"/>
    <x v="0"/>
    <x v="2"/>
    <x v="2"/>
    <x v="0"/>
    <d v="1899-12-30T00:00:00"/>
    <x v="0"/>
    <s v="Non"/>
  </r>
  <r>
    <x v="229"/>
    <x v="14"/>
    <s v="CLI00021"/>
    <x v="0"/>
    <s v="OGM"/>
    <s v="10/04/19 13.32.48.0000"/>
    <s v="20/04/19 12.00.00.0000"/>
    <d v="2019-04-10T13:32:48"/>
    <d v="2019-04-20T12:00:00"/>
    <x v="0"/>
    <x v="0"/>
    <x v="0"/>
    <x v="0"/>
    <x v="1"/>
    <d v="1900-01-02T17:46:12"/>
    <x v="3"/>
    <s v="Non"/>
  </r>
  <r>
    <x v="19"/>
    <x v="3"/>
    <s v="CLI00043"/>
    <x v="1"/>
    <s v="MTG"/>
    <s v="10/04/19 13.47.10.0000"/>
    <s v="17/04/19 12.00.00.0000"/>
    <d v="2019-04-10T13:47:10"/>
    <d v="2019-04-17T12:00:00"/>
    <x v="4"/>
    <x v="0"/>
    <x v="0"/>
    <x v="0"/>
    <x v="1"/>
    <d v="1899-12-30T17:46:12"/>
    <x v="1"/>
    <s v="Non"/>
  </r>
  <r>
    <x v="230"/>
    <x v="5"/>
    <s v="CLI00018"/>
    <x v="5"/>
    <s v="MTG"/>
    <s v="10/04/19 13.47.52.0000"/>
    <s v="17/04/19 12.00.00.0000"/>
    <d v="2019-04-10T13:47:52"/>
    <d v="2019-04-17T12:00:00"/>
    <x v="4"/>
    <x v="0"/>
    <x v="2"/>
    <x v="2"/>
    <x v="1"/>
    <d v="1899-12-30T17:46:12"/>
    <x v="1"/>
    <s v="Non"/>
  </r>
  <r>
    <x v="115"/>
    <x v="3"/>
    <s v="CLI00079"/>
    <x v="3"/>
    <s v="NTR"/>
    <s v="10/04/19 13.53.39.0000"/>
    <s v="16/04/19 12.00.00.0000"/>
    <d v="2019-04-10T13:53:39"/>
    <d v="2019-04-16T12:00:00"/>
    <x v="3"/>
    <x v="0"/>
    <x v="2"/>
    <x v="2"/>
    <x v="0"/>
    <d v="1899-12-30T00:00:00"/>
    <x v="0"/>
    <s v="Non"/>
  </r>
  <r>
    <x v="70"/>
    <x v="1"/>
    <s v="CLI00083"/>
    <x v="11"/>
    <s v="MTG"/>
    <s v="10/04/19 13.56.28.0000"/>
    <s v="17/04/19 12.00.00.0000"/>
    <d v="2019-04-10T13:56:28"/>
    <d v="2019-04-17T12:00:00"/>
    <x v="4"/>
    <x v="0"/>
    <x v="2"/>
    <x v="2"/>
    <x v="1"/>
    <d v="1899-12-30T17:46:12"/>
    <x v="1"/>
    <s v="Non"/>
  </r>
  <r>
    <x v="231"/>
    <x v="9"/>
    <s v="CLI00087"/>
    <x v="4"/>
    <s v="PEST"/>
    <s v="10/04/19 14.00.19.0000"/>
    <s v="18/04/19 12.00.00.0000"/>
    <d v="2019-04-10T14:00:19"/>
    <d v="2019-04-18T12:00:00"/>
    <x v="2"/>
    <x v="1"/>
    <x v="2"/>
    <x v="3"/>
    <x v="1"/>
    <d v="1899-12-31T17:46:12"/>
    <x v="2"/>
    <s v="Non"/>
  </r>
  <r>
    <x v="49"/>
    <x v="3"/>
    <s v="CLI00079"/>
    <x v="3"/>
    <s v="OGM"/>
    <s v="10/04/19 14.07.07.0000"/>
    <s v="20/04/19 12.00.00.0000"/>
    <d v="2019-04-10T14:07:07"/>
    <d v="2019-04-20T12:00:00"/>
    <x v="0"/>
    <x v="0"/>
    <x v="2"/>
    <x v="2"/>
    <x v="1"/>
    <d v="1900-01-02T17:46:12"/>
    <x v="3"/>
    <s v="Non"/>
  </r>
  <r>
    <x v="232"/>
    <x v="3"/>
    <s v="CLI00079"/>
    <x v="3"/>
    <s v="OGM"/>
    <s v="10/04/19 14.08.55.0000"/>
    <s v="20/04/19 12.00.00.0000"/>
    <d v="2019-04-10T14:08:55"/>
    <d v="2019-04-20T12:00:00"/>
    <x v="0"/>
    <x v="0"/>
    <x v="2"/>
    <x v="2"/>
    <x v="1"/>
    <d v="1900-01-02T17:46:12"/>
    <x v="3"/>
    <s v="Non"/>
  </r>
  <r>
    <x v="233"/>
    <x v="3"/>
    <s v="CLI00021"/>
    <x v="0"/>
    <s v="PLLT"/>
    <s v="10/04/19 14.12.43.0000"/>
    <s v="18/04/19 12.00.00.0000"/>
    <d v="2019-04-10T14:12:43"/>
    <d v="2019-04-18T12:00:00"/>
    <x v="1"/>
    <x v="1"/>
    <x v="0"/>
    <x v="0"/>
    <x v="1"/>
    <d v="1899-12-31T17:46:12"/>
    <x v="2"/>
    <s v="Non"/>
  </r>
  <r>
    <x v="46"/>
    <x v="6"/>
    <s v="CLI00021"/>
    <x v="0"/>
    <s v="NTR"/>
    <s v="10/04/19 14.23.18.0000"/>
    <s v="16/04/19 12.00.00.0000"/>
    <d v="2019-04-10T14:23:18"/>
    <d v="2019-04-16T12:00:00"/>
    <x v="3"/>
    <x v="0"/>
    <x v="0"/>
    <x v="0"/>
    <x v="0"/>
    <d v="1899-12-30T00:00:00"/>
    <x v="0"/>
    <s v="Non"/>
  </r>
  <r>
    <x v="234"/>
    <x v="13"/>
    <s v="CLI00091"/>
    <x v="10"/>
    <s v="OGM"/>
    <s v="10/04/19 14.23.29.0000"/>
    <s v="20/04/19 12.00.00.0000"/>
    <d v="2019-04-10T14:23:29"/>
    <d v="2019-04-20T12:00:00"/>
    <x v="0"/>
    <x v="0"/>
    <x v="3"/>
    <x v="5"/>
    <x v="1"/>
    <d v="1900-01-02T17:46:12"/>
    <x v="3"/>
    <s v="Non"/>
  </r>
  <r>
    <x v="235"/>
    <x v="6"/>
    <s v="CLI00083"/>
    <x v="11"/>
    <s v="OGM"/>
    <s v="10/04/19 14.29.32.0000"/>
    <s v="20/04/19 12.00.00.0000"/>
    <d v="2019-04-10T14:29:32"/>
    <d v="2019-04-20T12:00:00"/>
    <x v="0"/>
    <x v="0"/>
    <x v="2"/>
    <x v="2"/>
    <x v="1"/>
    <d v="1900-01-02T17:46:12"/>
    <x v="3"/>
    <s v="Non"/>
  </r>
  <r>
    <x v="236"/>
    <x v="11"/>
    <s v="CLI00018"/>
    <x v="5"/>
    <s v="PLLT"/>
    <s v="10/04/19 14.34.19.0000"/>
    <s v="18/04/19 12.00.00.0000"/>
    <d v="2019-04-10T14:34:19"/>
    <d v="2019-04-18T12:00:00"/>
    <x v="1"/>
    <x v="1"/>
    <x v="2"/>
    <x v="2"/>
    <x v="1"/>
    <d v="1899-12-31T17:46:12"/>
    <x v="2"/>
    <s v="Non"/>
  </r>
  <r>
    <x v="195"/>
    <x v="1"/>
    <s v="CLI00010"/>
    <x v="2"/>
    <s v="OGM"/>
    <s v="10/04/19 14.36.13.0000"/>
    <s v="20/04/19 12.00.00.0000"/>
    <d v="2019-04-10T14:36:13"/>
    <d v="2019-04-20T12:00:00"/>
    <x v="0"/>
    <x v="0"/>
    <x v="1"/>
    <x v="1"/>
    <x v="1"/>
    <d v="1900-01-02T17:46:12"/>
    <x v="3"/>
    <s v="Non"/>
  </r>
  <r>
    <x v="237"/>
    <x v="4"/>
    <s v="CLI00021"/>
    <x v="0"/>
    <s v="PLLT"/>
    <s v="10/04/19 14.38.30.0000"/>
    <s v="18/04/19 12.00.00.0000"/>
    <d v="2019-04-10T14:38:30"/>
    <d v="2019-04-18T12:00:00"/>
    <x v="1"/>
    <x v="1"/>
    <x v="0"/>
    <x v="0"/>
    <x v="1"/>
    <d v="1899-12-31T17:46:12"/>
    <x v="2"/>
    <s v="Non"/>
  </r>
  <r>
    <x v="11"/>
    <x v="6"/>
    <s v="CLI00043"/>
    <x v="1"/>
    <s v="PLLT"/>
    <s v="10/04/19 14.54.43.0000"/>
    <s v="18/04/19 12.00.00.0000"/>
    <d v="2019-04-10T14:54:43"/>
    <d v="2019-04-18T12:00:00"/>
    <x v="1"/>
    <x v="1"/>
    <x v="0"/>
    <x v="0"/>
    <x v="1"/>
    <d v="1899-12-31T17:46:12"/>
    <x v="2"/>
    <s v="Non"/>
  </r>
  <r>
    <x v="219"/>
    <x v="3"/>
    <s v="CLI00043"/>
    <x v="1"/>
    <s v="PLLT"/>
    <s v="10/04/19 14.54.43.0000"/>
    <s v="18/04/19 12.00.00.0000"/>
    <d v="2019-04-10T14:54:43"/>
    <d v="2019-04-18T12:00:00"/>
    <x v="1"/>
    <x v="1"/>
    <x v="0"/>
    <x v="0"/>
    <x v="1"/>
    <d v="1899-12-31T17:46:12"/>
    <x v="2"/>
    <s v="Non"/>
  </r>
  <r>
    <x v="238"/>
    <x v="4"/>
    <s v="CLI00079"/>
    <x v="3"/>
    <s v="NTR"/>
    <s v="10/04/19 15.16.17.0000"/>
    <s v="16/04/19 12.00.00.0000"/>
    <d v="2019-04-10T15:16:17"/>
    <d v="2019-04-16T12:00:00"/>
    <x v="3"/>
    <x v="0"/>
    <x v="2"/>
    <x v="2"/>
    <x v="0"/>
    <d v="1899-12-30T00:00:00"/>
    <x v="0"/>
    <s v="Non"/>
  </r>
  <r>
    <x v="239"/>
    <x v="3"/>
    <s v="CLI00021"/>
    <x v="0"/>
    <s v="OGM"/>
    <s v="10/04/19 15.19.35.0000"/>
    <s v="20/04/19 12.00.00.0000"/>
    <d v="2019-04-10T15:19:35"/>
    <d v="2019-04-20T12:00:00"/>
    <x v="0"/>
    <x v="0"/>
    <x v="0"/>
    <x v="0"/>
    <x v="1"/>
    <d v="1900-01-02T17:46:12"/>
    <x v="3"/>
    <s v="Non"/>
  </r>
  <r>
    <x v="240"/>
    <x v="5"/>
    <s v="CLI00018"/>
    <x v="5"/>
    <s v="PLLT"/>
    <s v="10/04/19 15.35.29.0000"/>
    <s v="18/04/19 12.00.00.0000"/>
    <d v="2019-04-10T15:35:29"/>
    <d v="2019-04-18T12:00:00"/>
    <x v="1"/>
    <x v="1"/>
    <x v="2"/>
    <x v="2"/>
    <x v="1"/>
    <d v="1899-12-31T17:46:12"/>
    <x v="2"/>
    <s v="Non"/>
  </r>
  <r>
    <x v="241"/>
    <x v="4"/>
    <s v="CLI00079"/>
    <x v="3"/>
    <s v="PLLT"/>
    <s v="10/04/19 15.39.32.0000"/>
    <s v="18/04/19 12.00.00.0000"/>
    <d v="2019-04-10T15:39:32"/>
    <d v="2019-04-18T12:00:00"/>
    <x v="1"/>
    <x v="1"/>
    <x v="2"/>
    <x v="2"/>
    <x v="1"/>
    <d v="1899-12-31T17:46:12"/>
    <x v="2"/>
    <s v="Non"/>
  </r>
  <r>
    <x v="78"/>
    <x v="5"/>
    <s v="CLI00018"/>
    <x v="5"/>
    <s v="MTG"/>
    <s v="10/04/19 15.47.02.0000"/>
    <s v="17/04/19 12.00.00.0000"/>
    <d v="2019-04-10T15:47:02"/>
    <d v="2019-04-17T12:00:00"/>
    <x v="4"/>
    <x v="0"/>
    <x v="2"/>
    <x v="2"/>
    <x v="1"/>
    <d v="1899-12-30T17:46:12"/>
    <x v="1"/>
    <s v="Non"/>
  </r>
  <r>
    <x v="242"/>
    <x v="4"/>
    <s v="CLI00083"/>
    <x v="11"/>
    <s v="PLLT"/>
    <s v="10/04/19 15.49.07.0000"/>
    <s v="18/04/19 12.00.00.0000"/>
    <d v="2019-04-10T15:49:07"/>
    <d v="2019-04-18T12:00:00"/>
    <x v="1"/>
    <x v="1"/>
    <x v="2"/>
    <x v="2"/>
    <x v="1"/>
    <d v="1899-12-31T17:46:12"/>
    <x v="2"/>
    <s v="Non"/>
  </r>
  <r>
    <x v="243"/>
    <x v="13"/>
    <s v="CLI00018"/>
    <x v="5"/>
    <s v="PLLT"/>
    <s v="10/04/19 16.02.20.0000"/>
    <s v="18/04/19 12.00.00.0000"/>
    <d v="2019-04-10T16:02:20"/>
    <d v="2019-04-18T12:00:00"/>
    <x v="1"/>
    <x v="1"/>
    <x v="2"/>
    <x v="2"/>
    <x v="1"/>
    <d v="1899-12-31T17:46:12"/>
    <x v="2"/>
    <s v="Non"/>
  </r>
  <r>
    <x v="244"/>
    <x v="21"/>
    <s v="CLI00091"/>
    <x v="10"/>
    <s v="NTR"/>
    <s v="10/04/19 16.08.17.0000"/>
    <s v="16/04/19 12.00.00.0000"/>
    <d v="2019-04-10T16:08:17"/>
    <d v="2019-04-16T12:00:00"/>
    <x v="3"/>
    <x v="0"/>
    <x v="3"/>
    <x v="5"/>
    <x v="0"/>
    <d v="1899-12-30T00:00:00"/>
    <x v="0"/>
    <s v="Non"/>
  </r>
  <r>
    <x v="245"/>
    <x v="6"/>
    <s v="CLI00021"/>
    <x v="0"/>
    <s v="PLLT"/>
    <s v="10/04/19 16.10.06.0000"/>
    <s v="18/04/19 12.00.00.0000"/>
    <d v="2019-04-10T16:10:06"/>
    <d v="2019-04-18T12:00:00"/>
    <x v="1"/>
    <x v="1"/>
    <x v="0"/>
    <x v="0"/>
    <x v="1"/>
    <d v="1899-12-31T17:46:12"/>
    <x v="2"/>
    <s v="Non"/>
  </r>
  <r>
    <x v="123"/>
    <x v="3"/>
    <s v="CLI00043"/>
    <x v="1"/>
    <s v="OGM"/>
    <s v="10/04/19 16.34.09.0000"/>
    <s v="20/04/19 12.00.00.0000"/>
    <d v="2019-04-10T16:34:09"/>
    <d v="2019-04-20T12:00:00"/>
    <x v="0"/>
    <x v="0"/>
    <x v="0"/>
    <x v="0"/>
    <x v="1"/>
    <d v="1900-01-02T17:46:12"/>
    <x v="3"/>
    <s v="Non"/>
  </r>
  <r>
    <x v="246"/>
    <x v="4"/>
    <s v="CLI00079"/>
    <x v="3"/>
    <s v="PLLT"/>
    <s v="10/04/19 16.39.15.0000"/>
    <s v="18/04/19 12.00.00.0000"/>
    <d v="2019-04-10T16:39:15"/>
    <d v="2019-04-18T12:00:00"/>
    <x v="1"/>
    <x v="1"/>
    <x v="2"/>
    <x v="2"/>
    <x v="1"/>
    <d v="1899-12-31T17:46:12"/>
    <x v="2"/>
    <s v="Non"/>
  </r>
  <r>
    <x v="247"/>
    <x v="3"/>
    <s v="CLI00043"/>
    <x v="1"/>
    <s v="PLLT"/>
    <s v="10/04/19 16.41.46.0000"/>
    <s v="18/04/19 12.00.00.0000"/>
    <d v="2019-04-10T16:41:46"/>
    <d v="2019-04-18T12:00:00"/>
    <x v="1"/>
    <x v="1"/>
    <x v="0"/>
    <x v="0"/>
    <x v="1"/>
    <d v="1899-12-31T17:46:12"/>
    <x v="2"/>
    <s v="Non"/>
  </r>
  <r>
    <x v="61"/>
    <x v="3"/>
    <s v="CLI00079"/>
    <x v="3"/>
    <s v="OGM"/>
    <s v="10/04/19 16.47.49.0000"/>
    <s v="20/04/19 12.00.00.0000"/>
    <d v="2019-04-10T16:47:49"/>
    <d v="2019-04-20T12:00:00"/>
    <x v="0"/>
    <x v="0"/>
    <x v="2"/>
    <x v="2"/>
    <x v="1"/>
    <d v="1900-01-02T17:46:12"/>
    <x v="3"/>
    <s v="Non"/>
  </r>
  <r>
    <x v="248"/>
    <x v="21"/>
    <s v="CLI00007"/>
    <x v="14"/>
    <s v="OGM"/>
    <s v="10/04/19 16.59.54.0000"/>
    <s v="20/04/19 12.00.00.0000"/>
    <d v="2019-04-10T16:59:54"/>
    <d v="2019-04-20T12:00:00"/>
    <x v="0"/>
    <x v="0"/>
    <x v="2"/>
    <x v="3"/>
    <x v="1"/>
    <d v="1900-01-02T17:46:12"/>
    <x v="3"/>
    <s v="Non"/>
  </r>
  <r>
    <x v="156"/>
    <x v="3"/>
    <s v="CLI00043"/>
    <x v="1"/>
    <s v="OGM"/>
    <s v="10/04/19 17.07.47.0000"/>
    <s v="20/04/19 12.00.00.0000"/>
    <d v="2019-04-10T17:07:47"/>
    <d v="2019-04-20T12:00:00"/>
    <x v="0"/>
    <x v="0"/>
    <x v="0"/>
    <x v="0"/>
    <x v="1"/>
    <d v="1900-01-02T17:46:12"/>
    <x v="3"/>
    <s v="Non"/>
  </r>
  <r>
    <x v="128"/>
    <x v="3"/>
    <s v="CLI00079"/>
    <x v="3"/>
    <s v="OGM"/>
    <s v="10/04/19 17.15.16.0000"/>
    <s v="20/04/19 12.00.00.0000"/>
    <d v="2019-04-10T17:15:16"/>
    <d v="2019-04-20T12:00:00"/>
    <x v="0"/>
    <x v="0"/>
    <x v="2"/>
    <x v="2"/>
    <x v="1"/>
    <d v="1900-01-02T17:46:12"/>
    <x v="3"/>
    <s v="Non"/>
  </r>
  <r>
    <x v="197"/>
    <x v="0"/>
    <s v="CLI00043"/>
    <x v="1"/>
    <s v="OGM"/>
    <s v="10/04/19 17.16.18.0000"/>
    <s v="20/04/19 12.00.00.0000"/>
    <d v="2019-04-10T17:16:18"/>
    <d v="2019-04-20T12:00:00"/>
    <x v="0"/>
    <x v="0"/>
    <x v="0"/>
    <x v="0"/>
    <x v="1"/>
    <d v="1900-01-02T17:46:12"/>
    <x v="3"/>
    <s v="Non"/>
  </r>
  <r>
    <x v="126"/>
    <x v="0"/>
    <s v="CLI00021"/>
    <x v="0"/>
    <s v="PLLT"/>
    <s v="10/04/19 17.34.22.0000"/>
    <s v="18/04/19 12.00.00.0000"/>
    <d v="2019-04-10T17:34:22"/>
    <d v="2019-04-18T12:00:00"/>
    <x v="1"/>
    <x v="1"/>
    <x v="0"/>
    <x v="0"/>
    <x v="1"/>
    <d v="1899-12-31T17:46:12"/>
    <x v="2"/>
    <s v="Non"/>
  </r>
  <r>
    <x v="249"/>
    <x v="11"/>
    <s v="CLI00049"/>
    <x v="7"/>
    <s v="PLLT"/>
    <s v="10/04/19 17.36.28.0000"/>
    <s v="18/04/19 12.00.00.0000"/>
    <d v="2019-04-10T17:36:28"/>
    <d v="2019-04-18T12:00:00"/>
    <x v="1"/>
    <x v="1"/>
    <x v="3"/>
    <x v="4"/>
    <x v="1"/>
    <d v="1899-12-31T17:46:12"/>
    <x v="2"/>
    <s v="Non"/>
  </r>
  <r>
    <x v="250"/>
    <x v="3"/>
    <s v="CLI00010"/>
    <x v="2"/>
    <s v="PLLT"/>
    <s v="10/04/19 17.38.10.0000"/>
    <s v="18/04/19 12.00.00.0000"/>
    <d v="2019-04-10T17:38:10"/>
    <d v="2019-04-18T12:00:00"/>
    <x v="1"/>
    <x v="1"/>
    <x v="1"/>
    <x v="1"/>
    <x v="1"/>
    <d v="1899-12-31T17:46:12"/>
    <x v="2"/>
    <s v="Non"/>
  </r>
  <r>
    <x v="251"/>
    <x v="3"/>
    <s v="CLI00010"/>
    <x v="2"/>
    <s v="OGM"/>
    <s v="10/04/19 17.39.45.0000"/>
    <s v="20/04/19 12.00.00.0000"/>
    <d v="2019-04-10T17:39:45"/>
    <d v="2019-04-20T12:00:00"/>
    <x v="0"/>
    <x v="0"/>
    <x v="1"/>
    <x v="1"/>
    <x v="1"/>
    <d v="1900-01-02T17:46:12"/>
    <x v="3"/>
    <s v="Non"/>
  </r>
  <r>
    <x v="252"/>
    <x v="4"/>
    <s v="CLI00079"/>
    <x v="3"/>
    <s v="OGM"/>
    <s v="10/04/19 18.05.34.0000"/>
    <s v="20/04/19 12.00.00.0000"/>
    <d v="2019-04-10T18:05:34"/>
    <d v="2019-04-20T12:00:00"/>
    <x v="0"/>
    <x v="0"/>
    <x v="2"/>
    <x v="2"/>
    <x v="1"/>
    <d v="1900-01-02T17:46:12"/>
    <x v="3"/>
    <s v="Non"/>
  </r>
  <r>
    <x v="253"/>
    <x v="4"/>
    <s v="CLI00079"/>
    <x v="3"/>
    <s v="OGM"/>
    <s v="10/04/19 18.45.58.0000"/>
    <s v="20/04/19 12.00.00.0000"/>
    <d v="2019-04-10T18:45:58"/>
    <d v="2019-04-20T12:00:00"/>
    <x v="0"/>
    <x v="0"/>
    <x v="2"/>
    <x v="2"/>
    <x v="1"/>
    <d v="1900-01-02T17:46:12"/>
    <x v="3"/>
    <s v="Non"/>
  </r>
  <r>
    <x v="254"/>
    <x v="4"/>
    <s v="CLI00043"/>
    <x v="1"/>
    <s v="PLLT"/>
    <s v="10/04/19 19.40.36.0000"/>
    <s v="18/04/19 12.00.00.0000"/>
    <d v="2019-04-10T19:40:36"/>
    <d v="2019-04-18T12:00:00"/>
    <x v="1"/>
    <x v="1"/>
    <x v="0"/>
    <x v="0"/>
    <x v="1"/>
    <d v="1899-12-31T17:46:12"/>
    <x v="2"/>
    <s v="Non"/>
  </r>
  <r>
    <x v="255"/>
    <x v="6"/>
    <s v="CLI00087"/>
    <x v="4"/>
    <s v="PLLT"/>
    <s v="10/04/19 19.55.49.0000"/>
    <s v="18/04/19 12.00.00.0000"/>
    <d v="2019-04-10T19:55:49"/>
    <d v="2019-04-18T12:00:00"/>
    <x v="1"/>
    <x v="1"/>
    <x v="2"/>
    <x v="3"/>
    <x v="1"/>
    <d v="1899-12-31T17:46:12"/>
    <x v="2"/>
    <s v="Non"/>
  </r>
  <r>
    <x v="256"/>
    <x v="14"/>
    <s v="CLI00009"/>
    <x v="8"/>
    <s v="PLLT"/>
    <s v="10/04/19 20.07.41.0000"/>
    <s v="18/04/19 12.00.00.0000"/>
    <d v="2019-04-10T20:07:41"/>
    <d v="2019-04-18T12:00:00"/>
    <x v="1"/>
    <x v="1"/>
    <x v="3"/>
    <x v="4"/>
    <x v="1"/>
    <d v="1899-12-31T17:46:12"/>
    <x v="2"/>
    <s v="Non"/>
  </r>
  <r>
    <x v="257"/>
    <x v="4"/>
    <s v="CLI00043"/>
    <x v="1"/>
    <s v="PLLT"/>
    <s v="10/04/19 20.13.51.0000"/>
    <s v="18/04/19 12.00.00.0000"/>
    <d v="2019-04-10T20:13:51"/>
    <d v="2019-04-18T12:00:00"/>
    <x v="1"/>
    <x v="1"/>
    <x v="0"/>
    <x v="0"/>
    <x v="1"/>
    <d v="1899-12-31T17:46:12"/>
    <x v="2"/>
    <s v="Non"/>
  </r>
  <r>
    <x v="258"/>
    <x v="0"/>
    <s v="CLI00020"/>
    <x v="6"/>
    <s v="PLLT"/>
    <s v="10/04/19 20.18.46.0000"/>
    <s v="18/04/19 12.00.00.0000"/>
    <d v="2019-04-10T20:18:46"/>
    <d v="2019-04-18T12:00:00"/>
    <x v="1"/>
    <x v="1"/>
    <x v="2"/>
    <x v="2"/>
    <x v="1"/>
    <d v="1899-12-31T17:46:12"/>
    <x v="2"/>
    <s v="Non"/>
  </r>
  <r>
    <x v="110"/>
    <x v="8"/>
    <s v="CLI00010"/>
    <x v="2"/>
    <s v="PLLT"/>
    <s v="10/04/19 20.23.21.0000"/>
    <s v="18/04/19 12.00.00.0000"/>
    <d v="2019-04-10T20:23:21"/>
    <d v="2019-04-18T12:00:00"/>
    <x v="1"/>
    <x v="1"/>
    <x v="1"/>
    <x v="1"/>
    <x v="1"/>
    <d v="1899-12-31T17:46:12"/>
    <x v="2"/>
    <s v="Non"/>
  </r>
  <r>
    <x v="259"/>
    <x v="5"/>
    <s v="CLI00018"/>
    <x v="5"/>
    <s v="PLLT"/>
    <s v="10/04/19 20.23.24.0000"/>
    <s v="18/04/19 12.00.00.0000"/>
    <d v="2019-04-10T20:23:24"/>
    <d v="2019-04-18T12:00:00"/>
    <x v="1"/>
    <x v="1"/>
    <x v="2"/>
    <x v="2"/>
    <x v="1"/>
    <d v="1899-12-31T17:46:12"/>
    <x v="2"/>
    <s v="Non"/>
  </r>
  <r>
    <x v="260"/>
    <x v="3"/>
    <s v="CLI00010"/>
    <x v="2"/>
    <s v="OGM"/>
    <s v="10/04/19 20.38.08.0000"/>
    <s v="20/04/19 12.00.00.0000"/>
    <d v="2019-04-10T20:38:08"/>
    <d v="2019-04-20T12:00:00"/>
    <x v="0"/>
    <x v="0"/>
    <x v="1"/>
    <x v="1"/>
    <x v="1"/>
    <d v="1900-01-02T17:46:12"/>
    <x v="3"/>
    <s v="Non"/>
  </r>
  <r>
    <x v="261"/>
    <x v="8"/>
    <s v="CLI00079"/>
    <x v="3"/>
    <s v="PLLT"/>
    <s v="10/04/19 20.39.26.0000"/>
    <s v="18/04/19 12.00.00.0000"/>
    <d v="2019-04-10T20:39:26"/>
    <d v="2019-04-18T12:00:00"/>
    <x v="1"/>
    <x v="1"/>
    <x v="2"/>
    <x v="2"/>
    <x v="1"/>
    <d v="1899-12-31T17:46:12"/>
    <x v="2"/>
    <s v="Non"/>
  </r>
  <r>
    <x v="262"/>
    <x v="4"/>
    <s v="CLI00043"/>
    <x v="1"/>
    <s v="OGM"/>
    <s v="10/04/19 20.39.53.0000"/>
    <s v="20/04/19 12.00.00.0000"/>
    <d v="2019-04-10T20:39:53"/>
    <d v="2019-04-20T12:00:00"/>
    <x v="0"/>
    <x v="0"/>
    <x v="0"/>
    <x v="0"/>
    <x v="1"/>
    <d v="1900-01-02T17:46:12"/>
    <x v="3"/>
    <s v="Non"/>
  </r>
  <r>
    <x v="263"/>
    <x v="6"/>
    <s v="CLI00021"/>
    <x v="0"/>
    <s v="PLLT"/>
    <s v="10/04/19 20.43.35.0000"/>
    <s v="18/04/19 12.00.00.0000"/>
    <d v="2019-04-10T20:43:35"/>
    <d v="2019-04-18T12:00:00"/>
    <x v="1"/>
    <x v="1"/>
    <x v="0"/>
    <x v="0"/>
    <x v="1"/>
    <d v="1899-12-31T17:46:12"/>
    <x v="2"/>
    <s v="Non"/>
  </r>
  <r>
    <x v="264"/>
    <x v="18"/>
    <s v="CLI00049"/>
    <x v="7"/>
    <s v="OGM"/>
    <s v="10/04/19 20.50.44.0000"/>
    <s v="20/04/19 12.00.00.0000"/>
    <d v="2019-04-10T20:50:44"/>
    <d v="2019-04-20T12:00:00"/>
    <x v="0"/>
    <x v="0"/>
    <x v="3"/>
    <x v="4"/>
    <x v="1"/>
    <d v="1900-01-02T17:46:12"/>
    <x v="3"/>
    <s v="Non"/>
  </r>
  <r>
    <x v="265"/>
    <x v="14"/>
    <s v="CLI00021"/>
    <x v="0"/>
    <s v="PLLT"/>
    <s v="10/04/19 20.52.34.0000"/>
    <s v="18/04/19 12.00.00.0000"/>
    <d v="2019-04-10T20:52:34"/>
    <d v="2019-04-18T12:00:00"/>
    <x v="1"/>
    <x v="1"/>
    <x v="0"/>
    <x v="0"/>
    <x v="1"/>
    <d v="1899-12-31T17:46:12"/>
    <x v="2"/>
    <s v="Non"/>
  </r>
  <r>
    <x v="56"/>
    <x v="1"/>
    <s v="CLI00043"/>
    <x v="1"/>
    <s v="PEST"/>
    <s v="11/04/19 06.46.48.0000"/>
    <s v="18/04/19 12.00.00.0000"/>
    <d v="2019-04-11T06:46:48"/>
    <d v="2019-04-18T12:00:00"/>
    <x v="2"/>
    <x v="1"/>
    <x v="0"/>
    <x v="0"/>
    <x v="1"/>
    <d v="1899-12-31T17:46:12"/>
    <x v="2"/>
    <s v="Non"/>
  </r>
  <r>
    <x v="266"/>
    <x v="3"/>
    <s v="CLI00043"/>
    <x v="1"/>
    <s v="OGM"/>
    <s v="11/04/19 06.47.47.0000"/>
    <s v="22/04/19 12.00.00.0000"/>
    <d v="2019-04-11T06:47:47"/>
    <d v="2019-04-22T12:00:00"/>
    <x v="0"/>
    <x v="0"/>
    <x v="0"/>
    <x v="0"/>
    <x v="1"/>
    <d v="1900-01-04T17:46:12"/>
    <x v="3"/>
    <s v="Non"/>
  </r>
  <r>
    <x v="267"/>
    <x v="7"/>
    <s v="CLI00021"/>
    <x v="0"/>
    <s v="PEST"/>
    <s v="11/04/19 07.02.37.0000"/>
    <s v="18/04/19 12.00.00.0000"/>
    <d v="2019-04-11T07:02:37"/>
    <d v="2019-04-18T12:00:00"/>
    <x v="2"/>
    <x v="1"/>
    <x v="0"/>
    <x v="0"/>
    <x v="1"/>
    <d v="1899-12-31T17:46:12"/>
    <x v="2"/>
    <s v="Non"/>
  </r>
  <r>
    <x v="268"/>
    <x v="6"/>
    <s v="CLI00049"/>
    <x v="7"/>
    <s v="MTG"/>
    <s v="11/04/19 07.05.22.0000"/>
    <s v="17/04/19 12.00.00.0000"/>
    <d v="2019-04-11T07:05:22"/>
    <d v="2019-04-17T12:00:00"/>
    <x v="4"/>
    <x v="0"/>
    <x v="3"/>
    <x v="4"/>
    <x v="1"/>
    <d v="1899-12-30T17:46:12"/>
    <x v="1"/>
    <s v="Non"/>
  </r>
  <r>
    <x v="269"/>
    <x v="16"/>
    <s v="CLI00021"/>
    <x v="0"/>
    <s v="NTR"/>
    <s v="11/04/19 07.07.23.0000"/>
    <s v="16/04/19 12.00.00.0000"/>
    <d v="2019-04-11T07:07:23"/>
    <d v="2019-04-16T12:00:00"/>
    <x v="3"/>
    <x v="0"/>
    <x v="0"/>
    <x v="0"/>
    <x v="0"/>
    <d v="1899-12-30T00:00:00"/>
    <x v="0"/>
    <s v="Non"/>
  </r>
  <r>
    <x v="148"/>
    <x v="6"/>
    <s v="CLI00043"/>
    <x v="1"/>
    <s v="NTR"/>
    <s v="11/04/19 07.12.07.0000"/>
    <s v="16/04/19 12.00.00.0000"/>
    <d v="2019-04-11T07:12:07"/>
    <d v="2019-04-16T12:00:00"/>
    <x v="3"/>
    <x v="0"/>
    <x v="0"/>
    <x v="0"/>
    <x v="0"/>
    <d v="1899-12-30T00:00:00"/>
    <x v="0"/>
    <s v="Non"/>
  </r>
  <r>
    <x v="270"/>
    <x v="6"/>
    <s v="CLI00010"/>
    <x v="2"/>
    <s v="MTG"/>
    <s v="11/04/19 07.13.54.0000"/>
    <s v="17/04/19 12.00.00.0000"/>
    <d v="2019-04-11T07:13:54"/>
    <d v="2019-04-17T12:00:00"/>
    <x v="4"/>
    <x v="0"/>
    <x v="1"/>
    <x v="1"/>
    <x v="1"/>
    <d v="1899-12-30T17:46:12"/>
    <x v="1"/>
    <s v="Non"/>
  </r>
  <r>
    <x v="271"/>
    <x v="20"/>
    <s v="CLI00007"/>
    <x v="14"/>
    <s v="NTR"/>
    <s v="11/04/19 07.26.25.0000"/>
    <s v="16/04/19 12.00.00.0000"/>
    <d v="2019-04-11T07:26:25"/>
    <d v="2019-04-16T12:00:00"/>
    <x v="3"/>
    <x v="0"/>
    <x v="2"/>
    <x v="3"/>
    <x v="0"/>
    <d v="1899-12-30T00:00:00"/>
    <x v="0"/>
    <s v="Non"/>
  </r>
  <r>
    <x v="272"/>
    <x v="6"/>
    <s v="CLI00043"/>
    <x v="1"/>
    <s v="PEST"/>
    <s v="11/04/19 07.29.11.0000"/>
    <s v="18/04/19 12.00.00.0000"/>
    <d v="2019-04-11T07:29:11"/>
    <d v="2019-04-18T12:00:00"/>
    <x v="2"/>
    <x v="1"/>
    <x v="0"/>
    <x v="0"/>
    <x v="1"/>
    <d v="1899-12-31T17:46:12"/>
    <x v="2"/>
    <s v="Non"/>
  </r>
  <r>
    <x v="273"/>
    <x v="3"/>
    <s v="CLI00020"/>
    <x v="6"/>
    <s v="PLLT"/>
    <s v="11/04/19 07.30.41.0000"/>
    <s v="18/04/19 12.00.00.0000"/>
    <d v="2019-04-11T07:30:41"/>
    <d v="2019-04-18T12:00:00"/>
    <x v="1"/>
    <x v="1"/>
    <x v="2"/>
    <x v="2"/>
    <x v="1"/>
    <d v="1899-12-31T17:46:12"/>
    <x v="2"/>
    <s v="Non"/>
  </r>
  <r>
    <x v="274"/>
    <x v="4"/>
    <s v="CLI00010"/>
    <x v="2"/>
    <s v="PLLT"/>
    <s v="11/04/19 07.30.54.0000"/>
    <s v="18/04/19 12.00.00.0000"/>
    <d v="2019-04-11T07:30:54"/>
    <d v="2019-04-18T12:00:00"/>
    <x v="1"/>
    <x v="1"/>
    <x v="1"/>
    <x v="1"/>
    <x v="1"/>
    <d v="1899-12-31T17:46:12"/>
    <x v="2"/>
    <s v="Non"/>
  </r>
  <r>
    <x v="204"/>
    <x v="18"/>
    <s v="CLI00009"/>
    <x v="8"/>
    <s v="MTG"/>
    <s v="11/04/19 07.36.15.0000"/>
    <s v="17/04/19 12.00.00.0000"/>
    <d v="2019-04-11T07:36:15"/>
    <d v="2019-04-17T12:00:00"/>
    <x v="4"/>
    <x v="0"/>
    <x v="3"/>
    <x v="4"/>
    <x v="1"/>
    <d v="1899-12-30T17:46:12"/>
    <x v="1"/>
    <s v="Non"/>
  </r>
  <r>
    <x v="275"/>
    <x v="3"/>
    <s v="CLI00079"/>
    <x v="3"/>
    <s v="OGM"/>
    <s v="11/04/19 07.39.12.0000"/>
    <s v="22/04/19 12.00.00.0000"/>
    <d v="2019-04-11T07:39:12"/>
    <d v="2019-04-22T12:00:00"/>
    <x v="0"/>
    <x v="0"/>
    <x v="2"/>
    <x v="2"/>
    <x v="1"/>
    <d v="1900-01-04T17:46:12"/>
    <x v="3"/>
    <s v="Non"/>
  </r>
  <r>
    <x v="276"/>
    <x v="6"/>
    <s v="CLI00079"/>
    <x v="3"/>
    <s v="OGM"/>
    <s v="11/04/19 07.40.18.0000"/>
    <s v="22/04/19 12.00.00.0000"/>
    <d v="2019-04-11T07:40:18"/>
    <d v="2019-04-22T12:00:00"/>
    <x v="0"/>
    <x v="0"/>
    <x v="2"/>
    <x v="2"/>
    <x v="1"/>
    <d v="1900-01-04T17:46:12"/>
    <x v="3"/>
    <s v="Non"/>
  </r>
  <r>
    <x v="277"/>
    <x v="0"/>
    <s v="CLI00083"/>
    <x v="11"/>
    <s v="OGM"/>
    <s v="11/04/19 07.40.38.0000"/>
    <s v="22/04/19 12.00.00.0000"/>
    <d v="2019-04-11T07:40:38"/>
    <d v="2019-04-22T12:00:00"/>
    <x v="0"/>
    <x v="0"/>
    <x v="2"/>
    <x v="2"/>
    <x v="1"/>
    <d v="1900-01-04T17:46:12"/>
    <x v="3"/>
    <s v="Non"/>
  </r>
  <r>
    <x v="278"/>
    <x v="6"/>
    <s v="CLI00020"/>
    <x v="6"/>
    <s v="OGM"/>
    <s v="11/04/19 07.40.41.0000"/>
    <s v="22/04/19 12.00.00.0000"/>
    <d v="2019-04-11T07:40:41"/>
    <d v="2019-04-22T12:00:00"/>
    <x v="0"/>
    <x v="0"/>
    <x v="2"/>
    <x v="2"/>
    <x v="1"/>
    <d v="1900-01-04T17:46:12"/>
    <x v="3"/>
    <s v="Non"/>
  </r>
  <r>
    <x v="279"/>
    <x v="12"/>
    <s v="CLI00021"/>
    <x v="0"/>
    <s v="PEST"/>
    <s v="11/04/19 07.45.29.0000"/>
    <s v="18/04/19 12.00.00.0000"/>
    <d v="2019-04-11T07:45:29"/>
    <d v="2019-04-18T12:00:00"/>
    <x v="2"/>
    <x v="1"/>
    <x v="0"/>
    <x v="0"/>
    <x v="1"/>
    <d v="1899-12-31T17:46:12"/>
    <x v="2"/>
    <s v="Non"/>
  </r>
  <r>
    <x v="280"/>
    <x v="6"/>
    <s v="CLI00079"/>
    <x v="3"/>
    <s v="MTG"/>
    <s v="11/04/19 07.52.26.0000"/>
    <s v="17/04/19 12.00.00.0000"/>
    <d v="2019-04-11T07:52:26"/>
    <d v="2019-04-17T12:00:00"/>
    <x v="4"/>
    <x v="0"/>
    <x v="2"/>
    <x v="2"/>
    <x v="1"/>
    <d v="1899-12-30T17:46:12"/>
    <x v="1"/>
    <s v="Non"/>
  </r>
  <r>
    <x v="53"/>
    <x v="7"/>
    <s v="CLI00021"/>
    <x v="0"/>
    <s v="OGM"/>
    <s v="11/04/19 07.53.57.0000"/>
    <s v="22/04/19 12.00.00.0000"/>
    <d v="2019-04-11T07:53:57"/>
    <d v="2019-04-22T12:00:00"/>
    <x v="0"/>
    <x v="0"/>
    <x v="0"/>
    <x v="0"/>
    <x v="1"/>
    <d v="1900-01-04T17:46:12"/>
    <x v="3"/>
    <s v="Non"/>
  </r>
  <r>
    <x v="48"/>
    <x v="3"/>
    <s v="CLI00021"/>
    <x v="0"/>
    <s v="OGM"/>
    <s v="11/04/19 07.54.54.0000"/>
    <s v="22/04/19 12.00.00.0000"/>
    <d v="2019-04-11T07:54:54"/>
    <d v="2019-04-22T12:00:00"/>
    <x v="0"/>
    <x v="0"/>
    <x v="0"/>
    <x v="0"/>
    <x v="1"/>
    <d v="1900-01-04T17:46:12"/>
    <x v="3"/>
    <s v="Non"/>
  </r>
  <r>
    <x v="281"/>
    <x v="10"/>
    <s v="CLI00018"/>
    <x v="5"/>
    <s v="OGM"/>
    <s v="11/04/19 07.55.34.0000"/>
    <s v="22/04/19 12.00.00.0000"/>
    <d v="2019-04-11T07:55:34"/>
    <d v="2019-04-22T12:00:00"/>
    <x v="0"/>
    <x v="0"/>
    <x v="2"/>
    <x v="2"/>
    <x v="1"/>
    <d v="1900-01-04T17:46:12"/>
    <x v="3"/>
    <s v="Non"/>
  </r>
  <r>
    <x v="282"/>
    <x v="7"/>
    <s v="CLI00021"/>
    <x v="0"/>
    <s v="OGM"/>
    <s v="11/04/19 07.56.31.0000"/>
    <s v="22/04/19 12.00.00.0000"/>
    <d v="2019-04-11T07:56:31"/>
    <d v="2019-04-22T12:00:00"/>
    <x v="0"/>
    <x v="0"/>
    <x v="0"/>
    <x v="0"/>
    <x v="1"/>
    <d v="1900-01-04T17:46:12"/>
    <x v="3"/>
    <s v="Non"/>
  </r>
  <r>
    <x v="283"/>
    <x v="6"/>
    <s v="CLI00083"/>
    <x v="11"/>
    <s v="OGM"/>
    <s v="11/04/19 07.56.45.0000"/>
    <s v="22/04/19 12.00.00.0000"/>
    <d v="2019-04-11T07:56:45"/>
    <d v="2019-04-22T12:00:00"/>
    <x v="0"/>
    <x v="0"/>
    <x v="2"/>
    <x v="2"/>
    <x v="1"/>
    <d v="1900-01-04T17:46:12"/>
    <x v="3"/>
    <s v="Non"/>
  </r>
  <r>
    <x v="284"/>
    <x v="10"/>
    <s v="CLI00078"/>
    <x v="12"/>
    <s v="PLLT"/>
    <s v="11/04/19 07.58.10.0000"/>
    <s v="18/04/19 12.00.00.0000"/>
    <d v="2019-04-11T07:58:10"/>
    <d v="2019-04-18T12:00:00"/>
    <x v="1"/>
    <x v="1"/>
    <x v="2"/>
    <x v="0"/>
    <x v="1"/>
    <d v="1899-12-31T17:46:12"/>
    <x v="2"/>
    <s v="Non"/>
  </r>
  <r>
    <x v="285"/>
    <x v="4"/>
    <s v="CLI00079"/>
    <x v="3"/>
    <s v="PEST"/>
    <s v="11/04/19 08.02.07.0000"/>
    <s v="18/04/19 12.00.00.0000"/>
    <d v="2019-04-11T08:02:07"/>
    <d v="2019-04-18T12:00:00"/>
    <x v="2"/>
    <x v="1"/>
    <x v="2"/>
    <x v="2"/>
    <x v="1"/>
    <d v="1899-12-31T17:46:12"/>
    <x v="2"/>
    <s v="Non"/>
  </r>
  <r>
    <x v="286"/>
    <x v="3"/>
    <s v="CLI00043"/>
    <x v="1"/>
    <s v="PLLT"/>
    <s v="11/04/19 08.05.50.0000"/>
    <s v="18/04/19 12.00.00.0000"/>
    <d v="2019-04-11T08:05:50"/>
    <d v="2019-04-18T12:00:00"/>
    <x v="1"/>
    <x v="1"/>
    <x v="0"/>
    <x v="0"/>
    <x v="1"/>
    <d v="1899-12-31T17:46:12"/>
    <x v="2"/>
    <s v="Non"/>
  </r>
  <r>
    <x v="287"/>
    <x v="3"/>
    <s v="CLI00043"/>
    <x v="1"/>
    <s v="MTG"/>
    <s v="11/04/19 08.08.34.0000"/>
    <s v="17/04/19 12.00.00.0000"/>
    <d v="2019-04-11T08:08:34"/>
    <d v="2019-04-17T12:00:00"/>
    <x v="4"/>
    <x v="0"/>
    <x v="0"/>
    <x v="0"/>
    <x v="1"/>
    <d v="1899-12-30T17:46:12"/>
    <x v="1"/>
    <s v="Non"/>
  </r>
  <r>
    <x v="288"/>
    <x v="6"/>
    <s v="CLI00021"/>
    <x v="0"/>
    <s v="PEST"/>
    <s v="11/04/19 08.14.44.0000"/>
    <s v="18/04/19 12.00.00.0000"/>
    <d v="2019-04-11T08:14:44"/>
    <d v="2019-04-18T12:00:00"/>
    <x v="2"/>
    <x v="1"/>
    <x v="0"/>
    <x v="0"/>
    <x v="1"/>
    <d v="1899-12-31T17:46:12"/>
    <x v="2"/>
    <s v="Non"/>
  </r>
  <r>
    <x v="289"/>
    <x v="18"/>
    <s v="CLI00049"/>
    <x v="7"/>
    <s v="PLLT"/>
    <s v="11/04/19 08.18.54.0000"/>
    <s v="18/04/19 12.00.00.0000"/>
    <d v="2019-04-11T08:18:54"/>
    <d v="2019-04-18T12:00:00"/>
    <x v="1"/>
    <x v="1"/>
    <x v="3"/>
    <x v="4"/>
    <x v="1"/>
    <d v="1899-12-31T17:46:12"/>
    <x v="2"/>
    <s v="Non"/>
  </r>
  <r>
    <x v="290"/>
    <x v="8"/>
    <s v="CLI00021"/>
    <x v="0"/>
    <s v="PLLT"/>
    <s v="11/04/19 08.18.57.0000"/>
    <s v="18/04/19 12.00.00.0000"/>
    <d v="2019-04-11T08:18:57"/>
    <d v="2019-04-18T12:00:00"/>
    <x v="1"/>
    <x v="1"/>
    <x v="0"/>
    <x v="0"/>
    <x v="1"/>
    <d v="1899-12-31T17:46:12"/>
    <x v="2"/>
    <s v="Non"/>
  </r>
  <r>
    <x v="106"/>
    <x v="16"/>
    <s v="CLI00021"/>
    <x v="0"/>
    <s v="PEST"/>
    <s v="11/04/19 08.19.22.0000"/>
    <s v="18/04/19 12.00.00.0000"/>
    <d v="2019-04-11T08:19:22"/>
    <d v="2019-04-18T12:00:00"/>
    <x v="2"/>
    <x v="1"/>
    <x v="0"/>
    <x v="0"/>
    <x v="1"/>
    <d v="1899-12-31T17:46:12"/>
    <x v="2"/>
    <s v="Non"/>
  </r>
  <r>
    <x v="291"/>
    <x v="3"/>
    <s v="CLI00020"/>
    <x v="6"/>
    <s v="PLLT"/>
    <s v="11/04/19 08.19.28.0000"/>
    <s v="18/04/19 12.00.00.0000"/>
    <d v="2019-04-11T08:19:28"/>
    <d v="2019-04-18T12:00:00"/>
    <x v="1"/>
    <x v="1"/>
    <x v="2"/>
    <x v="2"/>
    <x v="1"/>
    <d v="1899-12-31T17:46:12"/>
    <x v="2"/>
    <s v="Non"/>
  </r>
  <r>
    <x v="99"/>
    <x v="4"/>
    <s v="CLI00021"/>
    <x v="0"/>
    <s v="PLLT"/>
    <s v="11/04/19 08.19.38.0000"/>
    <s v="18/04/19 12.00.00.0000"/>
    <d v="2019-04-11T08:19:38"/>
    <d v="2019-04-18T12:00:00"/>
    <x v="1"/>
    <x v="1"/>
    <x v="0"/>
    <x v="0"/>
    <x v="1"/>
    <d v="1899-12-31T17:46:12"/>
    <x v="2"/>
    <s v="Non"/>
  </r>
  <r>
    <x v="292"/>
    <x v="3"/>
    <s v="CLI00021"/>
    <x v="0"/>
    <s v="PLLT"/>
    <s v="11/04/19 08.19.42.0000"/>
    <s v="18/04/19 12.00.00.0000"/>
    <d v="2019-04-11T08:19:42"/>
    <d v="2019-04-18T12:00:00"/>
    <x v="1"/>
    <x v="1"/>
    <x v="0"/>
    <x v="0"/>
    <x v="1"/>
    <d v="1899-12-31T17:46:12"/>
    <x v="2"/>
    <s v="Non"/>
  </r>
  <r>
    <x v="293"/>
    <x v="3"/>
    <s v="CLI00020"/>
    <x v="6"/>
    <s v="PLLT"/>
    <s v="11/04/19 08.20.01.0000"/>
    <s v="18/04/19 12.00.00.0000"/>
    <d v="2019-04-11T08:20:01"/>
    <d v="2019-04-18T12:00:00"/>
    <x v="1"/>
    <x v="1"/>
    <x v="2"/>
    <x v="2"/>
    <x v="1"/>
    <d v="1899-12-31T17:46:12"/>
    <x v="2"/>
    <s v="Non"/>
  </r>
  <r>
    <x v="284"/>
    <x v="18"/>
    <s v="CLI00078"/>
    <x v="12"/>
    <s v="PLLT"/>
    <s v="11/04/19 08.20.15.0000"/>
    <s v="18/04/19 12.00.00.0000"/>
    <d v="2019-04-11T08:20:15"/>
    <d v="2019-04-18T12:00:00"/>
    <x v="1"/>
    <x v="1"/>
    <x v="2"/>
    <x v="0"/>
    <x v="1"/>
    <d v="1899-12-31T17:46:12"/>
    <x v="2"/>
    <s v="Non"/>
  </r>
  <r>
    <x v="294"/>
    <x v="3"/>
    <s v="CLI00021"/>
    <x v="0"/>
    <s v="PLLT"/>
    <s v="11/04/19 08.20.25.0000"/>
    <s v="18/04/19 12.00.00.0000"/>
    <d v="2019-04-11T08:20:25"/>
    <d v="2019-04-18T12:00:00"/>
    <x v="1"/>
    <x v="1"/>
    <x v="0"/>
    <x v="0"/>
    <x v="1"/>
    <d v="1899-12-31T17:46:12"/>
    <x v="2"/>
    <s v="Non"/>
  </r>
  <r>
    <x v="26"/>
    <x v="18"/>
    <s v="CLI00009"/>
    <x v="8"/>
    <s v="PLLT"/>
    <s v="11/04/19 08.20.45.0000"/>
    <s v="18/04/19 12.00.00.0000"/>
    <d v="2019-04-11T08:20:45"/>
    <d v="2019-04-18T12:00:00"/>
    <x v="1"/>
    <x v="1"/>
    <x v="3"/>
    <x v="4"/>
    <x v="1"/>
    <d v="1899-12-31T17:46:12"/>
    <x v="2"/>
    <s v="Non"/>
  </r>
  <r>
    <x v="295"/>
    <x v="10"/>
    <s v="CLI00018"/>
    <x v="5"/>
    <s v="PLLT"/>
    <s v="11/04/19 08.20.54.0000"/>
    <s v="18/04/19 12.00.00.0000"/>
    <d v="2019-04-11T08:20:54"/>
    <d v="2019-04-18T12:00:00"/>
    <x v="1"/>
    <x v="1"/>
    <x v="2"/>
    <x v="2"/>
    <x v="1"/>
    <d v="1899-12-31T17:46:12"/>
    <x v="2"/>
    <s v="Non"/>
  </r>
  <r>
    <x v="296"/>
    <x v="18"/>
    <s v="CLI00049"/>
    <x v="7"/>
    <s v="PLLT"/>
    <s v="11/04/19 08.21.02.0000"/>
    <s v="18/04/19 12.00.00.0000"/>
    <d v="2019-04-11T08:21:02"/>
    <d v="2019-04-18T12:00:00"/>
    <x v="1"/>
    <x v="1"/>
    <x v="3"/>
    <x v="4"/>
    <x v="1"/>
    <d v="1899-12-31T17:46:12"/>
    <x v="2"/>
    <s v="Non"/>
  </r>
  <r>
    <x v="99"/>
    <x v="3"/>
    <s v="CLI00021"/>
    <x v="0"/>
    <s v="PLLT"/>
    <s v="11/04/19 08.22.09.0000"/>
    <s v="18/04/19 12.00.00.0000"/>
    <d v="2019-04-11T08:22:09"/>
    <d v="2019-04-18T12:00:00"/>
    <x v="1"/>
    <x v="1"/>
    <x v="0"/>
    <x v="0"/>
    <x v="1"/>
    <d v="1899-12-31T17:46:12"/>
    <x v="2"/>
    <s v="Non"/>
  </r>
  <r>
    <x v="297"/>
    <x v="3"/>
    <s v="CLI00021"/>
    <x v="0"/>
    <s v="PLLT"/>
    <s v="11/04/19 08.22.16.0000"/>
    <s v="18/04/19 12.00.00.0000"/>
    <d v="2019-04-11T08:22:16"/>
    <d v="2019-04-18T12:00:00"/>
    <x v="1"/>
    <x v="1"/>
    <x v="0"/>
    <x v="0"/>
    <x v="1"/>
    <d v="1899-12-31T17:46:12"/>
    <x v="2"/>
    <s v="Non"/>
  </r>
  <r>
    <x v="120"/>
    <x v="3"/>
    <s v="CLI00083"/>
    <x v="11"/>
    <s v="PLLT"/>
    <s v="11/04/19 08.22.44.0000"/>
    <s v="18/04/19 12.00.00.0000"/>
    <d v="2019-04-11T08:22:44"/>
    <d v="2019-04-18T12:00:00"/>
    <x v="1"/>
    <x v="1"/>
    <x v="2"/>
    <x v="2"/>
    <x v="1"/>
    <d v="1899-12-31T17:46:12"/>
    <x v="2"/>
    <s v="Non"/>
  </r>
  <r>
    <x v="298"/>
    <x v="3"/>
    <s v="CLI00010"/>
    <x v="2"/>
    <s v="MTG"/>
    <s v="11/04/19 08.25.26.0000"/>
    <s v="17/04/19 12.00.00.0000"/>
    <d v="2019-04-11T08:25:26"/>
    <d v="2019-04-17T12:00:00"/>
    <x v="4"/>
    <x v="0"/>
    <x v="1"/>
    <x v="1"/>
    <x v="1"/>
    <d v="1899-12-30T17:46:12"/>
    <x v="1"/>
    <s v="Non"/>
  </r>
  <r>
    <x v="81"/>
    <x v="3"/>
    <s v="CLI00079"/>
    <x v="3"/>
    <s v="NTR"/>
    <s v="11/04/19 08.27.17.0000"/>
    <s v="16/04/19 12.00.00.0000"/>
    <d v="2019-04-11T08:27:17"/>
    <d v="2019-04-16T12:00:00"/>
    <x v="3"/>
    <x v="0"/>
    <x v="2"/>
    <x v="2"/>
    <x v="0"/>
    <d v="1899-12-30T00:00:00"/>
    <x v="0"/>
    <s v="Non"/>
  </r>
  <r>
    <x v="299"/>
    <x v="18"/>
    <s v="CLI00049"/>
    <x v="7"/>
    <s v="NTR"/>
    <s v="11/04/19 08.28.12.0000"/>
    <s v="16/04/19 12.00.00.0000"/>
    <d v="2019-04-11T08:28:12"/>
    <d v="2019-04-16T12:00:00"/>
    <x v="3"/>
    <x v="0"/>
    <x v="3"/>
    <x v="4"/>
    <x v="0"/>
    <d v="1899-12-30T00:00:00"/>
    <x v="0"/>
    <s v="Non"/>
  </r>
  <r>
    <x v="300"/>
    <x v="10"/>
    <s v="CLI00018"/>
    <x v="5"/>
    <s v="NTR"/>
    <s v="11/04/19 08.29.01.0000"/>
    <s v="16/04/19 12.00.00.0000"/>
    <d v="2019-04-11T08:29:01"/>
    <d v="2019-04-16T12:00:00"/>
    <x v="3"/>
    <x v="0"/>
    <x v="2"/>
    <x v="2"/>
    <x v="0"/>
    <d v="1899-12-30T00:00:00"/>
    <x v="0"/>
    <s v="Non"/>
  </r>
  <r>
    <x v="301"/>
    <x v="10"/>
    <s v="CLI00018"/>
    <x v="5"/>
    <s v="NTR"/>
    <s v="11/04/19 08.29.02.0000"/>
    <s v="16/04/19 12.00.00.0000"/>
    <d v="2019-04-11T08:29:02"/>
    <d v="2019-04-16T12:00:00"/>
    <x v="3"/>
    <x v="0"/>
    <x v="2"/>
    <x v="2"/>
    <x v="0"/>
    <d v="1899-12-30T00:00:00"/>
    <x v="0"/>
    <s v="Non"/>
  </r>
  <r>
    <x v="302"/>
    <x v="10"/>
    <s v="CLI00049"/>
    <x v="7"/>
    <s v="NTR"/>
    <s v="11/04/19 08.30.39.0000"/>
    <s v="16/04/19 12.00.00.0000"/>
    <d v="2019-04-11T08:30:39"/>
    <d v="2019-04-16T12:00:00"/>
    <x v="3"/>
    <x v="0"/>
    <x v="3"/>
    <x v="4"/>
    <x v="0"/>
    <d v="1899-12-30T00:00:00"/>
    <x v="0"/>
    <s v="Non"/>
  </r>
  <r>
    <x v="303"/>
    <x v="10"/>
    <s v="CLI00034"/>
    <x v="13"/>
    <s v="NTR"/>
    <s v="11/04/19 08.30.48.0000"/>
    <s v="16/04/19 12.00.00.0000"/>
    <d v="2019-04-11T08:30:48"/>
    <d v="2019-04-16T12:00:00"/>
    <x v="3"/>
    <x v="0"/>
    <x v="3"/>
    <x v="4"/>
    <x v="0"/>
    <d v="1899-12-30T00:00:00"/>
    <x v="0"/>
    <s v="Non"/>
  </r>
  <r>
    <x v="36"/>
    <x v="6"/>
    <s v="CLI00021"/>
    <x v="0"/>
    <s v="NTR"/>
    <s v="11/04/19 08.31.04.0000"/>
    <s v="16/04/19 12.00.00.0000"/>
    <d v="2019-04-11T08:31:04"/>
    <d v="2019-04-16T12:00:00"/>
    <x v="3"/>
    <x v="0"/>
    <x v="0"/>
    <x v="0"/>
    <x v="0"/>
    <d v="1899-12-30T00:00:00"/>
    <x v="0"/>
    <s v="Non"/>
  </r>
  <r>
    <x v="304"/>
    <x v="10"/>
    <s v="CLI00018"/>
    <x v="5"/>
    <s v="NTR"/>
    <s v="11/04/19 08.31.07.0000"/>
    <s v="16/04/19 12.00.00.0000"/>
    <d v="2019-04-11T08:31:07"/>
    <d v="2019-04-16T12:00:00"/>
    <x v="3"/>
    <x v="0"/>
    <x v="2"/>
    <x v="2"/>
    <x v="0"/>
    <d v="1899-12-30T00:00:00"/>
    <x v="0"/>
    <s v="Non"/>
  </r>
  <r>
    <x v="305"/>
    <x v="5"/>
    <s v="CLI00018"/>
    <x v="5"/>
    <s v="NTR"/>
    <s v="11/04/19 08.31.33.0000"/>
    <s v="16/04/19 12.00.00.0000"/>
    <d v="2019-04-11T08:31:33"/>
    <d v="2019-04-16T12:00:00"/>
    <x v="3"/>
    <x v="0"/>
    <x v="2"/>
    <x v="2"/>
    <x v="0"/>
    <d v="1899-12-30T00:00:00"/>
    <x v="0"/>
    <s v="Non"/>
  </r>
  <r>
    <x v="306"/>
    <x v="10"/>
    <s v="CLI00049"/>
    <x v="7"/>
    <s v="NTR"/>
    <s v="11/04/19 08.31.35.0000"/>
    <s v="16/04/19 12.00.00.0000"/>
    <d v="2019-04-11T08:31:35"/>
    <d v="2019-04-16T12:00:00"/>
    <x v="3"/>
    <x v="0"/>
    <x v="3"/>
    <x v="4"/>
    <x v="0"/>
    <d v="1899-12-30T00:00:00"/>
    <x v="0"/>
    <s v="Non"/>
  </r>
  <r>
    <x v="293"/>
    <x v="6"/>
    <s v="CLI00020"/>
    <x v="6"/>
    <s v="PEST"/>
    <s v="11/04/19 08.31.57.0000"/>
    <s v="18/04/19 12.00.00.0000"/>
    <d v="2019-04-11T08:31:57"/>
    <d v="2019-04-18T12:00:00"/>
    <x v="2"/>
    <x v="1"/>
    <x v="2"/>
    <x v="2"/>
    <x v="1"/>
    <d v="1899-12-31T17:46:12"/>
    <x v="2"/>
    <s v="Non"/>
  </r>
  <r>
    <x v="307"/>
    <x v="10"/>
    <s v="CLI00018"/>
    <x v="5"/>
    <s v="NTR"/>
    <s v="11/04/19 08.32.54.0000"/>
    <s v="16/04/19 12.00.00.0000"/>
    <d v="2019-04-11T08:32:54"/>
    <d v="2019-04-16T12:00:00"/>
    <x v="3"/>
    <x v="0"/>
    <x v="2"/>
    <x v="2"/>
    <x v="0"/>
    <d v="1899-12-30T00:00:00"/>
    <x v="0"/>
    <s v="Non"/>
  </r>
  <r>
    <x v="308"/>
    <x v="18"/>
    <s v="CLI00040"/>
    <x v="9"/>
    <s v="PEST"/>
    <s v="11/04/19 08.34.08.0000"/>
    <s v="18/04/19 12.00.00.0000"/>
    <d v="2019-04-11T08:34:08"/>
    <d v="2019-04-18T12:00:00"/>
    <x v="2"/>
    <x v="1"/>
    <x v="3"/>
    <x v="5"/>
    <x v="1"/>
    <d v="1899-12-31T17:46:12"/>
    <x v="2"/>
    <s v="Non"/>
  </r>
  <r>
    <x v="161"/>
    <x v="8"/>
    <s v="CLI00043"/>
    <x v="1"/>
    <s v="NTR"/>
    <s v="11/04/19 08.34.30.0000"/>
    <s v="16/04/19 12.00.00.0000"/>
    <d v="2019-04-11T08:34:30"/>
    <d v="2019-04-16T12:00:00"/>
    <x v="3"/>
    <x v="0"/>
    <x v="0"/>
    <x v="0"/>
    <x v="0"/>
    <d v="1899-12-30T00:00:00"/>
    <x v="0"/>
    <s v="Non"/>
  </r>
  <r>
    <x v="309"/>
    <x v="3"/>
    <s v="CLI00049"/>
    <x v="7"/>
    <s v="NTR"/>
    <s v="11/04/19 08.35.09.0000"/>
    <s v="16/04/19 12.00.00.0000"/>
    <d v="2019-04-11T08:35:09"/>
    <d v="2019-04-16T12:00:00"/>
    <x v="3"/>
    <x v="0"/>
    <x v="3"/>
    <x v="4"/>
    <x v="0"/>
    <d v="1899-12-30T00:00:00"/>
    <x v="0"/>
    <s v="Non"/>
  </r>
  <r>
    <x v="310"/>
    <x v="8"/>
    <s v="CLI00021"/>
    <x v="0"/>
    <s v="NTR"/>
    <s v="11/04/19 08.38.42.0000"/>
    <s v="16/04/19 12.00.00.0000"/>
    <d v="2019-04-11T08:38:42"/>
    <d v="2019-04-16T12:00:00"/>
    <x v="3"/>
    <x v="0"/>
    <x v="0"/>
    <x v="0"/>
    <x v="0"/>
    <d v="1899-12-30T00:00:00"/>
    <x v="0"/>
    <s v="Non"/>
  </r>
  <r>
    <x v="311"/>
    <x v="18"/>
    <s v="CLI00018"/>
    <x v="5"/>
    <s v="MTX"/>
    <s v="11/04/19 08.40.17.0000"/>
    <s v="12/04/19 12.00.00.0000"/>
    <d v="2019-04-11T08:40:17"/>
    <d v="2019-04-12T12:00:00"/>
    <x v="5"/>
    <x v="2"/>
    <x v="2"/>
    <x v="2"/>
    <x v="0"/>
    <d v="1899-12-30T00:00:00"/>
    <x v="0"/>
    <s v="Non"/>
  </r>
  <r>
    <x v="87"/>
    <x v="6"/>
    <s v="CLI00043"/>
    <x v="1"/>
    <s v="NTR"/>
    <s v="11/04/19 08.40.42.0000"/>
    <s v="16/04/19 12.00.00.0000"/>
    <d v="2019-04-11T08:40:42"/>
    <d v="2019-04-16T12:00:00"/>
    <x v="3"/>
    <x v="0"/>
    <x v="0"/>
    <x v="0"/>
    <x v="0"/>
    <d v="1899-12-30T00:00:00"/>
    <x v="0"/>
    <s v="Non"/>
  </r>
  <r>
    <x v="312"/>
    <x v="6"/>
    <s v="CLI00043"/>
    <x v="1"/>
    <s v="NTR"/>
    <s v="11/04/19 08.41.49.0000"/>
    <s v="16/04/19 12.00.00.0000"/>
    <d v="2019-04-11T08:41:49"/>
    <d v="2019-04-16T12:00:00"/>
    <x v="3"/>
    <x v="0"/>
    <x v="0"/>
    <x v="0"/>
    <x v="0"/>
    <d v="1899-12-30T00:00:00"/>
    <x v="0"/>
    <s v="Non"/>
  </r>
  <r>
    <x v="313"/>
    <x v="10"/>
    <s v="CLI00018"/>
    <x v="5"/>
    <s v="NTR"/>
    <s v="11/04/19 08.41.59.0000"/>
    <s v="16/04/19 12.00.00.0000"/>
    <d v="2019-04-11T08:41:59"/>
    <d v="2019-04-16T12:00:00"/>
    <x v="3"/>
    <x v="0"/>
    <x v="2"/>
    <x v="2"/>
    <x v="0"/>
    <d v="1899-12-30T00:00:00"/>
    <x v="0"/>
    <s v="Non"/>
  </r>
  <r>
    <x v="314"/>
    <x v="7"/>
    <s v="CLI00021"/>
    <x v="0"/>
    <s v="NTR"/>
    <s v="11/04/19 08.42.20.0000"/>
    <s v="16/04/19 12.00.00.0000"/>
    <d v="2019-04-11T08:42:20"/>
    <d v="2019-04-16T12:00:00"/>
    <x v="3"/>
    <x v="0"/>
    <x v="0"/>
    <x v="0"/>
    <x v="0"/>
    <d v="1899-12-30T00:00:00"/>
    <x v="0"/>
    <s v="Non"/>
  </r>
  <r>
    <x v="315"/>
    <x v="10"/>
    <s v="CLI00018"/>
    <x v="5"/>
    <s v="MTG"/>
    <s v="11/04/19 08.42.28.0000"/>
    <s v="17/04/19 12.00.00.0000"/>
    <d v="2019-04-11T08:42:28"/>
    <d v="2019-04-17T12:00:00"/>
    <x v="4"/>
    <x v="0"/>
    <x v="2"/>
    <x v="2"/>
    <x v="1"/>
    <d v="1899-12-30T17:46:12"/>
    <x v="1"/>
    <s v="Non"/>
  </r>
  <r>
    <x v="316"/>
    <x v="3"/>
    <s v="CLI00010"/>
    <x v="2"/>
    <s v="MTG"/>
    <s v="11/04/19 08.42.43.0000"/>
    <s v="17/04/19 12.00.00.0000"/>
    <d v="2019-04-11T08:42:43"/>
    <d v="2019-04-17T12:00:00"/>
    <x v="4"/>
    <x v="0"/>
    <x v="1"/>
    <x v="1"/>
    <x v="1"/>
    <d v="1899-12-30T17:46:12"/>
    <x v="1"/>
    <s v="Non"/>
  </r>
  <r>
    <x v="133"/>
    <x v="3"/>
    <s v="CLI00010"/>
    <x v="2"/>
    <s v="MTG"/>
    <s v="11/04/19 08.43.44.0000"/>
    <s v="17/04/19 12.00.00.0000"/>
    <d v="2019-04-11T08:43:44"/>
    <d v="2019-04-17T12:00:00"/>
    <x v="4"/>
    <x v="0"/>
    <x v="1"/>
    <x v="1"/>
    <x v="1"/>
    <d v="1899-12-30T17:46:12"/>
    <x v="1"/>
    <s v="Non"/>
  </r>
  <r>
    <x v="317"/>
    <x v="10"/>
    <s v="CLI00018"/>
    <x v="5"/>
    <s v="MTG"/>
    <s v="11/04/19 08.44.27.0000"/>
    <s v="17/04/19 12.00.00.0000"/>
    <d v="2019-04-11T08:44:27"/>
    <d v="2019-04-17T12:00:00"/>
    <x v="4"/>
    <x v="0"/>
    <x v="2"/>
    <x v="2"/>
    <x v="1"/>
    <d v="1899-12-30T17:46:12"/>
    <x v="1"/>
    <s v="Non"/>
  </r>
  <r>
    <x v="318"/>
    <x v="3"/>
    <s v="CLI00043"/>
    <x v="1"/>
    <s v="PEST"/>
    <s v="11/04/19 08.44.44.0000"/>
    <s v="18/04/19 12.00.00.0000"/>
    <d v="2019-04-11T08:44:44"/>
    <d v="2019-04-18T12:00:00"/>
    <x v="2"/>
    <x v="1"/>
    <x v="0"/>
    <x v="0"/>
    <x v="1"/>
    <d v="1899-12-31T17:46:12"/>
    <x v="2"/>
    <s v="Non"/>
  </r>
  <r>
    <x v="319"/>
    <x v="10"/>
    <s v="CLI00040"/>
    <x v="9"/>
    <s v="MTG"/>
    <s v="11/04/19 08.45.02.0000"/>
    <s v="17/04/19 12.00.00.0000"/>
    <d v="2019-04-11T08:45:02"/>
    <d v="2019-04-17T12:00:00"/>
    <x v="4"/>
    <x v="0"/>
    <x v="3"/>
    <x v="5"/>
    <x v="1"/>
    <d v="1899-12-30T17:46:12"/>
    <x v="1"/>
    <s v="Non"/>
  </r>
  <r>
    <x v="320"/>
    <x v="6"/>
    <s v="CLI00010"/>
    <x v="2"/>
    <s v="PEST"/>
    <s v="11/04/19 08.46.12.0000"/>
    <s v="18/04/19 12.00.00.0000"/>
    <d v="2019-04-11T08:46:12"/>
    <d v="2019-04-18T12:00:00"/>
    <x v="2"/>
    <x v="1"/>
    <x v="1"/>
    <x v="1"/>
    <x v="1"/>
    <d v="1899-12-31T17:46:12"/>
    <x v="2"/>
    <s v="Non"/>
  </r>
  <r>
    <x v="321"/>
    <x v="6"/>
    <s v="CLI00010"/>
    <x v="2"/>
    <s v="NTR"/>
    <s v="11/04/19 08.46.23.0000"/>
    <s v="16/04/19 12.00.00.0000"/>
    <d v="2019-04-11T08:46:23"/>
    <d v="2019-04-16T12:00:00"/>
    <x v="3"/>
    <x v="0"/>
    <x v="1"/>
    <x v="1"/>
    <x v="0"/>
    <d v="1899-12-30T00:00:00"/>
    <x v="0"/>
    <s v="Non"/>
  </r>
  <r>
    <x v="322"/>
    <x v="4"/>
    <s v="CLI00083"/>
    <x v="11"/>
    <s v="NTR"/>
    <s v="11/04/19 08.48.02.0000"/>
    <s v="16/04/19 12.00.00.0000"/>
    <d v="2019-04-11T08:48:02"/>
    <d v="2019-04-16T12:00:00"/>
    <x v="3"/>
    <x v="0"/>
    <x v="2"/>
    <x v="2"/>
    <x v="0"/>
    <d v="1899-12-30T00:00:00"/>
    <x v="0"/>
    <s v="Non"/>
  </r>
  <r>
    <x v="323"/>
    <x v="9"/>
    <s v="CLI00021"/>
    <x v="0"/>
    <s v="NTR"/>
    <s v="11/04/19 08.49.25.0000"/>
    <s v="16/04/19 12.00.00.0000"/>
    <d v="2019-04-11T08:49:25"/>
    <d v="2019-04-16T12:00:00"/>
    <x v="3"/>
    <x v="0"/>
    <x v="0"/>
    <x v="0"/>
    <x v="0"/>
    <d v="1899-12-30T00:00:00"/>
    <x v="0"/>
    <s v="Non"/>
  </r>
  <r>
    <x v="77"/>
    <x v="6"/>
    <s v="CLI00021"/>
    <x v="0"/>
    <s v="PEST"/>
    <s v="11/04/19 08.51.34.0000"/>
    <s v="18/04/19 12.00.00.0000"/>
    <d v="2019-04-11T08:51:34"/>
    <d v="2019-04-18T12:00:00"/>
    <x v="2"/>
    <x v="1"/>
    <x v="0"/>
    <x v="0"/>
    <x v="1"/>
    <d v="1899-12-31T17:46:12"/>
    <x v="2"/>
    <s v="Non"/>
  </r>
  <r>
    <x v="324"/>
    <x v="4"/>
    <s v="CLI00087"/>
    <x v="4"/>
    <s v="PEST"/>
    <s v="11/04/19 08.52.07.0000"/>
    <s v="18/04/19 12.00.00.0000"/>
    <d v="2019-04-11T08:52:07"/>
    <d v="2019-04-18T12:00:00"/>
    <x v="2"/>
    <x v="1"/>
    <x v="2"/>
    <x v="3"/>
    <x v="1"/>
    <d v="1899-12-31T17:46:12"/>
    <x v="2"/>
    <s v="Non"/>
  </r>
  <r>
    <x v="325"/>
    <x v="11"/>
    <s v="CLI00049"/>
    <x v="7"/>
    <s v="MTG"/>
    <s v="11/04/19 08.53.20.0000"/>
    <s v="17/04/19 12.00.00.0000"/>
    <d v="2019-04-11T08:53:20"/>
    <d v="2019-04-17T12:00:00"/>
    <x v="4"/>
    <x v="0"/>
    <x v="3"/>
    <x v="4"/>
    <x v="1"/>
    <d v="1899-12-30T17:46:12"/>
    <x v="1"/>
    <s v="Non"/>
  </r>
  <r>
    <x v="326"/>
    <x v="4"/>
    <s v="CLI00043"/>
    <x v="1"/>
    <s v="PLLT"/>
    <s v="11/04/19 08.54.53.0000"/>
    <s v="18/04/19 12.00.00.0000"/>
    <d v="2019-04-11T08:54:53"/>
    <d v="2019-04-18T12:00:00"/>
    <x v="1"/>
    <x v="1"/>
    <x v="0"/>
    <x v="0"/>
    <x v="1"/>
    <d v="1899-12-31T17:46:12"/>
    <x v="2"/>
    <s v="Non"/>
  </r>
  <r>
    <x v="229"/>
    <x v="12"/>
    <s v="CLI00021"/>
    <x v="0"/>
    <s v="MTG"/>
    <s v="11/04/19 08.55.02.0000"/>
    <s v="17/04/19 12.00.00.0000"/>
    <d v="2019-04-11T08:55:02"/>
    <d v="2019-04-17T12:00:00"/>
    <x v="4"/>
    <x v="0"/>
    <x v="0"/>
    <x v="0"/>
    <x v="1"/>
    <d v="1899-12-30T17:46:12"/>
    <x v="1"/>
    <s v="Non"/>
  </r>
  <r>
    <x v="327"/>
    <x v="10"/>
    <s v="CLI00018"/>
    <x v="5"/>
    <s v="MTG"/>
    <s v="11/04/19 08.55.15.0000"/>
    <s v="17/04/19 12.00.00.0000"/>
    <d v="2019-04-11T08:55:15"/>
    <d v="2019-04-17T12:00:00"/>
    <x v="4"/>
    <x v="0"/>
    <x v="2"/>
    <x v="2"/>
    <x v="1"/>
    <d v="1899-12-30T17:46:12"/>
    <x v="1"/>
    <s v="Non"/>
  </r>
  <r>
    <x v="328"/>
    <x v="6"/>
    <s v="CLI00079"/>
    <x v="3"/>
    <s v="MTG"/>
    <s v="11/04/19 08.55.23.0000"/>
    <s v="17/04/19 12.00.00.0000"/>
    <d v="2019-04-11T08:55:23"/>
    <d v="2019-04-17T12:00:00"/>
    <x v="4"/>
    <x v="0"/>
    <x v="2"/>
    <x v="2"/>
    <x v="1"/>
    <d v="1899-12-30T17:46:12"/>
    <x v="1"/>
    <s v="Non"/>
  </r>
  <r>
    <x v="329"/>
    <x v="4"/>
    <s v="CLI00010"/>
    <x v="2"/>
    <s v="PEST"/>
    <s v="11/04/19 08.59.11.0000"/>
    <s v="18/04/19 12.00.00.0000"/>
    <d v="2019-04-11T08:59:11"/>
    <d v="2019-04-18T12:00:00"/>
    <x v="2"/>
    <x v="1"/>
    <x v="1"/>
    <x v="1"/>
    <x v="1"/>
    <d v="1899-12-31T17:46:12"/>
    <x v="2"/>
    <s v="Non"/>
  </r>
  <r>
    <x v="330"/>
    <x v="8"/>
    <s v="CLI00083"/>
    <x v="11"/>
    <s v="PEST"/>
    <s v="11/04/19 08.59.17.0000"/>
    <s v="18/04/19 12.00.00.0000"/>
    <d v="2019-04-11T08:59:17"/>
    <d v="2019-04-18T12:00:00"/>
    <x v="2"/>
    <x v="1"/>
    <x v="2"/>
    <x v="2"/>
    <x v="1"/>
    <d v="1899-12-31T17:46:12"/>
    <x v="2"/>
    <s v="Non"/>
  </r>
  <r>
    <x v="7"/>
    <x v="8"/>
    <s v="CLI00043"/>
    <x v="1"/>
    <s v="PEST"/>
    <s v="11/04/19 08.59.26.0000"/>
    <s v="18/04/19 12.00.00.0000"/>
    <d v="2019-04-11T08:59:26"/>
    <d v="2019-04-18T12:00:00"/>
    <x v="2"/>
    <x v="1"/>
    <x v="0"/>
    <x v="0"/>
    <x v="1"/>
    <d v="1899-12-31T17:46:12"/>
    <x v="2"/>
    <s v="Non"/>
  </r>
  <r>
    <x v="247"/>
    <x v="4"/>
    <s v="CLI00043"/>
    <x v="1"/>
    <s v="PLLT"/>
    <s v="11/04/19 08.59.35.0000"/>
    <s v="18/04/19 12.00.00.0000"/>
    <d v="2019-04-11T08:59:35"/>
    <d v="2019-04-18T12:00:00"/>
    <x v="1"/>
    <x v="1"/>
    <x v="0"/>
    <x v="0"/>
    <x v="1"/>
    <d v="1899-12-31T17:46:12"/>
    <x v="2"/>
    <s v="Non"/>
  </r>
  <r>
    <x v="331"/>
    <x v="11"/>
    <s v="CLI00049"/>
    <x v="7"/>
    <s v="PEST"/>
    <s v="11/04/19 08.59.46.0000"/>
    <s v="18/04/19 12.00.00.0000"/>
    <d v="2019-04-11T08:59:46"/>
    <d v="2019-04-18T12:00:00"/>
    <x v="2"/>
    <x v="1"/>
    <x v="3"/>
    <x v="4"/>
    <x v="1"/>
    <d v="1899-12-31T17:46:12"/>
    <x v="2"/>
    <s v="Non"/>
  </r>
  <r>
    <x v="120"/>
    <x v="0"/>
    <s v="CLI00083"/>
    <x v="11"/>
    <s v="PEST"/>
    <s v="11/04/19 08.59.52.0000"/>
    <s v="18/04/19 12.00.00.0000"/>
    <d v="2019-04-11T08:59:52"/>
    <d v="2019-04-18T12:00:00"/>
    <x v="2"/>
    <x v="1"/>
    <x v="2"/>
    <x v="2"/>
    <x v="1"/>
    <d v="1899-12-31T17:46:12"/>
    <x v="2"/>
    <s v="Non"/>
  </r>
  <r>
    <x v="332"/>
    <x v="18"/>
    <s v="CLI00049"/>
    <x v="7"/>
    <s v="PEST"/>
    <s v="11/04/19 08.59.54.0000"/>
    <s v="18/04/19 12.00.00.0000"/>
    <d v="2019-04-11T08:59:54"/>
    <d v="2019-04-18T12:00:00"/>
    <x v="2"/>
    <x v="1"/>
    <x v="3"/>
    <x v="4"/>
    <x v="1"/>
    <d v="1899-12-31T17:46:12"/>
    <x v="2"/>
    <s v="Non"/>
  </r>
  <r>
    <x v="333"/>
    <x v="6"/>
    <s v="CLI00010"/>
    <x v="2"/>
    <s v="PEST"/>
    <s v="11/04/19 09.00.00.0000"/>
    <s v="18/04/19 12.00.00.0000"/>
    <d v="2019-04-11T09:00:00"/>
    <d v="2019-04-18T12:00:00"/>
    <x v="2"/>
    <x v="1"/>
    <x v="1"/>
    <x v="1"/>
    <x v="1"/>
    <d v="1899-12-31T17:46:12"/>
    <x v="2"/>
    <s v="Non"/>
  </r>
  <r>
    <x v="5"/>
    <x v="0"/>
    <s v="CLI00043"/>
    <x v="1"/>
    <s v="PEST"/>
    <s v="11/04/19 09.00.05.0000"/>
    <s v="18/04/19 12.00.00.0000"/>
    <d v="2019-04-11T09:00:05"/>
    <d v="2019-04-18T12:00:00"/>
    <x v="2"/>
    <x v="1"/>
    <x v="0"/>
    <x v="0"/>
    <x v="1"/>
    <d v="1899-12-31T17:46:12"/>
    <x v="2"/>
    <s v="Non"/>
  </r>
  <r>
    <x v="334"/>
    <x v="10"/>
    <s v="CLI00049"/>
    <x v="7"/>
    <s v="PEST"/>
    <s v="11/04/19 09.00.07.0000"/>
    <s v="18/04/19 12.00.00.0000"/>
    <d v="2019-04-11T09:00:07"/>
    <d v="2019-04-18T12:00:00"/>
    <x v="2"/>
    <x v="1"/>
    <x v="3"/>
    <x v="4"/>
    <x v="1"/>
    <d v="1899-12-31T17:46:12"/>
    <x v="2"/>
    <s v="Non"/>
  </r>
  <r>
    <x v="335"/>
    <x v="7"/>
    <s v="CLI00021"/>
    <x v="0"/>
    <s v="PEST"/>
    <s v="11/04/19 09.00.09.0000"/>
    <s v="18/04/19 12.00.00.0000"/>
    <d v="2019-04-11T09:00:09"/>
    <d v="2019-04-18T12:00:00"/>
    <x v="2"/>
    <x v="1"/>
    <x v="0"/>
    <x v="0"/>
    <x v="1"/>
    <d v="1899-12-31T17:46:12"/>
    <x v="2"/>
    <s v="Non"/>
  </r>
  <r>
    <x v="336"/>
    <x v="10"/>
    <s v="CLI00049"/>
    <x v="7"/>
    <s v="PEST"/>
    <s v="11/04/19 09.00.22.0000"/>
    <s v="18/04/19 12.00.00.0000"/>
    <d v="2019-04-11T09:00:22"/>
    <d v="2019-04-18T12:00:00"/>
    <x v="2"/>
    <x v="1"/>
    <x v="3"/>
    <x v="4"/>
    <x v="1"/>
    <d v="1899-12-31T17:46:12"/>
    <x v="2"/>
    <s v="Non"/>
  </r>
  <r>
    <x v="337"/>
    <x v="0"/>
    <s v="CLI00020"/>
    <x v="6"/>
    <s v="NTR"/>
    <s v="11/04/19 09.00.26.0000"/>
    <s v="16/04/19 12.00.00.0000"/>
    <d v="2019-04-11T09:00:26"/>
    <d v="2019-04-16T12:00:00"/>
    <x v="3"/>
    <x v="0"/>
    <x v="2"/>
    <x v="2"/>
    <x v="0"/>
    <d v="1899-12-30T00:00:00"/>
    <x v="0"/>
    <s v="Non"/>
  </r>
  <r>
    <x v="338"/>
    <x v="18"/>
    <s v="CLI00049"/>
    <x v="7"/>
    <s v="MTX"/>
    <s v="11/04/19 09.01.53.0000"/>
    <s v="12/04/19 12.00.00.0000"/>
    <d v="2019-04-11T09:01:53"/>
    <d v="2019-04-12T12:00:00"/>
    <x v="5"/>
    <x v="2"/>
    <x v="3"/>
    <x v="4"/>
    <x v="0"/>
    <d v="1899-12-30T00:00:00"/>
    <x v="0"/>
    <s v="Non"/>
  </r>
  <r>
    <x v="339"/>
    <x v="3"/>
    <s v="CLI00010"/>
    <x v="2"/>
    <s v="PEST"/>
    <s v="11/04/19 09.02.23.0000"/>
    <s v="18/04/19 12.00.00.0000"/>
    <d v="2019-04-11T09:02:23"/>
    <d v="2019-04-18T12:00:00"/>
    <x v="2"/>
    <x v="1"/>
    <x v="1"/>
    <x v="1"/>
    <x v="1"/>
    <d v="1899-12-31T17:46:12"/>
    <x v="2"/>
    <s v="Non"/>
  </r>
  <r>
    <x v="246"/>
    <x v="0"/>
    <s v="CLI00079"/>
    <x v="3"/>
    <s v="PEST"/>
    <s v="11/04/19 09.02.51.0000"/>
    <s v="18/04/19 12.00.00.0000"/>
    <d v="2019-04-11T09:02:51"/>
    <d v="2019-04-18T12:00:00"/>
    <x v="2"/>
    <x v="1"/>
    <x v="2"/>
    <x v="2"/>
    <x v="1"/>
    <d v="1899-12-31T17:46:12"/>
    <x v="2"/>
    <s v="Non"/>
  </r>
  <r>
    <x v="340"/>
    <x v="13"/>
    <s v="CLI00040"/>
    <x v="9"/>
    <s v="PEST"/>
    <s v="11/04/19 09.02.55.0000"/>
    <s v="18/04/19 12.00.00.0000"/>
    <d v="2019-04-11T09:02:55"/>
    <d v="2019-04-18T12:00:00"/>
    <x v="2"/>
    <x v="1"/>
    <x v="3"/>
    <x v="5"/>
    <x v="1"/>
    <d v="1899-12-31T17:46:12"/>
    <x v="2"/>
    <s v="Non"/>
  </r>
  <r>
    <x v="150"/>
    <x v="3"/>
    <s v="CLI00010"/>
    <x v="2"/>
    <s v="PEST"/>
    <s v="11/04/19 09.03.04.0000"/>
    <s v="18/04/19 12.00.00.0000"/>
    <d v="2019-04-11T09:03:04"/>
    <d v="2019-04-18T12:00:00"/>
    <x v="2"/>
    <x v="1"/>
    <x v="1"/>
    <x v="1"/>
    <x v="1"/>
    <d v="1899-12-31T17:46:12"/>
    <x v="2"/>
    <s v="Non"/>
  </r>
  <r>
    <x v="67"/>
    <x v="12"/>
    <s v="CLI00021"/>
    <x v="0"/>
    <s v="PEST"/>
    <s v="11/04/19 09.03.10.0000"/>
    <s v="18/04/19 12.00.00.0000"/>
    <d v="2019-04-11T09:03:10"/>
    <d v="2019-04-18T12:00:00"/>
    <x v="2"/>
    <x v="1"/>
    <x v="0"/>
    <x v="0"/>
    <x v="1"/>
    <d v="1899-12-31T17:46:12"/>
    <x v="2"/>
    <s v="Non"/>
  </r>
  <r>
    <x v="341"/>
    <x v="3"/>
    <s v="CLI00010"/>
    <x v="2"/>
    <s v="PEST"/>
    <s v="11/04/19 09.03.13.0000"/>
    <s v="18/04/19 12.00.00.0000"/>
    <d v="2019-04-11T09:03:13"/>
    <d v="2019-04-18T12:00:00"/>
    <x v="2"/>
    <x v="1"/>
    <x v="1"/>
    <x v="1"/>
    <x v="1"/>
    <d v="1899-12-31T17:46:12"/>
    <x v="2"/>
    <s v="Non"/>
  </r>
  <r>
    <x v="342"/>
    <x v="0"/>
    <s v="CLI00021"/>
    <x v="0"/>
    <s v="PEST"/>
    <s v="11/04/19 09.03.22.0000"/>
    <s v="18/04/19 12.00.00.0000"/>
    <d v="2019-04-11T09:03:22"/>
    <d v="2019-04-18T12:00:00"/>
    <x v="2"/>
    <x v="1"/>
    <x v="0"/>
    <x v="0"/>
    <x v="1"/>
    <d v="1899-12-31T17:46:12"/>
    <x v="2"/>
    <s v="Non"/>
  </r>
  <r>
    <x v="129"/>
    <x v="13"/>
    <s v="CLI00049"/>
    <x v="7"/>
    <s v="PEST"/>
    <s v="11/04/19 09.03.22.0000"/>
    <s v="18/04/19 12.00.00.0000"/>
    <d v="2019-04-11T09:03:22"/>
    <d v="2019-04-18T12:00:00"/>
    <x v="2"/>
    <x v="1"/>
    <x v="3"/>
    <x v="4"/>
    <x v="1"/>
    <d v="1899-12-31T17:46:12"/>
    <x v="2"/>
    <s v="Non"/>
  </r>
  <r>
    <x v="343"/>
    <x v="0"/>
    <s v="CLI00021"/>
    <x v="0"/>
    <s v="PEST"/>
    <s v="11/04/19 09.03.24.0000"/>
    <s v="18/04/19 12.00.00.0000"/>
    <d v="2019-04-11T09:03:24"/>
    <d v="2019-04-18T12:00:00"/>
    <x v="2"/>
    <x v="1"/>
    <x v="0"/>
    <x v="0"/>
    <x v="1"/>
    <d v="1899-12-31T17:46:12"/>
    <x v="2"/>
    <s v="Non"/>
  </r>
  <r>
    <x v="344"/>
    <x v="17"/>
    <s v="CLI00007"/>
    <x v="14"/>
    <s v="PEST"/>
    <s v="11/04/19 09.03.39.0000"/>
    <s v="18/04/19 12.00.00.0000"/>
    <d v="2019-04-11T09:03:39"/>
    <d v="2019-04-18T12:00:00"/>
    <x v="2"/>
    <x v="1"/>
    <x v="2"/>
    <x v="3"/>
    <x v="1"/>
    <d v="1899-12-31T17:46:12"/>
    <x v="2"/>
    <s v="Non"/>
  </r>
  <r>
    <x v="124"/>
    <x v="3"/>
    <s v="CLI00079"/>
    <x v="3"/>
    <s v="PEST"/>
    <s v="11/04/19 09.03.54.0000"/>
    <s v="18/04/19 12.00.00.0000"/>
    <d v="2019-04-11T09:03:54"/>
    <d v="2019-04-18T12:00:00"/>
    <x v="2"/>
    <x v="1"/>
    <x v="2"/>
    <x v="2"/>
    <x v="1"/>
    <d v="1899-12-31T17:46:12"/>
    <x v="2"/>
    <s v="Non"/>
  </r>
  <r>
    <x v="345"/>
    <x v="11"/>
    <s v="CLI00018"/>
    <x v="5"/>
    <s v="PEST"/>
    <s v="11/04/19 09.04.16.0000"/>
    <s v="18/04/19 12.00.00.0000"/>
    <d v="2019-04-11T09:04:16"/>
    <d v="2019-04-18T12:00:00"/>
    <x v="2"/>
    <x v="1"/>
    <x v="2"/>
    <x v="2"/>
    <x v="1"/>
    <d v="1899-12-31T17:46:12"/>
    <x v="2"/>
    <s v="Non"/>
  </r>
  <r>
    <x v="346"/>
    <x v="6"/>
    <s v="CLI00021"/>
    <x v="0"/>
    <s v="PEST"/>
    <s v="11/04/19 09.04.20.0000"/>
    <s v="18/04/19 12.00.00.0000"/>
    <d v="2019-04-11T09:04:20"/>
    <d v="2019-04-18T12:00:00"/>
    <x v="2"/>
    <x v="1"/>
    <x v="0"/>
    <x v="0"/>
    <x v="1"/>
    <d v="1899-12-31T17:46:12"/>
    <x v="2"/>
    <s v="Non"/>
  </r>
  <r>
    <x v="32"/>
    <x v="0"/>
    <s v="CLI00021"/>
    <x v="0"/>
    <s v="PEST"/>
    <s v="11/04/19 09.04.22.0000"/>
    <s v="18/04/19 12.00.00.0000"/>
    <d v="2019-04-11T09:04:22"/>
    <d v="2019-04-18T12:00:00"/>
    <x v="2"/>
    <x v="1"/>
    <x v="0"/>
    <x v="0"/>
    <x v="1"/>
    <d v="1899-12-31T17:46:12"/>
    <x v="2"/>
    <s v="Non"/>
  </r>
  <r>
    <x v="79"/>
    <x v="3"/>
    <s v="CLI00043"/>
    <x v="1"/>
    <s v="PEST"/>
    <s v="11/04/19 09.04.34.0000"/>
    <s v="18/04/19 12.00.00.0000"/>
    <d v="2019-04-11T09:04:34"/>
    <d v="2019-04-18T12:00:00"/>
    <x v="2"/>
    <x v="1"/>
    <x v="0"/>
    <x v="0"/>
    <x v="1"/>
    <d v="1899-12-31T17:46:12"/>
    <x v="2"/>
    <s v="Non"/>
  </r>
  <r>
    <x v="347"/>
    <x v="9"/>
    <s v="CLI00021"/>
    <x v="0"/>
    <s v="PEST"/>
    <s v="11/04/19 09.05.01.0000"/>
    <s v="18/04/19 12.00.00.0000"/>
    <d v="2019-04-11T09:05:01"/>
    <d v="2019-04-18T12:00:00"/>
    <x v="2"/>
    <x v="1"/>
    <x v="0"/>
    <x v="0"/>
    <x v="1"/>
    <d v="1899-12-31T17:46:12"/>
    <x v="2"/>
    <s v="Non"/>
  </r>
  <r>
    <x v="252"/>
    <x v="0"/>
    <s v="CLI00079"/>
    <x v="3"/>
    <s v="PEST"/>
    <s v="11/04/19 09.05.08.0000"/>
    <s v="18/04/19 12.00.00.0000"/>
    <d v="2019-04-11T09:05:08"/>
    <d v="2019-04-18T12:00:00"/>
    <x v="2"/>
    <x v="1"/>
    <x v="2"/>
    <x v="2"/>
    <x v="1"/>
    <d v="1899-12-31T17:46:12"/>
    <x v="2"/>
    <s v="Non"/>
  </r>
  <r>
    <x v="138"/>
    <x v="0"/>
    <s v="CLI00043"/>
    <x v="1"/>
    <s v="PEST"/>
    <s v="11/04/19 09.05.09.0000"/>
    <s v="18/04/19 12.00.00.0000"/>
    <d v="2019-04-11T09:05:09"/>
    <d v="2019-04-18T12:00:00"/>
    <x v="2"/>
    <x v="1"/>
    <x v="0"/>
    <x v="0"/>
    <x v="1"/>
    <d v="1899-12-31T17:46:12"/>
    <x v="2"/>
    <s v="Non"/>
  </r>
  <r>
    <x v="348"/>
    <x v="0"/>
    <s v="CLI00021"/>
    <x v="0"/>
    <s v="PEST"/>
    <s v="11/04/19 09.05.27.0000"/>
    <s v="18/04/19 12.00.00.0000"/>
    <d v="2019-04-11T09:05:27"/>
    <d v="2019-04-18T12:00:00"/>
    <x v="2"/>
    <x v="1"/>
    <x v="0"/>
    <x v="0"/>
    <x v="1"/>
    <d v="1899-12-31T17:46:12"/>
    <x v="2"/>
    <s v="Non"/>
  </r>
  <r>
    <x v="349"/>
    <x v="14"/>
    <s v="CLI00021"/>
    <x v="0"/>
    <s v="PEST"/>
    <s v="11/04/19 09.05.29.0000"/>
    <s v="18/04/19 12.00.00.0000"/>
    <d v="2019-04-11T09:05:29"/>
    <d v="2019-04-18T12:00:00"/>
    <x v="2"/>
    <x v="1"/>
    <x v="0"/>
    <x v="0"/>
    <x v="1"/>
    <d v="1899-12-31T17:46:12"/>
    <x v="2"/>
    <s v="Non"/>
  </r>
  <r>
    <x v="81"/>
    <x v="1"/>
    <s v="CLI00079"/>
    <x v="3"/>
    <s v="PEST"/>
    <s v="11/04/19 09.05.37.0000"/>
    <s v="18/04/19 12.00.00.0000"/>
    <d v="2019-04-11T09:05:37"/>
    <d v="2019-04-18T12:00:00"/>
    <x v="2"/>
    <x v="1"/>
    <x v="2"/>
    <x v="2"/>
    <x v="1"/>
    <d v="1899-12-31T17:46:12"/>
    <x v="2"/>
    <s v="Non"/>
  </r>
  <r>
    <x v="321"/>
    <x v="6"/>
    <s v="CLI00010"/>
    <x v="2"/>
    <s v="PEST"/>
    <s v="11/04/19 09.05.42.0000"/>
    <s v="18/04/19 12.00.00.0000"/>
    <d v="2019-04-11T09:05:42"/>
    <d v="2019-04-18T12:00:00"/>
    <x v="2"/>
    <x v="1"/>
    <x v="1"/>
    <x v="1"/>
    <x v="1"/>
    <d v="1899-12-31T17:46:12"/>
    <x v="2"/>
    <s v="Non"/>
  </r>
  <r>
    <x v="350"/>
    <x v="1"/>
    <s v="CLI00079"/>
    <x v="3"/>
    <s v="PEST"/>
    <s v="11/04/19 09.05.51.0000"/>
    <s v="18/04/19 12.00.00.0000"/>
    <d v="2019-04-11T09:05:51"/>
    <d v="2019-04-18T12:00:00"/>
    <x v="2"/>
    <x v="1"/>
    <x v="2"/>
    <x v="2"/>
    <x v="1"/>
    <d v="1899-12-31T17:46:12"/>
    <x v="2"/>
    <s v="Non"/>
  </r>
  <r>
    <x v="351"/>
    <x v="15"/>
    <s v="CLI00018"/>
    <x v="5"/>
    <s v="PEST"/>
    <s v="11/04/19 09.05.58.0000"/>
    <s v="18/04/19 12.00.00.0000"/>
    <d v="2019-04-11T09:05:58"/>
    <d v="2019-04-18T12:00:00"/>
    <x v="2"/>
    <x v="1"/>
    <x v="2"/>
    <x v="2"/>
    <x v="1"/>
    <d v="1899-12-31T17:46:12"/>
    <x v="2"/>
    <s v="Non"/>
  </r>
  <r>
    <x v="352"/>
    <x v="15"/>
    <s v="CLI00018"/>
    <x v="5"/>
    <s v="PEST"/>
    <s v="11/04/19 09.05.58.0000"/>
    <s v="18/04/19 12.00.00.0000"/>
    <d v="2019-04-11T09:05:58"/>
    <d v="2019-04-18T12:00:00"/>
    <x v="2"/>
    <x v="1"/>
    <x v="2"/>
    <x v="2"/>
    <x v="1"/>
    <d v="1899-12-31T17:46:12"/>
    <x v="2"/>
    <s v="Non"/>
  </r>
  <r>
    <x v="353"/>
    <x v="15"/>
    <s v="CLI00018"/>
    <x v="5"/>
    <s v="PEST"/>
    <s v="11/04/19 09.06.11.0000"/>
    <s v="18/04/19 12.00.00.0000"/>
    <d v="2019-04-11T09:06:11"/>
    <d v="2019-04-18T12:00:00"/>
    <x v="2"/>
    <x v="1"/>
    <x v="2"/>
    <x v="2"/>
    <x v="1"/>
    <d v="1899-12-31T17:46:12"/>
    <x v="2"/>
    <s v="Non"/>
  </r>
  <r>
    <x v="274"/>
    <x v="6"/>
    <s v="CLI00010"/>
    <x v="2"/>
    <s v="MTG"/>
    <s v="11/04/19 09.06.15.0000"/>
    <s v="17/04/19 12.00.00.0000"/>
    <d v="2019-04-11T09:06:15"/>
    <d v="2019-04-17T12:00:00"/>
    <x v="4"/>
    <x v="0"/>
    <x v="1"/>
    <x v="1"/>
    <x v="1"/>
    <d v="1899-12-30T17:46:12"/>
    <x v="1"/>
    <s v="Non"/>
  </r>
  <r>
    <x v="173"/>
    <x v="6"/>
    <s v="CLI00010"/>
    <x v="2"/>
    <s v="MTG"/>
    <s v="11/04/19 09.06.23.0000"/>
    <s v="17/04/19 12.00.00.0000"/>
    <d v="2019-04-11T09:06:23"/>
    <d v="2019-04-17T12:00:00"/>
    <x v="4"/>
    <x v="0"/>
    <x v="1"/>
    <x v="1"/>
    <x v="1"/>
    <d v="1899-12-30T17:46:12"/>
    <x v="1"/>
    <s v="Non"/>
  </r>
  <r>
    <x v="354"/>
    <x v="19"/>
    <s v="CLI00007"/>
    <x v="14"/>
    <s v="MTG"/>
    <s v="11/04/19 09.06.44.0000"/>
    <s v="17/04/19 12.00.00.0000"/>
    <d v="2019-04-11T09:06:44"/>
    <d v="2019-04-17T12:00:00"/>
    <x v="4"/>
    <x v="0"/>
    <x v="2"/>
    <x v="3"/>
    <x v="1"/>
    <d v="1899-12-30T17:46:12"/>
    <x v="1"/>
    <s v="Non"/>
  </r>
  <r>
    <x v="263"/>
    <x v="4"/>
    <s v="CLI00021"/>
    <x v="0"/>
    <s v="PEST"/>
    <s v="11/04/19 09.06.44.0000"/>
    <s v="18/04/19 12.00.00.0000"/>
    <d v="2019-04-11T09:06:44"/>
    <d v="2019-04-18T12:00:00"/>
    <x v="2"/>
    <x v="1"/>
    <x v="0"/>
    <x v="0"/>
    <x v="1"/>
    <d v="1899-12-31T17:46:12"/>
    <x v="2"/>
    <s v="Non"/>
  </r>
  <r>
    <x v="339"/>
    <x v="1"/>
    <s v="CLI00010"/>
    <x v="2"/>
    <s v="PEST"/>
    <s v="11/04/19 09.06.45.0000"/>
    <s v="18/04/19 12.00.00.0000"/>
    <d v="2019-04-11T09:06:45"/>
    <d v="2019-04-18T12:00:00"/>
    <x v="2"/>
    <x v="1"/>
    <x v="1"/>
    <x v="1"/>
    <x v="1"/>
    <d v="1899-12-31T17:46:12"/>
    <x v="2"/>
    <s v="Non"/>
  </r>
  <r>
    <x v="355"/>
    <x v="2"/>
    <s v="CLI00021"/>
    <x v="0"/>
    <s v="PEST"/>
    <s v="11/04/19 09.06.47.0000"/>
    <s v="18/04/19 12.00.00.0000"/>
    <d v="2019-04-11T09:06:47"/>
    <d v="2019-04-18T12:00:00"/>
    <x v="2"/>
    <x v="1"/>
    <x v="0"/>
    <x v="0"/>
    <x v="1"/>
    <d v="1899-12-31T17:46:12"/>
    <x v="2"/>
    <s v="Non"/>
  </r>
  <r>
    <x v="28"/>
    <x v="2"/>
    <s v="CLI00021"/>
    <x v="0"/>
    <s v="PEST"/>
    <s v="11/04/19 09.06.52.0000"/>
    <s v="18/04/19 12.00.00.0000"/>
    <d v="2019-04-11T09:06:52"/>
    <d v="2019-04-18T12:00:00"/>
    <x v="2"/>
    <x v="1"/>
    <x v="0"/>
    <x v="0"/>
    <x v="1"/>
    <d v="1899-12-31T17:46:12"/>
    <x v="2"/>
    <s v="Non"/>
  </r>
  <r>
    <x v="97"/>
    <x v="1"/>
    <s v="CLI00010"/>
    <x v="2"/>
    <s v="PEST"/>
    <s v="11/04/19 09.06.53.0000"/>
    <s v="18/04/19 12.00.00.0000"/>
    <d v="2019-04-11T09:06:53"/>
    <d v="2019-04-18T12:00:00"/>
    <x v="2"/>
    <x v="1"/>
    <x v="1"/>
    <x v="1"/>
    <x v="1"/>
    <d v="1899-12-31T17:46:12"/>
    <x v="2"/>
    <s v="Non"/>
  </r>
  <r>
    <x v="41"/>
    <x v="2"/>
    <s v="CLI00021"/>
    <x v="0"/>
    <s v="PEST"/>
    <s v="11/04/19 09.06.55.0000"/>
    <s v="18/04/19 12.00.00.0000"/>
    <d v="2019-04-11T09:06:55"/>
    <d v="2019-04-18T12:00:00"/>
    <x v="2"/>
    <x v="1"/>
    <x v="0"/>
    <x v="0"/>
    <x v="1"/>
    <d v="1899-12-31T17:46:12"/>
    <x v="2"/>
    <s v="Non"/>
  </r>
  <r>
    <x v="356"/>
    <x v="1"/>
    <s v="CLI00079"/>
    <x v="3"/>
    <s v="PEST"/>
    <s v="11/04/19 09.06.57.0000"/>
    <s v="18/04/19 12.00.00.0000"/>
    <d v="2019-04-11T09:06:57"/>
    <d v="2019-04-18T12:00:00"/>
    <x v="2"/>
    <x v="1"/>
    <x v="2"/>
    <x v="2"/>
    <x v="1"/>
    <d v="1899-12-31T17:46:12"/>
    <x v="2"/>
    <s v="Non"/>
  </r>
  <r>
    <x v="357"/>
    <x v="8"/>
    <s v="CLI00010"/>
    <x v="2"/>
    <s v="PEST"/>
    <s v="11/04/19 09.06.57.0000"/>
    <s v="18/04/19 12.00.00.0000"/>
    <d v="2019-04-11T09:06:57"/>
    <d v="2019-04-18T12:00:00"/>
    <x v="2"/>
    <x v="1"/>
    <x v="1"/>
    <x v="1"/>
    <x v="1"/>
    <d v="1899-12-31T17:46:12"/>
    <x v="2"/>
    <s v="Non"/>
  </r>
  <r>
    <x v="358"/>
    <x v="1"/>
    <s v="CLI00021"/>
    <x v="0"/>
    <s v="MTG"/>
    <s v="11/04/19 09.07.01.0000"/>
    <s v="17/04/19 12.00.00.0000"/>
    <d v="2019-04-11T09:07:01"/>
    <d v="2019-04-17T12:00:00"/>
    <x v="4"/>
    <x v="0"/>
    <x v="0"/>
    <x v="0"/>
    <x v="1"/>
    <d v="1899-12-30T17:46:12"/>
    <x v="1"/>
    <s v="Non"/>
  </r>
  <r>
    <x v="359"/>
    <x v="15"/>
    <s v="CLI00018"/>
    <x v="5"/>
    <s v="PEST"/>
    <s v="11/04/19 09.07.03.0000"/>
    <s v="18/04/19 12.00.00.0000"/>
    <d v="2019-04-11T09:07:03"/>
    <d v="2019-04-18T12:00:00"/>
    <x v="2"/>
    <x v="1"/>
    <x v="2"/>
    <x v="2"/>
    <x v="1"/>
    <d v="1899-12-31T17:46:12"/>
    <x v="2"/>
    <s v="Non"/>
  </r>
  <r>
    <x v="360"/>
    <x v="2"/>
    <s v="CLI00021"/>
    <x v="0"/>
    <s v="PEST"/>
    <s v="11/04/19 09.07.04.0000"/>
    <s v="18/04/19 12.00.00.0000"/>
    <d v="2019-04-11T09:07:04"/>
    <d v="2019-04-18T12:00:00"/>
    <x v="2"/>
    <x v="1"/>
    <x v="0"/>
    <x v="0"/>
    <x v="1"/>
    <d v="1899-12-31T17:46:12"/>
    <x v="2"/>
    <s v="Non"/>
  </r>
  <r>
    <x v="361"/>
    <x v="1"/>
    <s v="CLI00079"/>
    <x v="3"/>
    <s v="PEST"/>
    <s v="11/04/19 09.07.06.0000"/>
    <s v="18/04/19 12.00.00.0000"/>
    <d v="2019-04-11T09:07:06"/>
    <d v="2019-04-18T12:00:00"/>
    <x v="2"/>
    <x v="1"/>
    <x v="2"/>
    <x v="2"/>
    <x v="1"/>
    <d v="1899-12-31T17:46:12"/>
    <x v="2"/>
    <s v="Non"/>
  </r>
  <r>
    <x v="348"/>
    <x v="1"/>
    <s v="CLI00021"/>
    <x v="0"/>
    <s v="PEST"/>
    <s v="11/04/19 09.07.07.0000"/>
    <s v="18/04/19 12.00.00.0000"/>
    <d v="2019-04-11T09:07:07"/>
    <d v="2019-04-18T12:00:00"/>
    <x v="2"/>
    <x v="1"/>
    <x v="0"/>
    <x v="0"/>
    <x v="1"/>
    <d v="1899-12-31T17:46:12"/>
    <x v="2"/>
    <s v="Non"/>
  </r>
  <r>
    <x v="219"/>
    <x v="1"/>
    <s v="CLI00043"/>
    <x v="1"/>
    <s v="PEST"/>
    <s v="11/04/19 09.07.11.0000"/>
    <s v="18/04/19 12.00.00.0000"/>
    <d v="2019-04-11T09:07:11"/>
    <d v="2019-04-18T12:00:00"/>
    <x v="2"/>
    <x v="1"/>
    <x v="0"/>
    <x v="0"/>
    <x v="1"/>
    <d v="1899-12-31T17:46:12"/>
    <x v="2"/>
    <s v="Non"/>
  </r>
  <r>
    <x v="362"/>
    <x v="10"/>
    <s v="CLI00049"/>
    <x v="7"/>
    <s v="PEST"/>
    <s v="11/04/19 09.08.45.0000"/>
    <s v="18/04/19 12.00.00.0000"/>
    <d v="2019-04-11T09:08:45"/>
    <d v="2019-04-18T12:00:00"/>
    <x v="2"/>
    <x v="1"/>
    <x v="3"/>
    <x v="4"/>
    <x v="1"/>
    <d v="1899-12-31T17:46:12"/>
    <x v="2"/>
    <s v="Non"/>
  </r>
  <r>
    <x v="363"/>
    <x v="6"/>
    <s v="CLI00021"/>
    <x v="0"/>
    <s v="PEST"/>
    <s v="11/04/19 09.13.44.0000"/>
    <s v="18/04/19 12.00.00.0000"/>
    <d v="2019-04-11T09:13:44"/>
    <d v="2019-04-18T12:00:00"/>
    <x v="2"/>
    <x v="1"/>
    <x v="0"/>
    <x v="0"/>
    <x v="1"/>
    <d v="1899-12-31T17:46:12"/>
    <x v="2"/>
    <s v="Non"/>
  </r>
  <r>
    <x v="364"/>
    <x v="1"/>
    <s v="CLI00079"/>
    <x v="3"/>
    <s v="PEST"/>
    <s v="11/04/19 09.15.20.0000"/>
    <s v="18/04/19 12.00.00.0000"/>
    <d v="2019-04-11T09:15:20"/>
    <d v="2019-04-18T12:00:00"/>
    <x v="2"/>
    <x v="1"/>
    <x v="2"/>
    <x v="2"/>
    <x v="1"/>
    <d v="1899-12-31T17:46:12"/>
    <x v="2"/>
    <s v="Non"/>
  </r>
  <r>
    <x v="365"/>
    <x v="6"/>
    <s v="CLI00049"/>
    <x v="7"/>
    <s v="PEST"/>
    <s v="11/04/19 09.16.52.0000"/>
    <s v="18/04/19 12.00.00.0000"/>
    <d v="2019-04-11T09:16:52"/>
    <d v="2019-04-18T12:00:00"/>
    <x v="2"/>
    <x v="1"/>
    <x v="3"/>
    <x v="4"/>
    <x v="1"/>
    <d v="1899-12-31T17:46:12"/>
    <x v="2"/>
    <s v="Non"/>
  </r>
  <r>
    <x v="366"/>
    <x v="4"/>
    <s v="CLI00010"/>
    <x v="2"/>
    <s v="PEST"/>
    <s v="11/04/19 09.17.32.0000"/>
    <s v="18/04/19 12.00.00.0000"/>
    <d v="2019-04-11T09:17:32"/>
    <d v="2019-04-18T12:00:00"/>
    <x v="2"/>
    <x v="1"/>
    <x v="1"/>
    <x v="1"/>
    <x v="1"/>
    <d v="1899-12-31T17:46:12"/>
    <x v="2"/>
    <s v="Non"/>
  </r>
  <r>
    <x v="290"/>
    <x v="1"/>
    <s v="CLI00021"/>
    <x v="0"/>
    <s v="PLLT"/>
    <s v="11/04/19 09.17.38.0000"/>
    <s v="18/04/19 12.00.00.0000"/>
    <d v="2019-04-11T09:17:38"/>
    <d v="2019-04-18T12:00:00"/>
    <x v="1"/>
    <x v="1"/>
    <x v="0"/>
    <x v="0"/>
    <x v="1"/>
    <d v="1899-12-31T17:46:12"/>
    <x v="2"/>
    <s v="Non"/>
  </r>
  <r>
    <x v="367"/>
    <x v="10"/>
    <s v="CLI00034"/>
    <x v="13"/>
    <s v="PLLT"/>
    <s v="11/04/19 09.18.07.0000"/>
    <s v="18/04/19 12.00.00.0000"/>
    <d v="2019-04-11T09:18:07"/>
    <d v="2019-04-18T12:00:00"/>
    <x v="1"/>
    <x v="1"/>
    <x v="3"/>
    <x v="4"/>
    <x v="1"/>
    <d v="1899-12-31T17:46:12"/>
    <x v="2"/>
    <s v="Non"/>
  </r>
  <r>
    <x v="368"/>
    <x v="4"/>
    <s v="CLI00021"/>
    <x v="0"/>
    <s v="PEST"/>
    <s v="11/04/19 09.29.29.0000"/>
    <s v="18/04/19 12.00.00.0000"/>
    <d v="2019-04-11T09:29:29"/>
    <d v="2019-04-18T12:00:00"/>
    <x v="2"/>
    <x v="1"/>
    <x v="0"/>
    <x v="0"/>
    <x v="1"/>
    <d v="1899-12-31T17:46:12"/>
    <x v="2"/>
    <s v="Non"/>
  </r>
  <r>
    <x v="369"/>
    <x v="10"/>
    <s v="CLI00049"/>
    <x v="7"/>
    <s v="PLLT"/>
    <s v="11/04/19 09.29.49.0000"/>
    <s v="18/04/19 12.00.00.0000"/>
    <d v="2019-04-11T09:29:49"/>
    <d v="2019-04-18T12:00:00"/>
    <x v="1"/>
    <x v="1"/>
    <x v="3"/>
    <x v="4"/>
    <x v="1"/>
    <d v="1899-12-31T17:46:12"/>
    <x v="2"/>
    <s v="Non"/>
  </r>
  <r>
    <x v="370"/>
    <x v="8"/>
    <s v="CLI00079"/>
    <x v="3"/>
    <s v="PEST"/>
    <s v="11/04/19 09.33.19.0000"/>
    <s v="18/04/19 12.00.00.0000"/>
    <d v="2019-04-11T09:33:19"/>
    <d v="2019-04-18T12:00:00"/>
    <x v="2"/>
    <x v="1"/>
    <x v="2"/>
    <x v="2"/>
    <x v="1"/>
    <d v="1899-12-31T17:46:12"/>
    <x v="2"/>
    <s v="Non"/>
  </r>
  <r>
    <x v="154"/>
    <x v="11"/>
    <s v="CLI00005"/>
    <x v="15"/>
    <s v="PEST"/>
    <s v="11/04/19 09.34.12.0000"/>
    <s v="18/04/19 12.00.00.0000"/>
    <d v="2019-04-11T09:34:12"/>
    <d v="2019-04-18T12:00:00"/>
    <x v="2"/>
    <x v="1"/>
    <x v="3"/>
    <x v="5"/>
    <x v="1"/>
    <d v="1899-12-31T17:46:12"/>
    <x v="2"/>
    <s v="Non"/>
  </r>
  <r>
    <x v="299"/>
    <x v="5"/>
    <s v="CLI00049"/>
    <x v="7"/>
    <s v="PEST"/>
    <s v="11/04/19 09.35.38.0000"/>
    <s v="18/04/19 12.00.00.0000"/>
    <d v="2019-04-11T09:35:38"/>
    <d v="2019-04-18T12:00:00"/>
    <x v="2"/>
    <x v="1"/>
    <x v="3"/>
    <x v="4"/>
    <x v="1"/>
    <d v="1899-12-31T17:46:12"/>
    <x v="2"/>
    <s v="Non"/>
  </r>
  <r>
    <x v="371"/>
    <x v="4"/>
    <s v="CLI00021"/>
    <x v="0"/>
    <s v="PEST"/>
    <s v="11/04/19 09.35.55.0000"/>
    <s v="18/04/19 12.00.00.0000"/>
    <d v="2019-04-11T09:35:55"/>
    <d v="2019-04-18T12:00:00"/>
    <x v="2"/>
    <x v="1"/>
    <x v="0"/>
    <x v="0"/>
    <x v="1"/>
    <d v="1899-12-31T17:46:12"/>
    <x v="2"/>
    <s v="Non"/>
  </r>
  <r>
    <x v="372"/>
    <x v="0"/>
    <s v="CLI00010"/>
    <x v="2"/>
    <s v="PEST"/>
    <s v="11/04/19 09.38.44.0000"/>
    <s v="18/04/19 12.00.00.0000"/>
    <d v="2019-04-11T09:38:44"/>
    <d v="2019-04-18T12:00:00"/>
    <x v="2"/>
    <x v="1"/>
    <x v="1"/>
    <x v="1"/>
    <x v="1"/>
    <d v="1899-12-31T17:46:12"/>
    <x v="2"/>
    <s v="Non"/>
  </r>
  <r>
    <x v="373"/>
    <x v="3"/>
    <s v="CLI00087"/>
    <x v="4"/>
    <s v="PLLT"/>
    <s v="11/04/19 09.40.39.0000"/>
    <s v="18/04/19 12.00.00.0000"/>
    <d v="2019-04-11T09:40:39"/>
    <d v="2019-04-18T12:00:00"/>
    <x v="1"/>
    <x v="1"/>
    <x v="2"/>
    <x v="3"/>
    <x v="1"/>
    <d v="1899-12-31T17:46:12"/>
    <x v="2"/>
    <s v="Non"/>
  </r>
  <r>
    <x v="355"/>
    <x v="9"/>
    <s v="CLI00021"/>
    <x v="0"/>
    <s v="PEST"/>
    <s v="11/04/19 09.44.01.0000"/>
    <s v="18/04/19 12.00.00.0000"/>
    <d v="2019-04-11T09:44:01"/>
    <d v="2019-04-18T12:00:00"/>
    <x v="2"/>
    <x v="1"/>
    <x v="0"/>
    <x v="0"/>
    <x v="1"/>
    <d v="1899-12-31T17:46:12"/>
    <x v="2"/>
    <s v="Non"/>
  </r>
  <r>
    <x v="197"/>
    <x v="4"/>
    <s v="CLI00043"/>
    <x v="1"/>
    <s v="PEST"/>
    <s v="11/04/19 09.44.50.0000"/>
    <s v="18/04/19 12.00.00.0000"/>
    <d v="2019-04-11T09:44:50"/>
    <d v="2019-04-18T12:00:00"/>
    <x v="2"/>
    <x v="1"/>
    <x v="0"/>
    <x v="0"/>
    <x v="1"/>
    <d v="1899-12-31T17:46:12"/>
    <x v="2"/>
    <s v="Non"/>
  </r>
  <r>
    <x v="374"/>
    <x v="9"/>
    <s v="CLI00021"/>
    <x v="0"/>
    <s v="PEST"/>
    <s v="11/04/19 09.46.04.0000"/>
    <s v="18/04/19 12.00.00.0000"/>
    <d v="2019-04-11T09:46:04"/>
    <d v="2019-04-18T12:00:00"/>
    <x v="2"/>
    <x v="1"/>
    <x v="0"/>
    <x v="0"/>
    <x v="1"/>
    <d v="1899-12-31T17:46:12"/>
    <x v="2"/>
    <s v="Non"/>
  </r>
  <r>
    <x v="375"/>
    <x v="4"/>
    <s v="CLI00021"/>
    <x v="0"/>
    <s v="NTR"/>
    <s v="11/04/19 09.49.39.0000"/>
    <s v="16/04/19 12.00.00.0000"/>
    <d v="2019-04-11T09:49:39"/>
    <d v="2019-04-16T12:00:00"/>
    <x v="3"/>
    <x v="0"/>
    <x v="0"/>
    <x v="0"/>
    <x v="0"/>
    <d v="1899-12-30T00:00:00"/>
    <x v="0"/>
    <s v="Non"/>
  </r>
  <r>
    <x v="64"/>
    <x v="9"/>
    <s v="CLI00021"/>
    <x v="0"/>
    <s v="PEST"/>
    <s v="11/04/19 09.49.47.0000"/>
    <s v="18/04/19 12.00.00.0000"/>
    <d v="2019-04-11T09:49:47"/>
    <d v="2019-04-18T12:00:00"/>
    <x v="2"/>
    <x v="1"/>
    <x v="0"/>
    <x v="0"/>
    <x v="1"/>
    <d v="1899-12-31T17:46:12"/>
    <x v="2"/>
    <s v="Non"/>
  </r>
  <r>
    <x v="376"/>
    <x v="11"/>
    <s v="CLI00009"/>
    <x v="8"/>
    <s v="PEST"/>
    <s v="11/04/19 09.50.16.0000"/>
    <s v="18/04/19 12.00.00.0000"/>
    <d v="2019-04-11T09:50:16"/>
    <d v="2019-04-18T12:00:00"/>
    <x v="2"/>
    <x v="1"/>
    <x v="3"/>
    <x v="4"/>
    <x v="1"/>
    <d v="1899-12-31T17:46:12"/>
    <x v="2"/>
    <s v="Non"/>
  </r>
  <r>
    <x v="377"/>
    <x v="6"/>
    <s v="CLI00083"/>
    <x v="11"/>
    <s v="PLLT"/>
    <s v="11/04/19 09.53.14.0000"/>
    <s v="18/04/19 12.00.00.0000"/>
    <d v="2019-04-11T09:53:14"/>
    <d v="2019-04-18T12:00:00"/>
    <x v="1"/>
    <x v="1"/>
    <x v="2"/>
    <x v="2"/>
    <x v="1"/>
    <d v="1899-12-31T17:46:12"/>
    <x v="2"/>
    <s v="Non"/>
  </r>
  <r>
    <x v="378"/>
    <x v="5"/>
    <s v="CLI00018"/>
    <x v="5"/>
    <s v="NTR"/>
    <s v="11/04/19 09.53.37.0000"/>
    <s v="16/04/19 12.00.00.0000"/>
    <d v="2019-04-11T09:53:37"/>
    <d v="2019-04-16T12:00:00"/>
    <x v="3"/>
    <x v="0"/>
    <x v="2"/>
    <x v="2"/>
    <x v="0"/>
    <d v="1899-12-30T00:00:00"/>
    <x v="0"/>
    <s v="Non"/>
  </r>
  <r>
    <x v="328"/>
    <x v="4"/>
    <s v="CLI00079"/>
    <x v="3"/>
    <s v="PEST"/>
    <s v="11/04/19 09.57.13.0000"/>
    <s v="18/04/19 12.00.00.0000"/>
    <d v="2019-04-11T09:57:13"/>
    <d v="2019-04-18T12:00:00"/>
    <x v="2"/>
    <x v="1"/>
    <x v="2"/>
    <x v="2"/>
    <x v="1"/>
    <d v="1899-12-31T17:46:12"/>
    <x v="2"/>
    <s v="Non"/>
  </r>
  <r>
    <x v="246"/>
    <x v="4"/>
    <s v="CLI00079"/>
    <x v="3"/>
    <s v="PEST"/>
    <s v="11/04/19 09.57.35.0000"/>
    <s v="18/04/19 12.00.00.0000"/>
    <d v="2019-04-11T09:57:35"/>
    <d v="2019-04-18T12:00:00"/>
    <x v="2"/>
    <x v="1"/>
    <x v="2"/>
    <x v="2"/>
    <x v="1"/>
    <d v="1899-12-31T17:46:12"/>
    <x v="2"/>
    <s v="Non"/>
  </r>
  <r>
    <x v="34"/>
    <x v="4"/>
    <s v="CLI00043"/>
    <x v="1"/>
    <s v="NTR"/>
    <s v="11/04/19 10.00.52.0000"/>
    <s v="16/04/19 12.00.00.0000"/>
    <d v="2019-04-11T10:00:52"/>
    <d v="2019-04-16T12:00:00"/>
    <x v="3"/>
    <x v="0"/>
    <x v="0"/>
    <x v="0"/>
    <x v="0"/>
    <d v="1899-12-30T00:00:00"/>
    <x v="0"/>
    <s v="Non"/>
  </r>
  <r>
    <x v="265"/>
    <x v="12"/>
    <s v="CLI00021"/>
    <x v="0"/>
    <s v="MTG"/>
    <s v="11/04/19 10.03.59.0000"/>
    <s v="17/04/19 12.00.00.0000"/>
    <d v="2019-04-11T10:03:59"/>
    <d v="2019-04-17T12:00:00"/>
    <x v="4"/>
    <x v="0"/>
    <x v="0"/>
    <x v="0"/>
    <x v="1"/>
    <d v="1899-12-30T17:46:12"/>
    <x v="1"/>
    <s v="Non"/>
  </r>
  <r>
    <x v="71"/>
    <x v="6"/>
    <s v="CLI00010"/>
    <x v="2"/>
    <s v="PEST"/>
    <s v="11/04/19 10.06.40.0000"/>
    <s v="18/04/19 12.00.00.0000"/>
    <d v="2019-04-11T10:06:40"/>
    <d v="2019-04-18T12:00:00"/>
    <x v="2"/>
    <x v="1"/>
    <x v="1"/>
    <x v="1"/>
    <x v="1"/>
    <d v="1899-12-31T17:46:12"/>
    <x v="2"/>
    <s v="Non"/>
  </r>
  <r>
    <x v="356"/>
    <x v="4"/>
    <s v="CLI00079"/>
    <x v="3"/>
    <s v="PEST"/>
    <s v="11/04/19 10.07.40.0000"/>
    <s v="18/04/19 12.00.00.0000"/>
    <d v="2019-04-11T10:07:40"/>
    <d v="2019-04-18T12:00:00"/>
    <x v="2"/>
    <x v="1"/>
    <x v="2"/>
    <x v="2"/>
    <x v="1"/>
    <d v="1899-12-31T17:46:12"/>
    <x v="2"/>
    <s v="Non"/>
  </r>
  <r>
    <x v="379"/>
    <x v="10"/>
    <s v="CLI00018"/>
    <x v="5"/>
    <s v="NTR"/>
    <s v="11/04/19 10.07.45.0000"/>
    <s v="16/04/19 12.00.00.0000"/>
    <d v="2019-04-11T10:07:45"/>
    <d v="2019-04-16T12:00:00"/>
    <x v="3"/>
    <x v="0"/>
    <x v="2"/>
    <x v="2"/>
    <x v="0"/>
    <d v="1899-12-30T00:00:00"/>
    <x v="0"/>
    <s v="Non"/>
  </r>
  <r>
    <x v="380"/>
    <x v="18"/>
    <s v="CLI00018"/>
    <x v="5"/>
    <s v="PLLT"/>
    <s v="11/04/19 10.13.06.0000"/>
    <s v="18/04/19 12.00.00.0000"/>
    <d v="2019-04-11T10:13:06"/>
    <d v="2019-04-18T12:00:00"/>
    <x v="1"/>
    <x v="1"/>
    <x v="2"/>
    <x v="2"/>
    <x v="1"/>
    <d v="1899-12-31T17:46:12"/>
    <x v="2"/>
    <s v="Non"/>
  </r>
  <r>
    <x v="381"/>
    <x v="6"/>
    <s v="CLI00010"/>
    <x v="2"/>
    <s v="PEST"/>
    <s v="11/04/19 10.14.10.0000"/>
    <s v="18/04/19 12.00.00.0000"/>
    <d v="2019-04-11T10:14:10"/>
    <d v="2019-04-18T12:00:00"/>
    <x v="2"/>
    <x v="1"/>
    <x v="1"/>
    <x v="1"/>
    <x v="1"/>
    <d v="1899-12-31T17:46:12"/>
    <x v="2"/>
    <s v="Non"/>
  </r>
  <r>
    <x v="343"/>
    <x v="4"/>
    <s v="CLI00021"/>
    <x v="0"/>
    <s v="PEST"/>
    <s v="11/04/19 10.15.50.0000"/>
    <s v="18/04/19 12.00.00.0000"/>
    <d v="2019-04-11T10:15:50"/>
    <d v="2019-04-18T12:00:00"/>
    <x v="2"/>
    <x v="1"/>
    <x v="0"/>
    <x v="0"/>
    <x v="1"/>
    <d v="1899-12-31T17:46:12"/>
    <x v="2"/>
    <s v="Non"/>
  </r>
  <r>
    <x v="382"/>
    <x v="6"/>
    <s v="CLI00010"/>
    <x v="2"/>
    <s v="PEST"/>
    <s v="11/04/19 10.17.01.0000"/>
    <s v="18/04/19 12.00.00.0000"/>
    <d v="2019-04-11T10:17:01"/>
    <d v="2019-04-18T12:00:00"/>
    <x v="2"/>
    <x v="1"/>
    <x v="1"/>
    <x v="1"/>
    <x v="1"/>
    <d v="1899-12-31T17:46:12"/>
    <x v="2"/>
    <s v="Non"/>
  </r>
  <r>
    <x v="383"/>
    <x v="5"/>
    <s v="CLI00049"/>
    <x v="7"/>
    <s v="PEST"/>
    <s v="11/04/19 10.21.08.0000"/>
    <s v="18/04/19 12.00.00.0000"/>
    <d v="2019-04-11T10:21:08"/>
    <d v="2019-04-18T12:00:00"/>
    <x v="2"/>
    <x v="1"/>
    <x v="3"/>
    <x v="4"/>
    <x v="1"/>
    <d v="1899-12-31T17:46:12"/>
    <x v="2"/>
    <s v="Non"/>
  </r>
  <r>
    <x v="384"/>
    <x v="18"/>
    <s v="CLI00018"/>
    <x v="5"/>
    <s v="PEST"/>
    <s v="11/04/19 10.21.15.0000"/>
    <s v="18/04/19 12.00.00.0000"/>
    <d v="2019-04-11T10:21:15"/>
    <d v="2019-04-18T12:00:00"/>
    <x v="2"/>
    <x v="1"/>
    <x v="2"/>
    <x v="2"/>
    <x v="1"/>
    <d v="1899-12-31T17:46:12"/>
    <x v="2"/>
    <s v="Non"/>
  </r>
  <r>
    <x v="148"/>
    <x v="4"/>
    <s v="CLI00043"/>
    <x v="1"/>
    <s v="NTR"/>
    <s v="11/04/19 10.23.52.0000"/>
    <s v="16/04/19 12.00.00.0000"/>
    <d v="2019-04-11T10:23:52"/>
    <d v="2019-04-16T12:00:00"/>
    <x v="3"/>
    <x v="0"/>
    <x v="0"/>
    <x v="0"/>
    <x v="0"/>
    <d v="1899-12-30T00:00:00"/>
    <x v="0"/>
    <s v="Non"/>
  </r>
  <r>
    <x v="95"/>
    <x v="4"/>
    <s v="CLI00043"/>
    <x v="1"/>
    <s v="PEST"/>
    <s v="11/04/19 10.24.30.0000"/>
    <s v="18/04/19 12.00.00.0000"/>
    <d v="2019-04-11T10:24:30"/>
    <d v="2019-04-18T12:00:00"/>
    <x v="2"/>
    <x v="1"/>
    <x v="0"/>
    <x v="0"/>
    <x v="1"/>
    <d v="1899-12-31T17:46:12"/>
    <x v="2"/>
    <s v="Non"/>
  </r>
  <r>
    <x v="385"/>
    <x v="6"/>
    <s v="CLI00010"/>
    <x v="2"/>
    <s v="PEST"/>
    <s v="11/04/19 10.25.47.0000"/>
    <s v="18/04/19 12.00.00.0000"/>
    <d v="2019-04-11T10:25:47"/>
    <d v="2019-04-18T12:00:00"/>
    <x v="2"/>
    <x v="1"/>
    <x v="1"/>
    <x v="1"/>
    <x v="1"/>
    <d v="1899-12-31T17:46:12"/>
    <x v="2"/>
    <s v="Non"/>
  </r>
  <r>
    <x v="386"/>
    <x v="10"/>
    <s v="CLI00009"/>
    <x v="8"/>
    <s v="PEST"/>
    <s v="11/04/19 10.26.02.0000"/>
    <s v="18/04/19 12.00.00.0000"/>
    <d v="2019-04-11T10:26:02"/>
    <d v="2019-04-18T12:00:00"/>
    <x v="2"/>
    <x v="1"/>
    <x v="3"/>
    <x v="4"/>
    <x v="1"/>
    <d v="1899-12-31T17:46:12"/>
    <x v="2"/>
    <s v="Non"/>
  </r>
  <r>
    <x v="387"/>
    <x v="3"/>
    <s v="CLI00083"/>
    <x v="11"/>
    <s v="PEST"/>
    <s v="11/04/19 10.28.03.0000"/>
    <s v="18/04/19 12.00.00.0000"/>
    <d v="2019-04-11T10:28:03"/>
    <d v="2019-04-18T12:00:00"/>
    <x v="2"/>
    <x v="1"/>
    <x v="2"/>
    <x v="2"/>
    <x v="1"/>
    <d v="1899-12-31T17:46:12"/>
    <x v="2"/>
    <s v="Non"/>
  </r>
  <r>
    <x v="345"/>
    <x v="10"/>
    <s v="CLI00018"/>
    <x v="5"/>
    <s v="NTR"/>
    <s v="11/04/19 10.31.34.0000"/>
    <s v="16/04/19 12.00.00.0000"/>
    <d v="2019-04-11T10:31:34"/>
    <d v="2019-04-16T12:00:00"/>
    <x v="3"/>
    <x v="0"/>
    <x v="2"/>
    <x v="2"/>
    <x v="0"/>
    <d v="1899-12-30T00:00:00"/>
    <x v="0"/>
    <s v="Non"/>
  </r>
  <r>
    <x v="388"/>
    <x v="18"/>
    <s v="CLI00049"/>
    <x v="7"/>
    <s v="PEST"/>
    <s v="11/04/19 10.31.50.0000"/>
    <s v="18/04/19 12.00.00.0000"/>
    <d v="2019-04-11T10:31:50"/>
    <d v="2019-04-18T12:00:00"/>
    <x v="2"/>
    <x v="1"/>
    <x v="3"/>
    <x v="4"/>
    <x v="1"/>
    <d v="1899-12-31T17:46:12"/>
    <x v="2"/>
    <s v="Non"/>
  </r>
  <r>
    <x v="254"/>
    <x v="3"/>
    <s v="CLI00043"/>
    <x v="1"/>
    <s v="PEST"/>
    <s v="11/04/19 10.33.31.0000"/>
    <s v="18/04/19 12.00.00.0000"/>
    <d v="2019-04-11T10:33:31"/>
    <d v="2019-04-18T12:00:00"/>
    <x v="2"/>
    <x v="1"/>
    <x v="0"/>
    <x v="0"/>
    <x v="1"/>
    <d v="1899-12-31T17:46:12"/>
    <x v="2"/>
    <s v="Non"/>
  </r>
  <r>
    <x v="389"/>
    <x v="9"/>
    <s v="CLI00087"/>
    <x v="4"/>
    <s v="PEST"/>
    <s v="11/04/19 10.34.43.0000"/>
    <s v="18/04/19 12.00.00.0000"/>
    <d v="2019-04-11T10:34:43"/>
    <d v="2019-04-18T12:00:00"/>
    <x v="2"/>
    <x v="1"/>
    <x v="2"/>
    <x v="3"/>
    <x v="1"/>
    <d v="1899-12-31T17:46:12"/>
    <x v="2"/>
    <s v="Non"/>
  </r>
  <r>
    <x v="390"/>
    <x v="3"/>
    <s v="CLI00010"/>
    <x v="2"/>
    <s v="PLLT"/>
    <s v="11/04/19 10.35.51.0000"/>
    <s v="18/04/19 12.00.00.0000"/>
    <d v="2019-04-11T10:35:51"/>
    <d v="2019-04-18T12:00:00"/>
    <x v="1"/>
    <x v="1"/>
    <x v="1"/>
    <x v="1"/>
    <x v="1"/>
    <d v="1899-12-31T17:46:12"/>
    <x v="2"/>
    <s v="Non"/>
  </r>
  <r>
    <x v="174"/>
    <x v="6"/>
    <s v="CLI00020"/>
    <x v="6"/>
    <s v="PEST"/>
    <s v="11/04/19 10.39.14.0000"/>
    <s v="18/04/19 12.00.00.0000"/>
    <d v="2019-04-11T10:39:14"/>
    <d v="2019-04-18T12:00:00"/>
    <x v="2"/>
    <x v="1"/>
    <x v="2"/>
    <x v="2"/>
    <x v="1"/>
    <d v="1899-12-31T17:46:12"/>
    <x v="2"/>
    <s v="Non"/>
  </r>
  <r>
    <x v="391"/>
    <x v="9"/>
    <s v="CLI00087"/>
    <x v="4"/>
    <s v="PEST"/>
    <s v="11/04/19 10.40.08.0000"/>
    <s v="18/04/19 12.00.00.0000"/>
    <d v="2019-04-11T10:40:08"/>
    <d v="2019-04-18T12:00:00"/>
    <x v="2"/>
    <x v="1"/>
    <x v="2"/>
    <x v="3"/>
    <x v="1"/>
    <d v="1899-12-31T17:46:12"/>
    <x v="2"/>
    <s v="Non"/>
  </r>
  <r>
    <x v="392"/>
    <x v="6"/>
    <s v="CLI00043"/>
    <x v="1"/>
    <s v="PEST"/>
    <s v="11/04/19 10.42.44.0000"/>
    <s v="18/04/19 12.00.00.0000"/>
    <d v="2019-04-11T10:42:44"/>
    <d v="2019-04-18T12:00:00"/>
    <x v="2"/>
    <x v="1"/>
    <x v="0"/>
    <x v="0"/>
    <x v="1"/>
    <d v="1899-12-31T17:46:12"/>
    <x v="2"/>
    <s v="Non"/>
  </r>
  <r>
    <x v="67"/>
    <x v="9"/>
    <s v="CLI00021"/>
    <x v="0"/>
    <s v="PEST"/>
    <s v="11/04/19 10.43.03.0000"/>
    <s v="18/04/19 12.00.00.0000"/>
    <d v="2019-04-11T10:43:03"/>
    <d v="2019-04-18T12:00:00"/>
    <x v="2"/>
    <x v="1"/>
    <x v="0"/>
    <x v="0"/>
    <x v="1"/>
    <d v="1899-12-31T17:46:12"/>
    <x v="2"/>
    <s v="Non"/>
  </r>
  <r>
    <x v="156"/>
    <x v="4"/>
    <s v="CLI00043"/>
    <x v="1"/>
    <s v="PEST"/>
    <s v="11/04/19 10.43.10.0000"/>
    <s v="18/04/19 12.00.00.0000"/>
    <d v="2019-04-11T10:43:10"/>
    <d v="2019-04-18T12:00:00"/>
    <x v="2"/>
    <x v="1"/>
    <x v="0"/>
    <x v="0"/>
    <x v="1"/>
    <d v="1899-12-31T17:46:12"/>
    <x v="2"/>
    <s v="Non"/>
  </r>
  <r>
    <x v="1"/>
    <x v="6"/>
    <s v="CLI00043"/>
    <x v="1"/>
    <s v="PLLT"/>
    <s v="11/04/19 10.45.46.0000"/>
    <s v="18/04/19 12.00.00.0000"/>
    <d v="2019-04-11T10:45:46"/>
    <d v="2019-04-18T12:00:00"/>
    <x v="1"/>
    <x v="1"/>
    <x v="0"/>
    <x v="0"/>
    <x v="1"/>
    <d v="1899-12-31T17:46:12"/>
    <x v="2"/>
    <s v="Non"/>
  </r>
  <r>
    <x v="110"/>
    <x v="6"/>
    <s v="CLI00010"/>
    <x v="2"/>
    <s v="PEST"/>
    <s v="11/04/19 10.48.13.0000"/>
    <s v="18/04/19 12.00.00.0000"/>
    <d v="2019-04-11T10:48:13"/>
    <d v="2019-04-18T12:00:00"/>
    <x v="2"/>
    <x v="1"/>
    <x v="1"/>
    <x v="1"/>
    <x v="1"/>
    <d v="1899-12-31T17:46:12"/>
    <x v="2"/>
    <s v="Non"/>
  </r>
  <r>
    <x v="339"/>
    <x v="4"/>
    <s v="CLI00010"/>
    <x v="2"/>
    <s v="PEST"/>
    <s v="11/04/19 10.50.21.0000"/>
    <s v="18/04/19 12.00.00.0000"/>
    <d v="2019-04-11T10:50:21"/>
    <d v="2019-04-18T12:00:00"/>
    <x v="2"/>
    <x v="1"/>
    <x v="1"/>
    <x v="1"/>
    <x v="1"/>
    <d v="1899-12-31T17:46:12"/>
    <x v="2"/>
    <s v="Non"/>
  </r>
  <r>
    <x v="65"/>
    <x v="4"/>
    <s v="CLI00079"/>
    <x v="3"/>
    <s v="PEST"/>
    <s v="11/04/19 10.51.15.0000"/>
    <s v="18/04/19 12.00.00.0000"/>
    <d v="2019-04-11T10:51:15"/>
    <d v="2019-04-18T12:00:00"/>
    <x v="2"/>
    <x v="1"/>
    <x v="2"/>
    <x v="2"/>
    <x v="1"/>
    <d v="1899-12-31T17:46:12"/>
    <x v="2"/>
    <s v="Non"/>
  </r>
  <r>
    <x v="393"/>
    <x v="4"/>
    <s v="CLI00043"/>
    <x v="1"/>
    <s v="PEST"/>
    <s v="11/04/19 10.51.31.0000"/>
    <s v="18/04/19 12.00.00.0000"/>
    <d v="2019-04-11T10:51:31"/>
    <d v="2019-04-18T12:00:00"/>
    <x v="2"/>
    <x v="1"/>
    <x v="0"/>
    <x v="0"/>
    <x v="1"/>
    <d v="1899-12-31T17:46:12"/>
    <x v="2"/>
    <s v="Non"/>
  </r>
  <r>
    <x v="386"/>
    <x v="11"/>
    <s v="CLI00009"/>
    <x v="8"/>
    <s v="PEST"/>
    <s v="11/04/19 10.54.11.0000"/>
    <s v="18/04/19 12.00.00.0000"/>
    <d v="2019-04-11T10:54:11"/>
    <d v="2019-04-18T12:00:00"/>
    <x v="2"/>
    <x v="1"/>
    <x v="3"/>
    <x v="4"/>
    <x v="1"/>
    <d v="1899-12-31T17:46:12"/>
    <x v="2"/>
    <s v="Non"/>
  </r>
  <r>
    <x v="394"/>
    <x v="7"/>
    <s v="CLI00021"/>
    <x v="0"/>
    <s v="PEST"/>
    <s v="11/04/19 10.56.28.0000"/>
    <s v="18/04/19 12.00.00.0000"/>
    <d v="2019-04-11T10:56:28"/>
    <d v="2019-04-18T12:00:00"/>
    <x v="2"/>
    <x v="1"/>
    <x v="0"/>
    <x v="0"/>
    <x v="1"/>
    <d v="1899-12-31T17:46:12"/>
    <x v="2"/>
    <s v="Non"/>
  </r>
  <r>
    <x v="208"/>
    <x v="6"/>
    <s v="CLI00043"/>
    <x v="1"/>
    <s v="PEST"/>
    <s v="11/04/19 10.58.12.0000"/>
    <s v="18/04/19 12.00.00.0000"/>
    <d v="2019-04-11T10:58:12"/>
    <d v="2019-04-18T12:00:00"/>
    <x v="2"/>
    <x v="1"/>
    <x v="0"/>
    <x v="0"/>
    <x v="1"/>
    <d v="1899-12-31T17:46:12"/>
    <x v="2"/>
    <s v="Non"/>
  </r>
  <r>
    <x v="30"/>
    <x v="3"/>
    <s v="CLI00021"/>
    <x v="0"/>
    <s v="MTX"/>
    <s v="11/04/19 10.59.57.0000"/>
    <s v="12/04/19 12.00.00.0000"/>
    <d v="2019-04-11T10:59:57"/>
    <d v="2019-04-12T12:00:00"/>
    <x v="5"/>
    <x v="2"/>
    <x v="0"/>
    <x v="0"/>
    <x v="0"/>
    <d v="1899-12-30T00:00:00"/>
    <x v="0"/>
    <s v="Non"/>
  </r>
  <r>
    <x v="395"/>
    <x v="13"/>
    <s v="CLI00018"/>
    <x v="5"/>
    <s v="NTR"/>
    <s v="11/04/19 11.01.04.0000"/>
    <s v="16/04/19 12.00.00.0000"/>
    <d v="2019-04-11T11:01:04"/>
    <d v="2019-04-16T12:00:00"/>
    <x v="3"/>
    <x v="0"/>
    <x v="2"/>
    <x v="2"/>
    <x v="0"/>
    <d v="1899-12-30T00:00:00"/>
    <x v="0"/>
    <s v="Non"/>
  </r>
  <r>
    <x v="139"/>
    <x v="9"/>
    <s v="CLI00021"/>
    <x v="0"/>
    <s v="PLLT"/>
    <s v="11/04/19 11.01.42.0000"/>
    <s v="18/04/19 12.00.00.0000"/>
    <d v="2019-04-11T11:01:42"/>
    <d v="2019-04-18T12:00:00"/>
    <x v="1"/>
    <x v="1"/>
    <x v="0"/>
    <x v="0"/>
    <x v="1"/>
    <d v="1899-12-31T17:46:12"/>
    <x v="2"/>
    <s v="Non"/>
  </r>
  <r>
    <x v="328"/>
    <x v="8"/>
    <s v="CLI00079"/>
    <x v="3"/>
    <s v="PEST"/>
    <s v="11/04/19 11.01.53.0000"/>
    <s v="18/04/19 12.00.00.0000"/>
    <d v="2019-04-11T11:01:53"/>
    <d v="2019-04-18T12:00:00"/>
    <x v="2"/>
    <x v="1"/>
    <x v="2"/>
    <x v="2"/>
    <x v="1"/>
    <d v="1899-12-31T17:46:12"/>
    <x v="2"/>
    <s v="Non"/>
  </r>
  <r>
    <x v="396"/>
    <x v="10"/>
    <s v="CLI00091"/>
    <x v="10"/>
    <s v="PLLT"/>
    <s v="11/04/19 11.08.15.0000"/>
    <s v="18/04/19 12.00.00.0000"/>
    <d v="2019-04-11T11:08:15"/>
    <d v="2019-04-18T12:00:00"/>
    <x v="1"/>
    <x v="1"/>
    <x v="3"/>
    <x v="5"/>
    <x v="1"/>
    <d v="1899-12-31T17:46:12"/>
    <x v="2"/>
    <s v="Non"/>
  </r>
  <r>
    <x v="219"/>
    <x v="6"/>
    <s v="CLI00043"/>
    <x v="1"/>
    <s v="PLLT"/>
    <s v="11/04/19 11.08.47.0000"/>
    <s v="18/04/19 12.00.00.0000"/>
    <d v="2019-04-11T11:08:47"/>
    <d v="2019-04-18T12:00:00"/>
    <x v="1"/>
    <x v="1"/>
    <x v="0"/>
    <x v="0"/>
    <x v="1"/>
    <d v="1899-12-31T17:46:12"/>
    <x v="2"/>
    <s v="Non"/>
  </r>
  <r>
    <x v="116"/>
    <x v="16"/>
    <s v="CLI00021"/>
    <x v="0"/>
    <s v="PEST"/>
    <s v="11/04/19 11.10.34.0000"/>
    <s v="18/04/19 12.00.00.0000"/>
    <d v="2019-04-11T11:10:34"/>
    <d v="2019-04-18T12:00:00"/>
    <x v="2"/>
    <x v="1"/>
    <x v="0"/>
    <x v="0"/>
    <x v="1"/>
    <d v="1899-12-31T17:46:12"/>
    <x v="2"/>
    <s v="Non"/>
  </r>
  <r>
    <x v="397"/>
    <x v="6"/>
    <s v="CLI00020"/>
    <x v="6"/>
    <s v="PLLT"/>
    <s v="11/04/19 11.11.12.0000"/>
    <s v="18/04/19 12.00.00.0000"/>
    <d v="2019-04-11T11:11:12"/>
    <d v="2019-04-18T12:00:00"/>
    <x v="1"/>
    <x v="1"/>
    <x v="2"/>
    <x v="2"/>
    <x v="1"/>
    <d v="1899-12-31T17:46:12"/>
    <x v="2"/>
    <s v="Non"/>
  </r>
  <r>
    <x v="192"/>
    <x v="4"/>
    <s v="CLI00079"/>
    <x v="3"/>
    <s v="PEST"/>
    <s v="11/04/19 11.11.38.0000"/>
    <s v="18/04/19 12.00.00.0000"/>
    <d v="2019-04-11T11:11:38"/>
    <d v="2019-04-18T12:00:00"/>
    <x v="2"/>
    <x v="1"/>
    <x v="2"/>
    <x v="2"/>
    <x v="1"/>
    <d v="1899-12-31T17:46:12"/>
    <x v="2"/>
    <s v="Non"/>
  </r>
  <r>
    <x v="398"/>
    <x v="13"/>
    <s v="CLI00049"/>
    <x v="7"/>
    <s v="NTR"/>
    <s v="11/04/19 11.12.30.0000"/>
    <s v="16/04/19 12.00.00.0000"/>
    <d v="2019-04-11T11:12:30"/>
    <d v="2019-04-16T12:00:00"/>
    <x v="3"/>
    <x v="0"/>
    <x v="3"/>
    <x v="4"/>
    <x v="0"/>
    <d v="1899-12-30T00:00:00"/>
    <x v="0"/>
    <s v="Non"/>
  </r>
  <r>
    <x v="79"/>
    <x v="4"/>
    <s v="CLI00043"/>
    <x v="1"/>
    <s v="PEST"/>
    <s v="11/04/19 11.15.28.0000"/>
    <s v="18/04/19 12.00.00.0000"/>
    <d v="2019-04-11T11:15:28"/>
    <d v="2019-04-18T12:00:00"/>
    <x v="2"/>
    <x v="1"/>
    <x v="0"/>
    <x v="0"/>
    <x v="1"/>
    <d v="1899-12-31T17:46:12"/>
    <x v="2"/>
    <s v="Non"/>
  </r>
  <r>
    <x v="51"/>
    <x v="7"/>
    <s v="CLI00021"/>
    <x v="0"/>
    <s v="NTR"/>
    <s v="11/04/19 11.16.00.0000"/>
    <s v="16/04/19 12.00.00.0000"/>
    <d v="2019-04-11T11:16:00"/>
    <d v="2019-04-16T12:00:00"/>
    <x v="3"/>
    <x v="0"/>
    <x v="0"/>
    <x v="0"/>
    <x v="0"/>
    <d v="1899-12-30T00:00:00"/>
    <x v="0"/>
    <s v="Non"/>
  </r>
  <r>
    <x v="399"/>
    <x v="3"/>
    <s v="CLI00079"/>
    <x v="3"/>
    <s v="MTG"/>
    <s v="11/04/19 11.20.11.0000"/>
    <s v="17/04/19 12.00.00.0000"/>
    <d v="2019-04-11T11:20:11"/>
    <d v="2019-04-17T12:00:00"/>
    <x v="4"/>
    <x v="0"/>
    <x v="2"/>
    <x v="2"/>
    <x v="1"/>
    <d v="1899-12-30T17:46:12"/>
    <x v="1"/>
    <s v="Non"/>
  </r>
  <r>
    <x v="81"/>
    <x v="4"/>
    <s v="CLI00079"/>
    <x v="3"/>
    <s v="PEST"/>
    <s v="11/04/19 11.20.21.0000"/>
    <s v="18/04/19 12.00.00.0000"/>
    <d v="2019-04-11T11:20:21"/>
    <d v="2019-04-18T12:00:00"/>
    <x v="2"/>
    <x v="1"/>
    <x v="2"/>
    <x v="2"/>
    <x v="1"/>
    <d v="1899-12-31T17:46:12"/>
    <x v="2"/>
    <s v="Non"/>
  </r>
  <r>
    <x v="172"/>
    <x v="6"/>
    <s v="CLI00079"/>
    <x v="3"/>
    <s v="MTG"/>
    <s v="11/04/19 11.22.07.0000"/>
    <s v="17/04/19 12.00.00.0000"/>
    <d v="2019-04-11T11:22:07"/>
    <d v="2019-04-17T12:00:00"/>
    <x v="4"/>
    <x v="0"/>
    <x v="2"/>
    <x v="2"/>
    <x v="1"/>
    <d v="1899-12-30T17:46:12"/>
    <x v="1"/>
    <s v="Non"/>
  </r>
  <r>
    <x v="394"/>
    <x v="16"/>
    <s v="CLI00021"/>
    <x v="0"/>
    <s v="PEST"/>
    <s v="11/04/19 11.22.39.0000"/>
    <s v="18/04/19 12.00.00.0000"/>
    <d v="2019-04-11T11:22:39"/>
    <d v="2019-04-18T12:00:00"/>
    <x v="2"/>
    <x v="1"/>
    <x v="0"/>
    <x v="0"/>
    <x v="1"/>
    <d v="1899-12-31T17:46:12"/>
    <x v="2"/>
    <s v="Non"/>
  </r>
  <r>
    <x v="400"/>
    <x v="3"/>
    <s v="CLI00021"/>
    <x v="0"/>
    <s v="PEST"/>
    <s v="11/04/19 11.25.56.0000"/>
    <s v="18/04/19 12.00.00.0000"/>
    <d v="2019-04-11T11:25:56"/>
    <d v="2019-04-18T12:00:00"/>
    <x v="2"/>
    <x v="1"/>
    <x v="0"/>
    <x v="0"/>
    <x v="1"/>
    <d v="1899-12-31T17:46:12"/>
    <x v="2"/>
    <s v="Non"/>
  </r>
  <r>
    <x v="401"/>
    <x v="6"/>
    <s v="CLI00083"/>
    <x v="11"/>
    <s v="MTG"/>
    <s v="11/04/19 11.27.03.0000"/>
    <s v="17/04/19 12.00.00.0000"/>
    <d v="2019-04-11T11:27:03"/>
    <d v="2019-04-17T12:00:00"/>
    <x v="4"/>
    <x v="0"/>
    <x v="2"/>
    <x v="2"/>
    <x v="1"/>
    <d v="1899-12-30T17:46:12"/>
    <x v="1"/>
    <s v="Non"/>
  </r>
  <r>
    <x v="291"/>
    <x v="6"/>
    <s v="CLI00020"/>
    <x v="6"/>
    <s v="NTR"/>
    <s v="11/04/19 11.27.37.0000"/>
    <s v="16/04/19 12.00.00.0000"/>
    <d v="2019-04-11T11:27:37"/>
    <d v="2019-04-16T12:00:00"/>
    <x v="3"/>
    <x v="0"/>
    <x v="2"/>
    <x v="2"/>
    <x v="0"/>
    <d v="1899-12-30T00:00:00"/>
    <x v="0"/>
    <s v="Non"/>
  </r>
  <r>
    <x v="402"/>
    <x v="3"/>
    <s v="CLI00010"/>
    <x v="2"/>
    <s v="NTR"/>
    <s v="11/04/19 11.28.20.0000"/>
    <s v="16/04/19 12.00.00.0000"/>
    <d v="2019-04-11T11:28:20"/>
    <d v="2019-04-16T12:00:00"/>
    <x v="3"/>
    <x v="0"/>
    <x v="1"/>
    <x v="1"/>
    <x v="0"/>
    <d v="1899-12-30T00:00:00"/>
    <x v="0"/>
    <s v="Non"/>
  </r>
  <r>
    <x v="403"/>
    <x v="9"/>
    <s v="CLI00021"/>
    <x v="0"/>
    <s v="NTR"/>
    <s v="11/04/19 11.28.48.0000"/>
    <s v="16/04/19 12.00.00.0000"/>
    <d v="2019-04-11T11:28:48"/>
    <d v="2019-04-16T12:00:00"/>
    <x v="3"/>
    <x v="0"/>
    <x v="0"/>
    <x v="0"/>
    <x v="0"/>
    <d v="1899-12-30T00:00:00"/>
    <x v="0"/>
    <s v="Non"/>
  </r>
  <r>
    <x v="265"/>
    <x v="9"/>
    <s v="CLI00021"/>
    <x v="0"/>
    <s v="PEST"/>
    <s v="11/04/19 11.30.30.0000"/>
    <s v="18/04/19 12.00.00.0000"/>
    <d v="2019-04-11T11:30:30"/>
    <d v="2019-04-18T12:00:00"/>
    <x v="2"/>
    <x v="1"/>
    <x v="0"/>
    <x v="0"/>
    <x v="1"/>
    <d v="1899-12-31T17:46:12"/>
    <x v="2"/>
    <s v="Non"/>
  </r>
  <r>
    <x v="404"/>
    <x v="6"/>
    <s v="CLI00043"/>
    <x v="1"/>
    <s v="PEST"/>
    <s v="11/04/19 11.32.37.0000"/>
    <s v="18/04/19 12.00.00.0000"/>
    <d v="2019-04-11T11:32:37"/>
    <d v="2019-04-18T12:00:00"/>
    <x v="2"/>
    <x v="1"/>
    <x v="0"/>
    <x v="0"/>
    <x v="1"/>
    <d v="1899-12-31T17:46:12"/>
    <x v="2"/>
    <s v="Non"/>
  </r>
  <r>
    <x v="143"/>
    <x v="4"/>
    <s v="CLI00021"/>
    <x v="0"/>
    <s v="NTR"/>
    <s v="11/04/19 11.33.41.0000"/>
    <s v="16/04/19 12.00.00.0000"/>
    <d v="2019-04-11T11:33:41"/>
    <d v="2019-04-16T12:00:00"/>
    <x v="3"/>
    <x v="0"/>
    <x v="0"/>
    <x v="0"/>
    <x v="0"/>
    <d v="1899-12-30T00:00:00"/>
    <x v="0"/>
    <s v="Non"/>
  </r>
  <r>
    <x v="405"/>
    <x v="10"/>
    <s v="CLI00049"/>
    <x v="7"/>
    <s v="PEST"/>
    <s v="11/04/19 11.34.59.0000"/>
    <s v="18/04/19 12.00.00.0000"/>
    <d v="2019-04-11T11:34:59"/>
    <d v="2019-04-18T12:00:00"/>
    <x v="2"/>
    <x v="1"/>
    <x v="3"/>
    <x v="4"/>
    <x v="1"/>
    <d v="1899-12-31T17:46:12"/>
    <x v="2"/>
    <s v="Non"/>
  </r>
  <r>
    <x v="406"/>
    <x v="0"/>
    <s v="CLI00043"/>
    <x v="1"/>
    <s v="NTR"/>
    <s v="11/04/19 11.35.24.0000"/>
    <s v="16/04/19 12.00.00.0000"/>
    <d v="2019-04-11T11:35:24"/>
    <d v="2019-04-16T12:00:00"/>
    <x v="3"/>
    <x v="0"/>
    <x v="0"/>
    <x v="0"/>
    <x v="0"/>
    <d v="1899-12-30T00:00:00"/>
    <x v="0"/>
    <s v="Non"/>
  </r>
  <r>
    <x v="407"/>
    <x v="10"/>
    <s v="CLI00005"/>
    <x v="15"/>
    <s v="NTR"/>
    <s v="11/04/19 11.35.57.0000"/>
    <s v="16/04/19 12.00.00.0000"/>
    <d v="2019-04-11T11:35:57"/>
    <d v="2019-04-16T12:00:00"/>
    <x v="3"/>
    <x v="0"/>
    <x v="3"/>
    <x v="5"/>
    <x v="0"/>
    <d v="1899-12-30T00:00:00"/>
    <x v="0"/>
    <s v="Non"/>
  </r>
  <r>
    <x v="408"/>
    <x v="15"/>
    <s v="CLI00018"/>
    <x v="5"/>
    <s v="PLLT"/>
    <s v="11/04/19 11.38.19.0000"/>
    <s v="18/04/19 12.00.00.0000"/>
    <d v="2019-04-11T11:38:19"/>
    <d v="2019-04-18T12:00:00"/>
    <x v="1"/>
    <x v="1"/>
    <x v="2"/>
    <x v="2"/>
    <x v="1"/>
    <d v="1899-12-31T17:46:12"/>
    <x v="2"/>
    <s v="Non"/>
  </r>
  <r>
    <x v="409"/>
    <x v="9"/>
    <s v="CLI00021"/>
    <x v="0"/>
    <s v="NTR"/>
    <s v="11/04/19 11.41.02.0000"/>
    <s v="16/04/19 12.00.00.0000"/>
    <d v="2019-04-11T11:41:02"/>
    <d v="2019-04-16T12:00:00"/>
    <x v="3"/>
    <x v="0"/>
    <x v="0"/>
    <x v="0"/>
    <x v="0"/>
    <d v="1899-12-30T00:00:00"/>
    <x v="0"/>
    <s v="Non"/>
  </r>
  <r>
    <x v="410"/>
    <x v="15"/>
    <s v="CLI00049"/>
    <x v="7"/>
    <s v="PLLT"/>
    <s v="11/04/19 11.42.21.0000"/>
    <s v="18/04/19 12.00.00.0000"/>
    <d v="2019-04-11T11:42:21"/>
    <d v="2019-04-18T12:00:00"/>
    <x v="1"/>
    <x v="1"/>
    <x v="3"/>
    <x v="4"/>
    <x v="1"/>
    <d v="1899-12-31T17:46:12"/>
    <x v="2"/>
    <s v="Non"/>
  </r>
  <r>
    <x v="3"/>
    <x v="3"/>
    <s v="CLI00079"/>
    <x v="3"/>
    <s v="NTR"/>
    <s v="11/04/19 11.43.00.0000"/>
    <s v="16/04/19 12.00.00.0000"/>
    <d v="2019-04-11T11:43:00"/>
    <d v="2019-04-16T12:00:00"/>
    <x v="3"/>
    <x v="0"/>
    <x v="2"/>
    <x v="2"/>
    <x v="0"/>
    <d v="1899-12-30T00:00:00"/>
    <x v="0"/>
    <s v="Non"/>
  </r>
  <r>
    <x v="109"/>
    <x v="16"/>
    <s v="CLI00021"/>
    <x v="0"/>
    <s v="PLLT"/>
    <s v="11/04/19 11.43.31.0000"/>
    <s v="18/04/19 12.00.00.0000"/>
    <d v="2019-04-11T11:43:31"/>
    <d v="2019-04-18T12:00:00"/>
    <x v="1"/>
    <x v="1"/>
    <x v="0"/>
    <x v="0"/>
    <x v="1"/>
    <d v="1899-12-31T17:46:12"/>
    <x v="2"/>
    <s v="Non"/>
  </r>
  <r>
    <x v="411"/>
    <x v="8"/>
    <s v="CLI00079"/>
    <x v="3"/>
    <s v="MTG"/>
    <s v="11/04/19 11.43.35.0000"/>
    <s v="17/04/19 12.00.00.0000"/>
    <d v="2019-04-11T11:43:35"/>
    <d v="2019-04-17T12:00:00"/>
    <x v="4"/>
    <x v="0"/>
    <x v="2"/>
    <x v="2"/>
    <x v="1"/>
    <d v="1899-12-30T17:46:12"/>
    <x v="1"/>
    <s v="Non"/>
  </r>
  <r>
    <x v="181"/>
    <x v="10"/>
    <s v="CLI00040"/>
    <x v="9"/>
    <s v="PLLT"/>
    <s v="11/04/19 11.44.13.0000"/>
    <s v="18/04/19 12.00.00.0000"/>
    <d v="2019-04-11T11:44:13"/>
    <d v="2019-04-18T12:00:00"/>
    <x v="1"/>
    <x v="1"/>
    <x v="3"/>
    <x v="5"/>
    <x v="1"/>
    <d v="1899-12-31T17:46:12"/>
    <x v="2"/>
    <s v="Non"/>
  </r>
  <r>
    <x v="412"/>
    <x v="1"/>
    <s v="CLI00010"/>
    <x v="2"/>
    <s v="PLLT"/>
    <s v="11/04/19 11.44.41.0000"/>
    <s v="18/04/19 12.00.00.0000"/>
    <d v="2019-04-11T11:44:41"/>
    <d v="2019-04-18T12:00:00"/>
    <x v="1"/>
    <x v="1"/>
    <x v="1"/>
    <x v="1"/>
    <x v="1"/>
    <d v="1899-12-31T17:46:12"/>
    <x v="2"/>
    <s v="Non"/>
  </r>
  <r>
    <x v="253"/>
    <x v="4"/>
    <s v="CLI00079"/>
    <x v="3"/>
    <s v="NTR"/>
    <s v="11/04/19 11.45.01.0000"/>
    <s v="16/04/19 12.00.00.0000"/>
    <d v="2019-04-11T11:45:01"/>
    <d v="2019-04-16T12:00:00"/>
    <x v="3"/>
    <x v="0"/>
    <x v="2"/>
    <x v="2"/>
    <x v="0"/>
    <d v="1899-12-30T00:00:00"/>
    <x v="0"/>
    <s v="Non"/>
  </r>
  <r>
    <x v="413"/>
    <x v="20"/>
    <s v="CLI00007"/>
    <x v="14"/>
    <s v="PEST"/>
    <s v="11/04/19 11.48.54.0000"/>
    <s v="18/04/19 12.00.00.0000"/>
    <d v="2019-04-11T11:48:54"/>
    <d v="2019-04-18T12:00:00"/>
    <x v="2"/>
    <x v="1"/>
    <x v="2"/>
    <x v="3"/>
    <x v="1"/>
    <d v="1899-12-31T17:46:12"/>
    <x v="2"/>
    <s v="Non"/>
  </r>
  <r>
    <x v="167"/>
    <x v="10"/>
    <s v="CLI00018"/>
    <x v="5"/>
    <s v="PEST"/>
    <s v="11/04/19 11.49.46.0000"/>
    <s v="18/04/19 12.00.00.0000"/>
    <d v="2019-04-11T11:49:46"/>
    <d v="2019-04-18T12:00:00"/>
    <x v="2"/>
    <x v="1"/>
    <x v="2"/>
    <x v="2"/>
    <x v="1"/>
    <d v="1899-12-31T17:46:12"/>
    <x v="2"/>
    <s v="Non"/>
  </r>
  <r>
    <x v="195"/>
    <x v="4"/>
    <s v="CLI00010"/>
    <x v="2"/>
    <s v="PLLT"/>
    <s v="11/04/19 11.50.23.0000"/>
    <s v="18/04/19 12.00.00.0000"/>
    <d v="2019-04-11T11:50:23"/>
    <d v="2019-04-18T12:00:00"/>
    <x v="1"/>
    <x v="1"/>
    <x v="1"/>
    <x v="1"/>
    <x v="1"/>
    <d v="1899-12-31T17:46:12"/>
    <x v="2"/>
    <s v="Non"/>
  </r>
  <r>
    <x v="165"/>
    <x v="18"/>
    <s v="CLI00018"/>
    <x v="5"/>
    <s v="PEST"/>
    <s v="11/04/19 11.51.24.0000"/>
    <s v="18/04/19 12.00.00.0000"/>
    <d v="2019-04-11T11:51:24"/>
    <d v="2019-04-18T12:00:00"/>
    <x v="2"/>
    <x v="1"/>
    <x v="2"/>
    <x v="2"/>
    <x v="1"/>
    <d v="1899-12-31T17:46:12"/>
    <x v="2"/>
    <s v="Non"/>
  </r>
  <r>
    <x v="73"/>
    <x v="9"/>
    <s v="CLI00021"/>
    <x v="0"/>
    <s v="PEST"/>
    <s v="11/04/19 11.52.39.0000"/>
    <s v="18/04/19 12.00.00.0000"/>
    <d v="2019-04-11T11:52:39"/>
    <d v="2019-04-18T12:00:00"/>
    <x v="2"/>
    <x v="1"/>
    <x v="0"/>
    <x v="0"/>
    <x v="1"/>
    <d v="1899-12-31T17:46:12"/>
    <x v="2"/>
    <s v="Non"/>
  </r>
  <r>
    <x v="414"/>
    <x v="7"/>
    <s v="CLI00021"/>
    <x v="0"/>
    <s v="PLLT"/>
    <s v="11/04/19 11.53.38.0000"/>
    <s v="18/04/19 12.00.00.0000"/>
    <d v="2019-04-11T11:53:38"/>
    <d v="2019-04-18T12:00:00"/>
    <x v="1"/>
    <x v="1"/>
    <x v="0"/>
    <x v="0"/>
    <x v="1"/>
    <d v="1899-12-31T17:46:12"/>
    <x v="2"/>
    <s v="Non"/>
  </r>
  <r>
    <x v="415"/>
    <x v="12"/>
    <s v="CLI00021"/>
    <x v="0"/>
    <s v="PEST"/>
    <s v="11/04/19 11.56.12.0000"/>
    <s v="18/04/19 12.00.00.0000"/>
    <d v="2019-04-11T11:56:12"/>
    <d v="2019-04-18T12:00:00"/>
    <x v="2"/>
    <x v="1"/>
    <x v="0"/>
    <x v="0"/>
    <x v="1"/>
    <d v="1899-12-31T17:46:12"/>
    <x v="2"/>
    <s v="Non"/>
  </r>
  <r>
    <x v="416"/>
    <x v="10"/>
    <s v="CLI00018"/>
    <x v="5"/>
    <s v="PEST"/>
    <s v="11/04/19 11.57.23.0000"/>
    <s v="18/04/19 12.00.00.0000"/>
    <d v="2019-04-11T11:57:23"/>
    <d v="2019-04-18T12:00:00"/>
    <x v="2"/>
    <x v="1"/>
    <x v="2"/>
    <x v="2"/>
    <x v="1"/>
    <d v="1899-12-31T17:46:12"/>
    <x v="2"/>
    <s v="Non"/>
  </r>
  <r>
    <x v="417"/>
    <x v="19"/>
    <s v="CLI00091"/>
    <x v="10"/>
    <s v="NTR"/>
    <s v="11/04/19 11.59.45.0000"/>
    <s v="16/04/19 12.00.00.0000"/>
    <d v="2019-04-11T11:59:45"/>
    <d v="2019-04-16T12:00:00"/>
    <x v="3"/>
    <x v="0"/>
    <x v="3"/>
    <x v="5"/>
    <x v="0"/>
    <d v="1899-12-30T00:00:00"/>
    <x v="0"/>
    <s v="Non"/>
  </r>
  <r>
    <x v="146"/>
    <x v="6"/>
    <s v="CLI00043"/>
    <x v="1"/>
    <s v="PEST"/>
    <s v="11/04/19 12.05.02.0000"/>
    <s v="19/04/19 12.00.00.0000"/>
    <d v="2019-04-11T12:05:02"/>
    <d v="2019-04-19T12:00:00"/>
    <x v="2"/>
    <x v="1"/>
    <x v="0"/>
    <x v="0"/>
    <x v="1"/>
    <d v="1900-01-01T17:46:12"/>
    <x v="3"/>
    <s v="Non"/>
  </r>
  <r>
    <x v="418"/>
    <x v="10"/>
    <s v="CLI00018"/>
    <x v="5"/>
    <s v="PEST"/>
    <s v="11/04/19 12.05.41.0000"/>
    <s v="19/04/19 12.00.00.0000"/>
    <d v="2019-04-11T12:05:41"/>
    <d v="2019-04-19T12:00:00"/>
    <x v="2"/>
    <x v="1"/>
    <x v="2"/>
    <x v="2"/>
    <x v="1"/>
    <d v="1900-01-01T17:46:12"/>
    <x v="3"/>
    <s v="Non"/>
  </r>
  <r>
    <x v="291"/>
    <x v="6"/>
    <s v="CLI00020"/>
    <x v="6"/>
    <s v="PEST"/>
    <s v="11/04/19 12.05.51.0000"/>
    <s v="19/04/19 12.00.00.0000"/>
    <d v="2019-04-11T12:05:51"/>
    <d v="2019-04-19T12:00:00"/>
    <x v="2"/>
    <x v="1"/>
    <x v="2"/>
    <x v="2"/>
    <x v="1"/>
    <d v="1900-01-01T17:46:12"/>
    <x v="3"/>
    <s v="Non"/>
  </r>
  <r>
    <x v="419"/>
    <x v="16"/>
    <s v="CLI00049"/>
    <x v="7"/>
    <s v="PLLT"/>
    <s v="11/04/19 12.14.08.0000"/>
    <s v="19/04/19 12.00.00.0000"/>
    <d v="2019-04-11T12:14:08"/>
    <d v="2019-04-19T12:00:00"/>
    <x v="1"/>
    <x v="1"/>
    <x v="3"/>
    <x v="4"/>
    <x v="1"/>
    <d v="1900-01-01T17:46:12"/>
    <x v="3"/>
    <s v="Non"/>
  </r>
  <r>
    <x v="322"/>
    <x v="6"/>
    <s v="CLI00083"/>
    <x v="11"/>
    <s v="PEST"/>
    <s v="11/04/19 12.14.18.0000"/>
    <s v="19/04/19 12.00.00.0000"/>
    <d v="2019-04-11T12:14:18"/>
    <d v="2019-04-19T12:00:00"/>
    <x v="2"/>
    <x v="1"/>
    <x v="2"/>
    <x v="2"/>
    <x v="1"/>
    <d v="1900-01-01T17:46:12"/>
    <x v="3"/>
    <s v="Non"/>
  </r>
  <r>
    <x v="420"/>
    <x v="12"/>
    <s v="CLI00087"/>
    <x v="4"/>
    <s v="PLLT"/>
    <s v="11/04/19 12.15.03.0000"/>
    <s v="19/04/19 12.00.00.0000"/>
    <d v="2019-04-11T12:15:03"/>
    <d v="2019-04-19T12:00:00"/>
    <x v="1"/>
    <x v="1"/>
    <x v="2"/>
    <x v="3"/>
    <x v="1"/>
    <d v="1900-01-01T17:46:12"/>
    <x v="3"/>
    <s v="Non"/>
  </r>
  <r>
    <x v="421"/>
    <x v="6"/>
    <s v="CLI00079"/>
    <x v="3"/>
    <s v="PEST"/>
    <s v="11/04/19 12.17.41.0000"/>
    <s v="19/04/19 12.00.00.0000"/>
    <d v="2019-04-11T12:17:41"/>
    <d v="2019-04-19T12:00:00"/>
    <x v="2"/>
    <x v="1"/>
    <x v="2"/>
    <x v="2"/>
    <x v="1"/>
    <d v="1900-01-01T17:46:12"/>
    <x v="3"/>
    <s v="Non"/>
  </r>
  <r>
    <x v="422"/>
    <x v="10"/>
    <s v="CLI00034"/>
    <x v="13"/>
    <s v="PEST"/>
    <s v="11/04/19 12.21.00.0000"/>
    <s v="19/04/19 12.00.00.0000"/>
    <d v="2019-04-11T12:21:00"/>
    <d v="2019-04-19T12:00:00"/>
    <x v="2"/>
    <x v="1"/>
    <x v="3"/>
    <x v="4"/>
    <x v="1"/>
    <d v="1900-01-01T17:46:12"/>
    <x v="3"/>
    <s v="Non"/>
  </r>
  <r>
    <x v="110"/>
    <x v="4"/>
    <s v="CLI00010"/>
    <x v="2"/>
    <s v="PLLT"/>
    <s v="11/04/19 12.23.49.0000"/>
    <s v="19/04/19 12.00.00.0000"/>
    <d v="2019-04-11T12:23:49"/>
    <d v="2019-04-19T12:00:00"/>
    <x v="1"/>
    <x v="1"/>
    <x v="1"/>
    <x v="1"/>
    <x v="1"/>
    <d v="1900-01-01T17:46:12"/>
    <x v="3"/>
    <s v="Non"/>
  </r>
  <r>
    <x v="298"/>
    <x v="8"/>
    <s v="CLI00010"/>
    <x v="2"/>
    <s v="PLLT"/>
    <s v="11/04/19 12.23.54.0000"/>
    <s v="19/04/19 12.00.00.0000"/>
    <d v="2019-04-11T12:23:54"/>
    <d v="2019-04-19T12:00:00"/>
    <x v="1"/>
    <x v="1"/>
    <x v="1"/>
    <x v="1"/>
    <x v="1"/>
    <d v="1900-01-01T17:46:12"/>
    <x v="3"/>
    <s v="Non"/>
  </r>
  <r>
    <x v="146"/>
    <x v="4"/>
    <s v="CLI00043"/>
    <x v="1"/>
    <s v="PLLT"/>
    <s v="11/04/19 12.25.53.0000"/>
    <s v="19/04/19 12.00.00.0000"/>
    <d v="2019-04-11T12:25:53"/>
    <d v="2019-04-19T12:00:00"/>
    <x v="1"/>
    <x v="1"/>
    <x v="0"/>
    <x v="0"/>
    <x v="1"/>
    <d v="1900-01-01T17:46:12"/>
    <x v="3"/>
    <s v="Non"/>
  </r>
  <r>
    <x v="423"/>
    <x v="6"/>
    <s v="CLI00020"/>
    <x v="6"/>
    <s v="PLLT"/>
    <s v="11/04/19 12.27.20.0000"/>
    <s v="19/04/19 12.00.00.0000"/>
    <d v="2019-04-11T12:27:20"/>
    <d v="2019-04-19T12:00:00"/>
    <x v="1"/>
    <x v="1"/>
    <x v="2"/>
    <x v="2"/>
    <x v="1"/>
    <d v="1900-01-01T17:46:12"/>
    <x v="3"/>
    <s v="Non"/>
  </r>
  <r>
    <x v="424"/>
    <x v="13"/>
    <s v="CLI00049"/>
    <x v="7"/>
    <s v="PEST"/>
    <s v="11/04/19 12.27.30.0000"/>
    <s v="19/04/19 12.00.00.0000"/>
    <d v="2019-04-11T12:27:30"/>
    <d v="2019-04-19T12:00:00"/>
    <x v="2"/>
    <x v="1"/>
    <x v="3"/>
    <x v="4"/>
    <x v="1"/>
    <d v="1900-01-01T17:46:12"/>
    <x v="3"/>
    <s v="Non"/>
  </r>
  <r>
    <x v="372"/>
    <x v="6"/>
    <s v="CLI00010"/>
    <x v="2"/>
    <s v="PEST"/>
    <s v="11/04/19 12.29.26.0000"/>
    <s v="19/04/19 12.00.00.0000"/>
    <d v="2019-04-11T12:29:26"/>
    <d v="2019-04-19T12:00:00"/>
    <x v="2"/>
    <x v="1"/>
    <x v="1"/>
    <x v="1"/>
    <x v="1"/>
    <d v="1900-01-01T17:46:12"/>
    <x v="3"/>
    <s v="Non"/>
  </r>
  <r>
    <x v="425"/>
    <x v="6"/>
    <s v="CLI00079"/>
    <x v="3"/>
    <s v="PEST"/>
    <s v="11/04/19 12.36.48.0000"/>
    <s v="19/04/19 12.00.00.0000"/>
    <d v="2019-04-11T12:36:48"/>
    <d v="2019-04-19T12:00:00"/>
    <x v="2"/>
    <x v="1"/>
    <x v="2"/>
    <x v="2"/>
    <x v="1"/>
    <d v="1900-01-01T17:46:12"/>
    <x v="3"/>
    <s v="Non"/>
  </r>
  <r>
    <x v="426"/>
    <x v="6"/>
    <s v="CLI00087"/>
    <x v="4"/>
    <s v="PLLT"/>
    <s v="11/04/19 12.37.35.0000"/>
    <s v="19/04/19 12.00.00.0000"/>
    <d v="2019-04-11T12:37:35"/>
    <d v="2019-04-19T12:00:00"/>
    <x v="1"/>
    <x v="1"/>
    <x v="2"/>
    <x v="3"/>
    <x v="1"/>
    <d v="1900-01-01T17:46:12"/>
    <x v="3"/>
    <s v="Non"/>
  </r>
  <r>
    <x v="297"/>
    <x v="6"/>
    <s v="CLI00021"/>
    <x v="0"/>
    <s v="PLLT"/>
    <s v="11/04/19 12.43.15.0000"/>
    <s v="19/04/19 12.00.00.0000"/>
    <d v="2019-04-11T12:43:15"/>
    <d v="2019-04-19T12:00:00"/>
    <x v="1"/>
    <x v="1"/>
    <x v="0"/>
    <x v="0"/>
    <x v="1"/>
    <d v="1900-01-01T17:46:12"/>
    <x v="3"/>
    <s v="Non"/>
  </r>
  <r>
    <x v="427"/>
    <x v="0"/>
    <s v="CLI00010"/>
    <x v="2"/>
    <s v="PEST"/>
    <s v="11/04/19 12.58.34.0000"/>
    <s v="19/04/19 12.00.00.0000"/>
    <d v="2019-04-11T12:58:34"/>
    <d v="2019-04-19T12:00:00"/>
    <x v="2"/>
    <x v="1"/>
    <x v="1"/>
    <x v="1"/>
    <x v="1"/>
    <d v="1900-01-01T17:46:12"/>
    <x v="3"/>
    <s v="Non"/>
  </r>
  <r>
    <x v="279"/>
    <x v="9"/>
    <s v="CLI00021"/>
    <x v="0"/>
    <s v="PEST"/>
    <s v="11/04/19 13.02.37.0000"/>
    <s v="19/04/19 12.00.00.0000"/>
    <d v="2019-04-11T13:02:37"/>
    <d v="2019-04-19T12:00:00"/>
    <x v="2"/>
    <x v="1"/>
    <x v="0"/>
    <x v="0"/>
    <x v="1"/>
    <d v="1900-01-01T17:46:12"/>
    <x v="3"/>
    <s v="Non"/>
  </r>
  <r>
    <x v="289"/>
    <x v="10"/>
    <s v="CLI00049"/>
    <x v="7"/>
    <s v="PLLT"/>
    <s v="11/04/19 13.03.32.0000"/>
    <s v="19/04/19 12.00.00.0000"/>
    <d v="2019-04-11T13:03:32"/>
    <d v="2019-04-19T12:00:00"/>
    <x v="1"/>
    <x v="1"/>
    <x v="3"/>
    <x v="4"/>
    <x v="1"/>
    <d v="1900-01-01T17:46:12"/>
    <x v="3"/>
    <s v="Non"/>
  </r>
  <r>
    <x v="428"/>
    <x v="3"/>
    <s v="CLI00021"/>
    <x v="0"/>
    <s v="PEST"/>
    <s v="11/04/19 13.10.43.0000"/>
    <s v="19/04/19 12.00.00.0000"/>
    <d v="2019-04-11T13:10:43"/>
    <d v="2019-04-19T12:00:00"/>
    <x v="2"/>
    <x v="1"/>
    <x v="0"/>
    <x v="0"/>
    <x v="1"/>
    <d v="1900-01-01T17:46:12"/>
    <x v="3"/>
    <s v="Non"/>
  </r>
  <r>
    <x v="87"/>
    <x v="3"/>
    <s v="CLI00043"/>
    <x v="1"/>
    <s v="PEST"/>
    <s v="11/04/19 13.20.04.0000"/>
    <s v="19/04/19 12.00.00.0000"/>
    <d v="2019-04-11T13:20:04"/>
    <d v="2019-04-19T12:00:00"/>
    <x v="2"/>
    <x v="1"/>
    <x v="0"/>
    <x v="0"/>
    <x v="1"/>
    <d v="1900-01-01T17:46:12"/>
    <x v="3"/>
    <s v="Non"/>
  </r>
  <r>
    <x v="85"/>
    <x v="6"/>
    <s v="CLI00020"/>
    <x v="6"/>
    <s v="PLLT"/>
    <s v="11/04/19 13.25.44.0000"/>
    <s v="19/04/19 12.00.00.0000"/>
    <d v="2019-04-11T13:25:44"/>
    <d v="2019-04-19T12:00:00"/>
    <x v="1"/>
    <x v="1"/>
    <x v="2"/>
    <x v="2"/>
    <x v="1"/>
    <d v="1900-01-01T17:46:12"/>
    <x v="3"/>
    <s v="Non"/>
  </r>
  <r>
    <x v="429"/>
    <x v="6"/>
    <s v="CLI00043"/>
    <x v="1"/>
    <s v="NTR"/>
    <s v="11/04/19 13.27.17.0000"/>
    <s v="17/04/19 12.00.00.0000"/>
    <d v="2019-04-11T13:27:17"/>
    <d v="2019-04-17T12:00:00"/>
    <x v="3"/>
    <x v="0"/>
    <x v="0"/>
    <x v="0"/>
    <x v="1"/>
    <d v="1899-12-30T17:46:12"/>
    <x v="1"/>
    <s v="Non"/>
  </r>
  <r>
    <x v="430"/>
    <x v="6"/>
    <s v="CLI00010"/>
    <x v="2"/>
    <s v="NTR"/>
    <s v="11/04/19 13.33.14.0000"/>
    <s v="17/04/19 12.00.00.0000"/>
    <d v="2019-04-11T13:33:14"/>
    <d v="2019-04-17T12:00:00"/>
    <x v="3"/>
    <x v="0"/>
    <x v="1"/>
    <x v="1"/>
    <x v="1"/>
    <d v="1899-12-30T17:46:12"/>
    <x v="1"/>
    <s v="Non"/>
  </r>
  <r>
    <x v="431"/>
    <x v="4"/>
    <s v="CLI00021"/>
    <x v="0"/>
    <s v="PLLT"/>
    <s v="11/04/19 13.35.45.0000"/>
    <s v="19/04/19 12.00.00.0000"/>
    <d v="2019-04-11T13:35:45"/>
    <d v="2019-04-19T12:00:00"/>
    <x v="1"/>
    <x v="1"/>
    <x v="0"/>
    <x v="0"/>
    <x v="1"/>
    <d v="1900-01-01T17:46:12"/>
    <x v="3"/>
    <s v="Non"/>
  </r>
  <r>
    <x v="432"/>
    <x v="8"/>
    <s v="CLI00083"/>
    <x v="11"/>
    <s v="NTR"/>
    <s v="11/04/19 13.36.30.0000"/>
    <s v="17/04/19 12.00.00.0000"/>
    <d v="2019-04-11T13:36:30"/>
    <d v="2019-04-17T12:00:00"/>
    <x v="3"/>
    <x v="0"/>
    <x v="2"/>
    <x v="2"/>
    <x v="1"/>
    <d v="1899-12-30T17:46:12"/>
    <x v="1"/>
    <s v="Non"/>
  </r>
  <r>
    <x v="433"/>
    <x v="18"/>
    <s v="CLI00040"/>
    <x v="9"/>
    <s v="PLLT"/>
    <s v="11/04/19 13.39.32.0000"/>
    <s v="19/04/19 12.00.00.0000"/>
    <d v="2019-04-11T13:39:32"/>
    <d v="2019-04-19T12:00:00"/>
    <x v="1"/>
    <x v="1"/>
    <x v="3"/>
    <x v="5"/>
    <x v="1"/>
    <d v="1900-01-01T17:46:12"/>
    <x v="3"/>
    <s v="Non"/>
  </r>
  <r>
    <x v="434"/>
    <x v="13"/>
    <s v="CLI00009"/>
    <x v="8"/>
    <s v="PEST"/>
    <s v="11/04/19 13.43.02.0000"/>
    <s v="19/04/19 12.00.00.0000"/>
    <d v="2019-04-11T13:43:02"/>
    <d v="2019-04-19T12:00:00"/>
    <x v="2"/>
    <x v="1"/>
    <x v="3"/>
    <x v="4"/>
    <x v="1"/>
    <d v="1900-01-01T17:46:12"/>
    <x v="3"/>
    <s v="Non"/>
  </r>
  <r>
    <x v="435"/>
    <x v="4"/>
    <s v="CLI00010"/>
    <x v="2"/>
    <s v="PEST"/>
    <s v="11/04/19 13.43.12.0000"/>
    <s v="19/04/19 12.00.00.0000"/>
    <d v="2019-04-11T13:43:12"/>
    <d v="2019-04-19T12:00:00"/>
    <x v="2"/>
    <x v="1"/>
    <x v="1"/>
    <x v="1"/>
    <x v="1"/>
    <d v="1900-01-01T17:46:12"/>
    <x v="3"/>
    <s v="Non"/>
  </r>
  <r>
    <x v="436"/>
    <x v="12"/>
    <s v="CLI00021"/>
    <x v="0"/>
    <s v="PEST"/>
    <s v="11/04/19 13.43.56.0000"/>
    <s v="19/04/19 12.00.00.0000"/>
    <d v="2019-04-11T13:43:56"/>
    <d v="2019-04-19T12:00:00"/>
    <x v="2"/>
    <x v="1"/>
    <x v="0"/>
    <x v="0"/>
    <x v="1"/>
    <d v="1900-01-01T17:46:12"/>
    <x v="3"/>
    <s v="Non"/>
  </r>
  <r>
    <x v="437"/>
    <x v="11"/>
    <s v="CLI00009"/>
    <x v="8"/>
    <s v="PEST"/>
    <s v="11/04/19 13.44.36.0000"/>
    <s v="19/04/19 12.00.00.0000"/>
    <d v="2019-04-11T13:44:36"/>
    <d v="2019-04-19T12:00:00"/>
    <x v="2"/>
    <x v="1"/>
    <x v="3"/>
    <x v="4"/>
    <x v="1"/>
    <d v="1900-01-01T17:46:12"/>
    <x v="3"/>
    <s v="Non"/>
  </r>
  <r>
    <x v="48"/>
    <x v="4"/>
    <s v="CLI00021"/>
    <x v="0"/>
    <s v="PEST"/>
    <s v="11/04/19 13.45.37.0000"/>
    <s v="19/04/19 12.00.00.0000"/>
    <d v="2019-04-11T13:45:37"/>
    <d v="2019-04-19T12:00:00"/>
    <x v="2"/>
    <x v="1"/>
    <x v="0"/>
    <x v="0"/>
    <x v="1"/>
    <d v="1900-01-01T17:46:12"/>
    <x v="3"/>
    <s v="Non"/>
  </r>
  <r>
    <x v="438"/>
    <x v="3"/>
    <s v="CLI00010"/>
    <x v="2"/>
    <s v="OGM"/>
    <s v="11/04/19 13.45.59.0000"/>
    <s v="23/04/19 12.00.00.0000"/>
    <d v="2019-04-11T13:45:59"/>
    <d v="2019-04-23T12:00:00"/>
    <x v="0"/>
    <x v="0"/>
    <x v="1"/>
    <x v="1"/>
    <x v="1"/>
    <d v="1900-01-05T17:46:12"/>
    <x v="3"/>
    <s v="Non"/>
  </r>
  <r>
    <x v="439"/>
    <x v="4"/>
    <s v="CLI00021"/>
    <x v="0"/>
    <s v="PEST"/>
    <s v="11/04/19 13.48.50.0000"/>
    <s v="19/04/19 12.00.00.0000"/>
    <d v="2019-04-11T13:48:50"/>
    <d v="2019-04-19T12:00:00"/>
    <x v="2"/>
    <x v="1"/>
    <x v="0"/>
    <x v="0"/>
    <x v="1"/>
    <d v="1900-01-01T17:46:12"/>
    <x v="3"/>
    <s v="Non"/>
  </r>
  <r>
    <x v="440"/>
    <x v="9"/>
    <s v="CLI00021"/>
    <x v="0"/>
    <s v="PEST"/>
    <s v="11/04/19 13.49.04.0000"/>
    <s v="19/04/19 12.00.00.0000"/>
    <d v="2019-04-11T13:49:04"/>
    <d v="2019-04-19T12:00:00"/>
    <x v="2"/>
    <x v="1"/>
    <x v="0"/>
    <x v="0"/>
    <x v="1"/>
    <d v="1900-01-01T17:46:12"/>
    <x v="3"/>
    <s v="Non"/>
  </r>
  <r>
    <x v="441"/>
    <x v="4"/>
    <s v="CLI00021"/>
    <x v="0"/>
    <s v="PEST"/>
    <s v="11/04/19 13.51.27.0000"/>
    <s v="19/04/19 12.00.00.0000"/>
    <d v="2019-04-11T13:51:27"/>
    <d v="2019-04-19T12:00:00"/>
    <x v="2"/>
    <x v="1"/>
    <x v="0"/>
    <x v="0"/>
    <x v="1"/>
    <d v="1900-01-01T17:46:12"/>
    <x v="3"/>
    <s v="Non"/>
  </r>
  <r>
    <x v="442"/>
    <x v="19"/>
    <s v="CLI00091"/>
    <x v="10"/>
    <s v="PEST"/>
    <s v="11/04/19 13.54.55.0000"/>
    <s v="19/04/19 12.00.00.0000"/>
    <d v="2019-04-11T13:54:55"/>
    <d v="2019-04-19T12:00:00"/>
    <x v="2"/>
    <x v="1"/>
    <x v="3"/>
    <x v="5"/>
    <x v="1"/>
    <d v="1900-01-01T17:46:12"/>
    <x v="3"/>
    <s v="Non"/>
  </r>
  <r>
    <x v="443"/>
    <x v="6"/>
    <s v="CLI00049"/>
    <x v="7"/>
    <s v="PEST"/>
    <s v="11/04/19 13.56.57.0000"/>
    <s v="19/04/19 12.00.00.0000"/>
    <d v="2019-04-11T13:56:57"/>
    <d v="2019-04-19T12:00:00"/>
    <x v="2"/>
    <x v="1"/>
    <x v="3"/>
    <x v="4"/>
    <x v="1"/>
    <d v="1900-01-01T17:46:12"/>
    <x v="3"/>
    <s v="Non"/>
  </r>
  <r>
    <x v="391"/>
    <x v="7"/>
    <s v="CLI00087"/>
    <x v="4"/>
    <s v="PLLT"/>
    <s v="11/04/19 13.57.06.0000"/>
    <s v="19/04/19 12.00.00.0000"/>
    <d v="2019-04-11T13:57:06"/>
    <d v="2019-04-19T12:00:00"/>
    <x v="1"/>
    <x v="1"/>
    <x v="2"/>
    <x v="3"/>
    <x v="1"/>
    <d v="1900-01-01T17:46:12"/>
    <x v="3"/>
    <s v="Non"/>
  </r>
  <r>
    <x v="444"/>
    <x v="3"/>
    <s v="CLI00020"/>
    <x v="6"/>
    <s v="OGM"/>
    <s v="11/04/19 13.58.32.0000"/>
    <s v="23/04/19 12.00.00.0000"/>
    <d v="2019-04-11T13:58:32"/>
    <d v="2019-04-23T12:00:00"/>
    <x v="0"/>
    <x v="0"/>
    <x v="2"/>
    <x v="2"/>
    <x v="1"/>
    <d v="1900-01-05T17:46:12"/>
    <x v="3"/>
    <s v="Non"/>
  </r>
  <r>
    <x v="282"/>
    <x v="16"/>
    <s v="CLI00021"/>
    <x v="0"/>
    <s v="MTG"/>
    <s v="11/04/19 14.16.00.0000"/>
    <s v="18/04/19 12.00.00.0000"/>
    <d v="2019-04-11T14:16:00"/>
    <d v="2019-04-18T12:00:00"/>
    <x v="4"/>
    <x v="0"/>
    <x v="0"/>
    <x v="0"/>
    <x v="1"/>
    <d v="1899-12-31T17:46:12"/>
    <x v="2"/>
    <s v="Non"/>
  </r>
  <r>
    <x v="403"/>
    <x v="12"/>
    <s v="CLI00021"/>
    <x v="0"/>
    <s v="NTR"/>
    <s v="11/04/19 14.21.20.0000"/>
    <s v="17/04/19 12.00.00.0000"/>
    <d v="2019-04-11T14:21:20"/>
    <d v="2019-04-17T12:00:00"/>
    <x v="3"/>
    <x v="0"/>
    <x v="0"/>
    <x v="0"/>
    <x v="1"/>
    <d v="1899-12-30T17:46:12"/>
    <x v="1"/>
    <s v="Non"/>
  </r>
  <r>
    <x v="387"/>
    <x v="6"/>
    <s v="CLI00083"/>
    <x v="11"/>
    <s v="MTG"/>
    <s v="11/04/19 14.26.31.0000"/>
    <s v="18/04/19 12.00.00.0000"/>
    <d v="2019-04-11T14:26:31"/>
    <d v="2019-04-18T12:00:00"/>
    <x v="4"/>
    <x v="0"/>
    <x v="2"/>
    <x v="2"/>
    <x v="1"/>
    <d v="1899-12-31T17:46:12"/>
    <x v="2"/>
    <s v="Non"/>
  </r>
  <r>
    <x v="445"/>
    <x v="4"/>
    <s v="CLI00083"/>
    <x v="11"/>
    <s v="NTR"/>
    <s v="11/04/19 14.32.30.0000"/>
    <s v="17/04/19 12.00.00.0000"/>
    <d v="2019-04-11T14:32:30"/>
    <d v="2019-04-17T12:00:00"/>
    <x v="3"/>
    <x v="0"/>
    <x v="2"/>
    <x v="2"/>
    <x v="1"/>
    <d v="1899-12-30T17:46:12"/>
    <x v="1"/>
    <s v="Non"/>
  </r>
  <r>
    <x v="446"/>
    <x v="20"/>
    <s v="CLI00007"/>
    <x v="14"/>
    <s v="SCR"/>
    <s v="11/04/19 14.34.06.0000"/>
    <s v="16/04/19 12.00.00.0000"/>
    <d v="2019-04-11T14:34:06"/>
    <d v="2019-04-16T12:00:00"/>
    <x v="7"/>
    <x v="0"/>
    <x v="2"/>
    <x v="3"/>
    <x v="0"/>
    <d v="1899-12-30T00:00:00"/>
    <x v="0"/>
    <s v="Non"/>
  </r>
  <r>
    <x v="447"/>
    <x v="3"/>
    <s v="CLI00043"/>
    <x v="1"/>
    <s v="OGM"/>
    <s v="11/04/19 14.35.10.0000"/>
    <s v="23/04/19 12.00.00.0000"/>
    <d v="2019-04-11T14:35:10"/>
    <d v="2019-04-23T12:00:00"/>
    <x v="0"/>
    <x v="0"/>
    <x v="0"/>
    <x v="0"/>
    <x v="1"/>
    <d v="1900-01-05T17:46:12"/>
    <x v="3"/>
    <s v="Non"/>
  </r>
  <r>
    <x v="203"/>
    <x v="14"/>
    <s v="CLI00021"/>
    <x v="0"/>
    <s v="MTG"/>
    <s v="11/04/19 14.38.23.0000"/>
    <s v="18/04/19 12.00.00.0000"/>
    <d v="2019-04-11T14:38:23"/>
    <d v="2019-04-18T12:00:00"/>
    <x v="4"/>
    <x v="0"/>
    <x v="0"/>
    <x v="0"/>
    <x v="1"/>
    <d v="1899-12-31T17:46:12"/>
    <x v="2"/>
    <s v="Non"/>
  </r>
  <r>
    <x v="40"/>
    <x v="12"/>
    <s v="CLI00087"/>
    <x v="4"/>
    <s v="MTG"/>
    <s v="11/04/19 14.39.11.0000"/>
    <s v="18/04/19 12.00.00.0000"/>
    <d v="2019-04-11T14:39:11"/>
    <d v="2019-04-18T12:00:00"/>
    <x v="4"/>
    <x v="0"/>
    <x v="2"/>
    <x v="3"/>
    <x v="1"/>
    <d v="1899-12-31T17:46:12"/>
    <x v="2"/>
    <s v="Non"/>
  </r>
  <r>
    <x v="320"/>
    <x v="8"/>
    <s v="CLI00010"/>
    <x v="2"/>
    <s v="OGM"/>
    <s v="11/04/19 14.40.00.0000"/>
    <s v="23/04/19 12.00.00.0000"/>
    <d v="2019-04-11T14:40:00"/>
    <d v="2019-04-23T12:00:00"/>
    <x v="0"/>
    <x v="0"/>
    <x v="1"/>
    <x v="1"/>
    <x v="1"/>
    <d v="1900-01-05T17:46:12"/>
    <x v="3"/>
    <s v="Non"/>
  </r>
  <r>
    <x v="448"/>
    <x v="1"/>
    <s v="CLI00010"/>
    <x v="2"/>
    <s v="PEST"/>
    <s v="11/04/19 14.40.42.0000"/>
    <s v="19/04/19 12.00.00.0000"/>
    <d v="2019-04-11T14:40:42"/>
    <d v="2019-04-19T12:00:00"/>
    <x v="2"/>
    <x v="1"/>
    <x v="1"/>
    <x v="1"/>
    <x v="1"/>
    <d v="1900-01-01T17:46:12"/>
    <x v="3"/>
    <s v="Non"/>
  </r>
  <r>
    <x v="276"/>
    <x v="4"/>
    <s v="CLI00079"/>
    <x v="3"/>
    <s v="NTR"/>
    <s v="11/04/19 14.43.49.0000"/>
    <s v="17/04/19 12.00.00.0000"/>
    <d v="2019-04-11T14:43:49"/>
    <d v="2019-04-17T12:00:00"/>
    <x v="3"/>
    <x v="0"/>
    <x v="2"/>
    <x v="2"/>
    <x v="1"/>
    <d v="1899-12-30T17:46:12"/>
    <x v="1"/>
    <s v="Non"/>
  </r>
  <r>
    <x v="449"/>
    <x v="3"/>
    <s v="CLI00021"/>
    <x v="0"/>
    <s v="MTG"/>
    <s v="11/04/19 14.45.18.0000"/>
    <s v="18/04/19 12.00.00.0000"/>
    <d v="2019-04-11T14:45:18"/>
    <d v="2019-04-18T12:00:00"/>
    <x v="4"/>
    <x v="0"/>
    <x v="0"/>
    <x v="0"/>
    <x v="1"/>
    <d v="1899-12-31T17:46:12"/>
    <x v="2"/>
    <s v="Non"/>
  </r>
  <r>
    <x v="450"/>
    <x v="22"/>
    <s v="CLI00007"/>
    <x v="14"/>
    <s v="MTG"/>
    <s v="11/04/19 14.46.57.0000"/>
    <s v="18/04/19 12.00.00.0000"/>
    <d v="2019-04-11T14:46:57"/>
    <d v="2019-04-18T12:00:00"/>
    <x v="4"/>
    <x v="0"/>
    <x v="2"/>
    <x v="3"/>
    <x v="1"/>
    <d v="1899-12-31T17:46:12"/>
    <x v="2"/>
    <s v="Non"/>
  </r>
  <r>
    <x v="451"/>
    <x v="15"/>
    <s v="CLI00018"/>
    <x v="5"/>
    <s v="PEST"/>
    <s v="11/04/19 14.51.35.0000"/>
    <s v="19/04/19 12.00.00.0000"/>
    <d v="2019-04-11T14:51:35"/>
    <d v="2019-04-19T12:00:00"/>
    <x v="2"/>
    <x v="1"/>
    <x v="2"/>
    <x v="2"/>
    <x v="1"/>
    <d v="1900-01-01T17:46:12"/>
    <x v="3"/>
    <s v="Non"/>
  </r>
  <r>
    <x v="43"/>
    <x v="1"/>
    <s v="CLI00010"/>
    <x v="2"/>
    <s v="PEST"/>
    <s v="11/04/19 14.53.49.0000"/>
    <s v="19/04/19 12.00.00.0000"/>
    <d v="2019-04-11T14:53:49"/>
    <d v="2019-04-19T12:00:00"/>
    <x v="2"/>
    <x v="1"/>
    <x v="1"/>
    <x v="1"/>
    <x v="1"/>
    <d v="1900-01-01T17:46:12"/>
    <x v="3"/>
    <s v="Non"/>
  </r>
  <r>
    <x v="6"/>
    <x v="12"/>
    <s v="CLI00087"/>
    <x v="4"/>
    <s v="NTR"/>
    <s v="11/04/19 14.59.38.0000"/>
    <s v="17/04/19 12.00.00.0000"/>
    <d v="2019-04-11T14:59:38"/>
    <d v="2019-04-17T12:00:00"/>
    <x v="3"/>
    <x v="0"/>
    <x v="2"/>
    <x v="3"/>
    <x v="1"/>
    <d v="1899-12-30T17:46:12"/>
    <x v="1"/>
    <s v="Non"/>
  </r>
  <r>
    <x v="84"/>
    <x v="1"/>
    <s v="CLI00083"/>
    <x v="11"/>
    <s v="PEST"/>
    <s v="11/04/19 15.01.36.0000"/>
    <s v="19/04/19 12.00.00.0000"/>
    <d v="2019-04-11T15:01:36"/>
    <d v="2019-04-19T12:00:00"/>
    <x v="2"/>
    <x v="1"/>
    <x v="2"/>
    <x v="2"/>
    <x v="1"/>
    <d v="1900-01-01T17:46:12"/>
    <x v="3"/>
    <s v="Non"/>
  </r>
  <r>
    <x v="275"/>
    <x v="4"/>
    <s v="CLI00079"/>
    <x v="3"/>
    <s v="NTR"/>
    <s v="11/04/19 15.09.37.0000"/>
    <s v="17/04/19 12.00.00.0000"/>
    <d v="2019-04-11T15:09:37"/>
    <d v="2019-04-17T12:00:00"/>
    <x v="3"/>
    <x v="0"/>
    <x v="2"/>
    <x v="2"/>
    <x v="1"/>
    <d v="1899-12-30T17:46:12"/>
    <x v="1"/>
    <s v="Non"/>
  </r>
  <r>
    <x v="452"/>
    <x v="3"/>
    <s v="CLI00021"/>
    <x v="0"/>
    <s v="MTG"/>
    <s v="11/04/19 15.32.28.0000"/>
    <s v="18/04/19 12.00.00.0000"/>
    <d v="2019-04-11T15:32:28"/>
    <d v="2019-04-18T12:00:00"/>
    <x v="4"/>
    <x v="0"/>
    <x v="0"/>
    <x v="0"/>
    <x v="1"/>
    <d v="1899-12-31T17:46:12"/>
    <x v="2"/>
    <s v="Non"/>
  </r>
  <r>
    <x v="147"/>
    <x v="0"/>
    <s v="CLI00021"/>
    <x v="0"/>
    <s v="PEST"/>
    <s v="11/04/19 15.39.13.0000"/>
    <s v="19/04/19 12.00.00.0000"/>
    <d v="2019-04-11T15:39:13"/>
    <d v="2019-04-19T12:00:00"/>
    <x v="2"/>
    <x v="1"/>
    <x v="0"/>
    <x v="0"/>
    <x v="1"/>
    <d v="1900-01-01T17:46:12"/>
    <x v="3"/>
    <s v="Non"/>
  </r>
  <r>
    <x v="453"/>
    <x v="6"/>
    <s v="CLI00021"/>
    <x v="0"/>
    <s v="PLLT"/>
    <s v="11/04/19 15.45.06.0000"/>
    <s v="19/04/19 12.00.00.0000"/>
    <d v="2019-04-11T15:45:06"/>
    <d v="2019-04-19T12:00:00"/>
    <x v="1"/>
    <x v="1"/>
    <x v="0"/>
    <x v="0"/>
    <x v="1"/>
    <d v="1900-01-01T17:46:12"/>
    <x v="3"/>
    <s v="Non"/>
  </r>
  <r>
    <x v="454"/>
    <x v="13"/>
    <s v="CLI00018"/>
    <x v="5"/>
    <s v="PEST"/>
    <s v="11/04/19 15.51.54.0000"/>
    <s v="19/04/19 12.00.00.0000"/>
    <d v="2019-04-11T15:51:54"/>
    <d v="2019-04-19T12:00:00"/>
    <x v="2"/>
    <x v="1"/>
    <x v="2"/>
    <x v="2"/>
    <x v="1"/>
    <d v="1900-01-01T17:46:12"/>
    <x v="3"/>
    <s v="Non"/>
  </r>
  <r>
    <x v="197"/>
    <x v="3"/>
    <s v="CLI00043"/>
    <x v="1"/>
    <s v="MTG"/>
    <s v="11/04/19 16.02.09.0000"/>
    <s v="18/04/19 12.00.00.0000"/>
    <d v="2019-04-11T16:02:09"/>
    <d v="2019-04-18T12:00:00"/>
    <x v="4"/>
    <x v="0"/>
    <x v="0"/>
    <x v="0"/>
    <x v="1"/>
    <d v="1899-12-31T17:46:12"/>
    <x v="2"/>
    <s v="Non"/>
  </r>
  <r>
    <x v="190"/>
    <x v="13"/>
    <s v="CLI00040"/>
    <x v="9"/>
    <s v="NTR"/>
    <s v="11/04/19 16.02.09.0000"/>
    <s v="17/04/19 12.00.00.0000"/>
    <d v="2019-04-11T16:02:09"/>
    <d v="2019-04-17T12:00:00"/>
    <x v="3"/>
    <x v="0"/>
    <x v="3"/>
    <x v="5"/>
    <x v="1"/>
    <d v="1899-12-30T17:46:12"/>
    <x v="1"/>
    <s v="Non"/>
  </r>
  <r>
    <x v="455"/>
    <x v="11"/>
    <s v="CLI00040"/>
    <x v="9"/>
    <s v="MTG"/>
    <s v="11/04/19 16.03.12.0000"/>
    <s v="18/04/19 12.00.00.0000"/>
    <d v="2019-04-11T16:03:12"/>
    <d v="2019-04-18T12:00:00"/>
    <x v="4"/>
    <x v="0"/>
    <x v="3"/>
    <x v="5"/>
    <x v="1"/>
    <d v="1899-12-31T17:46:12"/>
    <x v="2"/>
    <s v="Non"/>
  </r>
  <r>
    <x v="79"/>
    <x v="6"/>
    <s v="CLI00043"/>
    <x v="1"/>
    <s v="MTG"/>
    <s v="11/04/19 16.05.40.0000"/>
    <s v="18/04/19 12.00.00.0000"/>
    <d v="2019-04-11T16:05:40"/>
    <d v="2019-04-18T12:00:00"/>
    <x v="4"/>
    <x v="0"/>
    <x v="0"/>
    <x v="0"/>
    <x v="1"/>
    <d v="1899-12-31T17:46:12"/>
    <x v="2"/>
    <s v="Non"/>
  </r>
  <r>
    <x v="456"/>
    <x v="14"/>
    <s v="CLI00021"/>
    <x v="0"/>
    <s v="MTG"/>
    <s v="11/04/19 16.10.29.0000"/>
    <s v="18/04/19 12.00.00.0000"/>
    <d v="2019-04-11T16:10:29"/>
    <d v="2019-04-18T12:00:00"/>
    <x v="4"/>
    <x v="0"/>
    <x v="0"/>
    <x v="0"/>
    <x v="1"/>
    <d v="1899-12-31T17:46:12"/>
    <x v="2"/>
    <s v="Non"/>
  </r>
  <r>
    <x v="183"/>
    <x v="6"/>
    <s v="CLI00083"/>
    <x v="11"/>
    <s v="NTR"/>
    <s v="11/04/19 16.10.35.0000"/>
    <s v="17/04/19 12.00.00.0000"/>
    <d v="2019-04-11T16:10:35"/>
    <d v="2019-04-17T12:00:00"/>
    <x v="3"/>
    <x v="0"/>
    <x v="2"/>
    <x v="2"/>
    <x v="1"/>
    <d v="1899-12-30T17:46:12"/>
    <x v="1"/>
    <s v="Non"/>
  </r>
  <r>
    <x v="457"/>
    <x v="6"/>
    <s v="CLI00083"/>
    <x v="11"/>
    <s v="MTG"/>
    <s v="11/04/19 16.14.56.0000"/>
    <s v="18/04/19 12.00.00.0000"/>
    <d v="2019-04-11T16:14:56"/>
    <d v="2019-04-18T12:00:00"/>
    <x v="4"/>
    <x v="0"/>
    <x v="2"/>
    <x v="2"/>
    <x v="1"/>
    <d v="1899-12-31T17:46:12"/>
    <x v="2"/>
    <s v="Non"/>
  </r>
  <r>
    <x v="458"/>
    <x v="1"/>
    <s v="CLI00021"/>
    <x v="0"/>
    <s v="MTG"/>
    <s v="11/04/19 16.17.01.0000"/>
    <s v="18/04/19 12.00.00.0000"/>
    <d v="2019-04-11T16:17:01"/>
    <d v="2019-04-18T12:00:00"/>
    <x v="4"/>
    <x v="0"/>
    <x v="0"/>
    <x v="0"/>
    <x v="1"/>
    <d v="1899-12-31T17:46:12"/>
    <x v="2"/>
    <s v="Non"/>
  </r>
  <r>
    <x v="459"/>
    <x v="23"/>
    <s v="CLI00007"/>
    <x v="14"/>
    <s v="MTX"/>
    <s v="11/04/19 16.17.29.0000"/>
    <s v="12/04/19 12.00.00.0000"/>
    <d v="2019-04-11T16:17:29"/>
    <d v="2019-04-12T12:00:00"/>
    <x v="5"/>
    <x v="2"/>
    <x v="2"/>
    <x v="3"/>
    <x v="0"/>
    <d v="1899-12-30T00:00:00"/>
    <x v="0"/>
    <s v="Non"/>
  </r>
  <r>
    <x v="460"/>
    <x v="22"/>
    <s v="CLI00007"/>
    <x v="14"/>
    <s v="NTR"/>
    <s v="11/04/19 16.17.33.0000"/>
    <s v="17/04/19 12.00.00.0000"/>
    <d v="2019-04-11T16:17:33"/>
    <d v="2019-04-17T12:00:00"/>
    <x v="3"/>
    <x v="0"/>
    <x v="2"/>
    <x v="3"/>
    <x v="1"/>
    <d v="1899-12-30T17:46:12"/>
    <x v="1"/>
    <s v="Non"/>
  </r>
  <r>
    <x v="461"/>
    <x v="3"/>
    <s v="CLI00043"/>
    <x v="1"/>
    <s v="MTG"/>
    <s v="11/04/19 16.17.58.0000"/>
    <s v="18/04/19 12.00.00.0000"/>
    <d v="2019-04-11T16:17:58"/>
    <d v="2019-04-18T12:00:00"/>
    <x v="4"/>
    <x v="0"/>
    <x v="0"/>
    <x v="0"/>
    <x v="1"/>
    <d v="1899-12-31T17:46:12"/>
    <x v="2"/>
    <s v="Non"/>
  </r>
  <r>
    <x v="462"/>
    <x v="5"/>
    <s v="CLI00018"/>
    <x v="5"/>
    <s v="NTR"/>
    <s v="11/04/19 16.19.10.0000"/>
    <s v="17/04/19 12.00.00.0000"/>
    <d v="2019-04-11T16:19:10"/>
    <d v="2019-04-17T12:00:00"/>
    <x v="3"/>
    <x v="0"/>
    <x v="2"/>
    <x v="2"/>
    <x v="1"/>
    <d v="1899-12-30T17:46:12"/>
    <x v="1"/>
    <s v="Non"/>
  </r>
  <r>
    <x v="463"/>
    <x v="6"/>
    <s v="CLI00010"/>
    <x v="2"/>
    <s v="NTR"/>
    <s v="11/04/19 16.20.12.0000"/>
    <s v="17/04/19 12.00.00.0000"/>
    <d v="2019-04-11T16:20:12"/>
    <d v="2019-04-17T12:00:00"/>
    <x v="3"/>
    <x v="0"/>
    <x v="1"/>
    <x v="1"/>
    <x v="1"/>
    <d v="1899-12-30T17:46:12"/>
    <x v="1"/>
    <s v="Non"/>
  </r>
  <r>
    <x v="96"/>
    <x v="4"/>
    <s v="CLI00020"/>
    <x v="6"/>
    <s v="MTG"/>
    <s v="11/04/19 16.24.18.0000"/>
    <s v="18/04/19 12.00.00.0000"/>
    <d v="2019-04-11T16:24:18"/>
    <d v="2019-04-18T12:00:00"/>
    <x v="4"/>
    <x v="0"/>
    <x v="2"/>
    <x v="2"/>
    <x v="1"/>
    <d v="1899-12-31T17:46:12"/>
    <x v="2"/>
    <s v="Non"/>
  </r>
  <r>
    <x v="464"/>
    <x v="8"/>
    <s v="CLI00021"/>
    <x v="0"/>
    <s v="MTG"/>
    <s v="11/04/19 16.26.08.0000"/>
    <s v="18/04/19 12.00.00.0000"/>
    <d v="2019-04-11T16:26:08"/>
    <d v="2019-04-18T12:00:00"/>
    <x v="4"/>
    <x v="0"/>
    <x v="0"/>
    <x v="0"/>
    <x v="1"/>
    <d v="1899-12-31T17:46:12"/>
    <x v="2"/>
    <s v="Non"/>
  </r>
  <r>
    <x v="396"/>
    <x v="18"/>
    <s v="CLI00091"/>
    <x v="10"/>
    <s v="MTG"/>
    <s v="11/04/19 16.26.36.0000"/>
    <s v="18/04/19 12.00.00.0000"/>
    <d v="2019-04-11T16:26:36"/>
    <d v="2019-04-18T12:00:00"/>
    <x v="4"/>
    <x v="0"/>
    <x v="3"/>
    <x v="5"/>
    <x v="1"/>
    <d v="1899-12-31T17:46:12"/>
    <x v="2"/>
    <s v="Non"/>
  </r>
  <r>
    <x v="465"/>
    <x v="13"/>
    <s v="CLI00018"/>
    <x v="5"/>
    <s v="PLLT"/>
    <s v="11/04/19 16.28.51.0000"/>
    <s v="19/04/19 12.00.00.0000"/>
    <d v="2019-04-11T16:28:51"/>
    <d v="2019-04-19T12:00:00"/>
    <x v="1"/>
    <x v="1"/>
    <x v="2"/>
    <x v="2"/>
    <x v="1"/>
    <d v="1900-01-01T17:46:12"/>
    <x v="3"/>
    <s v="Non"/>
  </r>
  <r>
    <x v="466"/>
    <x v="6"/>
    <s v="CLI00010"/>
    <x v="2"/>
    <s v="MTG"/>
    <s v="11/04/19 16.29.16.0000"/>
    <s v="18/04/19 12.00.00.0000"/>
    <d v="2019-04-11T16:29:16"/>
    <d v="2019-04-18T12:00:00"/>
    <x v="4"/>
    <x v="0"/>
    <x v="1"/>
    <x v="1"/>
    <x v="1"/>
    <d v="1899-12-31T17:46:12"/>
    <x v="2"/>
    <s v="Non"/>
  </r>
  <r>
    <x v="467"/>
    <x v="13"/>
    <s v="CLI00034"/>
    <x v="13"/>
    <s v="MTG"/>
    <s v="11/04/19 16.35.27.0000"/>
    <s v="18/04/19 12.00.00.0000"/>
    <d v="2019-04-11T16:35:27"/>
    <d v="2019-04-18T12:00:00"/>
    <x v="4"/>
    <x v="0"/>
    <x v="3"/>
    <x v="4"/>
    <x v="1"/>
    <d v="1899-12-31T17:46:12"/>
    <x v="2"/>
    <s v="Non"/>
  </r>
  <r>
    <x v="468"/>
    <x v="3"/>
    <s v="CLI00020"/>
    <x v="6"/>
    <s v="NTR"/>
    <s v="11/04/19 16.36.32.0000"/>
    <s v="17/04/19 12.00.00.0000"/>
    <d v="2019-04-11T16:36:32"/>
    <d v="2019-04-17T12:00:00"/>
    <x v="3"/>
    <x v="0"/>
    <x v="2"/>
    <x v="2"/>
    <x v="1"/>
    <d v="1899-12-30T17:46:12"/>
    <x v="1"/>
    <s v="Non"/>
  </r>
  <r>
    <x v="223"/>
    <x v="0"/>
    <s v="CLI00021"/>
    <x v="0"/>
    <s v="MTG"/>
    <s v="11/04/19 16.47.22.0000"/>
    <s v="18/04/19 12.00.00.0000"/>
    <d v="2019-04-11T16:47:22"/>
    <d v="2019-04-18T12:00:00"/>
    <x v="4"/>
    <x v="0"/>
    <x v="0"/>
    <x v="0"/>
    <x v="1"/>
    <d v="1899-12-31T17:46:12"/>
    <x v="2"/>
    <s v="Non"/>
  </r>
  <r>
    <x v="136"/>
    <x v="4"/>
    <s v="CLI00083"/>
    <x v="11"/>
    <s v="PLLT"/>
    <s v="11/04/19 16.54.07.0000"/>
    <s v="19/04/19 12.00.00.0000"/>
    <d v="2019-04-11T16:54:07"/>
    <d v="2019-04-19T12:00:00"/>
    <x v="1"/>
    <x v="1"/>
    <x v="2"/>
    <x v="2"/>
    <x v="1"/>
    <d v="1900-01-01T17:46:12"/>
    <x v="3"/>
    <s v="Non"/>
  </r>
  <r>
    <x v="469"/>
    <x v="10"/>
    <s v="CLI00018"/>
    <x v="5"/>
    <s v="NTR"/>
    <s v="11/04/19 16.57.20.0000"/>
    <s v="17/04/19 12.00.00.0000"/>
    <d v="2019-04-11T16:57:20"/>
    <d v="2019-04-17T12:00:00"/>
    <x v="3"/>
    <x v="0"/>
    <x v="2"/>
    <x v="2"/>
    <x v="1"/>
    <d v="1899-12-30T17:46:12"/>
    <x v="1"/>
    <s v="Non"/>
  </r>
  <r>
    <x v="61"/>
    <x v="0"/>
    <s v="CLI00079"/>
    <x v="3"/>
    <s v="PEST"/>
    <s v="11/04/19 16.57.57.0000"/>
    <s v="19/04/19 12.00.00.0000"/>
    <d v="2019-04-11T16:57:57"/>
    <d v="2019-04-19T12:00:00"/>
    <x v="2"/>
    <x v="1"/>
    <x v="2"/>
    <x v="2"/>
    <x v="1"/>
    <d v="1900-01-01T17:46:12"/>
    <x v="3"/>
    <s v="Non"/>
  </r>
  <r>
    <x v="470"/>
    <x v="12"/>
    <s v="CLI00021"/>
    <x v="0"/>
    <s v="PLLT"/>
    <s v="11/04/19 17.03.46.0000"/>
    <s v="19/04/19 12.00.00.0000"/>
    <d v="2019-04-11T17:03:46"/>
    <d v="2019-04-19T12:00:00"/>
    <x v="1"/>
    <x v="1"/>
    <x v="0"/>
    <x v="0"/>
    <x v="1"/>
    <d v="1900-01-01T17:46:12"/>
    <x v="3"/>
    <s v="Non"/>
  </r>
  <r>
    <x v="60"/>
    <x v="0"/>
    <s v="CLI00021"/>
    <x v="0"/>
    <s v="PEST"/>
    <s v="11/04/19 17.10.15.0000"/>
    <s v="19/04/19 12.00.00.0000"/>
    <d v="2019-04-11T17:10:15"/>
    <d v="2019-04-19T12:00:00"/>
    <x v="2"/>
    <x v="1"/>
    <x v="0"/>
    <x v="0"/>
    <x v="1"/>
    <d v="1900-01-01T17:46:12"/>
    <x v="3"/>
    <s v="Non"/>
  </r>
  <r>
    <x v="431"/>
    <x v="0"/>
    <s v="CLI00021"/>
    <x v="0"/>
    <s v="PEST"/>
    <s v="11/04/19 17.12.54.0000"/>
    <s v="19/04/19 12.00.00.0000"/>
    <d v="2019-04-11T17:12:54"/>
    <d v="2019-04-19T12:00:00"/>
    <x v="2"/>
    <x v="1"/>
    <x v="0"/>
    <x v="0"/>
    <x v="1"/>
    <d v="1900-01-01T17:46:12"/>
    <x v="3"/>
    <s v="Non"/>
  </r>
  <r>
    <x v="251"/>
    <x v="4"/>
    <s v="CLI00010"/>
    <x v="2"/>
    <s v="PLLT"/>
    <s v="11/04/19 17.17.55.0000"/>
    <s v="19/04/19 12.00.00.0000"/>
    <d v="2019-04-11T17:17:55"/>
    <d v="2019-04-19T12:00:00"/>
    <x v="1"/>
    <x v="1"/>
    <x v="1"/>
    <x v="1"/>
    <x v="1"/>
    <d v="1900-01-01T17:46:12"/>
    <x v="3"/>
    <s v="Non"/>
  </r>
  <r>
    <x v="367"/>
    <x v="13"/>
    <s v="CLI00034"/>
    <x v="13"/>
    <s v="OGM"/>
    <s v="11/04/19 17.25.26.0000"/>
    <s v="23/04/19 12.00.00.0000"/>
    <d v="2019-04-11T17:25:26"/>
    <d v="2019-04-23T12:00:00"/>
    <x v="0"/>
    <x v="0"/>
    <x v="3"/>
    <x v="4"/>
    <x v="1"/>
    <d v="1900-01-05T17:46:12"/>
    <x v="3"/>
    <s v="Non"/>
  </r>
  <r>
    <x v="442"/>
    <x v="21"/>
    <s v="CLI00091"/>
    <x v="10"/>
    <s v="NTR"/>
    <s v="11/04/19 17.29.11.0000"/>
    <s v="17/04/19 12.00.00.0000"/>
    <d v="2019-04-11T17:29:11"/>
    <d v="2019-04-17T12:00:00"/>
    <x v="3"/>
    <x v="0"/>
    <x v="3"/>
    <x v="5"/>
    <x v="1"/>
    <d v="1899-12-30T17:46:12"/>
    <x v="1"/>
    <s v="Non"/>
  </r>
  <r>
    <x v="175"/>
    <x v="18"/>
    <s v="CLI00018"/>
    <x v="5"/>
    <s v="NTR"/>
    <s v="11/04/19 17.39.51.0000"/>
    <s v="17/04/19 12.00.00.0000"/>
    <d v="2019-04-11T17:39:51"/>
    <d v="2019-04-17T12:00:00"/>
    <x v="3"/>
    <x v="0"/>
    <x v="2"/>
    <x v="2"/>
    <x v="1"/>
    <d v="1899-12-30T17:46:12"/>
    <x v="1"/>
    <s v="Non"/>
  </r>
  <r>
    <x v="471"/>
    <x v="5"/>
    <s v="CLI00049"/>
    <x v="7"/>
    <s v="NTR"/>
    <s v="11/04/19 17.49.59.0000"/>
    <s v="17/04/19 12.00.00.0000"/>
    <d v="2019-04-11T17:49:59"/>
    <d v="2019-04-17T12:00:00"/>
    <x v="3"/>
    <x v="0"/>
    <x v="3"/>
    <x v="4"/>
    <x v="1"/>
    <d v="1899-12-30T17:46:12"/>
    <x v="1"/>
    <s v="Non"/>
  </r>
  <r>
    <x v="23"/>
    <x v="13"/>
    <s v="CLI00049"/>
    <x v="7"/>
    <s v="OGM"/>
    <s v="11/04/19 18.00.14.0000"/>
    <s v="23/04/19 12.00.00.0000"/>
    <d v="2019-04-11T18:00:14"/>
    <d v="2019-04-23T12:00:00"/>
    <x v="0"/>
    <x v="0"/>
    <x v="3"/>
    <x v="4"/>
    <x v="1"/>
    <d v="1900-01-05T17:46:12"/>
    <x v="3"/>
    <s v="Non"/>
  </r>
  <r>
    <x v="254"/>
    <x v="8"/>
    <s v="CLI00043"/>
    <x v="1"/>
    <s v="OGM"/>
    <s v="11/04/19 18.01.19.0000"/>
    <s v="23/04/19 12.00.00.0000"/>
    <d v="2019-04-11T18:01:19"/>
    <d v="2019-04-23T12:00:00"/>
    <x v="0"/>
    <x v="0"/>
    <x v="0"/>
    <x v="0"/>
    <x v="1"/>
    <d v="1900-01-05T17:46:12"/>
    <x v="3"/>
    <s v="Non"/>
  </r>
  <r>
    <x v="65"/>
    <x v="6"/>
    <s v="CLI00079"/>
    <x v="3"/>
    <s v="OGM"/>
    <s v="11/04/19 18.08.29.0000"/>
    <s v="23/04/19 12.00.00.0000"/>
    <d v="2019-04-11T18:08:29"/>
    <d v="2019-04-23T12:00:00"/>
    <x v="0"/>
    <x v="0"/>
    <x v="2"/>
    <x v="2"/>
    <x v="1"/>
    <d v="1900-01-05T17:46:12"/>
    <x v="3"/>
    <s v="Non"/>
  </r>
  <r>
    <x v="28"/>
    <x v="7"/>
    <s v="CLI00021"/>
    <x v="0"/>
    <s v="PEST"/>
    <s v="11/04/19 18.13.25.0000"/>
    <s v="19/04/19 12.00.00.0000"/>
    <d v="2019-04-11T18:13:25"/>
    <d v="2019-04-19T12:00:00"/>
    <x v="2"/>
    <x v="1"/>
    <x v="0"/>
    <x v="0"/>
    <x v="1"/>
    <d v="1900-01-01T17:46:12"/>
    <x v="3"/>
    <s v="Non"/>
  </r>
  <r>
    <x v="315"/>
    <x v="13"/>
    <s v="CLI00018"/>
    <x v="5"/>
    <s v="MTG"/>
    <s v="11/04/19 18.13.40.0000"/>
    <s v="18/04/19 12.00.00.0000"/>
    <d v="2019-04-11T18:13:40"/>
    <d v="2019-04-18T12:00:00"/>
    <x v="4"/>
    <x v="0"/>
    <x v="2"/>
    <x v="2"/>
    <x v="1"/>
    <d v="1899-12-31T17:46:12"/>
    <x v="2"/>
    <s v="Non"/>
  </r>
  <r>
    <x v="472"/>
    <x v="11"/>
    <s v="CLI00018"/>
    <x v="5"/>
    <s v="NTR"/>
    <s v="11/04/19 18.22.30.0000"/>
    <s v="17/04/19 12.00.00.0000"/>
    <d v="2019-04-11T18:22:30"/>
    <d v="2019-04-17T12:00:00"/>
    <x v="3"/>
    <x v="0"/>
    <x v="2"/>
    <x v="2"/>
    <x v="1"/>
    <d v="1899-12-30T17:46:12"/>
    <x v="1"/>
    <s v="Non"/>
  </r>
  <r>
    <x v="473"/>
    <x v="8"/>
    <s v="CLI00083"/>
    <x v="11"/>
    <s v="NTR"/>
    <s v="11/04/19 18.25.57.0000"/>
    <s v="17/04/19 12.00.00.0000"/>
    <d v="2019-04-11T18:25:57"/>
    <d v="2019-04-17T12:00:00"/>
    <x v="3"/>
    <x v="0"/>
    <x v="2"/>
    <x v="2"/>
    <x v="1"/>
    <d v="1899-12-30T17:46:12"/>
    <x v="1"/>
    <s v="Non"/>
  </r>
  <r>
    <x v="192"/>
    <x v="3"/>
    <s v="CLI00079"/>
    <x v="3"/>
    <s v="NTR"/>
    <s v="11/04/19 18.36.32.0000"/>
    <s v="17/04/19 12.00.00.0000"/>
    <d v="2019-04-11T18:36:32"/>
    <d v="2019-04-17T12:00:00"/>
    <x v="3"/>
    <x v="0"/>
    <x v="2"/>
    <x v="2"/>
    <x v="1"/>
    <d v="1899-12-30T17:46:12"/>
    <x v="1"/>
    <s v="Non"/>
  </r>
  <r>
    <x v="474"/>
    <x v="10"/>
    <s v="CLI00049"/>
    <x v="7"/>
    <s v="NTR"/>
    <s v="11/04/19 18.43.51.0000"/>
    <s v="17/04/19 12.00.00.0000"/>
    <d v="2019-04-11T18:43:51"/>
    <d v="2019-04-17T12:00:00"/>
    <x v="3"/>
    <x v="0"/>
    <x v="3"/>
    <x v="4"/>
    <x v="1"/>
    <d v="1899-12-30T17:46:12"/>
    <x v="1"/>
    <s v="Non"/>
  </r>
  <r>
    <x v="475"/>
    <x v="10"/>
    <s v="CLI00049"/>
    <x v="7"/>
    <s v="MTG"/>
    <s v="11/04/19 18.51.24.0000"/>
    <s v="18/04/19 12.00.00.0000"/>
    <d v="2019-04-11T18:51:24"/>
    <d v="2019-04-18T12:00:00"/>
    <x v="4"/>
    <x v="0"/>
    <x v="3"/>
    <x v="4"/>
    <x v="1"/>
    <d v="1899-12-31T17:46:12"/>
    <x v="2"/>
    <s v="Non"/>
  </r>
  <r>
    <x v="147"/>
    <x v="4"/>
    <s v="CLI00021"/>
    <x v="0"/>
    <s v="PEST"/>
    <s v="11/04/19 19.01.09.0000"/>
    <s v="19/04/19 12.00.00.0000"/>
    <d v="2019-04-11T19:01:09"/>
    <d v="2019-04-19T12:00:00"/>
    <x v="2"/>
    <x v="1"/>
    <x v="0"/>
    <x v="0"/>
    <x v="1"/>
    <d v="1900-01-01T17:46:12"/>
    <x v="3"/>
    <s v="Non"/>
  </r>
  <r>
    <x v="476"/>
    <x v="6"/>
    <s v="CLI00020"/>
    <x v="6"/>
    <s v="MTG"/>
    <s v="11/04/19 19.08.30.0000"/>
    <s v="18/04/19 12.00.00.0000"/>
    <d v="2019-04-11T19:08:30"/>
    <d v="2019-04-18T12:00:00"/>
    <x v="4"/>
    <x v="0"/>
    <x v="2"/>
    <x v="2"/>
    <x v="1"/>
    <d v="1899-12-31T17:46:12"/>
    <x v="2"/>
    <s v="Non"/>
  </r>
  <r>
    <x v="457"/>
    <x v="3"/>
    <s v="CLI00083"/>
    <x v="11"/>
    <s v="NTR"/>
    <s v="11/04/19 19.17.09.0000"/>
    <s v="17/04/19 12.00.00.0000"/>
    <d v="2019-04-11T19:17:09"/>
    <d v="2019-04-17T12:00:00"/>
    <x v="3"/>
    <x v="0"/>
    <x v="2"/>
    <x v="2"/>
    <x v="1"/>
    <d v="1899-12-30T17:46:12"/>
    <x v="1"/>
    <s v="Non"/>
  </r>
  <r>
    <x v="477"/>
    <x v="14"/>
    <s v="CLI00021"/>
    <x v="0"/>
    <s v="OGM"/>
    <s v="11/04/19 19.18.56.0000"/>
    <s v="23/04/19 12.00.00.0000"/>
    <d v="2019-04-11T19:18:56"/>
    <d v="2019-04-23T12:00:00"/>
    <x v="0"/>
    <x v="0"/>
    <x v="0"/>
    <x v="0"/>
    <x v="1"/>
    <d v="1900-01-05T17:46:12"/>
    <x v="3"/>
    <s v="Non"/>
  </r>
  <r>
    <x v="478"/>
    <x v="3"/>
    <s v="CLI00087"/>
    <x v="4"/>
    <s v="NTR"/>
    <s v="11/04/19 19.20.35.0000"/>
    <s v="17/04/19 12.00.00.0000"/>
    <d v="2019-04-11T19:20:35"/>
    <d v="2019-04-17T12:00:00"/>
    <x v="3"/>
    <x v="0"/>
    <x v="2"/>
    <x v="3"/>
    <x v="1"/>
    <d v="1899-12-30T17:46:12"/>
    <x v="1"/>
    <s v="Non"/>
  </r>
  <r>
    <x v="92"/>
    <x v="6"/>
    <s v="CLI00043"/>
    <x v="1"/>
    <s v="NTR"/>
    <s v="11/04/19 19.25.19.0000"/>
    <s v="17/04/19 12.00.00.0000"/>
    <d v="2019-04-11T19:25:19"/>
    <d v="2019-04-17T12:00:00"/>
    <x v="3"/>
    <x v="0"/>
    <x v="0"/>
    <x v="0"/>
    <x v="1"/>
    <d v="1899-12-30T17:46:12"/>
    <x v="1"/>
    <s v="Non"/>
  </r>
  <r>
    <x v="479"/>
    <x v="18"/>
    <s v="CLI00005"/>
    <x v="15"/>
    <s v="NTR"/>
    <s v="11/04/19 19.42.35.0000"/>
    <s v="17/04/19 12.00.00.0000"/>
    <d v="2019-04-11T19:42:35"/>
    <d v="2019-04-17T12:00:00"/>
    <x v="3"/>
    <x v="0"/>
    <x v="3"/>
    <x v="5"/>
    <x v="1"/>
    <d v="1899-12-30T17:46:12"/>
    <x v="1"/>
    <s v="Non"/>
  </r>
  <r>
    <x v="100"/>
    <x v="10"/>
    <s v="CLI00034"/>
    <x v="13"/>
    <s v="NTR"/>
    <s v="11/04/19 19.48.54.0000"/>
    <s v="17/04/19 12.00.00.0000"/>
    <d v="2019-04-11T19:48:54"/>
    <d v="2019-04-17T12:00:00"/>
    <x v="3"/>
    <x v="0"/>
    <x v="3"/>
    <x v="4"/>
    <x v="1"/>
    <d v="1899-12-30T17:46:12"/>
    <x v="1"/>
    <s v="Non"/>
  </r>
  <r>
    <x v="7"/>
    <x v="6"/>
    <s v="CLI00043"/>
    <x v="1"/>
    <s v="NTR"/>
    <s v="11/04/19 19.51.17.0000"/>
    <s v="17/04/19 12.00.00.0000"/>
    <d v="2019-04-11T19:51:17"/>
    <d v="2019-04-17T12:00:00"/>
    <x v="3"/>
    <x v="0"/>
    <x v="0"/>
    <x v="0"/>
    <x v="1"/>
    <d v="1899-12-30T17:46:12"/>
    <x v="1"/>
    <s v="Non"/>
  </r>
  <r>
    <x v="101"/>
    <x v="7"/>
    <s v="CLI00087"/>
    <x v="4"/>
    <s v="NTR"/>
    <s v="11/04/19 19.51.43.0000"/>
    <s v="17/04/19 12.00.00.0000"/>
    <d v="2019-04-11T19:51:43"/>
    <d v="2019-04-17T12:00:00"/>
    <x v="3"/>
    <x v="0"/>
    <x v="2"/>
    <x v="3"/>
    <x v="1"/>
    <d v="1899-12-30T17:46:12"/>
    <x v="1"/>
    <s v="Non"/>
  </r>
  <r>
    <x v="480"/>
    <x v="16"/>
    <s v="CLI00021"/>
    <x v="0"/>
    <s v="NTR"/>
    <s v="11/04/19 19.59.32.0000"/>
    <s v="17/04/19 12.00.00.0000"/>
    <d v="2019-04-11T19:59:32"/>
    <d v="2019-04-17T12:00:00"/>
    <x v="3"/>
    <x v="0"/>
    <x v="0"/>
    <x v="0"/>
    <x v="1"/>
    <d v="1899-12-30T17:46:12"/>
    <x v="1"/>
    <s v="Non"/>
  </r>
  <r>
    <x v="481"/>
    <x v="7"/>
    <s v="CLI00021"/>
    <x v="0"/>
    <s v="NTR"/>
    <s v="11/04/19 20.00.07.0000"/>
    <s v="17/04/19 12.00.00.0000"/>
    <d v="2019-04-11T20:00:07"/>
    <d v="2019-04-17T12:00:00"/>
    <x v="3"/>
    <x v="0"/>
    <x v="0"/>
    <x v="0"/>
    <x v="1"/>
    <d v="1899-12-30T17:46:12"/>
    <x v="1"/>
    <s v="Non"/>
  </r>
  <r>
    <x v="482"/>
    <x v="8"/>
    <s v="CLI00010"/>
    <x v="2"/>
    <s v="NTR"/>
    <s v="11/04/19 20.10.43.0000"/>
    <s v="17/04/19 12.00.00.0000"/>
    <d v="2019-04-11T20:10:43"/>
    <d v="2019-04-17T12:00:00"/>
    <x v="3"/>
    <x v="0"/>
    <x v="1"/>
    <x v="1"/>
    <x v="1"/>
    <d v="1899-12-30T17:46:12"/>
    <x v="1"/>
    <s v="Non"/>
  </r>
  <r>
    <x v="155"/>
    <x v="8"/>
    <s v="CLI00043"/>
    <x v="1"/>
    <s v="NTR"/>
    <s v="11/04/19 20.13.37.0000"/>
    <s v="17/04/19 12.00.00.0000"/>
    <d v="2019-04-11T20:13:37"/>
    <d v="2019-04-17T12:00:00"/>
    <x v="3"/>
    <x v="0"/>
    <x v="0"/>
    <x v="0"/>
    <x v="1"/>
    <d v="1899-12-30T17:46:12"/>
    <x v="1"/>
    <s v="Non"/>
  </r>
  <r>
    <x v="12"/>
    <x v="13"/>
    <s v="CLI00018"/>
    <x v="5"/>
    <s v="NTR"/>
    <s v="11/04/19 20.15.38.0000"/>
    <s v="17/04/19 12.00.00.0000"/>
    <d v="2019-04-11T20:15:38"/>
    <d v="2019-04-17T12:00:00"/>
    <x v="3"/>
    <x v="0"/>
    <x v="2"/>
    <x v="2"/>
    <x v="1"/>
    <d v="1899-12-30T17:46:12"/>
    <x v="1"/>
    <s v="Non"/>
  </r>
  <r>
    <x v="483"/>
    <x v="10"/>
    <s v="CLI00049"/>
    <x v="7"/>
    <s v="NTR"/>
    <s v="11/04/19 20.16.43.0000"/>
    <s v="17/04/19 12.00.00.0000"/>
    <d v="2019-04-11T20:16:43"/>
    <d v="2019-04-17T12:00:00"/>
    <x v="3"/>
    <x v="0"/>
    <x v="3"/>
    <x v="4"/>
    <x v="1"/>
    <d v="1899-12-30T17:46:12"/>
    <x v="1"/>
    <s v="Non"/>
  </r>
  <r>
    <x v="59"/>
    <x v="14"/>
    <s v="CLI00087"/>
    <x v="4"/>
    <s v="NTR"/>
    <s v="11/04/19 20.22.15.0000"/>
    <s v="17/04/19 12.00.00.0000"/>
    <d v="2019-04-11T20:22:15"/>
    <d v="2019-04-17T12:00:00"/>
    <x v="3"/>
    <x v="0"/>
    <x v="2"/>
    <x v="3"/>
    <x v="1"/>
    <d v="1899-12-30T17:46:12"/>
    <x v="1"/>
    <s v="Non"/>
  </r>
  <r>
    <x v="146"/>
    <x v="6"/>
    <s v="CLI00043"/>
    <x v="1"/>
    <s v="PEST"/>
    <s v="11/04/19 20.25.27.0000"/>
    <s v="19/04/19 12.00.00.0000"/>
    <d v="2019-04-11T20:25:27"/>
    <d v="2019-04-19T12:00:00"/>
    <x v="2"/>
    <x v="1"/>
    <x v="0"/>
    <x v="0"/>
    <x v="1"/>
    <d v="1900-01-01T17:46:12"/>
    <x v="3"/>
    <s v="Non"/>
  </r>
  <r>
    <x v="484"/>
    <x v="13"/>
    <s v="CLI00049"/>
    <x v="7"/>
    <s v="NTR"/>
    <s v="11/04/19 20.28.55.0000"/>
    <s v="17/04/19 12.00.00.0000"/>
    <d v="2019-04-11T20:28:55"/>
    <d v="2019-04-17T12:00:00"/>
    <x v="3"/>
    <x v="0"/>
    <x v="3"/>
    <x v="4"/>
    <x v="1"/>
    <d v="1899-12-30T17:46:12"/>
    <x v="1"/>
    <s v="Non"/>
  </r>
  <r>
    <x v="151"/>
    <x v="6"/>
    <s v="CLI00079"/>
    <x v="3"/>
    <s v="NTR"/>
    <s v="11/04/19 20.31.14.0000"/>
    <s v="17/04/19 12.00.00.0000"/>
    <d v="2019-04-11T20:31:14"/>
    <d v="2019-04-17T12:00:00"/>
    <x v="3"/>
    <x v="0"/>
    <x v="2"/>
    <x v="2"/>
    <x v="1"/>
    <d v="1899-12-30T17:46:12"/>
    <x v="1"/>
    <s v="Non"/>
  </r>
  <r>
    <x v="485"/>
    <x v="13"/>
    <s v="CLI00018"/>
    <x v="5"/>
    <s v="NTR"/>
    <s v="11/04/19 20.37.17.0000"/>
    <s v="17/04/19 12.00.00.0000"/>
    <d v="2019-04-11T20:37:17"/>
    <d v="2019-04-17T12:00:00"/>
    <x v="3"/>
    <x v="0"/>
    <x v="2"/>
    <x v="2"/>
    <x v="1"/>
    <d v="1899-12-30T17:46:12"/>
    <x v="1"/>
    <s v="Non"/>
  </r>
  <r>
    <x v="486"/>
    <x v="10"/>
    <s v="CLI00018"/>
    <x v="5"/>
    <s v="MTG"/>
    <s v="11/04/19 20.41.35.0000"/>
    <s v="18/04/19 12.00.00.0000"/>
    <d v="2019-04-11T20:41:35"/>
    <d v="2019-04-18T12:00:00"/>
    <x v="4"/>
    <x v="0"/>
    <x v="2"/>
    <x v="2"/>
    <x v="1"/>
    <d v="1899-12-31T17:46:12"/>
    <x v="2"/>
    <s v="Non"/>
  </r>
  <r>
    <x v="487"/>
    <x v="3"/>
    <s v="CLI00021"/>
    <x v="0"/>
    <s v="NTR"/>
    <s v="11/04/19 20.44.09.0000"/>
    <s v="17/04/19 12.00.00.0000"/>
    <d v="2019-04-11T20:44:09"/>
    <d v="2019-04-17T12:00:00"/>
    <x v="3"/>
    <x v="0"/>
    <x v="0"/>
    <x v="0"/>
    <x v="1"/>
    <d v="1899-12-30T17:46:12"/>
    <x v="1"/>
    <s v="Non"/>
  </r>
  <r>
    <x v="488"/>
    <x v="13"/>
    <s v="CLI00005"/>
    <x v="15"/>
    <s v="NTR"/>
    <s v="11/04/19 20.45.56.0000"/>
    <s v="17/04/19 12.00.00.0000"/>
    <d v="2019-04-11T20:45:56"/>
    <d v="2019-04-17T12:00:00"/>
    <x v="3"/>
    <x v="0"/>
    <x v="3"/>
    <x v="5"/>
    <x v="1"/>
    <d v="1899-12-30T17:46:12"/>
    <x v="1"/>
    <s v="Non"/>
  </r>
  <r>
    <x v="295"/>
    <x v="10"/>
    <s v="CLI00018"/>
    <x v="5"/>
    <s v="MTG"/>
    <s v="11/04/19 20.57.03.0000"/>
    <s v="18/04/19 12.00.00.0000"/>
    <d v="2019-04-11T20:57:03"/>
    <d v="2019-04-18T12:00:00"/>
    <x v="4"/>
    <x v="0"/>
    <x v="2"/>
    <x v="2"/>
    <x v="1"/>
    <d v="1899-12-31T17:46:12"/>
    <x v="2"/>
    <s v="Non"/>
  </r>
  <r>
    <x v="489"/>
    <x v="8"/>
    <s v="CLI00021"/>
    <x v="0"/>
    <s v="PEST"/>
    <s v="11/04/19 21.03.15.0000"/>
    <s v="19/04/19 12.00.00.0000"/>
    <d v="2019-04-11T21:03:15"/>
    <d v="2019-04-19T12:00:00"/>
    <x v="2"/>
    <x v="1"/>
    <x v="0"/>
    <x v="0"/>
    <x v="1"/>
    <d v="1900-01-01T17:46:12"/>
    <x v="3"/>
    <s v="Non"/>
  </r>
  <r>
    <x v="490"/>
    <x v="13"/>
    <s v="CLI00018"/>
    <x v="5"/>
    <s v="SCR"/>
    <s v="12/04/19 06.45.06.0000"/>
    <s v="16/04/19 12.00.00.0000"/>
    <d v="2019-04-12T06:45:06"/>
    <d v="2019-04-16T12:00:00"/>
    <x v="7"/>
    <x v="0"/>
    <x v="2"/>
    <x v="2"/>
    <x v="0"/>
    <d v="1899-12-30T00:00:00"/>
    <x v="0"/>
    <s v="Non"/>
  </r>
  <r>
    <x v="491"/>
    <x v="3"/>
    <s v="CLI00021"/>
    <x v="0"/>
    <s v="NTR"/>
    <s v="12/04/19 06.45.50.0000"/>
    <s v="17/04/19 12.00.00.0000"/>
    <d v="2019-04-12T06:45:50"/>
    <d v="2019-04-17T12:00:00"/>
    <x v="3"/>
    <x v="0"/>
    <x v="0"/>
    <x v="0"/>
    <x v="1"/>
    <d v="1899-12-30T17:46:12"/>
    <x v="1"/>
    <s v="Non"/>
  </r>
  <r>
    <x v="114"/>
    <x v="3"/>
    <s v="CLI00083"/>
    <x v="11"/>
    <s v="NTR"/>
    <s v="12/04/19 06.46.58.0000"/>
    <s v="17/04/19 12.00.00.0000"/>
    <d v="2019-04-12T06:46:58"/>
    <d v="2019-04-17T12:00:00"/>
    <x v="3"/>
    <x v="0"/>
    <x v="2"/>
    <x v="2"/>
    <x v="1"/>
    <d v="1899-12-30T17:46:12"/>
    <x v="1"/>
    <s v="Non"/>
  </r>
  <r>
    <x v="455"/>
    <x v="10"/>
    <s v="CLI00040"/>
    <x v="9"/>
    <s v="PEST"/>
    <s v="12/04/19 06.48.32.0000"/>
    <s v="19/04/19 12.00.00.0000"/>
    <d v="2019-04-12T06:48:32"/>
    <d v="2019-04-19T12:00:00"/>
    <x v="2"/>
    <x v="1"/>
    <x v="3"/>
    <x v="5"/>
    <x v="1"/>
    <d v="1900-01-01T17:46:12"/>
    <x v="3"/>
    <s v="Non"/>
  </r>
  <r>
    <x v="85"/>
    <x v="4"/>
    <s v="CLI00020"/>
    <x v="6"/>
    <s v="PEST"/>
    <s v="12/04/19 07.01.33.0000"/>
    <s v="19/04/19 12.00.00.0000"/>
    <d v="2019-04-12T07:01:33"/>
    <d v="2019-04-19T12:00:00"/>
    <x v="2"/>
    <x v="1"/>
    <x v="2"/>
    <x v="2"/>
    <x v="1"/>
    <d v="1900-01-01T17:46:12"/>
    <x v="3"/>
    <s v="Non"/>
  </r>
  <r>
    <x v="100"/>
    <x v="18"/>
    <s v="CLI00034"/>
    <x v="13"/>
    <s v="PEST"/>
    <s v="12/04/19 07.02.51.0000"/>
    <s v="19/04/19 12.00.00.0000"/>
    <d v="2019-04-12T07:02:51"/>
    <d v="2019-04-19T12:00:00"/>
    <x v="2"/>
    <x v="1"/>
    <x v="3"/>
    <x v="4"/>
    <x v="1"/>
    <d v="1900-01-01T17:46:12"/>
    <x v="3"/>
    <s v="Non"/>
  </r>
  <r>
    <x v="492"/>
    <x v="4"/>
    <s v="CLI00021"/>
    <x v="0"/>
    <s v="NTR"/>
    <s v="12/04/19 07.05.43.0000"/>
    <s v="17/04/19 12.00.00.0000"/>
    <d v="2019-04-12T07:05:43"/>
    <d v="2019-04-17T12:00:00"/>
    <x v="3"/>
    <x v="0"/>
    <x v="0"/>
    <x v="0"/>
    <x v="1"/>
    <d v="1899-12-30T17:46:12"/>
    <x v="1"/>
    <s v="Non"/>
  </r>
  <r>
    <x v="257"/>
    <x v="3"/>
    <s v="CLI00043"/>
    <x v="1"/>
    <s v="NTR"/>
    <s v="12/04/19 07.07.29.0000"/>
    <s v="17/04/19 12.00.00.0000"/>
    <d v="2019-04-12T07:07:29"/>
    <d v="2019-04-17T12:00:00"/>
    <x v="3"/>
    <x v="0"/>
    <x v="0"/>
    <x v="0"/>
    <x v="1"/>
    <d v="1899-12-30T17:46:12"/>
    <x v="1"/>
    <s v="Non"/>
  </r>
  <r>
    <x v="493"/>
    <x v="10"/>
    <s v="CLI00018"/>
    <x v="5"/>
    <s v="NTR"/>
    <s v="12/04/19 07.10.13.0000"/>
    <s v="17/04/19 12.00.00.0000"/>
    <d v="2019-04-12T07:10:13"/>
    <d v="2019-04-17T12:00:00"/>
    <x v="3"/>
    <x v="0"/>
    <x v="2"/>
    <x v="2"/>
    <x v="1"/>
    <d v="1899-12-30T17:46:12"/>
    <x v="1"/>
    <s v="Non"/>
  </r>
  <r>
    <x v="238"/>
    <x v="4"/>
    <s v="CLI00079"/>
    <x v="3"/>
    <s v="MTX"/>
    <s v="12/04/19 07.15.02.0000"/>
    <s v="15/04/19 12.00.00.0000"/>
    <d v="2019-04-12T07:15:02"/>
    <d v="2019-04-15T12:00:00"/>
    <x v="5"/>
    <x v="2"/>
    <x v="2"/>
    <x v="2"/>
    <x v="0"/>
    <d v="1899-12-30T00:00:00"/>
    <x v="0"/>
    <s v="Non"/>
  </r>
  <r>
    <x v="494"/>
    <x v="18"/>
    <s v="CLI00018"/>
    <x v="5"/>
    <s v="PEST"/>
    <s v="12/04/19 07.18.52.0000"/>
    <s v="19/04/19 12.00.00.0000"/>
    <d v="2019-04-12T07:18:52"/>
    <d v="2019-04-19T12:00:00"/>
    <x v="2"/>
    <x v="1"/>
    <x v="2"/>
    <x v="2"/>
    <x v="1"/>
    <d v="1900-01-01T17:46:12"/>
    <x v="3"/>
    <s v="Non"/>
  </r>
  <r>
    <x v="495"/>
    <x v="18"/>
    <s v="CLI00018"/>
    <x v="5"/>
    <s v="NTR"/>
    <s v="12/04/19 07.21.00.0000"/>
    <s v="17/04/19 12.00.00.0000"/>
    <d v="2019-04-12T07:21:00"/>
    <d v="2019-04-17T12:00:00"/>
    <x v="3"/>
    <x v="0"/>
    <x v="2"/>
    <x v="2"/>
    <x v="1"/>
    <d v="1899-12-30T17:46:12"/>
    <x v="1"/>
    <s v="Non"/>
  </r>
  <r>
    <x v="496"/>
    <x v="3"/>
    <s v="CLI00021"/>
    <x v="0"/>
    <s v="NTR"/>
    <s v="12/04/19 07.23.09.0000"/>
    <s v="17/04/19 12.00.00.0000"/>
    <d v="2019-04-12T07:23:09"/>
    <d v="2019-04-17T12:00:00"/>
    <x v="3"/>
    <x v="0"/>
    <x v="0"/>
    <x v="0"/>
    <x v="1"/>
    <d v="1899-12-30T17:46:12"/>
    <x v="1"/>
    <s v="Non"/>
  </r>
  <r>
    <x v="497"/>
    <x v="18"/>
    <s v="CLI00018"/>
    <x v="5"/>
    <s v="NTR"/>
    <s v="12/04/19 07.26.01.0000"/>
    <s v="17/04/19 12.00.00.0000"/>
    <d v="2019-04-12T07:26:01"/>
    <d v="2019-04-17T12:00:00"/>
    <x v="3"/>
    <x v="0"/>
    <x v="2"/>
    <x v="2"/>
    <x v="1"/>
    <d v="1899-12-30T17:46:12"/>
    <x v="1"/>
    <s v="Non"/>
  </r>
  <r>
    <x v="498"/>
    <x v="18"/>
    <s v="CLI00049"/>
    <x v="7"/>
    <s v="OGM"/>
    <s v="12/04/19 07.26.41.0000"/>
    <s v="23/04/19 12.00.00.0000"/>
    <d v="2019-04-12T07:26:41"/>
    <d v="2019-04-23T12:00:00"/>
    <x v="0"/>
    <x v="0"/>
    <x v="3"/>
    <x v="4"/>
    <x v="1"/>
    <d v="1900-01-05T17:46:12"/>
    <x v="3"/>
    <s v="Non"/>
  </r>
  <r>
    <x v="499"/>
    <x v="12"/>
    <s v="CLI00021"/>
    <x v="0"/>
    <s v="PEST"/>
    <s v="12/04/19 07.30.35.0000"/>
    <s v="19/04/19 12.00.00.0000"/>
    <d v="2019-04-12T07:30:35"/>
    <d v="2019-04-19T12:00:00"/>
    <x v="2"/>
    <x v="1"/>
    <x v="0"/>
    <x v="0"/>
    <x v="1"/>
    <d v="1900-01-01T17:46:12"/>
    <x v="3"/>
    <s v="Non"/>
  </r>
  <r>
    <x v="500"/>
    <x v="3"/>
    <s v="CLI00010"/>
    <x v="2"/>
    <s v="OGM"/>
    <s v="12/04/19 07.30.37.0000"/>
    <s v="23/04/19 12.00.00.0000"/>
    <d v="2019-04-12T07:30:37"/>
    <d v="2019-04-23T12:00:00"/>
    <x v="0"/>
    <x v="0"/>
    <x v="1"/>
    <x v="1"/>
    <x v="1"/>
    <d v="1900-01-05T17:46:12"/>
    <x v="3"/>
    <s v="Non"/>
  </r>
  <r>
    <x v="501"/>
    <x v="16"/>
    <s v="CLI00021"/>
    <x v="0"/>
    <s v="OGM"/>
    <s v="12/04/19 07.31.08.0000"/>
    <s v="23/04/19 12.00.00.0000"/>
    <d v="2019-04-12T07:31:08"/>
    <d v="2019-04-23T12:00:00"/>
    <x v="0"/>
    <x v="0"/>
    <x v="0"/>
    <x v="0"/>
    <x v="1"/>
    <d v="1900-01-05T17:46:12"/>
    <x v="3"/>
    <s v="Non"/>
  </r>
  <r>
    <x v="502"/>
    <x v="3"/>
    <s v="CLI00049"/>
    <x v="7"/>
    <s v="PEST"/>
    <s v="12/04/19 07.31.12.0000"/>
    <s v="19/04/19 12.00.00.0000"/>
    <d v="2019-04-12T07:31:12"/>
    <d v="2019-04-19T12:00:00"/>
    <x v="2"/>
    <x v="1"/>
    <x v="3"/>
    <x v="4"/>
    <x v="1"/>
    <d v="1900-01-01T17:46:12"/>
    <x v="3"/>
    <s v="Non"/>
  </r>
  <r>
    <x v="363"/>
    <x v="3"/>
    <s v="CLI00021"/>
    <x v="0"/>
    <s v="OGM"/>
    <s v="12/04/19 07.31.56.0000"/>
    <s v="23/04/19 12.00.00.0000"/>
    <d v="2019-04-12T07:31:56"/>
    <d v="2019-04-23T12:00:00"/>
    <x v="0"/>
    <x v="0"/>
    <x v="0"/>
    <x v="0"/>
    <x v="1"/>
    <d v="1900-01-05T17:46:12"/>
    <x v="3"/>
    <s v="Non"/>
  </r>
  <r>
    <x v="503"/>
    <x v="3"/>
    <s v="CLI00043"/>
    <x v="1"/>
    <s v="OGM"/>
    <s v="12/04/19 07.32.19.0000"/>
    <s v="23/04/19 12.00.00.0000"/>
    <d v="2019-04-12T07:32:19"/>
    <d v="2019-04-23T12:00:00"/>
    <x v="0"/>
    <x v="0"/>
    <x v="0"/>
    <x v="0"/>
    <x v="1"/>
    <d v="1900-01-05T17:46:12"/>
    <x v="3"/>
    <s v="Non"/>
  </r>
  <r>
    <x v="504"/>
    <x v="7"/>
    <s v="CLI00021"/>
    <x v="0"/>
    <s v="OGM"/>
    <s v="12/04/19 07.34.21.0000"/>
    <s v="23/04/19 12.00.00.0000"/>
    <d v="2019-04-12T07:34:21"/>
    <d v="2019-04-23T12:00:00"/>
    <x v="0"/>
    <x v="0"/>
    <x v="0"/>
    <x v="0"/>
    <x v="1"/>
    <d v="1900-01-05T17:46:12"/>
    <x v="3"/>
    <s v="Non"/>
  </r>
  <r>
    <x v="505"/>
    <x v="4"/>
    <s v="CLI00079"/>
    <x v="3"/>
    <s v="MTX"/>
    <s v="12/04/19 07.36.25.0000"/>
    <s v="15/04/19 12.00.00.0000"/>
    <d v="2019-04-12T07:36:25"/>
    <d v="2019-04-15T12:00:00"/>
    <x v="5"/>
    <x v="2"/>
    <x v="2"/>
    <x v="2"/>
    <x v="0"/>
    <d v="1899-12-30T00:00:00"/>
    <x v="0"/>
    <s v="Non"/>
  </r>
  <r>
    <x v="506"/>
    <x v="4"/>
    <s v="CLI00010"/>
    <x v="2"/>
    <s v="PLLT"/>
    <s v="12/04/19 07.43.58.0000"/>
    <s v="19/04/19 12.00.00.0000"/>
    <d v="2019-04-12T07:43:58"/>
    <d v="2019-04-19T12:00:00"/>
    <x v="1"/>
    <x v="1"/>
    <x v="1"/>
    <x v="1"/>
    <x v="1"/>
    <d v="1900-01-01T17:46:12"/>
    <x v="3"/>
    <s v="Non"/>
  </r>
  <r>
    <x v="207"/>
    <x v="12"/>
    <s v="CLI00021"/>
    <x v="0"/>
    <s v="PLLT"/>
    <s v="12/04/19 07.48.17.0000"/>
    <s v="19/04/19 12.00.00.0000"/>
    <d v="2019-04-12T07:48:17"/>
    <d v="2019-04-19T12:00:00"/>
    <x v="1"/>
    <x v="1"/>
    <x v="0"/>
    <x v="0"/>
    <x v="1"/>
    <d v="1900-01-01T17:46:12"/>
    <x v="3"/>
    <s v="Non"/>
  </r>
  <r>
    <x v="507"/>
    <x v="9"/>
    <s v="CLI00021"/>
    <x v="0"/>
    <s v="PEST"/>
    <s v="12/04/19 07.48.32.0000"/>
    <s v="19/04/19 12.00.00.0000"/>
    <d v="2019-04-12T07:48:32"/>
    <d v="2019-04-19T12:00:00"/>
    <x v="2"/>
    <x v="1"/>
    <x v="0"/>
    <x v="0"/>
    <x v="1"/>
    <d v="1900-01-01T17:46:12"/>
    <x v="3"/>
    <s v="Non"/>
  </r>
  <r>
    <x v="68"/>
    <x v="3"/>
    <s v="CLI00043"/>
    <x v="1"/>
    <s v="PLLT"/>
    <s v="12/04/19 07.49.47.0000"/>
    <s v="19/04/19 12.00.00.0000"/>
    <d v="2019-04-12T07:49:47"/>
    <d v="2019-04-19T12:00:00"/>
    <x v="1"/>
    <x v="1"/>
    <x v="0"/>
    <x v="0"/>
    <x v="1"/>
    <d v="1900-01-01T17:46:12"/>
    <x v="3"/>
    <s v="Non"/>
  </r>
  <r>
    <x v="508"/>
    <x v="3"/>
    <s v="CLI00079"/>
    <x v="3"/>
    <s v="NTR"/>
    <s v="12/04/19 07.50.38.0000"/>
    <s v="17/04/19 12.00.00.0000"/>
    <d v="2019-04-12T07:50:38"/>
    <d v="2019-04-17T12:00:00"/>
    <x v="3"/>
    <x v="0"/>
    <x v="2"/>
    <x v="2"/>
    <x v="1"/>
    <d v="1899-12-30T17:46:12"/>
    <x v="1"/>
    <s v="Non"/>
  </r>
  <r>
    <x v="303"/>
    <x v="18"/>
    <s v="CLI00034"/>
    <x v="13"/>
    <s v="PLLT"/>
    <s v="12/04/19 07.51.22.0000"/>
    <s v="19/04/19 12.00.00.0000"/>
    <d v="2019-04-12T07:51:22"/>
    <d v="2019-04-19T12:00:00"/>
    <x v="1"/>
    <x v="1"/>
    <x v="3"/>
    <x v="4"/>
    <x v="1"/>
    <d v="1900-01-01T17:46:12"/>
    <x v="3"/>
    <s v="Non"/>
  </r>
  <r>
    <x v="509"/>
    <x v="10"/>
    <s v="CLI00034"/>
    <x v="13"/>
    <s v="PLLT"/>
    <s v="12/04/19 07.51.25.0000"/>
    <s v="19/04/19 12.00.00.0000"/>
    <d v="2019-04-12T07:51:25"/>
    <d v="2019-04-19T12:00:00"/>
    <x v="1"/>
    <x v="1"/>
    <x v="3"/>
    <x v="4"/>
    <x v="1"/>
    <d v="1900-01-01T17:46:12"/>
    <x v="3"/>
    <s v="Non"/>
  </r>
  <r>
    <x v="510"/>
    <x v="6"/>
    <s v="CLI00043"/>
    <x v="1"/>
    <s v="PEST"/>
    <s v="12/04/19 07.52.01.0000"/>
    <s v="19/04/19 12.00.00.0000"/>
    <d v="2019-04-12T07:52:01"/>
    <d v="2019-04-19T12:00:00"/>
    <x v="2"/>
    <x v="1"/>
    <x v="0"/>
    <x v="0"/>
    <x v="1"/>
    <d v="1900-01-01T17:46:12"/>
    <x v="3"/>
    <s v="Non"/>
  </r>
  <r>
    <x v="488"/>
    <x v="18"/>
    <s v="CLI00005"/>
    <x v="15"/>
    <s v="PLLT"/>
    <s v="12/04/19 07.52.04.0000"/>
    <s v="19/04/19 12.00.00.0000"/>
    <d v="2019-04-12T07:52:04"/>
    <d v="2019-04-19T12:00:00"/>
    <x v="1"/>
    <x v="1"/>
    <x v="3"/>
    <x v="5"/>
    <x v="1"/>
    <d v="1900-01-01T17:46:12"/>
    <x v="3"/>
    <s v="Non"/>
  </r>
  <r>
    <x v="62"/>
    <x v="6"/>
    <s v="CLI00021"/>
    <x v="0"/>
    <s v="PLLT"/>
    <s v="12/04/19 07.52.08.0000"/>
    <s v="19/04/19 12.00.00.0000"/>
    <d v="2019-04-12T07:52:08"/>
    <d v="2019-04-19T12:00:00"/>
    <x v="1"/>
    <x v="1"/>
    <x v="0"/>
    <x v="0"/>
    <x v="1"/>
    <d v="1900-01-01T17:46:12"/>
    <x v="3"/>
    <s v="Non"/>
  </r>
  <r>
    <x v="511"/>
    <x v="12"/>
    <s v="CLI00021"/>
    <x v="0"/>
    <s v="NTR"/>
    <s v="12/04/19 07.54.48.0000"/>
    <s v="17/04/19 12.00.00.0000"/>
    <d v="2019-04-12T07:54:48"/>
    <d v="2019-04-17T12:00:00"/>
    <x v="3"/>
    <x v="0"/>
    <x v="0"/>
    <x v="0"/>
    <x v="1"/>
    <d v="1899-12-30T17:46:12"/>
    <x v="1"/>
    <s v="Non"/>
  </r>
  <r>
    <x v="222"/>
    <x v="16"/>
    <s v="CLI00021"/>
    <x v="0"/>
    <s v="MTG"/>
    <s v="12/04/19 07.56.05.0000"/>
    <s v="18/04/19 12.00.00.0000"/>
    <d v="2019-04-12T07:56:05"/>
    <d v="2019-04-18T12:00:00"/>
    <x v="4"/>
    <x v="0"/>
    <x v="0"/>
    <x v="0"/>
    <x v="1"/>
    <d v="1899-12-31T17:46:12"/>
    <x v="2"/>
    <s v="Non"/>
  </r>
  <r>
    <x v="364"/>
    <x v="3"/>
    <s v="CLI00079"/>
    <x v="3"/>
    <s v="PLLT"/>
    <s v="12/04/19 07.56.59.0000"/>
    <s v="19/04/19 12.00.00.0000"/>
    <d v="2019-04-12T07:56:59"/>
    <d v="2019-04-19T12:00:00"/>
    <x v="1"/>
    <x v="1"/>
    <x v="2"/>
    <x v="2"/>
    <x v="1"/>
    <d v="1900-01-01T17:46:12"/>
    <x v="3"/>
    <s v="Non"/>
  </r>
  <r>
    <x v="512"/>
    <x v="3"/>
    <s v="CLI00021"/>
    <x v="0"/>
    <s v="PEST"/>
    <s v="12/04/19 08.01.06.0000"/>
    <s v="19/04/19 12.00.00.0000"/>
    <d v="2019-04-12T08:01:06"/>
    <d v="2019-04-19T12:00:00"/>
    <x v="2"/>
    <x v="1"/>
    <x v="0"/>
    <x v="0"/>
    <x v="1"/>
    <d v="1900-01-01T17:46:12"/>
    <x v="3"/>
    <s v="Non"/>
  </r>
  <r>
    <x v="120"/>
    <x v="6"/>
    <s v="CLI00083"/>
    <x v="11"/>
    <s v="PEST"/>
    <s v="12/04/19 08.02.02.0000"/>
    <s v="19/04/19 12.00.00.0000"/>
    <d v="2019-04-12T08:02:02"/>
    <d v="2019-04-19T12:00:00"/>
    <x v="2"/>
    <x v="1"/>
    <x v="2"/>
    <x v="2"/>
    <x v="1"/>
    <d v="1900-01-01T17:46:12"/>
    <x v="3"/>
    <s v="Non"/>
  </r>
  <r>
    <x v="513"/>
    <x v="3"/>
    <s v="CLI00079"/>
    <x v="3"/>
    <s v="PEST"/>
    <s v="12/04/19 08.03.18.0000"/>
    <s v="19/04/19 12.00.00.0000"/>
    <d v="2019-04-12T08:03:18"/>
    <d v="2019-04-19T12:00:00"/>
    <x v="2"/>
    <x v="1"/>
    <x v="2"/>
    <x v="2"/>
    <x v="1"/>
    <d v="1900-01-01T17:46:12"/>
    <x v="3"/>
    <s v="Non"/>
  </r>
  <r>
    <x v="514"/>
    <x v="3"/>
    <s v="CLI00020"/>
    <x v="6"/>
    <s v="NTR"/>
    <s v="12/04/19 08.04.30.0000"/>
    <s v="17/04/19 12.00.00.0000"/>
    <d v="2019-04-12T08:04:30"/>
    <d v="2019-04-17T12:00:00"/>
    <x v="3"/>
    <x v="0"/>
    <x v="2"/>
    <x v="2"/>
    <x v="1"/>
    <d v="1899-12-30T17:46:12"/>
    <x v="1"/>
    <s v="Non"/>
  </r>
  <r>
    <x v="515"/>
    <x v="12"/>
    <s v="CLI00021"/>
    <x v="0"/>
    <s v="NTR"/>
    <s v="12/04/19 08.05.47.0000"/>
    <s v="17/04/19 12.00.00.0000"/>
    <d v="2019-04-12T08:05:47"/>
    <d v="2019-04-17T12:00:00"/>
    <x v="3"/>
    <x v="0"/>
    <x v="0"/>
    <x v="0"/>
    <x v="1"/>
    <d v="1899-12-30T17:46:12"/>
    <x v="1"/>
    <s v="Non"/>
  </r>
  <r>
    <x v="299"/>
    <x v="18"/>
    <s v="CLI00049"/>
    <x v="7"/>
    <s v="PEST"/>
    <s v="12/04/19 08.06.32.0000"/>
    <s v="19/04/19 12.00.00.0000"/>
    <d v="2019-04-12T08:06:32"/>
    <d v="2019-04-19T12:00:00"/>
    <x v="2"/>
    <x v="1"/>
    <x v="3"/>
    <x v="4"/>
    <x v="1"/>
    <d v="1900-01-01T17:46:12"/>
    <x v="3"/>
    <s v="Non"/>
  </r>
  <r>
    <x v="285"/>
    <x v="8"/>
    <s v="CLI00079"/>
    <x v="3"/>
    <s v="PEST"/>
    <s v="12/04/19 08.06.39.0000"/>
    <s v="19/04/19 12.00.00.0000"/>
    <d v="2019-04-12T08:06:39"/>
    <d v="2019-04-19T12:00:00"/>
    <x v="2"/>
    <x v="1"/>
    <x v="2"/>
    <x v="2"/>
    <x v="1"/>
    <d v="1900-01-01T17:46:12"/>
    <x v="3"/>
    <s v="Non"/>
  </r>
  <r>
    <x v="516"/>
    <x v="6"/>
    <s v="CLI00049"/>
    <x v="7"/>
    <s v="PEST"/>
    <s v="12/04/19 08.06.41.0000"/>
    <s v="19/04/19 12.00.00.0000"/>
    <d v="2019-04-12T08:06:41"/>
    <d v="2019-04-19T12:00:00"/>
    <x v="2"/>
    <x v="1"/>
    <x v="3"/>
    <x v="4"/>
    <x v="1"/>
    <d v="1900-01-01T17:46:12"/>
    <x v="3"/>
    <s v="Non"/>
  </r>
  <r>
    <x v="517"/>
    <x v="10"/>
    <s v="CLI00018"/>
    <x v="5"/>
    <s v="NTR"/>
    <s v="12/04/19 08.06.43.0000"/>
    <s v="17/04/19 12.00.00.0000"/>
    <d v="2019-04-12T08:06:43"/>
    <d v="2019-04-17T12:00:00"/>
    <x v="3"/>
    <x v="0"/>
    <x v="2"/>
    <x v="2"/>
    <x v="1"/>
    <d v="1899-12-30T17:46:12"/>
    <x v="1"/>
    <s v="Non"/>
  </r>
  <r>
    <x v="518"/>
    <x v="8"/>
    <s v="CLI00021"/>
    <x v="0"/>
    <s v="PEST"/>
    <s v="12/04/19 08.06.49.0000"/>
    <s v="19/04/19 12.00.00.0000"/>
    <d v="2019-04-12T08:06:49"/>
    <d v="2019-04-19T12:00:00"/>
    <x v="2"/>
    <x v="1"/>
    <x v="0"/>
    <x v="0"/>
    <x v="1"/>
    <d v="1900-01-01T17:46:12"/>
    <x v="3"/>
    <s v="Non"/>
  </r>
  <r>
    <x v="268"/>
    <x v="3"/>
    <s v="CLI00049"/>
    <x v="7"/>
    <s v="NTR"/>
    <s v="12/04/19 08.07.15.0000"/>
    <s v="17/04/19 12.00.00.0000"/>
    <d v="2019-04-12T08:07:15"/>
    <d v="2019-04-17T12:00:00"/>
    <x v="3"/>
    <x v="0"/>
    <x v="3"/>
    <x v="4"/>
    <x v="1"/>
    <d v="1899-12-30T17:46:12"/>
    <x v="1"/>
    <s v="Non"/>
  </r>
  <r>
    <x v="278"/>
    <x v="3"/>
    <s v="CLI00020"/>
    <x v="6"/>
    <s v="PEST"/>
    <s v="12/04/19 08.07.16.0000"/>
    <s v="19/04/19 12.00.00.0000"/>
    <d v="2019-04-12T08:07:16"/>
    <d v="2019-04-19T12:00:00"/>
    <x v="2"/>
    <x v="1"/>
    <x v="2"/>
    <x v="2"/>
    <x v="1"/>
    <d v="1900-01-01T17:46:12"/>
    <x v="3"/>
    <s v="Non"/>
  </r>
  <r>
    <x v="519"/>
    <x v="3"/>
    <s v="CLI00020"/>
    <x v="6"/>
    <s v="NTR"/>
    <s v="12/04/19 08.07.43.0000"/>
    <s v="17/04/19 12.00.00.0000"/>
    <d v="2019-04-12T08:07:43"/>
    <d v="2019-04-17T12:00:00"/>
    <x v="3"/>
    <x v="0"/>
    <x v="2"/>
    <x v="2"/>
    <x v="1"/>
    <d v="1899-12-30T17:46:12"/>
    <x v="1"/>
    <s v="Non"/>
  </r>
  <r>
    <x v="520"/>
    <x v="11"/>
    <s v="CLI00049"/>
    <x v="7"/>
    <s v="PEST"/>
    <s v="12/04/19 08.07.43.0000"/>
    <s v="19/04/19 12.00.00.0000"/>
    <d v="2019-04-12T08:07:43"/>
    <d v="2019-04-19T12:00:00"/>
    <x v="2"/>
    <x v="1"/>
    <x v="3"/>
    <x v="4"/>
    <x v="1"/>
    <d v="1900-01-01T17:46:12"/>
    <x v="3"/>
    <s v="Non"/>
  </r>
  <r>
    <x v="500"/>
    <x v="6"/>
    <s v="CLI00010"/>
    <x v="2"/>
    <s v="PEST"/>
    <s v="12/04/19 08.07.47.0000"/>
    <s v="19/04/19 12.00.00.0000"/>
    <d v="2019-04-12T08:07:47"/>
    <d v="2019-04-19T12:00:00"/>
    <x v="2"/>
    <x v="1"/>
    <x v="1"/>
    <x v="1"/>
    <x v="1"/>
    <d v="1900-01-01T17:46:12"/>
    <x v="3"/>
    <s v="Non"/>
  </r>
  <r>
    <x v="441"/>
    <x v="3"/>
    <s v="CLI00021"/>
    <x v="0"/>
    <s v="PEST"/>
    <s v="12/04/19 08.07.47.0000"/>
    <s v="19/04/19 12.00.00.0000"/>
    <d v="2019-04-12T08:07:47"/>
    <d v="2019-04-19T12:00:00"/>
    <x v="2"/>
    <x v="1"/>
    <x v="0"/>
    <x v="0"/>
    <x v="1"/>
    <d v="1900-01-01T17:46:12"/>
    <x v="3"/>
    <s v="Non"/>
  </r>
  <r>
    <x v="10"/>
    <x v="3"/>
    <s v="CLI00043"/>
    <x v="1"/>
    <s v="NTR"/>
    <s v="12/04/19 08.07.49.0000"/>
    <s v="17/04/19 12.00.00.0000"/>
    <d v="2019-04-12T08:07:49"/>
    <d v="2019-04-17T12:00:00"/>
    <x v="3"/>
    <x v="0"/>
    <x v="0"/>
    <x v="0"/>
    <x v="1"/>
    <d v="1899-12-30T17:46:12"/>
    <x v="1"/>
    <s v="Non"/>
  </r>
  <r>
    <x v="102"/>
    <x v="3"/>
    <s v="CLI00079"/>
    <x v="3"/>
    <s v="NTR"/>
    <s v="12/04/19 08.07.55.0000"/>
    <s v="17/04/19 12.00.00.0000"/>
    <d v="2019-04-12T08:07:55"/>
    <d v="2019-04-17T12:00:00"/>
    <x v="3"/>
    <x v="0"/>
    <x v="2"/>
    <x v="2"/>
    <x v="1"/>
    <d v="1899-12-30T17:46:12"/>
    <x v="1"/>
    <s v="Non"/>
  </r>
  <r>
    <x v="30"/>
    <x v="6"/>
    <s v="CLI00021"/>
    <x v="0"/>
    <s v="PEST"/>
    <s v="12/04/19 08.08.17.0000"/>
    <s v="19/04/19 12.00.00.0000"/>
    <d v="2019-04-12T08:08:17"/>
    <d v="2019-04-19T12:00:00"/>
    <x v="2"/>
    <x v="1"/>
    <x v="0"/>
    <x v="0"/>
    <x v="1"/>
    <d v="1900-01-01T17:46:12"/>
    <x v="3"/>
    <s v="Non"/>
  </r>
  <r>
    <x v="320"/>
    <x v="3"/>
    <s v="CLI00010"/>
    <x v="2"/>
    <s v="NTR"/>
    <s v="12/04/19 08.08.22.0000"/>
    <s v="17/04/19 12.00.00.0000"/>
    <d v="2019-04-12T08:08:22"/>
    <d v="2019-04-17T12:00:00"/>
    <x v="3"/>
    <x v="0"/>
    <x v="1"/>
    <x v="1"/>
    <x v="1"/>
    <d v="1899-12-30T17:46:12"/>
    <x v="1"/>
    <s v="Non"/>
  </r>
  <r>
    <x v="521"/>
    <x v="12"/>
    <s v="CLI00021"/>
    <x v="0"/>
    <s v="NTR"/>
    <s v="12/04/19 08.09.44.0000"/>
    <s v="17/04/19 12.00.00.0000"/>
    <d v="2019-04-12T08:09:44"/>
    <d v="2019-04-17T12:00:00"/>
    <x v="3"/>
    <x v="0"/>
    <x v="0"/>
    <x v="0"/>
    <x v="1"/>
    <d v="1899-12-30T17:46:12"/>
    <x v="1"/>
    <s v="Non"/>
  </r>
  <r>
    <x v="448"/>
    <x v="3"/>
    <s v="CLI00010"/>
    <x v="2"/>
    <s v="NTR"/>
    <s v="12/04/19 08.09.54.0000"/>
    <s v="17/04/19 12.00.00.0000"/>
    <d v="2019-04-12T08:09:54"/>
    <d v="2019-04-17T12:00:00"/>
    <x v="3"/>
    <x v="0"/>
    <x v="1"/>
    <x v="1"/>
    <x v="1"/>
    <d v="1899-12-30T17:46:12"/>
    <x v="1"/>
    <s v="Non"/>
  </r>
  <r>
    <x v="522"/>
    <x v="10"/>
    <s v="CLI00049"/>
    <x v="7"/>
    <s v="PEST"/>
    <s v="12/04/19 08.09.59.0000"/>
    <s v="19/04/19 12.00.00.0000"/>
    <d v="2019-04-12T08:09:59"/>
    <d v="2019-04-19T12:00:00"/>
    <x v="2"/>
    <x v="1"/>
    <x v="3"/>
    <x v="4"/>
    <x v="1"/>
    <d v="1900-01-01T17:46:12"/>
    <x v="3"/>
    <s v="Non"/>
  </r>
  <r>
    <x v="523"/>
    <x v="3"/>
    <s v="CLI00049"/>
    <x v="7"/>
    <s v="NTR"/>
    <s v="12/04/19 08.10.29.0000"/>
    <s v="17/04/19 12.00.00.0000"/>
    <d v="2019-04-12T08:10:29"/>
    <d v="2019-04-17T12:00:00"/>
    <x v="3"/>
    <x v="0"/>
    <x v="3"/>
    <x v="4"/>
    <x v="1"/>
    <d v="1899-12-30T17:46:12"/>
    <x v="1"/>
    <s v="Non"/>
  </r>
  <r>
    <x v="524"/>
    <x v="18"/>
    <s v="CLI00040"/>
    <x v="9"/>
    <s v="NTR"/>
    <s v="12/04/19 08.10.35.0000"/>
    <s v="17/04/19 12.00.00.0000"/>
    <d v="2019-04-12T08:10:35"/>
    <d v="2019-04-17T12:00:00"/>
    <x v="3"/>
    <x v="0"/>
    <x v="3"/>
    <x v="5"/>
    <x v="1"/>
    <d v="1899-12-30T17:46:12"/>
    <x v="1"/>
    <s v="Non"/>
  </r>
  <r>
    <x v="525"/>
    <x v="8"/>
    <s v="CLI00079"/>
    <x v="3"/>
    <s v="NTR"/>
    <s v="12/04/19 08.12.05.0000"/>
    <s v="17/04/19 12.00.00.0000"/>
    <d v="2019-04-12T08:12:05"/>
    <d v="2019-04-17T12:00:00"/>
    <x v="3"/>
    <x v="0"/>
    <x v="2"/>
    <x v="2"/>
    <x v="1"/>
    <d v="1899-12-30T17:46:12"/>
    <x v="1"/>
    <s v="Non"/>
  </r>
  <r>
    <x v="69"/>
    <x v="6"/>
    <s v="CLI00010"/>
    <x v="2"/>
    <s v="NTR"/>
    <s v="12/04/19 08.12.26.0000"/>
    <s v="17/04/19 12.00.00.0000"/>
    <d v="2019-04-12T08:12:26"/>
    <d v="2019-04-17T12:00:00"/>
    <x v="3"/>
    <x v="0"/>
    <x v="1"/>
    <x v="1"/>
    <x v="1"/>
    <d v="1899-12-30T17:46:12"/>
    <x v="1"/>
    <s v="Non"/>
  </r>
  <r>
    <x v="64"/>
    <x v="7"/>
    <s v="CLI00021"/>
    <x v="0"/>
    <s v="PEST"/>
    <s v="12/04/19 08.13.42.0000"/>
    <s v="19/04/19 12.00.00.0000"/>
    <d v="2019-04-12T08:13:42"/>
    <d v="2019-04-19T12:00:00"/>
    <x v="2"/>
    <x v="1"/>
    <x v="0"/>
    <x v="0"/>
    <x v="1"/>
    <d v="1900-01-01T17:46:12"/>
    <x v="3"/>
    <s v="Non"/>
  </r>
  <r>
    <x v="526"/>
    <x v="10"/>
    <s v="CLI00018"/>
    <x v="5"/>
    <s v="PLLT"/>
    <s v="12/04/19 08.14.53.0000"/>
    <s v="19/04/19 12.00.00.0000"/>
    <d v="2019-04-12T08:14:53"/>
    <d v="2019-04-19T12:00:00"/>
    <x v="1"/>
    <x v="1"/>
    <x v="2"/>
    <x v="2"/>
    <x v="1"/>
    <d v="1900-01-01T17:46:12"/>
    <x v="3"/>
    <s v="Non"/>
  </r>
  <r>
    <x v="153"/>
    <x v="9"/>
    <s v="CLI00087"/>
    <x v="4"/>
    <s v="PLLT"/>
    <s v="12/04/19 08.15.06.0000"/>
    <s v="19/04/19 12.00.00.0000"/>
    <d v="2019-04-12T08:15:06"/>
    <d v="2019-04-19T12:00:00"/>
    <x v="1"/>
    <x v="1"/>
    <x v="2"/>
    <x v="3"/>
    <x v="1"/>
    <d v="1900-01-01T17:46:12"/>
    <x v="3"/>
    <s v="Non"/>
  </r>
  <r>
    <x v="527"/>
    <x v="12"/>
    <s v="CLI00021"/>
    <x v="0"/>
    <s v="NTR"/>
    <s v="12/04/19 08.18.22.0000"/>
    <s v="17/04/19 12.00.00.0000"/>
    <d v="2019-04-12T08:18:22"/>
    <d v="2019-04-17T12:00:00"/>
    <x v="3"/>
    <x v="0"/>
    <x v="0"/>
    <x v="0"/>
    <x v="1"/>
    <d v="1899-12-30T17:46:12"/>
    <x v="1"/>
    <s v="Non"/>
  </r>
  <r>
    <x v="528"/>
    <x v="4"/>
    <s v="CLI00020"/>
    <x v="6"/>
    <s v="PLLT"/>
    <s v="12/04/19 08.18.31.0000"/>
    <s v="19/04/19 12.00.00.0000"/>
    <d v="2019-04-12T08:18:31"/>
    <d v="2019-04-19T12:00:00"/>
    <x v="1"/>
    <x v="1"/>
    <x v="2"/>
    <x v="2"/>
    <x v="1"/>
    <d v="1900-01-01T17:46:12"/>
    <x v="3"/>
    <s v="Non"/>
  </r>
  <r>
    <x v="363"/>
    <x v="3"/>
    <s v="CLI00021"/>
    <x v="0"/>
    <s v="PLLT"/>
    <s v="12/04/19 08.18.35.0000"/>
    <s v="19/04/19 12.00.00.0000"/>
    <d v="2019-04-12T08:18:35"/>
    <d v="2019-04-19T12:00:00"/>
    <x v="1"/>
    <x v="1"/>
    <x v="0"/>
    <x v="0"/>
    <x v="1"/>
    <d v="1900-01-01T17:46:12"/>
    <x v="3"/>
    <s v="Non"/>
  </r>
  <r>
    <x v="529"/>
    <x v="6"/>
    <s v="CLI00010"/>
    <x v="2"/>
    <s v="PLLT"/>
    <s v="12/04/19 08.19.38.0000"/>
    <s v="19/04/19 12.00.00.0000"/>
    <d v="2019-04-12T08:19:38"/>
    <d v="2019-04-19T12:00:00"/>
    <x v="1"/>
    <x v="1"/>
    <x v="1"/>
    <x v="1"/>
    <x v="1"/>
    <d v="1900-01-01T17:46:12"/>
    <x v="3"/>
    <s v="Non"/>
  </r>
  <r>
    <x v="530"/>
    <x v="12"/>
    <s v="CLI00021"/>
    <x v="0"/>
    <s v="PEST"/>
    <s v="12/04/19 08.19.40.0000"/>
    <s v="19/04/19 12.00.00.0000"/>
    <d v="2019-04-12T08:19:40"/>
    <d v="2019-04-19T12:00:00"/>
    <x v="2"/>
    <x v="1"/>
    <x v="0"/>
    <x v="0"/>
    <x v="1"/>
    <d v="1900-01-01T17:46:12"/>
    <x v="3"/>
    <s v="Non"/>
  </r>
  <r>
    <x v="147"/>
    <x v="3"/>
    <s v="CLI00021"/>
    <x v="0"/>
    <s v="PEST"/>
    <s v="12/04/19 08.19.55.0000"/>
    <s v="19/04/19 12.00.00.0000"/>
    <d v="2019-04-12T08:19:55"/>
    <d v="2019-04-19T12:00:00"/>
    <x v="2"/>
    <x v="1"/>
    <x v="0"/>
    <x v="0"/>
    <x v="1"/>
    <d v="1900-01-01T17:46:12"/>
    <x v="3"/>
    <s v="Non"/>
  </r>
  <r>
    <x v="531"/>
    <x v="12"/>
    <s v="CLI00021"/>
    <x v="0"/>
    <s v="PEST"/>
    <s v="12/04/19 08.21.17.0000"/>
    <s v="19/04/19 12.00.00.0000"/>
    <d v="2019-04-12T08:21:17"/>
    <d v="2019-04-19T12:00:00"/>
    <x v="2"/>
    <x v="1"/>
    <x v="0"/>
    <x v="0"/>
    <x v="1"/>
    <d v="1900-01-01T17:46:12"/>
    <x v="3"/>
    <s v="Non"/>
  </r>
  <r>
    <x v="532"/>
    <x v="5"/>
    <s v="CLI00040"/>
    <x v="9"/>
    <s v="NTR"/>
    <s v="12/04/19 08.21.26.0000"/>
    <s v="17/04/19 12.00.00.0000"/>
    <d v="2019-04-12T08:21:26"/>
    <d v="2019-04-17T12:00:00"/>
    <x v="3"/>
    <x v="0"/>
    <x v="3"/>
    <x v="5"/>
    <x v="1"/>
    <d v="1899-12-30T17:46:12"/>
    <x v="1"/>
    <s v="Non"/>
  </r>
  <r>
    <x v="533"/>
    <x v="3"/>
    <s v="CLI00079"/>
    <x v="3"/>
    <s v="PEST"/>
    <s v="12/04/19 08.21.55.0000"/>
    <s v="19/04/19 12.00.00.0000"/>
    <d v="2019-04-12T08:21:55"/>
    <d v="2019-04-19T12:00:00"/>
    <x v="2"/>
    <x v="1"/>
    <x v="2"/>
    <x v="2"/>
    <x v="1"/>
    <d v="1900-01-01T17:46:12"/>
    <x v="3"/>
    <s v="Non"/>
  </r>
  <r>
    <x v="529"/>
    <x v="3"/>
    <s v="CLI00010"/>
    <x v="2"/>
    <s v="PEST"/>
    <s v="12/04/19 08.22.33.0000"/>
    <s v="19/04/19 12.00.00.0000"/>
    <d v="2019-04-12T08:22:33"/>
    <d v="2019-04-19T12:00:00"/>
    <x v="2"/>
    <x v="1"/>
    <x v="1"/>
    <x v="1"/>
    <x v="1"/>
    <d v="1900-01-01T17:46:12"/>
    <x v="3"/>
    <s v="Non"/>
  </r>
  <r>
    <x v="294"/>
    <x v="0"/>
    <s v="CLI00021"/>
    <x v="0"/>
    <s v="PEST"/>
    <s v="12/04/19 08.22.38.0000"/>
    <s v="19/04/19 12.00.00.0000"/>
    <d v="2019-04-12T08:22:38"/>
    <d v="2019-04-19T12:00:00"/>
    <x v="2"/>
    <x v="1"/>
    <x v="0"/>
    <x v="0"/>
    <x v="1"/>
    <d v="1900-01-01T17:46:12"/>
    <x v="3"/>
    <s v="Non"/>
  </r>
  <r>
    <x v="534"/>
    <x v="3"/>
    <s v="CLI00021"/>
    <x v="0"/>
    <s v="PEST"/>
    <s v="12/04/19 08.23.00.0000"/>
    <s v="19/04/19 12.00.00.0000"/>
    <d v="2019-04-12T08:23:00"/>
    <d v="2019-04-19T12:00:00"/>
    <x v="2"/>
    <x v="1"/>
    <x v="0"/>
    <x v="0"/>
    <x v="1"/>
    <d v="1900-01-01T17:46:12"/>
    <x v="3"/>
    <s v="Non"/>
  </r>
  <r>
    <x v="93"/>
    <x v="3"/>
    <s v="CLI00021"/>
    <x v="0"/>
    <s v="PEST"/>
    <s v="12/04/19 08.23.20.0000"/>
    <s v="19/04/19 12.00.00.0000"/>
    <d v="2019-04-12T08:23:20"/>
    <d v="2019-04-19T12:00:00"/>
    <x v="2"/>
    <x v="1"/>
    <x v="0"/>
    <x v="0"/>
    <x v="1"/>
    <d v="1900-01-01T17:46:12"/>
    <x v="3"/>
    <s v="Non"/>
  </r>
  <r>
    <x v="154"/>
    <x v="18"/>
    <s v="CLI00005"/>
    <x v="15"/>
    <s v="PEST"/>
    <s v="12/04/19 08.23.50.0000"/>
    <s v="19/04/19 12.00.00.0000"/>
    <d v="2019-04-12T08:23:50"/>
    <d v="2019-04-19T12:00:00"/>
    <x v="2"/>
    <x v="1"/>
    <x v="3"/>
    <x v="5"/>
    <x v="1"/>
    <d v="1900-01-01T17:46:12"/>
    <x v="3"/>
    <s v="Non"/>
  </r>
  <r>
    <x v="535"/>
    <x v="5"/>
    <s v="CLI00091"/>
    <x v="10"/>
    <s v="NTR"/>
    <s v="12/04/19 08.23.58.0000"/>
    <s v="17/04/19 12.00.00.0000"/>
    <d v="2019-04-12T08:23:58"/>
    <d v="2019-04-17T12:00:00"/>
    <x v="3"/>
    <x v="0"/>
    <x v="3"/>
    <x v="5"/>
    <x v="1"/>
    <d v="1899-12-30T17:46:12"/>
    <x v="1"/>
    <s v="Non"/>
  </r>
  <r>
    <x v="286"/>
    <x v="3"/>
    <s v="CLI00043"/>
    <x v="1"/>
    <s v="PEST"/>
    <s v="12/04/19 08.24.10.0000"/>
    <s v="19/04/19 12.00.00.0000"/>
    <d v="2019-04-12T08:24:10"/>
    <d v="2019-04-19T12:00:00"/>
    <x v="2"/>
    <x v="1"/>
    <x v="0"/>
    <x v="0"/>
    <x v="1"/>
    <d v="1900-01-01T17:46:12"/>
    <x v="3"/>
    <s v="Non"/>
  </r>
  <r>
    <x v="536"/>
    <x v="3"/>
    <s v="CLI00021"/>
    <x v="0"/>
    <s v="PEST"/>
    <s v="12/04/19 08.24.14.0000"/>
    <s v="19/04/19 12.00.00.0000"/>
    <d v="2019-04-12T08:24:14"/>
    <d v="2019-04-19T12:00:00"/>
    <x v="2"/>
    <x v="1"/>
    <x v="0"/>
    <x v="0"/>
    <x v="1"/>
    <d v="1900-01-01T17:46:12"/>
    <x v="3"/>
    <s v="Non"/>
  </r>
  <r>
    <x v="537"/>
    <x v="8"/>
    <s v="CLI00010"/>
    <x v="2"/>
    <s v="PEST"/>
    <s v="12/04/19 08.24.22.0000"/>
    <s v="19/04/19 12.00.00.0000"/>
    <d v="2019-04-12T08:24:22"/>
    <d v="2019-04-19T12:00:00"/>
    <x v="2"/>
    <x v="1"/>
    <x v="1"/>
    <x v="1"/>
    <x v="1"/>
    <d v="1900-01-01T17:46:12"/>
    <x v="3"/>
    <s v="Non"/>
  </r>
  <r>
    <x v="123"/>
    <x v="8"/>
    <s v="CLI00043"/>
    <x v="1"/>
    <s v="NTR"/>
    <s v="12/04/19 08.25.36.0000"/>
    <s v="17/04/19 12.00.00.0000"/>
    <d v="2019-04-12T08:25:36"/>
    <d v="2019-04-17T12:00:00"/>
    <x v="3"/>
    <x v="0"/>
    <x v="0"/>
    <x v="0"/>
    <x v="1"/>
    <d v="1899-12-30T17:46:12"/>
    <x v="1"/>
    <s v="Non"/>
  </r>
  <r>
    <x v="538"/>
    <x v="10"/>
    <s v="CLI00009"/>
    <x v="8"/>
    <s v="PEST"/>
    <s v="12/04/19 08.26.07.0000"/>
    <s v="19/04/19 12.00.00.0000"/>
    <d v="2019-04-12T08:26:07"/>
    <d v="2019-04-19T12:00:00"/>
    <x v="2"/>
    <x v="1"/>
    <x v="3"/>
    <x v="4"/>
    <x v="1"/>
    <d v="1900-01-01T17:46:12"/>
    <x v="3"/>
    <s v="Non"/>
  </r>
  <r>
    <x v="513"/>
    <x v="3"/>
    <s v="CLI00079"/>
    <x v="3"/>
    <s v="PEST"/>
    <s v="12/04/19 08.26.22.0000"/>
    <s v="19/04/19 12.00.00.0000"/>
    <d v="2019-04-12T08:26:22"/>
    <d v="2019-04-19T12:00:00"/>
    <x v="2"/>
    <x v="1"/>
    <x v="2"/>
    <x v="2"/>
    <x v="1"/>
    <d v="1900-01-01T17:46:12"/>
    <x v="3"/>
    <s v="Non"/>
  </r>
  <r>
    <x v="539"/>
    <x v="20"/>
    <s v="CLI00007"/>
    <x v="14"/>
    <s v="PEST"/>
    <s v="12/04/19 08.26.28.0000"/>
    <s v="19/04/19 12.00.00.0000"/>
    <d v="2019-04-12T08:26:28"/>
    <d v="2019-04-19T12:00:00"/>
    <x v="2"/>
    <x v="1"/>
    <x v="2"/>
    <x v="3"/>
    <x v="1"/>
    <d v="1900-01-01T17:46:12"/>
    <x v="3"/>
    <s v="Non"/>
  </r>
  <r>
    <x v="540"/>
    <x v="6"/>
    <s v="CLI00043"/>
    <x v="1"/>
    <s v="PEST"/>
    <s v="12/04/19 08.27.03.0000"/>
    <s v="19/04/19 12.00.00.0000"/>
    <d v="2019-04-12T08:27:03"/>
    <d v="2019-04-19T12:00:00"/>
    <x v="2"/>
    <x v="1"/>
    <x v="0"/>
    <x v="0"/>
    <x v="1"/>
    <d v="1900-01-01T17:46:12"/>
    <x v="3"/>
    <s v="Non"/>
  </r>
  <r>
    <x v="283"/>
    <x v="6"/>
    <s v="CLI00083"/>
    <x v="11"/>
    <s v="PEST"/>
    <s v="12/04/19 08.27.14.0000"/>
    <s v="19/04/19 12.00.00.0000"/>
    <d v="2019-04-12T08:27:14"/>
    <d v="2019-04-19T12:00:00"/>
    <x v="2"/>
    <x v="1"/>
    <x v="2"/>
    <x v="2"/>
    <x v="1"/>
    <d v="1900-01-01T17:46:12"/>
    <x v="3"/>
    <s v="Non"/>
  </r>
  <r>
    <x v="541"/>
    <x v="19"/>
    <s v="CLI00007"/>
    <x v="14"/>
    <s v="PEST"/>
    <s v="12/04/19 08.27.15.0000"/>
    <s v="19/04/19 12.00.00.0000"/>
    <d v="2019-04-12T08:27:15"/>
    <d v="2019-04-19T12:00:00"/>
    <x v="2"/>
    <x v="1"/>
    <x v="2"/>
    <x v="3"/>
    <x v="1"/>
    <d v="1900-01-01T17:46:12"/>
    <x v="3"/>
    <s v="Non"/>
  </r>
  <r>
    <x v="279"/>
    <x v="7"/>
    <s v="CLI00021"/>
    <x v="0"/>
    <s v="PEST"/>
    <s v="12/04/19 08.27.31.0000"/>
    <s v="19/04/19 12.00.00.0000"/>
    <d v="2019-04-12T08:27:31"/>
    <d v="2019-04-19T12:00:00"/>
    <x v="2"/>
    <x v="1"/>
    <x v="0"/>
    <x v="0"/>
    <x v="1"/>
    <d v="1900-01-01T17:46:12"/>
    <x v="3"/>
    <s v="Non"/>
  </r>
  <r>
    <x v="542"/>
    <x v="18"/>
    <s v="CLI00040"/>
    <x v="9"/>
    <s v="PEST"/>
    <s v="12/04/19 08.27.32.0000"/>
    <s v="19/04/19 12.00.00.0000"/>
    <d v="2019-04-12T08:27:32"/>
    <d v="2019-04-19T12:00:00"/>
    <x v="2"/>
    <x v="1"/>
    <x v="3"/>
    <x v="5"/>
    <x v="1"/>
    <d v="1900-01-01T17:46:12"/>
    <x v="3"/>
    <s v="Non"/>
  </r>
  <r>
    <x v="543"/>
    <x v="3"/>
    <s v="CLI00010"/>
    <x v="2"/>
    <s v="PEST"/>
    <s v="12/04/19 08.27.42.0000"/>
    <s v="19/04/19 12.00.00.0000"/>
    <d v="2019-04-12T08:27:42"/>
    <d v="2019-04-19T12:00:00"/>
    <x v="2"/>
    <x v="1"/>
    <x v="1"/>
    <x v="1"/>
    <x v="1"/>
    <d v="1900-01-01T17:46:12"/>
    <x v="3"/>
    <s v="Non"/>
  </r>
  <r>
    <x v="544"/>
    <x v="12"/>
    <s v="CLI00021"/>
    <x v="0"/>
    <s v="PEST"/>
    <s v="12/04/19 08.27.53.0000"/>
    <s v="19/04/19 12.00.00.0000"/>
    <d v="2019-04-12T08:27:53"/>
    <d v="2019-04-19T12:00:00"/>
    <x v="2"/>
    <x v="1"/>
    <x v="0"/>
    <x v="0"/>
    <x v="1"/>
    <d v="1900-01-01T17:46:12"/>
    <x v="3"/>
    <s v="Non"/>
  </r>
  <r>
    <x v="545"/>
    <x v="3"/>
    <s v="CLI00079"/>
    <x v="3"/>
    <s v="PEST"/>
    <s v="12/04/19 08.27.59.0000"/>
    <s v="19/04/19 12.00.00.0000"/>
    <d v="2019-04-12T08:27:59"/>
    <d v="2019-04-19T12:00:00"/>
    <x v="2"/>
    <x v="1"/>
    <x v="2"/>
    <x v="2"/>
    <x v="1"/>
    <d v="1900-01-01T17:46:12"/>
    <x v="3"/>
    <s v="Non"/>
  </r>
  <r>
    <x v="546"/>
    <x v="18"/>
    <s v="CLI00049"/>
    <x v="7"/>
    <s v="PEST"/>
    <s v="12/04/19 08.28.01.0000"/>
    <s v="19/04/19 12.00.00.0000"/>
    <d v="2019-04-12T08:28:01"/>
    <d v="2019-04-19T12:00:00"/>
    <x v="2"/>
    <x v="1"/>
    <x v="3"/>
    <x v="4"/>
    <x v="1"/>
    <d v="1900-01-01T17:46:12"/>
    <x v="3"/>
    <s v="Non"/>
  </r>
  <r>
    <x v="547"/>
    <x v="3"/>
    <s v="CLI00020"/>
    <x v="6"/>
    <s v="PEST"/>
    <s v="12/04/19 08.28.21.0000"/>
    <s v="19/04/19 12.00.00.0000"/>
    <d v="2019-04-12T08:28:21"/>
    <d v="2019-04-19T12:00:00"/>
    <x v="2"/>
    <x v="1"/>
    <x v="2"/>
    <x v="2"/>
    <x v="1"/>
    <d v="1900-01-01T17:46:12"/>
    <x v="3"/>
    <s v="Non"/>
  </r>
  <r>
    <x v="79"/>
    <x v="6"/>
    <s v="CLI00043"/>
    <x v="1"/>
    <s v="PEST"/>
    <s v="12/04/19 08.28.24.0000"/>
    <s v="19/04/19 12.00.00.0000"/>
    <d v="2019-04-12T08:28:24"/>
    <d v="2019-04-19T12:00:00"/>
    <x v="2"/>
    <x v="1"/>
    <x v="0"/>
    <x v="0"/>
    <x v="1"/>
    <d v="1900-01-01T17:46:12"/>
    <x v="3"/>
    <s v="Non"/>
  </r>
  <r>
    <x v="548"/>
    <x v="6"/>
    <s v="CLI00010"/>
    <x v="2"/>
    <s v="PEST"/>
    <s v="12/04/19 08.28.54.0000"/>
    <s v="19/04/19 12.00.00.0000"/>
    <d v="2019-04-12T08:28:54"/>
    <d v="2019-04-19T12:00:00"/>
    <x v="2"/>
    <x v="1"/>
    <x v="1"/>
    <x v="1"/>
    <x v="1"/>
    <d v="1900-01-01T17:46:12"/>
    <x v="3"/>
    <s v="Non"/>
  </r>
  <r>
    <x v="549"/>
    <x v="11"/>
    <s v="CLI00018"/>
    <x v="5"/>
    <s v="PEST"/>
    <s v="12/04/19 08.29.06.0000"/>
    <s v="19/04/19 12.00.00.0000"/>
    <d v="2019-04-12T08:29:06"/>
    <d v="2019-04-19T12:00:00"/>
    <x v="2"/>
    <x v="1"/>
    <x v="2"/>
    <x v="2"/>
    <x v="1"/>
    <d v="1900-01-01T17:46:12"/>
    <x v="3"/>
    <s v="Non"/>
  </r>
  <r>
    <x v="246"/>
    <x v="3"/>
    <s v="CLI00079"/>
    <x v="3"/>
    <s v="PEST"/>
    <s v="12/04/19 08.29.08.0000"/>
    <s v="19/04/19 12.00.00.0000"/>
    <d v="2019-04-12T08:29:08"/>
    <d v="2019-04-19T12:00:00"/>
    <x v="2"/>
    <x v="1"/>
    <x v="2"/>
    <x v="2"/>
    <x v="1"/>
    <d v="1900-01-01T17:46:12"/>
    <x v="3"/>
    <s v="Non"/>
  </r>
  <r>
    <x v="550"/>
    <x v="6"/>
    <s v="CLI00010"/>
    <x v="2"/>
    <s v="NTR"/>
    <s v="12/04/19 08.29.11.0000"/>
    <s v="17/04/19 12.00.00.0000"/>
    <d v="2019-04-12T08:29:11"/>
    <d v="2019-04-17T12:00:00"/>
    <x v="3"/>
    <x v="0"/>
    <x v="1"/>
    <x v="1"/>
    <x v="1"/>
    <d v="1899-12-30T17:46:12"/>
    <x v="1"/>
    <s v="Non"/>
  </r>
  <r>
    <x v="65"/>
    <x v="3"/>
    <s v="CLI00079"/>
    <x v="3"/>
    <s v="PEST"/>
    <s v="12/04/19 08.31.39.0000"/>
    <s v="19/04/19 12.00.00.0000"/>
    <d v="2019-04-12T08:31:39"/>
    <d v="2019-04-19T12:00:00"/>
    <x v="2"/>
    <x v="1"/>
    <x v="2"/>
    <x v="2"/>
    <x v="1"/>
    <d v="1900-01-01T17:46:12"/>
    <x v="3"/>
    <s v="Non"/>
  </r>
  <r>
    <x v="551"/>
    <x v="18"/>
    <s v="CLI00049"/>
    <x v="7"/>
    <s v="PEST"/>
    <s v="12/04/19 08.31.48.0000"/>
    <s v="19/04/19 12.00.00.0000"/>
    <d v="2019-04-12T08:31:48"/>
    <d v="2019-04-19T12:00:00"/>
    <x v="2"/>
    <x v="1"/>
    <x v="3"/>
    <x v="4"/>
    <x v="1"/>
    <d v="1900-01-01T17:46:12"/>
    <x v="3"/>
    <s v="Non"/>
  </r>
  <r>
    <x v="552"/>
    <x v="10"/>
    <s v="CLI00049"/>
    <x v="7"/>
    <s v="MTG"/>
    <s v="12/04/19 08.32.22.0000"/>
    <s v="18/04/19 12.00.00.0000"/>
    <d v="2019-04-12T08:32:22"/>
    <d v="2019-04-18T12:00:00"/>
    <x v="4"/>
    <x v="0"/>
    <x v="3"/>
    <x v="4"/>
    <x v="1"/>
    <d v="1899-12-31T17:46:12"/>
    <x v="2"/>
    <s v="Non"/>
  </r>
  <r>
    <x v="553"/>
    <x v="10"/>
    <s v="CLI00034"/>
    <x v="13"/>
    <s v="MTG"/>
    <s v="12/04/19 08.33.56.0000"/>
    <s v="18/04/19 12.00.00.0000"/>
    <d v="2019-04-12T08:33:56"/>
    <d v="2019-04-18T12:00:00"/>
    <x v="4"/>
    <x v="0"/>
    <x v="3"/>
    <x v="4"/>
    <x v="1"/>
    <d v="1899-12-31T17:46:12"/>
    <x v="2"/>
    <s v="Non"/>
  </r>
  <r>
    <x v="3"/>
    <x v="6"/>
    <s v="CLI00079"/>
    <x v="3"/>
    <s v="SCR"/>
    <s v="12/04/19 08.37.55.0000"/>
    <s v="16/04/19 12.00.00.0000"/>
    <d v="2019-04-12T08:37:55"/>
    <d v="2019-04-16T12:00:00"/>
    <x v="7"/>
    <x v="0"/>
    <x v="2"/>
    <x v="2"/>
    <x v="0"/>
    <d v="1899-12-30T00:00:00"/>
    <x v="0"/>
    <s v="Non"/>
  </r>
  <r>
    <x v="543"/>
    <x v="6"/>
    <s v="CLI00010"/>
    <x v="2"/>
    <s v="SCR"/>
    <s v="12/04/19 08.37.55.0000"/>
    <s v="16/04/19 12.00.00.0000"/>
    <d v="2019-04-12T08:37:55"/>
    <d v="2019-04-16T12:00:00"/>
    <x v="7"/>
    <x v="0"/>
    <x v="1"/>
    <x v="1"/>
    <x v="0"/>
    <d v="1899-12-30T00:00:00"/>
    <x v="0"/>
    <s v="Non"/>
  </r>
  <r>
    <x v="159"/>
    <x v="22"/>
    <s v="CLI00007"/>
    <x v="14"/>
    <s v="SCR"/>
    <s v="12/04/19 08.38.17.0000"/>
    <s v="16/04/19 12.00.00.0000"/>
    <d v="2019-04-12T08:38:17"/>
    <d v="2019-04-16T12:00:00"/>
    <x v="7"/>
    <x v="0"/>
    <x v="2"/>
    <x v="3"/>
    <x v="0"/>
    <d v="1899-12-30T00:00:00"/>
    <x v="0"/>
    <s v="Non"/>
  </r>
  <r>
    <x v="554"/>
    <x v="6"/>
    <s v="CLI00079"/>
    <x v="3"/>
    <s v="SCR"/>
    <s v="12/04/19 08.38.33.0000"/>
    <s v="16/04/19 12.00.00.0000"/>
    <d v="2019-04-12T08:38:33"/>
    <d v="2019-04-16T12:00:00"/>
    <x v="7"/>
    <x v="0"/>
    <x v="2"/>
    <x v="2"/>
    <x v="0"/>
    <d v="1899-12-30T00:00:00"/>
    <x v="0"/>
    <s v="Non"/>
  </r>
  <r>
    <x v="58"/>
    <x v="6"/>
    <s v="CLI00043"/>
    <x v="1"/>
    <s v="SCR"/>
    <s v="12/04/19 08.38.50.0000"/>
    <s v="16/04/19 12.00.00.0000"/>
    <d v="2019-04-12T08:38:50"/>
    <d v="2019-04-16T12:00:00"/>
    <x v="7"/>
    <x v="0"/>
    <x v="0"/>
    <x v="0"/>
    <x v="0"/>
    <d v="1899-12-30T00:00:00"/>
    <x v="0"/>
    <s v="Non"/>
  </r>
  <r>
    <x v="555"/>
    <x v="18"/>
    <s v="CLI00049"/>
    <x v="7"/>
    <s v="SCR"/>
    <s v="12/04/19 08.38.50.0000"/>
    <s v="16/04/19 12.00.00.0000"/>
    <d v="2019-04-12T08:38:50"/>
    <d v="2019-04-16T12:00:00"/>
    <x v="7"/>
    <x v="0"/>
    <x v="3"/>
    <x v="4"/>
    <x v="0"/>
    <d v="1899-12-30T00:00:00"/>
    <x v="0"/>
    <s v="Non"/>
  </r>
  <r>
    <x v="69"/>
    <x v="6"/>
    <s v="CLI00010"/>
    <x v="2"/>
    <s v="MTX"/>
    <s v="12/04/19 08.39.12.0000"/>
    <s v="15/04/19 12.00.00.0000"/>
    <d v="2019-04-12T08:39:12"/>
    <d v="2019-04-15T12:00:00"/>
    <x v="5"/>
    <x v="2"/>
    <x v="1"/>
    <x v="1"/>
    <x v="0"/>
    <d v="1899-12-30T00:00:00"/>
    <x v="0"/>
    <s v="Non"/>
  </r>
  <r>
    <x v="466"/>
    <x v="3"/>
    <s v="CLI00010"/>
    <x v="2"/>
    <s v="SCR"/>
    <s v="12/04/19 08.39.31.0000"/>
    <s v="16/04/19 12.00.00.0000"/>
    <d v="2019-04-12T08:39:31"/>
    <d v="2019-04-16T12:00:00"/>
    <x v="7"/>
    <x v="0"/>
    <x v="1"/>
    <x v="1"/>
    <x v="0"/>
    <d v="1899-12-30T00:00:00"/>
    <x v="0"/>
    <s v="Non"/>
  </r>
  <r>
    <x v="556"/>
    <x v="3"/>
    <s v="CLI00021"/>
    <x v="0"/>
    <s v="MTG"/>
    <s v="12/04/19 08.41.18.0000"/>
    <s v="18/04/19 12.00.00.0000"/>
    <d v="2019-04-12T08:41:18"/>
    <d v="2019-04-18T12:00:00"/>
    <x v="4"/>
    <x v="0"/>
    <x v="0"/>
    <x v="0"/>
    <x v="1"/>
    <d v="1899-12-31T17:46:12"/>
    <x v="2"/>
    <s v="Non"/>
  </r>
  <r>
    <x v="242"/>
    <x v="6"/>
    <s v="CLI00083"/>
    <x v="11"/>
    <s v="SCR"/>
    <s v="12/04/19 08.41.26.0000"/>
    <s v="16/04/19 12.00.00.0000"/>
    <d v="2019-04-12T08:41:26"/>
    <d v="2019-04-16T12:00:00"/>
    <x v="7"/>
    <x v="0"/>
    <x v="2"/>
    <x v="2"/>
    <x v="0"/>
    <d v="1899-12-30T00:00:00"/>
    <x v="0"/>
    <s v="Non"/>
  </r>
  <r>
    <x v="67"/>
    <x v="12"/>
    <s v="CLI00021"/>
    <x v="0"/>
    <s v="SCR"/>
    <s v="12/04/19 08.42.41.0000"/>
    <s v="16/04/19 12.00.00.0000"/>
    <d v="2019-04-12T08:42:41"/>
    <d v="2019-04-16T12:00:00"/>
    <x v="7"/>
    <x v="0"/>
    <x v="0"/>
    <x v="0"/>
    <x v="0"/>
    <d v="1899-12-30T00:00:00"/>
    <x v="0"/>
    <s v="Non"/>
  </r>
  <r>
    <x v="557"/>
    <x v="6"/>
    <s v="CLI00079"/>
    <x v="3"/>
    <s v="NTR"/>
    <s v="12/04/19 08.43.31.0000"/>
    <s v="17/04/19 12.00.00.0000"/>
    <d v="2019-04-12T08:43:31"/>
    <d v="2019-04-17T12:00:00"/>
    <x v="3"/>
    <x v="0"/>
    <x v="2"/>
    <x v="2"/>
    <x v="1"/>
    <d v="1899-12-30T17:46:12"/>
    <x v="1"/>
    <s v="Non"/>
  </r>
  <r>
    <x v="541"/>
    <x v="22"/>
    <s v="CLI00007"/>
    <x v="14"/>
    <s v="MTX"/>
    <s v="12/04/19 08.43.53.0000"/>
    <s v="15/04/19 12.00.00.0000"/>
    <d v="2019-04-12T08:43:53"/>
    <d v="2019-04-15T12:00:00"/>
    <x v="5"/>
    <x v="2"/>
    <x v="2"/>
    <x v="3"/>
    <x v="0"/>
    <d v="1899-12-30T00:00:00"/>
    <x v="0"/>
    <s v="Non"/>
  </r>
  <r>
    <x v="558"/>
    <x v="3"/>
    <s v="CLI00010"/>
    <x v="2"/>
    <s v="MTX"/>
    <s v="12/04/19 08.44.08.0000"/>
    <s v="15/04/19 12.00.00.0000"/>
    <d v="2019-04-12T08:44:08"/>
    <d v="2019-04-15T12:00:00"/>
    <x v="5"/>
    <x v="2"/>
    <x v="1"/>
    <x v="1"/>
    <x v="0"/>
    <d v="1899-12-30T00:00:00"/>
    <x v="0"/>
    <s v="Non"/>
  </r>
  <r>
    <x v="559"/>
    <x v="13"/>
    <s v="CLI00009"/>
    <x v="8"/>
    <s v="MTX"/>
    <s v="12/04/19 08.44.59.0000"/>
    <s v="15/04/19 12.00.00.0000"/>
    <d v="2019-04-12T08:44:59"/>
    <d v="2019-04-15T12:00:00"/>
    <x v="5"/>
    <x v="2"/>
    <x v="3"/>
    <x v="4"/>
    <x v="0"/>
    <d v="1899-12-30T00:00:00"/>
    <x v="0"/>
    <s v="Non"/>
  </r>
  <r>
    <x v="560"/>
    <x v="11"/>
    <s v="CLI00018"/>
    <x v="5"/>
    <s v="NTR"/>
    <s v="12/04/19 08.45.32.0000"/>
    <s v="17/04/19 12.00.00.0000"/>
    <d v="2019-04-12T08:45:32"/>
    <d v="2019-04-17T12:00:00"/>
    <x v="3"/>
    <x v="0"/>
    <x v="2"/>
    <x v="2"/>
    <x v="1"/>
    <d v="1899-12-30T17:46:12"/>
    <x v="1"/>
    <s v="Non"/>
  </r>
  <r>
    <x v="561"/>
    <x v="10"/>
    <s v="CLI00040"/>
    <x v="9"/>
    <s v="NTR"/>
    <s v="12/04/19 08.45.42.0000"/>
    <s v="17/04/19 12.00.00.0000"/>
    <d v="2019-04-12T08:45:42"/>
    <d v="2019-04-17T12:00:00"/>
    <x v="3"/>
    <x v="0"/>
    <x v="3"/>
    <x v="5"/>
    <x v="1"/>
    <d v="1899-12-30T17:46:12"/>
    <x v="1"/>
    <s v="Non"/>
  </r>
  <r>
    <x v="562"/>
    <x v="4"/>
    <s v="CLI00083"/>
    <x v="11"/>
    <s v="NTR"/>
    <s v="12/04/19 08.46.00.0000"/>
    <s v="17/04/19 12.00.00.0000"/>
    <d v="2019-04-12T08:46:00"/>
    <d v="2019-04-17T12:00:00"/>
    <x v="3"/>
    <x v="0"/>
    <x v="2"/>
    <x v="2"/>
    <x v="1"/>
    <d v="1899-12-30T17:46:12"/>
    <x v="1"/>
    <s v="Non"/>
  </r>
  <r>
    <x v="65"/>
    <x v="3"/>
    <s v="CLI00079"/>
    <x v="3"/>
    <s v="SCR"/>
    <s v="12/04/19 08.46.09.0000"/>
    <s v="16/04/19 12.00.00.0000"/>
    <d v="2019-04-12T08:46:09"/>
    <d v="2019-04-16T12:00:00"/>
    <x v="7"/>
    <x v="0"/>
    <x v="2"/>
    <x v="2"/>
    <x v="0"/>
    <d v="1899-12-30T00:00:00"/>
    <x v="0"/>
    <s v="Non"/>
  </r>
  <r>
    <x v="563"/>
    <x v="4"/>
    <s v="CLI00087"/>
    <x v="4"/>
    <s v="NTR"/>
    <s v="12/04/19 08.46.09.0000"/>
    <s v="17/04/19 12.00.00.0000"/>
    <d v="2019-04-12T08:46:09"/>
    <d v="2019-04-17T12:00:00"/>
    <x v="3"/>
    <x v="0"/>
    <x v="2"/>
    <x v="3"/>
    <x v="1"/>
    <d v="1899-12-30T17:46:12"/>
    <x v="1"/>
    <s v="Non"/>
  </r>
  <r>
    <x v="564"/>
    <x v="18"/>
    <s v="CLI00018"/>
    <x v="5"/>
    <s v="MTX"/>
    <s v="12/04/19 08.46.47.0000"/>
    <s v="15/04/19 12.00.00.0000"/>
    <d v="2019-04-12T08:46:47"/>
    <d v="2019-04-15T12:00:00"/>
    <x v="5"/>
    <x v="2"/>
    <x v="2"/>
    <x v="2"/>
    <x v="0"/>
    <d v="1899-12-30T00:00:00"/>
    <x v="0"/>
    <s v="Non"/>
  </r>
  <r>
    <x v="321"/>
    <x v="6"/>
    <s v="CLI00010"/>
    <x v="2"/>
    <s v="NTR"/>
    <s v="12/04/19 08.46.48.0000"/>
    <s v="17/04/19 12.00.00.0000"/>
    <d v="2019-04-12T08:46:48"/>
    <d v="2019-04-17T12:00:00"/>
    <x v="3"/>
    <x v="0"/>
    <x v="1"/>
    <x v="1"/>
    <x v="1"/>
    <d v="1899-12-30T17:46:12"/>
    <x v="1"/>
    <s v="Non"/>
  </r>
  <r>
    <x v="520"/>
    <x v="13"/>
    <s v="CLI00049"/>
    <x v="7"/>
    <s v="NTR"/>
    <s v="12/04/19 08.47.52.0000"/>
    <s v="17/04/19 12.00.00.0000"/>
    <d v="2019-04-12T08:47:52"/>
    <d v="2019-04-17T12:00:00"/>
    <x v="3"/>
    <x v="0"/>
    <x v="3"/>
    <x v="4"/>
    <x v="1"/>
    <d v="1899-12-30T17:46:12"/>
    <x v="1"/>
    <s v="Non"/>
  </r>
  <r>
    <x v="565"/>
    <x v="6"/>
    <s v="CLI00010"/>
    <x v="2"/>
    <s v="MTX"/>
    <s v="12/04/19 08.48.10.0000"/>
    <s v="15/04/19 12.00.00.0000"/>
    <d v="2019-04-12T08:48:10"/>
    <d v="2019-04-15T12:00:00"/>
    <x v="5"/>
    <x v="2"/>
    <x v="1"/>
    <x v="1"/>
    <x v="0"/>
    <d v="1899-12-30T00:00:00"/>
    <x v="0"/>
    <s v="Non"/>
  </r>
  <r>
    <x v="121"/>
    <x v="4"/>
    <s v="CLI00043"/>
    <x v="1"/>
    <s v="PEST"/>
    <s v="12/04/19 08.48.44.0000"/>
    <s v="19/04/19 12.00.00.0000"/>
    <d v="2019-04-12T08:48:44"/>
    <d v="2019-04-19T12:00:00"/>
    <x v="2"/>
    <x v="1"/>
    <x v="0"/>
    <x v="0"/>
    <x v="1"/>
    <d v="1900-01-01T17:46:12"/>
    <x v="3"/>
    <s v="Non"/>
  </r>
  <r>
    <x v="514"/>
    <x v="4"/>
    <s v="CLI00020"/>
    <x v="6"/>
    <s v="NTR"/>
    <s v="12/04/19 08.48.51.0000"/>
    <s v="17/04/19 12.00.00.0000"/>
    <d v="2019-04-12T08:48:51"/>
    <d v="2019-04-17T12:00:00"/>
    <x v="3"/>
    <x v="0"/>
    <x v="2"/>
    <x v="2"/>
    <x v="1"/>
    <d v="1899-12-30T17:46:12"/>
    <x v="1"/>
    <s v="Non"/>
  </r>
  <r>
    <x v="566"/>
    <x v="7"/>
    <s v="CLI00087"/>
    <x v="4"/>
    <s v="NTR"/>
    <s v="12/04/19 08.50.14.0000"/>
    <s v="17/04/19 12.00.00.0000"/>
    <d v="2019-04-12T08:50:14"/>
    <d v="2019-04-17T12:00:00"/>
    <x v="3"/>
    <x v="0"/>
    <x v="2"/>
    <x v="3"/>
    <x v="1"/>
    <d v="1899-12-30T17:46:12"/>
    <x v="1"/>
    <s v="Non"/>
  </r>
  <r>
    <x v="394"/>
    <x v="9"/>
    <s v="CLI00021"/>
    <x v="0"/>
    <s v="NTR"/>
    <s v="12/04/19 08.50.22.0000"/>
    <s v="17/04/19 12.00.00.0000"/>
    <d v="2019-04-12T08:50:22"/>
    <d v="2019-04-17T12:00:00"/>
    <x v="3"/>
    <x v="0"/>
    <x v="0"/>
    <x v="0"/>
    <x v="1"/>
    <d v="1899-12-30T17:46:12"/>
    <x v="1"/>
    <s v="Non"/>
  </r>
  <r>
    <x v="567"/>
    <x v="10"/>
    <s v="CLI00018"/>
    <x v="5"/>
    <s v="PEST"/>
    <s v="12/04/19 08.50.29.0000"/>
    <s v="19/04/19 12.00.00.0000"/>
    <d v="2019-04-12T08:50:29"/>
    <d v="2019-04-19T12:00:00"/>
    <x v="2"/>
    <x v="1"/>
    <x v="2"/>
    <x v="2"/>
    <x v="1"/>
    <d v="1900-01-01T17:46:12"/>
    <x v="3"/>
    <s v="Non"/>
  </r>
  <r>
    <x v="568"/>
    <x v="9"/>
    <s v="CLI00021"/>
    <x v="0"/>
    <s v="SCR"/>
    <s v="12/04/19 08.51.16.0000"/>
    <s v="16/04/19 12.00.00.0000"/>
    <d v="2019-04-12T08:51:16"/>
    <d v="2019-04-16T12:00:00"/>
    <x v="7"/>
    <x v="0"/>
    <x v="0"/>
    <x v="0"/>
    <x v="0"/>
    <d v="1899-12-30T00:00:00"/>
    <x v="0"/>
    <s v="Non"/>
  </r>
  <r>
    <x v="569"/>
    <x v="4"/>
    <s v="CLI00049"/>
    <x v="7"/>
    <s v="NTR"/>
    <s v="12/04/19 08.51.20.0000"/>
    <s v="17/04/19 12.00.00.0000"/>
    <d v="2019-04-12T08:51:20"/>
    <d v="2019-04-17T12:00:00"/>
    <x v="3"/>
    <x v="0"/>
    <x v="3"/>
    <x v="4"/>
    <x v="1"/>
    <d v="1899-12-30T17:46:12"/>
    <x v="1"/>
    <s v="Non"/>
  </r>
  <r>
    <x v="171"/>
    <x v="4"/>
    <s v="CLI00083"/>
    <x v="11"/>
    <s v="PEST"/>
    <s v="12/04/19 08.51.23.0000"/>
    <s v="19/04/19 12.00.00.0000"/>
    <d v="2019-04-12T08:51:23"/>
    <d v="2019-04-19T12:00:00"/>
    <x v="2"/>
    <x v="1"/>
    <x v="2"/>
    <x v="2"/>
    <x v="1"/>
    <d v="1900-01-01T17:46:12"/>
    <x v="3"/>
    <s v="Non"/>
  </r>
  <r>
    <x v="347"/>
    <x v="16"/>
    <s v="CLI00021"/>
    <x v="0"/>
    <s v="PEST"/>
    <s v="12/04/19 08.51.31.0000"/>
    <s v="19/04/19 12.00.00.0000"/>
    <d v="2019-04-12T08:51:31"/>
    <d v="2019-04-19T12:00:00"/>
    <x v="2"/>
    <x v="1"/>
    <x v="0"/>
    <x v="0"/>
    <x v="1"/>
    <d v="1900-01-01T17:46:12"/>
    <x v="3"/>
    <s v="Non"/>
  </r>
  <r>
    <x v="570"/>
    <x v="4"/>
    <s v="CLI00049"/>
    <x v="7"/>
    <s v="MTX"/>
    <s v="12/04/19 08.51.54.0000"/>
    <s v="15/04/19 12.00.00.0000"/>
    <d v="2019-04-12T08:51:54"/>
    <d v="2019-04-15T12:00:00"/>
    <x v="5"/>
    <x v="2"/>
    <x v="3"/>
    <x v="4"/>
    <x v="0"/>
    <d v="1899-12-30T00:00:00"/>
    <x v="0"/>
    <s v="Non"/>
  </r>
  <r>
    <x v="218"/>
    <x v="9"/>
    <s v="CLI00021"/>
    <x v="0"/>
    <s v="PEST"/>
    <s v="12/04/19 08.53.08.0000"/>
    <s v="19/04/19 12.00.00.0000"/>
    <d v="2019-04-12T08:53:08"/>
    <d v="2019-04-19T12:00:00"/>
    <x v="2"/>
    <x v="1"/>
    <x v="0"/>
    <x v="0"/>
    <x v="1"/>
    <d v="1900-01-01T17:46:12"/>
    <x v="3"/>
    <s v="Non"/>
  </r>
  <r>
    <x v="326"/>
    <x v="4"/>
    <s v="CLI00043"/>
    <x v="1"/>
    <s v="NTR"/>
    <s v="12/04/19 08.53.17.0000"/>
    <s v="17/04/19 12.00.00.0000"/>
    <d v="2019-04-12T08:53:17"/>
    <d v="2019-04-17T12:00:00"/>
    <x v="3"/>
    <x v="0"/>
    <x v="0"/>
    <x v="0"/>
    <x v="1"/>
    <d v="1899-12-30T17:46:12"/>
    <x v="1"/>
    <s v="Non"/>
  </r>
  <r>
    <x v="348"/>
    <x v="6"/>
    <s v="CLI00021"/>
    <x v="0"/>
    <s v="NTR"/>
    <s v="12/04/19 08.53.35.0000"/>
    <s v="17/04/19 12.00.00.0000"/>
    <d v="2019-04-12T08:53:35"/>
    <d v="2019-04-17T12:00:00"/>
    <x v="3"/>
    <x v="0"/>
    <x v="0"/>
    <x v="0"/>
    <x v="1"/>
    <d v="1899-12-30T17:46:12"/>
    <x v="1"/>
    <s v="Non"/>
  </r>
  <r>
    <x v="29"/>
    <x v="12"/>
    <s v="CLI00087"/>
    <x v="4"/>
    <s v="NTR"/>
    <s v="12/04/19 08.54.12.0000"/>
    <s v="17/04/19 12.00.00.0000"/>
    <d v="2019-04-12T08:54:12"/>
    <d v="2019-04-17T12:00:00"/>
    <x v="3"/>
    <x v="0"/>
    <x v="2"/>
    <x v="3"/>
    <x v="1"/>
    <d v="1899-12-30T17:46:12"/>
    <x v="1"/>
    <s v="Non"/>
  </r>
  <r>
    <x v="571"/>
    <x v="4"/>
    <s v="CLI00021"/>
    <x v="0"/>
    <s v="MTX"/>
    <s v="12/04/19 08.55.03.0000"/>
    <s v="15/04/19 12.00.00.0000"/>
    <d v="2019-04-12T08:55:03"/>
    <d v="2019-04-15T12:00:00"/>
    <x v="5"/>
    <x v="2"/>
    <x v="0"/>
    <x v="0"/>
    <x v="0"/>
    <d v="1899-12-30T00:00:00"/>
    <x v="0"/>
    <s v="Non"/>
  </r>
  <r>
    <x v="116"/>
    <x v="9"/>
    <s v="CLI00021"/>
    <x v="0"/>
    <s v="NTR"/>
    <s v="12/04/19 08.55.06.0000"/>
    <s v="17/04/19 12.00.00.0000"/>
    <d v="2019-04-12T08:55:06"/>
    <d v="2019-04-17T12:00:00"/>
    <x v="3"/>
    <x v="0"/>
    <x v="0"/>
    <x v="0"/>
    <x v="1"/>
    <d v="1899-12-30T17:46:12"/>
    <x v="1"/>
    <s v="Non"/>
  </r>
  <r>
    <x v="572"/>
    <x v="7"/>
    <s v="CLI00021"/>
    <x v="0"/>
    <s v="MTG"/>
    <s v="12/04/19 08.55.14.0000"/>
    <s v="18/04/19 12.00.00.0000"/>
    <d v="2019-04-12T08:55:14"/>
    <d v="2019-04-18T12:00:00"/>
    <x v="4"/>
    <x v="0"/>
    <x v="0"/>
    <x v="0"/>
    <x v="1"/>
    <d v="1899-12-31T17:46:12"/>
    <x v="2"/>
    <s v="Non"/>
  </r>
  <r>
    <x v="45"/>
    <x v="3"/>
    <s v="CLI00021"/>
    <x v="0"/>
    <s v="PEST"/>
    <s v="12/04/19 08.55.50.0000"/>
    <s v="19/04/19 12.00.00.0000"/>
    <d v="2019-04-12T08:55:50"/>
    <d v="2019-04-19T12:00:00"/>
    <x v="2"/>
    <x v="1"/>
    <x v="0"/>
    <x v="0"/>
    <x v="1"/>
    <d v="1900-01-01T17:46:12"/>
    <x v="3"/>
    <s v="Non"/>
  </r>
  <r>
    <x v="562"/>
    <x v="0"/>
    <s v="CLI00083"/>
    <x v="11"/>
    <s v="PEST"/>
    <s v="12/04/19 08.56.00.0000"/>
    <s v="19/04/19 12.00.00.0000"/>
    <d v="2019-04-12T08:56:00"/>
    <d v="2019-04-19T12:00:00"/>
    <x v="2"/>
    <x v="1"/>
    <x v="2"/>
    <x v="2"/>
    <x v="1"/>
    <d v="1900-01-01T17:46:12"/>
    <x v="3"/>
    <s v="Non"/>
  </r>
  <r>
    <x v="573"/>
    <x v="11"/>
    <s v="CLI00009"/>
    <x v="8"/>
    <s v="PEST"/>
    <s v="12/04/19 08.56.19.0000"/>
    <s v="19/04/19 12.00.00.0000"/>
    <d v="2019-04-12T08:56:19"/>
    <d v="2019-04-19T12:00:00"/>
    <x v="2"/>
    <x v="1"/>
    <x v="3"/>
    <x v="4"/>
    <x v="1"/>
    <d v="1900-01-01T17:46:12"/>
    <x v="3"/>
    <s v="Non"/>
  </r>
  <r>
    <x v="574"/>
    <x v="9"/>
    <s v="CLI00021"/>
    <x v="0"/>
    <s v="PEST"/>
    <s v="12/04/19 08.56.26.0000"/>
    <s v="19/04/19 12.00.00.0000"/>
    <d v="2019-04-12T08:56:26"/>
    <d v="2019-04-19T12:00:00"/>
    <x v="2"/>
    <x v="1"/>
    <x v="0"/>
    <x v="0"/>
    <x v="1"/>
    <d v="1900-01-01T17:46:12"/>
    <x v="3"/>
    <s v="Non"/>
  </r>
  <r>
    <x v="575"/>
    <x v="9"/>
    <s v="CLI00021"/>
    <x v="0"/>
    <s v="PEST"/>
    <s v="12/04/19 08.56.29.0000"/>
    <s v="19/04/19 12.00.00.0000"/>
    <d v="2019-04-12T08:56:29"/>
    <d v="2019-04-19T12:00:00"/>
    <x v="2"/>
    <x v="1"/>
    <x v="0"/>
    <x v="0"/>
    <x v="1"/>
    <d v="1900-01-01T17:46:12"/>
    <x v="3"/>
    <s v="Non"/>
  </r>
  <r>
    <x v="60"/>
    <x v="8"/>
    <s v="CLI00021"/>
    <x v="0"/>
    <s v="PEST"/>
    <s v="12/04/19 08.56.32.0000"/>
    <s v="19/04/19 12.00.00.0000"/>
    <d v="2019-04-12T08:56:32"/>
    <d v="2019-04-19T12:00:00"/>
    <x v="2"/>
    <x v="1"/>
    <x v="0"/>
    <x v="0"/>
    <x v="1"/>
    <d v="1900-01-01T17:46:12"/>
    <x v="3"/>
    <s v="Non"/>
  </r>
  <r>
    <x v="576"/>
    <x v="12"/>
    <s v="CLI00021"/>
    <x v="0"/>
    <s v="PEST"/>
    <s v="12/04/19 08.58.27.0000"/>
    <s v="19/04/19 12.00.00.0000"/>
    <d v="2019-04-12T08:58:27"/>
    <d v="2019-04-19T12:00:00"/>
    <x v="2"/>
    <x v="1"/>
    <x v="0"/>
    <x v="0"/>
    <x v="1"/>
    <d v="1900-01-01T17:46:12"/>
    <x v="3"/>
    <s v="Non"/>
  </r>
  <r>
    <x v="577"/>
    <x v="7"/>
    <s v="CLI00021"/>
    <x v="0"/>
    <s v="PEST"/>
    <s v="12/04/19 08.58.28.0000"/>
    <s v="19/04/19 12.00.00.0000"/>
    <d v="2019-04-12T08:58:28"/>
    <d v="2019-04-19T12:00:00"/>
    <x v="2"/>
    <x v="1"/>
    <x v="0"/>
    <x v="0"/>
    <x v="1"/>
    <d v="1900-01-01T17:46:12"/>
    <x v="3"/>
    <s v="Non"/>
  </r>
  <r>
    <x v="104"/>
    <x v="6"/>
    <s v="CLI00010"/>
    <x v="2"/>
    <s v="PEST"/>
    <s v="12/04/19 08.58.30.0000"/>
    <s v="19/04/19 12.00.00.0000"/>
    <d v="2019-04-12T08:58:30"/>
    <d v="2019-04-19T12:00:00"/>
    <x v="2"/>
    <x v="1"/>
    <x v="1"/>
    <x v="1"/>
    <x v="1"/>
    <d v="1900-01-01T17:46:12"/>
    <x v="3"/>
    <s v="Non"/>
  </r>
  <r>
    <x v="578"/>
    <x v="6"/>
    <s v="CLI00020"/>
    <x v="6"/>
    <s v="PEST"/>
    <s v="12/04/19 08.58.32.0000"/>
    <s v="19/04/19 12.00.00.0000"/>
    <d v="2019-04-12T08:58:32"/>
    <d v="2019-04-19T12:00:00"/>
    <x v="2"/>
    <x v="1"/>
    <x v="2"/>
    <x v="2"/>
    <x v="1"/>
    <d v="1900-01-01T17:46:12"/>
    <x v="3"/>
    <s v="Non"/>
  </r>
  <r>
    <x v="393"/>
    <x v="6"/>
    <s v="CLI00043"/>
    <x v="1"/>
    <s v="PEST"/>
    <s v="12/04/19 08.58.56.0000"/>
    <s v="19/04/19 12.00.00.0000"/>
    <d v="2019-04-12T08:58:56"/>
    <d v="2019-04-19T12:00:00"/>
    <x v="2"/>
    <x v="1"/>
    <x v="0"/>
    <x v="0"/>
    <x v="1"/>
    <d v="1900-01-01T17:46:12"/>
    <x v="3"/>
    <s v="Non"/>
  </r>
  <r>
    <x v="579"/>
    <x v="15"/>
    <s v="CLI00034"/>
    <x v="13"/>
    <s v="PEST"/>
    <s v="12/04/19 08.58.56.0000"/>
    <s v="19/04/19 12.00.00.0000"/>
    <d v="2019-04-12T08:58:56"/>
    <d v="2019-04-19T12:00:00"/>
    <x v="2"/>
    <x v="1"/>
    <x v="3"/>
    <x v="4"/>
    <x v="1"/>
    <d v="1900-01-01T17:46:12"/>
    <x v="3"/>
    <s v="Non"/>
  </r>
  <r>
    <x v="70"/>
    <x v="8"/>
    <s v="CLI00083"/>
    <x v="11"/>
    <s v="PEST"/>
    <s v="12/04/19 08.59.41.0000"/>
    <s v="19/04/19 12.00.00.0000"/>
    <d v="2019-04-12T08:59:41"/>
    <d v="2019-04-19T12:00:00"/>
    <x v="2"/>
    <x v="1"/>
    <x v="2"/>
    <x v="2"/>
    <x v="1"/>
    <d v="1900-01-01T17:46:12"/>
    <x v="3"/>
    <s v="Non"/>
  </r>
  <r>
    <x v="451"/>
    <x v="13"/>
    <s v="CLI00018"/>
    <x v="5"/>
    <s v="PEST"/>
    <s v="12/04/19 09.00.24.0000"/>
    <s v="19/04/19 12.00.00.0000"/>
    <d v="2019-04-12T09:00:24"/>
    <d v="2019-04-19T12:00:00"/>
    <x v="2"/>
    <x v="1"/>
    <x v="2"/>
    <x v="2"/>
    <x v="1"/>
    <d v="1900-01-01T17:46:12"/>
    <x v="3"/>
    <s v="Non"/>
  </r>
  <r>
    <x v="580"/>
    <x v="19"/>
    <s v="CLI00007"/>
    <x v="14"/>
    <s v="BACT"/>
    <s v="12/04/19 09.01.36.0000"/>
    <s v="16/04/19 12.00.00.0000"/>
    <d v="2019-04-12T09:01:36"/>
    <d v="2019-04-16T12:00:00"/>
    <x v="6"/>
    <x v="3"/>
    <x v="2"/>
    <x v="3"/>
    <x v="0"/>
    <d v="1899-12-30T00:00:00"/>
    <x v="0"/>
    <s v="Non"/>
  </r>
  <r>
    <x v="74"/>
    <x v="4"/>
    <s v="CLI00079"/>
    <x v="3"/>
    <s v="NTR"/>
    <s v="12/04/19 09.01.59.0000"/>
    <s v="17/04/19 12.00.00.0000"/>
    <d v="2019-04-12T09:01:59"/>
    <d v="2019-04-17T12:00:00"/>
    <x v="3"/>
    <x v="0"/>
    <x v="2"/>
    <x v="2"/>
    <x v="1"/>
    <d v="1899-12-30T17:46:12"/>
    <x v="1"/>
    <s v="Non"/>
  </r>
  <r>
    <x v="581"/>
    <x v="10"/>
    <s v="CLI00040"/>
    <x v="9"/>
    <s v="SCR"/>
    <s v="12/04/19 09.03.03.0000"/>
    <s v="16/04/19 12.00.00.0000"/>
    <d v="2019-04-12T09:03:03"/>
    <d v="2019-04-16T12:00:00"/>
    <x v="7"/>
    <x v="0"/>
    <x v="3"/>
    <x v="5"/>
    <x v="0"/>
    <d v="1899-12-30T00:00:00"/>
    <x v="0"/>
    <s v="Non"/>
  </r>
  <r>
    <x v="582"/>
    <x v="15"/>
    <s v="CLI00018"/>
    <x v="5"/>
    <s v="BACT"/>
    <s v="12/04/19 09.06.12.0000"/>
    <s v="16/04/19 12.00.00.0000"/>
    <d v="2019-04-12T09:06:12"/>
    <d v="2019-04-16T12:00:00"/>
    <x v="6"/>
    <x v="3"/>
    <x v="2"/>
    <x v="2"/>
    <x v="0"/>
    <d v="1899-12-30T00:00:00"/>
    <x v="0"/>
    <s v="Non"/>
  </r>
  <r>
    <x v="583"/>
    <x v="8"/>
    <s v="CLI00043"/>
    <x v="1"/>
    <s v="BACT"/>
    <s v="12/04/19 09.06.30.0000"/>
    <s v="16/04/19 12.00.00.0000"/>
    <d v="2019-04-12T09:06:30"/>
    <d v="2019-04-16T12:00:00"/>
    <x v="6"/>
    <x v="3"/>
    <x v="0"/>
    <x v="0"/>
    <x v="0"/>
    <d v="1899-12-30T00:00:00"/>
    <x v="0"/>
    <s v="Non"/>
  </r>
  <r>
    <x v="466"/>
    <x v="8"/>
    <s v="CLI00010"/>
    <x v="2"/>
    <s v="PEST"/>
    <s v="12/04/19 09.06.55.0000"/>
    <s v="19/04/19 12.00.00.0000"/>
    <d v="2019-04-12T09:06:55"/>
    <d v="2019-04-19T12:00:00"/>
    <x v="2"/>
    <x v="1"/>
    <x v="1"/>
    <x v="1"/>
    <x v="1"/>
    <d v="1900-01-01T17:46:12"/>
    <x v="3"/>
    <s v="Non"/>
  </r>
  <r>
    <x v="584"/>
    <x v="8"/>
    <s v="CLI00043"/>
    <x v="1"/>
    <s v="PEST"/>
    <s v="12/04/19 09.11.33.0000"/>
    <s v="19/04/19 12.00.00.0000"/>
    <d v="2019-04-12T09:11:33"/>
    <d v="2019-04-19T12:00:00"/>
    <x v="2"/>
    <x v="1"/>
    <x v="0"/>
    <x v="0"/>
    <x v="1"/>
    <d v="1900-01-01T17:46:12"/>
    <x v="3"/>
    <s v="Non"/>
  </r>
  <r>
    <x v="6"/>
    <x v="12"/>
    <s v="CLI00087"/>
    <x v="4"/>
    <s v="PLLT"/>
    <s v="12/04/19 09.21.57.0000"/>
    <s v="19/04/19 12.00.00.0000"/>
    <d v="2019-04-12T09:21:57"/>
    <d v="2019-04-19T12:00:00"/>
    <x v="1"/>
    <x v="1"/>
    <x v="2"/>
    <x v="3"/>
    <x v="1"/>
    <d v="1900-01-01T17:46:12"/>
    <x v="3"/>
    <s v="Non"/>
  </r>
  <r>
    <x v="585"/>
    <x v="6"/>
    <s v="CLI00049"/>
    <x v="7"/>
    <s v="SCR"/>
    <s v="12/04/19 09.22.29.0000"/>
    <s v="16/04/19 12.00.00.0000"/>
    <d v="2019-04-12T09:22:29"/>
    <d v="2019-04-16T12:00:00"/>
    <x v="7"/>
    <x v="0"/>
    <x v="3"/>
    <x v="4"/>
    <x v="0"/>
    <d v="1899-12-30T00:00:00"/>
    <x v="0"/>
    <s v="Non"/>
  </r>
  <r>
    <x v="320"/>
    <x v="0"/>
    <s v="CLI00010"/>
    <x v="2"/>
    <s v="MTG"/>
    <s v="12/04/19 09.22.38.0000"/>
    <s v="18/04/19 12.00.00.0000"/>
    <d v="2019-04-12T09:22:38"/>
    <d v="2019-04-18T12:00:00"/>
    <x v="4"/>
    <x v="0"/>
    <x v="1"/>
    <x v="1"/>
    <x v="1"/>
    <d v="1899-12-31T17:46:12"/>
    <x v="2"/>
    <s v="Non"/>
  </r>
  <r>
    <x v="558"/>
    <x v="3"/>
    <s v="CLI00010"/>
    <x v="2"/>
    <s v="NTR"/>
    <s v="12/04/19 09.23.46.0000"/>
    <s v="17/04/19 12.00.00.0000"/>
    <d v="2019-04-12T09:23:46"/>
    <d v="2019-04-17T12:00:00"/>
    <x v="3"/>
    <x v="0"/>
    <x v="1"/>
    <x v="1"/>
    <x v="1"/>
    <d v="1899-12-30T17:46:12"/>
    <x v="1"/>
    <s v="Non"/>
  </r>
  <r>
    <x v="586"/>
    <x v="23"/>
    <s v="CLI00007"/>
    <x v="14"/>
    <s v="SCR"/>
    <s v="12/04/19 09.25.04.0000"/>
    <s v="16/04/19 12.00.00.0000"/>
    <d v="2019-04-12T09:25:04"/>
    <d v="2019-04-16T12:00:00"/>
    <x v="7"/>
    <x v="0"/>
    <x v="2"/>
    <x v="3"/>
    <x v="0"/>
    <d v="1899-12-30T00:00:00"/>
    <x v="0"/>
    <s v="Non"/>
  </r>
  <r>
    <x v="79"/>
    <x v="3"/>
    <s v="CLI00043"/>
    <x v="1"/>
    <s v="NTR"/>
    <s v="12/04/19 09.25.53.0000"/>
    <s v="17/04/19 12.00.00.0000"/>
    <d v="2019-04-12T09:25:53"/>
    <d v="2019-04-17T12:00:00"/>
    <x v="3"/>
    <x v="0"/>
    <x v="0"/>
    <x v="0"/>
    <x v="1"/>
    <d v="1899-12-30T17:46:12"/>
    <x v="1"/>
    <s v="Non"/>
  </r>
  <r>
    <x v="48"/>
    <x v="1"/>
    <s v="CLI00021"/>
    <x v="0"/>
    <s v="MTG"/>
    <s v="12/04/19 09.27.06.0000"/>
    <s v="18/04/19 12.00.00.0000"/>
    <d v="2019-04-12T09:27:06"/>
    <d v="2019-04-18T12:00:00"/>
    <x v="4"/>
    <x v="0"/>
    <x v="0"/>
    <x v="0"/>
    <x v="1"/>
    <d v="1899-12-31T17:46:12"/>
    <x v="2"/>
    <s v="Non"/>
  </r>
  <r>
    <x v="144"/>
    <x v="3"/>
    <s v="CLI00010"/>
    <x v="2"/>
    <s v="PEST"/>
    <s v="12/04/19 09.27.07.0000"/>
    <s v="19/04/19 12.00.00.0000"/>
    <d v="2019-04-12T09:27:07"/>
    <d v="2019-04-19T12:00:00"/>
    <x v="2"/>
    <x v="1"/>
    <x v="1"/>
    <x v="1"/>
    <x v="1"/>
    <d v="1900-01-01T17:46:12"/>
    <x v="3"/>
    <s v="Non"/>
  </r>
  <r>
    <x v="587"/>
    <x v="15"/>
    <s v="CLI00091"/>
    <x v="10"/>
    <s v="PEST"/>
    <s v="12/04/19 09.27.18.0000"/>
    <s v="19/04/19 12.00.00.0000"/>
    <d v="2019-04-12T09:27:18"/>
    <d v="2019-04-19T12:00:00"/>
    <x v="2"/>
    <x v="1"/>
    <x v="3"/>
    <x v="5"/>
    <x v="1"/>
    <d v="1900-01-01T17:46:12"/>
    <x v="3"/>
    <s v="Non"/>
  </r>
  <r>
    <x v="375"/>
    <x v="1"/>
    <s v="CLI00021"/>
    <x v="0"/>
    <s v="PEST"/>
    <s v="12/04/19 09.29.08.0000"/>
    <s v="19/04/19 12.00.00.0000"/>
    <d v="2019-04-12T09:29:08"/>
    <d v="2019-04-19T12:00:00"/>
    <x v="2"/>
    <x v="1"/>
    <x v="0"/>
    <x v="0"/>
    <x v="1"/>
    <d v="1900-01-01T17:46:12"/>
    <x v="3"/>
    <s v="Non"/>
  </r>
  <r>
    <x v="588"/>
    <x v="18"/>
    <s v="CLI00040"/>
    <x v="9"/>
    <s v="PEST"/>
    <s v="12/04/19 09.29.30.0000"/>
    <s v="19/04/19 12.00.00.0000"/>
    <d v="2019-04-12T09:29:30"/>
    <d v="2019-04-19T12:00:00"/>
    <x v="2"/>
    <x v="1"/>
    <x v="3"/>
    <x v="5"/>
    <x v="1"/>
    <d v="1900-01-01T17:46:12"/>
    <x v="3"/>
    <s v="Non"/>
  </r>
  <r>
    <x v="589"/>
    <x v="0"/>
    <s v="CLI00083"/>
    <x v="11"/>
    <s v="PEST"/>
    <s v="12/04/19 09.29.35.0000"/>
    <s v="19/04/19 12.00.00.0000"/>
    <d v="2019-04-12T09:29:35"/>
    <d v="2019-04-19T12:00:00"/>
    <x v="2"/>
    <x v="1"/>
    <x v="2"/>
    <x v="2"/>
    <x v="1"/>
    <d v="1900-01-01T17:46:12"/>
    <x v="3"/>
    <s v="Non"/>
  </r>
  <r>
    <x v="590"/>
    <x v="23"/>
    <s v="CLI00007"/>
    <x v="14"/>
    <s v="PEST"/>
    <s v="12/04/19 09.30.08.0000"/>
    <s v="19/04/19 12.00.00.0000"/>
    <d v="2019-04-12T09:30:08"/>
    <d v="2019-04-19T12:00:00"/>
    <x v="2"/>
    <x v="1"/>
    <x v="2"/>
    <x v="3"/>
    <x v="1"/>
    <d v="1900-01-01T17:46:12"/>
    <x v="3"/>
    <s v="Non"/>
  </r>
  <r>
    <x v="591"/>
    <x v="3"/>
    <s v="CLI00043"/>
    <x v="1"/>
    <s v="MTX"/>
    <s v="12/04/19 09.34.27.0000"/>
    <s v="15/04/19 12.00.00.0000"/>
    <d v="2019-04-12T09:34:27"/>
    <d v="2019-04-15T12:00:00"/>
    <x v="5"/>
    <x v="2"/>
    <x v="0"/>
    <x v="0"/>
    <x v="0"/>
    <d v="1899-12-30T00:00:00"/>
    <x v="0"/>
    <s v="Non"/>
  </r>
  <r>
    <x v="592"/>
    <x v="23"/>
    <s v="CLI00007"/>
    <x v="14"/>
    <s v="MTX"/>
    <s v="12/04/19 09.34.54.0000"/>
    <s v="15/04/19 12.00.00.0000"/>
    <d v="2019-04-12T09:34:54"/>
    <d v="2019-04-15T12:00:00"/>
    <x v="5"/>
    <x v="2"/>
    <x v="2"/>
    <x v="3"/>
    <x v="0"/>
    <d v="1899-12-30T00:00:00"/>
    <x v="0"/>
    <s v="Non"/>
  </r>
  <r>
    <x v="593"/>
    <x v="8"/>
    <s v="CLI00079"/>
    <x v="3"/>
    <s v="PEST"/>
    <s v="12/04/19 09.36.37.0000"/>
    <s v="19/04/19 12.00.00.0000"/>
    <d v="2019-04-12T09:36:37"/>
    <d v="2019-04-19T12:00:00"/>
    <x v="2"/>
    <x v="1"/>
    <x v="2"/>
    <x v="2"/>
    <x v="1"/>
    <d v="1900-01-01T17:46:12"/>
    <x v="3"/>
    <s v="Non"/>
  </r>
  <r>
    <x v="453"/>
    <x v="1"/>
    <s v="CLI00021"/>
    <x v="0"/>
    <s v="PLLT"/>
    <s v="12/04/19 09.37.59.0000"/>
    <s v="19/04/19 12.00.00.0000"/>
    <d v="2019-04-12T09:37:59"/>
    <d v="2019-04-19T12:00:00"/>
    <x v="1"/>
    <x v="1"/>
    <x v="0"/>
    <x v="0"/>
    <x v="1"/>
    <d v="1900-01-01T17:46:12"/>
    <x v="3"/>
    <s v="Non"/>
  </r>
  <r>
    <x v="594"/>
    <x v="0"/>
    <s v="CLI00049"/>
    <x v="7"/>
    <s v="NTR"/>
    <s v="12/04/19 09.40.38.0000"/>
    <s v="17/04/19 12.00.00.0000"/>
    <d v="2019-04-12T09:40:38"/>
    <d v="2019-04-17T12:00:00"/>
    <x v="3"/>
    <x v="0"/>
    <x v="3"/>
    <x v="4"/>
    <x v="1"/>
    <d v="1899-12-30T17:46:12"/>
    <x v="1"/>
    <s v="Non"/>
  </r>
  <r>
    <x v="446"/>
    <x v="20"/>
    <s v="CLI00007"/>
    <x v="14"/>
    <s v="MTX"/>
    <s v="12/04/19 09.43.36.0000"/>
    <s v="15/04/19 12.00.00.0000"/>
    <d v="2019-04-12T09:43:36"/>
    <d v="2019-04-15T12:00:00"/>
    <x v="5"/>
    <x v="2"/>
    <x v="2"/>
    <x v="3"/>
    <x v="0"/>
    <d v="1899-12-30T00:00:00"/>
    <x v="0"/>
    <s v="Non"/>
  </r>
  <r>
    <x v="595"/>
    <x v="18"/>
    <s v="CLI00018"/>
    <x v="5"/>
    <s v="MTX"/>
    <s v="12/04/19 09.44.44.0000"/>
    <s v="15/04/19 12.00.00.0000"/>
    <d v="2019-04-12T09:44:44"/>
    <d v="2019-04-15T12:00:00"/>
    <x v="5"/>
    <x v="2"/>
    <x v="2"/>
    <x v="2"/>
    <x v="0"/>
    <d v="1899-12-30T00:00:00"/>
    <x v="0"/>
    <s v="Non"/>
  </r>
  <r>
    <x v="596"/>
    <x v="20"/>
    <s v="CLI00007"/>
    <x v="14"/>
    <s v="MTX"/>
    <s v="12/04/19 09.44.55.0000"/>
    <s v="15/04/19 12.00.00.0000"/>
    <d v="2019-04-12T09:44:55"/>
    <d v="2019-04-15T12:00:00"/>
    <x v="5"/>
    <x v="2"/>
    <x v="2"/>
    <x v="3"/>
    <x v="0"/>
    <d v="1899-12-30T00:00:00"/>
    <x v="0"/>
    <s v="Non"/>
  </r>
  <r>
    <x v="597"/>
    <x v="18"/>
    <s v="CLI00018"/>
    <x v="5"/>
    <s v="NTR"/>
    <s v="12/04/19 09.58.01.0000"/>
    <s v="17/04/19 12.00.00.0000"/>
    <d v="2019-04-12T09:58:01"/>
    <d v="2019-04-17T12:00:00"/>
    <x v="3"/>
    <x v="0"/>
    <x v="2"/>
    <x v="2"/>
    <x v="1"/>
    <d v="1899-12-30T17:46:12"/>
    <x v="1"/>
    <s v="Non"/>
  </r>
  <r>
    <x v="598"/>
    <x v="3"/>
    <s v="CLI00010"/>
    <x v="2"/>
    <s v="NTR"/>
    <s v="12/04/19 10.04.25.0000"/>
    <s v="17/04/19 12.00.00.0000"/>
    <d v="2019-04-12T10:04:25"/>
    <d v="2019-04-17T12:00:00"/>
    <x v="3"/>
    <x v="0"/>
    <x v="1"/>
    <x v="1"/>
    <x v="1"/>
    <d v="1899-12-30T17:46:12"/>
    <x v="1"/>
    <s v="Non"/>
  </r>
  <r>
    <x v="599"/>
    <x v="16"/>
    <s v="CLI00021"/>
    <x v="0"/>
    <s v="PEST"/>
    <s v="12/04/19 10.05.53.0000"/>
    <s v="19/04/19 12.00.00.0000"/>
    <d v="2019-04-12T10:05:53"/>
    <d v="2019-04-19T12:00:00"/>
    <x v="2"/>
    <x v="1"/>
    <x v="0"/>
    <x v="0"/>
    <x v="1"/>
    <d v="1900-01-01T17:46:12"/>
    <x v="3"/>
    <s v="Non"/>
  </r>
  <r>
    <x v="600"/>
    <x v="12"/>
    <s v="CLI00021"/>
    <x v="0"/>
    <s v="PEST"/>
    <s v="12/04/19 10.06.07.0000"/>
    <s v="19/04/19 12.00.00.0000"/>
    <d v="2019-04-12T10:06:07"/>
    <d v="2019-04-19T12:00:00"/>
    <x v="2"/>
    <x v="1"/>
    <x v="0"/>
    <x v="0"/>
    <x v="1"/>
    <d v="1900-01-01T17:46:12"/>
    <x v="3"/>
    <s v="Non"/>
  </r>
  <r>
    <x v="601"/>
    <x v="18"/>
    <s v="CLI00018"/>
    <x v="5"/>
    <s v="OGM"/>
    <s v="12/04/19 10.07.37.0000"/>
    <s v="23/04/19 12.00.00.0000"/>
    <d v="2019-04-12T10:07:37"/>
    <d v="2019-04-23T12:00:00"/>
    <x v="0"/>
    <x v="0"/>
    <x v="2"/>
    <x v="2"/>
    <x v="1"/>
    <d v="1900-01-05T17:46:12"/>
    <x v="3"/>
    <s v="Non"/>
  </r>
  <r>
    <x v="602"/>
    <x v="3"/>
    <s v="CLI00087"/>
    <x v="4"/>
    <s v="NTR"/>
    <s v="12/04/19 10.07.46.0000"/>
    <s v="17/04/19 12.00.00.0000"/>
    <d v="2019-04-12T10:07:46"/>
    <d v="2019-04-17T12:00:00"/>
    <x v="3"/>
    <x v="0"/>
    <x v="2"/>
    <x v="3"/>
    <x v="1"/>
    <d v="1899-12-30T17:46:12"/>
    <x v="1"/>
    <s v="Non"/>
  </r>
  <r>
    <x v="201"/>
    <x v="20"/>
    <s v="CLI00007"/>
    <x v="14"/>
    <s v="MTX"/>
    <s v="12/04/19 10.08.15.0000"/>
    <s v="15/04/19 12.00.00.0000"/>
    <d v="2019-04-12T10:08:15"/>
    <d v="2019-04-15T12:00:00"/>
    <x v="5"/>
    <x v="2"/>
    <x v="2"/>
    <x v="3"/>
    <x v="0"/>
    <d v="1899-12-30T00:00:00"/>
    <x v="0"/>
    <s v="Non"/>
  </r>
  <r>
    <x v="603"/>
    <x v="3"/>
    <s v="CLI00087"/>
    <x v="4"/>
    <s v="PEST"/>
    <s v="12/04/19 10.11.02.0000"/>
    <s v="19/04/19 12.00.00.0000"/>
    <d v="2019-04-12T10:11:02"/>
    <d v="2019-04-19T12:00:00"/>
    <x v="2"/>
    <x v="1"/>
    <x v="2"/>
    <x v="3"/>
    <x v="1"/>
    <d v="1900-01-01T17:46:12"/>
    <x v="3"/>
    <s v="Non"/>
  </r>
  <r>
    <x v="604"/>
    <x v="10"/>
    <s v="CLI00009"/>
    <x v="8"/>
    <s v="SCR"/>
    <s v="12/04/19 10.13.44.0000"/>
    <s v="16/04/19 12.00.00.0000"/>
    <d v="2019-04-12T10:13:44"/>
    <d v="2019-04-16T12:00:00"/>
    <x v="7"/>
    <x v="0"/>
    <x v="3"/>
    <x v="4"/>
    <x v="0"/>
    <d v="1899-12-30T00:00:00"/>
    <x v="0"/>
    <s v="Non"/>
  </r>
  <r>
    <x v="605"/>
    <x v="3"/>
    <s v="CLI00049"/>
    <x v="7"/>
    <s v="MTG"/>
    <s v="12/04/19 10.13.54.0000"/>
    <s v="18/04/19 12.00.00.0000"/>
    <d v="2019-04-12T10:13:54"/>
    <d v="2019-04-18T12:00:00"/>
    <x v="4"/>
    <x v="0"/>
    <x v="3"/>
    <x v="4"/>
    <x v="1"/>
    <d v="1899-12-31T17:46:12"/>
    <x v="2"/>
    <s v="Non"/>
  </r>
  <r>
    <x v="606"/>
    <x v="3"/>
    <s v="CLI00083"/>
    <x v="11"/>
    <s v="PEST"/>
    <s v="12/04/19 10.15.01.0000"/>
    <s v="19/04/19 12.00.00.0000"/>
    <d v="2019-04-12T10:15:01"/>
    <d v="2019-04-19T12:00:00"/>
    <x v="2"/>
    <x v="1"/>
    <x v="2"/>
    <x v="2"/>
    <x v="1"/>
    <d v="1900-01-01T17:46:12"/>
    <x v="3"/>
    <s v="Non"/>
  </r>
  <r>
    <x v="480"/>
    <x v="7"/>
    <s v="CLI00021"/>
    <x v="0"/>
    <s v="OGM"/>
    <s v="12/04/19 10.15.24.0000"/>
    <s v="23/04/19 12.00.00.0000"/>
    <d v="2019-04-12T10:15:24"/>
    <d v="2019-04-23T12:00:00"/>
    <x v="0"/>
    <x v="0"/>
    <x v="0"/>
    <x v="0"/>
    <x v="1"/>
    <d v="1900-01-05T17:46:12"/>
    <x v="3"/>
    <s v="Non"/>
  </r>
  <r>
    <x v="364"/>
    <x v="0"/>
    <s v="CLI00079"/>
    <x v="3"/>
    <s v="MTX"/>
    <s v="12/04/19 10.31.14.0000"/>
    <s v="15/04/19 12.00.00.0000"/>
    <d v="2019-04-12T10:31:14"/>
    <d v="2019-04-15T12:00:00"/>
    <x v="5"/>
    <x v="2"/>
    <x v="2"/>
    <x v="2"/>
    <x v="0"/>
    <d v="1899-12-30T00:00:00"/>
    <x v="0"/>
    <s v="Non"/>
  </r>
  <r>
    <x v="316"/>
    <x v="4"/>
    <s v="CLI00010"/>
    <x v="2"/>
    <s v="PEST"/>
    <s v="12/04/19 10.32.14.0000"/>
    <s v="19/04/19 12.00.00.0000"/>
    <d v="2019-04-12T10:32:14"/>
    <d v="2019-04-19T12:00:00"/>
    <x v="2"/>
    <x v="1"/>
    <x v="1"/>
    <x v="1"/>
    <x v="1"/>
    <d v="1900-01-01T17:46:12"/>
    <x v="3"/>
    <s v="Non"/>
  </r>
  <r>
    <x v="200"/>
    <x v="8"/>
    <s v="CLI00020"/>
    <x v="6"/>
    <s v="MTG"/>
    <s v="12/04/19 10.32.59.0000"/>
    <s v="18/04/19 12.00.00.0000"/>
    <d v="2019-04-12T10:32:59"/>
    <d v="2019-04-18T12:00:00"/>
    <x v="4"/>
    <x v="0"/>
    <x v="2"/>
    <x v="2"/>
    <x v="1"/>
    <d v="1899-12-31T17:46:12"/>
    <x v="2"/>
    <s v="Non"/>
  </r>
  <r>
    <x v="572"/>
    <x v="7"/>
    <s v="CLI00021"/>
    <x v="0"/>
    <s v="NTR"/>
    <s v="12/04/19 10.39.40.0000"/>
    <s v="17/04/19 12.00.00.0000"/>
    <d v="2019-04-12T10:39:40"/>
    <d v="2019-04-17T12:00:00"/>
    <x v="3"/>
    <x v="0"/>
    <x v="0"/>
    <x v="0"/>
    <x v="1"/>
    <d v="1899-12-30T17:46:12"/>
    <x v="1"/>
    <s v="Non"/>
  </r>
  <r>
    <x v="607"/>
    <x v="5"/>
    <s v="CLI00049"/>
    <x v="7"/>
    <s v="NTR"/>
    <s v="12/04/19 10.40.14.0000"/>
    <s v="17/04/19 12.00.00.0000"/>
    <d v="2019-04-12T10:40:14"/>
    <d v="2019-04-17T12:00:00"/>
    <x v="3"/>
    <x v="0"/>
    <x v="3"/>
    <x v="4"/>
    <x v="1"/>
    <d v="1899-12-30T17:46:12"/>
    <x v="1"/>
    <s v="Non"/>
  </r>
  <r>
    <x v="270"/>
    <x v="3"/>
    <s v="CLI00010"/>
    <x v="2"/>
    <s v="NTR"/>
    <s v="12/04/19 10.40.36.0000"/>
    <s v="17/04/19 12.00.00.0000"/>
    <d v="2019-04-12T10:40:36"/>
    <d v="2019-04-17T12:00:00"/>
    <x v="3"/>
    <x v="0"/>
    <x v="1"/>
    <x v="1"/>
    <x v="1"/>
    <d v="1899-12-30T17:46:12"/>
    <x v="1"/>
    <s v="Non"/>
  </r>
  <r>
    <x v="508"/>
    <x v="3"/>
    <s v="CLI00079"/>
    <x v="3"/>
    <s v="NTR"/>
    <s v="12/04/19 10.41.27.0000"/>
    <s v="17/04/19 12.00.00.0000"/>
    <d v="2019-04-12T10:41:27"/>
    <d v="2019-04-17T12:00:00"/>
    <x v="3"/>
    <x v="0"/>
    <x v="2"/>
    <x v="2"/>
    <x v="1"/>
    <d v="1899-12-30T17:46:12"/>
    <x v="1"/>
    <s v="Non"/>
  </r>
  <r>
    <x v="608"/>
    <x v="10"/>
    <s v="CLI00040"/>
    <x v="9"/>
    <s v="NTR"/>
    <s v="12/04/19 10.43.59.0000"/>
    <s v="17/04/19 12.00.00.0000"/>
    <d v="2019-04-12T10:43:59"/>
    <d v="2019-04-17T12:00:00"/>
    <x v="3"/>
    <x v="0"/>
    <x v="3"/>
    <x v="5"/>
    <x v="1"/>
    <d v="1899-12-30T17:46:12"/>
    <x v="1"/>
    <s v="Non"/>
  </r>
  <r>
    <x v="609"/>
    <x v="9"/>
    <s v="CLI00087"/>
    <x v="4"/>
    <s v="MTX"/>
    <s v="12/04/19 10.44.03.0000"/>
    <s v="15/04/19 12.00.00.0000"/>
    <d v="2019-04-12T10:44:03"/>
    <d v="2019-04-15T12:00:00"/>
    <x v="5"/>
    <x v="2"/>
    <x v="2"/>
    <x v="3"/>
    <x v="0"/>
    <d v="1899-12-30T00:00:00"/>
    <x v="0"/>
    <s v="Non"/>
  </r>
  <r>
    <x v="266"/>
    <x v="0"/>
    <s v="CLI00043"/>
    <x v="1"/>
    <s v="PEST"/>
    <s v="12/04/19 10.45.28.0000"/>
    <s v="19/04/19 12.00.00.0000"/>
    <d v="2019-04-12T10:45:28"/>
    <d v="2019-04-19T12:00:00"/>
    <x v="2"/>
    <x v="1"/>
    <x v="0"/>
    <x v="0"/>
    <x v="1"/>
    <d v="1900-01-01T17:46:12"/>
    <x v="3"/>
    <s v="Non"/>
  </r>
  <r>
    <x v="209"/>
    <x v="3"/>
    <s v="CLI00083"/>
    <x v="11"/>
    <s v="MTG"/>
    <s v="12/04/19 10.45.39.0000"/>
    <s v="18/04/19 12.00.00.0000"/>
    <d v="2019-04-12T10:45:39"/>
    <d v="2019-04-18T12:00:00"/>
    <x v="4"/>
    <x v="0"/>
    <x v="2"/>
    <x v="2"/>
    <x v="1"/>
    <d v="1899-12-31T17:46:12"/>
    <x v="2"/>
    <s v="Non"/>
  </r>
  <r>
    <x v="117"/>
    <x v="3"/>
    <s v="CLI00021"/>
    <x v="0"/>
    <s v="MTG"/>
    <s v="12/04/19 10.46.18.0000"/>
    <s v="18/04/19 12.00.00.0000"/>
    <d v="2019-04-12T10:46:18"/>
    <d v="2019-04-18T12:00:00"/>
    <x v="4"/>
    <x v="0"/>
    <x v="0"/>
    <x v="0"/>
    <x v="1"/>
    <d v="1899-12-31T17:46:12"/>
    <x v="2"/>
    <s v="Non"/>
  </r>
  <r>
    <x v="610"/>
    <x v="13"/>
    <s v="CLI00018"/>
    <x v="5"/>
    <s v="PEST"/>
    <s v="12/04/19 10.50.45.0000"/>
    <s v="19/04/19 12.00.00.0000"/>
    <d v="2019-04-12T10:50:45"/>
    <d v="2019-04-19T12:00:00"/>
    <x v="2"/>
    <x v="1"/>
    <x v="2"/>
    <x v="2"/>
    <x v="1"/>
    <d v="1900-01-01T17:46:12"/>
    <x v="3"/>
    <s v="Non"/>
  </r>
  <r>
    <x v="611"/>
    <x v="3"/>
    <s v="CLI00083"/>
    <x v="11"/>
    <s v="NTR"/>
    <s v="12/04/19 10.52.25.0000"/>
    <s v="17/04/19 12.00.00.0000"/>
    <d v="2019-04-12T10:52:25"/>
    <d v="2019-04-17T12:00:00"/>
    <x v="3"/>
    <x v="0"/>
    <x v="2"/>
    <x v="2"/>
    <x v="1"/>
    <d v="1899-12-30T17:46:12"/>
    <x v="1"/>
    <s v="Non"/>
  </r>
  <r>
    <x v="350"/>
    <x v="6"/>
    <s v="CLI00079"/>
    <x v="3"/>
    <s v="NTR"/>
    <s v="12/04/19 10.53.06.0000"/>
    <s v="17/04/19 12.00.00.0000"/>
    <d v="2019-04-12T10:53:06"/>
    <d v="2019-04-17T12:00:00"/>
    <x v="3"/>
    <x v="0"/>
    <x v="2"/>
    <x v="2"/>
    <x v="1"/>
    <d v="1899-12-30T17:46:12"/>
    <x v="1"/>
    <s v="Non"/>
  </r>
  <r>
    <x v="612"/>
    <x v="23"/>
    <s v="CLI00091"/>
    <x v="10"/>
    <s v="NTR"/>
    <s v="12/04/19 10.57.22.0000"/>
    <s v="17/04/19 12.00.00.0000"/>
    <d v="2019-04-12T10:57:22"/>
    <d v="2019-04-17T12:00:00"/>
    <x v="3"/>
    <x v="0"/>
    <x v="3"/>
    <x v="5"/>
    <x v="1"/>
    <d v="1899-12-30T17:46:12"/>
    <x v="1"/>
    <s v="Non"/>
  </r>
  <r>
    <x v="35"/>
    <x v="3"/>
    <s v="CLI00079"/>
    <x v="3"/>
    <s v="PLLT"/>
    <s v="12/04/19 11.08.42.0000"/>
    <s v="19/04/19 12.00.00.0000"/>
    <d v="2019-04-12T11:08:42"/>
    <d v="2019-04-19T12:00:00"/>
    <x v="1"/>
    <x v="1"/>
    <x v="2"/>
    <x v="2"/>
    <x v="1"/>
    <d v="1900-01-01T17:46:12"/>
    <x v="3"/>
    <s v="Non"/>
  </r>
  <r>
    <x v="461"/>
    <x v="8"/>
    <s v="CLI00043"/>
    <x v="1"/>
    <s v="NTR"/>
    <s v="12/04/19 11.08.56.0000"/>
    <s v="17/04/19 12.00.00.0000"/>
    <d v="2019-04-12T11:08:56"/>
    <d v="2019-04-17T12:00:00"/>
    <x v="3"/>
    <x v="0"/>
    <x v="0"/>
    <x v="0"/>
    <x v="1"/>
    <d v="1899-12-30T17:46:12"/>
    <x v="1"/>
    <s v="Non"/>
  </r>
  <r>
    <x v="613"/>
    <x v="10"/>
    <s v="CLI00009"/>
    <x v="8"/>
    <s v="NTR"/>
    <s v="12/04/19 11.09.44.0000"/>
    <s v="17/04/19 12.00.00.0000"/>
    <d v="2019-04-12T11:09:44"/>
    <d v="2019-04-17T12:00:00"/>
    <x v="3"/>
    <x v="0"/>
    <x v="3"/>
    <x v="4"/>
    <x v="1"/>
    <d v="1899-12-30T17:46:12"/>
    <x v="1"/>
    <s v="Non"/>
  </r>
  <r>
    <x v="263"/>
    <x v="3"/>
    <s v="CLI00021"/>
    <x v="0"/>
    <s v="PEST"/>
    <s v="12/04/19 11.11.01.0000"/>
    <s v="19/04/19 12.00.00.0000"/>
    <d v="2019-04-12T11:11:01"/>
    <d v="2019-04-19T12:00:00"/>
    <x v="2"/>
    <x v="1"/>
    <x v="0"/>
    <x v="0"/>
    <x v="1"/>
    <d v="1900-01-01T17:46:12"/>
    <x v="3"/>
    <s v="Non"/>
  </r>
  <r>
    <x v="614"/>
    <x v="10"/>
    <s v="CLI00009"/>
    <x v="8"/>
    <s v="NTR"/>
    <s v="12/04/19 11.11.25.0000"/>
    <s v="17/04/19 12.00.00.0000"/>
    <d v="2019-04-12T11:11:25"/>
    <d v="2019-04-17T12:00:00"/>
    <x v="3"/>
    <x v="0"/>
    <x v="3"/>
    <x v="4"/>
    <x v="1"/>
    <d v="1899-12-30T17:46:12"/>
    <x v="1"/>
    <s v="Non"/>
  </r>
  <r>
    <x v="564"/>
    <x v="13"/>
    <s v="CLI00018"/>
    <x v="5"/>
    <s v="MTX"/>
    <s v="12/04/19 11.11.47.0000"/>
    <s v="15/04/19 12.00.00.0000"/>
    <d v="2019-04-12T11:11:47"/>
    <d v="2019-04-15T12:00:00"/>
    <x v="5"/>
    <x v="2"/>
    <x v="2"/>
    <x v="2"/>
    <x v="0"/>
    <d v="1899-12-30T00:00:00"/>
    <x v="0"/>
    <s v="Non"/>
  </r>
  <r>
    <x v="615"/>
    <x v="13"/>
    <s v="CLI00049"/>
    <x v="7"/>
    <s v="PEST"/>
    <s v="12/04/19 11.11.59.0000"/>
    <s v="19/04/19 12.00.00.0000"/>
    <d v="2019-04-12T11:11:59"/>
    <d v="2019-04-19T12:00:00"/>
    <x v="2"/>
    <x v="1"/>
    <x v="3"/>
    <x v="4"/>
    <x v="1"/>
    <d v="1900-01-01T17:46:12"/>
    <x v="3"/>
    <s v="Non"/>
  </r>
  <r>
    <x v="616"/>
    <x v="13"/>
    <s v="CLI00018"/>
    <x v="5"/>
    <s v="PEST"/>
    <s v="12/04/19 11.14.52.0000"/>
    <s v="19/04/19 12.00.00.0000"/>
    <d v="2019-04-12T11:14:52"/>
    <d v="2019-04-19T12:00:00"/>
    <x v="2"/>
    <x v="1"/>
    <x v="2"/>
    <x v="2"/>
    <x v="1"/>
    <d v="1900-01-01T17:46:12"/>
    <x v="3"/>
    <s v="Non"/>
  </r>
  <r>
    <x v="535"/>
    <x v="18"/>
    <s v="CLI00091"/>
    <x v="10"/>
    <s v="PEST"/>
    <s v="12/04/19 11.16.42.0000"/>
    <s v="19/04/19 12.00.00.0000"/>
    <d v="2019-04-12T11:16:42"/>
    <d v="2019-04-19T12:00:00"/>
    <x v="2"/>
    <x v="1"/>
    <x v="3"/>
    <x v="5"/>
    <x v="1"/>
    <d v="1900-01-01T17:46:12"/>
    <x v="3"/>
    <s v="Non"/>
  </r>
  <r>
    <x v="617"/>
    <x v="13"/>
    <s v="CLI00018"/>
    <x v="5"/>
    <s v="PEST"/>
    <s v="12/04/19 11.19.56.0000"/>
    <s v="19/04/19 12.00.00.0000"/>
    <d v="2019-04-12T11:19:56"/>
    <d v="2019-04-19T12:00:00"/>
    <x v="2"/>
    <x v="1"/>
    <x v="2"/>
    <x v="2"/>
    <x v="1"/>
    <d v="1900-01-01T17:46:12"/>
    <x v="3"/>
    <s v="Non"/>
  </r>
  <r>
    <x v="18"/>
    <x v="3"/>
    <s v="CLI00021"/>
    <x v="0"/>
    <s v="PEST"/>
    <s v="12/04/19 11.20.19.0000"/>
    <s v="19/04/19 12.00.00.0000"/>
    <d v="2019-04-12T11:20:19"/>
    <d v="2019-04-19T12:00:00"/>
    <x v="2"/>
    <x v="1"/>
    <x v="0"/>
    <x v="0"/>
    <x v="1"/>
    <d v="1900-01-01T17:46:12"/>
    <x v="3"/>
    <s v="Non"/>
  </r>
  <r>
    <x v="618"/>
    <x v="13"/>
    <s v="CLI00049"/>
    <x v="7"/>
    <s v="NTR"/>
    <s v="12/04/19 11.20.54.0000"/>
    <s v="17/04/19 12.00.00.0000"/>
    <d v="2019-04-12T11:20:54"/>
    <d v="2019-04-17T12:00:00"/>
    <x v="3"/>
    <x v="0"/>
    <x v="3"/>
    <x v="4"/>
    <x v="1"/>
    <d v="1899-12-30T17:46:12"/>
    <x v="1"/>
    <s v="Non"/>
  </r>
  <r>
    <x v="619"/>
    <x v="4"/>
    <s v="CLI00043"/>
    <x v="1"/>
    <s v="PEST"/>
    <s v="12/04/19 11.21.08.0000"/>
    <s v="19/04/19 12.00.00.0000"/>
    <d v="2019-04-12T11:21:08"/>
    <d v="2019-04-19T12:00:00"/>
    <x v="2"/>
    <x v="1"/>
    <x v="0"/>
    <x v="0"/>
    <x v="1"/>
    <d v="1900-01-01T17:46:12"/>
    <x v="3"/>
    <s v="Non"/>
  </r>
  <r>
    <x v="532"/>
    <x v="13"/>
    <s v="CLI00040"/>
    <x v="9"/>
    <s v="NTR"/>
    <s v="12/04/19 11.25.32.0000"/>
    <s v="17/04/19 12.00.00.0000"/>
    <d v="2019-04-12T11:25:32"/>
    <d v="2019-04-17T12:00:00"/>
    <x v="3"/>
    <x v="0"/>
    <x v="3"/>
    <x v="5"/>
    <x v="1"/>
    <d v="1899-12-30T17:46:12"/>
    <x v="1"/>
    <s v="Non"/>
  </r>
  <r>
    <x v="164"/>
    <x v="8"/>
    <s v="CLI00083"/>
    <x v="11"/>
    <s v="NTR"/>
    <s v="12/04/19 11.25.50.0000"/>
    <s v="17/04/19 12.00.00.0000"/>
    <d v="2019-04-12T11:25:50"/>
    <d v="2019-04-17T12:00:00"/>
    <x v="3"/>
    <x v="0"/>
    <x v="2"/>
    <x v="2"/>
    <x v="1"/>
    <d v="1899-12-30T17:46:12"/>
    <x v="1"/>
    <s v="Non"/>
  </r>
  <r>
    <x v="620"/>
    <x v="18"/>
    <s v="CLI00018"/>
    <x v="5"/>
    <s v="NTR"/>
    <s v="12/04/19 11.28.51.0000"/>
    <s v="17/04/19 12.00.00.0000"/>
    <d v="2019-04-12T11:28:51"/>
    <d v="2019-04-17T12:00:00"/>
    <x v="3"/>
    <x v="0"/>
    <x v="2"/>
    <x v="2"/>
    <x v="1"/>
    <d v="1899-12-30T17:46:12"/>
    <x v="1"/>
    <s v="Non"/>
  </r>
  <r>
    <x v="621"/>
    <x v="8"/>
    <s v="CLI00020"/>
    <x v="6"/>
    <s v="NTR"/>
    <s v="12/04/19 11.29.21.0000"/>
    <s v="17/04/19 12.00.00.0000"/>
    <d v="2019-04-12T11:29:21"/>
    <d v="2019-04-17T12:00:00"/>
    <x v="3"/>
    <x v="0"/>
    <x v="2"/>
    <x v="2"/>
    <x v="1"/>
    <d v="1899-12-30T17:46:12"/>
    <x v="1"/>
    <s v="Non"/>
  </r>
  <r>
    <x v="622"/>
    <x v="15"/>
    <s v="CLI00018"/>
    <x v="5"/>
    <s v="NTR"/>
    <s v="12/04/19 11.29.23.0000"/>
    <s v="17/04/19 12.00.00.0000"/>
    <d v="2019-04-12T11:29:23"/>
    <d v="2019-04-17T12:00:00"/>
    <x v="3"/>
    <x v="0"/>
    <x v="2"/>
    <x v="2"/>
    <x v="1"/>
    <d v="1899-12-30T17:46:12"/>
    <x v="1"/>
    <s v="Non"/>
  </r>
  <r>
    <x v="248"/>
    <x v="23"/>
    <s v="CLI00007"/>
    <x v="14"/>
    <s v="PEST"/>
    <s v="12/04/19 11.30.04.0000"/>
    <s v="19/04/19 12.00.00.0000"/>
    <d v="2019-04-12T11:30:04"/>
    <d v="2019-04-19T12:00:00"/>
    <x v="2"/>
    <x v="1"/>
    <x v="2"/>
    <x v="3"/>
    <x v="1"/>
    <d v="1900-01-01T17:46:12"/>
    <x v="3"/>
    <s v="Non"/>
  </r>
  <r>
    <x v="208"/>
    <x v="3"/>
    <s v="CLI00043"/>
    <x v="1"/>
    <s v="PEST"/>
    <s v="12/04/19 11.33.42.0000"/>
    <s v="19/04/19 12.00.00.0000"/>
    <d v="2019-04-12T11:33:42"/>
    <d v="2019-04-19T12:00:00"/>
    <x v="2"/>
    <x v="1"/>
    <x v="0"/>
    <x v="0"/>
    <x v="1"/>
    <d v="1900-01-01T17:46:12"/>
    <x v="3"/>
    <s v="Non"/>
  </r>
  <r>
    <x v="366"/>
    <x v="6"/>
    <s v="CLI00010"/>
    <x v="2"/>
    <s v="PEST"/>
    <s v="12/04/19 11.34.27.0000"/>
    <s v="19/04/19 12.00.00.0000"/>
    <d v="2019-04-12T11:34:27"/>
    <d v="2019-04-19T12:00:00"/>
    <x v="2"/>
    <x v="1"/>
    <x v="1"/>
    <x v="1"/>
    <x v="1"/>
    <d v="1900-01-01T17:46:12"/>
    <x v="3"/>
    <s v="Non"/>
  </r>
  <r>
    <x v="623"/>
    <x v="3"/>
    <s v="CLI00083"/>
    <x v="11"/>
    <s v="PEST"/>
    <s v="12/04/19 11.35.04.0000"/>
    <s v="19/04/19 12.00.00.0000"/>
    <d v="2019-04-12T11:35:04"/>
    <d v="2019-04-19T12:00:00"/>
    <x v="2"/>
    <x v="1"/>
    <x v="2"/>
    <x v="2"/>
    <x v="1"/>
    <d v="1900-01-01T17:46:12"/>
    <x v="3"/>
    <s v="Non"/>
  </r>
  <r>
    <x v="624"/>
    <x v="6"/>
    <s v="CLI00020"/>
    <x v="6"/>
    <s v="PEST"/>
    <s v="12/04/19 11.36.49.0000"/>
    <s v="19/04/19 12.00.00.0000"/>
    <d v="2019-04-12T11:36:49"/>
    <d v="2019-04-19T12:00:00"/>
    <x v="2"/>
    <x v="1"/>
    <x v="2"/>
    <x v="2"/>
    <x v="1"/>
    <d v="1900-01-01T17:46:12"/>
    <x v="3"/>
    <s v="Non"/>
  </r>
  <r>
    <x v="625"/>
    <x v="6"/>
    <s v="CLI00079"/>
    <x v="3"/>
    <s v="PEST"/>
    <s v="12/04/19 11.37.01.0000"/>
    <s v="19/04/19 12.00.00.0000"/>
    <d v="2019-04-12T11:37:01"/>
    <d v="2019-04-19T12:00:00"/>
    <x v="2"/>
    <x v="1"/>
    <x v="2"/>
    <x v="2"/>
    <x v="1"/>
    <d v="1900-01-01T17:46:12"/>
    <x v="3"/>
    <s v="Non"/>
  </r>
  <r>
    <x v="626"/>
    <x v="10"/>
    <s v="CLI00049"/>
    <x v="7"/>
    <s v="NTR"/>
    <s v="12/04/19 11.38.35.0000"/>
    <s v="17/04/19 12.00.00.0000"/>
    <d v="2019-04-12T11:38:35"/>
    <d v="2019-04-17T12:00:00"/>
    <x v="3"/>
    <x v="0"/>
    <x v="3"/>
    <x v="4"/>
    <x v="1"/>
    <d v="1899-12-30T17:46:12"/>
    <x v="1"/>
    <s v="Non"/>
  </r>
  <r>
    <x v="627"/>
    <x v="10"/>
    <s v="CLI00018"/>
    <x v="5"/>
    <s v="PEST"/>
    <s v="12/04/19 11.39.31.0000"/>
    <s v="19/04/19 12.00.00.0000"/>
    <d v="2019-04-12T11:39:31"/>
    <d v="2019-04-19T12:00:00"/>
    <x v="2"/>
    <x v="1"/>
    <x v="2"/>
    <x v="2"/>
    <x v="1"/>
    <d v="1900-01-01T17:46:12"/>
    <x v="3"/>
    <s v="Non"/>
  </r>
  <r>
    <x v="194"/>
    <x v="6"/>
    <s v="CLI00079"/>
    <x v="3"/>
    <s v="PEST"/>
    <s v="12/04/19 11.40.38.0000"/>
    <s v="19/04/19 12.00.00.0000"/>
    <d v="2019-04-12T11:40:38"/>
    <d v="2019-04-19T12:00:00"/>
    <x v="2"/>
    <x v="1"/>
    <x v="2"/>
    <x v="2"/>
    <x v="1"/>
    <d v="1900-01-01T17:46:12"/>
    <x v="3"/>
    <s v="Non"/>
  </r>
  <r>
    <x v="410"/>
    <x v="10"/>
    <s v="CLI00049"/>
    <x v="7"/>
    <s v="MTX"/>
    <s v="12/04/19 11.44.43.0000"/>
    <s v="15/04/19 12.00.00.0000"/>
    <d v="2019-04-12T11:44:43"/>
    <d v="2019-04-15T12:00:00"/>
    <x v="5"/>
    <x v="2"/>
    <x v="3"/>
    <x v="4"/>
    <x v="0"/>
    <d v="1899-12-30T00:00:00"/>
    <x v="0"/>
    <s v="Non"/>
  </r>
  <r>
    <x v="628"/>
    <x v="18"/>
    <s v="CLI00040"/>
    <x v="9"/>
    <s v="MTX"/>
    <s v="12/04/19 11.49.18.0000"/>
    <s v="15/04/19 12.00.00.0000"/>
    <d v="2019-04-12T11:49:18"/>
    <d v="2019-04-15T12:00:00"/>
    <x v="5"/>
    <x v="2"/>
    <x v="3"/>
    <x v="5"/>
    <x v="0"/>
    <d v="1899-12-30T00:00:00"/>
    <x v="0"/>
    <s v="Non"/>
  </r>
  <r>
    <x v="629"/>
    <x v="22"/>
    <s v="CLI00007"/>
    <x v="14"/>
    <s v="BACT"/>
    <s v="12/04/19 11.53.05.0000"/>
    <s v="16/04/19 12.00.00.0000"/>
    <d v="2019-04-12T11:53:05"/>
    <d v="2019-04-16T12:00:00"/>
    <x v="6"/>
    <x v="3"/>
    <x v="2"/>
    <x v="3"/>
    <x v="0"/>
    <d v="1899-12-30T00:00:00"/>
    <x v="0"/>
    <s v="Non"/>
  </r>
  <r>
    <x v="100"/>
    <x v="11"/>
    <s v="CLI00034"/>
    <x v="13"/>
    <s v="MTG"/>
    <s v="12/04/19 11.53.34.0000"/>
    <s v="18/04/19 12.00.00.0000"/>
    <d v="2019-04-12T11:53:34"/>
    <d v="2019-04-18T12:00:00"/>
    <x v="4"/>
    <x v="0"/>
    <x v="3"/>
    <x v="4"/>
    <x v="1"/>
    <d v="1899-12-31T17:46:12"/>
    <x v="2"/>
    <s v="Non"/>
  </r>
  <r>
    <x v="262"/>
    <x v="3"/>
    <s v="CLI00043"/>
    <x v="1"/>
    <s v="PEST"/>
    <s v="12/04/19 11.53.38.0000"/>
    <s v="19/04/19 12.00.00.0000"/>
    <d v="2019-04-12T11:53:38"/>
    <d v="2019-04-19T12:00:00"/>
    <x v="2"/>
    <x v="1"/>
    <x v="0"/>
    <x v="0"/>
    <x v="1"/>
    <d v="1900-01-01T17:46:12"/>
    <x v="3"/>
    <s v="Non"/>
  </r>
  <r>
    <x v="630"/>
    <x v="3"/>
    <s v="CLI00079"/>
    <x v="3"/>
    <s v="OGM"/>
    <s v="12/04/19 11.54.46.0000"/>
    <s v="23/04/19 12.00.00.0000"/>
    <d v="2019-04-12T11:54:46"/>
    <d v="2019-04-23T12:00:00"/>
    <x v="0"/>
    <x v="0"/>
    <x v="2"/>
    <x v="2"/>
    <x v="1"/>
    <d v="1900-01-05T17:46:12"/>
    <x v="3"/>
    <s v="Non"/>
  </r>
  <r>
    <x v="521"/>
    <x v="12"/>
    <s v="CLI00021"/>
    <x v="0"/>
    <s v="PEST"/>
    <s v="12/04/19 11.55.00.0000"/>
    <s v="19/04/19 12.00.00.0000"/>
    <d v="2019-04-12T11:55:00"/>
    <d v="2019-04-19T12:00:00"/>
    <x v="2"/>
    <x v="1"/>
    <x v="0"/>
    <x v="0"/>
    <x v="1"/>
    <d v="1900-01-01T17:46:12"/>
    <x v="3"/>
    <s v="Non"/>
  </r>
  <r>
    <x v="500"/>
    <x v="4"/>
    <s v="CLI00010"/>
    <x v="2"/>
    <s v="PEST"/>
    <s v="12/04/19 11.55.19.0000"/>
    <s v="19/04/19 12.00.00.0000"/>
    <d v="2019-04-12T11:55:19"/>
    <d v="2019-04-19T12:00:00"/>
    <x v="2"/>
    <x v="1"/>
    <x v="1"/>
    <x v="1"/>
    <x v="1"/>
    <d v="1900-01-01T17:46:12"/>
    <x v="3"/>
    <s v="Non"/>
  </r>
  <r>
    <x v="252"/>
    <x v="8"/>
    <s v="CLI00079"/>
    <x v="3"/>
    <s v="PEST"/>
    <s v="12/04/19 11.55.50.0000"/>
    <s v="19/04/19 12.00.00.0000"/>
    <d v="2019-04-12T11:55:50"/>
    <d v="2019-04-19T12:00:00"/>
    <x v="2"/>
    <x v="1"/>
    <x v="2"/>
    <x v="2"/>
    <x v="1"/>
    <d v="1900-01-01T17:46:12"/>
    <x v="3"/>
    <s v="Non"/>
  </r>
  <r>
    <x v="333"/>
    <x v="3"/>
    <s v="CLI00010"/>
    <x v="2"/>
    <s v="PEST"/>
    <s v="12/04/19 11.57.13.0000"/>
    <s v="19/04/19 12.00.00.0000"/>
    <d v="2019-04-12T11:57:13"/>
    <d v="2019-04-19T12:00:00"/>
    <x v="2"/>
    <x v="1"/>
    <x v="1"/>
    <x v="1"/>
    <x v="1"/>
    <d v="1900-01-01T17:46:12"/>
    <x v="3"/>
    <s v="Non"/>
  </r>
  <r>
    <x v="631"/>
    <x v="10"/>
    <s v="CLI00009"/>
    <x v="8"/>
    <s v="PEST"/>
    <s v="12/04/19 11.57.18.0000"/>
    <s v="19/04/19 12.00.00.0000"/>
    <d v="2019-04-12T11:57:18"/>
    <d v="2019-04-19T12:00:00"/>
    <x v="2"/>
    <x v="1"/>
    <x v="3"/>
    <x v="4"/>
    <x v="1"/>
    <d v="1900-01-01T17:46:12"/>
    <x v="3"/>
    <s v="Non"/>
  </r>
  <r>
    <x v="632"/>
    <x v="13"/>
    <s v="CLI00009"/>
    <x v="8"/>
    <s v="MTX"/>
    <s v="12/04/19 11.57.32.0000"/>
    <s v="15/04/19 12.00.00.0000"/>
    <d v="2019-04-12T11:57:32"/>
    <d v="2019-04-15T12:00:00"/>
    <x v="5"/>
    <x v="2"/>
    <x v="3"/>
    <x v="4"/>
    <x v="0"/>
    <d v="1899-12-30T00:00:00"/>
    <x v="0"/>
    <s v="Non"/>
  </r>
  <r>
    <x v="633"/>
    <x v="13"/>
    <s v="CLI00018"/>
    <x v="5"/>
    <s v="NTR"/>
    <s v="12/04/19 11.57.33.0000"/>
    <s v="17/04/19 12.00.00.0000"/>
    <d v="2019-04-12T11:57:33"/>
    <d v="2019-04-17T12:00:00"/>
    <x v="3"/>
    <x v="0"/>
    <x v="2"/>
    <x v="2"/>
    <x v="1"/>
    <d v="1899-12-30T17:46:12"/>
    <x v="1"/>
    <s v="Non"/>
  </r>
  <r>
    <x v="634"/>
    <x v="3"/>
    <s v="CLI00079"/>
    <x v="3"/>
    <s v="NTR"/>
    <s v="12/04/19 11.58.49.0000"/>
    <s v="17/04/19 12.00.00.0000"/>
    <d v="2019-04-12T11:58:49"/>
    <d v="2019-04-17T12:00:00"/>
    <x v="3"/>
    <x v="0"/>
    <x v="2"/>
    <x v="2"/>
    <x v="1"/>
    <d v="1899-12-30T17:46:12"/>
    <x v="1"/>
    <s v="Non"/>
  </r>
  <r>
    <x v="237"/>
    <x v="6"/>
    <s v="CLI00021"/>
    <x v="0"/>
    <s v="PLLT"/>
    <s v="12/04/19 11.58.51.0000"/>
    <s v="19/04/19 12.00.00.0000"/>
    <d v="2019-04-12T11:58:51"/>
    <d v="2019-04-19T12:00:00"/>
    <x v="1"/>
    <x v="1"/>
    <x v="0"/>
    <x v="0"/>
    <x v="1"/>
    <d v="1900-01-01T17:46:12"/>
    <x v="3"/>
    <s v="Non"/>
  </r>
  <r>
    <x v="635"/>
    <x v="8"/>
    <s v="CLI00079"/>
    <x v="3"/>
    <s v="PEST"/>
    <s v="12/04/19 11.58.59.0000"/>
    <s v="19/04/19 12.00.00.0000"/>
    <d v="2019-04-12T11:58:59"/>
    <d v="2019-04-19T12:00:00"/>
    <x v="2"/>
    <x v="1"/>
    <x v="2"/>
    <x v="2"/>
    <x v="1"/>
    <d v="1900-01-01T17:46:12"/>
    <x v="3"/>
    <s v="Non"/>
  </r>
  <r>
    <x v="636"/>
    <x v="10"/>
    <s v="CLI00018"/>
    <x v="5"/>
    <s v="PEST"/>
    <s v="12/04/19 11.59.32.0000"/>
    <s v="19/04/19 12.00.00.0000"/>
    <d v="2019-04-12T11:59:32"/>
    <d v="2019-04-19T12:00:00"/>
    <x v="2"/>
    <x v="1"/>
    <x v="2"/>
    <x v="2"/>
    <x v="1"/>
    <d v="1900-01-01T17:46:12"/>
    <x v="3"/>
    <s v="Non"/>
  </r>
  <r>
    <x v="194"/>
    <x v="3"/>
    <s v="CLI00079"/>
    <x v="3"/>
    <s v="PEST"/>
    <s v="12/04/19 12.00.59.0000"/>
    <s v="20/04/19 12.00.00.0000"/>
    <d v="2019-04-12T12:00:59"/>
    <d v="2019-04-20T12:00:00"/>
    <x v="2"/>
    <x v="1"/>
    <x v="2"/>
    <x v="2"/>
    <x v="1"/>
    <d v="1900-01-02T17:46:12"/>
    <x v="3"/>
    <s v="Non"/>
  </r>
  <r>
    <x v="228"/>
    <x v="10"/>
    <s v="CLI00018"/>
    <x v="5"/>
    <s v="PEST"/>
    <s v="12/04/19 12.02.08.0000"/>
    <s v="20/04/19 12.00.00.0000"/>
    <d v="2019-04-12T12:02:08"/>
    <d v="2019-04-20T12:00:00"/>
    <x v="2"/>
    <x v="1"/>
    <x v="2"/>
    <x v="2"/>
    <x v="1"/>
    <d v="1900-01-02T17:46:12"/>
    <x v="3"/>
    <s v="Non"/>
  </r>
  <r>
    <x v="637"/>
    <x v="16"/>
    <s v="CLI00087"/>
    <x v="4"/>
    <s v="PEST"/>
    <s v="12/04/19 12.04.04.0000"/>
    <s v="20/04/19 12.00.00.0000"/>
    <d v="2019-04-12T12:04:04"/>
    <d v="2019-04-20T12:00:00"/>
    <x v="2"/>
    <x v="1"/>
    <x v="2"/>
    <x v="3"/>
    <x v="1"/>
    <d v="1900-01-02T17:46:12"/>
    <x v="3"/>
    <s v="Non"/>
  </r>
  <r>
    <x v="638"/>
    <x v="3"/>
    <s v="CLI00020"/>
    <x v="6"/>
    <s v="PEST"/>
    <s v="12/04/19 12.04.27.0000"/>
    <s v="20/04/19 12.00.00.0000"/>
    <d v="2019-04-12T12:04:27"/>
    <d v="2019-04-20T12:00:00"/>
    <x v="2"/>
    <x v="1"/>
    <x v="2"/>
    <x v="2"/>
    <x v="1"/>
    <d v="1900-01-02T17:46:12"/>
    <x v="3"/>
    <s v="Non"/>
  </r>
  <r>
    <x v="87"/>
    <x v="4"/>
    <s v="CLI00043"/>
    <x v="1"/>
    <s v="NTR"/>
    <s v="12/04/19 12.04.52.0000"/>
    <s v="18/04/19 12.00.00.0000"/>
    <d v="2019-04-12T12:04:52"/>
    <d v="2019-04-18T12:00:00"/>
    <x v="3"/>
    <x v="0"/>
    <x v="0"/>
    <x v="0"/>
    <x v="1"/>
    <d v="1899-12-31T17:46:12"/>
    <x v="2"/>
    <s v="Non"/>
  </r>
  <r>
    <x v="639"/>
    <x v="8"/>
    <s v="CLI00010"/>
    <x v="2"/>
    <s v="PEST"/>
    <s v="12/04/19 12.05.21.0000"/>
    <s v="20/04/19 12.00.00.0000"/>
    <d v="2019-04-12T12:05:21"/>
    <d v="2019-04-20T12:00:00"/>
    <x v="2"/>
    <x v="1"/>
    <x v="1"/>
    <x v="1"/>
    <x v="1"/>
    <d v="1900-01-02T17:46:12"/>
    <x v="3"/>
    <s v="Non"/>
  </r>
  <r>
    <x v="640"/>
    <x v="9"/>
    <s v="CLI00021"/>
    <x v="0"/>
    <s v="PEST"/>
    <s v="12/04/19 12.06.17.0000"/>
    <s v="20/04/19 12.00.00.0000"/>
    <d v="2019-04-12T12:06:17"/>
    <d v="2019-04-20T12:00:00"/>
    <x v="2"/>
    <x v="1"/>
    <x v="0"/>
    <x v="0"/>
    <x v="1"/>
    <d v="1900-01-02T17:46:12"/>
    <x v="3"/>
    <s v="Non"/>
  </r>
  <r>
    <x v="641"/>
    <x v="3"/>
    <s v="CLI00021"/>
    <x v="0"/>
    <s v="PEST"/>
    <s v="12/04/19 12.06.36.0000"/>
    <s v="20/04/19 12.00.00.0000"/>
    <d v="2019-04-12T12:06:36"/>
    <d v="2019-04-20T12:00:00"/>
    <x v="2"/>
    <x v="1"/>
    <x v="0"/>
    <x v="0"/>
    <x v="1"/>
    <d v="1900-01-02T17:46:12"/>
    <x v="3"/>
    <s v="Non"/>
  </r>
  <r>
    <x v="243"/>
    <x v="10"/>
    <s v="CLI00018"/>
    <x v="5"/>
    <s v="PEST"/>
    <s v="12/04/19 12.07.12.0000"/>
    <s v="20/04/19 12.00.00.0000"/>
    <d v="2019-04-12T12:07:12"/>
    <d v="2019-04-20T12:00:00"/>
    <x v="2"/>
    <x v="1"/>
    <x v="2"/>
    <x v="2"/>
    <x v="1"/>
    <d v="1900-01-02T17:46:12"/>
    <x v="3"/>
    <s v="Non"/>
  </r>
  <r>
    <x v="33"/>
    <x v="3"/>
    <s v="CLI00020"/>
    <x v="6"/>
    <s v="PEST"/>
    <s v="12/04/19 12.07.28.0000"/>
    <s v="20/04/19 12.00.00.0000"/>
    <d v="2019-04-12T12:07:28"/>
    <d v="2019-04-20T12:00:00"/>
    <x v="2"/>
    <x v="1"/>
    <x v="2"/>
    <x v="2"/>
    <x v="1"/>
    <d v="1900-01-02T17:46:12"/>
    <x v="3"/>
    <s v="Non"/>
  </r>
  <r>
    <x v="642"/>
    <x v="3"/>
    <s v="CLI00043"/>
    <x v="1"/>
    <s v="PEST"/>
    <s v="12/04/19 12.07.31.0000"/>
    <s v="20/04/19 12.00.00.0000"/>
    <d v="2019-04-12T12:07:31"/>
    <d v="2019-04-20T12:00:00"/>
    <x v="2"/>
    <x v="1"/>
    <x v="0"/>
    <x v="0"/>
    <x v="1"/>
    <d v="1900-01-02T17:46:12"/>
    <x v="3"/>
    <s v="Non"/>
  </r>
  <r>
    <x v="643"/>
    <x v="10"/>
    <s v="CLI00049"/>
    <x v="7"/>
    <s v="MTG"/>
    <s v="12/04/19 12.09.27.0000"/>
    <s v="19/04/19 12.00.00.0000"/>
    <d v="2019-04-12T12:09:27"/>
    <d v="2019-04-19T12:00:00"/>
    <x v="4"/>
    <x v="0"/>
    <x v="3"/>
    <x v="4"/>
    <x v="1"/>
    <d v="1900-01-01T17:46:12"/>
    <x v="3"/>
    <s v="Non"/>
  </r>
  <r>
    <x v="644"/>
    <x v="22"/>
    <s v="CLI00007"/>
    <x v="14"/>
    <s v="BACT"/>
    <s v="12/04/19 12.09.51.0000"/>
    <s v="17/04/19 12.00.00.0000"/>
    <d v="2019-04-12T12:09:51"/>
    <d v="2019-04-17T12:00:00"/>
    <x v="6"/>
    <x v="3"/>
    <x v="2"/>
    <x v="3"/>
    <x v="1"/>
    <d v="1899-12-30T17:46:12"/>
    <x v="1"/>
    <s v="Non"/>
  </r>
  <r>
    <x v="73"/>
    <x v="12"/>
    <s v="CLI00021"/>
    <x v="0"/>
    <s v="NTR"/>
    <s v="12/04/19 12.11.31.0000"/>
    <s v="18/04/19 12.00.00.0000"/>
    <d v="2019-04-12T12:11:31"/>
    <d v="2019-04-18T12:00:00"/>
    <x v="3"/>
    <x v="0"/>
    <x v="0"/>
    <x v="0"/>
    <x v="1"/>
    <d v="1899-12-31T17:46:12"/>
    <x v="2"/>
    <s v="Non"/>
  </r>
  <r>
    <x v="128"/>
    <x v="6"/>
    <s v="CLI00079"/>
    <x v="3"/>
    <s v="PEST"/>
    <s v="12/04/19 12.13.55.0000"/>
    <s v="20/04/19 12.00.00.0000"/>
    <d v="2019-04-12T12:13:55"/>
    <d v="2019-04-20T12:00:00"/>
    <x v="2"/>
    <x v="1"/>
    <x v="2"/>
    <x v="2"/>
    <x v="1"/>
    <d v="1900-01-02T17:46:12"/>
    <x v="3"/>
    <s v="Non"/>
  </r>
  <r>
    <x v="589"/>
    <x v="3"/>
    <s v="CLI00083"/>
    <x v="11"/>
    <s v="NTR"/>
    <s v="12/04/19 12.15.28.0000"/>
    <s v="18/04/19 12.00.00.0000"/>
    <d v="2019-04-12T12:15:28"/>
    <d v="2019-04-18T12:00:00"/>
    <x v="3"/>
    <x v="0"/>
    <x v="2"/>
    <x v="2"/>
    <x v="1"/>
    <d v="1899-12-31T17:46:12"/>
    <x v="2"/>
    <s v="Non"/>
  </r>
  <r>
    <x v="113"/>
    <x v="10"/>
    <s v="CLI00018"/>
    <x v="5"/>
    <s v="PEST"/>
    <s v="12/04/19 12.15.48.0000"/>
    <s v="20/04/19 12.00.00.0000"/>
    <d v="2019-04-12T12:15:48"/>
    <d v="2019-04-20T12:00:00"/>
    <x v="2"/>
    <x v="1"/>
    <x v="2"/>
    <x v="2"/>
    <x v="1"/>
    <d v="1900-01-02T17:46:12"/>
    <x v="3"/>
    <s v="Non"/>
  </r>
  <r>
    <x v="172"/>
    <x v="1"/>
    <s v="CLI00079"/>
    <x v="3"/>
    <s v="PEST"/>
    <s v="12/04/19 12.16.09.0000"/>
    <s v="20/04/19 12.00.00.0000"/>
    <d v="2019-04-12T12:16:09"/>
    <d v="2019-04-20T12:00:00"/>
    <x v="2"/>
    <x v="1"/>
    <x v="2"/>
    <x v="2"/>
    <x v="1"/>
    <d v="1900-01-02T17:46:12"/>
    <x v="3"/>
    <s v="Non"/>
  </r>
  <r>
    <x v="645"/>
    <x v="4"/>
    <s v="CLI00020"/>
    <x v="6"/>
    <s v="PEST"/>
    <s v="12/04/19 12.17.19.0000"/>
    <s v="20/04/19 12.00.00.0000"/>
    <d v="2019-04-12T12:17:19"/>
    <d v="2019-04-20T12:00:00"/>
    <x v="2"/>
    <x v="1"/>
    <x v="2"/>
    <x v="2"/>
    <x v="1"/>
    <d v="1900-01-02T17:46:12"/>
    <x v="3"/>
    <s v="Non"/>
  </r>
  <r>
    <x v="646"/>
    <x v="4"/>
    <s v="CLI00020"/>
    <x v="6"/>
    <s v="PEST"/>
    <s v="12/04/19 12.18.03.0000"/>
    <s v="20/04/19 12.00.00.0000"/>
    <d v="2019-04-12T12:18:03"/>
    <d v="2019-04-20T12:00:00"/>
    <x v="2"/>
    <x v="1"/>
    <x v="2"/>
    <x v="2"/>
    <x v="1"/>
    <d v="1900-01-02T17:46:12"/>
    <x v="3"/>
    <s v="Non"/>
  </r>
  <r>
    <x v="647"/>
    <x v="18"/>
    <s v="CLI00018"/>
    <x v="5"/>
    <s v="OGM"/>
    <s v="12/04/19 12.19.29.0000"/>
    <s v="24/04/19 12.00.00.0000"/>
    <d v="2019-04-12T12:19:29"/>
    <d v="2019-04-24T12:00:00"/>
    <x v="0"/>
    <x v="0"/>
    <x v="2"/>
    <x v="2"/>
    <x v="1"/>
    <d v="1900-01-06T17:46:12"/>
    <x v="3"/>
    <s v="Non"/>
  </r>
  <r>
    <x v="600"/>
    <x v="7"/>
    <s v="CLI00021"/>
    <x v="0"/>
    <s v="MTX"/>
    <s v="12/04/19 12.20.34.0000"/>
    <s v="15/04/19 12.00.00.0000"/>
    <d v="2019-04-12T12:20:34"/>
    <d v="2019-04-15T12:00:00"/>
    <x v="5"/>
    <x v="2"/>
    <x v="0"/>
    <x v="0"/>
    <x v="0"/>
    <d v="1899-12-30T00:00:00"/>
    <x v="0"/>
    <s v="Non"/>
  </r>
  <r>
    <x v="648"/>
    <x v="10"/>
    <s v="CLI00049"/>
    <x v="7"/>
    <s v="PEST"/>
    <s v="12/04/19 12.21.04.0000"/>
    <s v="20/04/19 12.00.00.0000"/>
    <d v="2019-04-12T12:21:04"/>
    <d v="2019-04-20T12:00:00"/>
    <x v="2"/>
    <x v="1"/>
    <x v="3"/>
    <x v="4"/>
    <x v="1"/>
    <d v="1900-01-02T17:46:12"/>
    <x v="3"/>
    <s v="Non"/>
  </r>
  <r>
    <x v="649"/>
    <x v="13"/>
    <s v="CLI00009"/>
    <x v="8"/>
    <s v="PEST"/>
    <s v="12/04/19 12.22.04.0000"/>
    <s v="20/04/19 12.00.00.0000"/>
    <d v="2019-04-12T12:22:04"/>
    <d v="2019-04-20T12:00:00"/>
    <x v="2"/>
    <x v="1"/>
    <x v="3"/>
    <x v="4"/>
    <x v="1"/>
    <d v="1900-01-02T17:46:12"/>
    <x v="3"/>
    <s v="Non"/>
  </r>
  <r>
    <x v="341"/>
    <x v="6"/>
    <s v="CLI00010"/>
    <x v="2"/>
    <s v="PEST"/>
    <s v="12/04/19 12.22.39.0000"/>
    <s v="20/04/19 12.00.00.0000"/>
    <d v="2019-04-12T12:22:39"/>
    <d v="2019-04-20T12:00:00"/>
    <x v="2"/>
    <x v="1"/>
    <x v="1"/>
    <x v="1"/>
    <x v="1"/>
    <d v="1900-01-02T17:46:12"/>
    <x v="3"/>
    <s v="Non"/>
  </r>
  <r>
    <x v="112"/>
    <x v="3"/>
    <s v="CLI00020"/>
    <x v="6"/>
    <s v="PEST"/>
    <s v="12/04/19 12.22.58.0000"/>
    <s v="20/04/19 12.00.00.0000"/>
    <d v="2019-04-12T12:22:58"/>
    <d v="2019-04-20T12:00:00"/>
    <x v="2"/>
    <x v="1"/>
    <x v="2"/>
    <x v="2"/>
    <x v="1"/>
    <d v="1900-01-02T17:46:12"/>
    <x v="3"/>
    <s v="Non"/>
  </r>
  <r>
    <x v="70"/>
    <x v="6"/>
    <s v="CLI00083"/>
    <x v="11"/>
    <s v="PEST"/>
    <s v="12/04/19 12.23.51.0000"/>
    <s v="20/04/19 12.00.00.0000"/>
    <d v="2019-04-12T12:23:51"/>
    <d v="2019-04-20T12:00:00"/>
    <x v="2"/>
    <x v="1"/>
    <x v="2"/>
    <x v="2"/>
    <x v="1"/>
    <d v="1900-01-02T17:46:12"/>
    <x v="3"/>
    <s v="Non"/>
  </r>
  <r>
    <x v="521"/>
    <x v="7"/>
    <s v="CLI00021"/>
    <x v="0"/>
    <s v="MTG"/>
    <s v="12/04/19 12.27.11.0000"/>
    <s v="19/04/19 12.00.00.0000"/>
    <d v="2019-04-12T12:27:11"/>
    <d v="2019-04-19T12:00:00"/>
    <x v="4"/>
    <x v="0"/>
    <x v="0"/>
    <x v="0"/>
    <x v="1"/>
    <d v="1900-01-01T17:46:12"/>
    <x v="3"/>
    <s v="Non"/>
  </r>
  <r>
    <x v="650"/>
    <x v="10"/>
    <s v="CLI00049"/>
    <x v="7"/>
    <s v="PLLT"/>
    <s v="12/04/19 12.27.20.0000"/>
    <s v="20/04/19 12.00.00.0000"/>
    <d v="2019-04-12T12:27:20"/>
    <d v="2019-04-20T12:00:00"/>
    <x v="1"/>
    <x v="1"/>
    <x v="3"/>
    <x v="4"/>
    <x v="1"/>
    <d v="1900-01-02T17:46:12"/>
    <x v="3"/>
    <s v="Non"/>
  </r>
  <r>
    <x v="263"/>
    <x v="3"/>
    <s v="CLI00021"/>
    <x v="0"/>
    <s v="PLLT"/>
    <s v="12/04/19 12.28.07.0000"/>
    <s v="20/04/19 12.00.00.0000"/>
    <d v="2019-04-12T12:28:07"/>
    <d v="2019-04-20T12:00:00"/>
    <x v="1"/>
    <x v="1"/>
    <x v="0"/>
    <x v="0"/>
    <x v="1"/>
    <d v="1900-01-02T17:46:12"/>
    <x v="3"/>
    <s v="Non"/>
  </r>
  <r>
    <x v="390"/>
    <x v="3"/>
    <s v="CLI00010"/>
    <x v="2"/>
    <s v="NTR"/>
    <s v="12/04/19 12.28.44.0000"/>
    <s v="18/04/19 12.00.00.0000"/>
    <d v="2019-04-12T12:28:44"/>
    <d v="2019-04-18T12:00:00"/>
    <x v="3"/>
    <x v="0"/>
    <x v="1"/>
    <x v="1"/>
    <x v="1"/>
    <d v="1899-12-31T17:46:12"/>
    <x v="2"/>
    <s v="Non"/>
  </r>
  <r>
    <x v="179"/>
    <x v="13"/>
    <s v="CLI00018"/>
    <x v="5"/>
    <s v="PEST"/>
    <s v="12/04/19 12.32.55.0000"/>
    <s v="20/04/19 12.00.00.0000"/>
    <d v="2019-04-12T12:32:55"/>
    <d v="2019-04-20T12:00:00"/>
    <x v="2"/>
    <x v="1"/>
    <x v="2"/>
    <x v="2"/>
    <x v="1"/>
    <d v="1900-01-02T17:46:12"/>
    <x v="3"/>
    <s v="Non"/>
  </r>
  <r>
    <x v="651"/>
    <x v="10"/>
    <s v="CLI00018"/>
    <x v="5"/>
    <s v="PEST"/>
    <s v="12/04/19 12.34.11.0000"/>
    <s v="20/04/19 12.00.00.0000"/>
    <d v="2019-04-12T12:34:11"/>
    <d v="2019-04-20T12:00:00"/>
    <x v="2"/>
    <x v="1"/>
    <x v="2"/>
    <x v="2"/>
    <x v="1"/>
    <d v="1900-01-02T17:46:12"/>
    <x v="3"/>
    <s v="Non"/>
  </r>
  <r>
    <x v="111"/>
    <x v="21"/>
    <s v="CLI00007"/>
    <x v="14"/>
    <s v="PEST"/>
    <s v="12/04/19 12.36.13.0000"/>
    <s v="20/04/19 12.00.00.0000"/>
    <d v="2019-04-12T12:36:13"/>
    <d v="2019-04-20T12:00:00"/>
    <x v="2"/>
    <x v="1"/>
    <x v="2"/>
    <x v="3"/>
    <x v="1"/>
    <d v="1900-01-02T17:46:12"/>
    <x v="3"/>
    <s v="Non"/>
  </r>
  <r>
    <x v="652"/>
    <x v="18"/>
    <s v="CLI00049"/>
    <x v="7"/>
    <s v="PEST"/>
    <s v="12/04/19 12.37.47.0000"/>
    <s v="20/04/19 12.00.00.0000"/>
    <d v="2019-04-12T12:37:47"/>
    <d v="2019-04-20T12:00:00"/>
    <x v="2"/>
    <x v="1"/>
    <x v="3"/>
    <x v="4"/>
    <x v="1"/>
    <d v="1900-01-02T17:46:12"/>
    <x v="3"/>
    <s v="Non"/>
  </r>
  <r>
    <x v="288"/>
    <x v="8"/>
    <s v="CLI00021"/>
    <x v="0"/>
    <s v="PEST"/>
    <s v="12/04/19 12.38.50.0000"/>
    <s v="20/04/19 12.00.00.0000"/>
    <d v="2019-04-12T12:38:50"/>
    <d v="2019-04-20T12:00:00"/>
    <x v="2"/>
    <x v="1"/>
    <x v="0"/>
    <x v="0"/>
    <x v="1"/>
    <d v="1900-01-02T17:46:12"/>
    <x v="3"/>
    <s v="Non"/>
  </r>
  <r>
    <x v="74"/>
    <x v="8"/>
    <s v="CLI00079"/>
    <x v="3"/>
    <s v="PEST"/>
    <s v="12/04/19 12.39.32.0000"/>
    <s v="20/04/19 12.00.00.0000"/>
    <d v="2019-04-12T12:39:32"/>
    <d v="2019-04-20T12:00:00"/>
    <x v="2"/>
    <x v="1"/>
    <x v="2"/>
    <x v="2"/>
    <x v="1"/>
    <d v="1900-01-02T17:46:12"/>
    <x v="3"/>
    <s v="Non"/>
  </r>
  <r>
    <x v="653"/>
    <x v="16"/>
    <s v="CLI00021"/>
    <x v="0"/>
    <s v="PEST"/>
    <s v="12/04/19 12.40.25.0000"/>
    <s v="20/04/19 12.00.00.0000"/>
    <d v="2019-04-12T12:40:25"/>
    <d v="2019-04-20T12:00:00"/>
    <x v="2"/>
    <x v="1"/>
    <x v="0"/>
    <x v="0"/>
    <x v="1"/>
    <d v="1900-01-02T17:46:12"/>
    <x v="3"/>
    <s v="Non"/>
  </r>
  <r>
    <x v="654"/>
    <x v="3"/>
    <s v="CLI00079"/>
    <x v="3"/>
    <s v="PEST"/>
    <s v="12/04/19 12.40.41.0000"/>
    <s v="20/04/19 12.00.00.0000"/>
    <d v="2019-04-12T12:40:41"/>
    <d v="2019-04-20T12:00:00"/>
    <x v="2"/>
    <x v="1"/>
    <x v="2"/>
    <x v="2"/>
    <x v="1"/>
    <d v="1900-01-02T17:46:12"/>
    <x v="3"/>
    <s v="Non"/>
  </r>
  <r>
    <x v="655"/>
    <x v="8"/>
    <s v="CLI00079"/>
    <x v="3"/>
    <s v="PEST"/>
    <s v="12/04/19 12.43.37.0000"/>
    <s v="20/04/19 12.00.00.0000"/>
    <d v="2019-04-12T12:43:37"/>
    <d v="2019-04-20T12:00:00"/>
    <x v="2"/>
    <x v="1"/>
    <x v="2"/>
    <x v="2"/>
    <x v="1"/>
    <d v="1900-01-02T17:46:12"/>
    <x v="3"/>
    <s v="Non"/>
  </r>
  <r>
    <x v="656"/>
    <x v="13"/>
    <s v="CLI00009"/>
    <x v="8"/>
    <s v="PEST"/>
    <s v="12/04/19 12.44.51.0000"/>
    <s v="20/04/19 12.00.00.0000"/>
    <d v="2019-04-12T12:44:51"/>
    <d v="2019-04-20T12:00:00"/>
    <x v="2"/>
    <x v="1"/>
    <x v="3"/>
    <x v="4"/>
    <x v="1"/>
    <d v="1900-01-02T17:46:12"/>
    <x v="3"/>
    <s v="Non"/>
  </r>
  <r>
    <x v="657"/>
    <x v="13"/>
    <s v="CLI00018"/>
    <x v="5"/>
    <s v="PEST"/>
    <s v="12/04/19 12.46.00.0000"/>
    <s v="20/04/19 12.00.00.0000"/>
    <d v="2019-04-12T12:46:00"/>
    <d v="2019-04-20T12:00:00"/>
    <x v="2"/>
    <x v="1"/>
    <x v="2"/>
    <x v="2"/>
    <x v="1"/>
    <d v="1900-01-02T17:46:12"/>
    <x v="3"/>
    <s v="Non"/>
  </r>
  <r>
    <x v="356"/>
    <x v="3"/>
    <s v="CLI00079"/>
    <x v="3"/>
    <s v="BACT"/>
    <s v="12/04/19 12.46.12.0000"/>
    <s v="17/04/19 12.00.00.0000"/>
    <d v="2019-04-12T12:46:12"/>
    <d v="2019-04-17T12:00:00"/>
    <x v="6"/>
    <x v="3"/>
    <x v="2"/>
    <x v="2"/>
    <x v="1"/>
    <d v="1899-12-30T17:46:12"/>
    <x v="1"/>
    <s v="Non"/>
  </r>
  <r>
    <x v="577"/>
    <x v="16"/>
    <s v="CLI00021"/>
    <x v="0"/>
    <s v="PEST"/>
    <s v="12/04/19 12.46.19.0000"/>
    <s v="20/04/19 12.00.00.0000"/>
    <d v="2019-04-12T12:46:19"/>
    <d v="2019-04-20T12:00:00"/>
    <x v="2"/>
    <x v="1"/>
    <x v="0"/>
    <x v="0"/>
    <x v="1"/>
    <d v="1900-01-02T17:46:12"/>
    <x v="3"/>
    <s v="Non"/>
  </r>
  <r>
    <x v="128"/>
    <x v="4"/>
    <s v="CLI00079"/>
    <x v="3"/>
    <s v="NTR"/>
    <s v="12/04/19 12.47.59.0000"/>
    <s v="18/04/19 12.00.00.0000"/>
    <d v="2019-04-12T12:47:59"/>
    <d v="2019-04-18T12:00:00"/>
    <x v="3"/>
    <x v="0"/>
    <x v="2"/>
    <x v="2"/>
    <x v="1"/>
    <d v="1899-12-31T17:46:12"/>
    <x v="2"/>
    <s v="Non"/>
  </r>
  <r>
    <x v="358"/>
    <x v="6"/>
    <s v="CLI00021"/>
    <x v="0"/>
    <s v="MTG"/>
    <s v="12/04/19 12.49.36.0000"/>
    <s v="19/04/19 12.00.00.0000"/>
    <d v="2019-04-12T12:49:36"/>
    <d v="2019-04-19T12:00:00"/>
    <x v="4"/>
    <x v="0"/>
    <x v="0"/>
    <x v="0"/>
    <x v="1"/>
    <d v="1900-01-01T17:46:12"/>
    <x v="3"/>
    <s v="Non"/>
  </r>
  <r>
    <x v="194"/>
    <x v="3"/>
    <s v="CLI00079"/>
    <x v="3"/>
    <s v="NTR"/>
    <s v="12/04/19 12.54.09.0000"/>
    <s v="18/04/19 12.00.00.0000"/>
    <d v="2019-04-12T12:54:09"/>
    <d v="2019-04-18T12:00:00"/>
    <x v="3"/>
    <x v="0"/>
    <x v="2"/>
    <x v="2"/>
    <x v="1"/>
    <d v="1899-12-31T17:46:12"/>
    <x v="2"/>
    <s v="Non"/>
  </r>
  <r>
    <x v="658"/>
    <x v="18"/>
    <s v="CLI00018"/>
    <x v="5"/>
    <s v="PEST"/>
    <s v="12/04/19 12.58.15.0000"/>
    <s v="20/04/19 12.00.00.0000"/>
    <d v="2019-04-12T12:58:15"/>
    <d v="2019-04-20T12:00:00"/>
    <x v="2"/>
    <x v="1"/>
    <x v="2"/>
    <x v="2"/>
    <x v="1"/>
    <d v="1900-01-02T17:46:12"/>
    <x v="3"/>
    <s v="Non"/>
  </r>
  <r>
    <x v="440"/>
    <x v="16"/>
    <s v="CLI00021"/>
    <x v="0"/>
    <s v="NTR"/>
    <s v="12/04/19 12.58.27.0000"/>
    <s v="18/04/19 12.00.00.0000"/>
    <d v="2019-04-12T12:58:27"/>
    <d v="2019-04-18T12:00:00"/>
    <x v="3"/>
    <x v="0"/>
    <x v="0"/>
    <x v="0"/>
    <x v="1"/>
    <d v="1899-12-31T17:46:12"/>
    <x v="2"/>
    <s v="Non"/>
  </r>
  <r>
    <x v="536"/>
    <x v="4"/>
    <s v="CLI00021"/>
    <x v="0"/>
    <s v="PEST"/>
    <s v="12/04/19 12.58.53.0000"/>
    <s v="20/04/19 12.00.00.0000"/>
    <d v="2019-04-12T12:58:53"/>
    <d v="2019-04-20T12:00:00"/>
    <x v="2"/>
    <x v="1"/>
    <x v="0"/>
    <x v="0"/>
    <x v="1"/>
    <d v="1900-01-02T17:46:12"/>
    <x v="3"/>
    <s v="Non"/>
  </r>
  <r>
    <x v="84"/>
    <x v="3"/>
    <s v="CLI00083"/>
    <x v="11"/>
    <s v="PEST"/>
    <s v="12/04/19 13.11.42.0000"/>
    <s v="20/04/19 12.00.00.0000"/>
    <d v="2019-04-12T13:11:42"/>
    <d v="2019-04-20T12:00:00"/>
    <x v="2"/>
    <x v="1"/>
    <x v="2"/>
    <x v="2"/>
    <x v="1"/>
    <d v="1900-01-02T17:46:12"/>
    <x v="3"/>
    <s v="Non"/>
  </r>
  <r>
    <x v="93"/>
    <x v="8"/>
    <s v="CLI00021"/>
    <x v="0"/>
    <s v="PEST"/>
    <s v="12/04/19 13.11.45.0000"/>
    <s v="20/04/19 12.00.00.0000"/>
    <d v="2019-04-12T13:11:45"/>
    <d v="2019-04-20T12:00:00"/>
    <x v="2"/>
    <x v="1"/>
    <x v="0"/>
    <x v="0"/>
    <x v="1"/>
    <d v="1900-01-02T17:46:12"/>
    <x v="3"/>
    <s v="Non"/>
  </r>
  <r>
    <x v="659"/>
    <x v="8"/>
    <s v="CLI00079"/>
    <x v="3"/>
    <s v="NTR"/>
    <s v="12/04/19 13.11.56.0000"/>
    <s v="18/04/19 12.00.00.0000"/>
    <d v="2019-04-12T13:11:56"/>
    <d v="2019-04-18T12:00:00"/>
    <x v="3"/>
    <x v="0"/>
    <x v="2"/>
    <x v="2"/>
    <x v="1"/>
    <d v="1899-12-31T17:46:12"/>
    <x v="2"/>
    <s v="Non"/>
  </r>
  <r>
    <x v="247"/>
    <x v="6"/>
    <s v="CLI00043"/>
    <x v="1"/>
    <s v="PEST"/>
    <s v="12/04/19 13.14.40.0000"/>
    <s v="20/04/19 12.00.00.0000"/>
    <d v="2019-04-12T13:14:40"/>
    <d v="2019-04-20T12:00:00"/>
    <x v="2"/>
    <x v="1"/>
    <x v="0"/>
    <x v="0"/>
    <x v="1"/>
    <d v="1900-01-02T17:46:12"/>
    <x v="3"/>
    <s v="Non"/>
  </r>
  <r>
    <x v="582"/>
    <x v="10"/>
    <s v="CLI00018"/>
    <x v="5"/>
    <s v="PEST"/>
    <s v="12/04/19 13.14.57.0000"/>
    <s v="20/04/19 12.00.00.0000"/>
    <d v="2019-04-12T13:14:57"/>
    <d v="2019-04-20T12:00:00"/>
    <x v="2"/>
    <x v="1"/>
    <x v="2"/>
    <x v="2"/>
    <x v="1"/>
    <d v="1900-01-02T17:46:12"/>
    <x v="3"/>
    <s v="Non"/>
  </r>
  <r>
    <x v="660"/>
    <x v="18"/>
    <s v="CLI00018"/>
    <x v="5"/>
    <s v="PEST"/>
    <s v="12/04/19 13.15.58.0000"/>
    <s v="20/04/19 12.00.00.0000"/>
    <d v="2019-04-12T13:15:58"/>
    <d v="2019-04-20T12:00:00"/>
    <x v="2"/>
    <x v="1"/>
    <x v="2"/>
    <x v="2"/>
    <x v="1"/>
    <d v="1900-01-02T17:46:12"/>
    <x v="3"/>
    <s v="Non"/>
  </r>
  <r>
    <x v="170"/>
    <x v="3"/>
    <s v="CLI00010"/>
    <x v="2"/>
    <s v="OGM"/>
    <s v="12/04/19 13.23.48.0000"/>
    <s v="24/04/19 12.00.00.0000"/>
    <d v="2019-04-12T13:23:48"/>
    <d v="2019-04-24T12:00:00"/>
    <x v="0"/>
    <x v="0"/>
    <x v="1"/>
    <x v="1"/>
    <x v="1"/>
    <d v="1900-01-06T17:46:12"/>
    <x v="3"/>
    <s v="Non"/>
  </r>
  <r>
    <x v="661"/>
    <x v="3"/>
    <s v="CLI00020"/>
    <x v="6"/>
    <s v="NTR"/>
    <s v="12/04/19 13.25.53.0000"/>
    <s v="18/04/19 12.00.00.0000"/>
    <d v="2019-04-12T13:25:53"/>
    <d v="2019-04-18T12:00:00"/>
    <x v="3"/>
    <x v="0"/>
    <x v="2"/>
    <x v="2"/>
    <x v="1"/>
    <d v="1899-12-31T17:46:12"/>
    <x v="2"/>
    <s v="Non"/>
  </r>
  <r>
    <x v="146"/>
    <x v="3"/>
    <s v="CLI00043"/>
    <x v="1"/>
    <s v="NTR"/>
    <s v="12/04/19 13.27.38.0000"/>
    <s v="18/04/19 12.00.00.0000"/>
    <d v="2019-04-12T13:27:38"/>
    <d v="2019-04-18T12:00:00"/>
    <x v="3"/>
    <x v="0"/>
    <x v="0"/>
    <x v="0"/>
    <x v="1"/>
    <d v="1899-12-31T17:46:12"/>
    <x v="2"/>
    <s v="Non"/>
  </r>
  <r>
    <x v="212"/>
    <x v="6"/>
    <s v="CLI00043"/>
    <x v="1"/>
    <s v="NTR"/>
    <s v="12/04/19 13.28.53.0000"/>
    <s v="18/04/19 12.00.00.0000"/>
    <d v="2019-04-12T13:28:53"/>
    <d v="2019-04-18T12:00:00"/>
    <x v="3"/>
    <x v="0"/>
    <x v="0"/>
    <x v="0"/>
    <x v="1"/>
    <d v="1899-12-31T17:46:12"/>
    <x v="2"/>
    <s v="Non"/>
  </r>
  <r>
    <x v="290"/>
    <x v="6"/>
    <s v="CLI00021"/>
    <x v="0"/>
    <s v="NTR"/>
    <s v="12/04/19 13.30.18.0000"/>
    <s v="18/04/19 12.00.00.0000"/>
    <d v="2019-04-12T13:30:18"/>
    <d v="2019-04-18T12:00:00"/>
    <x v="3"/>
    <x v="0"/>
    <x v="0"/>
    <x v="0"/>
    <x v="1"/>
    <d v="1899-12-31T17:46:12"/>
    <x v="2"/>
    <s v="Non"/>
  </r>
  <r>
    <x v="662"/>
    <x v="3"/>
    <s v="CLI00020"/>
    <x v="6"/>
    <s v="NTR"/>
    <s v="12/04/19 13.31.59.0000"/>
    <s v="18/04/19 12.00.00.0000"/>
    <d v="2019-04-12T13:31:59"/>
    <d v="2019-04-18T12:00:00"/>
    <x v="3"/>
    <x v="0"/>
    <x v="2"/>
    <x v="2"/>
    <x v="1"/>
    <d v="1899-12-31T17:46:12"/>
    <x v="2"/>
    <s v="Non"/>
  </r>
  <r>
    <x v="663"/>
    <x v="18"/>
    <s v="CLI00018"/>
    <x v="5"/>
    <s v="PEST"/>
    <s v="12/04/19 13.33.05.0000"/>
    <s v="20/04/19 12.00.00.0000"/>
    <d v="2019-04-12T13:33:05"/>
    <d v="2019-04-20T12:00:00"/>
    <x v="2"/>
    <x v="1"/>
    <x v="2"/>
    <x v="2"/>
    <x v="1"/>
    <d v="1900-01-02T17:46:12"/>
    <x v="3"/>
    <s v="Non"/>
  </r>
  <r>
    <x v="664"/>
    <x v="15"/>
    <s v="CLI00009"/>
    <x v="8"/>
    <s v="NTR"/>
    <s v="12/04/19 13.33.50.0000"/>
    <s v="18/04/19 12.00.00.0000"/>
    <d v="2019-04-12T13:33:50"/>
    <d v="2019-04-18T12:00:00"/>
    <x v="3"/>
    <x v="0"/>
    <x v="3"/>
    <x v="4"/>
    <x v="1"/>
    <d v="1899-12-31T17:46:12"/>
    <x v="2"/>
    <s v="Non"/>
  </r>
  <r>
    <x v="450"/>
    <x v="21"/>
    <s v="CLI00007"/>
    <x v="14"/>
    <s v="PEST"/>
    <s v="12/04/19 13.34.48.0000"/>
    <s v="20/04/19 12.00.00.0000"/>
    <d v="2019-04-12T13:34:48"/>
    <d v="2019-04-20T12:00:00"/>
    <x v="2"/>
    <x v="1"/>
    <x v="2"/>
    <x v="3"/>
    <x v="1"/>
    <d v="1900-01-02T17:46:12"/>
    <x v="3"/>
    <s v="Non"/>
  </r>
  <r>
    <x v="665"/>
    <x v="18"/>
    <s v="CLI00049"/>
    <x v="7"/>
    <s v="NTR"/>
    <s v="12/04/19 13.36.55.0000"/>
    <s v="18/04/19 12.00.00.0000"/>
    <d v="2019-04-12T13:36:55"/>
    <d v="2019-04-18T12:00:00"/>
    <x v="3"/>
    <x v="0"/>
    <x v="3"/>
    <x v="4"/>
    <x v="1"/>
    <d v="1899-12-31T17:46:12"/>
    <x v="2"/>
    <s v="Non"/>
  </r>
  <r>
    <x v="666"/>
    <x v="18"/>
    <s v="CLI00018"/>
    <x v="5"/>
    <s v="MTG"/>
    <s v="12/04/19 13.38.22.0000"/>
    <s v="19/04/19 12.00.00.0000"/>
    <d v="2019-04-12T13:38:22"/>
    <d v="2019-04-19T12:00:00"/>
    <x v="4"/>
    <x v="0"/>
    <x v="2"/>
    <x v="2"/>
    <x v="1"/>
    <d v="1900-01-01T17:46:12"/>
    <x v="3"/>
    <s v="Non"/>
  </r>
  <r>
    <x v="667"/>
    <x v="10"/>
    <s v="CLI00049"/>
    <x v="7"/>
    <s v="NTR"/>
    <s v="12/04/19 13.39.50.0000"/>
    <s v="18/04/19 12.00.00.0000"/>
    <d v="2019-04-12T13:39:50"/>
    <d v="2019-04-18T12:00:00"/>
    <x v="3"/>
    <x v="0"/>
    <x v="3"/>
    <x v="4"/>
    <x v="1"/>
    <d v="1899-12-31T17:46:12"/>
    <x v="2"/>
    <s v="Non"/>
  </r>
  <r>
    <x v="668"/>
    <x v="3"/>
    <s v="CLI00021"/>
    <x v="0"/>
    <s v="PEST"/>
    <s v="12/04/19 13.41.57.0000"/>
    <s v="20/04/19 12.00.00.0000"/>
    <d v="2019-04-12T13:41:57"/>
    <d v="2019-04-20T12:00:00"/>
    <x v="2"/>
    <x v="1"/>
    <x v="0"/>
    <x v="0"/>
    <x v="1"/>
    <d v="1900-01-02T17:46:12"/>
    <x v="3"/>
    <s v="Non"/>
  </r>
  <r>
    <x v="410"/>
    <x v="18"/>
    <s v="CLI00049"/>
    <x v="7"/>
    <s v="MTX"/>
    <s v="12/04/19 13.46.38.0000"/>
    <s v="15/04/19 12.00.00.0000"/>
    <d v="2019-04-12T13:46:38"/>
    <d v="2019-04-15T12:00:00"/>
    <x v="5"/>
    <x v="2"/>
    <x v="3"/>
    <x v="4"/>
    <x v="0"/>
    <d v="1899-12-30T00:00:00"/>
    <x v="0"/>
    <s v="Non"/>
  </r>
  <r>
    <x v="669"/>
    <x v="18"/>
    <s v="CLI00018"/>
    <x v="5"/>
    <s v="NTR"/>
    <s v="12/04/19 13.47.27.0000"/>
    <s v="18/04/19 12.00.00.0000"/>
    <d v="2019-04-12T13:47:27"/>
    <d v="2019-04-18T12:00:00"/>
    <x v="3"/>
    <x v="0"/>
    <x v="2"/>
    <x v="2"/>
    <x v="1"/>
    <d v="1899-12-31T17:46:12"/>
    <x v="2"/>
    <s v="Non"/>
  </r>
  <r>
    <x v="659"/>
    <x v="3"/>
    <s v="CLI00079"/>
    <x v="3"/>
    <s v="NTR"/>
    <s v="12/04/19 13.54.14.0000"/>
    <s v="18/04/19 12.00.00.0000"/>
    <d v="2019-04-12T13:54:14"/>
    <d v="2019-04-18T12:00:00"/>
    <x v="3"/>
    <x v="0"/>
    <x v="2"/>
    <x v="2"/>
    <x v="1"/>
    <d v="1899-12-31T17:46:12"/>
    <x v="2"/>
    <s v="Non"/>
  </r>
  <r>
    <x v="68"/>
    <x v="4"/>
    <s v="CLI00043"/>
    <x v="1"/>
    <s v="PEST"/>
    <s v="12/04/19 13.54.46.0000"/>
    <s v="20/04/19 12.00.00.0000"/>
    <d v="2019-04-12T13:54:46"/>
    <d v="2019-04-20T12:00:00"/>
    <x v="2"/>
    <x v="1"/>
    <x v="0"/>
    <x v="0"/>
    <x v="1"/>
    <d v="1900-01-02T17:46:12"/>
    <x v="3"/>
    <s v="Non"/>
  </r>
  <r>
    <x v="513"/>
    <x v="3"/>
    <s v="CLI00079"/>
    <x v="3"/>
    <s v="PEST"/>
    <s v="12/04/19 13.59.57.0000"/>
    <s v="20/04/19 12.00.00.0000"/>
    <d v="2019-04-12T13:59:57"/>
    <d v="2019-04-20T12:00:00"/>
    <x v="2"/>
    <x v="1"/>
    <x v="2"/>
    <x v="2"/>
    <x v="1"/>
    <d v="1900-01-02T17:46:12"/>
    <x v="3"/>
    <s v="Non"/>
  </r>
  <r>
    <x v="103"/>
    <x v="3"/>
    <s v="CLI00021"/>
    <x v="0"/>
    <s v="PEST"/>
    <s v="12/04/19 14.00.28.0000"/>
    <s v="20/04/19 12.00.00.0000"/>
    <d v="2019-04-12T14:00:28"/>
    <d v="2019-04-20T12:00:00"/>
    <x v="2"/>
    <x v="1"/>
    <x v="0"/>
    <x v="0"/>
    <x v="1"/>
    <d v="1900-01-02T17:46:12"/>
    <x v="3"/>
    <s v="Non"/>
  </r>
  <r>
    <x v="229"/>
    <x v="7"/>
    <s v="CLI00021"/>
    <x v="0"/>
    <s v="PEST"/>
    <s v="12/04/19 14.06.17.0000"/>
    <s v="20/04/19 12.00.00.0000"/>
    <d v="2019-04-12T14:06:17"/>
    <d v="2019-04-20T12:00:00"/>
    <x v="2"/>
    <x v="1"/>
    <x v="0"/>
    <x v="0"/>
    <x v="1"/>
    <d v="1900-01-02T17:46:12"/>
    <x v="3"/>
    <s v="Non"/>
  </r>
  <r>
    <x v="618"/>
    <x v="18"/>
    <s v="CLI00049"/>
    <x v="7"/>
    <s v="PEST"/>
    <s v="12/04/19 14.07.52.0000"/>
    <s v="20/04/19 12.00.00.0000"/>
    <d v="2019-04-12T14:07:52"/>
    <d v="2019-04-20T12:00:00"/>
    <x v="2"/>
    <x v="1"/>
    <x v="3"/>
    <x v="4"/>
    <x v="1"/>
    <d v="1900-01-02T17:46:12"/>
    <x v="3"/>
    <s v="Non"/>
  </r>
  <r>
    <x v="64"/>
    <x v="7"/>
    <s v="CLI00021"/>
    <x v="0"/>
    <s v="PLLT"/>
    <s v="12/04/19 14.14.52.0000"/>
    <s v="20/04/19 12.00.00.0000"/>
    <d v="2019-04-12T14:14:52"/>
    <d v="2019-04-20T12:00:00"/>
    <x v="1"/>
    <x v="1"/>
    <x v="0"/>
    <x v="0"/>
    <x v="1"/>
    <d v="1900-01-02T17:46:12"/>
    <x v="3"/>
    <s v="Non"/>
  </r>
  <r>
    <x v="66"/>
    <x v="9"/>
    <s v="CLI00021"/>
    <x v="0"/>
    <s v="MTG"/>
    <s v="12/04/19 14.32.45.0000"/>
    <s v="19/04/19 12.00.00.0000"/>
    <d v="2019-04-12T14:32:45"/>
    <d v="2019-04-19T12:00:00"/>
    <x v="4"/>
    <x v="0"/>
    <x v="0"/>
    <x v="0"/>
    <x v="1"/>
    <d v="1900-01-01T17:46:12"/>
    <x v="3"/>
    <s v="Non"/>
  </r>
  <r>
    <x v="377"/>
    <x v="4"/>
    <s v="CLI00083"/>
    <x v="11"/>
    <s v="PLLT"/>
    <s v="12/04/19 14.46.41.0000"/>
    <s v="20/04/19 12.00.00.0000"/>
    <d v="2019-04-12T14:46:41"/>
    <d v="2019-04-20T12:00:00"/>
    <x v="1"/>
    <x v="1"/>
    <x v="2"/>
    <x v="2"/>
    <x v="1"/>
    <d v="1900-01-02T17:46:12"/>
    <x v="3"/>
    <s v="Non"/>
  </r>
  <r>
    <x v="448"/>
    <x v="6"/>
    <s v="CLI00010"/>
    <x v="2"/>
    <s v="PLLT"/>
    <s v="12/04/19 14.49.00.0000"/>
    <s v="20/04/19 12.00.00.0000"/>
    <d v="2019-04-12T14:49:00"/>
    <d v="2019-04-20T12:00:00"/>
    <x v="1"/>
    <x v="1"/>
    <x v="1"/>
    <x v="1"/>
    <x v="1"/>
    <d v="1900-01-02T17:46:12"/>
    <x v="3"/>
    <s v="Non"/>
  </r>
  <r>
    <x v="670"/>
    <x v="3"/>
    <s v="CLI00043"/>
    <x v="1"/>
    <s v="PLLT"/>
    <s v="12/04/19 14.52.51.0000"/>
    <s v="20/04/19 12.00.00.0000"/>
    <d v="2019-04-12T14:52:51"/>
    <d v="2019-04-20T12:00:00"/>
    <x v="1"/>
    <x v="1"/>
    <x v="0"/>
    <x v="0"/>
    <x v="1"/>
    <d v="1900-01-02T17:46:12"/>
    <x v="3"/>
    <s v="Non"/>
  </r>
  <r>
    <x v="671"/>
    <x v="6"/>
    <s v="CLI00079"/>
    <x v="3"/>
    <s v="PLLT"/>
    <s v="12/04/19 14.54.37.0000"/>
    <s v="20/04/19 12.00.00.0000"/>
    <d v="2019-04-12T14:54:37"/>
    <d v="2019-04-20T12:00:00"/>
    <x v="1"/>
    <x v="1"/>
    <x v="2"/>
    <x v="2"/>
    <x v="1"/>
    <d v="1900-01-02T17:46:12"/>
    <x v="3"/>
    <s v="Non"/>
  </r>
  <r>
    <x v="355"/>
    <x v="12"/>
    <s v="CLI00021"/>
    <x v="0"/>
    <s v="PLLT"/>
    <s v="12/04/19 14.55.05.0000"/>
    <s v="20/04/19 12.00.00.0000"/>
    <d v="2019-04-12T14:55:05"/>
    <d v="2019-04-20T12:00:00"/>
    <x v="1"/>
    <x v="1"/>
    <x v="0"/>
    <x v="0"/>
    <x v="1"/>
    <d v="1900-01-02T17:46:12"/>
    <x v="3"/>
    <s v="Non"/>
  </r>
  <r>
    <x v="93"/>
    <x v="6"/>
    <s v="CLI00021"/>
    <x v="0"/>
    <s v="PLLT"/>
    <s v="12/04/19 15.01.22.0000"/>
    <s v="20/04/19 12.00.00.0000"/>
    <d v="2019-04-12T15:01:22"/>
    <d v="2019-04-20T12:00:00"/>
    <x v="1"/>
    <x v="1"/>
    <x v="0"/>
    <x v="0"/>
    <x v="1"/>
    <d v="1900-01-02T17:46:12"/>
    <x v="3"/>
    <s v="Non"/>
  </r>
  <r>
    <x v="128"/>
    <x v="3"/>
    <s v="CLI00079"/>
    <x v="3"/>
    <s v="PEST"/>
    <s v="12/04/19 15.15.13.0000"/>
    <s v="20/04/19 12.00.00.0000"/>
    <d v="2019-04-12T15:15:13"/>
    <d v="2019-04-20T12:00:00"/>
    <x v="2"/>
    <x v="1"/>
    <x v="2"/>
    <x v="2"/>
    <x v="1"/>
    <d v="1900-01-02T17:46:12"/>
    <x v="3"/>
    <s v="Non"/>
  </r>
  <r>
    <x v="672"/>
    <x v="6"/>
    <s v="CLI00021"/>
    <x v="0"/>
    <s v="PLLT"/>
    <s v="12/04/19 15.27.27.0000"/>
    <s v="20/04/19 12.00.00.0000"/>
    <d v="2019-04-12T15:27:27"/>
    <d v="2019-04-20T12:00:00"/>
    <x v="1"/>
    <x v="1"/>
    <x v="0"/>
    <x v="0"/>
    <x v="1"/>
    <d v="1900-01-02T17:46:12"/>
    <x v="3"/>
    <s v="Non"/>
  </r>
  <r>
    <x v="14"/>
    <x v="12"/>
    <s v="CLI00087"/>
    <x v="4"/>
    <s v="PEST"/>
    <s v="12/04/19 15.27.58.0000"/>
    <s v="20/04/19 12.00.00.0000"/>
    <d v="2019-04-12T15:27:58"/>
    <d v="2019-04-20T12:00:00"/>
    <x v="2"/>
    <x v="1"/>
    <x v="2"/>
    <x v="3"/>
    <x v="1"/>
    <d v="1900-01-02T17:46:12"/>
    <x v="3"/>
    <s v="Non"/>
  </r>
  <r>
    <x v="673"/>
    <x v="10"/>
    <s v="CLI00034"/>
    <x v="13"/>
    <s v="PLLT"/>
    <s v="12/04/19 15.32.47.0000"/>
    <s v="20/04/19 12.00.00.0000"/>
    <d v="2019-04-12T15:32:47"/>
    <d v="2019-04-20T12:00:00"/>
    <x v="1"/>
    <x v="1"/>
    <x v="3"/>
    <x v="4"/>
    <x v="1"/>
    <d v="1900-01-02T17:46:12"/>
    <x v="3"/>
    <s v="Non"/>
  </r>
  <r>
    <x v="138"/>
    <x v="6"/>
    <s v="CLI00043"/>
    <x v="1"/>
    <s v="PLLT"/>
    <s v="12/04/19 15.33.14.0000"/>
    <s v="20/04/19 12.00.00.0000"/>
    <d v="2019-04-12T15:33:14"/>
    <d v="2019-04-20T12:00:00"/>
    <x v="1"/>
    <x v="1"/>
    <x v="0"/>
    <x v="0"/>
    <x v="1"/>
    <d v="1900-01-02T17:46:12"/>
    <x v="3"/>
    <s v="Non"/>
  </r>
  <r>
    <x v="674"/>
    <x v="3"/>
    <s v="CLI00021"/>
    <x v="0"/>
    <s v="NTR"/>
    <s v="12/04/19 15.37.01.0000"/>
    <s v="18/04/19 12.00.00.0000"/>
    <d v="2019-04-12T15:37:01"/>
    <d v="2019-04-18T12:00:00"/>
    <x v="3"/>
    <x v="0"/>
    <x v="0"/>
    <x v="0"/>
    <x v="1"/>
    <d v="1899-12-31T17:46:12"/>
    <x v="2"/>
    <s v="Non"/>
  </r>
  <r>
    <x v="221"/>
    <x v="10"/>
    <s v="CLI00018"/>
    <x v="5"/>
    <s v="PLLT"/>
    <s v="12/04/19 15.37.56.0000"/>
    <s v="20/04/19 12.00.00.0000"/>
    <d v="2019-04-12T15:37:56"/>
    <d v="2019-04-20T12:00:00"/>
    <x v="1"/>
    <x v="1"/>
    <x v="2"/>
    <x v="2"/>
    <x v="1"/>
    <d v="1900-01-02T17:46:12"/>
    <x v="3"/>
    <s v="Non"/>
  </r>
  <r>
    <x v="675"/>
    <x v="13"/>
    <s v="CLI00018"/>
    <x v="5"/>
    <s v="NTR"/>
    <s v="12/04/19 15.42.35.0000"/>
    <s v="18/04/19 12.00.00.0000"/>
    <d v="2019-04-12T15:42:35"/>
    <d v="2019-04-18T12:00:00"/>
    <x v="3"/>
    <x v="0"/>
    <x v="2"/>
    <x v="2"/>
    <x v="1"/>
    <d v="1899-12-31T17:46:12"/>
    <x v="2"/>
    <s v="Non"/>
  </r>
  <r>
    <x v="393"/>
    <x v="3"/>
    <s v="CLI00043"/>
    <x v="1"/>
    <s v="PEST"/>
    <s v="12/04/19 15.44.24.0000"/>
    <s v="20/04/19 12.00.00.0000"/>
    <d v="2019-04-12T15:44:24"/>
    <d v="2019-04-20T12:00:00"/>
    <x v="2"/>
    <x v="1"/>
    <x v="0"/>
    <x v="0"/>
    <x v="1"/>
    <d v="1900-01-02T17:46:12"/>
    <x v="3"/>
    <s v="Non"/>
  </r>
  <r>
    <x v="102"/>
    <x v="6"/>
    <s v="CLI00079"/>
    <x v="3"/>
    <s v="PEST"/>
    <s v="12/04/19 15.46.10.0000"/>
    <s v="20/04/19 12.00.00.0000"/>
    <d v="2019-04-12T15:46:10"/>
    <d v="2019-04-20T12:00:00"/>
    <x v="2"/>
    <x v="1"/>
    <x v="2"/>
    <x v="2"/>
    <x v="1"/>
    <d v="1900-01-02T17:46:12"/>
    <x v="3"/>
    <s v="Non"/>
  </r>
  <r>
    <x v="676"/>
    <x v="12"/>
    <s v="CLI00021"/>
    <x v="0"/>
    <s v="PLLT"/>
    <s v="12/04/19 15.48.24.0000"/>
    <s v="20/04/19 12.00.00.0000"/>
    <d v="2019-04-12T15:48:24"/>
    <d v="2019-04-20T12:00:00"/>
    <x v="1"/>
    <x v="1"/>
    <x v="0"/>
    <x v="0"/>
    <x v="1"/>
    <d v="1900-01-02T17:46:12"/>
    <x v="3"/>
    <s v="Non"/>
  </r>
  <r>
    <x v="589"/>
    <x v="4"/>
    <s v="CLI00083"/>
    <x v="11"/>
    <s v="PEST"/>
    <s v="12/04/19 16.05.55.0000"/>
    <s v="20/04/19 12.00.00.0000"/>
    <d v="2019-04-12T16:05:55"/>
    <d v="2019-04-20T12:00:00"/>
    <x v="2"/>
    <x v="1"/>
    <x v="2"/>
    <x v="2"/>
    <x v="1"/>
    <d v="1900-01-02T17:46:12"/>
    <x v="3"/>
    <s v="Non"/>
  </r>
  <r>
    <x v="677"/>
    <x v="18"/>
    <s v="CLI00049"/>
    <x v="7"/>
    <s v="PLLT"/>
    <s v="12/04/19 16.11.25.0000"/>
    <s v="20/04/19 12.00.00.0000"/>
    <d v="2019-04-12T16:11:25"/>
    <d v="2019-04-20T12:00:00"/>
    <x v="1"/>
    <x v="1"/>
    <x v="3"/>
    <x v="4"/>
    <x v="1"/>
    <d v="1900-01-02T17:46:12"/>
    <x v="3"/>
    <s v="Non"/>
  </r>
  <r>
    <x v="70"/>
    <x v="3"/>
    <s v="CLI00083"/>
    <x v="11"/>
    <s v="NTR"/>
    <s v="12/04/19 16.14.12.0000"/>
    <s v="18/04/19 12.00.00.0000"/>
    <d v="2019-04-12T16:14:12"/>
    <d v="2019-04-18T12:00:00"/>
    <x v="3"/>
    <x v="0"/>
    <x v="2"/>
    <x v="2"/>
    <x v="1"/>
    <d v="1899-12-31T17:46:12"/>
    <x v="2"/>
    <s v="Non"/>
  </r>
  <r>
    <x v="678"/>
    <x v="3"/>
    <s v="CLI00079"/>
    <x v="3"/>
    <s v="PLLT"/>
    <s v="12/04/19 16.22.47.0000"/>
    <s v="20/04/19 12.00.00.0000"/>
    <d v="2019-04-12T16:22:47"/>
    <d v="2019-04-20T12:00:00"/>
    <x v="1"/>
    <x v="1"/>
    <x v="2"/>
    <x v="2"/>
    <x v="1"/>
    <d v="1900-01-02T17:46:12"/>
    <x v="3"/>
    <s v="Non"/>
  </r>
  <r>
    <x v="23"/>
    <x v="11"/>
    <s v="CLI00049"/>
    <x v="7"/>
    <s v="PEST"/>
    <s v="12/04/19 16.24.11.0000"/>
    <s v="20/04/19 12.00.00.0000"/>
    <d v="2019-04-12T16:24:11"/>
    <d v="2019-04-20T12:00:00"/>
    <x v="2"/>
    <x v="1"/>
    <x v="3"/>
    <x v="4"/>
    <x v="1"/>
    <d v="1900-01-02T17:46:12"/>
    <x v="3"/>
    <s v="Non"/>
  </r>
  <r>
    <x v="679"/>
    <x v="3"/>
    <s v="CLI00087"/>
    <x v="4"/>
    <s v="NTR"/>
    <s v="12/04/19 16.24.55.0000"/>
    <s v="18/04/19 12.00.00.0000"/>
    <d v="2019-04-12T16:24:55"/>
    <d v="2019-04-18T12:00:00"/>
    <x v="3"/>
    <x v="0"/>
    <x v="2"/>
    <x v="3"/>
    <x v="1"/>
    <d v="1899-12-31T17:46:12"/>
    <x v="2"/>
    <s v="Non"/>
  </r>
  <r>
    <x v="680"/>
    <x v="6"/>
    <s v="CLI00010"/>
    <x v="2"/>
    <s v="OGM"/>
    <s v="12/04/19 16.29.46.0000"/>
    <s v="24/04/19 12.00.00.0000"/>
    <d v="2019-04-12T16:29:46"/>
    <d v="2019-04-24T12:00:00"/>
    <x v="0"/>
    <x v="0"/>
    <x v="1"/>
    <x v="1"/>
    <x v="1"/>
    <d v="1900-01-06T17:46:12"/>
    <x v="3"/>
    <s v="Non"/>
  </r>
  <r>
    <x v="50"/>
    <x v="6"/>
    <s v="CLI00021"/>
    <x v="0"/>
    <s v="PEST"/>
    <s v="12/04/19 16.37.34.0000"/>
    <s v="20/04/19 12.00.00.0000"/>
    <d v="2019-04-12T16:37:34"/>
    <d v="2019-04-20T12:00:00"/>
    <x v="2"/>
    <x v="1"/>
    <x v="0"/>
    <x v="0"/>
    <x v="1"/>
    <d v="1900-01-02T17:46:12"/>
    <x v="3"/>
    <s v="Non"/>
  </r>
  <r>
    <x v="118"/>
    <x v="11"/>
    <s v="CLI00049"/>
    <x v="7"/>
    <s v="PLLT"/>
    <s v="12/04/19 16.38.31.0000"/>
    <s v="20/04/19 12.00.00.0000"/>
    <d v="2019-04-12T16:38:31"/>
    <d v="2019-04-20T12:00:00"/>
    <x v="1"/>
    <x v="1"/>
    <x v="3"/>
    <x v="4"/>
    <x v="1"/>
    <d v="1900-01-02T17:46:12"/>
    <x v="3"/>
    <s v="Non"/>
  </r>
  <r>
    <x v="681"/>
    <x v="3"/>
    <s v="CLI00010"/>
    <x v="2"/>
    <s v="NTR"/>
    <s v="12/04/19 16.38.35.0000"/>
    <s v="18/04/19 12.00.00.0000"/>
    <d v="2019-04-12T16:38:35"/>
    <d v="2019-04-18T12:00:00"/>
    <x v="3"/>
    <x v="0"/>
    <x v="1"/>
    <x v="1"/>
    <x v="1"/>
    <d v="1899-12-31T17:46:12"/>
    <x v="2"/>
    <s v="Non"/>
  </r>
  <r>
    <x v="202"/>
    <x v="9"/>
    <s v="CLI00021"/>
    <x v="0"/>
    <s v="PLLT"/>
    <s v="12/04/19 16.39.51.0000"/>
    <s v="20/04/19 12.00.00.0000"/>
    <d v="2019-04-12T16:39:51"/>
    <d v="2019-04-20T12:00:00"/>
    <x v="1"/>
    <x v="1"/>
    <x v="0"/>
    <x v="0"/>
    <x v="1"/>
    <d v="1900-01-02T17:46:12"/>
    <x v="3"/>
    <s v="Non"/>
  </r>
  <r>
    <x v="278"/>
    <x v="3"/>
    <s v="CLI00020"/>
    <x v="6"/>
    <s v="PEST"/>
    <s v="12/04/19 16.40.16.0000"/>
    <s v="20/04/19 12.00.00.0000"/>
    <d v="2019-04-12T16:40:16"/>
    <d v="2019-04-20T12:00:00"/>
    <x v="2"/>
    <x v="1"/>
    <x v="2"/>
    <x v="2"/>
    <x v="1"/>
    <d v="1900-01-02T17:46:12"/>
    <x v="3"/>
    <s v="Non"/>
  </r>
  <r>
    <x v="35"/>
    <x v="6"/>
    <s v="CLI00079"/>
    <x v="3"/>
    <s v="SCR"/>
    <s v="12/04/19 16.43.19.0000"/>
    <s v="17/04/19 12.00.00.0000"/>
    <d v="2019-04-12T16:43:19"/>
    <d v="2019-04-17T12:00:00"/>
    <x v="7"/>
    <x v="0"/>
    <x v="2"/>
    <x v="2"/>
    <x v="1"/>
    <d v="1899-12-30T17:46:12"/>
    <x v="1"/>
    <s v="Non"/>
  </r>
  <r>
    <x v="445"/>
    <x v="6"/>
    <s v="CLI00083"/>
    <x v="11"/>
    <s v="PEST"/>
    <s v="12/04/19 16.45.13.0000"/>
    <s v="20/04/19 12.00.00.0000"/>
    <d v="2019-04-12T16:45:13"/>
    <d v="2019-04-20T12:00:00"/>
    <x v="2"/>
    <x v="1"/>
    <x v="2"/>
    <x v="2"/>
    <x v="1"/>
    <d v="1900-01-02T17:46:12"/>
    <x v="3"/>
    <s v="Non"/>
  </r>
  <r>
    <x v="682"/>
    <x v="18"/>
    <s v="CLI00049"/>
    <x v="7"/>
    <s v="MTG"/>
    <s v="12/04/19 16.49.02.0000"/>
    <s v="19/04/19 12.00.00.0000"/>
    <d v="2019-04-12T16:49:02"/>
    <d v="2019-04-19T12:00:00"/>
    <x v="4"/>
    <x v="0"/>
    <x v="3"/>
    <x v="4"/>
    <x v="1"/>
    <d v="1900-01-01T17:46:12"/>
    <x v="3"/>
    <s v="Non"/>
  </r>
  <r>
    <x v="395"/>
    <x v="11"/>
    <s v="CLI00018"/>
    <x v="5"/>
    <s v="NTR"/>
    <s v="12/04/19 16.49.59.0000"/>
    <s v="18/04/19 12.00.00.0000"/>
    <d v="2019-04-12T16:49:59"/>
    <d v="2019-04-18T12:00:00"/>
    <x v="3"/>
    <x v="0"/>
    <x v="2"/>
    <x v="2"/>
    <x v="1"/>
    <d v="1899-12-31T17:46:12"/>
    <x v="2"/>
    <s v="Non"/>
  </r>
  <r>
    <x v="683"/>
    <x v="11"/>
    <s v="CLI00018"/>
    <x v="5"/>
    <s v="NTR"/>
    <s v="12/04/19 16.56.27.0000"/>
    <s v="18/04/19 12.00.00.0000"/>
    <d v="2019-04-12T16:56:27"/>
    <d v="2019-04-18T12:00:00"/>
    <x v="3"/>
    <x v="0"/>
    <x v="2"/>
    <x v="2"/>
    <x v="1"/>
    <d v="1899-12-31T17:46:12"/>
    <x v="2"/>
    <s v="Non"/>
  </r>
  <r>
    <x v="684"/>
    <x v="18"/>
    <s v="CLI00049"/>
    <x v="7"/>
    <s v="PEST"/>
    <s v="12/04/19 16.57.48.0000"/>
    <s v="20/04/19 12.00.00.0000"/>
    <d v="2019-04-12T16:57:48"/>
    <d v="2019-04-20T12:00:00"/>
    <x v="2"/>
    <x v="1"/>
    <x v="3"/>
    <x v="4"/>
    <x v="1"/>
    <d v="1900-01-02T17:46:12"/>
    <x v="3"/>
    <s v="Non"/>
  </r>
  <r>
    <x v="364"/>
    <x v="6"/>
    <s v="CLI00079"/>
    <x v="3"/>
    <s v="PEST"/>
    <s v="12/04/19 16.58.11.0000"/>
    <s v="20/04/19 12.00.00.0000"/>
    <d v="2019-04-12T16:58:11"/>
    <d v="2019-04-20T12:00:00"/>
    <x v="2"/>
    <x v="1"/>
    <x v="2"/>
    <x v="2"/>
    <x v="1"/>
    <d v="1900-01-02T17:46:12"/>
    <x v="3"/>
    <s v="Non"/>
  </r>
  <r>
    <x v="685"/>
    <x v="18"/>
    <s v="CLI00049"/>
    <x v="7"/>
    <s v="PEST"/>
    <s v="12/04/19 17.02.30.0000"/>
    <s v="20/04/19 12.00.00.0000"/>
    <d v="2019-04-12T17:02:30"/>
    <d v="2019-04-20T12:00:00"/>
    <x v="2"/>
    <x v="1"/>
    <x v="3"/>
    <x v="4"/>
    <x v="1"/>
    <d v="1900-01-02T17:46:12"/>
    <x v="3"/>
    <s v="Non"/>
  </r>
  <r>
    <x v="102"/>
    <x v="3"/>
    <s v="CLI00079"/>
    <x v="3"/>
    <s v="PLLT"/>
    <s v="12/04/19 17.03.31.0000"/>
    <s v="20/04/19 12.00.00.0000"/>
    <d v="2019-04-12T17:03:31"/>
    <d v="2019-04-20T12:00:00"/>
    <x v="1"/>
    <x v="1"/>
    <x v="2"/>
    <x v="2"/>
    <x v="1"/>
    <d v="1900-01-02T17:46:12"/>
    <x v="3"/>
    <s v="Non"/>
  </r>
  <r>
    <x v="686"/>
    <x v="0"/>
    <s v="CLI00079"/>
    <x v="3"/>
    <s v="PLLT"/>
    <s v="12/04/19 17.08.33.0000"/>
    <s v="20/04/19 12.00.00.0000"/>
    <d v="2019-04-12T17:08:33"/>
    <d v="2019-04-20T12:00:00"/>
    <x v="1"/>
    <x v="1"/>
    <x v="2"/>
    <x v="2"/>
    <x v="1"/>
    <d v="1900-01-02T17:46:12"/>
    <x v="3"/>
    <s v="Non"/>
  </r>
  <r>
    <x v="207"/>
    <x v="7"/>
    <s v="CLI00021"/>
    <x v="0"/>
    <s v="MTX"/>
    <s v="12/04/19 17.14.54.0000"/>
    <s v="15/04/19 12.00.00.0000"/>
    <d v="2019-04-12T17:14:54"/>
    <d v="2019-04-15T12:00:00"/>
    <x v="5"/>
    <x v="2"/>
    <x v="0"/>
    <x v="0"/>
    <x v="0"/>
    <d v="1899-12-30T00:00:00"/>
    <x v="0"/>
    <s v="Non"/>
  </r>
  <r>
    <x v="202"/>
    <x v="7"/>
    <s v="CLI00021"/>
    <x v="0"/>
    <s v="PEST"/>
    <s v="12/04/19 17.19.13.0000"/>
    <s v="20/04/19 12.00.00.0000"/>
    <d v="2019-04-12T17:19:13"/>
    <d v="2019-04-20T12:00:00"/>
    <x v="2"/>
    <x v="1"/>
    <x v="0"/>
    <x v="0"/>
    <x v="1"/>
    <d v="1900-01-02T17:46:12"/>
    <x v="3"/>
    <s v="Non"/>
  </r>
  <r>
    <x v="687"/>
    <x v="6"/>
    <s v="CLI00021"/>
    <x v="0"/>
    <s v="NTR"/>
    <s v="12/04/19 17.21.43.0000"/>
    <s v="18/04/19 12.00.00.0000"/>
    <d v="2019-04-12T17:21:43"/>
    <d v="2019-04-18T12:00:00"/>
    <x v="3"/>
    <x v="0"/>
    <x v="0"/>
    <x v="0"/>
    <x v="1"/>
    <d v="1899-12-31T17:46:12"/>
    <x v="2"/>
    <s v="Non"/>
  </r>
  <r>
    <x v="688"/>
    <x v="3"/>
    <s v="CLI00021"/>
    <x v="0"/>
    <s v="PEST"/>
    <s v="12/04/19 17.21.52.0000"/>
    <s v="20/04/19 12.00.00.0000"/>
    <d v="2019-04-12T17:21:52"/>
    <d v="2019-04-20T12:00:00"/>
    <x v="2"/>
    <x v="1"/>
    <x v="0"/>
    <x v="0"/>
    <x v="1"/>
    <d v="1900-01-02T17:46:12"/>
    <x v="3"/>
    <s v="Non"/>
  </r>
  <r>
    <x v="655"/>
    <x v="3"/>
    <s v="CLI00079"/>
    <x v="3"/>
    <s v="PEST"/>
    <s v="12/04/19 17.22.55.0000"/>
    <s v="20/04/19 12.00.00.0000"/>
    <d v="2019-04-12T17:22:55"/>
    <d v="2019-04-20T12:00:00"/>
    <x v="2"/>
    <x v="1"/>
    <x v="2"/>
    <x v="2"/>
    <x v="1"/>
    <d v="1900-01-02T17:46:12"/>
    <x v="3"/>
    <s v="Non"/>
  </r>
  <r>
    <x v="689"/>
    <x v="18"/>
    <s v="CLI00049"/>
    <x v="7"/>
    <s v="PEST"/>
    <s v="12/04/19 17.23.20.0000"/>
    <s v="20/04/19 12.00.00.0000"/>
    <d v="2019-04-12T17:23:20"/>
    <d v="2019-04-20T12:00:00"/>
    <x v="2"/>
    <x v="1"/>
    <x v="3"/>
    <x v="4"/>
    <x v="1"/>
    <d v="1900-01-02T17:46:12"/>
    <x v="3"/>
    <s v="Non"/>
  </r>
  <r>
    <x v="690"/>
    <x v="13"/>
    <s v="CLI00049"/>
    <x v="7"/>
    <s v="PEST"/>
    <s v="12/04/19 17.26.54.0000"/>
    <s v="20/04/19 12.00.00.0000"/>
    <d v="2019-04-12T17:26:54"/>
    <d v="2019-04-20T12:00:00"/>
    <x v="2"/>
    <x v="1"/>
    <x v="3"/>
    <x v="4"/>
    <x v="1"/>
    <d v="1900-01-02T17:46:12"/>
    <x v="3"/>
    <s v="Non"/>
  </r>
  <r>
    <x v="242"/>
    <x v="6"/>
    <s v="CLI00083"/>
    <x v="11"/>
    <s v="NTR"/>
    <s v="12/04/19 17.27.03.0000"/>
    <s v="18/04/19 12.00.00.0000"/>
    <d v="2019-04-12T17:27:03"/>
    <d v="2019-04-18T12:00:00"/>
    <x v="3"/>
    <x v="0"/>
    <x v="2"/>
    <x v="2"/>
    <x v="1"/>
    <d v="1899-12-31T17:46:12"/>
    <x v="2"/>
    <s v="Non"/>
  </r>
  <r>
    <x v="691"/>
    <x v="3"/>
    <s v="CLI00087"/>
    <x v="4"/>
    <s v="PEST"/>
    <s v="12/04/19 17.30.32.0000"/>
    <s v="20/04/19 12.00.00.0000"/>
    <d v="2019-04-12T17:30:32"/>
    <d v="2019-04-20T12:00:00"/>
    <x v="2"/>
    <x v="1"/>
    <x v="2"/>
    <x v="3"/>
    <x v="1"/>
    <d v="1900-01-02T17:46:12"/>
    <x v="3"/>
    <s v="Non"/>
  </r>
  <r>
    <x v="205"/>
    <x v="6"/>
    <s v="CLI00079"/>
    <x v="3"/>
    <s v="NTR"/>
    <s v="12/04/19 17.33.32.0000"/>
    <s v="18/04/19 12.00.00.0000"/>
    <d v="2019-04-12T17:33:32"/>
    <d v="2019-04-18T12:00:00"/>
    <x v="3"/>
    <x v="0"/>
    <x v="2"/>
    <x v="2"/>
    <x v="1"/>
    <d v="1899-12-31T17:46:12"/>
    <x v="2"/>
    <s v="Non"/>
  </r>
  <r>
    <x v="95"/>
    <x v="6"/>
    <s v="CLI00043"/>
    <x v="1"/>
    <s v="PEST"/>
    <s v="12/04/19 17.34.56.0000"/>
    <s v="20/04/19 12.00.00.0000"/>
    <d v="2019-04-12T17:34:56"/>
    <d v="2019-04-20T12:00:00"/>
    <x v="2"/>
    <x v="1"/>
    <x v="0"/>
    <x v="0"/>
    <x v="1"/>
    <d v="1900-01-02T17:46:12"/>
    <x v="3"/>
    <s v="Non"/>
  </r>
  <r>
    <x v="457"/>
    <x v="6"/>
    <s v="CLI00083"/>
    <x v="11"/>
    <s v="PLLT"/>
    <s v="12/04/19 17.35.32.0000"/>
    <s v="20/04/19 12.00.00.0000"/>
    <d v="2019-04-12T17:35:32"/>
    <d v="2019-04-20T12:00:00"/>
    <x v="1"/>
    <x v="1"/>
    <x v="2"/>
    <x v="2"/>
    <x v="1"/>
    <d v="1900-01-02T17:46:12"/>
    <x v="3"/>
    <s v="Non"/>
  </r>
  <r>
    <x v="692"/>
    <x v="11"/>
    <s v="CLI00018"/>
    <x v="5"/>
    <s v="SCR"/>
    <s v="12/04/19 17.35.51.0000"/>
    <s v="17/04/19 12.00.00.0000"/>
    <d v="2019-04-12T17:35:51"/>
    <d v="2019-04-17T12:00:00"/>
    <x v="7"/>
    <x v="0"/>
    <x v="2"/>
    <x v="2"/>
    <x v="1"/>
    <d v="1899-12-30T17:46:12"/>
    <x v="1"/>
    <s v="Non"/>
  </r>
  <r>
    <x v="693"/>
    <x v="6"/>
    <s v="CLI00010"/>
    <x v="2"/>
    <s v="PEST"/>
    <s v="12/04/19 17.38.15.0000"/>
    <s v="20/04/19 12.00.00.0000"/>
    <d v="2019-04-12T17:38:15"/>
    <d v="2019-04-20T12:00:00"/>
    <x v="2"/>
    <x v="1"/>
    <x v="1"/>
    <x v="1"/>
    <x v="1"/>
    <d v="1900-01-02T17:46:12"/>
    <x v="3"/>
    <s v="Non"/>
  </r>
  <r>
    <x v="694"/>
    <x v="19"/>
    <s v="CLI00091"/>
    <x v="10"/>
    <s v="MTX"/>
    <s v="12/04/19 17.38.29.0000"/>
    <s v="15/04/19 12.00.00.0000"/>
    <d v="2019-04-12T17:38:29"/>
    <d v="2019-04-15T12:00:00"/>
    <x v="5"/>
    <x v="2"/>
    <x v="3"/>
    <x v="5"/>
    <x v="0"/>
    <d v="1899-12-30T00:00:00"/>
    <x v="0"/>
    <s v="Non"/>
  </r>
  <r>
    <x v="466"/>
    <x v="6"/>
    <s v="CLI00010"/>
    <x v="2"/>
    <s v="PEST"/>
    <s v="12/04/19 17.47.10.0000"/>
    <s v="20/04/19 12.00.00.0000"/>
    <d v="2019-04-12T17:47:10"/>
    <d v="2019-04-20T12:00:00"/>
    <x v="2"/>
    <x v="1"/>
    <x v="1"/>
    <x v="1"/>
    <x v="1"/>
    <d v="1900-01-02T17:46:12"/>
    <x v="3"/>
    <s v="Non"/>
  </r>
  <r>
    <x v="695"/>
    <x v="3"/>
    <s v="CLI00083"/>
    <x v="11"/>
    <s v="OGM"/>
    <s v="12/04/19 17.49.11.0000"/>
    <s v="24/04/19 12.00.00.0000"/>
    <d v="2019-04-12T17:49:11"/>
    <d v="2019-04-24T12:00:00"/>
    <x v="0"/>
    <x v="0"/>
    <x v="2"/>
    <x v="2"/>
    <x v="1"/>
    <d v="1900-01-06T17:46:12"/>
    <x v="3"/>
    <s v="Non"/>
  </r>
  <r>
    <x v="200"/>
    <x v="3"/>
    <s v="CLI00020"/>
    <x v="6"/>
    <s v="PEST"/>
    <s v="12/04/19 17.53.59.0000"/>
    <s v="20/04/19 12.00.00.0000"/>
    <d v="2019-04-12T17:53:59"/>
    <d v="2019-04-20T12:00:00"/>
    <x v="2"/>
    <x v="1"/>
    <x v="2"/>
    <x v="2"/>
    <x v="1"/>
    <d v="1900-01-02T17:46:12"/>
    <x v="3"/>
    <s v="Non"/>
  </r>
  <r>
    <x v="238"/>
    <x v="6"/>
    <s v="CLI00079"/>
    <x v="3"/>
    <s v="NTR"/>
    <s v="12/04/19 17.54.07.0000"/>
    <s v="18/04/19 12.00.00.0000"/>
    <d v="2019-04-12T17:54:07"/>
    <d v="2019-04-18T12:00:00"/>
    <x v="3"/>
    <x v="0"/>
    <x v="2"/>
    <x v="2"/>
    <x v="1"/>
    <d v="1899-12-31T17:46:12"/>
    <x v="2"/>
    <s v="Non"/>
  </r>
  <r>
    <x v="696"/>
    <x v="3"/>
    <s v="CLI00021"/>
    <x v="0"/>
    <s v="PEST"/>
    <s v="12/04/19 17.57.03.0000"/>
    <s v="20/04/19 12.00.00.0000"/>
    <d v="2019-04-12T17:57:03"/>
    <d v="2019-04-20T12:00:00"/>
    <x v="2"/>
    <x v="1"/>
    <x v="0"/>
    <x v="0"/>
    <x v="1"/>
    <d v="1900-01-02T17:46:12"/>
    <x v="3"/>
    <s v="Non"/>
  </r>
  <r>
    <x v="71"/>
    <x v="3"/>
    <s v="CLI00010"/>
    <x v="2"/>
    <s v="NTR"/>
    <s v="12/04/19 18.00.58.0000"/>
    <s v="18/04/19 12.00.00.0000"/>
    <d v="2019-04-12T18:00:58"/>
    <d v="2019-04-18T12:00:00"/>
    <x v="3"/>
    <x v="0"/>
    <x v="1"/>
    <x v="1"/>
    <x v="1"/>
    <d v="1899-12-31T17:46:12"/>
    <x v="2"/>
    <s v="Non"/>
  </r>
  <r>
    <x v="361"/>
    <x v="8"/>
    <s v="CLI00079"/>
    <x v="3"/>
    <s v="MTX"/>
    <s v="12/04/19 18.01.07.0000"/>
    <s v="15/04/19 12.00.00.0000"/>
    <d v="2019-04-12T18:01:07"/>
    <d v="2019-04-15T12:00:00"/>
    <x v="5"/>
    <x v="2"/>
    <x v="2"/>
    <x v="2"/>
    <x v="0"/>
    <d v="1899-12-30T00:00:00"/>
    <x v="0"/>
    <s v="Non"/>
  </r>
  <r>
    <x v="434"/>
    <x v="10"/>
    <s v="CLI00009"/>
    <x v="8"/>
    <s v="PEST"/>
    <s v="12/04/19 18.06.40.0000"/>
    <s v="20/04/19 12.00.00.0000"/>
    <d v="2019-04-12T18:06:40"/>
    <d v="2019-04-20T12:00:00"/>
    <x v="2"/>
    <x v="1"/>
    <x v="3"/>
    <x v="4"/>
    <x v="1"/>
    <d v="1900-01-02T17:46:12"/>
    <x v="3"/>
    <s v="Non"/>
  </r>
  <r>
    <x v="482"/>
    <x v="0"/>
    <s v="CLI00010"/>
    <x v="2"/>
    <s v="PEST"/>
    <s v="12/04/19 18.07.06.0000"/>
    <s v="20/04/19 12.00.00.0000"/>
    <d v="2019-04-12T18:07:06"/>
    <d v="2019-04-20T12:00:00"/>
    <x v="2"/>
    <x v="1"/>
    <x v="1"/>
    <x v="1"/>
    <x v="1"/>
    <d v="1900-01-02T17:46:12"/>
    <x v="3"/>
    <s v="Non"/>
  </r>
  <r>
    <x v="173"/>
    <x v="6"/>
    <s v="CLI00010"/>
    <x v="2"/>
    <s v="PEST"/>
    <s v="12/04/19 18.07.50.0000"/>
    <s v="20/04/19 12.00.00.0000"/>
    <d v="2019-04-12T18:07:50"/>
    <d v="2019-04-20T12:00:00"/>
    <x v="2"/>
    <x v="1"/>
    <x v="1"/>
    <x v="1"/>
    <x v="1"/>
    <d v="1900-01-02T17:46:12"/>
    <x v="3"/>
    <s v="Non"/>
  </r>
  <r>
    <x v="680"/>
    <x v="6"/>
    <s v="CLI00010"/>
    <x v="2"/>
    <s v="PEST"/>
    <s v="12/04/19 18.11.44.0000"/>
    <s v="20/04/19 12.00.00.0000"/>
    <d v="2019-04-12T18:11:44"/>
    <d v="2019-04-20T12:00:00"/>
    <x v="2"/>
    <x v="1"/>
    <x v="1"/>
    <x v="1"/>
    <x v="1"/>
    <d v="1900-01-02T17:46:12"/>
    <x v="3"/>
    <s v="Non"/>
  </r>
  <r>
    <x v="438"/>
    <x v="6"/>
    <s v="CLI00010"/>
    <x v="2"/>
    <s v="PLLT"/>
    <s v="12/04/19 18.21.35.0000"/>
    <s v="20/04/19 12.00.00.0000"/>
    <d v="2019-04-12T18:21:35"/>
    <d v="2019-04-20T12:00:00"/>
    <x v="1"/>
    <x v="1"/>
    <x v="1"/>
    <x v="1"/>
    <x v="1"/>
    <d v="1900-01-02T17:46:12"/>
    <x v="3"/>
    <s v="Non"/>
  </r>
  <r>
    <x v="16"/>
    <x v="6"/>
    <s v="CLI00010"/>
    <x v="2"/>
    <s v="PEST"/>
    <s v="12/04/19 18.25.46.0000"/>
    <s v="20/04/19 12.00.00.0000"/>
    <d v="2019-04-12T18:25:46"/>
    <d v="2019-04-20T12:00:00"/>
    <x v="2"/>
    <x v="1"/>
    <x v="1"/>
    <x v="1"/>
    <x v="1"/>
    <d v="1900-01-02T17:46:12"/>
    <x v="3"/>
    <s v="Non"/>
  </r>
  <r>
    <x v="492"/>
    <x v="3"/>
    <s v="CLI00021"/>
    <x v="0"/>
    <s v="PEST"/>
    <s v="12/04/19 18.28.11.0000"/>
    <s v="20/04/19 12.00.00.0000"/>
    <d v="2019-04-12T18:28:11"/>
    <d v="2019-04-20T12:00:00"/>
    <x v="2"/>
    <x v="1"/>
    <x v="0"/>
    <x v="0"/>
    <x v="1"/>
    <d v="1900-01-02T17:46:12"/>
    <x v="3"/>
    <s v="Non"/>
  </r>
  <r>
    <x v="105"/>
    <x v="6"/>
    <s v="CLI00043"/>
    <x v="1"/>
    <s v="PEST"/>
    <s v="12/04/19 18.28.47.0000"/>
    <s v="20/04/19 12.00.00.0000"/>
    <d v="2019-04-12T18:28:47"/>
    <d v="2019-04-20T12:00:00"/>
    <x v="2"/>
    <x v="1"/>
    <x v="0"/>
    <x v="0"/>
    <x v="1"/>
    <d v="1900-01-02T17:46:12"/>
    <x v="3"/>
    <s v="Non"/>
  </r>
  <r>
    <x v="161"/>
    <x v="6"/>
    <s v="CLI00043"/>
    <x v="1"/>
    <s v="OGM"/>
    <s v="12/04/19 18.30.29.0000"/>
    <s v="24/04/19 12.00.00.0000"/>
    <d v="2019-04-12T18:30:29"/>
    <d v="2019-04-24T12:00:00"/>
    <x v="0"/>
    <x v="0"/>
    <x v="0"/>
    <x v="0"/>
    <x v="1"/>
    <d v="1900-01-06T17:46:12"/>
    <x v="3"/>
    <s v="Non"/>
  </r>
  <r>
    <x v="131"/>
    <x v="8"/>
    <s v="CLI00083"/>
    <x v="11"/>
    <s v="SCR"/>
    <s v="12/04/19 18.32.44.0000"/>
    <s v="17/04/19 12.00.00.0000"/>
    <d v="2019-04-12T18:32:44"/>
    <d v="2019-04-17T12:00:00"/>
    <x v="7"/>
    <x v="0"/>
    <x v="2"/>
    <x v="2"/>
    <x v="1"/>
    <d v="1899-12-30T17:46:12"/>
    <x v="1"/>
    <s v="Non"/>
  </r>
  <r>
    <x v="349"/>
    <x v="7"/>
    <s v="CLI00021"/>
    <x v="0"/>
    <s v="PEST"/>
    <s v="12/04/19 18.36.28.0000"/>
    <s v="20/04/19 12.00.00.0000"/>
    <d v="2019-04-12T18:36:28"/>
    <d v="2019-04-20T12:00:00"/>
    <x v="2"/>
    <x v="1"/>
    <x v="0"/>
    <x v="0"/>
    <x v="1"/>
    <d v="1900-01-02T17:46:12"/>
    <x v="3"/>
    <s v="Non"/>
  </r>
  <r>
    <x v="584"/>
    <x v="6"/>
    <s v="CLI00043"/>
    <x v="1"/>
    <s v="PLLT"/>
    <s v="12/04/19 18.37.12.0000"/>
    <s v="20/04/19 12.00.00.0000"/>
    <d v="2019-04-12T18:37:12"/>
    <d v="2019-04-20T12:00:00"/>
    <x v="1"/>
    <x v="1"/>
    <x v="0"/>
    <x v="0"/>
    <x v="1"/>
    <d v="1900-01-02T17:46:12"/>
    <x v="3"/>
    <s v="Non"/>
  </r>
  <r>
    <x v="341"/>
    <x v="0"/>
    <s v="CLI00010"/>
    <x v="2"/>
    <s v="PLLT"/>
    <s v="12/04/19 18.37.20.0000"/>
    <s v="20/04/19 12.00.00.0000"/>
    <d v="2019-04-12T18:37:20"/>
    <d v="2019-04-20T12:00:00"/>
    <x v="1"/>
    <x v="1"/>
    <x v="1"/>
    <x v="1"/>
    <x v="1"/>
    <d v="1900-01-02T17:46:12"/>
    <x v="3"/>
    <s v="Non"/>
  </r>
  <r>
    <x v="477"/>
    <x v="7"/>
    <s v="CLI00021"/>
    <x v="0"/>
    <s v="OGM"/>
    <s v="12/04/19 18.40.07.0000"/>
    <s v="24/04/19 12.00.00.0000"/>
    <d v="2019-04-12T18:40:07"/>
    <d v="2019-04-24T12:00:00"/>
    <x v="0"/>
    <x v="0"/>
    <x v="0"/>
    <x v="0"/>
    <x v="1"/>
    <d v="1900-01-06T17:46:12"/>
    <x v="3"/>
    <s v="Non"/>
  </r>
  <r>
    <x v="361"/>
    <x v="3"/>
    <s v="CLI00079"/>
    <x v="3"/>
    <s v="PLLT"/>
    <s v="12/04/19 18.42.52.0000"/>
    <s v="20/04/19 12.00.00.0000"/>
    <d v="2019-04-12T18:42:52"/>
    <d v="2019-04-20T12:00:00"/>
    <x v="1"/>
    <x v="1"/>
    <x v="2"/>
    <x v="2"/>
    <x v="1"/>
    <d v="1900-01-02T17:46:12"/>
    <x v="3"/>
    <s v="Non"/>
  </r>
  <r>
    <x v="667"/>
    <x v="10"/>
    <s v="CLI00049"/>
    <x v="7"/>
    <s v="PEST"/>
    <s v="12/04/19 18.43.44.0000"/>
    <s v="20/04/19 12.00.00.0000"/>
    <d v="2019-04-12T18:43:44"/>
    <d v="2019-04-20T12:00:00"/>
    <x v="2"/>
    <x v="1"/>
    <x v="3"/>
    <x v="4"/>
    <x v="1"/>
    <d v="1900-01-02T17:46:12"/>
    <x v="3"/>
    <s v="Non"/>
  </r>
  <r>
    <x v="448"/>
    <x v="6"/>
    <s v="CLI00010"/>
    <x v="2"/>
    <s v="NTR"/>
    <s v="12/04/19 18.45.17.0000"/>
    <s v="18/04/19 12.00.00.0000"/>
    <d v="2019-04-12T18:45:17"/>
    <d v="2019-04-18T12:00:00"/>
    <x v="3"/>
    <x v="0"/>
    <x v="1"/>
    <x v="1"/>
    <x v="1"/>
    <d v="1899-12-31T17:46:12"/>
    <x v="2"/>
    <s v="Non"/>
  </r>
  <r>
    <x v="464"/>
    <x v="3"/>
    <s v="CLI00021"/>
    <x v="0"/>
    <s v="PEST"/>
    <s v="12/04/19 18.49.29.0000"/>
    <s v="20/04/19 12.00.00.0000"/>
    <d v="2019-04-12T18:49:29"/>
    <d v="2019-04-20T12:00:00"/>
    <x v="2"/>
    <x v="1"/>
    <x v="0"/>
    <x v="0"/>
    <x v="1"/>
    <d v="1900-01-02T17:46:12"/>
    <x v="3"/>
    <s v="Non"/>
  </r>
  <r>
    <x v="362"/>
    <x v="18"/>
    <s v="CLI00049"/>
    <x v="7"/>
    <s v="PEST"/>
    <s v="12/04/19 18.49.35.0000"/>
    <s v="20/04/19 12.00.00.0000"/>
    <d v="2019-04-12T18:49:35"/>
    <d v="2019-04-20T12:00:00"/>
    <x v="2"/>
    <x v="1"/>
    <x v="3"/>
    <x v="4"/>
    <x v="1"/>
    <d v="1900-01-02T17:46:12"/>
    <x v="3"/>
    <s v="Non"/>
  </r>
  <r>
    <x v="90"/>
    <x v="12"/>
    <s v="CLI00021"/>
    <x v="0"/>
    <s v="PLLT"/>
    <s v="12/04/19 18.55.53.0000"/>
    <s v="20/04/19 12.00.00.0000"/>
    <d v="2019-04-12T18:55:53"/>
    <d v="2019-04-20T12:00:00"/>
    <x v="1"/>
    <x v="1"/>
    <x v="0"/>
    <x v="0"/>
    <x v="1"/>
    <d v="1900-01-02T17:46:12"/>
    <x v="3"/>
    <s v="Non"/>
  </r>
  <r>
    <x v="177"/>
    <x v="12"/>
    <s v="CLI00087"/>
    <x v="4"/>
    <s v="PEST"/>
    <s v="12/04/19 19.02.02.0000"/>
    <s v="20/04/19 12.00.00.0000"/>
    <d v="2019-04-12T19:02:02"/>
    <d v="2019-04-20T12:00:00"/>
    <x v="2"/>
    <x v="1"/>
    <x v="2"/>
    <x v="3"/>
    <x v="1"/>
    <d v="1900-01-02T17:46:12"/>
    <x v="3"/>
    <s v="Non"/>
  </r>
  <r>
    <x v="80"/>
    <x v="10"/>
    <s v="CLI00049"/>
    <x v="7"/>
    <s v="PLLT"/>
    <s v="12/04/19 19.03.04.0000"/>
    <s v="20/04/19 12.00.00.0000"/>
    <d v="2019-04-12T19:03:04"/>
    <d v="2019-04-20T12:00:00"/>
    <x v="1"/>
    <x v="1"/>
    <x v="3"/>
    <x v="4"/>
    <x v="1"/>
    <d v="1900-01-02T17:46:12"/>
    <x v="3"/>
    <s v="Non"/>
  </r>
  <r>
    <x v="697"/>
    <x v="11"/>
    <s v="CLI00034"/>
    <x v="13"/>
    <s v="PEST"/>
    <s v="12/04/19 19.04.27.0000"/>
    <s v="20/04/19 12.00.00.0000"/>
    <d v="2019-04-12T19:04:27"/>
    <d v="2019-04-20T12:00:00"/>
    <x v="2"/>
    <x v="1"/>
    <x v="3"/>
    <x v="4"/>
    <x v="1"/>
    <d v="1900-01-02T17:46:12"/>
    <x v="3"/>
    <s v="Non"/>
  </r>
  <r>
    <x v="698"/>
    <x v="3"/>
    <s v="CLI00010"/>
    <x v="2"/>
    <s v="PEST"/>
    <s v="12/04/19 19.15.21.0000"/>
    <s v="20/04/19 12.00.00.0000"/>
    <d v="2019-04-12T19:15:21"/>
    <d v="2019-04-20T12:00:00"/>
    <x v="2"/>
    <x v="1"/>
    <x v="1"/>
    <x v="1"/>
    <x v="1"/>
    <d v="1900-01-02T17:46:12"/>
    <x v="3"/>
    <s v="Non"/>
  </r>
  <r>
    <x v="48"/>
    <x v="6"/>
    <s v="CLI00021"/>
    <x v="0"/>
    <s v="PEST"/>
    <s v="12/04/19 19.15.57.0000"/>
    <s v="20/04/19 12.00.00.0000"/>
    <d v="2019-04-12T19:15:57"/>
    <d v="2019-04-20T12:00:00"/>
    <x v="2"/>
    <x v="1"/>
    <x v="0"/>
    <x v="0"/>
    <x v="1"/>
    <d v="1900-01-02T17:46:12"/>
    <x v="3"/>
    <s v="Non"/>
  </r>
  <r>
    <x v="699"/>
    <x v="18"/>
    <s v="CLI00018"/>
    <x v="5"/>
    <s v="MTX"/>
    <s v="12/04/19 19.29.59.0000"/>
    <s v="15/04/19 12.00.00.0000"/>
    <d v="2019-04-12T19:29:59"/>
    <d v="2019-04-15T12:00:00"/>
    <x v="5"/>
    <x v="2"/>
    <x v="2"/>
    <x v="2"/>
    <x v="0"/>
    <d v="1899-12-30T00:00:00"/>
    <x v="0"/>
    <s v="Non"/>
  </r>
  <r>
    <x v="610"/>
    <x v="13"/>
    <s v="CLI00018"/>
    <x v="5"/>
    <s v="PLLT"/>
    <s v="12/04/19 19.34.26.0000"/>
    <s v="20/04/19 12.00.00.0000"/>
    <d v="2019-04-12T19:34:26"/>
    <d v="2019-04-20T12:00:00"/>
    <x v="1"/>
    <x v="1"/>
    <x v="2"/>
    <x v="2"/>
    <x v="1"/>
    <d v="1900-01-02T17:46:12"/>
    <x v="3"/>
    <s v="Non"/>
  </r>
  <r>
    <x v="298"/>
    <x v="6"/>
    <s v="CLI00010"/>
    <x v="2"/>
    <s v="PEST"/>
    <s v="12/04/19 19.35.46.0000"/>
    <s v="20/04/19 12.00.00.0000"/>
    <d v="2019-04-12T19:35:46"/>
    <d v="2019-04-20T12:00:00"/>
    <x v="2"/>
    <x v="1"/>
    <x v="1"/>
    <x v="1"/>
    <x v="1"/>
    <d v="1900-01-02T17:46:12"/>
    <x v="3"/>
    <s v="Non"/>
  </r>
  <r>
    <x v="700"/>
    <x v="18"/>
    <s v="CLI00018"/>
    <x v="5"/>
    <s v="PEST"/>
    <s v="12/04/19 19.37.34.0000"/>
    <s v="20/04/19 12.00.00.0000"/>
    <d v="2019-04-12T19:37:34"/>
    <d v="2019-04-20T12:00:00"/>
    <x v="2"/>
    <x v="1"/>
    <x v="2"/>
    <x v="2"/>
    <x v="1"/>
    <d v="1900-01-02T17:46:12"/>
    <x v="3"/>
    <s v="Non"/>
  </r>
  <r>
    <x v="258"/>
    <x v="6"/>
    <s v="CLI00020"/>
    <x v="6"/>
    <s v="PEST"/>
    <s v="12/04/19 19.39.39.0000"/>
    <s v="20/04/19 12.00.00.0000"/>
    <d v="2019-04-12T19:39:39"/>
    <d v="2019-04-20T12:00:00"/>
    <x v="2"/>
    <x v="1"/>
    <x v="2"/>
    <x v="2"/>
    <x v="1"/>
    <d v="1900-01-02T17:46:12"/>
    <x v="3"/>
    <s v="Non"/>
  </r>
  <r>
    <x v="701"/>
    <x v="16"/>
    <s v="CLI00021"/>
    <x v="0"/>
    <s v="PEST"/>
    <s v="12/04/19 19.46.44.0000"/>
    <s v="20/04/19 12.00.00.0000"/>
    <d v="2019-04-12T19:46:44"/>
    <d v="2019-04-20T12:00:00"/>
    <x v="2"/>
    <x v="1"/>
    <x v="0"/>
    <x v="0"/>
    <x v="1"/>
    <d v="1900-01-02T17:46:12"/>
    <x v="3"/>
    <s v="Non"/>
  </r>
  <r>
    <x v="314"/>
    <x v="12"/>
    <s v="CLI00021"/>
    <x v="0"/>
    <s v="PEST"/>
    <s v="12/04/19 19.50.41.0000"/>
    <s v="20/04/19 12.00.00.0000"/>
    <d v="2019-04-12T19:50:41"/>
    <d v="2019-04-20T12:00:00"/>
    <x v="2"/>
    <x v="1"/>
    <x v="0"/>
    <x v="0"/>
    <x v="1"/>
    <d v="1900-01-02T17:46:12"/>
    <x v="3"/>
    <s v="Non"/>
  </r>
  <r>
    <x v="282"/>
    <x v="12"/>
    <s v="CLI00021"/>
    <x v="0"/>
    <s v="PEST"/>
    <s v="12/04/19 19.52.06.0000"/>
    <s v="20/04/19 12.00.00.0000"/>
    <d v="2019-04-12T19:52:06"/>
    <d v="2019-04-20T12:00:00"/>
    <x v="2"/>
    <x v="1"/>
    <x v="0"/>
    <x v="0"/>
    <x v="1"/>
    <d v="1900-01-02T17:46:12"/>
    <x v="3"/>
    <s v="Non"/>
  </r>
  <r>
    <x v="164"/>
    <x v="3"/>
    <s v="CLI00083"/>
    <x v="11"/>
    <s v="PEST"/>
    <s v="12/04/19 19.52.58.0000"/>
    <s v="20/04/19 12.00.00.0000"/>
    <d v="2019-04-12T19:52:58"/>
    <d v="2019-04-20T12:00:00"/>
    <x v="2"/>
    <x v="1"/>
    <x v="2"/>
    <x v="2"/>
    <x v="1"/>
    <d v="1900-01-02T17:46:12"/>
    <x v="3"/>
    <s v="Non"/>
  </r>
  <r>
    <x v="606"/>
    <x v="3"/>
    <s v="CLI00083"/>
    <x v="11"/>
    <s v="PEST"/>
    <s v="12/04/19 19.56.14.0000"/>
    <s v="20/04/19 12.00.00.0000"/>
    <d v="2019-04-12T19:56:14"/>
    <d v="2019-04-20T12:00:00"/>
    <x v="2"/>
    <x v="1"/>
    <x v="2"/>
    <x v="2"/>
    <x v="1"/>
    <d v="1900-01-02T17:46:12"/>
    <x v="3"/>
    <s v="Non"/>
  </r>
  <r>
    <x v="66"/>
    <x v="12"/>
    <s v="CLI00021"/>
    <x v="0"/>
    <s v="NTR"/>
    <s v="12/04/19 19.58.26.0000"/>
    <s v="18/04/19 12.00.00.0000"/>
    <d v="2019-04-12T19:58:26"/>
    <d v="2019-04-18T12:00:00"/>
    <x v="3"/>
    <x v="0"/>
    <x v="0"/>
    <x v="0"/>
    <x v="1"/>
    <d v="1899-12-31T17:46:12"/>
    <x v="2"/>
    <s v="Non"/>
  </r>
  <r>
    <x v="17"/>
    <x v="4"/>
    <s v="CLI00021"/>
    <x v="0"/>
    <s v="PEST"/>
    <s v="12/04/19 20.03.17.0000"/>
    <s v="20/04/19 12.00.00.0000"/>
    <d v="2019-04-12T20:03:17"/>
    <d v="2019-04-20T12:00:00"/>
    <x v="2"/>
    <x v="1"/>
    <x v="0"/>
    <x v="0"/>
    <x v="1"/>
    <d v="1900-01-02T17:46:12"/>
    <x v="3"/>
    <s v="Non"/>
  </r>
  <r>
    <x v="513"/>
    <x v="4"/>
    <s v="CLI00079"/>
    <x v="3"/>
    <s v="PEST"/>
    <s v="12/04/19 20.06.26.0000"/>
    <s v="20/04/19 12.00.00.0000"/>
    <d v="2019-04-12T20:06:26"/>
    <d v="2019-04-20T12:00:00"/>
    <x v="2"/>
    <x v="1"/>
    <x v="2"/>
    <x v="2"/>
    <x v="1"/>
    <d v="1900-01-02T17:46:12"/>
    <x v="3"/>
    <s v="Non"/>
  </r>
  <r>
    <x v="702"/>
    <x v="12"/>
    <s v="CLI00009"/>
    <x v="8"/>
    <s v="NTR"/>
    <s v="12/04/19 20.10.31.0000"/>
    <s v="18/04/19 12.00.00.0000"/>
    <d v="2019-04-12T20:10:31"/>
    <d v="2019-04-18T12:00:00"/>
    <x v="3"/>
    <x v="0"/>
    <x v="3"/>
    <x v="4"/>
    <x v="1"/>
    <d v="1899-12-31T17:46:12"/>
    <x v="2"/>
    <s v="Non"/>
  </r>
  <r>
    <x v="196"/>
    <x v="6"/>
    <s v="CLI00083"/>
    <x v="11"/>
    <s v="PEST"/>
    <s v="12/04/19 20.12.04.0000"/>
    <s v="20/04/19 12.00.00.0000"/>
    <d v="2019-04-12T20:12:04"/>
    <d v="2019-04-20T12:00:00"/>
    <x v="2"/>
    <x v="1"/>
    <x v="2"/>
    <x v="2"/>
    <x v="1"/>
    <d v="1900-01-02T17:46:12"/>
    <x v="3"/>
    <s v="Non"/>
  </r>
  <r>
    <x v="217"/>
    <x v="4"/>
    <s v="CLI00087"/>
    <x v="4"/>
    <s v="PLLT"/>
    <s v="12/04/19 20.12.45.0000"/>
    <s v="20/04/19 12.00.00.0000"/>
    <d v="2019-04-12T20:12:45"/>
    <d v="2019-04-20T12:00:00"/>
    <x v="1"/>
    <x v="1"/>
    <x v="2"/>
    <x v="3"/>
    <x v="1"/>
    <d v="1900-01-02T17:46:12"/>
    <x v="3"/>
    <s v="Non"/>
  </r>
  <r>
    <x v="703"/>
    <x v="6"/>
    <s v="CLI00010"/>
    <x v="2"/>
    <s v="PEST"/>
    <s v="12/04/19 20.17.55.0000"/>
    <s v="20/04/19 12.00.00.0000"/>
    <d v="2019-04-12T20:17:55"/>
    <d v="2019-04-20T12:00:00"/>
    <x v="2"/>
    <x v="1"/>
    <x v="1"/>
    <x v="1"/>
    <x v="1"/>
    <d v="1900-01-02T17:46:12"/>
    <x v="3"/>
    <s v="Non"/>
  </r>
  <r>
    <x v="90"/>
    <x v="16"/>
    <s v="CLI00021"/>
    <x v="0"/>
    <s v="NTR"/>
    <s v="12/04/19 20.19.26.0000"/>
    <s v="18/04/19 12.00.00.0000"/>
    <d v="2019-04-12T20:19:26"/>
    <d v="2019-04-18T12:00:00"/>
    <x v="3"/>
    <x v="0"/>
    <x v="0"/>
    <x v="0"/>
    <x v="1"/>
    <d v="1899-12-31T17:46:12"/>
    <x v="2"/>
    <s v="Non"/>
  </r>
  <r>
    <x v="704"/>
    <x v="11"/>
    <s v="CLI00018"/>
    <x v="5"/>
    <s v="MTX"/>
    <s v="12/04/19 20.35.55.0000"/>
    <s v="15/04/19 12.00.00.0000"/>
    <d v="2019-04-12T20:35:55"/>
    <d v="2019-04-15T12:00:00"/>
    <x v="5"/>
    <x v="2"/>
    <x v="2"/>
    <x v="2"/>
    <x v="0"/>
    <d v="1899-12-30T00:00:00"/>
    <x v="0"/>
    <s v="Non"/>
  </r>
  <r>
    <x v="370"/>
    <x v="6"/>
    <s v="CLI00079"/>
    <x v="3"/>
    <s v="NTR"/>
    <s v="12/04/19 20.39.25.0000"/>
    <s v="18/04/19 12.00.00.0000"/>
    <d v="2019-04-12T20:39:25"/>
    <d v="2019-04-18T12:00:00"/>
    <x v="3"/>
    <x v="0"/>
    <x v="2"/>
    <x v="2"/>
    <x v="1"/>
    <d v="1899-12-31T17:46:12"/>
    <x v="2"/>
    <s v="Non"/>
  </r>
  <r>
    <x v="705"/>
    <x v="11"/>
    <s v="CLI00049"/>
    <x v="7"/>
    <s v="PLLT"/>
    <s v="12/04/19 20.53.13.0000"/>
    <s v="20/04/19 12.00.00.0000"/>
    <d v="2019-04-12T20:53:13"/>
    <d v="2019-04-20T12:00:00"/>
    <x v="1"/>
    <x v="1"/>
    <x v="3"/>
    <x v="4"/>
    <x v="1"/>
    <d v="1900-01-02T17:46:12"/>
    <x v="3"/>
    <s v="Non"/>
  </r>
  <r>
    <x v="192"/>
    <x v="3"/>
    <s v="CLI00079"/>
    <x v="3"/>
    <s v="SCR"/>
    <s v="12/04/19 20.53.53.0000"/>
    <s v="17/04/19 12.00.00.0000"/>
    <d v="2019-04-12T20:53:53"/>
    <d v="2019-04-17T12:00:00"/>
    <x v="7"/>
    <x v="0"/>
    <x v="2"/>
    <x v="2"/>
    <x v="1"/>
    <d v="1899-12-30T17:46:12"/>
    <x v="1"/>
    <s v="Non"/>
  </r>
  <r>
    <x v="706"/>
    <x v="16"/>
    <s v="CLI00009"/>
    <x v="8"/>
    <s v="MTX"/>
    <s v="12/04/19 20.56.30.0000"/>
    <s v="15/04/19 12.00.00.0000"/>
    <d v="2019-04-12T20:56:30"/>
    <d v="2019-04-15T12:00:00"/>
    <x v="5"/>
    <x v="2"/>
    <x v="3"/>
    <x v="4"/>
    <x v="0"/>
    <d v="1899-12-30T00:00:00"/>
    <x v="0"/>
    <s v="Non"/>
  </r>
  <r>
    <x v="24"/>
    <x v="13"/>
    <s v="CLI00049"/>
    <x v="7"/>
    <s v="NTR"/>
    <s v="12/04/19 21.01.09.0000"/>
    <s v="18/04/19 12.00.00.0000"/>
    <d v="2019-04-12T21:01:09"/>
    <d v="2019-04-18T12:00:00"/>
    <x v="3"/>
    <x v="0"/>
    <x v="3"/>
    <x v="4"/>
    <x v="1"/>
    <d v="1899-12-31T17:46:12"/>
    <x v="2"/>
    <s v="Non"/>
  </r>
  <r>
    <x v="57"/>
    <x v="3"/>
    <s v="CLI00021"/>
    <x v="0"/>
    <s v="BACT"/>
    <s v="12/04/19 21.02.23.0000"/>
    <s v="17/04/19 12.00.00.0000"/>
    <d v="2019-04-12T21:02:23"/>
    <d v="2019-04-17T12:00:00"/>
    <x v="6"/>
    <x v="3"/>
    <x v="0"/>
    <x v="0"/>
    <x v="1"/>
    <d v="1899-12-30T17:46:12"/>
    <x v="1"/>
    <s v="Non"/>
  </r>
  <r>
    <x v="707"/>
    <x v="10"/>
    <s v="CLI00034"/>
    <x v="13"/>
    <s v="PEST"/>
    <s v="12/04/19 21.06.10.0000"/>
    <s v="20/04/19 12.00.00.0000"/>
    <d v="2019-04-12T21:06:10"/>
    <d v="2019-04-20T12:00:00"/>
    <x v="2"/>
    <x v="1"/>
    <x v="3"/>
    <x v="4"/>
    <x v="1"/>
    <d v="1900-01-02T17:46:12"/>
    <x v="3"/>
    <s v="Non"/>
  </r>
  <r>
    <x v="708"/>
    <x v="12"/>
    <s v="CLI00087"/>
    <x v="4"/>
    <s v="NTR"/>
    <s v="15/04/19 06.43.18.0000"/>
    <s v="18/04/19 12.00.00.0000"/>
    <d v="2019-04-15T06:43:18"/>
    <d v="2019-04-18T12:00:00"/>
    <x v="3"/>
    <x v="0"/>
    <x v="2"/>
    <x v="3"/>
    <x v="1"/>
    <d v="1899-12-31T17:46:12"/>
    <x v="2"/>
    <s v="Non"/>
  </r>
  <r>
    <x v="709"/>
    <x v="18"/>
    <s v="CLI00049"/>
    <x v="7"/>
    <s v="MTX"/>
    <s v="15/04/19 06.45.37.0000"/>
    <s v="16/04/19 12.00.00.0000"/>
    <d v="2019-04-15T06:45:37"/>
    <d v="2019-04-16T12:00:00"/>
    <x v="5"/>
    <x v="2"/>
    <x v="3"/>
    <x v="4"/>
    <x v="0"/>
    <d v="1899-12-30T00:00:00"/>
    <x v="0"/>
    <s v="Non"/>
  </r>
  <r>
    <x v="480"/>
    <x v="9"/>
    <s v="CLI00021"/>
    <x v="0"/>
    <s v="NTR"/>
    <s v="15/04/19 06.51.20.0000"/>
    <s v="18/04/19 12.00.00.0000"/>
    <d v="2019-04-15T06:51:20"/>
    <d v="2019-04-18T12:00:00"/>
    <x v="3"/>
    <x v="0"/>
    <x v="0"/>
    <x v="0"/>
    <x v="1"/>
    <d v="1899-12-31T17:46:12"/>
    <x v="2"/>
    <s v="Non"/>
  </r>
  <r>
    <x v="258"/>
    <x v="3"/>
    <s v="CLI00020"/>
    <x v="6"/>
    <s v="NTR"/>
    <s v="15/04/19 06.52.43.0000"/>
    <s v="18/04/19 12.00.00.0000"/>
    <d v="2019-04-15T06:52:43"/>
    <d v="2019-04-18T12:00:00"/>
    <x v="3"/>
    <x v="0"/>
    <x v="2"/>
    <x v="2"/>
    <x v="1"/>
    <d v="1899-12-31T17:46:12"/>
    <x v="2"/>
    <s v="Non"/>
  </r>
  <r>
    <x v="66"/>
    <x v="12"/>
    <s v="CLI00021"/>
    <x v="0"/>
    <s v="MTX"/>
    <s v="15/04/19 06.53.12.0000"/>
    <s v="16/04/19 12.00.00.0000"/>
    <d v="2019-04-15T06:53:12"/>
    <d v="2019-04-16T12:00:00"/>
    <x v="5"/>
    <x v="2"/>
    <x v="0"/>
    <x v="0"/>
    <x v="0"/>
    <d v="1899-12-30T00:00:00"/>
    <x v="0"/>
    <s v="Non"/>
  </r>
  <r>
    <x v="710"/>
    <x v="3"/>
    <s v="CLI00043"/>
    <x v="1"/>
    <s v="SCR"/>
    <s v="15/04/19 06.54.44.0000"/>
    <s v="17/04/19 12.00.00.0000"/>
    <d v="2019-04-15T06:54:44"/>
    <d v="2019-04-17T12:00:00"/>
    <x v="7"/>
    <x v="0"/>
    <x v="0"/>
    <x v="0"/>
    <x v="1"/>
    <d v="1899-12-30T17:46:12"/>
    <x v="1"/>
    <s v="Non"/>
  </r>
  <r>
    <x v="21"/>
    <x v="3"/>
    <s v="CLI00020"/>
    <x v="6"/>
    <s v="NTR"/>
    <s v="15/04/19 06.56.47.0000"/>
    <s v="18/04/19 12.00.00.0000"/>
    <d v="2019-04-15T06:56:47"/>
    <d v="2019-04-18T12:00:00"/>
    <x v="3"/>
    <x v="0"/>
    <x v="2"/>
    <x v="2"/>
    <x v="1"/>
    <d v="1899-12-31T17:46:12"/>
    <x v="2"/>
    <s v="Non"/>
  </r>
  <r>
    <x v="711"/>
    <x v="18"/>
    <s v="CLI00040"/>
    <x v="9"/>
    <s v="SCR"/>
    <s v="15/04/19 07.01.16.0000"/>
    <s v="17/04/19 12.00.00.0000"/>
    <d v="2019-04-15T07:01:16"/>
    <d v="2019-04-17T12:00:00"/>
    <x v="7"/>
    <x v="0"/>
    <x v="3"/>
    <x v="5"/>
    <x v="1"/>
    <d v="1899-12-30T17:46:12"/>
    <x v="1"/>
    <s v="Non"/>
  </r>
  <r>
    <x v="372"/>
    <x v="3"/>
    <s v="CLI00010"/>
    <x v="2"/>
    <s v="NTR"/>
    <s v="15/04/19 07.02.32.0000"/>
    <s v="18/04/19 12.00.00.0000"/>
    <d v="2019-04-15T07:02:32"/>
    <d v="2019-04-18T12:00:00"/>
    <x v="3"/>
    <x v="0"/>
    <x v="1"/>
    <x v="1"/>
    <x v="1"/>
    <d v="1899-12-31T17:46:12"/>
    <x v="2"/>
    <s v="Non"/>
  </r>
  <r>
    <x v="712"/>
    <x v="12"/>
    <s v="CLI00078"/>
    <x v="12"/>
    <s v="MTX"/>
    <s v="15/04/19 07.04.02.0000"/>
    <s v="16/04/19 12.00.00.0000"/>
    <d v="2019-04-15T07:04:02"/>
    <d v="2019-04-16T12:00:00"/>
    <x v="5"/>
    <x v="2"/>
    <x v="2"/>
    <x v="0"/>
    <x v="0"/>
    <d v="1899-12-30T00:00:00"/>
    <x v="0"/>
    <s v="Non"/>
  </r>
  <r>
    <x v="473"/>
    <x v="4"/>
    <s v="CLI00083"/>
    <x v="11"/>
    <s v="OGM"/>
    <s v="15/04/19 07.05.45.0000"/>
    <s v="24/04/19 12.00.00.0000"/>
    <d v="2019-04-15T07:05:45"/>
    <d v="2019-04-24T12:00:00"/>
    <x v="0"/>
    <x v="0"/>
    <x v="2"/>
    <x v="2"/>
    <x v="1"/>
    <d v="1900-01-06T17:46:12"/>
    <x v="3"/>
    <s v="Non"/>
  </r>
  <r>
    <x v="123"/>
    <x v="3"/>
    <s v="CLI00043"/>
    <x v="1"/>
    <s v="MTX"/>
    <s v="15/04/19 07.06.01.0000"/>
    <s v="16/04/19 12.00.00.0000"/>
    <d v="2019-04-15T07:06:01"/>
    <d v="2019-04-16T12:00:00"/>
    <x v="5"/>
    <x v="2"/>
    <x v="0"/>
    <x v="0"/>
    <x v="0"/>
    <d v="1899-12-30T00:00:00"/>
    <x v="0"/>
    <s v="Non"/>
  </r>
  <r>
    <x v="68"/>
    <x v="3"/>
    <s v="CLI00043"/>
    <x v="1"/>
    <s v="NTR"/>
    <s v="15/04/19 07.07.43.0000"/>
    <s v="18/04/19 12.00.00.0000"/>
    <d v="2019-04-15T07:07:43"/>
    <d v="2019-04-18T12:00:00"/>
    <x v="3"/>
    <x v="0"/>
    <x v="0"/>
    <x v="0"/>
    <x v="1"/>
    <d v="1899-12-31T17:46:12"/>
    <x v="2"/>
    <s v="Non"/>
  </r>
  <r>
    <x v="713"/>
    <x v="18"/>
    <s v="CLI00049"/>
    <x v="7"/>
    <s v="OGM"/>
    <s v="15/04/19 07.11.07.0000"/>
    <s v="24/04/19 12.00.00.0000"/>
    <d v="2019-04-15T07:11:07"/>
    <d v="2019-04-24T12:00:00"/>
    <x v="0"/>
    <x v="0"/>
    <x v="3"/>
    <x v="4"/>
    <x v="1"/>
    <d v="1900-01-06T17:46:12"/>
    <x v="3"/>
    <s v="Non"/>
  </r>
  <r>
    <x v="714"/>
    <x v="6"/>
    <s v="CLI00010"/>
    <x v="2"/>
    <s v="OGM"/>
    <s v="15/04/19 07.11.39.0000"/>
    <s v="24/04/19 12.00.00.0000"/>
    <d v="2019-04-15T07:11:39"/>
    <d v="2019-04-24T12:00:00"/>
    <x v="0"/>
    <x v="0"/>
    <x v="1"/>
    <x v="1"/>
    <x v="1"/>
    <d v="1900-01-06T17:46:12"/>
    <x v="3"/>
    <s v="Non"/>
  </r>
  <r>
    <x v="715"/>
    <x v="12"/>
    <s v="CLI00009"/>
    <x v="8"/>
    <s v="OGM"/>
    <s v="15/04/19 07.12.06.0000"/>
    <s v="24/04/19 12.00.00.0000"/>
    <d v="2019-04-15T07:12:06"/>
    <d v="2019-04-24T12:00:00"/>
    <x v="0"/>
    <x v="0"/>
    <x v="3"/>
    <x v="4"/>
    <x v="1"/>
    <d v="1900-01-06T17:46:12"/>
    <x v="3"/>
    <s v="Non"/>
  </r>
  <r>
    <x v="184"/>
    <x v="3"/>
    <s v="CLI00021"/>
    <x v="0"/>
    <s v="PEST"/>
    <s v="15/04/19 07.12.30.0000"/>
    <s v="22/04/19 12.00.00.0000"/>
    <d v="2019-04-15T07:12:30"/>
    <d v="2019-04-22T12:00:00"/>
    <x v="2"/>
    <x v="1"/>
    <x v="0"/>
    <x v="0"/>
    <x v="1"/>
    <d v="1900-01-04T17:46:12"/>
    <x v="3"/>
    <s v="Non"/>
  </r>
  <r>
    <x v="716"/>
    <x v="17"/>
    <s v="CLI00007"/>
    <x v="14"/>
    <s v="NTR"/>
    <s v="15/04/19 07.12.40.0000"/>
    <s v="18/04/19 12.00.00.0000"/>
    <d v="2019-04-15T07:12:40"/>
    <d v="2019-04-18T12:00:00"/>
    <x v="3"/>
    <x v="0"/>
    <x v="2"/>
    <x v="3"/>
    <x v="1"/>
    <d v="1899-12-31T17:46:12"/>
    <x v="2"/>
    <s v="Non"/>
  </r>
  <r>
    <x v="717"/>
    <x v="18"/>
    <s v="CLI00009"/>
    <x v="8"/>
    <s v="OGM"/>
    <s v="15/04/19 07.13.41.0000"/>
    <s v="24/04/19 12.00.00.0000"/>
    <d v="2019-04-15T07:13:41"/>
    <d v="2019-04-24T12:00:00"/>
    <x v="0"/>
    <x v="0"/>
    <x v="3"/>
    <x v="4"/>
    <x v="1"/>
    <d v="1900-01-06T17:46:12"/>
    <x v="3"/>
    <s v="Non"/>
  </r>
  <r>
    <x v="718"/>
    <x v="18"/>
    <s v="CLI00049"/>
    <x v="7"/>
    <s v="OGM"/>
    <s v="15/04/19 07.14.06.0000"/>
    <s v="24/04/19 12.00.00.0000"/>
    <d v="2019-04-15T07:14:06"/>
    <d v="2019-04-24T12:00:00"/>
    <x v="0"/>
    <x v="0"/>
    <x v="3"/>
    <x v="4"/>
    <x v="1"/>
    <d v="1900-01-06T17:46:12"/>
    <x v="3"/>
    <s v="Non"/>
  </r>
  <r>
    <x v="120"/>
    <x v="3"/>
    <s v="CLI00083"/>
    <x v="11"/>
    <s v="BACT"/>
    <s v="15/04/19 07.14.14.0000"/>
    <s v="17/04/19 12.00.00.0000"/>
    <d v="2019-04-15T07:14:14"/>
    <d v="2019-04-17T12:00:00"/>
    <x v="6"/>
    <x v="3"/>
    <x v="2"/>
    <x v="2"/>
    <x v="1"/>
    <d v="1899-12-30T17:46:12"/>
    <x v="1"/>
    <s v="Non"/>
  </r>
  <r>
    <x v="719"/>
    <x v="18"/>
    <s v="CLI00018"/>
    <x v="5"/>
    <s v="MTX"/>
    <s v="15/04/19 07.14.43.0000"/>
    <s v="16/04/19 12.00.00.0000"/>
    <d v="2019-04-15T07:14:43"/>
    <d v="2019-04-16T12:00:00"/>
    <x v="5"/>
    <x v="2"/>
    <x v="2"/>
    <x v="2"/>
    <x v="0"/>
    <d v="1899-12-30T00:00:00"/>
    <x v="0"/>
    <s v="Non"/>
  </r>
  <r>
    <x v="504"/>
    <x v="12"/>
    <s v="CLI00021"/>
    <x v="0"/>
    <s v="OGM"/>
    <s v="15/04/19 07.15.11.0000"/>
    <s v="24/04/19 12.00.00.0000"/>
    <d v="2019-04-15T07:15:11"/>
    <d v="2019-04-24T12:00:00"/>
    <x v="0"/>
    <x v="0"/>
    <x v="0"/>
    <x v="0"/>
    <x v="1"/>
    <d v="1900-01-06T17:46:12"/>
    <x v="3"/>
    <s v="Non"/>
  </r>
  <r>
    <x v="578"/>
    <x v="3"/>
    <s v="CLI00020"/>
    <x v="6"/>
    <s v="MTX"/>
    <s v="15/04/19 07.15.14.0000"/>
    <s v="16/04/19 12.00.00.0000"/>
    <d v="2019-04-15T07:15:14"/>
    <d v="2019-04-16T12:00:00"/>
    <x v="5"/>
    <x v="2"/>
    <x v="2"/>
    <x v="2"/>
    <x v="0"/>
    <d v="1899-12-30T00:00:00"/>
    <x v="0"/>
    <s v="Non"/>
  </r>
  <r>
    <x v="720"/>
    <x v="3"/>
    <s v="CLI00010"/>
    <x v="2"/>
    <s v="PEST"/>
    <s v="15/04/19 07.16.52.0000"/>
    <s v="22/04/19 12.00.00.0000"/>
    <d v="2019-04-15T07:16:52"/>
    <d v="2019-04-22T12:00:00"/>
    <x v="2"/>
    <x v="1"/>
    <x v="1"/>
    <x v="1"/>
    <x v="1"/>
    <d v="1900-01-04T17:46:12"/>
    <x v="3"/>
    <s v="Non"/>
  </r>
  <r>
    <x v="721"/>
    <x v="18"/>
    <s v="CLI00049"/>
    <x v="7"/>
    <s v="OGM"/>
    <s v="15/04/19 07.17.13.0000"/>
    <s v="24/04/19 12.00.00.0000"/>
    <d v="2019-04-15T07:17:13"/>
    <d v="2019-04-24T12:00:00"/>
    <x v="0"/>
    <x v="0"/>
    <x v="3"/>
    <x v="4"/>
    <x v="1"/>
    <d v="1900-01-06T17:46:12"/>
    <x v="3"/>
    <s v="Non"/>
  </r>
  <r>
    <x v="21"/>
    <x v="3"/>
    <s v="CLI00020"/>
    <x v="6"/>
    <s v="SCR"/>
    <s v="15/04/19 07.18.18.0000"/>
    <s v="17/04/19 12.00.00.0000"/>
    <d v="2019-04-15T07:18:18"/>
    <d v="2019-04-17T12:00:00"/>
    <x v="7"/>
    <x v="0"/>
    <x v="2"/>
    <x v="2"/>
    <x v="1"/>
    <d v="1899-12-30T17:46:12"/>
    <x v="1"/>
    <s v="Non"/>
  </r>
  <r>
    <x v="474"/>
    <x v="18"/>
    <s v="CLI00049"/>
    <x v="7"/>
    <s v="NTR"/>
    <s v="15/04/19 07.18.24.0000"/>
    <s v="18/04/19 12.00.00.0000"/>
    <d v="2019-04-15T07:18:24"/>
    <d v="2019-04-18T12:00:00"/>
    <x v="3"/>
    <x v="0"/>
    <x v="3"/>
    <x v="4"/>
    <x v="1"/>
    <d v="1899-12-31T17:46:12"/>
    <x v="2"/>
    <s v="Non"/>
  </r>
  <r>
    <x v="722"/>
    <x v="3"/>
    <s v="CLI00020"/>
    <x v="6"/>
    <s v="NTR"/>
    <s v="15/04/19 07.18.42.0000"/>
    <s v="18/04/19 12.00.00.0000"/>
    <d v="2019-04-15T07:18:42"/>
    <d v="2019-04-18T12:00:00"/>
    <x v="3"/>
    <x v="0"/>
    <x v="2"/>
    <x v="2"/>
    <x v="1"/>
    <d v="1899-12-31T17:46:12"/>
    <x v="2"/>
    <s v="Non"/>
  </r>
  <r>
    <x v="723"/>
    <x v="3"/>
    <s v="CLI00021"/>
    <x v="0"/>
    <s v="PLLT"/>
    <s v="15/04/19 07.21.06.0000"/>
    <s v="22/04/19 12.00.00.0000"/>
    <d v="2019-04-15T07:21:06"/>
    <d v="2019-04-22T12:00:00"/>
    <x v="1"/>
    <x v="1"/>
    <x v="0"/>
    <x v="0"/>
    <x v="1"/>
    <d v="1900-01-04T17:46:12"/>
    <x v="3"/>
    <s v="Non"/>
  </r>
  <r>
    <x v="724"/>
    <x v="12"/>
    <s v="CLI00021"/>
    <x v="0"/>
    <s v="NTR"/>
    <s v="15/04/19 07.21.40.0000"/>
    <s v="18/04/19 12.00.00.0000"/>
    <d v="2019-04-15T07:21:40"/>
    <d v="2019-04-18T12:00:00"/>
    <x v="3"/>
    <x v="0"/>
    <x v="0"/>
    <x v="0"/>
    <x v="1"/>
    <d v="1899-12-31T17:46:12"/>
    <x v="2"/>
    <s v="Non"/>
  </r>
  <r>
    <x v="725"/>
    <x v="3"/>
    <s v="CLI00049"/>
    <x v="7"/>
    <s v="PLLT"/>
    <s v="15/04/19 07.22.10.0000"/>
    <s v="22/04/19 12.00.00.0000"/>
    <d v="2019-04-15T07:22:10"/>
    <d v="2019-04-22T12:00:00"/>
    <x v="1"/>
    <x v="1"/>
    <x v="3"/>
    <x v="4"/>
    <x v="1"/>
    <d v="1900-01-04T17:46:12"/>
    <x v="3"/>
    <s v="Non"/>
  </r>
  <r>
    <x v="554"/>
    <x v="4"/>
    <s v="CLI00079"/>
    <x v="3"/>
    <s v="PLLT"/>
    <s v="15/04/19 07.22.50.0000"/>
    <s v="22/04/19 12.00.00.0000"/>
    <d v="2019-04-15T07:22:50"/>
    <d v="2019-04-22T12:00:00"/>
    <x v="1"/>
    <x v="1"/>
    <x v="2"/>
    <x v="2"/>
    <x v="1"/>
    <d v="1900-01-04T17:46:12"/>
    <x v="3"/>
    <s v="Non"/>
  </r>
  <r>
    <x v="425"/>
    <x v="3"/>
    <s v="CLI00079"/>
    <x v="3"/>
    <s v="PEST"/>
    <s v="15/04/19 07.22.51.0000"/>
    <s v="22/04/19 12.00.00.0000"/>
    <d v="2019-04-15T07:22:51"/>
    <d v="2019-04-22T12:00:00"/>
    <x v="2"/>
    <x v="1"/>
    <x v="2"/>
    <x v="2"/>
    <x v="1"/>
    <d v="1900-01-04T17:46:12"/>
    <x v="3"/>
    <s v="Non"/>
  </r>
  <r>
    <x v="704"/>
    <x v="5"/>
    <s v="CLI00018"/>
    <x v="5"/>
    <s v="PLLT"/>
    <s v="15/04/19 07.23.34.0000"/>
    <s v="22/04/19 12.00.00.0000"/>
    <d v="2019-04-15T07:23:34"/>
    <d v="2019-04-22T12:00:00"/>
    <x v="1"/>
    <x v="1"/>
    <x v="2"/>
    <x v="2"/>
    <x v="1"/>
    <d v="1900-01-04T17:46:12"/>
    <x v="3"/>
    <s v="Non"/>
  </r>
  <r>
    <x v="726"/>
    <x v="6"/>
    <s v="CLI00021"/>
    <x v="0"/>
    <s v="NTR"/>
    <s v="15/04/19 07.25.32.0000"/>
    <s v="18/04/19 12.00.00.0000"/>
    <d v="2019-04-15T07:25:32"/>
    <d v="2019-04-18T12:00:00"/>
    <x v="3"/>
    <x v="0"/>
    <x v="0"/>
    <x v="0"/>
    <x v="1"/>
    <d v="1899-12-31T17:46:12"/>
    <x v="2"/>
    <s v="Non"/>
  </r>
  <r>
    <x v="727"/>
    <x v="22"/>
    <s v="CLI00007"/>
    <x v="14"/>
    <s v="PLLT"/>
    <s v="15/04/19 07.25.58.0000"/>
    <s v="22/04/19 12.00.00.0000"/>
    <d v="2019-04-15T07:25:58"/>
    <d v="2019-04-22T12:00:00"/>
    <x v="1"/>
    <x v="1"/>
    <x v="2"/>
    <x v="3"/>
    <x v="1"/>
    <d v="1900-01-04T17:46:12"/>
    <x v="3"/>
    <s v="Non"/>
  </r>
  <r>
    <x v="242"/>
    <x v="3"/>
    <s v="CLI00083"/>
    <x v="11"/>
    <s v="PLLT"/>
    <s v="15/04/19 07.26.15.0000"/>
    <s v="22/04/19 12.00.00.0000"/>
    <d v="2019-04-15T07:26:15"/>
    <d v="2019-04-22T12:00:00"/>
    <x v="1"/>
    <x v="1"/>
    <x v="2"/>
    <x v="2"/>
    <x v="1"/>
    <d v="1900-01-04T17:46:12"/>
    <x v="3"/>
    <s v="Non"/>
  </r>
  <r>
    <x v="728"/>
    <x v="13"/>
    <s v="CLI00049"/>
    <x v="7"/>
    <s v="MTX"/>
    <s v="15/04/19 07.27.38.0000"/>
    <s v="16/04/19 12.00.00.0000"/>
    <d v="2019-04-15T07:27:38"/>
    <d v="2019-04-16T12:00:00"/>
    <x v="5"/>
    <x v="2"/>
    <x v="3"/>
    <x v="4"/>
    <x v="0"/>
    <d v="1899-12-30T00:00:00"/>
    <x v="0"/>
    <s v="Non"/>
  </r>
  <r>
    <x v="505"/>
    <x v="3"/>
    <s v="CLI00079"/>
    <x v="3"/>
    <s v="PLLT"/>
    <s v="15/04/19 07.27.41.0000"/>
    <s v="22/04/19 12.00.00.0000"/>
    <d v="2019-04-15T07:27:41"/>
    <d v="2019-04-22T12:00:00"/>
    <x v="1"/>
    <x v="1"/>
    <x v="2"/>
    <x v="2"/>
    <x v="1"/>
    <d v="1900-01-04T17:46:12"/>
    <x v="3"/>
    <s v="Non"/>
  </r>
  <r>
    <x v="282"/>
    <x v="12"/>
    <s v="CLI00021"/>
    <x v="0"/>
    <s v="PLLT"/>
    <s v="15/04/19 07.27.44.0000"/>
    <s v="22/04/19 12.00.00.0000"/>
    <d v="2019-04-15T07:27:44"/>
    <d v="2019-04-22T12:00:00"/>
    <x v="1"/>
    <x v="1"/>
    <x v="0"/>
    <x v="0"/>
    <x v="1"/>
    <d v="1900-01-04T17:46:12"/>
    <x v="3"/>
    <s v="Non"/>
  </r>
  <r>
    <x v="634"/>
    <x v="3"/>
    <s v="CLI00079"/>
    <x v="3"/>
    <s v="MTX"/>
    <s v="15/04/19 07.28.22.0000"/>
    <s v="16/04/19 12.00.00.0000"/>
    <d v="2019-04-15T07:28:22"/>
    <d v="2019-04-16T12:00:00"/>
    <x v="5"/>
    <x v="2"/>
    <x v="2"/>
    <x v="2"/>
    <x v="0"/>
    <d v="1899-12-30T00:00:00"/>
    <x v="0"/>
    <s v="Non"/>
  </r>
  <r>
    <x v="729"/>
    <x v="12"/>
    <s v="CLI00021"/>
    <x v="0"/>
    <s v="MTX"/>
    <s v="15/04/19 07.29.10.0000"/>
    <s v="16/04/19 12.00.00.0000"/>
    <d v="2019-04-15T07:29:10"/>
    <d v="2019-04-16T12:00:00"/>
    <x v="5"/>
    <x v="2"/>
    <x v="0"/>
    <x v="0"/>
    <x v="0"/>
    <d v="1899-12-30T00:00:00"/>
    <x v="0"/>
    <s v="Non"/>
  </r>
  <r>
    <x v="73"/>
    <x v="12"/>
    <s v="CLI00021"/>
    <x v="0"/>
    <s v="MTX"/>
    <s v="15/04/19 07.29.28.0000"/>
    <s v="16/04/19 12.00.00.0000"/>
    <d v="2019-04-15T07:29:28"/>
    <d v="2019-04-16T12:00:00"/>
    <x v="5"/>
    <x v="2"/>
    <x v="0"/>
    <x v="0"/>
    <x v="0"/>
    <d v="1899-12-30T00:00:00"/>
    <x v="0"/>
    <s v="Non"/>
  </r>
  <r>
    <x v="381"/>
    <x v="6"/>
    <s v="CLI00010"/>
    <x v="2"/>
    <s v="NTR"/>
    <s v="15/04/19 07.29.55.0000"/>
    <s v="18/04/19 12.00.00.0000"/>
    <d v="2019-04-15T07:29:55"/>
    <d v="2019-04-18T12:00:00"/>
    <x v="3"/>
    <x v="0"/>
    <x v="1"/>
    <x v="1"/>
    <x v="1"/>
    <d v="1899-12-31T17:46:12"/>
    <x v="2"/>
    <s v="Non"/>
  </r>
  <r>
    <x v="246"/>
    <x v="8"/>
    <s v="CLI00079"/>
    <x v="3"/>
    <s v="PEST"/>
    <s v="15/04/19 07.30.13.0000"/>
    <s v="22/04/19 12.00.00.0000"/>
    <d v="2019-04-15T07:30:13"/>
    <d v="2019-04-22T12:00:00"/>
    <x v="2"/>
    <x v="1"/>
    <x v="2"/>
    <x v="2"/>
    <x v="1"/>
    <d v="1900-01-04T17:46:12"/>
    <x v="3"/>
    <s v="Non"/>
  </r>
  <r>
    <x v="271"/>
    <x v="20"/>
    <s v="CLI00007"/>
    <x v="14"/>
    <s v="PEST"/>
    <s v="15/04/19 07.31.17.0000"/>
    <s v="22/04/19 12.00.00.0000"/>
    <d v="2019-04-15T07:31:17"/>
    <d v="2019-04-22T12:00:00"/>
    <x v="2"/>
    <x v="1"/>
    <x v="2"/>
    <x v="3"/>
    <x v="1"/>
    <d v="1900-01-04T17:46:12"/>
    <x v="3"/>
    <s v="Non"/>
  </r>
  <r>
    <x v="730"/>
    <x v="6"/>
    <s v="CLI00021"/>
    <x v="0"/>
    <s v="PEST"/>
    <s v="15/04/19 07.31.40.0000"/>
    <s v="22/04/19 12.00.00.0000"/>
    <d v="2019-04-15T07:31:40"/>
    <d v="2019-04-22T12:00:00"/>
    <x v="2"/>
    <x v="1"/>
    <x v="0"/>
    <x v="0"/>
    <x v="1"/>
    <d v="1900-01-04T17:46:12"/>
    <x v="3"/>
    <s v="Non"/>
  </r>
  <r>
    <x v="731"/>
    <x v="18"/>
    <s v="CLI00040"/>
    <x v="9"/>
    <s v="PEST"/>
    <s v="15/04/19 07.31.41.0000"/>
    <s v="22/04/19 12.00.00.0000"/>
    <d v="2019-04-15T07:31:41"/>
    <d v="2019-04-22T12:00:00"/>
    <x v="2"/>
    <x v="1"/>
    <x v="3"/>
    <x v="5"/>
    <x v="1"/>
    <d v="1900-01-04T17:46:12"/>
    <x v="3"/>
    <s v="Non"/>
  </r>
  <r>
    <x v="732"/>
    <x v="18"/>
    <s v="CLI00049"/>
    <x v="7"/>
    <s v="NTR"/>
    <s v="15/04/19 07.32.12.0000"/>
    <s v="18/04/19 12.00.00.0000"/>
    <d v="2019-04-15T07:32:12"/>
    <d v="2019-04-18T12:00:00"/>
    <x v="3"/>
    <x v="0"/>
    <x v="3"/>
    <x v="4"/>
    <x v="1"/>
    <d v="1899-12-31T17:46:12"/>
    <x v="2"/>
    <s v="Non"/>
  </r>
  <r>
    <x v="733"/>
    <x v="3"/>
    <s v="CLI00021"/>
    <x v="0"/>
    <s v="PEST"/>
    <s v="15/04/19 07.32.18.0000"/>
    <s v="22/04/19 12.00.00.0000"/>
    <d v="2019-04-15T07:32:18"/>
    <d v="2019-04-22T12:00:00"/>
    <x v="2"/>
    <x v="1"/>
    <x v="0"/>
    <x v="0"/>
    <x v="1"/>
    <d v="1900-01-04T17:46:12"/>
    <x v="3"/>
    <s v="Non"/>
  </r>
  <r>
    <x v="734"/>
    <x v="0"/>
    <s v="CLI00049"/>
    <x v="7"/>
    <s v="PEST"/>
    <s v="15/04/19 07.32.31.0000"/>
    <s v="22/04/19 12.00.00.0000"/>
    <d v="2019-04-15T07:32:31"/>
    <d v="2019-04-22T12:00:00"/>
    <x v="2"/>
    <x v="1"/>
    <x v="3"/>
    <x v="4"/>
    <x v="1"/>
    <d v="1900-01-04T17:46:12"/>
    <x v="3"/>
    <s v="Non"/>
  </r>
  <r>
    <x v="735"/>
    <x v="3"/>
    <s v="CLI00049"/>
    <x v="7"/>
    <s v="NTR"/>
    <s v="15/04/19 07.32.37.0000"/>
    <s v="18/04/19 12.00.00.0000"/>
    <d v="2019-04-15T07:32:37"/>
    <d v="2019-04-18T12:00:00"/>
    <x v="3"/>
    <x v="0"/>
    <x v="3"/>
    <x v="4"/>
    <x v="1"/>
    <d v="1899-12-31T17:46:12"/>
    <x v="2"/>
    <s v="Non"/>
  </r>
  <r>
    <x v="736"/>
    <x v="3"/>
    <s v="CLI00021"/>
    <x v="0"/>
    <s v="PEST"/>
    <s v="15/04/19 07.32.49.0000"/>
    <s v="22/04/19 12.00.00.0000"/>
    <d v="2019-04-15T07:32:49"/>
    <d v="2019-04-22T12:00:00"/>
    <x v="2"/>
    <x v="1"/>
    <x v="0"/>
    <x v="0"/>
    <x v="1"/>
    <d v="1900-01-04T17:46:12"/>
    <x v="3"/>
    <s v="Non"/>
  </r>
  <r>
    <x v="350"/>
    <x v="4"/>
    <s v="CLI00079"/>
    <x v="3"/>
    <s v="PEST"/>
    <s v="15/04/19 07.33.15.0000"/>
    <s v="22/04/19 12.00.00.0000"/>
    <d v="2019-04-15T07:33:15"/>
    <d v="2019-04-22T12:00:00"/>
    <x v="2"/>
    <x v="1"/>
    <x v="2"/>
    <x v="2"/>
    <x v="1"/>
    <d v="1900-01-04T17:46:12"/>
    <x v="3"/>
    <s v="Non"/>
  </r>
  <r>
    <x v="292"/>
    <x v="6"/>
    <s v="CLI00021"/>
    <x v="0"/>
    <s v="PEST"/>
    <s v="15/04/19 07.33.23.0000"/>
    <s v="22/04/19 12.00.00.0000"/>
    <d v="2019-04-15T07:33:23"/>
    <d v="2019-04-22T12:00:00"/>
    <x v="2"/>
    <x v="1"/>
    <x v="0"/>
    <x v="0"/>
    <x v="1"/>
    <d v="1900-01-04T17:46:12"/>
    <x v="3"/>
    <s v="Non"/>
  </r>
  <r>
    <x v="737"/>
    <x v="7"/>
    <s v="CLI00021"/>
    <x v="0"/>
    <s v="PEST"/>
    <s v="15/04/19 07.33.38.0000"/>
    <s v="22/04/19 12.00.00.0000"/>
    <d v="2019-04-15T07:33:38"/>
    <d v="2019-04-22T12:00:00"/>
    <x v="2"/>
    <x v="1"/>
    <x v="0"/>
    <x v="0"/>
    <x v="1"/>
    <d v="1900-01-04T17:46:12"/>
    <x v="3"/>
    <s v="Non"/>
  </r>
  <r>
    <x v="738"/>
    <x v="18"/>
    <s v="CLI00049"/>
    <x v="7"/>
    <s v="OGM"/>
    <s v="15/04/19 07.34.05.0000"/>
    <s v="24/04/19 12.00.00.0000"/>
    <d v="2019-04-15T07:34:05"/>
    <d v="2019-04-24T12:00:00"/>
    <x v="0"/>
    <x v="0"/>
    <x v="3"/>
    <x v="4"/>
    <x v="1"/>
    <d v="1900-01-06T17:46:12"/>
    <x v="3"/>
    <s v="Non"/>
  </r>
  <r>
    <x v="739"/>
    <x v="3"/>
    <s v="CLI00043"/>
    <x v="1"/>
    <s v="NTR"/>
    <s v="15/04/19 07.34.08.0000"/>
    <s v="18/04/19 12.00.00.0000"/>
    <d v="2019-04-15T07:34:08"/>
    <d v="2019-04-18T12:00:00"/>
    <x v="3"/>
    <x v="0"/>
    <x v="0"/>
    <x v="0"/>
    <x v="1"/>
    <d v="1899-12-31T17:46:12"/>
    <x v="2"/>
    <s v="Non"/>
  </r>
  <r>
    <x v="454"/>
    <x v="18"/>
    <s v="CLI00018"/>
    <x v="5"/>
    <s v="NTR"/>
    <s v="15/04/19 07.34.20.0000"/>
    <s v="18/04/19 12.00.00.0000"/>
    <d v="2019-04-15T07:34:20"/>
    <d v="2019-04-18T12:00:00"/>
    <x v="3"/>
    <x v="0"/>
    <x v="2"/>
    <x v="2"/>
    <x v="1"/>
    <d v="1899-12-31T17:46:12"/>
    <x v="2"/>
    <s v="Non"/>
  </r>
  <r>
    <x v="631"/>
    <x v="18"/>
    <s v="CLI00009"/>
    <x v="8"/>
    <s v="PEST"/>
    <s v="15/04/19 07.34.48.0000"/>
    <s v="22/04/19 12.00.00.0000"/>
    <d v="2019-04-15T07:34:48"/>
    <d v="2019-04-22T12:00:00"/>
    <x v="2"/>
    <x v="1"/>
    <x v="3"/>
    <x v="4"/>
    <x v="1"/>
    <d v="1900-01-04T17:46:12"/>
    <x v="3"/>
    <s v="Non"/>
  </r>
  <r>
    <x v="740"/>
    <x v="10"/>
    <s v="CLI00009"/>
    <x v="8"/>
    <s v="PEST"/>
    <s v="15/04/19 07.34.54.0000"/>
    <s v="22/04/19 12.00.00.0000"/>
    <d v="2019-04-15T07:34:54"/>
    <d v="2019-04-22T12:00:00"/>
    <x v="2"/>
    <x v="1"/>
    <x v="3"/>
    <x v="4"/>
    <x v="1"/>
    <d v="1900-01-04T17:46:12"/>
    <x v="3"/>
    <s v="Non"/>
  </r>
  <r>
    <x v="741"/>
    <x v="18"/>
    <s v="CLI00018"/>
    <x v="5"/>
    <s v="NTR"/>
    <s v="15/04/19 07.35.31.0000"/>
    <s v="18/04/19 12.00.00.0000"/>
    <d v="2019-04-15T07:35:31"/>
    <d v="2019-04-18T12:00:00"/>
    <x v="3"/>
    <x v="0"/>
    <x v="2"/>
    <x v="2"/>
    <x v="1"/>
    <d v="1899-12-31T17:46:12"/>
    <x v="2"/>
    <s v="Non"/>
  </r>
  <r>
    <x v="598"/>
    <x v="3"/>
    <s v="CLI00010"/>
    <x v="2"/>
    <s v="MTX"/>
    <s v="15/04/19 07.36.02.0000"/>
    <s v="16/04/19 12.00.00.0000"/>
    <d v="2019-04-15T07:36:02"/>
    <d v="2019-04-16T12:00:00"/>
    <x v="5"/>
    <x v="2"/>
    <x v="1"/>
    <x v="1"/>
    <x v="0"/>
    <d v="1899-12-30T00:00:00"/>
    <x v="0"/>
    <s v="Non"/>
  </r>
  <r>
    <x v="294"/>
    <x v="3"/>
    <s v="CLI00021"/>
    <x v="0"/>
    <s v="PEST"/>
    <s v="15/04/19 07.37.09.0000"/>
    <s v="22/04/19 12.00.00.0000"/>
    <d v="2019-04-15T07:37:09"/>
    <d v="2019-04-22T12:00:00"/>
    <x v="2"/>
    <x v="1"/>
    <x v="0"/>
    <x v="0"/>
    <x v="1"/>
    <d v="1900-01-04T17:46:12"/>
    <x v="3"/>
    <s v="Non"/>
  </r>
  <r>
    <x v="742"/>
    <x v="12"/>
    <s v="CLI00021"/>
    <x v="0"/>
    <s v="OGM"/>
    <s v="15/04/19 07.37.27.0000"/>
    <s v="24/04/19 12.00.00.0000"/>
    <d v="2019-04-15T07:37:27"/>
    <d v="2019-04-24T12:00:00"/>
    <x v="0"/>
    <x v="0"/>
    <x v="0"/>
    <x v="0"/>
    <x v="1"/>
    <d v="1900-01-06T17:46:12"/>
    <x v="3"/>
    <s v="Non"/>
  </r>
  <r>
    <x v="317"/>
    <x v="18"/>
    <s v="CLI00018"/>
    <x v="5"/>
    <s v="PEST"/>
    <s v="15/04/19 07.37.36.0000"/>
    <s v="22/04/19 12.00.00.0000"/>
    <d v="2019-04-15T07:37:36"/>
    <d v="2019-04-22T12:00:00"/>
    <x v="2"/>
    <x v="1"/>
    <x v="2"/>
    <x v="2"/>
    <x v="1"/>
    <d v="1900-01-04T17:46:12"/>
    <x v="3"/>
    <s v="Non"/>
  </r>
  <r>
    <x v="743"/>
    <x v="3"/>
    <s v="CLI00083"/>
    <x v="11"/>
    <s v="PEST"/>
    <s v="15/04/19 07.38.13.0000"/>
    <s v="22/04/19 12.00.00.0000"/>
    <d v="2019-04-15T07:38:13"/>
    <d v="2019-04-22T12:00:00"/>
    <x v="2"/>
    <x v="1"/>
    <x v="2"/>
    <x v="2"/>
    <x v="1"/>
    <d v="1900-01-04T17:46:12"/>
    <x v="3"/>
    <s v="Non"/>
  </r>
  <r>
    <x v="744"/>
    <x v="18"/>
    <s v="CLI00018"/>
    <x v="5"/>
    <s v="PEST"/>
    <s v="15/04/19 07.38.42.0000"/>
    <s v="22/04/19 12.00.00.0000"/>
    <d v="2019-04-15T07:38:42"/>
    <d v="2019-04-22T12:00:00"/>
    <x v="2"/>
    <x v="1"/>
    <x v="2"/>
    <x v="2"/>
    <x v="1"/>
    <d v="1900-01-04T17:46:12"/>
    <x v="3"/>
    <s v="Non"/>
  </r>
  <r>
    <x v="140"/>
    <x v="18"/>
    <s v="CLI00018"/>
    <x v="5"/>
    <s v="PEST"/>
    <s v="15/04/19 07.39.04.0000"/>
    <s v="22/04/19 12.00.00.0000"/>
    <d v="2019-04-15T07:39:04"/>
    <d v="2019-04-22T12:00:00"/>
    <x v="2"/>
    <x v="1"/>
    <x v="2"/>
    <x v="2"/>
    <x v="1"/>
    <d v="1900-01-04T17:46:12"/>
    <x v="3"/>
    <s v="Non"/>
  </r>
  <r>
    <x v="745"/>
    <x v="18"/>
    <s v="CLI00018"/>
    <x v="5"/>
    <s v="PEST"/>
    <s v="15/04/19 07.39.34.0000"/>
    <s v="22/04/19 12.00.00.0000"/>
    <d v="2019-04-15T07:39:34"/>
    <d v="2019-04-22T12:00:00"/>
    <x v="2"/>
    <x v="1"/>
    <x v="2"/>
    <x v="2"/>
    <x v="1"/>
    <d v="1900-01-04T17:46:12"/>
    <x v="3"/>
    <s v="Non"/>
  </r>
  <r>
    <x v="420"/>
    <x v="12"/>
    <s v="CLI00087"/>
    <x v="4"/>
    <s v="NTR"/>
    <s v="15/04/19 07.40.06.0000"/>
    <s v="18/04/19 12.00.00.0000"/>
    <d v="2019-04-15T07:40:06"/>
    <d v="2019-04-18T12:00:00"/>
    <x v="3"/>
    <x v="0"/>
    <x v="2"/>
    <x v="3"/>
    <x v="1"/>
    <d v="1899-12-31T17:46:12"/>
    <x v="2"/>
    <s v="Non"/>
  </r>
  <r>
    <x v="746"/>
    <x v="18"/>
    <s v="CLI00018"/>
    <x v="5"/>
    <s v="NTR"/>
    <s v="15/04/19 07.40.09.0000"/>
    <s v="18/04/19 12.00.00.0000"/>
    <d v="2019-04-15T07:40:09"/>
    <d v="2019-04-18T12:00:00"/>
    <x v="3"/>
    <x v="0"/>
    <x v="2"/>
    <x v="2"/>
    <x v="1"/>
    <d v="1899-12-31T17:46:12"/>
    <x v="2"/>
    <s v="Non"/>
  </r>
  <r>
    <x v="747"/>
    <x v="23"/>
    <s v="CLI00091"/>
    <x v="10"/>
    <s v="NTR"/>
    <s v="15/04/19 07.40.11.0000"/>
    <s v="18/04/19 12.00.00.0000"/>
    <d v="2019-04-15T07:40:11"/>
    <d v="2019-04-18T12:00:00"/>
    <x v="3"/>
    <x v="0"/>
    <x v="3"/>
    <x v="5"/>
    <x v="1"/>
    <d v="1899-12-31T17:46:12"/>
    <x v="2"/>
    <s v="Non"/>
  </r>
  <r>
    <x v="60"/>
    <x v="3"/>
    <s v="CLI00021"/>
    <x v="0"/>
    <s v="NTR"/>
    <s v="15/04/19 07.40.12.0000"/>
    <s v="18/04/19 12.00.00.0000"/>
    <d v="2019-04-15T07:40:12"/>
    <d v="2019-04-18T12:00:00"/>
    <x v="3"/>
    <x v="0"/>
    <x v="0"/>
    <x v="0"/>
    <x v="1"/>
    <d v="1899-12-31T17:46:12"/>
    <x v="2"/>
    <s v="Non"/>
  </r>
  <r>
    <x v="297"/>
    <x v="3"/>
    <s v="CLI00021"/>
    <x v="0"/>
    <s v="PEST"/>
    <s v="15/04/19 07.40.17.0000"/>
    <s v="22/04/19 12.00.00.0000"/>
    <d v="2019-04-15T07:40:17"/>
    <d v="2019-04-22T12:00:00"/>
    <x v="2"/>
    <x v="1"/>
    <x v="0"/>
    <x v="0"/>
    <x v="1"/>
    <d v="1900-01-04T17:46:12"/>
    <x v="3"/>
    <s v="Non"/>
  </r>
  <r>
    <x v="327"/>
    <x v="18"/>
    <s v="CLI00018"/>
    <x v="5"/>
    <s v="NTR"/>
    <s v="15/04/19 07.40.23.0000"/>
    <s v="18/04/19 12.00.00.0000"/>
    <d v="2019-04-15T07:40:23"/>
    <d v="2019-04-18T12:00:00"/>
    <x v="3"/>
    <x v="0"/>
    <x v="2"/>
    <x v="2"/>
    <x v="1"/>
    <d v="1899-12-31T17:46:12"/>
    <x v="2"/>
    <s v="Non"/>
  </r>
  <r>
    <x v="748"/>
    <x v="10"/>
    <s v="CLI00049"/>
    <x v="7"/>
    <s v="NTR"/>
    <s v="15/04/19 07.40.27.0000"/>
    <s v="18/04/19 12.00.00.0000"/>
    <d v="2019-04-15T07:40:27"/>
    <d v="2019-04-18T12:00:00"/>
    <x v="3"/>
    <x v="0"/>
    <x v="3"/>
    <x v="4"/>
    <x v="1"/>
    <d v="1899-12-31T17:46:12"/>
    <x v="2"/>
    <s v="Non"/>
  </r>
  <r>
    <x v="50"/>
    <x v="3"/>
    <s v="CLI00021"/>
    <x v="0"/>
    <s v="PEST"/>
    <s v="15/04/19 07.40.53.0000"/>
    <s v="22/04/19 12.00.00.0000"/>
    <d v="2019-04-15T07:40:53"/>
    <d v="2019-04-22T12:00:00"/>
    <x v="2"/>
    <x v="1"/>
    <x v="0"/>
    <x v="0"/>
    <x v="1"/>
    <d v="1900-01-04T17:46:12"/>
    <x v="3"/>
    <s v="Non"/>
  </r>
  <r>
    <x v="241"/>
    <x v="3"/>
    <s v="CLI00079"/>
    <x v="3"/>
    <s v="NTR"/>
    <s v="15/04/19 07.41.10.0000"/>
    <s v="18/04/19 12.00.00.0000"/>
    <d v="2019-04-15T07:41:10"/>
    <d v="2019-04-18T12:00:00"/>
    <x v="3"/>
    <x v="0"/>
    <x v="2"/>
    <x v="2"/>
    <x v="1"/>
    <d v="1899-12-31T17:46:12"/>
    <x v="2"/>
    <s v="Non"/>
  </r>
  <r>
    <x v="214"/>
    <x v="4"/>
    <s v="CLI00083"/>
    <x v="11"/>
    <s v="PEST"/>
    <s v="15/04/19 07.41.25.0000"/>
    <s v="22/04/19 12.00.00.0000"/>
    <d v="2019-04-15T07:41:25"/>
    <d v="2019-04-22T12:00:00"/>
    <x v="2"/>
    <x v="1"/>
    <x v="2"/>
    <x v="2"/>
    <x v="1"/>
    <d v="1900-01-04T17:46:12"/>
    <x v="3"/>
    <s v="Non"/>
  </r>
  <r>
    <x v="11"/>
    <x v="3"/>
    <s v="CLI00043"/>
    <x v="1"/>
    <s v="PLLT"/>
    <s v="15/04/19 07.41.37.0000"/>
    <s v="22/04/19 12.00.00.0000"/>
    <d v="2019-04-15T07:41:37"/>
    <d v="2019-04-22T12:00:00"/>
    <x v="1"/>
    <x v="1"/>
    <x v="0"/>
    <x v="0"/>
    <x v="1"/>
    <d v="1900-01-04T17:46:12"/>
    <x v="3"/>
    <s v="Non"/>
  </r>
  <r>
    <x v="749"/>
    <x v="3"/>
    <s v="CLI00083"/>
    <x v="11"/>
    <s v="NTR"/>
    <s v="15/04/19 07.41.42.0000"/>
    <s v="18/04/19 12.00.00.0000"/>
    <d v="2019-04-15T07:41:42"/>
    <d v="2019-04-18T12:00:00"/>
    <x v="3"/>
    <x v="0"/>
    <x v="2"/>
    <x v="2"/>
    <x v="1"/>
    <d v="1899-12-31T17:46:12"/>
    <x v="2"/>
    <s v="Non"/>
  </r>
  <r>
    <x v="750"/>
    <x v="18"/>
    <s v="CLI00018"/>
    <x v="5"/>
    <s v="PEST"/>
    <s v="15/04/19 07.41.51.0000"/>
    <s v="22/04/19 12.00.00.0000"/>
    <d v="2019-04-15T07:41:51"/>
    <d v="2019-04-22T12:00:00"/>
    <x v="2"/>
    <x v="1"/>
    <x v="2"/>
    <x v="2"/>
    <x v="1"/>
    <d v="1900-01-04T17:46:12"/>
    <x v="3"/>
    <s v="Non"/>
  </r>
  <r>
    <x v="751"/>
    <x v="13"/>
    <s v="CLI00009"/>
    <x v="8"/>
    <s v="PLLT"/>
    <s v="15/04/19 07.42.05.0000"/>
    <s v="22/04/19 12.00.00.0000"/>
    <d v="2019-04-15T07:42:05"/>
    <d v="2019-04-22T12:00:00"/>
    <x v="1"/>
    <x v="1"/>
    <x v="3"/>
    <x v="4"/>
    <x v="1"/>
    <d v="1900-01-04T17:46:12"/>
    <x v="3"/>
    <s v="Non"/>
  </r>
  <r>
    <x v="752"/>
    <x v="3"/>
    <s v="CLI00020"/>
    <x v="6"/>
    <s v="NTR"/>
    <s v="15/04/19 07.42.50.0000"/>
    <s v="18/04/19 12.00.00.0000"/>
    <d v="2019-04-15T07:42:50"/>
    <d v="2019-04-18T12:00:00"/>
    <x v="3"/>
    <x v="0"/>
    <x v="2"/>
    <x v="2"/>
    <x v="1"/>
    <d v="1899-12-31T17:46:12"/>
    <x v="2"/>
    <s v="Non"/>
  </r>
  <r>
    <x v="497"/>
    <x v="18"/>
    <s v="CLI00018"/>
    <x v="5"/>
    <s v="PEST"/>
    <s v="15/04/19 07.43.02.0000"/>
    <s v="22/04/19 12.00.00.0000"/>
    <d v="2019-04-15T07:43:02"/>
    <d v="2019-04-22T12:00:00"/>
    <x v="2"/>
    <x v="1"/>
    <x v="2"/>
    <x v="2"/>
    <x v="1"/>
    <d v="1900-01-04T17:46:12"/>
    <x v="3"/>
    <s v="Non"/>
  </r>
  <r>
    <x v="749"/>
    <x v="4"/>
    <s v="CLI00083"/>
    <x v="11"/>
    <s v="PEST"/>
    <s v="15/04/19 07.43.08.0000"/>
    <s v="22/04/19 12.00.00.0000"/>
    <d v="2019-04-15T07:43:08"/>
    <d v="2019-04-22T12:00:00"/>
    <x v="2"/>
    <x v="1"/>
    <x v="2"/>
    <x v="2"/>
    <x v="1"/>
    <d v="1900-01-04T17:46:12"/>
    <x v="3"/>
    <s v="Non"/>
  </r>
  <r>
    <x v="566"/>
    <x v="12"/>
    <s v="CLI00087"/>
    <x v="4"/>
    <s v="PLLT"/>
    <s v="15/04/19 07.43.32.0000"/>
    <s v="22/04/19 12.00.00.0000"/>
    <d v="2019-04-15T07:43:32"/>
    <d v="2019-04-22T12:00:00"/>
    <x v="1"/>
    <x v="1"/>
    <x v="2"/>
    <x v="3"/>
    <x v="1"/>
    <d v="1900-01-04T17:46:12"/>
    <x v="3"/>
    <s v="Non"/>
  </r>
  <r>
    <x v="385"/>
    <x v="3"/>
    <s v="CLI00010"/>
    <x v="2"/>
    <s v="NTR"/>
    <s v="15/04/19 07.44.18.0000"/>
    <s v="18/04/19 12.00.00.0000"/>
    <d v="2019-04-15T07:44:18"/>
    <d v="2019-04-18T12:00:00"/>
    <x v="3"/>
    <x v="0"/>
    <x v="1"/>
    <x v="1"/>
    <x v="1"/>
    <d v="1899-12-31T17:46:12"/>
    <x v="2"/>
    <s v="Non"/>
  </r>
  <r>
    <x v="753"/>
    <x v="13"/>
    <s v="CLI00009"/>
    <x v="8"/>
    <s v="PLLT"/>
    <s v="15/04/19 07.44.23.0000"/>
    <s v="22/04/19 12.00.00.0000"/>
    <d v="2019-04-15T07:44:23"/>
    <d v="2019-04-22T12:00:00"/>
    <x v="1"/>
    <x v="1"/>
    <x v="3"/>
    <x v="4"/>
    <x v="1"/>
    <d v="1900-01-04T17:46:12"/>
    <x v="3"/>
    <s v="Non"/>
  </r>
  <r>
    <x v="136"/>
    <x v="6"/>
    <s v="CLI00083"/>
    <x v="11"/>
    <s v="NTR"/>
    <s v="15/04/19 07.44.43.0000"/>
    <s v="18/04/19 12.00.00.0000"/>
    <d v="2019-04-15T07:44:43"/>
    <d v="2019-04-18T12:00:00"/>
    <x v="3"/>
    <x v="0"/>
    <x v="2"/>
    <x v="2"/>
    <x v="1"/>
    <d v="1899-12-31T17:46:12"/>
    <x v="2"/>
    <s v="Non"/>
  </r>
  <r>
    <x v="430"/>
    <x v="3"/>
    <s v="CLI00010"/>
    <x v="2"/>
    <s v="PEST"/>
    <s v="15/04/19 07.45.06.0000"/>
    <s v="22/04/19 12.00.00.0000"/>
    <d v="2019-04-15T07:45:06"/>
    <d v="2019-04-22T12:00:00"/>
    <x v="2"/>
    <x v="1"/>
    <x v="1"/>
    <x v="1"/>
    <x v="1"/>
    <d v="1900-01-04T17:46:12"/>
    <x v="3"/>
    <s v="Non"/>
  </r>
  <r>
    <x v="754"/>
    <x v="10"/>
    <s v="CLI00009"/>
    <x v="8"/>
    <s v="NTR"/>
    <s v="15/04/19 07.45.36.0000"/>
    <s v="18/04/19 12.00.00.0000"/>
    <d v="2019-04-15T07:45:36"/>
    <d v="2019-04-18T12:00:00"/>
    <x v="3"/>
    <x v="0"/>
    <x v="3"/>
    <x v="4"/>
    <x v="1"/>
    <d v="1899-12-31T17:46:12"/>
    <x v="2"/>
    <s v="Non"/>
  </r>
  <r>
    <x v="755"/>
    <x v="5"/>
    <s v="CLI00018"/>
    <x v="5"/>
    <s v="NTR"/>
    <s v="15/04/19 07.45.50.0000"/>
    <s v="18/04/19 12.00.00.0000"/>
    <d v="2019-04-15T07:45:50"/>
    <d v="2019-04-18T12:00:00"/>
    <x v="3"/>
    <x v="0"/>
    <x v="2"/>
    <x v="2"/>
    <x v="1"/>
    <d v="1899-12-31T17:46:12"/>
    <x v="2"/>
    <s v="Non"/>
  </r>
  <r>
    <x v="756"/>
    <x v="3"/>
    <s v="CLI00020"/>
    <x v="6"/>
    <s v="PEST"/>
    <s v="15/04/19 07.46.26.0000"/>
    <s v="22/04/19 12.00.00.0000"/>
    <d v="2019-04-15T07:46:26"/>
    <d v="2019-04-22T12:00:00"/>
    <x v="2"/>
    <x v="1"/>
    <x v="2"/>
    <x v="2"/>
    <x v="1"/>
    <d v="1900-01-04T17:46:12"/>
    <x v="3"/>
    <s v="Non"/>
  </r>
  <r>
    <x v="757"/>
    <x v="18"/>
    <s v="CLI00018"/>
    <x v="5"/>
    <s v="PEST"/>
    <s v="15/04/19 07.46.29.0000"/>
    <s v="22/04/19 12.00.00.0000"/>
    <d v="2019-04-15T07:46:29"/>
    <d v="2019-04-22T12:00:00"/>
    <x v="2"/>
    <x v="1"/>
    <x v="2"/>
    <x v="2"/>
    <x v="1"/>
    <d v="1900-01-04T17:46:12"/>
    <x v="3"/>
    <s v="Non"/>
  </r>
  <r>
    <x v="758"/>
    <x v="18"/>
    <s v="CLI00018"/>
    <x v="5"/>
    <s v="NTR"/>
    <s v="15/04/19 07.46.48.0000"/>
    <s v="18/04/19 12.00.00.0000"/>
    <d v="2019-04-15T07:46:48"/>
    <d v="2019-04-18T12:00:00"/>
    <x v="3"/>
    <x v="0"/>
    <x v="2"/>
    <x v="2"/>
    <x v="1"/>
    <d v="1899-12-31T17:46:12"/>
    <x v="2"/>
    <s v="Non"/>
  </r>
  <r>
    <x v="182"/>
    <x v="6"/>
    <s v="CLI00021"/>
    <x v="0"/>
    <s v="NTR"/>
    <s v="15/04/19 07.46.54.0000"/>
    <s v="18/04/19 12.00.00.0000"/>
    <d v="2019-04-15T07:46:54"/>
    <d v="2019-04-18T12:00:00"/>
    <x v="3"/>
    <x v="0"/>
    <x v="0"/>
    <x v="0"/>
    <x v="1"/>
    <d v="1899-12-31T17:46:12"/>
    <x v="2"/>
    <s v="Non"/>
  </r>
  <r>
    <x v="166"/>
    <x v="12"/>
    <s v="CLI00021"/>
    <x v="0"/>
    <s v="NTR"/>
    <s v="15/04/19 07.47.50.0000"/>
    <s v="18/04/19 12.00.00.0000"/>
    <d v="2019-04-15T07:47:50"/>
    <d v="2019-04-18T12:00:00"/>
    <x v="3"/>
    <x v="0"/>
    <x v="0"/>
    <x v="0"/>
    <x v="1"/>
    <d v="1899-12-31T17:46:12"/>
    <x v="2"/>
    <s v="Non"/>
  </r>
  <r>
    <x v="737"/>
    <x v="12"/>
    <s v="CLI00021"/>
    <x v="0"/>
    <s v="PLLT"/>
    <s v="15/04/19 07.48.46.0000"/>
    <s v="22/04/19 12.00.00.0000"/>
    <d v="2019-04-15T07:48:46"/>
    <d v="2019-04-22T12:00:00"/>
    <x v="1"/>
    <x v="1"/>
    <x v="0"/>
    <x v="0"/>
    <x v="1"/>
    <d v="1900-01-04T17:46:12"/>
    <x v="3"/>
    <s v="Non"/>
  </r>
  <r>
    <x v="167"/>
    <x v="18"/>
    <s v="CLI00018"/>
    <x v="5"/>
    <s v="SCR"/>
    <s v="15/04/19 07.49.23.0000"/>
    <s v="17/04/19 12.00.00.0000"/>
    <d v="2019-04-15T07:49:23"/>
    <d v="2019-04-17T12:00:00"/>
    <x v="7"/>
    <x v="0"/>
    <x v="2"/>
    <x v="2"/>
    <x v="1"/>
    <d v="1899-12-30T17:46:12"/>
    <x v="1"/>
    <s v="Non"/>
  </r>
  <r>
    <x v="668"/>
    <x v="6"/>
    <s v="CLI00021"/>
    <x v="0"/>
    <s v="SCR"/>
    <s v="15/04/19 07.49.26.0000"/>
    <s v="17/04/19 12.00.00.0000"/>
    <d v="2019-04-15T07:49:26"/>
    <d v="2019-04-17T12:00:00"/>
    <x v="7"/>
    <x v="0"/>
    <x v="0"/>
    <x v="0"/>
    <x v="1"/>
    <d v="1899-12-30T17:46:12"/>
    <x v="1"/>
    <s v="Non"/>
  </r>
  <r>
    <x v="448"/>
    <x v="3"/>
    <s v="CLI00010"/>
    <x v="2"/>
    <s v="SCR"/>
    <s v="15/04/19 07.49.42.0000"/>
    <s v="17/04/19 12.00.00.0000"/>
    <d v="2019-04-15T07:49:42"/>
    <d v="2019-04-17T12:00:00"/>
    <x v="7"/>
    <x v="0"/>
    <x v="1"/>
    <x v="1"/>
    <x v="1"/>
    <d v="1899-12-30T17:46:12"/>
    <x v="1"/>
    <s v="Non"/>
  </r>
  <r>
    <x v="712"/>
    <x v="16"/>
    <s v="CLI00078"/>
    <x v="12"/>
    <s v="MTX"/>
    <s v="15/04/19 07.49.51.0000"/>
    <s v="16/04/19 12.00.00.0000"/>
    <d v="2019-04-15T07:49:51"/>
    <d v="2019-04-16T12:00:00"/>
    <x v="5"/>
    <x v="2"/>
    <x v="2"/>
    <x v="0"/>
    <x v="0"/>
    <d v="1899-12-30T00:00:00"/>
    <x v="0"/>
    <s v="Non"/>
  </r>
  <r>
    <x v="581"/>
    <x v="18"/>
    <s v="CLI00040"/>
    <x v="9"/>
    <s v="SCR"/>
    <s v="15/04/19 07.49.54.0000"/>
    <s v="17/04/19 12.00.00.0000"/>
    <d v="2019-04-15T07:49:54"/>
    <d v="2019-04-17T12:00:00"/>
    <x v="7"/>
    <x v="0"/>
    <x v="3"/>
    <x v="5"/>
    <x v="1"/>
    <d v="1899-12-30T17:46:12"/>
    <x v="1"/>
    <s v="Non"/>
  </r>
  <r>
    <x v="759"/>
    <x v="18"/>
    <s v="CLI00034"/>
    <x v="13"/>
    <s v="SCR"/>
    <s v="15/04/19 07.50.22.0000"/>
    <s v="17/04/19 12.00.00.0000"/>
    <d v="2019-04-15T07:50:22"/>
    <d v="2019-04-17T12:00:00"/>
    <x v="7"/>
    <x v="0"/>
    <x v="3"/>
    <x v="4"/>
    <x v="1"/>
    <d v="1899-12-30T17:46:12"/>
    <x v="1"/>
    <s v="Non"/>
  </r>
  <r>
    <x v="760"/>
    <x v="10"/>
    <s v="CLI00018"/>
    <x v="5"/>
    <s v="SCR"/>
    <s v="15/04/19 07.50.35.0000"/>
    <s v="17/04/19 12.00.00.0000"/>
    <d v="2019-04-15T07:50:35"/>
    <d v="2019-04-17T12:00:00"/>
    <x v="7"/>
    <x v="0"/>
    <x v="2"/>
    <x v="2"/>
    <x v="1"/>
    <d v="1899-12-30T17:46:12"/>
    <x v="1"/>
    <s v="Non"/>
  </r>
  <r>
    <x v="761"/>
    <x v="18"/>
    <s v="CLI00049"/>
    <x v="7"/>
    <s v="NTR"/>
    <s v="15/04/19 07.50.46.0000"/>
    <s v="18/04/19 12.00.00.0000"/>
    <d v="2019-04-15T07:50:46"/>
    <d v="2019-04-18T12:00:00"/>
    <x v="3"/>
    <x v="0"/>
    <x v="3"/>
    <x v="4"/>
    <x v="1"/>
    <d v="1899-12-31T17:46:12"/>
    <x v="2"/>
    <s v="Non"/>
  </r>
  <r>
    <x v="366"/>
    <x v="3"/>
    <s v="CLI00010"/>
    <x v="2"/>
    <s v="SCR"/>
    <s v="15/04/19 07.50.56.0000"/>
    <s v="17/04/19 12.00.00.0000"/>
    <d v="2019-04-15T07:50:56"/>
    <d v="2019-04-17T12:00:00"/>
    <x v="7"/>
    <x v="0"/>
    <x v="1"/>
    <x v="1"/>
    <x v="1"/>
    <d v="1899-12-30T17:46:12"/>
    <x v="1"/>
    <s v="Non"/>
  </r>
  <r>
    <x v="762"/>
    <x v="5"/>
    <s v="CLI00009"/>
    <x v="8"/>
    <s v="NTR"/>
    <s v="15/04/19 07.51.19.0000"/>
    <s v="18/04/19 12.00.00.0000"/>
    <d v="2019-04-15T07:51:19"/>
    <d v="2019-04-18T12:00:00"/>
    <x v="3"/>
    <x v="0"/>
    <x v="3"/>
    <x v="4"/>
    <x v="1"/>
    <d v="1899-12-31T17:46:12"/>
    <x v="2"/>
    <s v="Non"/>
  </r>
  <r>
    <x v="731"/>
    <x v="18"/>
    <s v="CLI00040"/>
    <x v="9"/>
    <s v="BACT"/>
    <s v="15/04/19 07.51.20.0000"/>
    <s v="17/04/19 12.00.00.0000"/>
    <d v="2019-04-15T07:51:20"/>
    <d v="2019-04-17T12:00:00"/>
    <x v="6"/>
    <x v="3"/>
    <x v="3"/>
    <x v="5"/>
    <x v="1"/>
    <d v="1899-12-30T17:46:12"/>
    <x v="1"/>
    <s v="Non"/>
  </r>
  <r>
    <x v="763"/>
    <x v="3"/>
    <s v="CLI00010"/>
    <x v="2"/>
    <s v="NTR"/>
    <s v="15/04/19 07.51.53.0000"/>
    <s v="18/04/19 12.00.00.0000"/>
    <d v="2019-04-15T07:51:53"/>
    <d v="2019-04-18T12:00:00"/>
    <x v="3"/>
    <x v="0"/>
    <x v="1"/>
    <x v="1"/>
    <x v="1"/>
    <d v="1899-12-31T17:46:12"/>
    <x v="2"/>
    <s v="Non"/>
  </r>
  <r>
    <x v="764"/>
    <x v="19"/>
    <s v="CLI00007"/>
    <x v="14"/>
    <s v="PEST"/>
    <s v="15/04/19 07.53.56.0000"/>
    <s v="22/04/19 12.00.00.0000"/>
    <d v="2019-04-15T07:53:56"/>
    <d v="2019-04-22T12:00:00"/>
    <x v="2"/>
    <x v="1"/>
    <x v="2"/>
    <x v="3"/>
    <x v="1"/>
    <d v="1900-01-04T17:46:12"/>
    <x v="3"/>
    <s v="Non"/>
  </r>
  <r>
    <x v="765"/>
    <x v="20"/>
    <s v="CLI00007"/>
    <x v="14"/>
    <s v="NTR"/>
    <s v="15/04/19 07.53.59.0000"/>
    <s v="18/04/19 12.00.00.0000"/>
    <d v="2019-04-15T07:53:59"/>
    <d v="2019-04-18T12:00:00"/>
    <x v="3"/>
    <x v="0"/>
    <x v="2"/>
    <x v="3"/>
    <x v="1"/>
    <d v="1899-12-31T17:46:12"/>
    <x v="2"/>
    <s v="Non"/>
  </r>
  <r>
    <x v="766"/>
    <x v="18"/>
    <s v="CLI00049"/>
    <x v="7"/>
    <s v="SCR"/>
    <s v="15/04/19 07.54.21.0000"/>
    <s v="17/04/19 12.00.00.0000"/>
    <d v="2019-04-15T07:54:21"/>
    <d v="2019-04-17T12:00:00"/>
    <x v="7"/>
    <x v="0"/>
    <x v="3"/>
    <x v="4"/>
    <x v="1"/>
    <d v="1899-12-30T17:46:12"/>
    <x v="1"/>
    <s v="Non"/>
  </r>
  <r>
    <x v="767"/>
    <x v="12"/>
    <s v="CLI00021"/>
    <x v="0"/>
    <s v="PEST"/>
    <s v="15/04/19 07.54.41.0000"/>
    <s v="22/04/19 12.00.00.0000"/>
    <d v="2019-04-15T07:54:41"/>
    <d v="2019-04-22T12:00:00"/>
    <x v="2"/>
    <x v="1"/>
    <x v="0"/>
    <x v="0"/>
    <x v="1"/>
    <d v="1900-01-04T17:46:12"/>
    <x v="3"/>
    <s v="Non"/>
  </r>
  <r>
    <x v="768"/>
    <x v="18"/>
    <s v="CLI00018"/>
    <x v="5"/>
    <s v="MTX"/>
    <s v="15/04/19 07.54.43.0000"/>
    <s v="16/04/19 12.00.00.0000"/>
    <d v="2019-04-15T07:54:43"/>
    <d v="2019-04-16T12:00:00"/>
    <x v="5"/>
    <x v="2"/>
    <x v="2"/>
    <x v="2"/>
    <x v="0"/>
    <d v="1899-12-30T00:00:00"/>
    <x v="0"/>
    <s v="Non"/>
  </r>
  <r>
    <x v="769"/>
    <x v="10"/>
    <s v="CLI00018"/>
    <x v="5"/>
    <s v="NTR"/>
    <s v="15/04/19 07.55.00.0000"/>
    <s v="18/04/19 12.00.00.0000"/>
    <d v="2019-04-15T07:55:00"/>
    <d v="2019-04-18T12:00:00"/>
    <x v="3"/>
    <x v="0"/>
    <x v="2"/>
    <x v="2"/>
    <x v="1"/>
    <d v="1899-12-31T17:46:12"/>
    <x v="2"/>
    <s v="Non"/>
  </r>
  <r>
    <x v="770"/>
    <x v="20"/>
    <s v="CLI00009"/>
    <x v="8"/>
    <s v="NTR"/>
    <s v="15/04/19 07.56.01.0000"/>
    <s v="18/04/19 12.00.00.0000"/>
    <d v="2019-04-15T07:56:01"/>
    <d v="2019-04-18T12:00:00"/>
    <x v="3"/>
    <x v="0"/>
    <x v="3"/>
    <x v="4"/>
    <x v="1"/>
    <d v="1899-12-31T17:46:12"/>
    <x v="2"/>
    <s v="Non"/>
  </r>
  <r>
    <x v="771"/>
    <x v="12"/>
    <s v="CLI00021"/>
    <x v="0"/>
    <s v="MTX"/>
    <s v="15/04/19 07.56.27.0000"/>
    <s v="16/04/19 12.00.00.0000"/>
    <d v="2019-04-15T07:56:27"/>
    <d v="2019-04-16T12:00:00"/>
    <x v="5"/>
    <x v="2"/>
    <x v="0"/>
    <x v="0"/>
    <x v="0"/>
    <d v="1899-12-30T00:00:00"/>
    <x v="0"/>
    <s v="Non"/>
  </r>
  <r>
    <x v="772"/>
    <x v="10"/>
    <s v="CLI00009"/>
    <x v="8"/>
    <s v="NTR"/>
    <s v="15/04/19 07.57.04.0000"/>
    <s v="18/04/19 12.00.00.0000"/>
    <d v="2019-04-15T07:57:04"/>
    <d v="2019-04-18T12:00:00"/>
    <x v="3"/>
    <x v="0"/>
    <x v="3"/>
    <x v="4"/>
    <x v="1"/>
    <d v="1899-12-31T17:46:12"/>
    <x v="2"/>
    <s v="Non"/>
  </r>
  <r>
    <x v="773"/>
    <x v="13"/>
    <s v="CLI00040"/>
    <x v="9"/>
    <s v="NTR"/>
    <s v="15/04/19 07.58.08.0000"/>
    <s v="18/04/19 12.00.00.0000"/>
    <d v="2019-04-15T07:58:08"/>
    <d v="2019-04-18T12:00:00"/>
    <x v="3"/>
    <x v="0"/>
    <x v="3"/>
    <x v="5"/>
    <x v="1"/>
    <d v="1899-12-31T17:46:12"/>
    <x v="2"/>
    <s v="Non"/>
  </r>
  <r>
    <x v="774"/>
    <x v="18"/>
    <s v="CLI00018"/>
    <x v="5"/>
    <s v="NTR"/>
    <s v="15/04/19 07.58.20.0000"/>
    <s v="18/04/19 12.00.00.0000"/>
    <d v="2019-04-15T07:58:20"/>
    <d v="2019-04-18T12:00:00"/>
    <x v="3"/>
    <x v="0"/>
    <x v="2"/>
    <x v="2"/>
    <x v="1"/>
    <d v="1899-12-31T17:46:12"/>
    <x v="2"/>
    <s v="Non"/>
  </r>
  <r>
    <x v="429"/>
    <x v="6"/>
    <s v="CLI00043"/>
    <x v="1"/>
    <s v="NTR"/>
    <s v="15/04/19 08.00.20.0000"/>
    <s v="18/04/19 12.00.00.0000"/>
    <d v="2019-04-15T08:00:20"/>
    <d v="2019-04-18T12:00:00"/>
    <x v="3"/>
    <x v="0"/>
    <x v="0"/>
    <x v="0"/>
    <x v="1"/>
    <d v="1899-12-31T17:46:12"/>
    <x v="2"/>
    <s v="Non"/>
  </r>
  <r>
    <x v="775"/>
    <x v="3"/>
    <s v="CLI00021"/>
    <x v="0"/>
    <s v="NTR"/>
    <s v="15/04/19 08.01.17.0000"/>
    <s v="18/04/19 12.00.00.0000"/>
    <d v="2019-04-15T08:01:17"/>
    <d v="2019-04-18T12:00:00"/>
    <x v="3"/>
    <x v="0"/>
    <x v="0"/>
    <x v="0"/>
    <x v="1"/>
    <d v="1899-12-31T17:46:12"/>
    <x v="2"/>
    <s v="Non"/>
  </r>
  <r>
    <x v="776"/>
    <x v="23"/>
    <s v="CLI00091"/>
    <x v="10"/>
    <s v="MTX"/>
    <s v="15/04/19 08.01.19.0000"/>
    <s v="16/04/19 12.00.00.0000"/>
    <d v="2019-04-15T08:01:19"/>
    <d v="2019-04-16T12:00:00"/>
    <x v="5"/>
    <x v="2"/>
    <x v="3"/>
    <x v="5"/>
    <x v="0"/>
    <d v="1899-12-30T00:00:00"/>
    <x v="0"/>
    <s v="Non"/>
  </r>
  <r>
    <x v="138"/>
    <x v="8"/>
    <s v="CLI00043"/>
    <x v="1"/>
    <s v="SCR"/>
    <s v="15/04/19 08.01.30.0000"/>
    <s v="17/04/19 12.00.00.0000"/>
    <d v="2019-04-15T08:01:30"/>
    <d v="2019-04-17T12:00:00"/>
    <x v="7"/>
    <x v="0"/>
    <x v="0"/>
    <x v="0"/>
    <x v="1"/>
    <d v="1899-12-30T17:46:12"/>
    <x v="1"/>
    <s v="Non"/>
  </r>
  <r>
    <x v="269"/>
    <x v="12"/>
    <s v="CLI00021"/>
    <x v="0"/>
    <s v="NTR"/>
    <s v="15/04/19 08.01.40.0000"/>
    <s v="18/04/19 12.00.00.0000"/>
    <d v="2019-04-15T08:01:40"/>
    <d v="2019-04-18T12:00:00"/>
    <x v="3"/>
    <x v="0"/>
    <x v="0"/>
    <x v="0"/>
    <x v="1"/>
    <d v="1899-12-31T17:46:12"/>
    <x v="2"/>
    <s v="Non"/>
  </r>
  <r>
    <x v="777"/>
    <x v="12"/>
    <s v="CLI00091"/>
    <x v="10"/>
    <s v="MTX"/>
    <s v="15/04/19 08.02.04.0000"/>
    <s v="16/04/19 12.00.00.0000"/>
    <d v="2019-04-15T08:02:04"/>
    <d v="2019-04-16T12:00:00"/>
    <x v="5"/>
    <x v="2"/>
    <x v="3"/>
    <x v="5"/>
    <x v="0"/>
    <d v="1899-12-30T00:00:00"/>
    <x v="0"/>
    <s v="Non"/>
  </r>
  <r>
    <x v="17"/>
    <x v="3"/>
    <s v="CLI00021"/>
    <x v="0"/>
    <s v="NTR"/>
    <s v="15/04/19 08.02.31.0000"/>
    <s v="18/04/19 12.00.00.0000"/>
    <d v="2019-04-15T08:02:31"/>
    <d v="2019-04-18T12:00:00"/>
    <x v="3"/>
    <x v="0"/>
    <x v="0"/>
    <x v="0"/>
    <x v="1"/>
    <d v="1899-12-31T17:46:12"/>
    <x v="2"/>
    <s v="Non"/>
  </r>
  <r>
    <x v="142"/>
    <x v="18"/>
    <s v="CLI00049"/>
    <x v="7"/>
    <s v="BACT"/>
    <s v="15/04/19 08.02.57.0000"/>
    <s v="17/04/19 12.00.00.0000"/>
    <d v="2019-04-15T08:02:57"/>
    <d v="2019-04-17T12:00:00"/>
    <x v="6"/>
    <x v="3"/>
    <x v="3"/>
    <x v="4"/>
    <x v="1"/>
    <d v="1899-12-30T17:46:12"/>
    <x v="1"/>
    <s v="Non"/>
  </r>
  <r>
    <x v="345"/>
    <x v="18"/>
    <s v="CLI00018"/>
    <x v="5"/>
    <s v="PLLT"/>
    <s v="15/04/19 08.03.30.0000"/>
    <s v="22/04/19 12.00.00.0000"/>
    <d v="2019-04-15T08:03:30"/>
    <d v="2019-04-22T12:00:00"/>
    <x v="1"/>
    <x v="1"/>
    <x v="2"/>
    <x v="2"/>
    <x v="1"/>
    <d v="1900-01-04T17:46:12"/>
    <x v="3"/>
    <s v="Non"/>
  </r>
  <r>
    <x v="320"/>
    <x v="3"/>
    <s v="CLI00010"/>
    <x v="2"/>
    <s v="SCR"/>
    <s v="15/04/19 08.03.30.0000"/>
    <s v="17/04/19 12.00.00.0000"/>
    <d v="2019-04-15T08:03:30"/>
    <d v="2019-04-17T12:00:00"/>
    <x v="7"/>
    <x v="0"/>
    <x v="1"/>
    <x v="1"/>
    <x v="1"/>
    <d v="1899-12-30T17:46:12"/>
    <x v="1"/>
    <s v="Non"/>
  </r>
  <r>
    <x v="521"/>
    <x v="12"/>
    <s v="CLI00021"/>
    <x v="0"/>
    <s v="NTR"/>
    <s v="15/04/19 08.03.52.0000"/>
    <s v="18/04/19 12.00.00.0000"/>
    <d v="2019-04-15T08:03:52"/>
    <d v="2019-04-18T12:00:00"/>
    <x v="3"/>
    <x v="0"/>
    <x v="0"/>
    <x v="0"/>
    <x v="1"/>
    <d v="1899-12-31T17:46:12"/>
    <x v="2"/>
    <s v="Non"/>
  </r>
  <r>
    <x v="211"/>
    <x v="12"/>
    <s v="CLI00021"/>
    <x v="0"/>
    <s v="MTX"/>
    <s v="15/04/19 08.05.26.0000"/>
    <s v="16/04/19 12.00.00.0000"/>
    <d v="2019-04-15T08:05:26"/>
    <d v="2019-04-16T12:00:00"/>
    <x v="5"/>
    <x v="2"/>
    <x v="0"/>
    <x v="0"/>
    <x v="0"/>
    <d v="1899-12-30T00:00:00"/>
    <x v="0"/>
    <s v="Non"/>
  </r>
  <r>
    <x v="218"/>
    <x v="12"/>
    <s v="CLI00021"/>
    <x v="0"/>
    <s v="MTX"/>
    <s v="15/04/19 08.06.04.0000"/>
    <s v="16/04/19 12.00.00.0000"/>
    <d v="2019-04-15T08:06:04"/>
    <d v="2019-04-16T12:00:00"/>
    <x v="5"/>
    <x v="2"/>
    <x v="0"/>
    <x v="0"/>
    <x v="0"/>
    <d v="1899-12-30T00:00:00"/>
    <x v="0"/>
    <s v="Non"/>
  </r>
  <r>
    <x v="778"/>
    <x v="3"/>
    <s v="CLI00021"/>
    <x v="0"/>
    <s v="MTX"/>
    <s v="15/04/19 08.06.17.0000"/>
    <s v="16/04/19 12.00.00.0000"/>
    <d v="2019-04-15T08:06:17"/>
    <d v="2019-04-16T12:00:00"/>
    <x v="5"/>
    <x v="2"/>
    <x v="0"/>
    <x v="0"/>
    <x v="0"/>
    <d v="1899-12-30T00:00:00"/>
    <x v="0"/>
    <s v="Non"/>
  </r>
  <r>
    <x v="779"/>
    <x v="22"/>
    <s v="CLI00007"/>
    <x v="14"/>
    <s v="MTX"/>
    <s v="15/04/19 08.06.31.0000"/>
    <s v="16/04/19 12.00.00.0000"/>
    <d v="2019-04-15T08:06:31"/>
    <d v="2019-04-16T12:00:00"/>
    <x v="5"/>
    <x v="2"/>
    <x v="2"/>
    <x v="3"/>
    <x v="0"/>
    <d v="1899-12-30T00:00:00"/>
    <x v="0"/>
    <s v="Non"/>
  </r>
  <r>
    <x v="780"/>
    <x v="12"/>
    <s v="CLI00021"/>
    <x v="0"/>
    <s v="BACT"/>
    <s v="15/04/19 08.06.42.0000"/>
    <s v="17/04/19 12.00.00.0000"/>
    <d v="2019-04-15T08:06:42"/>
    <d v="2019-04-17T12:00:00"/>
    <x v="6"/>
    <x v="3"/>
    <x v="0"/>
    <x v="0"/>
    <x v="1"/>
    <d v="1899-12-30T17:46:12"/>
    <x v="1"/>
    <s v="Non"/>
  </r>
  <r>
    <x v="781"/>
    <x v="18"/>
    <s v="CLI00049"/>
    <x v="7"/>
    <s v="NTR"/>
    <s v="15/04/19 08.08.51.0000"/>
    <s v="18/04/19 12.00.00.0000"/>
    <d v="2019-04-15T08:08:51"/>
    <d v="2019-04-18T12:00:00"/>
    <x v="3"/>
    <x v="0"/>
    <x v="3"/>
    <x v="4"/>
    <x v="1"/>
    <d v="1899-12-31T17:46:12"/>
    <x v="2"/>
    <s v="Non"/>
  </r>
  <r>
    <x v="782"/>
    <x v="23"/>
    <s v="CLI00007"/>
    <x v="14"/>
    <s v="BACT"/>
    <s v="15/04/19 08.08.59.0000"/>
    <s v="17/04/19 12.00.00.0000"/>
    <d v="2019-04-15T08:08:59"/>
    <d v="2019-04-17T12:00:00"/>
    <x v="6"/>
    <x v="3"/>
    <x v="2"/>
    <x v="3"/>
    <x v="1"/>
    <d v="1899-12-30T17:46:12"/>
    <x v="1"/>
    <s v="Non"/>
  </r>
  <r>
    <x v="783"/>
    <x v="3"/>
    <s v="CLI00083"/>
    <x v="11"/>
    <s v="BACT"/>
    <s v="15/04/19 08.09.01.0000"/>
    <s v="17/04/19 12.00.00.0000"/>
    <d v="2019-04-15T08:09:01"/>
    <d v="2019-04-17T12:00:00"/>
    <x v="6"/>
    <x v="3"/>
    <x v="2"/>
    <x v="2"/>
    <x v="1"/>
    <d v="1899-12-30T17:46:12"/>
    <x v="1"/>
    <s v="Non"/>
  </r>
  <r>
    <x v="536"/>
    <x v="8"/>
    <s v="CLI00021"/>
    <x v="0"/>
    <s v="PEST"/>
    <s v="15/04/19 08.09.03.0000"/>
    <s v="22/04/19 12.00.00.0000"/>
    <d v="2019-04-15T08:09:03"/>
    <d v="2019-04-22T12:00:00"/>
    <x v="2"/>
    <x v="1"/>
    <x v="0"/>
    <x v="0"/>
    <x v="1"/>
    <d v="1900-01-04T17:46:12"/>
    <x v="3"/>
    <s v="Non"/>
  </r>
  <r>
    <x v="259"/>
    <x v="18"/>
    <s v="CLI00018"/>
    <x v="5"/>
    <s v="NTR"/>
    <s v="15/04/19 08.09.39.0000"/>
    <s v="18/04/19 12.00.00.0000"/>
    <d v="2019-04-15T08:09:39"/>
    <d v="2019-04-18T12:00:00"/>
    <x v="3"/>
    <x v="0"/>
    <x v="2"/>
    <x v="2"/>
    <x v="1"/>
    <d v="1899-12-31T17:46:12"/>
    <x v="2"/>
    <s v="Non"/>
  </r>
  <r>
    <x v="231"/>
    <x v="7"/>
    <s v="CLI00087"/>
    <x v="4"/>
    <s v="NTR"/>
    <s v="15/04/19 08.10.37.0000"/>
    <s v="18/04/19 12.00.00.0000"/>
    <d v="2019-04-15T08:10:37"/>
    <d v="2019-04-18T12:00:00"/>
    <x v="3"/>
    <x v="0"/>
    <x v="2"/>
    <x v="3"/>
    <x v="1"/>
    <d v="1899-12-31T17:46:12"/>
    <x v="2"/>
    <s v="Non"/>
  </r>
  <r>
    <x v="784"/>
    <x v="13"/>
    <s v="CLI00040"/>
    <x v="9"/>
    <s v="PEST"/>
    <s v="15/04/19 08.11.00.0000"/>
    <s v="22/04/19 12.00.00.0000"/>
    <d v="2019-04-15T08:11:00"/>
    <d v="2019-04-22T12:00:00"/>
    <x v="2"/>
    <x v="1"/>
    <x v="3"/>
    <x v="5"/>
    <x v="1"/>
    <d v="1900-01-04T17:46:12"/>
    <x v="3"/>
    <s v="Non"/>
  </r>
  <r>
    <x v="600"/>
    <x v="12"/>
    <s v="CLI00021"/>
    <x v="0"/>
    <s v="MTX"/>
    <s v="15/04/19 08.11.15.0000"/>
    <s v="16/04/19 12.00.00.0000"/>
    <d v="2019-04-15T08:11:15"/>
    <d v="2019-04-16T12:00:00"/>
    <x v="5"/>
    <x v="2"/>
    <x v="0"/>
    <x v="0"/>
    <x v="0"/>
    <d v="1899-12-30T00:00:00"/>
    <x v="0"/>
    <s v="Non"/>
  </r>
  <r>
    <x v="785"/>
    <x v="3"/>
    <s v="CLI00010"/>
    <x v="2"/>
    <s v="MTX"/>
    <s v="15/04/19 08.12.46.0000"/>
    <s v="16/04/19 12.00.00.0000"/>
    <d v="2019-04-15T08:12:46"/>
    <d v="2019-04-16T12:00:00"/>
    <x v="5"/>
    <x v="2"/>
    <x v="1"/>
    <x v="1"/>
    <x v="0"/>
    <d v="1899-12-30T00:00:00"/>
    <x v="0"/>
    <s v="Non"/>
  </r>
  <r>
    <x v="116"/>
    <x v="2"/>
    <s v="CLI00021"/>
    <x v="0"/>
    <s v="PEST"/>
    <s v="15/04/19 08.12.56.0000"/>
    <s v="22/04/19 12.00.00.0000"/>
    <d v="2019-04-15T08:12:56"/>
    <d v="2019-04-22T12:00:00"/>
    <x v="2"/>
    <x v="1"/>
    <x v="0"/>
    <x v="0"/>
    <x v="1"/>
    <d v="1900-01-04T17:46:12"/>
    <x v="3"/>
    <s v="Non"/>
  </r>
  <r>
    <x v="724"/>
    <x v="12"/>
    <s v="CLI00021"/>
    <x v="0"/>
    <s v="SCR"/>
    <s v="15/04/19 08.12.59.0000"/>
    <s v="17/04/19 12.00.00.0000"/>
    <d v="2019-04-15T08:12:59"/>
    <d v="2019-04-17T12:00:00"/>
    <x v="7"/>
    <x v="0"/>
    <x v="0"/>
    <x v="0"/>
    <x v="1"/>
    <d v="1899-12-30T17:46:12"/>
    <x v="1"/>
    <s v="Non"/>
  </r>
  <r>
    <x v="786"/>
    <x v="12"/>
    <s v="CLI00021"/>
    <x v="0"/>
    <s v="SCR"/>
    <s v="15/04/19 08.13.01.0000"/>
    <s v="17/04/19 12.00.00.0000"/>
    <d v="2019-04-15T08:13:01"/>
    <d v="2019-04-17T12:00:00"/>
    <x v="7"/>
    <x v="0"/>
    <x v="0"/>
    <x v="0"/>
    <x v="1"/>
    <d v="1899-12-30T17:46:12"/>
    <x v="1"/>
    <s v="Non"/>
  </r>
  <r>
    <x v="21"/>
    <x v="3"/>
    <s v="CLI00020"/>
    <x v="6"/>
    <s v="PEST"/>
    <s v="15/04/19 08.13.08.0000"/>
    <s v="22/04/19 12.00.00.0000"/>
    <d v="2019-04-15T08:13:08"/>
    <d v="2019-04-22T12:00:00"/>
    <x v="2"/>
    <x v="1"/>
    <x v="2"/>
    <x v="2"/>
    <x v="1"/>
    <d v="1900-01-04T17:46:12"/>
    <x v="3"/>
    <s v="Non"/>
  </r>
  <r>
    <x v="787"/>
    <x v="3"/>
    <s v="CLI00043"/>
    <x v="1"/>
    <s v="BACT"/>
    <s v="15/04/19 08.13.27.0000"/>
    <s v="17/04/19 12.00.00.0000"/>
    <d v="2019-04-15T08:13:27"/>
    <d v="2019-04-17T12:00:00"/>
    <x v="6"/>
    <x v="3"/>
    <x v="0"/>
    <x v="0"/>
    <x v="1"/>
    <d v="1899-12-30T17:46:12"/>
    <x v="1"/>
    <s v="Non"/>
  </r>
  <r>
    <x v="788"/>
    <x v="3"/>
    <s v="CLI00049"/>
    <x v="7"/>
    <s v="SCR"/>
    <s v="15/04/19 08.13.27.0000"/>
    <s v="17/04/19 12.00.00.0000"/>
    <d v="2019-04-15T08:13:27"/>
    <d v="2019-04-17T12:00:00"/>
    <x v="7"/>
    <x v="0"/>
    <x v="3"/>
    <x v="4"/>
    <x v="1"/>
    <d v="1899-12-30T17:46:12"/>
    <x v="1"/>
    <s v="Non"/>
  </r>
  <r>
    <x v="54"/>
    <x v="18"/>
    <s v="CLI00091"/>
    <x v="10"/>
    <s v="PEST"/>
    <s v="15/04/19 08.13.40.0000"/>
    <s v="22/04/19 12.00.00.0000"/>
    <d v="2019-04-15T08:13:40"/>
    <d v="2019-04-22T12:00:00"/>
    <x v="2"/>
    <x v="1"/>
    <x v="3"/>
    <x v="5"/>
    <x v="1"/>
    <d v="1900-01-04T17:46:12"/>
    <x v="3"/>
    <s v="Non"/>
  </r>
  <r>
    <x v="246"/>
    <x v="3"/>
    <s v="CLI00079"/>
    <x v="3"/>
    <s v="NTR"/>
    <s v="15/04/19 08.13.45.0000"/>
    <s v="18/04/19 12.00.00.0000"/>
    <d v="2019-04-15T08:13:45"/>
    <d v="2019-04-18T12:00:00"/>
    <x v="3"/>
    <x v="0"/>
    <x v="2"/>
    <x v="2"/>
    <x v="1"/>
    <d v="1899-12-31T17:46:12"/>
    <x v="2"/>
    <s v="Non"/>
  </r>
  <r>
    <x v="372"/>
    <x v="8"/>
    <s v="CLI00010"/>
    <x v="2"/>
    <s v="PEST"/>
    <s v="15/04/19 08.13.45.0000"/>
    <s v="22/04/19 12.00.00.0000"/>
    <d v="2019-04-15T08:13:45"/>
    <d v="2019-04-22T12:00:00"/>
    <x v="2"/>
    <x v="1"/>
    <x v="1"/>
    <x v="1"/>
    <x v="1"/>
    <d v="1900-01-04T17:46:12"/>
    <x v="3"/>
    <s v="Non"/>
  </r>
  <r>
    <x v="81"/>
    <x v="6"/>
    <s v="CLI00079"/>
    <x v="3"/>
    <s v="NTR"/>
    <s v="15/04/19 08.13.49.0000"/>
    <s v="18/04/19 12.00.00.0000"/>
    <d v="2019-04-15T08:13:49"/>
    <d v="2019-04-18T12:00:00"/>
    <x v="3"/>
    <x v="0"/>
    <x v="2"/>
    <x v="2"/>
    <x v="1"/>
    <d v="1899-12-31T17:46:12"/>
    <x v="2"/>
    <s v="Non"/>
  </r>
  <r>
    <x v="789"/>
    <x v="12"/>
    <s v="CLI00021"/>
    <x v="0"/>
    <s v="MTX"/>
    <s v="15/04/19 08.14.10.0000"/>
    <s v="16/04/19 12.00.00.0000"/>
    <d v="2019-04-15T08:14:10"/>
    <d v="2019-04-16T12:00:00"/>
    <x v="5"/>
    <x v="2"/>
    <x v="0"/>
    <x v="0"/>
    <x v="0"/>
    <d v="1899-12-30T00:00:00"/>
    <x v="0"/>
    <s v="Non"/>
  </r>
  <r>
    <x v="65"/>
    <x v="3"/>
    <s v="CLI00079"/>
    <x v="3"/>
    <s v="PEST"/>
    <s v="15/04/19 08.14.41.0000"/>
    <s v="22/04/19 12.00.00.0000"/>
    <d v="2019-04-15T08:14:41"/>
    <d v="2019-04-22T12:00:00"/>
    <x v="2"/>
    <x v="1"/>
    <x v="2"/>
    <x v="2"/>
    <x v="1"/>
    <d v="1900-01-04T17:46:12"/>
    <x v="3"/>
    <s v="Non"/>
  </r>
  <r>
    <x v="790"/>
    <x v="12"/>
    <s v="CLI00021"/>
    <x v="0"/>
    <s v="SCR"/>
    <s v="15/04/19 08.14.59.0000"/>
    <s v="17/04/19 12.00.00.0000"/>
    <d v="2019-04-15T08:14:59"/>
    <d v="2019-04-17T12:00:00"/>
    <x v="7"/>
    <x v="0"/>
    <x v="0"/>
    <x v="0"/>
    <x v="1"/>
    <d v="1899-12-30T17:46:12"/>
    <x v="1"/>
    <s v="Non"/>
  </r>
  <r>
    <x v="52"/>
    <x v="3"/>
    <s v="CLI00020"/>
    <x v="6"/>
    <s v="PEST"/>
    <s v="15/04/19 08.15.51.0000"/>
    <s v="22/04/19 12.00.00.0000"/>
    <d v="2019-04-15T08:15:51"/>
    <d v="2019-04-22T12:00:00"/>
    <x v="2"/>
    <x v="1"/>
    <x v="2"/>
    <x v="2"/>
    <x v="1"/>
    <d v="1900-01-04T17:46:12"/>
    <x v="3"/>
    <s v="Non"/>
  </r>
  <r>
    <x v="791"/>
    <x v="18"/>
    <s v="CLI00034"/>
    <x v="13"/>
    <s v="NTR"/>
    <s v="15/04/19 08.16.15.0000"/>
    <s v="18/04/19 12.00.00.0000"/>
    <d v="2019-04-15T08:16:15"/>
    <d v="2019-04-18T12:00:00"/>
    <x v="3"/>
    <x v="0"/>
    <x v="3"/>
    <x v="4"/>
    <x v="1"/>
    <d v="1899-12-31T17:46:12"/>
    <x v="2"/>
    <s v="Non"/>
  </r>
  <r>
    <x v="792"/>
    <x v="18"/>
    <s v="CLI00040"/>
    <x v="9"/>
    <s v="SCR"/>
    <s v="15/04/19 08.16.30.0000"/>
    <s v="17/04/19 12.00.00.0000"/>
    <d v="2019-04-15T08:16:30"/>
    <d v="2019-04-17T12:00:00"/>
    <x v="7"/>
    <x v="0"/>
    <x v="3"/>
    <x v="5"/>
    <x v="1"/>
    <d v="1899-12-30T17:46:12"/>
    <x v="1"/>
    <s v="Non"/>
  </r>
  <r>
    <x v="3"/>
    <x v="3"/>
    <s v="CLI00079"/>
    <x v="3"/>
    <s v="NTR"/>
    <s v="15/04/19 08.16.33.0000"/>
    <s v="18/04/19 12.00.00.0000"/>
    <d v="2019-04-15T08:16:33"/>
    <d v="2019-04-18T12:00:00"/>
    <x v="3"/>
    <x v="0"/>
    <x v="2"/>
    <x v="2"/>
    <x v="1"/>
    <d v="1899-12-31T17:46:12"/>
    <x v="2"/>
    <s v="Non"/>
  </r>
  <r>
    <x v="463"/>
    <x v="8"/>
    <s v="CLI00010"/>
    <x v="2"/>
    <s v="NTR"/>
    <s v="15/04/19 08.16.37.0000"/>
    <s v="18/04/19 12.00.00.0000"/>
    <d v="2019-04-15T08:16:37"/>
    <d v="2019-04-18T12:00:00"/>
    <x v="3"/>
    <x v="0"/>
    <x v="1"/>
    <x v="1"/>
    <x v="1"/>
    <d v="1899-12-31T17:46:12"/>
    <x v="2"/>
    <s v="Non"/>
  </r>
  <r>
    <x v="6"/>
    <x v="12"/>
    <s v="CLI00087"/>
    <x v="4"/>
    <s v="PEST"/>
    <s v="15/04/19 08.16.47.0000"/>
    <s v="22/04/19 12.00.00.0000"/>
    <d v="2019-04-15T08:16:47"/>
    <d v="2019-04-22T12:00:00"/>
    <x v="2"/>
    <x v="1"/>
    <x v="2"/>
    <x v="3"/>
    <x v="1"/>
    <d v="1900-01-04T17:46:12"/>
    <x v="3"/>
    <s v="Non"/>
  </r>
  <r>
    <x v="793"/>
    <x v="18"/>
    <s v="CLI00040"/>
    <x v="9"/>
    <s v="PEST"/>
    <s v="15/04/19 08.16.48.0000"/>
    <s v="22/04/19 12.00.00.0000"/>
    <d v="2019-04-15T08:16:48"/>
    <d v="2019-04-22T12:00:00"/>
    <x v="2"/>
    <x v="1"/>
    <x v="3"/>
    <x v="5"/>
    <x v="1"/>
    <d v="1900-01-04T17:46:12"/>
    <x v="3"/>
    <s v="Non"/>
  </r>
  <r>
    <x v="698"/>
    <x v="3"/>
    <s v="CLI00010"/>
    <x v="2"/>
    <s v="NTR"/>
    <s v="15/04/19 08.16.55.0000"/>
    <s v="18/04/19 12.00.00.0000"/>
    <d v="2019-04-15T08:16:55"/>
    <d v="2019-04-18T12:00:00"/>
    <x v="3"/>
    <x v="0"/>
    <x v="1"/>
    <x v="1"/>
    <x v="1"/>
    <d v="1899-12-31T17:46:12"/>
    <x v="2"/>
    <s v="Non"/>
  </r>
  <r>
    <x v="794"/>
    <x v="18"/>
    <s v="CLI00049"/>
    <x v="7"/>
    <s v="NTR"/>
    <s v="15/04/19 08.17.11.0000"/>
    <s v="18/04/19 12.00.00.0000"/>
    <d v="2019-04-15T08:17:11"/>
    <d v="2019-04-18T12:00:00"/>
    <x v="3"/>
    <x v="0"/>
    <x v="3"/>
    <x v="4"/>
    <x v="1"/>
    <d v="1899-12-31T17:46:12"/>
    <x v="2"/>
    <s v="Non"/>
  </r>
  <r>
    <x v="795"/>
    <x v="18"/>
    <s v="CLI00018"/>
    <x v="5"/>
    <s v="SCR"/>
    <s v="15/04/19 08.17.15.0000"/>
    <s v="17/04/19 12.00.00.0000"/>
    <d v="2019-04-15T08:17:15"/>
    <d v="2019-04-17T12:00:00"/>
    <x v="7"/>
    <x v="0"/>
    <x v="2"/>
    <x v="2"/>
    <x v="1"/>
    <d v="1899-12-30T17:46:12"/>
    <x v="1"/>
    <s v="Non"/>
  </r>
  <r>
    <x v="68"/>
    <x v="8"/>
    <s v="CLI00043"/>
    <x v="1"/>
    <s v="NTR"/>
    <s v="15/04/19 08.17.21.0000"/>
    <s v="18/04/19 12.00.00.0000"/>
    <d v="2019-04-15T08:17:21"/>
    <d v="2019-04-18T12:00:00"/>
    <x v="3"/>
    <x v="0"/>
    <x v="0"/>
    <x v="0"/>
    <x v="1"/>
    <d v="1899-12-31T17:46:12"/>
    <x v="2"/>
    <s v="Non"/>
  </r>
  <r>
    <x v="185"/>
    <x v="12"/>
    <s v="CLI00087"/>
    <x v="4"/>
    <s v="SCR"/>
    <s v="15/04/19 08.17.26.0000"/>
    <s v="17/04/19 12.00.00.0000"/>
    <d v="2019-04-15T08:17:26"/>
    <d v="2019-04-17T12:00:00"/>
    <x v="7"/>
    <x v="0"/>
    <x v="2"/>
    <x v="3"/>
    <x v="1"/>
    <d v="1899-12-30T17:46:12"/>
    <x v="1"/>
    <s v="Non"/>
  </r>
  <r>
    <x v="67"/>
    <x v="16"/>
    <s v="CLI00021"/>
    <x v="0"/>
    <s v="PEST"/>
    <s v="15/04/19 08.17.41.0000"/>
    <s v="22/04/19 12.00.00.0000"/>
    <d v="2019-04-15T08:17:41"/>
    <d v="2019-04-22T12:00:00"/>
    <x v="2"/>
    <x v="1"/>
    <x v="0"/>
    <x v="0"/>
    <x v="1"/>
    <d v="1900-01-04T17:46:12"/>
    <x v="3"/>
    <s v="Non"/>
  </r>
  <r>
    <x v="269"/>
    <x v="12"/>
    <s v="CLI00021"/>
    <x v="0"/>
    <s v="NTR"/>
    <s v="15/04/19 08.17.47.0000"/>
    <s v="18/04/19 12.00.00.0000"/>
    <d v="2019-04-15T08:17:47"/>
    <d v="2019-04-18T12:00:00"/>
    <x v="3"/>
    <x v="0"/>
    <x v="0"/>
    <x v="0"/>
    <x v="1"/>
    <d v="1899-12-31T17:46:12"/>
    <x v="2"/>
    <s v="Non"/>
  </r>
  <r>
    <x v="796"/>
    <x v="19"/>
    <s v="CLI00007"/>
    <x v="14"/>
    <s v="NTR"/>
    <s v="15/04/19 08.17.54.0000"/>
    <s v="18/04/19 12.00.00.0000"/>
    <d v="2019-04-15T08:17:54"/>
    <d v="2019-04-18T12:00:00"/>
    <x v="3"/>
    <x v="0"/>
    <x v="2"/>
    <x v="3"/>
    <x v="1"/>
    <d v="1899-12-31T17:46:12"/>
    <x v="2"/>
    <s v="Non"/>
  </r>
  <r>
    <x v="797"/>
    <x v="3"/>
    <s v="CLI00043"/>
    <x v="1"/>
    <s v="OGM"/>
    <s v="15/04/19 08.18.06.0000"/>
    <s v="24/04/19 12.00.00.0000"/>
    <d v="2019-04-15T08:18:06"/>
    <d v="2019-04-24T12:00:00"/>
    <x v="0"/>
    <x v="0"/>
    <x v="0"/>
    <x v="0"/>
    <x v="1"/>
    <d v="1900-01-06T17:46:12"/>
    <x v="3"/>
    <s v="Non"/>
  </r>
  <r>
    <x v="342"/>
    <x v="6"/>
    <s v="CLI00021"/>
    <x v="0"/>
    <s v="NTR"/>
    <s v="15/04/19 08.18.07.0000"/>
    <s v="18/04/19 12.00.00.0000"/>
    <d v="2019-04-15T08:18:07"/>
    <d v="2019-04-18T12:00:00"/>
    <x v="3"/>
    <x v="0"/>
    <x v="0"/>
    <x v="0"/>
    <x v="1"/>
    <d v="1899-12-31T17:46:12"/>
    <x v="2"/>
    <s v="Non"/>
  </r>
  <r>
    <x v="798"/>
    <x v="9"/>
    <s v="CLI00021"/>
    <x v="0"/>
    <s v="BACT"/>
    <s v="15/04/19 08.18.26.0000"/>
    <s v="17/04/19 12.00.00.0000"/>
    <d v="2019-04-15T08:18:26"/>
    <d v="2019-04-17T12:00:00"/>
    <x v="6"/>
    <x v="3"/>
    <x v="0"/>
    <x v="0"/>
    <x v="1"/>
    <d v="1899-12-30T17:46:12"/>
    <x v="1"/>
    <s v="Non"/>
  </r>
  <r>
    <x v="799"/>
    <x v="18"/>
    <s v="CLI00018"/>
    <x v="5"/>
    <s v="MTX"/>
    <s v="15/04/19 08.19.41.0000"/>
    <s v="16/04/19 12.00.00.0000"/>
    <d v="2019-04-15T08:19:41"/>
    <d v="2019-04-16T12:00:00"/>
    <x v="5"/>
    <x v="2"/>
    <x v="2"/>
    <x v="2"/>
    <x v="0"/>
    <d v="1899-12-30T00:00:00"/>
    <x v="0"/>
    <s v="Non"/>
  </r>
  <r>
    <x v="800"/>
    <x v="6"/>
    <s v="CLI00087"/>
    <x v="4"/>
    <s v="PEST"/>
    <s v="15/04/19 08.20.37.0000"/>
    <s v="22/04/19 12.00.00.0000"/>
    <d v="2019-04-15T08:20:37"/>
    <d v="2019-04-22T12:00:00"/>
    <x v="2"/>
    <x v="1"/>
    <x v="2"/>
    <x v="3"/>
    <x v="1"/>
    <d v="1900-01-04T17:46:12"/>
    <x v="3"/>
    <s v="Non"/>
  </r>
  <r>
    <x v="344"/>
    <x v="19"/>
    <s v="CLI00007"/>
    <x v="14"/>
    <s v="MTX"/>
    <s v="15/04/19 08.20.48.0000"/>
    <s v="16/04/19 12.00.00.0000"/>
    <d v="2019-04-15T08:20:48"/>
    <d v="2019-04-16T12:00:00"/>
    <x v="5"/>
    <x v="2"/>
    <x v="2"/>
    <x v="3"/>
    <x v="0"/>
    <d v="1899-12-30T00:00:00"/>
    <x v="0"/>
    <s v="Non"/>
  </r>
  <r>
    <x v="134"/>
    <x v="6"/>
    <s v="CLI00020"/>
    <x v="6"/>
    <s v="MTX"/>
    <s v="15/04/19 08.21.01.0000"/>
    <s v="16/04/19 12.00.00.0000"/>
    <d v="2019-04-15T08:21:01"/>
    <d v="2019-04-16T12:00:00"/>
    <x v="5"/>
    <x v="2"/>
    <x v="2"/>
    <x v="2"/>
    <x v="0"/>
    <d v="1899-12-30T00:00:00"/>
    <x v="0"/>
    <s v="Non"/>
  </r>
  <r>
    <x v="801"/>
    <x v="3"/>
    <s v="CLI00079"/>
    <x v="3"/>
    <s v="PEST"/>
    <s v="15/04/19 08.21.12.0000"/>
    <s v="22/04/19 12.00.00.0000"/>
    <d v="2019-04-15T08:21:12"/>
    <d v="2019-04-22T12:00:00"/>
    <x v="2"/>
    <x v="1"/>
    <x v="2"/>
    <x v="2"/>
    <x v="1"/>
    <d v="1900-01-04T17:46:12"/>
    <x v="3"/>
    <s v="Non"/>
  </r>
  <r>
    <x v="802"/>
    <x v="18"/>
    <s v="CLI00040"/>
    <x v="9"/>
    <s v="PEST"/>
    <s v="15/04/19 08.21.24.0000"/>
    <s v="22/04/19 12.00.00.0000"/>
    <d v="2019-04-15T08:21:24"/>
    <d v="2019-04-22T12:00:00"/>
    <x v="2"/>
    <x v="1"/>
    <x v="3"/>
    <x v="5"/>
    <x v="1"/>
    <d v="1900-01-04T17:46:12"/>
    <x v="3"/>
    <s v="Non"/>
  </r>
  <r>
    <x v="358"/>
    <x v="3"/>
    <s v="CLI00021"/>
    <x v="0"/>
    <s v="MTX"/>
    <s v="15/04/19 08.21.39.0000"/>
    <s v="16/04/19 12.00.00.0000"/>
    <d v="2019-04-15T08:21:39"/>
    <d v="2019-04-16T12:00:00"/>
    <x v="5"/>
    <x v="2"/>
    <x v="0"/>
    <x v="0"/>
    <x v="0"/>
    <d v="1899-12-30T00:00:00"/>
    <x v="0"/>
    <s v="Non"/>
  </r>
  <r>
    <x v="803"/>
    <x v="23"/>
    <s v="CLI00007"/>
    <x v="14"/>
    <s v="BACT"/>
    <s v="15/04/19 08.21.44.0000"/>
    <s v="17/04/19 12.00.00.0000"/>
    <d v="2019-04-15T08:21:44"/>
    <d v="2019-04-17T12:00:00"/>
    <x v="6"/>
    <x v="3"/>
    <x v="2"/>
    <x v="3"/>
    <x v="1"/>
    <d v="1899-12-30T17:46:12"/>
    <x v="1"/>
    <s v="Non"/>
  </r>
  <r>
    <x v="71"/>
    <x v="3"/>
    <s v="CLI00010"/>
    <x v="2"/>
    <s v="PEST"/>
    <s v="15/04/19 08.21.58.0000"/>
    <s v="22/04/19 12.00.00.0000"/>
    <d v="2019-04-15T08:21:58"/>
    <d v="2019-04-22T12:00:00"/>
    <x v="2"/>
    <x v="1"/>
    <x v="1"/>
    <x v="1"/>
    <x v="1"/>
    <d v="1900-01-04T17:46:12"/>
    <x v="3"/>
    <s v="Non"/>
  </r>
  <r>
    <x v="804"/>
    <x v="18"/>
    <s v="CLI00040"/>
    <x v="9"/>
    <s v="SCR"/>
    <s v="15/04/19 08.22.03.0000"/>
    <s v="17/04/19 12.00.00.0000"/>
    <d v="2019-04-15T08:22:03"/>
    <d v="2019-04-17T12:00:00"/>
    <x v="7"/>
    <x v="0"/>
    <x v="3"/>
    <x v="5"/>
    <x v="1"/>
    <d v="1899-12-30T17:46:12"/>
    <x v="1"/>
    <s v="Non"/>
  </r>
  <r>
    <x v="755"/>
    <x v="18"/>
    <s v="CLI00018"/>
    <x v="5"/>
    <s v="SCR"/>
    <s v="15/04/19 08.23.28.0000"/>
    <s v="17/04/19 12.00.00.0000"/>
    <d v="2019-04-15T08:23:28"/>
    <d v="2019-04-17T12:00:00"/>
    <x v="7"/>
    <x v="0"/>
    <x v="2"/>
    <x v="2"/>
    <x v="1"/>
    <d v="1899-12-30T17:46:12"/>
    <x v="1"/>
    <s v="Non"/>
  </r>
  <r>
    <x v="340"/>
    <x v="18"/>
    <s v="CLI00040"/>
    <x v="9"/>
    <s v="PEST"/>
    <s v="15/04/19 08.23.39.0000"/>
    <s v="22/04/19 12.00.00.0000"/>
    <d v="2019-04-15T08:23:39"/>
    <d v="2019-04-22T12:00:00"/>
    <x v="2"/>
    <x v="1"/>
    <x v="3"/>
    <x v="5"/>
    <x v="1"/>
    <d v="1900-01-04T17:46:12"/>
    <x v="3"/>
    <s v="Non"/>
  </r>
  <r>
    <x v="659"/>
    <x v="3"/>
    <s v="CLI00079"/>
    <x v="3"/>
    <s v="MTX"/>
    <s v="15/04/19 08.23.47.0000"/>
    <s v="16/04/19 12.00.00.0000"/>
    <d v="2019-04-15T08:23:47"/>
    <d v="2019-04-16T12:00:00"/>
    <x v="5"/>
    <x v="2"/>
    <x v="2"/>
    <x v="2"/>
    <x v="0"/>
    <d v="1899-12-30T00:00:00"/>
    <x v="0"/>
    <s v="Non"/>
  </r>
  <r>
    <x v="372"/>
    <x v="3"/>
    <s v="CLI00010"/>
    <x v="2"/>
    <s v="PEST"/>
    <s v="15/04/19 08.23.59.0000"/>
    <s v="22/04/19 12.00.00.0000"/>
    <d v="2019-04-15T08:23:59"/>
    <d v="2019-04-22T12:00:00"/>
    <x v="2"/>
    <x v="1"/>
    <x v="1"/>
    <x v="1"/>
    <x v="1"/>
    <d v="1900-01-04T17:46:12"/>
    <x v="3"/>
    <s v="Non"/>
  </r>
  <r>
    <x v="805"/>
    <x v="6"/>
    <s v="CLI00010"/>
    <x v="2"/>
    <s v="PEST"/>
    <s v="15/04/19 08.24.18.0000"/>
    <s v="22/04/19 12.00.00.0000"/>
    <d v="2019-04-15T08:24:18"/>
    <d v="2019-04-22T12:00:00"/>
    <x v="2"/>
    <x v="1"/>
    <x v="1"/>
    <x v="1"/>
    <x v="1"/>
    <d v="1900-01-04T17:46:12"/>
    <x v="3"/>
    <s v="Non"/>
  </r>
  <r>
    <x v="805"/>
    <x v="8"/>
    <s v="CLI00010"/>
    <x v="2"/>
    <s v="SCR"/>
    <s v="15/04/19 08.25.16.0000"/>
    <s v="17/04/19 12.00.00.0000"/>
    <d v="2019-04-15T08:25:16"/>
    <d v="2019-04-17T12:00:00"/>
    <x v="7"/>
    <x v="0"/>
    <x v="1"/>
    <x v="1"/>
    <x v="1"/>
    <d v="1899-12-30T17:46:12"/>
    <x v="1"/>
    <s v="Non"/>
  </r>
  <r>
    <x v="17"/>
    <x v="3"/>
    <s v="CLI00021"/>
    <x v="0"/>
    <s v="SCR"/>
    <s v="15/04/19 08.25.21.0000"/>
    <s v="17/04/19 12.00.00.0000"/>
    <d v="2019-04-15T08:25:21"/>
    <d v="2019-04-17T12:00:00"/>
    <x v="7"/>
    <x v="0"/>
    <x v="0"/>
    <x v="0"/>
    <x v="1"/>
    <d v="1899-12-30T17:46:12"/>
    <x v="1"/>
    <s v="Non"/>
  </r>
  <r>
    <x v="806"/>
    <x v="18"/>
    <s v="CLI00018"/>
    <x v="5"/>
    <s v="SCR"/>
    <s v="15/04/19 08.25.22.0000"/>
    <s v="17/04/19 12.00.00.0000"/>
    <d v="2019-04-15T08:25:22"/>
    <d v="2019-04-17T12:00:00"/>
    <x v="7"/>
    <x v="0"/>
    <x v="2"/>
    <x v="2"/>
    <x v="1"/>
    <d v="1899-12-30T17:46:12"/>
    <x v="1"/>
    <s v="Non"/>
  </r>
  <r>
    <x v="246"/>
    <x v="6"/>
    <s v="CLI00079"/>
    <x v="3"/>
    <s v="OGM"/>
    <s v="15/04/19 08.25.33.0000"/>
    <s v="24/04/19 12.00.00.0000"/>
    <d v="2019-04-15T08:25:33"/>
    <d v="2019-04-24T12:00:00"/>
    <x v="0"/>
    <x v="0"/>
    <x v="2"/>
    <x v="2"/>
    <x v="1"/>
    <d v="1900-01-06T17:46:12"/>
    <x v="3"/>
    <s v="Non"/>
  </r>
  <r>
    <x v="197"/>
    <x v="3"/>
    <s v="CLI00043"/>
    <x v="1"/>
    <s v="SCR"/>
    <s v="15/04/19 08.25.34.0000"/>
    <s v="17/04/19 12.00.00.0000"/>
    <d v="2019-04-15T08:25:34"/>
    <d v="2019-04-17T12:00:00"/>
    <x v="7"/>
    <x v="0"/>
    <x v="0"/>
    <x v="0"/>
    <x v="1"/>
    <d v="1899-12-30T17:46:12"/>
    <x v="1"/>
    <s v="Non"/>
  </r>
  <r>
    <x v="50"/>
    <x v="3"/>
    <s v="CLI00021"/>
    <x v="0"/>
    <s v="PEST"/>
    <s v="15/04/19 08.25.39.0000"/>
    <s v="22/04/19 12.00.00.0000"/>
    <d v="2019-04-15T08:25:39"/>
    <d v="2019-04-22T12:00:00"/>
    <x v="2"/>
    <x v="1"/>
    <x v="0"/>
    <x v="0"/>
    <x v="1"/>
    <d v="1900-01-04T17:46:12"/>
    <x v="3"/>
    <s v="Non"/>
  </r>
  <r>
    <x v="807"/>
    <x v="12"/>
    <s v="CLI00021"/>
    <x v="0"/>
    <s v="SCR"/>
    <s v="15/04/19 08.26.43.0000"/>
    <s v="17/04/19 12.00.00.0000"/>
    <d v="2019-04-15T08:26:43"/>
    <d v="2019-04-17T12:00:00"/>
    <x v="7"/>
    <x v="0"/>
    <x v="0"/>
    <x v="0"/>
    <x v="1"/>
    <d v="1899-12-30T17:46:12"/>
    <x v="1"/>
    <s v="Non"/>
  </r>
  <r>
    <x v="808"/>
    <x v="18"/>
    <s v="CLI00018"/>
    <x v="5"/>
    <s v="SCR"/>
    <s v="15/04/19 08.26.47.0000"/>
    <s v="17/04/19 12.00.00.0000"/>
    <d v="2019-04-15T08:26:47"/>
    <d v="2019-04-17T12:00:00"/>
    <x v="7"/>
    <x v="0"/>
    <x v="2"/>
    <x v="2"/>
    <x v="1"/>
    <d v="1899-12-30T17:46:12"/>
    <x v="1"/>
    <s v="Non"/>
  </r>
  <r>
    <x v="809"/>
    <x v="7"/>
    <s v="CLI00021"/>
    <x v="0"/>
    <s v="MTX"/>
    <s v="15/04/19 08.26.55.0000"/>
    <s v="16/04/19 12.00.00.0000"/>
    <d v="2019-04-15T08:26:55"/>
    <d v="2019-04-16T12:00:00"/>
    <x v="5"/>
    <x v="2"/>
    <x v="0"/>
    <x v="0"/>
    <x v="0"/>
    <d v="1899-12-30T00:00:00"/>
    <x v="0"/>
    <s v="Non"/>
  </r>
  <r>
    <x v="810"/>
    <x v="11"/>
    <s v="CLI00018"/>
    <x v="5"/>
    <s v="SCR"/>
    <s v="15/04/19 08.27.07.0000"/>
    <s v="17/04/19 12.00.00.0000"/>
    <d v="2019-04-15T08:27:07"/>
    <d v="2019-04-17T12:00:00"/>
    <x v="7"/>
    <x v="0"/>
    <x v="2"/>
    <x v="2"/>
    <x v="1"/>
    <d v="1899-12-30T17:46:12"/>
    <x v="1"/>
    <s v="Non"/>
  </r>
  <r>
    <x v="3"/>
    <x v="8"/>
    <s v="CLI00079"/>
    <x v="3"/>
    <s v="MTX"/>
    <s v="15/04/19 08.27.30.0000"/>
    <s v="16/04/19 12.00.00.0000"/>
    <d v="2019-04-15T08:27:30"/>
    <d v="2019-04-16T12:00:00"/>
    <x v="5"/>
    <x v="2"/>
    <x v="2"/>
    <x v="2"/>
    <x v="0"/>
    <d v="1899-12-30T00:00:00"/>
    <x v="0"/>
    <s v="Non"/>
  </r>
  <r>
    <x v="811"/>
    <x v="10"/>
    <s v="CLI00009"/>
    <x v="8"/>
    <s v="MTX"/>
    <s v="15/04/19 08.27.45.0000"/>
    <s v="16/04/19 12.00.00.0000"/>
    <d v="2019-04-15T08:27:45"/>
    <d v="2019-04-16T12:00:00"/>
    <x v="5"/>
    <x v="2"/>
    <x v="3"/>
    <x v="4"/>
    <x v="0"/>
    <d v="1899-12-30T00:00:00"/>
    <x v="0"/>
    <s v="Non"/>
  </r>
  <r>
    <x v="812"/>
    <x v="16"/>
    <s v="CLI00021"/>
    <x v="0"/>
    <s v="SCR"/>
    <s v="15/04/19 08.28.24.0000"/>
    <s v="17/04/19 12.00.00.0000"/>
    <d v="2019-04-15T08:28:24"/>
    <d v="2019-04-17T12:00:00"/>
    <x v="7"/>
    <x v="0"/>
    <x v="0"/>
    <x v="0"/>
    <x v="1"/>
    <d v="1899-12-30T17:46:12"/>
    <x v="1"/>
    <s v="Non"/>
  </r>
  <r>
    <x v="288"/>
    <x v="0"/>
    <s v="CLI00021"/>
    <x v="0"/>
    <s v="SCR"/>
    <s v="15/04/19 08.28.30.0000"/>
    <s v="17/04/19 12.00.00.0000"/>
    <d v="2019-04-15T08:28:30"/>
    <d v="2019-04-17T12:00:00"/>
    <x v="7"/>
    <x v="0"/>
    <x v="0"/>
    <x v="0"/>
    <x v="1"/>
    <d v="1899-12-30T17:46:12"/>
    <x v="1"/>
    <s v="Non"/>
  </r>
  <r>
    <x v="749"/>
    <x v="8"/>
    <s v="CLI00083"/>
    <x v="11"/>
    <s v="MTX"/>
    <s v="15/04/19 08.28.38.0000"/>
    <s v="16/04/19 12.00.00.0000"/>
    <d v="2019-04-15T08:28:38"/>
    <d v="2019-04-16T12:00:00"/>
    <x v="5"/>
    <x v="2"/>
    <x v="2"/>
    <x v="2"/>
    <x v="0"/>
    <d v="1899-12-30T00:00:00"/>
    <x v="0"/>
    <s v="Non"/>
  </r>
  <r>
    <x v="813"/>
    <x v="10"/>
    <s v="CLI00009"/>
    <x v="8"/>
    <s v="NTR"/>
    <s v="15/04/19 08.29.07.0000"/>
    <s v="18/04/19 12.00.00.0000"/>
    <d v="2019-04-15T08:29:07"/>
    <d v="2019-04-18T12:00:00"/>
    <x v="3"/>
    <x v="0"/>
    <x v="3"/>
    <x v="4"/>
    <x v="1"/>
    <d v="1899-12-31T17:46:12"/>
    <x v="2"/>
    <s v="Non"/>
  </r>
  <r>
    <x v="814"/>
    <x v="9"/>
    <s v="CLI00091"/>
    <x v="10"/>
    <s v="BACT"/>
    <s v="15/04/19 08.29.23.0000"/>
    <s v="17/04/19 12.00.00.0000"/>
    <d v="2019-04-15T08:29:23"/>
    <d v="2019-04-17T12:00:00"/>
    <x v="6"/>
    <x v="3"/>
    <x v="3"/>
    <x v="5"/>
    <x v="1"/>
    <d v="1899-12-30T17:46:12"/>
    <x v="1"/>
    <s v="Non"/>
  </r>
  <r>
    <x v="815"/>
    <x v="18"/>
    <s v="CLI00049"/>
    <x v="7"/>
    <s v="SCR"/>
    <s v="15/04/19 08.30.15.0000"/>
    <s v="17/04/19 12.00.00.0000"/>
    <d v="2019-04-15T08:30:15"/>
    <d v="2019-04-17T12:00:00"/>
    <x v="7"/>
    <x v="0"/>
    <x v="3"/>
    <x v="4"/>
    <x v="1"/>
    <d v="1899-12-30T17:46:12"/>
    <x v="1"/>
    <s v="Non"/>
  </r>
  <r>
    <x v="102"/>
    <x v="6"/>
    <s v="CLI00079"/>
    <x v="3"/>
    <s v="SCR"/>
    <s v="15/04/19 08.30.26.0000"/>
    <s v="17/04/19 12.00.00.0000"/>
    <d v="2019-04-15T08:30:26"/>
    <d v="2019-04-17T12:00:00"/>
    <x v="7"/>
    <x v="0"/>
    <x v="2"/>
    <x v="2"/>
    <x v="1"/>
    <d v="1899-12-30T17:46:12"/>
    <x v="1"/>
    <s v="Non"/>
  </r>
  <r>
    <x v="673"/>
    <x v="10"/>
    <s v="CLI00034"/>
    <x v="13"/>
    <s v="MTX"/>
    <s v="15/04/19 08.31.20.0000"/>
    <s v="16/04/19 12.00.00.0000"/>
    <d v="2019-04-15T08:31:20"/>
    <d v="2019-04-16T12:00:00"/>
    <x v="5"/>
    <x v="2"/>
    <x v="3"/>
    <x v="4"/>
    <x v="0"/>
    <d v="1899-12-30T00:00:00"/>
    <x v="0"/>
    <s v="Non"/>
  </r>
  <r>
    <x v="298"/>
    <x v="6"/>
    <s v="CLI00010"/>
    <x v="2"/>
    <s v="MTX"/>
    <s v="15/04/19 08.31.23.0000"/>
    <s v="16/04/19 12.00.00.0000"/>
    <d v="2019-04-15T08:31:23"/>
    <d v="2019-04-16T12:00:00"/>
    <x v="5"/>
    <x v="2"/>
    <x v="1"/>
    <x v="1"/>
    <x v="0"/>
    <d v="1899-12-30T00:00:00"/>
    <x v="0"/>
    <s v="Non"/>
  </r>
  <r>
    <x v="816"/>
    <x v="0"/>
    <s v="CLI00010"/>
    <x v="2"/>
    <s v="MTX"/>
    <s v="15/04/19 08.31.42.0000"/>
    <s v="16/04/19 12.00.00.0000"/>
    <d v="2019-04-15T08:31:42"/>
    <d v="2019-04-16T12:00:00"/>
    <x v="5"/>
    <x v="2"/>
    <x v="1"/>
    <x v="1"/>
    <x v="0"/>
    <d v="1899-12-30T00:00:00"/>
    <x v="0"/>
    <s v="Non"/>
  </r>
  <r>
    <x v="817"/>
    <x v="18"/>
    <s v="CLI00049"/>
    <x v="7"/>
    <s v="SCR"/>
    <s v="15/04/19 08.31.57.0000"/>
    <s v="17/04/19 12.00.00.0000"/>
    <d v="2019-04-15T08:31:57"/>
    <d v="2019-04-17T12:00:00"/>
    <x v="7"/>
    <x v="0"/>
    <x v="3"/>
    <x v="4"/>
    <x v="1"/>
    <d v="1899-12-30T17:46:12"/>
    <x v="1"/>
    <s v="Non"/>
  </r>
  <r>
    <x v="116"/>
    <x v="7"/>
    <s v="CLI00021"/>
    <x v="0"/>
    <s v="MTX"/>
    <s v="15/04/19 08.32.13.0000"/>
    <s v="16/04/19 12.00.00.0000"/>
    <d v="2019-04-15T08:32:13"/>
    <d v="2019-04-16T12:00:00"/>
    <x v="5"/>
    <x v="2"/>
    <x v="0"/>
    <x v="0"/>
    <x v="0"/>
    <d v="1899-12-30T00:00:00"/>
    <x v="0"/>
    <s v="Non"/>
  </r>
  <r>
    <x v="330"/>
    <x v="6"/>
    <s v="CLI00083"/>
    <x v="11"/>
    <s v="MTX"/>
    <s v="15/04/19 08.32.55.0000"/>
    <s v="16/04/19 12.00.00.0000"/>
    <d v="2019-04-15T08:32:55"/>
    <d v="2019-04-16T12:00:00"/>
    <x v="5"/>
    <x v="2"/>
    <x v="2"/>
    <x v="2"/>
    <x v="0"/>
    <d v="1899-12-30T00:00:00"/>
    <x v="0"/>
    <s v="Non"/>
  </r>
  <r>
    <x v="238"/>
    <x v="3"/>
    <s v="CLI00079"/>
    <x v="3"/>
    <s v="PEST"/>
    <s v="15/04/19 08.33.20.0000"/>
    <s v="22/04/19 12.00.00.0000"/>
    <d v="2019-04-15T08:33:20"/>
    <d v="2019-04-22T12:00:00"/>
    <x v="2"/>
    <x v="1"/>
    <x v="2"/>
    <x v="2"/>
    <x v="1"/>
    <d v="1900-01-04T17:46:12"/>
    <x v="3"/>
    <s v="Non"/>
  </r>
  <r>
    <x v="114"/>
    <x v="8"/>
    <s v="CLI00083"/>
    <x v="11"/>
    <s v="PEST"/>
    <s v="15/04/19 08.33.20.0000"/>
    <s v="22/04/19 12.00.00.0000"/>
    <d v="2019-04-15T08:33:20"/>
    <d v="2019-04-22T12:00:00"/>
    <x v="2"/>
    <x v="1"/>
    <x v="2"/>
    <x v="2"/>
    <x v="1"/>
    <d v="1900-01-04T17:46:12"/>
    <x v="3"/>
    <s v="Non"/>
  </r>
  <r>
    <x v="405"/>
    <x v="10"/>
    <s v="CLI00049"/>
    <x v="7"/>
    <s v="MTX"/>
    <s v="15/04/19 08.33.22.0000"/>
    <s v="16/04/19 12.00.00.0000"/>
    <d v="2019-04-15T08:33:22"/>
    <d v="2019-04-16T12:00:00"/>
    <x v="5"/>
    <x v="2"/>
    <x v="3"/>
    <x v="4"/>
    <x v="0"/>
    <d v="1899-12-30T00:00:00"/>
    <x v="0"/>
    <s v="Non"/>
  </r>
  <r>
    <x v="35"/>
    <x v="3"/>
    <s v="CLI00079"/>
    <x v="3"/>
    <s v="MTX"/>
    <s v="15/04/19 08.33.54.0000"/>
    <s v="16/04/19 12.00.00.0000"/>
    <d v="2019-04-15T08:33:54"/>
    <d v="2019-04-16T12:00:00"/>
    <x v="5"/>
    <x v="2"/>
    <x v="2"/>
    <x v="2"/>
    <x v="0"/>
    <d v="1899-12-30T00:00:00"/>
    <x v="0"/>
    <s v="Non"/>
  </r>
  <r>
    <x v="818"/>
    <x v="13"/>
    <s v="CLI00009"/>
    <x v="8"/>
    <s v="MTX"/>
    <s v="15/04/19 08.34.14.0000"/>
    <s v="16/04/19 12.00.00.0000"/>
    <d v="2019-04-15T08:34:14"/>
    <d v="2019-04-16T12:00:00"/>
    <x v="5"/>
    <x v="2"/>
    <x v="3"/>
    <x v="4"/>
    <x v="0"/>
    <d v="1899-12-30T00:00:00"/>
    <x v="0"/>
    <s v="Non"/>
  </r>
  <r>
    <x v="637"/>
    <x v="12"/>
    <s v="CLI00087"/>
    <x v="4"/>
    <s v="PLLT"/>
    <s v="15/04/19 08.34.27.0000"/>
    <s v="22/04/19 12.00.00.0000"/>
    <d v="2019-04-15T08:34:27"/>
    <d v="2019-04-22T12:00:00"/>
    <x v="1"/>
    <x v="1"/>
    <x v="2"/>
    <x v="3"/>
    <x v="1"/>
    <d v="1900-01-04T17:46:12"/>
    <x v="3"/>
    <s v="Non"/>
  </r>
  <r>
    <x v="475"/>
    <x v="18"/>
    <s v="CLI00049"/>
    <x v="7"/>
    <s v="PEST"/>
    <s v="15/04/19 08.34.42.0000"/>
    <s v="22/04/19 12.00.00.0000"/>
    <d v="2019-04-15T08:34:42"/>
    <d v="2019-04-22T12:00:00"/>
    <x v="2"/>
    <x v="1"/>
    <x v="3"/>
    <x v="4"/>
    <x v="1"/>
    <d v="1900-01-04T17:46:12"/>
    <x v="3"/>
    <s v="Non"/>
  </r>
  <r>
    <x v="230"/>
    <x v="18"/>
    <s v="CLI00018"/>
    <x v="5"/>
    <s v="MTX"/>
    <s v="15/04/19 08.35.34.0000"/>
    <s v="16/04/19 12.00.00.0000"/>
    <d v="2019-04-15T08:35:34"/>
    <d v="2019-04-16T12:00:00"/>
    <x v="5"/>
    <x v="2"/>
    <x v="2"/>
    <x v="2"/>
    <x v="0"/>
    <d v="1899-12-30T00:00:00"/>
    <x v="0"/>
    <s v="Non"/>
  </r>
  <r>
    <x v="743"/>
    <x v="3"/>
    <s v="CLI00083"/>
    <x v="11"/>
    <s v="MTX"/>
    <s v="15/04/19 08.35.55.0000"/>
    <s v="16/04/19 12.00.00.0000"/>
    <d v="2019-04-15T08:35:55"/>
    <d v="2019-04-16T12:00:00"/>
    <x v="5"/>
    <x v="2"/>
    <x v="2"/>
    <x v="2"/>
    <x v="0"/>
    <d v="1899-12-30T00:00:00"/>
    <x v="0"/>
    <s v="Non"/>
  </r>
  <r>
    <x v="713"/>
    <x v="18"/>
    <s v="CLI00049"/>
    <x v="7"/>
    <s v="MTX"/>
    <s v="15/04/19 08.36.08.0000"/>
    <s v="16/04/19 12.00.00.0000"/>
    <d v="2019-04-15T08:36:08"/>
    <d v="2019-04-16T12:00:00"/>
    <x v="5"/>
    <x v="2"/>
    <x v="3"/>
    <x v="4"/>
    <x v="0"/>
    <d v="1899-12-30T00:00:00"/>
    <x v="0"/>
    <s v="Non"/>
  </r>
  <r>
    <x v="194"/>
    <x v="6"/>
    <s v="CLI00079"/>
    <x v="3"/>
    <s v="PEST"/>
    <s v="15/04/19 08.38.58.0000"/>
    <s v="22/04/19 12.00.00.0000"/>
    <d v="2019-04-15T08:38:58"/>
    <d v="2019-04-22T12:00:00"/>
    <x v="2"/>
    <x v="1"/>
    <x v="2"/>
    <x v="2"/>
    <x v="1"/>
    <d v="1900-01-04T17:46:12"/>
    <x v="3"/>
    <s v="Non"/>
  </r>
  <r>
    <x v="819"/>
    <x v="3"/>
    <s v="CLI00087"/>
    <x v="4"/>
    <s v="PEST"/>
    <s v="15/04/19 08.39.06.0000"/>
    <s v="22/04/19 12.00.00.0000"/>
    <d v="2019-04-15T08:39:06"/>
    <d v="2019-04-22T12:00:00"/>
    <x v="2"/>
    <x v="1"/>
    <x v="2"/>
    <x v="3"/>
    <x v="1"/>
    <d v="1900-01-04T17:46:12"/>
    <x v="3"/>
    <s v="Non"/>
  </r>
  <r>
    <x v="133"/>
    <x v="6"/>
    <s v="CLI00010"/>
    <x v="2"/>
    <s v="MTX"/>
    <s v="15/04/19 08.39.49.0000"/>
    <s v="16/04/19 12.00.00.0000"/>
    <d v="2019-04-15T08:39:49"/>
    <d v="2019-04-16T12:00:00"/>
    <x v="5"/>
    <x v="2"/>
    <x v="1"/>
    <x v="1"/>
    <x v="0"/>
    <d v="1899-12-30T00:00:00"/>
    <x v="0"/>
    <s v="Non"/>
  </r>
  <r>
    <x v="771"/>
    <x v="16"/>
    <s v="CLI00021"/>
    <x v="0"/>
    <s v="SCR"/>
    <s v="15/04/19 08.41.06.0000"/>
    <s v="17/04/19 12.00.00.0000"/>
    <d v="2019-04-15T08:41:06"/>
    <d v="2019-04-17T12:00:00"/>
    <x v="7"/>
    <x v="0"/>
    <x v="0"/>
    <x v="0"/>
    <x v="1"/>
    <d v="1899-12-30T17:46:12"/>
    <x v="1"/>
    <s v="Non"/>
  </r>
  <r>
    <x v="820"/>
    <x v="7"/>
    <s v="CLI00021"/>
    <x v="0"/>
    <s v="PEST"/>
    <s v="15/04/19 08.41.12.0000"/>
    <s v="22/04/19 12.00.00.0000"/>
    <d v="2019-04-15T08:41:12"/>
    <d v="2019-04-22T12:00:00"/>
    <x v="2"/>
    <x v="1"/>
    <x v="0"/>
    <x v="0"/>
    <x v="1"/>
    <d v="1900-01-04T17:46:12"/>
    <x v="3"/>
    <s v="Non"/>
  </r>
  <r>
    <x v="621"/>
    <x v="6"/>
    <s v="CLI00020"/>
    <x v="6"/>
    <s v="PEST"/>
    <s v="15/04/19 08.42.17.0000"/>
    <s v="22/04/19 12.00.00.0000"/>
    <d v="2019-04-15T08:42:17"/>
    <d v="2019-04-22T12:00:00"/>
    <x v="2"/>
    <x v="1"/>
    <x v="2"/>
    <x v="2"/>
    <x v="1"/>
    <d v="1900-01-04T17:46:12"/>
    <x v="3"/>
    <s v="Non"/>
  </r>
  <r>
    <x v="186"/>
    <x v="6"/>
    <s v="CLI00043"/>
    <x v="1"/>
    <s v="PEST"/>
    <s v="15/04/19 08.43.18.0000"/>
    <s v="22/04/19 12.00.00.0000"/>
    <d v="2019-04-15T08:43:18"/>
    <d v="2019-04-22T12:00:00"/>
    <x v="2"/>
    <x v="1"/>
    <x v="0"/>
    <x v="0"/>
    <x v="1"/>
    <d v="1900-01-04T17:46:12"/>
    <x v="3"/>
    <s v="Non"/>
  </r>
  <r>
    <x v="671"/>
    <x v="6"/>
    <s v="CLI00079"/>
    <x v="3"/>
    <s v="PEST"/>
    <s v="15/04/19 08.43.33.0000"/>
    <s v="22/04/19 12.00.00.0000"/>
    <d v="2019-04-15T08:43:33"/>
    <d v="2019-04-22T12:00:00"/>
    <x v="2"/>
    <x v="1"/>
    <x v="2"/>
    <x v="2"/>
    <x v="1"/>
    <d v="1900-01-04T17:46:12"/>
    <x v="3"/>
    <s v="Non"/>
  </r>
  <r>
    <x v="821"/>
    <x v="3"/>
    <s v="CLI00021"/>
    <x v="0"/>
    <s v="PEST"/>
    <s v="15/04/19 08.43.33.0000"/>
    <s v="22/04/19 12.00.00.0000"/>
    <d v="2019-04-15T08:43:33"/>
    <d v="2019-04-22T12:00:00"/>
    <x v="2"/>
    <x v="1"/>
    <x v="0"/>
    <x v="0"/>
    <x v="1"/>
    <d v="1900-01-04T17:46:12"/>
    <x v="3"/>
    <s v="Non"/>
  </r>
  <r>
    <x v="587"/>
    <x v="18"/>
    <s v="CLI00091"/>
    <x v="10"/>
    <s v="PEST"/>
    <s v="15/04/19 08.43.38.0000"/>
    <s v="22/04/19 12.00.00.0000"/>
    <d v="2019-04-15T08:43:38"/>
    <d v="2019-04-22T12:00:00"/>
    <x v="2"/>
    <x v="1"/>
    <x v="3"/>
    <x v="5"/>
    <x v="1"/>
    <d v="1900-01-04T17:46:12"/>
    <x v="3"/>
    <s v="Non"/>
  </r>
  <r>
    <x v="348"/>
    <x v="4"/>
    <s v="CLI00021"/>
    <x v="0"/>
    <s v="PEST"/>
    <s v="15/04/19 08.43.50.0000"/>
    <s v="22/04/19 12.00.00.0000"/>
    <d v="2019-04-15T08:43:50"/>
    <d v="2019-04-22T12:00:00"/>
    <x v="2"/>
    <x v="1"/>
    <x v="0"/>
    <x v="0"/>
    <x v="1"/>
    <d v="1900-01-04T17:46:12"/>
    <x v="3"/>
    <s v="Non"/>
  </r>
  <r>
    <x v="89"/>
    <x v="3"/>
    <s v="CLI00043"/>
    <x v="1"/>
    <s v="PEST"/>
    <s v="15/04/19 08.43.51.0000"/>
    <s v="22/04/19 12.00.00.0000"/>
    <d v="2019-04-15T08:43:51"/>
    <d v="2019-04-22T12:00:00"/>
    <x v="2"/>
    <x v="1"/>
    <x v="0"/>
    <x v="0"/>
    <x v="1"/>
    <d v="1900-01-04T17:46:12"/>
    <x v="3"/>
    <s v="Non"/>
  </r>
  <r>
    <x v="285"/>
    <x v="6"/>
    <s v="CLI00079"/>
    <x v="3"/>
    <s v="PEST"/>
    <s v="15/04/19 08.43.59.0000"/>
    <s v="22/04/19 12.00.00.0000"/>
    <d v="2019-04-15T08:43:59"/>
    <d v="2019-04-22T12:00:00"/>
    <x v="2"/>
    <x v="1"/>
    <x v="2"/>
    <x v="2"/>
    <x v="1"/>
    <d v="1900-01-04T17:46:12"/>
    <x v="3"/>
    <s v="Non"/>
  </r>
  <r>
    <x v="67"/>
    <x v="16"/>
    <s v="CLI00021"/>
    <x v="0"/>
    <s v="SCR"/>
    <s v="15/04/19 08.44.34.0000"/>
    <s v="17/04/19 12.00.00.0000"/>
    <d v="2019-04-15T08:44:34"/>
    <d v="2019-04-17T12:00:00"/>
    <x v="7"/>
    <x v="0"/>
    <x v="0"/>
    <x v="0"/>
    <x v="1"/>
    <d v="1899-12-30T17:46:12"/>
    <x v="1"/>
    <s v="Non"/>
  </r>
  <r>
    <x v="90"/>
    <x v="7"/>
    <s v="CLI00021"/>
    <x v="0"/>
    <s v="PEST"/>
    <s v="15/04/19 08.44.40.0000"/>
    <s v="22/04/19 12.00.00.0000"/>
    <d v="2019-04-15T08:44:40"/>
    <d v="2019-04-22T12:00:00"/>
    <x v="2"/>
    <x v="1"/>
    <x v="0"/>
    <x v="0"/>
    <x v="1"/>
    <d v="1900-01-04T17:46:12"/>
    <x v="3"/>
    <s v="Non"/>
  </r>
  <r>
    <x v="822"/>
    <x v="10"/>
    <s v="CLI00040"/>
    <x v="9"/>
    <s v="PEST"/>
    <s v="15/04/19 08.45.25.0000"/>
    <s v="22/04/19 12.00.00.0000"/>
    <d v="2019-04-15T08:45:25"/>
    <d v="2019-04-22T12:00:00"/>
    <x v="2"/>
    <x v="1"/>
    <x v="3"/>
    <x v="5"/>
    <x v="1"/>
    <d v="1900-01-04T17:46:12"/>
    <x v="3"/>
    <s v="Non"/>
  </r>
  <r>
    <x v="639"/>
    <x v="3"/>
    <s v="CLI00010"/>
    <x v="2"/>
    <s v="PEST"/>
    <s v="15/04/19 08.45.45.0000"/>
    <s v="22/04/19 12.00.00.0000"/>
    <d v="2019-04-15T08:45:45"/>
    <d v="2019-04-22T12:00:00"/>
    <x v="2"/>
    <x v="1"/>
    <x v="1"/>
    <x v="1"/>
    <x v="1"/>
    <d v="1900-01-04T17:46:12"/>
    <x v="3"/>
    <s v="Non"/>
  </r>
  <r>
    <x v="823"/>
    <x v="4"/>
    <s v="CLI00010"/>
    <x v="2"/>
    <s v="PEST"/>
    <s v="15/04/19 08.45.59.0000"/>
    <s v="22/04/19 12.00.00.0000"/>
    <d v="2019-04-15T08:45:59"/>
    <d v="2019-04-22T12:00:00"/>
    <x v="2"/>
    <x v="1"/>
    <x v="1"/>
    <x v="1"/>
    <x v="1"/>
    <d v="1900-01-04T17:46:12"/>
    <x v="3"/>
    <s v="Non"/>
  </r>
  <r>
    <x v="171"/>
    <x v="3"/>
    <s v="CLI00083"/>
    <x v="11"/>
    <s v="PEST"/>
    <s v="15/04/19 08.46.21.0000"/>
    <s v="22/04/19 12.00.00.0000"/>
    <d v="2019-04-15T08:46:21"/>
    <d v="2019-04-22T12:00:00"/>
    <x v="2"/>
    <x v="1"/>
    <x v="2"/>
    <x v="2"/>
    <x v="1"/>
    <d v="1900-01-04T17:46:12"/>
    <x v="3"/>
    <s v="Non"/>
  </r>
  <r>
    <x v="797"/>
    <x v="4"/>
    <s v="CLI00043"/>
    <x v="1"/>
    <s v="PEST"/>
    <s v="15/04/19 08.46.22.0000"/>
    <s v="22/04/19 12.00.00.0000"/>
    <d v="2019-04-15T08:46:22"/>
    <d v="2019-04-22T12:00:00"/>
    <x v="2"/>
    <x v="1"/>
    <x v="0"/>
    <x v="0"/>
    <x v="1"/>
    <d v="1900-01-04T17:46:12"/>
    <x v="3"/>
    <s v="Non"/>
  </r>
  <r>
    <x v="824"/>
    <x v="6"/>
    <s v="CLI00010"/>
    <x v="2"/>
    <s v="MTX"/>
    <s v="15/04/19 08.46.26.0000"/>
    <s v="16/04/19 12.00.00.0000"/>
    <d v="2019-04-15T08:46:26"/>
    <d v="2019-04-16T12:00:00"/>
    <x v="5"/>
    <x v="2"/>
    <x v="1"/>
    <x v="1"/>
    <x v="0"/>
    <d v="1899-12-30T00:00:00"/>
    <x v="0"/>
    <s v="Non"/>
  </r>
  <r>
    <x v="576"/>
    <x v="7"/>
    <s v="CLI00021"/>
    <x v="0"/>
    <s v="SCR"/>
    <s v="15/04/19 08.47.07.0000"/>
    <s v="17/04/19 12.00.00.0000"/>
    <d v="2019-04-15T08:47:07"/>
    <d v="2019-04-17T12:00:00"/>
    <x v="7"/>
    <x v="0"/>
    <x v="0"/>
    <x v="0"/>
    <x v="1"/>
    <d v="1899-12-30T17:46:12"/>
    <x v="1"/>
    <s v="Non"/>
  </r>
  <r>
    <x v="825"/>
    <x v="3"/>
    <s v="CLI00010"/>
    <x v="2"/>
    <s v="MTX"/>
    <s v="15/04/19 08.48.25.0000"/>
    <s v="16/04/19 12.00.00.0000"/>
    <d v="2019-04-15T08:48:25"/>
    <d v="2019-04-16T12:00:00"/>
    <x v="5"/>
    <x v="2"/>
    <x v="1"/>
    <x v="1"/>
    <x v="0"/>
    <d v="1899-12-30T00:00:00"/>
    <x v="0"/>
    <s v="Non"/>
  </r>
  <r>
    <x v="169"/>
    <x v="8"/>
    <s v="CLI00010"/>
    <x v="2"/>
    <s v="PEST"/>
    <s v="15/04/19 08.48.31.0000"/>
    <s v="22/04/19 12.00.00.0000"/>
    <d v="2019-04-15T08:48:31"/>
    <d v="2019-04-22T12:00:00"/>
    <x v="2"/>
    <x v="1"/>
    <x v="1"/>
    <x v="1"/>
    <x v="1"/>
    <d v="1900-01-04T17:46:12"/>
    <x v="3"/>
    <s v="Non"/>
  </r>
  <r>
    <x v="196"/>
    <x v="4"/>
    <s v="CLI00083"/>
    <x v="11"/>
    <s v="PEST"/>
    <s v="15/04/19 08.49.03.0000"/>
    <s v="22/04/19 12.00.00.0000"/>
    <d v="2019-04-15T08:49:03"/>
    <d v="2019-04-22T12:00:00"/>
    <x v="2"/>
    <x v="1"/>
    <x v="2"/>
    <x v="2"/>
    <x v="1"/>
    <d v="1900-01-04T17:46:12"/>
    <x v="3"/>
    <s v="Non"/>
  </r>
  <r>
    <x v="826"/>
    <x v="23"/>
    <s v="CLI00007"/>
    <x v="14"/>
    <s v="BACT"/>
    <s v="15/04/19 08.49.09.0000"/>
    <s v="17/04/19 12.00.00.0000"/>
    <d v="2019-04-15T08:49:09"/>
    <d v="2019-04-17T12:00:00"/>
    <x v="6"/>
    <x v="3"/>
    <x v="2"/>
    <x v="3"/>
    <x v="1"/>
    <d v="1899-12-30T17:46:12"/>
    <x v="1"/>
    <s v="Non"/>
  </r>
  <r>
    <x v="827"/>
    <x v="4"/>
    <s v="CLI00043"/>
    <x v="1"/>
    <s v="PEST"/>
    <s v="15/04/19 08.49.13.0000"/>
    <s v="22/04/19 12.00.00.0000"/>
    <d v="2019-04-15T08:49:13"/>
    <d v="2019-04-22T12:00:00"/>
    <x v="2"/>
    <x v="1"/>
    <x v="0"/>
    <x v="0"/>
    <x v="1"/>
    <d v="1900-01-04T17:46:12"/>
    <x v="3"/>
    <s v="Non"/>
  </r>
  <r>
    <x v="828"/>
    <x v="18"/>
    <s v="CLI00040"/>
    <x v="9"/>
    <s v="SCR"/>
    <s v="15/04/19 08.49.33.0000"/>
    <s v="17/04/19 12.00.00.0000"/>
    <d v="2019-04-15T08:49:33"/>
    <d v="2019-04-17T12:00:00"/>
    <x v="7"/>
    <x v="0"/>
    <x v="3"/>
    <x v="5"/>
    <x v="1"/>
    <d v="1899-12-30T17:46:12"/>
    <x v="1"/>
    <s v="Non"/>
  </r>
  <r>
    <x v="829"/>
    <x v="7"/>
    <s v="CLI00021"/>
    <x v="0"/>
    <s v="PEST"/>
    <s v="15/04/19 08.49.43.0000"/>
    <s v="22/04/19 12.00.00.0000"/>
    <d v="2019-04-15T08:49:43"/>
    <d v="2019-04-22T12:00:00"/>
    <x v="2"/>
    <x v="1"/>
    <x v="0"/>
    <x v="0"/>
    <x v="1"/>
    <d v="1900-01-04T17:46:12"/>
    <x v="3"/>
    <s v="Non"/>
  </r>
  <r>
    <x v="776"/>
    <x v="20"/>
    <s v="CLI00091"/>
    <x v="10"/>
    <s v="PEST"/>
    <s v="15/04/19 08.51.00.0000"/>
    <s v="22/04/19 12.00.00.0000"/>
    <d v="2019-04-15T08:51:00"/>
    <d v="2019-04-22T12:00:00"/>
    <x v="2"/>
    <x v="1"/>
    <x v="3"/>
    <x v="5"/>
    <x v="1"/>
    <d v="1900-01-04T17:46:12"/>
    <x v="3"/>
    <s v="Non"/>
  </r>
  <r>
    <x v="830"/>
    <x v="18"/>
    <s v="CLI00018"/>
    <x v="5"/>
    <s v="MTX"/>
    <s v="15/04/19 08.51.14.0000"/>
    <s v="16/04/19 12.00.00.0000"/>
    <d v="2019-04-15T08:51:14"/>
    <d v="2019-04-16T12:00:00"/>
    <x v="5"/>
    <x v="2"/>
    <x v="2"/>
    <x v="2"/>
    <x v="0"/>
    <d v="1899-12-30T00:00:00"/>
    <x v="0"/>
    <s v="Non"/>
  </r>
  <r>
    <x v="95"/>
    <x v="3"/>
    <s v="CLI00043"/>
    <x v="1"/>
    <s v="MTX"/>
    <s v="15/04/19 08.51.14.0000"/>
    <s v="16/04/19 12.00.00.0000"/>
    <d v="2019-04-15T08:51:14"/>
    <d v="2019-04-16T12:00:00"/>
    <x v="5"/>
    <x v="2"/>
    <x v="0"/>
    <x v="0"/>
    <x v="0"/>
    <d v="1899-12-30T00:00:00"/>
    <x v="0"/>
    <s v="Non"/>
  </r>
  <r>
    <x v="831"/>
    <x v="6"/>
    <s v="CLI00043"/>
    <x v="1"/>
    <s v="MTX"/>
    <s v="15/04/19 08.51.24.0000"/>
    <s v="16/04/19 12.00.00.0000"/>
    <d v="2019-04-15T08:51:24"/>
    <d v="2019-04-16T12:00:00"/>
    <x v="5"/>
    <x v="2"/>
    <x v="0"/>
    <x v="0"/>
    <x v="0"/>
    <d v="1899-12-30T00:00:00"/>
    <x v="0"/>
    <s v="Non"/>
  </r>
  <r>
    <x v="429"/>
    <x v="4"/>
    <s v="CLI00043"/>
    <x v="1"/>
    <s v="MTX"/>
    <s v="15/04/19 08.52.14.0000"/>
    <s v="16/04/19 12.00.00.0000"/>
    <d v="2019-04-15T08:52:14"/>
    <d v="2019-04-16T12:00:00"/>
    <x v="5"/>
    <x v="2"/>
    <x v="0"/>
    <x v="0"/>
    <x v="0"/>
    <d v="1899-12-30T00:00:00"/>
    <x v="0"/>
    <s v="Non"/>
  </r>
  <r>
    <x v="603"/>
    <x v="3"/>
    <s v="CLI00087"/>
    <x v="4"/>
    <s v="MTX"/>
    <s v="15/04/19 08.52.33.0000"/>
    <s v="16/04/19 12.00.00.0000"/>
    <d v="2019-04-15T08:52:33"/>
    <d v="2019-04-16T12:00:00"/>
    <x v="5"/>
    <x v="2"/>
    <x v="2"/>
    <x v="3"/>
    <x v="0"/>
    <d v="1899-12-30T00:00:00"/>
    <x v="0"/>
    <s v="Non"/>
  </r>
  <r>
    <x v="805"/>
    <x v="3"/>
    <s v="CLI00010"/>
    <x v="2"/>
    <s v="MTX"/>
    <s v="15/04/19 08.52.42.0000"/>
    <s v="16/04/19 12.00.00.0000"/>
    <d v="2019-04-15T08:52:42"/>
    <d v="2019-04-16T12:00:00"/>
    <x v="5"/>
    <x v="2"/>
    <x v="1"/>
    <x v="1"/>
    <x v="0"/>
    <d v="1899-12-30T00:00:00"/>
    <x v="0"/>
    <s v="Non"/>
  </r>
  <r>
    <x v="832"/>
    <x v="3"/>
    <s v="CLI00079"/>
    <x v="3"/>
    <s v="MTX"/>
    <s v="15/04/19 08.53.06.0000"/>
    <s v="16/04/19 12.00.00.0000"/>
    <d v="2019-04-15T08:53:06"/>
    <d v="2019-04-16T12:00:00"/>
    <x v="5"/>
    <x v="2"/>
    <x v="2"/>
    <x v="2"/>
    <x v="0"/>
    <d v="1899-12-30T00:00:00"/>
    <x v="0"/>
    <s v="Non"/>
  </r>
  <r>
    <x v="654"/>
    <x v="6"/>
    <s v="CLI00079"/>
    <x v="3"/>
    <s v="PEST"/>
    <s v="15/04/19 08.53.07.0000"/>
    <s v="22/04/19 12.00.00.0000"/>
    <d v="2019-04-15T08:53:07"/>
    <d v="2019-04-22T12:00:00"/>
    <x v="2"/>
    <x v="1"/>
    <x v="2"/>
    <x v="2"/>
    <x v="1"/>
    <d v="1900-01-04T17:46:12"/>
    <x v="3"/>
    <s v="Non"/>
  </r>
  <r>
    <x v="833"/>
    <x v="4"/>
    <s v="CLI00083"/>
    <x v="11"/>
    <s v="MTX"/>
    <s v="15/04/19 08.53.10.0000"/>
    <s v="16/04/19 12.00.00.0000"/>
    <d v="2019-04-15T08:53:10"/>
    <d v="2019-04-16T12:00:00"/>
    <x v="5"/>
    <x v="2"/>
    <x v="2"/>
    <x v="2"/>
    <x v="0"/>
    <d v="1899-12-30T00:00:00"/>
    <x v="0"/>
    <s v="Non"/>
  </r>
  <r>
    <x v="834"/>
    <x v="13"/>
    <s v="CLI00018"/>
    <x v="5"/>
    <s v="SCR"/>
    <s v="15/04/19 08.53.25.0000"/>
    <s v="17/04/19 12.00.00.0000"/>
    <d v="2019-04-15T08:53:25"/>
    <d v="2019-04-17T12:00:00"/>
    <x v="7"/>
    <x v="0"/>
    <x v="2"/>
    <x v="2"/>
    <x v="1"/>
    <d v="1899-12-30T17:46:12"/>
    <x v="1"/>
    <s v="Non"/>
  </r>
  <r>
    <x v="835"/>
    <x v="12"/>
    <s v="CLI00078"/>
    <x v="12"/>
    <s v="PEST"/>
    <s v="15/04/19 08.54.26.0000"/>
    <s v="22/04/19 12.00.00.0000"/>
    <d v="2019-04-15T08:54:26"/>
    <d v="2019-04-22T12:00:00"/>
    <x v="2"/>
    <x v="1"/>
    <x v="2"/>
    <x v="0"/>
    <x v="1"/>
    <d v="1900-01-04T17:46:12"/>
    <x v="3"/>
    <s v="Non"/>
  </r>
  <r>
    <x v="478"/>
    <x v="4"/>
    <s v="CLI00087"/>
    <x v="4"/>
    <s v="MTX"/>
    <s v="15/04/19 08.54.38.0000"/>
    <s v="16/04/19 12.00.00.0000"/>
    <d v="2019-04-15T08:54:38"/>
    <d v="2019-04-16T12:00:00"/>
    <x v="5"/>
    <x v="2"/>
    <x v="2"/>
    <x v="3"/>
    <x v="0"/>
    <d v="1899-12-30T00:00:00"/>
    <x v="0"/>
    <s v="Non"/>
  </r>
  <r>
    <x v="765"/>
    <x v="23"/>
    <s v="CLI00007"/>
    <x v="14"/>
    <s v="MTX"/>
    <s v="15/04/19 08.54.52.0000"/>
    <s v="16/04/19 12.00.00.0000"/>
    <d v="2019-04-15T08:54:52"/>
    <d v="2019-04-16T12:00:00"/>
    <x v="5"/>
    <x v="2"/>
    <x v="2"/>
    <x v="3"/>
    <x v="0"/>
    <d v="1899-12-30T00:00:00"/>
    <x v="0"/>
    <s v="Non"/>
  </r>
  <r>
    <x v="836"/>
    <x v="13"/>
    <s v="CLI00018"/>
    <x v="5"/>
    <s v="MTX"/>
    <s v="15/04/19 08.54.52.0000"/>
    <s v="16/04/19 12.00.00.0000"/>
    <d v="2019-04-15T08:54:52"/>
    <d v="2019-04-16T12:00:00"/>
    <x v="5"/>
    <x v="2"/>
    <x v="2"/>
    <x v="2"/>
    <x v="0"/>
    <d v="1899-12-30T00:00:00"/>
    <x v="0"/>
    <s v="Non"/>
  </r>
  <r>
    <x v="592"/>
    <x v="20"/>
    <s v="CLI00007"/>
    <x v="14"/>
    <s v="MTX"/>
    <s v="15/04/19 08.55.09.0000"/>
    <s v="16/04/19 12.00.00.0000"/>
    <d v="2019-04-15T08:55:09"/>
    <d v="2019-04-16T12:00:00"/>
    <x v="5"/>
    <x v="2"/>
    <x v="2"/>
    <x v="3"/>
    <x v="0"/>
    <d v="1899-12-30T00:00:00"/>
    <x v="0"/>
    <s v="Non"/>
  </r>
  <r>
    <x v="837"/>
    <x v="20"/>
    <s v="CLI00007"/>
    <x v="14"/>
    <s v="MTX"/>
    <s v="15/04/19 08.55.30.0000"/>
    <s v="16/04/19 12.00.00.0000"/>
    <d v="2019-04-15T08:55:30"/>
    <d v="2019-04-16T12:00:00"/>
    <x v="5"/>
    <x v="2"/>
    <x v="2"/>
    <x v="3"/>
    <x v="0"/>
    <d v="1899-12-30T00:00:00"/>
    <x v="0"/>
    <s v="Non"/>
  </r>
  <r>
    <x v="530"/>
    <x v="16"/>
    <s v="CLI00021"/>
    <x v="0"/>
    <s v="MTX"/>
    <s v="15/04/19 08.56.05.0000"/>
    <s v="16/04/19 12.00.00.0000"/>
    <d v="2019-04-15T08:56:05"/>
    <d v="2019-04-16T12:00:00"/>
    <x v="5"/>
    <x v="2"/>
    <x v="0"/>
    <x v="0"/>
    <x v="0"/>
    <d v="1899-12-30T00:00:00"/>
    <x v="0"/>
    <s v="Non"/>
  </r>
  <r>
    <x v="838"/>
    <x v="16"/>
    <s v="CLI00009"/>
    <x v="8"/>
    <s v="MTX"/>
    <s v="15/04/19 08.56.09.0000"/>
    <s v="16/04/19 12.00.00.0000"/>
    <d v="2019-04-15T08:56:09"/>
    <d v="2019-04-16T12:00:00"/>
    <x v="5"/>
    <x v="2"/>
    <x v="3"/>
    <x v="4"/>
    <x v="0"/>
    <d v="1899-12-30T00:00:00"/>
    <x v="0"/>
    <s v="Non"/>
  </r>
  <r>
    <x v="222"/>
    <x v="12"/>
    <s v="CLI00021"/>
    <x v="0"/>
    <s v="MTX"/>
    <s v="15/04/19 08.56.23.0000"/>
    <s v="16/04/19 12.00.00.0000"/>
    <d v="2019-04-15T08:56:23"/>
    <d v="2019-04-16T12:00:00"/>
    <x v="5"/>
    <x v="2"/>
    <x v="0"/>
    <x v="0"/>
    <x v="0"/>
    <d v="1899-12-30T00:00:00"/>
    <x v="0"/>
    <s v="Non"/>
  </r>
  <r>
    <x v="839"/>
    <x v="23"/>
    <s v="CLI00009"/>
    <x v="8"/>
    <s v="SCR"/>
    <s v="15/04/19 08.56.31.0000"/>
    <s v="17/04/19 12.00.00.0000"/>
    <d v="2019-04-15T08:56:31"/>
    <d v="2019-04-17T12:00:00"/>
    <x v="7"/>
    <x v="0"/>
    <x v="3"/>
    <x v="4"/>
    <x v="1"/>
    <d v="1899-12-30T17:46:12"/>
    <x v="1"/>
    <s v="Non"/>
  </r>
  <r>
    <x v="91"/>
    <x v="18"/>
    <s v="CLI00049"/>
    <x v="7"/>
    <s v="MTX"/>
    <s v="15/04/19 08.57.00.0000"/>
    <s v="16/04/19 12.00.00.0000"/>
    <d v="2019-04-15T08:57:00"/>
    <d v="2019-04-16T12:00:00"/>
    <x v="5"/>
    <x v="2"/>
    <x v="3"/>
    <x v="4"/>
    <x v="0"/>
    <d v="1899-12-30T00:00:00"/>
    <x v="0"/>
    <s v="Non"/>
  </r>
  <r>
    <x v="840"/>
    <x v="9"/>
    <s v="CLI00021"/>
    <x v="0"/>
    <s v="MTX"/>
    <s v="15/04/19 08.58.23.0000"/>
    <s v="16/04/19 12.00.00.0000"/>
    <d v="2019-04-15T08:58:23"/>
    <d v="2019-04-16T12:00:00"/>
    <x v="5"/>
    <x v="2"/>
    <x v="0"/>
    <x v="0"/>
    <x v="0"/>
    <d v="1899-12-30T00:00:00"/>
    <x v="0"/>
    <s v="Non"/>
  </r>
  <r>
    <x v="69"/>
    <x v="6"/>
    <s v="CLI00010"/>
    <x v="2"/>
    <s v="MTX"/>
    <s v="15/04/19 08.58.25.0000"/>
    <s v="16/04/19 12.00.00.0000"/>
    <d v="2019-04-15T08:58:25"/>
    <d v="2019-04-16T12:00:00"/>
    <x v="5"/>
    <x v="2"/>
    <x v="1"/>
    <x v="1"/>
    <x v="0"/>
    <d v="1899-12-30T00:00:00"/>
    <x v="0"/>
    <s v="Non"/>
  </r>
  <r>
    <x v="129"/>
    <x v="18"/>
    <s v="CLI00049"/>
    <x v="7"/>
    <s v="MTX"/>
    <s v="15/04/19 09.00.14.0000"/>
    <s v="16/04/19 12.00.00.0000"/>
    <d v="2019-04-15T09:00:14"/>
    <d v="2019-04-16T12:00:00"/>
    <x v="5"/>
    <x v="2"/>
    <x v="3"/>
    <x v="4"/>
    <x v="0"/>
    <d v="1899-12-30T00:00:00"/>
    <x v="0"/>
    <s v="Non"/>
  </r>
  <r>
    <x v="58"/>
    <x v="1"/>
    <s v="CLI00043"/>
    <x v="1"/>
    <s v="MTX"/>
    <s v="15/04/19 09.00.54.0000"/>
    <s v="16/04/19 12.00.00.0000"/>
    <d v="2019-04-15T09:00:54"/>
    <d v="2019-04-16T12:00:00"/>
    <x v="5"/>
    <x v="2"/>
    <x v="0"/>
    <x v="0"/>
    <x v="0"/>
    <d v="1899-12-30T00:00:00"/>
    <x v="0"/>
    <s v="Non"/>
  </r>
  <r>
    <x v="336"/>
    <x v="18"/>
    <s v="CLI00049"/>
    <x v="7"/>
    <s v="MTX"/>
    <s v="15/04/19 09.01.25.0000"/>
    <s v="16/04/19 12.00.00.0000"/>
    <d v="2019-04-15T09:01:25"/>
    <d v="2019-04-16T12:00:00"/>
    <x v="5"/>
    <x v="2"/>
    <x v="3"/>
    <x v="4"/>
    <x v="0"/>
    <d v="1899-12-30T00:00:00"/>
    <x v="0"/>
    <s v="Non"/>
  </r>
  <r>
    <x v="544"/>
    <x v="9"/>
    <s v="CLI00021"/>
    <x v="0"/>
    <s v="MTX"/>
    <s v="15/04/19 09.01.53.0000"/>
    <s v="16/04/19 12.00.00.0000"/>
    <d v="2019-04-15T09:01:53"/>
    <d v="2019-04-16T12:00:00"/>
    <x v="5"/>
    <x v="2"/>
    <x v="0"/>
    <x v="0"/>
    <x v="0"/>
    <d v="1899-12-30T00:00:00"/>
    <x v="0"/>
    <s v="Non"/>
  </r>
  <r>
    <x v="477"/>
    <x v="9"/>
    <s v="CLI00021"/>
    <x v="0"/>
    <s v="MTX"/>
    <s v="15/04/19 09.01.54.0000"/>
    <s v="16/04/19 12.00.00.0000"/>
    <d v="2019-04-15T09:01:54"/>
    <d v="2019-04-16T12:00:00"/>
    <x v="5"/>
    <x v="2"/>
    <x v="0"/>
    <x v="0"/>
    <x v="0"/>
    <d v="1899-12-30T00:00:00"/>
    <x v="0"/>
    <s v="Non"/>
  </r>
  <r>
    <x v="841"/>
    <x v="13"/>
    <s v="CLI00018"/>
    <x v="5"/>
    <s v="MTX"/>
    <s v="15/04/19 09.02.00.0000"/>
    <s v="16/04/19 12.00.00.0000"/>
    <d v="2019-04-15T09:02:00"/>
    <d v="2019-04-16T12:00:00"/>
    <x v="5"/>
    <x v="2"/>
    <x v="2"/>
    <x v="2"/>
    <x v="0"/>
    <d v="1899-12-30T00:00:00"/>
    <x v="0"/>
    <s v="Non"/>
  </r>
  <r>
    <x v="326"/>
    <x v="3"/>
    <s v="CLI00043"/>
    <x v="1"/>
    <s v="PEST"/>
    <s v="15/04/19 09.02.51.0000"/>
    <s v="22/04/19 12.00.00.0000"/>
    <d v="2019-04-15T09:02:51"/>
    <d v="2019-04-22T12:00:00"/>
    <x v="2"/>
    <x v="1"/>
    <x v="0"/>
    <x v="0"/>
    <x v="1"/>
    <d v="1900-01-04T17:46:12"/>
    <x v="3"/>
    <s v="Non"/>
  </r>
  <r>
    <x v="842"/>
    <x v="18"/>
    <s v="CLI00018"/>
    <x v="5"/>
    <s v="MTX"/>
    <s v="15/04/19 09.03.31.0000"/>
    <s v="16/04/19 12.00.00.0000"/>
    <d v="2019-04-15T09:03:31"/>
    <d v="2019-04-16T12:00:00"/>
    <x v="5"/>
    <x v="2"/>
    <x v="2"/>
    <x v="2"/>
    <x v="0"/>
    <d v="1899-12-30T00:00:00"/>
    <x v="0"/>
    <s v="Non"/>
  </r>
  <r>
    <x v="843"/>
    <x v="18"/>
    <s v="CLI00018"/>
    <x v="5"/>
    <s v="MTX"/>
    <s v="15/04/19 09.03.41.0000"/>
    <s v="16/04/19 12.00.00.0000"/>
    <d v="2019-04-15T09:03:41"/>
    <d v="2019-04-16T12:00:00"/>
    <x v="5"/>
    <x v="2"/>
    <x v="2"/>
    <x v="2"/>
    <x v="0"/>
    <d v="1899-12-30T00:00:00"/>
    <x v="0"/>
    <s v="Non"/>
  </r>
  <r>
    <x v="844"/>
    <x v="3"/>
    <s v="CLI00020"/>
    <x v="6"/>
    <s v="MTX"/>
    <s v="15/04/19 09.03.43.0000"/>
    <s v="16/04/19 12.00.00.0000"/>
    <d v="2019-04-15T09:03:43"/>
    <d v="2019-04-16T12:00:00"/>
    <x v="5"/>
    <x v="2"/>
    <x v="2"/>
    <x v="2"/>
    <x v="0"/>
    <d v="1899-12-30T00:00:00"/>
    <x v="0"/>
    <s v="Non"/>
  </r>
  <r>
    <x v="306"/>
    <x v="18"/>
    <s v="CLI00049"/>
    <x v="7"/>
    <s v="PEST"/>
    <s v="15/04/19 09.04.49.0000"/>
    <s v="22/04/19 12.00.00.0000"/>
    <d v="2019-04-15T09:04:49"/>
    <d v="2019-04-22T12:00:00"/>
    <x v="2"/>
    <x v="1"/>
    <x v="3"/>
    <x v="4"/>
    <x v="1"/>
    <d v="1900-01-04T17:46:12"/>
    <x v="3"/>
    <s v="Non"/>
  </r>
  <r>
    <x v="845"/>
    <x v="18"/>
    <s v="CLI00009"/>
    <x v="8"/>
    <s v="MTX"/>
    <s v="15/04/19 09.05.24.0000"/>
    <s v="16/04/19 12.00.00.0000"/>
    <d v="2019-04-15T09:05:24"/>
    <d v="2019-04-16T12:00:00"/>
    <x v="5"/>
    <x v="2"/>
    <x v="3"/>
    <x v="4"/>
    <x v="0"/>
    <d v="1899-12-30T00:00:00"/>
    <x v="0"/>
    <s v="Non"/>
  </r>
  <r>
    <x v="846"/>
    <x v="3"/>
    <s v="CLI00021"/>
    <x v="0"/>
    <s v="SCR"/>
    <s v="15/04/19 09.05.53.0000"/>
    <s v="17/04/19 12.00.00.0000"/>
    <d v="2019-04-15T09:05:53"/>
    <d v="2019-04-17T12:00:00"/>
    <x v="7"/>
    <x v="0"/>
    <x v="0"/>
    <x v="0"/>
    <x v="1"/>
    <d v="1899-12-30T17:46:12"/>
    <x v="1"/>
    <s v="Non"/>
  </r>
  <r>
    <x v="847"/>
    <x v="3"/>
    <s v="CLI00010"/>
    <x v="2"/>
    <s v="MTX"/>
    <s v="15/04/19 09.05.55.0000"/>
    <s v="16/04/19 12.00.00.0000"/>
    <d v="2019-04-15T09:05:55"/>
    <d v="2019-04-16T12:00:00"/>
    <x v="5"/>
    <x v="2"/>
    <x v="1"/>
    <x v="1"/>
    <x v="0"/>
    <d v="1899-12-30T00:00:00"/>
    <x v="0"/>
    <s v="Non"/>
  </r>
  <r>
    <x v="169"/>
    <x v="3"/>
    <s v="CLI00010"/>
    <x v="2"/>
    <s v="MTX"/>
    <s v="15/04/19 09.05.58.0000"/>
    <s v="16/04/19 12.00.00.0000"/>
    <d v="2019-04-15T09:05:58"/>
    <d v="2019-04-16T12:00:00"/>
    <x v="5"/>
    <x v="2"/>
    <x v="1"/>
    <x v="1"/>
    <x v="0"/>
    <d v="1899-12-30T00:00:00"/>
    <x v="0"/>
    <s v="Non"/>
  </r>
  <r>
    <x v="848"/>
    <x v="11"/>
    <s v="CLI00009"/>
    <x v="8"/>
    <s v="MTX"/>
    <s v="15/04/19 09.06.11.0000"/>
    <s v="16/04/19 12.00.00.0000"/>
    <d v="2019-04-15T09:06:11"/>
    <d v="2019-04-16T12:00:00"/>
    <x v="5"/>
    <x v="2"/>
    <x v="3"/>
    <x v="4"/>
    <x v="0"/>
    <d v="1899-12-30T00:00:00"/>
    <x v="0"/>
    <s v="Non"/>
  </r>
  <r>
    <x v="195"/>
    <x v="3"/>
    <s v="CLI00010"/>
    <x v="2"/>
    <s v="MTX"/>
    <s v="15/04/19 09.06.32.0000"/>
    <s v="16/04/19 12.00.00.0000"/>
    <d v="2019-04-15T09:06:32"/>
    <d v="2019-04-16T12:00:00"/>
    <x v="5"/>
    <x v="2"/>
    <x v="1"/>
    <x v="1"/>
    <x v="0"/>
    <d v="1899-12-30T00:00:00"/>
    <x v="0"/>
    <s v="Non"/>
  </r>
  <r>
    <x v="565"/>
    <x v="3"/>
    <s v="CLI00010"/>
    <x v="2"/>
    <s v="BACT"/>
    <s v="15/04/19 09.08.44.0000"/>
    <s v="17/04/19 12.00.00.0000"/>
    <d v="2019-04-15T09:08:44"/>
    <d v="2019-04-17T12:00:00"/>
    <x v="6"/>
    <x v="3"/>
    <x v="1"/>
    <x v="1"/>
    <x v="1"/>
    <d v="1899-12-30T17:46:12"/>
    <x v="1"/>
    <s v="Non"/>
  </r>
  <r>
    <x v="363"/>
    <x v="3"/>
    <s v="CLI00021"/>
    <x v="0"/>
    <s v="MTX"/>
    <s v="15/04/19 09.08.51.0000"/>
    <s v="16/04/19 12.00.00.0000"/>
    <d v="2019-04-15T09:08:51"/>
    <d v="2019-04-16T12:00:00"/>
    <x v="5"/>
    <x v="2"/>
    <x v="0"/>
    <x v="0"/>
    <x v="0"/>
    <d v="1899-12-30T00:00:00"/>
    <x v="0"/>
    <s v="Non"/>
  </r>
  <r>
    <x v="671"/>
    <x v="3"/>
    <s v="CLI00079"/>
    <x v="3"/>
    <s v="SCR"/>
    <s v="15/04/19 09.09.23.0000"/>
    <s v="17/04/19 12.00.00.0000"/>
    <d v="2019-04-15T09:09:23"/>
    <d v="2019-04-17T12:00:00"/>
    <x v="7"/>
    <x v="0"/>
    <x v="2"/>
    <x v="2"/>
    <x v="1"/>
    <d v="1899-12-30T17:46:12"/>
    <x v="1"/>
    <s v="Non"/>
  </r>
  <r>
    <x v="657"/>
    <x v="5"/>
    <s v="CLI00018"/>
    <x v="5"/>
    <s v="SCR"/>
    <s v="15/04/19 09.13.28.0000"/>
    <s v="17/04/19 12.00.00.0000"/>
    <d v="2019-04-15T09:13:28"/>
    <d v="2019-04-17T12:00:00"/>
    <x v="7"/>
    <x v="0"/>
    <x v="2"/>
    <x v="2"/>
    <x v="1"/>
    <d v="1899-12-30T17:46:12"/>
    <x v="1"/>
    <s v="Non"/>
  </r>
  <r>
    <x v="763"/>
    <x v="1"/>
    <s v="CLI00010"/>
    <x v="2"/>
    <s v="SCR"/>
    <s v="15/04/19 09.13.39.0000"/>
    <s v="17/04/19 12.00.00.0000"/>
    <d v="2019-04-15T09:13:39"/>
    <d v="2019-04-17T12:00:00"/>
    <x v="7"/>
    <x v="0"/>
    <x v="1"/>
    <x v="1"/>
    <x v="1"/>
    <d v="1899-12-30T17:46:12"/>
    <x v="1"/>
    <s v="Non"/>
  </r>
  <r>
    <x v="650"/>
    <x v="5"/>
    <s v="CLI00049"/>
    <x v="7"/>
    <s v="SCR"/>
    <s v="15/04/19 09.14.46.0000"/>
    <s v="17/04/19 12.00.00.0000"/>
    <d v="2019-04-15T09:14:46"/>
    <d v="2019-04-17T12:00:00"/>
    <x v="7"/>
    <x v="0"/>
    <x v="3"/>
    <x v="4"/>
    <x v="1"/>
    <d v="1899-12-30T17:46:12"/>
    <x v="1"/>
    <s v="Non"/>
  </r>
  <r>
    <x v="849"/>
    <x v="18"/>
    <s v="CLI00018"/>
    <x v="5"/>
    <s v="PEST"/>
    <s v="15/04/19 09.16.33.0000"/>
    <s v="22/04/19 12.00.00.0000"/>
    <d v="2019-04-15T09:16:33"/>
    <d v="2019-04-22T12:00:00"/>
    <x v="2"/>
    <x v="1"/>
    <x v="2"/>
    <x v="2"/>
    <x v="1"/>
    <d v="1900-01-04T17:46:12"/>
    <x v="3"/>
    <s v="Non"/>
  </r>
  <r>
    <x v="563"/>
    <x v="0"/>
    <s v="CLI00087"/>
    <x v="4"/>
    <s v="NTR"/>
    <s v="15/04/19 09.18.17.0000"/>
    <s v="18/04/19 12.00.00.0000"/>
    <d v="2019-04-15T09:18:17"/>
    <d v="2019-04-18T12:00:00"/>
    <x v="3"/>
    <x v="0"/>
    <x v="2"/>
    <x v="3"/>
    <x v="1"/>
    <d v="1899-12-31T17:46:12"/>
    <x v="2"/>
    <s v="Non"/>
  </r>
  <r>
    <x v="777"/>
    <x v="7"/>
    <s v="CLI00091"/>
    <x v="10"/>
    <s v="MTX"/>
    <s v="15/04/19 09.20.46.0000"/>
    <s v="16/04/19 12.00.00.0000"/>
    <d v="2019-04-15T09:20:46"/>
    <d v="2019-04-16T12:00:00"/>
    <x v="5"/>
    <x v="2"/>
    <x v="3"/>
    <x v="5"/>
    <x v="0"/>
    <d v="1899-12-30T00:00:00"/>
    <x v="0"/>
    <s v="Non"/>
  </r>
  <r>
    <x v="807"/>
    <x v="16"/>
    <s v="CLI00021"/>
    <x v="0"/>
    <s v="SCR"/>
    <s v="15/04/19 09.22.32.0000"/>
    <s v="17/04/19 12.00.00.0000"/>
    <d v="2019-04-15T09:22:32"/>
    <d v="2019-04-17T12:00:00"/>
    <x v="7"/>
    <x v="0"/>
    <x v="0"/>
    <x v="0"/>
    <x v="1"/>
    <d v="1899-12-30T17:46:12"/>
    <x v="1"/>
    <s v="Non"/>
  </r>
  <r>
    <x v="850"/>
    <x v="18"/>
    <s v="CLI00018"/>
    <x v="5"/>
    <s v="PEST"/>
    <s v="15/04/19 09.23.16.0000"/>
    <s v="22/04/19 12.00.00.0000"/>
    <d v="2019-04-15T09:23:16"/>
    <d v="2019-04-22T12:00:00"/>
    <x v="2"/>
    <x v="1"/>
    <x v="2"/>
    <x v="2"/>
    <x v="1"/>
    <d v="1900-01-04T17:46:12"/>
    <x v="3"/>
    <s v="Non"/>
  </r>
  <r>
    <x v="851"/>
    <x v="23"/>
    <s v="CLI00007"/>
    <x v="14"/>
    <s v="SCR"/>
    <s v="15/04/19 09.24.40.0000"/>
    <s v="17/04/19 12.00.00.0000"/>
    <d v="2019-04-15T09:24:40"/>
    <d v="2019-04-17T12:00:00"/>
    <x v="7"/>
    <x v="0"/>
    <x v="2"/>
    <x v="3"/>
    <x v="1"/>
    <d v="1899-12-30T17:46:12"/>
    <x v="1"/>
    <s v="Non"/>
  </r>
  <r>
    <x v="852"/>
    <x v="18"/>
    <s v="CLI00018"/>
    <x v="5"/>
    <s v="MTX"/>
    <s v="15/04/19 09.29.24.0000"/>
    <s v="16/04/19 12.00.00.0000"/>
    <d v="2019-04-15T09:29:24"/>
    <d v="2019-04-16T12:00:00"/>
    <x v="5"/>
    <x v="2"/>
    <x v="2"/>
    <x v="2"/>
    <x v="0"/>
    <d v="1899-12-30T00:00:00"/>
    <x v="0"/>
    <s v="Non"/>
  </r>
  <r>
    <x v="853"/>
    <x v="18"/>
    <s v="CLI00018"/>
    <x v="5"/>
    <s v="MTX"/>
    <s v="15/04/19 09.36.25.0000"/>
    <s v="16/04/19 12.00.00.0000"/>
    <d v="2019-04-15T09:36:25"/>
    <d v="2019-04-16T12:00:00"/>
    <x v="5"/>
    <x v="2"/>
    <x v="2"/>
    <x v="2"/>
    <x v="0"/>
    <d v="1899-12-30T00:00:00"/>
    <x v="0"/>
    <s v="Non"/>
  </r>
  <r>
    <x v="676"/>
    <x v="9"/>
    <s v="CLI00021"/>
    <x v="0"/>
    <s v="NTR"/>
    <s v="15/04/19 09.37.28.0000"/>
    <s v="18/04/19 12.00.00.0000"/>
    <d v="2019-04-15T09:37:28"/>
    <d v="2019-04-18T12:00:00"/>
    <x v="3"/>
    <x v="0"/>
    <x v="0"/>
    <x v="0"/>
    <x v="1"/>
    <d v="1899-12-31T17:46:12"/>
    <x v="2"/>
    <s v="Non"/>
  </r>
  <r>
    <x v="365"/>
    <x v="8"/>
    <s v="CLI00049"/>
    <x v="7"/>
    <s v="PEST"/>
    <s v="15/04/19 09.37.46.0000"/>
    <s v="22/04/19 12.00.00.0000"/>
    <d v="2019-04-15T09:37:46"/>
    <d v="2019-04-22T12:00:00"/>
    <x v="2"/>
    <x v="1"/>
    <x v="3"/>
    <x v="4"/>
    <x v="1"/>
    <d v="1900-01-04T17:46:12"/>
    <x v="3"/>
    <s v="Non"/>
  </r>
  <r>
    <x v="371"/>
    <x v="3"/>
    <s v="CLI00021"/>
    <x v="0"/>
    <s v="BACT"/>
    <s v="15/04/19 09.38.41.0000"/>
    <s v="17/04/19 12.00.00.0000"/>
    <d v="2019-04-15T09:38:41"/>
    <d v="2019-04-17T12:00:00"/>
    <x v="6"/>
    <x v="3"/>
    <x v="0"/>
    <x v="0"/>
    <x v="1"/>
    <d v="1899-12-30T17:46:12"/>
    <x v="1"/>
    <s v="Non"/>
  </r>
  <r>
    <x v="152"/>
    <x v="3"/>
    <s v="CLI00043"/>
    <x v="1"/>
    <s v="MTX"/>
    <s v="15/04/19 09.40.24.0000"/>
    <s v="16/04/19 12.00.00.0000"/>
    <d v="2019-04-15T09:40:24"/>
    <d v="2019-04-16T12:00:00"/>
    <x v="5"/>
    <x v="2"/>
    <x v="0"/>
    <x v="0"/>
    <x v="0"/>
    <d v="1899-12-30T00:00:00"/>
    <x v="0"/>
    <s v="Non"/>
  </r>
  <r>
    <x v="820"/>
    <x v="12"/>
    <s v="CLI00021"/>
    <x v="0"/>
    <s v="SCR"/>
    <s v="15/04/19 09.43.39.0000"/>
    <s v="17/04/19 12.00.00.0000"/>
    <d v="2019-04-15T09:43:39"/>
    <d v="2019-04-17T12:00:00"/>
    <x v="7"/>
    <x v="0"/>
    <x v="0"/>
    <x v="0"/>
    <x v="1"/>
    <d v="1899-12-30T17:46:12"/>
    <x v="1"/>
    <s v="Non"/>
  </r>
  <r>
    <x v="854"/>
    <x v="18"/>
    <s v="CLI00018"/>
    <x v="5"/>
    <s v="BACT"/>
    <s v="15/04/19 09.44.06.0000"/>
    <s v="17/04/19 12.00.00.0000"/>
    <d v="2019-04-15T09:44:06"/>
    <d v="2019-04-17T12:00:00"/>
    <x v="6"/>
    <x v="3"/>
    <x v="2"/>
    <x v="2"/>
    <x v="1"/>
    <d v="1899-12-30T17:46:12"/>
    <x v="1"/>
    <s v="Non"/>
  </r>
  <r>
    <x v="855"/>
    <x v="3"/>
    <s v="CLI00020"/>
    <x v="6"/>
    <s v="MTX"/>
    <s v="15/04/19 09.44.26.0000"/>
    <s v="16/04/19 12.00.00.0000"/>
    <d v="2019-04-15T09:44:26"/>
    <d v="2019-04-16T12:00:00"/>
    <x v="5"/>
    <x v="2"/>
    <x v="2"/>
    <x v="2"/>
    <x v="0"/>
    <d v="1899-12-30T00:00:00"/>
    <x v="0"/>
    <s v="Non"/>
  </r>
  <r>
    <x v="719"/>
    <x v="18"/>
    <s v="CLI00018"/>
    <x v="5"/>
    <s v="MTX"/>
    <s v="15/04/19 09.44.57.0000"/>
    <s v="16/04/19 12.00.00.0000"/>
    <d v="2019-04-15T09:44:57"/>
    <d v="2019-04-16T12:00:00"/>
    <x v="5"/>
    <x v="2"/>
    <x v="2"/>
    <x v="2"/>
    <x v="0"/>
    <d v="1899-12-30T00:00:00"/>
    <x v="0"/>
    <s v="Non"/>
  </r>
  <r>
    <x v="831"/>
    <x v="1"/>
    <s v="CLI00043"/>
    <x v="1"/>
    <s v="PEST"/>
    <s v="15/04/19 09.47.53.0000"/>
    <s v="22/04/19 12.00.00.0000"/>
    <d v="2019-04-15T09:47:53"/>
    <d v="2019-04-22T12:00:00"/>
    <x v="2"/>
    <x v="1"/>
    <x v="0"/>
    <x v="0"/>
    <x v="1"/>
    <d v="1900-01-04T17:46:12"/>
    <x v="3"/>
    <s v="Non"/>
  </r>
  <r>
    <x v="93"/>
    <x v="6"/>
    <s v="CLI00021"/>
    <x v="0"/>
    <s v="PEST"/>
    <s v="15/04/19 09.47.54.0000"/>
    <s v="22/04/19 12.00.00.0000"/>
    <d v="2019-04-15T09:47:54"/>
    <d v="2019-04-22T12:00:00"/>
    <x v="2"/>
    <x v="1"/>
    <x v="0"/>
    <x v="0"/>
    <x v="1"/>
    <d v="1900-01-04T17:46:12"/>
    <x v="3"/>
    <s v="Non"/>
  </r>
  <r>
    <x v="89"/>
    <x v="8"/>
    <s v="CLI00043"/>
    <x v="1"/>
    <s v="PEST"/>
    <s v="15/04/19 09.51.29.0000"/>
    <s v="22/04/19 12.00.00.0000"/>
    <d v="2019-04-15T09:51:29"/>
    <d v="2019-04-22T12:00:00"/>
    <x v="2"/>
    <x v="1"/>
    <x v="0"/>
    <x v="0"/>
    <x v="1"/>
    <d v="1900-01-04T17:46:12"/>
    <x v="3"/>
    <s v="Non"/>
  </r>
  <r>
    <x v="65"/>
    <x v="6"/>
    <s v="CLI00079"/>
    <x v="3"/>
    <s v="MTX"/>
    <s v="15/04/19 09.52.00.0000"/>
    <s v="16/04/19 12.00.00.0000"/>
    <d v="2019-04-15T09:52:00"/>
    <d v="2019-04-16T12:00:00"/>
    <x v="5"/>
    <x v="2"/>
    <x v="2"/>
    <x v="2"/>
    <x v="0"/>
    <d v="1899-12-30T00:00:00"/>
    <x v="0"/>
    <s v="Non"/>
  </r>
  <r>
    <x v="856"/>
    <x v="13"/>
    <s v="CLI00049"/>
    <x v="7"/>
    <s v="PEST"/>
    <s v="15/04/19 09.53.31.0000"/>
    <s v="22/04/19 12.00.00.0000"/>
    <d v="2019-04-15T09:53:31"/>
    <d v="2019-04-22T12:00:00"/>
    <x v="2"/>
    <x v="1"/>
    <x v="3"/>
    <x v="4"/>
    <x v="1"/>
    <d v="1900-01-04T17:46:12"/>
    <x v="3"/>
    <s v="Non"/>
  </r>
  <r>
    <x v="757"/>
    <x v="11"/>
    <s v="CLI00018"/>
    <x v="5"/>
    <s v="MTX"/>
    <s v="15/04/19 09.53.48.0000"/>
    <s v="16/04/19 12.00.00.0000"/>
    <d v="2019-04-15T09:53:48"/>
    <d v="2019-04-16T12:00:00"/>
    <x v="5"/>
    <x v="2"/>
    <x v="2"/>
    <x v="2"/>
    <x v="0"/>
    <d v="1899-12-30T00:00:00"/>
    <x v="0"/>
    <s v="Non"/>
  </r>
  <r>
    <x v="857"/>
    <x v="18"/>
    <s v="CLI00049"/>
    <x v="7"/>
    <s v="SCR"/>
    <s v="15/04/19 09.55.06.0000"/>
    <s v="17/04/19 12.00.00.0000"/>
    <d v="2019-04-15T09:55:06"/>
    <d v="2019-04-17T12:00:00"/>
    <x v="7"/>
    <x v="0"/>
    <x v="3"/>
    <x v="4"/>
    <x v="1"/>
    <d v="1899-12-30T17:46:12"/>
    <x v="1"/>
    <s v="Non"/>
  </r>
  <r>
    <x v="329"/>
    <x v="6"/>
    <s v="CLI00010"/>
    <x v="2"/>
    <s v="MTX"/>
    <s v="15/04/19 09.56.23.0000"/>
    <s v="16/04/19 12.00.00.0000"/>
    <d v="2019-04-15T09:56:23"/>
    <d v="2019-04-16T12:00:00"/>
    <x v="5"/>
    <x v="2"/>
    <x v="1"/>
    <x v="1"/>
    <x v="0"/>
    <d v="1899-12-30T00:00:00"/>
    <x v="0"/>
    <s v="Non"/>
  </r>
  <r>
    <x v="810"/>
    <x v="10"/>
    <s v="CLI00018"/>
    <x v="5"/>
    <s v="PEST"/>
    <s v="15/04/19 09.57.34.0000"/>
    <s v="22/04/19 12.00.00.0000"/>
    <d v="2019-04-15T09:57:34"/>
    <d v="2019-04-22T12:00:00"/>
    <x v="2"/>
    <x v="1"/>
    <x v="2"/>
    <x v="2"/>
    <x v="1"/>
    <d v="1900-01-04T17:46:12"/>
    <x v="3"/>
    <s v="Non"/>
  </r>
  <r>
    <x v="616"/>
    <x v="13"/>
    <s v="CLI00018"/>
    <x v="5"/>
    <s v="PEST"/>
    <s v="15/04/19 09.58.02.0000"/>
    <s v="22/04/19 12.00.00.0000"/>
    <d v="2019-04-15T09:58:02"/>
    <d v="2019-04-22T12:00:00"/>
    <x v="2"/>
    <x v="1"/>
    <x v="2"/>
    <x v="2"/>
    <x v="1"/>
    <d v="1900-01-04T17:46:12"/>
    <x v="3"/>
    <s v="Non"/>
  </r>
  <r>
    <x v="733"/>
    <x v="4"/>
    <s v="CLI00021"/>
    <x v="0"/>
    <s v="PEST"/>
    <s v="15/04/19 09.58.33.0000"/>
    <s v="22/04/19 12.00.00.0000"/>
    <d v="2019-04-15T09:58:33"/>
    <d v="2019-04-22T12:00:00"/>
    <x v="2"/>
    <x v="1"/>
    <x v="0"/>
    <x v="0"/>
    <x v="1"/>
    <d v="1900-01-04T17:46:12"/>
    <x v="3"/>
    <s v="Non"/>
  </r>
  <r>
    <x v="18"/>
    <x v="3"/>
    <s v="CLI00021"/>
    <x v="0"/>
    <s v="PEST"/>
    <s v="15/04/19 09.59.28.0000"/>
    <s v="22/04/19 12.00.00.0000"/>
    <d v="2019-04-15T09:59:28"/>
    <d v="2019-04-22T12:00:00"/>
    <x v="2"/>
    <x v="1"/>
    <x v="0"/>
    <x v="0"/>
    <x v="1"/>
    <d v="1900-01-04T17:46:12"/>
    <x v="3"/>
    <s v="Non"/>
  </r>
  <r>
    <x v="297"/>
    <x v="4"/>
    <s v="CLI00021"/>
    <x v="0"/>
    <s v="PEST"/>
    <s v="15/04/19 09.59.34.0000"/>
    <s v="22/04/19 12.00.00.0000"/>
    <d v="2019-04-15T09:59:34"/>
    <d v="2019-04-22T12:00:00"/>
    <x v="2"/>
    <x v="1"/>
    <x v="0"/>
    <x v="0"/>
    <x v="1"/>
    <d v="1900-01-04T17:46:12"/>
    <x v="3"/>
    <s v="Non"/>
  </r>
  <r>
    <x v="858"/>
    <x v="4"/>
    <s v="CLI00079"/>
    <x v="3"/>
    <s v="SCR"/>
    <s v="15/04/19 10.03.12.0000"/>
    <s v="17/04/19 12.00.00.0000"/>
    <d v="2019-04-15T10:03:12"/>
    <d v="2019-04-17T12:00:00"/>
    <x v="7"/>
    <x v="0"/>
    <x v="2"/>
    <x v="2"/>
    <x v="1"/>
    <d v="1899-12-30T17:46:12"/>
    <x v="1"/>
    <s v="Non"/>
  </r>
  <r>
    <x v="339"/>
    <x v="3"/>
    <s v="CLI00010"/>
    <x v="2"/>
    <s v="OGM"/>
    <s v="15/04/19 10.05.21.0000"/>
    <s v="24/04/19 12.00.00.0000"/>
    <d v="2019-04-15T10:05:21"/>
    <d v="2019-04-24T12:00:00"/>
    <x v="0"/>
    <x v="0"/>
    <x v="1"/>
    <x v="1"/>
    <x v="1"/>
    <d v="1900-01-06T17:46:12"/>
    <x v="3"/>
    <s v="Non"/>
  </r>
  <r>
    <x v="201"/>
    <x v="19"/>
    <s v="CLI00007"/>
    <x v="14"/>
    <s v="BACT"/>
    <s v="15/04/19 10.06.25.0000"/>
    <s v="17/04/19 12.00.00.0000"/>
    <d v="2019-04-15T10:06:25"/>
    <d v="2019-04-17T12:00:00"/>
    <x v="6"/>
    <x v="3"/>
    <x v="2"/>
    <x v="3"/>
    <x v="1"/>
    <d v="1899-12-30T17:46:12"/>
    <x v="1"/>
    <s v="Non"/>
  </r>
  <r>
    <x v="75"/>
    <x v="0"/>
    <s v="CLI00043"/>
    <x v="1"/>
    <s v="PEST"/>
    <s v="15/04/19 10.07.19.0000"/>
    <s v="22/04/19 12.00.00.0000"/>
    <d v="2019-04-15T10:07:19"/>
    <d v="2019-04-22T12:00:00"/>
    <x v="2"/>
    <x v="1"/>
    <x v="0"/>
    <x v="0"/>
    <x v="1"/>
    <d v="1900-01-04T17:46:12"/>
    <x v="3"/>
    <s v="Non"/>
  </r>
  <r>
    <x v="859"/>
    <x v="8"/>
    <s v="CLI00010"/>
    <x v="2"/>
    <s v="MTX"/>
    <s v="15/04/19 10.15.16.0000"/>
    <s v="16/04/19 12.00.00.0000"/>
    <d v="2019-04-15T10:15:16"/>
    <d v="2019-04-16T12:00:00"/>
    <x v="5"/>
    <x v="2"/>
    <x v="1"/>
    <x v="1"/>
    <x v="0"/>
    <d v="1899-12-30T00:00:00"/>
    <x v="0"/>
    <s v="Non"/>
  </r>
  <r>
    <x v="371"/>
    <x v="6"/>
    <s v="CLI00021"/>
    <x v="0"/>
    <s v="PEST"/>
    <s v="15/04/19 10.17.15.0000"/>
    <s v="22/04/19 12.00.00.0000"/>
    <d v="2019-04-15T10:17:15"/>
    <d v="2019-04-22T12:00:00"/>
    <x v="2"/>
    <x v="1"/>
    <x v="0"/>
    <x v="0"/>
    <x v="1"/>
    <d v="1900-01-04T17:46:12"/>
    <x v="3"/>
    <s v="Non"/>
  </r>
  <r>
    <x v="376"/>
    <x v="13"/>
    <s v="CLI00009"/>
    <x v="8"/>
    <s v="PEST"/>
    <s v="15/04/19 10.17.48.0000"/>
    <s v="22/04/19 12.00.00.0000"/>
    <d v="2019-04-15T10:17:48"/>
    <d v="2019-04-22T12:00:00"/>
    <x v="2"/>
    <x v="1"/>
    <x v="3"/>
    <x v="4"/>
    <x v="1"/>
    <d v="1900-01-04T17:46:12"/>
    <x v="3"/>
    <s v="Non"/>
  </r>
  <r>
    <x v="859"/>
    <x v="4"/>
    <s v="CLI00010"/>
    <x v="2"/>
    <s v="PEST"/>
    <s v="15/04/19 10.18.21.0000"/>
    <s v="22/04/19 12.00.00.0000"/>
    <d v="2019-04-15T10:18:21"/>
    <d v="2019-04-22T12:00:00"/>
    <x v="2"/>
    <x v="1"/>
    <x v="1"/>
    <x v="1"/>
    <x v="1"/>
    <d v="1900-01-04T17:46:12"/>
    <x v="3"/>
    <s v="Non"/>
  </r>
  <r>
    <x v="174"/>
    <x v="3"/>
    <s v="CLI00020"/>
    <x v="6"/>
    <s v="PEST"/>
    <s v="15/04/19 10.19.23.0000"/>
    <s v="22/04/19 12.00.00.0000"/>
    <d v="2019-04-15T10:19:23"/>
    <d v="2019-04-22T12:00:00"/>
    <x v="2"/>
    <x v="1"/>
    <x v="2"/>
    <x v="2"/>
    <x v="1"/>
    <d v="1900-01-04T17:46:12"/>
    <x v="3"/>
    <s v="Non"/>
  </r>
  <r>
    <x v="464"/>
    <x v="6"/>
    <s v="CLI00021"/>
    <x v="0"/>
    <s v="PEST"/>
    <s v="15/04/19 10.22.12.0000"/>
    <s v="22/04/19 12.00.00.0000"/>
    <d v="2019-04-15T10:22:12"/>
    <d v="2019-04-22T12:00:00"/>
    <x v="2"/>
    <x v="1"/>
    <x v="0"/>
    <x v="0"/>
    <x v="1"/>
    <d v="1900-01-04T17:46:12"/>
    <x v="3"/>
    <s v="Non"/>
  </r>
  <r>
    <x v="860"/>
    <x v="0"/>
    <s v="CLI00083"/>
    <x v="11"/>
    <s v="BACT"/>
    <s v="15/04/19 10.22.36.0000"/>
    <s v="17/04/19 12.00.00.0000"/>
    <d v="2019-04-15T10:22:36"/>
    <d v="2019-04-17T12:00:00"/>
    <x v="6"/>
    <x v="3"/>
    <x v="2"/>
    <x v="2"/>
    <x v="1"/>
    <d v="1899-12-30T17:46:12"/>
    <x v="1"/>
    <s v="Non"/>
  </r>
  <r>
    <x v="642"/>
    <x v="6"/>
    <s v="CLI00043"/>
    <x v="1"/>
    <s v="PLLT"/>
    <s v="15/04/19 10.28.18.0000"/>
    <s v="22/04/19 12.00.00.0000"/>
    <d v="2019-04-15T10:28:18"/>
    <d v="2019-04-22T12:00:00"/>
    <x v="1"/>
    <x v="1"/>
    <x v="0"/>
    <x v="0"/>
    <x v="1"/>
    <d v="1900-01-04T17:46:12"/>
    <x v="3"/>
    <s v="Non"/>
  </r>
  <r>
    <x v="301"/>
    <x v="10"/>
    <s v="CLI00018"/>
    <x v="5"/>
    <s v="PEST"/>
    <s v="15/04/19 10.29.55.0000"/>
    <s v="22/04/19 12.00.00.0000"/>
    <d v="2019-04-15T10:29:55"/>
    <d v="2019-04-22T12:00:00"/>
    <x v="2"/>
    <x v="1"/>
    <x v="2"/>
    <x v="2"/>
    <x v="1"/>
    <d v="1900-01-04T17:46:12"/>
    <x v="3"/>
    <s v="Non"/>
  </r>
  <r>
    <x v="861"/>
    <x v="18"/>
    <s v="CLI00040"/>
    <x v="9"/>
    <s v="SCR"/>
    <s v="15/04/19 10.32.59.0000"/>
    <s v="17/04/19 12.00.00.0000"/>
    <d v="2019-04-15T10:32:59"/>
    <d v="2019-04-17T12:00:00"/>
    <x v="7"/>
    <x v="0"/>
    <x v="3"/>
    <x v="5"/>
    <x v="1"/>
    <d v="1899-12-30T17:46:12"/>
    <x v="1"/>
    <s v="Non"/>
  </r>
  <r>
    <x v="862"/>
    <x v="10"/>
    <s v="CLI00049"/>
    <x v="7"/>
    <s v="PEST"/>
    <s v="15/04/19 10.33.49.0000"/>
    <s v="22/04/19 12.00.00.0000"/>
    <d v="2019-04-15T10:33:49"/>
    <d v="2019-04-22T12:00:00"/>
    <x v="2"/>
    <x v="1"/>
    <x v="3"/>
    <x v="4"/>
    <x v="1"/>
    <d v="1900-01-04T17:46:12"/>
    <x v="3"/>
    <s v="Non"/>
  </r>
  <r>
    <x v="482"/>
    <x v="1"/>
    <s v="CLI00010"/>
    <x v="2"/>
    <s v="NTR"/>
    <s v="15/04/19 10.36.35.0000"/>
    <s v="18/04/19 12.00.00.0000"/>
    <d v="2019-04-15T10:36:35"/>
    <d v="2019-04-18T12:00:00"/>
    <x v="3"/>
    <x v="0"/>
    <x v="1"/>
    <x v="1"/>
    <x v="1"/>
    <d v="1899-12-31T17:46:12"/>
    <x v="2"/>
    <s v="Non"/>
  </r>
  <r>
    <x v="112"/>
    <x v="3"/>
    <s v="CLI00020"/>
    <x v="6"/>
    <s v="SCR"/>
    <s v="15/04/19 10.36.54.0000"/>
    <s v="17/04/19 12.00.00.0000"/>
    <d v="2019-04-15T10:36:54"/>
    <d v="2019-04-17T12:00:00"/>
    <x v="7"/>
    <x v="0"/>
    <x v="2"/>
    <x v="2"/>
    <x v="1"/>
    <d v="1899-12-30T17:46:12"/>
    <x v="1"/>
    <s v="Non"/>
  </r>
  <r>
    <x v="385"/>
    <x v="3"/>
    <s v="CLI00010"/>
    <x v="2"/>
    <s v="NTR"/>
    <s v="15/04/19 10.39.43.0000"/>
    <s v="18/04/19 12.00.00.0000"/>
    <d v="2019-04-15T10:39:43"/>
    <d v="2019-04-18T12:00:00"/>
    <x v="3"/>
    <x v="0"/>
    <x v="1"/>
    <x v="1"/>
    <x v="1"/>
    <d v="1899-12-31T17:46:12"/>
    <x v="2"/>
    <s v="Non"/>
  </r>
  <r>
    <x v="863"/>
    <x v="3"/>
    <s v="CLI00087"/>
    <x v="4"/>
    <s v="SCR"/>
    <s v="15/04/19 10.41.02.0000"/>
    <s v="17/04/19 12.00.00.0000"/>
    <d v="2019-04-15T10:41:02"/>
    <d v="2019-04-17T12:00:00"/>
    <x v="7"/>
    <x v="0"/>
    <x v="2"/>
    <x v="3"/>
    <x v="1"/>
    <d v="1899-12-30T17:46:12"/>
    <x v="1"/>
    <s v="Non"/>
  </r>
  <r>
    <x v="89"/>
    <x v="3"/>
    <s v="CLI00043"/>
    <x v="1"/>
    <s v="PLLT"/>
    <s v="15/04/19 10.41.44.0000"/>
    <s v="22/04/19 12.00.00.0000"/>
    <d v="2019-04-15T10:41:44"/>
    <d v="2019-04-22T12:00:00"/>
    <x v="1"/>
    <x v="1"/>
    <x v="0"/>
    <x v="0"/>
    <x v="1"/>
    <d v="1900-01-04T17:46:12"/>
    <x v="3"/>
    <s v="Non"/>
  </r>
  <r>
    <x v="709"/>
    <x v="18"/>
    <s v="CLI00049"/>
    <x v="7"/>
    <s v="MTX"/>
    <s v="15/04/19 10.42.05.0000"/>
    <s v="16/04/19 12.00.00.0000"/>
    <d v="2019-04-15T10:42:05"/>
    <d v="2019-04-16T12:00:00"/>
    <x v="5"/>
    <x v="2"/>
    <x v="3"/>
    <x v="4"/>
    <x v="0"/>
    <d v="1899-12-30T00:00:00"/>
    <x v="0"/>
    <s v="Non"/>
  </r>
  <r>
    <x v="864"/>
    <x v="3"/>
    <s v="CLI00079"/>
    <x v="3"/>
    <s v="PEST"/>
    <s v="15/04/19 10.42.08.0000"/>
    <s v="22/04/19 12.00.00.0000"/>
    <d v="2019-04-15T10:42:08"/>
    <d v="2019-04-22T12:00:00"/>
    <x v="2"/>
    <x v="1"/>
    <x v="2"/>
    <x v="2"/>
    <x v="1"/>
    <d v="1900-01-04T17:46:12"/>
    <x v="3"/>
    <s v="Non"/>
  </r>
  <r>
    <x v="727"/>
    <x v="20"/>
    <s v="CLI00007"/>
    <x v="14"/>
    <s v="PEST"/>
    <s v="15/04/19 10.43.50.0000"/>
    <s v="22/04/19 12.00.00.0000"/>
    <d v="2019-04-15T10:43:50"/>
    <d v="2019-04-22T12:00:00"/>
    <x v="2"/>
    <x v="1"/>
    <x v="2"/>
    <x v="3"/>
    <x v="1"/>
    <d v="1900-01-04T17:46:12"/>
    <x v="3"/>
    <s v="Non"/>
  </r>
  <r>
    <x v="865"/>
    <x v="23"/>
    <s v="CLI00007"/>
    <x v="14"/>
    <s v="BACT"/>
    <s v="15/04/19 10.44.03.0000"/>
    <s v="17/04/19 12.00.00.0000"/>
    <d v="2019-04-15T10:44:03"/>
    <d v="2019-04-17T12:00:00"/>
    <x v="6"/>
    <x v="3"/>
    <x v="2"/>
    <x v="3"/>
    <x v="1"/>
    <d v="1899-12-30T17:46:12"/>
    <x v="1"/>
    <s v="Non"/>
  </r>
  <r>
    <x v="261"/>
    <x v="3"/>
    <s v="CLI00079"/>
    <x v="3"/>
    <s v="SCR"/>
    <s v="15/04/19 10.45.57.0000"/>
    <s v="17/04/19 12.00.00.0000"/>
    <d v="2019-04-15T10:45:57"/>
    <d v="2019-04-17T12:00:00"/>
    <x v="7"/>
    <x v="0"/>
    <x v="2"/>
    <x v="2"/>
    <x v="1"/>
    <d v="1899-12-30T17:46:12"/>
    <x v="1"/>
    <s v="Non"/>
  </r>
  <r>
    <x v="348"/>
    <x v="3"/>
    <s v="CLI00021"/>
    <x v="0"/>
    <s v="PEST"/>
    <s v="15/04/19 10.45.59.0000"/>
    <s v="22/04/19 12.00.00.0000"/>
    <d v="2019-04-15T10:45:59"/>
    <d v="2019-04-22T12:00:00"/>
    <x v="2"/>
    <x v="1"/>
    <x v="0"/>
    <x v="0"/>
    <x v="1"/>
    <d v="1900-01-04T17:46:12"/>
    <x v="3"/>
    <s v="Non"/>
  </r>
  <r>
    <x v="389"/>
    <x v="12"/>
    <s v="CLI00087"/>
    <x v="4"/>
    <s v="SCR"/>
    <s v="15/04/19 10.47.10.0000"/>
    <s v="17/04/19 12.00.00.0000"/>
    <d v="2019-04-15T10:47:10"/>
    <d v="2019-04-17T12:00:00"/>
    <x v="7"/>
    <x v="0"/>
    <x v="2"/>
    <x v="3"/>
    <x v="1"/>
    <d v="1899-12-30T17:46:12"/>
    <x v="1"/>
    <s v="Non"/>
  </r>
  <r>
    <x v="222"/>
    <x v="7"/>
    <s v="CLI00021"/>
    <x v="0"/>
    <s v="PEST"/>
    <s v="15/04/19 10.47.28.0000"/>
    <s v="22/04/19 12.00.00.0000"/>
    <d v="2019-04-15T10:47:28"/>
    <d v="2019-04-22T12:00:00"/>
    <x v="2"/>
    <x v="1"/>
    <x v="0"/>
    <x v="0"/>
    <x v="1"/>
    <d v="1900-01-04T17:46:12"/>
    <x v="3"/>
    <s v="Non"/>
  </r>
  <r>
    <x v="866"/>
    <x v="18"/>
    <s v="CLI00018"/>
    <x v="5"/>
    <s v="SCR"/>
    <s v="15/04/19 10.48.33.0000"/>
    <s v="17/04/19 12.00.00.0000"/>
    <d v="2019-04-15T10:48:33"/>
    <d v="2019-04-17T12:00:00"/>
    <x v="7"/>
    <x v="0"/>
    <x v="2"/>
    <x v="2"/>
    <x v="1"/>
    <d v="1899-12-30T17:46:12"/>
    <x v="1"/>
    <s v="Non"/>
  </r>
  <r>
    <x v="867"/>
    <x v="23"/>
    <s v="CLI00007"/>
    <x v="14"/>
    <s v="SCR"/>
    <s v="15/04/19 10.51.25.0000"/>
    <s v="17/04/19 12.00.00.0000"/>
    <d v="2019-04-15T10:51:25"/>
    <d v="2019-04-17T12:00:00"/>
    <x v="7"/>
    <x v="0"/>
    <x v="2"/>
    <x v="3"/>
    <x v="1"/>
    <d v="1899-12-30T17:46:12"/>
    <x v="1"/>
    <s v="Non"/>
  </r>
  <r>
    <x v="826"/>
    <x v="23"/>
    <s v="CLI00007"/>
    <x v="14"/>
    <s v="SCR"/>
    <s v="15/04/19 10.51.42.0000"/>
    <s v="17/04/19 12.00.00.0000"/>
    <d v="2019-04-15T10:51:42"/>
    <d v="2019-04-17T12:00:00"/>
    <x v="7"/>
    <x v="0"/>
    <x v="2"/>
    <x v="3"/>
    <x v="1"/>
    <d v="1899-12-30T17:46:12"/>
    <x v="1"/>
    <s v="Non"/>
  </r>
  <r>
    <x v="511"/>
    <x v="7"/>
    <s v="CLI00021"/>
    <x v="0"/>
    <s v="PEST"/>
    <s v="15/04/19 10.54.18.0000"/>
    <s v="22/04/19 12.00.00.0000"/>
    <d v="2019-04-15T10:54:18"/>
    <d v="2019-04-22T12:00:00"/>
    <x v="2"/>
    <x v="1"/>
    <x v="0"/>
    <x v="0"/>
    <x v="1"/>
    <d v="1900-01-04T17:46:12"/>
    <x v="3"/>
    <s v="Non"/>
  </r>
  <r>
    <x v="112"/>
    <x v="3"/>
    <s v="CLI00020"/>
    <x v="6"/>
    <s v="PEST"/>
    <s v="15/04/19 10.56.18.0000"/>
    <s v="22/04/19 12.00.00.0000"/>
    <d v="2019-04-15T10:56:18"/>
    <d v="2019-04-22T12:00:00"/>
    <x v="2"/>
    <x v="1"/>
    <x v="2"/>
    <x v="2"/>
    <x v="1"/>
    <d v="1900-01-04T17:46:12"/>
    <x v="3"/>
    <s v="Non"/>
  </r>
  <r>
    <x v="868"/>
    <x v="20"/>
    <s v="CLI00007"/>
    <x v="14"/>
    <s v="MTX"/>
    <s v="15/04/19 10.57.54.0000"/>
    <s v="16/04/19 12.00.00.0000"/>
    <d v="2019-04-15T10:57:54"/>
    <d v="2019-04-16T12:00:00"/>
    <x v="5"/>
    <x v="2"/>
    <x v="2"/>
    <x v="3"/>
    <x v="0"/>
    <d v="1899-12-30T00:00:00"/>
    <x v="0"/>
    <s v="Non"/>
  </r>
  <r>
    <x v="707"/>
    <x v="18"/>
    <s v="CLI00034"/>
    <x v="13"/>
    <s v="PEST"/>
    <s v="15/04/19 10.58.49.0000"/>
    <s v="22/04/19 12.00.00.0000"/>
    <d v="2019-04-15T10:58:49"/>
    <d v="2019-04-22T12:00:00"/>
    <x v="2"/>
    <x v="1"/>
    <x v="3"/>
    <x v="4"/>
    <x v="1"/>
    <d v="1900-01-04T17:46:12"/>
    <x v="3"/>
    <s v="Non"/>
  </r>
  <r>
    <x v="196"/>
    <x v="3"/>
    <s v="CLI00083"/>
    <x v="11"/>
    <s v="MTX"/>
    <s v="15/04/19 10.58.50.0000"/>
    <s v="16/04/19 12.00.00.0000"/>
    <d v="2019-04-15T10:58:50"/>
    <d v="2019-04-16T12:00:00"/>
    <x v="5"/>
    <x v="2"/>
    <x v="2"/>
    <x v="2"/>
    <x v="0"/>
    <d v="1899-12-30T00:00:00"/>
    <x v="0"/>
    <s v="Non"/>
  </r>
  <r>
    <x v="869"/>
    <x v="4"/>
    <s v="CLI00083"/>
    <x v="11"/>
    <s v="SCR"/>
    <s v="15/04/19 11.01.30.0000"/>
    <s v="17/04/19 12.00.00.0000"/>
    <d v="2019-04-15T11:01:30"/>
    <d v="2019-04-17T12:00:00"/>
    <x v="7"/>
    <x v="0"/>
    <x v="2"/>
    <x v="2"/>
    <x v="1"/>
    <d v="1899-12-30T17:46:12"/>
    <x v="1"/>
    <s v="Non"/>
  </r>
  <r>
    <x v="870"/>
    <x v="18"/>
    <s v="CLI00049"/>
    <x v="7"/>
    <s v="PEST"/>
    <s v="15/04/19 11.01.33.0000"/>
    <s v="22/04/19 12.00.00.0000"/>
    <d v="2019-04-15T11:01:33"/>
    <d v="2019-04-22T12:00:00"/>
    <x v="2"/>
    <x v="1"/>
    <x v="3"/>
    <x v="4"/>
    <x v="1"/>
    <d v="1900-01-04T17:46:12"/>
    <x v="3"/>
    <s v="Non"/>
  </r>
  <r>
    <x v="290"/>
    <x v="4"/>
    <s v="CLI00021"/>
    <x v="0"/>
    <s v="MTX"/>
    <s v="15/04/19 11.03.40.0000"/>
    <s v="16/04/19 12.00.00.0000"/>
    <d v="2019-04-15T11:03:40"/>
    <d v="2019-04-16T12:00:00"/>
    <x v="5"/>
    <x v="2"/>
    <x v="0"/>
    <x v="0"/>
    <x v="0"/>
    <d v="1899-12-30T00:00:00"/>
    <x v="0"/>
    <s v="Non"/>
  </r>
  <r>
    <x v="557"/>
    <x v="3"/>
    <s v="CLI00079"/>
    <x v="3"/>
    <s v="MTX"/>
    <s v="15/04/19 11.05.40.0000"/>
    <s v="16/04/19 12.00.00.0000"/>
    <d v="2019-04-15T11:05:40"/>
    <d v="2019-04-16T12:00:00"/>
    <x v="5"/>
    <x v="2"/>
    <x v="2"/>
    <x v="2"/>
    <x v="0"/>
    <d v="1899-12-30T00:00:00"/>
    <x v="0"/>
    <s v="Non"/>
  </r>
  <r>
    <x v="157"/>
    <x v="23"/>
    <s v="CLI00007"/>
    <x v="14"/>
    <s v="MTX"/>
    <s v="15/04/19 11.06.40.0000"/>
    <s v="16/04/19 12.00.00.0000"/>
    <d v="2019-04-15T11:06:40"/>
    <d v="2019-04-16T12:00:00"/>
    <x v="5"/>
    <x v="2"/>
    <x v="2"/>
    <x v="3"/>
    <x v="0"/>
    <d v="1899-12-30T00:00:00"/>
    <x v="0"/>
    <s v="Non"/>
  </r>
  <r>
    <x v="871"/>
    <x v="18"/>
    <s v="CLI00009"/>
    <x v="8"/>
    <s v="PEST"/>
    <s v="15/04/19 11.07.09.0000"/>
    <s v="22/04/19 12.00.00.0000"/>
    <d v="2019-04-15T11:07:09"/>
    <d v="2019-04-22T12:00:00"/>
    <x v="2"/>
    <x v="1"/>
    <x v="3"/>
    <x v="4"/>
    <x v="1"/>
    <d v="1900-01-04T17:46:12"/>
    <x v="3"/>
    <s v="Non"/>
  </r>
  <r>
    <x v="872"/>
    <x v="3"/>
    <s v="CLI00083"/>
    <x v="11"/>
    <s v="MTX"/>
    <s v="15/04/19 11.08.26.0000"/>
    <s v="16/04/19 12.00.00.0000"/>
    <d v="2019-04-15T11:08:26"/>
    <d v="2019-04-16T12:00:00"/>
    <x v="5"/>
    <x v="2"/>
    <x v="2"/>
    <x v="2"/>
    <x v="0"/>
    <d v="1899-12-30T00:00:00"/>
    <x v="0"/>
    <s v="Non"/>
  </r>
  <r>
    <x v="143"/>
    <x v="3"/>
    <s v="CLI00021"/>
    <x v="0"/>
    <s v="MTX"/>
    <s v="15/04/19 11.11.26.0000"/>
    <s v="16/04/19 12.00.00.0000"/>
    <d v="2019-04-15T11:11:26"/>
    <d v="2019-04-16T12:00:00"/>
    <x v="5"/>
    <x v="2"/>
    <x v="0"/>
    <x v="0"/>
    <x v="0"/>
    <d v="1899-12-30T00:00:00"/>
    <x v="0"/>
    <s v="Non"/>
  </r>
  <r>
    <x v="873"/>
    <x v="12"/>
    <s v="CLI00021"/>
    <x v="0"/>
    <s v="MTX"/>
    <s v="15/04/19 11.13.30.0000"/>
    <s v="16/04/19 12.00.00.0000"/>
    <d v="2019-04-15T11:13:30"/>
    <d v="2019-04-16T12:00:00"/>
    <x v="5"/>
    <x v="2"/>
    <x v="0"/>
    <x v="0"/>
    <x v="0"/>
    <d v="1899-12-30T00:00:00"/>
    <x v="0"/>
    <s v="Non"/>
  </r>
  <r>
    <x v="225"/>
    <x v="10"/>
    <s v="CLI00040"/>
    <x v="9"/>
    <s v="MTX"/>
    <s v="15/04/19 11.17.19.0000"/>
    <s v="16/04/19 12.00.00.0000"/>
    <d v="2019-04-15T11:17:19"/>
    <d v="2019-04-16T12:00:00"/>
    <x v="5"/>
    <x v="2"/>
    <x v="3"/>
    <x v="5"/>
    <x v="0"/>
    <d v="1899-12-30T00:00:00"/>
    <x v="0"/>
    <s v="Non"/>
  </r>
  <r>
    <x v="723"/>
    <x v="3"/>
    <s v="CLI00021"/>
    <x v="0"/>
    <s v="SCR"/>
    <s v="15/04/19 11.17.57.0000"/>
    <s v="17/04/19 12.00.00.0000"/>
    <d v="2019-04-15T11:17:57"/>
    <d v="2019-04-17T12:00:00"/>
    <x v="7"/>
    <x v="0"/>
    <x v="0"/>
    <x v="0"/>
    <x v="1"/>
    <d v="1899-12-30T17:46:12"/>
    <x v="1"/>
    <s v="Non"/>
  </r>
  <r>
    <x v="708"/>
    <x v="12"/>
    <s v="CLI00087"/>
    <x v="4"/>
    <s v="PLLT"/>
    <s v="15/04/19 11.19.32.0000"/>
    <s v="22/04/19 12.00.00.0000"/>
    <d v="2019-04-15T11:19:32"/>
    <d v="2019-04-22T12:00:00"/>
    <x v="1"/>
    <x v="1"/>
    <x v="2"/>
    <x v="3"/>
    <x v="1"/>
    <d v="1900-01-04T17:46:12"/>
    <x v="3"/>
    <s v="Non"/>
  </r>
  <r>
    <x v="75"/>
    <x v="3"/>
    <s v="CLI00043"/>
    <x v="1"/>
    <s v="NTR"/>
    <s v="15/04/19 11.20.19.0000"/>
    <s v="18/04/19 12.00.00.0000"/>
    <d v="2019-04-15T11:20:19"/>
    <d v="2019-04-18T12:00:00"/>
    <x v="3"/>
    <x v="0"/>
    <x v="0"/>
    <x v="0"/>
    <x v="1"/>
    <d v="1899-12-31T17:46:12"/>
    <x v="2"/>
    <s v="Non"/>
  </r>
  <r>
    <x v="783"/>
    <x v="4"/>
    <s v="CLI00083"/>
    <x v="11"/>
    <s v="PEST"/>
    <s v="15/04/19 11.22.56.0000"/>
    <s v="22/04/19 12.00.00.0000"/>
    <d v="2019-04-15T11:22:56"/>
    <d v="2019-04-22T12:00:00"/>
    <x v="2"/>
    <x v="1"/>
    <x v="2"/>
    <x v="2"/>
    <x v="1"/>
    <d v="1900-01-04T17:46:12"/>
    <x v="3"/>
    <s v="Non"/>
  </r>
  <r>
    <x v="173"/>
    <x v="0"/>
    <s v="CLI00010"/>
    <x v="2"/>
    <s v="PEST"/>
    <s v="15/04/19 11.23.17.0000"/>
    <s v="22/04/19 12.00.00.0000"/>
    <d v="2019-04-15T11:23:17"/>
    <d v="2019-04-22T12:00:00"/>
    <x v="2"/>
    <x v="1"/>
    <x v="1"/>
    <x v="1"/>
    <x v="1"/>
    <d v="1900-01-04T17:46:12"/>
    <x v="3"/>
    <s v="Non"/>
  </r>
  <r>
    <x v="429"/>
    <x v="6"/>
    <s v="CLI00043"/>
    <x v="1"/>
    <s v="SCR"/>
    <s v="15/04/19 11.27.14.0000"/>
    <s v="17/04/19 12.00.00.0000"/>
    <d v="2019-04-15T11:27:14"/>
    <d v="2019-04-17T12:00:00"/>
    <x v="7"/>
    <x v="0"/>
    <x v="0"/>
    <x v="0"/>
    <x v="1"/>
    <d v="1899-12-30T17:46:12"/>
    <x v="1"/>
    <s v="Non"/>
  </r>
  <r>
    <x v="347"/>
    <x v="12"/>
    <s v="CLI00021"/>
    <x v="0"/>
    <s v="NTR"/>
    <s v="15/04/19 11.31.07.0000"/>
    <s v="18/04/19 12.00.00.0000"/>
    <d v="2019-04-15T11:31:07"/>
    <d v="2019-04-18T12:00:00"/>
    <x v="3"/>
    <x v="0"/>
    <x v="0"/>
    <x v="0"/>
    <x v="1"/>
    <d v="1899-12-31T17:46:12"/>
    <x v="2"/>
    <s v="Non"/>
  </r>
  <r>
    <x v="874"/>
    <x v="10"/>
    <s v="CLI00009"/>
    <x v="8"/>
    <s v="PLLT"/>
    <s v="15/04/19 11.31.45.0000"/>
    <s v="22/04/19 12.00.00.0000"/>
    <d v="2019-04-15T11:31:45"/>
    <d v="2019-04-22T12:00:00"/>
    <x v="1"/>
    <x v="1"/>
    <x v="3"/>
    <x v="4"/>
    <x v="1"/>
    <d v="1900-01-04T17:46:12"/>
    <x v="3"/>
    <s v="Non"/>
  </r>
  <r>
    <x v="131"/>
    <x v="3"/>
    <s v="CLI00083"/>
    <x v="11"/>
    <s v="MTX"/>
    <s v="15/04/19 11.32.29.0000"/>
    <s v="16/04/19 12.00.00.0000"/>
    <d v="2019-04-15T11:32:29"/>
    <d v="2019-04-16T12:00:00"/>
    <x v="5"/>
    <x v="2"/>
    <x v="2"/>
    <x v="2"/>
    <x v="0"/>
    <d v="1899-12-30T00:00:00"/>
    <x v="0"/>
    <s v="Non"/>
  </r>
  <r>
    <x v="875"/>
    <x v="12"/>
    <s v="CLI00021"/>
    <x v="0"/>
    <s v="PEST"/>
    <s v="15/04/19 11.36.24.0000"/>
    <s v="22/04/19 12.00.00.0000"/>
    <d v="2019-04-15T11:36:24"/>
    <d v="2019-04-22T12:00:00"/>
    <x v="2"/>
    <x v="1"/>
    <x v="0"/>
    <x v="0"/>
    <x v="1"/>
    <d v="1900-01-04T17:46:12"/>
    <x v="3"/>
    <s v="Non"/>
  </r>
  <r>
    <x v="876"/>
    <x v="12"/>
    <s v="CLI00021"/>
    <x v="0"/>
    <s v="SCR"/>
    <s v="15/04/19 11.36.50.0000"/>
    <s v="17/04/19 12.00.00.0000"/>
    <d v="2019-04-15T11:36:50"/>
    <d v="2019-04-17T12:00:00"/>
    <x v="7"/>
    <x v="0"/>
    <x v="0"/>
    <x v="0"/>
    <x v="1"/>
    <d v="1899-12-30T17:46:12"/>
    <x v="1"/>
    <s v="Non"/>
  </r>
  <r>
    <x v="224"/>
    <x v="7"/>
    <s v="CLI00021"/>
    <x v="0"/>
    <s v="MTX"/>
    <s v="15/04/19 11.37.04.0000"/>
    <s v="16/04/19 12.00.00.0000"/>
    <d v="2019-04-15T11:37:04"/>
    <d v="2019-04-16T12:00:00"/>
    <x v="5"/>
    <x v="2"/>
    <x v="0"/>
    <x v="0"/>
    <x v="0"/>
    <d v="1899-12-30T00:00:00"/>
    <x v="0"/>
    <s v="Non"/>
  </r>
  <r>
    <x v="101"/>
    <x v="12"/>
    <s v="CLI00087"/>
    <x v="4"/>
    <s v="MTX"/>
    <s v="15/04/19 11.38.40.0000"/>
    <s v="16/04/19 12.00.00.0000"/>
    <d v="2019-04-15T11:38:40"/>
    <d v="2019-04-16T12:00:00"/>
    <x v="5"/>
    <x v="2"/>
    <x v="2"/>
    <x v="3"/>
    <x v="0"/>
    <d v="1899-12-30T00:00:00"/>
    <x v="0"/>
    <s v="Non"/>
  </r>
  <r>
    <x v="877"/>
    <x v="18"/>
    <s v="CLI00018"/>
    <x v="5"/>
    <s v="MTX"/>
    <s v="15/04/19 11.42.25.0000"/>
    <s v="16/04/19 12.00.00.0000"/>
    <d v="2019-04-15T11:42:25"/>
    <d v="2019-04-16T12:00:00"/>
    <x v="5"/>
    <x v="2"/>
    <x v="2"/>
    <x v="2"/>
    <x v="0"/>
    <d v="1899-12-30T00:00:00"/>
    <x v="0"/>
    <s v="Non"/>
  </r>
  <r>
    <x v="103"/>
    <x v="3"/>
    <s v="CLI00021"/>
    <x v="0"/>
    <s v="BACT"/>
    <s v="15/04/19 11.43.13.0000"/>
    <s v="17/04/19 12.00.00.0000"/>
    <d v="2019-04-15T11:43:13"/>
    <d v="2019-04-17T12:00:00"/>
    <x v="6"/>
    <x v="3"/>
    <x v="0"/>
    <x v="0"/>
    <x v="1"/>
    <d v="1899-12-30T17:46:12"/>
    <x v="1"/>
    <s v="Non"/>
  </r>
  <r>
    <x v="564"/>
    <x v="10"/>
    <s v="CLI00018"/>
    <x v="5"/>
    <s v="PEST"/>
    <s v="15/04/19 11.43.46.0000"/>
    <s v="22/04/19 12.00.00.0000"/>
    <d v="2019-04-15T11:43:46"/>
    <d v="2019-04-22T12:00:00"/>
    <x v="2"/>
    <x v="1"/>
    <x v="2"/>
    <x v="2"/>
    <x v="1"/>
    <d v="1900-01-04T17:46:12"/>
    <x v="3"/>
    <s v="Non"/>
  </r>
  <r>
    <x v="101"/>
    <x v="12"/>
    <s v="CLI00087"/>
    <x v="4"/>
    <s v="PEST"/>
    <s v="15/04/19 11.43.53.0000"/>
    <s v="22/04/19 12.00.00.0000"/>
    <d v="2019-04-15T11:43:53"/>
    <d v="2019-04-22T12:00:00"/>
    <x v="2"/>
    <x v="1"/>
    <x v="2"/>
    <x v="3"/>
    <x v="1"/>
    <d v="1900-01-04T17:46:12"/>
    <x v="3"/>
    <s v="Non"/>
  </r>
  <r>
    <x v="878"/>
    <x v="3"/>
    <s v="CLI00083"/>
    <x v="11"/>
    <s v="PEST"/>
    <s v="15/04/19 11.44.59.0000"/>
    <s v="22/04/19 12.00.00.0000"/>
    <d v="2019-04-15T11:44:59"/>
    <d v="2019-04-22T12:00:00"/>
    <x v="2"/>
    <x v="1"/>
    <x v="2"/>
    <x v="2"/>
    <x v="1"/>
    <d v="1900-01-04T17:46:12"/>
    <x v="3"/>
    <s v="Non"/>
  </r>
  <r>
    <x v="836"/>
    <x v="18"/>
    <s v="CLI00018"/>
    <x v="5"/>
    <s v="PEST"/>
    <s v="15/04/19 11.45.08.0000"/>
    <s v="22/04/19 12.00.00.0000"/>
    <d v="2019-04-15T11:45:08"/>
    <d v="2019-04-22T12:00:00"/>
    <x v="2"/>
    <x v="1"/>
    <x v="2"/>
    <x v="2"/>
    <x v="1"/>
    <d v="1900-01-04T17:46:12"/>
    <x v="3"/>
    <s v="Non"/>
  </r>
  <r>
    <x v="879"/>
    <x v="10"/>
    <s v="CLI00018"/>
    <x v="5"/>
    <s v="NTR"/>
    <s v="15/04/19 11.45.39.0000"/>
    <s v="18/04/19 12.00.00.0000"/>
    <d v="2019-04-15T11:45:39"/>
    <d v="2019-04-18T12:00:00"/>
    <x v="3"/>
    <x v="0"/>
    <x v="2"/>
    <x v="2"/>
    <x v="1"/>
    <d v="1899-12-31T17:46:12"/>
    <x v="2"/>
    <s v="Non"/>
  </r>
  <r>
    <x v="345"/>
    <x v="10"/>
    <s v="CLI00018"/>
    <x v="5"/>
    <s v="MTX"/>
    <s v="15/04/19 11.47.09.0000"/>
    <s v="16/04/19 12.00.00.0000"/>
    <d v="2019-04-15T11:47:09"/>
    <d v="2019-04-16T12:00:00"/>
    <x v="5"/>
    <x v="2"/>
    <x v="2"/>
    <x v="2"/>
    <x v="0"/>
    <d v="1899-12-30T00:00:00"/>
    <x v="0"/>
    <s v="Non"/>
  </r>
  <r>
    <x v="880"/>
    <x v="7"/>
    <s v="CLI00021"/>
    <x v="0"/>
    <s v="MTX"/>
    <s v="15/04/19 11.50.15.0000"/>
    <s v="16/04/19 12.00.00.0000"/>
    <d v="2019-04-15T11:50:15"/>
    <d v="2019-04-16T12:00:00"/>
    <x v="5"/>
    <x v="2"/>
    <x v="0"/>
    <x v="0"/>
    <x v="0"/>
    <d v="1899-12-30T00:00:00"/>
    <x v="0"/>
    <s v="Non"/>
  </r>
  <r>
    <x v="881"/>
    <x v="10"/>
    <s v="CLI00049"/>
    <x v="7"/>
    <s v="PEST"/>
    <s v="15/04/19 11.50.39.0000"/>
    <s v="22/04/19 12.00.00.0000"/>
    <d v="2019-04-15T11:50:39"/>
    <d v="2019-04-22T12:00:00"/>
    <x v="2"/>
    <x v="1"/>
    <x v="3"/>
    <x v="4"/>
    <x v="1"/>
    <d v="1900-01-04T17:46:12"/>
    <x v="3"/>
    <s v="Non"/>
  </r>
  <r>
    <x v="882"/>
    <x v="3"/>
    <s v="CLI00021"/>
    <x v="0"/>
    <s v="PEST"/>
    <s v="15/04/19 11.52.58.0000"/>
    <s v="22/04/19 12.00.00.0000"/>
    <d v="2019-04-15T11:52:58"/>
    <d v="2019-04-22T12:00:00"/>
    <x v="2"/>
    <x v="1"/>
    <x v="0"/>
    <x v="0"/>
    <x v="1"/>
    <d v="1900-01-04T17:46:12"/>
    <x v="3"/>
    <s v="Non"/>
  </r>
  <r>
    <x v="89"/>
    <x v="6"/>
    <s v="CLI00043"/>
    <x v="1"/>
    <s v="PEST"/>
    <s v="15/04/19 11.53.25.0000"/>
    <s v="22/04/19 12.00.00.0000"/>
    <d v="2019-04-15T11:53:25"/>
    <d v="2019-04-22T12:00:00"/>
    <x v="2"/>
    <x v="1"/>
    <x v="0"/>
    <x v="0"/>
    <x v="1"/>
    <d v="1900-01-04T17:46:12"/>
    <x v="3"/>
    <s v="Non"/>
  </r>
  <r>
    <x v="883"/>
    <x v="18"/>
    <s v="CLI00018"/>
    <x v="5"/>
    <s v="NTR"/>
    <s v="15/04/19 11.54.08.0000"/>
    <s v="18/04/19 12.00.00.0000"/>
    <d v="2019-04-15T11:54:08"/>
    <d v="2019-04-18T12:00:00"/>
    <x v="3"/>
    <x v="0"/>
    <x v="2"/>
    <x v="2"/>
    <x v="1"/>
    <d v="1899-12-31T17:46:12"/>
    <x v="2"/>
    <s v="Non"/>
  </r>
  <r>
    <x v="112"/>
    <x v="6"/>
    <s v="CLI00020"/>
    <x v="6"/>
    <s v="PEST"/>
    <s v="15/04/19 11.54.20.0000"/>
    <s v="22/04/19 12.00.00.0000"/>
    <d v="2019-04-15T11:54:20"/>
    <d v="2019-04-22T12:00:00"/>
    <x v="2"/>
    <x v="1"/>
    <x v="2"/>
    <x v="2"/>
    <x v="1"/>
    <d v="1900-01-04T17:46:12"/>
    <x v="3"/>
    <s v="Non"/>
  </r>
  <r>
    <x v="148"/>
    <x v="8"/>
    <s v="CLI00043"/>
    <x v="1"/>
    <s v="PEST"/>
    <s v="15/04/19 11.55.00.0000"/>
    <s v="22/04/19 12.00.00.0000"/>
    <d v="2019-04-15T11:55:00"/>
    <d v="2019-04-22T12:00:00"/>
    <x v="2"/>
    <x v="1"/>
    <x v="0"/>
    <x v="0"/>
    <x v="1"/>
    <d v="1900-01-04T17:46:12"/>
    <x v="3"/>
    <s v="Non"/>
  </r>
  <r>
    <x v="529"/>
    <x v="3"/>
    <s v="CLI00010"/>
    <x v="2"/>
    <s v="PEST"/>
    <s v="15/04/19 11.56.03.0000"/>
    <s v="22/04/19 12.00.00.0000"/>
    <d v="2019-04-15T11:56:03"/>
    <d v="2019-04-22T12:00:00"/>
    <x v="2"/>
    <x v="1"/>
    <x v="1"/>
    <x v="1"/>
    <x v="1"/>
    <d v="1900-01-04T17:46:12"/>
    <x v="3"/>
    <s v="Non"/>
  </r>
  <r>
    <x v="884"/>
    <x v="18"/>
    <s v="CLI00091"/>
    <x v="10"/>
    <s v="PEST"/>
    <s v="15/04/19 11.57.13.0000"/>
    <s v="22/04/19 12.00.00.0000"/>
    <d v="2019-04-15T11:57:13"/>
    <d v="2019-04-22T12:00:00"/>
    <x v="2"/>
    <x v="1"/>
    <x v="3"/>
    <x v="5"/>
    <x v="1"/>
    <d v="1900-01-04T17:46:12"/>
    <x v="3"/>
    <s v="Non"/>
  </r>
  <r>
    <x v="253"/>
    <x v="3"/>
    <s v="CLI00079"/>
    <x v="3"/>
    <s v="PEST"/>
    <s v="15/04/19 11.58.38.0000"/>
    <s v="22/04/19 12.00.00.0000"/>
    <d v="2019-04-15T11:58:38"/>
    <d v="2019-04-22T12:00:00"/>
    <x v="2"/>
    <x v="1"/>
    <x v="2"/>
    <x v="2"/>
    <x v="1"/>
    <d v="1900-01-04T17:46:12"/>
    <x v="3"/>
    <s v="Non"/>
  </r>
  <r>
    <x v="885"/>
    <x v="18"/>
    <s v="CLI00018"/>
    <x v="5"/>
    <s v="PEST"/>
    <s v="15/04/19 11.59.34.0000"/>
    <s v="22/04/19 12.00.00.0000"/>
    <d v="2019-04-15T11:59:34"/>
    <d v="2019-04-22T12:00:00"/>
    <x v="2"/>
    <x v="1"/>
    <x v="2"/>
    <x v="2"/>
    <x v="1"/>
    <d v="1900-01-04T17:46:12"/>
    <x v="3"/>
    <s v="Non"/>
  </r>
  <r>
    <x v="121"/>
    <x v="8"/>
    <s v="CLI00043"/>
    <x v="1"/>
    <s v="SCR"/>
    <s v="15/04/19 12.01.01.0000"/>
    <s v="18/04/19 12.00.00.0000"/>
    <d v="2019-04-15T12:01:01"/>
    <d v="2019-04-18T12:00:00"/>
    <x v="7"/>
    <x v="0"/>
    <x v="0"/>
    <x v="0"/>
    <x v="1"/>
    <d v="1899-12-31T17:46:12"/>
    <x v="2"/>
    <s v="Non"/>
  </r>
  <r>
    <x v="886"/>
    <x v="10"/>
    <s v="CLI00009"/>
    <x v="8"/>
    <s v="PEST"/>
    <s v="15/04/19 12.02.45.0000"/>
    <s v="23/04/19 12.00.00.0000"/>
    <d v="2019-04-15T12:02:45"/>
    <d v="2019-04-23T12:00:00"/>
    <x v="2"/>
    <x v="1"/>
    <x v="3"/>
    <x v="4"/>
    <x v="1"/>
    <d v="1900-01-05T17:46:12"/>
    <x v="3"/>
    <s v="Non"/>
  </r>
  <r>
    <x v="392"/>
    <x v="3"/>
    <s v="CLI00043"/>
    <x v="1"/>
    <s v="PEST"/>
    <s v="15/04/19 12.03.31.0000"/>
    <s v="23/04/19 12.00.00.0000"/>
    <d v="2019-04-15T12:03:31"/>
    <d v="2019-04-23T12:00:00"/>
    <x v="2"/>
    <x v="1"/>
    <x v="0"/>
    <x v="0"/>
    <x v="1"/>
    <d v="1900-01-05T17:46:12"/>
    <x v="3"/>
    <s v="Non"/>
  </r>
  <r>
    <x v="423"/>
    <x v="3"/>
    <s v="CLI00020"/>
    <x v="6"/>
    <s v="PEST"/>
    <s v="15/04/19 12.04.06.0000"/>
    <s v="23/04/19 12.00.00.0000"/>
    <d v="2019-04-15T12:04:06"/>
    <d v="2019-04-23T12:00:00"/>
    <x v="2"/>
    <x v="1"/>
    <x v="2"/>
    <x v="2"/>
    <x v="1"/>
    <d v="1900-01-05T17:46:12"/>
    <x v="3"/>
    <s v="Non"/>
  </r>
  <r>
    <x v="170"/>
    <x v="3"/>
    <s v="CLI00010"/>
    <x v="2"/>
    <s v="PEST"/>
    <s v="15/04/19 12.05.07.0000"/>
    <s v="23/04/19 12.00.00.0000"/>
    <d v="2019-04-15T12:05:07"/>
    <d v="2019-04-23T12:00:00"/>
    <x v="2"/>
    <x v="1"/>
    <x v="1"/>
    <x v="1"/>
    <x v="1"/>
    <d v="1900-01-05T17:46:12"/>
    <x v="3"/>
    <s v="Non"/>
  </r>
  <r>
    <x v="887"/>
    <x v="12"/>
    <s v="CLI00021"/>
    <x v="0"/>
    <s v="PEST"/>
    <s v="15/04/19 12.05.34.0000"/>
    <s v="23/04/19 12.00.00.0000"/>
    <d v="2019-04-15T12:05:34"/>
    <d v="2019-04-23T12:00:00"/>
    <x v="2"/>
    <x v="1"/>
    <x v="0"/>
    <x v="0"/>
    <x v="1"/>
    <d v="1900-01-05T17:46:12"/>
    <x v="3"/>
    <s v="Non"/>
  </r>
  <r>
    <x v="888"/>
    <x v="3"/>
    <s v="CLI00049"/>
    <x v="7"/>
    <s v="PEST"/>
    <s v="15/04/19 12.06.53.0000"/>
    <s v="23/04/19 12.00.00.0000"/>
    <d v="2019-04-15T12:06:53"/>
    <d v="2019-04-23T12:00:00"/>
    <x v="2"/>
    <x v="1"/>
    <x v="3"/>
    <x v="4"/>
    <x v="1"/>
    <d v="1900-01-05T17:46:12"/>
    <x v="3"/>
    <s v="Non"/>
  </r>
  <r>
    <x v="889"/>
    <x v="10"/>
    <s v="CLI00018"/>
    <x v="5"/>
    <s v="PEST"/>
    <s v="15/04/19 12.07.17.0000"/>
    <s v="23/04/19 12.00.00.0000"/>
    <d v="2019-04-15T12:07:17"/>
    <d v="2019-04-23T12:00:00"/>
    <x v="2"/>
    <x v="1"/>
    <x v="2"/>
    <x v="2"/>
    <x v="1"/>
    <d v="1900-01-05T17:46:12"/>
    <x v="3"/>
    <s v="Non"/>
  </r>
  <r>
    <x v="125"/>
    <x v="6"/>
    <s v="CLI00010"/>
    <x v="2"/>
    <s v="PEST"/>
    <s v="15/04/19 12.08.11.0000"/>
    <s v="23/04/19 12.00.00.0000"/>
    <d v="2019-04-15T12:08:11"/>
    <d v="2019-04-23T12:00:00"/>
    <x v="2"/>
    <x v="1"/>
    <x v="1"/>
    <x v="1"/>
    <x v="1"/>
    <d v="1900-01-05T17:46:12"/>
    <x v="3"/>
    <s v="Non"/>
  </r>
  <r>
    <x v="890"/>
    <x v="10"/>
    <s v="CLI00018"/>
    <x v="5"/>
    <s v="PEST"/>
    <s v="15/04/19 12.09.29.0000"/>
    <s v="23/04/19 12.00.00.0000"/>
    <d v="2019-04-15T12:09:29"/>
    <d v="2019-04-23T12:00:00"/>
    <x v="2"/>
    <x v="1"/>
    <x v="2"/>
    <x v="2"/>
    <x v="1"/>
    <d v="1900-01-05T17:46:12"/>
    <x v="3"/>
    <s v="Non"/>
  </r>
  <r>
    <x v="508"/>
    <x v="6"/>
    <s v="CLI00079"/>
    <x v="3"/>
    <s v="PEST"/>
    <s v="15/04/19 12.10.15.0000"/>
    <s v="23/04/19 12.00.00.0000"/>
    <d v="2019-04-15T12:10:15"/>
    <d v="2019-04-23T12:00:00"/>
    <x v="2"/>
    <x v="1"/>
    <x v="2"/>
    <x v="2"/>
    <x v="1"/>
    <d v="1900-01-05T17:46:12"/>
    <x v="3"/>
    <s v="Non"/>
  </r>
  <r>
    <x v="62"/>
    <x v="3"/>
    <s v="CLI00021"/>
    <x v="0"/>
    <s v="PEST"/>
    <s v="15/04/19 12.10.48.0000"/>
    <s v="23/04/19 12.00.00.0000"/>
    <d v="2019-04-15T12:10:48"/>
    <d v="2019-04-23T12:00:00"/>
    <x v="2"/>
    <x v="1"/>
    <x v="0"/>
    <x v="0"/>
    <x v="1"/>
    <d v="1900-01-05T17:46:12"/>
    <x v="3"/>
    <s v="Non"/>
  </r>
  <r>
    <x v="199"/>
    <x v="12"/>
    <s v="CLI00021"/>
    <x v="0"/>
    <s v="BACT"/>
    <s v="15/04/19 12.11.09.0000"/>
    <s v="18/04/19 12.00.00.0000"/>
    <d v="2019-04-15T12:11:09"/>
    <d v="2019-04-18T12:00:00"/>
    <x v="6"/>
    <x v="3"/>
    <x v="0"/>
    <x v="0"/>
    <x v="1"/>
    <d v="1899-12-31T17:46:12"/>
    <x v="2"/>
    <s v="Non"/>
  </r>
  <r>
    <x v="560"/>
    <x v="18"/>
    <s v="CLI00018"/>
    <x v="5"/>
    <s v="PEST"/>
    <s v="15/04/19 12.11.14.0000"/>
    <s v="23/04/19 12.00.00.0000"/>
    <d v="2019-04-15T12:11:14"/>
    <d v="2019-04-23T12:00:00"/>
    <x v="2"/>
    <x v="1"/>
    <x v="2"/>
    <x v="2"/>
    <x v="1"/>
    <d v="1900-01-05T17:46:12"/>
    <x v="3"/>
    <s v="Non"/>
  </r>
  <r>
    <x v="891"/>
    <x v="4"/>
    <s v="CLI00079"/>
    <x v="3"/>
    <s v="PEST"/>
    <s v="15/04/19 12.11.51.0000"/>
    <s v="23/04/19 12.00.00.0000"/>
    <d v="2019-04-15T12:11:51"/>
    <d v="2019-04-23T12:00:00"/>
    <x v="2"/>
    <x v="1"/>
    <x v="2"/>
    <x v="2"/>
    <x v="1"/>
    <d v="1900-01-05T17:46:12"/>
    <x v="3"/>
    <s v="Non"/>
  </r>
  <r>
    <x v="525"/>
    <x v="6"/>
    <s v="CLI00079"/>
    <x v="3"/>
    <s v="PEST"/>
    <s v="15/04/19 12.12.09.0000"/>
    <s v="23/04/19 12.00.00.0000"/>
    <d v="2019-04-15T12:12:09"/>
    <d v="2019-04-23T12:00:00"/>
    <x v="2"/>
    <x v="1"/>
    <x v="2"/>
    <x v="2"/>
    <x v="1"/>
    <d v="1900-01-05T17:46:12"/>
    <x v="3"/>
    <s v="Non"/>
  </r>
  <r>
    <x v="892"/>
    <x v="6"/>
    <s v="CLI00021"/>
    <x v="0"/>
    <s v="PEST"/>
    <s v="15/04/19 12.12.13.0000"/>
    <s v="23/04/19 12.00.00.0000"/>
    <d v="2019-04-15T12:12:13"/>
    <d v="2019-04-23T12:00:00"/>
    <x v="2"/>
    <x v="1"/>
    <x v="0"/>
    <x v="0"/>
    <x v="1"/>
    <d v="1900-01-05T17:46:12"/>
    <x v="3"/>
    <s v="Non"/>
  </r>
  <r>
    <x v="640"/>
    <x v="16"/>
    <s v="CLI00021"/>
    <x v="0"/>
    <s v="PEST"/>
    <s v="15/04/19 12.12.16.0000"/>
    <s v="23/04/19 12.00.00.0000"/>
    <d v="2019-04-15T12:12:16"/>
    <d v="2019-04-23T12:00:00"/>
    <x v="2"/>
    <x v="1"/>
    <x v="0"/>
    <x v="0"/>
    <x v="1"/>
    <d v="1900-01-05T17:46:12"/>
    <x v="3"/>
    <s v="Non"/>
  </r>
  <r>
    <x v="57"/>
    <x v="6"/>
    <s v="CLI00021"/>
    <x v="0"/>
    <s v="PEST"/>
    <s v="15/04/19 12.12.40.0000"/>
    <s v="23/04/19 12.00.00.0000"/>
    <d v="2019-04-15T12:12:40"/>
    <d v="2019-04-23T12:00:00"/>
    <x v="2"/>
    <x v="1"/>
    <x v="0"/>
    <x v="0"/>
    <x v="1"/>
    <d v="1900-01-05T17:46:12"/>
    <x v="3"/>
    <s v="Non"/>
  </r>
  <r>
    <x v="670"/>
    <x v="3"/>
    <s v="CLI00043"/>
    <x v="1"/>
    <s v="PEST"/>
    <s v="15/04/19 12.13.43.0000"/>
    <s v="23/04/19 12.00.00.0000"/>
    <d v="2019-04-15T12:13:43"/>
    <d v="2019-04-23T12:00:00"/>
    <x v="2"/>
    <x v="1"/>
    <x v="0"/>
    <x v="0"/>
    <x v="1"/>
    <d v="1900-01-05T17:46:12"/>
    <x v="3"/>
    <s v="Non"/>
  </r>
  <r>
    <x v="314"/>
    <x v="9"/>
    <s v="CLI00021"/>
    <x v="0"/>
    <s v="SCR"/>
    <s v="15/04/19 12.14.08.0000"/>
    <s v="18/04/19 12.00.00.0000"/>
    <d v="2019-04-15T12:14:08"/>
    <d v="2019-04-18T12:00:00"/>
    <x v="7"/>
    <x v="0"/>
    <x v="0"/>
    <x v="0"/>
    <x v="1"/>
    <d v="1899-12-31T17:46:12"/>
    <x v="2"/>
    <s v="Non"/>
  </r>
  <r>
    <x v="326"/>
    <x v="3"/>
    <s v="CLI00043"/>
    <x v="1"/>
    <s v="MTX"/>
    <s v="15/04/19 12.14.42.0000"/>
    <s v="16/04/19 12.00.00.0000"/>
    <d v="2019-04-15T12:14:42"/>
    <d v="2019-04-16T12:00:00"/>
    <x v="5"/>
    <x v="2"/>
    <x v="0"/>
    <x v="0"/>
    <x v="0"/>
    <d v="1899-12-30T00:00:00"/>
    <x v="0"/>
    <s v="Non"/>
  </r>
  <r>
    <x v="893"/>
    <x v="3"/>
    <s v="CLI00020"/>
    <x v="6"/>
    <s v="MTX"/>
    <s v="15/04/19 12.14.56.0000"/>
    <s v="16/04/19 12.00.00.0000"/>
    <d v="2019-04-15T12:14:56"/>
    <d v="2019-04-16T12:00:00"/>
    <x v="5"/>
    <x v="2"/>
    <x v="2"/>
    <x v="2"/>
    <x v="0"/>
    <d v="1899-12-30T00:00:00"/>
    <x v="0"/>
    <s v="Non"/>
  </r>
  <r>
    <x v="73"/>
    <x v="9"/>
    <s v="CLI00021"/>
    <x v="0"/>
    <s v="SCR"/>
    <s v="15/04/19 12.16.34.0000"/>
    <s v="18/04/19 12.00.00.0000"/>
    <d v="2019-04-15T12:16:34"/>
    <d v="2019-04-18T12:00:00"/>
    <x v="7"/>
    <x v="0"/>
    <x v="0"/>
    <x v="0"/>
    <x v="1"/>
    <d v="1899-12-31T17:46:12"/>
    <x v="2"/>
    <s v="Non"/>
  </r>
  <r>
    <x v="265"/>
    <x v="7"/>
    <s v="CLI00021"/>
    <x v="0"/>
    <s v="PEST"/>
    <s v="15/04/19 12.16.58.0000"/>
    <s v="23/04/19 12.00.00.0000"/>
    <d v="2019-04-15T12:16:58"/>
    <d v="2019-04-23T12:00:00"/>
    <x v="2"/>
    <x v="1"/>
    <x v="0"/>
    <x v="0"/>
    <x v="1"/>
    <d v="1900-01-05T17:46:12"/>
    <x v="3"/>
    <s v="Non"/>
  </r>
  <r>
    <x v="894"/>
    <x v="3"/>
    <s v="CLI00020"/>
    <x v="6"/>
    <s v="PEST"/>
    <s v="15/04/19 12.17.05.0000"/>
    <s v="23/04/19 12.00.00.0000"/>
    <d v="2019-04-15T12:17:05"/>
    <d v="2019-04-23T12:00:00"/>
    <x v="2"/>
    <x v="1"/>
    <x v="2"/>
    <x v="2"/>
    <x v="1"/>
    <d v="1900-01-05T17:46:12"/>
    <x v="3"/>
    <s v="Non"/>
  </r>
  <r>
    <x v="435"/>
    <x v="6"/>
    <s v="CLI00010"/>
    <x v="2"/>
    <s v="PLLT"/>
    <s v="15/04/19 12.18.14.0000"/>
    <s v="23/04/19 12.00.00.0000"/>
    <d v="2019-04-15T12:18:14"/>
    <d v="2019-04-23T12:00:00"/>
    <x v="1"/>
    <x v="1"/>
    <x v="1"/>
    <x v="1"/>
    <x v="1"/>
    <d v="1900-01-05T17:46:12"/>
    <x v="3"/>
    <s v="Non"/>
  </r>
  <r>
    <x v="206"/>
    <x v="18"/>
    <s v="CLI00049"/>
    <x v="7"/>
    <s v="MTX"/>
    <s v="15/04/19 12.18.44.0000"/>
    <s v="16/04/19 12.00.00.0000"/>
    <d v="2019-04-15T12:18:44"/>
    <d v="2019-04-16T12:00:00"/>
    <x v="5"/>
    <x v="2"/>
    <x v="3"/>
    <x v="4"/>
    <x v="0"/>
    <d v="1899-12-30T00:00:00"/>
    <x v="0"/>
    <s v="Non"/>
  </r>
  <r>
    <x v="760"/>
    <x v="18"/>
    <s v="CLI00018"/>
    <x v="5"/>
    <s v="MTX"/>
    <s v="15/04/19 12.19.35.0000"/>
    <s v="16/04/19 12.00.00.0000"/>
    <d v="2019-04-15T12:19:35"/>
    <d v="2019-04-16T12:00:00"/>
    <x v="5"/>
    <x v="2"/>
    <x v="2"/>
    <x v="2"/>
    <x v="0"/>
    <d v="1899-12-30T00:00:00"/>
    <x v="0"/>
    <s v="Non"/>
  </r>
  <r>
    <x v="166"/>
    <x v="12"/>
    <s v="CLI00021"/>
    <x v="0"/>
    <s v="MTX"/>
    <s v="15/04/19 12.19.39.0000"/>
    <s v="16/04/19 12.00.00.0000"/>
    <d v="2019-04-15T12:19:39"/>
    <d v="2019-04-16T12:00:00"/>
    <x v="5"/>
    <x v="2"/>
    <x v="0"/>
    <x v="0"/>
    <x v="0"/>
    <d v="1899-12-30T00:00:00"/>
    <x v="0"/>
    <s v="Non"/>
  </r>
  <r>
    <x v="356"/>
    <x v="3"/>
    <s v="CLI00079"/>
    <x v="3"/>
    <s v="PEST"/>
    <s v="15/04/19 12.19.40.0000"/>
    <s v="23/04/19 12.00.00.0000"/>
    <d v="2019-04-15T12:19:40"/>
    <d v="2019-04-23T12:00:00"/>
    <x v="2"/>
    <x v="1"/>
    <x v="2"/>
    <x v="2"/>
    <x v="1"/>
    <d v="1900-01-05T17:46:12"/>
    <x v="3"/>
    <s v="Non"/>
  </r>
  <r>
    <x v="566"/>
    <x v="12"/>
    <s v="CLI00087"/>
    <x v="4"/>
    <s v="PEST"/>
    <s v="15/04/19 12.20.33.0000"/>
    <s v="23/04/19 12.00.00.0000"/>
    <d v="2019-04-15T12:20:33"/>
    <d v="2019-04-23T12:00:00"/>
    <x v="2"/>
    <x v="1"/>
    <x v="2"/>
    <x v="3"/>
    <x v="1"/>
    <d v="1900-01-05T17:46:12"/>
    <x v="3"/>
    <s v="Non"/>
  </r>
  <r>
    <x v="318"/>
    <x v="6"/>
    <s v="CLI00043"/>
    <x v="1"/>
    <s v="PEST"/>
    <s v="15/04/19 12.20.47.0000"/>
    <s v="23/04/19 12.00.00.0000"/>
    <d v="2019-04-15T12:20:47"/>
    <d v="2019-04-23T12:00:00"/>
    <x v="2"/>
    <x v="1"/>
    <x v="0"/>
    <x v="0"/>
    <x v="1"/>
    <d v="1900-01-05T17:46:12"/>
    <x v="3"/>
    <s v="Non"/>
  </r>
  <r>
    <x v="813"/>
    <x v="18"/>
    <s v="CLI00009"/>
    <x v="8"/>
    <s v="PEST"/>
    <s v="15/04/19 12.20.59.0000"/>
    <s v="23/04/19 12.00.00.0000"/>
    <d v="2019-04-15T12:20:59"/>
    <d v="2019-04-23T12:00:00"/>
    <x v="2"/>
    <x v="1"/>
    <x v="3"/>
    <x v="4"/>
    <x v="1"/>
    <d v="1900-01-05T17:46:12"/>
    <x v="3"/>
    <s v="Non"/>
  </r>
  <r>
    <x v="895"/>
    <x v="3"/>
    <s v="CLI00079"/>
    <x v="3"/>
    <s v="PEST"/>
    <s v="15/04/19 12.21.10.0000"/>
    <s v="23/04/19 12.00.00.0000"/>
    <d v="2019-04-15T12:21:10"/>
    <d v="2019-04-23T12:00:00"/>
    <x v="2"/>
    <x v="1"/>
    <x v="2"/>
    <x v="2"/>
    <x v="1"/>
    <d v="1900-01-05T17:46:12"/>
    <x v="3"/>
    <s v="Non"/>
  </r>
  <r>
    <x v="68"/>
    <x v="6"/>
    <s v="CLI00043"/>
    <x v="1"/>
    <s v="PEST"/>
    <s v="15/04/19 12.21.38.0000"/>
    <s v="23/04/19 12.00.00.0000"/>
    <d v="2019-04-15T12:21:38"/>
    <d v="2019-04-23T12:00:00"/>
    <x v="2"/>
    <x v="1"/>
    <x v="0"/>
    <x v="0"/>
    <x v="1"/>
    <d v="1900-01-05T17:46:12"/>
    <x v="3"/>
    <s v="Non"/>
  </r>
  <r>
    <x v="335"/>
    <x v="12"/>
    <s v="CLI00021"/>
    <x v="0"/>
    <s v="PEST"/>
    <s v="15/04/19 12.23.55.0000"/>
    <s v="23/04/19 12.00.00.0000"/>
    <d v="2019-04-15T12:23:55"/>
    <d v="2019-04-23T12:00:00"/>
    <x v="2"/>
    <x v="1"/>
    <x v="0"/>
    <x v="0"/>
    <x v="1"/>
    <d v="1900-01-05T17:46:12"/>
    <x v="3"/>
    <s v="Non"/>
  </r>
  <r>
    <x v="896"/>
    <x v="18"/>
    <s v="CLI00018"/>
    <x v="5"/>
    <s v="SCR"/>
    <s v="15/04/19 12.25.16.0000"/>
    <s v="18/04/19 12.00.00.0000"/>
    <d v="2019-04-15T12:25:16"/>
    <d v="2019-04-18T12:00:00"/>
    <x v="7"/>
    <x v="0"/>
    <x v="2"/>
    <x v="2"/>
    <x v="1"/>
    <d v="1899-12-31T17:46:12"/>
    <x v="2"/>
    <s v="Non"/>
  </r>
  <r>
    <x v="56"/>
    <x v="6"/>
    <s v="CLI00043"/>
    <x v="1"/>
    <s v="PEST"/>
    <s v="15/04/19 12.25.34.0000"/>
    <s v="23/04/19 12.00.00.0000"/>
    <d v="2019-04-15T12:25:34"/>
    <d v="2019-04-23T12:00:00"/>
    <x v="2"/>
    <x v="1"/>
    <x v="0"/>
    <x v="0"/>
    <x v="1"/>
    <d v="1900-01-05T17:46:12"/>
    <x v="3"/>
    <s v="Non"/>
  </r>
  <r>
    <x v="391"/>
    <x v="12"/>
    <s v="CLI00087"/>
    <x v="4"/>
    <s v="OGM"/>
    <s v="15/04/19 12.27.38.0000"/>
    <s v="25/04/19 12.00.00.0000"/>
    <d v="2019-04-15T12:27:38"/>
    <d v="2019-04-25T12:00:00"/>
    <x v="0"/>
    <x v="0"/>
    <x v="2"/>
    <x v="3"/>
    <x v="1"/>
    <d v="1900-01-07T17:46:12"/>
    <x v="3"/>
    <s v="Non"/>
  </r>
  <r>
    <x v="897"/>
    <x v="23"/>
    <s v="CLI00091"/>
    <x v="10"/>
    <s v="SCR"/>
    <s v="15/04/19 12.27.46.0000"/>
    <s v="18/04/19 12.00.00.0000"/>
    <d v="2019-04-15T12:27:46"/>
    <d v="2019-04-18T12:00:00"/>
    <x v="7"/>
    <x v="0"/>
    <x v="3"/>
    <x v="5"/>
    <x v="1"/>
    <d v="1899-12-31T17:46:12"/>
    <x v="2"/>
    <s v="Non"/>
  </r>
  <r>
    <x v="862"/>
    <x v="18"/>
    <s v="CLI00049"/>
    <x v="7"/>
    <s v="MTX"/>
    <s v="15/04/19 12.29.45.0000"/>
    <s v="16/04/19 12.00.00.0000"/>
    <d v="2019-04-15T12:29:45"/>
    <d v="2019-04-16T12:00:00"/>
    <x v="5"/>
    <x v="2"/>
    <x v="3"/>
    <x v="4"/>
    <x v="0"/>
    <d v="1899-12-30T00:00:00"/>
    <x v="0"/>
    <s v="Non"/>
  </r>
  <r>
    <x v="898"/>
    <x v="18"/>
    <s v="CLI00018"/>
    <x v="5"/>
    <s v="MTX"/>
    <s v="15/04/19 12.29.50.0000"/>
    <s v="16/04/19 12.00.00.0000"/>
    <d v="2019-04-15T12:29:50"/>
    <d v="2019-04-16T12:00:00"/>
    <x v="5"/>
    <x v="2"/>
    <x v="2"/>
    <x v="2"/>
    <x v="0"/>
    <d v="1899-12-30T00:00:00"/>
    <x v="0"/>
    <s v="Non"/>
  </r>
  <r>
    <x v="899"/>
    <x v="8"/>
    <s v="CLI00009"/>
    <x v="8"/>
    <s v="PEST"/>
    <s v="15/04/19 12.31.04.0000"/>
    <s v="23/04/19 12.00.00.0000"/>
    <d v="2019-04-15T12:31:04"/>
    <d v="2019-04-23T12:00:00"/>
    <x v="2"/>
    <x v="1"/>
    <x v="3"/>
    <x v="4"/>
    <x v="1"/>
    <d v="1900-01-05T17:46:12"/>
    <x v="3"/>
    <s v="Non"/>
  </r>
  <r>
    <x v="506"/>
    <x v="4"/>
    <s v="CLI00010"/>
    <x v="2"/>
    <s v="MTX"/>
    <s v="15/04/19 12.33.30.0000"/>
    <s v="16/04/19 12.00.00.0000"/>
    <d v="2019-04-15T12:33:30"/>
    <d v="2019-04-16T12:00:00"/>
    <x v="5"/>
    <x v="2"/>
    <x v="1"/>
    <x v="1"/>
    <x v="0"/>
    <d v="1899-12-30T00:00:00"/>
    <x v="0"/>
    <s v="Non"/>
  </r>
  <r>
    <x v="900"/>
    <x v="12"/>
    <s v="CLI00021"/>
    <x v="0"/>
    <s v="MTX"/>
    <s v="15/04/19 12.33.47.0000"/>
    <s v="16/04/19 12.00.00.0000"/>
    <d v="2019-04-15T12:33:47"/>
    <d v="2019-04-16T12:00:00"/>
    <x v="5"/>
    <x v="2"/>
    <x v="0"/>
    <x v="0"/>
    <x v="0"/>
    <d v="1899-12-30T00:00:00"/>
    <x v="0"/>
    <s v="Non"/>
  </r>
  <r>
    <x v="94"/>
    <x v="18"/>
    <s v="CLI00018"/>
    <x v="5"/>
    <s v="MTX"/>
    <s v="15/04/19 12.35.06.0000"/>
    <s v="16/04/19 12.00.00.0000"/>
    <d v="2019-04-15T12:35:06"/>
    <d v="2019-04-16T12:00:00"/>
    <x v="5"/>
    <x v="2"/>
    <x v="2"/>
    <x v="2"/>
    <x v="0"/>
    <d v="1899-12-30T00:00:00"/>
    <x v="0"/>
    <s v="Non"/>
  </r>
  <r>
    <x v="901"/>
    <x v="18"/>
    <s v="CLI00040"/>
    <x v="9"/>
    <s v="MTX"/>
    <s v="15/04/19 12.35.06.0000"/>
    <s v="16/04/19 12.00.00.0000"/>
    <d v="2019-04-15T12:35:06"/>
    <d v="2019-04-16T12:00:00"/>
    <x v="5"/>
    <x v="2"/>
    <x v="3"/>
    <x v="5"/>
    <x v="0"/>
    <d v="1899-12-30T00:00:00"/>
    <x v="0"/>
    <s v="Non"/>
  </r>
  <r>
    <x v="670"/>
    <x v="6"/>
    <s v="CLI00043"/>
    <x v="1"/>
    <s v="NTR"/>
    <s v="15/04/19 12.39.33.0000"/>
    <s v="19/04/19 12.00.00.0000"/>
    <d v="2019-04-15T12:39:33"/>
    <d v="2019-04-19T12:00:00"/>
    <x v="3"/>
    <x v="0"/>
    <x v="0"/>
    <x v="0"/>
    <x v="1"/>
    <d v="1900-01-01T17:46:12"/>
    <x v="3"/>
    <s v="Non"/>
  </r>
  <r>
    <x v="902"/>
    <x v="12"/>
    <s v="CLI00021"/>
    <x v="0"/>
    <s v="MTX"/>
    <s v="15/04/19 12.42.25.0000"/>
    <s v="16/04/19 12.00.00.0000"/>
    <d v="2019-04-15T12:42:25"/>
    <d v="2019-04-16T12:00:00"/>
    <x v="5"/>
    <x v="2"/>
    <x v="0"/>
    <x v="0"/>
    <x v="0"/>
    <d v="1899-12-30T00:00:00"/>
    <x v="0"/>
    <s v="Non"/>
  </r>
  <r>
    <x v="903"/>
    <x v="3"/>
    <s v="CLI00021"/>
    <x v="0"/>
    <s v="NTR"/>
    <s v="15/04/19 12.44.57.0000"/>
    <s v="19/04/19 12.00.00.0000"/>
    <d v="2019-04-15T12:44:57"/>
    <d v="2019-04-19T12:00:00"/>
    <x v="3"/>
    <x v="0"/>
    <x v="0"/>
    <x v="0"/>
    <x v="1"/>
    <d v="1900-01-01T17:46:12"/>
    <x v="3"/>
    <s v="Non"/>
  </r>
  <r>
    <x v="459"/>
    <x v="19"/>
    <s v="CLI00007"/>
    <x v="14"/>
    <s v="SCR"/>
    <s v="15/04/19 12.45.53.0000"/>
    <s v="18/04/19 12.00.00.0000"/>
    <d v="2019-04-15T12:45:53"/>
    <d v="2019-04-18T12:00:00"/>
    <x v="7"/>
    <x v="0"/>
    <x v="2"/>
    <x v="3"/>
    <x v="1"/>
    <d v="1899-12-31T17:46:12"/>
    <x v="2"/>
    <s v="Non"/>
  </r>
  <r>
    <x v="247"/>
    <x v="6"/>
    <s v="CLI00043"/>
    <x v="1"/>
    <s v="NTR"/>
    <s v="15/04/19 12.49.39.0000"/>
    <s v="19/04/19 12.00.00.0000"/>
    <d v="2019-04-15T12:49:39"/>
    <d v="2019-04-19T12:00:00"/>
    <x v="3"/>
    <x v="0"/>
    <x v="0"/>
    <x v="0"/>
    <x v="1"/>
    <d v="1900-01-01T17:46:12"/>
    <x v="3"/>
    <s v="Non"/>
  </r>
  <r>
    <x v="480"/>
    <x v="12"/>
    <s v="CLI00021"/>
    <x v="0"/>
    <s v="PEST"/>
    <s v="15/04/19 12.50.40.0000"/>
    <s v="23/04/19 12.00.00.0000"/>
    <d v="2019-04-15T12:50:40"/>
    <d v="2019-04-23T12:00:00"/>
    <x v="2"/>
    <x v="1"/>
    <x v="0"/>
    <x v="0"/>
    <x v="1"/>
    <d v="1900-01-05T17:46:12"/>
    <x v="3"/>
    <s v="Non"/>
  </r>
  <r>
    <x v="311"/>
    <x v="18"/>
    <s v="CLI00018"/>
    <x v="5"/>
    <s v="NTR"/>
    <s v="15/04/19 12.52.39.0000"/>
    <s v="19/04/19 12.00.00.0000"/>
    <d v="2019-04-15T12:52:39"/>
    <d v="2019-04-19T12:00:00"/>
    <x v="3"/>
    <x v="0"/>
    <x v="2"/>
    <x v="2"/>
    <x v="1"/>
    <d v="1900-01-01T17:46:12"/>
    <x v="3"/>
    <s v="Non"/>
  </r>
  <r>
    <x v="904"/>
    <x v="5"/>
    <s v="CLI00009"/>
    <x v="8"/>
    <s v="PEST"/>
    <s v="15/04/19 12.57.23.0000"/>
    <s v="23/04/19 12.00.00.0000"/>
    <d v="2019-04-15T12:57:23"/>
    <d v="2019-04-23T12:00:00"/>
    <x v="2"/>
    <x v="1"/>
    <x v="3"/>
    <x v="4"/>
    <x v="1"/>
    <d v="1900-01-05T17:46:12"/>
    <x v="3"/>
    <s v="Non"/>
  </r>
  <r>
    <x v="905"/>
    <x v="18"/>
    <s v="CLI00018"/>
    <x v="5"/>
    <s v="NTR"/>
    <s v="15/04/19 12.57.35.0000"/>
    <s v="19/04/19 12.00.00.0000"/>
    <d v="2019-04-15T12:57:35"/>
    <d v="2019-04-19T12:00:00"/>
    <x v="3"/>
    <x v="0"/>
    <x v="2"/>
    <x v="2"/>
    <x v="1"/>
    <d v="1900-01-01T17:46:12"/>
    <x v="3"/>
    <s v="Non"/>
  </r>
  <r>
    <x v="320"/>
    <x v="4"/>
    <s v="CLI00010"/>
    <x v="2"/>
    <s v="SCR"/>
    <s v="15/04/19 12.58.06.0000"/>
    <s v="18/04/19 12.00.00.0000"/>
    <d v="2019-04-15T12:58:06"/>
    <d v="2019-04-18T12:00:00"/>
    <x v="7"/>
    <x v="0"/>
    <x v="1"/>
    <x v="1"/>
    <x v="1"/>
    <d v="1899-12-31T17:46:12"/>
    <x v="2"/>
    <s v="Non"/>
  </r>
  <r>
    <x v="813"/>
    <x v="5"/>
    <s v="CLI00009"/>
    <x v="8"/>
    <s v="SCR"/>
    <s v="15/04/19 12.58.06.0000"/>
    <s v="18/04/19 12.00.00.0000"/>
    <d v="2019-04-15T12:58:06"/>
    <d v="2019-04-18T12:00:00"/>
    <x v="7"/>
    <x v="0"/>
    <x v="3"/>
    <x v="4"/>
    <x v="1"/>
    <d v="1899-12-31T17:46:12"/>
    <x v="2"/>
    <s v="Non"/>
  </r>
  <r>
    <x v="5"/>
    <x v="3"/>
    <s v="CLI00043"/>
    <x v="1"/>
    <s v="NTR"/>
    <s v="15/04/19 13.01.31.0000"/>
    <s v="19/04/19 12.00.00.0000"/>
    <d v="2019-04-15T13:01:31"/>
    <d v="2019-04-19T12:00:00"/>
    <x v="3"/>
    <x v="0"/>
    <x v="0"/>
    <x v="0"/>
    <x v="1"/>
    <d v="1900-01-01T17:46:12"/>
    <x v="3"/>
    <s v="Non"/>
  </r>
  <r>
    <x v="107"/>
    <x v="12"/>
    <s v="CLI00021"/>
    <x v="0"/>
    <s v="NTR"/>
    <s v="15/04/19 13.04.22.0000"/>
    <s v="19/04/19 12.00.00.0000"/>
    <d v="2019-04-15T13:04:22"/>
    <d v="2019-04-19T12:00:00"/>
    <x v="3"/>
    <x v="0"/>
    <x v="0"/>
    <x v="0"/>
    <x v="1"/>
    <d v="1900-01-01T17:46:12"/>
    <x v="3"/>
    <s v="Non"/>
  </r>
  <r>
    <x v="906"/>
    <x v="6"/>
    <s v="CLI00010"/>
    <x v="2"/>
    <s v="BACT"/>
    <s v="15/04/19 13.04.53.0000"/>
    <s v="18/04/19 12.00.00.0000"/>
    <d v="2019-04-15T13:04:53"/>
    <d v="2019-04-18T12:00:00"/>
    <x v="6"/>
    <x v="3"/>
    <x v="1"/>
    <x v="1"/>
    <x v="1"/>
    <d v="1899-12-31T17:46:12"/>
    <x v="2"/>
    <s v="Non"/>
  </r>
  <r>
    <x v="401"/>
    <x v="3"/>
    <s v="CLI00083"/>
    <x v="11"/>
    <s v="NTR"/>
    <s v="15/04/19 13.05.02.0000"/>
    <s v="19/04/19 12.00.00.0000"/>
    <d v="2019-04-15T13:05:02"/>
    <d v="2019-04-19T12:00:00"/>
    <x v="3"/>
    <x v="0"/>
    <x v="2"/>
    <x v="2"/>
    <x v="1"/>
    <d v="1900-01-01T17:46:12"/>
    <x v="3"/>
    <s v="Non"/>
  </r>
  <r>
    <x v="298"/>
    <x v="8"/>
    <s v="CLI00010"/>
    <x v="2"/>
    <s v="NTR"/>
    <s v="15/04/19 13.05.31.0000"/>
    <s v="19/04/19 12.00.00.0000"/>
    <d v="2019-04-15T13:05:31"/>
    <d v="2019-04-19T12:00:00"/>
    <x v="3"/>
    <x v="0"/>
    <x v="1"/>
    <x v="1"/>
    <x v="1"/>
    <d v="1900-01-01T17:46:12"/>
    <x v="3"/>
    <s v="Non"/>
  </r>
  <r>
    <x v="527"/>
    <x v="12"/>
    <s v="CLI00021"/>
    <x v="0"/>
    <s v="NTR"/>
    <s v="15/04/19 13.06.50.0000"/>
    <s v="19/04/19 12.00.00.0000"/>
    <d v="2019-04-15T13:06:50"/>
    <d v="2019-04-19T12:00:00"/>
    <x v="3"/>
    <x v="0"/>
    <x v="0"/>
    <x v="0"/>
    <x v="1"/>
    <d v="1900-01-01T17:46:12"/>
    <x v="3"/>
    <s v="Non"/>
  </r>
  <r>
    <x v="42"/>
    <x v="3"/>
    <s v="CLI00010"/>
    <x v="2"/>
    <s v="NTR"/>
    <s v="15/04/19 13.08.34.0000"/>
    <s v="19/04/19 12.00.00.0000"/>
    <d v="2019-04-15T13:08:34"/>
    <d v="2019-04-19T12:00:00"/>
    <x v="3"/>
    <x v="0"/>
    <x v="1"/>
    <x v="1"/>
    <x v="1"/>
    <d v="1900-01-01T17:46:12"/>
    <x v="3"/>
    <s v="Non"/>
  </r>
  <r>
    <x v="907"/>
    <x v="3"/>
    <s v="CLI00049"/>
    <x v="7"/>
    <s v="NTR"/>
    <s v="15/04/19 13.10.32.0000"/>
    <s v="19/04/19 12.00.00.0000"/>
    <d v="2019-04-15T13:10:32"/>
    <d v="2019-04-19T12:00:00"/>
    <x v="3"/>
    <x v="0"/>
    <x v="3"/>
    <x v="4"/>
    <x v="1"/>
    <d v="1900-01-01T17:46:12"/>
    <x v="3"/>
    <s v="Non"/>
  </r>
  <r>
    <x v="229"/>
    <x v="2"/>
    <s v="CLI00021"/>
    <x v="0"/>
    <s v="NTR"/>
    <s v="15/04/19 13.10.36.0000"/>
    <s v="19/04/19 12.00.00.0000"/>
    <d v="2019-04-15T13:10:36"/>
    <d v="2019-04-19T12:00:00"/>
    <x v="3"/>
    <x v="0"/>
    <x v="0"/>
    <x v="0"/>
    <x v="1"/>
    <d v="1900-01-01T17:46:12"/>
    <x v="3"/>
    <s v="Non"/>
  </r>
  <r>
    <x v="908"/>
    <x v="3"/>
    <s v="CLI00021"/>
    <x v="0"/>
    <s v="NTR"/>
    <s v="15/04/19 13.12.21.0000"/>
    <s v="19/04/19 12.00.00.0000"/>
    <d v="2019-04-15T13:12:21"/>
    <d v="2019-04-19T12:00:00"/>
    <x v="3"/>
    <x v="0"/>
    <x v="0"/>
    <x v="0"/>
    <x v="1"/>
    <d v="1900-01-01T17:46:12"/>
    <x v="3"/>
    <s v="Non"/>
  </r>
  <r>
    <x v="613"/>
    <x v="18"/>
    <s v="CLI00009"/>
    <x v="8"/>
    <s v="MTX"/>
    <s v="15/04/19 13.19.41.0000"/>
    <s v="16/04/19 12.00.00.0000"/>
    <d v="2019-04-15T13:19:41"/>
    <d v="2019-04-16T12:00:00"/>
    <x v="5"/>
    <x v="2"/>
    <x v="3"/>
    <x v="4"/>
    <x v="0"/>
    <d v="1899-12-30T00:00:00"/>
    <x v="0"/>
    <s v="Non"/>
  </r>
  <r>
    <x v="909"/>
    <x v="18"/>
    <s v="CLI00018"/>
    <x v="5"/>
    <s v="PEST"/>
    <s v="15/04/19 13.22.11.0000"/>
    <s v="23/04/19 12.00.00.0000"/>
    <d v="2019-04-15T13:22:11"/>
    <d v="2019-04-23T12:00:00"/>
    <x v="2"/>
    <x v="1"/>
    <x v="2"/>
    <x v="2"/>
    <x v="1"/>
    <d v="1900-01-05T17:46:12"/>
    <x v="3"/>
    <s v="Non"/>
  </r>
  <r>
    <x v="66"/>
    <x v="7"/>
    <s v="CLI00021"/>
    <x v="0"/>
    <s v="NTR"/>
    <s v="15/04/19 13.22.26.0000"/>
    <s v="19/04/19 12.00.00.0000"/>
    <d v="2019-04-15T13:22:26"/>
    <d v="2019-04-19T12:00:00"/>
    <x v="3"/>
    <x v="0"/>
    <x v="0"/>
    <x v="0"/>
    <x v="1"/>
    <d v="1900-01-01T17:46:12"/>
    <x v="3"/>
    <s v="Non"/>
  </r>
  <r>
    <x v="910"/>
    <x v="18"/>
    <s v="CLI00049"/>
    <x v="7"/>
    <s v="PEST"/>
    <s v="15/04/19 13.23.42.0000"/>
    <s v="23/04/19 12.00.00.0000"/>
    <d v="2019-04-15T13:23:42"/>
    <d v="2019-04-23T12:00:00"/>
    <x v="2"/>
    <x v="1"/>
    <x v="3"/>
    <x v="4"/>
    <x v="1"/>
    <d v="1900-01-05T17:46:12"/>
    <x v="3"/>
    <s v="Non"/>
  </r>
  <r>
    <x v="911"/>
    <x v="12"/>
    <s v="CLI00009"/>
    <x v="8"/>
    <s v="MTX"/>
    <s v="15/04/19 13.24.47.0000"/>
    <s v="16/04/19 12.00.00.0000"/>
    <d v="2019-04-15T13:24:47"/>
    <d v="2019-04-16T12:00:00"/>
    <x v="5"/>
    <x v="2"/>
    <x v="3"/>
    <x v="4"/>
    <x v="0"/>
    <d v="1899-12-30T00:00:00"/>
    <x v="0"/>
    <s v="Non"/>
  </r>
  <r>
    <x v="912"/>
    <x v="18"/>
    <s v="CLI00034"/>
    <x v="13"/>
    <s v="PEST"/>
    <s v="15/04/19 13.25.48.0000"/>
    <s v="23/04/19 12.00.00.0000"/>
    <d v="2019-04-15T13:25:48"/>
    <d v="2019-04-23T12:00:00"/>
    <x v="2"/>
    <x v="1"/>
    <x v="3"/>
    <x v="4"/>
    <x v="1"/>
    <d v="1900-01-05T17:46:12"/>
    <x v="3"/>
    <s v="Non"/>
  </r>
  <r>
    <x v="720"/>
    <x v="0"/>
    <s v="CLI00010"/>
    <x v="2"/>
    <s v="NTR"/>
    <s v="15/04/19 13.25.58.0000"/>
    <s v="19/04/19 12.00.00.0000"/>
    <d v="2019-04-15T13:25:58"/>
    <d v="2019-04-19T12:00:00"/>
    <x v="3"/>
    <x v="0"/>
    <x v="1"/>
    <x v="1"/>
    <x v="1"/>
    <d v="1900-01-01T17:46:12"/>
    <x v="3"/>
    <s v="Non"/>
  </r>
  <r>
    <x v="799"/>
    <x v="18"/>
    <s v="CLI00018"/>
    <x v="5"/>
    <s v="NTR"/>
    <s v="15/04/19 13.29.49.0000"/>
    <s v="19/04/19 12.00.00.0000"/>
    <d v="2019-04-15T13:29:49"/>
    <d v="2019-04-19T12:00:00"/>
    <x v="3"/>
    <x v="0"/>
    <x v="2"/>
    <x v="2"/>
    <x v="1"/>
    <d v="1900-01-01T17:46:12"/>
    <x v="3"/>
    <s v="Non"/>
  </r>
  <r>
    <x v="913"/>
    <x v="23"/>
    <s v="CLI00007"/>
    <x v="14"/>
    <s v="SCR"/>
    <s v="15/04/19 13.30.24.0000"/>
    <s v="18/04/19 12.00.00.0000"/>
    <d v="2019-04-15T13:30:24"/>
    <d v="2019-04-18T12:00:00"/>
    <x v="7"/>
    <x v="0"/>
    <x v="2"/>
    <x v="3"/>
    <x v="1"/>
    <d v="1899-12-31T17:46:12"/>
    <x v="2"/>
    <s v="Non"/>
  </r>
  <r>
    <x v="416"/>
    <x v="18"/>
    <s v="CLI00018"/>
    <x v="5"/>
    <s v="NTR"/>
    <s v="15/04/19 13.31.14.0000"/>
    <s v="19/04/19 12.00.00.0000"/>
    <d v="2019-04-15T13:31:14"/>
    <d v="2019-04-19T12:00:00"/>
    <x v="3"/>
    <x v="0"/>
    <x v="2"/>
    <x v="2"/>
    <x v="1"/>
    <d v="1900-01-01T17:46:12"/>
    <x v="3"/>
    <s v="Non"/>
  </r>
  <r>
    <x v="914"/>
    <x v="3"/>
    <s v="CLI00010"/>
    <x v="2"/>
    <s v="PEST"/>
    <s v="15/04/19 13.31.25.0000"/>
    <s v="23/04/19 12.00.00.0000"/>
    <d v="2019-04-15T13:31:25"/>
    <d v="2019-04-23T12:00:00"/>
    <x v="2"/>
    <x v="1"/>
    <x v="1"/>
    <x v="1"/>
    <x v="1"/>
    <d v="1900-01-05T17:46:12"/>
    <x v="3"/>
    <s v="Non"/>
  </r>
  <r>
    <x v="915"/>
    <x v="18"/>
    <s v="CLI00049"/>
    <x v="7"/>
    <s v="PEST"/>
    <s v="15/04/19 13.35.15.0000"/>
    <s v="23/04/19 12.00.00.0000"/>
    <d v="2019-04-15T13:35:15"/>
    <d v="2019-04-23T12:00:00"/>
    <x v="2"/>
    <x v="1"/>
    <x v="3"/>
    <x v="4"/>
    <x v="1"/>
    <d v="1900-01-05T17:46:12"/>
    <x v="3"/>
    <s v="Non"/>
  </r>
  <r>
    <x v="164"/>
    <x v="3"/>
    <s v="CLI00083"/>
    <x v="11"/>
    <s v="NTR"/>
    <s v="15/04/19 13.37.43.0000"/>
    <s v="19/04/19 12.00.00.0000"/>
    <d v="2019-04-15T13:37:43"/>
    <d v="2019-04-19T12:00:00"/>
    <x v="3"/>
    <x v="0"/>
    <x v="2"/>
    <x v="2"/>
    <x v="1"/>
    <d v="1900-01-01T17:46:12"/>
    <x v="3"/>
    <s v="Non"/>
  </r>
  <r>
    <x v="916"/>
    <x v="18"/>
    <s v="CLI00018"/>
    <x v="5"/>
    <s v="PLLT"/>
    <s v="15/04/19 13.42.20.0000"/>
    <s v="23/04/19 12.00.00.0000"/>
    <d v="2019-04-15T13:42:20"/>
    <d v="2019-04-23T12:00:00"/>
    <x v="1"/>
    <x v="1"/>
    <x v="2"/>
    <x v="2"/>
    <x v="1"/>
    <d v="1900-01-05T17:46:12"/>
    <x v="3"/>
    <s v="Non"/>
  </r>
  <r>
    <x v="226"/>
    <x v="3"/>
    <s v="CLI00049"/>
    <x v="7"/>
    <s v="NTR"/>
    <s v="15/04/19 13.48.19.0000"/>
    <s v="19/04/19 12.00.00.0000"/>
    <d v="2019-04-15T13:48:19"/>
    <d v="2019-04-19T12:00:00"/>
    <x v="3"/>
    <x v="0"/>
    <x v="3"/>
    <x v="4"/>
    <x v="1"/>
    <d v="1900-01-01T17:46:12"/>
    <x v="3"/>
    <s v="Non"/>
  </r>
  <r>
    <x v="917"/>
    <x v="3"/>
    <s v="CLI00079"/>
    <x v="3"/>
    <s v="PEST"/>
    <s v="15/04/19 13.48.22.0000"/>
    <s v="23/04/19 12.00.00.0000"/>
    <d v="2019-04-15T13:48:22"/>
    <d v="2019-04-23T12:00:00"/>
    <x v="2"/>
    <x v="1"/>
    <x v="2"/>
    <x v="2"/>
    <x v="1"/>
    <d v="1900-01-05T17:46:12"/>
    <x v="3"/>
    <s v="Non"/>
  </r>
  <r>
    <x v="918"/>
    <x v="1"/>
    <s v="CLI00021"/>
    <x v="0"/>
    <s v="NTR"/>
    <s v="15/04/19 13.49.03.0000"/>
    <s v="19/04/19 12.00.00.0000"/>
    <d v="2019-04-15T13:49:03"/>
    <d v="2019-04-19T12:00:00"/>
    <x v="3"/>
    <x v="0"/>
    <x v="0"/>
    <x v="0"/>
    <x v="1"/>
    <d v="1900-01-01T17:46:12"/>
    <x v="3"/>
    <s v="Non"/>
  </r>
  <r>
    <x v="159"/>
    <x v="23"/>
    <s v="CLI00007"/>
    <x v="14"/>
    <s v="PEST"/>
    <s v="15/04/19 13.55.17.0000"/>
    <s v="23/04/19 12.00.00.0000"/>
    <d v="2019-04-15T13:55:17"/>
    <d v="2019-04-23T12:00:00"/>
    <x v="2"/>
    <x v="1"/>
    <x v="2"/>
    <x v="3"/>
    <x v="1"/>
    <d v="1900-01-05T17:46:12"/>
    <x v="3"/>
    <s v="Non"/>
  </r>
  <r>
    <x v="919"/>
    <x v="3"/>
    <s v="CLI00021"/>
    <x v="0"/>
    <s v="NTR"/>
    <s v="15/04/19 13.57.49.0000"/>
    <s v="19/04/19 12.00.00.0000"/>
    <d v="2019-04-15T13:57:49"/>
    <d v="2019-04-19T12:00:00"/>
    <x v="3"/>
    <x v="0"/>
    <x v="0"/>
    <x v="0"/>
    <x v="1"/>
    <d v="1900-01-01T17:46:12"/>
    <x v="3"/>
    <s v="Non"/>
  </r>
  <r>
    <x v="494"/>
    <x v="18"/>
    <s v="CLI00018"/>
    <x v="5"/>
    <s v="NTR"/>
    <s v="15/04/19 13.58.03.0000"/>
    <s v="19/04/19 12.00.00.0000"/>
    <d v="2019-04-15T13:58:03"/>
    <d v="2019-04-19T12:00:00"/>
    <x v="3"/>
    <x v="0"/>
    <x v="2"/>
    <x v="2"/>
    <x v="1"/>
    <d v="1900-01-01T17:46:12"/>
    <x v="3"/>
    <s v="Non"/>
  </r>
  <r>
    <x v="920"/>
    <x v="3"/>
    <s v="CLI00043"/>
    <x v="1"/>
    <s v="PEST"/>
    <s v="15/04/19 13.59.53.0000"/>
    <s v="23/04/19 12.00.00.0000"/>
    <d v="2019-04-15T13:59:53"/>
    <d v="2019-04-23T12:00:00"/>
    <x v="2"/>
    <x v="1"/>
    <x v="0"/>
    <x v="0"/>
    <x v="1"/>
    <d v="1900-01-05T17:46:12"/>
    <x v="3"/>
    <s v="Non"/>
  </r>
  <r>
    <x v="436"/>
    <x v="12"/>
    <s v="CLI00021"/>
    <x v="0"/>
    <s v="NTR"/>
    <s v="15/04/19 14.02.43.0000"/>
    <s v="19/04/19 12.00.00.0000"/>
    <d v="2019-04-15T14:02:43"/>
    <d v="2019-04-19T12:00:00"/>
    <x v="3"/>
    <x v="0"/>
    <x v="0"/>
    <x v="0"/>
    <x v="1"/>
    <d v="1900-01-01T17:46:12"/>
    <x v="3"/>
    <s v="Non"/>
  </r>
  <r>
    <x v="723"/>
    <x v="6"/>
    <s v="CLI00021"/>
    <x v="0"/>
    <s v="NTR"/>
    <s v="15/04/19 14.03.20.0000"/>
    <s v="19/04/19 12.00.00.0000"/>
    <d v="2019-04-15T14:03:20"/>
    <d v="2019-04-19T12:00:00"/>
    <x v="3"/>
    <x v="0"/>
    <x v="0"/>
    <x v="0"/>
    <x v="1"/>
    <d v="1900-01-01T17:46:12"/>
    <x v="3"/>
    <s v="Non"/>
  </r>
  <r>
    <x v="921"/>
    <x v="23"/>
    <s v="CLI00091"/>
    <x v="10"/>
    <s v="MTX"/>
    <s v="15/04/19 14.03.50.0000"/>
    <s v="16/04/19 12.00.00.0000"/>
    <d v="2019-04-15T14:03:50"/>
    <d v="2019-04-16T12:00:00"/>
    <x v="5"/>
    <x v="2"/>
    <x v="3"/>
    <x v="5"/>
    <x v="0"/>
    <d v="1899-12-30T00:00:00"/>
    <x v="0"/>
    <s v="Non"/>
  </r>
  <r>
    <x v="249"/>
    <x v="18"/>
    <s v="CLI00049"/>
    <x v="7"/>
    <s v="NTR"/>
    <s v="15/04/19 14.04.48.0000"/>
    <s v="19/04/19 12.00.00.0000"/>
    <d v="2019-04-15T14:04:48"/>
    <d v="2019-04-19T12:00:00"/>
    <x v="3"/>
    <x v="0"/>
    <x v="3"/>
    <x v="4"/>
    <x v="1"/>
    <d v="1900-01-01T17:46:12"/>
    <x v="3"/>
    <s v="Non"/>
  </r>
  <r>
    <x v="922"/>
    <x v="18"/>
    <s v="CLI00040"/>
    <x v="9"/>
    <s v="SCR"/>
    <s v="15/04/19 14.06.58.0000"/>
    <s v="18/04/19 12.00.00.0000"/>
    <d v="2019-04-15T14:06:58"/>
    <d v="2019-04-18T12:00:00"/>
    <x v="7"/>
    <x v="0"/>
    <x v="3"/>
    <x v="5"/>
    <x v="1"/>
    <d v="1899-12-31T17:46:12"/>
    <x v="2"/>
    <s v="Non"/>
  </r>
  <r>
    <x v="69"/>
    <x v="3"/>
    <s v="CLI00010"/>
    <x v="2"/>
    <s v="NTR"/>
    <s v="15/04/19 14.07.53.0000"/>
    <s v="19/04/19 12.00.00.0000"/>
    <d v="2019-04-15T14:07:53"/>
    <d v="2019-04-19T12:00:00"/>
    <x v="3"/>
    <x v="0"/>
    <x v="1"/>
    <x v="1"/>
    <x v="1"/>
    <d v="1900-01-01T17:46:12"/>
    <x v="3"/>
    <s v="Non"/>
  </r>
  <r>
    <x v="436"/>
    <x v="9"/>
    <s v="CLI00021"/>
    <x v="0"/>
    <s v="SCR"/>
    <s v="15/04/19 14.09.51.0000"/>
    <s v="18/04/19 12.00.00.0000"/>
    <d v="2019-04-15T14:09:51"/>
    <d v="2019-04-18T12:00:00"/>
    <x v="7"/>
    <x v="0"/>
    <x v="0"/>
    <x v="0"/>
    <x v="1"/>
    <d v="1899-12-31T17:46:12"/>
    <x v="2"/>
    <s v="Non"/>
  </r>
  <r>
    <x v="22"/>
    <x v="12"/>
    <s v="CLI00087"/>
    <x v="4"/>
    <s v="PEST"/>
    <s v="15/04/19 14.13.57.0000"/>
    <s v="23/04/19 12.00.00.0000"/>
    <d v="2019-04-15T14:13:57"/>
    <d v="2019-04-23T12:00:00"/>
    <x v="2"/>
    <x v="1"/>
    <x v="2"/>
    <x v="3"/>
    <x v="1"/>
    <d v="1900-01-05T17:46:12"/>
    <x v="3"/>
    <s v="Non"/>
  </r>
  <r>
    <x v="923"/>
    <x v="18"/>
    <s v="CLI00018"/>
    <x v="5"/>
    <s v="SCR"/>
    <s v="15/04/19 14.14.01.0000"/>
    <s v="18/04/19 12.00.00.0000"/>
    <d v="2019-04-15T14:14:01"/>
    <d v="2019-04-18T12:00:00"/>
    <x v="7"/>
    <x v="0"/>
    <x v="2"/>
    <x v="2"/>
    <x v="1"/>
    <d v="1899-12-31T17:46:12"/>
    <x v="2"/>
    <s v="Non"/>
  </r>
  <r>
    <x v="924"/>
    <x v="3"/>
    <s v="CLI00087"/>
    <x v="4"/>
    <s v="MTX"/>
    <s v="15/04/19 14.16.15.0000"/>
    <s v="16/04/19 12.00.00.0000"/>
    <d v="2019-04-15T14:16:15"/>
    <d v="2019-04-16T12:00:00"/>
    <x v="5"/>
    <x v="2"/>
    <x v="2"/>
    <x v="3"/>
    <x v="0"/>
    <d v="1899-12-30T00:00:00"/>
    <x v="0"/>
    <s v="Non"/>
  </r>
  <r>
    <x v="149"/>
    <x v="18"/>
    <s v="CLI00091"/>
    <x v="10"/>
    <s v="PLLT"/>
    <s v="15/04/19 14.21.22.0000"/>
    <s v="23/04/19 12.00.00.0000"/>
    <d v="2019-04-15T14:21:22"/>
    <d v="2019-04-23T12:00:00"/>
    <x v="1"/>
    <x v="1"/>
    <x v="3"/>
    <x v="5"/>
    <x v="1"/>
    <d v="1900-01-05T17:46:12"/>
    <x v="3"/>
    <s v="Non"/>
  </r>
  <r>
    <x v="925"/>
    <x v="23"/>
    <s v="CLI00007"/>
    <x v="14"/>
    <s v="SCR"/>
    <s v="15/04/19 14.25.36.0000"/>
    <s v="18/04/19 12.00.00.0000"/>
    <d v="2019-04-15T14:25:36"/>
    <d v="2019-04-18T12:00:00"/>
    <x v="7"/>
    <x v="0"/>
    <x v="2"/>
    <x v="3"/>
    <x v="1"/>
    <d v="1899-12-31T17:46:12"/>
    <x v="2"/>
    <s v="Non"/>
  </r>
  <r>
    <x v="456"/>
    <x v="12"/>
    <s v="CLI00021"/>
    <x v="0"/>
    <s v="NTR"/>
    <s v="15/04/19 14.27.07.0000"/>
    <s v="19/04/19 12.00.00.0000"/>
    <d v="2019-04-15T14:27:07"/>
    <d v="2019-04-19T12:00:00"/>
    <x v="3"/>
    <x v="0"/>
    <x v="0"/>
    <x v="0"/>
    <x v="1"/>
    <d v="1900-01-01T17:46:12"/>
    <x v="3"/>
    <s v="Non"/>
  </r>
  <r>
    <x v="926"/>
    <x v="18"/>
    <s v="CLI00018"/>
    <x v="5"/>
    <s v="NTR"/>
    <s v="15/04/19 14.28.34.0000"/>
    <s v="19/04/19 12.00.00.0000"/>
    <d v="2019-04-15T14:28:34"/>
    <d v="2019-04-19T12:00:00"/>
    <x v="3"/>
    <x v="0"/>
    <x v="2"/>
    <x v="2"/>
    <x v="1"/>
    <d v="1900-01-01T17:46:12"/>
    <x v="3"/>
    <s v="Non"/>
  </r>
  <r>
    <x v="927"/>
    <x v="18"/>
    <s v="CLI00049"/>
    <x v="7"/>
    <s v="NTR"/>
    <s v="15/04/19 14.29.04.0000"/>
    <s v="19/04/19 12.00.00.0000"/>
    <d v="2019-04-15T14:29:04"/>
    <d v="2019-04-19T12:00:00"/>
    <x v="3"/>
    <x v="0"/>
    <x v="3"/>
    <x v="4"/>
    <x v="1"/>
    <d v="1900-01-01T17:46:12"/>
    <x v="3"/>
    <s v="Non"/>
  </r>
  <r>
    <x v="397"/>
    <x v="3"/>
    <s v="CLI00020"/>
    <x v="6"/>
    <s v="PLLT"/>
    <s v="15/04/19 14.33.02.0000"/>
    <s v="23/04/19 12.00.00.0000"/>
    <d v="2019-04-15T14:33:02"/>
    <d v="2019-04-23T12:00:00"/>
    <x v="1"/>
    <x v="1"/>
    <x v="2"/>
    <x v="2"/>
    <x v="1"/>
    <d v="1900-01-05T17:46:12"/>
    <x v="3"/>
    <s v="Non"/>
  </r>
  <r>
    <x v="121"/>
    <x v="3"/>
    <s v="CLI00043"/>
    <x v="1"/>
    <s v="NTR"/>
    <s v="15/04/19 14.33.37.0000"/>
    <s v="19/04/19 12.00.00.0000"/>
    <d v="2019-04-15T14:33:37"/>
    <d v="2019-04-19T12:00:00"/>
    <x v="3"/>
    <x v="0"/>
    <x v="0"/>
    <x v="0"/>
    <x v="1"/>
    <d v="1900-01-01T17:46:12"/>
    <x v="3"/>
    <s v="Non"/>
  </r>
  <r>
    <x v="928"/>
    <x v="18"/>
    <s v="CLI00018"/>
    <x v="5"/>
    <s v="PEST"/>
    <s v="15/04/19 14.40.00.0000"/>
    <s v="23/04/19 12.00.00.0000"/>
    <d v="2019-04-15T14:40:00"/>
    <d v="2019-04-23T12:00:00"/>
    <x v="2"/>
    <x v="1"/>
    <x v="2"/>
    <x v="2"/>
    <x v="1"/>
    <d v="1900-01-05T17:46:12"/>
    <x v="3"/>
    <s v="Non"/>
  </r>
  <r>
    <x v="929"/>
    <x v="8"/>
    <s v="CLI00043"/>
    <x v="1"/>
    <s v="MTX"/>
    <s v="15/04/19 14.42.32.0000"/>
    <s v="16/04/19 12.00.00.0000"/>
    <d v="2019-04-15T14:42:32"/>
    <d v="2019-04-16T12:00:00"/>
    <x v="5"/>
    <x v="2"/>
    <x v="0"/>
    <x v="0"/>
    <x v="0"/>
    <d v="1899-12-30T00:00:00"/>
    <x v="0"/>
    <s v="Non"/>
  </r>
  <r>
    <x v="930"/>
    <x v="10"/>
    <s v="CLI00018"/>
    <x v="5"/>
    <s v="MTX"/>
    <s v="15/04/19 14.44.34.0000"/>
    <s v="16/04/19 12.00.00.0000"/>
    <d v="2019-04-15T14:44:34"/>
    <d v="2019-04-16T12:00:00"/>
    <x v="5"/>
    <x v="2"/>
    <x v="2"/>
    <x v="2"/>
    <x v="0"/>
    <d v="1899-12-30T00:00:00"/>
    <x v="0"/>
    <s v="Non"/>
  </r>
  <r>
    <x v="231"/>
    <x v="12"/>
    <s v="CLI00087"/>
    <x v="4"/>
    <s v="OGM"/>
    <s v="15/04/19 14.47.44.0000"/>
    <s v="25/04/19 12.00.00.0000"/>
    <d v="2019-04-15T14:47:44"/>
    <d v="2019-04-25T12:00:00"/>
    <x v="0"/>
    <x v="0"/>
    <x v="2"/>
    <x v="3"/>
    <x v="1"/>
    <d v="1900-01-07T17:46:12"/>
    <x v="3"/>
    <s v="Non"/>
  </r>
  <r>
    <x v="931"/>
    <x v="18"/>
    <s v="CLI00018"/>
    <x v="5"/>
    <s v="NTR"/>
    <s v="15/04/19 14.48.49.0000"/>
    <s v="19/04/19 12.00.00.0000"/>
    <d v="2019-04-15T14:48:49"/>
    <d v="2019-04-19T12:00:00"/>
    <x v="3"/>
    <x v="0"/>
    <x v="2"/>
    <x v="2"/>
    <x v="1"/>
    <d v="1900-01-01T17:46:12"/>
    <x v="3"/>
    <s v="Non"/>
  </r>
  <r>
    <x v="932"/>
    <x v="10"/>
    <s v="CLI00018"/>
    <x v="5"/>
    <s v="NTR"/>
    <s v="15/04/19 14.49.10.0000"/>
    <s v="19/04/19 12.00.00.0000"/>
    <d v="2019-04-15T14:49:10"/>
    <d v="2019-04-19T12:00:00"/>
    <x v="3"/>
    <x v="0"/>
    <x v="2"/>
    <x v="2"/>
    <x v="1"/>
    <d v="1900-01-01T17:46:12"/>
    <x v="3"/>
    <s v="Non"/>
  </r>
  <r>
    <x v="933"/>
    <x v="13"/>
    <s v="CLI00040"/>
    <x v="9"/>
    <s v="NTR"/>
    <s v="15/04/19 14.53.49.0000"/>
    <s v="19/04/19 12.00.00.0000"/>
    <d v="2019-04-15T14:53:49"/>
    <d v="2019-04-19T12:00:00"/>
    <x v="3"/>
    <x v="0"/>
    <x v="3"/>
    <x v="5"/>
    <x v="1"/>
    <d v="1900-01-01T17:46:12"/>
    <x v="3"/>
    <s v="Non"/>
  </r>
  <r>
    <x v="155"/>
    <x v="3"/>
    <s v="CLI00043"/>
    <x v="1"/>
    <s v="NTR"/>
    <s v="15/04/19 14.53.59.0000"/>
    <s v="19/04/19 12.00.00.0000"/>
    <d v="2019-04-15T14:53:59"/>
    <d v="2019-04-19T12:00:00"/>
    <x v="3"/>
    <x v="0"/>
    <x v="0"/>
    <x v="0"/>
    <x v="1"/>
    <d v="1900-01-01T17:46:12"/>
    <x v="3"/>
    <s v="Non"/>
  </r>
  <r>
    <x v="494"/>
    <x v="18"/>
    <s v="CLI00018"/>
    <x v="5"/>
    <s v="NTR"/>
    <s v="15/04/19 14.55.43.0000"/>
    <s v="19/04/19 12.00.00.0000"/>
    <d v="2019-04-15T14:55:43"/>
    <d v="2019-04-19T12:00:00"/>
    <x v="3"/>
    <x v="0"/>
    <x v="2"/>
    <x v="2"/>
    <x v="1"/>
    <d v="1900-01-01T17:46:12"/>
    <x v="3"/>
    <s v="Non"/>
  </r>
  <r>
    <x v="305"/>
    <x v="18"/>
    <s v="CLI00018"/>
    <x v="5"/>
    <s v="NTR"/>
    <s v="15/04/19 14.58.57.0000"/>
    <s v="19/04/19 12.00.00.0000"/>
    <d v="2019-04-15T14:58:57"/>
    <d v="2019-04-19T12:00:00"/>
    <x v="3"/>
    <x v="0"/>
    <x v="2"/>
    <x v="2"/>
    <x v="1"/>
    <d v="1900-01-01T17:46:12"/>
    <x v="3"/>
    <s v="Non"/>
  </r>
  <r>
    <x v="934"/>
    <x v="18"/>
    <s v="CLI00018"/>
    <x v="5"/>
    <s v="MTG"/>
    <s v="15/04/19 14.59.14.0000"/>
    <s v="20/04/19 12.00.00.0000"/>
    <d v="2019-04-15T14:59:14"/>
    <d v="2019-04-20T12:00:00"/>
    <x v="4"/>
    <x v="0"/>
    <x v="2"/>
    <x v="2"/>
    <x v="1"/>
    <d v="1900-01-02T17:46:12"/>
    <x v="3"/>
    <s v="Non"/>
  </r>
  <r>
    <x v="231"/>
    <x v="7"/>
    <s v="CLI00087"/>
    <x v="4"/>
    <s v="NTR"/>
    <s v="15/04/19 15.00.39.0000"/>
    <s v="19/04/19 12.00.00.0000"/>
    <d v="2019-04-15T15:00:39"/>
    <d v="2019-04-19T12:00:00"/>
    <x v="3"/>
    <x v="0"/>
    <x v="2"/>
    <x v="3"/>
    <x v="1"/>
    <d v="1900-01-01T17:46:12"/>
    <x v="3"/>
    <s v="Non"/>
  </r>
  <r>
    <x v="935"/>
    <x v="3"/>
    <s v="CLI00049"/>
    <x v="7"/>
    <s v="NTR"/>
    <s v="15/04/19 15.09.24.0000"/>
    <s v="19/04/19 12.00.00.0000"/>
    <d v="2019-04-15T15:09:24"/>
    <d v="2019-04-19T12:00:00"/>
    <x v="3"/>
    <x v="0"/>
    <x v="3"/>
    <x v="4"/>
    <x v="1"/>
    <d v="1900-01-01T17:46:12"/>
    <x v="3"/>
    <s v="Non"/>
  </r>
  <r>
    <x v="70"/>
    <x v="3"/>
    <s v="CLI00083"/>
    <x v="11"/>
    <s v="PEST"/>
    <s v="15/04/19 15.09.31.0000"/>
    <s v="23/04/19 12.00.00.0000"/>
    <d v="2019-04-15T15:09:31"/>
    <d v="2019-04-23T12:00:00"/>
    <x v="2"/>
    <x v="1"/>
    <x v="2"/>
    <x v="2"/>
    <x v="1"/>
    <d v="1900-01-05T17:46:12"/>
    <x v="3"/>
    <s v="Non"/>
  </r>
  <r>
    <x v="136"/>
    <x v="8"/>
    <s v="CLI00083"/>
    <x v="11"/>
    <s v="PEST"/>
    <s v="15/04/19 15.10.44.0000"/>
    <s v="23/04/19 12.00.00.0000"/>
    <d v="2019-04-15T15:10:44"/>
    <d v="2019-04-23T12:00:00"/>
    <x v="2"/>
    <x v="1"/>
    <x v="2"/>
    <x v="2"/>
    <x v="1"/>
    <d v="1900-01-05T17:46:12"/>
    <x v="3"/>
    <s v="Non"/>
  </r>
  <r>
    <x v="2"/>
    <x v="3"/>
    <s v="CLI00010"/>
    <x v="2"/>
    <s v="NTR"/>
    <s v="15/04/19 15.11.29.0000"/>
    <s v="19/04/19 12.00.00.0000"/>
    <d v="2019-04-15T15:11:29"/>
    <d v="2019-04-19T12:00:00"/>
    <x v="3"/>
    <x v="0"/>
    <x v="1"/>
    <x v="1"/>
    <x v="1"/>
    <d v="1900-01-01T17:46:12"/>
    <x v="3"/>
    <s v="Non"/>
  </r>
  <r>
    <x v="936"/>
    <x v="6"/>
    <s v="CLI00010"/>
    <x v="2"/>
    <s v="NTR"/>
    <s v="15/04/19 15.12.05.0000"/>
    <s v="19/04/19 12.00.00.0000"/>
    <d v="2019-04-15T15:12:05"/>
    <d v="2019-04-19T12:00:00"/>
    <x v="3"/>
    <x v="0"/>
    <x v="1"/>
    <x v="1"/>
    <x v="1"/>
    <d v="1900-01-01T17:46:12"/>
    <x v="3"/>
    <s v="Non"/>
  </r>
  <r>
    <x v="125"/>
    <x v="3"/>
    <s v="CLI00010"/>
    <x v="2"/>
    <s v="PEST"/>
    <s v="15/04/19 15.12.39.0000"/>
    <s v="23/04/19 12.00.00.0000"/>
    <d v="2019-04-15T15:12:39"/>
    <d v="2019-04-23T12:00:00"/>
    <x v="2"/>
    <x v="1"/>
    <x v="1"/>
    <x v="1"/>
    <x v="1"/>
    <d v="1900-01-05T17:46:12"/>
    <x v="3"/>
    <s v="Non"/>
  </r>
  <r>
    <x v="298"/>
    <x v="4"/>
    <s v="CLI00010"/>
    <x v="2"/>
    <s v="PEST"/>
    <s v="15/04/19 15.15.05.0000"/>
    <s v="23/04/19 12.00.00.0000"/>
    <d v="2019-04-15T15:15:05"/>
    <d v="2019-04-23T12:00:00"/>
    <x v="2"/>
    <x v="1"/>
    <x v="1"/>
    <x v="1"/>
    <x v="1"/>
    <d v="1900-01-05T17:46:12"/>
    <x v="3"/>
    <s v="Non"/>
  </r>
  <r>
    <x v="814"/>
    <x v="12"/>
    <s v="CLI00091"/>
    <x v="10"/>
    <s v="PEST"/>
    <s v="15/04/19 15.16.27.0000"/>
    <s v="23/04/19 12.00.00.0000"/>
    <d v="2019-04-15T15:16:27"/>
    <d v="2019-04-23T12:00:00"/>
    <x v="2"/>
    <x v="1"/>
    <x v="3"/>
    <x v="5"/>
    <x v="1"/>
    <d v="1900-01-05T17:46:12"/>
    <x v="3"/>
    <s v="Non"/>
  </r>
  <r>
    <x v="723"/>
    <x v="6"/>
    <s v="CLI00021"/>
    <x v="0"/>
    <s v="PEST"/>
    <s v="15/04/19 15.17.01.0000"/>
    <s v="23/04/19 12.00.00.0000"/>
    <d v="2019-04-15T15:17:01"/>
    <d v="2019-04-23T12:00:00"/>
    <x v="2"/>
    <x v="1"/>
    <x v="0"/>
    <x v="0"/>
    <x v="1"/>
    <d v="1900-01-05T17:46:12"/>
    <x v="3"/>
    <s v="Non"/>
  </r>
  <r>
    <x v="937"/>
    <x v="18"/>
    <s v="CLI00018"/>
    <x v="5"/>
    <s v="MTG"/>
    <s v="15/04/19 15.18.08.0000"/>
    <s v="20/04/19 12.00.00.0000"/>
    <d v="2019-04-15T15:18:08"/>
    <d v="2019-04-20T12:00:00"/>
    <x v="4"/>
    <x v="0"/>
    <x v="2"/>
    <x v="2"/>
    <x v="1"/>
    <d v="1900-01-02T17:46:12"/>
    <x v="3"/>
    <s v="Non"/>
  </r>
  <r>
    <x v="938"/>
    <x v="18"/>
    <s v="CLI00018"/>
    <x v="5"/>
    <s v="MTX"/>
    <s v="15/04/19 15.19.40.0000"/>
    <s v="16/04/19 12.00.00.0000"/>
    <d v="2019-04-15T15:19:40"/>
    <d v="2019-04-16T12:00:00"/>
    <x v="5"/>
    <x v="2"/>
    <x v="2"/>
    <x v="2"/>
    <x v="0"/>
    <d v="1899-12-30T00:00:00"/>
    <x v="0"/>
    <s v="Non"/>
  </r>
  <r>
    <x v="939"/>
    <x v="23"/>
    <s v="CLI00091"/>
    <x v="10"/>
    <s v="PEST"/>
    <s v="15/04/19 15.21.24.0000"/>
    <s v="23/04/19 12.00.00.0000"/>
    <d v="2019-04-15T15:21:24"/>
    <d v="2019-04-23T12:00:00"/>
    <x v="2"/>
    <x v="1"/>
    <x v="3"/>
    <x v="5"/>
    <x v="1"/>
    <d v="1900-01-05T17:46:12"/>
    <x v="3"/>
    <s v="Non"/>
  </r>
  <r>
    <x v="96"/>
    <x v="3"/>
    <s v="CLI00020"/>
    <x v="6"/>
    <s v="PEST"/>
    <s v="15/04/19 15.21.42.0000"/>
    <s v="23/04/19 12.00.00.0000"/>
    <d v="2019-04-15T15:21:42"/>
    <d v="2019-04-23T12:00:00"/>
    <x v="2"/>
    <x v="1"/>
    <x v="2"/>
    <x v="2"/>
    <x v="1"/>
    <d v="1900-01-05T17:46:12"/>
    <x v="3"/>
    <s v="Non"/>
  </r>
  <r>
    <x v="130"/>
    <x v="18"/>
    <s v="CLI00009"/>
    <x v="8"/>
    <s v="MTX"/>
    <s v="15/04/19 15.22.19.0000"/>
    <s v="16/04/19 12.00.00.0000"/>
    <d v="2019-04-15T15:22:19"/>
    <d v="2019-04-16T12:00:00"/>
    <x v="5"/>
    <x v="2"/>
    <x v="3"/>
    <x v="4"/>
    <x v="0"/>
    <d v="1899-12-30T00:00:00"/>
    <x v="0"/>
    <s v="Non"/>
  </r>
  <r>
    <x v="940"/>
    <x v="12"/>
    <s v="CLI00021"/>
    <x v="0"/>
    <s v="PLLT"/>
    <s v="15/04/19 15.23.40.0000"/>
    <s v="23/04/19 12.00.00.0000"/>
    <d v="2019-04-15T15:23:40"/>
    <d v="2019-04-23T12:00:00"/>
    <x v="1"/>
    <x v="1"/>
    <x v="0"/>
    <x v="0"/>
    <x v="1"/>
    <d v="1900-01-05T17:46:12"/>
    <x v="3"/>
    <s v="Non"/>
  </r>
  <r>
    <x v="328"/>
    <x v="6"/>
    <s v="CLI00079"/>
    <x v="3"/>
    <s v="PEST"/>
    <s v="15/04/19 15.24.06.0000"/>
    <s v="23/04/19 12.00.00.0000"/>
    <d v="2019-04-15T15:24:06"/>
    <d v="2019-04-23T12:00:00"/>
    <x v="2"/>
    <x v="1"/>
    <x v="2"/>
    <x v="2"/>
    <x v="1"/>
    <d v="1900-01-05T17:46:12"/>
    <x v="3"/>
    <s v="Non"/>
  </r>
  <r>
    <x v="342"/>
    <x v="3"/>
    <s v="CLI00021"/>
    <x v="0"/>
    <s v="BACT"/>
    <s v="15/04/19 15.24.13.0000"/>
    <s v="18/04/19 12.00.00.0000"/>
    <d v="2019-04-15T15:24:13"/>
    <d v="2019-04-18T12:00:00"/>
    <x v="6"/>
    <x v="3"/>
    <x v="0"/>
    <x v="0"/>
    <x v="1"/>
    <d v="1899-12-31T17:46:12"/>
    <x v="2"/>
    <s v="Non"/>
  </r>
  <r>
    <x v="205"/>
    <x v="4"/>
    <s v="CLI00079"/>
    <x v="3"/>
    <s v="PEST"/>
    <s v="15/04/19 15.24.26.0000"/>
    <s v="23/04/19 12.00.00.0000"/>
    <d v="2019-04-15T15:24:26"/>
    <d v="2019-04-23T12:00:00"/>
    <x v="2"/>
    <x v="1"/>
    <x v="2"/>
    <x v="2"/>
    <x v="1"/>
    <d v="1900-01-05T17:46:12"/>
    <x v="3"/>
    <s v="Non"/>
  </r>
  <r>
    <x v="228"/>
    <x v="18"/>
    <s v="CLI00018"/>
    <x v="5"/>
    <s v="OGM"/>
    <s v="15/04/19 15.24.49.0000"/>
    <s v="25/04/19 12.00.00.0000"/>
    <d v="2019-04-15T15:24:49"/>
    <d v="2019-04-25T12:00:00"/>
    <x v="0"/>
    <x v="0"/>
    <x v="2"/>
    <x v="2"/>
    <x v="1"/>
    <d v="1900-01-07T17:46:12"/>
    <x v="3"/>
    <s v="Non"/>
  </r>
  <r>
    <x v="312"/>
    <x v="3"/>
    <s v="CLI00043"/>
    <x v="1"/>
    <s v="PEST"/>
    <s v="15/04/19 15.24.55.0000"/>
    <s v="23/04/19 12.00.00.0000"/>
    <d v="2019-04-15T15:24:55"/>
    <d v="2019-04-23T12:00:00"/>
    <x v="2"/>
    <x v="1"/>
    <x v="0"/>
    <x v="0"/>
    <x v="1"/>
    <d v="1900-01-05T17:46:12"/>
    <x v="3"/>
    <s v="Non"/>
  </r>
  <r>
    <x v="941"/>
    <x v="10"/>
    <s v="CLI00049"/>
    <x v="7"/>
    <s v="PEST"/>
    <s v="15/04/19 15.24.59.0000"/>
    <s v="23/04/19 12.00.00.0000"/>
    <d v="2019-04-15T15:24:59"/>
    <d v="2019-04-23T12:00:00"/>
    <x v="2"/>
    <x v="1"/>
    <x v="3"/>
    <x v="4"/>
    <x v="1"/>
    <d v="1900-01-05T17:46:12"/>
    <x v="3"/>
    <s v="Non"/>
  </r>
  <r>
    <x v="942"/>
    <x v="4"/>
    <s v="CLI00010"/>
    <x v="2"/>
    <s v="PEST"/>
    <s v="15/04/19 15.25.42.0000"/>
    <s v="23/04/19 12.00.00.0000"/>
    <d v="2019-04-15T15:25:42"/>
    <d v="2019-04-23T12:00:00"/>
    <x v="2"/>
    <x v="1"/>
    <x v="1"/>
    <x v="1"/>
    <x v="1"/>
    <d v="1900-01-05T17:46:12"/>
    <x v="3"/>
    <s v="Non"/>
  </r>
  <r>
    <x v="77"/>
    <x v="3"/>
    <s v="CLI00021"/>
    <x v="0"/>
    <s v="MTX"/>
    <s v="15/04/19 15.26.00.0000"/>
    <s v="16/04/19 12.00.00.0000"/>
    <d v="2019-04-15T15:26:00"/>
    <d v="2019-04-16T12:00:00"/>
    <x v="5"/>
    <x v="2"/>
    <x v="0"/>
    <x v="0"/>
    <x v="0"/>
    <d v="1899-12-30T00:00:00"/>
    <x v="0"/>
    <s v="Non"/>
  </r>
  <r>
    <x v="545"/>
    <x v="3"/>
    <s v="CLI00079"/>
    <x v="3"/>
    <s v="MTX"/>
    <s v="15/04/19 15.26.28.0000"/>
    <s v="16/04/19 12.00.00.0000"/>
    <d v="2019-04-15T15:26:28"/>
    <d v="2019-04-16T12:00:00"/>
    <x v="5"/>
    <x v="2"/>
    <x v="2"/>
    <x v="2"/>
    <x v="0"/>
    <d v="1899-12-30T00:00:00"/>
    <x v="0"/>
    <s v="Non"/>
  </r>
  <r>
    <x v="433"/>
    <x v="10"/>
    <s v="CLI00040"/>
    <x v="9"/>
    <s v="PEST"/>
    <s v="15/04/19 15.28.27.0000"/>
    <s v="23/04/19 12.00.00.0000"/>
    <d v="2019-04-15T15:28:27"/>
    <d v="2019-04-23T12:00:00"/>
    <x v="2"/>
    <x v="1"/>
    <x v="3"/>
    <x v="5"/>
    <x v="1"/>
    <d v="1900-01-05T17:46:12"/>
    <x v="3"/>
    <s v="Non"/>
  </r>
  <r>
    <x v="65"/>
    <x v="3"/>
    <s v="CLI00079"/>
    <x v="3"/>
    <s v="PEST"/>
    <s v="15/04/19 15.30.15.0000"/>
    <s v="23/04/19 12.00.00.0000"/>
    <d v="2019-04-15T15:30:15"/>
    <d v="2019-04-23T12:00:00"/>
    <x v="2"/>
    <x v="1"/>
    <x v="2"/>
    <x v="2"/>
    <x v="1"/>
    <d v="1900-01-05T17:46:12"/>
    <x v="3"/>
    <s v="Non"/>
  </r>
  <r>
    <x v="684"/>
    <x v="18"/>
    <s v="CLI00049"/>
    <x v="7"/>
    <s v="SCR"/>
    <s v="15/04/19 15.31.09.0000"/>
    <s v="18/04/19 12.00.00.0000"/>
    <d v="2019-04-15T15:31:09"/>
    <d v="2019-04-18T12:00:00"/>
    <x v="7"/>
    <x v="0"/>
    <x v="3"/>
    <x v="4"/>
    <x v="1"/>
    <d v="1899-12-31T17:46:12"/>
    <x v="2"/>
    <s v="Non"/>
  </r>
  <r>
    <x v="184"/>
    <x v="3"/>
    <s v="CLI00021"/>
    <x v="0"/>
    <s v="PEST"/>
    <s v="15/04/19 15.35.55.0000"/>
    <s v="23/04/19 12.00.00.0000"/>
    <d v="2019-04-15T15:35:55"/>
    <d v="2019-04-23T12:00:00"/>
    <x v="2"/>
    <x v="1"/>
    <x v="0"/>
    <x v="0"/>
    <x v="1"/>
    <d v="1900-01-05T17:46:12"/>
    <x v="3"/>
    <s v="Non"/>
  </r>
  <r>
    <x v="943"/>
    <x v="18"/>
    <s v="CLI00034"/>
    <x v="13"/>
    <s v="PLLT"/>
    <s v="15/04/19 15.36.11.0000"/>
    <s v="23/04/19 12.00.00.0000"/>
    <d v="2019-04-15T15:36:11"/>
    <d v="2019-04-23T12:00:00"/>
    <x v="1"/>
    <x v="1"/>
    <x v="3"/>
    <x v="4"/>
    <x v="1"/>
    <d v="1900-01-05T17:46:12"/>
    <x v="3"/>
    <s v="Non"/>
  </r>
  <r>
    <x v="299"/>
    <x v="10"/>
    <s v="CLI00049"/>
    <x v="7"/>
    <s v="PEST"/>
    <s v="15/04/19 15.37.14.0000"/>
    <s v="23/04/19 12.00.00.0000"/>
    <d v="2019-04-15T15:37:14"/>
    <d v="2019-04-23T12:00:00"/>
    <x v="2"/>
    <x v="1"/>
    <x v="3"/>
    <x v="4"/>
    <x v="1"/>
    <d v="1900-01-05T17:46:12"/>
    <x v="3"/>
    <s v="Non"/>
  </r>
  <r>
    <x v="944"/>
    <x v="18"/>
    <s v="CLI00040"/>
    <x v="9"/>
    <s v="PLLT"/>
    <s v="15/04/19 15.37.45.0000"/>
    <s v="23/04/19 12.00.00.0000"/>
    <d v="2019-04-15T15:37:45"/>
    <d v="2019-04-23T12:00:00"/>
    <x v="1"/>
    <x v="1"/>
    <x v="3"/>
    <x v="5"/>
    <x v="1"/>
    <d v="1900-01-05T17:46:12"/>
    <x v="3"/>
    <s v="Non"/>
  </r>
  <r>
    <x v="945"/>
    <x v="10"/>
    <s v="CLI00018"/>
    <x v="5"/>
    <s v="NTR"/>
    <s v="15/04/19 15.39.31.0000"/>
    <s v="19/04/19 12.00.00.0000"/>
    <d v="2019-04-15T15:39:31"/>
    <d v="2019-04-19T12:00:00"/>
    <x v="3"/>
    <x v="0"/>
    <x v="2"/>
    <x v="2"/>
    <x v="1"/>
    <d v="1900-01-01T17:46:12"/>
    <x v="3"/>
    <s v="Non"/>
  </r>
  <r>
    <x v="202"/>
    <x v="12"/>
    <s v="CLI00021"/>
    <x v="0"/>
    <s v="NTR"/>
    <s v="15/04/19 15.44.15.0000"/>
    <s v="19/04/19 12.00.00.0000"/>
    <d v="2019-04-15T15:44:15"/>
    <d v="2019-04-19T12:00:00"/>
    <x v="3"/>
    <x v="0"/>
    <x v="0"/>
    <x v="0"/>
    <x v="1"/>
    <d v="1900-01-01T17:46:12"/>
    <x v="3"/>
    <s v="Non"/>
  </r>
  <r>
    <x v="681"/>
    <x v="6"/>
    <s v="CLI00010"/>
    <x v="2"/>
    <s v="OGM"/>
    <s v="15/04/19 15.46.30.0000"/>
    <s v="25/04/19 12.00.00.0000"/>
    <d v="2019-04-15T15:46:30"/>
    <d v="2019-04-25T12:00:00"/>
    <x v="0"/>
    <x v="0"/>
    <x v="1"/>
    <x v="1"/>
    <x v="1"/>
    <d v="1900-01-07T17:46:12"/>
    <x v="3"/>
    <s v="Non"/>
  </r>
  <r>
    <x v="333"/>
    <x v="4"/>
    <s v="CLI00010"/>
    <x v="2"/>
    <s v="PEST"/>
    <s v="15/04/19 15.47.27.0000"/>
    <s v="23/04/19 12.00.00.0000"/>
    <d v="2019-04-15T15:47:27"/>
    <d v="2019-04-23T12:00:00"/>
    <x v="2"/>
    <x v="1"/>
    <x v="1"/>
    <x v="1"/>
    <x v="1"/>
    <d v="1900-01-05T17:46:12"/>
    <x v="3"/>
    <s v="Non"/>
  </r>
  <r>
    <x v="16"/>
    <x v="6"/>
    <s v="CLI00010"/>
    <x v="2"/>
    <s v="NTR"/>
    <s v="15/04/19 15.51.16.0000"/>
    <s v="19/04/19 12.00.00.0000"/>
    <d v="2019-04-15T15:51:16"/>
    <d v="2019-04-19T12:00:00"/>
    <x v="3"/>
    <x v="0"/>
    <x v="1"/>
    <x v="1"/>
    <x v="1"/>
    <d v="1900-01-01T17:46:12"/>
    <x v="3"/>
    <s v="Non"/>
  </r>
  <r>
    <x v="268"/>
    <x v="3"/>
    <s v="CLI00049"/>
    <x v="7"/>
    <s v="PEST"/>
    <s v="15/04/19 15.53.04.0000"/>
    <s v="23/04/19 12.00.00.0000"/>
    <d v="2019-04-15T15:53:04"/>
    <d v="2019-04-23T12:00:00"/>
    <x v="2"/>
    <x v="1"/>
    <x v="3"/>
    <x v="4"/>
    <x v="1"/>
    <d v="1900-01-05T17:46:12"/>
    <x v="3"/>
    <s v="Non"/>
  </r>
  <r>
    <x v="4"/>
    <x v="3"/>
    <s v="CLI00043"/>
    <x v="1"/>
    <s v="NTR"/>
    <s v="15/04/19 15.57.02.0000"/>
    <s v="19/04/19 12.00.00.0000"/>
    <d v="2019-04-15T15:57:02"/>
    <d v="2019-04-19T12:00:00"/>
    <x v="3"/>
    <x v="0"/>
    <x v="0"/>
    <x v="0"/>
    <x v="1"/>
    <d v="1900-01-01T17:46:12"/>
    <x v="3"/>
    <s v="Non"/>
  </r>
  <r>
    <x v="765"/>
    <x v="22"/>
    <s v="CLI00007"/>
    <x v="14"/>
    <s v="PEST"/>
    <s v="15/04/19 15.57.10.0000"/>
    <s v="23/04/19 12.00.00.0000"/>
    <d v="2019-04-15T15:57:10"/>
    <d v="2019-04-23T12:00:00"/>
    <x v="2"/>
    <x v="1"/>
    <x v="2"/>
    <x v="3"/>
    <x v="1"/>
    <d v="1900-01-05T17:46:12"/>
    <x v="3"/>
    <s v="Non"/>
  </r>
  <r>
    <x v="20"/>
    <x v="3"/>
    <s v="CLI00043"/>
    <x v="1"/>
    <s v="PLLT"/>
    <s v="15/04/19 15.58.10.0000"/>
    <s v="23/04/19 12.00.00.0000"/>
    <d v="2019-04-15T15:58:10"/>
    <d v="2019-04-23T12:00:00"/>
    <x v="1"/>
    <x v="1"/>
    <x v="0"/>
    <x v="0"/>
    <x v="1"/>
    <d v="1900-01-05T17:46:12"/>
    <x v="3"/>
    <s v="Non"/>
  </r>
  <r>
    <x v="550"/>
    <x v="3"/>
    <s v="CLI00010"/>
    <x v="2"/>
    <s v="PLLT"/>
    <s v="15/04/19 15.58.20.0000"/>
    <s v="23/04/19 12.00.00.0000"/>
    <d v="2019-04-15T15:58:20"/>
    <d v="2019-04-23T12:00:00"/>
    <x v="1"/>
    <x v="1"/>
    <x v="1"/>
    <x v="1"/>
    <x v="1"/>
    <d v="1900-01-05T17:46:12"/>
    <x v="3"/>
    <s v="Non"/>
  </r>
  <r>
    <x v="14"/>
    <x v="9"/>
    <s v="CLI00087"/>
    <x v="4"/>
    <s v="PEST"/>
    <s v="15/04/19 15.58.42.0000"/>
    <s v="23/04/19 12.00.00.0000"/>
    <d v="2019-04-15T15:58:42"/>
    <d v="2019-04-23T12:00:00"/>
    <x v="2"/>
    <x v="1"/>
    <x v="2"/>
    <x v="3"/>
    <x v="1"/>
    <d v="1900-01-05T17:46:12"/>
    <x v="3"/>
    <s v="Non"/>
  </r>
  <r>
    <x v="148"/>
    <x v="3"/>
    <s v="CLI00043"/>
    <x v="1"/>
    <s v="PLLT"/>
    <s v="15/04/19 15.59.23.0000"/>
    <s v="23/04/19 12.00.00.0000"/>
    <d v="2019-04-15T15:59:23"/>
    <d v="2019-04-23T12:00:00"/>
    <x v="1"/>
    <x v="1"/>
    <x v="0"/>
    <x v="0"/>
    <x v="1"/>
    <d v="1900-01-05T17:46:12"/>
    <x v="3"/>
    <s v="Non"/>
  </r>
  <r>
    <x v="68"/>
    <x v="3"/>
    <s v="CLI00043"/>
    <x v="1"/>
    <s v="NTR"/>
    <s v="15/04/19 16.01.51.0000"/>
    <s v="19/04/19 12.00.00.0000"/>
    <d v="2019-04-15T16:01:51"/>
    <d v="2019-04-19T12:00:00"/>
    <x v="3"/>
    <x v="0"/>
    <x v="0"/>
    <x v="0"/>
    <x v="1"/>
    <d v="1900-01-01T17:46:12"/>
    <x v="3"/>
    <s v="Non"/>
  </r>
  <r>
    <x v="845"/>
    <x v="5"/>
    <s v="CLI00009"/>
    <x v="8"/>
    <s v="PLLT"/>
    <s v="15/04/19 16.05.37.0000"/>
    <s v="23/04/19 12.00.00.0000"/>
    <d v="2019-04-15T16:05:37"/>
    <d v="2019-04-23T12:00:00"/>
    <x v="1"/>
    <x v="1"/>
    <x v="3"/>
    <x v="4"/>
    <x v="1"/>
    <d v="1900-01-05T17:46:12"/>
    <x v="3"/>
    <s v="Non"/>
  </r>
  <r>
    <x v="209"/>
    <x v="4"/>
    <s v="CLI00083"/>
    <x v="11"/>
    <s v="PEST"/>
    <s v="15/04/19 16.09.44.0000"/>
    <s v="23/04/19 12.00.00.0000"/>
    <d v="2019-04-15T16:09:44"/>
    <d v="2019-04-23T12:00:00"/>
    <x v="2"/>
    <x v="1"/>
    <x v="2"/>
    <x v="2"/>
    <x v="1"/>
    <d v="1900-01-05T17:46:12"/>
    <x v="3"/>
    <s v="Non"/>
  </r>
  <r>
    <x v="1"/>
    <x v="0"/>
    <s v="CLI00043"/>
    <x v="1"/>
    <s v="PEST"/>
    <s v="15/04/19 16.12.02.0000"/>
    <s v="23/04/19 12.00.00.0000"/>
    <d v="2019-04-15T16:12:02"/>
    <d v="2019-04-23T12:00:00"/>
    <x v="2"/>
    <x v="1"/>
    <x v="0"/>
    <x v="0"/>
    <x v="1"/>
    <d v="1900-01-05T17:46:12"/>
    <x v="3"/>
    <s v="Non"/>
  </r>
  <r>
    <x v="525"/>
    <x v="6"/>
    <s v="CLI00079"/>
    <x v="3"/>
    <s v="PEST"/>
    <s v="15/04/19 16.12.51.0000"/>
    <s v="23/04/19 12.00.00.0000"/>
    <d v="2019-04-15T16:12:51"/>
    <d v="2019-04-23T12:00:00"/>
    <x v="2"/>
    <x v="1"/>
    <x v="2"/>
    <x v="2"/>
    <x v="1"/>
    <d v="1900-01-05T17:46:12"/>
    <x v="3"/>
    <s v="Non"/>
  </r>
  <r>
    <x v="109"/>
    <x v="12"/>
    <s v="CLI00021"/>
    <x v="0"/>
    <s v="PEST"/>
    <s v="15/04/19 16.13.53.0000"/>
    <s v="23/04/19 12.00.00.0000"/>
    <d v="2019-04-15T16:13:53"/>
    <d v="2019-04-23T12:00:00"/>
    <x v="2"/>
    <x v="1"/>
    <x v="0"/>
    <x v="0"/>
    <x v="1"/>
    <d v="1900-01-05T17:46:12"/>
    <x v="3"/>
    <s v="Non"/>
  </r>
  <r>
    <x v="946"/>
    <x v="3"/>
    <s v="CLI00021"/>
    <x v="0"/>
    <s v="PEST"/>
    <s v="15/04/19 16.16.47.0000"/>
    <s v="23/04/19 12.00.00.0000"/>
    <d v="2019-04-15T16:16:47"/>
    <d v="2019-04-23T12:00:00"/>
    <x v="2"/>
    <x v="1"/>
    <x v="0"/>
    <x v="0"/>
    <x v="1"/>
    <d v="1900-01-05T17:46:12"/>
    <x v="3"/>
    <s v="Non"/>
  </r>
  <r>
    <x v="947"/>
    <x v="19"/>
    <s v="CLI00007"/>
    <x v="14"/>
    <s v="PLLT"/>
    <s v="15/04/19 16.21.49.0000"/>
    <s v="23/04/19 12.00.00.0000"/>
    <d v="2019-04-15T16:21:49"/>
    <d v="2019-04-23T12:00:00"/>
    <x v="1"/>
    <x v="1"/>
    <x v="2"/>
    <x v="3"/>
    <x v="1"/>
    <d v="1900-01-05T17:46:12"/>
    <x v="3"/>
    <s v="Non"/>
  </r>
  <r>
    <x v="487"/>
    <x v="4"/>
    <s v="CLI00021"/>
    <x v="0"/>
    <s v="PEST"/>
    <s v="15/04/19 16.27.53.0000"/>
    <s v="23/04/19 12.00.00.0000"/>
    <d v="2019-04-15T16:27:53"/>
    <d v="2019-04-23T12:00:00"/>
    <x v="2"/>
    <x v="1"/>
    <x v="0"/>
    <x v="0"/>
    <x v="1"/>
    <d v="1900-01-05T17:46:12"/>
    <x v="3"/>
    <s v="Non"/>
  </r>
  <r>
    <x v="292"/>
    <x v="4"/>
    <s v="CLI00021"/>
    <x v="0"/>
    <s v="PEST"/>
    <s v="15/04/19 16.27.55.0000"/>
    <s v="23/04/19 12.00.00.0000"/>
    <d v="2019-04-15T16:27:55"/>
    <d v="2019-04-23T12:00:00"/>
    <x v="2"/>
    <x v="1"/>
    <x v="0"/>
    <x v="0"/>
    <x v="1"/>
    <d v="1900-01-05T17:46:12"/>
    <x v="3"/>
    <s v="Non"/>
  </r>
  <r>
    <x v="948"/>
    <x v="4"/>
    <s v="CLI00021"/>
    <x v="0"/>
    <s v="PLLT"/>
    <s v="15/04/19 16.31.11.0000"/>
    <s v="23/04/19 12.00.00.0000"/>
    <d v="2019-04-15T16:31:11"/>
    <d v="2019-04-23T12:00:00"/>
    <x v="1"/>
    <x v="1"/>
    <x v="0"/>
    <x v="0"/>
    <x v="1"/>
    <d v="1900-01-05T17:46:12"/>
    <x v="3"/>
    <s v="Non"/>
  </r>
  <r>
    <x v="528"/>
    <x v="3"/>
    <s v="CLI00020"/>
    <x v="6"/>
    <s v="PLLT"/>
    <s v="15/04/19 16.39.09.0000"/>
    <s v="23/04/19 12.00.00.0000"/>
    <d v="2019-04-15T16:39:09"/>
    <d v="2019-04-23T12:00:00"/>
    <x v="1"/>
    <x v="1"/>
    <x v="2"/>
    <x v="2"/>
    <x v="1"/>
    <d v="1900-01-05T17:46:12"/>
    <x v="3"/>
    <s v="Non"/>
  </r>
  <r>
    <x v="811"/>
    <x v="5"/>
    <s v="CLI00009"/>
    <x v="8"/>
    <s v="MTG"/>
    <s v="15/04/19 16.39.26.0000"/>
    <s v="20/04/19 12.00.00.0000"/>
    <d v="2019-04-15T16:39:26"/>
    <d v="2019-04-20T12:00:00"/>
    <x v="4"/>
    <x v="0"/>
    <x v="3"/>
    <x v="4"/>
    <x v="1"/>
    <d v="1900-01-02T17:46:12"/>
    <x v="3"/>
    <s v="Non"/>
  </r>
  <r>
    <x v="133"/>
    <x v="4"/>
    <s v="CLI00010"/>
    <x v="2"/>
    <s v="NTR"/>
    <s v="15/04/19 16.44.49.0000"/>
    <s v="19/04/19 12.00.00.0000"/>
    <d v="2019-04-15T16:44:49"/>
    <d v="2019-04-19T12:00:00"/>
    <x v="3"/>
    <x v="0"/>
    <x v="1"/>
    <x v="1"/>
    <x v="1"/>
    <d v="1900-01-01T17:46:12"/>
    <x v="3"/>
    <s v="Non"/>
  </r>
  <r>
    <x v="949"/>
    <x v="4"/>
    <s v="CLI00021"/>
    <x v="0"/>
    <s v="PEST"/>
    <s v="15/04/19 16.46.24.0000"/>
    <s v="23/04/19 12.00.00.0000"/>
    <d v="2019-04-15T16:46:24"/>
    <d v="2019-04-23T12:00:00"/>
    <x v="2"/>
    <x v="1"/>
    <x v="0"/>
    <x v="0"/>
    <x v="1"/>
    <d v="1900-01-05T17:46:12"/>
    <x v="3"/>
    <s v="Non"/>
  </r>
  <r>
    <x v="950"/>
    <x v="18"/>
    <s v="CLI00018"/>
    <x v="5"/>
    <s v="PLLT"/>
    <s v="15/04/19 16.49.05.0000"/>
    <s v="23/04/19 12.00.00.0000"/>
    <d v="2019-04-15T16:49:05"/>
    <d v="2019-04-23T12:00:00"/>
    <x v="1"/>
    <x v="1"/>
    <x v="2"/>
    <x v="2"/>
    <x v="1"/>
    <d v="1900-01-05T17:46:12"/>
    <x v="3"/>
    <s v="Non"/>
  </r>
  <r>
    <x v="207"/>
    <x v="12"/>
    <s v="CLI00021"/>
    <x v="0"/>
    <s v="PLLT"/>
    <s v="15/04/19 16.49.23.0000"/>
    <s v="23/04/19 12.00.00.0000"/>
    <d v="2019-04-15T16:49:23"/>
    <d v="2019-04-23T12:00:00"/>
    <x v="1"/>
    <x v="1"/>
    <x v="0"/>
    <x v="0"/>
    <x v="1"/>
    <d v="1900-01-05T17:46:12"/>
    <x v="3"/>
    <s v="Non"/>
  </r>
  <r>
    <x v="119"/>
    <x v="9"/>
    <s v="CLI00021"/>
    <x v="0"/>
    <s v="PEST"/>
    <s v="15/04/19 16.49.42.0000"/>
    <s v="23/04/19 12.00.00.0000"/>
    <d v="2019-04-15T16:49:42"/>
    <d v="2019-04-23T12:00:00"/>
    <x v="2"/>
    <x v="1"/>
    <x v="0"/>
    <x v="0"/>
    <x v="1"/>
    <d v="1900-01-05T17:46:12"/>
    <x v="3"/>
    <s v="Non"/>
  </r>
  <r>
    <x v="951"/>
    <x v="3"/>
    <s v="CLI00083"/>
    <x v="11"/>
    <s v="PEST"/>
    <s v="15/04/19 16.50.06.0000"/>
    <s v="23/04/19 12.00.00.0000"/>
    <d v="2019-04-15T16:50:06"/>
    <d v="2019-04-23T12:00:00"/>
    <x v="2"/>
    <x v="1"/>
    <x v="2"/>
    <x v="2"/>
    <x v="1"/>
    <d v="1900-01-05T17:46:12"/>
    <x v="3"/>
    <s v="Non"/>
  </r>
  <r>
    <x v="952"/>
    <x v="6"/>
    <s v="CLI00083"/>
    <x v="11"/>
    <s v="PLLT"/>
    <s v="15/04/19 16.56.20.0000"/>
    <s v="23/04/19 12.00.00.0000"/>
    <d v="2019-04-15T16:56:20"/>
    <d v="2019-04-23T12:00:00"/>
    <x v="1"/>
    <x v="1"/>
    <x v="2"/>
    <x v="2"/>
    <x v="1"/>
    <d v="1900-01-05T17:46:12"/>
    <x v="3"/>
    <s v="Non"/>
  </r>
  <r>
    <x v="42"/>
    <x v="6"/>
    <s v="CLI00010"/>
    <x v="2"/>
    <s v="PEST"/>
    <s v="15/04/19 17.00.56.0000"/>
    <s v="23/04/19 12.00.00.0000"/>
    <d v="2019-04-15T17:00:56"/>
    <d v="2019-04-23T12:00:00"/>
    <x v="2"/>
    <x v="1"/>
    <x v="1"/>
    <x v="1"/>
    <x v="1"/>
    <d v="1900-01-05T17:46:12"/>
    <x v="3"/>
    <s v="Non"/>
  </r>
  <r>
    <x v="668"/>
    <x v="3"/>
    <s v="CLI00021"/>
    <x v="0"/>
    <s v="SCR"/>
    <s v="15/04/19 17.01.45.0000"/>
    <s v="18/04/19 12.00.00.0000"/>
    <d v="2019-04-15T17:01:45"/>
    <d v="2019-04-18T12:00:00"/>
    <x v="7"/>
    <x v="0"/>
    <x v="0"/>
    <x v="0"/>
    <x v="1"/>
    <d v="1899-12-31T17:46:12"/>
    <x v="2"/>
    <s v="Non"/>
  </r>
  <r>
    <x v="624"/>
    <x v="4"/>
    <s v="CLI00020"/>
    <x v="6"/>
    <s v="PEST"/>
    <s v="15/04/19 17.03.20.0000"/>
    <s v="23/04/19 12.00.00.0000"/>
    <d v="2019-04-15T17:03:20"/>
    <d v="2019-04-23T12:00:00"/>
    <x v="2"/>
    <x v="1"/>
    <x v="2"/>
    <x v="2"/>
    <x v="1"/>
    <d v="1900-01-05T17:46:12"/>
    <x v="3"/>
    <s v="Non"/>
  </r>
  <r>
    <x v="67"/>
    <x v="12"/>
    <s v="CLI00021"/>
    <x v="0"/>
    <s v="PLLT"/>
    <s v="15/04/19 17.06.01.0000"/>
    <s v="23/04/19 12.00.00.0000"/>
    <d v="2019-04-15T17:06:01"/>
    <d v="2019-04-23T12:00:00"/>
    <x v="1"/>
    <x v="1"/>
    <x v="0"/>
    <x v="0"/>
    <x v="1"/>
    <d v="1900-01-05T17:46:12"/>
    <x v="3"/>
    <s v="Non"/>
  </r>
  <r>
    <x v="205"/>
    <x v="3"/>
    <s v="CLI00079"/>
    <x v="3"/>
    <s v="PLLT"/>
    <s v="15/04/19 17.07.31.0000"/>
    <s v="23/04/19 12.00.00.0000"/>
    <d v="2019-04-15T17:07:31"/>
    <d v="2019-04-23T12:00:00"/>
    <x v="1"/>
    <x v="1"/>
    <x v="2"/>
    <x v="2"/>
    <x v="1"/>
    <d v="1900-01-05T17:46:12"/>
    <x v="3"/>
    <s v="Non"/>
  </r>
  <r>
    <x v="283"/>
    <x v="3"/>
    <s v="CLI00083"/>
    <x v="11"/>
    <s v="PEST"/>
    <s v="15/04/19 17.08.36.0000"/>
    <s v="23/04/19 12.00.00.0000"/>
    <d v="2019-04-15T17:08:36"/>
    <d v="2019-04-23T12:00:00"/>
    <x v="2"/>
    <x v="1"/>
    <x v="2"/>
    <x v="2"/>
    <x v="1"/>
    <d v="1900-01-05T17:46:12"/>
    <x v="3"/>
    <s v="Non"/>
  </r>
  <r>
    <x v="953"/>
    <x v="3"/>
    <s v="CLI00079"/>
    <x v="3"/>
    <s v="PLLT"/>
    <s v="15/04/19 17.08.50.0000"/>
    <s v="23/04/19 12.00.00.0000"/>
    <d v="2019-04-15T17:08:50"/>
    <d v="2019-04-23T12:00:00"/>
    <x v="1"/>
    <x v="1"/>
    <x v="2"/>
    <x v="2"/>
    <x v="1"/>
    <d v="1900-01-05T17:46:12"/>
    <x v="3"/>
    <s v="Non"/>
  </r>
  <r>
    <x v="177"/>
    <x v="12"/>
    <s v="CLI00087"/>
    <x v="4"/>
    <s v="PLLT"/>
    <s v="15/04/19 17.08.54.0000"/>
    <s v="23/04/19 12.00.00.0000"/>
    <d v="2019-04-15T17:08:54"/>
    <d v="2019-04-23T12:00:00"/>
    <x v="1"/>
    <x v="1"/>
    <x v="2"/>
    <x v="3"/>
    <x v="1"/>
    <d v="1900-01-05T17:46:12"/>
    <x v="3"/>
    <s v="Non"/>
  </r>
  <r>
    <x v="163"/>
    <x v="7"/>
    <s v="CLI00021"/>
    <x v="0"/>
    <s v="PEST"/>
    <s v="15/04/19 17.11.41.0000"/>
    <s v="23/04/19 12.00.00.0000"/>
    <d v="2019-04-15T17:11:41"/>
    <d v="2019-04-23T12:00:00"/>
    <x v="2"/>
    <x v="1"/>
    <x v="0"/>
    <x v="0"/>
    <x v="1"/>
    <d v="1900-01-05T17:46:12"/>
    <x v="3"/>
    <s v="Non"/>
  </r>
  <r>
    <x v="62"/>
    <x v="4"/>
    <s v="CLI00021"/>
    <x v="0"/>
    <s v="PLLT"/>
    <s v="15/04/19 17.12.20.0000"/>
    <s v="23/04/19 12.00.00.0000"/>
    <d v="2019-04-15T17:12:20"/>
    <d v="2019-04-23T12:00:00"/>
    <x v="1"/>
    <x v="1"/>
    <x v="0"/>
    <x v="0"/>
    <x v="1"/>
    <d v="1900-01-05T17:46:12"/>
    <x v="3"/>
    <s v="Non"/>
  </r>
  <r>
    <x v="289"/>
    <x v="13"/>
    <s v="CLI00049"/>
    <x v="7"/>
    <s v="MTG"/>
    <s v="15/04/19 17.14.01.0000"/>
    <s v="20/04/19 12.00.00.0000"/>
    <d v="2019-04-15T17:14:01"/>
    <d v="2019-04-20T12:00:00"/>
    <x v="4"/>
    <x v="0"/>
    <x v="3"/>
    <x v="4"/>
    <x v="1"/>
    <d v="1900-01-02T17:46:12"/>
    <x v="3"/>
    <s v="Non"/>
  </r>
  <r>
    <x v="293"/>
    <x v="3"/>
    <s v="CLI00020"/>
    <x v="6"/>
    <s v="PEST"/>
    <s v="15/04/19 17.15.47.0000"/>
    <s v="23/04/19 12.00.00.0000"/>
    <d v="2019-04-15T17:15:47"/>
    <d v="2019-04-23T12:00:00"/>
    <x v="2"/>
    <x v="1"/>
    <x v="2"/>
    <x v="2"/>
    <x v="1"/>
    <d v="1900-01-05T17:46:12"/>
    <x v="3"/>
    <s v="Non"/>
  </r>
  <r>
    <x v="423"/>
    <x v="6"/>
    <s v="CLI00020"/>
    <x v="6"/>
    <s v="PEST"/>
    <s v="15/04/19 17.17.08.0000"/>
    <s v="23/04/19 12.00.00.0000"/>
    <d v="2019-04-15T17:17:08"/>
    <d v="2019-04-23T12:00:00"/>
    <x v="2"/>
    <x v="1"/>
    <x v="2"/>
    <x v="2"/>
    <x v="1"/>
    <d v="1900-01-05T17:46:12"/>
    <x v="3"/>
    <s v="Non"/>
  </r>
  <r>
    <x v="568"/>
    <x v="7"/>
    <s v="CLI00021"/>
    <x v="0"/>
    <s v="PEST"/>
    <s v="15/04/19 17.18.54.0000"/>
    <s v="23/04/19 12.00.00.0000"/>
    <d v="2019-04-15T17:18:54"/>
    <d v="2019-04-23T12:00:00"/>
    <x v="2"/>
    <x v="1"/>
    <x v="0"/>
    <x v="0"/>
    <x v="1"/>
    <d v="1900-01-05T17:46:12"/>
    <x v="3"/>
    <s v="Non"/>
  </r>
  <r>
    <x v="843"/>
    <x v="10"/>
    <s v="CLI00018"/>
    <x v="5"/>
    <s v="NTR"/>
    <s v="15/04/19 17.22.34.0000"/>
    <s v="19/04/19 12.00.00.0000"/>
    <d v="2019-04-15T17:22:34"/>
    <d v="2019-04-19T12:00:00"/>
    <x v="3"/>
    <x v="0"/>
    <x v="2"/>
    <x v="2"/>
    <x v="1"/>
    <d v="1900-01-01T17:46:12"/>
    <x v="3"/>
    <s v="Non"/>
  </r>
  <r>
    <x v="147"/>
    <x v="8"/>
    <s v="CLI00021"/>
    <x v="0"/>
    <s v="NTR"/>
    <s v="15/04/19 17.22.41.0000"/>
    <s v="19/04/19 12.00.00.0000"/>
    <d v="2019-04-15T17:22:41"/>
    <d v="2019-04-19T12:00:00"/>
    <x v="3"/>
    <x v="0"/>
    <x v="0"/>
    <x v="0"/>
    <x v="1"/>
    <d v="1900-01-01T17:46:12"/>
    <x v="3"/>
    <s v="Non"/>
  </r>
  <r>
    <x v="99"/>
    <x v="6"/>
    <s v="CLI00021"/>
    <x v="0"/>
    <s v="PEST"/>
    <s v="15/04/19 17.25.28.0000"/>
    <s v="23/04/19 12.00.00.0000"/>
    <d v="2019-04-15T17:25:28"/>
    <d v="2019-04-23T12:00:00"/>
    <x v="2"/>
    <x v="1"/>
    <x v="0"/>
    <x v="0"/>
    <x v="1"/>
    <d v="1900-01-05T17:46:12"/>
    <x v="3"/>
    <s v="Non"/>
  </r>
  <r>
    <x v="421"/>
    <x v="3"/>
    <s v="CLI00079"/>
    <x v="3"/>
    <s v="PLLT"/>
    <s v="15/04/19 17.28.05.0000"/>
    <s v="23/04/19 12.00.00.0000"/>
    <d v="2019-04-15T17:28:05"/>
    <d v="2019-04-23T12:00:00"/>
    <x v="1"/>
    <x v="1"/>
    <x v="2"/>
    <x v="2"/>
    <x v="1"/>
    <d v="1900-01-05T17:46:12"/>
    <x v="3"/>
    <s v="Non"/>
  </r>
  <r>
    <x v="954"/>
    <x v="18"/>
    <s v="CLI00049"/>
    <x v="7"/>
    <s v="PEST"/>
    <s v="15/04/19 17.32.50.0000"/>
    <s v="23/04/19 12.00.00.0000"/>
    <d v="2019-04-15T17:32:50"/>
    <d v="2019-04-23T12:00:00"/>
    <x v="2"/>
    <x v="1"/>
    <x v="3"/>
    <x v="4"/>
    <x v="1"/>
    <d v="1900-01-05T17:46:12"/>
    <x v="3"/>
    <s v="Non"/>
  </r>
  <r>
    <x v="783"/>
    <x v="6"/>
    <s v="CLI00083"/>
    <x v="11"/>
    <s v="PLLT"/>
    <s v="15/04/19 17.35.07.0000"/>
    <s v="23/04/19 12.00.00.0000"/>
    <d v="2019-04-15T17:35:07"/>
    <d v="2019-04-23T12:00:00"/>
    <x v="1"/>
    <x v="1"/>
    <x v="2"/>
    <x v="2"/>
    <x v="1"/>
    <d v="1900-01-05T17:46:12"/>
    <x v="3"/>
    <s v="Non"/>
  </r>
  <r>
    <x v="955"/>
    <x v="3"/>
    <s v="CLI00083"/>
    <x v="11"/>
    <s v="PLLT"/>
    <s v="15/04/19 17.40.38.0000"/>
    <s v="23/04/19 12.00.00.0000"/>
    <d v="2019-04-15T17:40:38"/>
    <d v="2019-04-23T12:00:00"/>
    <x v="1"/>
    <x v="1"/>
    <x v="2"/>
    <x v="2"/>
    <x v="1"/>
    <d v="1900-01-05T17:46:12"/>
    <x v="3"/>
    <s v="Non"/>
  </r>
  <r>
    <x v="136"/>
    <x v="3"/>
    <s v="CLI00083"/>
    <x v="11"/>
    <s v="PEST"/>
    <s v="15/04/19 17.45.21.0000"/>
    <s v="23/04/19 12.00.00.0000"/>
    <d v="2019-04-15T17:45:21"/>
    <d v="2019-04-23T12:00:00"/>
    <x v="2"/>
    <x v="1"/>
    <x v="2"/>
    <x v="2"/>
    <x v="1"/>
    <d v="1900-01-05T17:46:12"/>
    <x v="3"/>
    <s v="Non"/>
  </r>
  <r>
    <x v="135"/>
    <x v="3"/>
    <s v="CLI00010"/>
    <x v="2"/>
    <s v="PEST"/>
    <s v="15/04/19 17.49.45.0000"/>
    <s v="23/04/19 12.00.00.0000"/>
    <d v="2019-04-15T17:49:45"/>
    <d v="2019-04-23T12:00:00"/>
    <x v="2"/>
    <x v="1"/>
    <x v="1"/>
    <x v="1"/>
    <x v="1"/>
    <d v="1900-01-05T17:46:12"/>
    <x v="3"/>
    <s v="Non"/>
  </r>
  <r>
    <x v="956"/>
    <x v="3"/>
    <s v="CLI00010"/>
    <x v="2"/>
    <s v="MTG"/>
    <s v="15/04/19 17.50.32.0000"/>
    <s v="20/04/19 12.00.00.0000"/>
    <d v="2019-04-15T17:50:32"/>
    <d v="2019-04-20T12:00:00"/>
    <x v="4"/>
    <x v="0"/>
    <x v="1"/>
    <x v="1"/>
    <x v="1"/>
    <d v="1900-01-02T17:46:12"/>
    <x v="3"/>
    <s v="Non"/>
  </r>
  <r>
    <x v="172"/>
    <x v="3"/>
    <s v="CLI00079"/>
    <x v="3"/>
    <s v="PEST"/>
    <s v="15/04/19 17.53.02.0000"/>
    <s v="23/04/19 12.00.00.0000"/>
    <d v="2019-04-15T17:53:02"/>
    <d v="2019-04-23T12:00:00"/>
    <x v="2"/>
    <x v="1"/>
    <x v="2"/>
    <x v="2"/>
    <x v="1"/>
    <d v="1900-01-05T17:46:12"/>
    <x v="3"/>
    <s v="Non"/>
  </r>
  <r>
    <x v="119"/>
    <x v="12"/>
    <s v="CLI00021"/>
    <x v="0"/>
    <s v="PEST"/>
    <s v="15/04/19 17.53.06.0000"/>
    <s v="23/04/19 12.00.00.0000"/>
    <d v="2019-04-15T17:53:06"/>
    <d v="2019-04-23T12:00:00"/>
    <x v="2"/>
    <x v="1"/>
    <x v="0"/>
    <x v="0"/>
    <x v="1"/>
    <d v="1900-01-05T17:46:12"/>
    <x v="3"/>
    <s v="Non"/>
  </r>
  <r>
    <x v="5"/>
    <x v="3"/>
    <s v="CLI00043"/>
    <x v="1"/>
    <s v="PEST"/>
    <s v="15/04/19 17.54.20.0000"/>
    <s v="23/04/19 12.00.00.0000"/>
    <d v="2019-04-15T17:54:20"/>
    <d v="2019-04-23T12:00:00"/>
    <x v="2"/>
    <x v="1"/>
    <x v="0"/>
    <x v="0"/>
    <x v="1"/>
    <d v="1900-01-05T17:46:12"/>
    <x v="3"/>
    <s v="Non"/>
  </r>
  <r>
    <x v="957"/>
    <x v="3"/>
    <s v="CLI00021"/>
    <x v="0"/>
    <s v="MTX"/>
    <s v="15/04/19 17.54.44.0000"/>
    <s v="16/04/19 12.00.00.0000"/>
    <d v="2019-04-15T17:54:44"/>
    <d v="2019-04-16T12:00:00"/>
    <x v="5"/>
    <x v="2"/>
    <x v="0"/>
    <x v="0"/>
    <x v="0"/>
    <d v="1899-12-30T00:00:00"/>
    <x v="0"/>
    <s v="Non"/>
  </r>
  <r>
    <x v="53"/>
    <x v="12"/>
    <s v="CLI00021"/>
    <x v="0"/>
    <s v="SCR"/>
    <s v="15/04/19 18.00.09.0000"/>
    <s v="18/04/19 12.00.00.0000"/>
    <d v="2019-04-15T18:00:09"/>
    <d v="2019-04-18T12:00:00"/>
    <x v="7"/>
    <x v="0"/>
    <x v="0"/>
    <x v="0"/>
    <x v="1"/>
    <d v="1899-12-31T17:46:12"/>
    <x v="2"/>
    <s v="Non"/>
  </r>
  <r>
    <x v="210"/>
    <x v="18"/>
    <s v="CLI00049"/>
    <x v="7"/>
    <s v="NTR"/>
    <s v="15/04/19 18.00.40.0000"/>
    <s v="19/04/19 12.00.00.0000"/>
    <d v="2019-04-15T18:00:40"/>
    <d v="2019-04-19T12:00:00"/>
    <x v="3"/>
    <x v="0"/>
    <x v="3"/>
    <x v="4"/>
    <x v="1"/>
    <d v="1900-01-01T17:46:12"/>
    <x v="3"/>
    <s v="Non"/>
  </r>
  <r>
    <x v="431"/>
    <x v="3"/>
    <s v="CLI00021"/>
    <x v="0"/>
    <s v="PLLT"/>
    <s v="15/04/19 18.03.33.0000"/>
    <s v="23/04/19 12.00.00.0000"/>
    <d v="2019-04-15T18:03:33"/>
    <d v="2019-04-23T12:00:00"/>
    <x v="1"/>
    <x v="1"/>
    <x v="0"/>
    <x v="0"/>
    <x v="1"/>
    <d v="1900-01-05T17:46:12"/>
    <x v="3"/>
    <s v="Non"/>
  </r>
  <r>
    <x v="97"/>
    <x v="6"/>
    <s v="CLI00010"/>
    <x v="2"/>
    <s v="NTR"/>
    <s v="15/04/19 18.08.56.0000"/>
    <s v="19/04/19 12.00.00.0000"/>
    <d v="2019-04-15T18:08:56"/>
    <d v="2019-04-19T12:00:00"/>
    <x v="3"/>
    <x v="0"/>
    <x v="1"/>
    <x v="1"/>
    <x v="1"/>
    <d v="1900-01-01T17:46:12"/>
    <x v="3"/>
    <s v="Non"/>
  </r>
  <r>
    <x v="958"/>
    <x v="18"/>
    <s v="CLI00049"/>
    <x v="7"/>
    <s v="OGM"/>
    <s v="15/04/19 18.09.24.0000"/>
    <s v="25/04/19 12.00.00.0000"/>
    <d v="2019-04-15T18:09:24"/>
    <d v="2019-04-25T12:00:00"/>
    <x v="0"/>
    <x v="0"/>
    <x v="3"/>
    <x v="4"/>
    <x v="1"/>
    <d v="1900-01-07T17:46:12"/>
    <x v="3"/>
    <s v="Non"/>
  </r>
  <r>
    <x v="515"/>
    <x v="7"/>
    <s v="CLI00021"/>
    <x v="0"/>
    <s v="PEST"/>
    <s v="15/04/19 18.09.25.0000"/>
    <s v="23/04/19 12.00.00.0000"/>
    <d v="2019-04-15T18:09:25"/>
    <d v="2019-04-23T12:00:00"/>
    <x v="2"/>
    <x v="1"/>
    <x v="0"/>
    <x v="0"/>
    <x v="1"/>
    <d v="1900-01-05T17:46:12"/>
    <x v="3"/>
    <s v="Non"/>
  </r>
  <r>
    <x v="120"/>
    <x v="8"/>
    <s v="CLI00083"/>
    <x v="11"/>
    <s v="PEST"/>
    <s v="15/04/19 18.10.14.0000"/>
    <s v="23/04/19 12.00.00.0000"/>
    <d v="2019-04-15T18:10:14"/>
    <d v="2019-04-23T12:00:00"/>
    <x v="2"/>
    <x v="1"/>
    <x v="2"/>
    <x v="2"/>
    <x v="1"/>
    <d v="1900-01-05T17:46:12"/>
    <x v="3"/>
    <s v="Non"/>
  </r>
  <r>
    <x v="959"/>
    <x v="10"/>
    <s v="CLI00018"/>
    <x v="5"/>
    <s v="PEST"/>
    <s v="15/04/19 18.11.56.0000"/>
    <s v="23/04/19 12.00.00.0000"/>
    <d v="2019-04-15T18:11:56"/>
    <d v="2019-04-23T12:00:00"/>
    <x v="2"/>
    <x v="1"/>
    <x v="2"/>
    <x v="2"/>
    <x v="1"/>
    <d v="1900-01-05T17:46:12"/>
    <x v="3"/>
    <s v="Non"/>
  </r>
  <r>
    <x v="617"/>
    <x v="10"/>
    <s v="CLI00018"/>
    <x v="5"/>
    <s v="MTG"/>
    <s v="15/04/19 18.13.16.0000"/>
    <s v="20/04/19 12.00.00.0000"/>
    <d v="2019-04-15T18:13:16"/>
    <d v="2019-04-20T12:00:00"/>
    <x v="4"/>
    <x v="0"/>
    <x v="2"/>
    <x v="2"/>
    <x v="1"/>
    <d v="1900-01-02T17:46:12"/>
    <x v="3"/>
    <s v="Non"/>
  </r>
  <r>
    <x v="647"/>
    <x v="11"/>
    <s v="CLI00018"/>
    <x v="5"/>
    <s v="PEST"/>
    <s v="15/04/19 18.19.24.0000"/>
    <s v="23/04/19 12.00.00.0000"/>
    <d v="2019-04-15T18:19:24"/>
    <d v="2019-04-23T12:00:00"/>
    <x v="2"/>
    <x v="1"/>
    <x v="2"/>
    <x v="2"/>
    <x v="1"/>
    <d v="1900-01-05T17:46:12"/>
    <x v="3"/>
    <s v="Non"/>
  </r>
  <r>
    <x v="32"/>
    <x v="6"/>
    <s v="CLI00021"/>
    <x v="0"/>
    <s v="PEST"/>
    <s v="15/04/19 18.19.42.0000"/>
    <s v="23/04/19 12.00.00.0000"/>
    <d v="2019-04-15T18:19:42"/>
    <d v="2019-04-23T12:00:00"/>
    <x v="2"/>
    <x v="1"/>
    <x v="0"/>
    <x v="0"/>
    <x v="1"/>
    <d v="1900-01-05T17:46:12"/>
    <x v="3"/>
    <s v="Non"/>
  </r>
  <r>
    <x v="960"/>
    <x v="3"/>
    <s v="CLI00021"/>
    <x v="0"/>
    <s v="BACT"/>
    <s v="15/04/19 18.20.17.0000"/>
    <s v="18/04/19 12.00.00.0000"/>
    <d v="2019-04-15T18:20:17"/>
    <d v="2019-04-18T12:00:00"/>
    <x v="6"/>
    <x v="3"/>
    <x v="0"/>
    <x v="0"/>
    <x v="1"/>
    <d v="1899-12-31T17:46:12"/>
    <x v="2"/>
    <s v="Non"/>
  </r>
  <r>
    <x v="89"/>
    <x v="6"/>
    <s v="CLI00043"/>
    <x v="1"/>
    <s v="PEST"/>
    <s v="15/04/19 18.21.46.0000"/>
    <s v="23/04/19 12.00.00.0000"/>
    <d v="2019-04-15T18:21:46"/>
    <d v="2019-04-23T12:00:00"/>
    <x v="2"/>
    <x v="1"/>
    <x v="0"/>
    <x v="0"/>
    <x v="1"/>
    <d v="1900-01-05T17:46:12"/>
    <x v="3"/>
    <s v="Non"/>
  </r>
  <r>
    <x v="61"/>
    <x v="3"/>
    <s v="CLI00079"/>
    <x v="3"/>
    <s v="MTX"/>
    <s v="15/04/19 18.24.19.0000"/>
    <s v="16/04/19 12.00.00.0000"/>
    <d v="2019-04-15T18:24:19"/>
    <d v="2019-04-16T12:00:00"/>
    <x v="5"/>
    <x v="2"/>
    <x v="2"/>
    <x v="2"/>
    <x v="0"/>
    <d v="1899-12-30T00:00:00"/>
    <x v="0"/>
    <s v="Non"/>
  </r>
  <r>
    <x v="480"/>
    <x v="12"/>
    <s v="CLI00021"/>
    <x v="0"/>
    <s v="MTG"/>
    <s v="15/04/19 18.26.17.0000"/>
    <s v="20/04/19 12.00.00.0000"/>
    <d v="2019-04-15T18:26:17"/>
    <d v="2019-04-20T12:00:00"/>
    <x v="4"/>
    <x v="0"/>
    <x v="0"/>
    <x v="0"/>
    <x v="1"/>
    <d v="1900-01-02T17:46:12"/>
    <x v="3"/>
    <s v="Non"/>
  </r>
  <r>
    <x v="203"/>
    <x v="12"/>
    <s v="CLI00021"/>
    <x v="0"/>
    <s v="PLLT"/>
    <s v="15/04/19 18.27.12.0000"/>
    <s v="23/04/19 12.00.00.0000"/>
    <d v="2019-04-15T18:27:12"/>
    <d v="2019-04-23T12:00:00"/>
    <x v="1"/>
    <x v="1"/>
    <x v="0"/>
    <x v="0"/>
    <x v="1"/>
    <d v="1900-01-05T17:46:12"/>
    <x v="3"/>
    <s v="Non"/>
  </r>
  <r>
    <x v="961"/>
    <x v="3"/>
    <s v="CLI00049"/>
    <x v="7"/>
    <s v="NTR"/>
    <s v="15/04/19 18.28.25.0000"/>
    <s v="19/04/19 12.00.00.0000"/>
    <d v="2019-04-15T18:28:25"/>
    <d v="2019-04-19T12:00:00"/>
    <x v="3"/>
    <x v="0"/>
    <x v="3"/>
    <x v="4"/>
    <x v="1"/>
    <d v="1900-01-01T17:46:12"/>
    <x v="3"/>
    <s v="Non"/>
  </r>
  <r>
    <x v="604"/>
    <x v="11"/>
    <s v="CLI00009"/>
    <x v="8"/>
    <s v="PEST"/>
    <s v="15/04/19 18.28.47.0000"/>
    <s v="23/04/19 12.00.00.0000"/>
    <d v="2019-04-15T18:28:47"/>
    <d v="2019-04-23T12:00:00"/>
    <x v="2"/>
    <x v="1"/>
    <x v="3"/>
    <x v="4"/>
    <x v="1"/>
    <d v="1900-01-05T17:46:12"/>
    <x v="3"/>
    <s v="Non"/>
  </r>
  <r>
    <x v="96"/>
    <x v="6"/>
    <s v="CLI00020"/>
    <x v="6"/>
    <s v="PEST"/>
    <s v="15/04/19 18.29.01.0000"/>
    <s v="23/04/19 12.00.00.0000"/>
    <d v="2019-04-15T18:29:01"/>
    <d v="2019-04-23T12:00:00"/>
    <x v="2"/>
    <x v="1"/>
    <x v="2"/>
    <x v="2"/>
    <x v="1"/>
    <d v="1900-01-05T17:46:12"/>
    <x v="3"/>
    <s v="Non"/>
  </r>
  <r>
    <x v="326"/>
    <x v="6"/>
    <s v="CLI00043"/>
    <x v="1"/>
    <s v="PEST"/>
    <s v="15/04/19 18.31.13.0000"/>
    <s v="23/04/19 12.00.00.0000"/>
    <d v="2019-04-15T18:31:13"/>
    <d v="2019-04-23T12:00:00"/>
    <x v="2"/>
    <x v="1"/>
    <x v="0"/>
    <x v="0"/>
    <x v="1"/>
    <d v="1900-01-05T17:46:12"/>
    <x v="3"/>
    <s v="Non"/>
  </r>
  <r>
    <x v="170"/>
    <x v="4"/>
    <s v="CLI00010"/>
    <x v="2"/>
    <s v="PEST"/>
    <s v="15/04/19 18.32.45.0000"/>
    <s v="23/04/19 12.00.00.0000"/>
    <d v="2019-04-15T18:32:45"/>
    <d v="2019-04-23T12:00:00"/>
    <x v="2"/>
    <x v="1"/>
    <x v="1"/>
    <x v="1"/>
    <x v="1"/>
    <d v="1900-01-05T17:46:12"/>
    <x v="3"/>
    <s v="Non"/>
  </r>
  <r>
    <x v="674"/>
    <x v="6"/>
    <s v="CLI00021"/>
    <x v="0"/>
    <s v="PEST"/>
    <s v="15/04/19 18.34.30.0000"/>
    <s v="23/04/19 12.00.00.0000"/>
    <d v="2019-04-15T18:34:30"/>
    <d v="2019-04-23T12:00:00"/>
    <x v="2"/>
    <x v="1"/>
    <x v="0"/>
    <x v="0"/>
    <x v="1"/>
    <d v="1900-01-05T17:46:12"/>
    <x v="3"/>
    <s v="Non"/>
  </r>
  <r>
    <x v="855"/>
    <x v="6"/>
    <s v="CLI00020"/>
    <x v="6"/>
    <s v="PEST"/>
    <s v="15/04/19 18.36.14.0000"/>
    <s v="23/04/19 12.00.00.0000"/>
    <d v="2019-04-15T18:36:14"/>
    <d v="2019-04-23T12:00:00"/>
    <x v="2"/>
    <x v="1"/>
    <x v="2"/>
    <x v="2"/>
    <x v="1"/>
    <d v="1900-01-05T17:46:12"/>
    <x v="3"/>
    <s v="Non"/>
  </r>
  <r>
    <x v="962"/>
    <x v="10"/>
    <s v="CLI00034"/>
    <x v="13"/>
    <s v="NTR"/>
    <s v="15/04/19 18.36.48.0000"/>
    <s v="19/04/19 12.00.00.0000"/>
    <d v="2019-04-15T18:36:48"/>
    <d v="2019-04-19T12:00:00"/>
    <x v="3"/>
    <x v="0"/>
    <x v="3"/>
    <x v="4"/>
    <x v="1"/>
    <d v="1900-01-01T17:46:12"/>
    <x v="3"/>
    <s v="Non"/>
  </r>
  <r>
    <x v="892"/>
    <x v="3"/>
    <s v="CLI00021"/>
    <x v="0"/>
    <s v="SCR"/>
    <s v="15/04/19 18.36.52.0000"/>
    <s v="18/04/19 12.00.00.0000"/>
    <d v="2019-04-15T18:36:52"/>
    <d v="2019-04-18T12:00:00"/>
    <x v="7"/>
    <x v="0"/>
    <x v="0"/>
    <x v="0"/>
    <x v="1"/>
    <d v="1899-12-31T17:46:12"/>
    <x v="2"/>
    <s v="Non"/>
  </r>
  <r>
    <x v="109"/>
    <x v="12"/>
    <s v="CLI00021"/>
    <x v="0"/>
    <s v="OGM"/>
    <s v="15/04/19 18.36.54.0000"/>
    <s v="25/04/19 12.00.00.0000"/>
    <d v="2019-04-15T18:36:54"/>
    <d v="2019-04-25T12:00:00"/>
    <x v="0"/>
    <x v="0"/>
    <x v="0"/>
    <x v="0"/>
    <x v="1"/>
    <d v="1900-01-07T17:46:12"/>
    <x v="3"/>
    <s v="Non"/>
  </r>
  <r>
    <x v="224"/>
    <x v="7"/>
    <s v="CLI00021"/>
    <x v="0"/>
    <s v="PLLT"/>
    <s v="15/04/19 18.37.38.0000"/>
    <s v="23/04/19 12.00.00.0000"/>
    <d v="2019-04-15T18:37:38"/>
    <d v="2019-04-23T12:00:00"/>
    <x v="1"/>
    <x v="1"/>
    <x v="0"/>
    <x v="0"/>
    <x v="1"/>
    <d v="1900-01-05T17:46:12"/>
    <x v="3"/>
    <s v="Non"/>
  </r>
  <r>
    <x v="474"/>
    <x v="18"/>
    <s v="CLI00049"/>
    <x v="7"/>
    <s v="PLLT"/>
    <s v="15/04/19 18.39.13.0000"/>
    <s v="23/04/19 12.00.00.0000"/>
    <d v="2019-04-15T18:39:13"/>
    <d v="2019-04-23T12:00:00"/>
    <x v="1"/>
    <x v="1"/>
    <x v="3"/>
    <x v="4"/>
    <x v="1"/>
    <d v="1900-01-05T17:46:12"/>
    <x v="3"/>
    <s v="Non"/>
  </r>
  <r>
    <x v="488"/>
    <x v="18"/>
    <s v="CLI00005"/>
    <x v="15"/>
    <s v="PLLT"/>
    <s v="15/04/19 18.41.30.0000"/>
    <s v="23/04/19 12.00.00.0000"/>
    <d v="2019-04-15T18:41:30"/>
    <d v="2019-04-23T12:00:00"/>
    <x v="1"/>
    <x v="1"/>
    <x v="3"/>
    <x v="5"/>
    <x v="1"/>
    <d v="1900-01-05T17:46:12"/>
    <x v="3"/>
    <s v="Non"/>
  </r>
  <r>
    <x v="885"/>
    <x v="18"/>
    <s v="CLI00018"/>
    <x v="5"/>
    <s v="SCR"/>
    <s v="15/04/19 18.46.36.0000"/>
    <s v="18/04/19 12.00.00.0000"/>
    <d v="2019-04-15T18:46:36"/>
    <d v="2019-04-18T12:00:00"/>
    <x v="7"/>
    <x v="0"/>
    <x v="2"/>
    <x v="2"/>
    <x v="1"/>
    <d v="1899-12-31T17:46:12"/>
    <x v="2"/>
    <s v="Non"/>
  </r>
  <r>
    <x v="774"/>
    <x v="18"/>
    <s v="CLI00018"/>
    <x v="5"/>
    <s v="OGM"/>
    <s v="15/04/19 18.48.24.0000"/>
    <s v="25/04/19 12.00.00.0000"/>
    <d v="2019-04-15T18:48:24"/>
    <d v="2019-04-25T12:00:00"/>
    <x v="0"/>
    <x v="0"/>
    <x v="2"/>
    <x v="2"/>
    <x v="1"/>
    <d v="1900-01-07T17:46:12"/>
    <x v="3"/>
    <s v="Non"/>
  </r>
  <r>
    <x v="963"/>
    <x v="18"/>
    <s v="CLI00091"/>
    <x v="10"/>
    <s v="PLLT"/>
    <s v="15/04/19 18.51.52.0000"/>
    <s v="23/04/19 12.00.00.0000"/>
    <d v="2019-04-15T18:51:52"/>
    <d v="2019-04-23T12:00:00"/>
    <x v="1"/>
    <x v="1"/>
    <x v="3"/>
    <x v="5"/>
    <x v="1"/>
    <d v="1900-01-05T17:46:12"/>
    <x v="3"/>
    <s v="Non"/>
  </r>
  <r>
    <x v="583"/>
    <x v="6"/>
    <s v="CLI00043"/>
    <x v="1"/>
    <s v="PEST"/>
    <s v="15/04/19 18.55.11.0000"/>
    <s v="23/04/19 12.00.00.0000"/>
    <d v="2019-04-15T18:55:11"/>
    <d v="2019-04-23T12:00:00"/>
    <x v="2"/>
    <x v="1"/>
    <x v="0"/>
    <x v="0"/>
    <x v="1"/>
    <d v="1900-01-05T17:46:12"/>
    <x v="3"/>
    <s v="Non"/>
  </r>
  <r>
    <x v="461"/>
    <x v="4"/>
    <s v="CLI00043"/>
    <x v="1"/>
    <s v="PEST"/>
    <s v="15/04/19 18.59.13.0000"/>
    <s v="23/04/19 12.00.00.0000"/>
    <d v="2019-04-15T18:59:13"/>
    <d v="2019-04-23T12:00:00"/>
    <x v="2"/>
    <x v="1"/>
    <x v="0"/>
    <x v="0"/>
    <x v="1"/>
    <d v="1900-01-05T17:46:12"/>
    <x v="3"/>
    <s v="Non"/>
  </r>
  <r>
    <x v="29"/>
    <x v="12"/>
    <s v="CLI00087"/>
    <x v="4"/>
    <s v="NTR"/>
    <s v="15/04/19 19.01.38.0000"/>
    <s v="19/04/19 12.00.00.0000"/>
    <d v="2019-04-15T19:01:38"/>
    <d v="2019-04-19T12:00:00"/>
    <x v="3"/>
    <x v="0"/>
    <x v="2"/>
    <x v="3"/>
    <x v="1"/>
    <d v="1900-01-01T17:46:12"/>
    <x v="3"/>
    <s v="Non"/>
  </r>
  <r>
    <x v="554"/>
    <x v="8"/>
    <s v="CLI00079"/>
    <x v="3"/>
    <s v="PEST"/>
    <s v="15/04/19 19.03.05.0000"/>
    <s v="23/04/19 12.00.00.0000"/>
    <d v="2019-04-15T19:03:05"/>
    <d v="2019-04-23T12:00:00"/>
    <x v="2"/>
    <x v="1"/>
    <x v="2"/>
    <x v="2"/>
    <x v="1"/>
    <d v="1900-01-05T17:46:12"/>
    <x v="3"/>
    <s v="Non"/>
  </r>
  <r>
    <x v="448"/>
    <x v="3"/>
    <s v="CLI00010"/>
    <x v="2"/>
    <s v="PEST"/>
    <s v="15/04/19 19.06.24.0000"/>
    <s v="23/04/19 12.00.00.0000"/>
    <d v="2019-04-15T19:06:24"/>
    <d v="2019-04-23T12:00:00"/>
    <x v="2"/>
    <x v="1"/>
    <x v="1"/>
    <x v="1"/>
    <x v="1"/>
    <d v="1900-01-05T17:46:12"/>
    <x v="3"/>
    <s v="Non"/>
  </r>
  <r>
    <x v="16"/>
    <x v="3"/>
    <s v="CLI00010"/>
    <x v="2"/>
    <s v="NTR"/>
    <s v="15/04/19 19.09.14.0000"/>
    <s v="19/04/19 12.00.00.0000"/>
    <d v="2019-04-15T19:09:14"/>
    <d v="2019-04-19T12:00:00"/>
    <x v="3"/>
    <x v="0"/>
    <x v="1"/>
    <x v="1"/>
    <x v="1"/>
    <d v="1900-01-01T17:46:12"/>
    <x v="3"/>
    <s v="Non"/>
  </r>
  <r>
    <x v="964"/>
    <x v="7"/>
    <s v="CLI00021"/>
    <x v="0"/>
    <s v="PLLT"/>
    <s v="15/04/19 19.10.21.0000"/>
    <s v="23/04/19 12.00.00.0000"/>
    <d v="2019-04-15T19:10:21"/>
    <d v="2019-04-23T12:00:00"/>
    <x v="1"/>
    <x v="1"/>
    <x v="0"/>
    <x v="0"/>
    <x v="1"/>
    <d v="1900-01-05T17:46:12"/>
    <x v="3"/>
    <s v="Non"/>
  </r>
  <r>
    <x v="704"/>
    <x v="18"/>
    <s v="CLI00018"/>
    <x v="5"/>
    <s v="PEST"/>
    <s v="15/04/19 19.13.24.0000"/>
    <s v="23/04/19 12.00.00.0000"/>
    <d v="2019-04-15T19:13:24"/>
    <d v="2019-04-23T12:00:00"/>
    <x v="2"/>
    <x v="1"/>
    <x v="2"/>
    <x v="2"/>
    <x v="1"/>
    <d v="1900-01-05T17:46:12"/>
    <x v="3"/>
    <s v="Non"/>
  </r>
  <r>
    <x v="348"/>
    <x v="6"/>
    <s v="CLI00021"/>
    <x v="0"/>
    <s v="PLLT"/>
    <s v="15/04/19 19.15.00.0000"/>
    <s v="23/04/19 12.00.00.0000"/>
    <d v="2019-04-15T19:15:00"/>
    <d v="2019-04-23T12:00:00"/>
    <x v="1"/>
    <x v="1"/>
    <x v="0"/>
    <x v="0"/>
    <x v="1"/>
    <d v="1900-01-05T17:46:12"/>
    <x v="3"/>
    <s v="Non"/>
  </r>
  <r>
    <x v="505"/>
    <x v="8"/>
    <s v="CLI00079"/>
    <x v="3"/>
    <s v="PEST"/>
    <s v="15/04/19 19.18.56.0000"/>
    <s v="23/04/19 12.00.00.0000"/>
    <d v="2019-04-15T19:18:56"/>
    <d v="2019-04-23T12:00:00"/>
    <x v="2"/>
    <x v="1"/>
    <x v="2"/>
    <x v="2"/>
    <x v="1"/>
    <d v="1900-01-05T17:46:12"/>
    <x v="3"/>
    <s v="Non"/>
  </r>
  <r>
    <x v="787"/>
    <x v="3"/>
    <s v="CLI00043"/>
    <x v="1"/>
    <s v="SCR"/>
    <s v="15/04/19 19.20.36.0000"/>
    <s v="18/04/19 12.00.00.0000"/>
    <d v="2019-04-15T19:20:36"/>
    <d v="2019-04-18T12:00:00"/>
    <x v="7"/>
    <x v="0"/>
    <x v="0"/>
    <x v="0"/>
    <x v="1"/>
    <d v="1899-12-31T17:46:12"/>
    <x v="2"/>
    <s v="Non"/>
  </r>
  <r>
    <x v="650"/>
    <x v="10"/>
    <s v="CLI00049"/>
    <x v="7"/>
    <s v="OGM"/>
    <s v="15/04/19 19.22.49.0000"/>
    <s v="25/04/19 12.00.00.0000"/>
    <d v="2019-04-15T19:22:49"/>
    <d v="2019-04-25T12:00:00"/>
    <x v="0"/>
    <x v="0"/>
    <x v="3"/>
    <x v="4"/>
    <x v="1"/>
    <d v="1900-01-07T17:46:12"/>
    <x v="3"/>
    <s v="Non"/>
  </r>
  <r>
    <x v="886"/>
    <x v="18"/>
    <s v="CLI00009"/>
    <x v="8"/>
    <s v="MTX"/>
    <s v="15/04/19 19.26.45.0000"/>
    <s v="16/04/19 12.00.00.0000"/>
    <d v="2019-04-15T19:26:45"/>
    <d v="2019-04-16T12:00:00"/>
    <x v="5"/>
    <x v="2"/>
    <x v="3"/>
    <x v="4"/>
    <x v="0"/>
    <d v="1899-12-30T00:00:00"/>
    <x v="0"/>
    <s v="Non"/>
  </r>
  <r>
    <x v="580"/>
    <x v="23"/>
    <s v="CLI00007"/>
    <x v="14"/>
    <s v="PEST"/>
    <s v="15/04/19 19.27.05.0000"/>
    <s v="23/04/19 12.00.00.0000"/>
    <d v="2019-04-15T19:27:05"/>
    <d v="2019-04-23T12:00:00"/>
    <x v="2"/>
    <x v="1"/>
    <x v="2"/>
    <x v="3"/>
    <x v="1"/>
    <d v="1900-01-05T17:46:12"/>
    <x v="3"/>
    <s v="Non"/>
  </r>
  <r>
    <x v="354"/>
    <x v="23"/>
    <s v="CLI00007"/>
    <x v="14"/>
    <s v="SCR"/>
    <s v="15/04/19 19.31.43.0000"/>
    <s v="18/04/19 12.00.00.0000"/>
    <d v="2019-04-15T19:31:43"/>
    <d v="2019-04-18T12:00:00"/>
    <x v="7"/>
    <x v="0"/>
    <x v="2"/>
    <x v="3"/>
    <x v="1"/>
    <d v="1899-12-31T17:46:12"/>
    <x v="2"/>
    <s v="Non"/>
  </r>
  <r>
    <x v="202"/>
    <x v="16"/>
    <s v="CLI00021"/>
    <x v="0"/>
    <s v="BACT"/>
    <s v="15/04/19 19.32.15.0000"/>
    <s v="18/04/19 12.00.00.0000"/>
    <d v="2019-04-15T19:32:15"/>
    <d v="2019-04-18T12:00:00"/>
    <x v="6"/>
    <x v="3"/>
    <x v="0"/>
    <x v="0"/>
    <x v="1"/>
    <d v="1899-12-31T17:46:12"/>
    <x v="2"/>
    <s v="Non"/>
  </r>
  <r>
    <x v="165"/>
    <x v="5"/>
    <s v="CLI00018"/>
    <x v="5"/>
    <s v="PEST"/>
    <s v="15/04/19 19.35.40.0000"/>
    <s v="23/04/19 12.00.00.0000"/>
    <d v="2019-04-15T19:35:40"/>
    <d v="2019-04-23T12:00:00"/>
    <x v="2"/>
    <x v="1"/>
    <x v="2"/>
    <x v="2"/>
    <x v="1"/>
    <d v="1900-01-05T17:46:12"/>
    <x v="3"/>
    <s v="Non"/>
  </r>
  <r>
    <x v="205"/>
    <x v="3"/>
    <s v="CLI00079"/>
    <x v="3"/>
    <s v="PLLT"/>
    <s v="15/04/19 19.36.02.0000"/>
    <s v="23/04/19 12.00.00.0000"/>
    <d v="2019-04-15T19:36:02"/>
    <d v="2019-04-23T12:00:00"/>
    <x v="1"/>
    <x v="1"/>
    <x v="2"/>
    <x v="2"/>
    <x v="1"/>
    <d v="1900-01-05T17:46:12"/>
    <x v="3"/>
    <s v="Non"/>
  </r>
  <r>
    <x v="355"/>
    <x v="7"/>
    <s v="CLI00021"/>
    <x v="0"/>
    <s v="PEST"/>
    <s v="15/04/19 19.36.07.0000"/>
    <s v="23/04/19 12.00.00.0000"/>
    <d v="2019-04-15T19:36:07"/>
    <d v="2019-04-23T12:00:00"/>
    <x v="2"/>
    <x v="1"/>
    <x v="0"/>
    <x v="0"/>
    <x v="1"/>
    <d v="1900-01-05T17:46:12"/>
    <x v="3"/>
    <s v="Non"/>
  </r>
  <r>
    <x v="755"/>
    <x v="13"/>
    <s v="CLI00018"/>
    <x v="5"/>
    <s v="PEST"/>
    <s v="15/04/19 19.39.16.0000"/>
    <s v="23/04/19 12.00.00.0000"/>
    <d v="2019-04-15T19:39:16"/>
    <d v="2019-04-23T12:00:00"/>
    <x v="2"/>
    <x v="1"/>
    <x v="2"/>
    <x v="2"/>
    <x v="1"/>
    <d v="1900-01-05T17:46:12"/>
    <x v="3"/>
    <s v="Non"/>
  </r>
  <r>
    <x v="965"/>
    <x v="12"/>
    <s v="CLI00009"/>
    <x v="8"/>
    <s v="PEST"/>
    <s v="15/04/19 19.43.49.0000"/>
    <s v="23/04/19 12.00.00.0000"/>
    <d v="2019-04-15T19:43:49"/>
    <d v="2019-04-23T12:00:00"/>
    <x v="2"/>
    <x v="1"/>
    <x v="3"/>
    <x v="4"/>
    <x v="1"/>
    <d v="1900-01-05T17:46:12"/>
    <x v="3"/>
    <s v="Non"/>
  </r>
  <r>
    <x v="243"/>
    <x v="13"/>
    <s v="CLI00018"/>
    <x v="5"/>
    <s v="PEST"/>
    <s v="15/04/19 19.45.06.0000"/>
    <s v="23/04/19 12.00.00.0000"/>
    <d v="2019-04-15T19:45:06"/>
    <d v="2019-04-23T12:00:00"/>
    <x v="2"/>
    <x v="1"/>
    <x v="2"/>
    <x v="2"/>
    <x v="1"/>
    <d v="1900-01-05T17:46:12"/>
    <x v="3"/>
    <s v="Non"/>
  </r>
  <r>
    <x v="966"/>
    <x v="18"/>
    <s v="CLI00018"/>
    <x v="5"/>
    <s v="PEST"/>
    <s v="15/04/19 19.45.51.0000"/>
    <s v="23/04/19 12.00.00.0000"/>
    <d v="2019-04-15T19:45:51"/>
    <d v="2019-04-23T12:00:00"/>
    <x v="2"/>
    <x v="1"/>
    <x v="2"/>
    <x v="2"/>
    <x v="1"/>
    <d v="1900-01-05T17:46:12"/>
    <x v="3"/>
    <s v="Non"/>
  </r>
  <r>
    <x v="426"/>
    <x v="3"/>
    <s v="CLI00087"/>
    <x v="4"/>
    <s v="PEST"/>
    <s v="15/04/19 19.51.31.0000"/>
    <s v="23/04/19 12.00.00.0000"/>
    <d v="2019-04-15T19:51:31"/>
    <d v="2019-04-23T12:00:00"/>
    <x v="2"/>
    <x v="1"/>
    <x v="2"/>
    <x v="3"/>
    <x v="1"/>
    <d v="1900-01-05T17:46:12"/>
    <x v="3"/>
    <s v="Non"/>
  </r>
  <r>
    <x v="967"/>
    <x v="8"/>
    <s v="CLI00049"/>
    <x v="7"/>
    <s v="PEST"/>
    <s v="15/04/19 19.53.41.0000"/>
    <s v="23/04/19 12.00.00.0000"/>
    <d v="2019-04-15T19:53:41"/>
    <d v="2019-04-23T12:00:00"/>
    <x v="2"/>
    <x v="1"/>
    <x v="3"/>
    <x v="4"/>
    <x v="1"/>
    <d v="1900-01-05T17:46:12"/>
    <x v="3"/>
    <s v="Non"/>
  </r>
  <r>
    <x v="12"/>
    <x v="5"/>
    <s v="CLI00018"/>
    <x v="5"/>
    <s v="PEST"/>
    <s v="15/04/19 19.53.45.0000"/>
    <s v="23/04/19 12.00.00.0000"/>
    <d v="2019-04-15T19:53:45"/>
    <d v="2019-04-23T12:00:00"/>
    <x v="2"/>
    <x v="1"/>
    <x v="2"/>
    <x v="2"/>
    <x v="1"/>
    <d v="1900-01-05T17:46:12"/>
    <x v="3"/>
    <s v="Non"/>
  </r>
  <r>
    <x v="196"/>
    <x v="1"/>
    <s v="CLI00083"/>
    <x v="11"/>
    <s v="PEST"/>
    <s v="15/04/19 19.53.59.0000"/>
    <s v="23/04/19 12.00.00.0000"/>
    <d v="2019-04-15T19:53:59"/>
    <d v="2019-04-23T12:00:00"/>
    <x v="2"/>
    <x v="1"/>
    <x v="2"/>
    <x v="2"/>
    <x v="1"/>
    <d v="1900-01-05T17:46:12"/>
    <x v="3"/>
    <s v="Non"/>
  </r>
  <r>
    <x v="342"/>
    <x v="4"/>
    <s v="CLI00021"/>
    <x v="0"/>
    <s v="PEST"/>
    <s v="15/04/19 19.58.39.0000"/>
    <s v="23/04/19 12.00.00.0000"/>
    <d v="2019-04-15T19:58:39"/>
    <d v="2019-04-23T12:00:00"/>
    <x v="2"/>
    <x v="1"/>
    <x v="0"/>
    <x v="0"/>
    <x v="1"/>
    <d v="1900-01-05T17:46:12"/>
    <x v="3"/>
    <s v="Non"/>
  </r>
  <r>
    <x v="888"/>
    <x v="4"/>
    <s v="CLI00049"/>
    <x v="7"/>
    <s v="PLLT"/>
    <s v="15/04/19 20.03.18.0000"/>
    <s v="23/04/19 12.00.00.0000"/>
    <d v="2019-04-15T20:03:18"/>
    <d v="2019-04-23T12:00:00"/>
    <x v="1"/>
    <x v="1"/>
    <x v="3"/>
    <x v="4"/>
    <x v="1"/>
    <d v="1900-01-05T17:46:12"/>
    <x v="3"/>
    <s v="Non"/>
  </r>
  <r>
    <x v="82"/>
    <x v="18"/>
    <s v="CLI00078"/>
    <x v="12"/>
    <s v="PEST"/>
    <s v="15/04/19 20.10.59.0000"/>
    <s v="23/04/19 12.00.00.0000"/>
    <d v="2019-04-15T20:10:59"/>
    <d v="2019-04-23T12:00:00"/>
    <x v="2"/>
    <x v="1"/>
    <x v="2"/>
    <x v="0"/>
    <x v="1"/>
    <d v="1900-01-05T17:46:12"/>
    <x v="3"/>
    <s v="Non"/>
  </r>
  <r>
    <x v="231"/>
    <x v="12"/>
    <s v="CLI00087"/>
    <x v="4"/>
    <s v="PEST"/>
    <s v="15/04/19 20.11.27.0000"/>
    <s v="23/04/19 12.00.00.0000"/>
    <d v="2019-04-15T20:11:27"/>
    <d v="2019-04-23T12:00:00"/>
    <x v="2"/>
    <x v="1"/>
    <x v="2"/>
    <x v="3"/>
    <x v="1"/>
    <d v="1900-01-05T17:46:12"/>
    <x v="3"/>
    <s v="Non"/>
  </r>
  <r>
    <x v="466"/>
    <x v="3"/>
    <s v="CLI00010"/>
    <x v="2"/>
    <s v="PEST"/>
    <s v="15/04/19 20.14.12.0000"/>
    <s v="23/04/19 12.00.00.0000"/>
    <d v="2019-04-15T20:14:12"/>
    <d v="2019-04-23T12:00:00"/>
    <x v="2"/>
    <x v="1"/>
    <x v="1"/>
    <x v="1"/>
    <x v="1"/>
    <d v="1900-01-05T17:46:12"/>
    <x v="3"/>
    <s v="Non"/>
  </r>
  <r>
    <x v="968"/>
    <x v="3"/>
    <s v="CLI00018"/>
    <x v="5"/>
    <s v="PEST"/>
    <s v="15/04/19 20.17.52.0000"/>
    <s v="23/04/19 12.00.00.0000"/>
    <d v="2019-04-15T20:17:52"/>
    <d v="2019-04-23T12:00:00"/>
    <x v="2"/>
    <x v="1"/>
    <x v="2"/>
    <x v="2"/>
    <x v="1"/>
    <d v="1900-01-05T17:46:12"/>
    <x v="3"/>
    <s v="Non"/>
  </r>
  <r>
    <x v="212"/>
    <x v="3"/>
    <s v="CLI00043"/>
    <x v="1"/>
    <s v="PLLT"/>
    <s v="15/04/19 20.20.30.0000"/>
    <s v="23/04/19 12.00.00.0000"/>
    <d v="2019-04-15T20:20:30"/>
    <d v="2019-04-23T12:00:00"/>
    <x v="1"/>
    <x v="1"/>
    <x v="0"/>
    <x v="0"/>
    <x v="1"/>
    <d v="1900-01-05T17:46:12"/>
    <x v="3"/>
    <s v="Non"/>
  </r>
  <r>
    <x v="108"/>
    <x v="6"/>
    <s v="CLI00079"/>
    <x v="3"/>
    <s v="PEST"/>
    <s v="15/04/19 20.22.57.0000"/>
    <s v="23/04/19 12.00.00.0000"/>
    <d v="2019-04-15T20:22:57"/>
    <d v="2019-04-23T12:00:00"/>
    <x v="2"/>
    <x v="1"/>
    <x v="2"/>
    <x v="2"/>
    <x v="1"/>
    <d v="1900-01-05T17:46:12"/>
    <x v="3"/>
    <s v="Non"/>
  </r>
  <r>
    <x v="375"/>
    <x v="6"/>
    <s v="CLI00021"/>
    <x v="0"/>
    <s v="PEST"/>
    <s v="15/04/19 20.26.17.0000"/>
    <s v="23/04/19 12.00.00.0000"/>
    <d v="2019-04-15T20:26:17"/>
    <d v="2019-04-23T12:00:00"/>
    <x v="2"/>
    <x v="1"/>
    <x v="0"/>
    <x v="0"/>
    <x v="1"/>
    <d v="1900-01-05T17:46:12"/>
    <x v="3"/>
    <s v="Non"/>
  </r>
  <r>
    <x v="144"/>
    <x v="3"/>
    <s v="CLI00010"/>
    <x v="2"/>
    <s v="BACT"/>
    <s v="15/04/19 20.29.12.0000"/>
    <s v="18/04/19 12.00.00.0000"/>
    <d v="2019-04-15T20:29:12"/>
    <d v="2019-04-18T12:00:00"/>
    <x v="6"/>
    <x v="3"/>
    <x v="1"/>
    <x v="1"/>
    <x v="1"/>
    <d v="1899-12-31T17:46:12"/>
    <x v="2"/>
    <s v="Non"/>
  </r>
  <r>
    <x v="969"/>
    <x v="7"/>
    <s v="CLI00021"/>
    <x v="0"/>
    <s v="PEST"/>
    <s v="15/04/19 20.30.09.0000"/>
    <s v="23/04/19 12.00.00.0000"/>
    <d v="2019-04-15T20:30:09"/>
    <d v="2019-04-23T12:00:00"/>
    <x v="2"/>
    <x v="1"/>
    <x v="0"/>
    <x v="0"/>
    <x v="1"/>
    <d v="1900-01-05T17:46:12"/>
    <x v="3"/>
    <s v="Non"/>
  </r>
  <r>
    <x v="234"/>
    <x v="18"/>
    <s v="CLI00091"/>
    <x v="10"/>
    <s v="PLLT"/>
    <s v="15/04/19 20.30.25.0000"/>
    <s v="23/04/19 12.00.00.0000"/>
    <d v="2019-04-15T20:30:25"/>
    <d v="2019-04-23T12:00:00"/>
    <x v="1"/>
    <x v="1"/>
    <x v="3"/>
    <x v="5"/>
    <x v="1"/>
    <d v="1900-01-05T17:46:12"/>
    <x v="3"/>
    <s v="Non"/>
  </r>
  <r>
    <x v="970"/>
    <x v="5"/>
    <s v="CLI00049"/>
    <x v="7"/>
    <s v="PEST"/>
    <s v="15/04/19 20.30.51.0000"/>
    <s v="23/04/19 12.00.00.0000"/>
    <d v="2019-04-15T20:30:51"/>
    <d v="2019-04-23T12:00:00"/>
    <x v="2"/>
    <x v="1"/>
    <x v="3"/>
    <x v="4"/>
    <x v="1"/>
    <d v="1900-01-05T17:46:12"/>
    <x v="3"/>
    <s v="Non"/>
  </r>
  <r>
    <x v="28"/>
    <x v="12"/>
    <s v="CLI00021"/>
    <x v="0"/>
    <s v="PEST"/>
    <s v="15/04/19 20.33.30.0000"/>
    <s v="23/04/19 12.00.00.0000"/>
    <d v="2019-04-15T20:33:30"/>
    <d v="2019-04-23T12:00:00"/>
    <x v="2"/>
    <x v="1"/>
    <x v="0"/>
    <x v="0"/>
    <x v="1"/>
    <d v="1900-01-05T17:46:12"/>
    <x v="3"/>
    <s v="Non"/>
  </r>
  <r>
    <x v="971"/>
    <x v="3"/>
    <s v="CLI00083"/>
    <x v="11"/>
    <s v="NTR"/>
    <s v="15/04/19 20.35.11.0000"/>
    <s v="19/04/19 12.00.00.0000"/>
    <d v="2019-04-15T20:35:11"/>
    <d v="2019-04-19T12:00:00"/>
    <x v="3"/>
    <x v="0"/>
    <x v="2"/>
    <x v="2"/>
    <x v="1"/>
    <d v="1900-01-01T17:46:12"/>
    <x v="3"/>
    <s v="Non"/>
  </r>
  <r>
    <x v="464"/>
    <x v="3"/>
    <s v="CLI00021"/>
    <x v="0"/>
    <s v="NTR"/>
    <s v="15/04/19 20.36.28.0000"/>
    <s v="19/04/19 12.00.00.0000"/>
    <d v="2019-04-15T20:36:28"/>
    <d v="2019-04-19T12:00:00"/>
    <x v="3"/>
    <x v="0"/>
    <x v="0"/>
    <x v="0"/>
    <x v="1"/>
    <d v="1900-01-01T17:46:12"/>
    <x v="3"/>
    <s v="Non"/>
  </r>
  <r>
    <x v="350"/>
    <x v="3"/>
    <s v="CLI00079"/>
    <x v="3"/>
    <s v="PEST"/>
    <s v="15/04/19 20.37.02.0000"/>
    <s v="23/04/19 12.00.00.0000"/>
    <d v="2019-04-15T20:37:02"/>
    <d v="2019-04-23T12:00:00"/>
    <x v="2"/>
    <x v="1"/>
    <x v="2"/>
    <x v="2"/>
    <x v="1"/>
    <d v="1900-01-05T17:46:12"/>
    <x v="3"/>
    <s v="Non"/>
  </r>
  <r>
    <x v="253"/>
    <x v="3"/>
    <s v="CLI00079"/>
    <x v="3"/>
    <s v="NTR"/>
    <s v="15/04/19 20.38.34.0000"/>
    <s v="19/04/19 12.00.00.0000"/>
    <d v="2019-04-15T20:38:34"/>
    <d v="2019-04-19T12:00:00"/>
    <x v="3"/>
    <x v="0"/>
    <x v="2"/>
    <x v="2"/>
    <x v="1"/>
    <d v="1900-01-01T17:46:12"/>
    <x v="3"/>
    <s v="Non"/>
  </r>
  <r>
    <x v="621"/>
    <x v="3"/>
    <s v="CLI00020"/>
    <x v="6"/>
    <s v="PEST"/>
    <s v="15/04/19 20.45.39.0000"/>
    <s v="23/04/19 12.00.00.0000"/>
    <d v="2019-04-15T20:45:39"/>
    <d v="2019-04-23T12:00:00"/>
    <x v="2"/>
    <x v="1"/>
    <x v="2"/>
    <x v="2"/>
    <x v="1"/>
    <d v="1900-01-05T17:46:12"/>
    <x v="3"/>
    <s v="Non"/>
  </r>
  <r>
    <x v="241"/>
    <x v="6"/>
    <s v="CLI00079"/>
    <x v="3"/>
    <s v="PEST"/>
    <s v="15/04/19 20.47.35.0000"/>
    <s v="23/04/19 12.00.00.0000"/>
    <d v="2019-04-15T20:47:35"/>
    <d v="2019-04-23T12:00:00"/>
    <x v="2"/>
    <x v="1"/>
    <x v="2"/>
    <x v="2"/>
    <x v="1"/>
    <d v="1900-01-05T17:46:12"/>
    <x v="3"/>
    <s v="Non"/>
  </r>
  <r>
    <x v="194"/>
    <x v="0"/>
    <s v="CLI00079"/>
    <x v="3"/>
    <s v="PEST"/>
    <s v="15/04/19 20.53.31.0000"/>
    <s v="23/04/19 12.00.00.0000"/>
    <d v="2019-04-15T20:53:31"/>
    <d v="2019-04-23T12:00:00"/>
    <x v="2"/>
    <x v="1"/>
    <x v="2"/>
    <x v="2"/>
    <x v="1"/>
    <d v="1900-01-05T17:46:12"/>
    <x v="3"/>
    <s v="Non"/>
  </r>
  <r>
    <x v="972"/>
    <x v="13"/>
    <s v="CLI00034"/>
    <x v="13"/>
    <s v="PLLT"/>
    <s v="15/04/19 20.55.16.0000"/>
    <s v="23/04/19 12.00.00.0000"/>
    <d v="2019-04-15T20:55:16"/>
    <d v="2019-04-23T12:00:00"/>
    <x v="1"/>
    <x v="1"/>
    <x v="3"/>
    <x v="4"/>
    <x v="1"/>
    <d v="1900-01-05T17:46:12"/>
    <x v="3"/>
    <s v="Non"/>
  </r>
  <r>
    <x v="328"/>
    <x v="6"/>
    <s v="CLI00079"/>
    <x v="3"/>
    <s v="PEST"/>
    <s v="15/04/19 20.55.32.0000"/>
    <s v="23/04/19 12.00.00.0000"/>
    <d v="2019-04-15T20:55:32"/>
    <d v="2019-04-23T12:00:00"/>
    <x v="2"/>
    <x v="1"/>
    <x v="2"/>
    <x v="2"/>
    <x v="1"/>
    <d v="1900-01-05T17:46:12"/>
    <x v="3"/>
    <s v="Non"/>
  </r>
  <r>
    <x v="346"/>
    <x v="3"/>
    <s v="CLI00021"/>
    <x v="0"/>
    <s v="MTX"/>
    <s v="16/04/19 06.43.52.0000"/>
    <s v="17/04/19 12.00.00.0000"/>
    <d v="2019-04-16T06:43:52"/>
    <d v="2019-04-17T12:00:00"/>
    <x v="5"/>
    <x v="2"/>
    <x v="0"/>
    <x v="0"/>
    <x v="1"/>
    <d v="1899-12-30T17:46:12"/>
    <x v="1"/>
    <s v="Non"/>
  </r>
  <r>
    <x v="973"/>
    <x v="3"/>
    <s v="CLI00020"/>
    <x v="6"/>
    <s v="MTX"/>
    <s v="16/04/19 06.45.11.0000"/>
    <s v="17/04/19 12.00.00.0000"/>
    <d v="2019-04-16T06:45:11"/>
    <d v="2019-04-17T12:00:00"/>
    <x v="5"/>
    <x v="2"/>
    <x v="2"/>
    <x v="2"/>
    <x v="1"/>
    <d v="1899-12-30T17:46:12"/>
    <x v="1"/>
    <s v="Non"/>
  </r>
  <r>
    <x v="171"/>
    <x v="6"/>
    <s v="CLI00083"/>
    <x v="11"/>
    <s v="MTX"/>
    <s v="16/04/19 06.46.15.0000"/>
    <s v="17/04/19 12.00.00.0000"/>
    <d v="2019-04-16T06:46:15"/>
    <d v="2019-04-17T12:00:00"/>
    <x v="5"/>
    <x v="2"/>
    <x v="2"/>
    <x v="2"/>
    <x v="1"/>
    <d v="1899-12-30T17:46:12"/>
    <x v="1"/>
    <s v="Non"/>
  </r>
  <r>
    <x v="606"/>
    <x v="3"/>
    <s v="CLI00083"/>
    <x v="11"/>
    <s v="MTX"/>
    <s v="16/04/19 06.47.08.0000"/>
    <s v="17/04/19 12.00.00.0000"/>
    <d v="2019-04-16T06:47:08"/>
    <d v="2019-04-17T12:00:00"/>
    <x v="5"/>
    <x v="2"/>
    <x v="2"/>
    <x v="2"/>
    <x v="1"/>
    <d v="1899-12-30T17:46:12"/>
    <x v="1"/>
    <s v="Non"/>
  </r>
  <r>
    <x v="701"/>
    <x v="7"/>
    <s v="CLI00021"/>
    <x v="0"/>
    <s v="MTX"/>
    <s v="16/04/19 06.48.05.0000"/>
    <s v="17/04/19 12.00.00.0000"/>
    <d v="2019-04-16T06:48:05"/>
    <d v="2019-04-17T12:00:00"/>
    <x v="5"/>
    <x v="2"/>
    <x v="0"/>
    <x v="0"/>
    <x v="1"/>
    <d v="1899-12-30T17:46:12"/>
    <x v="1"/>
    <s v="Non"/>
  </r>
  <r>
    <x v="286"/>
    <x v="6"/>
    <s v="CLI00043"/>
    <x v="1"/>
    <s v="NTR"/>
    <s v="16/04/19 06.49.46.0000"/>
    <s v="19/04/19 12.00.00.0000"/>
    <d v="2019-04-16T06:49:46"/>
    <d v="2019-04-19T12:00:00"/>
    <x v="3"/>
    <x v="0"/>
    <x v="0"/>
    <x v="0"/>
    <x v="1"/>
    <d v="1900-01-01T17:46:12"/>
    <x v="3"/>
    <s v="Non"/>
  </r>
  <r>
    <x v="974"/>
    <x v="18"/>
    <s v="CLI00049"/>
    <x v="7"/>
    <s v="MTX"/>
    <s v="16/04/19 06.51.01.0000"/>
    <s v="17/04/19 12.00.00.0000"/>
    <d v="2019-04-16T06:51:01"/>
    <d v="2019-04-17T12:00:00"/>
    <x v="5"/>
    <x v="2"/>
    <x v="3"/>
    <x v="4"/>
    <x v="1"/>
    <d v="1899-12-30T17:46:12"/>
    <x v="1"/>
    <s v="Non"/>
  </r>
  <r>
    <x v="357"/>
    <x v="6"/>
    <s v="CLI00010"/>
    <x v="2"/>
    <s v="OGM"/>
    <s v="16/04/19 06.51.56.0000"/>
    <s v="25/04/19 12.00.00.0000"/>
    <d v="2019-04-16T06:51:56"/>
    <d v="2019-04-25T12:00:00"/>
    <x v="0"/>
    <x v="0"/>
    <x v="1"/>
    <x v="1"/>
    <x v="1"/>
    <d v="1900-01-07T17:46:12"/>
    <x v="3"/>
    <s v="Non"/>
  </r>
  <r>
    <x v="430"/>
    <x v="8"/>
    <s v="CLI00010"/>
    <x v="2"/>
    <s v="MTX"/>
    <s v="16/04/19 06.52.12.0000"/>
    <s v="17/04/19 12.00.00.0000"/>
    <d v="2019-04-16T06:52:12"/>
    <d v="2019-04-17T12:00:00"/>
    <x v="5"/>
    <x v="2"/>
    <x v="1"/>
    <x v="1"/>
    <x v="1"/>
    <d v="1899-12-30T17:46:12"/>
    <x v="1"/>
    <s v="Non"/>
  </r>
  <r>
    <x v="144"/>
    <x v="6"/>
    <s v="CLI00010"/>
    <x v="2"/>
    <s v="OGM"/>
    <s v="16/04/19 06.52.14.0000"/>
    <s v="25/04/19 12.00.00.0000"/>
    <d v="2019-04-16T06:52:14"/>
    <d v="2019-04-25T12:00:00"/>
    <x v="0"/>
    <x v="0"/>
    <x v="1"/>
    <x v="1"/>
    <x v="1"/>
    <d v="1900-01-07T17:46:12"/>
    <x v="3"/>
    <s v="Non"/>
  </r>
  <r>
    <x v="975"/>
    <x v="18"/>
    <s v="CLI00078"/>
    <x v="12"/>
    <s v="PLLT"/>
    <s v="16/04/19 06.52.52.0000"/>
    <s v="23/04/19 12.00.00.0000"/>
    <d v="2019-04-16T06:52:52"/>
    <d v="2019-04-23T12:00:00"/>
    <x v="1"/>
    <x v="1"/>
    <x v="2"/>
    <x v="0"/>
    <x v="1"/>
    <d v="1900-01-05T17:46:12"/>
    <x v="3"/>
    <s v="Non"/>
  </r>
  <r>
    <x v="703"/>
    <x v="0"/>
    <s v="CLI00010"/>
    <x v="2"/>
    <s v="PLLT"/>
    <s v="16/04/19 06.53.09.0000"/>
    <s v="23/04/19 12.00.00.0000"/>
    <d v="2019-04-16T06:53:09"/>
    <d v="2019-04-23T12:00:00"/>
    <x v="1"/>
    <x v="1"/>
    <x v="1"/>
    <x v="1"/>
    <x v="1"/>
    <d v="1900-01-05T17:46:12"/>
    <x v="3"/>
    <s v="Non"/>
  </r>
  <r>
    <x v="878"/>
    <x v="3"/>
    <s v="CLI00083"/>
    <x v="11"/>
    <s v="SCR"/>
    <s v="16/04/19 06.53.12.0000"/>
    <s v="18/04/19 12.00.00.0000"/>
    <d v="2019-04-16T06:53:12"/>
    <d v="2019-04-18T12:00:00"/>
    <x v="7"/>
    <x v="0"/>
    <x v="2"/>
    <x v="2"/>
    <x v="1"/>
    <d v="1899-12-31T17:46:12"/>
    <x v="2"/>
    <s v="Non"/>
  </r>
  <r>
    <x v="272"/>
    <x v="3"/>
    <s v="CLI00043"/>
    <x v="1"/>
    <s v="SCR"/>
    <s v="16/04/19 06.53.29.0000"/>
    <s v="18/04/19 12.00.00.0000"/>
    <d v="2019-04-16T06:53:29"/>
    <d v="2019-04-18T12:00:00"/>
    <x v="7"/>
    <x v="0"/>
    <x v="0"/>
    <x v="0"/>
    <x v="1"/>
    <d v="1899-12-31T17:46:12"/>
    <x v="2"/>
    <s v="Non"/>
  </r>
  <r>
    <x v="976"/>
    <x v="19"/>
    <s v="CLI00007"/>
    <x v="14"/>
    <s v="PLLT"/>
    <s v="16/04/19 06.53.34.0000"/>
    <s v="23/04/19 12.00.00.0000"/>
    <d v="2019-04-16T06:53:34"/>
    <d v="2019-04-23T12:00:00"/>
    <x v="1"/>
    <x v="1"/>
    <x v="2"/>
    <x v="3"/>
    <x v="1"/>
    <d v="1900-01-05T17:46:12"/>
    <x v="3"/>
    <s v="Non"/>
  </r>
  <r>
    <x v="977"/>
    <x v="7"/>
    <s v="CLI00021"/>
    <x v="0"/>
    <s v="OGM"/>
    <s v="16/04/19 06.53.36.0000"/>
    <s v="25/04/19 12.00.00.0000"/>
    <d v="2019-04-16T06:53:36"/>
    <d v="2019-04-25T12:00:00"/>
    <x v="0"/>
    <x v="0"/>
    <x v="0"/>
    <x v="0"/>
    <x v="1"/>
    <d v="1900-01-07T17:46:12"/>
    <x v="3"/>
    <s v="Non"/>
  </r>
  <r>
    <x v="783"/>
    <x v="0"/>
    <s v="CLI00083"/>
    <x v="11"/>
    <s v="PLLT"/>
    <s v="16/04/19 06.54.31.0000"/>
    <s v="23/04/19 12.00.00.0000"/>
    <d v="2019-04-16T06:54:31"/>
    <d v="2019-04-23T12:00:00"/>
    <x v="1"/>
    <x v="1"/>
    <x v="2"/>
    <x v="2"/>
    <x v="1"/>
    <d v="1900-01-05T17:46:12"/>
    <x v="3"/>
    <s v="Non"/>
  </r>
  <r>
    <x v="349"/>
    <x v="12"/>
    <s v="CLI00021"/>
    <x v="0"/>
    <s v="SCR"/>
    <s v="16/04/19 06.54.39.0000"/>
    <s v="18/04/19 12.00.00.0000"/>
    <d v="2019-04-16T06:54:39"/>
    <d v="2019-04-18T12:00:00"/>
    <x v="7"/>
    <x v="0"/>
    <x v="0"/>
    <x v="0"/>
    <x v="1"/>
    <d v="1899-12-31T17:46:12"/>
    <x v="2"/>
    <s v="Non"/>
  </r>
  <r>
    <x v="978"/>
    <x v="12"/>
    <s v="CLI00021"/>
    <x v="0"/>
    <s v="PLLT"/>
    <s v="16/04/19 06.54.47.0000"/>
    <s v="23/04/19 12.00.00.0000"/>
    <d v="2019-04-16T06:54:47"/>
    <d v="2019-04-23T12:00:00"/>
    <x v="1"/>
    <x v="1"/>
    <x v="0"/>
    <x v="0"/>
    <x v="1"/>
    <d v="1900-01-05T17:46:12"/>
    <x v="3"/>
    <s v="Non"/>
  </r>
  <r>
    <x v="46"/>
    <x v="3"/>
    <s v="CLI00021"/>
    <x v="0"/>
    <s v="OGM"/>
    <s v="16/04/19 06.54.48.0000"/>
    <s v="25/04/19 12.00.00.0000"/>
    <d v="2019-04-16T06:54:48"/>
    <d v="2019-04-25T12:00:00"/>
    <x v="0"/>
    <x v="0"/>
    <x v="0"/>
    <x v="0"/>
    <x v="1"/>
    <d v="1900-01-07T17:46:12"/>
    <x v="3"/>
    <s v="Non"/>
  </r>
  <r>
    <x v="979"/>
    <x v="18"/>
    <s v="CLI00040"/>
    <x v="9"/>
    <s v="OGM"/>
    <s v="16/04/19 06.54.52.0000"/>
    <s v="25/04/19 12.00.00.0000"/>
    <d v="2019-04-16T06:54:52"/>
    <d v="2019-04-25T12:00:00"/>
    <x v="0"/>
    <x v="0"/>
    <x v="3"/>
    <x v="5"/>
    <x v="1"/>
    <d v="1900-01-07T17:46:12"/>
    <x v="3"/>
    <s v="Non"/>
  </r>
  <r>
    <x v="360"/>
    <x v="7"/>
    <s v="CLI00021"/>
    <x v="0"/>
    <s v="PLLT"/>
    <s v="16/04/19 06.55.04.0000"/>
    <s v="23/04/19 12.00.00.0000"/>
    <d v="2019-04-16T06:55:04"/>
    <d v="2019-04-23T12:00:00"/>
    <x v="1"/>
    <x v="1"/>
    <x v="0"/>
    <x v="0"/>
    <x v="1"/>
    <d v="1900-01-05T17:46:12"/>
    <x v="3"/>
    <s v="Non"/>
  </r>
  <r>
    <x v="789"/>
    <x v="12"/>
    <s v="CLI00021"/>
    <x v="0"/>
    <s v="NTR"/>
    <s v="16/04/19 06.55.06.0000"/>
    <s v="19/04/19 12.00.00.0000"/>
    <d v="2019-04-16T06:55:06"/>
    <d v="2019-04-19T12:00:00"/>
    <x v="3"/>
    <x v="0"/>
    <x v="0"/>
    <x v="0"/>
    <x v="1"/>
    <d v="1900-01-01T17:46:12"/>
    <x v="3"/>
    <s v="Non"/>
  </r>
  <r>
    <x v="818"/>
    <x v="18"/>
    <s v="CLI00009"/>
    <x v="8"/>
    <s v="NTR"/>
    <s v="16/04/19 06.55.19.0000"/>
    <s v="19/04/19 12.00.00.0000"/>
    <d v="2019-04-16T06:55:19"/>
    <d v="2019-04-19T12:00:00"/>
    <x v="3"/>
    <x v="0"/>
    <x v="3"/>
    <x v="4"/>
    <x v="1"/>
    <d v="1900-01-01T17:46:12"/>
    <x v="3"/>
    <s v="Non"/>
  </r>
  <r>
    <x v="355"/>
    <x v="16"/>
    <s v="CLI00021"/>
    <x v="0"/>
    <s v="PLLT"/>
    <s v="16/04/19 06.55.23.0000"/>
    <s v="23/04/19 12.00.00.0000"/>
    <d v="2019-04-16T06:55:23"/>
    <d v="2019-04-23T12:00:00"/>
    <x v="1"/>
    <x v="1"/>
    <x v="0"/>
    <x v="0"/>
    <x v="1"/>
    <d v="1900-01-05T17:46:12"/>
    <x v="3"/>
    <s v="Non"/>
  </r>
  <r>
    <x v="279"/>
    <x v="12"/>
    <s v="CLI00021"/>
    <x v="0"/>
    <s v="PLLT"/>
    <s v="16/04/19 06.55.33.0000"/>
    <s v="23/04/19 12.00.00.0000"/>
    <d v="2019-04-16T06:55:33"/>
    <d v="2019-04-23T12:00:00"/>
    <x v="1"/>
    <x v="1"/>
    <x v="0"/>
    <x v="0"/>
    <x v="1"/>
    <d v="1900-01-05T17:46:12"/>
    <x v="3"/>
    <s v="Non"/>
  </r>
  <r>
    <x v="980"/>
    <x v="3"/>
    <s v="CLI00079"/>
    <x v="3"/>
    <s v="PLLT"/>
    <s v="16/04/19 06.55.42.0000"/>
    <s v="23/04/19 12.00.00.0000"/>
    <d v="2019-04-16T06:55:42"/>
    <d v="2019-04-23T12:00:00"/>
    <x v="1"/>
    <x v="1"/>
    <x v="2"/>
    <x v="2"/>
    <x v="1"/>
    <d v="1900-01-05T17:46:12"/>
    <x v="3"/>
    <s v="Non"/>
  </r>
  <r>
    <x v="321"/>
    <x v="3"/>
    <s v="CLI00010"/>
    <x v="2"/>
    <s v="PEST"/>
    <s v="16/04/19 06.55.46.0000"/>
    <s v="23/04/19 12.00.00.0000"/>
    <d v="2019-04-16T06:55:46"/>
    <d v="2019-04-23T12:00:00"/>
    <x v="2"/>
    <x v="1"/>
    <x v="1"/>
    <x v="1"/>
    <x v="1"/>
    <d v="1900-01-05T17:46:12"/>
    <x v="3"/>
    <s v="Non"/>
  </r>
  <r>
    <x v="649"/>
    <x v="18"/>
    <s v="CLI00009"/>
    <x v="8"/>
    <s v="OGM"/>
    <s v="16/04/19 06.56.04.0000"/>
    <s v="25/04/19 12.00.00.0000"/>
    <d v="2019-04-16T06:56:04"/>
    <d v="2019-04-25T12:00:00"/>
    <x v="0"/>
    <x v="0"/>
    <x v="3"/>
    <x v="4"/>
    <x v="1"/>
    <d v="1900-01-07T17:46:12"/>
    <x v="3"/>
    <s v="Non"/>
  </r>
  <r>
    <x v="981"/>
    <x v="18"/>
    <s v="CLI00049"/>
    <x v="7"/>
    <s v="PLLT"/>
    <s v="16/04/19 06.56.20.0000"/>
    <s v="23/04/19 12.00.00.0000"/>
    <d v="2019-04-16T06:56:20"/>
    <d v="2019-04-23T12:00:00"/>
    <x v="1"/>
    <x v="1"/>
    <x v="3"/>
    <x v="4"/>
    <x v="1"/>
    <d v="1900-01-05T17:46:12"/>
    <x v="3"/>
    <s v="Non"/>
  </r>
  <r>
    <x v="25"/>
    <x v="3"/>
    <s v="CLI00079"/>
    <x v="3"/>
    <s v="NTR"/>
    <s v="16/04/19 06.56.59.0000"/>
    <s v="19/04/19 12.00.00.0000"/>
    <d v="2019-04-16T06:56:59"/>
    <d v="2019-04-19T12:00:00"/>
    <x v="3"/>
    <x v="0"/>
    <x v="2"/>
    <x v="2"/>
    <x v="1"/>
    <d v="1900-01-01T17:46:12"/>
    <x v="3"/>
    <s v="Non"/>
  </r>
  <r>
    <x v="982"/>
    <x v="23"/>
    <s v="CLI00007"/>
    <x v="14"/>
    <s v="MTX"/>
    <s v="16/04/19 06.57.24.0000"/>
    <s v="17/04/19 12.00.00.0000"/>
    <d v="2019-04-16T06:57:24"/>
    <d v="2019-04-17T12:00:00"/>
    <x v="5"/>
    <x v="2"/>
    <x v="2"/>
    <x v="3"/>
    <x v="1"/>
    <d v="1899-12-30T17:46:12"/>
    <x v="1"/>
    <s v="Non"/>
  </r>
  <r>
    <x v="983"/>
    <x v="3"/>
    <s v="CLI00049"/>
    <x v="7"/>
    <s v="SCR"/>
    <s v="16/04/19 06.57.29.0000"/>
    <s v="18/04/19 12.00.00.0000"/>
    <d v="2019-04-16T06:57:29"/>
    <d v="2019-04-18T12:00:00"/>
    <x v="7"/>
    <x v="0"/>
    <x v="3"/>
    <x v="4"/>
    <x v="1"/>
    <d v="1899-12-31T17:46:12"/>
    <x v="2"/>
    <s v="Non"/>
  </r>
  <r>
    <x v="695"/>
    <x v="6"/>
    <s v="CLI00083"/>
    <x v="11"/>
    <s v="PEST"/>
    <s v="16/04/19 06.57.35.0000"/>
    <s v="23/04/19 12.00.00.0000"/>
    <d v="2019-04-16T06:57:35"/>
    <d v="2019-04-23T12:00:00"/>
    <x v="2"/>
    <x v="1"/>
    <x v="2"/>
    <x v="2"/>
    <x v="1"/>
    <d v="1900-01-05T17:46:12"/>
    <x v="3"/>
    <s v="Non"/>
  </r>
  <r>
    <x v="727"/>
    <x v="23"/>
    <s v="CLI00007"/>
    <x v="14"/>
    <s v="PEST"/>
    <s v="16/04/19 06.57.48.0000"/>
    <s v="23/04/19 12.00.00.0000"/>
    <d v="2019-04-16T06:57:48"/>
    <d v="2019-04-23T12:00:00"/>
    <x v="2"/>
    <x v="1"/>
    <x v="2"/>
    <x v="3"/>
    <x v="1"/>
    <d v="1900-01-05T17:46:12"/>
    <x v="3"/>
    <s v="Non"/>
  </r>
  <r>
    <x v="192"/>
    <x v="6"/>
    <s v="CLI00079"/>
    <x v="3"/>
    <s v="SCR"/>
    <s v="16/04/19 06.57.53.0000"/>
    <s v="18/04/19 12.00.00.0000"/>
    <d v="2019-04-16T06:57:53"/>
    <d v="2019-04-18T12:00:00"/>
    <x v="7"/>
    <x v="0"/>
    <x v="2"/>
    <x v="2"/>
    <x v="1"/>
    <d v="1899-12-31T17:46:12"/>
    <x v="2"/>
    <s v="Non"/>
  </r>
  <r>
    <x v="652"/>
    <x v="18"/>
    <s v="CLI00049"/>
    <x v="7"/>
    <s v="NTR"/>
    <s v="16/04/19 06.57.53.0000"/>
    <s v="19/04/19 12.00.00.0000"/>
    <d v="2019-04-16T06:57:53"/>
    <d v="2019-04-19T12:00:00"/>
    <x v="3"/>
    <x v="0"/>
    <x v="3"/>
    <x v="4"/>
    <x v="1"/>
    <d v="1900-01-01T17:46:12"/>
    <x v="3"/>
    <s v="Non"/>
  </r>
  <r>
    <x v="984"/>
    <x v="18"/>
    <s v="CLI00018"/>
    <x v="5"/>
    <s v="MTX"/>
    <s v="16/04/19 06.58.05.0000"/>
    <s v="17/04/19 12.00.00.0000"/>
    <d v="2019-04-16T06:58:05"/>
    <d v="2019-04-17T12:00:00"/>
    <x v="5"/>
    <x v="2"/>
    <x v="2"/>
    <x v="2"/>
    <x v="1"/>
    <d v="1899-12-30T17:46:12"/>
    <x v="1"/>
    <s v="Non"/>
  </r>
  <r>
    <x v="985"/>
    <x v="18"/>
    <s v="CLI00049"/>
    <x v="7"/>
    <s v="PEST"/>
    <s v="16/04/19 06.58.10.0000"/>
    <s v="23/04/19 12.00.00.0000"/>
    <d v="2019-04-16T06:58:10"/>
    <d v="2019-04-23T12:00:00"/>
    <x v="2"/>
    <x v="1"/>
    <x v="3"/>
    <x v="4"/>
    <x v="1"/>
    <d v="1900-01-05T17:46:12"/>
    <x v="3"/>
    <s v="Non"/>
  </r>
  <r>
    <x v="288"/>
    <x v="3"/>
    <s v="CLI00021"/>
    <x v="0"/>
    <s v="NTR"/>
    <s v="16/04/19 06.58.12.0000"/>
    <s v="19/04/19 12.00.00.0000"/>
    <d v="2019-04-16T06:58:12"/>
    <d v="2019-04-19T12:00:00"/>
    <x v="3"/>
    <x v="0"/>
    <x v="0"/>
    <x v="0"/>
    <x v="1"/>
    <d v="1900-01-01T17:46:12"/>
    <x v="3"/>
    <s v="Non"/>
  </r>
  <r>
    <x v="986"/>
    <x v="18"/>
    <s v="CLI00018"/>
    <x v="5"/>
    <s v="SCR"/>
    <s v="16/04/19 06.58.19.0000"/>
    <s v="18/04/19 12.00.00.0000"/>
    <d v="2019-04-16T06:58:19"/>
    <d v="2019-04-18T12:00:00"/>
    <x v="7"/>
    <x v="0"/>
    <x v="2"/>
    <x v="2"/>
    <x v="1"/>
    <d v="1899-12-31T17:46:12"/>
    <x v="2"/>
    <s v="Non"/>
  </r>
  <r>
    <x v="987"/>
    <x v="12"/>
    <s v="CLI00078"/>
    <x v="12"/>
    <s v="NTR"/>
    <s v="16/04/19 06.58.21.0000"/>
    <s v="19/04/19 12.00.00.0000"/>
    <d v="2019-04-16T06:58:21"/>
    <d v="2019-04-19T12:00:00"/>
    <x v="3"/>
    <x v="0"/>
    <x v="2"/>
    <x v="0"/>
    <x v="1"/>
    <d v="1900-01-01T17:46:12"/>
    <x v="3"/>
    <s v="Non"/>
  </r>
  <r>
    <x v="883"/>
    <x v="18"/>
    <s v="CLI00018"/>
    <x v="5"/>
    <s v="MTX"/>
    <s v="16/04/19 06.58.22.0000"/>
    <s v="17/04/19 12.00.00.0000"/>
    <d v="2019-04-16T06:58:22"/>
    <d v="2019-04-17T12:00:00"/>
    <x v="5"/>
    <x v="2"/>
    <x v="2"/>
    <x v="2"/>
    <x v="1"/>
    <d v="1899-12-30T17:46:12"/>
    <x v="1"/>
    <s v="Non"/>
  </r>
  <r>
    <x v="280"/>
    <x v="3"/>
    <s v="CLI00079"/>
    <x v="3"/>
    <s v="PLLT"/>
    <s v="16/04/19 06.58.23.0000"/>
    <s v="23/04/19 12.00.00.0000"/>
    <d v="2019-04-16T06:58:23"/>
    <d v="2019-04-23T12:00:00"/>
    <x v="1"/>
    <x v="1"/>
    <x v="2"/>
    <x v="2"/>
    <x v="1"/>
    <d v="1900-01-05T17:46:12"/>
    <x v="3"/>
    <s v="Non"/>
  </r>
  <r>
    <x v="285"/>
    <x v="3"/>
    <s v="CLI00079"/>
    <x v="3"/>
    <s v="PLLT"/>
    <s v="16/04/19 06.58.50.0000"/>
    <s v="23/04/19 12.00.00.0000"/>
    <d v="2019-04-16T06:58:50"/>
    <d v="2019-04-23T12:00:00"/>
    <x v="1"/>
    <x v="1"/>
    <x v="2"/>
    <x v="2"/>
    <x v="1"/>
    <d v="1900-01-05T17:46:12"/>
    <x v="3"/>
    <s v="Non"/>
  </r>
  <r>
    <x v="237"/>
    <x v="3"/>
    <s v="CLI00021"/>
    <x v="0"/>
    <s v="NTR"/>
    <s v="16/04/19 06.58.52.0000"/>
    <s v="19/04/19 12.00.00.0000"/>
    <d v="2019-04-16T06:58:52"/>
    <d v="2019-04-19T12:00:00"/>
    <x v="3"/>
    <x v="0"/>
    <x v="0"/>
    <x v="0"/>
    <x v="1"/>
    <d v="1900-01-01T17:46:12"/>
    <x v="3"/>
    <s v="Non"/>
  </r>
  <r>
    <x v="85"/>
    <x v="3"/>
    <s v="CLI00020"/>
    <x v="6"/>
    <s v="NTR"/>
    <s v="16/04/19 06.58.56.0000"/>
    <s v="19/04/19 12.00.00.0000"/>
    <d v="2019-04-16T06:58:56"/>
    <d v="2019-04-19T12:00:00"/>
    <x v="3"/>
    <x v="0"/>
    <x v="2"/>
    <x v="2"/>
    <x v="1"/>
    <d v="1900-01-01T17:46:12"/>
    <x v="3"/>
    <s v="Non"/>
  </r>
  <r>
    <x v="988"/>
    <x v="3"/>
    <s v="CLI00083"/>
    <x v="11"/>
    <s v="SCR"/>
    <s v="16/04/19 06.58.56.0000"/>
    <s v="18/04/19 12.00.00.0000"/>
    <d v="2019-04-16T06:58:56"/>
    <d v="2019-04-18T12:00:00"/>
    <x v="7"/>
    <x v="0"/>
    <x v="2"/>
    <x v="2"/>
    <x v="1"/>
    <d v="1899-12-31T17:46:12"/>
    <x v="2"/>
    <s v="Non"/>
  </r>
  <r>
    <x v="989"/>
    <x v="18"/>
    <s v="CLI00018"/>
    <x v="5"/>
    <s v="NTR"/>
    <s v="16/04/19 06.58.57.0000"/>
    <s v="19/04/19 12.00.00.0000"/>
    <d v="2019-04-16T06:58:57"/>
    <d v="2019-04-19T12:00:00"/>
    <x v="3"/>
    <x v="0"/>
    <x v="2"/>
    <x v="2"/>
    <x v="1"/>
    <d v="1900-01-01T17:46:12"/>
    <x v="3"/>
    <s v="Non"/>
  </r>
  <r>
    <x v="258"/>
    <x v="3"/>
    <s v="CLI00020"/>
    <x v="6"/>
    <s v="NTR"/>
    <s v="16/04/19 06.59.02.0000"/>
    <s v="19/04/19 12.00.00.0000"/>
    <d v="2019-04-16T06:59:02"/>
    <d v="2019-04-19T12:00:00"/>
    <x v="3"/>
    <x v="0"/>
    <x v="2"/>
    <x v="2"/>
    <x v="1"/>
    <d v="1900-01-01T17:46:12"/>
    <x v="3"/>
    <s v="Non"/>
  </r>
  <r>
    <x v="990"/>
    <x v="3"/>
    <s v="CLI00020"/>
    <x v="6"/>
    <s v="SCR"/>
    <s v="16/04/19 06.59.12.0000"/>
    <s v="18/04/19 12.00.00.0000"/>
    <d v="2019-04-16T06:59:12"/>
    <d v="2019-04-18T12:00:00"/>
    <x v="7"/>
    <x v="0"/>
    <x v="2"/>
    <x v="2"/>
    <x v="1"/>
    <d v="1899-12-31T17:46:12"/>
    <x v="2"/>
    <s v="Non"/>
  </r>
  <r>
    <x v="477"/>
    <x v="12"/>
    <s v="CLI00021"/>
    <x v="0"/>
    <s v="MTX"/>
    <s v="16/04/19 06.59.14.0000"/>
    <s v="17/04/19 12.00.00.0000"/>
    <d v="2019-04-16T06:59:14"/>
    <d v="2019-04-17T12:00:00"/>
    <x v="5"/>
    <x v="2"/>
    <x v="0"/>
    <x v="0"/>
    <x v="1"/>
    <d v="1899-12-30T17:46:12"/>
    <x v="1"/>
    <s v="Non"/>
  </r>
  <r>
    <x v="991"/>
    <x v="12"/>
    <s v="CLI00021"/>
    <x v="0"/>
    <s v="SCR"/>
    <s v="16/04/19 06.59.20.0000"/>
    <s v="18/04/19 12.00.00.0000"/>
    <d v="2019-04-16T06:59:20"/>
    <d v="2019-04-18T12:00:00"/>
    <x v="7"/>
    <x v="0"/>
    <x v="0"/>
    <x v="0"/>
    <x v="1"/>
    <d v="1899-12-31T17:46:12"/>
    <x v="2"/>
    <s v="Non"/>
  </r>
  <r>
    <x v="992"/>
    <x v="18"/>
    <s v="CLI00091"/>
    <x v="10"/>
    <s v="SCR"/>
    <s v="16/04/19 06.59.20.0000"/>
    <s v="18/04/19 12.00.00.0000"/>
    <d v="2019-04-16T06:59:20"/>
    <d v="2019-04-18T12:00:00"/>
    <x v="7"/>
    <x v="0"/>
    <x v="3"/>
    <x v="5"/>
    <x v="1"/>
    <d v="1899-12-31T17:46:12"/>
    <x v="2"/>
    <s v="Non"/>
  </r>
  <r>
    <x v="127"/>
    <x v="3"/>
    <s v="CLI00021"/>
    <x v="0"/>
    <s v="NTR"/>
    <s v="16/04/19 06.59.29.0000"/>
    <s v="19/04/19 12.00.00.0000"/>
    <d v="2019-04-16T06:59:29"/>
    <d v="2019-04-19T12:00:00"/>
    <x v="3"/>
    <x v="0"/>
    <x v="0"/>
    <x v="0"/>
    <x v="1"/>
    <d v="1900-01-01T17:46:12"/>
    <x v="3"/>
    <s v="Non"/>
  </r>
  <r>
    <x v="97"/>
    <x v="3"/>
    <s v="CLI00010"/>
    <x v="2"/>
    <s v="SCR"/>
    <s v="16/04/19 06.59.32.0000"/>
    <s v="18/04/19 12.00.00.0000"/>
    <d v="2019-04-16T06:59:32"/>
    <d v="2019-04-18T12:00:00"/>
    <x v="7"/>
    <x v="0"/>
    <x v="1"/>
    <x v="1"/>
    <x v="1"/>
    <d v="1899-12-31T17:46:12"/>
    <x v="2"/>
    <s v="Non"/>
  </r>
  <r>
    <x v="723"/>
    <x v="3"/>
    <s v="CLI00021"/>
    <x v="0"/>
    <s v="NTR"/>
    <s v="16/04/19 06.59.35.0000"/>
    <s v="19/04/19 12.00.00.0000"/>
    <d v="2019-04-16T06:59:35"/>
    <d v="2019-04-19T12:00:00"/>
    <x v="3"/>
    <x v="0"/>
    <x v="0"/>
    <x v="0"/>
    <x v="1"/>
    <d v="1900-01-01T17:46:12"/>
    <x v="3"/>
    <s v="Non"/>
  </r>
  <r>
    <x v="219"/>
    <x v="3"/>
    <s v="CLI00043"/>
    <x v="1"/>
    <s v="NTR"/>
    <s v="16/04/19 06.59.55.0000"/>
    <s v="19/04/19 12.00.00.0000"/>
    <d v="2019-04-16T06:59:55"/>
    <d v="2019-04-19T12:00:00"/>
    <x v="3"/>
    <x v="0"/>
    <x v="0"/>
    <x v="0"/>
    <x v="1"/>
    <d v="1900-01-01T17:46:12"/>
    <x v="3"/>
    <s v="Non"/>
  </r>
  <r>
    <x v="598"/>
    <x v="3"/>
    <s v="CLI00010"/>
    <x v="2"/>
    <s v="SCR"/>
    <s v="16/04/19 06.59.58.0000"/>
    <s v="18/04/19 12.00.00.0000"/>
    <d v="2019-04-16T06:59:58"/>
    <d v="2019-04-18T12:00:00"/>
    <x v="7"/>
    <x v="0"/>
    <x v="1"/>
    <x v="1"/>
    <x v="1"/>
    <d v="1899-12-31T17:46:12"/>
    <x v="2"/>
    <s v="Non"/>
  </r>
  <r>
    <x v="983"/>
    <x v="3"/>
    <s v="CLI00049"/>
    <x v="7"/>
    <s v="NTR"/>
    <s v="16/04/19 07.00.04.0000"/>
    <s v="19/04/19 12.00.00.0000"/>
    <d v="2019-04-16T07:00:04"/>
    <d v="2019-04-19T12:00:00"/>
    <x v="3"/>
    <x v="0"/>
    <x v="3"/>
    <x v="4"/>
    <x v="1"/>
    <d v="1900-01-01T17:46:12"/>
    <x v="3"/>
    <s v="Non"/>
  </r>
  <r>
    <x v="993"/>
    <x v="18"/>
    <s v="CLI00009"/>
    <x v="8"/>
    <s v="SCR"/>
    <s v="16/04/19 07.00.13.0000"/>
    <s v="18/04/19 12.00.00.0000"/>
    <d v="2019-04-16T07:00:13"/>
    <d v="2019-04-18T12:00:00"/>
    <x v="7"/>
    <x v="0"/>
    <x v="3"/>
    <x v="4"/>
    <x v="1"/>
    <d v="1899-12-31T17:46:12"/>
    <x v="2"/>
    <s v="Non"/>
  </r>
  <r>
    <x v="464"/>
    <x v="3"/>
    <s v="CLI00021"/>
    <x v="0"/>
    <s v="NTR"/>
    <s v="16/04/19 07.00.17.0000"/>
    <s v="19/04/19 12.00.00.0000"/>
    <d v="2019-04-16T07:00:17"/>
    <d v="2019-04-19T12:00:00"/>
    <x v="3"/>
    <x v="0"/>
    <x v="0"/>
    <x v="0"/>
    <x v="1"/>
    <d v="1900-01-01T17:46:12"/>
    <x v="3"/>
    <s v="Non"/>
  </r>
  <r>
    <x v="763"/>
    <x v="3"/>
    <s v="CLI00010"/>
    <x v="2"/>
    <s v="NTR"/>
    <s v="16/04/19 07.00.27.0000"/>
    <s v="19/04/19 12.00.00.0000"/>
    <d v="2019-04-16T07:00:27"/>
    <d v="2019-04-19T12:00:00"/>
    <x v="3"/>
    <x v="0"/>
    <x v="1"/>
    <x v="1"/>
    <x v="1"/>
    <d v="1900-01-01T17:46:12"/>
    <x v="3"/>
    <s v="Non"/>
  </r>
  <r>
    <x v="104"/>
    <x v="3"/>
    <s v="CLI00010"/>
    <x v="2"/>
    <s v="NTR"/>
    <s v="16/04/19 07.00.53.0000"/>
    <s v="19/04/19 12.00.00.0000"/>
    <d v="2019-04-16T07:00:53"/>
    <d v="2019-04-19T12:00:00"/>
    <x v="3"/>
    <x v="0"/>
    <x v="1"/>
    <x v="1"/>
    <x v="1"/>
    <d v="1900-01-01T17:46:12"/>
    <x v="3"/>
    <s v="Non"/>
  </r>
  <r>
    <x v="634"/>
    <x v="6"/>
    <s v="CLI00079"/>
    <x v="3"/>
    <s v="PEST"/>
    <s v="16/04/19 07.00.54.0000"/>
    <s v="23/04/19 12.00.00.0000"/>
    <d v="2019-04-16T07:00:54"/>
    <d v="2019-04-23T12:00:00"/>
    <x v="2"/>
    <x v="1"/>
    <x v="2"/>
    <x v="2"/>
    <x v="1"/>
    <d v="1900-01-05T17:46:12"/>
    <x v="3"/>
    <s v="Non"/>
  </r>
  <r>
    <x v="994"/>
    <x v="3"/>
    <s v="CLI00049"/>
    <x v="7"/>
    <s v="NTR"/>
    <s v="16/04/19 07.00.55.0000"/>
    <s v="19/04/19 12.00.00.0000"/>
    <d v="2019-04-16T07:00:55"/>
    <d v="2019-04-19T12:00:00"/>
    <x v="3"/>
    <x v="0"/>
    <x v="3"/>
    <x v="4"/>
    <x v="1"/>
    <d v="1900-01-01T17:46:12"/>
    <x v="3"/>
    <s v="Non"/>
  </r>
  <r>
    <x v="77"/>
    <x v="3"/>
    <s v="CLI00021"/>
    <x v="0"/>
    <s v="SCR"/>
    <s v="16/04/19 07.01.09.0000"/>
    <s v="18/04/19 12.00.00.0000"/>
    <d v="2019-04-16T07:01:09"/>
    <d v="2019-04-18T12:00:00"/>
    <x v="7"/>
    <x v="0"/>
    <x v="0"/>
    <x v="0"/>
    <x v="1"/>
    <d v="1899-12-31T17:46:12"/>
    <x v="2"/>
    <s v="Non"/>
  </r>
  <r>
    <x v="740"/>
    <x v="18"/>
    <s v="CLI00009"/>
    <x v="8"/>
    <s v="MTX"/>
    <s v="16/04/19 07.01.15.0000"/>
    <s v="17/04/19 12.00.00.0000"/>
    <d v="2019-04-16T07:01:15"/>
    <d v="2019-04-17T12:00:00"/>
    <x v="5"/>
    <x v="2"/>
    <x v="3"/>
    <x v="4"/>
    <x v="1"/>
    <d v="1899-12-30T17:46:12"/>
    <x v="1"/>
    <s v="Non"/>
  </r>
  <r>
    <x v="812"/>
    <x v="12"/>
    <s v="CLI00021"/>
    <x v="0"/>
    <s v="PEST"/>
    <s v="16/04/19 07.01.20.0000"/>
    <s v="23/04/19 12.00.00.0000"/>
    <d v="2019-04-16T07:01:20"/>
    <d v="2019-04-23T12:00:00"/>
    <x v="2"/>
    <x v="1"/>
    <x v="0"/>
    <x v="0"/>
    <x v="1"/>
    <d v="1900-01-05T17:46:12"/>
    <x v="3"/>
    <s v="Non"/>
  </r>
  <r>
    <x v="203"/>
    <x v="12"/>
    <s v="CLI00021"/>
    <x v="0"/>
    <s v="MTX"/>
    <s v="16/04/19 07.01.32.0000"/>
    <s v="17/04/19 12.00.00.0000"/>
    <d v="2019-04-16T07:01:32"/>
    <d v="2019-04-17T12:00:00"/>
    <x v="5"/>
    <x v="2"/>
    <x v="0"/>
    <x v="0"/>
    <x v="1"/>
    <d v="1899-12-30T17:46:12"/>
    <x v="1"/>
    <s v="Non"/>
  </r>
  <r>
    <x v="995"/>
    <x v="12"/>
    <s v="CLI00021"/>
    <x v="0"/>
    <s v="NTR"/>
    <s v="16/04/19 07.01.32.0000"/>
    <s v="19/04/19 12.00.00.0000"/>
    <d v="2019-04-16T07:01:32"/>
    <d v="2019-04-19T12:00:00"/>
    <x v="3"/>
    <x v="0"/>
    <x v="0"/>
    <x v="0"/>
    <x v="1"/>
    <d v="1900-01-01T17:46:12"/>
    <x v="3"/>
    <s v="Non"/>
  </r>
  <r>
    <x v="200"/>
    <x v="3"/>
    <s v="CLI00020"/>
    <x v="6"/>
    <s v="SCR"/>
    <s v="16/04/19 07.01.41.0000"/>
    <s v="18/04/19 12.00.00.0000"/>
    <d v="2019-04-16T07:01:41"/>
    <d v="2019-04-18T12:00:00"/>
    <x v="7"/>
    <x v="0"/>
    <x v="2"/>
    <x v="2"/>
    <x v="1"/>
    <d v="1899-12-31T17:46:12"/>
    <x v="2"/>
    <s v="Non"/>
  </r>
  <r>
    <x v="652"/>
    <x v="18"/>
    <s v="CLI00049"/>
    <x v="7"/>
    <s v="PEST"/>
    <s v="16/04/19 07.01.48.0000"/>
    <s v="23/04/19 12.00.00.0000"/>
    <d v="2019-04-16T07:01:48"/>
    <d v="2019-04-23T12:00:00"/>
    <x v="2"/>
    <x v="1"/>
    <x v="3"/>
    <x v="4"/>
    <x v="1"/>
    <d v="1900-01-05T17:46:12"/>
    <x v="3"/>
    <s v="Non"/>
  </r>
  <r>
    <x v="996"/>
    <x v="18"/>
    <s v="CLI00018"/>
    <x v="5"/>
    <s v="NTR"/>
    <s v="16/04/19 07.01.51.0000"/>
    <s v="19/04/19 12.00.00.0000"/>
    <d v="2019-04-16T07:01:51"/>
    <d v="2019-04-19T12:00:00"/>
    <x v="3"/>
    <x v="0"/>
    <x v="2"/>
    <x v="2"/>
    <x v="1"/>
    <d v="1900-01-01T17:46:12"/>
    <x v="3"/>
    <s v="Non"/>
  </r>
  <r>
    <x v="997"/>
    <x v="18"/>
    <s v="CLI00018"/>
    <x v="5"/>
    <s v="NTR"/>
    <s v="16/04/19 07.01.59.0000"/>
    <s v="19/04/19 12.00.00.0000"/>
    <d v="2019-04-16T07:01:59"/>
    <d v="2019-04-19T12:00:00"/>
    <x v="3"/>
    <x v="0"/>
    <x v="2"/>
    <x v="2"/>
    <x v="1"/>
    <d v="1900-01-01T17:46:12"/>
    <x v="3"/>
    <s v="Non"/>
  </r>
  <r>
    <x v="998"/>
    <x v="18"/>
    <s v="CLI00018"/>
    <x v="5"/>
    <s v="NTR"/>
    <s v="16/04/19 07.02.04.0000"/>
    <s v="19/04/19 12.00.00.0000"/>
    <d v="2019-04-16T07:02:04"/>
    <d v="2019-04-19T12:00:00"/>
    <x v="3"/>
    <x v="0"/>
    <x v="2"/>
    <x v="2"/>
    <x v="1"/>
    <d v="1900-01-01T17:46:12"/>
    <x v="3"/>
    <s v="Non"/>
  </r>
  <r>
    <x v="227"/>
    <x v="18"/>
    <s v="CLI00040"/>
    <x v="9"/>
    <s v="NTR"/>
    <s v="16/04/19 07.02.12.0000"/>
    <s v="19/04/19 12.00.00.0000"/>
    <d v="2019-04-16T07:02:12"/>
    <d v="2019-04-19T12:00:00"/>
    <x v="3"/>
    <x v="0"/>
    <x v="3"/>
    <x v="5"/>
    <x v="1"/>
    <d v="1900-01-01T17:46:12"/>
    <x v="3"/>
    <s v="Non"/>
  </r>
  <r>
    <x v="281"/>
    <x v="18"/>
    <s v="CLI00018"/>
    <x v="5"/>
    <s v="PEST"/>
    <s v="16/04/19 07.02.13.0000"/>
    <s v="23/04/19 12.00.00.0000"/>
    <d v="2019-04-16T07:02:13"/>
    <d v="2019-04-23T12:00:00"/>
    <x v="2"/>
    <x v="1"/>
    <x v="2"/>
    <x v="2"/>
    <x v="1"/>
    <d v="1900-01-05T17:46:12"/>
    <x v="3"/>
    <s v="Non"/>
  </r>
  <r>
    <x v="371"/>
    <x v="3"/>
    <s v="CLI00021"/>
    <x v="0"/>
    <s v="PEST"/>
    <s v="16/04/19 07.02.24.0000"/>
    <s v="23/04/19 12.00.00.0000"/>
    <d v="2019-04-16T07:02:24"/>
    <d v="2019-04-23T12:00:00"/>
    <x v="2"/>
    <x v="1"/>
    <x v="0"/>
    <x v="0"/>
    <x v="1"/>
    <d v="1900-01-05T17:46:12"/>
    <x v="3"/>
    <s v="Non"/>
  </r>
  <r>
    <x v="64"/>
    <x v="12"/>
    <s v="CLI00021"/>
    <x v="0"/>
    <s v="PEST"/>
    <s v="16/04/19 07.02.25.0000"/>
    <s v="23/04/19 12.00.00.0000"/>
    <d v="2019-04-16T07:02:25"/>
    <d v="2019-04-23T12:00:00"/>
    <x v="2"/>
    <x v="1"/>
    <x v="0"/>
    <x v="0"/>
    <x v="1"/>
    <d v="1900-01-05T17:46:12"/>
    <x v="3"/>
    <s v="Non"/>
  </r>
  <r>
    <x v="978"/>
    <x v="12"/>
    <s v="CLI00021"/>
    <x v="0"/>
    <s v="PEST"/>
    <s v="16/04/19 07.02.28.0000"/>
    <s v="23/04/19 12.00.00.0000"/>
    <d v="2019-04-16T07:02:28"/>
    <d v="2019-04-23T12:00:00"/>
    <x v="2"/>
    <x v="1"/>
    <x v="0"/>
    <x v="0"/>
    <x v="1"/>
    <d v="1900-01-05T17:46:12"/>
    <x v="3"/>
    <s v="Non"/>
  </r>
  <r>
    <x v="798"/>
    <x v="12"/>
    <s v="CLI00021"/>
    <x v="0"/>
    <s v="MTX"/>
    <s v="16/04/19 07.02.34.0000"/>
    <s v="17/04/19 12.00.00.0000"/>
    <d v="2019-04-16T07:02:34"/>
    <d v="2019-04-17T12:00:00"/>
    <x v="5"/>
    <x v="2"/>
    <x v="0"/>
    <x v="0"/>
    <x v="1"/>
    <d v="1899-12-30T17:46:12"/>
    <x v="1"/>
    <s v="Non"/>
  </r>
  <r>
    <x v="999"/>
    <x v="3"/>
    <s v="CLI00021"/>
    <x v="0"/>
    <s v="NTR"/>
    <s v="16/04/19 07.02.34.0000"/>
    <s v="19/04/19 12.00.00.0000"/>
    <d v="2019-04-16T07:02:34"/>
    <d v="2019-04-19T12:00:00"/>
    <x v="3"/>
    <x v="0"/>
    <x v="0"/>
    <x v="0"/>
    <x v="1"/>
    <d v="1900-01-01T17:46:12"/>
    <x v="3"/>
    <s v="Non"/>
  </r>
  <r>
    <x v="339"/>
    <x v="3"/>
    <s v="CLI00010"/>
    <x v="2"/>
    <s v="PEST"/>
    <s v="16/04/19 07.02.41.0000"/>
    <s v="23/04/19 12.00.00.0000"/>
    <d v="2019-04-16T07:02:41"/>
    <d v="2019-04-23T12:00:00"/>
    <x v="2"/>
    <x v="1"/>
    <x v="1"/>
    <x v="1"/>
    <x v="1"/>
    <d v="1900-01-05T17:46:12"/>
    <x v="3"/>
    <s v="Non"/>
  </r>
  <r>
    <x v="969"/>
    <x v="12"/>
    <s v="CLI00021"/>
    <x v="0"/>
    <s v="PEST"/>
    <s v="16/04/19 07.02.41.0000"/>
    <s v="23/04/19 12.00.00.0000"/>
    <d v="2019-04-16T07:02:41"/>
    <d v="2019-04-23T12:00:00"/>
    <x v="2"/>
    <x v="1"/>
    <x v="0"/>
    <x v="0"/>
    <x v="1"/>
    <d v="1900-01-05T17:46:12"/>
    <x v="3"/>
    <s v="Non"/>
  </r>
  <r>
    <x v="1000"/>
    <x v="12"/>
    <s v="CLI00021"/>
    <x v="0"/>
    <s v="SCR"/>
    <s v="16/04/19 07.03.04.0000"/>
    <s v="18/04/19 12.00.00.0000"/>
    <d v="2019-04-16T07:03:04"/>
    <d v="2019-04-18T12:00:00"/>
    <x v="7"/>
    <x v="0"/>
    <x v="0"/>
    <x v="0"/>
    <x v="1"/>
    <d v="1899-12-31T17:46:12"/>
    <x v="2"/>
    <s v="Non"/>
  </r>
  <r>
    <x v="217"/>
    <x v="3"/>
    <s v="CLI00087"/>
    <x v="4"/>
    <s v="PEST"/>
    <s v="16/04/19 07.03.16.0000"/>
    <s v="23/04/19 12.00.00.0000"/>
    <d v="2019-04-16T07:03:16"/>
    <d v="2019-04-23T12:00:00"/>
    <x v="2"/>
    <x v="1"/>
    <x v="2"/>
    <x v="3"/>
    <x v="1"/>
    <d v="1900-01-05T17:46:12"/>
    <x v="3"/>
    <s v="Non"/>
  </r>
  <r>
    <x v="634"/>
    <x v="3"/>
    <s v="CLI00079"/>
    <x v="3"/>
    <s v="MTX"/>
    <s v="16/04/19 07.03.17.0000"/>
    <s v="17/04/19 12.00.00.0000"/>
    <d v="2019-04-16T07:03:17"/>
    <d v="2019-04-17T12:00:00"/>
    <x v="5"/>
    <x v="2"/>
    <x v="2"/>
    <x v="2"/>
    <x v="1"/>
    <d v="1899-12-30T17:46:12"/>
    <x v="1"/>
    <s v="Non"/>
  </r>
  <r>
    <x v="1001"/>
    <x v="3"/>
    <s v="CLI00018"/>
    <x v="5"/>
    <s v="MTX"/>
    <s v="16/04/19 07.03.35.0000"/>
    <s v="17/04/19 12.00.00.0000"/>
    <d v="2019-04-16T07:03:35"/>
    <d v="2019-04-17T12:00:00"/>
    <x v="5"/>
    <x v="2"/>
    <x v="2"/>
    <x v="2"/>
    <x v="1"/>
    <d v="1899-12-30T17:46:12"/>
    <x v="1"/>
    <s v="Non"/>
  </r>
  <r>
    <x v="1002"/>
    <x v="12"/>
    <s v="CLI00021"/>
    <x v="0"/>
    <s v="PEST"/>
    <s v="16/04/19 07.03.44.0000"/>
    <s v="23/04/19 12.00.00.0000"/>
    <d v="2019-04-16T07:03:44"/>
    <d v="2019-04-23T12:00:00"/>
    <x v="2"/>
    <x v="1"/>
    <x v="0"/>
    <x v="0"/>
    <x v="1"/>
    <d v="1900-01-05T17:46:12"/>
    <x v="3"/>
    <s v="Non"/>
  </r>
  <r>
    <x v="849"/>
    <x v="18"/>
    <s v="CLI00018"/>
    <x v="5"/>
    <s v="SCR"/>
    <s v="16/04/19 07.03.58.0000"/>
    <s v="18/04/19 12.00.00.0000"/>
    <d v="2019-04-16T07:03:58"/>
    <d v="2019-04-18T12:00:00"/>
    <x v="7"/>
    <x v="0"/>
    <x v="2"/>
    <x v="2"/>
    <x v="1"/>
    <d v="1899-12-31T17:46:12"/>
    <x v="2"/>
    <s v="Non"/>
  </r>
  <r>
    <x v="330"/>
    <x v="3"/>
    <s v="CLI00083"/>
    <x v="11"/>
    <s v="PEST"/>
    <s v="16/04/19 07.03.59.0000"/>
    <s v="23/04/19 12.00.00.0000"/>
    <d v="2019-04-16T07:03:59"/>
    <d v="2019-04-23T12:00:00"/>
    <x v="2"/>
    <x v="1"/>
    <x v="2"/>
    <x v="2"/>
    <x v="1"/>
    <d v="1900-01-05T17:46:12"/>
    <x v="3"/>
    <s v="Non"/>
  </r>
  <r>
    <x v="1003"/>
    <x v="18"/>
    <s v="CLI00040"/>
    <x v="9"/>
    <s v="PEST"/>
    <s v="16/04/19 07.04.02.0000"/>
    <s v="23/04/19 12.00.00.0000"/>
    <d v="2019-04-16T07:04:02"/>
    <d v="2019-04-23T12:00:00"/>
    <x v="2"/>
    <x v="1"/>
    <x v="3"/>
    <x v="5"/>
    <x v="1"/>
    <d v="1900-01-05T17:46:12"/>
    <x v="3"/>
    <s v="Non"/>
  </r>
  <r>
    <x v="32"/>
    <x v="3"/>
    <s v="CLI00021"/>
    <x v="0"/>
    <s v="SCR"/>
    <s v="16/04/19 07.04.09.0000"/>
    <s v="18/04/19 12.00.00.0000"/>
    <d v="2019-04-16T07:04:09"/>
    <d v="2019-04-18T12:00:00"/>
    <x v="7"/>
    <x v="0"/>
    <x v="0"/>
    <x v="0"/>
    <x v="1"/>
    <d v="1899-12-31T17:46:12"/>
    <x v="2"/>
    <s v="Non"/>
  </r>
  <r>
    <x v="71"/>
    <x v="3"/>
    <s v="CLI00010"/>
    <x v="2"/>
    <s v="PEST"/>
    <s v="16/04/19 07.04.13.0000"/>
    <s v="23/04/19 12.00.00.0000"/>
    <d v="2019-04-16T07:04:13"/>
    <d v="2019-04-23T12:00:00"/>
    <x v="2"/>
    <x v="1"/>
    <x v="1"/>
    <x v="1"/>
    <x v="1"/>
    <d v="1900-01-05T17:46:12"/>
    <x v="3"/>
    <s v="Non"/>
  </r>
  <r>
    <x v="918"/>
    <x v="3"/>
    <s v="CLI00021"/>
    <x v="0"/>
    <s v="PEST"/>
    <s v="16/04/19 07.04.16.0000"/>
    <s v="23/04/19 12.00.00.0000"/>
    <d v="2019-04-16T07:04:16"/>
    <d v="2019-04-23T12:00:00"/>
    <x v="2"/>
    <x v="1"/>
    <x v="0"/>
    <x v="0"/>
    <x v="1"/>
    <d v="1900-01-05T17:46:12"/>
    <x v="3"/>
    <s v="Non"/>
  </r>
  <r>
    <x v="243"/>
    <x v="18"/>
    <s v="CLI00018"/>
    <x v="5"/>
    <s v="MTX"/>
    <s v="16/04/19 07.04.17.0000"/>
    <s v="17/04/19 12.00.00.0000"/>
    <d v="2019-04-16T07:04:17"/>
    <d v="2019-04-17T12:00:00"/>
    <x v="5"/>
    <x v="2"/>
    <x v="2"/>
    <x v="2"/>
    <x v="1"/>
    <d v="1899-12-30T17:46:12"/>
    <x v="1"/>
    <s v="Non"/>
  </r>
  <r>
    <x v="671"/>
    <x v="3"/>
    <s v="CLI00079"/>
    <x v="3"/>
    <s v="SCR"/>
    <s v="16/04/19 07.04.21.0000"/>
    <s v="18/04/19 12.00.00.0000"/>
    <d v="2019-04-16T07:04:21"/>
    <d v="2019-04-18T12:00:00"/>
    <x v="7"/>
    <x v="0"/>
    <x v="2"/>
    <x v="2"/>
    <x v="1"/>
    <d v="1899-12-31T17:46:12"/>
    <x v="2"/>
    <s v="Non"/>
  </r>
  <r>
    <x v="572"/>
    <x v="12"/>
    <s v="CLI00021"/>
    <x v="0"/>
    <s v="SCR"/>
    <s v="16/04/19 07.04.22.0000"/>
    <s v="18/04/19 12.00.00.0000"/>
    <d v="2019-04-16T07:04:22"/>
    <d v="2019-04-18T12:00:00"/>
    <x v="7"/>
    <x v="0"/>
    <x v="0"/>
    <x v="0"/>
    <x v="1"/>
    <d v="1899-12-31T17:46:12"/>
    <x v="2"/>
    <s v="Non"/>
  </r>
  <r>
    <x v="172"/>
    <x v="3"/>
    <s v="CLI00079"/>
    <x v="3"/>
    <s v="NTR"/>
    <s v="16/04/19 07.04.32.0000"/>
    <s v="19/04/19 12.00.00.0000"/>
    <d v="2019-04-16T07:04:32"/>
    <d v="2019-04-19T12:00:00"/>
    <x v="3"/>
    <x v="0"/>
    <x v="2"/>
    <x v="2"/>
    <x v="1"/>
    <d v="1900-01-01T17:46:12"/>
    <x v="3"/>
    <s v="Non"/>
  </r>
  <r>
    <x v="514"/>
    <x v="3"/>
    <s v="CLI00020"/>
    <x v="6"/>
    <s v="SCR"/>
    <s v="16/04/19 07.04.43.0000"/>
    <s v="18/04/19 12.00.00.0000"/>
    <d v="2019-04-16T07:04:43"/>
    <d v="2019-04-18T12:00:00"/>
    <x v="7"/>
    <x v="0"/>
    <x v="2"/>
    <x v="2"/>
    <x v="1"/>
    <d v="1899-12-31T17:46:12"/>
    <x v="2"/>
    <s v="Non"/>
  </r>
  <r>
    <x v="275"/>
    <x v="3"/>
    <s v="CLI00079"/>
    <x v="3"/>
    <s v="SCR"/>
    <s v="16/04/19 07.04.44.0000"/>
    <s v="18/04/19 12.00.00.0000"/>
    <d v="2019-04-16T07:04:44"/>
    <d v="2019-04-18T12:00:00"/>
    <x v="7"/>
    <x v="0"/>
    <x v="2"/>
    <x v="2"/>
    <x v="1"/>
    <d v="1899-12-31T17:46:12"/>
    <x v="2"/>
    <s v="Non"/>
  </r>
  <r>
    <x v="1004"/>
    <x v="18"/>
    <s v="CLI00018"/>
    <x v="5"/>
    <s v="SCR"/>
    <s v="16/04/19 07.04.58.0000"/>
    <s v="18/04/19 12.00.00.0000"/>
    <d v="2019-04-16T07:04:58"/>
    <d v="2019-04-18T12:00:00"/>
    <x v="7"/>
    <x v="0"/>
    <x v="2"/>
    <x v="2"/>
    <x v="1"/>
    <d v="1899-12-31T17:46:12"/>
    <x v="2"/>
    <s v="Non"/>
  </r>
  <r>
    <x v="827"/>
    <x v="3"/>
    <s v="CLI00043"/>
    <x v="1"/>
    <s v="PEST"/>
    <s v="16/04/19 07.05.19.0000"/>
    <s v="23/04/19 12.00.00.0000"/>
    <d v="2019-04-16T07:05:19"/>
    <d v="2019-04-23T12:00:00"/>
    <x v="2"/>
    <x v="1"/>
    <x v="0"/>
    <x v="0"/>
    <x v="1"/>
    <d v="1900-01-05T17:46:12"/>
    <x v="3"/>
    <s v="Non"/>
  </r>
  <r>
    <x v="629"/>
    <x v="23"/>
    <s v="CLI00007"/>
    <x v="14"/>
    <s v="BACT"/>
    <s v="16/04/19 07.05.21.0000"/>
    <s v="18/04/19 12.00.00.0000"/>
    <d v="2019-04-16T07:05:21"/>
    <d v="2019-04-18T12:00:00"/>
    <x v="6"/>
    <x v="3"/>
    <x v="2"/>
    <x v="3"/>
    <x v="1"/>
    <d v="1899-12-31T17:46:12"/>
    <x v="2"/>
    <s v="Non"/>
  </r>
  <r>
    <x v="1005"/>
    <x v="18"/>
    <s v="CLI00018"/>
    <x v="5"/>
    <s v="PEST"/>
    <s v="16/04/19 07.05.30.0000"/>
    <s v="23/04/19 12.00.00.0000"/>
    <d v="2019-04-16T07:05:30"/>
    <d v="2019-04-23T12:00:00"/>
    <x v="2"/>
    <x v="1"/>
    <x v="2"/>
    <x v="2"/>
    <x v="1"/>
    <d v="1900-01-05T17:46:12"/>
    <x v="3"/>
    <s v="Non"/>
  </r>
  <r>
    <x v="855"/>
    <x v="3"/>
    <s v="CLI00020"/>
    <x v="6"/>
    <s v="PEST"/>
    <s v="16/04/19 07.05.39.0000"/>
    <s v="23/04/19 12.00.00.0000"/>
    <d v="2019-04-16T07:05:39"/>
    <d v="2019-04-23T12:00:00"/>
    <x v="2"/>
    <x v="1"/>
    <x v="2"/>
    <x v="2"/>
    <x v="1"/>
    <d v="1900-01-05T17:46:12"/>
    <x v="3"/>
    <s v="Non"/>
  </r>
  <r>
    <x v="1005"/>
    <x v="10"/>
    <s v="CLI00018"/>
    <x v="5"/>
    <s v="PLLT"/>
    <s v="16/04/19 07.05.41.0000"/>
    <s v="23/04/19 12.00.00.0000"/>
    <d v="2019-04-16T07:05:41"/>
    <d v="2019-04-23T12:00:00"/>
    <x v="1"/>
    <x v="1"/>
    <x v="2"/>
    <x v="2"/>
    <x v="1"/>
    <d v="1900-01-05T17:46:12"/>
    <x v="3"/>
    <s v="Non"/>
  </r>
  <r>
    <x v="698"/>
    <x v="3"/>
    <s v="CLI00010"/>
    <x v="2"/>
    <s v="SCR"/>
    <s v="16/04/19 07.05.43.0000"/>
    <s v="18/04/19 12.00.00.0000"/>
    <d v="2019-04-16T07:05:43"/>
    <d v="2019-04-18T12:00:00"/>
    <x v="7"/>
    <x v="0"/>
    <x v="1"/>
    <x v="1"/>
    <x v="1"/>
    <d v="1899-12-31T17:46:12"/>
    <x v="2"/>
    <s v="Non"/>
  </r>
  <r>
    <x v="632"/>
    <x v="18"/>
    <s v="CLI00009"/>
    <x v="8"/>
    <s v="PEST"/>
    <s v="16/04/19 07.05.45.0000"/>
    <s v="23/04/19 12.00.00.0000"/>
    <d v="2019-04-16T07:05:45"/>
    <d v="2019-04-23T12:00:00"/>
    <x v="2"/>
    <x v="1"/>
    <x v="3"/>
    <x v="4"/>
    <x v="1"/>
    <d v="1900-01-05T17:46:12"/>
    <x v="3"/>
    <s v="Non"/>
  </r>
  <r>
    <x v="1006"/>
    <x v="12"/>
    <s v="CLI00009"/>
    <x v="8"/>
    <s v="SCR"/>
    <s v="16/04/19 07.05.46.0000"/>
    <s v="18/04/19 12.00.00.0000"/>
    <d v="2019-04-16T07:05:46"/>
    <d v="2019-04-18T12:00:00"/>
    <x v="7"/>
    <x v="0"/>
    <x v="3"/>
    <x v="4"/>
    <x v="1"/>
    <d v="1899-12-31T17:46:12"/>
    <x v="2"/>
    <s v="Non"/>
  </r>
  <r>
    <x v="1007"/>
    <x v="18"/>
    <s v="CLI00018"/>
    <x v="5"/>
    <s v="NTR"/>
    <s v="16/04/19 07.05.48.0000"/>
    <s v="19/04/19 12.00.00.0000"/>
    <d v="2019-04-16T07:05:48"/>
    <d v="2019-04-19T12:00:00"/>
    <x v="3"/>
    <x v="0"/>
    <x v="2"/>
    <x v="2"/>
    <x v="1"/>
    <d v="1900-01-01T17:46:12"/>
    <x v="3"/>
    <s v="Non"/>
  </r>
  <r>
    <x v="490"/>
    <x v="18"/>
    <s v="CLI00018"/>
    <x v="5"/>
    <s v="NTR"/>
    <s v="16/04/19 07.05.57.0000"/>
    <s v="19/04/19 12.00.00.0000"/>
    <d v="2019-04-16T07:05:57"/>
    <d v="2019-04-19T12:00:00"/>
    <x v="3"/>
    <x v="0"/>
    <x v="2"/>
    <x v="2"/>
    <x v="1"/>
    <d v="1900-01-01T17:46:12"/>
    <x v="3"/>
    <s v="Non"/>
  </r>
  <r>
    <x v="1008"/>
    <x v="3"/>
    <s v="CLI00021"/>
    <x v="0"/>
    <s v="NTR"/>
    <s v="16/04/19 07.06.02.0000"/>
    <s v="19/04/19 12.00.00.0000"/>
    <d v="2019-04-16T07:06:02"/>
    <d v="2019-04-19T12:00:00"/>
    <x v="3"/>
    <x v="0"/>
    <x v="0"/>
    <x v="0"/>
    <x v="1"/>
    <d v="1900-01-01T17:46:12"/>
    <x v="3"/>
    <s v="Non"/>
  </r>
  <r>
    <x v="391"/>
    <x v="12"/>
    <s v="CLI00087"/>
    <x v="4"/>
    <s v="SCR"/>
    <s v="16/04/19 07.06.16.0000"/>
    <s v="18/04/19 12.00.00.0000"/>
    <d v="2019-04-16T07:06:16"/>
    <d v="2019-04-18T12:00:00"/>
    <x v="7"/>
    <x v="0"/>
    <x v="2"/>
    <x v="3"/>
    <x v="1"/>
    <d v="1899-12-31T17:46:12"/>
    <x v="2"/>
    <s v="Non"/>
  </r>
  <r>
    <x v="690"/>
    <x v="18"/>
    <s v="CLI00049"/>
    <x v="7"/>
    <s v="PEST"/>
    <s v="16/04/19 07.06.20.0000"/>
    <s v="23/04/19 12.00.00.0000"/>
    <d v="2019-04-16T07:06:20"/>
    <d v="2019-04-23T12:00:00"/>
    <x v="2"/>
    <x v="1"/>
    <x v="3"/>
    <x v="4"/>
    <x v="1"/>
    <d v="1900-01-05T17:46:12"/>
    <x v="3"/>
    <s v="Non"/>
  </r>
  <r>
    <x v="453"/>
    <x v="3"/>
    <s v="CLI00021"/>
    <x v="0"/>
    <s v="PEST"/>
    <s v="16/04/19 07.06.35.0000"/>
    <s v="23/04/19 12.00.00.0000"/>
    <d v="2019-04-16T07:06:35"/>
    <d v="2019-04-23T12:00:00"/>
    <x v="2"/>
    <x v="1"/>
    <x v="0"/>
    <x v="0"/>
    <x v="1"/>
    <d v="1900-01-05T17:46:12"/>
    <x v="3"/>
    <s v="Non"/>
  </r>
  <r>
    <x v="488"/>
    <x v="18"/>
    <s v="CLI00005"/>
    <x v="15"/>
    <s v="PEST"/>
    <s v="16/04/19 07.06.38.0000"/>
    <s v="23/04/19 12.00.00.0000"/>
    <d v="2019-04-16T07:06:38"/>
    <d v="2019-04-23T12:00:00"/>
    <x v="2"/>
    <x v="1"/>
    <x v="3"/>
    <x v="5"/>
    <x v="1"/>
    <d v="1900-01-05T17:46:12"/>
    <x v="3"/>
    <s v="Non"/>
  </r>
  <r>
    <x v="1009"/>
    <x v="18"/>
    <s v="CLI00018"/>
    <x v="5"/>
    <s v="NTR"/>
    <s v="16/04/19 07.06.49.0000"/>
    <s v="19/04/19 12.00.00.0000"/>
    <d v="2019-04-16T07:06:49"/>
    <d v="2019-04-19T12:00:00"/>
    <x v="3"/>
    <x v="0"/>
    <x v="2"/>
    <x v="2"/>
    <x v="1"/>
    <d v="1900-01-01T17:46:12"/>
    <x v="3"/>
    <s v="Non"/>
  </r>
  <r>
    <x v="642"/>
    <x v="3"/>
    <s v="CLI00043"/>
    <x v="1"/>
    <s v="NTR"/>
    <s v="16/04/19 07.06.51.0000"/>
    <s v="19/04/19 12.00.00.0000"/>
    <d v="2019-04-16T07:06:51"/>
    <d v="2019-04-19T12:00:00"/>
    <x v="3"/>
    <x v="0"/>
    <x v="0"/>
    <x v="0"/>
    <x v="1"/>
    <d v="1900-01-01T17:46:12"/>
    <x v="3"/>
    <s v="Non"/>
  </r>
  <r>
    <x v="289"/>
    <x v="18"/>
    <s v="CLI00049"/>
    <x v="7"/>
    <s v="NTR"/>
    <s v="16/04/19 07.07.08.0000"/>
    <s v="19/04/19 12.00.00.0000"/>
    <d v="2019-04-16T07:07:08"/>
    <d v="2019-04-19T12:00:00"/>
    <x v="3"/>
    <x v="0"/>
    <x v="3"/>
    <x v="4"/>
    <x v="1"/>
    <d v="1900-01-01T17:46:12"/>
    <x v="3"/>
    <s v="Non"/>
  </r>
  <r>
    <x v="485"/>
    <x v="18"/>
    <s v="CLI00018"/>
    <x v="5"/>
    <s v="PEST"/>
    <s v="16/04/19 07.07.22.0000"/>
    <s v="23/04/19 12.00.00.0000"/>
    <d v="2019-04-16T07:07:22"/>
    <d v="2019-04-23T12:00:00"/>
    <x v="2"/>
    <x v="1"/>
    <x v="2"/>
    <x v="2"/>
    <x v="1"/>
    <d v="1900-01-05T17:46:12"/>
    <x v="3"/>
    <s v="Non"/>
  </r>
  <r>
    <x v="1010"/>
    <x v="23"/>
    <s v="CLI00007"/>
    <x v="14"/>
    <s v="PEST"/>
    <s v="16/04/19 07.07.30.0000"/>
    <s v="23/04/19 12.00.00.0000"/>
    <d v="2019-04-16T07:07:30"/>
    <d v="2019-04-23T12:00:00"/>
    <x v="2"/>
    <x v="1"/>
    <x v="2"/>
    <x v="3"/>
    <x v="1"/>
    <d v="1900-01-05T17:46:12"/>
    <x v="3"/>
    <s v="Non"/>
  </r>
  <r>
    <x v="577"/>
    <x v="12"/>
    <s v="CLI00021"/>
    <x v="0"/>
    <s v="SCR"/>
    <s v="16/04/19 07.07.42.0000"/>
    <s v="18/04/19 12.00.00.0000"/>
    <d v="2019-04-16T07:07:42"/>
    <d v="2019-04-18T12:00:00"/>
    <x v="7"/>
    <x v="0"/>
    <x v="0"/>
    <x v="0"/>
    <x v="1"/>
    <d v="1899-12-31T17:46:12"/>
    <x v="2"/>
    <s v="Non"/>
  </r>
  <r>
    <x v="557"/>
    <x v="3"/>
    <s v="CLI00079"/>
    <x v="3"/>
    <s v="PEST"/>
    <s v="16/04/19 07.07.51.0000"/>
    <s v="23/04/19 12.00.00.0000"/>
    <d v="2019-04-16T07:07:51"/>
    <d v="2019-04-23T12:00:00"/>
    <x v="2"/>
    <x v="1"/>
    <x v="2"/>
    <x v="2"/>
    <x v="1"/>
    <d v="1900-01-05T17:46:12"/>
    <x v="3"/>
    <s v="Non"/>
  </r>
  <r>
    <x v="74"/>
    <x v="3"/>
    <s v="CLI00079"/>
    <x v="3"/>
    <s v="NTR"/>
    <s v="16/04/19 07.07.53.0000"/>
    <s v="19/04/19 12.00.00.0000"/>
    <d v="2019-04-16T07:07:53"/>
    <d v="2019-04-19T12:00:00"/>
    <x v="3"/>
    <x v="0"/>
    <x v="2"/>
    <x v="2"/>
    <x v="1"/>
    <d v="1900-01-01T17:46:12"/>
    <x v="3"/>
    <s v="Non"/>
  </r>
  <r>
    <x v="374"/>
    <x v="12"/>
    <s v="CLI00021"/>
    <x v="0"/>
    <s v="NTR"/>
    <s v="16/04/19 07.07.59.0000"/>
    <s v="19/04/19 12.00.00.0000"/>
    <d v="2019-04-16T07:07:59"/>
    <d v="2019-04-19T12:00:00"/>
    <x v="3"/>
    <x v="0"/>
    <x v="0"/>
    <x v="0"/>
    <x v="1"/>
    <d v="1900-01-01T17:46:12"/>
    <x v="3"/>
    <s v="Non"/>
  </r>
  <r>
    <x v="14"/>
    <x v="12"/>
    <s v="CLI00087"/>
    <x v="4"/>
    <s v="MTX"/>
    <s v="16/04/19 07.08.12.0000"/>
    <s v="17/04/19 12.00.00.0000"/>
    <d v="2019-04-16T07:08:12"/>
    <d v="2019-04-17T12:00:00"/>
    <x v="5"/>
    <x v="2"/>
    <x v="2"/>
    <x v="3"/>
    <x v="1"/>
    <d v="1899-12-30T17:46:12"/>
    <x v="1"/>
    <s v="Non"/>
  </r>
  <r>
    <x v="90"/>
    <x v="12"/>
    <s v="CLI00021"/>
    <x v="0"/>
    <s v="PEST"/>
    <s v="16/04/19 07.08.16.0000"/>
    <s v="23/04/19 12.00.00.0000"/>
    <d v="2019-04-16T07:08:16"/>
    <d v="2019-04-23T12:00:00"/>
    <x v="2"/>
    <x v="1"/>
    <x v="0"/>
    <x v="0"/>
    <x v="1"/>
    <d v="1900-01-05T17:46:12"/>
    <x v="3"/>
    <s v="Non"/>
  </r>
  <r>
    <x v="367"/>
    <x v="18"/>
    <s v="CLI00034"/>
    <x v="13"/>
    <s v="MTX"/>
    <s v="16/04/19 07.08.17.0000"/>
    <s v="17/04/19 12.00.00.0000"/>
    <d v="2019-04-16T07:08:17"/>
    <d v="2019-04-17T12:00:00"/>
    <x v="5"/>
    <x v="2"/>
    <x v="3"/>
    <x v="4"/>
    <x v="1"/>
    <d v="1899-12-30T17:46:12"/>
    <x v="1"/>
    <s v="Non"/>
  </r>
  <r>
    <x v="1009"/>
    <x v="18"/>
    <s v="CLI00018"/>
    <x v="5"/>
    <s v="SCR"/>
    <s v="16/04/19 07.08.57.0000"/>
    <s v="18/04/19 12.00.00.0000"/>
    <d v="2019-04-16T07:08:57"/>
    <d v="2019-04-18T12:00:00"/>
    <x v="7"/>
    <x v="0"/>
    <x v="2"/>
    <x v="2"/>
    <x v="1"/>
    <d v="1899-12-31T17:46:12"/>
    <x v="2"/>
    <s v="Non"/>
  </r>
  <r>
    <x v="477"/>
    <x v="12"/>
    <s v="CLI00021"/>
    <x v="0"/>
    <s v="NTR"/>
    <s v="16/04/19 07.09.02.0000"/>
    <s v="19/04/19 12.00.00.0000"/>
    <d v="2019-04-16T07:09:02"/>
    <d v="2019-04-19T12:00:00"/>
    <x v="3"/>
    <x v="0"/>
    <x v="0"/>
    <x v="0"/>
    <x v="1"/>
    <d v="1900-01-01T17:46:12"/>
    <x v="3"/>
    <s v="Non"/>
  </r>
  <r>
    <x v="912"/>
    <x v="18"/>
    <s v="CLI00034"/>
    <x v="13"/>
    <s v="MTX"/>
    <s v="16/04/19 07.09.13.0000"/>
    <s v="17/04/19 12.00.00.0000"/>
    <d v="2019-04-16T07:09:13"/>
    <d v="2019-04-17T12:00:00"/>
    <x v="5"/>
    <x v="2"/>
    <x v="3"/>
    <x v="4"/>
    <x v="1"/>
    <d v="1899-12-30T17:46:12"/>
    <x v="1"/>
    <s v="Non"/>
  </r>
  <r>
    <x v="167"/>
    <x v="18"/>
    <s v="CLI00018"/>
    <x v="5"/>
    <s v="SCR"/>
    <s v="16/04/19 07.09.17.0000"/>
    <s v="18/04/19 12.00.00.0000"/>
    <d v="2019-04-16T07:09:17"/>
    <d v="2019-04-18T12:00:00"/>
    <x v="7"/>
    <x v="0"/>
    <x v="2"/>
    <x v="2"/>
    <x v="1"/>
    <d v="1899-12-31T17:46:12"/>
    <x v="2"/>
    <s v="Non"/>
  </r>
  <r>
    <x v="769"/>
    <x v="18"/>
    <s v="CLI00018"/>
    <x v="5"/>
    <s v="SCR"/>
    <s v="16/04/19 07.09.32.0000"/>
    <s v="18/04/19 12.00.00.0000"/>
    <d v="2019-04-16T07:09:32"/>
    <d v="2019-04-18T12:00:00"/>
    <x v="7"/>
    <x v="0"/>
    <x v="2"/>
    <x v="2"/>
    <x v="1"/>
    <d v="1899-12-31T17:46:12"/>
    <x v="2"/>
    <s v="Non"/>
  </r>
  <r>
    <x v="1011"/>
    <x v="3"/>
    <s v="CLI00009"/>
    <x v="8"/>
    <s v="SCR"/>
    <s v="16/04/19 07.09.39.0000"/>
    <s v="18/04/19 12.00.00.0000"/>
    <d v="2019-04-16T07:09:39"/>
    <d v="2019-04-18T12:00:00"/>
    <x v="7"/>
    <x v="0"/>
    <x v="3"/>
    <x v="4"/>
    <x v="1"/>
    <d v="1899-12-31T17:46:12"/>
    <x v="2"/>
    <s v="Non"/>
  </r>
  <r>
    <x v="1012"/>
    <x v="3"/>
    <s v="CLI00021"/>
    <x v="0"/>
    <s v="PEST"/>
    <s v="16/04/19 07.09.49.0000"/>
    <s v="23/04/19 12.00.00.0000"/>
    <d v="2019-04-16T07:09:49"/>
    <d v="2019-04-23T12:00:00"/>
    <x v="2"/>
    <x v="1"/>
    <x v="0"/>
    <x v="0"/>
    <x v="1"/>
    <d v="1900-01-05T17:46:12"/>
    <x v="3"/>
    <s v="Non"/>
  </r>
  <r>
    <x v="656"/>
    <x v="18"/>
    <s v="CLI00009"/>
    <x v="8"/>
    <s v="MTX"/>
    <s v="16/04/19 07.09.54.0000"/>
    <s v="17/04/19 12.00.00.0000"/>
    <d v="2019-04-16T07:09:54"/>
    <d v="2019-04-17T12:00:00"/>
    <x v="5"/>
    <x v="2"/>
    <x v="3"/>
    <x v="4"/>
    <x v="1"/>
    <d v="1899-12-30T17:46:12"/>
    <x v="1"/>
    <s v="Non"/>
  </r>
  <r>
    <x v="282"/>
    <x v="7"/>
    <s v="CLI00021"/>
    <x v="0"/>
    <s v="SCR"/>
    <s v="16/04/19 07.09.57.0000"/>
    <s v="18/04/19 12.00.00.0000"/>
    <d v="2019-04-16T07:09:57"/>
    <d v="2019-04-18T12:00:00"/>
    <x v="7"/>
    <x v="0"/>
    <x v="0"/>
    <x v="0"/>
    <x v="1"/>
    <d v="1899-12-31T17:46:12"/>
    <x v="2"/>
    <s v="Non"/>
  </r>
  <r>
    <x v="246"/>
    <x v="3"/>
    <s v="CLI00079"/>
    <x v="3"/>
    <s v="SCR"/>
    <s v="16/04/19 07.09.58.0000"/>
    <s v="18/04/19 12.00.00.0000"/>
    <d v="2019-04-16T07:09:58"/>
    <d v="2019-04-18T12:00:00"/>
    <x v="7"/>
    <x v="0"/>
    <x v="2"/>
    <x v="2"/>
    <x v="1"/>
    <d v="1899-12-31T17:46:12"/>
    <x v="2"/>
    <s v="Non"/>
  </r>
  <r>
    <x v="956"/>
    <x v="4"/>
    <s v="CLI00010"/>
    <x v="2"/>
    <s v="NTR"/>
    <s v="16/04/19 07.09.59.0000"/>
    <s v="19/04/19 12.00.00.0000"/>
    <d v="2019-04-16T07:09:59"/>
    <d v="2019-04-19T12:00:00"/>
    <x v="3"/>
    <x v="0"/>
    <x v="1"/>
    <x v="1"/>
    <x v="1"/>
    <d v="1900-01-01T17:46:12"/>
    <x v="3"/>
    <s v="Non"/>
  </r>
  <r>
    <x v="915"/>
    <x v="18"/>
    <s v="CLI00049"/>
    <x v="7"/>
    <s v="BACT"/>
    <s v="16/04/19 07.09.59.0000"/>
    <s v="18/04/19 12.00.00.0000"/>
    <d v="2019-04-16T07:09:59"/>
    <d v="2019-04-18T12:00:00"/>
    <x v="6"/>
    <x v="3"/>
    <x v="3"/>
    <x v="4"/>
    <x v="1"/>
    <d v="1899-12-31T17:46:12"/>
    <x v="2"/>
    <s v="Non"/>
  </r>
  <r>
    <x v="516"/>
    <x v="3"/>
    <s v="CLI00049"/>
    <x v="7"/>
    <s v="PEST"/>
    <s v="16/04/19 07.10.14.0000"/>
    <s v="23/04/19 12.00.00.0000"/>
    <d v="2019-04-16T07:10:14"/>
    <d v="2019-04-23T12:00:00"/>
    <x v="2"/>
    <x v="1"/>
    <x v="3"/>
    <x v="4"/>
    <x v="1"/>
    <d v="1900-01-05T17:46:12"/>
    <x v="3"/>
    <s v="Non"/>
  </r>
  <r>
    <x v="534"/>
    <x v="3"/>
    <s v="CLI00021"/>
    <x v="0"/>
    <s v="SCR"/>
    <s v="16/04/19 07.10.18.0000"/>
    <s v="18/04/19 12.00.00.0000"/>
    <d v="2019-04-16T07:10:18"/>
    <d v="2019-04-18T12:00:00"/>
    <x v="7"/>
    <x v="0"/>
    <x v="0"/>
    <x v="0"/>
    <x v="1"/>
    <d v="1899-12-31T17:46:12"/>
    <x v="2"/>
    <s v="Non"/>
  </r>
  <r>
    <x v="1013"/>
    <x v="3"/>
    <s v="CLI00021"/>
    <x v="0"/>
    <s v="PEST"/>
    <s v="16/04/19 07.10.21.0000"/>
    <s v="23/04/19 12.00.00.0000"/>
    <d v="2019-04-16T07:10:21"/>
    <d v="2019-04-23T12:00:00"/>
    <x v="2"/>
    <x v="1"/>
    <x v="0"/>
    <x v="0"/>
    <x v="1"/>
    <d v="1900-01-05T17:46:12"/>
    <x v="3"/>
    <s v="Non"/>
  </r>
  <r>
    <x v="28"/>
    <x v="12"/>
    <s v="CLI00021"/>
    <x v="0"/>
    <s v="PEST"/>
    <s v="16/04/19 07.10.27.0000"/>
    <s v="23/04/19 12.00.00.0000"/>
    <d v="2019-04-16T07:10:27"/>
    <d v="2019-04-23T12:00:00"/>
    <x v="2"/>
    <x v="1"/>
    <x v="0"/>
    <x v="0"/>
    <x v="1"/>
    <d v="1900-01-05T17:46:12"/>
    <x v="3"/>
    <s v="Non"/>
  </r>
  <r>
    <x v="1014"/>
    <x v="18"/>
    <s v="CLI00018"/>
    <x v="5"/>
    <s v="NTR"/>
    <s v="16/04/19 07.10.31.0000"/>
    <s v="19/04/19 12.00.00.0000"/>
    <d v="2019-04-16T07:10:31"/>
    <d v="2019-04-19T12:00:00"/>
    <x v="3"/>
    <x v="0"/>
    <x v="2"/>
    <x v="2"/>
    <x v="1"/>
    <d v="1900-01-01T17:46:12"/>
    <x v="3"/>
    <s v="Non"/>
  </r>
  <r>
    <x v="974"/>
    <x v="18"/>
    <s v="CLI00049"/>
    <x v="7"/>
    <s v="SCR"/>
    <s v="16/04/19 07.10.41.0000"/>
    <s v="18/04/19 12.00.00.0000"/>
    <d v="2019-04-16T07:10:41"/>
    <d v="2019-04-18T12:00:00"/>
    <x v="7"/>
    <x v="0"/>
    <x v="3"/>
    <x v="4"/>
    <x v="1"/>
    <d v="1899-12-31T17:46:12"/>
    <x v="2"/>
    <s v="Non"/>
  </r>
  <r>
    <x v="1015"/>
    <x v="3"/>
    <s v="CLI00043"/>
    <x v="1"/>
    <s v="PEST"/>
    <s v="16/04/19 07.10.45.0000"/>
    <s v="23/04/19 12.00.00.0000"/>
    <d v="2019-04-16T07:10:45"/>
    <d v="2019-04-23T12:00:00"/>
    <x v="2"/>
    <x v="1"/>
    <x v="0"/>
    <x v="0"/>
    <x v="1"/>
    <d v="1900-01-05T17:46:12"/>
    <x v="3"/>
    <s v="Non"/>
  </r>
  <r>
    <x v="122"/>
    <x v="12"/>
    <s v="CLI00021"/>
    <x v="0"/>
    <s v="PEST"/>
    <s v="16/04/19 07.10.49.0000"/>
    <s v="23/04/19 12.00.00.0000"/>
    <d v="2019-04-16T07:10:49"/>
    <d v="2019-04-23T12:00:00"/>
    <x v="2"/>
    <x v="1"/>
    <x v="0"/>
    <x v="0"/>
    <x v="1"/>
    <d v="1900-01-05T17:46:12"/>
    <x v="3"/>
    <s v="Non"/>
  </r>
  <r>
    <x v="36"/>
    <x v="3"/>
    <s v="CLI00021"/>
    <x v="0"/>
    <s v="NTR"/>
    <s v="16/04/19 07.10.51.0000"/>
    <s v="19/04/19 12.00.00.0000"/>
    <d v="2019-04-16T07:10:51"/>
    <d v="2019-04-19T12:00:00"/>
    <x v="3"/>
    <x v="0"/>
    <x v="0"/>
    <x v="0"/>
    <x v="1"/>
    <d v="1900-01-01T17:46:12"/>
    <x v="3"/>
    <s v="Non"/>
  </r>
  <r>
    <x v="907"/>
    <x v="3"/>
    <s v="CLI00049"/>
    <x v="7"/>
    <s v="NTR"/>
    <s v="16/04/19 07.11.12.0000"/>
    <s v="19/04/19 12.00.00.0000"/>
    <d v="2019-04-16T07:11:12"/>
    <d v="2019-04-19T12:00:00"/>
    <x v="3"/>
    <x v="0"/>
    <x v="3"/>
    <x v="4"/>
    <x v="1"/>
    <d v="1900-01-01T17:46:12"/>
    <x v="3"/>
    <s v="Non"/>
  </r>
  <r>
    <x v="292"/>
    <x v="3"/>
    <s v="CLI00021"/>
    <x v="0"/>
    <s v="SCR"/>
    <s v="16/04/19 07.11.14.0000"/>
    <s v="18/04/19 12.00.00.0000"/>
    <d v="2019-04-16T07:11:14"/>
    <d v="2019-04-18T12:00:00"/>
    <x v="7"/>
    <x v="0"/>
    <x v="0"/>
    <x v="0"/>
    <x v="1"/>
    <d v="1899-12-31T17:46:12"/>
    <x v="2"/>
    <s v="Non"/>
  </r>
  <r>
    <x v="932"/>
    <x v="18"/>
    <s v="CLI00018"/>
    <x v="5"/>
    <s v="PEST"/>
    <s v="16/04/19 07.11.24.0000"/>
    <s v="23/04/19 12.00.00.0000"/>
    <d v="2019-04-16T07:11:24"/>
    <d v="2019-04-23T12:00:00"/>
    <x v="2"/>
    <x v="1"/>
    <x v="2"/>
    <x v="2"/>
    <x v="1"/>
    <d v="1900-01-05T17:46:12"/>
    <x v="3"/>
    <s v="Non"/>
  </r>
  <r>
    <x v="1016"/>
    <x v="18"/>
    <s v="CLI00018"/>
    <x v="5"/>
    <s v="SCR"/>
    <s v="16/04/19 07.11.35.0000"/>
    <s v="18/04/19 12.00.00.0000"/>
    <d v="2019-04-16T07:11:35"/>
    <d v="2019-04-18T12:00:00"/>
    <x v="7"/>
    <x v="0"/>
    <x v="2"/>
    <x v="2"/>
    <x v="1"/>
    <d v="1899-12-31T17:46:12"/>
    <x v="2"/>
    <s v="Non"/>
  </r>
  <r>
    <x v="191"/>
    <x v="18"/>
    <s v="CLI00005"/>
    <x v="15"/>
    <s v="SCR"/>
    <s v="16/04/19 07.11.55.0000"/>
    <s v="18/04/19 12.00.00.0000"/>
    <d v="2019-04-16T07:11:55"/>
    <d v="2019-04-18T12:00:00"/>
    <x v="7"/>
    <x v="0"/>
    <x v="3"/>
    <x v="5"/>
    <x v="1"/>
    <d v="1899-12-31T17:46:12"/>
    <x v="2"/>
    <s v="Non"/>
  </r>
  <r>
    <x v="729"/>
    <x v="12"/>
    <s v="CLI00021"/>
    <x v="0"/>
    <s v="NTR"/>
    <s v="16/04/19 07.11.56.0000"/>
    <s v="19/04/19 12.00.00.0000"/>
    <d v="2019-04-16T07:11:56"/>
    <d v="2019-04-19T12:00:00"/>
    <x v="3"/>
    <x v="0"/>
    <x v="0"/>
    <x v="0"/>
    <x v="1"/>
    <d v="1900-01-01T17:46:12"/>
    <x v="3"/>
    <s v="Non"/>
  </r>
  <r>
    <x v="1017"/>
    <x v="12"/>
    <s v="CLI00021"/>
    <x v="0"/>
    <s v="NTR"/>
    <s v="16/04/19 07.12.03.0000"/>
    <s v="19/04/19 12.00.00.0000"/>
    <d v="2019-04-16T07:12:03"/>
    <d v="2019-04-19T12:00:00"/>
    <x v="3"/>
    <x v="0"/>
    <x v="0"/>
    <x v="0"/>
    <x v="1"/>
    <d v="1900-01-01T17:46:12"/>
    <x v="3"/>
    <s v="Non"/>
  </r>
  <r>
    <x v="1018"/>
    <x v="3"/>
    <s v="CLI00083"/>
    <x v="11"/>
    <s v="PEST"/>
    <s v="16/04/19 07.12.16.0000"/>
    <s v="23/04/19 12.00.00.0000"/>
    <d v="2019-04-16T07:12:16"/>
    <d v="2019-04-23T12:00:00"/>
    <x v="2"/>
    <x v="1"/>
    <x v="2"/>
    <x v="2"/>
    <x v="1"/>
    <d v="1900-01-05T17:46:12"/>
    <x v="3"/>
    <s v="Non"/>
  </r>
  <r>
    <x v="319"/>
    <x v="18"/>
    <s v="CLI00040"/>
    <x v="9"/>
    <s v="MTX"/>
    <s v="16/04/19 07.12.38.0000"/>
    <s v="17/04/19 12.00.00.0000"/>
    <d v="2019-04-16T07:12:38"/>
    <d v="2019-04-17T12:00:00"/>
    <x v="5"/>
    <x v="2"/>
    <x v="3"/>
    <x v="5"/>
    <x v="1"/>
    <d v="1899-12-30T17:46:12"/>
    <x v="1"/>
    <s v="Non"/>
  </r>
  <r>
    <x v="840"/>
    <x v="12"/>
    <s v="CLI00021"/>
    <x v="0"/>
    <s v="NTR"/>
    <s v="16/04/19 07.13.08.0000"/>
    <s v="19/04/19 12.00.00.0000"/>
    <d v="2019-04-16T07:13:08"/>
    <d v="2019-04-19T12:00:00"/>
    <x v="3"/>
    <x v="0"/>
    <x v="0"/>
    <x v="0"/>
    <x v="1"/>
    <d v="1900-01-01T17:46:12"/>
    <x v="3"/>
    <s v="Non"/>
  </r>
  <r>
    <x v="173"/>
    <x v="3"/>
    <s v="CLI00010"/>
    <x v="2"/>
    <s v="MTX"/>
    <s v="16/04/19 07.13.17.0000"/>
    <s v="17/04/19 12.00.00.0000"/>
    <d v="2019-04-16T07:13:17"/>
    <d v="2019-04-17T12:00:00"/>
    <x v="5"/>
    <x v="2"/>
    <x v="1"/>
    <x v="1"/>
    <x v="1"/>
    <d v="1899-12-30T17:46:12"/>
    <x v="1"/>
    <s v="Non"/>
  </r>
  <r>
    <x v="1019"/>
    <x v="18"/>
    <s v="CLI00018"/>
    <x v="5"/>
    <s v="MTX"/>
    <s v="16/04/19 07.14.08.0000"/>
    <s v="17/04/19 12.00.00.0000"/>
    <d v="2019-04-16T07:14:08"/>
    <d v="2019-04-17T12:00:00"/>
    <x v="5"/>
    <x v="2"/>
    <x v="2"/>
    <x v="2"/>
    <x v="1"/>
    <d v="1899-12-30T17:46:12"/>
    <x v="1"/>
    <s v="Non"/>
  </r>
  <r>
    <x v="1020"/>
    <x v="3"/>
    <s v="CLI00020"/>
    <x v="6"/>
    <s v="MTX"/>
    <s v="16/04/19 07.14.10.0000"/>
    <s v="17/04/19 12.00.00.0000"/>
    <d v="2019-04-16T07:14:10"/>
    <d v="2019-04-17T12:00:00"/>
    <x v="5"/>
    <x v="2"/>
    <x v="2"/>
    <x v="2"/>
    <x v="1"/>
    <d v="1899-12-30T17:46:12"/>
    <x v="1"/>
    <s v="Non"/>
  </r>
  <r>
    <x v="83"/>
    <x v="3"/>
    <s v="CLI00083"/>
    <x v="11"/>
    <s v="MTX"/>
    <s v="16/04/19 07.14.16.0000"/>
    <s v="17/04/19 12.00.00.0000"/>
    <d v="2019-04-16T07:14:16"/>
    <d v="2019-04-17T12:00:00"/>
    <x v="5"/>
    <x v="2"/>
    <x v="2"/>
    <x v="2"/>
    <x v="1"/>
    <d v="1899-12-30T17:46:12"/>
    <x v="1"/>
    <s v="Non"/>
  </r>
  <r>
    <x v="34"/>
    <x v="3"/>
    <s v="CLI00043"/>
    <x v="1"/>
    <s v="PEST"/>
    <s v="16/04/19 07.14.29.0000"/>
    <s v="23/04/19 12.00.00.0000"/>
    <d v="2019-04-16T07:14:29"/>
    <d v="2019-04-23T12:00:00"/>
    <x v="2"/>
    <x v="1"/>
    <x v="0"/>
    <x v="0"/>
    <x v="1"/>
    <d v="1900-01-05T17:46:12"/>
    <x v="3"/>
    <s v="Non"/>
  </r>
  <r>
    <x v="236"/>
    <x v="10"/>
    <s v="CLI00018"/>
    <x v="5"/>
    <s v="NTR"/>
    <s v="16/04/19 07.14.30.0000"/>
    <s v="19/04/19 12.00.00.0000"/>
    <d v="2019-04-16T07:14:30"/>
    <d v="2019-04-19T12:00:00"/>
    <x v="3"/>
    <x v="0"/>
    <x v="2"/>
    <x v="2"/>
    <x v="1"/>
    <d v="1900-01-01T17:46:12"/>
    <x v="3"/>
    <s v="Non"/>
  </r>
  <r>
    <x v="147"/>
    <x v="3"/>
    <s v="CLI00021"/>
    <x v="0"/>
    <s v="SCR"/>
    <s v="16/04/19 07.14.37.0000"/>
    <s v="18/04/19 12.00.00.0000"/>
    <d v="2019-04-16T07:14:37"/>
    <d v="2019-04-18T12:00:00"/>
    <x v="7"/>
    <x v="0"/>
    <x v="0"/>
    <x v="0"/>
    <x v="1"/>
    <d v="1899-12-31T17:46:12"/>
    <x v="2"/>
    <s v="Non"/>
  </r>
  <r>
    <x v="1021"/>
    <x v="3"/>
    <s v="CLI00049"/>
    <x v="7"/>
    <s v="SCR"/>
    <s v="16/04/19 07.14.38.0000"/>
    <s v="18/04/19 12.00.00.0000"/>
    <d v="2019-04-16T07:14:38"/>
    <d v="2019-04-18T12:00:00"/>
    <x v="7"/>
    <x v="0"/>
    <x v="3"/>
    <x v="4"/>
    <x v="1"/>
    <d v="1899-12-31T17:46:12"/>
    <x v="2"/>
    <s v="Non"/>
  </r>
  <r>
    <x v="1022"/>
    <x v="12"/>
    <s v="CLI00009"/>
    <x v="8"/>
    <s v="MTX"/>
    <s v="16/04/19 07.16.12.0000"/>
    <s v="17/04/19 12.00.00.0000"/>
    <d v="2019-04-16T07:16:12"/>
    <d v="2019-04-17T12:00:00"/>
    <x v="5"/>
    <x v="2"/>
    <x v="3"/>
    <x v="4"/>
    <x v="1"/>
    <d v="1899-12-30T17:46:12"/>
    <x v="1"/>
    <s v="Non"/>
  </r>
  <r>
    <x v="1023"/>
    <x v="3"/>
    <s v="CLI00087"/>
    <x v="4"/>
    <s v="NTR"/>
    <s v="16/04/19 07.16.22.0000"/>
    <s v="19/04/19 12.00.00.0000"/>
    <d v="2019-04-16T07:16:22"/>
    <d v="2019-04-19T12:00:00"/>
    <x v="3"/>
    <x v="0"/>
    <x v="2"/>
    <x v="3"/>
    <x v="1"/>
    <d v="1900-01-01T17:46:12"/>
    <x v="3"/>
    <s v="Non"/>
  </r>
  <r>
    <x v="825"/>
    <x v="3"/>
    <s v="CLI00010"/>
    <x v="2"/>
    <s v="NTR"/>
    <s v="16/04/19 07.16.33.0000"/>
    <s v="19/04/19 12.00.00.0000"/>
    <d v="2019-04-16T07:16:33"/>
    <d v="2019-04-19T12:00:00"/>
    <x v="3"/>
    <x v="0"/>
    <x v="1"/>
    <x v="1"/>
    <x v="1"/>
    <d v="1900-01-01T17:46:12"/>
    <x v="3"/>
    <s v="Non"/>
  </r>
  <r>
    <x v="553"/>
    <x v="18"/>
    <s v="CLI00034"/>
    <x v="13"/>
    <s v="SCR"/>
    <s v="16/04/19 07.17.46.0000"/>
    <s v="18/04/19 12.00.00.0000"/>
    <d v="2019-04-16T07:17:46"/>
    <d v="2019-04-18T12:00:00"/>
    <x v="7"/>
    <x v="0"/>
    <x v="3"/>
    <x v="4"/>
    <x v="1"/>
    <d v="1899-12-31T17:46:12"/>
    <x v="2"/>
    <s v="Non"/>
  </r>
  <r>
    <x v="1024"/>
    <x v="18"/>
    <s v="CLI00018"/>
    <x v="5"/>
    <s v="SCR"/>
    <s v="16/04/19 07.17.52.0000"/>
    <s v="18/04/19 12.00.00.0000"/>
    <d v="2019-04-16T07:17:52"/>
    <d v="2019-04-18T12:00:00"/>
    <x v="7"/>
    <x v="0"/>
    <x v="2"/>
    <x v="2"/>
    <x v="1"/>
    <d v="1899-12-31T17:46:12"/>
    <x v="2"/>
    <s v="Non"/>
  </r>
  <r>
    <x v="166"/>
    <x v="12"/>
    <s v="CLI00021"/>
    <x v="0"/>
    <s v="NTR"/>
    <s v="16/04/19 07.17.52.0000"/>
    <s v="19/04/19 12.00.00.0000"/>
    <d v="2019-04-16T07:17:52"/>
    <d v="2019-04-19T12:00:00"/>
    <x v="3"/>
    <x v="0"/>
    <x v="0"/>
    <x v="0"/>
    <x v="1"/>
    <d v="1900-01-01T17:46:12"/>
    <x v="3"/>
    <s v="Non"/>
  </r>
  <r>
    <x v="87"/>
    <x v="3"/>
    <s v="CLI00043"/>
    <x v="1"/>
    <s v="MTX"/>
    <s v="16/04/19 07.17.55.0000"/>
    <s v="17/04/19 12.00.00.0000"/>
    <d v="2019-04-16T07:17:55"/>
    <d v="2019-04-17T12:00:00"/>
    <x v="5"/>
    <x v="2"/>
    <x v="0"/>
    <x v="0"/>
    <x v="1"/>
    <d v="1899-12-30T17:46:12"/>
    <x v="1"/>
    <s v="Non"/>
  </r>
  <r>
    <x v="798"/>
    <x v="12"/>
    <s v="CLI00021"/>
    <x v="0"/>
    <s v="MTX"/>
    <s v="16/04/19 07.17.55.0000"/>
    <s v="17/04/19 12.00.00.0000"/>
    <d v="2019-04-16T07:17:55"/>
    <d v="2019-04-17T12:00:00"/>
    <x v="5"/>
    <x v="2"/>
    <x v="0"/>
    <x v="0"/>
    <x v="1"/>
    <d v="1899-12-30T17:46:12"/>
    <x v="1"/>
    <s v="Non"/>
  </r>
  <r>
    <x v="339"/>
    <x v="3"/>
    <s v="CLI00010"/>
    <x v="2"/>
    <s v="MTX"/>
    <s v="16/04/19 07.18.03.0000"/>
    <s v="17/04/19 12.00.00.0000"/>
    <d v="2019-04-16T07:18:03"/>
    <d v="2019-04-17T12:00:00"/>
    <x v="5"/>
    <x v="2"/>
    <x v="1"/>
    <x v="1"/>
    <x v="1"/>
    <d v="1899-12-30T17:46:12"/>
    <x v="1"/>
    <s v="Non"/>
  </r>
  <r>
    <x v="100"/>
    <x v="18"/>
    <s v="CLI00034"/>
    <x v="13"/>
    <s v="NTR"/>
    <s v="16/04/19 07.18.08.0000"/>
    <s v="19/04/19 12.00.00.0000"/>
    <d v="2019-04-16T07:18:08"/>
    <d v="2019-04-19T12:00:00"/>
    <x v="3"/>
    <x v="0"/>
    <x v="3"/>
    <x v="4"/>
    <x v="1"/>
    <d v="1900-01-01T17:46:12"/>
    <x v="3"/>
    <s v="Non"/>
  </r>
  <r>
    <x v="160"/>
    <x v="3"/>
    <s v="CLI00083"/>
    <x v="11"/>
    <s v="MTX"/>
    <s v="16/04/19 07.18.54.0000"/>
    <s v="17/04/19 12.00.00.0000"/>
    <d v="2019-04-16T07:18:54"/>
    <d v="2019-04-17T12:00:00"/>
    <x v="5"/>
    <x v="2"/>
    <x v="2"/>
    <x v="2"/>
    <x v="1"/>
    <d v="1899-12-30T17:46:12"/>
    <x v="1"/>
    <s v="Non"/>
  </r>
  <r>
    <x v="637"/>
    <x v="12"/>
    <s v="CLI00087"/>
    <x v="4"/>
    <s v="PEST"/>
    <s v="16/04/19 07.19.19.0000"/>
    <s v="23/04/19 12.00.00.0000"/>
    <d v="2019-04-16T07:19:19"/>
    <d v="2019-04-23T12:00:00"/>
    <x v="2"/>
    <x v="1"/>
    <x v="2"/>
    <x v="3"/>
    <x v="1"/>
    <d v="1900-01-05T17:46:12"/>
    <x v="3"/>
    <s v="Non"/>
  </r>
  <r>
    <x v="136"/>
    <x v="3"/>
    <s v="CLI00083"/>
    <x v="11"/>
    <s v="MTX"/>
    <s v="16/04/19 07.19.54.0000"/>
    <s v="17/04/19 12.00.00.0000"/>
    <d v="2019-04-16T07:19:54"/>
    <d v="2019-04-17T12:00:00"/>
    <x v="5"/>
    <x v="2"/>
    <x v="2"/>
    <x v="2"/>
    <x v="1"/>
    <d v="1899-12-30T17:46:12"/>
    <x v="1"/>
    <s v="Non"/>
  </r>
  <r>
    <x v="367"/>
    <x v="18"/>
    <s v="CLI00034"/>
    <x v="13"/>
    <s v="MTX"/>
    <s v="16/04/19 07.19.54.0000"/>
    <s v="17/04/19 12.00.00.0000"/>
    <d v="2019-04-16T07:19:54"/>
    <d v="2019-04-17T12:00:00"/>
    <x v="5"/>
    <x v="2"/>
    <x v="3"/>
    <x v="4"/>
    <x v="1"/>
    <d v="1899-12-30T17:46:12"/>
    <x v="1"/>
    <s v="Non"/>
  </r>
  <r>
    <x v="1025"/>
    <x v="18"/>
    <s v="CLI00018"/>
    <x v="5"/>
    <s v="SCR"/>
    <s v="16/04/19 07.20.35.0000"/>
    <s v="18/04/19 12.00.00.0000"/>
    <d v="2019-04-16T07:20:35"/>
    <d v="2019-04-18T12:00:00"/>
    <x v="7"/>
    <x v="0"/>
    <x v="2"/>
    <x v="2"/>
    <x v="1"/>
    <d v="1899-12-31T17:46:12"/>
    <x v="2"/>
    <s v="Non"/>
  </r>
  <r>
    <x v="105"/>
    <x v="3"/>
    <s v="CLI00043"/>
    <x v="1"/>
    <s v="SCR"/>
    <s v="16/04/19 07.20.42.0000"/>
    <s v="18/04/19 12.00.00.0000"/>
    <d v="2019-04-16T07:20:42"/>
    <d v="2019-04-18T12:00:00"/>
    <x v="7"/>
    <x v="0"/>
    <x v="0"/>
    <x v="0"/>
    <x v="1"/>
    <d v="1899-12-31T17:46:12"/>
    <x v="2"/>
    <s v="Non"/>
  </r>
  <r>
    <x v="269"/>
    <x v="12"/>
    <s v="CLI00021"/>
    <x v="0"/>
    <s v="PEST"/>
    <s v="16/04/19 07.20.58.0000"/>
    <s v="23/04/19 12.00.00.0000"/>
    <d v="2019-04-16T07:20:58"/>
    <d v="2019-04-23T12:00:00"/>
    <x v="2"/>
    <x v="1"/>
    <x v="0"/>
    <x v="0"/>
    <x v="1"/>
    <d v="1900-01-05T17:46:12"/>
    <x v="3"/>
    <s v="Non"/>
  </r>
  <r>
    <x v="416"/>
    <x v="18"/>
    <s v="CLI00018"/>
    <x v="5"/>
    <s v="SCR"/>
    <s v="16/04/19 07.21.07.0000"/>
    <s v="18/04/19 12.00.00.0000"/>
    <d v="2019-04-16T07:21:07"/>
    <d v="2019-04-18T12:00:00"/>
    <x v="7"/>
    <x v="0"/>
    <x v="2"/>
    <x v="2"/>
    <x v="1"/>
    <d v="1899-12-31T17:46:12"/>
    <x v="2"/>
    <s v="Non"/>
  </r>
  <r>
    <x v="496"/>
    <x v="3"/>
    <s v="CLI00021"/>
    <x v="0"/>
    <s v="SCR"/>
    <s v="16/04/19 07.21.13.0000"/>
    <s v="18/04/19 12.00.00.0000"/>
    <d v="2019-04-16T07:21:13"/>
    <d v="2019-04-18T12:00:00"/>
    <x v="7"/>
    <x v="0"/>
    <x v="0"/>
    <x v="0"/>
    <x v="1"/>
    <d v="1899-12-31T17:46:12"/>
    <x v="2"/>
    <s v="Non"/>
  </r>
  <r>
    <x v="1026"/>
    <x v="18"/>
    <s v="CLI00018"/>
    <x v="5"/>
    <s v="PEST"/>
    <s v="16/04/19 07.21.20.0000"/>
    <s v="23/04/19 12.00.00.0000"/>
    <d v="2019-04-16T07:21:20"/>
    <d v="2019-04-23T12:00:00"/>
    <x v="2"/>
    <x v="1"/>
    <x v="2"/>
    <x v="2"/>
    <x v="1"/>
    <d v="1900-01-05T17:46:12"/>
    <x v="3"/>
    <s v="Non"/>
  </r>
  <r>
    <x v="1027"/>
    <x v="18"/>
    <s v="CLI00009"/>
    <x v="8"/>
    <s v="MTX"/>
    <s v="16/04/19 07.21.45.0000"/>
    <s v="17/04/19 12.00.00.0000"/>
    <d v="2019-04-16T07:21:45"/>
    <d v="2019-04-17T12:00:00"/>
    <x v="5"/>
    <x v="2"/>
    <x v="3"/>
    <x v="4"/>
    <x v="1"/>
    <d v="1899-12-30T17:46:12"/>
    <x v="1"/>
    <s v="Non"/>
  </r>
  <r>
    <x v="942"/>
    <x v="3"/>
    <s v="CLI00010"/>
    <x v="2"/>
    <s v="SCR"/>
    <s v="16/04/19 07.21.47.0000"/>
    <s v="18/04/19 12.00.00.0000"/>
    <d v="2019-04-16T07:21:47"/>
    <d v="2019-04-18T12:00:00"/>
    <x v="7"/>
    <x v="0"/>
    <x v="1"/>
    <x v="1"/>
    <x v="1"/>
    <d v="1899-12-31T17:46:12"/>
    <x v="2"/>
    <s v="Non"/>
  </r>
  <r>
    <x v="267"/>
    <x v="12"/>
    <s v="CLI00021"/>
    <x v="0"/>
    <s v="SCR"/>
    <s v="16/04/19 07.21.59.0000"/>
    <s v="18/04/19 12.00.00.0000"/>
    <d v="2019-04-16T07:21:59"/>
    <d v="2019-04-18T12:00:00"/>
    <x v="7"/>
    <x v="0"/>
    <x v="0"/>
    <x v="0"/>
    <x v="1"/>
    <d v="1899-12-31T17:46:12"/>
    <x v="2"/>
    <s v="Non"/>
  </r>
  <r>
    <x v="1028"/>
    <x v="18"/>
    <s v="CLI00049"/>
    <x v="7"/>
    <s v="PEST"/>
    <s v="16/04/19 07.22.09.0000"/>
    <s v="23/04/19 12.00.00.0000"/>
    <d v="2019-04-16T07:22:09"/>
    <d v="2019-04-23T12:00:00"/>
    <x v="2"/>
    <x v="1"/>
    <x v="3"/>
    <x v="4"/>
    <x v="1"/>
    <d v="1900-01-05T17:46:12"/>
    <x v="3"/>
    <s v="Non"/>
  </r>
  <r>
    <x v="856"/>
    <x v="18"/>
    <s v="CLI00049"/>
    <x v="7"/>
    <s v="SCR"/>
    <s v="16/04/19 07.22.33.0000"/>
    <s v="18/04/19 12.00.00.0000"/>
    <d v="2019-04-16T07:22:33"/>
    <d v="2019-04-18T12:00:00"/>
    <x v="7"/>
    <x v="0"/>
    <x v="3"/>
    <x v="4"/>
    <x v="1"/>
    <d v="1899-12-31T17:46:12"/>
    <x v="2"/>
    <s v="Non"/>
  </r>
  <r>
    <x v="126"/>
    <x v="3"/>
    <s v="CLI00021"/>
    <x v="0"/>
    <s v="MTX"/>
    <s v="16/04/19 07.22.50.0000"/>
    <s v="17/04/19 12.00.00.0000"/>
    <d v="2019-04-16T07:22:50"/>
    <d v="2019-04-17T12:00:00"/>
    <x v="5"/>
    <x v="2"/>
    <x v="0"/>
    <x v="0"/>
    <x v="1"/>
    <d v="1899-12-30T17:46:12"/>
    <x v="1"/>
    <s v="Non"/>
  </r>
  <r>
    <x v="986"/>
    <x v="18"/>
    <s v="CLI00018"/>
    <x v="5"/>
    <s v="SCR"/>
    <s v="16/04/19 07.23.03.0000"/>
    <s v="18/04/19 12.00.00.0000"/>
    <d v="2019-04-16T07:23:03"/>
    <d v="2019-04-18T12:00:00"/>
    <x v="7"/>
    <x v="0"/>
    <x v="2"/>
    <x v="2"/>
    <x v="1"/>
    <d v="1899-12-31T17:46:12"/>
    <x v="2"/>
    <s v="Non"/>
  </r>
  <r>
    <x v="789"/>
    <x v="12"/>
    <s v="CLI00021"/>
    <x v="0"/>
    <s v="SCR"/>
    <s v="16/04/19 07.23.50.0000"/>
    <s v="18/04/19 12.00.00.0000"/>
    <d v="2019-04-16T07:23:50"/>
    <d v="2019-04-18T12:00:00"/>
    <x v="7"/>
    <x v="0"/>
    <x v="0"/>
    <x v="0"/>
    <x v="1"/>
    <d v="1899-12-31T17:46:12"/>
    <x v="2"/>
    <s v="Non"/>
  </r>
  <r>
    <x v="811"/>
    <x v="18"/>
    <s v="CLI00009"/>
    <x v="8"/>
    <s v="SCR"/>
    <s v="16/04/19 07.24.30.0000"/>
    <s v="18/04/19 12.00.00.0000"/>
    <d v="2019-04-16T07:24:30"/>
    <d v="2019-04-18T12:00:00"/>
    <x v="7"/>
    <x v="0"/>
    <x v="3"/>
    <x v="4"/>
    <x v="1"/>
    <d v="1899-12-31T17:46:12"/>
    <x v="2"/>
    <s v="Non"/>
  </r>
  <r>
    <x v="704"/>
    <x v="18"/>
    <s v="CLI00018"/>
    <x v="5"/>
    <s v="MTX"/>
    <s v="16/04/19 07.24.45.0000"/>
    <s v="17/04/19 12.00.00.0000"/>
    <d v="2019-04-16T07:24:45"/>
    <d v="2019-04-17T12:00:00"/>
    <x v="5"/>
    <x v="2"/>
    <x v="2"/>
    <x v="2"/>
    <x v="1"/>
    <d v="1899-12-30T17:46:12"/>
    <x v="1"/>
    <s v="Non"/>
  </r>
  <r>
    <x v="525"/>
    <x v="3"/>
    <s v="CLI00079"/>
    <x v="3"/>
    <s v="SCR"/>
    <s v="16/04/19 07.24.48.0000"/>
    <s v="18/04/19 12.00.00.0000"/>
    <d v="2019-04-16T07:24:48"/>
    <d v="2019-04-18T12:00:00"/>
    <x v="7"/>
    <x v="0"/>
    <x v="2"/>
    <x v="2"/>
    <x v="1"/>
    <d v="1899-12-31T17:46:12"/>
    <x v="2"/>
    <s v="Non"/>
  </r>
  <r>
    <x v="902"/>
    <x v="12"/>
    <s v="CLI00021"/>
    <x v="0"/>
    <s v="SCR"/>
    <s v="16/04/19 07.24.51.0000"/>
    <s v="18/04/19 12.00.00.0000"/>
    <d v="2019-04-16T07:24:51"/>
    <d v="2019-04-18T12:00:00"/>
    <x v="7"/>
    <x v="0"/>
    <x v="0"/>
    <x v="0"/>
    <x v="1"/>
    <d v="1899-12-31T17:46:12"/>
    <x v="2"/>
    <s v="Non"/>
  </r>
  <r>
    <x v="930"/>
    <x v="18"/>
    <s v="CLI00018"/>
    <x v="5"/>
    <s v="SCR"/>
    <s v="16/04/19 07.25.07.0000"/>
    <s v="18/04/19 12.00.00.0000"/>
    <d v="2019-04-16T07:25:07"/>
    <d v="2019-04-18T12:00:00"/>
    <x v="7"/>
    <x v="0"/>
    <x v="2"/>
    <x v="2"/>
    <x v="1"/>
    <d v="1899-12-31T17:46:12"/>
    <x v="2"/>
    <s v="Non"/>
  </r>
  <r>
    <x v="697"/>
    <x v="18"/>
    <s v="CLI00034"/>
    <x v="13"/>
    <s v="SCR"/>
    <s v="16/04/19 07.25.12.0000"/>
    <s v="18/04/19 12.00.00.0000"/>
    <d v="2019-04-16T07:25:12"/>
    <d v="2019-04-18T12:00:00"/>
    <x v="7"/>
    <x v="0"/>
    <x v="3"/>
    <x v="4"/>
    <x v="1"/>
    <d v="1899-12-31T17:46:12"/>
    <x v="2"/>
    <s v="Non"/>
  </r>
  <r>
    <x v="1029"/>
    <x v="3"/>
    <s v="CLI00021"/>
    <x v="0"/>
    <s v="MTX"/>
    <s v="16/04/19 07.25.21.0000"/>
    <s v="17/04/19 12.00.00.0000"/>
    <d v="2019-04-16T07:25:21"/>
    <d v="2019-04-17T12:00:00"/>
    <x v="5"/>
    <x v="2"/>
    <x v="0"/>
    <x v="0"/>
    <x v="1"/>
    <d v="1899-12-30T17:46:12"/>
    <x v="1"/>
    <s v="Non"/>
  </r>
  <r>
    <x v="1030"/>
    <x v="3"/>
    <s v="CLI00020"/>
    <x v="6"/>
    <s v="SCR"/>
    <s v="16/04/19 07.25.27.0000"/>
    <s v="18/04/19 12.00.00.0000"/>
    <d v="2019-04-16T07:25:27"/>
    <d v="2019-04-18T12:00:00"/>
    <x v="7"/>
    <x v="0"/>
    <x v="2"/>
    <x v="2"/>
    <x v="1"/>
    <d v="1899-12-31T17:46:12"/>
    <x v="2"/>
    <s v="Non"/>
  </r>
  <r>
    <x v="1031"/>
    <x v="12"/>
    <s v="CLI00021"/>
    <x v="0"/>
    <s v="SCR"/>
    <s v="16/04/19 07.25.30.0000"/>
    <s v="18/04/19 12.00.00.0000"/>
    <d v="2019-04-16T07:25:30"/>
    <d v="2019-04-18T12:00:00"/>
    <x v="7"/>
    <x v="0"/>
    <x v="0"/>
    <x v="0"/>
    <x v="1"/>
    <d v="1899-12-31T17:46:12"/>
    <x v="2"/>
    <s v="Non"/>
  </r>
  <r>
    <x v="298"/>
    <x v="3"/>
    <s v="CLI00010"/>
    <x v="2"/>
    <s v="SCR"/>
    <s v="16/04/19 07.25.37.0000"/>
    <s v="18/04/19 12.00.00.0000"/>
    <d v="2019-04-16T07:25:37"/>
    <d v="2019-04-18T12:00:00"/>
    <x v="7"/>
    <x v="0"/>
    <x v="1"/>
    <x v="1"/>
    <x v="1"/>
    <d v="1899-12-31T17:46:12"/>
    <x v="2"/>
    <s v="Non"/>
  </r>
  <r>
    <x v="1032"/>
    <x v="12"/>
    <s v="CLI00009"/>
    <x v="8"/>
    <s v="SCR"/>
    <s v="16/04/19 07.25.39.0000"/>
    <s v="18/04/19 12.00.00.0000"/>
    <d v="2019-04-16T07:25:39"/>
    <d v="2019-04-18T12:00:00"/>
    <x v="7"/>
    <x v="0"/>
    <x v="3"/>
    <x v="4"/>
    <x v="1"/>
    <d v="1899-12-31T17:46:12"/>
    <x v="2"/>
    <s v="Non"/>
  </r>
  <r>
    <x v="1033"/>
    <x v="18"/>
    <s v="CLI00018"/>
    <x v="5"/>
    <s v="SCR"/>
    <s v="16/04/19 07.25.52.0000"/>
    <s v="18/04/19 12.00.00.0000"/>
    <d v="2019-04-16T07:25:52"/>
    <d v="2019-04-18T12:00:00"/>
    <x v="7"/>
    <x v="0"/>
    <x v="2"/>
    <x v="2"/>
    <x v="1"/>
    <d v="1899-12-31T17:46:12"/>
    <x v="2"/>
    <s v="Non"/>
  </r>
  <r>
    <x v="160"/>
    <x v="3"/>
    <s v="CLI00083"/>
    <x v="11"/>
    <s v="NTR"/>
    <s v="16/04/19 07.26.03.0000"/>
    <s v="19/04/19 12.00.00.0000"/>
    <d v="2019-04-16T07:26:03"/>
    <d v="2019-04-19T12:00:00"/>
    <x v="3"/>
    <x v="0"/>
    <x v="2"/>
    <x v="2"/>
    <x v="1"/>
    <d v="1900-01-01T17:46:12"/>
    <x v="3"/>
    <s v="Non"/>
  </r>
  <r>
    <x v="936"/>
    <x v="3"/>
    <s v="CLI00010"/>
    <x v="2"/>
    <s v="SCR"/>
    <s v="16/04/19 07.26.16.0000"/>
    <s v="18/04/19 12.00.00.0000"/>
    <d v="2019-04-16T07:26:16"/>
    <d v="2019-04-18T12:00:00"/>
    <x v="7"/>
    <x v="0"/>
    <x v="1"/>
    <x v="1"/>
    <x v="1"/>
    <d v="1899-12-31T17:46:12"/>
    <x v="2"/>
    <s v="Non"/>
  </r>
  <r>
    <x v="254"/>
    <x v="3"/>
    <s v="CLI00043"/>
    <x v="1"/>
    <s v="SCR"/>
    <s v="16/04/19 07.26.30.0000"/>
    <s v="18/04/19 12.00.00.0000"/>
    <d v="2019-04-16T07:26:30"/>
    <d v="2019-04-18T12:00:00"/>
    <x v="7"/>
    <x v="0"/>
    <x v="0"/>
    <x v="0"/>
    <x v="1"/>
    <d v="1899-12-31T17:46:12"/>
    <x v="2"/>
    <s v="Non"/>
  </r>
  <r>
    <x v="1034"/>
    <x v="18"/>
    <s v="CLI00018"/>
    <x v="5"/>
    <s v="SCR"/>
    <s v="16/04/19 07.26.47.0000"/>
    <s v="18/04/19 12.00.00.0000"/>
    <d v="2019-04-16T07:26:47"/>
    <d v="2019-04-18T12:00:00"/>
    <x v="7"/>
    <x v="0"/>
    <x v="2"/>
    <x v="2"/>
    <x v="1"/>
    <d v="1899-12-31T17:46:12"/>
    <x v="2"/>
    <s v="Non"/>
  </r>
  <r>
    <x v="1035"/>
    <x v="3"/>
    <s v="CLI00083"/>
    <x v="11"/>
    <s v="SCR"/>
    <s v="16/04/19 07.27.02.0000"/>
    <s v="18/04/19 12.00.00.0000"/>
    <d v="2019-04-16T07:27:02"/>
    <d v="2019-04-18T12:00:00"/>
    <x v="7"/>
    <x v="0"/>
    <x v="2"/>
    <x v="2"/>
    <x v="1"/>
    <d v="1899-12-31T17:46:12"/>
    <x v="2"/>
    <s v="Non"/>
  </r>
  <r>
    <x v="1036"/>
    <x v="18"/>
    <s v="CLI00018"/>
    <x v="5"/>
    <s v="MTX"/>
    <s v="16/04/19 07.27.14.0000"/>
    <s v="17/04/19 12.00.00.0000"/>
    <d v="2019-04-16T07:27:14"/>
    <d v="2019-04-17T12:00:00"/>
    <x v="5"/>
    <x v="2"/>
    <x v="2"/>
    <x v="2"/>
    <x v="1"/>
    <d v="1899-12-30T17:46:12"/>
    <x v="1"/>
    <s v="Non"/>
  </r>
  <r>
    <x v="807"/>
    <x v="12"/>
    <s v="CLI00021"/>
    <x v="0"/>
    <s v="SCR"/>
    <s v="16/04/19 07.27.17.0000"/>
    <s v="18/04/19 12.00.00.0000"/>
    <d v="2019-04-16T07:27:17"/>
    <d v="2019-04-18T12:00:00"/>
    <x v="7"/>
    <x v="0"/>
    <x v="0"/>
    <x v="0"/>
    <x v="1"/>
    <d v="1899-12-31T17:46:12"/>
    <x v="2"/>
    <s v="Non"/>
  </r>
  <r>
    <x v="898"/>
    <x v="18"/>
    <s v="CLI00018"/>
    <x v="5"/>
    <s v="SCR"/>
    <s v="16/04/19 07.27.19.0000"/>
    <s v="18/04/19 12.00.00.0000"/>
    <d v="2019-04-16T07:27:19"/>
    <d v="2019-04-18T12:00:00"/>
    <x v="7"/>
    <x v="0"/>
    <x v="2"/>
    <x v="2"/>
    <x v="1"/>
    <d v="1899-12-31T17:46:12"/>
    <x v="2"/>
    <s v="Non"/>
  </r>
  <r>
    <x v="1037"/>
    <x v="18"/>
    <s v="CLI00049"/>
    <x v="7"/>
    <s v="SCR"/>
    <s v="16/04/19 07.27.38.0000"/>
    <s v="18/04/19 12.00.00.0000"/>
    <d v="2019-04-16T07:27:38"/>
    <d v="2019-04-18T12:00:00"/>
    <x v="7"/>
    <x v="0"/>
    <x v="3"/>
    <x v="4"/>
    <x v="1"/>
    <d v="1899-12-31T17:46:12"/>
    <x v="2"/>
    <s v="Non"/>
  </r>
  <r>
    <x v="480"/>
    <x v="12"/>
    <s v="CLI00021"/>
    <x v="0"/>
    <s v="SCR"/>
    <s v="16/04/19 07.27.54.0000"/>
    <s v="18/04/19 12.00.00.0000"/>
    <d v="2019-04-16T07:27:54"/>
    <d v="2019-04-18T12:00:00"/>
    <x v="7"/>
    <x v="0"/>
    <x v="0"/>
    <x v="0"/>
    <x v="1"/>
    <d v="1899-12-31T17:46:12"/>
    <x v="2"/>
    <s v="Non"/>
  </r>
  <r>
    <x v="876"/>
    <x v="12"/>
    <s v="CLI00021"/>
    <x v="0"/>
    <s v="SCR"/>
    <s v="16/04/19 07.28.21.0000"/>
    <s v="18/04/19 12.00.00.0000"/>
    <d v="2019-04-16T07:28:21"/>
    <d v="2019-04-18T12:00:00"/>
    <x v="7"/>
    <x v="0"/>
    <x v="0"/>
    <x v="0"/>
    <x v="1"/>
    <d v="1899-12-31T17:46:12"/>
    <x v="2"/>
    <s v="Non"/>
  </r>
  <r>
    <x v="289"/>
    <x v="18"/>
    <s v="CLI00049"/>
    <x v="7"/>
    <s v="MTX"/>
    <s v="16/04/19 07.28.23.0000"/>
    <s v="17/04/19 12.00.00.0000"/>
    <d v="2019-04-16T07:28:23"/>
    <d v="2019-04-17T12:00:00"/>
    <x v="5"/>
    <x v="2"/>
    <x v="3"/>
    <x v="4"/>
    <x v="1"/>
    <d v="1899-12-30T17:46:12"/>
    <x v="1"/>
    <s v="Non"/>
  </r>
  <r>
    <x v="768"/>
    <x v="18"/>
    <s v="CLI00018"/>
    <x v="5"/>
    <s v="SCR"/>
    <s v="16/04/19 07.28.26.0000"/>
    <s v="18/04/19 12.00.00.0000"/>
    <d v="2019-04-16T07:28:26"/>
    <d v="2019-04-18T12:00:00"/>
    <x v="7"/>
    <x v="0"/>
    <x v="2"/>
    <x v="2"/>
    <x v="1"/>
    <d v="1899-12-31T17:46:12"/>
    <x v="2"/>
    <s v="Non"/>
  </r>
  <r>
    <x v="106"/>
    <x v="12"/>
    <s v="CLI00021"/>
    <x v="0"/>
    <s v="SCR"/>
    <s v="16/04/19 07.28.33.0000"/>
    <s v="18/04/19 12.00.00.0000"/>
    <d v="2019-04-16T07:28:33"/>
    <d v="2019-04-18T12:00:00"/>
    <x v="7"/>
    <x v="0"/>
    <x v="0"/>
    <x v="0"/>
    <x v="1"/>
    <d v="1899-12-31T17:46:12"/>
    <x v="2"/>
    <s v="Non"/>
  </r>
  <r>
    <x v="210"/>
    <x v="18"/>
    <s v="CLI00049"/>
    <x v="7"/>
    <s v="MTX"/>
    <s v="16/04/19 07.28.45.0000"/>
    <s v="17/04/19 12.00.00.0000"/>
    <d v="2019-04-16T07:28:45"/>
    <d v="2019-04-17T12:00:00"/>
    <x v="5"/>
    <x v="2"/>
    <x v="3"/>
    <x v="4"/>
    <x v="1"/>
    <d v="1899-12-30T17:46:12"/>
    <x v="1"/>
    <s v="Non"/>
  </r>
  <r>
    <x v="979"/>
    <x v="18"/>
    <s v="CLI00040"/>
    <x v="9"/>
    <s v="PEST"/>
    <s v="16/04/19 07.28.47.0000"/>
    <s v="23/04/19 12.00.00.0000"/>
    <d v="2019-04-16T07:28:47"/>
    <d v="2019-04-23T12:00:00"/>
    <x v="2"/>
    <x v="1"/>
    <x v="3"/>
    <x v="5"/>
    <x v="1"/>
    <d v="1900-01-05T17:46:12"/>
    <x v="3"/>
    <s v="Non"/>
  </r>
  <r>
    <x v="771"/>
    <x v="12"/>
    <s v="CLI00021"/>
    <x v="0"/>
    <s v="SCR"/>
    <s v="16/04/19 07.29.00.0000"/>
    <s v="18/04/19 12.00.00.0000"/>
    <d v="2019-04-16T07:29:00"/>
    <d v="2019-04-18T12:00:00"/>
    <x v="7"/>
    <x v="0"/>
    <x v="0"/>
    <x v="0"/>
    <x v="1"/>
    <d v="1899-12-31T17:46:12"/>
    <x v="2"/>
    <s v="Non"/>
  </r>
  <r>
    <x v="1038"/>
    <x v="3"/>
    <s v="CLI00020"/>
    <x v="6"/>
    <s v="SCR"/>
    <s v="16/04/19 07.29.10.0000"/>
    <s v="18/04/19 12.00.00.0000"/>
    <d v="2019-04-16T07:29:10"/>
    <d v="2019-04-18T12:00:00"/>
    <x v="7"/>
    <x v="0"/>
    <x v="2"/>
    <x v="2"/>
    <x v="1"/>
    <d v="1899-12-31T17:46:12"/>
    <x v="2"/>
    <s v="Non"/>
  </r>
  <r>
    <x v="414"/>
    <x v="12"/>
    <s v="CLI00021"/>
    <x v="0"/>
    <s v="SCR"/>
    <s v="16/04/19 07.29.29.0000"/>
    <s v="18/04/19 12.00.00.0000"/>
    <d v="2019-04-16T07:29:29"/>
    <d v="2019-04-18T12:00:00"/>
    <x v="7"/>
    <x v="0"/>
    <x v="0"/>
    <x v="0"/>
    <x v="1"/>
    <d v="1899-12-31T17:46:12"/>
    <x v="2"/>
    <s v="Non"/>
  </r>
  <r>
    <x v="454"/>
    <x v="18"/>
    <s v="CLI00018"/>
    <x v="5"/>
    <s v="SCR"/>
    <s v="16/04/19 07.29.40.0000"/>
    <s v="18/04/19 12.00.00.0000"/>
    <d v="2019-04-16T07:29:40"/>
    <d v="2019-04-18T12:00:00"/>
    <x v="7"/>
    <x v="0"/>
    <x v="2"/>
    <x v="2"/>
    <x v="1"/>
    <d v="1899-12-31T17:46:12"/>
    <x v="2"/>
    <s v="Non"/>
  </r>
  <r>
    <x v="432"/>
    <x v="3"/>
    <s v="CLI00083"/>
    <x v="11"/>
    <s v="SCR"/>
    <s v="16/04/19 07.29.42.0000"/>
    <s v="18/04/19 12.00.00.0000"/>
    <d v="2019-04-16T07:29:42"/>
    <d v="2019-04-18T12:00:00"/>
    <x v="7"/>
    <x v="0"/>
    <x v="2"/>
    <x v="2"/>
    <x v="1"/>
    <d v="1899-12-31T17:46:12"/>
    <x v="2"/>
    <s v="Non"/>
  </r>
  <r>
    <x v="1039"/>
    <x v="18"/>
    <s v="CLI00040"/>
    <x v="9"/>
    <s v="SCR"/>
    <s v="16/04/19 07.29.47.0000"/>
    <s v="18/04/19 12.00.00.0000"/>
    <d v="2019-04-16T07:29:47"/>
    <d v="2019-04-18T12:00:00"/>
    <x v="7"/>
    <x v="0"/>
    <x v="3"/>
    <x v="5"/>
    <x v="1"/>
    <d v="1899-12-31T17:46:12"/>
    <x v="2"/>
    <s v="Non"/>
  </r>
  <r>
    <x v="1040"/>
    <x v="3"/>
    <s v="CLI00043"/>
    <x v="1"/>
    <s v="NTR"/>
    <s v="16/04/19 07.29.49.0000"/>
    <s v="19/04/19 12.00.00.0000"/>
    <d v="2019-04-16T07:29:49"/>
    <d v="2019-04-19T12:00:00"/>
    <x v="3"/>
    <x v="0"/>
    <x v="0"/>
    <x v="0"/>
    <x v="1"/>
    <d v="1900-01-01T17:46:12"/>
    <x v="3"/>
    <s v="Non"/>
  </r>
  <r>
    <x v="892"/>
    <x v="3"/>
    <s v="CLI00021"/>
    <x v="0"/>
    <s v="SCR"/>
    <s v="16/04/19 07.30.08.0000"/>
    <s v="18/04/19 12.00.00.0000"/>
    <d v="2019-04-16T07:30:08"/>
    <d v="2019-04-18T12:00:00"/>
    <x v="7"/>
    <x v="0"/>
    <x v="0"/>
    <x v="0"/>
    <x v="1"/>
    <d v="1899-12-31T17:46:12"/>
    <x v="2"/>
    <s v="Non"/>
  </r>
  <r>
    <x v="1015"/>
    <x v="3"/>
    <s v="CLI00043"/>
    <x v="1"/>
    <s v="SCR"/>
    <s v="16/04/19 07.30.12.0000"/>
    <s v="18/04/19 12.00.00.0000"/>
    <d v="2019-04-16T07:30:12"/>
    <d v="2019-04-18T12:00:00"/>
    <x v="7"/>
    <x v="0"/>
    <x v="0"/>
    <x v="0"/>
    <x v="1"/>
    <d v="1899-12-31T17:46:12"/>
    <x v="2"/>
    <s v="Non"/>
  </r>
  <r>
    <x v="767"/>
    <x v="12"/>
    <s v="CLI00021"/>
    <x v="0"/>
    <s v="SCR"/>
    <s v="16/04/19 07.30.12.0000"/>
    <s v="18/04/19 12.00.00.0000"/>
    <d v="2019-04-16T07:30:12"/>
    <d v="2019-04-18T12:00:00"/>
    <x v="7"/>
    <x v="0"/>
    <x v="0"/>
    <x v="0"/>
    <x v="1"/>
    <d v="1899-12-31T17:46:12"/>
    <x v="2"/>
    <s v="Non"/>
  </r>
  <r>
    <x v="392"/>
    <x v="3"/>
    <s v="CLI00043"/>
    <x v="1"/>
    <s v="SCR"/>
    <s v="16/04/19 07.30.19.0000"/>
    <s v="18/04/19 12.00.00.0000"/>
    <d v="2019-04-16T07:30:19"/>
    <d v="2019-04-18T12:00:00"/>
    <x v="7"/>
    <x v="0"/>
    <x v="0"/>
    <x v="0"/>
    <x v="1"/>
    <d v="1899-12-31T17:46:12"/>
    <x v="2"/>
    <s v="Non"/>
  </r>
  <r>
    <x v="1041"/>
    <x v="18"/>
    <s v="CLI00049"/>
    <x v="7"/>
    <s v="BACT"/>
    <s v="16/04/19 07.30.22.0000"/>
    <s v="18/04/19 12.00.00.0000"/>
    <d v="2019-04-16T07:30:22"/>
    <d v="2019-04-18T12:00:00"/>
    <x v="6"/>
    <x v="3"/>
    <x v="3"/>
    <x v="4"/>
    <x v="1"/>
    <d v="1899-12-31T17:46:12"/>
    <x v="2"/>
    <s v="Non"/>
  </r>
  <r>
    <x v="1042"/>
    <x v="12"/>
    <s v="CLI00078"/>
    <x v="12"/>
    <s v="MTX"/>
    <s v="16/04/19 07.30.23.0000"/>
    <s v="17/04/19 12.00.00.0000"/>
    <d v="2019-04-16T07:30:23"/>
    <d v="2019-04-17T12:00:00"/>
    <x v="5"/>
    <x v="2"/>
    <x v="2"/>
    <x v="0"/>
    <x v="1"/>
    <d v="1899-12-30T17:46:12"/>
    <x v="1"/>
    <s v="Non"/>
  </r>
  <r>
    <x v="1043"/>
    <x v="3"/>
    <s v="CLI00010"/>
    <x v="2"/>
    <s v="NTR"/>
    <s v="16/04/19 07.30.42.0000"/>
    <s v="19/04/19 12.00.00.0000"/>
    <d v="2019-04-16T07:30:42"/>
    <d v="2019-04-19T12:00:00"/>
    <x v="3"/>
    <x v="0"/>
    <x v="1"/>
    <x v="1"/>
    <x v="1"/>
    <d v="1900-01-01T17:46:12"/>
    <x v="3"/>
    <s v="Non"/>
  </r>
  <r>
    <x v="1044"/>
    <x v="18"/>
    <s v="CLI00040"/>
    <x v="9"/>
    <s v="MTX"/>
    <s v="16/04/19 07.30.44.0000"/>
    <s v="17/04/19 12.00.00.0000"/>
    <d v="2019-04-16T07:30:44"/>
    <d v="2019-04-17T12:00:00"/>
    <x v="5"/>
    <x v="2"/>
    <x v="3"/>
    <x v="5"/>
    <x v="1"/>
    <d v="1899-12-30T17:46:12"/>
    <x v="1"/>
    <s v="Non"/>
  </r>
  <r>
    <x v="593"/>
    <x v="3"/>
    <s v="CLI00079"/>
    <x v="3"/>
    <s v="SCR"/>
    <s v="16/04/19 07.30.47.0000"/>
    <s v="18/04/19 12.00.00.0000"/>
    <d v="2019-04-16T07:30:47"/>
    <d v="2019-04-18T12:00:00"/>
    <x v="7"/>
    <x v="0"/>
    <x v="2"/>
    <x v="2"/>
    <x v="1"/>
    <d v="1899-12-31T17:46:12"/>
    <x v="2"/>
    <s v="Non"/>
  </r>
  <r>
    <x v="303"/>
    <x v="18"/>
    <s v="CLI00034"/>
    <x v="13"/>
    <s v="SCR"/>
    <s v="16/04/19 07.30.53.0000"/>
    <s v="18/04/19 12.00.00.0000"/>
    <d v="2019-04-16T07:30:53"/>
    <d v="2019-04-18T12:00:00"/>
    <x v="7"/>
    <x v="0"/>
    <x v="3"/>
    <x v="4"/>
    <x v="1"/>
    <d v="1899-12-31T17:46:12"/>
    <x v="2"/>
    <s v="Non"/>
  </r>
  <r>
    <x v="1045"/>
    <x v="18"/>
    <s v="CLI00018"/>
    <x v="5"/>
    <s v="MTX"/>
    <s v="16/04/19 07.30.57.0000"/>
    <s v="17/04/19 12.00.00.0000"/>
    <d v="2019-04-16T07:30:57"/>
    <d v="2019-04-17T12:00:00"/>
    <x v="5"/>
    <x v="2"/>
    <x v="2"/>
    <x v="2"/>
    <x v="1"/>
    <d v="1899-12-30T17:46:12"/>
    <x v="1"/>
    <s v="Non"/>
  </r>
  <r>
    <x v="144"/>
    <x v="4"/>
    <s v="CLI00010"/>
    <x v="2"/>
    <s v="SCR"/>
    <s v="16/04/19 07.30.57.0000"/>
    <s v="18/04/19 12.00.00.0000"/>
    <d v="2019-04-16T07:30:57"/>
    <d v="2019-04-18T12:00:00"/>
    <x v="7"/>
    <x v="0"/>
    <x v="1"/>
    <x v="1"/>
    <x v="1"/>
    <d v="1899-12-31T17:46:12"/>
    <x v="2"/>
    <s v="Non"/>
  </r>
  <r>
    <x v="1046"/>
    <x v="3"/>
    <s v="CLI00079"/>
    <x v="3"/>
    <s v="BACT"/>
    <s v="16/04/19 07.31.03.0000"/>
    <s v="18/04/19 12.00.00.0000"/>
    <d v="2019-04-16T07:31:03"/>
    <d v="2019-04-18T12:00:00"/>
    <x v="6"/>
    <x v="3"/>
    <x v="2"/>
    <x v="2"/>
    <x v="1"/>
    <d v="1899-12-31T17:46:12"/>
    <x v="2"/>
    <s v="Non"/>
  </r>
  <r>
    <x v="523"/>
    <x v="3"/>
    <s v="CLI00049"/>
    <x v="7"/>
    <s v="MTX"/>
    <s v="16/04/19 07.31.08.0000"/>
    <s v="17/04/19 12.00.00.0000"/>
    <d v="2019-04-16T07:31:08"/>
    <d v="2019-04-17T12:00:00"/>
    <x v="5"/>
    <x v="2"/>
    <x v="3"/>
    <x v="4"/>
    <x v="1"/>
    <d v="1899-12-30T17:46:12"/>
    <x v="1"/>
    <s v="Non"/>
  </r>
  <r>
    <x v="1047"/>
    <x v="18"/>
    <s v="CLI00018"/>
    <x v="5"/>
    <s v="SCR"/>
    <s v="16/04/19 07.31.21.0000"/>
    <s v="18/04/19 12.00.00.0000"/>
    <d v="2019-04-16T07:31:21"/>
    <d v="2019-04-18T12:00:00"/>
    <x v="7"/>
    <x v="0"/>
    <x v="2"/>
    <x v="2"/>
    <x v="1"/>
    <d v="1899-12-31T17:46:12"/>
    <x v="2"/>
    <s v="Non"/>
  </r>
  <r>
    <x v="1025"/>
    <x v="18"/>
    <s v="CLI00018"/>
    <x v="5"/>
    <s v="SCR"/>
    <s v="16/04/19 07.31.36.0000"/>
    <s v="18/04/19 12.00.00.0000"/>
    <d v="2019-04-16T07:31:36"/>
    <d v="2019-04-18T12:00:00"/>
    <x v="7"/>
    <x v="0"/>
    <x v="2"/>
    <x v="2"/>
    <x v="1"/>
    <d v="1899-12-31T17:46:12"/>
    <x v="2"/>
    <s v="Non"/>
  </r>
  <r>
    <x v="956"/>
    <x v="3"/>
    <s v="CLI00010"/>
    <x v="2"/>
    <s v="MTX"/>
    <s v="16/04/19 07.31.50.0000"/>
    <s v="17/04/19 12.00.00.0000"/>
    <d v="2019-04-16T07:31:50"/>
    <d v="2019-04-17T12:00:00"/>
    <x v="5"/>
    <x v="2"/>
    <x v="1"/>
    <x v="1"/>
    <x v="1"/>
    <d v="1899-12-30T17:46:12"/>
    <x v="1"/>
    <s v="Non"/>
  </r>
  <r>
    <x v="602"/>
    <x v="8"/>
    <s v="CLI00087"/>
    <x v="4"/>
    <s v="MTX"/>
    <s v="16/04/19 07.31.56.0000"/>
    <s v="17/04/19 12.00.00.0000"/>
    <d v="2019-04-16T07:31:56"/>
    <d v="2019-04-17T12:00:00"/>
    <x v="5"/>
    <x v="2"/>
    <x v="2"/>
    <x v="3"/>
    <x v="1"/>
    <d v="1899-12-30T17:46:12"/>
    <x v="1"/>
    <s v="Non"/>
  </r>
  <r>
    <x v="496"/>
    <x v="8"/>
    <s v="CLI00021"/>
    <x v="0"/>
    <s v="MTX"/>
    <s v="16/04/19 07.32.26.0000"/>
    <s v="17/04/19 12.00.00.0000"/>
    <d v="2019-04-16T07:32:26"/>
    <d v="2019-04-17T12:00:00"/>
    <x v="5"/>
    <x v="2"/>
    <x v="0"/>
    <x v="0"/>
    <x v="1"/>
    <d v="1899-12-30T17:46:12"/>
    <x v="1"/>
    <s v="Non"/>
  </r>
  <r>
    <x v="244"/>
    <x v="23"/>
    <s v="CLI00091"/>
    <x v="10"/>
    <s v="BACT"/>
    <s v="16/04/19 07.33.12.0000"/>
    <s v="18/04/19 12.00.00.0000"/>
    <d v="2019-04-16T07:33:12"/>
    <d v="2019-04-18T12:00:00"/>
    <x v="6"/>
    <x v="3"/>
    <x v="3"/>
    <x v="5"/>
    <x v="1"/>
    <d v="1899-12-31T17:46:12"/>
    <x v="2"/>
    <s v="Non"/>
  </r>
  <r>
    <x v="312"/>
    <x v="3"/>
    <s v="CLI00043"/>
    <x v="1"/>
    <s v="MTX"/>
    <s v="16/04/19 07.33.18.0000"/>
    <s v="17/04/19 12.00.00.0000"/>
    <d v="2019-04-16T07:33:18"/>
    <d v="2019-04-17T12:00:00"/>
    <x v="5"/>
    <x v="2"/>
    <x v="0"/>
    <x v="0"/>
    <x v="1"/>
    <d v="1899-12-30T17:46:12"/>
    <x v="1"/>
    <s v="Non"/>
  </r>
  <r>
    <x v="384"/>
    <x v="18"/>
    <s v="CLI00018"/>
    <x v="5"/>
    <s v="SCR"/>
    <s v="16/04/19 07.33.24.0000"/>
    <s v="18/04/19 12.00.00.0000"/>
    <d v="2019-04-16T07:33:24"/>
    <d v="2019-04-18T12:00:00"/>
    <x v="7"/>
    <x v="0"/>
    <x v="2"/>
    <x v="2"/>
    <x v="1"/>
    <d v="1899-12-31T17:46:12"/>
    <x v="2"/>
    <s v="Non"/>
  </r>
  <r>
    <x v="465"/>
    <x v="18"/>
    <s v="CLI00018"/>
    <x v="5"/>
    <s v="MTX"/>
    <s v="16/04/19 07.33.29.0000"/>
    <s v="17/04/19 12.00.00.0000"/>
    <d v="2019-04-16T07:33:29"/>
    <d v="2019-04-17T12:00:00"/>
    <x v="5"/>
    <x v="2"/>
    <x v="2"/>
    <x v="2"/>
    <x v="1"/>
    <d v="1899-12-30T17:46:12"/>
    <x v="1"/>
    <s v="Non"/>
  </r>
  <r>
    <x v="290"/>
    <x v="3"/>
    <s v="CLI00021"/>
    <x v="0"/>
    <s v="MTX"/>
    <s v="16/04/19 07.34.11.0000"/>
    <s v="17/04/19 12.00.00.0000"/>
    <d v="2019-04-16T07:34:11"/>
    <d v="2019-04-17T12:00:00"/>
    <x v="5"/>
    <x v="2"/>
    <x v="0"/>
    <x v="0"/>
    <x v="1"/>
    <d v="1899-12-30T17:46:12"/>
    <x v="1"/>
    <s v="Non"/>
  </r>
  <r>
    <x v="1048"/>
    <x v="18"/>
    <s v="CLI00049"/>
    <x v="7"/>
    <s v="SCR"/>
    <s v="16/04/19 07.34.21.0000"/>
    <s v="18/04/19 12.00.00.0000"/>
    <d v="2019-04-16T07:34:21"/>
    <d v="2019-04-18T12:00:00"/>
    <x v="7"/>
    <x v="0"/>
    <x v="3"/>
    <x v="4"/>
    <x v="1"/>
    <d v="1899-12-31T17:46:12"/>
    <x v="2"/>
    <s v="Non"/>
  </r>
  <r>
    <x v="387"/>
    <x v="3"/>
    <s v="CLI00083"/>
    <x v="11"/>
    <s v="MTX"/>
    <s v="16/04/19 07.34.28.0000"/>
    <s v="17/04/19 12.00.00.0000"/>
    <d v="2019-04-16T07:34:28"/>
    <d v="2019-04-17T12:00:00"/>
    <x v="5"/>
    <x v="2"/>
    <x v="2"/>
    <x v="2"/>
    <x v="1"/>
    <d v="1899-12-30T17:46:12"/>
    <x v="1"/>
    <s v="Non"/>
  </r>
  <r>
    <x v="1049"/>
    <x v="18"/>
    <s v="CLI00018"/>
    <x v="5"/>
    <s v="BACT"/>
    <s v="16/04/19 07.34.34.0000"/>
    <s v="18/04/19 12.00.00.0000"/>
    <d v="2019-04-16T07:34:34"/>
    <d v="2019-04-18T12:00:00"/>
    <x v="6"/>
    <x v="3"/>
    <x v="2"/>
    <x v="2"/>
    <x v="1"/>
    <d v="1899-12-31T17:46:12"/>
    <x v="2"/>
    <s v="Non"/>
  </r>
  <r>
    <x v="106"/>
    <x v="12"/>
    <s v="CLI00021"/>
    <x v="0"/>
    <s v="SCR"/>
    <s v="16/04/19 07.34.34.0000"/>
    <s v="18/04/19 12.00.00.0000"/>
    <d v="2019-04-16T07:34:34"/>
    <d v="2019-04-18T12:00:00"/>
    <x v="7"/>
    <x v="0"/>
    <x v="0"/>
    <x v="0"/>
    <x v="1"/>
    <d v="1899-12-31T17:46:12"/>
    <x v="2"/>
    <s v="Non"/>
  </r>
  <r>
    <x v="1050"/>
    <x v="3"/>
    <s v="CLI00018"/>
    <x v="5"/>
    <s v="BACT"/>
    <s v="16/04/19 07.34.38.0000"/>
    <s v="18/04/19 12.00.00.0000"/>
    <d v="2019-04-16T07:34:38"/>
    <d v="2019-04-18T12:00:00"/>
    <x v="6"/>
    <x v="3"/>
    <x v="2"/>
    <x v="2"/>
    <x v="1"/>
    <d v="1899-12-31T17:46:12"/>
    <x v="2"/>
    <s v="Non"/>
  </r>
  <r>
    <x v="300"/>
    <x v="18"/>
    <s v="CLI00018"/>
    <x v="5"/>
    <s v="MTX"/>
    <s v="16/04/19 07.34.44.0000"/>
    <s v="17/04/19 12.00.00.0000"/>
    <d v="2019-04-16T07:34:44"/>
    <d v="2019-04-17T12:00:00"/>
    <x v="5"/>
    <x v="2"/>
    <x v="2"/>
    <x v="2"/>
    <x v="1"/>
    <d v="1899-12-30T17:46:12"/>
    <x v="1"/>
    <s v="Non"/>
  </r>
  <r>
    <x v="1051"/>
    <x v="3"/>
    <s v="CLI00043"/>
    <x v="1"/>
    <s v="SCR"/>
    <s v="16/04/19 07.34.48.0000"/>
    <s v="18/04/19 12.00.00.0000"/>
    <d v="2019-04-16T07:34:48"/>
    <d v="2019-04-18T12:00:00"/>
    <x v="7"/>
    <x v="0"/>
    <x v="0"/>
    <x v="0"/>
    <x v="1"/>
    <d v="1899-12-31T17:46:12"/>
    <x v="2"/>
    <s v="Non"/>
  </r>
  <r>
    <x v="976"/>
    <x v="23"/>
    <s v="CLI00007"/>
    <x v="14"/>
    <s v="SCR"/>
    <s v="16/04/19 07.34.52.0000"/>
    <s v="18/04/19 12.00.00.0000"/>
    <d v="2019-04-16T07:34:52"/>
    <d v="2019-04-18T12:00:00"/>
    <x v="7"/>
    <x v="0"/>
    <x v="2"/>
    <x v="3"/>
    <x v="1"/>
    <d v="1899-12-31T17:46:12"/>
    <x v="2"/>
    <s v="Non"/>
  </r>
  <r>
    <x v="1052"/>
    <x v="18"/>
    <s v="CLI00049"/>
    <x v="7"/>
    <s v="MTX"/>
    <s v="16/04/19 07.35.13.0000"/>
    <s v="17/04/19 12.00.00.0000"/>
    <d v="2019-04-16T07:35:13"/>
    <d v="2019-04-17T12:00:00"/>
    <x v="5"/>
    <x v="2"/>
    <x v="3"/>
    <x v="4"/>
    <x v="1"/>
    <d v="1899-12-30T17:46:12"/>
    <x v="1"/>
    <s v="Non"/>
  </r>
  <r>
    <x v="1053"/>
    <x v="18"/>
    <s v="CLI00040"/>
    <x v="9"/>
    <s v="MTX"/>
    <s v="16/04/19 07.35.13.0000"/>
    <s v="17/04/19 12.00.00.0000"/>
    <d v="2019-04-16T07:35:13"/>
    <d v="2019-04-17T12:00:00"/>
    <x v="5"/>
    <x v="2"/>
    <x v="3"/>
    <x v="5"/>
    <x v="1"/>
    <d v="1899-12-30T17:46:12"/>
    <x v="1"/>
    <s v="Non"/>
  </r>
  <r>
    <x v="535"/>
    <x v="18"/>
    <s v="CLI00091"/>
    <x v="10"/>
    <s v="MTX"/>
    <s v="16/04/19 07.35.28.0000"/>
    <s v="17/04/19 12.00.00.0000"/>
    <d v="2019-04-16T07:35:28"/>
    <d v="2019-04-17T12:00:00"/>
    <x v="5"/>
    <x v="2"/>
    <x v="3"/>
    <x v="5"/>
    <x v="1"/>
    <d v="1899-12-30T17:46:12"/>
    <x v="1"/>
    <s v="Non"/>
  </r>
  <r>
    <x v="1054"/>
    <x v="23"/>
    <s v="CLI00009"/>
    <x v="8"/>
    <s v="MTX"/>
    <s v="16/04/19 07.35.29.0000"/>
    <s v="17/04/19 12.00.00.0000"/>
    <d v="2019-04-16T07:35:29"/>
    <d v="2019-04-17T12:00:00"/>
    <x v="5"/>
    <x v="2"/>
    <x v="3"/>
    <x v="4"/>
    <x v="1"/>
    <d v="1899-12-30T17:46:12"/>
    <x v="1"/>
    <s v="Non"/>
  </r>
  <r>
    <x v="379"/>
    <x v="18"/>
    <s v="CLI00018"/>
    <x v="5"/>
    <s v="MTX"/>
    <s v="16/04/19 07.35.37.0000"/>
    <s v="17/04/19 12.00.00.0000"/>
    <d v="2019-04-16T07:35:37"/>
    <d v="2019-04-17T12:00:00"/>
    <x v="5"/>
    <x v="2"/>
    <x v="2"/>
    <x v="2"/>
    <x v="1"/>
    <d v="1899-12-30T17:46:12"/>
    <x v="1"/>
    <s v="Non"/>
  </r>
  <r>
    <x v="623"/>
    <x v="3"/>
    <s v="CLI00083"/>
    <x v="11"/>
    <s v="MTX"/>
    <s v="16/04/19 07.35.42.0000"/>
    <s v="17/04/19 12.00.00.0000"/>
    <d v="2019-04-16T07:35:42"/>
    <d v="2019-04-17T12:00:00"/>
    <x v="5"/>
    <x v="2"/>
    <x v="2"/>
    <x v="2"/>
    <x v="1"/>
    <d v="1899-12-30T17:46:12"/>
    <x v="1"/>
    <s v="Non"/>
  </r>
  <r>
    <x v="1055"/>
    <x v="23"/>
    <s v="CLI00007"/>
    <x v="14"/>
    <s v="BACT"/>
    <s v="16/04/19 07.35.45.0000"/>
    <s v="18/04/19 12.00.00.0000"/>
    <d v="2019-04-16T07:35:45"/>
    <d v="2019-04-18T12:00:00"/>
    <x v="6"/>
    <x v="3"/>
    <x v="2"/>
    <x v="3"/>
    <x v="1"/>
    <d v="1899-12-31T17:46:12"/>
    <x v="2"/>
    <s v="Non"/>
  </r>
  <r>
    <x v="1056"/>
    <x v="12"/>
    <s v="CLI00021"/>
    <x v="0"/>
    <s v="MTX"/>
    <s v="16/04/19 07.36.01.0000"/>
    <s v="17/04/19 12.00.00.0000"/>
    <d v="2019-04-16T07:36:01"/>
    <d v="2019-04-17T12:00:00"/>
    <x v="5"/>
    <x v="2"/>
    <x v="0"/>
    <x v="0"/>
    <x v="1"/>
    <d v="1899-12-30T17:46:12"/>
    <x v="1"/>
    <s v="Non"/>
  </r>
  <r>
    <x v="202"/>
    <x v="12"/>
    <s v="CLI00021"/>
    <x v="0"/>
    <s v="MTX"/>
    <s v="16/04/19 07.36.01.0000"/>
    <s v="17/04/19 12.00.00.0000"/>
    <d v="2019-04-16T07:36:01"/>
    <d v="2019-04-17T12:00:00"/>
    <x v="5"/>
    <x v="2"/>
    <x v="0"/>
    <x v="0"/>
    <x v="1"/>
    <d v="1899-12-30T17:46:12"/>
    <x v="1"/>
    <s v="Non"/>
  </r>
  <r>
    <x v="1057"/>
    <x v="3"/>
    <s v="CLI00083"/>
    <x v="11"/>
    <s v="MTX"/>
    <s v="16/04/19 07.36.05.0000"/>
    <s v="17/04/19 12.00.00.0000"/>
    <d v="2019-04-16T07:36:05"/>
    <d v="2019-04-17T12:00:00"/>
    <x v="5"/>
    <x v="2"/>
    <x v="2"/>
    <x v="2"/>
    <x v="1"/>
    <d v="1899-12-30T17:46:12"/>
    <x v="1"/>
    <s v="Non"/>
  </r>
  <r>
    <x v="359"/>
    <x v="18"/>
    <s v="CLI00018"/>
    <x v="5"/>
    <s v="NTR"/>
    <s v="16/04/19 07.36.11.0000"/>
    <s v="19/04/19 12.00.00.0000"/>
    <d v="2019-04-16T07:36:11"/>
    <d v="2019-04-19T12:00:00"/>
    <x v="3"/>
    <x v="0"/>
    <x v="2"/>
    <x v="2"/>
    <x v="1"/>
    <d v="1900-01-01T17:46:12"/>
    <x v="3"/>
    <s v="Non"/>
  </r>
  <r>
    <x v="307"/>
    <x v="18"/>
    <s v="CLI00018"/>
    <x v="5"/>
    <s v="MTX"/>
    <s v="16/04/19 07.36.25.0000"/>
    <s v="17/04/19 12.00.00.0000"/>
    <d v="2019-04-16T07:36:25"/>
    <d v="2019-04-17T12:00:00"/>
    <x v="5"/>
    <x v="2"/>
    <x v="2"/>
    <x v="2"/>
    <x v="1"/>
    <d v="1899-12-30T17:46:12"/>
    <x v="1"/>
    <s v="Non"/>
  </r>
  <r>
    <x v="104"/>
    <x v="3"/>
    <s v="CLI00010"/>
    <x v="2"/>
    <s v="MTX"/>
    <s v="16/04/19 07.36.40.0000"/>
    <s v="17/04/19 12.00.00.0000"/>
    <d v="2019-04-16T07:36:40"/>
    <d v="2019-04-17T12:00:00"/>
    <x v="5"/>
    <x v="2"/>
    <x v="1"/>
    <x v="1"/>
    <x v="1"/>
    <d v="1899-12-30T17:46:12"/>
    <x v="1"/>
    <s v="Non"/>
  </r>
  <r>
    <x v="1058"/>
    <x v="23"/>
    <s v="CLI00007"/>
    <x v="14"/>
    <s v="MTX"/>
    <s v="16/04/19 07.36.45.0000"/>
    <s v="17/04/19 12.00.00.0000"/>
    <d v="2019-04-16T07:36:45"/>
    <d v="2019-04-17T12:00:00"/>
    <x v="5"/>
    <x v="2"/>
    <x v="2"/>
    <x v="3"/>
    <x v="1"/>
    <d v="1899-12-30T17:46:12"/>
    <x v="1"/>
    <s v="Non"/>
  </r>
  <r>
    <x v="1059"/>
    <x v="12"/>
    <s v="CLI00009"/>
    <x v="8"/>
    <s v="MTX"/>
    <s v="16/04/19 07.36.46.0000"/>
    <s v="17/04/19 12.00.00.0000"/>
    <d v="2019-04-16T07:36:46"/>
    <d v="2019-04-17T12:00:00"/>
    <x v="5"/>
    <x v="2"/>
    <x v="3"/>
    <x v="4"/>
    <x v="1"/>
    <d v="1899-12-30T17:46:12"/>
    <x v="1"/>
    <s v="Non"/>
  </r>
  <r>
    <x v="450"/>
    <x v="23"/>
    <s v="CLI00007"/>
    <x v="14"/>
    <s v="MTX"/>
    <s v="16/04/19 07.37.20.0000"/>
    <s v="17/04/19 12.00.00.0000"/>
    <d v="2019-04-16T07:37:20"/>
    <d v="2019-04-17T12:00:00"/>
    <x v="5"/>
    <x v="2"/>
    <x v="2"/>
    <x v="3"/>
    <x v="1"/>
    <d v="1899-12-30T17:46:12"/>
    <x v="1"/>
    <s v="Non"/>
  </r>
  <r>
    <x v="153"/>
    <x v="12"/>
    <s v="CLI00087"/>
    <x v="4"/>
    <s v="SCR"/>
    <s v="16/04/19 07.37.27.0000"/>
    <s v="18/04/19 12.00.00.0000"/>
    <d v="2019-04-16T07:37:27"/>
    <d v="2019-04-18T12:00:00"/>
    <x v="7"/>
    <x v="0"/>
    <x v="2"/>
    <x v="3"/>
    <x v="1"/>
    <d v="1899-12-31T17:46:12"/>
    <x v="2"/>
    <s v="Non"/>
  </r>
  <r>
    <x v="509"/>
    <x v="18"/>
    <s v="CLI00034"/>
    <x v="13"/>
    <s v="SCR"/>
    <s v="16/04/19 07.37.37.0000"/>
    <s v="18/04/19 12.00.00.0000"/>
    <d v="2019-04-16T07:37:37"/>
    <d v="2019-04-18T12:00:00"/>
    <x v="7"/>
    <x v="0"/>
    <x v="3"/>
    <x v="4"/>
    <x v="1"/>
    <d v="1899-12-31T17:46:12"/>
    <x v="2"/>
    <s v="Non"/>
  </r>
  <r>
    <x v="1060"/>
    <x v="18"/>
    <s v="CLI00018"/>
    <x v="5"/>
    <s v="PEST"/>
    <s v="16/04/19 07.37.39.0000"/>
    <s v="23/04/19 12.00.00.0000"/>
    <d v="2019-04-16T07:37:39"/>
    <d v="2019-04-23T12:00:00"/>
    <x v="2"/>
    <x v="1"/>
    <x v="2"/>
    <x v="2"/>
    <x v="1"/>
    <d v="1900-01-05T17:46:12"/>
    <x v="3"/>
    <s v="Non"/>
  </r>
  <r>
    <x v="413"/>
    <x v="23"/>
    <s v="CLI00007"/>
    <x v="14"/>
    <s v="SCR"/>
    <s v="16/04/19 07.37.49.0000"/>
    <s v="18/04/19 12.00.00.0000"/>
    <d v="2019-04-16T07:37:49"/>
    <d v="2019-04-18T12:00:00"/>
    <x v="7"/>
    <x v="0"/>
    <x v="2"/>
    <x v="3"/>
    <x v="1"/>
    <d v="1899-12-31T17:46:12"/>
    <x v="2"/>
    <s v="Non"/>
  </r>
  <r>
    <x v="1061"/>
    <x v="23"/>
    <s v="CLI00007"/>
    <x v="14"/>
    <s v="BACT"/>
    <s v="16/04/19 07.38.05.0000"/>
    <s v="18/04/19 12.00.00.0000"/>
    <d v="2019-04-16T07:38:05"/>
    <d v="2019-04-18T12:00:00"/>
    <x v="6"/>
    <x v="3"/>
    <x v="2"/>
    <x v="3"/>
    <x v="1"/>
    <d v="1899-12-31T17:46:12"/>
    <x v="2"/>
    <s v="Non"/>
  </r>
  <r>
    <x v="509"/>
    <x v="18"/>
    <s v="CLI00034"/>
    <x v="13"/>
    <s v="MTX"/>
    <s v="16/04/19 07.38.19.0000"/>
    <s v="17/04/19 12.00.00.0000"/>
    <d v="2019-04-16T07:38:19"/>
    <d v="2019-04-17T12:00:00"/>
    <x v="5"/>
    <x v="2"/>
    <x v="3"/>
    <x v="4"/>
    <x v="1"/>
    <d v="1899-12-30T17:46:12"/>
    <x v="1"/>
    <s v="Non"/>
  </r>
  <r>
    <x v="266"/>
    <x v="4"/>
    <s v="CLI00043"/>
    <x v="1"/>
    <s v="SCR"/>
    <s v="16/04/19 07.38.23.0000"/>
    <s v="18/04/19 12.00.00.0000"/>
    <d v="2019-04-16T07:38:23"/>
    <d v="2019-04-18T12:00:00"/>
    <x v="7"/>
    <x v="0"/>
    <x v="0"/>
    <x v="0"/>
    <x v="1"/>
    <d v="1899-12-31T17:46:12"/>
    <x v="2"/>
    <s v="Non"/>
  </r>
  <r>
    <x v="236"/>
    <x v="18"/>
    <s v="CLI00018"/>
    <x v="5"/>
    <s v="BACT"/>
    <s v="16/04/19 07.38.57.0000"/>
    <s v="18/04/19 12.00.00.0000"/>
    <d v="2019-04-16T07:38:57"/>
    <d v="2019-04-18T12:00:00"/>
    <x v="6"/>
    <x v="3"/>
    <x v="2"/>
    <x v="2"/>
    <x v="1"/>
    <d v="1899-12-31T17:46:12"/>
    <x v="2"/>
    <s v="Non"/>
  </r>
  <r>
    <x v="1062"/>
    <x v="18"/>
    <s v="CLI00018"/>
    <x v="5"/>
    <s v="MTX"/>
    <s v="16/04/19 07.39.12.0000"/>
    <s v="17/04/19 12.00.00.0000"/>
    <d v="2019-04-16T07:39:12"/>
    <d v="2019-04-17T12:00:00"/>
    <x v="5"/>
    <x v="2"/>
    <x v="2"/>
    <x v="2"/>
    <x v="1"/>
    <d v="1899-12-30T17:46:12"/>
    <x v="1"/>
    <s v="Non"/>
  </r>
  <r>
    <x v="809"/>
    <x v="12"/>
    <s v="CLI00021"/>
    <x v="0"/>
    <s v="SCR"/>
    <s v="16/04/19 07.39.16.0000"/>
    <s v="18/04/19 12.00.00.0000"/>
    <d v="2019-04-16T07:39:16"/>
    <d v="2019-04-18T12:00:00"/>
    <x v="7"/>
    <x v="0"/>
    <x v="0"/>
    <x v="0"/>
    <x v="1"/>
    <d v="1899-12-31T17:46:12"/>
    <x v="2"/>
    <s v="Non"/>
  </r>
  <r>
    <x v="559"/>
    <x v="18"/>
    <s v="CLI00009"/>
    <x v="8"/>
    <s v="MTX"/>
    <s v="16/04/19 07.39.24.0000"/>
    <s v="17/04/19 12.00.00.0000"/>
    <d v="2019-04-16T07:39:24"/>
    <d v="2019-04-17T12:00:00"/>
    <x v="5"/>
    <x v="2"/>
    <x v="3"/>
    <x v="4"/>
    <x v="1"/>
    <d v="1899-12-30T17:46:12"/>
    <x v="1"/>
    <s v="Non"/>
  </r>
  <r>
    <x v="1063"/>
    <x v="3"/>
    <s v="CLI00049"/>
    <x v="7"/>
    <s v="MTX"/>
    <s v="16/04/19 07.39.58.0000"/>
    <s v="17/04/19 12.00.00.0000"/>
    <d v="2019-04-16T07:39:58"/>
    <d v="2019-04-17T12:00:00"/>
    <x v="5"/>
    <x v="2"/>
    <x v="3"/>
    <x v="4"/>
    <x v="1"/>
    <d v="1899-12-30T17:46:12"/>
    <x v="1"/>
    <s v="Non"/>
  </r>
  <r>
    <x v="254"/>
    <x v="3"/>
    <s v="CLI00043"/>
    <x v="1"/>
    <s v="BACT"/>
    <s v="16/04/19 07.40.07.0000"/>
    <s v="18/04/19 12.00.00.0000"/>
    <d v="2019-04-16T07:40:07"/>
    <d v="2019-04-18T12:00:00"/>
    <x v="6"/>
    <x v="3"/>
    <x v="0"/>
    <x v="0"/>
    <x v="1"/>
    <d v="1899-12-31T17:46:12"/>
    <x v="2"/>
    <s v="Non"/>
  </r>
  <r>
    <x v="984"/>
    <x v="18"/>
    <s v="CLI00018"/>
    <x v="5"/>
    <s v="MTX"/>
    <s v="16/04/19 07.40.13.0000"/>
    <s v="17/04/19 12.00.00.0000"/>
    <d v="2019-04-16T07:40:13"/>
    <d v="2019-04-17T12:00:00"/>
    <x v="5"/>
    <x v="2"/>
    <x v="2"/>
    <x v="2"/>
    <x v="1"/>
    <d v="1899-12-30T17:46:12"/>
    <x v="1"/>
    <s v="Non"/>
  </r>
  <r>
    <x v="271"/>
    <x v="23"/>
    <s v="CLI00007"/>
    <x v="14"/>
    <s v="SCR"/>
    <s v="16/04/19 07.40.16.0000"/>
    <s v="18/04/19 12.00.00.0000"/>
    <d v="2019-04-16T07:40:16"/>
    <d v="2019-04-18T12:00:00"/>
    <x v="7"/>
    <x v="0"/>
    <x v="2"/>
    <x v="3"/>
    <x v="1"/>
    <d v="1899-12-31T17:46:12"/>
    <x v="2"/>
    <s v="Non"/>
  </r>
  <r>
    <x v="1064"/>
    <x v="23"/>
    <s v="CLI00091"/>
    <x v="10"/>
    <s v="SCR"/>
    <s v="16/04/19 07.40.40.0000"/>
    <s v="18/04/19 12.00.00.0000"/>
    <d v="2019-04-16T07:40:40"/>
    <d v="2019-04-18T12:00:00"/>
    <x v="7"/>
    <x v="0"/>
    <x v="3"/>
    <x v="5"/>
    <x v="1"/>
    <d v="1899-12-31T17:46:12"/>
    <x v="2"/>
    <s v="Non"/>
  </r>
  <r>
    <x v="1065"/>
    <x v="18"/>
    <s v="CLI00009"/>
    <x v="8"/>
    <s v="SCR"/>
    <s v="16/04/19 07.40.41.0000"/>
    <s v="18/04/19 12.00.00.0000"/>
    <d v="2019-04-16T07:40:41"/>
    <d v="2019-04-18T12:00:00"/>
    <x v="7"/>
    <x v="0"/>
    <x v="3"/>
    <x v="4"/>
    <x v="1"/>
    <d v="1899-12-31T17:46:12"/>
    <x v="2"/>
    <s v="Non"/>
  </r>
  <r>
    <x v="932"/>
    <x v="18"/>
    <s v="CLI00018"/>
    <x v="5"/>
    <s v="SCR"/>
    <s v="16/04/19 07.41.06.0000"/>
    <s v="18/04/19 12.00.00.0000"/>
    <d v="2019-04-16T07:41:06"/>
    <d v="2019-04-18T12:00:00"/>
    <x v="7"/>
    <x v="0"/>
    <x v="2"/>
    <x v="2"/>
    <x v="1"/>
    <d v="1899-12-31T17:46:12"/>
    <x v="2"/>
    <s v="Non"/>
  </r>
  <r>
    <x v="774"/>
    <x v="10"/>
    <s v="CLI00018"/>
    <x v="5"/>
    <s v="SCR"/>
    <s v="16/04/19 07.41.33.0000"/>
    <s v="18/04/19 12.00.00.0000"/>
    <d v="2019-04-16T07:41:33"/>
    <d v="2019-04-18T12:00:00"/>
    <x v="7"/>
    <x v="0"/>
    <x v="2"/>
    <x v="2"/>
    <x v="1"/>
    <d v="1899-12-31T17:46:12"/>
    <x v="2"/>
    <s v="Non"/>
  </r>
  <r>
    <x v="1066"/>
    <x v="23"/>
    <s v="CLI00007"/>
    <x v="14"/>
    <s v="MTX"/>
    <s v="16/04/19 07.41.51.0000"/>
    <s v="17/04/19 12.00.00.0000"/>
    <d v="2019-04-16T07:41:51"/>
    <d v="2019-04-17T12:00:00"/>
    <x v="5"/>
    <x v="2"/>
    <x v="2"/>
    <x v="3"/>
    <x v="1"/>
    <d v="1899-12-30T17:46:12"/>
    <x v="1"/>
    <s v="Non"/>
  </r>
  <r>
    <x v="1067"/>
    <x v="18"/>
    <s v="CLI00009"/>
    <x v="8"/>
    <s v="SCR"/>
    <s v="16/04/19 07.42.03.0000"/>
    <s v="18/04/19 12.00.00.0000"/>
    <d v="2019-04-16T07:42:03"/>
    <d v="2019-04-18T12:00:00"/>
    <x v="7"/>
    <x v="0"/>
    <x v="3"/>
    <x v="4"/>
    <x v="1"/>
    <d v="1899-12-31T17:46:12"/>
    <x v="2"/>
    <s v="Non"/>
  </r>
  <r>
    <x v="1068"/>
    <x v="23"/>
    <s v="CLI00009"/>
    <x v="8"/>
    <s v="MTX"/>
    <s v="16/04/19 07.42.11.0000"/>
    <s v="17/04/19 12.00.00.0000"/>
    <d v="2019-04-16T07:42:11"/>
    <d v="2019-04-17T12:00:00"/>
    <x v="5"/>
    <x v="2"/>
    <x v="3"/>
    <x v="4"/>
    <x v="1"/>
    <d v="1899-12-30T17:46:12"/>
    <x v="1"/>
    <s v="Non"/>
  </r>
  <r>
    <x v="109"/>
    <x v="12"/>
    <s v="CLI00021"/>
    <x v="0"/>
    <s v="SCR"/>
    <s v="16/04/19 07.42.17.0000"/>
    <s v="18/04/19 12.00.00.0000"/>
    <d v="2019-04-16T07:42:17"/>
    <d v="2019-04-18T12:00:00"/>
    <x v="7"/>
    <x v="0"/>
    <x v="0"/>
    <x v="0"/>
    <x v="1"/>
    <d v="1899-12-31T17:46:12"/>
    <x v="2"/>
    <s v="Non"/>
  </r>
  <r>
    <x v="669"/>
    <x v="18"/>
    <s v="CLI00018"/>
    <x v="5"/>
    <s v="SCR"/>
    <s v="16/04/19 07.42.29.0000"/>
    <s v="18/04/19 12.00.00.0000"/>
    <d v="2019-04-16T07:42:29"/>
    <d v="2019-04-18T12:00:00"/>
    <x v="7"/>
    <x v="0"/>
    <x v="2"/>
    <x v="2"/>
    <x v="1"/>
    <d v="1899-12-31T17:46:12"/>
    <x v="2"/>
    <s v="Non"/>
  </r>
  <r>
    <x v="614"/>
    <x v="18"/>
    <s v="CLI00009"/>
    <x v="8"/>
    <s v="SCR"/>
    <s v="16/04/19 07.42.31.0000"/>
    <s v="18/04/19 12.00.00.0000"/>
    <d v="2019-04-16T07:42:31"/>
    <d v="2019-04-18T12:00:00"/>
    <x v="7"/>
    <x v="0"/>
    <x v="3"/>
    <x v="4"/>
    <x v="1"/>
    <d v="1899-12-31T17:46:12"/>
    <x v="2"/>
    <s v="Non"/>
  </r>
  <r>
    <x v="1069"/>
    <x v="18"/>
    <s v="CLI00091"/>
    <x v="10"/>
    <s v="SCR"/>
    <s v="16/04/19 07.43.16.0000"/>
    <s v="18/04/19 12.00.00.0000"/>
    <d v="2019-04-16T07:43:16"/>
    <d v="2019-04-18T12:00:00"/>
    <x v="7"/>
    <x v="0"/>
    <x v="3"/>
    <x v="5"/>
    <x v="1"/>
    <d v="1899-12-31T17:46:12"/>
    <x v="2"/>
    <s v="Non"/>
  </r>
  <r>
    <x v="136"/>
    <x v="3"/>
    <s v="CLI00083"/>
    <x v="11"/>
    <s v="MTX"/>
    <s v="16/04/19 07.43.29.0000"/>
    <s v="17/04/19 12.00.00.0000"/>
    <d v="2019-04-16T07:43:29"/>
    <d v="2019-04-17T12:00:00"/>
    <x v="5"/>
    <x v="2"/>
    <x v="2"/>
    <x v="2"/>
    <x v="1"/>
    <d v="1899-12-30T17:46:12"/>
    <x v="1"/>
    <s v="Non"/>
  </r>
  <r>
    <x v="103"/>
    <x v="8"/>
    <s v="CLI00021"/>
    <x v="0"/>
    <s v="SCR"/>
    <s v="16/04/19 07.43.32.0000"/>
    <s v="18/04/19 12.00.00.0000"/>
    <d v="2019-04-16T07:43:32"/>
    <d v="2019-04-18T12:00:00"/>
    <x v="7"/>
    <x v="0"/>
    <x v="0"/>
    <x v="0"/>
    <x v="1"/>
    <d v="1899-12-31T17:46:12"/>
    <x v="2"/>
    <s v="Non"/>
  </r>
  <r>
    <x v="887"/>
    <x v="12"/>
    <s v="CLI00021"/>
    <x v="0"/>
    <s v="SCR"/>
    <s v="16/04/19 07.43.37.0000"/>
    <s v="18/04/19 12.00.00.0000"/>
    <d v="2019-04-16T07:43:37"/>
    <d v="2019-04-18T12:00:00"/>
    <x v="7"/>
    <x v="0"/>
    <x v="0"/>
    <x v="0"/>
    <x v="1"/>
    <d v="1899-12-31T17:46:12"/>
    <x v="2"/>
    <s v="Non"/>
  </r>
  <r>
    <x v="785"/>
    <x v="3"/>
    <s v="CLI00010"/>
    <x v="2"/>
    <s v="SCR"/>
    <s v="16/04/19 07.43.47.0000"/>
    <s v="18/04/19 12.00.00.0000"/>
    <d v="2019-04-16T07:43:47"/>
    <d v="2019-04-18T12:00:00"/>
    <x v="7"/>
    <x v="0"/>
    <x v="1"/>
    <x v="1"/>
    <x v="1"/>
    <d v="1899-12-31T17:46:12"/>
    <x v="2"/>
    <s v="Non"/>
  </r>
  <r>
    <x v="1070"/>
    <x v="11"/>
    <s v="CLI00009"/>
    <x v="8"/>
    <s v="SCR"/>
    <s v="16/04/19 07.43.53.0000"/>
    <s v="18/04/19 12.00.00.0000"/>
    <d v="2019-04-16T07:43:53"/>
    <d v="2019-04-18T12:00:00"/>
    <x v="7"/>
    <x v="0"/>
    <x v="3"/>
    <x v="4"/>
    <x v="1"/>
    <d v="1899-12-31T17:46:12"/>
    <x v="2"/>
    <s v="Non"/>
  </r>
  <r>
    <x v="1071"/>
    <x v="12"/>
    <s v="CLI00021"/>
    <x v="0"/>
    <s v="SCR"/>
    <s v="16/04/19 07.44.18.0000"/>
    <s v="18/04/19 12.00.00.0000"/>
    <d v="2019-04-16T07:44:18"/>
    <d v="2019-04-18T12:00:00"/>
    <x v="7"/>
    <x v="0"/>
    <x v="0"/>
    <x v="0"/>
    <x v="1"/>
    <d v="1899-12-31T17:46:12"/>
    <x v="2"/>
    <s v="Non"/>
  </r>
  <r>
    <x v="456"/>
    <x v="12"/>
    <s v="CLI00021"/>
    <x v="0"/>
    <s v="SCR"/>
    <s v="16/04/19 07.44.33.0000"/>
    <s v="18/04/19 12.00.00.0000"/>
    <d v="2019-04-16T07:44:33"/>
    <d v="2019-04-18T12:00:00"/>
    <x v="7"/>
    <x v="0"/>
    <x v="0"/>
    <x v="0"/>
    <x v="1"/>
    <d v="1899-12-31T17:46:12"/>
    <x v="2"/>
    <s v="Non"/>
  </r>
  <r>
    <x v="619"/>
    <x v="3"/>
    <s v="CLI00043"/>
    <x v="1"/>
    <s v="BACT"/>
    <s v="16/04/19 07.44.34.0000"/>
    <s v="18/04/19 12.00.00.0000"/>
    <d v="2019-04-16T07:44:34"/>
    <d v="2019-04-18T12:00:00"/>
    <x v="6"/>
    <x v="3"/>
    <x v="0"/>
    <x v="0"/>
    <x v="1"/>
    <d v="1899-12-31T17:46:12"/>
    <x v="2"/>
    <s v="Non"/>
  </r>
  <r>
    <x v="1072"/>
    <x v="18"/>
    <s v="CLI00034"/>
    <x v="13"/>
    <s v="SCR"/>
    <s v="16/04/19 07.44.59.0000"/>
    <s v="18/04/19 12.00.00.0000"/>
    <d v="2019-04-16T07:44:59"/>
    <d v="2019-04-18T12:00:00"/>
    <x v="7"/>
    <x v="0"/>
    <x v="3"/>
    <x v="4"/>
    <x v="1"/>
    <d v="1899-12-31T17:46:12"/>
    <x v="2"/>
    <s v="Non"/>
  </r>
  <r>
    <x v="787"/>
    <x v="6"/>
    <s v="CLI00043"/>
    <x v="1"/>
    <s v="SCR"/>
    <s v="16/04/19 07.45.01.0000"/>
    <s v="18/04/19 12.00.00.0000"/>
    <d v="2019-04-16T07:45:01"/>
    <d v="2019-04-18T12:00:00"/>
    <x v="7"/>
    <x v="0"/>
    <x v="0"/>
    <x v="0"/>
    <x v="1"/>
    <d v="1899-12-31T17:46:12"/>
    <x v="2"/>
    <s v="Non"/>
  </r>
  <r>
    <x v="172"/>
    <x v="3"/>
    <s v="CLI00079"/>
    <x v="3"/>
    <s v="BACT"/>
    <s v="16/04/19 07.45.02.0000"/>
    <s v="18/04/19 12.00.00.0000"/>
    <d v="2019-04-16T07:45:02"/>
    <d v="2019-04-18T12:00:00"/>
    <x v="6"/>
    <x v="3"/>
    <x v="2"/>
    <x v="2"/>
    <x v="1"/>
    <d v="1899-12-31T17:46:12"/>
    <x v="2"/>
    <s v="Non"/>
  </r>
  <r>
    <x v="1073"/>
    <x v="18"/>
    <s v="CLI00018"/>
    <x v="5"/>
    <s v="BACT"/>
    <s v="16/04/19 07.45.12.0000"/>
    <s v="18/04/19 12.00.00.0000"/>
    <d v="2019-04-16T07:45:12"/>
    <d v="2019-04-18T12:00:00"/>
    <x v="6"/>
    <x v="3"/>
    <x v="2"/>
    <x v="2"/>
    <x v="1"/>
    <d v="1899-12-31T17:46:12"/>
    <x v="2"/>
    <s v="Non"/>
  </r>
  <r>
    <x v="1074"/>
    <x v="23"/>
    <s v="CLI00007"/>
    <x v="14"/>
    <s v="SCR"/>
    <s v="16/04/19 07.45.40.0000"/>
    <s v="18/04/19 12.00.00.0000"/>
    <d v="2019-04-16T07:45:40"/>
    <d v="2019-04-18T12:00:00"/>
    <x v="7"/>
    <x v="0"/>
    <x v="2"/>
    <x v="3"/>
    <x v="1"/>
    <d v="1899-12-31T17:46:12"/>
    <x v="2"/>
    <s v="Non"/>
  </r>
  <r>
    <x v="574"/>
    <x v="12"/>
    <s v="CLI00021"/>
    <x v="0"/>
    <s v="SCR"/>
    <s v="16/04/19 07.45.53.0000"/>
    <s v="18/04/19 12.00.00.0000"/>
    <d v="2019-04-16T07:45:53"/>
    <d v="2019-04-18T12:00:00"/>
    <x v="7"/>
    <x v="0"/>
    <x v="0"/>
    <x v="0"/>
    <x v="1"/>
    <d v="1899-12-31T17:46:12"/>
    <x v="2"/>
    <s v="Non"/>
  </r>
  <r>
    <x v="929"/>
    <x v="3"/>
    <s v="CLI00043"/>
    <x v="1"/>
    <s v="MTX"/>
    <s v="16/04/19 07.45.59.0000"/>
    <s v="17/04/19 12.00.00.0000"/>
    <d v="2019-04-16T07:45:59"/>
    <d v="2019-04-17T12:00:00"/>
    <x v="5"/>
    <x v="2"/>
    <x v="0"/>
    <x v="0"/>
    <x v="1"/>
    <d v="1899-12-30T17:46:12"/>
    <x v="1"/>
    <s v="Non"/>
  </r>
  <r>
    <x v="822"/>
    <x v="18"/>
    <s v="CLI00040"/>
    <x v="9"/>
    <s v="SCR"/>
    <s v="16/04/19 07.46.30.0000"/>
    <s v="18/04/19 12.00.00.0000"/>
    <d v="2019-04-16T07:46:30"/>
    <d v="2019-04-18T12:00:00"/>
    <x v="7"/>
    <x v="0"/>
    <x v="3"/>
    <x v="5"/>
    <x v="1"/>
    <d v="1899-12-31T17:46:12"/>
    <x v="2"/>
    <s v="Non"/>
  </r>
  <r>
    <x v="525"/>
    <x v="3"/>
    <s v="CLI00079"/>
    <x v="3"/>
    <s v="SCR"/>
    <s v="16/04/19 07.46.58.0000"/>
    <s v="18/04/19 12.00.00.0000"/>
    <d v="2019-04-16T07:46:58"/>
    <d v="2019-04-18T12:00:00"/>
    <x v="7"/>
    <x v="0"/>
    <x v="2"/>
    <x v="2"/>
    <x v="1"/>
    <d v="1899-12-31T17:46:12"/>
    <x v="2"/>
    <s v="Non"/>
  </r>
  <r>
    <x v="568"/>
    <x v="12"/>
    <s v="CLI00021"/>
    <x v="0"/>
    <s v="SCR"/>
    <s v="16/04/19 07.46.58.0000"/>
    <s v="18/04/19 12.00.00.0000"/>
    <d v="2019-04-16T07:46:58"/>
    <d v="2019-04-18T12:00:00"/>
    <x v="7"/>
    <x v="0"/>
    <x v="0"/>
    <x v="0"/>
    <x v="1"/>
    <d v="1899-12-31T17:46:12"/>
    <x v="2"/>
    <s v="Non"/>
  </r>
  <r>
    <x v="1075"/>
    <x v="3"/>
    <s v="CLI00083"/>
    <x v="11"/>
    <s v="SCR"/>
    <s v="16/04/19 07.47.10.0000"/>
    <s v="18/04/19 12.00.00.0000"/>
    <d v="2019-04-16T07:47:10"/>
    <d v="2019-04-18T12:00:00"/>
    <x v="7"/>
    <x v="0"/>
    <x v="2"/>
    <x v="2"/>
    <x v="1"/>
    <d v="1899-12-31T17:46:12"/>
    <x v="2"/>
    <s v="Non"/>
  </r>
  <r>
    <x v="23"/>
    <x v="18"/>
    <s v="CLI00049"/>
    <x v="7"/>
    <s v="MTX"/>
    <s v="16/04/19 07.47.26.0000"/>
    <s v="17/04/19 12.00.00.0000"/>
    <d v="2019-04-16T07:47:26"/>
    <d v="2019-04-17T12:00:00"/>
    <x v="5"/>
    <x v="2"/>
    <x v="3"/>
    <x v="4"/>
    <x v="1"/>
    <d v="1899-12-30T17:46:12"/>
    <x v="1"/>
    <s v="Non"/>
  </r>
  <r>
    <x v="917"/>
    <x v="3"/>
    <s v="CLI00079"/>
    <x v="3"/>
    <s v="MTX"/>
    <s v="16/04/19 07.47.36.0000"/>
    <s v="17/04/19 12.00.00.0000"/>
    <d v="2019-04-16T07:47:36"/>
    <d v="2019-04-17T12:00:00"/>
    <x v="5"/>
    <x v="2"/>
    <x v="2"/>
    <x v="2"/>
    <x v="1"/>
    <d v="1899-12-30T17:46:12"/>
    <x v="1"/>
    <s v="Non"/>
  </r>
  <r>
    <x v="425"/>
    <x v="3"/>
    <s v="CLI00079"/>
    <x v="3"/>
    <s v="SCR"/>
    <s v="16/04/19 07.48.03.0000"/>
    <s v="18/04/19 12.00.00.0000"/>
    <d v="2019-04-16T07:48:03"/>
    <d v="2019-04-18T12:00:00"/>
    <x v="7"/>
    <x v="0"/>
    <x v="2"/>
    <x v="2"/>
    <x v="1"/>
    <d v="1899-12-31T17:46:12"/>
    <x v="2"/>
    <s v="Non"/>
  </r>
  <r>
    <x v="1076"/>
    <x v="18"/>
    <s v="CLI00018"/>
    <x v="5"/>
    <s v="MTX"/>
    <s v="16/04/19 07.48.23.0000"/>
    <s v="17/04/19 12.00.00.0000"/>
    <d v="2019-04-16T07:48:23"/>
    <d v="2019-04-17T12:00:00"/>
    <x v="5"/>
    <x v="2"/>
    <x v="2"/>
    <x v="2"/>
    <x v="1"/>
    <d v="1899-12-30T17:46:12"/>
    <x v="1"/>
    <s v="Non"/>
  </r>
  <r>
    <x v="235"/>
    <x v="3"/>
    <s v="CLI00083"/>
    <x v="11"/>
    <s v="MTX"/>
    <s v="16/04/19 07.48.42.0000"/>
    <s v="17/04/19 12.00.00.0000"/>
    <d v="2019-04-16T07:48:42"/>
    <d v="2019-04-17T12:00:00"/>
    <x v="5"/>
    <x v="2"/>
    <x v="2"/>
    <x v="2"/>
    <x v="1"/>
    <d v="1899-12-30T17:46:12"/>
    <x v="1"/>
    <s v="Non"/>
  </r>
  <r>
    <x v="1077"/>
    <x v="18"/>
    <s v="CLI00040"/>
    <x v="9"/>
    <s v="MTX"/>
    <s v="16/04/19 07.49.02.0000"/>
    <s v="17/04/19 12.00.00.0000"/>
    <d v="2019-04-16T07:49:02"/>
    <d v="2019-04-17T12:00:00"/>
    <x v="5"/>
    <x v="2"/>
    <x v="3"/>
    <x v="5"/>
    <x v="1"/>
    <d v="1899-12-30T17:46:12"/>
    <x v="1"/>
    <s v="Non"/>
  </r>
  <r>
    <x v="1078"/>
    <x v="12"/>
    <s v="CLI00021"/>
    <x v="0"/>
    <s v="SCR"/>
    <s v="16/04/19 07.49.09.0000"/>
    <s v="18/04/19 12.00.00.0000"/>
    <d v="2019-04-16T07:49:09"/>
    <d v="2019-04-18T12:00:00"/>
    <x v="7"/>
    <x v="0"/>
    <x v="0"/>
    <x v="0"/>
    <x v="1"/>
    <d v="1899-12-31T17:46:12"/>
    <x v="2"/>
    <s v="Non"/>
  </r>
  <r>
    <x v="599"/>
    <x v="12"/>
    <s v="CLI00021"/>
    <x v="0"/>
    <s v="MTX"/>
    <s v="16/04/19 07.49.32.0000"/>
    <s v="17/04/19 12.00.00.0000"/>
    <d v="2019-04-16T07:49:32"/>
    <d v="2019-04-17T12:00:00"/>
    <x v="5"/>
    <x v="2"/>
    <x v="0"/>
    <x v="0"/>
    <x v="1"/>
    <d v="1899-12-30T17:46:12"/>
    <x v="1"/>
    <s v="Non"/>
  </r>
  <r>
    <x v="1079"/>
    <x v="18"/>
    <s v="CLI00049"/>
    <x v="7"/>
    <s v="MTX"/>
    <s v="16/04/19 07.49.44.0000"/>
    <s v="17/04/19 12.00.00.0000"/>
    <d v="2019-04-16T07:49:44"/>
    <d v="2019-04-17T12:00:00"/>
    <x v="5"/>
    <x v="2"/>
    <x v="3"/>
    <x v="4"/>
    <x v="1"/>
    <d v="1899-12-30T17:46:12"/>
    <x v="1"/>
    <s v="Non"/>
  </r>
  <r>
    <x v="1080"/>
    <x v="3"/>
    <s v="CLI00049"/>
    <x v="7"/>
    <s v="SCR"/>
    <s v="16/04/19 07.50.16.0000"/>
    <s v="18/04/19 12.00.00.0000"/>
    <d v="2019-04-16T07:50:16"/>
    <d v="2019-04-18T12:00:00"/>
    <x v="7"/>
    <x v="0"/>
    <x v="3"/>
    <x v="4"/>
    <x v="1"/>
    <d v="1899-12-31T17:46:12"/>
    <x v="2"/>
    <s v="Non"/>
  </r>
  <r>
    <x v="1081"/>
    <x v="18"/>
    <s v="CLI00005"/>
    <x v="15"/>
    <s v="MTX"/>
    <s v="16/04/19 07.50.20.0000"/>
    <s v="17/04/19 12.00.00.0000"/>
    <d v="2019-04-16T07:50:20"/>
    <d v="2019-04-17T12:00:00"/>
    <x v="5"/>
    <x v="2"/>
    <x v="3"/>
    <x v="5"/>
    <x v="1"/>
    <d v="1899-12-30T17:46:12"/>
    <x v="1"/>
    <s v="Non"/>
  </r>
  <r>
    <x v="285"/>
    <x v="3"/>
    <s v="CLI00079"/>
    <x v="3"/>
    <s v="MTX"/>
    <s v="16/04/19 07.50.24.0000"/>
    <s v="17/04/19 12.00.00.0000"/>
    <d v="2019-04-16T07:50:24"/>
    <d v="2019-04-17T12:00:00"/>
    <x v="5"/>
    <x v="2"/>
    <x v="2"/>
    <x v="2"/>
    <x v="1"/>
    <d v="1899-12-30T17:46:12"/>
    <x v="1"/>
    <s v="Non"/>
  </r>
  <r>
    <x v="1082"/>
    <x v="3"/>
    <s v="CLI00010"/>
    <x v="2"/>
    <s v="MTX"/>
    <s v="16/04/19 07.50.39.0000"/>
    <s v="17/04/19 12.00.00.0000"/>
    <d v="2019-04-16T07:50:39"/>
    <d v="2019-04-17T12:00:00"/>
    <x v="5"/>
    <x v="2"/>
    <x v="1"/>
    <x v="1"/>
    <x v="1"/>
    <d v="1899-12-30T17:46:12"/>
    <x v="1"/>
    <s v="Non"/>
  </r>
  <r>
    <x v="1083"/>
    <x v="23"/>
    <s v="CLI00009"/>
    <x v="8"/>
    <s v="SCR"/>
    <s v="16/04/19 07.51.18.0000"/>
    <s v="18/04/19 12.00.00.0000"/>
    <d v="2019-04-16T07:51:18"/>
    <d v="2019-04-18T12:00:00"/>
    <x v="7"/>
    <x v="0"/>
    <x v="3"/>
    <x v="4"/>
    <x v="1"/>
    <d v="1899-12-31T17:46:12"/>
    <x v="2"/>
    <s v="Non"/>
  </r>
  <r>
    <x v="977"/>
    <x v="12"/>
    <s v="CLI00021"/>
    <x v="0"/>
    <s v="SCR"/>
    <s v="16/04/19 07.52.09.0000"/>
    <s v="18/04/19 12.00.00.0000"/>
    <d v="2019-04-16T07:52:09"/>
    <d v="2019-04-18T12:00:00"/>
    <x v="7"/>
    <x v="0"/>
    <x v="0"/>
    <x v="0"/>
    <x v="1"/>
    <d v="1899-12-31T17:46:12"/>
    <x v="2"/>
    <s v="Non"/>
  </r>
  <r>
    <x v="300"/>
    <x v="18"/>
    <s v="CLI00018"/>
    <x v="5"/>
    <s v="SCR"/>
    <s v="16/04/19 07.52.42.0000"/>
    <s v="18/04/19 12.00.00.0000"/>
    <d v="2019-04-16T07:52:42"/>
    <d v="2019-04-18T12:00:00"/>
    <x v="7"/>
    <x v="0"/>
    <x v="2"/>
    <x v="2"/>
    <x v="1"/>
    <d v="1899-12-31T17:46:12"/>
    <x v="2"/>
    <s v="Non"/>
  </r>
  <r>
    <x v="671"/>
    <x v="3"/>
    <s v="CLI00079"/>
    <x v="3"/>
    <s v="NTR"/>
    <s v="16/04/19 07.52.59.0000"/>
    <s v="19/04/19 12.00.00.0000"/>
    <d v="2019-04-16T07:52:59"/>
    <d v="2019-04-19T12:00:00"/>
    <x v="3"/>
    <x v="0"/>
    <x v="2"/>
    <x v="2"/>
    <x v="1"/>
    <d v="1900-01-01T17:46:12"/>
    <x v="3"/>
    <s v="Non"/>
  </r>
  <r>
    <x v="1084"/>
    <x v="23"/>
    <s v="CLI00007"/>
    <x v="14"/>
    <s v="SCR"/>
    <s v="16/04/19 07.53.00.0000"/>
    <s v="18/04/19 12.00.00.0000"/>
    <d v="2019-04-16T07:53:00"/>
    <d v="2019-04-18T12:00:00"/>
    <x v="7"/>
    <x v="0"/>
    <x v="2"/>
    <x v="3"/>
    <x v="1"/>
    <d v="1899-12-31T17:46:12"/>
    <x v="2"/>
    <s v="Non"/>
  </r>
  <r>
    <x v="795"/>
    <x v="18"/>
    <s v="CLI00018"/>
    <x v="5"/>
    <s v="MTX"/>
    <s v="16/04/19 07.53.05.0000"/>
    <s v="17/04/19 12.00.00.0000"/>
    <d v="2019-04-16T07:53:05"/>
    <d v="2019-04-17T12:00:00"/>
    <x v="5"/>
    <x v="2"/>
    <x v="2"/>
    <x v="2"/>
    <x v="1"/>
    <d v="1899-12-30T17:46:12"/>
    <x v="1"/>
    <s v="Non"/>
  </r>
  <r>
    <x v="1085"/>
    <x v="3"/>
    <s v="CLI00020"/>
    <x v="6"/>
    <s v="SCR"/>
    <s v="16/04/19 07.53.12.0000"/>
    <s v="18/04/19 12.00.00.0000"/>
    <d v="2019-04-16T07:53:12"/>
    <d v="2019-04-18T12:00:00"/>
    <x v="7"/>
    <x v="0"/>
    <x v="2"/>
    <x v="2"/>
    <x v="1"/>
    <d v="1899-12-31T17:46:12"/>
    <x v="2"/>
    <s v="Non"/>
  </r>
  <r>
    <x v="406"/>
    <x v="3"/>
    <s v="CLI00043"/>
    <x v="1"/>
    <s v="MTX"/>
    <s v="16/04/19 07.53.19.0000"/>
    <s v="17/04/19 12.00.00.0000"/>
    <d v="2019-04-16T07:53:19"/>
    <d v="2019-04-17T12:00:00"/>
    <x v="5"/>
    <x v="2"/>
    <x v="0"/>
    <x v="0"/>
    <x v="1"/>
    <d v="1899-12-30T17:46:12"/>
    <x v="1"/>
    <s v="Non"/>
  </r>
  <r>
    <x v="1086"/>
    <x v="18"/>
    <s v="CLI00009"/>
    <x v="8"/>
    <s v="MTX"/>
    <s v="16/04/19 07.54.33.0000"/>
    <s v="17/04/19 12.00.00.0000"/>
    <d v="2019-04-16T07:54:33"/>
    <d v="2019-04-17T12:00:00"/>
    <x v="5"/>
    <x v="2"/>
    <x v="3"/>
    <x v="4"/>
    <x v="1"/>
    <d v="1899-12-30T17:46:12"/>
    <x v="1"/>
    <s v="Non"/>
  </r>
  <r>
    <x v="1087"/>
    <x v="18"/>
    <s v="CLI00018"/>
    <x v="5"/>
    <s v="MTX"/>
    <s v="16/04/19 07.55.04.0000"/>
    <s v="17/04/19 12.00.00.0000"/>
    <d v="2019-04-16T07:55:04"/>
    <d v="2019-04-17T12:00:00"/>
    <x v="5"/>
    <x v="2"/>
    <x v="2"/>
    <x v="2"/>
    <x v="1"/>
    <d v="1899-12-30T17:46:12"/>
    <x v="1"/>
    <s v="Non"/>
  </r>
  <r>
    <x v="308"/>
    <x v="18"/>
    <s v="CLI00040"/>
    <x v="9"/>
    <s v="MTX"/>
    <s v="16/04/19 07.56.09.0000"/>
    <s v="17/04/19 12.00.00.0000"/>
    <d v="2019-04-16T07:56:09"/>
    <d v="2019-04-17T12:00:00"/>
    <x v="5"/>
    <x v="2"/>
    <x v="3"/>
    <x v="5"/>
    <x v="1"/>
    <d v="1899-12-30T17:46:12"/>
    <x v="1"/>
    <s v="Non"/>
  </r>
  <r>
    <x v="405"/>
    <x v="18"/>
    <s v="CLI00049"/>
    <x v="7"/>
    <s v="MTX"/>
    <s v="16/04/19 07.56.26.0000"/>
    <s v="17/04/19 12.00.00.0000"/>
    <d v="2019-04-16T07:56:26"/>
    <d v="2019-04-17T12:00:00"/>
    <x v="5"/>
    <x v="2"/>
    <x v="3"/>
    <x v="4"/>
    <x v="1"/>
    <d v="1899-12-30T17:46:12"/>
    <x v="1"/>
    <s v="Non"/>
  </r>
  <r>
    <x v="328"/>
    <x v="3"/>
    <s v="CLI00079"/>
    <x v="3"/>
    <s v="MTX"/>
    <s v="16/04/19 07.56.46.0000"/>
    <s v="17/04/19 12.00.00.0000"/>
    <d v="2019-04-16T07:56:46"/>
    <d v="2019-04-17T12:00:00"/>
    <x v="5"/>
    <x v="2"/>
    <x v="2"/>
    <x v="2"/>
    <x v="1"/>
    <d v="1899-12-30T17:46:12"/>
    <x v="1"/>
    <s v="Non"/>
  </r>
  <r>
    <x v="1021"/>
    <x v="6"/>
    <s v="CLI00049"/>
    <x v="7"/>
    <s v="MTX"/>
    <s v="16/04/19 07.57.01.0000"/>
    <s v="17/04/19 12.00.00.0000"/>
    <d v="2019-04-16T07:57:01"/>
    <d v="2019-04-17T12:00:00"/>
    <x v="5"/>
    <x v="2"/>
    <x v="3"/>
    <x v="4"/>
    <x v="1"/>
    <d v="1899-12-30T17:46:12"/>
    <x v="1"/>
    <s v="Non"/>
  </r>
  <r>
    <x v="1088"/>
    <x v="3"/>
    <s v="CLI00049"/>
    <x v="7"/>
    <s v="MTX"/>
    <s v="16/04/19 07.57.09.0000"/>
    <s v="17/04/19 12.00.00.0000"/>
    <d v="2019-04-16T07:57:09"/>
    <d v="2019-04-17T12:00:00"/>
    <x v="5"/>
    <x v="2"/>
    <x v="3"/>
    <x v="4"/>
    <x v="1"/>
    <d v="1899-12-30T17:46:12"/>
    <x v="1"/>
    <s v="Non"/>
  </r>
  <r>
    <x v="810"/>
    <x v="18"/>
    <s v="CLI00018"/>
    <x v="5"/>
    <s v="MTX"/>
    <s v="16/04/19 07.57.42.0000"/>
    <s v="17/04/19 12.00.00.0000"/>
    <d v="2019-04-16T07:57:42"/>
    <d v="2019-04-17T12:00:00"/>
    <x v="5"/>
    <x v="2"/>
    <x v="2"/>
    <x v="2"/>
    <x v="1"/>
    <d v="1899-12-30T17:46:12"/>
    <x v="1"/>
    <s v="Non"/>
  </r>
  <r>
    <x v="1089"/>
    <x v="3"/>
    <s v="CLI00049"/>
    <x v="7"/>
    <s v="SCR"/>
    <s v="16/04/19 07.58.01.0000"/>
    <s v="18/04/19 12.00.00.0000"/>
    <d v="2019-04-16T07:58:01"/>
    <d v="2019-04-18T12:00:00"/>
    <x v="7"/>
    <x v="0"/>
    <x v="3"/>
    <x v="4"/>
    <x v="1"/>
    <d v="1899-12-31T17:46:12"/>
    <x v="2"/>
    <s v="Non"/>
  </r>
  <r>
    <x v="1090"/>
    <x v="23"/>
    <s v="CLI00009"/>
    <x v="8"/>
    <s v="PLLT"/>
    <s v="16/04/19 07.58.14.0000"/>
    <s v="23/04/19 12.00.00.0000"/>
    <d v="2019-04-16T07:58:14"/>
    <d v="2019-04-23T12:00:00"/>
    <x v="1"/>
    <x v="1"/>
    <x v="3"/>
    <x v="4"/>
    <x v="1"/>
    <d v="1900-01-05T17:46:12"/>
    <x v="3"/>
    <s v="Non"/>
  </r>
  <r>
    <x v="23"/>
    <x v="18"/>
    <s v="CLI00049"/>
    <x v="7"/>
    <s v="MTX"/>
    <s v="16/04/19 07.58.23.0000"/>
    <s v="17/04/19 12.00.00.0000"/>
    <d v="2019-04-16T07:58:23"/>
    <d v="2019-04-17T12:00:00"/>
    <x v="5"/>
    <x v="2"/>
    <x v="3"/>
    <x v="4"/>
    <x v="1"/>
    <d v="1899-12-30T17:46:12"/>
    <x v="1"/>
    <s v="Non"/>
  </r>
  <r>
    <x v="675"/>
    <x v="18"/>
    <s v="CLI00018"/>
    <x v="5"/>
    <s v="MTX"/>
    <s v="16/04/19 07.58.33.0000"/>
    <s v="17/04/19 12.00.00.0000"/>
    <d v="2019-04-16T07:58:33"/>
    <d v="2019-04-17T12:00:00"/>
    <x v="5"/>
    <x v="2"/>
    <x v="2"/>
    <x v="2"/>
    <x v="1"/>
    <d v="1899-12-30T17:46:12"/>
    <x v="1"/>
    <s v="Non"/>
  </r>
  <r>
    <x v="929"/>
    <x v="3"/>
    <s v="CLI00043"/>
    <x v="1"/>
    <s v="MTX"/>
    <s v="16/04/19 07.58.48.0000"/>
    <s v="17/04/19 12.00.00.0000"/>
    <d v="2019-04-16T07:58:48"/>
    <d v="2019-04-17T12:00:00"/>
    <x v="5"/>
    <x v="2"/>
    <x v="0"/>
    <x v="0"/>
    <x v="1"/>
    <d v="1899-12-30T17:46:12"/>
    <x v="1"/>
    <s v="Non"/>
  </r>
  <r>
    <x v="1091"/>
    <x v="23"/>
    <s v="CLI00009"/>
    <x v="8"/>
    <s v="MTX"/>
    <s v="16/04/19 07.59.09.0000"/>
    <s v="17/04/19 12.00.00.0000"/>
    <d v="2019-04-16T07:59:09"/>
    <d v="2019-04-17T12:00:00"/>
    <x v="5"/>
    <x v="2"/>
    <x v="3"/>
    <x v="4"/>
    <x v="1"/>
    <d v="1899-12-30T17:46:12"/>
    <x v="1"/>
    <s v="Non"/>
  </r>
  <r>
    <x v="1092"/>
    <x v="18"/>
    <s v="CLI00049"/>
    <x v="7"/>
    <s v="MTX"/>
    <s v="16/04/19 07.59.31.0000"/>
    <s v="17/04/19 12.00.00.0000"/>
    <d v="2019-04-16T07:59:31"/>
    <d v="2019-04-17T12:00:00"/>
    <x v="5"/>
    <x v="2"/>
    <x v="3"/>
    <x v="4"/>
    <x v="1"/>
    <d v="1899-12-30T17:46:12"/>
    <x v="1"/>
    <s v="Non"/>
  </r>
  <r>
    <x v="714"/>
    <x v="3"/>
    <s v="CLI00010"/>
    <x v="2"/>
    <s v="SCR"/>
    <s v="16/04/19 07.59.52.0000"/>
    <s v="18/04/19 12.00.00.0000"/>
    <d v="2019-04-16T07:59:52"/>
    <d v="2019-04-18T12:00:00"/>
    <x v="7"/>
    <x v="0"/>
    <x v="1"/>
    <x v="1"/>
    <x v="1"/>
    <d v="1899-12-31T17:46:12"/>
    <x v="2"/>
    <s v="Non"/>
  </r>
  <r>
    <x v="1004"/>
    <x v="18"/>
    <s v="CLI00018"/>
    <x v="5"/>
    <s v="MTX"/>
    <s v="16/04/19 07.59.54.0000"/>
    <s v="17/04/19 12.00.00.0000"/>
    <d v="2019-04-16T07:59:54"/>
    <d v="2019-04-17T12:00:00"/>
    <x v="5"/>
    <x v="2"/>
    <x v="2"/>
    <x v="2"/>
    <x v="1"/>
    <d v="1899-12-30T17:46:12"/>
    <x v="1"/>
    <s v="Non"/>
  </r>
  <r>
    <x v="1093"/>
    <x v="12"/>
    <s v="CLI00091"/>
    <x v="10"/>
    <s v="MTX"/>
    <s v="16/04/19 07.59.54.0000"/>
    <s v="17/04/19 12.00.00.0000"/>
    <d v="2019-04-16T07:59:54"/>
    <d v="2019-04-17T12:00:00"/>
    <x v="5"/>
    <x v="2"/>
    <x v="3"/>
    <x v="5"/>
    <x v="1"/>
    <d v="1899-12-30T17:46:12"/>
    <x v="1"/>
    <s v="Non"/>
  </r>
  <r>
    <x v="807"/>
    <x v="12"/>
    <s v="CLI00021"/>
    <x v="0"/>
    <s v="MTX"/>
    <s v="16/04/19 07.59.57.0000"/>
    <s v="17/04/19 12.00.00.0000"/>
    <d v="2019-04-16T07:59:57"/>
    <d v="2019-04-17T12:00:00"/>
    <x v="5"/>
    <x v="2"/>
    <x v="0"/>
    <x v="0"/>
    <x v="1"/>
    <d v="1899-12-30T17:46:12"/>
    <x v="1"/>
    <s v="Non"/>
  </r>
  <r>
    <x v="1094"/>
    <x v="3"/>
    <s v="CLI00083"/>
    <x v="11"/>
    <s v="MTX"/>
    <s v="16/04/19 08.00.21.0000"/>
    <s v="17/04/19 12.00.00.0000"/>
    <d v="2019-04-16T08:00:21"/>
    <d v="2019-04-17T12:00:00"/>
    <x v="5"/>
    <x v="2"/>
    <x v="2"/>
    <x v="2"/>
    <x v="1"/>
    <d v="1899-12-30T17:46:12"/>
    <x v="1"/>
    <s v="Non"/>
  </r>
  <r>
    <x v="205"/>
    <x v="3"/>
    <s v="CLI00079"/>
    <x v="3"/>
    <s v="NTR"/>
    <s v="16/04/19 08.00.29.0000"/>
    <s v="19/04/19 12.00.00.0000"/>
    <d v="2019-04-16T08:00:29"/>
    <d v="2019-04-19T12:00:00"/>
    <x v="3"/>
    <x v="0"/>
    <x v="2"/>
    <x v="2"/>
    <x v="1"/>
    <d v="1900-01-01T17:46:12"/>
    <x v="3"/>
    <s v="Non"/>
  </r>
  <r>
    <x v="749"/>
    <x v="3"/>
    <s v="CLI00083"/>
    <x v="11"/>
    <s v="MTX"/>
    <s v="16/04/19 08.01.56.0000"/>
    <s v="17/04/19 12.00.00.0000"/>
    <d v="2019-04-16T08:01:56"/>
    <d v="2019-04-17T12:00:00"/>
    <x v="5"/>
    <x v="2"/>
    <x v="2"/>
    <x v="2"/>
    <x v="1"/>
    <d v="1899-12-30T17:46:12"/>
    <x v="1"/>
    <s v="Non"/>
  </r>
  <r>
    <x v="100"/>
    <x v="18"/>
    <s v="CLI00034"/>
    <x v="13"/>
    <s v="SCR"/>
    <s v="16/04/19 08.02.22.0000"/>
    <s v="18/04/19 12.00.00.0000"/>
    <d v="2019-04-16T08:02:22"/>
    <d v="2019-04-18T12:00:00"/>
    <x v="7"/>
    <x v="0"/>
    <x v="3"/>
    <x v="4"/>
    <x v="1"/>
    <d v="1899-12-31T17:46:12"/>
    <x v="2"/>
    <s v="Non"/>
  </r>
  <r>
    <x v="1095"/>
    <x v="3"/>
    <s v="CLI00049"/>
    <x v="7"/>
    <s v="MTX"/>
    <s v="16/04/19 08.02.29.0000"/>
    <s v="17/04/19 12.00.00.0000"/>
    <d v="2019-04-16T08:02:29"/>
    <d v="2019-04-17T12:00:00"/>
    <x v="5"/>
    <x v="2"/>
    <x v="3"/>
    <x v="4"/>
    <x v="1"/>
    <d v="1899-12-30T17:46:12"/>
    <x v="1"/>
    <s v="Non"/>
  </r>
  <r>
    <x v="1096"/>
    <x v="18"/>
    <s v="CLI00049"/>
    <x v="7"/>
    <s v="BACT"/>
    <s v="16/04/19 08.02.49.0000"/>
    <s v="18/04/19 12.00.00.0000"/>
    <d v="2019-04-16T08:02:49"/>
    <d v="2019-04-18T12:00:00"/>
    <x v="6"/>
    <x v="3"/>
    <x v="3"/>
    <x v="4"/>
    <x v="1"/>
    <d v="1899-12-31T17:46:12"/>
    <x v="2"/>
    <s v="Non"/>
  </r>
  <r>
    <x v="1097"/>
    <x v="18"/>
    <s v="CLI00018"/>
    <x v="5"/>
    <s v="MTX"/>
    <s v="16/04/19 08.02.59.0000"/>
    <s v="17/04/19 12.00.00.0000"/>
    <d v="2019-04-16T08:02:59"/>
    <d v="2019-04-17T12:00:00"/>
    <x v="5"/>
    <x v="2"/>
    <x v="2"/>
    <x v="2"/>
    <x v="1"/>
    <d v="1899-12-30T17:46:12"/>
    <x v="1"/>
    <s v="Non"/>
  </r>
  <r>
    <x v="1098"/>
    <x v="12"/>
    <s v="CLI00049"/>
    <x v="7"/>
    <s v="MTX"/>
    <s v="16/04/19 08.03.29.0000"/>
    <s v="17/04/19 12.00.00.0000"/>
    <d v="2019-04-16T08:03:29"/>
    <d v="2019-04-17T12:00:00"/>
    <x v="5"/>
    <x v="2"/>
    <x v="3"/>
    <x v="4"/>
    <x v="1"/>
    <d v="1899-12-30T17:46:12"/>
    <x v="1"/>
    <s v="Non"/>
  </r>
  <r>
    <x v="990"/>
    <x v="6"/>
    <s v="CLI00020"/>
    <x v="6"/>
    <s v="PLLT"/>
    <s v="16/04/19 08.04.11.0000"/>
    <s v="23/04/19 12.00.00.0000"/>
    <d v="2019-04-16T08:04:11"/>
    <d v="2019-04-23T12:00:00"/>
    <x v="1"/>
    <x v="1"/>
    <x v="2"/>
    <x v="2"/>
    <x v="1"/>
    <d v="1900-01-05T17:46:12"/>
    <x v="3"/>
    <s v="Non"/>
  </r>
  <r>
    <x v="1099"/>
    <x v="18"/>
    <s v="CLI00018"/>
    <x v="5"/>
    <s v="MTX"/>
    <s v="16/04/19 08.04.21.0000"/>
    <s v="17/04/19 12.00.00.0000"/>
    <d v="2019-04-16T08:04:21"/>
    <d v="2019-04-17T12:00:00"/>
    <x v="5"/>
    <x v="2"/>
    <x v="2"/>
    <x v="2"/>
    <x v="1"/>
    <d v="1899-12-30T17:46:12"/>
    <x v="1"/>
    <s v="Non"/>
  </r>
  <r>
    <x v="673"/>
    <x v="18"/>
    <s v="CLI00034"/>
    <x v="13"/>
    <s v="MTX"/>
    <s v="16/04/19 08.04.47.0000"/>
    <s v="17/04/19 12.00.00.0000"/>
    <d v="2019-04-16T08:04:47"/>
    <d v="2019-04-17T12:00:00"/>
    <x v="5"/>
    <x v="2"/>
    <x v="3"/>
    <x v="4"/>
    <x v="1"/>
    <d v="1899-12-30T17:46:12"/>
    <x v="1"/>
    <s v="Non"/>
  </r>
  <r>
    <x v="609"/>
    <x v="12"/>
    <s v="CLI00087"/>
    <x v="4"/>
    <s v="NTR"/>
    <s v="16/04/19 08.04.50.0000"/>
    <s v="19/04/19 12.00.00.0000"/>
    <d v="2019-04-16T08:04:50"/>
    <d v="2019-04-19T12:00:00"/>
    <x v="3"/>
    <x v="0"/>
    <x v="2"/>
    <x v="3"/>
    <x v="1"/>
    <d v="1900-01-01T17:46:12"/>
    <x v="3"/>
    <s v="Non"/>
  </r>
  <r>
    <x v="1100"/>
    <x v="23"/>
    <s v="CLI00091"/>
    <x v="10"/>
    <s v="MTX"/>
    <s v="16/04/19 08.04.50.0000"/>
    <s v="17/04/19 12.00.00.0000"/>
    <d v="2019-04-16T08:04:50"/>
    <d v="2019-04-17T12:00:00"/>
    <x v="5"/>
    <x v="2"/>
    <x v="3"/>
    <x v="5"/>
    <x v="1"/>
    <d v="1899-12-30T17:46:12"/>
    <x v="1"/>
    <s v="Non"/>
  </r>
  <r>
    <x v="1033"/>
    <x v="18"/>
    <s v="CLI00018"/>
    <x v="5"/>
    <s v="MTX"/>
    <s v="16/04/19 08.04.53.0000"/>
    <s v="17/04/19 12.00.00.0000"/>
    <d v="2019-04-16T08:04:53"/>
    <d v="2019-04-17T12:00:00"/>
    <x v="5"/>
    <x v="2"/>
    <x v="2"/>
    <x v="2"/>
    <x v="1"/>
    <d v="1899-12-30T17:46:12"/>
    <x v="1"/>
    <s v="Non"/>
  </r>
  <r>
    <x v="309"/>
    <x v="3"/>
    <s v="CLI00049"/>
    <x v="7"/>
    <s v="PLLT"/>
    <s v="16/04/19 08.05.35.0000"/>
    <s v="23/04/19 12.00.00.0000"/>
    <d v="2019-04-16T08:05:35"/>
    <d v="2019-04-23T12:00:00"/>
    <x v="1"/>
    <x v="1"/>
    <x v="3"/>
    <x v="4"/>
    <x v="1"/>
    <d v="1900-01-05T17:46:12"/>
    <x v="3"/>
    <s v="Non"/>
  </r>
  <r>
    <x v="460"/>
    <x v="23"/>
    <s v="CLI00007"/>
    <x v="14"/>
    <s v="MTX"/>
    <s v="16/04/19 08.05.42.0000"/>
    <s v="17/04/19 12.00.00.0000"/>
    <d v="2019-04-16T08:05:42"/>
    <d v="2019-04-17T12:00:00"/>
    <x v="5"/>
    <x v="2"/>
    <x v="2"/>
    <x v="3"/>
    <x v="1"/>
    <d v="1899-12-30T17:46:12"/>
    <x v="1"/>
    <s v="Non"/>
  </r>
  <r>
    <x v="810"/>
    <x v="18"/>
    <s v="CLI00018"/>
    <x v="5"/>
    <s v="MTX"/>
    <s v="16/04/19 08.05.46.0000"/>
    <s v="17/04/19 12.00.00.0000"/>
    <d v="2019-04-16T08:05:46"/>
    <d v="2019-04-17T12:00:00"/>
    <x v="5"/>
    <x v="2"/>
    <x v="2"/>
    <x v="2"/>
    <x v="1"/>
    <d v="1899-12-30T17:46:12"/>
    <x v="1"/>
    <s v="Non"/>
  </r>
  <r>
    <x v="1101"/>
    <x v="3"/>
    <s v="CLI00049"/>
    <x v="7"/>
    <s v="MTX"/>
    <s v="16/04/19 08.06.14.0000"/>
    <s v="17/04/19 12.00.00.0000"/>
    <d v="2019-04-16T08:06:14"/>
    <d v="2019-04-17T12:00:00"/>
    <x v="5"/>
    <x v="2"/>
    <x v="3"/>
    <x v="4"/>
    <x v="1"/>
    <d v="1899-12-30T17:46:12"/>
    <x v="1"/>
    <s v="Non"/>
  </r>
  <r>
    <x v="1102"/>
    <x v="12"/>
    <s v="CLI00021"/>
    <x v="0"/>
    <s v="MTX"/>
    <s v="16/04/19 08.06.29.0000"/>
    <s v="17/04/19 12.00.00.0000"/>
    <d v="2019-04-16T08:06:29"/>
    <d v="2019-04-17T12:00:00"/>
    <x v="5"/>
    <x v="2"/>
    <x v="0"/>
    <x v="0"/>
    <x v="1"/>
    <d v="1899-12-30T17:46:12"/>
    <x v="1"/>
    <s v="Non"/>
  </r>
  <r>
    <x v="1103"/>
    <x v="3"/>
    <s v="CLI00010"/>
    <x v="2"/>
    <s v="MTX"/>
    <s v="16/04/19 08.06.50.0000"/>
    <s v="17/04/19 12.00.00.0000"/>
    <d v="2019-04-16T08:06:50"/>
    <d v="2019-04-17T12:00:00"/>
    <x v="5"/>
    <x v="2"/>
    <x v="1"/>
    <x v="1"/>
    <x v="1"/>
    <d v="1899-12-30T17:46:12"/>
    <x v="1"/>
    <s v="Non"/>
  </r>
  <r>
    <x v="484"/>
    <x v="18"/>
    <s v="CLI00049"/>
    <x v="7"/>
    <s v="MTX"/>
    <s v="16/04/19 08.07.28.0000"/>
    <s v="17/04/19 12.00.00.0000"/>
    <d v="2019-04-16T08:07:28"/>
    <d v="2019-04-17T12:00:00"/>
    <x v="5"/>
    <x v="2"/>
    <x v="3"/>
    <x v="4"/>
    <x v="1"/>
    <d v="1899-12-30T17:46:12"/>
    <x v="1"/>
    <s v="Non"/>
  </r>
  <r>
    <x v="1093"/>
    <x v="7"/>
    <s v="CLI00091"/>
    <x v="10"/>
    <s v="OGM"/>
    <s v="16/04/19 08.09.12.0000"/>
    <s v="25/04/19 12.00.00.0000"/>
    <d v="2019-04-16T08:09:12"/>
    <d v="2019-04-25T12:00:00"/>
    <x v="0"/>
    <x v="0"/>
    <x v="3"/>
    <x v="5"/>
    <x v="1"/>
    <d v="1900-01-07T17:46:12"/>
    <x v="3"/>
    <s v="Non"/>
  </r>
  <r>
    <x v="266"/>
    <x v="3"/>
    <s v="CLI00043"/>
    <x v="1"/>
    <s v="MTX"/>
    <s v="16/04/19 08.09.28.0000"/>
    <s v="17/04/19 12.00.00.0000"/>
    <d v="2019-04-16T08:09:28"/>
    <d v="2019-04-17T12:00:00"/>
    <x v="5"/>
    <x v="2"/>
    <x v="0"/>
    <x v="0"/>
    <x v="1"/>
    <d v="1899-12-30T17:46:12"/>
    <x v="1"/>
    <s v="Non"/>
  </r>
  <r>
    <x v="808"/>
    <x v="18"/>
    <s v="CLI00018"/>
    <x v="5"/>
    <s v="MTX"/>
    <s v="16/04/19 08.09.35.0000"/>
    <s v="17/04/19 12.00.00.0000"/>
    <d v="2019-04-16T08:09:35"/>
    <d v="2019-04-17T12:00:00"/>
    <x v="5"/>
    <x v="2"/>
    <x v="2"/>
    <x v="2"/>
    <x v="1"/>
    <d v="1899-12-30T17:46:12"/>
    <x v="1"/>
    <s v="Non"/>
  </r>
  <r>
    <x v="1104"/>
    <x v="23"/>
    <s v="CLI00007"/>
    <x v="14"/>
    <s v="SCR"/>
    <s v="16/04/19 08.09.53.0000"/>
    <s v="18/04/19 12.00.00.0000"/>
    <d v="2019-04-16T08:09:53"/>
    <d v="2019-04-18T12:00:00"/>
    <x v="7"/>
    <x v="0"/>
    <x v="2"/>
    <x v="3"/>
    <x v="1"/>
    <d v="1899-12-31T17:46:12"/>
    <x v="2"/>
    <s v="Non"/>
  </r>
  <r>
    <x v="446"/>
    <x v="23"/>
    <s v="CLI00007"/>
    <x v="14"/>
    <s v="MTX"/>
    <s v="16/04/19 08.09.54.0000"/>
    <s v="17/04/19 12.00.00.0000"/>
    <d v="2019-04-16T08:09:54"/>
    <d v="2019-04-17T12:00:00"/>
    <x v="5"/>
    <x v="2"/>
    <x v="2"/>
    <x v="3"/>
    <x v="1"/>
    <d v="1899-12-30T17:46:12"/>
    <x v="1"/>
    <s v="Non"/>
  </r>
  <r>
    <x v="982"/>
    <x v="20"/>
    <s v="CLI00007"/>
    <x v="14"/>
    <s v="SCR"/>
    <s v="16/04/19 08.10.03.0000"/>
    <s v="18/04/19 12.00.00.0000"/>
    <d v="2019-04-16T08:10:03"/>
    <d v="2019-04-18T12:00:00"/>
    <x v="7"/>
    <x v="0"/>
    <x v="2"/>
    <x v="3"/>
    <x v="1"/>
    <d v="1899-12-31T17:46:12"/>
    <x v="2"/>
    <s v="Non"/>
  </r>
  <r>
    <x v="843"/>
    <x v="18"/>
    <s v="CLI00018"/>
    <x v="5"/>
    <s v="BACT"/>
    <s v="16/04/19 08.10.04.0000"/>
    <s v="18/04/19 12.00.00.0000"/>
    <d v="2019-04-16T08:10:04"/>
    <d v="2019-04-18T12:00:00"/>
    <x v="6"/>
    <x v="3"/>
    <x v="2"/>
    <x v="2"/>
    <x v="1"/>
    <d v="1899-12-31T17:46:12"/>
    <x v="2"/>
    <s v="Non"/>
  </r>
  <r>
    <x v="1105"/>
    <x v="23"/>
    <s v="CLI00007"/>
    <x v="14"/>
    <s v="PEST"/>
    <s v="16/04/19 08.10.14.0000"/>
    <s v="23/04/19 12.00.00.0000"/>
    <d v="2019-04-16T08:10:14"/>
    <d v="2019-04-23T12:00:00"/>
    <x v="2"/>
    <x v="1"/>
    <x v="2"/>
    <x v="3"/>
    <x v="1"/>
    <d v="1900-01-05T17:46:12"/>
    <x v="3"/>
    <s v="Non"/>
  </r>
  <r>
    <x v="891"/>
    <x v="3"/>
    <s v="CLI00079"/>
    <x v="3"/>
    <s v="MTX"/>
    <s v="16/04/19 08.10.25.0000"/>
    <s v="17/04/19 12.00.00.0000"/>
    <d v="2019-04-16T08:10:25"/>
    <d v="2019-04-17T12:00:00"/>
    <x v="5"/>
    <x v="2"/>
    <x v="2"/>
    <x v="2"/>
    <x v="1"/>
    <d v="1899-12-30T17:46:12"/>
    <x v="1"/>
    <s v="Non"/>
  </r>
  <r>
    <x v="529"/>
    <x v="3"/>
    <s v="CLI00010"/>
    <x v="2"/>
    <s v="SCR"/>
    <s v="16/04/19 08.10.51.0000"/>
    <s v="18/04/19 12.00.00.0000"/>
    <d v="2019-04-16T08:10:51"/>
    <d v="2019-04-18T12:00:00"/>
    <x v="7"/>
    <x v="0"/>
    <x v="1"/>
    <x v="1"/>
    <x v="1"/>
    <d v="1899-12-31T17:46:12"/>
    <x v="2"/>
    <s v="Non"/>
  </r>
  <r>
    <x v="1106"/>
    <x v="12"/>
    <s v="CLI00021"/>
    <x v="0"/>
    <s v="SCR"/>
    <s v="16/04/19 08.11.14.0000"/>
    <s v="18/04/19 12.00.00.0000"/>
    <d v="2019-04-16T08:11:14"/>
    <d v="2019-04-18T12:00:00"/>
    <x v="7"/>
    <x v="0"/>
    <x v="0"/>
    <x v="0"/>
    <x v="1"/>
    <d v="1899-12-31T17:46:12"/>
    <x v="2"/>
    <s v="Non"/>
  </r>
  <r>
    <x v="732"/>
    <x v="18"/>
    <s v="CLI00049"/>
    <x v="7"/>
    <s v="MTX"/>
    <s v="16/04/19 08.11.28.0000"/>
    <s v="17/04/19 12.00.00.0000"/>
    <d v="2019-04-16T08:11:28"/>
    <d v="2019-04-17T12:00:00"/>
    <x v="5"/>
    <x v="2"/>
    <x v="3"/>
    <x v="4"/>
    <x v="1"/>
    <d v="1899-12-30T17:46:12"/>
    <x v="1"/>
    <s v="Non"/>
  </r>
  <r>
    <x v="320"/>
    <x v="3"/>
    <s v="CLI00010"/>
    <x v="2"/>
    <s v="MTX"/>
    <s v="16/04/19 08.11.59.0000"/>
    <s v="17/04/19 12.00.00.0000"/>
    <d v="2019-04-16T08:11:59"/>
    <d v="2019-04-17T12:00:00"/>
    <x v="5"/>
    <x v="2"/>
    <x v="1"/>
    <x v="1"/>
    <x v="1"/>
    <d v="1899-12-30T17:46:12"/>
    <x v="1"/>
    <s v="Non"/>
  </r>
  <r>
    <x v="254"/>
    <x v="6"/>
    <s v="CLI00043"/>
    <x v="1"/>
    <s v="SCR"/>
    <s v="16/04/19 08.12.54.0000"/>
    <s v="18/04/19 12.00.00.0000"/>
    <d v="2019-04-16T08:12:54"/>
    <d v="2019-04-18T12:00:00"/>
    <x v="7"/>
    <x v="0"/>
    <x v="0"/>
    <x v="0"/>
    <x v="1"/>
    <d v="1899-12-31T17:46:12"/>
    <x v="2"/>
    <s v="Non"/>
  </r>
  <r>
    <x v="1107"/>
    <x v="3"/>
    <s v="CLI00049"/>
    <x v="7"/>
    <s v="PEST"/>
    <s v="16/04/19 08.13.14.0000"/>
    <s v="23/04/19 12.00.00.0000"/>
    <d v="2019-04-16T08:13:14"/>
    <d v="2019-04-23T12:00:00"/>
    <x v="2"/>
    <x v="1"/>
    <x v="3"/>
    <x v="4"/>
    <x v="1"/>
    <d v="1900-01-05T17:46:12"/>
    <x v="3"/>
    <s v="Non"/>
  </r>
  <r>
    <x v="15"/>
    <x v="3"/>
    <s v="CLI00043"/>
    <x v="1"/>
    <s v="NTR"/>
    <s v="16/04/19 08.13.20.0000"/>
    <s v="19/04/19 12.00.00.0000"/>
    <d v="2019-04-16T08:13:20"/>
    <d v="2019-04-19T12:00:00"/>
    <x v="3"/>
    <x v="0"/>
    <x v="0"/>
    <x v="0"/>
    <x v="1"/>
    <d v="1900-01-01T17:46:12"/>
    <x v="3"/>
    <s v="Non"/>
  </r>
  <r>
    <x v="156"/>
    <x v="3"/>
    <s v="CLI00043"/>
    <x v="1"/>
    <s v="BACT"/>
    <s v="16/04/19 08.13.47.0000"/>
    <s v="18/04/19 12.00.00.0000"/>
    <d v="2019-04-16T08:13:47"/>
    <d v="2019-04-18T12:00:00"/>
    <x v="6"/>
    <x v="3"/>
    <x v="0"/>
    <x v="0"/>
    <x v="1"/>
    <d v="1899-12-31T17:46:12"/>
    <x v="2"/>
    <s v="Non"/>
  </r>
  <r>
    <x v="937"/>
    <x v="18"/>
    <s v="CLI00018"/>
    <x v="5"/>
    <s v="MTX"/>
    <s v="16/04/19 08.14.10.0000"/>
    <s v="17/04/19 12.00.00.0000"/>
    <d v="2019-04-16T08:14:10"/>
    <d v="2019-04-17T12:00:00"/>
    <x v="5"/>
    <x v="2"/>
    <x v="2"/>
    <x v="2"/>
    <x v="1"/>
    <d v="1899-12-30T17:46:12"/>
    <x v="1"/>
    <s v="Non"/>
  </r>
  <r>
    <x v="762"/>
    <x v="13"/>
    <s v="CLI00009"/>
    <x v="8"/>
    <s v="BACT"/>
    <s v="16/04/19 08.14.19.0000"/>
    <s v="18/04/19 12.00.00.0000"/>
    <d v="2019-04-16T08:14:19"/>
    <d v="2019-04-18T12:00:00"/>
    <x v="6"/>
    <x v="3"/>
    <x v="3"/>
    <x v="4"/>
    <x v="1"/>
    <d v="1899-12-31T17:46:12"/>
    <x v="2"/>
    <s v="Non"/>
  </r>
  <r>
    <x v="74"/>
    <x v="3"/>
    <s v="CLI00079"/>
    <x v="3"/>
    <s v="MTX"/>
    <s v="16/04/19 08.14.30.0000"/>
    <s v="17/04/19 12.00.00.0000"/>
    <d v="2019-04-16T08:14:30"/>
    <d v="2019-04-17T12:00:00"/>
    <x v="5"/>
    <x v="2"/>
    <x v="2"/>
    <x v="2"/>
    <x v="1"/>
    <d v="1899-12-30T17:46:12"/>
    <x v="1"/>
    <s v="Non"/>
  </r>
  <r>
    <x v="397"/>
    <x v="3"/>
    <s v="CLI00020"/>
    <x v="6"/>
    <s v="MTX"/>
    <s v="16/04/19 08.14.33.0000"/>
    <s v="17/04/19 12.00.00.0000"/>
    <d v="2019-04-16T08:14:33"/>
    <d v="2019-04-17T12:00:00"/>
    <x v="5"/>
    <x v="2"/>
    <x v="2"/>
    <x v="2"/>
    <x v="1"/>
    <d v="1899-12-30T17:46:12"/>
    <x v="1"/>
    <s v="Non"/>
  </r>
  <r>
    <x v="280"/>
    <x v="3"/>
    <s v="CLI00079"/>
    <x v="3"/>
    <s v="SCR"/>
    <s v="16/04/19 08.14.57.0000"/>
    <s v="18/04/19 12.00.00.0000"/>
    <d v="2019-04-16T08:14:57"/>
    <d v="2019-04-18T12:00:00"/>
    <x v="7"/>
    <x v="0"/>
    <x v="2"/>
    <x v="2"/>
    <x v="1"/>
    <d v="1899-12-31T17:46:12"/>
    <x v="2"/>
    <s v="Non"/>
  </r>
  <r>
    <x v="224"/>
    <x v="12"/>
    <s v="CLI00021"/>
    <x v="0"/>
    <s v="MTX"/>
    <s v="16/04/19 08.15.33.0000"/>
    <s v="17/04/19 12.00.00.0000"/>
    <d v="2019-04-16T08:15:33"/>
    <d v="2019-04-17T12:00:00"/>
    <x v="5"/>
    <x v="2"/>
    <x v="0"/>
    <x v="0"/>
    <x v="1"/>
    <d v="1899-12-30T17:46:12"/>
    <x v="1"/>
    <s v="Non"/>
  </r>
  <r>
    <x v="748"/>
    <x v="18"/>
    <s v="CLI00049"/>
    <x v="7"/>
    <s v="SCR"/>
    <s v="16/04/19 08.15.39.0000"/>
    <s v="18/04/19 12.00.00.0000"/>
    <d v="2019-04-16T08:15:39"/>
    <d v="2019-04-18T12:00:00"/>
    <x v="7"/>
    <x v="0"/>
    <x v="3"/>
    <x v="4"/>
    <x v="1"/>
    <d v="1899-12-31T17:46:12"/>
    <x v="2"/>
    <s v="Non"/>
  </r>
  <r>
    <x v="671"/>
    <x v="3"/>
    <s v="CLI00079"/>
    <x v="3"/>
    <s v="MTX"/>
    <s v="16/04/19 08.15.59.0000"/>
    <s v="17/04/19 12.00.00.0000"/>
    <d v="2019-04-16T08:15:59"/>
    <d v="2019-04-17T12:00:00"/>
    <x v="5"/>
    <x v="2"/>
    <x v="2"/>
    <x v="2"/>
    <x v="1"/>
    <d v="1899-12-30T17:46:12"/>
    <x v="1"/>
    <s v="Non"/>
  </r>
  <r>
    <x v="1041"/>
    <x v="18"/>
    <s v="CLI00049"/>
    <x v="7"/>
    <s v="MTX"/>
    <s v="16/04/19 08.16.37.0000"/>
    <s v="17/04/19 12.00.00.0000"/>
    <d v="2019-04-16T08:16:37"/>
    <d v="2019-04-17T12:00:00"/>
    <x v="5"/>
    <x v="2"/>
    <x v="3"/>
    <x v="4"/>
    <x v="1"/>
    <d v="1899-12-30T17:46:12"/>
    <x v="1"/>
    <s v="Non"/>
  </r>
  <r>
    <x v="1108"/>
    <x v="18"/>
    <s v="CLI00018"/>
    <x v="5"/>
    <s v="NTR"/>
    <s v="16/04/19 08.16.56.0000"/>
    <s v="19/04/19 12.00.00.0000"/>
    <d v="2019-04-16T08:16:56"/>
    <d v="2019-04-19T12:00:00"/>
    <x v="3"/>
    <x v="0"/>
    <x v="2"/>
    <x v="2"/>
    <x v="1"/>
    <d v="1900-01-01T17:46:12"/>
    <x v="3"/>
    <s v="Non"/>
  </r>
  <r>
    <x v="299"/>
    <x v="18"/>
    <s v="CLI00049"/>
    <x v="7"/>
    <s v="NTR"/>
    <s v="16/04/19 08.17.56.0000"/>
    <s v="19/04/19 12.00.00.0000"/>
    <d v="2019-04-16T08:17:56"/>
    <d v="2019-04-19T12:00:00"/>
    <x v="3"/>
    <x v="0"/>
    <x v="3"/>
    <x v="4"/>
    <x v="1"/>
    <d v="1900-01-01T17:46:12"/>
    <x v="3"/>
    <s v="Non"/>
  </r>
  <r>
    <x v="1109"/>
    <x v="3"/>
    <s v="CLI00049"/>
    <x v="7"/>
    <s v="PEST"/>
    <s v="16/04/19 08.18.08.0000"/>
    <s v="23/04/19 12.00.00.0000"/>
    <d v="2019-04-16T08:18:08"/>
    <d v="2019-04-23T12:00:00"/>
    <x v="2"/>
    <x v="1"/>
    <x v="3"/>
    <x v="4"/>
    <x v="1"/>
    <d v="1900-01-05T17:46:12"/>
    <x v="3"/>
    <s v="Non"/>
  </r>
  <r>
    <x v="1110"/>
    <x v="23"/>
    <s v="CLI00009"/>
    <x v="8"/>
    <s v="MTX"/>
    <s v="16/04/19 08.18.46.0000"/>
    <s v="17/04/19 12.00.00.0000"/>
    <d v="2019-04-16T08:18:46"/>
    <d v="2019-04-17T12:00:00"/>
    <x v="5"/>
    <x v="2"/>
    <x v="3"/>
    <x v="4"/>
    <x v="1"/>
    <d v="1899-12-30T17:46:12"/>
    <x v="1"/>
    <s v="Non"/>
  </r>
  <r>
    <x v="197"/>
    <x v="6"/>
    <s v="CLI00043"/>
    <x v="1"/>
    <s v="SCR"/>
    <s v="16/04/19 08.18.59.0000"/>
    <s v="18/04/19 12.00.00.0000"/>
    <d v="2019-04-16T08:18:59"/>
    <d v="2019-04-18T12:00:00"/>
    <x v="7"/>
    <x v="0"/>
    <x v="0"/>
    <x v="0"/>
    <x v="1"/>
    <d v="1899-12-31T17:46:12"/>
    <x v="2"/>
    <s v="Non"/>
  </r>
  <r>
    <x v="1111"/>
    <x v="18"/>
    <s v="CLI00034"/>
    <x v="13"/>
    <s v="MTX"/>
    <s v="16/04/19 08.19.47.0000"/>
    <s v="17/04/19 12.00.00.0000"/>
    <d v="2019-04-16T08:19:47"/>
    <d v="2019-04-17T12:00:00"/>
    <x v="5"/>
    <x v="2"/>
    <x v="3"/>
    <x v="4"/>
    <x v="1"/>
    <d v="1899-12-30T17:46:12"/>
    <x v="1"/>
    <s v="Non"/>
  </r>
  <r>
    <x v="113"/>
    <x v="18"/>
    <s v="CLI00018"/>
    <x v="5"/>
    <s v="MTX"/>
    <s v="16/04/19 08.20.05.0000"/>
    <s v="17/04/19 12.00.00.0000"/>
    <d v="2019-04-16T08:20:05"/>
    <d v="2019-04-17T12:00:00"/>
    <x v="5"/>
    <x v="2"/>
    <x v="2"/>
    <x v="2"/>
    <x v="1"/>
    <d v="1899-12-30T17:46:12"/>
    <x v="1"/>
    <s v="Non"/>
  </r>
  <r>
    <x v="558"/>
    <x v="3"/>
    <s v="CLI00010"/>
    <x v="2"/>
    <s v="MTX"/>
    <s v="16/04/19 08.20.15.0000"/>
    <s v="17/04/19 12.00.00.0000"/>
    <d v="2019-04-16T08:20:15"/>
    <d v="2019-04-17T12:00:00"/>
    <x v="5"/>
    <x v="2"/>
    <x v="1"/>
    <x v="1"/>
    <x v="1"/>
    <d v="1899-12-30T17:46:12"/>
    <x v="1"/>
    <s v="Non"/>
  </r>
  <r>
    <x v="891"/>
    <x v="3"/>
    <s v="CLI00079"/>
    <x v="3"/>
    <s v="BACT"/>
    <s v="16/04/19 08.21.05.0000"/>
    <s v="18/04/19 12.00.00.0000"/>
    <d v="2019-04-16T08:21:05"/>
    <d v="2019-04-18T12:00:00"/>
    <x v="6"/>
    <x v="3"/>
    <x v="2"/>
    <x v="2"/>
    <x v="1"/>
    <d v="1899-12-31T17:46:12"/>
    <x v="2"/>
    <s v="Non"/>
  </r>
  <r>
    <x v="1112"/>
    <x v="18"/>
    <s v="CLI00034"/>
    <x v="13"/>
    <s v="MTX"/>
    <s v="16/04/19 08.21.55.0000"/>
    <s v="17/04/19 12.00.00.0000"/>
    <d v="2019-04-16T08:21:55"/>
    <d v="2019-04-17T12:00:00"/>
    <x v="5"/>
    <x v="2"/>
    <x v="3"/>
    <x v="4"/>
    <x v="1"/>
    <d v="1899-12-30T17:46:12"/>
    <x v="1"/>
    <s v="Non"/>
  </r>
  <r>
    <x v="201"/>
    <x v="23"/>
    <s v="CLI00007"/>
    <x v="14"/>
    <s v="BACT"/>
    <s v="16/04/19 08.25.00.0000"/>
    <s v="18/04/19 12.00.00.0000"/>
    <d v="2019-04-16T08:25:00"/>
    <d v="2019-04-18T12:00:00"/>
    <x v="6"/>
    <x v="3"/>
    <x v="2"/>
    <x v="3"/>
    <x v="1"/>
    <d v="1899-12-31T17:46:12"/>
    <x v="2"/>
    <s v="Non"/>
  </r>
  <r>
    <x v="999"/>
    <x v="3"/>
    <s v="CLI00021"/>
    <x v="0"/>
    <s v="PEST"/>
    <s v="16/04/19 08.25.51.0000"/>
    <s v="23/04/19 12.00.00.0000"/>
    <d v="2019-04-16T08:25:51"/>
    <d v="2019-04-23T12:00:00"/>
    <x v="2"/>
    <x v="1"/>
    <x v="0"/>
    <x v="0"/>
    <x v="1"/>
    <d v="1900-01-05T17:46:12"/>
    <x v="3"/>
    <s v="Non"/>
  </r>
  <r>
    <x v="290"/>
    <x v="3"/>
    <s v="CLI00021"/>
    <x v="0"/>
    <s v="MTX"/>
    <s v="16/04/19 08.26.24.0000"/>
    <s v="17/04/19 12.00.00.0000"/>
    <d v="2019-04-16T08:26:24"/>
    <d v="2019-04-17T12:00:00"/>
    <x v="5"/>
    <x v="2"/>
    <x v="0"/>
    <x v="0"/>
    <x v="1"/>
    <d v="1899-12-30T17:46:12"/>
    <x v="1"/>
    <s v="Non"/>
  </r>
  <r>
    <x v="264"/>
    <x v="18"/>
    <s v="CLI00049"/>
    <x v="7"/>
    <s v="MTX"/>
    <s v="16/04/19 08.27.00.0000"/>
    <s v="17/04/19 12.00.00.0000"/>
    <d v="2019-04-16T08:27:00"/>
    <d v="2019-04-17T12:00:00"/>
    <x v="5"/>
    <x v="2"/>
    <x v="3"/>
    <x v="4"/>
    <x v="1"/>
    <d v="1899-12-30T17:46:12"/>
    <x v="1"/>
    <s v="Non"/>
  </r>
  <r>
    <x v="593"/>
    <x v="3"/>
    <s v="CLI00079"/>
    <x v="3"/>
    <s v="SCR"/>
    <s v="16/04/19 08.27.17.0000"/>
    <s v="18/04/19 12.00.00.0000"/>
    <d v="2019-04-16T08:27:17"/>
    <d v="2019-04-18T12:00:00"/>
    <x v="7"/>
    <x v="0"/>
    <x v="2"/>
    <x v="2"/>
    <x v="1"/>
    <d v="1899-12-31T17:46:12"/>
    <x v="2"/>
    <s v="Non"/>
  </r>
  <r>
    <x v="1113"/>
    <x v="23"/>
    <s v="CLI00009"/>
    <x v="8"/>
    <s v="MTX"/>
    <s v="16/04/19 08.30.26.0000"/>
    <s v="17/04/19 12.00.00.0000"/>
    <d v="2019-04-16T08:30:26"/>
    <d v="2019-04-17T12:00:00"/>
    <x v="5"/>
    <x v="2"/>
    <x v="3"/>
    <x v="4"/>
    <x v="1"/>
    <d v="1899-12-30T17:46:12"/>
    <x v="1"/>
    <s v="Non"/>
  </r>
  <r>
    <x v="540"/>
    <x v="3"/>
    <s v="CLI00043"/>
    <x v="1"/>
    <s v="MTX"/>
    <s v="16/04/19 08.31.34.0000"/>
    <s v="17/04/19 12.00.00.0000"/>
    <d v="2019-04-16T08:31:34"/>
    <d v="2019-04-17T12:00:00"/>
    <x v="5"/>
    <x v="2"/>
    <x v="0"/>
    <x v="0"/>
    <x v="1"/>
    <d v="1899-12-30T17:46:12"/>
    <x v="1"/>
    <s v="Non"/>
  </r>
  <r>
    <x v="1114"/>
    <x v="12"/>
    <s v="CLI00091"/>
    <x v="10"/>
    <s v="SCR"/>
    <s v="16/04/19 08.31.55.0000"/>
    <s v="18/04/19 12.00.00.0000"/>
    <d v="2019-04-16T08:31:55"/>
    <d v="2019-04-18T12:00:00"/>
    <x v="7"/>
    <x v="0"/>
    <x v="3"/>
    <x v="5"/>
    <x v="1"/>
    <d v="1899-12-31T17:46:12"/>
    <x v="2"/>
    <s v="Non"/>
  </r>
  <r>
    <x v="530"/>
    <x v="12"/>
    <s v="CLI00021"/>
    <x v="0"/>
    <s v="BACT"/>
    <s v="16/04/19 08.32.10.0000"/>
    <s v="18/04/19 12.00.00.0000"/>
    <d v="2019-04-16T08:32:10"/>
    <d v="2019-04-18T12:00:00"/>
    <x v="6"/>
    <x v="3"/>
    <x v="0"/>
    <x v="0"/>
    <x v="1"/>
    <d v="1899-12-31T17:46:12"/>
    <x v="2"/>
    <s v="Non"/>
  </r>
  <r>
    <x v="726"/>
    <x v="3"/>
    <s v="CLI00021"/>
    <x v="0"/>
    <s v="PEST"/>
    <s v="16/04/19 08.32.17.0000"/>
    <s v="23/04/19 12.00.00.0000"/>
    <d v="2019-04-16T08:32:17"/>
    <d v="2019-04-23T12:00:00"/>
    <x v="2"/>
    <x v="1"/>
    <x v="0"/>
    <x v="0"/>
    <x v="1"/>
    <d v="1900-01-05T17:46:12"/>
    <x v="3"/>
    <s v="Non"/>
  </r>
  <r>
    <x v="4"/>
    <x v="3"/>
    <s v="CLI00043"/>
    <x v="1"/>
    <s v="PLLT"/>
    <s v="16/04/19 08.32.39.0000"/>
    <s v="23/04/19 12.00.00.0000"/>
    <d v="2019-04-16T08:32:39"/>
    <d v="2019-04-23T12:00:00"/>
    <x v="1"/>
    <x v="1"/>
    <x v="0"/>
    <x v="0"/>
    <x v="1"/>
    <d v="1900-01-05T17:46:12"/>
    <x v="3"/>
    <s v="Non"/>
  </r>
  <r>
    <x v="1023"/>
    <x v="3"/>
    <s v="CLI00087"/>
    <x v="4"/>
    <s v="BACT"/>
    <s v="16/04/19 08.33.29.0000"/>
    <s v="18/04/19 12.00.00.0000"/>
    <d v="2019-04-16T08:33:29"/>
    <d v="2019-04-18T12:00:00"/>
    <x v="6"/>
    <x v="3"/>
    <x v="2"/>
    <x v="3"/>
    <x v="1"/>
    <d v="1899-12-31T17:46:12"/>
    <x v="2"/>
    <s v="Non"/>
  </r>
  <r>
    <x v="1115"/>
    <x v="18"/>
    <s v="CLI00018"/>
    <x v="5"/>
    <s v="SCR"/>
    <s v="16/04/19 08.34.11.0000"/>
    <s v="18/04/19 12.00.00.0000"/>
    <d v="2019-04-16T08:34:11"/>
    <d v="2019-04-18T12:00:00"/>
    <x v="7"/>
    <x v="0"/>
    <x v="2"/>
    <x v="2"/>
    <x v="1"/>
    <d v="1899-12-31T17:46:12"/>
    <x v="2"/>
    <s v="Non"/>
  </r>
  <r>
    <x v="572"/>
    <x v="12"/>
    <s v="CLI00021"/>
    <x v="0"/>
    <s v="NTR"/>
    <s v="16/04/19 08.36.24.0000"/>
    <s v="19/04/19 12.00.00.0000"/>
    <d v="2019-04-16T08:36:24"/>
    <d v="2019-04-19T12:00:00"/>
    <x v="3"/>
    <x v="0"/>
    <x v="0"/>
    <x v="0"/>
    <x v="1"/>
    <d v="1900-01-01T17:46:12"/>
    <x v="3"/>
    <s v="Non"/>
  </r>
  <r>
    <x v="181"/>
    <x v="10"/>
    <s v="CLI00040"/>
    <x v="9"/>
    <s v="MTX"/>
    <s v="16/04/19 08.37.04.0000"/>
    <s v="17/04/19 12.00.00.0000"/>
    <d v="2019-04-16T08:37:04"/>
    <d v="2019-04-17T12:00:00"/>
    <x v="5"/>
    <x v="2"/>
    <x v="3"/>
    <x v="5"/>
    <x v="1"/>
    <d v="1899-12-30T17:46:12"/>
    <x v="1"/>
    <s v="Non"/>
  </r>
  <r>
    <x v="66"/>
    <x v="7"/>
    <s v="CLI00021"/>
    <x v="0"/>
    <s v="BACT"/>
    <s v="16/04/19 08.38.36.0000"/>
    <s v="18/04/19 12.00.00.0000"/>
    <d v="2019-04-16T08:38:36"/>
    <d v="2019-04-18T12:00:00"/>
    <x v="6"/>
    <x v="3"/>
    <x v="0"/>
    <x v="0"/>
    <x v="1"/>
    <d v="1899-12-31T17:46:12"/>
    <x v="2"/>
    <s v="Non"/>
  </r>
  <r>
    <x v="421"/>
    <x v="3"/>
    <s v="CLI00079"/>
    <x v="3"/>
    <s v="NTR"/>
    <s v="16/04/19 08.38.38.0000"/>
    <s v="19/04/19 12.00.00.0000"/>
    <d v="2019-04-16T08:38:38"/>
    <d v="2019-04-19T12:00:00"/>
    <x v="3"/>
    <x v="0"/>
    <x v="2"/>
    <x v="2"/>
    <x v="1"/>
    <d v="1900-01-01T17:46:12"/>
    <x v="3"/>
    <s v="Non"/>
  </r>
  <r>
    <x v="67"/>
    <x v="12"/>
    <s v="CLI00021"/>
    <x v="0"/>
    <s v="MTX"/>
    <s v="16/04/19 08.38.39.0000"/>
    <s v="17/04/19 12.00.00.0000"/>
    <d v="2019-04-16T08:38:39"/>
    <d v="2019-04-17T12:00:00"/>
    <x v="5"/>
    <x v="2"/>
    <x v="0"/>
    <x v="0"/>
    <x v="1"/>
    <d v="1899-12-30T17:46:12"/>
    <x v="1"/>
    <s v="Non"/>
  </r>
  <r>
    <x v="1116"/>
    <x v="3"/>
    <s v="CLI00020"/>
    <x v="6"/>
    <s v="NTR"/>
    <s v="16/04/19 08.38.47.0000"/>
    <s v="19/04/19 12.00.00.0000"/>
    <d v="2019-04-16T08:38:47"/>
    <d v="2019-04-19T12:00:00"/>
    <x v="3"/>
    <x v="0"/>
    <x v="2"/>
    <x v="2"/>
    <x v="1"/>
    <d v="1900-01-01T17:46:12"/>
    <x v="3"/>
    <s v="Non"/>
  </r>
  <r>
    <x v="324"/>
    <x v="6"/>
    <s v="CLI00087"/>
    <x v="4"/>
    <s v="MTX"/>
    <s v="16/04/19 08.39.48.0000"/>
    <s v="17/04/19 12.00.00.0000"/>
    <d v="2019-04-16T08:39:48"/>
    <d v="2019-04-17T12:00:00"/>
    <x v="5"/>
    <x v="2"/>
    <x v="2"/>
    <x v="3"/>
    <x v="1"/>
    <d v="1899-12-30T17:46:12"/>
    <x v="1"/>
    <s v="Non"/>
  </r>
  <r>
    <x v="626"/>
    <x v="18"/>
    <s v="CLI00049"/>
    <x v="7"/>
    <s v="SCR"/>
    <s v="16/04/19 08.39.54.0000"/>
    <s v="18/04/19 12.00.00.0000"/>
    <d v="2019-04-16T08:39:54"/>
    <d v="2019-04-18T12:00:00"/>
    <x v="7"/>
    <x v="0"/>
    <x v="3"/>
    <x v="4"/>
    <x v="1"/>
    <d v="1899-12-31T17:46:12"/>
    <x v="2"/>
    <s v="Non"/>
  </r>
  <r>
    <x v="1112"/>
    <x v="18"/>
    <s v="CLI00034"/>
    <x v="13"/>
    <s v="PEST"/>
    <s v="16/04/19 08.41.04.0000"/>
    <s v="23/04/19 12.00.00.0000"/>
    <d v="2019-04-16T08:41:04"/>
    <d v="2019-04-23T12:00:00"/>
    <x v="2"/>
    <x v="1"/>
    <x v="3"/>
    <x v="4"/>
    <x v="1"/>
    <d v="1900-01-05T17:46:12"/>
    <x v="3"/>
    <s v="Non"/>
  </r>
  <r>
    <x v="188"/>
    <x v="10"/>
    <s v="CLI00018"/>
    <x v="5"/>
    <s v="MTX"/>
    <s v="16/04/19 08.41.55.0000"/>
    <s v="17/04/19 12.00.00.0000"/>
    <d v="2019-04-16T08:41:55"/>
    <d v="2019-04-17T12:00:00"/>
    <x v="5"/>
    <x v="2"/>
    <x v="2"/>
    <x v="2"/>
    <x v="1"/>
    <d v="1899-12-30T17:46:12"/>
    <x v="1"/>
    <s v="Non"/>
  </r>
  <r>
    <x v="511"/>
    <x v="7"/>
    <s v="CLI00021"/>
    <x v="0"/>
    <s v="MTX"/>
    <s v="16/04/19 08.42.45.0000"/>
    <s v="17/04/19 12.00.00.0000"/>
    <d v="2019-04-16T08:42:45"/>
    <d v="2019-04-17T12:00:00"/>
    <x v="5"/>
    <x v="2"/>
    <x v="0"/>
    <x v="0"/>
    <x v="1"/>
    <d v="1899-12-30T17:46:12"/>
    <x v="1"/>
    <s v="Non"/>
  </r>
  <r>
    <x v="265"/>
    <x v="12"/>
    <s v="CLI00021"/>
    <x v="0"/>
    <s v="MTX"/>
    <s v="16/04/19 08.44.50.0000"/>
    <s v="17/04/19 12.00.00.0000"/>
    <d v="2019-04-16T08:44:50"/>
    <d v="2019-04-17T12:00:00"/>
    <x v="5"/>
    <x v="2"/>
    <x v="0"/>
    <x v="0"/>
    <x v="1"/>
    <d v="1899-12-30T17:46:12"/>
    <x v="1"/>
    <s v="Non"/>
  </r>
  <r>
    <x v="541"/>
    <x v="23"/>
    <s v="CLI00007"/>
    <x v="14"/>
    <s v="SCR"/>
    <s v="16/04/19 08.45.15.0000"/>
    <s v="18/04/19 12.00.00.0000"/>
    <d v="2019-04-16T08:45:15"/>
    <d v="2019-04-18T12:00:00"/>
    <x v="7"/>
    <x v="0"/>
    <x v="2"/>
    <x v="3"/>
    <x v="1"/>
    <d v="1899-12-31T17:46:12"/>
    <x v="2"/>
    <s v="Non"/>
  </r>
  <r>
    <x v="30"/>
    <x v="3"/>
    <s v="CLI00021"/>
    <x v="0"/>
    <s v="PLLT"/>
    <s v="16/04/19 08.45.15.0000"/>
    <s v="23/04/19 12.00.00.0000"/>
    <d v="2019-04-16T08:45:15"/>
    <d v="2019-04-23T12:00:00"/>
    <x v="1"/>
    <x v="1"/>
    <x v="0"/>
    <x v="0"/>
    <x v="1"/>
    <d v="1900-01-05T17:46:12"/>
    <x v="3"/>
    <s v="Non"/>
  </r>
  <r>
    <x v="865"/>
    <x v="19"/>
    <s v="CLI00007"/>
    <x v="14"/>
    <s v="BACT"/>
    <s v="16/04/19 08.45.36.0000"/>
    <s v="18/04/19 12.00.00.0000"/>
    <d v="2019-04-16T08:45:36"/>
    <d v="2019-04-18T12:00:00"/>
    <x v="6"/>
    <x v="3"/>
    <x v="2"/>
    <x v="3"/>
    <x v="1"/>
    <d v="1899-12-31T17:46:12"/>
    <x v="2"/>
    <s v="Non"/>
  </r>
  <r>
    <x v="1117"/>
    <x v="6"/>
    <s v="CLI00021"/>
    <x v="0"/>
    <s v="MTX"/>
    <s v="16/04/19 08.45.42.0000"/>
    <s v="17/04/19 12.00.00.0000"/>
    <d v="2019-04-16T08:45:42"/>
    <d v="2019-04-17T12:00:00"/>
    <x v="5"/>
    <x v="2"/>
    <x v="0"/>
    <x v="0"/>
    <x v="1"/>
    <d v="1899-12-30T17:46:12"/>
    <x v="1"/>
    <s v="Non"/>
  </r>
  <r>
    <x v="1118"/>
    <x v="3"/>
    <s v="CLI00087"/>
    <x v="4"/>
    <s v="MTX"/>
    <s v="16/04/19 08.47.03.0000"/>
    <s v="17/04/19 12.00.00.0000"/>
    <d v="2019-04-16T08:47:03"/>
    <d v="2019-04-17T12:00:00"/>
    <x v="5"/>
    <x v="2"/>
    <x v="2"/>
    <x v="3"/>
    <x v="1"/>
    <d v="1899-12-30T17:46:12"/>
    <x v="1"/>
    <s v="Non"/>
  </r>
  <r>
    <x v="644"/>
    <x v="23"/>
    <s v="CLI00007"/>
    <x v="14"/>
    <s v="MTX"/>
    <s v="16/04/19 08.47.10.0000"/>
    <s v="17/04/19 12.00.00.0000"/>
    <d v="2019-04-16T08:47:10"/>
    <d v="2019-04-17T12:00:00"/>
    <x v="5"/>
    <x v="2"/>
    <x v="2"/>
    <x v="3"/>
    <x v="1"/>
    <d v="1899-12-30T17:46:12"/>
    <x v="1"/>
    <s v="Non"/>
  </r>
  <r>
    <x v="1019"/>
    <x v="18"/>
    <s v="CLI00018"/>
    <x v="5"/>
    <s v="MTX"/>
    <s v="16/04/19 08.47.53.0000"/>
    <s v="17/04/19 12.00.00.0000"/>
    <d v="2019-04-16T08:47:53"/>
    <d v="2019-04-17T12:00:00"/>
    <x v="5"/>
    <x v="2"/>
    <x v="2"/>
    <x v="2"/>
    <x v="1"/>
    <d v="1899-12-30T17:46:12"/>
    <x v="1"/>
    <s v="Non"/>
  </r>
  <r>
    <x v="852"/>
    <x v="18"/>
    <s v="CLI00018"/>
    <x v="5"/>
    <s v="MTX"/>
    <s v="16/04/19 08.49.06.0000"/>
    <s v="17/04/19 12.00.00.0000"/>
    <d v="2019-04-16T08:49:06"/>
    <d v="2019-04-17T12:00:00"/>
    <x v="5"/>
    <x v="2"/>
    <x v="2"/>
    <x v="2"/>
    <x v="1"/>
    <d v="1899-12-30T17:46:12"/>
    <x v="1"/>
    <s v="Non"/>
  </r>
  <r>
    <x v="169"/>
    <x v="0"/>
    <s v="CLI00010"/>
    <x v="2"/>
    <s v="BACT"/>
    <s v="16/04/19 08.50.45.0000"/>
    <s v="18/04/19 12.00.00.0000"/>
    <d v="2019-04-16T08:50:45"/>
    <d v="2019-04-18T12:00:00"/>
    <x v="6"/>
    <x v="3"/>
    <x v="1"/>
    <x v="1"/>
    <x v="1"/>
    <d v="1899-12-31T17:46:12"/>
    <x v="2"/>
    <s v="Non"/>
  </r>
  <r>
    <x v="1078"/>
    <x v="7"/>
    <s v="CLI00021"/>
    <x v="0"/>
    <s v="BACT"/>
    <s v="16/04/19 08.50.47.0000"/>
    <s v="18/04/19 12.00.00.0000"/>
    <d v="2019-04-16T08:50:47"/>
    <d v="2019-04-18T12:00:00"/>
    <x v="6"/>
    <x v="3"/>
    <x v="0"/>
    <x v="0"/>
    <x v="1"/>
    <d v="1899-12-31T17:46:12"/>
    <x v="2"/>
    <s v="Non"/>
  </r>
  <r>
    <x v="1119"/>
    <x v="23"/>
    <s v="CLI00007"/>
    <x v="14"/>
    <s v="MTX"/>
    <s v="16/04/19 08.50.52.0000"/>
    <s v="17/04/19 12.00.00.0000"/>
    <d v="2019-04-16T08:50:52"/>
    <d v="2019-04-17T12:00:00"/>
    <x v="5"/>
    <x v="2"/>
    <x v="2"/>
    <x v="3"/>
    <x v="1"/>
    <d v="1899-12-30T17:46:12"/>
    <x v="1"/>
    <s v="Non"/>
  </r>
  <r>
    <x v="722"/>
    <x v="6"/>
    <s v="CLI00020"/>
    <x v="6"/>
    <s v="MTX"/>
    <s v="16/04/19 08.51.26.0000"/>
    <s v="17/04/19 12.00.00.0000"/>
    <d v="2019-04-16T08:51:26"/>
    <d v="2019-04-17T12:00:00"/>
    <x v="5"/>
    <x v="2"/>
    <x v="2"/>
    <x v="2"/>
    <x v="1"/>
    <d v="1899-12-30T17:46:12"/>
    <x v="1"/>
    <s v="Non"/>
  </r>
  <r>
    <x v="381"/>
    <x v="3"/>
    <s v="CLI00010"/>
    <x v="2"/>
    <s v="MTX"/>
    <s v="16/04/19 08.51.58.0000"/>
    <s v="17/04/19 12.00.00.0000"/>
    <d v="2019-04-16T08:51:58"/>
    <d v="2019-04-17T12:00:00"/>
    <x v="5"/>
    <x v="2"/>
    <x v="1"/>
    <x v="1"/>
    <x v="1"/>
    <d v="1899-12-30T17:46:12"/>
    <x v="1"/>
    <s v="Non"/>
  </r>
  <r>
    <x v="921"/>
    <x v="20"/>
    <s v="CLI00091"/>
    <x v="10"/>
    <s v="MTX"/>
    <s v="16/04/19 08.52.16.0000"/>
    <s v="17/04/19 12.00.00.0000"/>
    <d v="2019-04-16T08:52:16"/>
    <d v="2019-04-17T12:00:00"/>
    <x v="5"/>
    <x v="2"/>
    <x v="3"/>
    <x v="5"/>
    <x v="1"/>
    <d v="1899-12-30T17:46:12"/>
    <x v="1"/>
    <s v="Non"/>
  </r>
  <r>
    <x v="368"/>
    <x v="3"/>
    <s v="CLI00021"/>
    <x v="0"/>
    <s v="MTX"/>
    <s v="16/04/19 08.52.33.0000"/>
    <s v="17/04/19 12.00.00.0000"/>
    <d v="2019-04-16T08:52:33"/>
    <d v="2019-04-17T12:00:00"/>
    <x v="5"/>
    <x v="2"/>
    <x v="0"/>
    <x v="0"/>
    <x v="1"/>
    <d v="1899-12-30T17:46:12"/>
    <x v="1"/>
    <s v="Non"/>
  </r>
  <r>
    <x v="1120"/>
    <x v="12"/>
    <s v="CLI00078"/>
    <x v="12"/>
    <s v="MTX"/>
    <s v="16/04/19 08.52.40.0000"/>
    <s v="17/04/19 12.00.00.0000"/>
    <d v="2019-04-16T08:52:40"/>
    <d v="2019-04-17T12:00:00"/>
    <x v="5"/>
    <x v="2"/>
    <x v="2"/>
    <x v="0"/>
    <x v="1"/>
    <d v="1899-12-30T17:46:12"/>
    <x v="1"/>
    <s v="Non"/>
  </r>
  <r>
    <x v="592"/>
    <x v="19"/>
    <s v="CLI00007"/>
    <x v="14"/>
    <s v="MTX"/>
    <s v="16/04/19 08.52.48.0000"/>
    <s v="17/04/19 12.00.00.0000"/>
    <d v="2019-04-16T08:52:48"/>
    <d v="2019-04-17T12:00:00"/>
    <x v="5"/>
    <x v="2"/>
    <x v="2"/>
    <x v="3"/>
    <x v="1"/>
    <d v="1899-12-30T17:46:12"/>
    <x v="1"/>
    <s v="Non"/>
  </r>
  <r>
    <x v="348"/>
    <x v="3"/>
    <s v="CLI00021"/>
    <x v="0"/>
    <s v="BACT"/>
    <s v="16/04/19 08.52.51.0000"/>
    <s v="18/04/19 12.00.00.0000"/>
    <d v="2019-04-16T08:52:51"/>
    <d v="2019-04-18T12:00:00"/>
    <x v="6"/>
    <x v="3"/>
    <x v="0"/>
    <x v="0"/>
    <x v="1"/>
    <d v="1899-12-31T17:46:12"/>
    <x v="2"/>
    <s v="Non"/>
  </r>
  <r>
    <x v="1094"/>
    <x v="4"/>
    <s v="CLI00083"/>
    <x v="11"/>
    <s v="MTX"/>
    <s v="16/04/19 08.53.50.0000"/>
    <s v="17/04/19 12.00.00.0000"/>
    <d v="2019-04-16T08:53:50"/>
    <d v="2019-04-17T12:00:00"/>
    <x v="5"/>
    <x v="2"/>
    <x v="2"/>
    <x v="2"/>
    <x v="1"/>
    <d v="1899-12-30T17:46:12"/>
    <x v="1"/>
    <s v="Non"/>
  </r>
  <r>
    <x v="1040"/>
    <x v="4"/>
    <s v="CLI00043"/>
    <x v="1"/>
    <s v="BACT"/>
    <s v="16/04/19 08.54.52.0000"/>
    <s v="18/04/19 12.00.00.0000"/>
    <d v="2019-04-16T08:54:52"/>
    <d v="2019-04-18T12:00:00"/>
    <x v="6"/>
    <x v="3"/>
    <x v="0"/>
    <x v="0"/>
    <x v="1"/>
    <d v="1899-12-31T17:46:12"/>
    <x v="2"/>
    <s v="Non"/>
  </r>
  <r>
    <x v="224"/>
    <x v="9"/>
    <s v="CLI00021"/>
    <x v="0"/>
    <s v="MTX"/>
    <s v="16/04/19 08.55.28.0000"/>
    <s v="17/04/19 12.00.00.0000"/>
    <d v="2019-04-16T08:55:28"/>
    <d v="2019-04-17T12:00:00"/>
    <x v="5"/>
    <x v="2"/>
    <x v="0"/>
    <x v="0"/>
    <x v="1"/>
    <d v="1899-12-30T17:46:12"/>
    <x v="1"/>
    <s v="Non"/>
  </r>
  <r>
    <x v="523"/>
    <x v="4"/>
    <s v="CLI00049"/>
    <x v="7"/>
    <s v="MTX"/>
    <s v="16/04/19 08.55.43.0000"/>
    <s v="17/04/19 12.00.00.0000"/>
    <d v="2019-04-16T08:55:43"/>
    <d v="2019-04-17T12:00:00"/>
    <x v="5"/>
    <x v="2"/>
    <x v="3"/>
    <x v="4"/>
    <x v="1"/>
    <d v="1899-12-30T17:46:12"/>
    <x v="1"/>
    <s v="Non"/>
  </r>
  <r>
    <x v="782"/>
    <x v="20"/>
    <s v="CLI00007"/>
    <x v="14"/>
    <s v="BACT"/>
    <s v="16/04/19 08.55.51.0000"/>
    <s v="18/04/19 12.00.00.0000"/>
    <d v="2019-04-16T08:55:51"/>
    <d v="2019-04-18T12:00:00"/>
    <x v="6"/>
    <x v="3"/>
    <x v="2"/>
    <x v="3"/>
    <x v="1"/>
    <d v="1899-12-31T17:46:12"/>
    <x v="2"/>
    <s v="Non"/>
  </r>
  <r>
    <x v="1121"/>
    <x v="12"/>
    <s v="CLI00078"/>
    <x v="12"/>
    <s v="PEST"/>
    <s v="16/04/19 08.56.09.0000"/>
    <s v="23/04/19 12.00.00.0000"/>
    <d v="2019-04-16T08:56:09"/>
    <d v="2019-04-23T12:00:00"/>
    <x v="2"/>
    <x v="1"/>
    <x v="2"/>
    <x v="0"/>
    <x v="1"/>
    <d v="1900-01-05T17:46:12"/>
    <x v="3"/>
    <s v="Non"/>
  </r>
  <r>
    <x v="507"/>
    <x v="9"/>
    <s v="CLI00021"/>
    <x v="0"/>
    <s v="MTX"/>
    <s v="16/04/19 08.56.34.0000"/>
    <s v="17/04/19 12.00.00.0000"/>
    <d v="2019-04-16T08:56:34"/>
    <d v="2019-04-17T12:00:00"/>
    <x v="5"/>
    <x v="2"/>
    <x v="0"/>
    <x v="0"/>
    <x v="1"/>
    <d v="1899-12-30T17:46:12"/>
    <x v="1"/>
    <s v="Non"/>
  </r>
  <r>
    <x v="868"/>
    <x v="23"/>
    <s v="CLI00007"/>
    <x v="14"/>
    <s v="NTR"/>
    <s v="16/04/19 08.58.08.0000"/>
    <s v="19/04/19 12.00.00.0000"/>
    <d v="2019-04-16T08:58:08"/>
    <d v="2019-04-19T12:00:00"/>
    <x v="3"/>
    <x v="0"/>
    <x v="2"/>
    <x v="3"/>
    <x v="1"/>
    <d v="1900-01-01T17:46:12"/>
    <x v="3"/>
    <s v="Non"/>
  </r>
  <r>
    <x v="962"/>
    <x v="18"/>
    <s v="CLI00034"/>
    <x v="13"/>
    <s v="NTR"/>
    <s v="16/04/19 08.58.30.0000"/>
    <s v="19/04/19 12.00.00.0000"/>
    <d v="2019-04-16T08:58:30"/>
    <d v="2019-04-19T12:00:00"/>
    <x v="3"/>
    <x v="0"/>
    <x v="3"/>
    <x v="4"/>
    <x v="1"/>
    <d v="1900-01-01T17:46:12"/>
    <x v="3"/>
    <s v="Non"/>
  </r>
  <r>
    <x v="144"/>
    <x v="3"/>
    <s v="CLI00010"/>
    <x v="2"/>
    <s v="MTX"/>
    <s v="16/04/19 08.58.37.0000"/>
    <s v="17/04/19 12.00.00.0000"/>
    <d v="2019-04-16T08:58:37"/>
    <d v="2019-04-17T12:00:00"/>
    <x v="5"/>
    <x v="2"/>
    <x v="1"/>
    <x v="1"/>
    <x v="1"/>
    <d v="1899-12-30T17:46:12"/>
    <x v="1"/>
    <s v="Non"/>
  </r>
  <r>
    <x v="722"/>
    <x v="0"/>
    <s v="CLI00020"/>
    <x v="6"/>
    <s v="MTX"/>
    <s v="16/04/19 08.59.01.0000"/>
    <s v="17/04/19 12.00.00.0000"/>
    <d v="2019-04-16T08:59:01"/>
    <d v="2019-04-17T12:00:00"/>
    <x v="5"/>
    <x v="2"/>
    <x v="2"/>
    <x v="2"/>
    <x v="1"/>
    <d v="1899-12-30T17:46:12"/>
    <x v="1"/>
    <s v="Non"/>
  </r>
  <r>
    <x v="478"/>
    <x v="3"/>
    <s v="CLI00087"/>
    <x v="4"/>
    <s v="BACT"/>
    <s v="16/04/19 09.00.02.0000"/>
    <s v="18/04/19 12.00.00.0000"/>
    <d v="2019-04-16T09:00:02"/>
    <d v="2019-04-18T12:00:00"/>
    <x v="6"/>
    <x v="3"/>
    <x v="2"/>
    <x v="3"/>
    <x v="1"/>
    <d v="1899-12-31T17:46:12"/>
    <x v="2"/>
    <s v="Non"/>
  </r>
  <r>
    <x v="728"/>
    <x v="18"/>
    <s v="CLI00049"/>
    <x v="7"/>
    <s v="MTX"/>
    <s v="16/04/19 09.00.39.0000"/>
    <s v="17/04/19 12.00.00.0000"/>
    <d v="2019-04-16T09:00:39"/>
    <d v="2019-04-17T12:00:00"/>
    <x v="5"/>
    <x v="2"/>
    <x v="3"/>
    <x v="4"/>
    <x v="1"/>
    <d v="1899-12-30T17:46:12"/>
    <x v="1"/>
    <s v="Non"/>
  </r>
  <r>
    <x v="504"/>
    <x v="12"/>
    <s v="CLI00021"/>
    <x v="0"/>
    <s v="BACT"/>
    <s v="16/04/19 09.01.03.0000"/>
    <s v="18/04/19 12.00.00.0000"/>
    <d v="2019-04-16T09:01:03"/>
    <d v="2019-04-18T12:00:00"/>
    <x v="6"/>
    <x v="3"/>
    <x v="0"/>
    <x v="0"/>
    <x v="1"/>
    <d v="1899-12-31T17:46:12"/>
    <x v="2"/>
    <s v="Non"/>
  </r>
  <r>
    <x v="1122"/>
    <x v="23"/>
    <s v="CLI00091"/>
    <x v="10"/>
    <s v="NTR"/>
    <s v="16/04/19 09.01.55.0000"/>
    <s v="19/04/19 12.00.00.0000"/>
    <d v="2019-04-16T09:01:55"/>
    <d v="2019-04-19T12:00:00"/>
    <x v="3"/>
    <x v="0"/>
    <x v="3"/>
    <x v="5"/>
    <x v="1"/>
    <d v="1900-01-01T17:46:12"/>
    <x v="3"/>
    <s v="Non"/>
  </r>
  <r>
    <x v="257"/>
    <x v="6"/>
    <s v="CLI00043"/>
    <x v="1"/>
    <s v="BACT"/>
    <s v="16/04/19 09.02.02.0000"/>
    <s v="18/04/19 12.00.00.0000"/>
    <d v="2019-04-16T09:02:02"/>
    <d v="2019-04-18T12:00:00"/>
    <x v="6"/>
    <x v="3"/>
    <x v="0"/>
    <x v="0"/>
    <x v="1"/>
    <d v="1899-12-31T17:46:12"/>
    <x v="2"/>
    <s v="Non"/>
  </r>
  <r>
    <x v="1123"/>
    <x v="18"/>
    <s v="CLI00040"/>
    <x v="9"/>
    <s v="MTX"/>
    <s v="16/04/19 09.02.28.0000"/>
    <s v="17/04/19 12.00.00.0000"/>
    <d v="2019-04-16T09:02:28"/>
    <d v="2019-04-17T12:00:00"/>
    <x v="5"/>
    <x v="2"/>
    <x v="3"/>
    <x v="5"/>
    <x v="1"/>
    <d v="1899-12-30T17:46:12"/>
    <x v="1"/>
    <s v="Non"/>
  </r>
  <r>
    <x v="1124"/>
    <x v="3"/>
    <s v="CLI00087"/>
    <x v="4"/>
    <s v="PEST"/>
    <s v="16/04/19 09.02.54.0000"/>
    <s v="23/04/19 12.00.00.0000"/>
    <d v="2019-04-16T09:02:54"/>
    <d v="2019-04-23T12:00:00"/>
    <x v="2"/>
    <x v="1"/>
    <x v="2"/>
    <x v="3"/>
    <x v="1"/>
    <d v="1900-01-05T17:46:12"/>
    <x v="3"/>
    <s v="Non"/>
  </r>
  <r>
    <x v="692"/>
    <x v="18"/>
    <s v="CLI00018"/>
    <x v="5"/>
    <s v="MTX"/>
    <s v="16/04/19 09.03.04.0000"/>
    <s v="17/04/19 12.00.00.0000"/>
    <d v="2019-04-16T09:03:04"/>
    <d v="2019-04-17T12:00:00"/>
    <x v="5"/>
    <x v="2"/>
    <x v="2"/>
    <x v="2"/>
    <x v="1"/>
    <d v="1899-12-30T17:46:12"/>
    <x v="1"/>
    <s v="Non"/>
  </r>
  <r>
    <x v="1125"/>
    <x v="18"/>
    <s v="CLI00018"/>
    <x v="5"/>
    <s v="MTX"/>
    <s v="16/04/19 09.03.09.0000"/>
    <s v="17/04/19 12.00.00.0000"/>
    <d v="2019-04-16T09:03:09"/>
    <d v="2019-04-17T12:00:00"/>
    <x v="5"/>
    <x v="2"/>
    <x v="2"/>
    <x v="2"/>
    <x v="1"/>
    <d v="1899-12-30T17:46:12"/>
    <x v="1"/>
    <s v="Non"/>
  </r>
  <r>
    <x v="1126"/>
    <x v="18"/>
    <s v="CLI00049"/>
    <x v="7"/>
    <s v="PLLT"/>
    <s v="16/04/19 09.04.44.0000"/>
    <s v="23/04/19 12.00.00.0000"/>
    <d v="2019-04-16T09:04:44"/>
    <d v="2019-04-23T12:00:00"/>
    <x v="1"/>
    <x v="1"/>
    <x v="3"/>
    <x v="4"/>
    <x v="1"/>
    <d v="1900-01-05T17:46:12"/>
    <x v="3"/>
    <s v="Non"/>
  </r>
  <r>
    <x v="331"/>
    <x v="18"/>
    <s v="CLI00049"/>
    <x v="7"/>
    <s v="MTX"/>
    <s v="16/04/19 09.05.17.0000"/>
    <s v="17/04/19 12.00.00.0000"/>
    <d v="2019-04-16T09:05:17"/>
    <d v="2019-04-17T12:00:00"/>
    <x v="5"/>
    <x v="2"/>
    <x v="3"/>
    <x v="4"/>
    <x v="1"/>
    <d v="1899-12-30T17:46:12"/>
    <x v="1"/>
    <s v="Non"/>
  </r>
  <r>
    <x v="216"/>
    <x v="12"/>
    <s v="CLI00021"/>
    <x v="0"/>
    <s v="MTX"/>
    <s v="16/04/19 09.06.26.0000"/>
    <s v="17/04/19 12.00.00.0000"/>
    <d v="2019-04-16T09:06:26"/>
    <d v="2019-04-17T12:00:00"/>
    <x v="5"/>
    <x v="2"/>
    <x v="0"/>
    <x v="0"/>
    <x v="1"/>
    <d v="1899-12-30T17:46:12"/>
    <x v="1"/>
    <s v="Non"/>
  </r>
  <r>
    <x v="472"/>
    <x v="18"/>
    <s v="CLI00018"/>
    <x v="5"/>
    <s v="MTX"/>
    <s v="16/04/19 09.06.29.0000"/>
    <s v="17/04/19 12.00.00.0000"/>
    <d v="2019-04-16T09:06:29"/>
    <d v="2019-04-17T12:00:00"/>
    <x v="5"/>
    <x v="2"/>
    <x v="2"/>
    <x v="2"/>
    <x v="1"/>
    <d v="1899-12-30T17:46:12"/>
    <x v="1"/>
    <s v="Non"/>
  </r>
  <r>
    <x v="1127"/>
    <x v="16"/>
    <s v="CLI00087"/>
    <x v="4"/>
    <s v="MTX"/>
    <s v="16/04/19 09.07.13.0000"/>
    <s v="17/04/19 12.00.00.0000"/>
    <d v="2019-04-16T09:07:13"/>
    <d v="2019-04-17T12:00:00"/>
    <x v="5"/>
    <x v="2"/>
    <x v="2"/>
    <x v="3"/>
    <x v="1"/>
    <d v="1899-12-30T17:46:12"/>
    <x v="1"/>
    <s v="Non"/>
  </r>
  <r>
    <x v="803"/>
    <x v="22"/>
    <s v="CLI00007"/>
    <x v="14"/>
    <s v="OGM"/>
    <s v="16/04/19 09.07.26.0000"/>
    <s v="25/04/19 12.00.00.0000"/>
    <d v="2019-04-16T09:07:26"/>
    <d v="2019-04-25T12:00:00"/>
    <x v="0"/>
    <x v="0"/>
    <x v="2"/>
    <x v="3"/>
    <x v="1"/>
    <d v="1900-01-07T17:46:12"/>
    <x v="3"/>
    <s v="Non"/>
  </r>
  <r>
    <x v="477"/>
    <x v="12"/>
    <s v="CLI00021"/>
    <x v="0"/>
    <s v="SCR"/>
    <s v="16/04/19 09.09.26.0000"/>
    <s v="18/04/19 12.00.00.0000"/>
    <d v="2019-04-16T09:09:26"/>
    <d v="2019-04-18T12:00:00"/>
    <x v="7"/>
    <x v="0"/>
    <x v="0"/>
    <x v="0"/>
    <x v="1"/>
    <d v="1899-12-31T17:46:12"/>
    <x v="2"/>
    <s v="Non"/>
  </r>
  <r>
    <x v="40"/>
    <x v="12"/>
    <s v="CLI00087"/>
    <x v="4"/>
    <s v="MTX"/>
    <s v="16/04/19 09.09.53.0000"/>
    <s v="17/04/19 12.00.00.0000"/>
    <d v="2019-04-16T09:09:53"/>
    <d v="2019-04-17T12:00:00"/>
    <x v="5"/>
    <x v="2"/>
    <x v="2"/>
    <x v="3"/>
    <x v="1"/>
    <d v="1899-12-30T17:46:12"/>
    <x v="1"/>
    <s v="Non"/>
  </r>
  <r>
    <x v="1071"/>
    <x v="12"/>
    <s v="CLI00021"/>
    <x v="0"/>
    <s v="MTX"/>
    <s v="16/04/19 09.09.56.0000"/>
    <s v="17/04/19 12.00.00.0000"/>
    <d v="2019-04-16T09:09:56"/>
    <d v="2019-04-17T12:00:00"/>
    <x v="5"/>
    <x v="2"/>
    <x v="0"/>
    <x v="0"/>
    <x v="1"/>
    <d v="1899-12-30T17:46:12"/>
    <x v="1"/>
    <s v="Non"/>
  </r>
  <r>
    <x v="128"/>
    <x v="3"/>
    <s v="CLI00079"/>
    <x v="3"/>
    <s v="NTR"/>
    <s v="16/04/19 09.10.05.0000"/>
    <s v="19/04/19 12.00.00.0000"/>
    <d v="2019-04-16T09:10:05"/>
    <d v="2019-04-19T12:00:00"/>
    <x v="3"/>
    <x v="0"/>
    <x v="2"/>
    <x v="2"/>
    <x v="1"/>
    <d v="1900-01-01T17:46:12"/>
    <x v="3"/>
    <s v="Non"/>
  </r>
  <r>
    <x v="506"/>
    <x v="3"/>
    <s v="CLI00010"/>
    <x v="2"/>
    <s v="MTX"/>
    <s v="16/04/19 09.11.04.0000"/>
    <s v="17/04/19 12.00.00.0000"/>
    <d v="2019-04-16T09:11:04"/>
    <d v="2019-04-17T12:00:00"/>
    <x v="5"/>
    <x v="2"/>
    <x v="1"/>
    <x v="1"/>
    <x v="1"/>
    <d v="1899-12-30T17:46:12"/>
    <x v="1"/>
    <s v="Non"/>
  </r>
  <r>
    <x v="69"/>
    <x v="3"/>
    <s v="CLI00010"/>
    <x v="2"/>
    <s v="NTR"/>
    <s v="16/04/19 09.11.09.0000"/>
    <s v="19/04/19 12.00.00.0000"/>
    <d v="2019-04-16T09:11:09"/>
    <d v="2019-04-19T12:00:00"/>
    <x v="3"/>
    <x v="0"/>
    <x v="1"/>
    <x v="1"/>
    <x v="1"/>
    <d v="1900-01-01T17:46:12"/>
    <x v="3"/>
    <s v="Non"/>
  </r>
  <r>
    <x v="1110"/>
    <x v="22"/>
    <s v="CLI00009"/>
    <x v="8"/>
    <s v="MTX"/>
    <s v="16/04/19 09.12.18.0000"/>
    <s v="17/04/19 12.00.00.0000"/>
    <d v="2019-04-16T09:12:18"/>
    <d v="2019-04-17T12:00:00"/>
    <x v="5"/>
    <x v="2"/>
    <x v="3"/>
    <x v="4"/>
    <x v="1"/>
    <d v="1899-12-30T17:46:12"/>
    <x v="1"/>
    <s v="Non"/>
  </r>
  <r>
    <x v="295"/>
    <x v="18"/>
    <s v="CLI00018"/>
    <x v="5"/>
    <s v="PEST"/>
    <s v="16/04/19 09.12.21.0000"/>
    <s v="23/04/19 12.00.00.0000"/>
    <d v="2019-04-16T09:12:21"/>
    <d v="2019-04-23T12:00:00"/>
    <x v="2"/>
    <x v="1"/>
    <x v="2"/>
    <x v="2"/>
    <x v="1"/>
    <d v="1900-01-05T17:46:12"/>
    <x v="3"/>
    <s v="Non"/>
  </r>
  <r>
    <x v="470"/>
    <x v="16"/>
    <s v="CLI00021"/>
    <x v="0"/>
    <s v="MTX"/>
    <s v="16/04/19 09.12.24.0000"/>
    <s v="17/04/19 12.00.00.0000"/>
    <d v="2019-04-16T09:12:24"/>
    <d v="2019-04-17T12:00:00"/>
    <x v="5"/>
    <x v="2"/>
    <x v="0"/>
    <x v="0"/>
    <x v="1"/>
    <d v="1899-12-30T17:46:12"/>
    <x v="1"/>
    <s v="Non"/>
  </r>
  <r>
    <x v="464"/>
    <x v="3"/>
    <s v="CLI00021"/>
    <x v="0"/>
    <s v="PEST"/>
    <s v="16/04/19 09.14.16.0000"/>
    <s v="23/04/19 12.00.00.0000"/>
    <d v="2019-04-16T09:14:16"/>
    <d v="2019-04-23T12:00:00"/>
    <x v="2"/>
    <x v="1"/>
    <x v="0"/>
    <x v="0"/>
    <x v="1"/>
    <d v="1900-01-05T17:46:12"/>
    <x v="3"/>
    <s v="Non"/>
  </r>
  <r>
    <x v="584"/>
    <x v="3"/>
    <s v="CLI00043"/>
    <x v="1"/>
    <s v="MTX"/>
    <s v="16/04/19 09.14.37.0000"/>
    <s v="17/04/19 12.00.00.0000"/>
    <d v="2019-04-16T09:14:37"/>
    <d v="2019-04-17T12:00:00"/>
    <x v="5"/>
    <x v="2"/>
    <x v="0"/>
    <x v="0"/>
    <x v="1"/>
    <d v="1899-12-30T17:46:12"/>
    <x v="1"/>
    <s v="Non"/>
  </r>
  <r>
    <x v="1128"/>
    <x v="19"/>
    <s v="CLI00009"/>
    <x v="8"/>
    <s v="PLLT"/>
    <s v="16/04/19 09.15.37.0000"/>
    <s v="23/04/19 12.00.00.0000"/>
    <d v="2019-04-16T09:15:37"/>
    <d v="2019-04-23T12:00:00"/>
    <x v="1"/>
    <x v="1"/>
    <x v="3"/>
    <x v="4"/>
    <x v="1"/>
    <d v="1900-01-05T17:46:12"/>
    <x v="3"/>
    <s v="Non"/>
  </r>
  <r>
    <x v="801"/>
    <x v="6"/>
    <s v="CLI00079"/>
    <x v="3"/>
    <s v="NTR"/>
    <s v="16/04/19 09.16.52.0000"/>
    <s v="19/04/19 12.00.00.0000"/>
    <d v="2019-04-16T09:16:52"/>
    <d v="2019-04-19T12:00:00"/>
    <x v="3"/>
    <x v="0"/>
    <x v="2"/>
    <x v="2"/>
    <x v="1"/>
    <d v="1900-01-01T17:46:12"/>
    <x v="3"/>
    <s v="Non"/>
  </r>
  <r>
    <x v="988"/>
    <x v="1"/>
    <s v="CLI00083"/>
    <x v="11"/>
    <s v="SCR"/>
    <s v="16/04/19 09.17.11.0000"/>
    <s v="18/04/19 12.00.00.0000"/>
    <d v="2019-04-16T09:17:11"/>
    <d v="2019-04-18T12:00:00"/>
    <x v="7"/>
    <x v="0"/>
    <x v="2"/>
    <x v="2"/>
    <x v="1"/>
    <d v="1899-12-31T17:46:12"/>
    <x v="2"/>
    <s v="Non"/>
  </r>
  <r>
    <x v="1129"/>
    <x v="3"/>
    <s v="CLI00021"/>
    <x v="0"/>
    <s v="MTX"/>
    <s v="16/04/19 09.19.28.0000"/>
    <s v="17/04/19 12.00.00.0000"/>
    <d v="2019-04-16T09:19:28"/>
    <d v="2019-04-17T12:00:00"/>
    <x v="5"/>
    <x v="2"/>
    <x v="0"/>
    <x v="0"/>
    <x v="1"/>
    <d v="1899-12-30T17:46:12"/>
    <x v="1"/>
    <s v="Non"/>
  </r>
  <r>
    <x v="1130"/>
    <x v="18"/>
    <s v="CLI00018"/>
    <x v="5"/>
    <s v="MTX"/>
    <s v="16/04/19 09.19.50.0000"/>
    <s v="17/04/19 12.00.00.0000"/>
    <d v="2019-04-16T09:19:50"/>
    <d v="2019-04-17T12:00:00"/>
    <x v="5"/>
    <x v="2"/>
    <x v="2"/>
    <x v="2"/>
    <x v="1"/>
    <d v="1899-12-30T17:46:12"/>
    <x v="1"/>
    <s v="Non"/>
  </r>
  <r>
    <x v="1131"/>
    <x v="20"/>
    <s v="CLI00091"/>
    <x v="10"/>
    <s v="PEST"/>
    <s v="16/04/19 09.20.43.0000"/>
    <s v="23/04/19 12.00.00.0000"/>
    <d v="2019-04-16T09:20:43"/>
    <d v="2019-04-23T12:00:00"/>
    <x v="2"/>
    <x v="1"/>
    <x v="3"/>
    <x v="5"/>
    <x v="1"/>
    <d v="1900-01-05T17:46:12"/>
    <x v="3"/>
    <s v="Non"/>
  </r>
  <r>
    <x v="412"/>
    <x v="3"/>
    <s v="CLI00010"/>
    <x v="2"/>
    <s v="SCR"/>
    <s v="16/04/19 09.21.23.0000"/>
    <s v="18/04/19 12.00.00.0000"/>
    <d v="2019-04-16T09:21:23"/>
    <d v="2019-04-18T12:00:00"/>
    <x v="7"/>
    <x v="0"/>
    <x v="1"/>
    <x v="1"/>
    <x v="1"/>
    <d v="1899-12-31T17:46:12"/>
    <x v="2"/>
    <s v="Non"/>
  </r>
  <r>
    <x v="591"/>
    <x v="3"/>
    <s v="CLI00043"/>
    <x v="1"/>
    <s v="MTX"/>
    <s v="16/04/19 09.21.35.0000"/>
    <s v="17/04/19 12.00.00.0000"/>
    <d v="2019-04-16T09:21:35"/>
    <d v="2019-04-17T12:00:00"/>
    <x v="5"/>
    <x v="2"/>
    <x v="0"/>
    <x v="0"/>
    <x v="1"/>
    <d v="1899-12-30T17:46:12"/>
    <x v="1"/>
    <s v="Non"/>
  </r>
  <r>
    <x v="224"/>
    <x v="12"/>
    <s v="CLI00021"/>
    <x v="0"/>
    <s v="NTR"/>
    <s v="16/04/19 09.21.52.0000"/>
    <s v="19/04/19 12.00.00.0000"/>
    <d v="2019-04-16T09:21:52"/>
    <d v="2019-04-19T12:00:00"/>
    <x v="3"/>
    <x v="0"/>
    <x v="0"/>
    <x v="0"/>
    <x v="1"/>
    <d v="1900-01-01T17:46:12"/>
    <x v="3"/>
    <s v="Non"/>
  </r>
  <r>
    <x v="1132"/>
    <x v="3"/>
    <s v="CLI00043"/>
    <x v="1"/>
    <s v="NTR"/>
    <s v="16/04/19 09.22.52.0000"/>
    <s v="19/04/19 12.00.00.0000"/>
    <d v="2019-04-16T09:22:52"/>
    <d v="2019-04-19T12:00:00"/>
    <x v="3"/>
    <x v="0"/>
    <x v="0"/>
    <x v="0"/>
    <x v="1"/>
    <d v="1900-01-01T17:46:12"/>
    <x v="3"/>
    <s v="Non"/>
  </r>
  <r>
    <x v="264"/>
    <x v="18"/>
    <s v="CLI00049"/>
    <x v="7"/>
    <s v="MTX"/>
    <s v="16/04/19 09.26.57.0000"/>
    <s v="17/04/19 12.00.00.0000"/>
    <d v="2019-04-16T09:26:57"/>
    <d v="2019-04-17T12:00:00"/>
    <x v="5"/>
    <x v="2"/>
    <x v="3"/>
    <x v="4"/>
    <x v="1"/>
    <d v="1899-12-30T17:46:12"/>
    <x v="1"/>
    <s v="Non"/>
  </r>
  <r>
    <x v="952"/>
    <x v="3"/>
    <s v="CLI00083"/>
    <x v="11"/>
    <s v="MTX"/>
    <s v="16/04/19 09.27.47.0000"/>
    <s v="17/04/19 12.00.00.0000"/>
    <d v="2019-04-16T09:27:47"/>
    <d v="2019-04-17T12:00:00"/>
    <x v="5"/>
    <x v="2"/>
    <x v="2"/>
    <x v="2"/>
    <x v="1"/>
    <d v="1899-12-30T17:46:12"/>
    <x v="1"/>
    <s v="Non"/>
  </r>
  <r>
    <x v="342"/>
    <x v="3"/>
    <s v="CLI00021"/>
    <x v="0"/>
    <s v="SCR"/>
    <s v="16/04/19 09.28.19.0000"/>
    <s v="18/04/19 12.00.00.0000"/>
    <d v="2019-04-16T09:28:19"/>
    <d v="2019-04-18T12:00:00"/>
    <x v="7"/>
    <x v="0"/>
    <x v="0"/>
    <x v="0"/>
    <x v="1"/>
    <d v="1899-12-31T17:46:12"/>
    <x v="2"/>
    <s v="Non"/>
  </r>
  <r>
    <x v="554"/>
    <x v="3"/>
    <s v="CLI00079"/>
    <x v="3"/>
    <s v="MTX"/>
    <s v="16/04/19 09.29.51.0000"/>
    <s v="17/04/19 12.00.00.0000"/>
    <d v="2019-04-16T09:29:51"/>
    <d v="2019-04-17T12:00:00"/>
    <x v="5"/>
    <x v="2"/>
    <x v="2"/>
    <x v="2"/>
    <x v="1"/>
    <d v="1899-12-30T17:46:12"/>
    <x v="1"/>
    <s v="Non"/>
  </r>
  <r>
    <x v="329"/>
    <x v="3"/>
    <s v="CLI00010"/>
    <x v="2"/>
    <s v="PEST"/>
    <s v="16/04/19 09.30.07.0000"/>
    <s v="23/04/19 12.00.00.0000"/>
    <d v="2019-04-16T09:30:07"/>
    <d v="2019-04-23T12:00:00"/>
    <x v="2"/>
    <x v="1"/>
    <x v="1"/>
    <x v="1"/>
    <x v="1"/>
    <d v="1900-01-05T17:46:12"/>
    <x v="3"/>
    <s v="Non"/>
  </r>
  <r>
    <x v="660"/>
    <x v="18"/>
    <s v="CLI00018"/>
    <x v="5"/>
    <s v="MTX"/>
    <s v="16/04/19 09.30.27.0000"/>
    <s v="17/04/19 12.00.00.0000"/>
    <d v="2019-04-16T09:30:27"/>
    <d v="2019-04-17T12:00:00"/>
    <x v="5"/>
    <x v="2"/>
    <x v="2"/>
    <x v="2"/>
    <x v="1"/>
    <d v="1899-12-30T17:46:12"/>
    <x v="1"/>
    <s v="Non"/>
  </r>
  <r>
    <x v="896"/>
    <x v="18"/>
    <s v="CLI00018"/>
    <x v="5"/>
    <s v="BACT"/>
    <s v="16/04/19 09.30.47.0000"/>
    <s v="18/04/19 12.00.00.0000"/>
    <d v="2019-04-16T09:30:47"/>
    <d v="2019-04-18T12:00:00"/>
    <x v="6"/>
    <x v="3"/>
    <x v="2"/>
    <x v="2"/>
    <x v="1"/>
    <d v="1899-12-31T17:46:12"/>
    <x v="2"/>
    <s v="Non"/>
  </r>
  <r>
    <x v="1002"/>
    <x v="12"/>
    <s v="CLI00021"/>
    <x v="0"/>
    <s v="PEST"/>
    <s v="16/04/19 09.31.58.0000"/>
    <s v="23/04/19 12.00.00.0000"/>
    <d v="2019-04-16T09:31:58"/>
    <d v="2019-04-23T12:00:00"/>
    <x v="2"/>
    <x v="1"/>
    <x v="0"/>
    <x v="0"/>
    <x v="1"/>
    <d v="1900-01-05T17:46:12"/>
    <x v="3"/>
    <s v="Non"/>
  </r>
  <r>
    <x v="375"/>
    <x v="3"/>
    <s v="CLI00021"/>
    <x v="0"/>
    <s v="SCR"/>
    <s v="16/04/19 09.32.20.0000"/>
    <s v="18/04/19 12.00.00.0000"/>
    <d v="2019-04-16T09:32:20"/>
    <d v="2019-04-18T12:00:00"/>
    <x v="7"/>
    <x v="0"/>
    <x v="0"/>
    <x v="0"/>
    <x v="1"/>
    <d v="1899-12-31T17:46:12"/>
    <x v="2"/>
    <s v="Non"/>
  </r>
  <r>
    <x v="816"/>
    <x v="6"/>
    <s v="CLI00010"/>
    <x v="2"/>
    <s v="SCR"/>
    <s v="16/04/19 09.32.33.0000"/>
    <s v="18/04/19 12.00.00.0000"/>
    <d v="2019-04-16T09:32:33"/>
    <d v="2019-04-18T12:00:00"/>
    <x v="7"/>
    <x v="0"/>
    <x v="1"/>
    <x v="1"/>
    <x v="1"/>
    <d v="1899-12-31T17:46:12"/>
    <x v="2"/>
    <s v="Non"/>
  </r>
  <r>
    <x v="457"/>
    <x v="3"/>
    <s v="CLI00083"/>
    <x v="11"/>
    <s v="MTX"/>
    <s v="16/04/19 09.33.19.0000"/>
    <s v="17/04/19 12.00.00.0000"/>
    <d v="2019-04-16T09:33:19"/>
    <d v="2019-04-17T12:00:00"/>
    <x v="5"/>
    <x v="2"/>
    <x v="2"/>
    <x v="2"/>
    <x v="1"/>
    <d v="1899-12-30T17:46:12"/>
    <x v="1"/>
    <s v="Non"/>
  </r>
  <r>
    <x v="906"/>
    <x v="3"/>
    <s v="CLI00010"/>
    <x v="2"/>
    <s v="SCR"/>
    <s v="16/04/19 09.33.47.0000"/>
    <s v="18/04/19 12.00.00.0000"/>
    <d v="2019-04-16T09:33:47"/>
    <d v="2019-04-18T12:00:00"/>
    <x v="7"/>
    <x v="0"/>
    <x v="1"/>
    <x v="1"/>
    <x v="1"/>
    <d v="1899-12-31T17:46:12"/>
    <x v="2"/>
    <s v="Non"/>
  </r>
  <r>
    <x v="467"/>
    <x v="18"/>
    <s v="CLI00034"/>
    <x v="13"/>
    <s v="MTX"/>
    <s v="16/04/19 09.34.32.0000"/>
    <s v="17/04/19 12.00.00.0000"/>
    <d v="2019-04-16T09:34:32"/>
    <d v="2019-04-17T12:00:00"/>
    <x v="5"/>
    <x v="2"/>
    <x v="3"/>
    <x v="4"/>
    <x v="1"/>
    <d v="1899-12-30T17:46:12"/>
    <x v="1"/>
    <s v="Non"/>
  </r>
  <r>
    <x v="116"/>
    <x v="12"/>
    <s v="CLI00021"/>
    <x v="0"/>
    <s v="NTR"/>
    <s v="16/04/19 09.36.32.0000"/>
    <s v="19/04/19 12.00.00.0000"/>
    <d v="2019-04-16T09:36:32"/>
    <d v="2019-04-19T12:00:00"/>
    <x v="3"/>
    <x v="0"/>
    <x v="0"/>
    <x v="0"/>
    <x v="1"/>
    <d v="1900-01-01T17:46:12"/>
    <x v="3"/>
    <s v="Non"/>
  </r>
  <r>
    <x v="261"/>
    <x v="3"/>
    <s v="CLI00079"/>
    <x v="3"/>
    <s v="BACT"/>
    <s v="16/04/19 09.36.47.0000"/>
    <s v="18/04/19 12.00.00.0000"/>
    <d v="2019-04-16T09:36:47"/>
    <d v="2019-04-18T12:00:00"/>
    <x v="6"/>
    <x v="3"/>
    <x v="2"/>
    <x v="2"/>
    <x v="1"/>
    <d v="1899-12-31T17:46:12"/>
    <x v="2"/>
    <s v="Non"/>
  </r>
  <r>
    <x v="964"/>
    <x v="12"/>
    <s v="CLI00021"/>
    <x v="0"/>
    <s v="MTX"/>
    <s v="16/04/19 09.36.52.0000"/>
    <s v="17/04/19 12.00.00.0000"/>
    <d v="2019-04-16T09:36:52"/>
    <d v="2019-04-17T12:00:00"/>
    <x v="5"/>
    <x v="2"/>
    <x v="0"/>
    <x v="0"/>
    <x v="1"/>
    <d v="1899-12-30T17:46:12"/>
    <x v="1"/>
    <s v="Non"/>
  </r>
  <r>
    <x v="24"/>
    <x v="18"/>
    <s v="CLI00049"/>
    <x v="7"/>
    <s v="MTX"/>
    <s v="16/04/19 09.36.52.0000"/>
    <s v="17/04/19 12.00.00.0000"/>
    <d v="2019-04-16T09:36:52"/>
    <d v="2019-04-17T12:00:00"/>
    <x v="5"/>
    <x v="2"/>
    <x v="3"/>
    <x v="4"/>
    <x v="1"/>
    <d v="1899-12-30T17:46:12"/>
    <x v="1"/>
    <s v="Non"/>
  </r>
  <r>
    <x v="576"/>
    <x v="12"/>
    <s v="CLI00021"/>
    <x v="0"/>
    <s v="MTX"/>
    <s v="16/04/19 09.36.59.0000"/>
    <s v="17/04/19 12.00.00.0000"/>
    <d v="2019-04-16T09:36:59"/>
    <d v="2019-04-17T12:00:00"/>
    <x v="5"/>
    <x v="2"/>
    <x v="0"/>
    <x v="0"/>
    <x v="1"/>
    <d v="1899-12-30T17:46:12"/>
    <x v="1"/>
    <s v="Non"/>
  </r>
  <r>
    <x v="1014"/>
    <x v="18"/>
    <s v="CLI00018"/>
    <x v="5"/>
    <s v="PEST"/>
    <s v="16/04/19 09.38.14.0000"/>
    <s v="23/04/19 12.00.00.0000"/>
    <d v="2019-04-16T09:38:14"/>
    <d v="2019-04-23T12:00:00"/>
    <x v="2"/>
    <x v="1"/>
    <x v="2"/>
    <x v="2"/>
    <x v="1"/>
    <d v="1900-01-05T17:46:12"/>
    <x v="3"/>
    <s v="Non"/>
  </r>
  <r>
    <x v="1133"/>
    <x v="18"/>
    <s v="CLI00018"/>
    <x v="5"/>
    <s v="MTX"/>
    <s v="16/04/19 09.39.05.0000"/>
    <s v="17/04/19 12.00.00.0000"/>
    <d v="2019-04-16T09:39:05"/>
    <d v="2019-04-17T12:00:00"/>
    <x v="5"/>
    <x v="2"/>
    <x v="2"/>
    <x v="2"/>
    <x v="1"/>
    <d v="1899-12-30T17:46:12"/>
    <x v="1"/>
    <s v="Non"/>
  </r>
  <r>
    <x v="386"/>
    <x v="18"/>
    <s v="CLI00009"/>
    <x v="8"/>
    <s v="MTX"/>
    <s v="16/04/19 09.41.07.0000"/>
    <s v="17/04/19 12.00.00.0000"/>
    <d v="2019-04-16T09:41:07"/>
    <d v="2019-04-17T12:00:00"/>
    <x v="5"/>
    <x v="2"/>
    <x v="3"/>
    <x v="4"/>
    <x v="1"/>
    <d v="1899-12-30T17:46:12"/>
    <x v="1"/>
    <s v="Non"/>
  </r>
  <r>
    <x v="1134"/>
    <x v="18"/>
    <s v="CLI00018"/>
    <x v="5"/>
    <s v="MTX"/>
    <s v="16/04/19 09.42.07.0000"/>
    <s v="17/04/19 12.00.00.0000"/>
    <d v="2019-04-16T09:42:07"/>
    <d v="2019-04-17T12:00:00"/>
    <x v="5"/>
    <x v="2"/>
    <x v="2"/>
    <x v="2"/>
    <x v="1"/>
    <d v="1899-12-30T17:46:12"/>
    <x v="1"/>
    <s v="Non"/>
  </r>
  <r>
    <x v="1135"/>
    <x v="18"/>
    <s v="CLI00049"/>
    <x v="7"/>
    <s v="PEST"/>
    <s v="16/04/19 09.44.32.0000"/>
    <s v="23/04/19 12.00.00.0000"/>
    <d v="2019-04-16T09:44:32"/>
    <d v="2019-04-23T12:00:00"/>
    <x v="2"/>
    <x v="1"/>
    <x v="3"/>
    <x v="4"/>
    <x v="1"/>
    <d v="1900-01-05T17:46:12"/>
    <x v="3"/>
    <s v="Non"/>
  </r>
  <r>
    <x v="199"/>
    <x v="9"/>
    <s v="CLI00021"/>
    <x v="0"/>
    <s v="NTR"/>
    <s v="16/04/19 09.44.38.0000"/>
    <s v="19/04/19 12.00.00.0000"/>
    <d v="2019-04-16T09:44:38"/>
    <d v="2019-04-19T12:00:00"/>
    <x v="3"/>
    <x v="0"/>
    <x v="0"/>
    <x v="0"/>
    <x v="1"/>
    <d v="1900-01-01T17:46:12"/>
    <x v="3"/>
    <s v="Non"/>
  </r>
  <r>
    <x v="664"/>
    <x v="18"/>
    <s v="CLI00009"/>
    <x v="8"/>
    <s v="MTX"/>
    <s v="16/04/19 09.44.49.0000"/>
    <s v="17/04/19 12.00.00.0000"/>
    <d v="2019-04-16T09:44:49"/>
    <d v="2019-04-17T12:00:00"/>
    <x v="5"/>
    <x v="2"/>
    <x v="3"/>
    <x v="4"/>
    <x v="1"/>
    <d v="1899-12-30T17:46:12"/>
    <x v="1"/>
    <s v="Non"/>
  </r>
  <r>
    <x v="1127"/>
    <x v="2"/>
    <s v="CLI00087"/>
    <x v="4"/>
    <s v="PLLT"/>
    <s v="16/04/19 09.45.13.0000"/>
    <s v="23/04/19 12.00.00.0000"/>
    <d v="2019-04-16T09:45:13"/>
    <d v="2019-04-23T12:00:00"/>
    <x v="1"/>
    <x v="1"/>
    <x v="2"/>
    <x v="3"/>
    <x v="1"/>
    <d v="1900-01-05T17:46:12"/>
    <x v="3"/>
    <s v="Non"/>
  </r>
  <r>
    <x v="329"/>
    <x v="3"/>
    <s v="CLI00010"/>
    <x v="2"/>
    <s v="MTX"/>
    <s v="16/04/19 09.47.35.0000"/>
    <s v="17/04/19 12.00.00.0000"/>
    <d v="2019-04-16T09:47:35"/>
    <d v="2019-04-17T12:00:00"/>
    <x v="5"/>
    <x v="2"/>
    <x v="1"/>
    <x v="1"/>
    <x v="1"/>
    <d v="1899-12-30T17:46:12"/>
    <x v="1"/>
    <s v="Non"/>
  </r>
  <r>
    <x v="507"/>
    <x v="12"/>
    <s v="CLI00021"/>
    <x v="0"/>
    <s v="SCR"/>
    <s v="16/04/19 09.48.32.0000"/>
    <s v="18/04/19 12.00.00.0000"/>
    <d v="2019-04-16T09:48:32"/>
    <d v="2019-04-18T12:00:00"/>
    <x v="7"/>
    <x v="0"/>
    <x v="0"/>
    <x v="0"/>
    <x v="1"/>
    <d v="1899-12-31T17:46:12"/>
    <x v="2"/>
    <s v="Non"/>
  </r>
  <r>
    <x v="80"/>
    <x v="18"/>
    <s v="CLI00049"/>
    <x v="7"/>
    <s v="MTX"/>
    <s v="16/04/19 09.48.54.0000"/>
    <s v="17/04/19 12.00.00.0000"/>
    <d v="2019-04-16T09:48:54"/>
    <d v="2019-04-17T12:00:00"/>
    <x v="5"/>
    <x v="2"/>
    <x v="3"/>
    <x v="4"/>
    <x v="1"/>
    <d v="1899-12-30T17:46:12"/>
    <x v="1"/>
    <s v="Non"/>
  </r>
  <r>
    <x v="1136"/>
    <x v="12"/>
    <s v="CLI00021"/>
    <x v="0"/>
    <s v="PEST"/>
    <s v="16/04/19 09.49.38.0000"/>
    <s v="23/04/19 12.00.00.0000"/>
    <d v="2019-04-16T09:49:38"/>
    <d v="2019-04-23T12:00:00"/>
    <x v="2"/>
    <x v="1"/>
    <x v="0"/>
    <x v="0"/>
    <x v="1"/>
    <d v="1900-01-05T17:46:12"/>
    <x v="3"/>
    <s v="Non"/>
  </r>
  <r>
    <x v="1079"/>
    <x v="18"/>
    <s v="CLI00049"/>
    <x v="7"/>
    <s v="MTX"/>
    <s v="16/04/19 09.53.15.0000"/>
    <s v="17/04/19 12.00.00.0000"/>
    <d v="2019-04-16T09:53:15"/>
    <d v="2019-04-17T12:00:00"/>
    <x v="5"/>
    <x v="2"/>
    <x v="3"/>
    <x v="4"/>
    <x v="1"/>
    <d v="1899-12-30T17:46:12"/>
    <x v="1"/>
    <s v="Non"/>
  </r>
  <r>
    <x v="1137"/>
    <x v="23"/>
    <s v="CLI00007"/>
    <x v="14"/>
    <s v="PLLT"/>
    <s v="16/04/19 09.53.21.0000"/>
    <s v="23/04/19 12.00.00.0000"/>
    <d v="2019-04-16T09:53:21"/>
    <d v="2019-04-23T12:00:00"/>
    <x v="1"/>
    <x v="1"/>
    <x v="2"/>
    <x v="3"/>
    <x v="1"/>
    <d v="1900-01-05T17:46:12"/>
    <x v="3"/>
    <s v="Non"/>
  </r>
  <r>
    <x v="926"/>
    <x v="18"/>
    <s v="CLI00018"/>
    <x v="5"/>
    <s v="MTX"/>
    <s v="16/04/19 09.53.47.0000"/>
    <s v="17/04/19 12.00.00.0000"/>
    <d v="2019-04-16T09:53:47"/>
    <d v="2019-04-17T12:00:00"/>
    <x v="5"/>
    <x v="2"/>
    <x v="2"/>
    <x v="2"/>
    <x v="1"/>
    <d v="1899-12-30T17:46:12"/>
    <x v="1"/>
    <s v="Non"/>
  </r>
  <r>
    <x v="645"/>
    <x v="3"/>
    <s v="CLI00020"/>
    <x v="6"/>
    <s v="PEST"/>
    <s v="16/04/19 09.54.48.0000"/>
    <s v="23/04/19 12.00.00.0000"/>
    <d v="2019-04-16T09:54:48"/>
    <d v="2019-04-23T12:00:00"/>
    <x v="2"/>
    <x v="1"/>
    <x v="2"/>
    <x v="2"/>
    <x v="1"/>
    <d v="1900-01-05T17:46:12"/>
    <x v="3"/>
    <s v="Non"/>
  </r>
  <r>
    <x v="1138"/>
    <x v="18"/>
    <s v="CLI00018"/>
    <x v="5"/>
    <s v="NTR"/>
    <s v="16/04/19 09.56.08.0000"/>
    <s v="19/04/19 12.00.00.0000"/>
    <d v="2019-04-16T09:56:08"/>
    <d v="2019-04-19T12:00:00"/>
    <x v="3"/>
    <x v="0"/>
    <x v="2"/>
    <x v="2"/>
    <x v="1"/>
    <d v="1900-01-01T17:46:12"/>
    <x v="3"/>
    <s v="Non"/>
  </r>
  <r>
    <x v="223"/>
    <x v="3"/>
    <s v="CLI00021"/>
    <x v="0"/>
    <s v="MTX"/>
    <s v="16/04/19 09.56.21.0000"/>
    <s v="17/04/19 12.00.00.0000"/>
    <d v="2019-04-16T09:56:21"/>
    <d v="2019-04-17T12:00:00"/>
    <x v="5"/>
    <x v="2"/>
    <x v="0"/>
    <x v="0"/>
    <x v="1"/>
    <d v="1899-12-30T17:46:12"/>
    <x v="1"/>
    <s v="Non"/>
  </r>
  <r>
    <x v="957"/>
    <x v="3"/>
    <s v="CLI00021"/>
    <x v="0"/>
    <s v="NTR"/>
    <s v="16/04/19 09.56.36.0000"/>
    <s v="19/04/19 12.00.00.0000"/>
    <d v="2019-04-16T09:56:36"/>
    <d v="2019-04-19T12:00:00"/>
    <x v="3"/>
    <x v="0"/>
    <x v="0"/>
    <x v="0"/>
    <x v="1"/>
    <d v="1900-01-01T17:46:12"/>
    <x v="3"/>
    <s v="Non"/>
  </r>
  <r>
    <x v="73"/>
    <x v="12"/>
    <s v="CLI00021"/>
    <x v="0"/>
    <s v="MTX"/>
    <s v="16/04/19 09.59.35.0000"/>
    <s v="17/04/19 12.00.00.0000"/>
    <d v="2019-04-16T09:59:35"/>
    <d v="2019-04-17T12:00:00"/>
    <x v="5"/>
    <x v="2"/>
    <x v="0"/>
    <x v="0"/>
    <x v="1"/>
    <d v="1899-12-30T17:46:12"/>
    <x v="1"/>
    <s v="Non"/>
  </r>
  <r>
    <x v="771"/>
    <x v="2"/>
    <s v="CLI00021"/>
    <x v="0"/>
    <s v="SCR"/>
    <s v="16/04/19 10.02.36.0000"/>
    <s v="18/04/19 12.00.00.0000"/>
    <d v="2019-04-16T10:02:36"/>
    <d v="2019-04-18T12:00:00"/>
    <x v="7"/>
    <x v="0"/>
    <x v="0"/>
    <x v="0"/>
    <x v="1"/>
    <d v="1899-12-31T17:46:12"/>
    <x v="2"/>
    <s v="Non"/>
  </r>
  <r>
    <x v="165"/>
    <x v="18"/>
    <s v="CLI00018"/>
    <x v="5"/>
    <s v="SCR"/>
    <s v="16/04/19 10.04.10.0000"/>
    <s v="18/04/19 12.00.00.0000"/>
    <d v="2019-04-16T10:04:10"/>
    <d v="2019-04-18T12:00:00"/>
    <x v="7"/>
    <x v="0"/>
    <x v="2"/>
    <x v="2"/>
    <x v="1"/>
    <d v="1899-12-31T17:46:12"/>
    <x v="2"/>
    <s v="Non"/>
  </r>
  <r>
    <x v="1139"/>
    <x v="18"/>
    <s v="CLI00018"/>
    <x v="5"/>
    <s v="MTX"/>
    <s v="16/04/19 10.04.31.0000"/>
    <s v="17/04/19 12.00.00.0000"/>
    <d v="2019-04-16T10:04:31"/>
    <d v="2019-04-17T12:00:00"/>
    <x v="5"/>
    <x v="2"/>
    <x v="2"/>
    <x v="2"/>
    <x v="1"/>
    <d v="1899-12-30T17:46:12"/>
    <x v="1"/>
    <s v="Non"/>
  </r>
  <r>
    <x v="1105"/>
    <x v="23"/>
    <s v="CLI00007"/>
    <x v="14"/>
    <s v="MTX"/>
    <s v="16/04/19 10.05.22.0000"/>
    <s v="17/04/19 12.00.00.0000"/>
    <d v="2019-04-16T10:05:22"/>
    <d v="2019-04-17T12:00:00"/>
    <x v="5"/>
    <x v="2"/>
    <x v="2"/>
    <x v="3"/>
    <x v="1"/>
    <d v="1899-12-30T17:46:12"/>
    <x v="1"/>
    <s v="Non"/>
  </r>
  <r>
    <x v="819"/>
    <x v="3"/>
    <s v="CLI00087"/>
    <x v="4"/>
    <s v="MTX"/>
    <s v="16/04/19 10.05.57.0000"/>
    <s v="17/04/19 12.00.00.0000"/>
    <d v="2019-04-16T10:05:57"/>
    <d v="2019-04-17T12:00:00"/>
    <x v="5"/>
    <x v="2"/>
    <x v="2"/>
    <x v="3"/>
    <x v="1"/>
    <d v="1899-12-30T17:46:12"/>
    <x v="1"/>
    <s v="Non"/>
  </r>
  <r>
    <x v="801"/>
    <x v="3"/>
    <s v="CLI00079"/>
    <x v="3"/>
    <s v="MTX"/>
    <s v="16/04/19 10.06.16.0000"/>
    <s v="17/04/19 12.00.00.0000"/>
    <d v="2019-04-16T10:06:16"/>
    <d v="2019-04-17T12:00:00"/>
    <x v="5"/>
    <x v="2"/>
    <x v="2"/>
    <x v="2"/>
    <x v="1"/>
    <d v="1899-12-30T17:46:12"/>
    <x v="1"/>
    <s v="Non"/>
  </r>
  <r>
    <x v="1102"/>
    <x v="12"/>
    <s v="CLI00021"/>
    <x v="0"/>
    <s v="PEST"/>
    <s v="16/04/19 10.07.52.0000"/>
    <s v="23/04/19 12.00.00.0000"/>
    <d v="2019-04-16T10:07:52"/>
    <d v="2019-04-23T12:00:00"/>
    <x v="2"/>
    <x v="1"/>
    <x v="0"/>
    <x v="0"/>
    <x v="1"/>
    <d v="1900-01-05T17:46:12"/>
    <x v="3"/>
    <s v="Non"/>
  </r>
  <r>
    <x v="401"/>
    <x v="3"/>
    <s v="CLI00083"/>
    <x v="11"/>
    <s v="MTX"/>
    <s v="16/04/19 10.07.56.0000"/>
    <s v="17/04/19 12.00.00.0000"/>
    <d v="2019-04-16T10:07:56"/>
    <d v="2019-04-17T12:00:00"/>
    <x v="5"/>
    <x v="2"/>
    <x v="2"/>
    <x v="2"/>
    <x v="1"/>
    <d v="1899-12-30T17:46:12"/>
    <x v="1"/>
    <s v="Non"/>
  </r>
  <r>
    <x v="1140"/>
    <x v="18"/>
    <s v="CLI00009"/>
    <x v="8"/>
    <s v="MTX"/>
    <s v="16/04/19 10.08.50.0000"/>
    <s v="17/04/19 12.00.00.0000"/>
    <d v="2019-04-16T10:08:50"/>
    <d v="2019-04-17T12:00:00"/>
    <x v="5"/>
    <x v="2"/>
    <x v="3"/>
    <x v="4"/>
    <x v="1"/>
    <d v="1899-12-30T17:46:12"/>
    <x v="1"/>
    <s v="Non"/>
  </r>
  <r>
    <x v="51"/>
    <x v="12"/>
    <s v="CLI00021"/>
    <x v="0"/>
    <s v="SCR"/>
    <s v="16/04/19 10.09.33.0000"/>
    <s v="18/04/19 12.00.00.0000"/>
    <d v="2019-04-16T10:09:33"/>
    <d v="2019-04-18T12:00:00"/>
    <x v="7"/>
    <x v="0"/>
    <x v="0"/>
    <x v="0"/>
    <x v="1"/>
    <d v="1899-12-31T17:46:12"/>
    <x v="2"/>
    <s v="Non"/>
  </r>
  <r>
    <x v="1078"/>
    <x v="12"/>
    <s v="CLI00021"/>
    <x v="0"/>
    <s v="NTR"/>
    <s v="16/04/19 10.10.06.0000"/>
    <s v="19/04/19 12.00.00.0000"/>
    <d v="2019-04-16T10:10:06"/>
    <d v="2019-04-19T12:00:00"/>
    <x v="3"/>
    <x v="0"/>
    <x v="0"/>
    <x v="0"/>
    <x v="1"/>
    <d v="1900-01-01T17:46:12"/>
    <x v="3"/>
    <s v="Non"/>
  </r>
  <r>
    <x v="36"/>
    <x v="3"/>
    <s v="CLI00021"/>
    <x v="0"/>
    <s v="MTX"/>
    <s v="16/04/19 10.13.19.0000"/>
    <s v="17/04/19 12.00.00.0000"/>
    <d v="2019-04-16T10:13:19"/>
    <d v="2019-04-17T12:00:00"/>
    <x v="5"/>
    <x v="2"/>
    <x v="0"/>
    <x v="0"/>
    <x v="1"/>
    <d v="1899-12-30T17:46:12"/>
    <x v="1"/>
    <s v="Non"/>
  </r>
  <r>
    <x v="593"/>
    <x v="4"/>
    <s v="CLI00079"/>
    <x v="3"/>
    <s v="MTX"/>
    <s v="16/04/19 10.13.37.0000"/>
    <s v="17/04/19 12.00.00.0000"/>
    <d v="2019-04-16T10:13:37"/>
    <d v="2019-04-17T12:00:00"/>
    <x v="5"/>
    <x v="2"/>
    <x v="2"/>
    <x v="2"/>
    <x v="1"/>
    <d v="1899-12-30T17:46:12"/>
    <x v="1"/>
    <s v="Non"/>
  </r>
  <r>
    <x v="1141"/>
    <x v="18"/>
    <s v="CLI00040"/>
    <x v="9"/>
    <s v="BACT"/>
    <s v="16/04/19 10.14.58.0000"/>
    <s v="18/04/19 12.00.00.0000"/>
    <d v="2019-04-16T10:14:58"/>
    <d v="2019-04-18T12:00:00"/>
    <x v="6"/>
    <x v="3"/>
    <x v="3"/>
    <x v="5"/>
    <x v="1"/>
    <d v="1899-12-31T17:46:12"/>
    <x v="2"/>
    <s v="Non"/>
  </r>
  <r>
    <x v="211"/>
    <x v="2"/>
    <s v="CLI00021"/>
    <x v="0"/>
    <s v="PEST"/>
    <s v="16/04/19 10.15.35.0000"/>
    <s v="23/04/19 12.00.00.0000"/>
    <d v="2019-04-16T10:15:35"/>
    <d v="2019-04-23T12:00:00"/>
    <x v="2"/>
    <x v="1"/>
    <x v="0"/>
    <x v="0"/>
    <x v="1"/>
    <d v="1900-01-05T17:46:12"/>
    <x v="3"/>
    <s v="Non"/>
  </r>
  <r>
    <x v="1090"/>
    <x v="20"/>
    <s v="CLI00009"/>
    <x v="8"/>
    <s v="MTX"/>
    <s v="16/04/19 10.15.57.0000"/>
    <s v="17/04/19 12.00.00.0000"/>
    <d v="2019-04-16T10:15:57"/>
    <d v="2019-04-17T12:00:00"/>
    <x v="5"/>
    <x v="2"/>
    <x v="3"/>
    <x v="4"/>
    <x v="1"/>
    <d v="1899-12-30T17:46:12"/>
    <x v="1"/>
    <s v="Non"/>
  </r>
  <r>
    <x v="178"/>
    <x v="18"/>
    <s v="CLI00009"/>
    <x v="8"/>
    <s v="MTX"/>
    <s v="16/04/19 10.16.01.0000"/>
    <s v="17/04/19 12.00.00.0000"/>
    <d v="2019-04-16T10:16:01"/>
    <d v="2019-04-17T12:00:00"/>
    <x v="5"/>
    <x v="2"/>
    <x v="3"/>
    <x v="4"/>
    <x v="1"/>
    <d v="1899-12-30T17:46:12"/>
    <x v="1"/>
    <s v="Non"/>
  </r>
  <r>
    <x v="1142"/>
    <x v="23"/>
    <s v="CLI00009"/>
    <x v="8"/>
    <s v="MTX"/>
    <s v="16/04/19 10.16.16.0000"/>
    <s v="17/04/19 12.00.00.0000"/>
    <d v="2019-04-16T10:16:16"/>
    <d v="2019-04-17T12:00:00"/>
    <x v="5"/>
    <x v="2"/>
    <x v="3"/>
    <x v="4"/>
    <x v="1"/>
    <d v="1899-12-30T17:46:12"/>
    <x v="1"/>
    <s v="Non"/>
  </r>
  <r>
    <x v="1143"/>
    <x v="18"/>
    <s v="CLI00018"/>
    <x v="5"/>
    <s v="SCR"/>
    <s v="16/04/19 10.17.06.0000"/>
    <s v="18/04/19 12.00.00.0000"/>
    <d v="2019-04-16T10:17:06"/>
    <d v="2019-04-18T12:00:00"/>
    <x v="7"/>
    <x v="0"/>
    <x v="2"/>
    <x v="2"/>
    <x v="1"/>
    <d v="1899-12-31T17:46:12"/>
    <x v="2"/>
    <s v="Non"/>
  </r>
  <r>
    <x v="1082"/>
    <x v="3"/>
    <s v="CLI00010"/>
    <x v="2"/>
    <s v="MTX"/>
    <s v="16/04/19 10.17.40.0000"/>
    <s v="17/04/19 12.00.00.0000"/>
    <d v="2019-04-16T10:17:40"/>
    <d v="2019-04-17T12:00:00"/>
    <x v="5"/>
    <x v="2"/>
    <x v="1"/>
    <x v="1"/>
    <x v="1"/>
    <d v="1899-12-30T17:46:12"/>
    <x v="1"/>
    <s v="Non"/>
  </r>
  <r>
    <x v="757"/>
    <x v="18"/>
    <s v="CLI00018"/>
    <x v="5"/>
    <s v="SCR"/>
    <s v="16/04/19 10.18.26.0000"/>
    <s v="18/04/19 12.00.00.0000"/>
    <d v="2019-04-16T10:18:26"/>
    <d v="2019-04-18T12:00:00"/>
    <x v="7"/>
    <x v="0"/>
    <x v="2"/>
    <x v="2"/>
    <x v="1"/>
    <d v="1899-12-31T17:46:12"/>
    <x v="2"/>
    <s v="Non"/>
  </r>
  <r>
    <x v="1071"/>
    <x v="12"/>
    <s v="CLI00021"/>
    <x v="0"/>
    <s v="SCR"/>
    <s v="16/04/19 10.19.30.0000"/>
    <s v="18/04/19 12.00.00.0000"/>
    <d v="2019-04-16T10:19:30"/>
    <d v="2019-04-18T12:00:00"/>
    <x v="7"/>
    <x v="0"/>
    <x v="0"/>
    <x v="0"/>
    <x v="1"/>
    <d v="1899-12-31T17:46:12"/>
    <x v="2"/>
    <s v="Non"/>
  </r>
  <r>
    <x v="1144"/>
    <x v="18"/>
    <s v="CLI00018"/>
    <x v="5"/>
    <s v="SCR"/>
    <s v="16/04/19 10.20.55.0000"/>
    <s v="18/04/19 12.00.00.0000"/>
    <d v="2019-04-16T10:20:55"/>
    <d v="2019-04-18T12:00:00"/>
    <x v="7"/>
    <x v="0"/>
    <x v="2"/>
    <x v="2"/>
    <x v="1"/>
    <d v="1899-12-31T17:46:12"/>
    <x v="2"/>
    <s v="Non"/>
  </r>
  <r>
    <x v="177"/>
    <x v="12"/>
    <s v="CLI00087"/>
    <x v="4"/>
    <s v="MTX"/>
    <s v="16/04/19 10.20.57.0000"/>
    <s v="17/04/19 12.00.00.0000"/>
    <d v="2019-04-16T10:20:57"/>
    <d v="2019-04-17T12:00:00"/>
    <x v="5"/>
    <x v="2"/>
    <x v="2"/>
    <x v="3"/>
    <x v="1"/>
    <d v="1899-12-30T17:46:12"/>
    <x v="1"/>
    <s v="Non"/>
  </r>
  <r>
    <x v="406"/>
    <x v="3"/>
    <s v="CLI00043"/>
    <x v="1"/>
    <s v="SCR"/>
    <s v="16/04/19 10.21.28.0000"/>
    <s v="18/04/19 12.00.00.0000"/>
    <d v="2019-04-16T10:21:28"/>
    <d v="2019-04-18T12:00:00"/>
    <x v="7"/>
    <x v="0"/>
    <x v="0"/>
    <x v="0"/>
    <x v="1"/>
    <d v="1899-12-31T17:46:12"/>
    <x v="2"/>
    <s v="Non"/>
  </r>
  <r>
    <x v="762"/>
    <x v="18"/>
    <s v="CLI00009"/>
    <x v="8"/>
    <s v="MTX"/>
    <s v="16/04/19 10.21.51.0000"/>
    <s v="17/04/19 12.00.00.0000"/>
    <d v="2019-04-16T10:21:51"/>
    <d v="2019-04-17T12:00:00"/>
    <x v="5"/>
    <x v="2"/>
    <x v="3"/>
    <x v="4"/>
    <x v="1"/>
    <d v="1899-12-30T17:46:12"/>
    <x v="1"/>
    <s v="Non"/>
  </r>
  <r>
    <x v="657"/>
    <x v="18"/>
    <s v="CLI00018"/>
    <x v="5"/>
    <s v="SCR"/>
    <s v="16/04/19 10.23.30.0000"/>
    <s v="18/04/19 12.00.00.0000"/>
    <d v="2019-04-16T10:23:30"/>
    <d v="2019-04-18T12:00:00"/>
    <x v="7"/>
    <x v="0"/>
    <x v="2"/>
    <x v="2"/>
    <x v="1"/>
    <d v="1899-12-31T17:46:12"/>
    <x v="2"/>
    <s v="Non"/>
  </r>
  <r>
    <x v="1145"/>
    <x v="18"/>
    <s v="CLI00040"/>
    <x v="9"/>
    <s v="MTX"/>
    <s v="16/04/19 10.24.57.0000"/>
    <s v="17/04/19 12.00.00.0000"/>
    <d v="2019-04-16T10:24:57"/>
    <d v="2019-04-17T12:00:00"/>
    <x v="5"/>
    <x v="2"/>
    <x v="3"/>
    <x v="5"/>
    <x v="1"/>
    <d v="1899-12-30T17:46:12"/>
    <x v="1"/>
    <s v="Non"/>
  </r>
  <r>
    <x v="879"/>
    <x v="18"/>
    <s v="CLI00018"/>
    <x v="5"/>
    <s v="MTX"/>
    <s v="16/04/19 10.26.29.0000"/>
    <s v="17/04/19 12.00.00.0000"/>
    <d v="2019-04-16T10:26:29"/>
    <d v="2019-04-17T12:00:00"/>
    <x v="5"/>
    <x v="2"/>
    <x v="2"/>
    <x v="2"/>
    <x v="1"/>
    <d v="1899-12-30T17:46:12"/>
    <x v="1"/>
    <s v="Non"/>
  </r>
  <r>
    <x v="1060"/>
    <x v="18"/>
    <s v="CLI00018"/>
    <x v="5"/>
    <s v="OGM"/>
    <s v="16/04/19 10.27.21.0000"/>
    <s v="25/04/19 12.00.00.0000"/>
    <d v="2019-04-16T10:27:21"/>
    <d v="2019-04-25T12:00:00"/>
    <x v="0"/>
    <x v="0"/>
    <x v="2"/>
    <x v="2"/>
    <x v="1"/>
    <d v="1900-01-07T17:46:12"/>
    <x v="3"/>
    <s v="Non"/>
  </r>
  <r>
    <x v="1146"/>
    <x v="23"/>
    <s v="CLI00091"/>
    <x v="10"/>
    <s v="PEST"/>
    <s v="16/04/19 10.27.31.0000"/>
    <s v="23/04/19 12.00.00.0000"/>
    <d v="2019-04-16T10:27:31"/>
    <d v="2019-04-23T12:00:00"/>
    <x v="2"/>
    <x v="1"/>
    <x v="3"/>
    <x v="5"/>
    <x v="1"/>
    <d v="1900-01-05T17:46:12"/>
    <x v="3"/>
    <s v="Non"/>
  </r>
  <r>
    <x v="1044"/>
    <x v="18"/>
    <s v="CLI00040"/>
    <x v="9"/>
    <s v="MTX"/>
    <s v="16/04/19 10.27.55.0000"/>
    <s v="17/04/19 12.00.00.0000"/>
    <d v="2019-04-16T10:27:55"/>
    <d v="2019-04-17T12:00:00"/>
    <x v="5"/>
    <x v="2"/>
    <x v="3"/>
    <x v="5"/>
    <x v="1"/>
    <d v="1899-12-30T17:46:12"/>
    <x v="1"/>
    <s v="Non"/>
  </r>
  <r>
    <x v="1114"/>
    <x v="16"/>
    <s v="CLI00091"/>
    <x v="10"/>
    <s v="NTR"/>
    <s v="16/04/19 10.28.42.0000"/>
    <s v="19/04/19 12.00.00.0000"/>
    <d v="2019-04-16T10:28:42"/>
    <d v="2019-04-19T12:00:00"/>
    <x v="3"/>
    <x v="0"/>
    <x v="3"/>
    <x v="5"/>
    <x v="1"/>
    <d v="1900-01-01T17:46:12"/>
    <x v="3"/>
    <s v="Non"/>
  </r>
  <r>
    <x v="1147"/>
    <x v="18"/>
    <s v="CLI00018"/>
    <x v="5"/>
    <s v="SCR"/>
    <s v="16/04/19 10.30.17.0000"/>
    <s v="18/04/19 12.00.00.0000"/>
    <d v="2019-04-16T10:30:17"/>
    <d v="2019-04-18T12:00:00"/>
    <x v="7"/>
    <x v="0"/>
    <x v="2"/>
    <x v="2"/>
    <x v="1"/>
    <d v="1899-12-31T17:46:12"/>
    <x v="2"/>
    <s v="Non"/>
  </r>
  <r>
    <x v="1148"/>
    <x v="3"/>
    <s v="CLI00021"/>
    <x v="0"/>
    <s v="MTX"/>
    <s v="16/04/19 10.32.04.0000"/>
    <s v="17/04/19 12.00.00.0000"/>
    <d v="2019-04-16T10:32:04"/>
    <d v="2019-04-17T12:00:00"/>
    <x v="5"/>
    <x v="2"/>
    <x v="0"/>
    <x v="0"/>
    <x v="1"/>
    <d v="1899-12-30T17:46:12"/>
    <x v="1"/>
    <s v="Non"/>
  </r>
  <r>
    <x v="627"/>
    <x v="18"/>
    <s v="CLI00018"/>
    <x v="5"/>
    <s v="PEST"/>
    <s v="16/04/19 10.33.58.0000"/>
    <s v="23/04/19 12.00.00.0000"/>
    <d v="2019-04-16T10:33:58"/>
    <d v="2019-04-23T12:00:00"/>
    <x v="2"/>
    <x v="1"/>
    <x v="2"/>
    <x v="2"/>
    <x v="1"/>
    <d v="1900-01-05T17:46:12"/>
    <x v="3"/>
    <s v="Non"/>
  </r>
  <r>
    <x v="608"/>
    <x v="18"/>
    <s v="CLI00040"/>
    <x v="9"/>
    <s v="OGM"/>
    <s v="16/04/19 10.35.39.0000"/>
    <s v="25/04/19 12.00.00.0000"/>
    <d v="2019-04-16T10:35:39"/>
    <d v="2019-04-25T12:00:00"/>
    <x v="0"/>
    <x v="0"/>
    <x v="3"/>
    <x v="5"/>
    <x v="1"/>
    <d v="1900-01-07T17:46:12"/>
    <x v="3"/>
    <s v="Non"/>
  </r>
  <r>
    <x v="1149"/>
    <x v="18"/>
    <s v="CLI00049"/>
    <x v="7"/>
    <s v="OGM"/>
    <s v="16/04/19 10.35.56.0000"/>
    <s v="25/04/19 12.00.00.0000"/>
    <d v="2019-04-16T10:35:56"/>
    <d v="2019-04-25T12:00:00"/>
    <x v="0"/>
    <x v="0"/>
    <x v="3"/>
    <x v="4"/>
    <x v="1"/>
    <d v="1900-01-07T17:46:12"/>
    <x v="3"/>
    <s v="Non"/>
  </r>
  <r>
    <x v="620"/>
    <x v="18"/>
    <s v="CLI00018"/>
    <x v="5"/>
    <s v="MTX"/>
    <s v="16/04/19 10.37.22.0000"/>
    <s v="17/04/19 12.00.00.0000"/>
    <d v="2019-04-16T10:37:22"/>
    <d v="2019-04-17T12:00:00"/>
    <x v="5"/>
    <x v="2"/>
    <x v="2"/>
    <x v="2"/>
    <x v="1"/>
    <d v="1899-12-30T17:46:12"/>
    <x v="1"/>
    <s v="Non"/>
  </r>
  <r>
    <x v="76"/>
    <x v="3"/>
    <s v="CLI00021"/>
    <x v="0"/>
    <s v="MTX"/>
    <s v="16/04/19 10.38.00.0000"/>
    <s v="17/04/19 12.00.00.0000"/>
    <d v="2019-04-16T10:38:00"/>
    <d v="2019-04-17T12:00:00"/>
    <x v="5"/>
    <x v="2"/>
    <x v="0"/>
    <x v="0"/>
    <x v="1"/>
    <d v="1899-12-30T17:46:12"/>
    <x v="1"/>
    <s v="Non"/>
  </r>
  <r>
    <x v="41"/>
    <x v="7"/>
    <s v="CLI00021"/>
    <x v="0"/>
    <s v="MTX"/>
    <s v="16/04/19 10.39.01.0000"/>
    <s v="17/04/19 12.00.00.0000"/>
    <d v="2019-04-16T10:39:01"/>
    <d v="2019-04-17T12:00:00"/>
    <x v="5"/>
    <x v="2"/>
    <x v="0"/>
    <x v="0"/>
    <x v="1"/>
    <d v="1899-12-30T17:46:12"/>
    <x v="1"/>
    <s v="Non"/>
  </r>
  <r>
    <x v="642"/>
    <x v="3"/>
    <s v="CLI00043"/>
    <x v="1"/>
    <s v="NTR"/>
    <s v="16/04/19 10.39.09.0000"/>
    <s v="19/04/19 12.00.00.0000"/>
    <d v="2019-04-16T10:39:09"/>
    <d v="2019-04-19T12:00:00"/>
    <x v="3"/>
    <x v="0"/>
    <x v="0"/>
    <x v="0"/>
    <x v="1"/>
    <d v="1900-01-01T17:46:12"/>
    <x v="3"/>
    <s v="Non"/>
  </r>
  <r>
    <x v="874"/>
    <x v="18"/>
    <s v="CLI00009"/>
    <x v="8"/>
    <s v="MTX"/>
    <s v="16/04/19 10.39.33.0000"/>
    <s v="17/04/19 12.00.00.0000"/>
    <d v="2019-04-16T10:39:33"/>
    <d v="2019-04-17T12:00:00"/>
    <x v="5"/>
    <x v="2"/>
    <x v="3"/>
    <x v="4"/>
    <x v="1"/>
    <d v="1899-12-30T17:46:12"/>
    <x v="1"/>
    <s v="Non"/>
  </r>
  <r>
    <x v="1118"/>
    <x v="3"/>
    <s v="CLI00087"/>
    <x v="4"/>
    <s v="BACT"/>
    <s v="16/04/19 10.39.50.0000"/>
    <s v="18/04/19 12.00.00.0000"/>
    <d v="2019-04-16T10:39:50"/>
    <d v="2019-04-18T12:00:00"/>
    <x v="6"/>
    <x v="3"/>
    <x v="2"/>
    <x v="3"/>
    <x v="1"/>
    <d v="1899-12-31T17:46:12"/>
    <x v="2"/>
    <s v="Non"/>
  </r>
  <r>
    <x v="1150"/>
    <x v="18"/>
    <s v="CLI00018"/>
    <x v="5"/>
    <s v="SCR"/>
    <s v="16/04/19 10.41.39.0000"/>
    <s v="18/04/19 12.00.00.0000"/>
    <d v="2019-04-16T10:41:39"/>
    <d v="2019-04-18T12:00:00"/>
    <x v="7"/>
    <x v="0"/>
    <x v="2"/>
    <x v="2"/>
    <x v="1"/>
    <d v="1899-12-31T17:46:12"/>
    <x v="2"/>
    <s v="Non"/>
  </r>
  <r>
    <x v="228"/>
    <x v="18"/>
    <s v="CLI00018"/>
    <x v="5"/>
    <s v="NTR"/>
    <s v="16/04/19 10.42.15.0000"/>
    <s v="19/04/19 12.00.00.0000"/>
    <d v="2019-04-16T10:42:15"/>
    <d v="2019-04-19T12:00:00"/>
    <x v="3"/>
    <x v="0"/>
    <x v="2"/>
    <x v="2"/>
    <x v="1"/>
    <d v="1900-01-01T17:46:12"/>
    <x v="3"/>
    <s v="Non"/>
  </r>
  <r>
    <x v="222"/>
    <x v="12"/>
    <s v="CLI00021"/>
    <x v="0"/>
    <s v="MTX"/>
    <s v="16/04/19 10.42.30.0000"/>
    <s v="17/04/19 12.00.00.0000"/>
    <d v="2019-04-16T10:42:30"/>
    <d v="2019-04-17T12:00:00"/>
    <x v="5"/>
    <x v="2"/>
    <x v="0"/>
    <x v="0"/>
    <x v="1"/>
    <d v="1899-12-30T17:46:12"/>
    <x v="1"/>
    <s v="Non"/>
  </r>
  <r>
    <x v="1151"/>
    <x v="3"/>
    <s v="CLI00049"/>
    <x v="7"/>
    <s v="MTX"/>
    <s v="16/04/19 10.42.44.0000"/>
    <s v="17/04/19 12.00.00.0000"/>
    <d v="2019-04-16T10:42:44"/>
    <d v="2019-04-17T12:00:00"/>
    <x v="5"/>
    <x v="2"/>
    <x v="3"/>
    <x v="4"/>
    <x v="1"/>
    <d v="1899-12-30T17:46:12"/>
    <x v="1"/>
    <s v="Non"/>
  </r>
  <r>
    <x v="596"/>
    <x v="23"/>
    <s v="CLI00007"/>
    <x v="14"/>
    <s v="BACT"/>
    <s v="16/04/19 10.42.47.0000"/>
    <s v="18/04/19 12.00.00.0000"/>
    <d v="2019-04-16T10:42:47"/>
    <d v="2019-04-18T12:00:00"/>
    <x v="6"/>
    <x v="3"/>
    <x v="2"/>
    <x v="3"/>
    <x v="1"/>
    <d v="1899-12-31T17:46:12"/>
    <x v="2"/>
    <s v="Non"/>
  </r>
  <r>
    <x v="252"/>
    <x v="3"/>
    <s v="CLI00079"/>
    <x v="3"/>
    <s v="BACT"/>
    <s v="16/04/19 10.44.26.0000"/>
    <s v="18/04/19 12.00.00.0000"/>
    <d v="2019-04-16T10:44:26"/>
    <d v="2019-04-18T12:00:00"/>
    <x v="6"/>
    <x v="3"/>
    <x v="2"/>
    <x v="2"/>
    <x v="1"/>
    <d v="1899-12-31T17:46:12"/>
    <x v="2"/>
    <s v="Non"/>
  </r>
  <r>
    <x v="1016"/>
    <x v="18"/>
    <s v="CLI00018"/>
    <x v="5"/>
    <s v="MTX"/>
    <s v="16/04/19 10.45.50.0000"/>
    <s v="17/04/19 12.00.00.0000"/>
    <d v="2019-04-16T10:45:50"/>
    <d v="2019-04-17T12:00:00"/>
    <x v="5"/>
    <x v="2"/>
    <x v="2"/>
    <x v="2"/>
    <x v="1"/>
    <d v="1899-12-30T17:46:12"/>
    <x v="1"/>
    <s v="Non"/>
  </r>
  <r>
    <x v="1152"/>
    <x v="3"/>
    <s v="CLI00043"/>
    <x v="1"/>
    <s v="MTX"/>
    <s v="16/04/19 10.47.58.0000"/>
    <s v="17/04/19 12.00.00.0000"/>
    <d v="2019-04-16T10:47:58"/>
    <d v="2019-04-17T12:00:00"/>
    <x v="5"/>
    <x v="2"/>
    <x v="0"/>
    <x v="0"/>
    <x v="1"/>
    <d v="1899-12-30T17:46:12"/>
    <x v="1"/>
    <s v="Non"/>
  </r>
  <r>
    <x v="525"/>
    <x v="3"/>
    <s v="CLI00079"/>
    <x v="3"/>
    <s v="PLLT"/>
    <s v="16/04/19 10.51.16.0000"/>
    <s v="23/04/19 12.00.00.0000"/>
    <d v="2019-04-16T10:51:16"/>
    <d v="2019-04-23T12:00:00"/>
    <x v="1"/>
    <x v="1"/>
    <x v="2"/>
    <x v="2"/>
    <x v="1"/>
    <d v="1900-01-05T17:46:12"/>
    <x v="3"/>
    <s v="Non"/>
  </r>
  <r>
    <x v="800"/>
    <x v="3"/>
    <s v="CLI00087"/>
    <x v="4"/>
    <s v="MTX"/>
    <s v="16/04/19 10.52.16.0000"/>
    <s v="17/04/19 12.00.00.0000"/>
    <d v="2019-04-16T10:52:16"/>
    <d v="2019-04-17T12:00:00"/>
    <x v="5"/>
    <x v="2"/>
    <x v="2"/>
    <x v="3"/>
    <x v="1"/>
    <d v="1899-12-30T17:46:12"/>
    <x v="1"/>
    <s v="Non"/>
  </r>
  <r>
    <x v="496"/>
    <x v="3"/>
    <s v="CLI00021"/>
    <x v="0"/>
    <s v="MTX"/>
    <s v="16/04/19 10.53.17.0000"/>
    <s v="17/04/19 12.00.00.0000"/>
    <d v="2019-04-16T10:53:17"/>
    <d v="2019-04-17T12:00:00"/>
    <x v="5"/>
    <x v="2"/>
    <x v="0"/>
    <x v="0"/>
    <x v="1"/>
    <d v="1899-12-30T17:46:12"/>
    <x v="1"/>
    <s v="Non"/>
  </r>
  <r>
    <x v="1153"/>
    <x v="23"/>
    <s v="CLI00007"/>
    <x v="14"/>
    <s v="NTR"/>
    <s v="16/04/19 10.54.32.0000"/>
    <s v="19/04/19 12.00.00.0000"/>
    <d v="2019-04-16T10:54:32"/>
    <d v="2019-04-19T12:00:00"/>
    <x v="3"/>
    <x v="0"/>
    <x v="2"/>
    <x v="3"/>
    <x v="1"/>
    <d v="1900-01-01T17:46:12"/>
    <x v="3"/>
    <s v="Non"/>
  </r>
  <r>
    <x v="673"/>
    <x v="18"/>
    <s v="CLI00034"/>
    <x v="13"/>
    <s v="NTR"/>
    <s v="16/04/19 10.54.35.0000"/>
    <s v="19/04/19 12.00.00.0000"/>
    <d v="2019-04-16T10:54:35"/>
    <d v="2019-04-19T12:00:00"/>
    <x v="3"/>
    <x v="0"/>
    <x v="3"/>
    <x v="4"/>
    <x v="1"/>
    <d v="1900-01-01T17:46:12"/>
    <x v="3"/>
    <s v="Non"/>
  </r>
  <r>
    <x v="775"/>
    <x v="3"/>
    <s v="CLI00021"/>
    <x v="0"/>
    <s v="MTX"/>
    <s v="16/04/19 10.54.41.0000"/>
    <s v="17/04/19 12.00.00.0000"/>
    <d v="2019-04-16T10:54:41"/>
    <d v="2019-04-17T12:00:00"/>
    <x v="5"/>
    <x v="2"/>
    <x v="0"/>
    <x v="0"/>
    <x v="1"/>
    <d v="1899-12-30T17:46:12"/>
    <x v="1"/>
    <s v="Non"/>
  </r>
  <r>
    <x v="96"/>
    <x v="3"/>
    <s v="CLI00020"/>
    <x v="6"/>
    <s v="MTX"/>
    <s v="16/04/19 10.56.45.0000"/>
    <s v="17/04/19 12.00.00.0000"/>
    <d v="2019-04-16T10:56:45"/>
    <d v="2019-04-17T12:00:00"/>
    <x v="5"/>
    <x v="2"/>
    <x v="2"/>
    <x v="2"/>
    <x v="1"/>
    <d v="1899-12-30T17:46:12"/>
    <x v="1"/>
    <s v="Non"/>
  </r>
  <r>
    <x v="1154"/>
    <x v="3"/>
    <s v="CLI00079"/>
    <x v="3"/>
    <s v="NTR"/>
    <s v="16/04/19 10.58.13.0000"/>
    <s v="19/04/19 12.00.00.0000"/>
    <d v="2019-04-16T10:58:13"/>
    <d v="2019-04-19T12:00:00"/>
    <x v="3"/>
    <x v="0"/>
    <x v="2"/>
    <x v="2"/>
    <x v="1"/>
    <d v="1900-01-01T17:46:12"/>
    <x v="3"/>
    <s v="Non"/>
  </r>
  <r>
    <x v="995"/>
    <x v="12"/>
    <s v="CLI00021"/>
    <x v="0"/>
    <s v="SCR"/>
    <s v="16/04/19 10.58.45.0000"/>
    <s v="18/04/19 12.00.00.0000"/>
    <d v="2019-04-16T10:58:45"/>
    <d v="2019-04-18T12:00:00"/>
    <x v="7"/>
    <x v="0"/>
    <x v="0"/>
    <x v="0"/>
    <x v="1"/>
    <d v="1899-12-31T17:46:12"/>
    <x v="2"/>
    <s v="Non"/>
  </r>
  <r>
    <x v="91"/>
    <x v="18"/>
    <s v="CLI00049"/>
    <x v="7"/>
    <s v="NTR"/>
    <s v="16/04/19 10.59.13.0000"/>
    <s v="19/04/19 12.00.00.0000"/>
    <d v="2019-04-16T10:59:13"/>
    <d v="2019-04-19T12:00:00"/>
    <x v="3"/>
    <x v="0"/>
    <x v="3"/>
    <x v="4"/>
    <x v="1"/>
    <d v="1900-01-01T17:46:12"/>
    <x v="3"/>
    <s v="Non"/>
  </r>
  <r>
    <x v="1015"/>
    <x v="4"/>
    <s v="CLI00043"/>
    <x v="1"/>
    <s v="MTX"/>
    <s v="16/04/19 10.59.51.0000"/>
    <s v="17/04/19 12.00.00.0000"/>
    <d v="2019-04-16T10:59:51"/>
    <d v="2019-04-17T12:00:00"/>
    <x v="5"/>
    <x v="2"/>
    <x v="0"/>
    <x v="0"/>
    <x v="1"/>
    <d v="1899-12-30T17:46:12"/>
    <x v="1"/>
    <s v="Non"/>
  </r>
  <r>
    <x v="562"/>
    <x v="3"/>
    <s v="CLI00083"/>
    <x v="11"/>
    <s v="NTR"/>
    <s v="16/04/19 11.00.24.0000"/>
    <s v="19/04/19 12.00.00.0000"/>
    <d v="2019-04-16T11:00:24"/>
    <d v="2019-04-19T12:00:00"/>
    <x v="3"/>
    <x v="0"/>
    <x v="2"/>
    <x v="2"/>
    <x v="1"/>
    <d v="1900-01-01T17:46:12"/>
    <x v="3"/>
    <s v="Non"/>
  </r>
  <r>
    <x v="34"/>
    <x v="3"/>
    <s v="CLI00043"/>
    <x v="1"/>
    <s v="MTX"/>
    <s v="16/04/19 11.00.28.0000"/>
    <s v="17/04/19 12.00.00.0000"/>
    <d v="2019-04-16T11:00:28"/>
    <d v="2019-04-17T12:00:00"/>
    <x v="5"/>
    <x v="2"/>
    <x v="0"/>
    <x v="0"/>
    <x v="1"/>
    <d v="1899-12-30T17:46:12"/>
    <x v="1"/>
    <s v="Non"/>
  </r>
  <r>
    <x v="1097"/>
    <x v="18"/>
    <s v="CLI00018"/>
    <x v="5"/>
    <s v="NTR"/>
    <s v="16/04/19 11.01.02.0000"/>
    <s v="19/04/19 12.00.00.0000"/>
    <d v="2019-04-16T11:01:02"/>
    <d v="2019-04-19T12:00:00"/>
    <x v="3"/>
    <x v="0"/>
    <x v="2"/>
    <x v="2"/>
    <x v="1"/>
    <d v="1900-01-01T17:46:12"/>
    <x v="3"/>
    <s v="Non"/>
  </r>
  <r>
    <x v="357"/>
    <x v="3"/>
    <s v="CLI00010"/>
    <x v="2"/>
    <s v="MTX"/>
    <s v="16/04/19 11.01.22.0000"/>
    <s v="17/04/19 12.00.00.0000"/>
    <d v="2019-04-16T11:01:22"/>
    <d v="2019-04-17T12:00:00"/>
    <x v="5"/>
    <x v="2"/>
    <x v="1"/>
    <x v="1"/>
    <x v="1"/>
    <d v="1899-12-30T17:46:12"/>
    <x v="1"/>
    <s v="Non"/>
  </r>
  <r>
    <x v="860"/>
    <x v="3"/>
    <s v="CLI00083"/>
    <x v="11"/>
    <s v="MTX"/>
    <s v="16/04/19 11.04.21.0000"/>
    <s v="17/04/19 12.00.00.0000"/>
    <d v="2019-04-16T11:04:21"/>
    <d v="2019-04-17T12:00:00"/>
    <x v="5"/>
    <x v="2"/>
    <x v="2"/>
    <x v="2"/>
    <x v="1"/>
    <d v="1899-12-30T17:46:12"/>
    <x v="1"/>
    <s v="Non"/>
  </r>
  <r>
    <x v="390"/>
    <x v="3"/>
    <s v="CLI00010"/>
    <x v="2"/>
    <s v="MTX"/>
    <s v="16/04/19 11.05.42.0000"/>
    <s v="17/04/19 12.00.00.0000"/>
    <d v="2019-04-16T11:05:42"/>
    <d v="2019-04-17T12:00:00"/>
    <x v="5"/>
    <x v="2"/>
    <x v="1"/>
    <x v="1"/>
    <x v="1"/>
    <d v="1899-12-30T17:46:12"/>
    <x v="1"/>
    <s v="Non"/>
  </r>
  <r>
    <x v="796"/>
    <x v="23"/>
    <s v="CLI00007"/>
    <x v="14"/>
    <s v="PEST"/>
    <s v="16/04/19 11.06.02.0000"/>
    <s v="23/04/19 12.00.00.0000"/>
    <d v="2019-04-16T11:06:02"/>
    <d v="2019-04-23T12:00:00"/>
    <x v="2"/>
    <x v="1"/>
    <x v="2"/>
    <x v="3"/>
    <x v="1"/>
    <d v="1900-01-05T17:46:12"/>
    <x v="3"/>
    <s v="Non"/>
  </r>
  <r>
    <x v="474"/>
    <x v="18"/>
    <s v="CLI00049"/>
    <x v="7"/>
    <s v="MTX"/>
    <s v="16/04/19 11.06.39.0000"/>
    <s v="17/04/19 12.00.00.0000"/>
    <d v="2019-04-16T11:06:39"/>
    <d v="2019-04-17T12:00:00"/>
    <x v="5"/>
    <x v="2"/>
    <x v="3"/>
    <x v="4"/>
    <x v="1"/>
    <d v="1899-12-30T17:46:12"/>
    <x v="1"/>
    <s v="Non"/>
  </r>
  <r>
    <x v="277"/>
    <x v="3"/>
    <s v="CLI00083"/>
    <x v="11"/>
    <s v="NTR"/>
    <s v="16/04/19 11.07.09.0000"/>
    <s v="19/04/19 12.00.00.0000"/>
    <d v="2019-04-16T11:07:09"/>
    <d v="2019-04-19T12:00:00"/>
    <x v="3"/>
    <x v="0"/>
    <x v="2"/>
    <x v="2"/>
    <x v="1"/>
    <d v="1900-01-01T17:46:12"/>
    <x v="3"/>
    <s v="Non"/>
  </r>
  <r>
    <x v="650"/>
    <x v="18"/>
    <s v="CLI00049"/>
    <x v="7"/>
    <s v="MTX"/>
    <s v="16/04/19 11.09.42.0000"/>
    <s v="17/04/19 12.00.00.0000"/>
    <d v="2019-04-16T11:09:42"/>
    <d v="2019-04-17T12:00:00"/>
    <x v="5"/>
    <x v="2"/>
    <x v="3"/>
    <x v="4"/>
    <x v="1"/>
    <d v="1899-12-30T17:46:12"/>
    <x v="1"/>
    <s v="Non"/>
  </r>
  <r>
    <x v="952"/>
    <x v="3"/>
    <s v="CLI00083"/>
    <x v="11"/>
    <s v="MTX"/>
    <s v="16/04/19 11.09.58.0000"/>
    <s v="17/04/19 12.00.00.0000"/>
    <d v="2019-04-16T11:09:58"/>
    <d v="2019-04-17T12:00:00"/>
    <x v="5"/>
    <x v="2"/>
    <x v="2"/>
    <x v="2"/>
    <x v="1"/>
    <d v="1899-12-30T17:46:12"/>
    <x v="1"/>
    <s v="Non"/>
  </r>
  <r>
    <x v="423"/>
    <x v="3"/>
    <s v="CLI00020"/>
    <x v="6"/>
    <s v="MTX"/>
    <s v="16/04/19 11.10.27.0000"/>
    <s v="17/04/19 12.00.00.0000"/>
    <d v="2019-04-16T11:10:27"/>
    <d v="2019-04-17T12:00:00"/>
    <x v="5"/>
    <x v="2"/>
    <x v="2"/>
    <x v="2"/>
    <x v="1"/>
    <d v="1899-12-30T17:46:12"/>
    <x v="1"/>
    <s v="Non"/>
  </r>
  <r>
    <x v="760"/>
    <x v="18"/>
    <s v="CLI00018"/>
    <x v="5"/>
    <s v="MTX"/>
    <s v="16/04/19 11.11.22.0000"/>
    <s v="17/04/19 12.00.00.0000"/>
    <d v="2019-04-16T11:11:22"/>
    <d v="2019-04-17T12:00:00"/>
    <x v="5"/>
    <x v="2"/>
    <x v="2"/>
    <x v="2"/>
    <x v="1"/>
    <d v="1899-12-30T17:46:12"/>
    <x v="1"/>
    <s v="Non"/>
  </r>
  <r>
    <x v="59"/>
    <x v="12"/>
    <s v="CLI00087"/>
    <x v="4"/>
    <s v="MTX"/>
    <s v="16/04/19 11.11.24.0000"/>
    <s v="17/04/19 12.00.00.0000"/>
    <d v="2019-04-16T11:11:24"/>
    <d v="2019-04-17T12:00:00"/>
    <x v="5"/>
    <x v="2"/>
    <x v="2"/>
    <x v="3"/>
    <x v="1"/>
    <d v="1899-12-30T17:46:12"/>
    <x v="1"/>
    <s v="Non"/>
  </r>
  <r>
    <x v="64"/>
    <x v="12"/>
    <s v="CLI00021"/>
    <x v="0"/>
    <s v="SCR"/>
    <s v="16/04/19 11.12.56.0000"/>
    <s v="18/04/19 12.00.00.0000"/>
    <d v="2019-04-16T11:12:56"/>
    <d v="2019-04-18T12:00:00"/>
    <x v="7"/>
    <x v="0"/>
    <x v="0"/>
    <x v="0"/>
    <x v="1"/>
    <d v="1899-12-31T17:46:12"/>
    <x v="2"/>
    <s v="Non"/>
  </r>
  <r>
    <x v="1096"/>
    <x v="18"/>
    <s v="CLI00049"/>
    <x v="7"/>
    <s v="MTX"/>
    <s v="16/04/19 11.12.59.0000"/>
    <s v="17/04/19 12.00.00.0000"/>
    <d v="2019-04-16T11:12:59"/>
    <d v="2019-04-17T12:00:00"/>
    <x v="5"/>
    <x v="2"/>
    <x v="3"/>
    <x v="4"/>
    <x v="1"/>
    <d v="1899-12-30T17:46:12"/>
    <x v="1"/>
    <s v="Non"/>
  </r>
  <r>
    <x v="686"/>
    <x v="3"/>
    <s v="CLI00079"/>
    <x v="3"/>
    <s v="NTR"/>
    <s v="16/04/19 11.13.06.0000"/>
    <s v="19/04/19 12.00.00.0000"/>
    <d v="2019-04-16T11:13:06"/>
    <d v="2019-04-19T12:00:00"/>
    <x v="3"/>
    <x v="0"/>
    <x v="2"/>
    <x v="2"/>
    <x v="1"/>
    <d v="1900-01-01T17:46:12"/>
    <x v="3"/>
    <s v="Non"/>
  </r>
  <r>
    <x v="836"/>
    <x v="18"/>
    <s v="CLI00018"/>
    <x v="5"/>
    <s v="NTR"/>
    <s v="16/04/19 11.13.51.0000"/>
    <s v="19/04/19 12.00.00.0000"/>
    <d v="2019-04-16T11:13:51"/>
    <d v="2019-04-19T12:00:00"/>
    <x v="3"/>
    <x v="0"/>
    <x v="2"/>
    <x v="2"/>
    <x v="1"/>
    <d v="1900-01-01T17:46:12"/>
    <x v="3"/>
    <s v="Non"/>
  </r>
  <r>
    <x v="1155"/>
    <x v="18"/>
    <s v="CLI00049"/>
    <x v="7"/>
    <s v="SCR"/>
    <s v="16/04/19 11.14.03.0000"/>
    <s v="18/04/19 12.00.00.0000"/>
    <d v="2019-04-16T11:14:03"/>
    <d v="2019-04-18T12:00:00"/>
    <x v="7"/>
    <x v="0"/>
    <x v="3"/>
    <x v="4"/>
    <x v="1"/>
    <d v="1899-12-31T17:46:12"/>
    <x v="2"/>
    <s v="Non"/>
  </r>
  <r>
    <x v="158"/>
    <x v="18"/>
    <s v="CLI00049"/>
    <x v="7"/>
    <s v="SCR"/>
    <s v="16/04/19 11.14.41.0000"/>
    <s v="18/04/19 12.00.00.0000"/>
    <d v="2019-04-16T11:14:41"/>
    <d v="2019-04-18T12:00:00"/>
    <x v="7"/>
    <x v="0"/>
    <x v="3"/>
    <x v="4"/>
    <x v="1"/>
    <d v="1899-12-31T17:46:12"/>
    <x v="2"/>
    <s v="Non"/>
  </r>
  <r>
    <x v="619"/>
    <x v="3"/>
    <s v="CLI00043"/>
    <x v="1"/>
    <s v="BACT"/>
    <s v="16/04/19 11.17.31.0000"/>
    <s v="18/04/19 12.00.00.0000"/>
    <d v="2019-04-16T11:17:31"/>
    <d v="2019-04-18T12:00:00"/>
    <x v="6"/>
    <x v="3"/>
    <x v="0"/>
    <x v="0"/>
    <x v="1"/>
    <d v="1899-12-31T17:46:12"/>
    <x v="2"/>
    <s v="Non"/>
  </r>
  <r>
    <x v="1156"/>
    <x v="18"/>
    <s v="CLI00009"/>
    <x v="8"/>
    <s v="MTX"/>
    <s v="16/04/19 11.17.49.0000"/>
    <s v="17/04/19 12.00.00.0000"/>
    <d v="2019-04-16T11:17:49"/>
    <d v="2019-04-17T12:00:00"/>
    <x v="5"/>
    <x v="2"/>
    <x v="3"/>
    <x v="4"/>
    <x v="1"/>
    <d v="1899-12-30T17:46:12"/>
    <x v="1"/>
    <s v="Non"/>
  </r>
  <r>
    <x v="144"/>
    <x v="3"/>
    <s v="CLI00010"/>
    <x v="2"/>
    <s v="PEST"/>
    <s v="16/04/19 11.17.52.0000"/>
    <s v="23/04/19 12.00.00.0000"/>
    <d v="2019-04-16T11:17:52"/>
    <d v="2019-04-23T12:00:00"/>
    <x v="2"/>
    <x v="1"/>
    <x v="1"/>
    <x v="1"/>
    <x v="1"/>
    <d v="1900-01-05T17:46:12"/>
    <x v="3"/>
    <s v="Non"/>
  </r>
  <r>
    <x v="430"/>
    <x v="3"/>
    <s v="CLI00010"/>
    <x v="2"/>
    <s v="NTR"/>
    <s v="16/04/19 11.19.00.0000"/>
    <s v="19/04/19 12.00.00.0000"/>
    <d v="2019-04-16T11:19:00"/>
    <d v="2019-04-19T12:00:00"/>
    <x v="3"/>
    <x v="0"/>
    <x v="1"/>
    <x v="1"/>
    <x v="1"/>
    <d v="1900-01-01T17:46:12"/>
    <x v="3"/>
    <s v="Non"/>
  </r>
  <r>
    <x v="1157"/>
    <x v="3"/>
    <s v="CLI00010"/>
    <x v="2"/>
    <s v="PLLT"/>
    <s v="16/04/19 11.19.10.0000"/>
    <s v="23/04/19 12.00.00.0000"/>
    <d v="2019-04-16T11:19:10"/>
    <d v="2019-04-23T12:00:00"/>
    <x v="1"/>
    <x v="1"/>
    <x v="1"/>
    <x v="1"/>
    <x v="1"/>
    <d v="1900-01-05T17:46:12"/>
    <x v="3"/>
    <s v="Non"/>
  </r>
  <r>
    <x v="724"/>
    <x v="12"/>
    <s v="CLI00021"/>
    <x v="0"/>
    <s v="MTX"/>
    <s v="16/04/19 11.19.51.0000"/>
    <s v="17/04/19 12.00.00.0000"/>
    <d v="2019-04-16T11:19:51"/>
    <d v="2019-04-17T12:00:00"/>
    <x v="5"/>
    <x v="2"/>
    <x v="0"/>
    <x v="0"/>
    <x v="1"/>
    <d v="1899-12-30T17:46:12"/>
    <x v="1"/>
    <s v="Non"/>
  </r>
  <r>
    <x v="1158"/>
    <x v="3"/>
    <s v="CLI00083"/>
    <x v="11"/>
    <s v="NTR"/>
    <s v="16/04/19 11.20.06.0000"/>
    <s v="19/04/19 12.00.00.0000"/>
    <d v="2019-04-16T11:20:06"/>
    <d v="2019-04-19T12:00:00"/>
    <x v="3"/>
    <x v="0"/>
    <x v="2"/>
    <x v="2"/>
    <x v="1"/>
    <d v="1900-01-01T17:46:12"/>
    <x v="3"/>
    <s v="Non"/>
  </r>
  <r>
    <x v="1159"/>
    <x v="18"/>
    <s v="CLI00009"/>
    <x v="8"/>
    <s v="MTX"/>
    <s v="16/04/19 11.21.12.0000"/>
    <s v="17/04/19 12.00.00.0000"/>
    <d v="2019-04-16T11:21:12"/>
    <d v="2019-04-17T12:00:00"/>
    <x v="5"/>
    <x v="2"/>
    <x v="3"/>
    <x v="4"/>
    <x v="1"/>
    <d v="1899-12-30T17:46:12"/>
    <x v="1"/>
    <s v="Non"/>
  </r>
  <r>
    <x v="1160"/>
    <x v="18"/>
    <s v="CLI00091"/>
    <x v="10"/>
    <s v="MTX"/>
    <s v="16/04/19 11.21.48.0000"/>
    <s v="17/04/19 12.00.00.0000"/>
    <d v="2019-04-16T11:21:48"/>
    <d v="2019-04-17T12:00:00"/>
    <x v="5"/>
    <x v="2"/>
    <x v="3"/>
    <x v="5"/>
    <x v="1"/>
    <d v="1899-12-30T17:46:12"/>
    <x v="1"/>
    <s v="Non"/>
  </r>
  <r>
    <x v="377"/>
    <x v="3"/>
    <s v="CLI00083"/>
    <x v="11"/>
    <s v="MTX"/>
    <s v="16/04/19 11.22.00.0000"/>
    <s v="17/04/19 12.00.00.0000"/>
    <d v="2019-04-16T11:22:00"/>
    <d v="2019-04-17T12:00:00"/>
    <x v="5"/>
    <x v="2"/>
    <x v="2"/>
    <x v="2"/>
    <x v="1"/>
    <d v="1899-12-30T17:46:12"/>
    <x v="1"/>
    <s v="Non"/>
  </r>
  <r>
    <x v="868"/>
    <x v="22"/>
    <s v="CLI00007"/>
    <x v="14"/>
    <s v="BACT"/>
    <s v="16/04/19 11.23.03.0000"/>
    <s v="18/04/19 12.00.00.0000"/>
    <d v="2019-04-16T11:23:03"/>
    <d v="2019-04-18T12:00:00"/>
    <x v="6"/>
    <x v="3"/>
    <x v="2"/>
    <x v="3"/>
    <x v="1"/>
    <d v="1899-12-31T17:46:12"/>
    <x v="2"/>
    <s v="Non"/>
  </r>
  <r>
    <x v="913"/>
    <x v="19"/>
    <s v="CLI00007"/>
    <x v="14"/>
    <s v="BACT"/>
    <s v="16/04/19 11.24.36.0000"/>
    <s v="18/04/19 12.00.00.0000"/>
    <d v="2019-04-16T11:24:36"/>
    <d v="2019-04-18T12:00:00"/>
    <x v="6"/>
    <x v="3"/>
    <x v="2"/>
    <x v="3"/>
    <x v="1"/>
    <d v="1899-12-31T17:46:12"/>
    <x v="2"/>
    <s v="Non"/>
  </r>
  <r>
    <x v="1143"/>
    <x v="18"/>
    <s v="CLI00018"/>
    <x v="5"/>
    <s v="PEST"/>
    <s v="16/04/19 11.26.46.0000"/>
    <s v="23/04/19 12.00.00.0000"/>
    <d v="2019-04-16T11:26:46"/>
    <d v="2019-04-23T12:00:00"/>
    <x v="2"/>
    <x v="1"/>
    <x v="2"/>
    <x v="2"/>
    <x v="1"/>
    <d v="1900-01-05T17:46:12"/>
    <x v="3"/>
    <s v="Non"/>
  </r>
  <r>
    <x v="682"/>
    <x v="18"/>
    <s v="CLI00049"/>
    <x v="7"/>
    <s v="MTX"/>
    <s v="16/04/19 11.27.40.0000"/>
    <s v="17/04/19 12.00.00.0000"/>
    <d v="2019-04-16T11:27:40"/>
    <d v="2019-04-17T12:00:00"/>
    <x v="5"/>
    <x v="2"/>
    <x v="3"/>
    <x v="4"/>
    <x v="1"/>
    <d v="1899-12-30T17:46:12"/>
    <x v="1"/>
    <s v="Non"/>
  </r>
  <r>
    <x v="106"/>
    <x v="12"/>
    <s v="CLI00021"/>
    <x v="0"/>
    <s v="MTX"/>
    <s v="16/04/19 11.28.08.0000"/>
    <s v="17/04/19 12.00.00.0000"/>
    <d v="2019-04-16T11:28:08"/>
    <d v="2019-04-17T12:00:00"/>
    <x v="5"/>
    <x v="2"/>
    <x v="0"/>
    <x v="0"/>
    <x v="1"/>
    <d v="1899-12-30T17:46:12"/>
    <x v="1"/>
    <s v="Non"/>
  </r>
  <r>
    <x v="1161"/>
    <x v="18"/>
    <s v="CLI00018"/>
    <x v="5"/>
    <s v="MTX"/>
    <s v="16/04/19 11.28.52.0000"/>
    <s v="17/04/19 12.00.00.0000"/>
    <d v="2019-04-16T11:28:52"/>
    <d v="2019-04-17T12:00:00"/>
    <x v="5"/>
    <x v="2"/>
    <x v="2"/>
    <x v="2"/>
    <x v="1"/>
    <d v="1899-12-30T17:46:12"/>
    <x v="1"/>
    <s v="Non"/>
  </r>
  <r>
    <x v="880"/>
    <x v="12"/>
    <s v="CLI00021"/>
    <x v="0"/>
    <s v="MTX"/>
    <s v="16/04/19 11.28.56.0000"/>
    <s v="17/04/19 12.00.00.0000"/>
    <d v="2019-04-16T11:28:56"/>
    <d v="2019-04-17T12:00:00"/>
    <x v="5"/>
    <x v="2"/>
    <x v="0"/>
    <x v="0"/>
    <x v="1"/>
    <d v="1899-12-30T17:46:12"/>
    <x v="1"/>
    <s v="Non"/>
  </r>
  <r>
    <x v="1162"/>
    <x v="18"/>
    <s v="CLI00018"/>
    <x v="5"/>
    <s v="MTX"/>
    <s v="16/04/19 11.29.27.0000"/>
    <s v="17/04/19 12.00.00.0000"/>
    <d v="2019-04-16T11:29:27"/>
    <d v="2019-04-17T12:00:00"/>
    <x v="5"/>
    <x v="2"/>
    <x v="2"/>
    <x v="2"/>
    <x v="1"/>
    <d v="1899-12-30T17:46:12"/>
    <x v="1"/>
    <s v="Non"/>
  </r>
  <r>
    <x v="602"/>
    <x v="3"/>
    <s v="CLI00087"/>
    <x v="4"/>
    <s v="MTX"/>
    <s v="16/04/19 11.29.52.0000"/>
    <s v="17/04/19 12.00.00.0000"/>
    <d v="2019-04-16T11:29:52"/>
    <d v="2019-04-17T12:00:00"/>
    <x v="5"/>
    <x v="2"/>
    <x v="2"/>
    <x v="3"/>
    <x v="1"/>
    <d v="1899-12-30T17:46:12"/>
    <x v="1"/>
    <s v="Non"/>
  </r>
  <r>
    <x v="303"/>
    <x v="18"/>
    <s v="CLI00034"/>
    <x v="13"/>
    <s v="MTX"/>
    <s v="16/04/19 11.30.21.0000"/>
    <s v="17/04/19 12.00.00.0000"/>
    <d v="2019-04-16T11:30:21"/>
    <d v="2019-04-17T12:00:00"/>
    <x v="5"/>
    <x v="2"/>
    <x v="3"/>
    <x v="4"/>
    <x v="1"/>
    <d v="1899-12-30T17:46:12"/>
    <x v="1"/>
    <s v="Non"/>
  </r>
  <r>
    <x v="1078"/>
    <x v="12"/>
    <s v="CLI00021"/>
    <x v="0"/>
    <s v="NTR"/>
    <s v="16/04/19 11.30.42.0000"/>
    <s v="19/04/19 12.00.00.0000"/>
    <d v="2019-04-16T11:30:42"/>
    <d v="2019-04-19T12:00:00"/>
    <x v="3"/>
    <x v="0"/>
    <x v="0"/>
    <x v="0"/>
    <x v="1"/>
    <d v="1900-01-01T17:46:12"/>
    <x v="3"/>
    <s v="Non"/>
  </r>
  <r>
    <x v="538"/>
    <x v="18"/>
    <s v="CLI00009"/>
    <x v="8"/>
    <s v="PEST"/>
    <s v="16/04/19 11.34.53.0000"/>
    <s v="23/04/19 12.00.00.0000"/>
    <d v="2019-04-16T11:34:53"/>
    <d v="2019-04-23T12:00:00"/>
    <x v="2"/>
    <x v="1"/>
    <x v="3"/>
    <x v="4"/>
    <x v="1"/>
    <d v="1900-01-05T17:46:12"/>
    <x v="3"/>
    <s v="Non"/>
  </r>
  <r>
    <x v="692"/>
    <x v="18"/>
    <s v="CLI00018"/>
    <x v="5"/>
    <s v="PEST"/>
    <s v="16/04/19 11.36.18.0000"/>
    <s v="23/04/19 12.00.00.0000"/>
    <d v="2019-04-16T11:36:18"/>
    <d v="2019-04-23T12:00:00"/>
    <x v="2"/>
    <x v="1"/>
    <x v="2"/>
    <x v="2"/>
    <x v="1"/>
    <d v="1900-01-05T17:46:12"/>
    <x v="3"/>
    <s v="Non"/>
  </r>
  <r>
    <x v="703"/>
    <x v="3"/>
    <s v="CLI00010"/>
    <x v="2"/>
    <s v="PEST"/>
    <s v="16/04/19 11.36.41.0000"/>
    <s v="23/04/19 12.00.00.0000"/>
    <d v="2019-04-16T11:36:41"/>
    <d v="2019-04-23T12:00:00"/>
    <x v="2"/>
    <x v="1"/>
    <x v="1"/>
    <x v="1"/>
    <x v="1"/>
    <d v="1900-01-05T17:46:12"/>
    <x v="3"/>
    <s v="Non"/>
  </r>
  <r>
    <x v="978"/>
    <x v="12"/>
    <s v="CLI00021"/>
    <x v="0"/>
    <s v="MTX"/>
    <s v="16/04/19 11.37.26.0000"/>
    <s v="17/04/19 12.00.00.0000"/>
    <d v="2019-04-16T11:37:26"/>
    <d v="2019-04-17T12:00:00"/>
    <x v="5"/>
    <x v="2"/>
    <x v="0"/>
    <x v="0"/>
    <x v="1"/>
    <d v="1899-12-30T17:46:12"/>
    <x v="1"/>
    <s v="Non"/>
  </r>
  <r>
    <x v="198"/>
    <x v="18"/>
    <s v="CLI00091"/>
    <x v="10"/>
    <s v="BACT"/>
    <s v="16/04/19 11.38.48.0000"/>
    <s v="18/04/19 12.00.00.0000"/>
    <d v="2019-04-16T11:38:48"/>
    <d v="2019-04-18T12:00:00"/>
    <x v="6"/>
    <x v="3"/>
    <x v="3"/>
    <x v="5"/>
    <x v="1"/>
    <d v="1899-12-31T17:46:12"/>
    <x v="2"/>
    <s v="Non"/>
  </r>
  <r>
    <x v="691"/>
    <x v="3"/>
    <s v="CLI00087"/>
    <x v="4"/>
    <s v="MTX"/>
    <s v="16/04/19 11.40.35.0000"/>
    <s v="17/04/19 12.00.00.0000"/>
    <d v="2019-04-16T11:40:35"/>
    <d v="2019-04-17T12:00:00"/>
    <x v="5"/>
    <x v="2"/>
    <x v="2"/>
    <x v="3"/>
    <x v="1"/>
    <d v="1899-12-30T17:46:12"/>
    <x v="1"/>
    <s v="Non"/>
  </r>
  <r>
    <x v="35"/>
    <x v="3"/>
    <s v="CLI00079"/>
    <x v="3"/>
    <s v="PEST"/>
    <s v="16/04/19 11.42.45.0000"/>
    <s v="23/04/19 12.00.00.0000"/>
    <d v="2019-04-16T11:42:45"/>
    <d v="2019-04-23T12:00:00"/>
    <x v="2"/>
    <x v="1"/>
    <x v="2"/>
    <x v="2"/>
    <x v="1"/>
    <d v="1900-01-05T17:46:12"/>
    <x v="3"/>
    <s v="Non"/>
  </r>
  <r>
    <x v="982"/>
    <x v="19"/>
    <s v="CLI00007"/>
    <x v="14"/>
    <s v="NTR"/>
    <s v="16/04/19 11.43.59.0000"/>
    <s v="19/04/19 12.00.00.0000"/>
    <d v="2019-04-16T11:43:59"/>
    <d v="2019-04-19T12:00:00"/>
    <x v="3"/>
    <x v="0"/>
    <x v="2"/>
    <x v="3"/>
    <x v="1"/>
    <d v="1900-01-01T17:46:12"/>
    <x v="3"/>
    <s v="Non"/>
  </r>
  <r>
    <x v="676"/>
    <x v="12"/>
    <s v="CLI00021"/>
    <x v="0"/>
    <s v="PLLT"/>
    <s v="16/04/19 11.45.35.0000"/>
    <s v="23/04/19 12.00.00.0000"/>
    <d v="2019-04-16T11:45:35"/>
    <d v="2019-04-23T12:00:00"/>
    <x v="1"/>
    <x v="1"/>
    <x v="0"/>
    <x v="0"/>
    <x v="1"/>
    <d v="1900-01-05T17:46:12"/>
    <x v="3"/>
    <s v="Non"/>
  </r>
  <r>
    <x v="377"/>
    <x v="3"/>
    <s v="CLI00083"/>
    <x v="11"/>
    <s v="SCR"/>
    <s v="16/04/19 11.47.08.0000"/>
    <s v="18/04/19 12.00.00.0000"/>
    <d v="2019-04-16T11:47:08"/>
    <d v="2019-04-18T12:00:00"/>
    <x v="7"/>
    <x v="0"/>
    <x v="2"/>
    <x v="2"/>
    <x v="1"/>
    <d v="1899-12-31T17:46:12"/>
    <x v="2"/>
    <s v="Non"/>
  </r>
  <r>
    <x v="888"/>
    <x v="3"/>
    <s v="CLI00049"/>
    <x v="7"/>
    <s v="BACT"/>
    <s v="16/04/19 11.48.47.0000"/>
    <s v="18/04/19 12.00.00.0000"/>
    <d v="2019-04-16T11:48:47"/>
    <d v="2019-04-18T12:00:00"/>
    <x v="6"/>
    <x v="3"/>
    <x v="3"/>
    <x v="4"/>
    <x v="1"/>
    <d v="1899-12-31T17:46:12"/>
    <x v="2"/>
    <s v="Non"/>
  </r>
  <r>
    <x v="1043"/>
    <x v="3"/>
    <s v="CLI00010"/>
    <x v="2"/>
    <s v="PLLT"/>
    <s v="16/04/19 11.49.18.0000"/>
    <s v="23/04/19 12.00.00.0000"/>
    <d v="2019-04-16T11:49:18"/>
    <d v="2019-04-23T12:00:00"/>
    <x v="1"/>
    <x v="1"/>
    <x v="1"/>
    <x v="1"/>
    <x v="1"/>
    <d v="1900-01-05T17:46:12"/>
    <x v="3"/>
    <s v="Non"/>
  </r>
  <r>
    <x v="658"/>
    <x v="18"/>
    <s v="CLI00018"/>
    <x v="5"/>
    <s v="SCR"/>
    <s v="16/04/19 11.50.11.0000"/>
    <s v="18/04/19 12.00.00.0000"/>
    <d v="2019-04-16T11:50:11"/>
    <d v="2019-04-18T12:00:00"/>
    <x v="7"/>
    <x v="0"/>
    <x v="2"/>
    <x v="2"/>
    <x v="1"/>
    <d v="1899-12-31T17:46:12"/>
    <x v="2"/>
    <s v="Non"/>
  </r>
  <r>
    <x v="948"/>
    <x v="3"/>
    <s v="CLI00021"/>
    <x v="0"/>
    <s v="NTR"/>
    <s v="16/04/19 11.51.02.0000"/>
    <s v="19/04/19 12.00.00.0000"/>
    <d v="2019-04-16T11:51:02"/>
    <d v="2019-04-19T12:00:00"/>
    <x v="3"/>
    <x v="0"/>
    <x v="0"/>
    <x v="0"/>
    <x v="1"/>
    <d v="1900-01-01T17:46:12"/>
    <x v="3"/>
    <s v="Non"/>
  </r>
  <r>
    <x v="772"/>
    <x v="18"/>
    <s v="CLI00009"/>
    <x v="8"/>
    <s v="BACT"/>
    <s v="16/04/19 11.53.14.0000"/>
    <s v="18/04/19 12.00.00.0000"/>
    <d v="2019-04-16T11:53:14"/>
    <d v="2019-04-18T12:00:00"/>
    <x v="6"/>
    <x v="3"/>
    <x v="3"/>
    <x v="4"/>
    <x v="1"/>
    <d v="1899-12-31T17:46:12"/>
    <x v="2"/>
    <s v="Non"/>
  </r>
  <r>
    <x v="947"/>
    <x v="23"/>
    <s v="CLI00007"/>
    <x v="14"/>
    <s v="MTX"/>
    <s v="16/04/19 11.53.56.0000"/>
    <s v="17/04/19 12.00.00.0000"/>
    <d v="2019-04-16T11:53:56"/>
    <d v="2019-04-17T12:00:00"/>
    <x v="5"/>
    <x v="2"/>
    <x v="2"/>
    <x v="3"/>
    <x v="1"/>
    <d v="1899-12-30T17:46:12"/>
    <x v="1"/>
    <s v="Non"/>
  </r>
  <r>
    <x v="337"/>
    <x v="3"/>
    <s v="CLI00020"/>
    <x v="6"/>
    <s v="SCR"/>
    <s v="16/04/19 11.55.16.0000"/>
    <s v="18/04/19 12.00.00.0000"/>
    <d v="2019-04-16T11:55:16"/>
    <d v="2019-04-18T12:00:00"/>
    <x v="7"/>
    <x v="0"/>
    <x v="2"/>
    <x v="2"/>
    <x v="1"/>
    <d v="1899-12-31T17:46:12"/>
    <x v="2"/>
    <s v="Non"/>
  </r>
  <r>
    <x v="893"/>
    <x v="3"/>
    <s v="CLI00020"/>
    <x v="6"/>
    <s v="MTX"/>
    <s v="16/04/19 11.56.04.0000"/>
    <s v="17/04/19 12.00.00.0000"/>
    <d v="2019-04-16T11:56:04"/>
    <d v="2019-04-17T12:00:00"/>
    <x v="5"/>
    <x v="2"/>
    <x v="2"/>
    <x v="2"/>
    <x v="1"/>
    <d v="1899-12-30T17:46:12"/>
    <x v="1"/>
    <s v="Non"/>
  </r>
  <r>
    <x v="1163"/>
    <x v="12"/>
    <s v="CLI00009"/>
    <x v="8"/>
    <s v="PEST"/>
    <s v="16/04/19 11.58.29.0000"/>
    <s v="23/04/19 12.00.00.0000"/>
    <d v="2019-04-16T11:58:29"/>
    <d v="2019-04-23T12:00:00"/>
    <x v="2"/>
    <x v="1"/>
    <x v="3"/>
    <x v="4"/>
    <x v="1"/>
    <d v="1900-01-05T17:46:12"/>
    <x v="3"/>
    <s v="Non"/>
  </r>
  <r>
    <x v="504"/>
    <x v="12"/>
    <s v="CLI00021"/>
    <x v="0"/>
    <s v="SCR"/>
    <s v="16/04/19 11.59.42.0000"/>
    <s v="18/04/19 12.00.00.0000"/>
    <d v="2019-04-16T11:59:42"/>
    <d v="2019-04-18T12:00:00"/>
    <x v="7"/>
    <x v="0"/>
    <x v="0"/>
    <x v="0"/>
    <x v="1"/>
    <d v="1899-12-31T17:46:12"/>
    <x v="2"/>
    <s v="Non"/>
  </r>
  <r>
    <x v="224"/>
    <x v="12"/>
    <s v="CLI00021"/>
    <x v="0"/>
    <s v="MTX"/>
    <s v="16/04/19 12.01.30.0000"/>
    <s v="17/04/19 12.00.00.0000"/>
    <d v="2019-04-16T12:01:30"/>
    <d v="2019-04-17T12:00:00"/>
    <x v="5"/>
    <x v="2"/>
    <x v="0"/>
    <x v="0"/>
    <x v="1"/>
    <d v="1899-12-30T17:46:12"/>
    <x v="1"/>
    <s v="Non"/>
  </r>
  <r>
    <x v="432"/>
    <x v="3"/>
    <s v="CLI00083"/>
    <x v="11"/>
    <s v="MTX"/>
    <s v="16/04/19 12.01.34.0000"/>
    <s v="17/04/19 12.00.00.0000"/>
    <d v="2019-04-16T12:01:34"/>
    <d v="2019-04-17T12:00:00"/>
    <x v="5"/>
    <x v="2"/>
    <x v="2"/>
    <x v="2"/>
    <x v="1"/>
    <d v="1899-12-30T17:46:12"/>
    <x v="1"/>
    <s v="Non"/>
  </r>
  <r>
    <x v="567"/>
    <x v="18"/>
    <s v="CLI00018"/>
    <x v="5"/>
    <s v="MTX"/>
    <s v="16/04/19 12.01.43.0000"/>
    <s v="17/04/19 12.00.00.0000"/>
    <d v="2019-04-16T12:01:43"/>
    <d v="2019-04-17T12:00:00"/>
    <x v="5"/>
    <x v="2"/>
    <x v="2"/>
    <x v="2"/>
    <x v="1"/>
    <d v="1899-12-30T17:46:12"/>
    <x v="1"/>
    <s v="Non"/>
  </r>
  <r>
    <x v="1164"/>
    <x v="19"/>
    <s v="CLI00007"/>
    <x v="14"/>
    <s v="NTR"/>
    <s v="16/04/19 12.02.07.0000"/>
    <s v="20/04/19 12.00.00.0000"/>
    <d v="2019-04-16T12:02:07"/>
    <d v="2019-04-20T12:00:00"/>
    <x v="3"/>
    <x v="0"/>
    <x v="2"/>
    <x v="3"/>
    <x v="1"/>
    <d v="1900-01-02T17:46:12"/>
    <x v="3"/>
    <s v="Non"/>
  </r>
  <r>
    <x v="1165"/>
    <x v="18"/>
    <s v="CLI00034"/>
    <x v="13"/>
    <s v="PLLT"/>
    <s v="16/04/19 12.02.55.0000"/>
    <s v="24/04/19 12.00.00.0000"/>
    <d v="2019-04-16T12:02:55"/>
    <d v="2019-04-24T12:00:00"/>
    <x v="1"/>
    <x v="1"/>
    <x v="3"/>
    <x v="4"/>
    <x v="1"/>
    <d v="1900-01-06T17:46:12"/>
    <x v="3"/>
    <s v="Non"/>
  </r>
  <r>
    <x v="837"/>
    <x v="23"/>
    <s v="CLI00007"/>
    <x v="14"/>
    <s v="NTR"/>
    <s v="16/04/19 12.03.44.0000"/>
    <s v="20/04/19 12.00.00.0000"/>
    <d v="2019-04-16T12:03:44"/>
    <d v="2019-04-20T12:00:00"/>
    <x v="3"/>
    <x v="0"/>
    <x v="2"/>
    <x v="3"/>
    <x v="1"/>
    <d v="1900-01-02T17:46:12"/>
    <x v="3"/>
    <s v="Non"/>
  </r>
  <r>
    <x v="645"/>
    <x v="3"/>
    <s v="CLI00020"/>
    <x v="6"/>
    <s v="NTR"/>
    <s v="16/04/19 12.04.42.0000"/>
    <s v="20/04/19 12.00.00.0000"/>
    <d v="2019-04-16T12:04:42"/>
    <d v="2019-04-20T12:00:00"/>
    <x v="3"/>
    <x v="0"/>
    <x v="2"/>
    <x v="2"/>
    <x v="1"/>
    <d v="1900-01-02T17:46:12"/>
    <x v="3"/>
    <s v="Non"/>
  </r>
  <r>
    <x v="398"/>
    <x v="18"/>
    <s v="CLI00049"/>
    <x v="7"/>
    <s v="PEST"/>
    <s v="16/04/19 12.04.45.0000"/>
    <s v="24/04/19 12.00.00.0000"/>
    <d v="2019-04-16T12:04:45"/>
    <d v="2019-04-24T12:00:00"/>
    <x v="2"/>
    <x v="1"/>
    <x v="3"/>
    <x v="4"/>
    <x v="1"/>
    <d v="1900-01-06T17:46:12"/>
    <x v="3"/>
    <s v="Non"/>
  </r>
  <r>
    <x v="640"/>
    <x v="12"/>
    <s v="CLI00021"/>
    <x v="0"/>
    <s v="SCR"/>
    <s v="16/04/19 12.06.06.0000"/>
    <s v="19/04/19 12.00.00.0000"/>
    <d v="2019-04-16T12:06:06"/>
    <d v="2019-04-19T12:00:00"/>
    <x v="7"/>
    <x v="0"/>
    <x v="0"/>
    <x v="0"/>
    <x v="1"/>
    <d v="1900-01-01T17:46:12"/>
    <x v="3"/>
    <s v="Non"/>
  </r>
  <r>
    <x v="694"/>
    <x v="23"/>
    <s v="CLI00091"/>
    <x v="10"/>
    <s v="PLLT"/>
    <s v="16/04/19 12.06.08.0000"/>
    <s v="24/04/19 12.00.00.0000"/>
    <d v="2019-04-16T12:06:08"/>
    <d v="2019-04-24T12:00:00"/>
    <x v="1"/>
    <x v="1"/>
    <x v="3"/>
    <x v="5"/>
    <x v="1"/>
    <d v="1900-01-06T17:46:12"/>
    <x v="3"/>
    <s v="Non"/>
  </r>
  <r>
    <x v="206"/>
    <x v="18"/>
    <s v="CLI00049"/>
    <x v="7"/>
    <s v="NTR"/>
    <s v="16/04/19 12.08.03.0000"/>
    <s v="20/04/19 12.00.00.0000"/>
    <d v="2019-04-16T12:08:03"/>
    <d v="2019-04-20T12:00:00"/>
    <x v="3"/>
    <x v="0"/>
    <x v="3"/>
    <x v="4"/>
    <x v="1"/>
    <d v="1900-01-02T17:46:12"/>
    <x v="3"/>
    <s v="Non"/>
  </r>
  <r>
    <x v="635"/>
    <x v="6"/>
    <s v="CLI00079"/>
    <x v="3"/>
    <s v="BACT"/>
    <s v="16/04/19 12.08.17.0000"/>
    <s v="19/04/19 12.00.00.0000"/>
    <d v="2019-04-16T12:08:17"/>
    <d v="2019-04-19T12:00:00"/>
    <x v="6"/>
    <x v="3"/>
    <x v="2"/>
    <x v="2"/>
    <x v="1"/>
    <d v="1900-01-01T17:46:12"/>
    <x v="3"/>
    <s v="Non"/>
  </r>
  <r>
    <x v="837"/>
    <x v="19"/>
    <s v="CLI00007"/>
    <x v="14"/>
    <s v="PLLT"/>
    <s v="16/04/19 12.08.30.0000"/>
    <s v="24/04/19 12.00.00.0000"/>
    <d v="2019-04-16T12:08:30"/>
    <d v="2019-04-24T12:00:00"/>
    <x v="1"/>
    <x v="1"/>
    <x v="2"/>
    <x v="3"/>
    <x v="1"/>
    <d v="1900-01-06T17:46:12"/>
    <x v="3"/>
    <s v="Non"/>
  </r>
  <r>
    <x v="1166"/>
    <x v="12"/>
    <s v="CLI00087"/>
    <x v="4"/>
    <s v="NTR"/>
    <s v="16/04/19 12.08.35.0000"/>
    <s v="20/04/19 12.00.00.0000"/>
    <d v="2019-04-16T12:08:35"/>
    <d v="2019-04-20T12:00:00"/>
    <x v="3"/>
    <x v="0"/>
    <x v="2"/>
    <x v="3"/>
    <x v="1"/>
    <d v="1900-01-02T17:46:12"/>
    <x v="3"/>
    <s v="Non"/>
  </r>
  <r>
    <x v="966"/>
    <x v="18"/>
    <s v="CLI00018"/>
    <x v="5"/>
    <s v="BACT"/>
    <s v="16/04/19 12.09.42.0000"/>
    <s v="19/04/19 12.00.00.0000"/>
    <d v="2019-04-16T12:09:42"/>
    <d v="2019-04-19T12:00:00"/>
    <x v="6"/>
    <x v="3"/>
    <x v="2"/>
    <x v="2"/>
    <x v="1"/>
    <d v="1900-01-01T17:46:12"/>
    <x v="3"/>
    <s v="Non"/>
  </r>
  <r>
    <x v="179"/>
    <x v="18"/>
    <s v="CLI00018"/>
    <x v="5"/>
    <s v="OGM"/>
    <s v="16/04/19 12.09.51.0000"/>
    <s v="26/04/19 12.00.00.0000"/>
    <d v="2019-04-16T12:09:51"/>
    <d v="2019-04-26T12:00:00"/>
    <x v="0"/>
    <x v="0"/>
    <x v="2"/>
    <x v="2"/>
    <x v="1"/>
    <d v="1900-01-08T17:46:12"/>
    <x v="3"/>
    <s v="Non"/>
  </r>
  <r>
    <x v="700"/>
    <x v="18"/>
    <s v="CLI00018"/>
    <x v="5"/>
    <s v="SCR"/>
    <s v="16/04/19 12.11.20.0000"/>
    <s v="19/04/19 12.00.00.0000"/>
    <d v="2019-04-16T12:11:20"/>
    <d v="2019-04-19T12:00:00"/>
    <x v="7"/>
    <x v="0"/>
    <x v="2"/>
    <x v="2"/>
    <x v="1"/>
    <d v="1900-01-01T17:46:12"/>
    <x v="3"/>
    <s v="Non"/>
  </r>
  <r>
    <x v="1167"/>
    <x v="3"/>
    <s v="CLI00043"/>
    <x v="1"/>
    <s v="NTR"/>
    <s v="16/04/19 12.15.01.0000"/>
    <s v="20/04/19 12.00.00.0000"/>
    <d v="2019-04-16T12:15:01"/>
    <d v="2019-04-20T12:00:00"/>
    <x v="3"/>
    <x v="0"/>
    <x v="0"/>
    <x v="0"/>
    <x v="1"/>
    <d v="1900-01-02T17:46:12"/>
    <x v="3"/>
    <s v="Non"/>
  </r>
  <r>
    <x v="1168"/>
    <x v="18"/>
    <s v="CLI00018"/>
    <x v="5"/>
    <s v="NTR"/>
    <s v="16/04/19 12.15.09.0000"/>
    <s v="20/04/19 12.00.00.0000"/>
    <d v="2019-04-16T12:15:09"/>
    <d v="2019-04-20T12:00:00"/>
    <x v="3"/>
    <x v="0"/>
    <x v="2"/>
    <x v="2"/>
    <x v="1"/>
    <d v="1900-01-02T17:46:12"/>
    <x v="3"/>
    <s v="Non"/>
  </r>
  <r>
    <x v="241"/>
    <x v="3"/>
    <s v="CLI00079"/>
    <x v="3"/>
    <s v="BACT"/>
    <s v="16/04/19 12.17.48.0000"/>
    <s v="19/04/19 12.00.00.0000"/>
    <d v="2019-04-16T12:17:48"/>
    <d v="2019-04-19T12:00:00"/>
    <x v="6"/>
    <x v="3"/>
    <x v="2"/>
    <x v="2"/>
    <x v="1"/>
    <d v="1900-01-01T17:46:12"/>
    <x v="3"/>
    <s v="Non"/>
  </r>
  <r>
    <x v="131"/>
    <x v="3"/>
    <s v="CLI00083"/>
    <x v="11"/>
    <s v="MTX"/>
    <s v="16/04/19 12.18.38.0000"/>
    <s v="17/04/19 12.00.00.0000"/>
    <d v="2019-04-16T12:18:38"/>
    <d v="2019-04-17T12:00:00"/>
    <x v="5"/>
    <x v="2"/>
    <x v="2"/>
    <x v="2"/>
    <x v="1"/>
    <d v="1899-12-30T17:46:12"/>
    <x v="1"/>
    <s v="Non"/>
  </r>
  <r>
    <x v="477"/>
    <x v="12"/>
    <s v="CLI00021"/>
    <x v="0"/>
    <s v="MTX"/>
    <s v="16/04/19 12.19.10.0000"/>
    <s v="17/04/19 12.00.00.0000"/>
    <d v="2019-04-16T12:19:10"/>
    <d v="2019-04-17T12:00:00"/>
    <x v="5"/>
    <x v="2"/>
    <x v="0"/>
    <x v="0"/>
    <x v="1"/>
    <d v="1899-12-30T17:46:12"/>
    <x v="1"/>
    <s v="Non"/>
  </r>
  <r>
    <x v="676"/>
    <x v="12"/>
    <s v="CLI00021"/>
    <x v="0"/>
    <s v="MTX"/>
    <s v="16/04/19 12.20.15.0000"/>
    <s v="17/04/19 12.00.00.0000"/>
    <d v="2019-04-16T12:20:15"/>
    <d v="2019-04-17T12:00:00"/>
    <x v="5"/>
    <x v="2"/>
    <x v="0"/>
    <x v="0"/>
    <x v="1"/>
    <d v="1899-12-30T17:46:12"/>
    <x v="1"/>
    <s v="Non"/>
  </r>
  <r>
    <x v="97"/>
    <x v="3"/>
    <s v="CLI00010"/>
    <x v="2"/>
    <s v="SCR"/>
    <s v="16/04/19 12.20.34.0000"/>
    <s v="19/04/19 12.00.00.0000"/>
    <d v="2019-04-16T12:20:34"/>
    <d v="2019-04-19T12:00:00"/>
    <x v="7"/>
    <x v="0"/>
    <x v="1"/>
    <x v="1"/>
    <x v="1"/>
    <d v="1900-01-01T17:46:12"/>
    <x v="3"/>
    <s v="Non"/>
  </r>
  <r>
    <x v="1169"/>
    <x v="18"/>
    <s v="CLI00009"/>
    <x v="8"/>
    <s v="SCR"/>
    <s v="16/04/19 12.21.25.0000"/>
    <s v="19/04/19 12.00.00.0000"/>
    <d v="2019-04-16T12:21:25"/>
    <d v="2019-04-19T12:00:00"/>
    <x v="7"/>
    <x v="0"/>
    <x v="3"/>
    <x v="4"/>
    <x v="1"/>
    <d v="1900-01-01T17:46:12"/>
    <x v="3"/>
    <s v="Non"/>
  </r>
  <r>
    <x v="73"/>
    <x v="12"/>
    <s v="CLI00021"/>
    <x v="0"/>
    <s v="BACT"/>
    <s v="16/04/19 12.23.26.0000"/>
    <s v="19/04/19 12.00.00.0000"/>
    <d v="2019-04-16T12:23:26"/>
    <d v="2019-04-19T12:00:00"/>
    <x v="6"/>
    <x v="3"/>
    <x v="0"/>
    <x v="0"/>
    <x v="1"/>
    <d v="1900-01-01T17:46:12"/>
    <x v="3"/>
    <s v="Non"/>
  </r>
  <r>
    <x v="332"/>
    <x v="18"/>
    <s v="CLI00049"/>
    <x v="7"/>
    <s v="SCR"/>
    <s v="16/04/19 12.23.40.0000"/>
    <s v="19/04/19 12.00.00.0000"/>
    <d v="2019-04-16T12:23:40"/>
    <d v="2019-04-19T12:00:00"/>
    <x v="7"/>
    <x v="0"/>
    <x v="3"/>
    <x v="4"/>
    <x v="1"/>
    <d v="1900-01-01T17:46:12"/>
    <x v="3"/>
    <s v="Non"/>
  </r>
  <r>
    <x v="754"/>
    <x v="18"/>
    <s v="CLI00009"/>
    <x v="8"/>
    <s v="BACT"/>
    <s v="16/04/19 12.23.55.0000"/>
    <s v="19/04/19 12.00.00.0000"/>
    <d v="2019-04-16T12:23:55"/>
    <d v="2019-04-19T12:00:00"/>
    <x v="6"/>
    <x v="3"/>
    <x v="3"/>
    <x v="4"/>
    <x v="1"/>
    <d v="1900-01-01T17:46:12"/>
    <x v="3"/>
    <s v="Non"/>
  </r>
  <r>
    <x v="16"/>
    <x v="3"/>
    <s v="CLI00010"/>
    <x v="2"/>
    <s v="PEST"/>
    <s v="16/04/19 12.24.10.0000"/>
    <s v="24/04/19 12.00.00.0000"/>
    <d v="2019-04-16T12:24:10"/>
    <d v="2019-04-24T12:00:00"/>
    <x v="2"/>
    <x v="1"/>
    <x v="1"/>
    <x v="1"/>
    <x v="1"/>
    <d v="1900-01-06T17:46:12"/>
    <x v="3"/>
    <s v="Non"/>
  </r>
  <r>
    <x v="935"/>
    <x v="3"/>
    <s v="CLI00049"/>
    <x v="7"/>
    <s v="MTX"/>
    <s v="16/04/19 12.25.44.0000"/>
    <s v="17/04/19 12.00.00.0000"/>
    <d v="2019-04-16T12:25:44"/>
    <d v="2019-04-17T12:00:00"/>
    <x v="5"/>
    <x v="2"/>
    <x v="3"/>
    <x v="4"/>
    <x v="1"/>
    <d v="1899-12-30T17:46:12"/>
    <x v="1"/>
    <s v="Non"/>
  </r>
  <r>
    <x v="1170"/>
    <x v="23"/>
    <s v="CLI00007"/>
    <x v="14"/>
    <s v="BACT"/>
    <s v="16/04/19 12.26.45.0000"/>
    <s v="19/04/19 12.00.00.0000"/>
    <d v="2019-04-16T12:26:45"/>
    <d v="2019-04-19T12:00:00"/>
    <x v="6"/>
    <x v="3"/>
    <x v="2"/>
    <x v="3"/>
    <x v="1"/>
    <d v="1900-01-01T17:46:12"/>
    <x v="3"/>
    <s v="Non"/>
  </r>
  <r>
    <x v="1171"/>
    <x v="23"/>
    <s v="CLI00091"/>
    <x v="10"/>
    <s v="SCR"/>
    <s v="16/04/19 12.29.41.0000"/>
    <s v="19/04/19 12.00.00.0000"/>
    <d v="2019-04-16T12:29:41"/>
    <d v="2019-04-19T12:00:00"/>
    <x v="7"/>
    <x v="0"/>
    <x v="3"/>
    <x v="5"/>
    <x v="1"/>
    <d v="1900-01-01T17:46:12"/>
    <x v="3"/>
    <s v="Non"/>
  </r>
  <r>
    <x v="283"/>
    <x v="3"/>
    <s v="CLI00083"/>
    <x v="11"/>
    <s v="MTX"/>
    <s v="16/04/19 12.30.35.0000"/>
    <s v="17/04/19 12.00.00.0000"/>
    <d v="2019-04-16T12:30:35"/>
    <d v="2019-04-17T12:00:00"/>
    <x v="5"/>
    <x v="2"/>
    <x v="2"/>
    <x v="2"/>
    <x v="1"/>
    <d v="1899-12-30T17:46:12"/>
    <x v="1"/>
    <s v="Non"/>
  </r>
  <r>
    <x v="1036"/>
    <x v="18"/>
    <s v="CLI00018"/>
    <x v="5"/>
    <s v="MTX"/>
    <s v="16/04/19 12.30.58.0000"/>
    <s v="17/04/19 12.00.00.0000"/>
    <d v="2019-04-16T12:30:58"/>
    <d v="2019-04-17T12:00:00"/>
    <x v="5"/>
    <x v="2"/>
    <x v="2"/>
    <x v="2"/>
    <x v="1"/>
    <d v="1899-12-30T17:46:12"/>
    <x v="1"/>
    <s v="Non"/>
  </r>
  <r>
    <x v="752"/>
    <x v="3"/>
    <s v="CLI00020"/>
    <x v="6"/>
    <s v="PEST"/>
    <s v="16/04/19 12.32.57.0000"/>
    <s v="24/04/19 12.00.00.0000"/>
    <d v="2019-04-16T12:32:57"/>
    <d v="2019-04-24T12:00:00"/>
    <x v="2"/>
    <x v="1"/>
    <x v="2"/>
    <x v="2"/>
    <x v="1"/>
    <d v="1900-01-06T17:46:12"/>
    <x v="3"/>
    <s v="Non"/>
  </r>
  <r>
    <x v="596"/>
    <x v="19"/>
    <s v="CLI00007"/>
    <x v="14"/>
    <s v="MTX"/>
    <s v="16/04/19 12.33.01.0000"/>
    <s v="17/04/19 12.00.00.0000"/>
    <d v="2019-04-16T12:33:01"/>
    <d v="2019-04-17T12:00:00"/>
    <x v="5"/>
    <x v="2"/>
    <x v="2"/>
    <x v="3"/>
    <x v="1"/>
    <d v="1899-12-30T17:46:12"/>
    <x v="1"/>
    <s v="Non"/>
  </r>
  <r>
    <x v="159"/>
    <x v="23"/>
    <s v="CLI00007"/>
    <x v="14"/>
    <s v="SCR"/>
    <s v="16/04/19 12.33.29.0000"/>
    <s v="19/04/19 12.00.00.0000"/>
    <d v="2019-04-16T12:33:29"/>
    <d v="2019-04-19T12:00:00"/>
    <x v="7"/>
    <x v="0"/>
    <x v="2"/>
    <x v="3"/>
    <x v="1"/>
    <d v="1900-01-01T17:46:12"/>
    <x v="3"/>
    <s v="Non"/>
  </r>
  <r>
    <x v="1172"/>
    <x v="3"/>
    <s v="CLI00043"/>
    <x v="1"/>
    <s v="SCR"/>
    <s v="16/04/19 12.36.27.0000"/>
    <s v="19/04/19 12.00.00.0000"/>
    <d v="2019-04-16T12:36:27"/>
    <d v="2019-04-19T12:00:00"/>
    <x v="7"/>
    <x v="0"/>
    <x v="0"/>
    <x v="0"/>
    <x v="1"/>
    <d v="1900-01-01T17:46:12"/>
    <x v="3"/>
    <s v="Non"/>
  </r>
  <r>
    <x v="410"/>
    <x v="18"/>
    <s v="CLI00049"/>
    <x v="7"/>
    <s v="MTX"/>
    <s v="16/04/19 12.36.33.0000"/>
    <s v="17/04/19 12.00.00.0000"/>
    <d v="2019-04-16T12:36:33"/>
    <d v="2019-04-17T12:00:00"/>
    <x v="5"/>
    <x v="2"/>
    <x v="3"/>
    <x v="4"/>
    <x v="1"/>
    <d v="1899-12-30T17:46:12"/>
    <x v="1"/>
    <s v="Non"/>
  </r>
  <r>
    <x v="79"/>
    <x v="3"/>
    <s v="CLI00043"/>
    <x v="1"/>
    <s v="NTR"/>
    <s v="16/04/19 12.37.32.0000"/>
    <s v="20/04/19 12.00.00.0000"/>
    <d v="2019-04-16T12:37:32"/>
    <d v="2019-04-20T12:00:00"/>
    <x v="3"/>
    <x v="0"/>
    <x v="0"/>
    <x v="0"/>
    <x v="1"/>
    <d v="1900-01-02T17:46:12"/>
    <x v="3"/>
    <s v="Non"/>
  </r>
  <r>
    <x v="569"/>
    <x v="3"/>
    <s v="CLI00049"/>
    <x v="7"/>
    <s v="MTX"/>
    <s v="16/04/19 12.38.37.0000"/>
    <s v="17/04/19 12.00.00.0000"/>
    <d v="2019-04-16T12:38:37"/>
    <d v="2019-04-17T12:00:00"/>
    <x v="5"/>
    <x v="2"/>
    <x v="3"/>
    <x v="4"/>
    <x v="1"/>
    <d v="1899-12-30T17:46:12"/>
    <x v="1"/>
    <s v="Non"/>
  </r>
  <r>
    <x v="1137"/>
    <x v="19"/>
    <s v="CLI00007"/>
    <x v="14"/>
    <s v="PEST"/>
    <s v="16/04/19 12.38.39.0000"/>
    <s v="24/04/19 12.00.00.0000"/>
    <d v="2019-04-16T12:38:39"/>
    <d v="2019-04-24T12:00:00"/>
    <x v="2"/>
    <x v="1"/>
    <x v="2"/>
    <x v="3"/>
    <x v="1"/>
    <d v="1900-01-06T17:46:12"/>
    <x v="3"/>
    <s v="Non"/>
  </r>
  <r>
    <x v="1173"/>
    <x v="12"/>
    <s v="CLI00009"/>
    <x v="8"/>
    <s v="PEST"/>
    <s v="16/04/19 12.38.53.0000"/>
    <s v="24/04/19 12.00.00.0000"/>
    <d v="2019-04-16T12:38:53"/>
    <d v="2019-04-24T12:00:00"/>
    <x v="2"/>
    <x v="1"/>
    <x v="3"/>
    <x v="4"/>
    <x v="1"/>
    <d v="1900-01-06T17:46:12"/>
    <x v="3"/>
    <s v="Non"/>
  </r>
  <r>
    <x v="817"/>
    <x v="18"/>
    <s v="CLI00049"/>
    <x v="7"/>
    <s v="PEST"/>
    <s v="16/04/19 12.40.37.0000"/>
    <s v="24/04/19 12.00.00.0000"/>
    <d v="2019-04-16T12:40:37"/>
    <d v="2019-04-24T12:00:00"/>
    <x v="2"/>
    <x v="1"/>
    <x v="3"/>
    <x v="4"/>
    <x v="1"/>
    <d v="1900-01-06T17:46:12"/>
    <x v="3"/>
    <s v="Non"/>
  </r>
  <r>
    <x v="188"/>
    <x v="18"/>
    <s v="CLI00018"/>
    <x v="5"/>
    <s v="NTR"/>
    <s v="16/04/19 12.41.02.0000"/>
    <s v="20/04/19 12.00.00.0000"/>
    <d v="2019-04-16T12:41:02"/>
    <d v="2019-04-20T12:00:00"/>
    <x v="3"/>
    <x v="0"/>
    <x v="2"/>
    <x v="2"/>
    <x v="1"/>
    <d v="1900-01-02T17:46:12"/>
    <x v="3"/>
    <s v="Non"/>
  </r>
  <r>
    <x v="716"/>
    <x v="23"/>
    <s v="CLI00007"/>
    <x v="14"/>
    <s v="PEST"/>
    <s v="16/04/19 12.41.21.0000"/>
    <s v="24/04/19 12.00.00.0000"/>
    <d v="2019-04-16T12:41:21"/>
    <d v="2019-04-24T12:00:00"/>
    <x v="2"/>
    <x v="1"/>
    <x v="2"/>
    <x v="3"/>
    <x v="1"/>
    <d v="1900-01-06T17:46:12"/>
    <x v="3"/>
    <s v="Non"/>
  </r>
  <r>
    <x v="537"/>
    <x v="3"/>
    <s v="CLI00010"/>
    <x v="2"/>
    <s v="SCR"/>
    <s v="16/04/19 12.42.19.0000"/>
    <s v="19/04/19 12.00.00.0000"/>
    <d v="2019-04-16T12:42:19"/>
    <d v="2019-04-19T12:00:00"/>
    <x v="7"/>
    <x v="0"/>
    <x v="1"/>
    <x v="1"/>
    <x v="1"/>
    <d v="1900-01-01T17:46:12"/>
    <x v="3"/>
    <s v="Non"/>
  </r>
  <r>
    <x v="1174"/>
    <x v="18"/>
    <s v="CLI00018"/>
    <x v="5"/>
    <s v="NTR"/>
    <s v="16/04/19 12.42.38.0000"/>
    <s v="20/04/19 12.00.00.0000"/>
    <d v="2019-04-16T12:42:38"/>
    <d v="2019-04-20T12:00:00"/>
    <x v="3"/>
    <x v="0"/>
    <x v="2"/>
    <x v="2"/>
    <x v="1"/>
    <d v="1900-01-02T17:46:12"/>
    <x v="3"/>
    <s v="Non"/>
  </r>
  <r>
    <x v="539"/>
    <x v="23"/>
    <s v="CLI00007"/>
    <x v="14"/>
    <s v="PLLT"/>
    <s v="16/04/19 12.42.57.0000"/>
    <s v="24/04/19 12.00.00.0000"/>
    <d v="2019-04-16T12:42:57"/>
    <d v="2019-04-24T12:00:00"/>
    <x v="1"/>
    <x v="1"/>
    <x v="2"/>
    <x v="3"/>
    <x v="1"/>
    <d v="1900-01-06T17:46:12"/>
    <x v="3"/>
    <s v="Non"/>
  </r>
  <r>
    <x v="1138"/>
    <x v="18"/>
    <s v="CLI00018"/>
    <x v="5"/>
    <s v="NTR"/>
    <s v="16/04/19 12.43.10.0000"/>
    <s v="20/04/19 12.00.00.0000"/>
    <d v="2019-04-16T12:43:10"/>
    <d v="2019-04-20T12:00:00"/>
    <x v="3"/>
    <x v="0"/>
    <x v="2"/>
    <x v="2"/>
    <x v="1"/>
    <d v="1900-01-02T17:46:12"/>
    <x v="3"/>
    <s v="Non"/>
  </r>
  <r>
    <x v="214"/>
    <x v="3"/>
    <s v="CLI00083"/>
    <x v="11"/>
    <s v="MTX"/>
    <s v="16/04/19 12.43.43.0000"/>
    <s v="17/04/19 12.00.00.0000"/>
    <d v="2019-04-16T12:43:43"/>
    <d v="2019-04-17T12:00:00"/>
    <x v="5"/>
    <x v="2"/>
    <x v="2"/>
    <x v="2"/>
    <x v="1"/>
    <d v="1899-12-30T17:46:12"/>
    <x v="1"/>
    <s v="Non"/>
  </r>
  <r>
    <x v="288"/>
    <x v="3"/>
    <s v="CLI00021"/>
    <x v="0"/>
    <s v="MTX"/>
    <s v="16/04/19 12.44.24.0000"/>
    <s v="17/04/19 12.00.00.0000"/>
    <d v="2019-04-16T12:44:24"/>
    <d v="2019-04-17T12:00:00"/>
    <x v="5"/>
    <x v="2"/>
    <x v="0"/>
    <x v="0"/>
    <x v="1"/>
    <d v="1899-12-30T17:46:12"/>
    <x v="1"/>
    <s v="Non"/>
  </r>
  <r>
    <x v="1157"/>
    <x v="3"/>
    <s v="CLI00010"/>
    <x v="2"/>
    <s v="PLLT"/>
    <s v="16/04/19 12.44.55.0000"/>
    <s v="24/04/19 12.00.00.0000"/>
    <d v="2019-04-16T12:44:55"/>
    <d v="2019-04-24T12:00:00"/>
    <x v="1"/>
    <x v="1"/>
    <x v="1"/>
    <x v="1"/>
    <x v="1"/>
    <d v="1900-01-06T17:46:12"/>
    <x v="3"/>
    <s v="Non"/>
  </r>
  <r>
    <x v="565"/>
    <x v="3"/>
    <s v="CLI00010"/>
    <x v="2"/>
    <s v="BACT"/>
    <s v="16/04/19 12.47.08.0000"/>
    <s v="19/04/19 12.00.00.0000"/>
    <d v="2019-04-16T12:47:08"/>
    <d v="2019-04-19T12:00:00"/>
    <x v="6"/>
    <x v="3"/>
    <x v="1"/>
    <x v="1"/>
    <x v="1"/>
    <d v="1900-01-01T17:46:12"/>
    <x v="3"/>
    <s v="Non"/>
  </r>
  <r>
    <x v="328"/>
    <x v="3"/>
    <s v="CLI00079"/>
    <x v="3"/>
    <s v="MTX"/>
    <s v="16/04/19 12.48.15.0000"/>
    <s v="17/04/19 12.00.00.0000"/>
    <d v="2019-04-16T12:48:15"/>
    <d v="2019-04-17T12:00:00"/>
    <x v="5"/>
    <x v="2"/>
    <x v="2"/>
    <x v="2"/>
    <x v="1"/>
    <d v="1899-12-30T17:46:12"/>
    <x v="1"/>
    <s v="Non"/>
  </r>
  <r>
    <x v="584"/>
    <x v="3"/>
    <s v="CLI00043"/>
    <x v="1"/>
    <s v="SCR"/>
    <s v="16/04/19 12.48.22.0000"/>
    <s v="19/04/19 12.00.00.0000"/>
    <d v="2019-04-16T12:48:22"/>
    <d v="2019-04-19T12:00:00"/>
    <x v="7"/>
    <x v="0"/>
    <x v="0"/>
    <x v="0"/>
    <x v="1"/>
    <d v="1900-01-01T17:46:12"/>
    <x v="3"/>
    <s v="Non"/>
  </r>
  <r>
    <x v="1175"/>
    <x v="23"/>
    <s v="CLI00007"/>
    <x v="14"/>
    <s v="PEST"/>
    <s v="16/04/19 12.49.12.0000"/>
    <s v="24/04/19 12.00.00.0000"/>
    <d v="2019-04-16T12:49:12"/>
    <d v="2019-04-24T12:00:00"/>
    <x v="2"/>
    <x v="1"/>
    <x v="2"/>
    <x v="3"/>
    <x v="1"/>
    <d v="1900-01-06T17:46:12"/>
    <x v="3"/>
    <s v="Non"/>
  </r>
  <r>
    <x v="196"/>
    <x v="3"/>
    <s v="CLI00083"/>
    <x v="11"/>
    <s v="MTX"/>
    <s v="16/04/19 12.49.27.0000"/>
    <s v="17/04/19 12.00.00.0000"/>
    <d v="2019-04-16T12:49:27"/>
    <d v="2019-04-17T12:00:00"/>
    <x v="5"/>
    <x v="2"/>
    <x v="2"/>
    <x v="2"/>
    <x v="1"/>
    <d v="1899-12-30T17:46:12"/>
    <x v="1"/>
    <s v="Non"/>
  </r>
  <r>
    <x v="502"/>
    <x v="3"/>
    <s v="CLI00049"/>
    <x v="7"/>
    <s v="SCR"/>
    <s v="16/04/19 12.51.16.0000"/>
    <s v="19/04/19 12.00.00.0000"/>
    <d v="2019-04-16T12:51:16"/>
    <d v="2019-04-19T12:00:00"/>
    <x v="7"/>
    <x v="0"/>
    <x v="3"/>
    <x v="4"/>
    <x v="1"/>
    <d v="1900-01-01T17:46:12"/>
    <x v="3"/>
    <s v="Non"/>
  </r>
  <r>
    <x v="104"/>
    <x v="3"/>
    <s v="CLI00010"/>
    <x v="2"/>
    <s v="MTX"/>
    <s v="16/04/19 12.51.18.0000"/>
    <s v="17/04/19 12.00.00.0000"/>
    <d v="2019-04-16T12:51:18"/>
    <d v="2019-04-17T12:00:00"/>
    <x v="5"/>
    <x v="2"/>
    <x v="1"/>
    <x v="1"/>
    <x v="1"/>
    <d v="1899-12-30T17:46:12"/>
    <x v="1"/>
    <s v="Non"/>
  </r>
  <r>
    <x v="238"/>
    <x v="3"/>
    <s v="CLI00079"/>
    <x v="3"/>
    <s v="MTX"/>
    <s v="16/04/19 12.51.23.0000"/>
    <s v="17/04/19 12.00.00.0000"/>
    <d v="2019-04-16T12:51:23"/>
    <d v="2019-04-17T12:00:00"/>
    <x v="5"/>
    <x v="2"/>
    <x v="2"/>
    <x v="2"/>
    <x v="1"/>
    <d v="1899-12-30T17:46:12"/>
    <x v="1"/>
    <s v="Non"/>
  </r>
  <r>
    <x v="906"/>
    <x v="3"/>
    <s v="CLI00010"/>
    <x v="2"/>
    <s v="PLLT"/>
    <s v="16/04/19 12.51.37.0000"/>
    <s v="24/04/19 12.00.00.0000"/>
    <d v="2019-04-16T12:51:37"/>
    <d v="2019-04-24T12:00:00"/>
    <x v="1"/>
    <x v="1"/>
    <x v="1"/>
    <x v="1"/>
    <x v="1"/>
    <d v="1900-01-06T17:46:12"/>
    <x v="3"/>
    <s v="Non"/>
  </r>
  <r>
    <x v="866"/>
    <x v="18"/>
    <s v="CLI00018"/>
    <x v="5"/>
    <s v="MTX"/>
    <s v="16/04/19 12.51.41.0000"/>
    <s v="17/04/19 12.00.00.0000"/>
    <d v="2019-04-16T12:51:41"/>
    <d v="2019-04-17T12:00:00"/>
    <x v="5"/>
    <x v="2"/>
    <x v="2"/>
    <x v="2"/>
    <x v="1"/>
    <d v="1899-12-30T17:46:12"/>
    <x v="1"/>
    <s v="Non"/>
  </r>
  <r>
    <x v="1176"/>
    <x v="18"/>
    <s v="CLI00018"/>
    <x v="5"/>
    <s v="MTX"/>
    <s v="16/04/19 12.51.50.0000"/>
    <s v="17/04/19 12.00.00.0000"/>
    <d v="2019-04-16T12:51:50"/>
    <d v="2019-04-17T12:00:00"/>
    <x v="5"/>
    <x v="2"/>
    <x v="2"/>
    <x v="2"/>
    <x v="1"/>
    <d v="1899-12-30T17:46:12"/>
    <x v="1"/>
    <s v="Non"/>
  </r>
  <r>
    <x v="454"/>
    <x v="18"/>
    <s v="CLI00018"/>
    <x v="5"/>
    <s v="PEST"/>
    <s v="16/04/19 12.54.28.0000"/>
    <s v="24/04/19 12.00.00.0000"/>
    <d v="2019-04-16T12:54:28"/>
    <d v="2019-04-24T12:00:00"/>
    <x v="2"/>
    <x v="1"/>
    <x v="2"/>
    <x v="2"/>
    <x v="1"/>
    <d v="1900-01-06T17:46:12"/>
    <x v="3"/>
    <s v="Non"/>
  </r>
  <r>
    <x v="473"/>
    <x v="3"/>
    <s v="CLI00083"/>
    <x v="11"/>
    <s v="NTR"/>
    <s v="16/04/19 12.54.45.0000"/>
    <s v="20/04/19 12.00.00.0000"/>
    <d v="2019-04-16T12:54:45"/>
    <d v="2019-04-20T12:00:00"/>
    <x v="3"/>
    <x v="0"/>
    <x v="2"/>
    <x v="2"/>
    <x v="1"/>
    <d v="1900-01-02T17:46:12"/>
    <x v="3"/>
    <s v="Non"/>
  </r>
  <r>
    <x v="1177"/>
    <x v="18"/>
    <s v="CLI00049"/>
    <x v="7"/>
    <s v="PEST"/>
    <s v="16/04/19 12.55.03.0000"/>
    <s v="24/04/19 12.00.00.0000"/>
    <d v="2019-04-16T12:55:03"/>
    <d v="2019-04-24T12:00:00"/>
    <x v="2"/>
    <x v="1"/>
    <x v="3"/>
    <x v="4"/>
    <x v="1"/>
    <d v="1900-01-06T17:46:12"/>
    <x v="3"/>
    <s v="Non"/>
  </r>
  <r>
    <x v="1178"/>
    <x v="18"/>
    <s v="CLI00018"/>
    <x v="5"/>
    <s v="MTX"/>
    <s v="16/04/19 12.56.28.0000"/>
    <s v="17/04/19 12.00.00.0000"/>
    <d v="2019-04-16T12:56:28"/>
    <d v="2019-04-17T12:00:00"/>
    <x v="5"/>
    <x v="2"/>
    <x v="2"/>
    <x v="2"/>
    <x v="1"/>
    <d v="1899-12-30T17:46:12"/>
    <x v="1"/>
    <s v="Non"/>
  </r>
  <r>
    <x v="375"/>
    <x v="3"/>
    <s v="CLI00021"/>
    <x v="0"/>
    <s v="PLLT"/>
    <s v="16/04/19 12.57.06.0000"/>
    <s v="24/04/19 12.00.00.0000"/>
    <d v="2019-04-16T12:57:06"/>
    <d v="2019-04-24T12:00:00"/>
    <x v="1"/>
    <x v="1"/>
    <x v="0"/>
    <x v="0"/>
    <x v="1"/>
    <d v="1900-01-06T17:46:12"/>
    <x v="3"/>
    <s v="Non"/>
  </r>
  <r>
    <x v="1179"/>
    <x v="19"/>
    <s v="CLI00007"/>
    <x v="14"/>
    <s v="MTX"/>
    <s v="16/04/19 12.57.50.0000"/>
    <s v="17/04/19 12.00.00.0000"/>
    <d v="2019-04-16T12:57:50"/>
    <d v="2019-04-17T12:00:00"/>
    <x v="5"/>
    <x v="2"/>
    <x v="2"/>
    <x v="3"/>
    <x v="1"/>
    <d v="1899-12-30T17:46:12"/>
    <x v="1"/>
    <s v="Non"/>
  </r>
  <r>
    <x v="257"/>
    <x v="3"/>
    <s v="CLI00043"/>
    <x v="1"/>
    <s v="NTR"/>
    <s v="16/04/19 13.01.02.0000"/>
    <s v="20/04/19 12.00.00.0000"/>
    <d v="2019-04-16T13:01:02"/>
    <d v="2019-04-20T12:00:00"/>
    <x v="3"/>
    <x v="0"/>
    <x v="0"/>
    <x v="0"/>
    <x v="1"/>
    <d v="1900-01-02T17:46:12"/>
    <x v="3"/>
    <s v="Non"/>
  </r>
  <r>
    <x v="1180"/>
    <x v="18"/>
    <s v="CLI00009"/>
    <x v="8"/>
    <s v="MTX"/>
    <s v="16/04/19 13.01.30.0000"/>
    <s v="17/04/19 12.00.00.0000"/>
    <d v="2019-04-16T13:01:30"/>
    <d v="2019-04-17T12:00:00"/>
    <x v="5"/>
    <x v="2"/>
    <x v="3"/>
    <x v="4"/>
    <x v="1"/>
    <d v="1899-12-30T17:46:12"/>
    <x v="1"/>
    <s v="Non"/>
  </r>
  <r>
    <x v="969"/>
    <x v="9"/>
    <s v="CLI00021"/>
    <x v="0"/>
    <s v="MTX"/>
    <s v="16/04/19 13.02.37.0000"/>
    <s v="17/04/19 12.00.00.0000"/>
    <d v="2019-04-16T13:02:37"/>
    <d v="2019-04-17T12:00:00"/>
    <x v="5"/>
    <x v="2"/>
    <x v="0"/>
    <x v="0"/>
    <x v="1"/>
    <d v="1899-12-30T17:46:12"/>
    <x v="1"/>
    <s v="Non"/>
  </r>
  <r>
    <x v="1181"/>
    <x v="18"/>
    <s v="CLI00018"/>
    <x v="5"/>
    <s v="MTX"/>
    <s v="16/04/19 13.03.25.0000"/>
    <s v="17/04/19 12.00.00.0000"/>
    <d v="2019-04-16T13:03:25"/>
    <d v="2019-04-17T12:00:00"/>
    <x v="5"/>
    <x v="2"/>
    <x v="2"/>
    <x v="2"/>
    <x v="1"/>
    <d v="1899-12-30T17:46:12"/>
    <x v="1"/>
    <s v="Non"/>
  </r>
  <r>
    <x v="832"/>
    <x v="3"/>
    <s v="CLI00079"/>
    <x v="3"/>
    <s v="MTX"/>
    <s v="16/04/19 13.04.03.0000"/>
    <s v="17/04/19 12.00.00.0000"/>
    <d v="2019-04-16T13:04:03"/>
    <d v="2019-04-17T12:00:00"/>
    <x v="5"/>
    <x v="2"/>
    <x v="2"/>
    <x v="2"/>
    <x v="1"/>
    <d v="1899-12-30T17:46:12"/>
    <x v="1"/>
    <s v="Non"/>
  </r>
  <r>
    <x v="918"/>
    <x v="3"/>
    <s v="CLI00021"/>
    <x v="0"/>
    <s v="MTX"/>
    <s v="16/04/19 13.04.55.0000"/>
    <s v="17/04/19 12.00.00.0000"/>
    <d v="2019-04-16T13:04:55"/>
    <d v="2019-04-17T12:00:00"/>
    <x v="5"/>
    <x v="2"/>
    <x v="0"/>
    <x v="0"/>
    <x v="1"/>
    <d v="1899-12-30T17:46:12"/>
    <x v="1"/>
    <s v="Non"/>
  </r>
  <r>
    <x v="1182"/>
    <x v="3"/>
    <s v="CLI00087"/>
    <x v="4"/>
    <s v="PLLT"/>
    <s v="16/04/19 13.05.03.0000"/>
    <s v="24/04/19 12.00.00.0000"/>
    <d v="2019-04-16T13:05:03"/>
    <d v="2019-04-24T12:00:00"/>
    <x v="1"/>
    <x v="1"/>
    <x v="2"/>
    <x v="3"/>
    <x v="1"/>
    <d v="1900-01-06T17:46:12"/>
    <x v="3"/>
    <s v="Non"/>
  </r>
  <r>
    <x v="1183"/>
    <x v="20"/>
    <s v="CLI00007"/>
    <x v="14"/>
    <s v="MTX"/>
    <s v="16/04/19 13.05.54.0000"/>
    <s v="17/04/19 12.00.00.0000"/>
    <d v="2019-04-16T13:05:54"/>
    <d v="2019-04-17T12:00:00"/>
    <x v="5"/>
    <x v="2"/>
    <x v="2"/>
    <x v="3"/>
    <x v="1"/>
    <d v="1899-12-30T17:46:12"/>
    <x v="1"/>
    <s v="Non"/>
  </r>
  <r>
    <x v="1184"/>
    <x v="18"/>
    <s v="CLI00009"/>
    <x v="8"/>
    <s v="MTX"/>
    <s v="16/04/19 13.07.40.0000"/>
    <s v="17/04/19 12.00.00.0000"/>
    <d v="2019-04-16T13:07:40"/>
    <d v="2019-04-17T12:00:00"/>
    <x v="5"/>
    <x v="2"/>
    <x v="3"/>
    <x v="4"/>
    <x v="1"/>
    <d v="1899-12-30T17:46:12"/>
    <x v="1"/>
    <s v="Non"/>
  </r>
  <r>
    <x v="889"/>
    <x v="18"/>
    <s v="CLI00018"/>
    <x v="5"/>
    <s v="NTR"/>
    <s v="16/04/19 13.09.44.0000"/>
    <s v="20/04/19 12.00.00.0000"/>
    <d v="2019-04-16T13:09:44"/>
    <d v="2019-04-20T12:00:00"/>
    <x v="3"/>
    <x v="0"/>
    <x v="2"/>
    <x v="2"/>
    <x v="1"/>
    <d v="1900-01-02T17:46:12"/>
    <x v="3"/>
    <s v="Non"/>
  </r>
  <r>
    <x v="699"/>
    <x v="18"/>
    <s v="CLI00018"/>
    <x v="5"/>
    <s v="NTR"/>
    <s v="16/04/19 13.10.02.0000"/>
    <s v="20/04/19 12.00.00.0000"/>
    <d v="2019-04-16T13:10:02"/>
    <d v="2019-04-20T12:00:00"/>
    <x v="3"/>
    <x v="0"/>
    <x v="2"/>
    <x v="2"/>
    <x v="1"/>
    <d v="1900-01-02T17:46:12"/>
    <x v="3"/>
    <s v="Non"/>
  </r>
  <r>
    <x v="255"/>
    <x v="3"/>
    <s v="CLI00087"/>
    <x v="4"/>
    <s v="NTR"/>
    <s v="16/04/19 13.11.08.0000"/>
    <s v="20/04/19 12.00.00.0000"/>
    <d v="2019-04-16T13:11:08"/>
    <d v="2019-04-20T12:00:00"/>
    <x v="3"/>
    <x v="0"/>
    <x v="2"/>
    <x v="3"/>
    <x v="1"/>
    <d v="1900-01-02T17:46:12"/>
    <x v="3"/>
    <s v="Non"/>
  </r>
  <r>
    <x v="202"/>
    <x v="12"/>
    <s v="CLI00021"/>
    <x v="0"/>
    <s v="MTX"/>
    <s v="16/04/19 13.11.16.0000"/>
    <s v="17/04/19 12.00.00.0000"/>
    <d v="2019-04-16T13:11:16"/>
    <d v="2019-04-17T12:00:00"/>
    <x v="5"/>
    <x v="2"/>
    <x v="0"/>
    <x v="0"/>
    <x v="1"/>
    <d v="1899-12-30T17:46:12"/>
    <x v="1"/>
    <s v="Non"/>
  </r>
  <r>
    <x v="962"/>
    <x v="18"/>
    <s v="CLI00034"/>
    <x v="13"/>
    <s v="MTX"/>
    <s v="16/04/19 13.11.22.0000"/>
    <s v="17/04/19 12.00.00.0000"/>
    <d v="2019-04-16T13:11:22"/>
    <d v="2019-04-17T12:00:00"/>
    <x v="5"/>
    <x v="2"/>
    <x v="3"/>
    <x v="4"/>
    <x v="1"/>
    <d v="1899-12-30T17:46:12"/>
    <x v="1"/>
    <s v="Non"/>
  </r>
  <r>
    <x v="733"/>
    <x v="3"/>
    <s v="CLI00021"/>
    <x v="0"/>
    <s v="MTX"/>
    <s v="16/04/19 13.12.30.0000"/>
    <s v="17/04/19 12.00.00.0000"/>
    <d v="2019-04-16T13:12:30"/>
    <d v="2019-04-17T12:00:00"/>
    <x v="5"/>
    <x v="2"/>
    <x v="0"/>
    <x v="0"/>
    <x v="1"/>
    <d v="1899-12-30T17:46:12"/>
    <x v="1"/>
    <s v="Non"/>
  </r>
  <r>
    <x v="1185"/>
    <x v="12"/>
    <s v="CLI00078"/>
    <x v="12"/>
    <s v="MTX"/>
    <s v="16/04/19 13.12.34.0000"/>
    <s v="17/04/19 12.00.00.0000"/>
    <d v="2019-04-16T13:12:34"/>
    <d v="2019-04-17T12:00:00"/>
    <x v="5"/>
    <x v="2"/>
    <x v="2"/>
    <x v="0"/>
    <x v="1"/>
    <d v="1899-12-30T17:46:12"/>
    <x v="1"/>
    <s v="Non"/>
  </r>
  <r>
    <x v="182"/>
    <x v="3"/>
    <s v="CLI00021"/>
    <x v="0"/>
    <s v="NTR"/>
    <s v="16/04/19 13.12.54.0000"/>
    <s v="20/04/19 12.00.00.0000"/>
    <d v="2019-04-16T13:12:54"/>
    <d v="2019-04-20T12:00:00"/>
    <x v="3"/>
    <x v="0"/>
    <x v="0"/>
    <x v="0"/>
    <x v="1"/>
    <d v="1900-01-02T17:46:12"/>
    <x v="3"/>
    <s v="Non"/>
  </r>
  <r>
    <x v="1099"/>
    <x v="18"/>
    <s v="CLI00018"/>
    <x v="5"/>
    <s v="SCR"/>
    <s v="16/04/19 13.13.29.0000"/>
    <s v="19/04/19 12.00.00.0000"/>
    <d v="2019-04-16T13:13:29"/>
    <d v="2019-04-19T12:00:00"/>
    <x v="7"/>
    <x v="0"/>
    <x v="2"/>
    <x v="2"/>
    <x v="1"/>
    <d v="1900-01-01T17:46:12"/>
    <x v="3"/>
    <s v="Non"/>
  </r>
  <r>
    <x v="62"/>
    <x v="3"/>
    <s v="CLI00021"/>
    <x v="0"/>
    <s v="MTX"/>
    <s v="16/04/19 13.14.54.0000"/>
    <s v="17/04/19 12.00.00.0000"/>
    <d v="2019-04-16T13:14:54"/>
    <d v="2019-04-17T12:00:00"/>
    <x v="5"/>
    <x v="2"/>
    <x v="0"/>
    <x v="0"/>
    <x v="1"/>
    <d v="1899-12-30T17:46:12"/>
    <x v="1"/>
    <s v="Non"/>
  </r>
  <r>
    <x v="605"/>
    <x v="3"/>
    <s v="CLI00049"/>
    <x v="7"/>
    <s v="BACT"/>
    <s v="16/04/19 13.15.17.0000"/>
    <s v="19/04/19 12.00.00.0000"/>
    <d v="2019-04-16T13:15:17"/>
    <d v="2019-04-19T12:00:00"/>
    <x v="6"/>
    <x v="3"/>
    <x v="3"/>
    <x v="4"/>
    <x v="1"/>
    <d v="1900-01-01T17:46:12"/>
    <x v="3"/>
    <s v="Non"/>
  </r>
  <r>
    <x v="276"/>
    <x v="3"/>
    <s v="CLI00079"/>
    <x v="3"/>
    <s v="MTX"/>
    <s v="16/04/19 13.15.32.0000"/>
    <s v="17/04/19 12.00.00.0000"/>
    <d v="2019-04-16T13:15:32"/>
    <d v="2019-04-17T12:00:00"/>
    <x v="5"/>
    <x v="2"/>
    <x v="2"/>
    <x v="2"/>
    <x v="1"/>
    <d v="1899-12-30T17:46:12"/>
    <x v="1"/>
    <s v="Non"/>
  </r>
  <r>
    <x v="468"/>
    <x v="3"/>
    <s v="CLI00020"/>
    <x v="6"/>
    <s v="PEST"/>
    <s v="16/04/19 13.15.38.0000"/>
    <s v="24/04/19 12.00.00.0000"/>
    <d v="2019-04-16T13:15:38"/>
    <d v="2019-04-24T12:00:00"/>
    <x v="2"/>
    <x v="1"/>
    <x v="2"/>
    <x v="2"/>
    <x v="1"/>
    <d v="1900-01-06T17:46:12"/>
    <x v="3"/>
    <s v="Non"/>
  </r>
  <r>
    <x v="327"/>
    <x v="18"/>
    <s v="CLI00018"/>
    <x v="5"/>
    <s v="SCR"/>
    <s v="16/04/19 13.15.47.0000"/>
    <s v="19/04/19 12.00.00.0000"/>
    <d v="2019-04-16T13:15:47"/>
    <d v="2019-04-19T12:00:00"/>
    <x v="7"/>
    <x v="0"/>
    <x v="2"/>
    <x v="2"/>
    <x v="1"/>
    <d v="1900-01-01T17:46:12"/>
    <x v="3"/>
    <s v="Non"/>
  </r>
  <r>
    <x v="907"/>
    <x v="3"/>
    <s v="CLI00049"/>
    <x v="7"/>
    <s v="MTX"/>
    <s v="16/04/19 13.17.02.0000"/>
    <s v="17/04/19 12.00.00.0000"/>
    <d v="2019-04-16T13:17:02"/>
    <d v="2019-04-17T12:00:00"/>
    <x v="5"/>
    <x v="2"/>
    <x v="3"/>
    <x v="4"/>
    <x v="1"/>
    <d v="1899-12-30T17:46:12"/>
    <x v="1"/>
    <s v="Non"/>
  </r>
  <r>
    <x v="199"/>
    <x v="12"/>
    <s v="CLI00021"/>
    <x v="0"/>
    <s v="SCR"/>
    <s v="16/04/19 13.18.08.0000"/>
    <s v="19/04/19 12.00.00.0000"/>
    <d v="2019-04-16T13:18:08"/>
    <d v="2019-04-19T12:00:00"/>
    <x v="7"/>
    <x v="0"/>
    <x v="0"/>
    <x v="0"/>
    <x v="1"/>
    <d v="1900-01-01T17:46:12"/>
    <x v="3"/>
    <s v="Non"/>
  </r>
  <r>
    <x v="445"/>
    <x v="3"/>
    <s v="CLI00083"/>
    <x v="11"/>
    <s v="MTX"/>
    <s v="16/04/19 13.18.15.0000"/>
    <s v="17/04/19 12.00.00.0000"/>
    <d v="2019-04-16T13:18:15"/>
    <d v="2019-04-17T12:00:00"/>
    <x v="5"/>
    <x v="2"/>
    <x v="2"/>
    <x v="2"/>
    <x v="1"/>
    <d v="1899-12-30T17:46:12"/>
    <x v="1"/>
    <s v="Non"/>
  </r>
  <r>
    <x v="1186"/>
    <x v="18"/>
    <s v="CLI00009"/>
    <x v="8"/>
    <s v="MTX"/>
    <s v="16/04/19 13.18.20.0000"/>
    <s v="17/04/19 12.00.00.0000"/>
    <d v="2019-04-16T13:18:20"/>
    <d v="2019-04-17T12:00:00"/>
    <x v="5"/>
    <x v="2"/>
    <x v="3"/>
    <x v="4"/>
    <x v="1"/>
    <d v="1899-12-30T17:46:12"/>
    <x v="1"/>
    <s v="Non"/>
  </r>
  <r>
    <x v="1187"/>
    <x v="18"/>
    <s v="CLI00018"/>
    <x v="5"/>
    <s v="MTX"/>
    <s v="16/04/19 13.18.32.0000"/>
    <s v="17/04/19 12.00.00.0000"/>
    <d v="2019-04-16T13:18:32"/>
    <d v="2019-04-17T12:00:00"/>
    <x v="5"/>
    <x v="2"/>
    <x v="2"/>
    <x v="2"/>
    <x v="1"/>
    <d v="1899-12-30T17:46:12"/>
    <x v="1"/>
    <s v="Non"/>
  </r>
  <r>
    <x v="1141"/>
    <x v="18"/>
    <s v="CLI00040"/>
    <x v="9"/>
    <s v="MTX"/>
    <s v="16/04/19 13.18.37.0000"/>
    <s v="17/04/19 12.00.00.0000"/>
    <d v="2019-04-16T13:18:37"/>
    <d v="2019-04-17T12:00:00"/>
    <x v="5"/>
    <x v="2"/>
    <x v="3"/>
    <x v="5"/>
    <x v="1"/>
    <d v="1899-12-30T17:46:12"/>
    <x v="1"/>
    <s v="Non"/>
  </r>
  <r>
    <x v="220"/>
    <x v="12"/>
    <s v="CLI00021"/>
    <x v="0"/>
    <s v="SCR"/>
    <s v="16/04/19 13.18.54.0000"/>
    <s v="19/04/19 12.00.00.0000"/>
    <d v="2019-04-16T13:18:54"/>
    <d v="2019-04-19T12:00:00"/>
    <x v="7"/>
    <x v="0"/>
    <x v="0"/>
    <x v="0"/>
    <x v="1"/>
    <d v="1900-01-01T17:46:12"/>
    <x v="3"/>
    <s v="Non"/>
  </r>
  <r>
    <x v="1188"/>
    <x v="18"/>
    <s v="CLI00009"/>
    <x v="8"/>
    <s v="MTX"/>
    <s v="16/04/19 13.18.56.0000"/>
    <s v="17/04/19 12.00.00.0000"/>
    <d v="2019-04-16T13:18:56"/>
    <d v="2019-04-17T12:00:00"/>
    <x v="5"/>
    <x v="2"/>
    <x v="3"/>
    <x v="4"/>
    <x v="1"/>
    <d v="1899-12-30T17:46:12"/>
    <x v="1"/>
    <s v="Non"/>
  </r>
  <r>
    <x v="269"/>
    <x v="12"/>
    <s v="CLI00021"/>
    <x v="0"/>
    <s v="SCR"/>
    <s v="16/04/19 13.20.01.0000"/>
    <s v="19/04/19 12.00.00.0000"/>
    <d v="2019-04-16T13:20:01"/>
    <d v="2019-04-19T12:00:00"/>
    <x v="7"/>
    <x v="0"/>
    <x v="0"/>
    <x v="0"/>
    <x v="1"/>
    <d v="1900-01-01T17:46:12"/>
    <x v="3"/>
    <s v="Non"/>
  </r>
  <r>
    <x v="378"/>
    <x v="18"/>
    <s v="CLI00018"/>
    <x v="5"/>
    <s v="MTX"/>
    <s v="16/04/19 13.21.09.0000"/>
    <s v="17/04/19 12.00.00.0000"/>
    <d v="2019-04-16T13:21:09"/>
    <d v="2019-04-17T12:00:00"/>
    <x v="5"/>
    <x v="2"/>
    <x v="2"/>
    <x v="2"/>
    <x v="1"/>
    <d v="1899-12-30T17:46:12"/>
    <x v="1"/>
    <s v="Non"/>
  </r>
  <r>
    <x v="1189"/>
    <x v="18"/>
    <s v="CLI00049"/>
    <x v="7"/>
    <s v="MTX"/>
    <s v="16/04/19 13.21.34.0000"/>
    <s v="17/04/19 12.00.00.0000"/>
    <d v="2019-04-16T13:21:34"/>
    <d v="2019-04-17T12:00:00"/>
    <x v="5"/>
    <x v="2"/>
    <x v="3"/>
    <x v="4"/>
    <x v="1"/>
    <d v="1899-12-30T17:46:12"/>
    <x v="1"/>
    <s v="Non"/>
  </r>
  <r>
    <x v="1190"/>
    <x v="12"/>
    <s v="CLI00009"/>
    <x v="8"/>
    <s v="BACT"/>
    <s v="16/04/19 13.22.06.0000"/>
    <s v="19/04/19 12.00.00.0000"/>
    <d v="2019-04-16T13:22:06"/>
    <d v="2019-04-19T12:00:00"/>
    <x v="6"/>
    <x v="3"/>
    <x v="3"/>
    <x v="4"/>
    <x v="1"/>
    <d v="1900-01-01T17:46:12"/>
    <x v="3"/>
    <s v="Non"/>
  </r>
  <r>
    <x v="185"/>
    <x v="12"/>
    <s v="CLI00087"/>
    <x v="4"/>
    <s v="SCR"/>
    <s v="16/04/19 13.22.59.0000"/>
    <s v="19/04/19 12.00.00.0000"/>
    <d v="2019-04-16T13:22:59"/>
    <d v="2019-04-19T12:00:00"/>
    <x v="7"/>
    <x v="0"/>
    <x v="2"/>
    <x v="3"/>
    <x v="1"/>
    <d v="1900-01-01T17:46:12"/>
    <x v="3"/>
    <s v="Non"/>
  </r>
  <r>
    <x v="183"/>
    <x v="3"/>
    <s v="CLI00083"/>
    <x v="11"/>
    <s v="NTR"/>
    <s v="16/04/19 13.23.56.0000"/>
    <s v="20/04/19 12.00.00.0000"/>
    <d v="2019-04-16T13:23:56"/>
    <d v="2019-04-20T12:00:00"/>
    <x v="3"/>
    <x v="0"/>
    <x v="2"/>
    <x v="2"/>
    <x v="1"/>
    <d v="1900-01-02T17:46:12"/>
    <x v="3"/>
    <s v="Non"/>
  </r>
  <r>
    <x v="1107"/>
    <x v="3"/>
    <s v="CLI00049"/>
    <x v="7"/>
    <s v="NTR"/>
    <s v="16/04/19 13.24.08.0000"/>
    <s v="20/04/19 12.00.00.0000"/>
    <d v="2019-04-16T13:24:08"/>
    <d v="2019-04-20T12:00:00"/>
    <x v="3"/>
    <x v="0"/>
    <x v="3"/>
    <x v="4"/>
    <x v="1"/>
    <d v="1900-01-02T17:46:12"/>
    <x v="3"/>
    <s v="Non"/>
  </r>
  <r>
    <x v="270"/>
    <x v="3"/>
    <s v="CLI00010"/>
    <x v="2"/>
    <s v="SCR"/>
    <s v="16/04/19 13.26.36.0000"/>
    <s v="19/04/19 12.00.00.0000"/>
    <d v="2019-04-16T13:26:36"/>
    <d v="2019-04-19T12:00:00"/>
    <x v="7"/>
    <x v="0"/>
    <x v="1"/>
    <x v="1"/>
    <x v="1"/>
    <d v="1900-01-01T17:46:12"/>
    <x v="3"/>
    <s v="Non"/>
  </r>
  <r>
    <x v="1191"/>
    <x v="3"/>
    <s v="CLI00087"/>
    <x v="4"/>
    <s v="PEST"/>
    <s v="16/04/19 13.27.02.0000"/>
    <s v="24/04/19 12.00.00.0000"/>
    <d v="2019-04-16T13:27:02"/>
    <d v="2019-04-24T12:00:00"/>
    <x v="2"/>
    <x v="1"/>
    <x v="2"/>
    <x v="3"/>
    <x v="1"/>
    <d v="1900-01-06T17:46:12"/>
    <x v="3"/>
    <s v="Non"/>
  </r>
  <r>
    <x v="652"/>
    <x v="18"/>
    <s v="CLI00049"/>
    <x v="7"/>
    <s v="SCR"/>
    <s v="16/04/19 13.27.06.0000"/>
    <s v="19/04/19 12.00.00.0000"/>
    <d v="2019-04-16T13:27:06"/>
    <d v="2019-04-19T12:00:00"/>
    <x v="7"/>
    <x v="0"/>
    <x v="3"/>
    <x v="4"/>
    <x v="1"/>
    <d v="1900-01-01T17:46:12"/>
    <x v="3"/>
    <s v="Non"/>
  </r>
  <r>
    <x v="580"/>
    <x v="23"/>
    <s v="CLI00007"/>
    <x v="14"/>
    <s v="MTX"/>
    <s v="16/04/19 13.27.47.0000"/>
    <s v="17/04/19 12.00.00.0000"/>
    <d v="2019-04-16T13:27:47"/>
    <d v="2019-04-17T12:00:00"/>
    <x v="5"/>
    <x v="2"/>
    <x v="2"/>
    <x v="3"/>
    <x v="1"/>
    <d v="1899-12-30T17:46:12"/>
    <x v="1"/>
    <s v="Non"/>
  </r>
  <r>
    <x v="1132"/>
    <x v="3"/>
    <s v="CLI00043"/>
    <x v="1"/>
    <s v="PEST"/>
    <s v="16/04/19 13.28.42.0000"/>
    <s v="24/04/19 12.00.00.0000"/>
    <d v="2019-04-16T13:28:42"/>
    <d v="2019-04-24T12:00:00"/>
    <x v="2"/>
    <x v="1"/>
    <x v="0"/>
    <x v="0"/>
    <x v="1"/>
    <d v="1900-01-06T17:46:12"/>
    <x v="3"/>
    <s v="Non"/>
  </r>
  <r>
    <x v="1179"/>
    <x v="23"/>
    <s v="CLI00007"/>
    <x v="14"/>
    <s v="SCR"/>
    <s v="16/04/19 13.28.55.0000"/>
    <s v="19/04/19 12.00.00.0000"/>
    <d v="2019-04-16T13:28:55"/>
    <d v="2019-04-19T12:00:00"/>
    <x v="7"/>
    <x v="0"/>
    <x v="2"/>
    <x v="3"/>
    <x v="1"/>
    <d v="1900-01-01T17:46:12"/>
    <x v="3"/>
    <s v="Non"/>
  </r>
  <r>
    <x v="1192"/>
    <x v="18"/>
    <s v="CLI00049"/>
    <x v="7"/>
    <s v="MTX"/>
    <s v="16/04/19 13.28.55.0000"/>
    <s v="17/04/19 12.00.00.0000"/>
    <d v="2019-04-16T13:28:55"/>
    <d v="2019-04-17T12:00:00"/>
    <x v="5"/>
    <x v="2"/>
    <x v="3"/>
    <x v="4"/>
    <x v="1"/>
    <d v="1899-12-30T17:46:12"/>
    <x v="1"/>
    <s v="Non"/>
  </r>
  <r>
    <x v="1193"/>
    <x v="18"/>
    <s v="CLI00049"/>
    <x v="7"/>
    <s v="MTX"/>
    <s v="16/04/19 13.30.24.0000"/>
    <s v="17/04/19 12.00.00.0000"/>
    <d v="2019-04-16T13:30:24"/>
    <d v="2019-04-17T12:00:00"/>
    <x v="5"/>
    <x v="2"/>
    <x v="3"/>
    <x v="4"/>
    <x v="1"/>
    <d v="1899-12-30T17:46:12"/>
    <x v="1"/>
    <s v="Non"/>
  </r>
  <r>
    <x v="1194"/>
    <x v="18"/>
    <s v="CLI00049"/>
    <x v="7"/>
    <s v="PLLT"/>
    <s v="16/04/19 13.31.17.0000"/>
    <s v="24/04/19 12.00.00.0000"/>
    <d v="2019-04-16T13:31:17"/>
    <d v="2019-04-24T12:00:00"/>
    <x v="1"/>
    <x v="1"/>
    <x v="3"/>
    <x v="4"/>
    <x v="1"/>
    <d v="1900-01-06T17:46:12"/>
    <x v="3"/>
    <s v="Non"/>
  </r>
  <r>
    <x v="145"/>
    <x v="18"/>
    <s v="CLI00018"/>
    <x v="5"/>
    <s v="PEST"/>
    <s v="16/04/19 13.32.41.0000"/>
    <s v="24/04/19 12.00.00.0000"/>
    <d v="2019-04-16T13:32:41"/>
    <d v="2019-04-24T12:00:00"/>
    <x v="2"/>
    <x v="1"/>
    <x v="2"/>
    <x v="2"/>
    <x v="1"/>
    <d v="1900-01-06T17:46:12"/>
    <x v="3"/>
    <s v="Non"/>
  </r>
  <r>
    <x v="904"/>
    <x v="18"/>
    <s v="CLI00009"/>
    <x v="8"/>
    <s v="MTX"/>
    <s v="16/04/19 13.36.16.0000"/>
    <s v="17/04/19 12.00.00.0000"/>
    <d v="2019-04-16T13:36:16"/>
    <d v="2019-04-17T12:00:00"/>
    <x v="5"/>
    <x v="2"/>
    <x v="3"/>
    <x v="4"/>
    <x v="1"/>
    <d v="1899-12-30T17:46:12"/>
    <x v="1"/>
    <s v="Non"/>
  </r>
  <r>
    <x v="640"/>
    <x v="12"/>
    <s v="CLI00021"/>
    <x v="0"/>
    <s v="NTR"/>
    <s v="16/04/19 13.37.34.0000"/>
    <s v="20/04/19 12.00.00.0000"/>
    <d v="2019-04-16T13:37:34"/>
    <d v="2019-04-20T12:00:00"/>
    <x v="3"/>
    <x v="0"/>
    <x v="0"/>
    <x v="0"/>
    <x v="1"/>
    <d v="1900-01-02T17:46:12"/>
    <x v="3"/>
    <s v="Non"/>
  </r>
  <r>
    <x v="823"/>
    <x v="3"/>
    <s v="CLI00010"/>
    <x v="2"/>
    <s v="SCR"/>
    <s v="16/04/19 13.40.00.0000"/>
    <s v="19/04/19 12.00.00.0000"/>
    <d v="2019-04-16T13:40:00"/>
    <d v="2019-04-19T12:00:00"/>
    <x v="7"/>
    <x v="0"/>
    <x v="1"/>
    <x v="1"/>
    <x v="1"/>
    <d v="1900-01-01T17:46:12"/>
    <x v="3"/>
    <s v="Non"/>
  </r>
  <r>
    <x v="1195"/>
    <x v="23"/>
    <s v="CLI00091"/>
    <x v="10"/>
    <s v="PLLT"/>
    <s v="16/04/19 13.42.02.0000"/>
    <s v="24/04/19 12.00.00.0000"/>
    <d v="2019-04-16T13:42:02"/>
    <d v="2019-04-24T12:00:00"/>
    <x v="1"/>
    <x v="1"/>
    <x v="3"/>
    <x v="5"/>
    <x v="1"/>
    <d v="1900-01-06T17:46:12"/>
    <x v="3"/>
    <s v="Non"/>
  </r>
  <r>
    <x v="1196"/>
    <x v="3"/>
    <s v="CLI00049"/>
    <x v="7"/>
    <s v="MTX"/>
    <s v="16/04/19 13.42.42.0000"/>
    <s v="17/04/19 12.00.00.0000"/>
    <d v="2019-04-16T13:42:42"/>
    <d v="2019-04-17T12:00:00"/>
    <x v="5"/>
    <x v="2"/>
    <x v="3"/>
    <x v="4"/>
    <x v="1"/>
    <d v="1899-12-30T17:46:12"/>
    <x v="1"/>
    <s v="Non"/>
  </r>
  <r>
    <x v="324"/>
    <x v="3"/>
    <s v="CLI00087"/>
    <x v="4"/>
    <s v="MTX"/>
    <s v="16/04/19 13.42.49.0000"/>
    <s v="17/04/19 12.00.00.0000"/>
    <d v="2019-04-16T13:42:49"/>
    <d v="2019-04-17T12:00:00"/>
    <x v="5"/>
    <x v="2"/>
    <x v="2"/>
    <x v="3"/>
    <x v="1"/>
    <d v="1899-12-30T17:46:12"/>
    <x v="1"/>
    <s v="Non"/>
  </r>
  <r>
    <x v="1077"/>
    <x v="18"/>
    <s v="CLI00040"/>
    <x v="9"/>
    <s v="SCR"/>
    <s v="16/04/19 13.44.20.0000"/>
    <s v="19/04/19 12.00.00.0000"/>
    <d v="2019-04-16T13:44:20"/>
    <d v="2019-04-19T12:00:00"/>
    <x v="7"/>
    <x v="0"/>
    <x v="3"/>
    <x v="5"/>
    <x v="1"/>
    <d v="1900-01-01T17:46:12"/>
    <x v="3"/>
    <s v="Non"/>
  </r>
  <r>
    <x v="779"/>
    <x v="23"/>
    <s v="CLI00007"/>
    <x v="14"/>
    <s v="NTR"/>
    <s v="16/04/19 13.44.26.0000"/>
    <s v="20/04/19 12.00.00.0000"/>
    <d v="2019-04-16T13:44:26"/>
    <d v="2019-04-20T12:00:00"/>
    <x v="3"/>
    <x v="0"/>
    <x v="2"/>
    <x v="3"/>
    <x v="1"/>
    <d v="1900-01-02T17:46:12"/>
    <x v="3"/>
    <s v="Non"/>
  </r>
  <r>
    <x v="815"/>
    <x v="18"/>
    <s v="CLI00049"/>
    <x v="7"/>
    <s v="BACT"/>
    <s v="16/04/19 13.44.29.0000"/>
    <s v="19/04/19 12.00.00.0000"/>
    <d v="2019-04-16T13:44:29"/>
    <d v="2019-04-19T12:00:00"/>
    <x v="6"/>
    <x v="3"/>
    <x v="3"/>
    <x v="4"/>
    <x v="1"/>
    <d v="1900-01-01T17:46:12"/>
    <x v="3"/>
    <s v="Non"/>
  </r>
  <r>
    <x v="808"/>
    <x v="18"/>
    <s v="CLI00018"/>
    <x v="5"/>
    <s v="MTX"/>
    <s v="16/04/19 13.44.48.0000"/>
    <s v="17/04/19 12.00.00.0000"/>
    <d v="2019-04-16T13:44:48"/>
    <d v="2019-04-17T12:00:00"/>
    <x v="5"/>
    <x v="2"/>
    <x v="2"/>
    <x v="2"/>
    <x v="1"/>
    <d v="1899-12-30T17:46:12"/>
    <x v="1"/>
    <s v="Non"/>
  </r>
  <r>
    <x v="307"/>
    <x v="18"/>
    <s v="CLI00018"/>
    <x v="5"/>
    <s v="MTX"/>
    <s v="16/04/19 13.44.58.0000"/>
    <s v="17/04/19 12.00.00.0000"/>
    <d v="2019-04-16T13:44:58"/>
    <d v="2019-04-17T12:00:00"/>
    <x v="5"/>
    <x v="2"/>
    <x v="2"/>
    <x v="2"/>
    <x v="1"/>
    <d v="1899-12-30T17:46:12"/>
    <x v="1"/>
    <s v="Non"/>
  </r>
  <r>
    <x v="1197"/>
    <x v="3"/>
    <s v="CLI00049"/>
    <x v="7"/>
    <s v="PLLT"/>
    <s v="16/04/19 13.46.12.0000"/>
    <s v="24/04/19 12.00.00.0000"/>
    <d v="2019-04-16T13:46:12"/>
    <d v="2019-04-24T12:00:00"/>
    <x v="1"/>
    <x v="1"/>
    <x v="3"/>
    <x v="4"/>
    <x v="1"/>
    <d v="1900-01-06T17:46:12"/>
    <x v="3"/>
    <s v="Non"/>
  </r>
  <r>
    <x v="223"/>
    <x v="3"/>
    <s v="CLI00021"/>
    <x v="0"/>
    <s v="SCR"/>
    <s v="16/04/19 13.47.12.0000"/>
    <s v="19/04/19 12.00.00.0000"/>
    <d v="2019-04-16T13:47:12"/>
    <d v="2019-04-19T12:00:00"/>
    <x v="7"/>
    <x v="0"/>
    <x v="0"/>
    <x v="0"/>
    <x v="1"/>
    <d v="1900-01-01T17:46:12"/>
    <x v="3"/>
    <s v="Non"/>
  </r>
  <r>
    <x v="1198"/>
    <x v="3"/>
    <s v="CLI00087"/>
    <x v="4"/>
    <s v="NTR"/>
    <s v="16/04/19 13.47.25.0000"/>
    <s v="20/04/19 12.00.00.0000"/>
    <d v="2019-04-16T13:47:25"/>
    <d v="2019-04-20T12:00:00"/>
    <x v="3"/>
    <x v="0"/>
    <x v="2"/>
    <x v="3"/>
    <x v="1"/>
    <d v="1900-01-02T17:46:12"/>
    <x v="3"/>
    <s v="Non"/>
  </r>
  <r>
    <x v="1199"/>
    <x v="18"/>
    <s v="CLI00018"/>
    <x v="5"/>
    <s v="MTX"/>
    <s v="16/04/19 13.47.48.0000"/>
    <s v="17/04/19 12.00.00.0000"/>
    <d v="2019-04-16T13:47:48"/>
    <d v="2019-04-17T12:00:00"/>
    <x v="5"/>
    <x v="2"/>
    <x v="2"/>
    <x v="2"/>
    <x v="1"/>
    <d v="1899-12-30T17:46:12"/>
    <x v="1"/>
    <s v="Non"/>
  </r>
  <r>
    <x v="162"/>
    <x v="12"/>
    <s v="CLI00021"/>
    <x v="0"/>
    <s v="MTX"/>
    <s v="16/04/19 13.48.05.0000"/>
    <s v="17/04/19 12.00.00.0000"/>
    <d v="2019-04-16T13:48:05"/>
    <d v="2019-04-17T12:00:00"/>
    <x v="5"/>
    <x v="2"/>
    <x v="0"/>
    <x v="0"/>
    <x v="1"/>
    <d v="1899-12-30T17:46:12"/>
    <x v="1"/>
    <s v="Non"/>
  </r>
  <r>
    <x v="1189"/>
    <x v="18"/>
    <s v="CLI00049"/>
    <x v="7"/>
    <s v="OGM"/>
    <s v="16/04/19 13.48.07.0000"/>
    <s v="26/04/19 12.00.00.0000"/>
    <d v="2019-04-16T13:48:07"/>
    <d v="2019-04-26T12:00:00"/>
    <x v="0"/>
    <x v="0"/>
    <x v="3"/>
    <x v="4"/>
    <x v="1"/>
    <d v="1900-01-08T17:46:12"/>
    <x v="3"/>
    <s v="Non"/>
  </r>
  <r>
    <x v="1002"/>
    <x v="12"/>
    <s v="CLI00021"/>
    <x v="0"/>
    <s v="MTX"/>
    <s v="16/04/19 13.48.19.0000"/>
    <s v="17/04/19 12.00.00.0000"/>
    <d v="2019-04-16T13:48:19"/>
    <d v="2019-04-17T12:00:00"/>
    <x v="5"/>
    <x v="2"/>
    <x v="0"/>
    <x v="0"/>
    <x v="1"/>
    <d v="1899-12-30T17:46:12"/>
    <x v="1"/>
    <s v="Non"/>
  </r>
  <r>
    <x v="426"/>
    <x v="3"/>
    <s v="CLI00087"/>
    <x v="4"/>
    <s v="MTX"/>
    <s v="16/04/19 13.49.02.0000"/>
    <s v="17/04/19 12.00.00.0000"/>
    <d v="2019-04-16T13:49:02"/>
    <d v="2019-04-17T12:00:00"/>
    <x v="5"/>
    <x v="2"/>
    <x v="2"/>
    <x v="3"/>
    <x v="1"/>
    <d v="1899-12-30T17:46:12"/>
    <x v="1"/>
    <s v="Non"/>
  </r>
  <r>
    <x v="208"/>
    <x v="3"/>
    <s v="CLI00043"/>
    <x v="1"/>
    <s v="MTX"/>
    <s v="16/04/19 13.49.15.0000"/>
    <s v="17/04/19 12.00.00.0000"/>
    <d v="2019-04-16T13:49:15"/>
    <d v="2019-04-17T12:00:00"/>
    <x v="5"/>
    <x v="2"/>
    <x v="0"/>
    <x v="0"/>
    <x v="1"/>
    <d v="1899-12-30T17:46:12"/>
    <x v="1"/>
    <s v="Non"/>
  </r>
  <r>
    <x v="64"/>
    <x v="12"/>
    <s v="CLI00021"/>
    <x v="0"/>
    <s v="NTR"/>
    <s v="16/04/19 13.50.03.0000"/>
    <s v="20/04/19 12.00.00.0000"/>
    <d v="2019-04-16T13:50:03"/>
    <d v="2019-04-20T12:00:00"/>
    <x v="3"/>
    <x v="0"/>
    <x v="0"/>
    <x v="0"/>
    <x v="1"/>
    <d v="1900-01-02T17:46:12"/>
    <x v="3"/>
    <s v="Non"/>
  </r>
  <r>
    <x v="93"/>
    <x v="3"/>
    <s v="CLI00021"/>
    <x v="0"/>
    <s v="MTX"/>
    <s v="16/04/19 13.50.41.0000"/>
    <s v="17/04/19 12.00.00.0000"/>
    <d v="2019-04-16T13:50:41"/>
    <d v="2019-04-17T12:00:00"/>
    <x v="5"/>
    <x v="2"/>
    <x v="0"/>
    <x v="0"/>
    <x v="1"/>
    <d v="1899-12-30T17:46:12"/>
    <x v="1"/>
    <s v="Non"/>
  </r>
  <r>
    <x v="312"/>
    <x v="3"/>
    <s v="CLI00043"/>
    <x v="1"/>
    <s v="SCR"/>
    <s v="16/04/19 13.50.56.0000"/>
    <s v="19/04/19 12.00.00.0000"/>
    <d v="2019-04-16T13:50:56"/>
    <d v="2019-04-19T12:00:00"/>
    <x v="7"/>
    <x v="0"/>
    <x v="0"/>
    <x v="0"/>
    <x v="1"/>
    <d v="1900-01-01T17:46:12"/>
    <x v="3"/>
    <s v="Non"/>
  </r>
  <r>
    <x v="1049"/>
    <x v="18"/>
    <s v="CLI00018"/>
    <x v="5"/>
    <s v="MTX"/>
    <s v="16/04/19 13.52.35.0000"/>
    <s v="17/04/19 12.00.00.0000"/>
    <d v="2019-04-16T13:52:35"/>
    <d v="2019-04-17T12:00:00"/>
    <x v="5"/>
    <x v="2"/>
    <x v="2"/>
    <x v="2"/>
    <x v="1"/>
    <d v="1899-12-30T17:46:12"/>
    <x v="1"/>
    <s v="Non"/>
  </r>
  <r>
    <x v="1194"/>
    <x v="18"/>
    <s v="CLI00049"/>
    <x v="7"/>
    <s v="MTX"/>
    <s v="16/04/19 13.52.56.0000"/>
    <s v="17/04/19 12.00.00.0000"/>
    <d v="2019-04-16T13:52:56"/>
    <d v="2019-04-17T12:00:00"/>
    <x v="5"/>
    <x v="2"/>
    <x v="3"/>
    <x v="4"/>
    <x v="1"/>
    <d v="1899-12-30T17:46:12"/>
    <x v="1"/>
    <s v="Non"/>
  </r>
  <r>
    <x v="267"/>
    <x v="12"/>
    <s v="CLI00021"/>
    <x v="0"/>
    <s v="PEST"/>
    <s v="16/04/19 13.52.58.0000"/>
    <s v="24/04/19 12.00.00.0000"/>
    <d v="2019-04-16T13:52:58"/>
    <d v="2019-04-24T12:00:00"/>
    <x v="2"/>
    <x v="1"/>
    <x v="0"/>
    <x v="0"/>
    <x v="1"/>
    <d v="1900-01-06T17:46:12"/>
    <x v="3"/>
    <s v="Non"/>
  </r>
  <r>
    <x v="211"/>
    <x v="12"/>
    <s v="CLI00021"/>
    <x v="0"/>
    <s v="MTX"/>
    <s v="16/04/19 13.53.30.0000"/>
    <s v="17/04/19 12.00.00.0000"/>
    <d v="2019-04-16T13:53:30"/>
    <d v="2019-04-17T12:00:00"/>
    <x v="5"/>
    <x v="2"/>
    <x v="0"/>
    <x v="0"/>
    <x v="1"/>
    <d v="1899-12-30T17:46:12"/>
    <x v="1"/>
    <s v="Non"/>
  </r>
  <r>
    <x v="858"/>
    <x v="3"/>
    <s v="CLI00079"/>
    <x v="3"/>
    <s v="SCR"/>
    <s v="16/04/19 13.55.10.0000"/>
    <s v="19/04/19 12.00.00.0000"/>
    <d v="2019-04-16T13:55:10"/>
    <d v="2019-04-19T12:00:00"/>
    <x v="7"/>
    <x v="0"/>
    <x v="2"/>
    <x v="2"/>
    <x v="1"/>
    <d v="1900-01-01T17:46:12"/>
    <x v="3"/>
    <s v="Non"/>
  </r>
  <r>
    <x v="418"/>
    <x v="18"/>
    <s v="CLI00018"/>
    <x v="5"/>
    <s v="MTX"/>
    <s v="16/04/19 13.55.23.0000"/>
    <s v="17/04/19 12.00.00.0000"/>
    <d v="2019-04-16T13:55:23"/>
    <d v="2019-04-17T12:00:00"/>
    <x v="5"/>
    <x v="2"/>
    <x v="2"/>
    <x v="2"/>
    <x v="1"/>
    <d v="1899-12-30T17:46:12"/>
    <x v="1"/>
    <s v="Non"/>
  </r>
  <r>
    <x v="35"/>
    <x v="3"/>
    <s v="CLI00079"/>
    <x v="3"/>
    <s v="MTX"/>
    <s v="16/04/19 13.56.22.0000"/>
    <s v="17/04/19 12.00.00.0000"/>
    <d v="2019-04-16T13:56:22"/>
    <d v="2019-04-17T12:00:00"/>
    <x v="5"/>
    <x v="2"/>
    <x v="2"/>
    <x v="2"/>
    <x v="1"/>
    <d v="1899-12-30T17:46:12"/>
    <x v="1"/>
    <s v="Non"/>
  </r>
  <r>
    <x v="1072"/>
    <x v="18"/>
    <s v="CLI00034"/>
    <x v="13"/>
    <s v="NTR"/>
    <s v="16/04/19 13.56.47.0000"/>
    <s v="20/04/19 12.00.00.0000"/>
    <d v="2019-04-16T13:56:47"/>
    <d v="2019-04-20T12:00:00"/>
    <x v="3"/>
    <x v="0"/>
    <x v="3"/>
    <x v="4"/>
    <x v="1"/>
    <d v="1900-01-02T17:46:12"/>
    <x v="3"/>
    <s v="Non"/>
  </r>
  <r>
    <x v="90"/>
    <x v="12"/>
    <s v="CLI00021"/>
    <x v="0"/>
    <s v="PLLT"/>
    <s v="16/04/19 13.57.35.0000"/>
    <s v="24/04/19 12.00.00.0000"/>
    <d v="2019-04-16T13:57:35"/>
    <d v="2019-04-24T12:00:00"/>
    <x v="1"/>
    <x v="1"/>
    <x v="0"/>
    <x v="0"/>
    <x v="1"/>
    <d v="1900-01-06T17:46:12"/>
    <x v="3"/>
    <s v="Non"/>
  </r>
  <r>
    <x v="1200"/>
    <x v="18"/>
    <s v="CLI00091"/>
    <x v="10"/>
    <s v="PEST"/>
    <s v="16/04/19 13.58.21.0000"/>
    <s v="24/04/19 12.00.00.0000"/>
    <d v="2019-04-16T13:58:21"/>
    <d v="2019-04-24T12:00:00"/>
    <x v="2"/>
    <x v="1"/>
    <x v="3"/>
    <x v="5"/>
    <x v="1"/>
    <d v="1900-01-06T17:46:12"/>
    <x v="3"/>
    <s v="Non"/>
  </r>
  <r>
    <x v="1201"/>
    <x v="18"/>
    <s v="CLI00018"/>
    <x v="5"/>
    <s v="NTR"/>
    <s v="16/04/19 14.00.35.0000"/>
    <s v="20/04/19 12.00.00.0000"/>
    <d v="2019-04-16T14:00:35"/>
    <d v="2019-04-20T12:00:00"/>
    <x v="3"/>
    <x v="0"/>
    <x v="2"/>
    <x v="2"/>
    <x v="1"/>
    <d v="1900-01-02T17:46:12"/>
    <x v="3"/>
    <s v="Non"/>
  </r>
  <r>
    <x v="1191"/>
    <x v="3"/>
    <s v="CLI00087"/>
    <x v="4"/>
    <s v="PEST"/>
    <s v="16/04/19 14.00.49.0000"/>
    <s v="24/04/19 12.00.00.0000"/>
    <d v="2019-04-16T14:00:49"/>
    <d v="2019-04-24T12:00:00"/>
    <x v="2"/>
    <x v="1"/>
    <x v="2"/>
    <x v="3"/>
    <x v="1"/>
    <d v="1900-01-06T17:46:12"/>
    <x v="3"/>
    <s v="Non"/>
  </r>
  <r>
    <x v="382"/>
    <x v="3"/>
    <s v="CLI00010"/>
    <x v="2"/>
    <s v="MTX"/>
    <s v="16/04/19 14.00.53.0000"/>
    <s v="17/04/19 12.00.00.0000"/>
    <d v="2019-04-16T14:00:53"/>
    <d v="2019-04-17T12:00:00"/>
    <x v="5"/>
    <x v="2"/>
    <x v="1"/>
    <x v="1"/>
    <x v="1"/>
    <d v="1899-12-30T17:46:12"/>
    <x v="1"/>
    <s v="Non"/>
  </r>
  <r>
    <x v="1102"/>
    <x v="12"/>
    <s v="CLI00021"/>
    <x v="0"/>
    <s v="MTX"/>
    <s v="16/04/19 14.03.02.0000"/>
    <s v="17/04/19 12.00.00.0000"/>
    <d v="2019-04-16T14:03:02"/>
    <d v="2019-04-17T12:00:00"/>
    <x v="5"/>
    <x v="2"/>
    <x v="0"/>
    <x v="0"/>
    <x v="1"/>
    <d v="1899-12-30T17:46:12"/>
    <x v="1"/>
    <s v="Non"/>
  </r>
  <r>
    <x v="1108"/>
    <x v="10"/>
    <s v="CLI00018"/>
    <x v="5"/>
    <s v="MTX"/>
    <s v="16/04/19 14.05.27.0000"/>
    <s v="17/04/19 12.00.00.0000"/>
    <d v="2019-04-16T14:05:27"/>
    <d v="2019-04-17T12:00:00"/>
    <x v="5"/>
    <x v="2"/>
    <x v="2"/>
    <x v="2"/>
    <x v="1"/>
    <d v="1899-12-30T17:46:12"/>
    <x v="1"/>
    <s v="Non"/>
  </r>
  <r>
    <x v="203"/>
    <x v="12"/>
    <s v="CLI00021"/>
    <x v="0"/>
    <s v="SCR"/>
    <s v="16/04/19 14.06.04.0000"/>
    <s v="19/04/19 12.00.00.0000"/>
    <d v="2019-04-16T14:06:04"/>
    <d v="2019-04-19T12:00:00"/>
    <x v="7"/>
    <x v="0"/>
    <x v="0"/>
    <x v="0"/>
    <x v="1"/>
    <d v="1900-01-01T17:46:12"/>
    <x v="3"/>
    <s v="Non"/>
  </r>
  <r>
    <x v="755"/>
    <x v="18"/>
    <s v="CLI00018"/>
    <x v="5"/>
    <s v="SCR"/>
    <s v="16/04/19 14.06.33.0000"/>
    <s v="19/04/19 12.00.00.0000"/>
    <d v="2019-04-16T14:06:33"/>
    <d v="2019-04-19T12:00:00"/>
    <x v="7"/>
    <x v="0"/>
    <x v="2"/>
    <x v="2"/>
    <x v="1"/>
    <d v="1900-01-01T17:46:12"/>
    <x v="3"/>
    <s v="Non"/>
  </r>
  <r>
    <x v="393"/>
    <x v="3"/>
    <s v="CLI00043"/>
    <x v="1"/>
    <s v="SCR"/>
    <s v="16/04/19 14.07.44.0000"/>
    <s v="19/04/19 12.00.00.0000"/>
    <d v="2019-04-16T14:07:44"/>
    <d v="2019-04-19T12:00:00"/>
    <x v="7"/>
    <x v="0"/>
    <x v="0"/>
    <x v="0"/>
    <x v="1"/>
    <d v="1900-01-01T17:46:12"/>
    <x v="3"/>
    <s v="Non"/>
  </r>
  <r>
    <x v="1202"/>
    <x v="18"/>
    <s v="CLI00049"/>
    <x v="7"/>
    <s v="SCR"/>
    <s v="16/04/19 14.07.46.0000"/>
    <s v="19/04/19 12.00.00.0000"/>
    <d v="2019-04-16T14:07:46"/>
    <d v="2019-04-19T12:00:00"/>
    <x v="7"/>
    <x v="0"/>
    <x v="3"/>
    <x v="4"/>
    <x v="1"/>
    <d v="1900-01-01T17:46:12"/>
    <x v="3"/>
    <s v="Non"/>
  </r>
  <r>
    <x v="271"/>
    <x v="23"/>
    <s v="CLI00007"/>
    <x v="14"/>
    <s v="MTX"/>
    <s v="16/04/19 14.08.07.0000"/>
    <s v="17/04/19 12.00.00.0000"/>
    <d v="2019-04-16T14:08:07"/>
    <d v="2019-04-17T12:00:00"/>
    <x v="5"/>
    <x v="2"/>
    <x v="2"/>
    <x v="3"/>
    <x v="1"/>
    <d v="1899-12-30T17:46:12"/>
    <x v="1"/>
    <s v="Non"/>
  </r>
  <r>
    <x v="751"/>
    <x v="18"/>
    <s v="CLI00009"/>
    <x v="8"/>
    <s v="SCR"/>
    <s v="16/04/19 14.08.42.0000"/>
    <s v="19/04/19 12.00.00.0000"/>
    <d v="2019-04-16T14:08:42"/>
    <d v="2019-04-19T12:00:00"/>
    <x v="7"/>
    <x v="0"/>
    <x v="3"/>
    <x v="4"/>
    <x v="1"/>
    <d v="1900-01-01T17:46:12"/>
    <x v="3"/>
    <s v="Non"/>
  </r>
  <r>
    <x v="1203"/>
    <x v="3"/>
    <s v="CLI00021"/>
    <x v="0"/>
    <s v="OGM"/>
    <s v="16/04/19 14.09.07.0000"/>
    <s v="26/04/19 12.00.00.0000"/>
    <d v="2019-04-16T14:09:07"/>
    <d v="2019-04-26T12:00:00"/>
    <x v="0"/>
    <x v="0"/>
    <x v="0"/>
    <x v="0"/>
    <x v="1"/>
    <d v="1900-01-08T17:46:12"/>
    <x v="3"/>
    <s v="Non"/>
  </r>
  <r>
    <x v="563"/>
    <x v="3"/>
    <s v="CLI00087"/>
    <x v="4"/>
    <s v="SCR"/>
    <s v="16/04/19 14.09.47.0000"/>
    <s v="19/04/19 12.00.00.0000"/>
    <d v="2019-04-16T14:09:47"/>
    <d v="2019-04-19T12:00:00"/>
    <x v="7"/>
    <x v="0"/>
    <x v="2"/>
    <x v="3"/>
    <x v="1"/>
    <d v="1900-01-01T17:46:12"/>
    <x v="3"/>
    <s v="Non"/>
  </r>
  <r>
    <x v="863"/>
    <x v="3"/>
    <s v="CLI00087"/>
    <x v="4"/>
    <s v="MTX"/>
    <s v="16/04/19 14.15.21.0000"/>
    <s v="17/04/19 12.00.00.0000"/>
    <d v="2019-04-16T14:15:21"/>
    <d v="2019-04-17T12:00:00"/>
    <x v="5"/>
    <x v="2"/>
    <x v="2"/>
    <x v="3"/>
    <x v="1"/>
    <d v="1899-12-30T17:46:12"/>
    <x v="1"/>
    <s v="Non"/>
  </r>
  <r>
    <x v="269"/>
    <x v="12"/>
    <s v="CLI00021"/>
    <x v="0"/>
    <s v="SCR"/>
    <s v="16/04/19 14.15.47.0000"/>
    <s v="19/04/19 12.00.00.0000"/>
    <d v="2019-04-16T14:15:47"/>
    <d v="2019-04-19T12:00:00"/>
    <x v="7"/>
    <x v="0"/>
    <x v="0"/>
    <x v="0"/>
    <x v="1"/>
    <d v="1900-01-01T17:46:12"/>
    <x v="3"/>
    <s v="Non"/>
  </r>
  <r>
    <x v="510"/>
    <x v="3"/>
    <s v="CLI00043"/>
    <x v="1"/>
    <s v="NTR"/>
    <s v="16/04/19 14.15.56.0000"/>
    <s v="20/04/19 12.00.00.0000"/>
    <d v="2019-04-16T14:15:56"/>
    <d v="2019-04-20T12:00:00"/>
    <x v="3"/>
    <x v="0"/>
    <x v="0"/>
    <x v="0"/>
    <x v="1"/>
    <d v="1900-01-02T17:46:12"/>
    <x v="3"/>
    <s v="Non"/>
  </r>
  <r>
    <x v="1009"/>
    <x v="18"/>
    <s v="CLI00018"/>
    <x v="5"/>
    <s v="SCR"/>
    <s v="16/04/19 14.16.45.0000"/>
    <s v="19/04/19 12.00.00.0000"/>
    <d v="2019-04-16T14:16:45"/>
    <d v="2019-04-19T12:00:00"/>
    <x v="7"/>
    <x v="0"/>
    <x v="2"/>
    <x v="2"/>
    <x v="1"/>
    <d v="1900-01-01T17:46:12"/>
    <x v="3"/>
    <s v="Non"/>
  </r>
  <r>
    <x v="84"/>
    <x v="8"/>
    <s v="CLI00083"/>
    <x v="11"/>
    <s v="BACT"/>
    <s v="16/04/19 14.17.06.0000"/>
    <s v="19/04/19 12.00.00.0000"/>
    <d v="2019-04-16T14:17:06"/>
    <d v="2019-04-19T12:00:00"/>
    <x v="6"/>
    <x v="3"/>
    <x v="2"/>
    <x v="2"/>
    <x v="1"/>
    <d v="1900-01-01T17:46:12"/>
    <x v="3"/>
    <s v="Non"/>
  </r>
  <r>
    <x v="1204"/>
    <x v="18"/>
    <s v="CLI00018"/>
    <x v="5"/>
    <s v="SCR"/>
    <s v="16/04/19 14.17.24.0000"/>
    <s v="19/04/19 12.00.00.0000"/>
    <d v="2019-04-16T14:17:24"/>
    <d v="2019-04-19T12:00:00"/>
    <x v="7"/>
    <x v="0"/>
    <x v="2"/>
    <x v="2"/>
    <x v="1"/>
    <d v="1900-01-01T17:46:12"/>
    <x v="3"/>
    <s v="Non"/>
  </r>
  <r>
    <x v="432"/>
    <x v="3"/>
    <s v="CLI00083"/>
    <x v="11"/>
    <s v="SCR"/>
    <s v="16/04/19 14.17.51.0000"/>
    <s v="19/04/19 12.00.00.0000"/>
    <d v="2019-04-16T14:17:51"/>
    <d v="2019-04-19T12:00:00"/>
    <x v="7"/>
    <x v="0"/>
    <x v="2"/>
    <x v="2"/>
    <x v="1"/>
    <d v="1900-01-01T17:46:12"/>
    <x v="3"/>
    <s v="Non"/>
  </r>
  <r>
    <x v="1205"/>
    <x v="18"/>
    <s v="CLI00049"/>
    <x v="7"/>
    <s v="OGM"/>
    <s v="16/04/19 14.17.56.0000"/>
    <s v="26/04/19 12.00.00.0000"/>
    <d v="2019-04-16T14:17:56"/>
    <d v="2019-04-26T12:00:00"/>
    <x v="0"/>
    <x v="0"/>
    <x v="3"/>
    <x v="4"/>
    <x v="1"/>
    <d v="1900-01-08T17:46:12"/>
    <x v="3"/>
    <s v="Non"/>
  </r>
  <r>
    <x v="418"/>
    <x v="18"/>
    <s v="CLI00018"/>
    <x v="5"/>
    <s v="SCR"/>
    <s v="16/04/19 14.18.59.0000"/>
    <s v="19/04/19 12.00.00.0000"/>
    <d v="2019-04-16T14:18:59"/>
    <d v="2019-04-19T12:00:00"/>
    <x v="7"/>
    <x v="0"/>
    <x v="2"/>
    <x v="2"/>
    <x v="1"/>
    <d v="1900-01-01T17:46:12"/>
    <x v="3"/>
    <s v="Non"/>
  </r>
  <r>
    <x v="1165"/>
    <x v="18"/>
    <s v="CLI00034"/>
    <x v="13"/>
    <s v="MTX"/>
    <s v="16/04/19 14.19.23.0000"/>
    <s v="17/04/19 12.00.00.0000"/>
    <d v="2019-04-16T14:19:23"/>
    <d v="2019-04-17T12:00:00"/>
    <x v="5"/>
    <x v="2"/>
    <x v="3"/>
    <x v="4"/>
    <x v="1"/>
    <d v="1899-12-30T17:46:12"/>
    <x v="1"/>
    <s v="Non"/>
  </r>
  <r>
    <x v="531"/>
    <x v="12"/>
    <s v="CLI00021"/>
    <x v="0"/>
    <s v="SCR"/>
    <s v="16/04/19 14.20.07.0000"/>
    <s v="19/04/19 12.00.00.0000"/>
    <d v="2019-04-16T14:20:07"/>
    <d v="2019-04-19T12:00:00"/>
    <x v="7"/>
    <x v="0"/>
    <x v="0"/>
    <x v="0"/>
    <x v="1"/>
    <d v="1900-01-01T17:46:12"/>
    <x v="3"/>
    <s v="Non"/>
  </r>
  <r>
    <x v="1164"/>
    <x v="23"/>
    <s v="CLI00007"/>
    <x v="14"/>
    <s v="SCR"/>
    <s v="16/04/19 14.20.39.0000"/>
    <s v="19/04/19 12.00.00.0000"/>
    <d v="2019-04-16T14:20:39"/>
    <d v="2019-04-19T12:00:00"/>
    <x v="7"/>
    <x v="0"/>
    <x v="2"/>
    <x v="3"/>
    <x v="1"/>
    <d v="1900-01-01T17:46:12"/>
    <x v="3"/>
    <s v="Non"/>
  </r>
  <r>
    <x v="236"/>
    <x v="18"/>
    <s v="CLI00018"/>
    <x v="5"/>
    <s v="MTX"/>
    <s v="16/04/19 14.20.40.0000"/>
    <s v="17/04/19 12.00.00.0000"/>
    <d v="2019-04-16T14:20:40"/>
    <d v="2019-04-17T12:00:00"/>
    <x v="5"/>
    <x v="2"/>
    <x v="2"/>
    <x v="2"/>
    <x v="1"/>
    <d v="1899-12-30T17:46:12"/>
    <x v="1"/>
    <s v="Non"/>
  </r>
  <r>
    <x v="1206"/>
    <x v="18"/>
    <s v="CLI00009"/>
    <x v="8"/>
    <s v="MTX"/>
    <s v="16/04/19 14.22.44.0000"/>
    <s v="17/04/19 12.00.00.0000"/>
    <d v="2019-04-16T14:22:44"/>
    <d v="2019-04-17T12:00:00"/>
    <x v="5"/>
    <x v="2"/>
    <x v="3"/>
    <x v="4"/>
    <x v="1"/>
    <d v="1899-12-30T17:46:12"/>
    <x v="1"/>
    <s v="Non"/>
  </r>
  <r>
    <x v="844"/>
    <x v="3"/>
    <s v="CLI00020"/>
    <x v="6"/>
    <s v="PLLT"/>
    <s v="16/04/19 14.22.55.0000"/>
    <s v="24/04/19 12.00.00.0000"/>
    <d v="2019-04-16T14:22:55"/>
    <d v="2019-04-24T12:00:00"/>
    <x v="1"/>
    <x v="1"/>
    <x v="2"/>
    <x v="2"/>
    <x v="1"/>
    <d v="1900-01-06T17:46:12"/>
    <x v="3"/>
    <s v="Non"/>
  </r>
  <r>
    <x v="152"/>
    <x v="3"/>
    <s v="CLI00043"/>
    <x v="1"/>
    <s v="SCR"/>
    <s v="16/04/19 14.23.36.0000"/>
    <s v="19/04/19 12.00.00.0000"/>
    <d v="2019-04-16T14:23:36"/>
    <d v="2019-04-19T12:00:00"/>
    <x v="7"/>
    <x v="0"/>
    <x v="0"/>
    <x v="0"/>
    <x v="1"/>
    <d v="1900-01-01T17:46:12"/>
    <x v="3"/>
    <s v="Non"/>
  </r>
  <r>
    <x v="1207"/>
    <x v="18"/>
    <s v="CLI00018"/>
    <x v="5"/>
    <s v="SCR"/>
    <s v="16/04/19 14.25.23.0000"/>
    <s v="19/04/19 12.00.00.0000"/>
    <d v="2019-04-16T14:25:23"/>
    <d v="2019-04-19T12:00:00"/>
    <x v="7"/>
    <x v="0"/>
    <x v="2"/>
    <x v="2"/>
    <x v="1"/>
    <d v="1900-01-01T17:46:12"/>
    <x v="3"/>
    <s v="Non"/>
  </r>
  <r>
    <x v="443"/>
    <x v="3"/>
    <s v="CLI00049"/>
    <x v="7"/>
    <s v="NTR"/>
    <s v="16/04/19 14.25.54.0000"/>
    <s v="20/04/19 12.00.00.0000"/>
    <d v="2019-04-16T14:25:54"/>
    <d v="2019-04-20T12:00:00"/>
    <x v="3"/>
    <x v="0"/>
    <x v="3"/>
    <x v="4"/>
    <x v="1"/>
    <d v="1900-01-02T17:46:12"/>
    <x v="3"/>
    <s v="Non"/>
  </r>
  <r>
    <x v="254"/>
    <x v="3"/>
    <s v="CLI00043"/>
    <x v="1"/>
    <s v="OGM"/>
    <s v="16/04/19 14.26.27.0000"/>
    <s v="26/04/19 12.00.00.0000"/>
    <d v="2019-04-16T14:26:27"/>
    <d v="2019-04-26T12:00:00"/>
    <x v="0"/>
    <x v="0"/>
    <x v="0"/>
    <x v="0"/>
    <x v="1"/>
    <d v="1900-01-08T17:46:12"/>
    <x v="3"/>
    <s v="Non"/>
  </r>
  <r>
    <x v="461"/>
    <x v="0"/>
    <s v="CLI00043"/>
    <x v="1"/>
    <s v="PEST"/>
    <s v="16/04/19 14.26.33.0000"/>
    <s v="24/04/19 12.00.00.0000"/>
    <d v="2019-04-16T14:26:33"/>
    <d v="2019-04-24T12:00:00"/>
    <x v="2"/>
    <x v="1"/>
    <x v="0"/>
    <x v="0"/>
    <x v="1"/>
    <d v="1900-01-06T17:46:12"/>
    <x v="3"/>
    <s v="Non"/>
  </r>
  <r>
    <x v="633"/>
    <x v="18"/>
    <s v="CLI00018"/>
    <x v="5"/>
    <s v="PEST"/>
    <s v="16/04/19 14.27.40.0000"/>
    <s v="24/04/19 12.00.00.0000"/>
    <d v="2019-04-16T14:27:40"/>
    <d v="2019-04-24T12:00:00"/>
    <x v="2"/>
    <x v="1"/>
    <x v="2"/>
    <x v="2"/>
    <x v="1"/>
    <d v="1900-01-06T17:46:12"/>
    <x v="3"/>
    <s v="Non"/>
  </r>
  <r>
    <x v="105"/>
    <x v="4"/>
    <s v="CLI00043"/>
    <x v="1"/>
    <s v="SCR"/>
    <s v="16/04/19 14.28.32.0000"/>
    <s v="19/04/19 12.00.00.0000"/>
    <d v="2019-04-16T14:28:32"/>
    <d v="2019-04-19T12:00:00"/>
    <x v="7"/>
    <x v="0"/>
    <x v="0"/>
    <x v="0"/>
    <x v="1"/>
    <d v="1900-01-01T17:46:12"/>
    <x v="3"/>
    <s v="Non"/>
  </r>
  <r>
    <x v="253"/>
    <x v="6"/>
    <s v="CLI00079"/>
    <x v="3"/>
    <s v="MTX"/>
    <s v="16/04/19 14.28.51.0000"/>
    <s v="17/04/19 12.00.00.0000"/>
    <d v="2019-04-16T14:28:51"/>
    <d v="2019-04-17T12:00:00"/>
    <x v="5"/>
    <x v="2"/>
    <x v="2"/>
    <x v="2"/>
    <x v="1"/>
    <d v="1899-12-30T17:46:12"/>
    <x v="1"/>
    <s v="Non"/>
  </r>
  <r>
    <x v="857"/>
    <x v="18"/>
    <s v="CLI00049"/>
    <x v="7"/>
    <s v="PEST"/>
    <s v="16/04/19 14.30.10.0000"/>
    <s v="24/04/19 12.00.00.0000"/>
    <d v="2019-04-16T14:30:10"/>
    <d v="2019-04-24T12:00:00"/>
    <x v="2"/>
    <x v="1"/>
    <x v="3"/>
    <x v="4"/>
    <x v="1"/>
    <d v="1900-01-06T17:46:12"/>
    <x v="3"/>
    <s v="Non"/>
  </r>
  <r>
    <x v="1208"/>
    <x v="18"/>
    <s v="CLI00018"/>
    <x v="5"/>
    <s v="PEST"/>
    <s v="16/04/19 14.32.06.0000"/>
    <s v="24/04/19 12.00.00.0000"/>
    <d v="2019-04-16T14:32:06"/>
    <d v="2019-04-24T12:00:00"/>
    <x v="2"/>
    <x v="1"/>
    <x v="2"/>
    <x v="2"/>
    <x v="1"/>
    <d v="1900-01-06T17:46:12"/>
    <x v="3"/>
    <s v="Non"/>
  </r>
  <r>
    <x v="729"/>
    <x v="12"/>
    <s v="CLI00021"/>
    <x v="0"/>
    <s v="NTR"/>
    <s v="16/04/19 14.35.43.0000"/>
    <s v="20/04/19 12.00.00.0000"/>
    <d v="2019-04-16T14:35:43"/>
    <d v="2019-04-20T12:00:00"/>
    <x v="3"/>
    <x v="0"/>
    <x v="0"/>
    <x v="0"/>
    <x v="1"/>
    <d v="1900-01-02T17:46:12"/>
    <x v="3"/>
    <s v="Non"/>
  </r>
  <r>
    <x v="433"/>
    <x v="18"/>
    <s v="CLI00040"/>
    <x v="9"/>
    <s v="SCR"/>
    <s v="16/04/19 14.35.53.0000"/>
    <s v="19/04/19 12.00.00.0000"/>
    <d v="2019-04-16T14:35:53"/>
    <d v="2019-04-19T12:00:00"/>
    <x v="7"/>
    <x v="0"/>
    <x v="3"/>
    <x v="5"/>
    <x v="1"/>
    <d v="1900-01-01T17:46:12"/>
    <x v="3"/>
    <s v="Non"/>
  </r>
  <r>
    <x v="1209"/>
    <x v="18"/>
    <s v="CLI00049"/>
    <x v="7"/>
    <s v="MTX"/>
    <s v="16/04/19 14.36.14.0000"/>
    <s v="17/04/19 12.00.00.0000"/>
    <d v="2019-04-16T14:36:14"/>
    <d v="2019-04-17T12:00:00"/>
    <x v="5"/>
    <x v="2"/>
    <x v="3"/>
    <x v="4"/>
    <x v="1"/>
    <d v="1899-12-30T17:46:12"/>
    <x v="1"/>
    <s v="Non"/>
  </r>
  <r>
    <x v="785"/>
    <x v="3"/>
    <s v="CLI00010"/>
    <x v="2"/>
    <s v="MTX"/>
    <s v="16/04/19 14.36.20.0000"/>
    <s v="17/04/19 12.00.00.0000"/>
    <d v="2019-04-16T14:36:20"/>
    <d v="2019-04-17T12:00:00"/>
    <x v="5"/>
    <x v="2"/>
    <x v="1"/>
    <x v="1"/>
    <x v="1"/>
    <d v="1899-12-30T17:46:12"/>
    <x v="1"/>
    <s v="Non"/>
  </r>
  <r>
    <x v="701"/>
    <x v="12"/>
    <s v="CLI00021"/>
    <x v="0"/>
    <s v="BACT"/>
    <s v="16/04/19 14.37.18.0000"/>
    <s v="19/04/19 12.00.00.0000"/>
    <d v="2019-04-16T14:37:18"/>
    <d v="2019-04-19T12:00:00"/>
    <x v="6"/>
    <x v="3"/>
    <x v="0"/>
    <x v="0"/>
    <x v="1"/>
    <d v="1900-01-01T17:46:12"/>
    <x v="3"/>
    <s v="Non"/>
  </r>
  <r>
    <x v="13"/>
    <x v="3"/>
    <s v="CLI00020"/>
    <x v="6"/>
    <s v="SCR"/>
    <s v="16/04/19 14.38.20.0000"/>
    <s v="19/04/19 12.00.00.0000"/>
    <d v="2019-04-16T14:38:20"/>
    <d v="2019-04-19T12:00:00"/>
    <x v="7"/>
    <x v="0"/>
    <x v="2"/>
    <x v="2"/>
    <x v="1"/>
    <d v="1900-01-01T17:46:12"/>
    <x v="3"/>
    <s v="Non"/>
  </r>
  <r>
    <x v="830"/>
    <x v="18"/>
    <s v="CLI00018"/>
    <x v="5"/>
    <s v="NTR"/>
    <s v="16/04/19 14.39.58.0000"/>
    <s v="20/04/19 12.00.00.0000"/>
    <d v="2019-04-16T14:39:58"/>
    <d v="2019-04-20T12:00:00"/>
    <x v="3"/>
    <x v="0"/>
    <x v="2"/>
    <x v="2"/>
    <x v="1"/>
    <d v="1900-01-02T17:46:12"/>
    <x v="3"/>
    <s v="Non"/>
  </r>
  <r>
    <x v="1210"/>
    <x v="18"/>
    <s v="CLI00009"/>
    <x v="8"/>
    <s v="SCR"/>
    <s v="16/04/19 14.40.28.0000"/>
    <s v="19/04/19 12.00.00.0000"/>
    <d v="2019-04-16T14:40:28"/>
    <d v="2019-04-19T12:00:00"/>
    <x v="7"/>
    <x v="0"/>
    <x v="3"/>
    <x v="4"/>
    <x v="1"/>
    <d v="1900-01-01T17:46:12"/>
    <x v="3"/>
    <s v="Non"/>
  </r>
  <r>
    <x v="666"/>
    <x v="18"/>
    <s v="CLI00018"/>
    <x v="5"/>
    <s v="PEST"/>
    <s v="16/04/19 14.40.52.0000"/>
    <s v="24/04/19 12.00.00.0000"/>
    <d v="2019-04-16T14:40:52"/>
    <d v="2019-04-24T12:00:00"/>
    <x v="2"/>
    <x v="1"/>
    <x v="2"/>
    <x v="2"/>
    <x v="1"/>
    <d v="1900-01-06T17:46:12"/>
    <x v="3"/>
    <s v="Non"/>
  </r>
  <r>
    <x v="370"/>
    <x v="3"/>
    <s v="CLI00079"/>
    <x v="3"/>
    <s v="SCR"/>
    <s v="16/04/19 14.41.03.0000"/>
    <s v="19/04/19 12.00.00.0000"/>
    <d v="2019-04-16T14:41:03"/>
    <d v="2019-04-19T12:00:00"/>
    <x v="7"/>
    <x v="0"/>
    <x v="2"/>
    <x v="2"/>
    <x v="1"/>
    <d v="1900-01-01T17:46:12"/>
    <x v="3"/>
    <s v="Non"/>
  </r>
  <r>
    <x v="601"/>
    <x v="10"/>
    <s v="CLI00018"/>
    <x v="5"/>
    <s v="SCR"/>
    <s v="16/04/19 14.41.24.0000"/>
    <s v="19/04/19 12.00.00.0000"/>
    <d v="2019-04-16T14:41:24"/>
    <d v="2019-04-19T12:00:00"/>
    <x v="7"/>
    <x v="0"/>
    <x v="2"/>
    <x v="2"/>
    <x v="1"/>
    <d v="1900-01-01T17:46:12"/>
    <x v="3"/>
    <s v="Non"/>
  </r>
  <r>
    <x v="93"/>
    <x v="3"/>
    <s v="CLI00021"/>
    <x v="0"/>
    <s v="SCR"/>
    <s v="16/04/19 14.41.24.0000"/>
    <s v="19/04/19 12.00.00.0000"/>
    <d v="2019-04-16T14:41:24"/>
    <d v="2019-04-19T12:00:00"/>
    <x v="7"/>
    <x v="0"/>
    <x v="0"/>
    <x v="0"/>
    <x v="1"/>
    <d v="1900-01-01T17:46:12"/>
    <x v="3"/>
    <s v="Non"/>
  </r>
  <r>
    <x v="513"/>
    <x v="3"/>
    <s v="CLI00079"/>
    <x v="3"/>
    <s v="PLLT"/>
    <s v="16/04/19 14.41.53.0000"/>
    <s v="24/04/19 12.00.00.0000"/>
    <d v="2019-04-16T14:41:53"/>
    <d v="2019-04-24T12:00:00"/>
    <x v="1"/>
    <x v="1"/>
    <x v="2"/>
    <x v="2"/>
    <x v="1"/>
    <d v="1900-01-06T17:46:12"/>
    <x v="3"/>
    <s v="Non"/>
  </r>
  <r>
    <x v="1211"/>
    <x v="3"/>
    <s v="CLI00018"/>
    <x v="5"/>
    <s v="NTR"/>
    <s v="16/04/19 14.41.55.0000"/>
    <s v="20/04/19 12.00.00.0000"/>
    <d v="2019-04-16T14:41:55"/>
    <d v="2019-04-20T12:00:00"/>
    <x v="3"/>
    <x v="0"/>
    <x v="2"/>
    <x v="2"/>
    <x v="1"/>
    <d v="1900-01-02T17:46:12"/>
    <x v="3"/>
    <s v="Non"/>
  </r>
  <r>
    <x v="186"/>
    <x v="3"/>
    <s v="CLI00043"/>
    <x v="1"/>
    <s v="SCR"/>
    <s v="16/04/19 14.42.13.0000"/>
    <s v="19/04/19 12.00.00.0000"/>
    <d v="2019-04-16T14:42:13"/>
    <d v="2019-04-19T12:00:00"/>
    <x v="7"/>
    <x v="0"/>
    <x v="0"/>
    <x v="0"/>
    <x v="1"/>
    <d v="1900-01-01T17:46:12"/>
    <x v="3"/>
    <s v="Non"/>
  </r>
  <r>
    <x v="237"/>
    <x v="3"/>
    <s v="CLI00021"/>
    <x v="0"/>
    <s v="MTX"/>
    <s v="16/04/19 14.42.27.0000"/>
    <s v="17/04/19 12.00.00.0000"/>
    <d v="2019-04-16T14:42:27"/>
    <d v="2019-04-17T12:00:00"/>
    <x v="5"/>
    <x v="2"/>
    <x v="0"/>
    <x v="0"/>
    <x v="1"/>
    <d v="1899-12-30T17:46:12"/>
    <x v="1"/>
    <s v="Non"/>
  </r>
  <r>
    <x v="1212"/>
    <x v="18"/>
    <s v="CLI00049"/>
    <x v="7"/>
    <s v="SCR"/>
    <s v="16/04/19 14.43.26.0000"/>
    <s v="19/04/19 12.00.00.0000"/>
    <d v="2019-04-16T14:43:26"/>
    <d v="2019-04-19T12:00:00"/>
    <x v="7"/>
    <x v="0"/>
    <x v="3"/>
    <x v="4"/>
    <x v="1"/>
    <d v="1900-01-01T17:46:12"/>
    <x v="3"/>
    <s v="Non"/>
  </r>
  <r>
    <x v="663"/>
    <x v="18"/>
    <s v="CLI00018"/>
    <x v="5"/>
    <s v="OGM"/>
    <s v="16/04/19 14.43.53.0000"/>
    <s v="26/04/19 12.00.00.0000"/>
    <d v="2019-04-16T14:43:53"/>
    <d v="2019-04-26T12:00:00"/>
    <x v="0"/>
    <x v="0"/>
    <x v="2"/>
    <x v="2"/>
    <x v="1"/>
    <d v="1900-01-08T17:46:12"/>
    <x v="3"/>
    <s v="Non"/>
  </r>
  <r>
    <x v="899"/>
    <x v="3"/>
    <s v="CLI00009"/>
    <x v="8"/>
    <s v="SCR"/>
    <s v="16/04/19 14.45.23.0000"/>
    <s v="19/04/19 12.00.00.0000"/>
    <d v="2019-04-16T14:45:23"/>
    <d v="2019-04-19T12:00:00"/>
    <x v="7"/>
    <x v="0"/>
    <x v="3"/>
    <x v="4"/>
    <x v="1"/>
    <d v="1900-01-01T17:46:12"/>
    <x v="3"/>
    <s v="Non"/>
  </r>
  <r>
    <x v="1074"/>
    <x v="19"/>
    <s v="CLI00007"/>
    <x v="14"/>
    <s v="SCR"/>
    <s v="16/04/19 14.48.34.0000"/>
    <s v="19/04/19 12.00.00.0000"/>
    <d v="2019-04-16T14:48:34"/>
    <d v="2019-04-19T12:00:00"/>
    <x v="7"/>
    <x v="0"/>
    <x v="2"/>
    <x v="3"/>
    <x v="1"/>
    <d v="1900-01-01T17:46:12"/>
    <x v="3"/>
    <s v="Non"/>
  </r>
  <r>
    <x v="997"/>
    <x v="18"/>
    <s v="CLI00018"/>
    <x v="5"/>
    <s v="NTR"/>
    <s v="16/04/19 14.49.35.0000"/>
    <s v="20/04/19 12.00.00.0000"/>
    <d v="2019-04-16T14:49:35"/>
    <d v="2019-04-20T12:00:00"/>
    <x v="3"/>
    <x v="0"/>
    <x v="2"/>
    <x v="2"/>
    <x v="1"/>
    <d v="1900-01-02T17:46:12"/>
    <x v="3"/>
    <s v="Non"/>
  </r>
  <r>
    <x v="938"/>
    <x v="18"/>
    <s v="CLI00018"/>
    <x v="5"/>
    <s v="SCR"/>
    <s v="16/04/19 14.49.52.0000"/>
    <s v="19/04/19 12.00.00.0000"/>
    <d v="2019-04-16T14:49:52"/>
    <d v="2019-04-19T12:00:00"/>
    <x v="7"/>
    <x v="0"/>
    <x v="2"/>
    <x v="2"/>
    <x v="1"/>
    <d v="1900-01-01T17:46:12"/>
    <x v="3"/>
    <s v="Non"/>
  </r>
  <r>
    <x v="1144"/>
    <x v="18"/>
    <s v="CLI00018"/>
    <x v="5"/>
    <s v="SCR"/>
    <s v="16/04/19 14.49.54.0000"/>
    <s v="19/04/19 12.00.00.0000"/>
    <d v="2019-04-16T14:49:54"/>
    <d v="2019-04-19T12:00:00"/>
    <x v="7"/>
    <x v="0"/>
    <x v="2"/>
    <x v="2"/>
    <x v="1"/>
    <d v="1900-01-01T17:46:12"/>
    <x v="3"/>
    <s v="Non"/>
  </r>
  <r>
    <x v="1140"/>
    <x v="10"/>
    <s v="CLI00009"/>
    <x v="8"/>
    <s v="NTR"/>
    <s v="16/04/19 14.50.13.0000"/>
    <s v="20/04/19 12.00.00.0000"/>
    <d v="2019-04-16T14:50:13"/>
    <d v="2019-04-20T12:00:00"/>
    <x v="3"/>
    <x v="0"/>
    <x v="3"/>
    <x v="4"/>
    <x v="1"/>
    <d v="1900-01-02T17:46:12"/>
    <x v="3"/>
    <s v="Non"/>
  </r>
  <r>
    <x v="136"/>
    <x v="3"/>
    <s v="CLI00083"/>
    <x v="11"/>
    <s v="PEST"/>
    <s v="16/04/19 14.50.35.0000"/>
    <s v="24/04/19 12.00.00.0000"/>
    <d v="2019-04-16T14:50:35"/>
    <d v="2019-04-24T12:00:00"/>
    <x v="2"/>
    <x v="1"/>
    <x v="2"/>
    <x v="2"/>
    <x v="1"/>
    <d v="1900-01-06T17:46:12"/>
    <x v="3"/>
    <s v="Non"/>
  </r>
  <r>
    <x v="1130"/>
    <x v="18"/>
    <s v="CLI00018"/>
    <x v="5"/>
    <s v="SCR"/>
    <s v="16/04/19 14.51.56.0000"/>
    <s v="19/04/19 12.00.00.0000"/>
    <d v="2019-04-16T14:51:56"/>
    <d v="2019-04-19T12:00:00"/>
    <x v="7"/>
    <x v="0"/>
    <x v="2"/>
    <x v="2"/>
    <x v="1"/>
    <d v="1900-01-01T17:46:12"/>
    <x v="3"/>
    <s v="Non"/>
  </r>
  <r>
    <x v="1082"/>
    <x v="6"/>
    <s v="CLI00010"/>
    <x v="2"/>
    <s v="MTX"/>
    <s v="16/04/19 14.52.29.0000"/>
    <s v="17/04/19 12.00.00.0000"/>
    <d v="2019-04-16T14:52:29"/>
    <d v="2019-04-17T12:00:00"/>
    <x v="5"/>
    <x v="2"/>
    <x v="1"/>
    <x v="1"/>
    <x v="1"/>
    <d v="1899-12-30T17:46:12"/>
    <x v="1"/>
    <s v="Non"/>
  </r>
  <r>
    <x v="107"/>
    <x v="12"/>
    <s v="CLI00021"/>
    <x v="0"/>
    <s v="SCR"/>
    <s v="16/04/19 14.52.33.0000"/>
    <s v="19/04/19 12.00.00.0000"/>
    <d v="2019-04-16T14:52:33"/>
    <d v="2019-04-19T12:00:00"/>
    <x v="7"/>
    <x v="0"/>
    <x v="0"/>
    <x v="0"/>
    <x v="1"/>
    <d v="1900-01-01T17:46:12"/>
    <x v="3"/>
    <s v="Non"/>
  </r>
  <r>
    <x v="850"/>
    <x v="18"/>
    <s v="CLI00018"/>
    <x v="5"/>
    <s v="SCR"/>
    <s v="16/04/19 14.52.50.0000"/>
    <s v="19/04/19 12.00.00.0000"/>
    <d v="2019-04-16T14:52:50"/>
    <d v="2019-04-19T12:00:00"/>
    <x v="7"/>
    <x v="0"/>
    <x v="2"/>
    <x v="2"/>
    <x v="1"/>
    <d v="1900-01-01T17:46:12"/>
    <x v="3"/>
    <s v="Non"/>
  </r>
  <r>
    <x v="1213"/>
    <x v="18"/>
    <s v="CLI00018"/>
    <x v="5"/>
    <s v="SCR"/>
    <s v="16/04/19 14.53.31.0000"/>
    <s v="19/04/19 12.00.00.0000"/>
    <d v="2019-04-16T14:53:31"/>
    <d v="2019-04-19T12:00:00"/>
    <x v="7"/>
    <x v="0"/>
    <x v="2"/>
    <x v="2"/>
    <x v="1"/>
    <d v="1900-01-01T17:46:12"/>
    <x v="3"/>
    <s v="Non"/>
  </r>
  <r>
    <x v="1178"/>
    <x v="10"/>
    <s v="CLI00018"/>
    <x v="5"/>
    <s v="SCR"/>
    <s v="16/04/19 14.53.42.0000"/>
    <s v="19/04/19 12.00.00.0000"/>
    <d v="2019-04-16T14:53:42"/>
    <d v="2019-04-19T12:00:00"/>
    <x v="7"/>
    <x v="0"/>
    <x v="2"/>
    <x v="2"/>
    <x v="1"/>
    <d v="1900-01-01T17:46:12"/>
    <x v="3"/>
    <s v="Non"/>
  </r>
  <r>
    <x v="321"/>
    <x v="3"/>
    <s v="CLI00010"/>
    <x v="2"/>
    <s v="SCR"/>
    <s v="16/04/19 14.54.07.0000"/>
    <s v="19/04/19 12.00.00.0000"/>
    <d v="2019-04-16T14:54:07"/>
    <d v="2019-04-19T12:00:00"/>
    <x v="7"/>
    <x v="0"/>
    <x v="1"/>
    <x v="1"/>
    <x v="1"/>
    <d v="1900-01-01T17:46:12"/>
    <x v="3"/>
    <s v="Non"/>
  </r>
  <r>
    <x v="790"/>
    <x v="9"/>
    <s v="CLI00021"/>
    <x v="0"/>
    <s v="MTX"/>
    <s v="16/04/19 14.54.07.0000"/>
    <s v="17/04/19 12.00.00.0000"/>
    <d v="2019-04-16T14:54:07"/>
    <d v="2019-04-17T12:00:00"/>
    <x v="5"/>
    <x v="2"/>
    <x v="0"/>
    <x v="0"/>
    <x v="1"/>
    <d v="1899-12-30T17:46:12"/>
    <x v="1"/>
    <s v="Non"/>
  </r>
  <r>
    <x v="34"/>
    <x v="6"/>
    <s v="CLI00043"/>
    <x v="1"/>
    <s v="SCR"/>
    <s v="16/04/19 14.56.27.0000"/>
    <s v="19/04/19 12.00.00.0000"/>
    <d v="2019-04-16T14:56:27"/>
    <d v="2019-04-19T12:00:00"/>
    <x v="7"/>
    <x v="0"/>
    <x v="0"/>
    <x v="0"/>
    <x v="1"/>
    <d v="1900-01-01T17:46:12"/>
    <x v="3"/>
    <s v="Non"/>
  </r>
  <r>
    <x v="1214"/>
    <x v="18"/>
    <s v="CLI00009"/>
    <x v="8"/>
    <s v="SCR"/>
    <s v="16/04/19 15.00.01.0000"/>
    <s v="19/04/19 12.00.00.0000"/>
    <d v="2019-04-16T15:00:01"/>
    <d v="2019-04-19T12:00:00"/>
    <x v="7"/>
    <x v="0"/>
    <x v="3"/>
    <x v="4"/>
    <x v="1"/>
    <d v="1900-01-01T17:46:12"/>
    <x v="3"/>
    <s v="Non"/>
  </r>
  <r>
    <x v="954"/>
    <x v="18"/>
    <s v="CLI00049"/>
    <x v="7"/>
    <s v="SCR"/>
    <s v="16/04/19 15.00.04.0000"/>
    <s v="19/04/19 12.00.00.0000"/>
    <d v="2019-04-16T15:00:04"/>
    <d v="2019-04-19T12:00:00"/>
    <x v="7"/>
    <x v="0"/>
    <x v="3"/>
    <x v="4"/>
    <x v="1"/>
    <d v="1900-01-01T17:46:12"/>
    <x v="3"/>
    <s v="Non"/>
  </r>
  <r>
    <x v="373"/>
    <x v="4"/>
    <s v="CLI00087"/>
    <x v="4"/>
    <s v="MTX"/>
    <s v="16/04/19 15.01.06.0000"/>
    <s v="17/04/19 12.00.00.0000"/>
    <d v="2019-04-16T15:01:06"/>
    <d v="2019-04-17T12:00:00"/>
    <x v="5"/>
    <x v="2"/>
    <x v="2"/>
    <x v="3"/>
    <x v="1"/>
    <d v="1899-12-30T17:46:12"/>
    <x v="1"/>
    <s v="Non"/>
  </r>
  <r>
    <x v="58"/>
    <x v="3"/>
    <s v="CLI00043"/>
    <x v="1"/>
    <s v="SCR"/>
    <s v="16/04/19 15.01.06.0000"/>
    <s v="19/04/19 12.00.00.0000"/>
    <d v="2019-04-16T15:01:06"/>
    <d v="2019-04-19T12:00:00"/>
    <x v="7"/>
    <x v="0"/>
    <x v="0"/>
    <x v="0"/>
    <x v="1"/>
    <d v="1900-01-01T17:46:12"/>
    <x v="3"/>
    <s v="Non"/>
  </r>
  <r>
    <x v="1215"/>
    <x v="3"/>
    <s v="CLI00021"/>
    <x v="0"/>
    <s v="SCR"/>
    <s v="16/04/19 15.01.18.0000"/>
    <s v="19/04/19 12.00.00.0000"/>
    <d v="2019-04-16T15:01:18"/>
    <d v="2019-04-19T12:00:00"/>
    <x v="7"/>
    <x v="0"/>
    <x v="0"/>
    <x v="0"/>
    <x v="1"/>
    <d v="1900-01-01T17:46:12"/>
    <x v="3"/>
    <s v="Non"/>
  </r>
  <r>
    <x v="1112"/>
    <x v="18"/>
    <s v="CLI00034"/>
    <x v="13"/>
    <s v="SCR"/>
    <s v="16/04/19 15.05.06.0000"/>
    <s v="19/04/19 12.00.00.0000"/>
    <d v="2019-04-16T15:05:06"/>
    <d v="2019-04-19T12:00:00"/>
    <x v="7"/>
    <x v="0"/>
    <x v="3"/>
    <x v="4"/>
    <x v="1"/>
    <d v="1900-01-01T17:46:12"/>
    <x v="3"/>
    <s v="Non"/>
  </r>
  <r>
    <x v="809"/>
    <x v="12"/>
    <s v="CLI00021"/>
    <x v="0"/>
    <s v="SCR"/>
    <s v="16/04/19 15.05.15.0000"/>
    <s v="19/04/19 12.00.00.0000"/>
    <d v="2019-04-16T15:05:15"/>
    <d v="2019-04-19T12:00:00"/>
    <x v="7"/>
    <x v="0"/>
    <x v="0"/>
    <x v="0"/>
    <x v="1"/>
    <d v="1900-01-01T17:46:12"/>
    <x v="3"/>
    <s v="Non"/>
  </r>
  <r>
    <x v="1179"/>
    <x v="22"/>
    <s v="CLI00007"/>
    <x v="14"/>
    <s v="MTX"/>
    <s v="16/04/19 15.06.55.0000"/>
    <s v="17/04/19 12.00.00.0000"/>
    <d v="2019-04-16T15:06:55"/>
    <d v="2019-04-17T12:00:00"/>
    <x v="5"/>
    <x v="2"/>
    <x v="2"/>
    <x v="3"/>
    <x v="1"/>
    <d v="1899-12-30T17:46:12"/>
    <x v="1"/>
    <s v="Non"/>
  </r>
  <r>
    <x v="282"/>
    <x v="7"/>
    <s v="CLI00021"/>
    <x v="0"/>
    <s v="SCR"/>
    <s v="16/04/19 15.09.05.0000"/>
    <s v="19/04/19 12.00.00.0000"/>
    <d v="2019-04-16T15:09:05"/>
    <d v="2019-04-19T12:00:00"/>
    <x v="7"/>
    <x v="0"/>
    <x v="0"/>
    <x v="0"/>
    <x v="1"/>
    <d v="1900-01-01T17:46:12"/>
    <x v="3"/>
    <s v="Non"/>
  </r>
  <r>
    <x v="969"/>
    <x v="7"/>
    <s v="CLI00021"/>
    <x v="0"/>
    <s v="MTX"/>
    <s v="16/04/19 15.10.23.0000"/>
    <s v="17/04/19 12.00.00.0000"/>
    <d v="2019-04-16T15:10:23"/>
    <d v="2019-04-17T12:00:00"/>
    <x v="5"/>
    <x v="2"/>
    <x v="0"/>
    <x v="0"/>
    <x v="1"/>
    <d v="1899-12-30T17:46:12"/>
    <x v="1"/>
    <s v="Non"/>
  </r>
  <r>
    <x v="481"/>
    <x v="12"/>
    <s v="CLI00021"/>
    <x v="0"/>
    <s v="PLLT"/>
    <s v="16/04/19 15.11.15.0000"/>
    <s v="24/04/19 12.00.00.0000"/>
    <d v="2019-04-16T15:11:15"/>
    <d v="2019-04-24T12:00:00"/>
    <x v="1"/>
    <x v="1"/>
    <x v="0"/>
    <x v="0"/>
    <x v="1"/>
    <d v="1900-01-06T17:46:12"/>
    <x v="3"/>
    <s v="Non"/>
  </r>
  <r>
    <x v="190"/>
    <x v="18"/>
    <s v="CLI00040"/>
    <x v="9"/>
    <s v="MTX"/>
    <s v="16/04/19 15.12.00.0000"/>
    <s v="17/04/19 12.00.00.0000"/>
    <d v="2019-04-16T15:12:00"/>
    <d v="2019-04-17T12:00:00"/>
    <x v="5"/>
    <x v="2"/>
    <x v="3"/>
    <x v="5"/>
    <x v="1"/>
    <d v="1899-12-30T17:46:12"/>
    <x v="1"/>
    <s v="Non"/>
  </r>
  <r>
    <x v="1087"/>
    <x v="11"/>
    <s v="CLI00018"/>
    <x v="5"/>
    <s v="PEST"/>
    <s v="16/04/19 15.15.06.0000"/>
    <s v="24/04/19 12.00.00.0000"/>
    <d v="2019-04-16T15:15:06"/>
    <d v="2019-04-24T12:00:00"/>
    <x v="2"/>
    <x v="1"/>
    <x v="2"/>
    <x v="2"/>
    <x v="1"/>
    <d v="1900-01-06T17:46:12"/>
    <x v="3"/>
    <s v="Non"/>
  </r>
  <r>
    <x v="908"/>
    <x v="3"/>
    <s v="CLI00021"/>
    <x v="0"/>
    <s v="SCR"/>
    <s v="16/04/19 15.16.53.0000"/>
    <s v="19/04/19 12.00.00.0000"/>
    <d v="2019-04-16T15:16:53"/>
    <d v="2019-04-19T12:00:00"/>
    <x v="7"/>
    <x v="0"/>
    <x v="0"/>
    <x v="0"/>
    <x v="1"/>
    <d v="1900-01-01T17:46:12"/>
    <x v="3"/>
    <s v="Non"/>
  </r>
  <r>
    <x v="941"/>
    <x v="18"/>
    <s v="CLI00049"/>
    <x v="7"/>
    <s v="BACT"/>
    <s v="16/04/19 15.17.07.0000"/>
    <s v="19/04/19 12.00.00.0000"/>
    <d v="2019-04-16T15:17:07"/>
    <d v="2019-04-19T12:00:00"/>
    <x v="6"/>
    <x v="3"/>
    <x v="3"/>
    <x v="4"/>
    <x v="1"/>
    <d v="1900-01-01T17:46:12"/>
    <x v="3"/>
    <s v="Non"/>
  </r>
  <r>
    <x v="1005"/>
    <x v="18"/>
    <s v="CLI00018"/>
    <x v="5"/>
    <s v="SCR"/>
    <s v="16/04/19 15.19.06.0000"/>
    <s v="19/04/19 12.00.00.0000"/>
    <d v="2019-04-16T15:19:06"/>
    <d v="2019-04-19T12:00:00"/>
    <x v="7"/>
    <x v="0"/>
    <x v="2"/>
    <x v="2"/>
    <x v="1"/>
    <d v="1900-01-01T17:46:12"/>
    <x v="3"/>
    <s v="Non"/>
  </r>
  <r>
    <x v="1166"/>
    <x v="9"/>
    <s v="CLI00087"/>
    <x v="4"/>
    <s v="MTX"/>
    <s v="16/04/19 15.19.19.0000"/>
    <s v="17/04/19 12.00.00.0000"/>
    <d v="2019-04-16T15:19:19"/>
    <d v="2019-04-17T12:00:00"/>
    <x v="5"/>
    <x v="2"/>
    <x v="2"/>
    <x v="3"/>
    <x v="1"/>
    <d v="1899-12-30T17:46:12"/>
    <x v="1"/>
    <s v="Non"/>
  </r>
  <r>
    <x v="1216"/>
    <x v="3"/>
    <s v="CLI00018"/>
    <x v="5"/>
    <s v="NTR"/>
    <s v="16/04/19 15.19.55.0000"/>
    <s v="20/04/19 12.00.00.0000"/>
    <d v="2019-04-16T15:19:55"/>
    <d v="2019-04-20T12:00:00"/>
    <x v="3"/>
    <x v="0"/>
    <x v="2"/>
    <x v="2"/>
    <x v="1"/>
    <d v="1900-01-02T17:46:12"/>
    <x v="3"/>
    <s v="Non"/>
  </r>
  <r>
    <x v="1018"/>
    <x v="6"/>
    <s v="CLI00083"/>
    <x v="11"/>
    <s v="MTX"/>
    <s v="16/04/19 15.21.12.0000"/>
    <s v="17/04/19 12.00.00.0000"/>
    <d v="2019-04-16T15:21:12"/>
    <d v="2019-04-17T12:00:00"/>
    <x v="5"/>
    <x v="2"/>
    <x v="2"/>
    <x v="2"/>
    <x v="1"/>
    <d v="1899-12-30T17:46:12"/>
    <x v="1"/>
    <s v="Non"/>
  </r>
  <r>
    <x v="901"/>
    <x v="18"/>
    <s v="CLI00040"/>
    <x v="9"/>
    <s v="NTR"/>
    <s v="16/04/19 15.21.21.0000"/>
    <s v="20/04/19 12.00.00.0000"/>
    <d v="2019-04-16T15:21:21"/>
    <d v="2019-04-20T12:00:00"/>
    <x v="3"/>
    <x v="0"/>
    <x v="3"/>
    <x v="5"/>
    <x v="1"/>
    <d v="1900-01-02T17:46:12"/>
    <x v="3"/>
    <s v="Non"/>
  </r>
  <r>
    <x v="56"/>
    <x v="3"/>
    <s v="CLI00043"/>
    <x v="1"/>
    <s v="SCR"/>
    <s v="16/04/19 15.21.30.0000"/>
    <s v="19/04/19 12.00.00.0000"/>
    <d v="2019-04-16T15:21:30"/>
    <d v="2019-04-19T12:00:00"/>
    <x v="7"/>
    <x v="0"/>
    <x v="0"/>
    <x v="0"/>
    <x v="1"/>
    <d v="1900-01-01T17:46:12"/>
    <x v="3"/>
    <s v="Non"/>
  </r>
  <r>
    <x v="549"/>
    <x v="18"/>
    <s v="CLI00018"/>
    <x v="5"/>
    <s v="NTR"/>
    <s v="16/04/19 15.29.53.0000"/>
    <s v="20/04/19 12.00.00.0000"/>
    <d v="2019-04-16T15:29:53"/>
    <d v="2019-04-20T12:00:00"/>
    <x v="3"/>
    <x v="0"/>
    <x v="2"/>
    <x v="2"/>
    <x v="1"/>
    <d v="1900-01-02T17:46:12"/>
    <x v="3"/>
    <s v="Non"/>
  </r>
  <r>
    <x v="105"/>
    <x v="3"/>
    <s v="CLI00043"/>
    <x v="1"/>
    <s v="PEST"/>
    <s v="16/04/19 15.31.29.0000"/>
    <s v="24/04/19 12.00.00.0000"/>
    <d v="2019-04-16T15:31:29"/>
    <d v="2019-04-24T12:00:00"/>
    <x v="2"/>
    <x v="1"/>
    <x v="0"/>
    <x v="0"/>
    <x v="1"/>
    <d v="1900-01-06T17:46:12"/>
    <x v="3"/>
    <s v="Non"/>
  </r>
  <r>
    <x v="955"/>
    <x v="4"/>
    <s v="CLI00083"/>
    <x v="11"/>
    <s v="MTX"/>
    <s v="16/04/19 15.35.38.0000"/>
    <s v="17/04/19 12.00.00.0000"/>
    <d v="2019-04-16T15:35:38"/>
    <d v="2019-04-17T12:00:00"/>
    <x v="5"/>
    <x v="2"/>
    <x v="2"/>
    <x v="2"/>
    <x v="1"/>
    <d v="1899-12-30T17:46:12"/>
    <x v="1"/>
    <s v="Non"/>
  </r>
  <r>
    <x v="1217"/>
    <x v="18"/>
    <s v="CLI00040"/>
    <x v="9"/>
    <s v="NTR"/>
    <s v="16/04/19 15.35.57.0000"/>
    <s v="20/04/19 12.00.00.0000"/>
    <d v="2019-04-16T15:35:57"/>
    <d v="2019-04-20T12:00:00"/>
    <x v="3"/>
    <x v="0"/>
    <x v="3"/>
    <x v="5"/>
    <x v="1"/>
    <d v="1900-01-02T17:46:12"/>
    <x v="3"/>
    <s v="Non"/>
  </r>
  <r>
    <x v="1018"/>
    <x v="6"/>
    <s v="CLI00083"/>
    <x v="11"/>
    <s v="SCR"/>
    <s v="16/04/19 15.36.30.0000"/>
    <s v="19/04/19 12.00.00.0000"/>
    <d v="2019-04-16T15:36:30"/>
    <d v="2019-04-19T12:00:00"/>
    <x v="7"/>
    <x v="0"/>
    <x v="2"/>
    <x v="2"/>
    <x v="1"/>
    <d v="1900-01-01T17:46:12"/>
    <x v="3"/>
    <s v="Non"/>
  </r>
  <r>
    <x v="1150"/>
    <x v="18"/>
    <s v="CLI00018"/>
    <x v="5"/>
    <s v="MTX"/>
    <s v="16/04/19 15.36.34.0000"/>
    <s v="17/04/19 12.00.00.0000"/>
    <d v="2019-04-16T15:36:34"/>
    <d v="2019-04-17T12:00:00"/>
    <x v="5"/>
    <x v="2"/>
    <x v="2"/>
    <x v="2"/>
    <x v="1"/>
    <d v="1899-12-30T17:46:12"/>
    <x v="1"/>
    <s v="Non"/>
  </r>
  <r>
    <x v="1202"/>
    <x v="18"/>
    <s v="CLI00049"/>
    <x v="7"/>
    <s v="PEST"/>
    <s v="16/04/19 15.40.04.0000"/>
    <s v="24/04/19 12.00.00.0000"/>
    <d v="2019-04-16T15:40:04"/>
    <d v="2019-04-24T12:00:00"/>
    <x v="2"/>
    <x v="1"/>
    <x v="3"/>
    <x v="4"/>
    <x v="1"/>
    <d v="1900-01-06T17:46:12"/>
    <x v="3"/>
    <s v="Non"/>
  </r>
  <r>
    <x v="720"/>
    <x v="3"/>
    <s v="CLI00010"/>
    <x v="2"/>
    <s v="NTR"/>
    <s v="16/04/19 15.40.41.0000"/>
    <s v="20/04/19 12.00.00.0000"/>
    <d v="2019-04-16T15:40:41"/>
    <d v="2019-04-20T12:00:00"/>
    <x v="3"/>
    <x v="0"/>
    <x v="1"/>
    <x v="1"/>
    <x v="1"/>
    <d v="1900-01-02T17:46:12"/>
    <x v="3"/>
    <s v="Non"/>
  </r>
  <r>
    <x v="139"/>
    <x v="12"/>
    <s v="CLI00021"/>
    <x v="0"/>
    <s v="MTX"/>
    <s v="16/04/19 15.42.15.0000"/>
    <s v="17/04/19 12.00.00.0000"/>
    <d v="2019-04-16T15:42:15"/>
    <d v="2019-04-17T12:00:00"/>
    <x v="5"/>
    <x v="2"/>
    <x v="0"/>
    <x v="0"/>
    <x v="1"/>
    <d v="1899-12-30T17:46:12"/>
    <x v="1"/>
    <s v="Non"/>
  </r>
  <r>
    <x v="1098"/>
    <x v="9"/>
    <s v="CLI00049"/>
    <x v="7"/>
    <s v="MTX"/>
    <s v="16/04/19 15.43.28.0000"/>
    <s v="17/04/19 12.00.00.0000"/>
    <d v="2019-04-16T15:43:28"/>
    <d v="2019-04-17T12:00:00"/>
    <x v="5"/>
    <x v="2"/>
    <x v="3"/>
    <x v="4"/>
    <x v="1"/>
    <d v="1899-12-30T17:46:12"/>
    <x v="1"/>
    <s v="Non"/>
  </r>
  <r>
    <x v="444"/>
    <x v="3"/>
    <s v="CLI00020"/>
    <x v="6"/>
    <s v="PEST"/>
    <s v="16/04/19 15.46.32.0000"/>
    <s v="24/04/19 12.00.00.0000"/>
    <d v="2019-04-16T15:46:32"/>
    <d v="2019-04-24T12:00:00"/>
    <x v="2"/>
    <x v="1"/>
    <x v="2"/>
    <x v="2"/>
    <x v="1"/>
    <d v="1900-01-06T17:46:12"/>
    <x v="3"/>
    <s v="Non"/>
  </r>
  <r>
    <x v="831"/>
    <x v="3"/>
    <s v="CLI00043"/>
    <x v="1"/>
    <s v="BACT"/>
    <s v="16/04/19 15.47.37.0000"/>
    <s v="19/04/19 12.00.00.0000"/>
    <d v="2019-04-16T15:47:37"/>
    <d v="2019-04-19T12:00:00"/>
    <x v="6"/>
    <x v="3"/>
    <x v="0"/>
    <x v="0"/>
    <x v="1"/>
    <d v="1900-01-01T17:46:12"/>
    <x v="3"/>
    <s v="Non"/>
  </r>
  <r>
    <x v="341"/>
    <x v="8"/>
    <s v="CLI00010"/>
    <x v="2"/>
    <s v="PEST"/>
    <s v="16/04/19 15.47.43.0000"/>
    <s v="24/04/19 12.00.00.0000"/>
    <d v="2019-04-16T15:47:43"/>
    <d v="2019-04-24T12:00:00"/>
    <x v="2"/>
    <x v="1"/>
    <x v="1"/>
    <x v="1"/>
    <x v="1"/>
    <d v="1900-01-06T17:46:12"/>
    <x v="3"/>
    <s v="Non"/>
  </r>
  <r>
    <x v="404"/>
    <x v="3"/>
    <s v="CLI00043"/>
    <x v="1"/>
    <s v="BACT"/>
    <s v="16/04/19 15.50.55.0000"/>
    <s v="19/04/19 12.00.00.0000"/>
    <d v="2019-04-16T15:50:55"/>
    <d v="2019-04-19T12:00:00"/>
    <x v="6"/>
    <x v="3"/>
    <x v="0"/>
    <x v="0"/>
    <x v="1"/>
    <d v="1900-01-01T17:46:12"/>
    <x v="3"/>
    <s v="Non"/>
  </r>
  <r>
    <x v="763"/>
    <x v="6"/>
    <s v="CLI00010"/>
    <x v="2"/>
    <s v="BACT"/>
    <s v="16/04/19 15.52.13.0000"/>
    <s v="19/04/19 12.00.00.0000"/>
    <d v="2019-04-16T15:52:13"/>
    <d v="2019-04-19T12:00:00"/>
    <x v="6"/>
    <x v="3"/>
    <x v="1"/>
    <x v="1"/>
    <x v="1"/>
    <d v="1900-01-01T17:46:12"/>
    <x v="3"/>
    <s v="Non"/>
  </r>
  <r>
    <x v="1"/>
    <x v="3"/>
    <s v="CLI00043"/>
    <x v="1"/>
    <s v="NTR"/>
    <s v="16/04/19 15.52.18.0000"/>
    <s v="20/04/19 12.00.00.0000"/>
    <d v="2019-04-16T15:52:18"/>
    <d v="2019-04-20T12:00:00"/>
    <x v="3"/>
    <x v="0"/>
    <x v="0"/>
    <x v="0"/>
    <x v="1"/>
    <d v="1900-01-02T17:46:12"/>
    <x v="3"/>
    <s v="Non"/>
  </r>
  <r>
    <x v="566"/>
    <x v="12"/>
    <s v="CLI00087"/>
    <x v="4"/>
    <s v="MTX"/>
    <s v="16/04/19 15.53.05.0000"/>
    <s v="17/04/19 12.00.00.0000"/>
    <d v="2019-04-16T15:53:05"/>
    <d v="2019-04-17T12:00:00"/>
    <x v="5"/>
    <x v="2"/>
    <x v="2"/>
    <x v="3"/>
    <x v="1"/>
    <d v="1899-12-30T17:46:12"/>
    <x v="1"/>
    <s v="Non"/>
  </r>
  <r>
    <x v="639"/>
    <x v="6"/>
    <s v="CLI00010"/>
    <x v="2"/>
    <s v="MTX"/>
    <s v="16/04/19 15.53.44.0000"/>
    <s v="17/04/19 12.00.00.0000"/>
    <d v="2019-04-16T15:53:44"/>
    <d v="2019-04-17T12:00:00"/>
    <x v="5"/>
    <x v="2"/>
    <x v="1"/>
    <x v="1"/>
    <x v="1"/>
    <d v="1899-12-30T17:46:12"/>
    <x v="1"/>
    <s v="Non"/>
  </r>
  <r>
    <x v="673"/>
    <x v="18"/>
    <s v="CLI00034"/>
    <x v="13"/>
    <s v="MTX"/>
    <s v="16/04/19 15.53.55.0000"/>
    <s v="17/04/19 12.00.00.0000"/>
    <d v="2019-04-16T15:53:55"/>
    <d v="2019-04-17T12:00:00"/>
    <x v="5"/>
    <x v="2"/>
    <x v="3"/>
    <x v="4"/>
    <x v="1"/>
    <d v="1899-12-30T17:46:12"/>
    <x v="1"/>
    <s v="Non"/>
  </r>
  <r>
    <x v="1206"/>
    <x v="10"/>
    <s v="CLI00009"/>
    <x v="8"/>
    <s v="SCR"/>
    <s v="16/04/19 15.55.05.0000"/>
    <s v="19/04/19 12.00.00.0000"/>
    <d v="2019-04-16T15:55:05"/>
    <d v="2019-04-19T12:00:00"/>
    <x v="7"/>
    <x v="0"/>
    <x v="3"/>
    <x v="4"/>
    <x v="1"/>
    <d v="1900-01-01T17:46:12"/>
    <x v="3"/>
    <s v="Non"/>
  </r>
  <r>
    <x v="1218"/>
    <x v="18"/>
    <s v="CLI00018"/>
    <x v="5"/>
    <s v="SCR"/>
    <s v="16/04/19 15.55.11.0000"/>
    <s v="19/04/19 12.00.00.0000"/>
    <d v="2019-04-16T15:55:11"/>
    <d v="2019-04-19T12:00:00"/>
    <x v="7"/>
    <x v="0"/>
    <x v="2"/>
    <x v="2"/>
    <x v="1"/>
    <d v="1900-01-01T17:46:12"/>
    <x v="3"/>
    <s v="Non"/>
  </r>
  <r>
    <x v="1154"/>
    <x v="3"/>
    <s v="CLI00079"/>
    <x v="3"/>
    <s v="NTR"/>
    <s v="16/04/19 15.56.08.0000"/>
    <s v="20/04/19 12.00.00.0000"/>
    <d v="2019-04-16T15:56:08"/>
    <d v="2019-04-20T12:00:00"/>
    <x v="3"/>
    <x v="0"/>
    <x v="2"/>
    <x v="2"/>
    <x v="1"/>
    <d v="1900-01-02T17:46:12"/>
    <x v="3"/>
    <s v="Non"/>
  </r>
  <r>
    <x v="12"/>
    <x v="10"/>
    <s v="CLI00018"/>
    <x v="5"/>
    <s v="MTX"/>
    <s v="16/04/19 15.57.08.0000"/>
    <s v="17/04/19 12.00.00.0000"/>
    <d v="2019-04-16T15:57:08"/>
    <d v="2019-04-17T12:00:00"/>
    <x v="5"/>
    <x v="2"/>
    <x v="2"/>
    <x v="2"/>
    <x v="1"/>
    <d v="1899-12-30T17:46:12"/>
    <x v="1"/>
    <s v="Non"/>
  </r>
  <r>
    <x v="1219"/>
    <x v="18"/>
    <s v="CLI00018"/>
    <x v="5"/>
    <s v="MTX"/>
    <s v="16/04/19 15.57.45.0000"/>
    <s v="17/04/19 12.00.00.0000"/>
    <d v="2019-04-16T15:57:45"/>
    <d v="2019-04-17T12:00:00"/>
    <x v="5"/>
    <x v="2"/>
    <x v="2"/>
    <x v="2"/>
    <x v="1"/>
    <d v="1899-12-30T17:46:12"/>
    <x v="1"/>
    <s v="Non"/>
  </r>
  <r>
    <x v="842"/>
    <x v="18"/>
    <s v="CLI00018"/>
    <x v="5"/>
    <s v="PEST"/>
    <s v="16/04/19 15.59.35.0000"/>
    <s v="24/04/19 12.00.00.0000"/>
    <d v="2019-04-16T15:59:35"/>
    <d v="2019-04-24T12:00:00"/>
    <x v="2"/>
    <x v="1"/>
    <x v="2"/>
    <x v="2"/>
    <x v="1"/>
    <d v="1900-01-06T17:46:12"/>
    <x v="3"/>
    <s v="Non"/>
  </r>
  <r>
    <x v="1070"/>
    <x v="18"/>
    <s v="CLI00009"/>
    <x v="8"/>
    <s v="MTX"/>
    <s v="16/04/19 16.01.34.0000"/>
    <s v="17/04/19 12.00.00.0000"/>
    <d v="2019-04-16T16:01:34"/>
    <d v="2019-04-17T12:00:00"/>
    <x v="5"/>
    <x v="2"/>
    <x v="3"/>
    <x v="4"/>
    <x v="1"/>
    <d v="1899-12-30T17:46:12"/>
    <x v="1"/>
    <s v="Non"/>
  </r>
  <r>
    <x v="1220"/>
    <x v="18"/>
    <s v="CLI00049"/>
    <x v="7"/>
    <s v="MTX"/>
    <s v="16/04/19 16.03.28.0000"/>
    <s v="17/04/19 12.00.00.0000"/>
    <d v="2019-04-16T16:03:28"/>
    <d v="2019-04-17T12:00:00"/>
    <x v="5"/>
    <x v="2"/>
    <x v="3"/>
    <x v="4"/>
    <x v="1"/>
    <d v="1899-12-30T17:46:12"/>
    <x v="1"/>
    <s v="Non"/>
  </r>
  <r>
    <x v="840"/>
    <x v="12"/>
    <s v="CLI00021"/>
    <x v="0"/>
    <s v="MTX"/>
    <s v="16/04/19 16.04.09.0000"/>
    <s v="17/04/19 12.00.00.0000"/>
    <d v="2019-04-16T16:04:09"/>
    <d v="2019-04-17T12:00:00"/>
    <x v="5"/>
    <x v="2"/>
    <x v="0"/>
    <x v="0"/>
    <x v="1"/>
    <d v="1899-12-30T17:46:12"/>
    <x v="1"/>
    <s v="Non"/>
  </r>
  <r>
    <x v="1136"/>
    <x v="9"/>
    <s v="CLI00021"/>
    <x v="0"/>
    <s v="MTX"/>
    <s v="16/04/19 16.05.08.0000"/>
    <s v="17/04/19 12.00.00.0000"/>
    <d v="2019-04-16T16:05:08"/>
    <d v="2019-04-17T12:00:00"/>
    <x v="5"/>
    <x v="2"/>
    <x v="0"/>
    <x v="0"/>
    <x v="1"/>
    <d v="1899-12-30T17:46:12"/>
    <x v="1"/>
    <s v="Non"/>
  </r>
  <r>
    <x v="902"/>
    <x v="12"/>
    <s v="CLI00021"/>
    <x v="0"/>
    <s v="NTR"/>
    <s v="16/04/19 16.06.06.0000"/>
    <s v="20/04/19 12.00.00.0000"/>
    <d v="2019-04-16T16:06:06"/>
    <d v="2019-04-20T12:00:00"/>
    <x v="3"/>
    <x v="0"/>
    <x v="0"/>
    <x v="0"/>
    <x v="1"/>
    <d v="1900-01-02T17:46:12"/>
    <x v="3"/>
    <s v="Non"/>
  </r>
  <r>
    <x v="680"/>
    <x v="3"/>
    <s v="CLI00010"/>
    <x v="2"/>
    <s v="MTX"/>
    <s v="16/04/19 16.06.35.0000"/>
    <s v="17/04/19 12.00.00.0000"/>
    <d v="2019-04-16T16:06:35"/>
    <d v="2019-04-17T12:00:00"/>
    <x v="5"/>
    <x v="2"/>
    <x v="1"/>
    <x v="1"/>
    <x v="1"/>
    <d v="1899-12-30T17:46:12"/>
    <x v="1"/>
    <s v="Non"/>
  </r>
  <r>
    <x v="714"/>
    <x v="3"/>
    <s v="CLI00010"/>
    <x v="2"/>
    <s v="MTX"/>
    <s v="16/04/19 16.07.00.0000"/>
    <s v="17/04/19 12.00.00.0000"/>
    <d v="2019-04-16T16:07:00"/>
    <d v="2019-04-17T12:00:00"/>
    <x v="5"/>
    <x v="2"/>
    <x v="1"/>
    <x v="1"/>
    <x v="1"/>
    <d v="1899-12-30T17:46:12"/>
    <x v="1"/>
    <s v="Non"/>
  </r>
  <r>
    <x v="915"/>
    <x v="18"/>
    <s v="CLI00049"/>
    <x v="7"/>
    <s v="SCR"/>
    <s v="16/04/19 16.07.00.0000"/>
    <s v="19/04/19 12.00.00.0000"/>
    <d v="2019-04-16T16:07:00"/>
    <d v="2019-04-19T12:00:00"/>
    <x v="7"/>
    <x v="0"/>
    <x v="3"/>
    <x v="4"/>
    <x v="1"/>
    <d v="1900-01-01T17:46:12"/>
    <x v="3"/>
    <s v="Non"/>
  </r>
  <r>
    <x v="573"/>
    <x v="18"/>
    <s v="CLI00009"/>
    <x v="8"/>
    <s v="MTX"/>
    <s v="16/04/19 16.08.49.0000"/>
    <s v="17/04/19 12.00.00.0000"/>
    <d v="2019-04-16T16:08:49"/>
    <d v="2019-04-17T12:00:00"/>
    <x v="5"/>
    <x v="2"/>
    <x v="3"/>
    <x v="4"/>
    <x v="1"/>
    <d v="1899-12-30T17:46:12"/>
    <x v="1"/>
    <s v="Non"/>
  </r>
  <r>
    <x v="1221"/>
    <x v="8"/>
    <s v="CLI00049"/>
    <x v="7"/>
    <s v="MTX"/>
    <s v="16/04/19 16.09.06.0000"/>
    <s v="17/04/19 12.00.00.0000"/>
    <d v="2019-04-16T16:09:06"/>
    <d v="2019-04-17T12:00:00"/>
    <x v="5"/>
    <x v="2"/>
    <x v="3"/>
    <x v="4"/>
    <x v="1"/>
    <d v="1899-12-30T17:46:12"/>
    <x v="1"/>
    <s v="Non"/>
  </r>
  <r>
    <x v="770"/>
    <x v="23"/>
    <s v="CLI00009"/>
    <x v="8"/>
    <s v="MTX"/>
    <s v="16/04/19 16.09.23.0000"/>
    <s v="17/04/19 12.00.00.0000"/>
    <d v="2019-04-16T16:09:23"/>
    <d v="2019-04-17T12:00:00"/>
    <x v="5"/>
    <x v="2"/>
    <x v="3"/>
    <x v="4"/>
    <x v="1"/>
    <d v="1899-12-30T17:46:12"/>
    <x v="1"/>
    <s v="Non"/>
  </r>
  <r>
    <x v="1109"/>
    <x v="3"/>
    <s v="CLI00049"/>
    <x v="7"/>
    <s v="SCR"/>
    <s v="16/04/19 16.09.32.0000"/>
    <s v="19/04/19 12.00.00.0000"/>
    <d v="2019-04-16T16:09:32"/>
    <d v="2019-04-19T12:00:00"/>
    <x v="7"/>
    <x v="0"/>
    <x v="3"/>
    <x v="4"/>
    <x v="1"/>
    <d v="1900-01-01T17:46:12"/>
    <x v="3"/>
    <s v="Non"/>
  </r>
  <r>
    <x v="298"/>
    <x v="3"/>
    <s v="CLI00010"/>
    <x v="2"/>
    <s v="MTX"/>
    <s v="16/04/19 16.10.24.0000"/>
    <s v="17/04/19 12.00.00.0000"/>
    <d v="2019-04-16T16:10:24"/>
    <d v="2019-04-17T12:00:00"/>
    <x v="5"/>
    <x v="2"/>
    <x v="1"/>
    <x v="1"/>
    <x v="1"/>
    <d v="1899-12-30T17:46:12"/>
    <x v="1"/>
    <s v="Non"/>
  </r>
  <r>
    <x v="344"/>
    <x v="23"/>
    <s v="CLI00007"/>
    <x v="14"/>
    <s v="MTX"/>
    <s v="16/04/19 16.11.19.0000"/>
    <s v="17/04/19 12.00.00.0000"/>
    <d v="2019-04-16T16:11:19"/>
    <d v="2019-04-17T12:00:00"/>
    <x v="5"/>
    <x v="2"/>
    <x v="2"/>
    <x v="3"/>
    <x v="1"/>
    <d v="1899-12-30T17:46:12"/>
    <x v="1"/>
    <s v="Non"/>
  </r>
  <r>
    <x v="443"/>
    <x v="3"/>
    <s v="CLI00049"/>
    <x v="7"/>
    <s v="MTX"/>
    <s v="16/04/19 16.12.08.0000"/>
    <s v="17/04/19 12.00.00.0000"/>
    <d v="2019-04-16T16:12:08"/>
    <d v="2019-04-17T12:00:00"/>
    <x v="5"/>
    <x v="2"/>
    <x v="3"/>
    <x v="4"/>
    <x v="1"/>
    <d v="1899-12-30T17:46:12"/>
    <x v="1"/>
    <s v="Non"/>
  </r>
  <r>
    <x v="1222"/>
    <x v="3"/>
    <s v="CLI00079"/>
    <x v="3"/>
    <s v="MTX"/>
    <s v="16/04/19 16.12.17.0000"/>
    <s v="17/04/19 12.00.00.0000"/>
    <d v="2019-04-16T16:12:17"/>
    <d v="2019-04-17T12:00:00"/>
    <x v="5"/>
    <x v="2"/>
    <x v="2"/>
    <x v="2"/>
    <x v="1"/>
    <d v="1899-12-30T17:46:12"/>
    <x v="1"/>
    <s v="Non"/>
  </r>
  <r>
    <x v="419"/>
    <x v="12"/>
    <s v="CLI00049"/>
    <x v="7"/>
    <s v="NTR"/>
    <s v="16/04/19 16.12.35.0000"/>
    <s v="20/04/19 12.00.00.0000"/>
    <d v="2019-04-16T16:12:35"/>
    <d v="2019-04-20T12:00:00"/>
    <x v="3"/>
    <x v="0"/>
    <x v="3"/>
    <x v="4"/>
    <x v="1"/>
    <d v="1900-01-02T17:46:12"/>
    <x v="3"/>
    <s v="Non"/>
  </r>
  <r>
    <x v="238"/>
    <x v="3"/>
    <s v="CLI00079"/>
    <x v="3"/>
    <s v="MTX"/>
    <s v="16/04/19 16.16.10.0000"/>
    <s v="17/04/19 12.00.00.0000"/>
    <d v="2019-04-16T16:16:10"/>
    <d v="2019-04-17T12:00:00"/>
    <x v="5"/>
    <x v="2"/>
    <x v="2"/>
    <x v="2"/>
    <x v="1"/>
    <d v="1899-12-30T17:46:12"/>
    <x v="1"/>
    <s v="Non"/>
  </r>
  <r>
    <x v="1223"/>
    <x v="12"/>
    <s v="CLI00021"/>
    <x v="0"/>
    <s v="PEST"/>
    <s v="16/04/19 16.17.00.0000"/>
    <s v="24/04/19 12.00.00.0000"/>
    <d v="2019-04-16T16:17:00"/>
    <d v="2019-04-24T12:00:00"/>
    <x v="2"/>
    <x v="1"/>
    <x v="0"/>
    <x v="0"/>
    <x v="1"/>
    <d v="1900-01-06T17:46:12"/>
    <x v="3"/>
    <s v="Non"/>
  </r>
  <r>
    <x v="396"/>
    <x v="18"/>
    <s v="CLI00091"/>
    <x v="10"/>
    <s v="MTX"/>
    <s v="16/04/19 16.17.17.0000"/>
    <s v="17/04/19 12.00.00.0000"/>
    <d v="2019-04-16T16:17:17"/>
    <d v="2019-04-17T12:00:00"/>
    <x v="5"/>
    <x v="2"/>
    <x v="3"/>
    <x v="5"/>
    <x v="1"/>
    <d v="1899-12-30T17:46:12"/>
    <x v="1"/>
    <s v="Non"/>
  </r>
  <r>
    <x v="1224"/>
    <x v="3"/>
    <s v="CLI00087"/>
    <x v="4"/>
    <s v="MTX"/>
    <s v="16/04/19 16.18.03.0000"/>
    <s v="17/04/19 12.00.00.0000"/>
    <d v="2019-04-16T16:18:03"/>
    <d v="2019-04-17T12:00:00"/>
    <x v="5"/>
    <x v="2"/>
    <x v="2"/>
    <x v="3"/>
    <x v="1"/>
    <d v="1899-12-30T17:46:12"/>
    <x v="1"/>
    <s v="Non"/>
  </r>
  <r>
    <x v="1225"/>
    <x v="18"/>
    <s v="CLI00009"/>
    <x v="8"/>
    <s v="MTX"/>
    <s v="16/04/19 16.19.38.0000"/>
    <s v="17/04/19 12.00.00.0000"/>
    <d v="2019-04-16T16:19:38"/>
    <d v="2019-04-17T12:00:00"/>
    <x v="5"/>
    <x v="2"/>
    <x v="3"/>
    <x v="4"/>
    <x v="1"/>
    <d v="1899-12-30T17:46:12"/>
    <x v="1"/>
    <s v="Non"/>
  </r>
  <r>
    <x v="430"/>
    <x v="3"/>
    <s v="CLI00010"/>
    <x v="2"/>
    <s v="PLLT"/>
    <s v="16/04/19 16.19.55.0000"/>
    <s v="24/04/19 12.00.00.0000"/>
    <d v="2019-04-16T16:19:55"/>
    <d v="2019-04-24T12:00:00"/>
    <x v="1"/>
    <x v="1"/>
    <x v="1"/>
    <x v="1"/>
    <x v="1"/>
    <d v="1900-01-06T17:46:12"/>
    <x v="3"/>
    <s v="Non"/>
  </r>
  <r>
    <x v="994"/>
    <x v="3"/>
    <s v="CLI00049"/>
    <x v="7"/>
    <s v="MTX"/>
    <s v="16/04/19 16.19.57.0000"/>
    <s v="17/04/19 12.00.00.0000"/>
    <d v="2019-04-16T16:19:57"/>
    <d v="2019-04-17T12:00:00"/>
    <x v="5"/>
    <x v="2"/>
    <x v="3"/>
    <x v="4"/>
    <x v="1"/>
    <d v="1899-12-30T17:46:12"/>
    <x v="1"/>
    <s v="Non"/>
  </r>
  <r>
    <x v="1226"/>
    <x v="18"/>
    <s v="CLI00091"/>
    <x v="10"/>
    <s v="MTX"/>
    <s v="16/04/19 16.21.15.0000"/>
    <s v="17/04/19 12.00.00.0000"/>
    <d v="2019-04-16T16:21:15"/>
    <d v="2019-04-17T12:00:00"/>
    <x v="5"/>
    <x v="2"/>
    <x v="3"/>
    <x v="5"/>
    <x v="1"/>
    <d v="1899-12-30T17:46:12"/>
    <x v="1"/>
    <s v="Non"/>
  </r>
  <r>
    <x v="1174"/>
    <x v="18"/>
    <s v="CLI00018"/>
    <x v="5"/>
    <s v="MTX"/>
    <s v="16/04/19 16.22.48.0000"/>
    <s v="17/04/19 12.00.00.0000"/>
    <d v="2019-04-16T16:22:48"/>
    <d v="2019-04-17T12:00:00"/>
    <x v="5"/>
    <x v="2"/>
    <x v="2"/>
    <x v="2"/>
    <x v="1"/>
    <d v="1899-12-30T17:46:12"/>
    <x v="1"/>
    <s v="Non"/>
  </r>
  <r>
    <x v="873"/>
    <x v="12"/>
    <s v="CLI00021"/>
    <x v="0"/>
    <s v="NTR"/>
    <s v="16/04/19 16.23.06.0000"/>
    <s v="20/04/19 12.00.00.0000"/>
    <d v="2019-04-16T16:23:06"/>
    <d v="2019-04-20T12:00:00"/>
    <x v="3"/>
    <x v="0"/>
    <x v="0"/>
    <x v="0"/>
    <x v="1"/>
    <d v="1900-01-02T17:46:12"/>
    <x v="3"/>
    <s v="Non"/>
  </r>
  <r>
    <x v="184"/>
    <x v="3"/>
    <s v="CLI00021"/>
    <x v="0"/>
    <s v="MTX"/>
    <s v="16/04/19 16.23.18.0000"/>
    <s v="17/04/19 12.00.00.0000"/>
    <d v="2019-04-16T16:23:18"/>
    <d v="2019-04-17T12:00:00"/>
    <x v="5"/>
    <x v="2"/>
    <x v="0"/>
    <x v="0"/>
    <x v="1"/>
    <d v="1899-12-30T17:46:12"/>
    <x v="1"/>
    <s v="Non"/>
  </r>
  <r>
    <x v="470"/>
    <x v="12"/>
    <s v="CLI00021"/>
    <x v="0"/>
    <s v="SCR"/>
    <s v="16/04/19 16.23.28.0000"/>
    <s v="19/04/19 12.00.00.0000"/>
    <d v="2019-04-16T16:23:28"/>
    <d v="2019-04-19T12:00:00"/>
    <x v="7"/>
    <x v="0"/>
    <x v="0"/>
    <x v="0"/>
    <x v="1"/>
    <d v="1900-01-01T17:46:12"/>
    <x v="3"/>
    <s v="Non"/>
  </r>
  <r>
    <x v="1201"/>
    <x v="18"/>
    <s v="CLI00018"/>
    <x v="5"/>
    <s v="SCR"/>
    <s v="16/04/19 16.26.03.0000"/>
    <s v="19/04/19 12.00.00.0000"/>
    <d v="2019-04-16T16:26:03"/>
    <d v="2019-04-19T12:00:00"/>
    <x v="7"/>
    <x v="0"/>
    <x v="2"/>
    <x v="2"/>
    <x v="1"/>
    <d v="1900-01-01T17:46:12"/>
    <x v="3"/>
    <s v="Non"/>
  </r>
  <r>
    <x v="292"/>
    <x v="3"/>
    <s v="CLI00021"/>
    <x v="0"/>
    <s v="MTX"/>
    <s v="16/04/19 16.26.27.0000"/>
    <s v="17/04/19 12.00.00.0000"/>
    <d v="2019-04-16T16:26:27"/>
    <d v="2019-04-17T12:00:00"/>
    <x v="5"/>
    <x v="2"/>
    <x v="0"/>
    <x v="0"/>
    <x v="1"/>
    <d v="1899-12-30T17:46:12"/>
    <x v="1"/>
    <s v="Non"/>
  </r>
  <r>
    <x v="289"/>
    <x v="18"/>
    <s v="CLI00049"/>
    <x v="7"/>
    <s v="NTR"/>
    <s v="16/04/19 16.27.29.0000"/>
    <s v="20/04/19 12.00.00.0000"/>
    <d v="2019-04-16T16:27:29"/>
    <d v="2019-04-20T12:00:00"/>
    <x v="3"/>
    <x v="0"/>
    <x v="3"/>
    <x v="4"/>
    <x v="1"/>
    <d v="1900-01-02T17:46:12"/>
    <x v="3"/>
    <s v="Non"/>
  </r>
  <r>
    <x v="638"/>
    <x v="4"/>
    <s v="CLI00020"/>
    <x v="6"/>
    <s v="SCR"/>
    <s v="16/04/19 16.28.56.0000"/>
    <s v="19/04/19 12.00.00.0000"/>
    <d v="2019-04-16T16:28:56"/>
    <d v="2019-04-19T12:00:00"/>
    <x v="7"/>
    <x v="0"/>
    <x v="2"/>
    <x v="2"/>
    <x v="1"/>
    <d v="1900-01-01T17:46:12"/>
    <x v="3"/>
    <s v="Non"/>
  </r>
  <r>
    <x v="1227"/>
    <x v="3"/>
    <s v="CLI00083"/>
    <x v="11"/>
    <s v="MTX"/>
    <s v="16/04/19 16.29.12.0000"/>
    <s v="17/04/19 12.00.00.0000"/>
    <d v="2019-04-16T16:29:12"/>
    <d v="2019-04-17T12:00:00"/>
    <x v="5"/>
    <x v="2"/>
    <x v="2"/>
    <x v="2"/>
    <x v="1"/>
    <d v="1899-12-30T17:46:12"/>
    <x v="1"/>
    <s v="Non"/>
  </r>
  <r>
    <x v="1228"/>
    <x v="4"/>
    <s v="CLI00049"/>
    <x v="7"/>
    <s v="MTX"/>
    <s v="16/04/19 16.29.39.0000"/>
    <s v="17/04/19 12.00.00.0000"/>
    <d v="2019-04-16T16:29:39"/>
    <d v="2019-04-17T12:00:00"/>
    <x v="5"/>
    <x v="2"/>
    <x v="3"/>
    <x v="4"/>
    <x v="1"/>
    <d v="1899-12-30T17:46:12"/>
    <x v="1"/>
    <s v="Non"/>
  </r>
  <r>
    <x v="75"/>
    <x v="3"/>
    <s v="CLI00043"/>
    <x v="1"/>
    <s v="MTX"/>
    <s v="16/04/19 16.31.35.0000"/>
    <s v="17/04/19 12.00.00.0000"/>
    <d v="2019-04-16T16:31:35"/>
    <d v="2019-04-17T12:00:00"/>
    <x v="5"/>
    <x v="2"/>
    <x v="0"/>
    <x v="0"/>
    <x v="1"/>
    <d v="1899-12-30T17:46:12"/>
    <x v="1"/>
    <s v="Non"/>
  </r>
  <r>
    <x v="693"/>
    <x v="3"/>
    <s v="CLI00010"/>
    <x v="2"/>
    <s v="SCR"/>
    <s v="16/04/19 16.32.14.0000"/>
    <s v="19/04/19 12.00.00.0000"/>
    <d v="2019-04-16T16:32:14"/>
    <d v="2019-04-19T12:00:00"/>
    <x v="7"/>
    <x v="0"/>
    <x v="1"/>
    <x v="1"/>
    <x v="1"/>
    <d v="1900-01-01T17:46:12"/>
    <x v="3"/>
    <s v="Non"/>
  </r>
  <r>
    <x v="853"/>
    <x v="18"/>
    <s v="CLI00018"/>
    <x v="5"/>
    <s v="MTX"/>
    <s v="16/04/19 16.33.04.0000"/>
    <s v="17/04/19 12.00.00.0000"/>
    <d v="2019-04-16T16:33:04"/>
    <d v="2019-04-17T12:00:00"/>
    <x v="5"/>
    <x v="2"/>
    <x v="2"/>
    <x v="2"/>
    <x v="1"/>
    <d v="1899-12-30T17:46:12"/>
    <x v="1"/>
    <s v="Non"/>
  </r>
  <r>
    <x v="1043"/>
    <x v="3"/>
    <s v="CLI00010"/>
    <x v="2"/>
    <s v="MTX"/>
    <s v="16/04/19 16.35.55.0000"/>
    <s v="17/04/19 12.00.00.0000"/>
    <d v="2019-04-16T16:35:55"/>
    <d v="2019-04-17T12:00:00"/>
    <x v="5"/>
    <x v="2"/>
    <x v="1"/>
    <x v="1"/>
    <x v="1"/>
    <d v="1899-12-30T17:46:12"/>
    <x v="1"/>
    <s v="Non"/>
  </r>
  <r>
    <x v="908"/>
    <x v="6"/>
    <s v="CLI00021"/>
    <x v="0"/>
    <s v="MTX"/>
    <s v="16/04/19 16.37.46.0000"/>
    <s v="17/04/19 12.00.00.0000"/>
    <d v="2019-04-16T16:37:46"/>
    <d v="2019-04-17T12:00:00"/>
    <x v="5"/>
    <x v="2"/>
    <x v="0"/>
    <x v="0"/>
    <x v="1"/>
    <d v="1899-12-30T17:46:12"/>
    <x v="1"/>
    <s v="Non"/>
  </r>
  <r>
    <x v="7"/>
    <x v="6"/>
    <s v="CLI00043"/>
    <x v="1"/>
    <s v="NTR"/>
    <s v="16/04/19 16.39.36.0000"/>
    <s v="20/04/19 12.00.00.0000"/>
    <d v="2019-04-16T16:39:36"/>
    <d v="2019-04-20T12:00:00"/>
    <x v="3"/>
    <x v="0"/>
    <x v="0"/>
    <x v="0"/>
    <x v="1"/>
    <d v="1900-01-02T17:46:12"/>
    <x v="3"/>
    <s v="Non"/>
  </r>
  <r>
    <x v="134"/>
    <x v="3"/>
    <s v="CLI00020"/>
    <x v="6"/>
    <s v="MTX"/>
    <s v="16/04/19 16.42.58.0000"/>
    <s v="17/04/19 12.00.00.0000"/>
    <d v="2019-04-16T16:42:58"/>
    <d v="2019-04-17T12:00:00"/>
    <x v="5"/>
    <x v="2"/>
    <x v="2"/>
    <x v="2"/>
    <x v="1"/>
    <d v="1899-12-30T17:46:12"/>
    <x v="1"/>
    <s v="Non"/>
  </r>
  <r>
    <x v="1143"/>
    <x v="18"/>
    <s v="CLI00018"/>
    <x v="5"/>
    <s v="MTX"/>
    <s v="16/04/19 16.43.08.0000"/>
    <s v="17/04/19 12.00.00.0000"/>
    <d v="2019-04-16T16:43:08"/>
    <d v="2019-04-17T12:00:00"/>
    <x v="5"/>
    <x v="2"/>
    <x v="2"/>
    <x v="2"/>
    <x v="1"/>
    <d v="1899-12-30T17:46:12"/>
    <x v="1"/>
    <s v="Non"/>
  </r>
  <r>
    <x v="1229"/>
    <x v="18"/>
    <s v="CLI00049"/>
    <x v="7"/>
    <s v="PEST"/>
    <s v="16/04/19 16.44.19.0000"/>
    <s v="24/04/19 12.00.00.0000"/>
    <d v="2019-04-16T16:44:19"/>
    <d v="2019-04-24T12:00:00"/>
    <x v="2"/>
    <x v="1"/>
    <x v="3"/>
    <x v="4"/>
    <x v="1"/>
    <d v="1900-01-06T17:46:12"/>
    <x v="3"/>
    <s v="Non"/>
  </r>
  <r>
    <x v="1230"/>
    <x v="3"/>
    <s v="CLI00043"/>
    <x v="1"/>
    <s v="NTR"/>
    <s v="16/04/19 16.44.54.0000"/>
    <s v="20/04/19 12.00.00.0000"/>
    <d v="2019-04-16T16:44:54"/>
    <d v="2019-04-20T12:00:00"/>
    <x v="3"/>
    <x v="0"/>
    <x v="0"/>
    <x v="0"/>
    <x v="1"/>
    <d v="1900-01-02T17:46:12"/>
    <x v="3"/>
    <s v="Non"/>
  </r>
  <r>
    <x v="648"/>
    <x v="10"/>
    <s v="CLI00049"/>
    <x v="7"/>
    <s v="SCR"/>
    <s v="16/04/19 16.46.43.0000"/>
    <s v="19/04/19 12.00.00.0000"/>
    <d v="2019-04-16T16:46:43"/>
    <d v="2019-04-19T12:00:00"/>
    <x v="7"/>
    <x v="0"/>
    <x v="3"/>
    <x v="4"/>
    <x v="1"/>
    <d v="1900-01-01T17:46:12"/>
    <x v="3"/>
    <s v="Non"/>
  </r>
  <r>
    <x v="463"/>
    <x v="3"/>
    <s v="CLI00010"/>
    <x v="2"/>
    <s v="NTR"/>
    <s v="16/04/19 16.47.13.0000"/>
    <s v="20/04/19 12.00.00.0000"/>
    <d v="2019-04-16T16:47:13"/>
    <d v="2019-04-20T12:00:00"/>
    <x v="3"/>
    <x v="0"/>
    <x v="1"/>
    <x v="1"/>
    <x v="1"/>
    <d v="1900-01-02T17:46:12"/>
    <x v="3"/>
    <s v="Non"/>
  </r>
  <r>
    <x v="903"/>
    <x v="3"/>
    <s v="CLI00021"/>
    <x v="0"/>
    <s v="MTX"/>
    <s v="16/04/19 16.48.18.0000"/>
    <s v="17/04/19 12.00.00.0000"/>
    <d v="2019-04-16T16:48:18"/>
    <d v="2019-04-17T12:00:00"/>
    <x v="5"/>
    <x v="2"/>
    <x v="0"/>
    <x v="0"/>
    <x v="1"/>
    <d v="1899-12-30T17:46:12"/>
    <x v="1"/>
    <s v="Non"/>
  </r>
  <r>
    <x v="1231"/>
    <x v="4"/>
    <s v="CLI00049"/>
    <x v="7"/>
    <s v="NTR"/>
    <s v="16/04/19 16.50.17.0000"/>
    <s v="20/04/19 12.00.00.0000"/>
    <d v="2019-04-16T16:50:17"/>
    <d v="2019-04-20T12:00:00"/>
    <x v="3"/>
    <x v="0"/>
    <x v="3"/>
    <x v="4"/>
    <x v="1"/>
    <d v="1900-01-02T17:46:12"/>
    <x v="3"/>
    <s v="Non"/>
  </r>
  <r>
    <x v="493"/>
    <x v="18"/>
    <s v="CLI00018"/>
    <x v="5"/>
    <s v="NTR"/>
    <s v="16/04/19 16.52.20.0000"/>
    <s v="20/04/19 12.00.00.0000"/>
    <d v="2019-04-16T16:52:20"/>
    <d v="2019-04-20T12:00:00"/>
    <x v="3"/>
    <x v="0"/>
    <x v="2"/>
    <x v="2"/>
    <x v="1"/>
    <d v="1900-01-02T17:46:12"/>
    <x v="3"/>
    <s v="Non"/>
  </r>
  <r>
    <x v="931"/>
    <x v="18"/>
    <s v="CLI00018"/>
    <x v="5"/>
    <s v="MTX"/>
    <s v="16/04/19 16.52.24.0000"/>
    <s v="17/04/19 12.00.00.0000"/>
    <d v="2019-04-16T16:52:24"/>
    <d v="2019-04-17T12:00:00"/>
    <x v="5"/>
    <x v="2"/>
    <x v="2"/>
    <x v="2"/>
    <x v="1"/>
    <d v="1899-12-30T17:46:12"/>
    <x v="1"/>
    <s v="Non"/>
  </r>
  <r>
    <x v="1232"/>
    <x v="18"/>
    <s v="CLI00049"/>
    <x v="7"/>
    <s v="PEST"/>
    <s v="16/04/19 16.52.44.0000"/>
    <s v="24/04/19 12.00.00.0000"/>
    <d v="2019-04-16T16:52:44"/>
    <d v="2019-04-24T12:00:00"/>
    <x v="2"/>
    <x v="1"/>
    <x v="3"/>
    <x v="4"/>
    <x v="1"/>
    <d v="1900-01-06T17:46:12"/>
    <x v="3"/>
    <s v="Non"/>
  </r>
  <r>
    <x v="105"/>
    <x v="3"/>
    <s v="CLI00043"/>
    <x v="1"/>
    <s v="MTX"/>
    <s v="16/04/19 16.52.47.0000"/>
    <s v="17/04/19 12.00.00.0000"/>
    <d v="2019-04-16T16:52:47"/>
    <d v="2019-04-17T12:00:00"/>
    <x v="5"/>
    <x v="2"/>
    <x v="0"/>
    <x v="0"/>
    <x v="1"/>
    <d v="1899-12-30T17:46:12"/>
    <x v="1"/>
    <s v="Non"/>
  </r>
  <r>
    <x v="1233"/>
    <x v="18"/>
    <s v="CLI00049"/>
    <x v="7"/>
    <s v="PEST"/>
    <s v="16/04/19 16.53.39.0000"/>
    <s v="24/04/19 12.00.00.0000"/>
    <d v="2019-04-16T16:53:39"/>
    <d v="2019-04-24T12:00:00"/>
    <x v="2"/>
    <x v="1"/>
    <x v="3"/>
    <x v="4"/>
    <x v="1"/>
    <d v="1900-01-06T17:46:12"/>
    <x v="3"/>
    <s v="Non"/>
  </r>
  <r>
    <x v="848"/>
    <x v="18"/>
    <s v="CLI00009"/>
    <x v="8"/>
    <s v="NTR"/>
    <s v="16/04/19 16.56.02.0000"/>
    <s v="20/04/19 12.00.00.0000"/>
    <d v="2019-04-16T16:56:02"/>
    <d v="2019-04-20T12:00:00"/>
    <x v="3"/>
    <x v="0"/>
    <x v="3"/>
    <x v="4"/>
    <x v="1"/>
    <d v="1900-01-02T17:46:12"/>
    <x v="3"/>
    <s v="Non"/>
  </r>
  <r>
    <x v="1016"/>
    <x v="10"/>
    <s v="CLI00018"/>
    <x v="5"/>
    <s v="NTR"/>
    <s v="16/04/19 16.56.13.0000"/>
    <s v="20/04/19 12.00.00.0000"/>
    <d v="2019-04-16T16:56:13"/>
    <d v="2019-04-20T12:00:00"/>
    <x v="3"/>
    <x v="0"/>
    <x v="2"/>
    <x v="2"/>
    <x v="1"/>
    <d v="1900-01-02T17:46:12"/>
    <x v="3"/>
    <s v="Non"/>
  </r>
  <r>
    <x v="1234"/>
    <x v="3"/>
    <s v="CLI00021"/>
    <x v="0"/>
    <s v="NTR"/>
    <s v="16/04/19 16.59.17.0000"/>
    <s v="20/04/19 12.00.00.0000"/>
    <d v="2019-04-16T16:59:17"/>
    <d v="2019-04-20T12:00:00"/>
    <x v="3"/>
    <x v="0"/>
    <x v="0"/>
    <x v="0"/>
    <x v="1"/>
    <d v="1900-01-02T17:46:12"/>
    <x v="3"/>
    <s v="Non"/>
  </r>
  <r>
    <x v="1005"/>
    <x v="18"/>
    <s v="CLI00018"/>
    <x v="5"/>
    <s v="MTX"/>
    <s v="16/04/19 16.59.19.0000"/>
    <s v="17/04/19 12.00.00.0000"/>
    <d v="2019-04-16T16:59:19"/>
    <d v="2019-04-17T12:00:00"/>
    <x v="5"/>
    <x v="2"/>
    <x v="2"/>
    <x v="2"/>
    <x v="1"/>
    <d v="1899-12-30T17:46:12"/>
    <x v="1"/>
    <s v="Non"/>
  </r>
  <r>
    <x v="300"/>
    <x v="10"/>
    <s v="CLI00018"/>
    <x v="5"/>
    <s v="MTX"/>
    <s v="16/04/19 17.00.08.0000"/>
    <s v="17/04/19 12.00.00.0000"/>
    <d v="2019-04-16T17:00:08"/>
    <d v="2019-04-17T12:00:00"/>
    <x v="5"/>
    <x v="2"/>
    <x v="2"/>
    <x v="2"/>
    <x v="1"/>
    <d v="1899-12-30T17:46:12"/>
    <x v="1"/>
    <s v="Non"/>
  </r>
  <r>
    <x v="812"/>
    <x v="2"/>
    <s v="CLI00021"/>
    <x v="0"/>
    <s v="PEST"/>
    <s v="16/04/19 17.02.58.0000"/>
    <s v="24/04/19 12.00.00.0000"/>
    <d v="2019-04-16T17:02:58"/>
    <d v="2019-04-24T12:00:00"/>
    <x v="2"/>
    <x v="1"/>
    <x v="0"/>
    <x v="0"/>
    <x v="1"/>
    <d v="1900-01-06T17:46:12"/>
    <x v="3"/>
    <s v="Non"/>
  </r>
  <r>
    <x v="557"/>
    <x v="4"/>
    <s v="CLI00079"/>
    <x v="3"/>
    <s v="MTX"/>
    <s v="16/04/19 17.03.36.0000"/>
    <s v="17/04/19 12.00.00.0000"/>
    <d v="2019-04-16T17:03:36"/>
    <d v="2019-04-17T12:00:00"/>
    <x v="5"/>
    <x v="2"/>
    <x v="2"/>
    <x v="2"/>
    <x v="1"/>
    <d v="1899-12-30T17:46:12"/>
    <x v="1"/>
    <s v="Non"/>
  </r>
  <r>
    <x v="1106"/>
    <x v="7"/>
    <s v="CLI00021"/>
    <x v="0"/>
    <s v="MTX"/>
    <s v="16/04/19 17.03.47.0000"/>
    <s v="17/04/19 12.00.00.0000"/>
    <d v="2019-04-16T17:03:47"/>
    <d v="2019-04-17T12:00:00"/>
    <x v="5"/>
    <x v="2"/>
    <x v="0"/>
    <x v="0"/>
    <x v="1"/>
    <d v="1899-12-30T17:46:12"/>
    <x v="1"/>
    <s v="Non"/>
  </r>
  <r>
    <x v="819"/>
    <x v="6"/>
    <s v="CLI00087"/>
    <x v="4"/>
    <s v="MTX"/>
    <s v="16/04/19 17.03.56.0000"/>
    <s v="17/04/19 12.00.00.0000"/>
    <d v="2019-04-16T17:03:56"/>
    <d v="2019-04-17T12:00:00"/>
    <x v="5"/>
    <x v="2"/>
    <x v="2"/>
    <x v="3"/>
    <x v="1"/>
    <d v="1899-12-30T17:46:12"/>
    <x v="1"/>
    <s v="Non"/>
  </r>
  <r>
    <x v="788"/>
    <x v="3"/>
    <s v="CLI00049"/>
    <x v="7"/>
    <s v="PLLT"/>
    <s v="16/04/19 17.04.46.0000"/>
    <s v="24/04/19 12.00.00.0000"/>
    <d v="2019-04-16T17:04:46"/>
    <d v="2019-04-24T12:00:00"/>
    <x v="1"/>
    <x v="1"/>
    <x v="3"/>
    <x v="4"/>
    <x v="1"/>
    <d v="1900-01-06T17:46:12"/>
    <x v="3"/>
    <s v="Non"/>
  </r>
  <r>
    <x v="464"/>
    <x v="4"/>
    <s v="CLI00021"/>
    <x v="0"/>
    <s v="MTX"/>
    <s v="16/04/19 17.07.38.0000"/>
    <s v="17/04/19 12.00.00.0000"/>
    <d v="2019-04-16T17:07:38"/>
    <d v="2019-04-17T12:00:00"/>
    <x v="5"/>
    <x v="2"/>
    <x v="0"/>
    <x v="0"/>
    <x v="1"/>
    <d v="1899-12-30T17:46:12"/>
    <x v="1"/>
    <s v="Non"/>
  </r>
  <r>
    <x v="1235"/>
    <x v="18"/>
    <s v="CLI00091"/>
    <x v="10"/>
    <s v="MTX"/>
    <s v="16/04/19 17.09.14.0000"/>
    <s v="17/04/19 12.00.00.0000"/>
    <d v="2019-04-16T17:09:14"/>
    <d v="2019-04-17T12:00:00"/>
    <x v="5"/>
    <x v="2"/>
    <x v="3"/>
    <x v="5"/>
    <x v="1"/>
    <d v="1899-12-30T17:46:12"/>
    <x v="1"/>
    <s v="Non"/>
  </r>
  <r>
    <x v="723"/>
    <x v="3"/>
    <s v="CLI00021"/>
    <x v="0"/>
    <s v="PEST"/>
    <s v="16/04/19 17.10.01.0000"/>
    <s v="24/04/19 12.00.00.0000"/>
    <d v="2019-04-16T17:10:01"/>
    <d v="2019-04-24T12:00:00"/>
    <x v="2"/>
    <x v="1"/>
    <x v="0"/>
    <x v="0"/>
    <x v="1"/>
    <d v="1900-01-06T17:46:12"/>
    <x v="3"/>
    <s v="Non"/>
  </r>
  <r>
    <x v="394"/>
    <x v="9"/>
    <s v="CLI00021"/>
    <x v="0"/>
    <s v="MTX"/>
    <s v="16/04/19 17.11.07.0000"/>
    <s v="17/04/19 12.00.00.0000"/>
    <d v="2019-04-16T17:11:07"/>
    <d v="2019-04-17T12:00:00"/>
    <x v="5"/>
    <x v="2"/>
    <x v="0"/>
    <x v="0"/>
    <x v="1"/>
    <d v="1899-12-30T17:46:12"/>
    <x v="1"/>
    <s v="Non"/>
  </r>
  <r>
    <x v="798"/>
    <x v="12"/>
    <s v="CLI00021"/>
    <x v="0"/>
    <s v="SCR"/>
    <s v="16/04/19 17.11.14.0000"/>
    <s v="19/04/19 12.00.00.0000"/>
    <d v="2019-04-16T17:11:14"/>
    <d v="2019-04-19T12:00:00"/>
    <x v="7"/>
    <x v="0"/>
    <x v="0"/>
    <x v="0"/>
    <x v="1"/>
    <d v="1900-01-01T17:46:12"/>
    <x v="3"/>
    <s v="Non"/>
  </r>
  <r>
    <x v="1236"/>
    <x v="4"/>
    <s v="CLI00049"/>
    <x v="7"/>
    <s v="NTR"/>
    <s v="16/04/19 17.17.44.0000"/>
    <s v="20/04/19 12.00.00.0000"/>
    <d v="2019-04-16T17:17:44"/>
    <d v="2019-04-20T12:00:00"/>
    <x v="3"/>
    <x v="0"/>
    <x v="3"/>
    <x v="4"/>
    <x v="1"/>
    <d v="1900-01-02T17:46:12"/>
    <x v="3"/>
    <s v="Non"/>
  </r>
  <r>
    <x v="365"/>
    <x v="8"/>
    <s v="CLI00049"/>
    <x v="7"/>
    <s v="PEST"/>
    <s v="16/04/19 17.19.17.0000"/>
    <s v="24/04/19 12.00.00.0000"/>
    <d v="2019-04-16T17:19:17"/>
    <d v="2019-04-24T12:00:00"/>
    <x v="2"/>
    <x v="1"/>
    <x v="3"/>
    <x v="4"/>
    <x v="1"/>
    <d v="1900-01-06T17:46:12"/>
    <x v="3"/>
    <s v="Non"/>
  </r>
  <r>
    <x v="1237"/>
    <x v="18"/>
    <s v="CLI00009"/>
    <x v="8"/>
    <s v="MTX"/>
    <s v="16/04/19 17.20.30.0000"/>
    <s v="17/04/19 12.00.00.0000"/>
    <d v="2019-04-16T17:20:30"/>
    <d v="2019-04-17T12:00:00"/>
    <x v="5"/>
    <x v="2"/>
    <x v="3"/>
    <x v="4"/>
    <x v="1"/>
    <d v="1899-12-30T17:46:12"/>
    <x v="1"/>
    <s v="Non"/>
  </r>
  <r>
    <x v="816"/>
    <x v="3"/>
    <s v="CLI00010"/>
    <x v="2"/>
    <s v="OGM"/>
    <s v="16/04/19 17.21.26.0000"/>
    <s v="26/04/19 12.00.00.0000"/>
    <d v="2019-04-16T17:21:26"/>
    <d v="2019-04-26T12:00:00"/>
    <x v="0"/>
    <x v="0"/>
    <x v="1"/>
    <x v="1"/>
    <x v="1"/>
    <d v="1900-01-08T17:46:12"/>
    <x v="3"/>
    <s v="Non"/>
  </r>
  <r>
    <x v="1033"/>
    <x v="18"/>
    <s v="CLI00018"/>
    <x v="5"/>
    <s v="NTR"/>
    <s v="16/04/19 17.21.43.0000"/>
    <s v="20/04/19 12.00.00.0000"/>
    <d v="2019-04-16T17:21:43"/>
    <d v="2019-04-20T12:00:00"/>
    <x v="3"/>
    <x v="0"/>
    <x v="2"/>
    <x v="2"/>
    <x v="1"/>
    <d v="1900-01-02T17:46:12"/>
    <x v="3"/>
    <s v="Non"/>
  </r>
  <r>
    <x v="266"/>
    <x v="3"/>
    <s v="CLI00043"/>
    <x v="1"/>
    <s v="PEST"/>
    <s v="16/04/19 17.22.29.0000"/>
    <s v="24/04/19 12.00.00.0000"/>
    <d v="2019-04-16T17:22:29"/>
    <d v="2019-04-24T12:00:00"/>
    <x v="2"/>
    <x v="1"/>
    <x v="0"/>
    <x v="0"/>
    <x v="1"/>
    <d v="1900-01-06T17:46:12"/>
    <x v="3"/>
    <s v="Non"/>
  </r>
  <r>
    <x v="1186"/>
    <x v="10"/>
    <s v="CLI00009"/>
    <x v="8"/>
    <s v="PEST"/>
    <s v="16/04/19 17.24.31.0000"/>
    <s v="24/04/19 12.00.00.0000"/>
    <d v="2019-04-16T17:24:31"/>
    <d v="2019-04-24T12:00:00"/>
    <x v="2"/>
    <x v="1"/>
    <x v="3"/>
    <x v="4"/>
    <x v="1"/>
    <d v="1900-01-06T17:46:12"/>
    <x v="3"/>
    <s v="Non"/>
  </r>
  <r>
    <x v="43"/>
    <x v="3"/>
    <s v="CLI00010"/>
    <x v="2"/>
    <s v="PEST"/>
    <s v="16/04/19 17.25.34.0000"/>
    <s v="24/04/19 12.00.00.0000"/>
    <d v="2019-04-16T17:25:34"/>
    <d v="2019-04-24T12:00:00"/>
    <x v="2"/>
    <x v="1"/>
    <x v="1"/>
    <x v="1"/>
    <x v="1"/>
    <d v="1900-01-06T17:46:12"/>
    <x v="3"/>
    <s v="Non"/>
  </r>
  <r>
    <x v="689"/>
    <x v="18"/>
    <s v="CLI00049"/>
    <x v="7"/>
    <s v="NTR"/>
    <s v="16/04/19 17.26.01.0000"/>
    <s v="20/04/19 12.00.00.0000"/>
    <d v="2019-04-16T17:26:01"/>
    <d v="2019-04-20T12:00:00"/>
    <x v="3"/>
    <x v="0"/>
    <x v="3"/>
    <x v="4"/>
    <x v="1"/>
    <d v="1900-01-02T17:46:12"/>
    <x v="3"/>
    <s v="Non"/>
  </r>
  <r>
    <x v="327"/>
    <x v="10"/>
    <s v="CLI00018"/>
    <x v="5"/>
    <s v="PEST"/>
    <s v="16/04/19 17.27.50.0000"/>
    <s v="24/04/19 12.00.00.0000"/>
    <d v="2019-04-16T17:27:50"/>
    <d v="2019-04-24T12:00:00"/>
    <x v="2"/>
    <x v="1"/>
    <x v="2"/>
    <x v="2"/>
    <x v="1"/>
    <d v="1900-01-06T17:46:12"/>
    <x v="3"/>
    <s v="Non"/>
  </r>
  <r>
    <x v="589"/>
    <x v="6"/>
    <s v="CLI00083"/>
    <x v="11"/>
    <s v="PEST"/>
    <s v="16/04/19 17.28.54.0000"/>
    <s v="24/04/19 12.00.00.0000"/>
    <d v="2019-04-16T17:28:54"/>
    <d v="2019-04-24T12:00:00"/>
    <x v="2"/>
    <x v="1"/>
    <x v="2"/>
    <x v="2"/>
    <x v="1"/>
    <d v="1900-01-06T17:46:12"/>
    <x v="3"/>
    <s v="Non"/>
  </r>
  <r>
    <x v="672"/>
    <x v="3"/>
    <s v="CLI00021"/>
    <x v="0"/>
    <s v="SCR"/>
    <s v="16/04/19 17.29.47.0000"/>
    <s v="19/04/19 12.00.00.0000"/>
    <d v="2019-04-16T17:29:47"/>
    <d v="2019-04-19T12:00:00"/>
    <x v="7"/>
    <x v="0"/>
    <x v="0"/>
    <x v="0"/>
    <x v="1"/>
    <d v="1900-01-01T17:46:12"/>
    <x v="3"/>
    <s v="Non"/>
  </r>
  <r>
    <x v="1224"/>
    <x v="6"/>
    <s v="CLI00087"/>
    <x v="4"/>
    <s v="NTR"/>
    <s v="16/04/19 17.29.50.0000"/>
    <s v="20/04/19 12.00.00.0000"/>
    <d v="2019-04-16T17:29:50"/>
    <d v="2019-04-20T12:00:00"/>
    <x v="3"/>
    <x v="0"/>
    <x v="2"/>
    <x v="3"/>
    <x v="1"/>
    <d v="1900-01-02T17:46:12"/>
    <x v="3"/>
    <s v="Non"/>
  </r>
  <r>
    <x v="1238"/>
    <x v="18"/>
    <s v="CLI00049"/>
    <x v="7"/>
    <s v="PEST"/>
    <s v="16/04/19 17.30.12.0000"/>
    <s v="24/04/19 12.00.00.0000"/>
    <d v="2019-04-16T17:30:12"/>
    <d v="2019-04-24T12:00:00"/>
    <x v="2"/>
    <x v="1"/>
    <x v="3"/>
    <x v="4"/>
    <x v="1"/>
    <d v="1900-01-06T17:46:12"/>
    <x v="3"/>
    <s v="Non"/>
  </r>
  <r>
    <x v="583"/>
    <x v="3"/>
    <s v="CLI00043"/>
    <x v="1"/>
    <s v="MTX"/>
    <s v="16/04/19 17.35.30.0000"/>
    <s v="17/04/19 12.00.00.0000"/>
    <d v="2019-04-16T17:35:30"/>
    <d v="2019-04-17T12:00:00"/>
    <x v="5"/>
    <x v="2"/>
    <x v="0"/>
    <x v="0"/>
    <x v="1"/>
    <d v="1899-12-30T17:46:12"/>
    <x v="1"/>
    <s v="Non"/>
  </r>
  <r>
    <x v="58"/>
    <x v="3"/>
    <s v="CLI00043"/>
    <x v="1"/>
    <s v="PLLT"/>
    <s v="16/04/19 17.35.51.0000"/>
    <s v="24/04/19 12.00.00.0000"/>
    <d v="2019-04-16T17:35:51"/>
    <d v="2019-04-24T12:00:00"/>
    <x v="1"/>
    <x v="1"/>
    <x v="0"/>
    <x v="0"/>
    <x v="1"/>
    <d v="1900-01-06T17:46:12"/>
    <x v="3"/>
    <s v="Non"/>
  </r>
  <r>
    <x v="714"/>
    <x v="3"/>
    <s v="CLI00010"/>
    <x v="2"/>
    <s v="MTX"/>
    <s v="16/04/19 17.36.10.0000"/>
    <s v="17/04/19 12.00.00.0000"/>
    <d v="2019-04-16T17:36:10"/>
    <d v="2019-04-17T12:00:00"/>
    <x v="5"/>
    <x v="2"/>
    <x v="1"/>
    <x v="1"/>
    <x v="1"/>
    <d v="1899-12-30T17:46:12"/>
    <x v="1"/>
    <s v="Non"/>
  </r>
  <r>
    <x v="1031"/>
    <x v="12"/>
    <s v="CLI00021"/>
    <x v="0"/>
    <s v="SCR"/>
    <s v="16/04/19 17.36.36.0000"/>
    <s v="19/04/19 12.00.00.0000"/>
    <d v="2019-04-16T17:36:36"/>
    <d v="2019-04-19T12:00:00"/>
    <x v="7"/>
    <x v="0"/>
    <x v="0"/>
    <x v="0"/>
    <x v="1"/>
    <d v="1900-01-01T17:46:12"/>
    <x v="3"/>
    <s v="Non"/>
  </r>
  <r>
    <x v="1239"/>
    <x v="12"/>
    <s v="CLI00021"/>
    <x v="0"/>
    <s v="SCR"/>
    <s v="16/04/19 17.36.37.0000"/>
    <s v="19/04/19 12.00.00.0000"/>
    <d v="2019-04-16T17:36:37"/>
    <d v="2019-04-19T12:00:00"/>
    <x v="7"/>
    <x v="0"/>
    <x v="0"/>
    <x v="0"/>
    <x v="1"/>
    <d v="1900-01-01T17:46:12"/>
    <x v="3"/>
    <s v="Non"/>
  </r>
  <r>
    <x v="258"/>
    <x v="6"/>
    <s v="CLI00020"/>
    <x v="6"/>
    <s v="SCR"/>
    <s v="16/04/19 17.36.58.0000"/>
    <s v="19/04/19 12.00.00.0000"/>
    <d v="2019-04-16T17:36:58"/>
    <d v="2019-04-19T12:00:00"/>
    <x v="7"/>
    <x v="0"/>
    <x v="2"/>
    <x v="2"/>
    <x v="1"/>
    <d v="1900-01-01T17:46:12"/>
    <x v="3"/>
    <s v="Non"/>
  </r>
  <r>
    <x v="389"/>
    <x v="12"/>
    <s v="CLI00087"/>
    <x v="4"/>
    <s v="NTR"/>
    <s v="16/04/19 17.37.36.0000"/>
    <s v="20/04/19 12.00.00.0000"/>
    <d v="2019-04-16T17:37:36"/>
    <d v="2019-04-20T12:00:00"/>
    <x v="3"/>
    <x v="0"/>
    <x v="2"/>
    <x v="3"/>
    <x v="1"/>
    <d v="1900-01-02T17:46:12"/>
    <x v="3"/>
    <s v="Non"/>
  </r>
  <r>
    <x v="114"/>
    <x v="3"/>
    <s v="CLI00083"/>
    <x v="11"/>
    <s v="NTR"/>
    <s v="16/04/19 17.38.27.0000"/>
    <s v="20/04/19 12.00.00.0000"/>
    <d v="2019-04-16T17:38:27"/>
    <d v="2019-04-20T12:00:00"/>
    <x v="3"/>
    <x v="0"/>
    <x v="2"/>
    <x v="2"/>
    <x v="1"/>
    <d v="1900-01-02T17:46:12"/>
    <x v="3"/>
    <s v="Non"/>
  </r>
  <r>
    <x v="53"/>
    <x v="7"/>
    <s v="CLI00021"/>
    <x v="0"/>
    <s v="SCR"/>
    <s v="16/04/19 17.39.00.0000"/>
    <s v="19/04/19 12.00.00.0000"/>
    <d v="2019-04-16T17:39:00"/>
    <d v="2019-04-19T12:00:00"/>
    <x v="7"/>
    <x v="0"/>
    <x v="0"/>
    <x v="0"/>
    <x v="1"/>
    <d v="1900-01-01T17:46:12"/>
    <x v="3"/>
    <s v="Non"/>
  </r>
  <r>
    <x v="68"/>
    <x v="6"/>
    <s v="CLI00043"/>
    <x v="1"/>
    <s v="BACT"/>
    <s v="16/04/19 17.39.17.0000"/>
    <s v="19/04/19 12.00.00.0000"/>
    <d v="2019-04-16T17:39:17"/>
    <d v="2019-04-19T12:00:00"/>
    <x v="6"/>
    <x v="3"/>
    <x v="0"/>
    <x v="0"/>
    <x v="1"/>
    <d v="1900-01-01T17:46:12"/>
    <x v="3"/>
    <s v="Non"/>
  </r>
  <r>
    <x v="1240"/>
    <x v="18"/>
    <s v="CLI00049"/>
    <x v="7"/>
    <s v="PLLT"/>
    <s v="16/04/19 17.39.26.0000"/>
    <s v="24/04/19 12.00.00.0000"/>
    <d v="2019-04-16T17:39:26"/>
    <d v="2019-04-24T12:00:00"/>
    <x v="1"/>
    <x v="1"/>
    <x v="3"/>
    <x v="4"/>
    <x v="1"/>
    <d v="1900-01-06T17:46:12"/>
    <x v="3"/>
    <s v="Non"/>
  </r>
  <r>
    <x v="518"/>
    <x v="3"/>
    <s v="CLI00021"/>
    <x v="0"/>
    <s v="NTR"/>
    <s v="16/04/19 17.41.18.0000"/>
    <s v="20/04/19 12.00.00.0000"/>
    <d v="2019-04-16T17:41:18"/>
    <d v="2019-04-20T12:00:00"/>
    <x v="3"/>
    <x v="0"/>
    <x v="0"/>
    <x v="0"/>
    <x v="1"/>
    <d v="1900-01-02T17:46:12"/>
    <x v="3"/>
    <s v="Non"/>
  </r>
  <r>
    <x v="877"/>
    <x v="18"/>
    <s v="CLI00018"/>
    <x v="5"/>
    <s v="PEST"/>
    <s v="16/04/19 17.41.37.0000"/>
    <s v="24/04/19 12.00.00.0000"/>
    <d v="2019-04-16T17:41:37"/>
    <d v="2019-04-24T12:00:00"/>
    <x v="2"/>
    <x v="1"/>
    <x v="2"/>
    <x v="2"/>
    <x v="1"/>
    <d v="1900-01-06T17:46:12"/>
    <x v="3"/>
    <s v="Non"/>
  </r>
  <r>
    <x v="583"/>
    <x v="3"/>
    <s v="CLI00043"/>
    <x v="1"/>
    <s v="PEST"/>
    <s v="16/04/19 17.42.23.0000"/>
    <s v="24/04/19 12.00.00.0000"/>
    <d v="2019-04-16T17:42:23"/>
    <d v="2019-04-24T12:00:00"/>
    <x v="2"/>
    <x v="1"/>
    <x v="0"/>
    <x v="0"/>
    <x v="1"/>
    <d v="1900-01-06T17:46:12"/>
    <x v="3"/>
    <s v="Non"/>
  </r>
  <r>
    <x v="359"/>
    <x v="10"/>
    <s v="CLI00018"/>
    <x v="5"/>
    <s v="MTX"/>
    <s v="16/04/19 17.42.31.0000"/>
    <s v="17/04/19 12.00.00.0000"/>
    <d v="2019-04-16T17:42:31"/>
    <d v="2019-04-17T12:00:00"/>
    <x v="5"/>
    <x v="2"/>
    <x v="2"/>
    <x v="2"/>
    <x v="1"/>
    <d v="1899-12-30T17:46:12"/>
    <x v="1"/>
    <s v="Non"/>
  </r>
  <r>
    <x v="109"/>
    <x v="12"/>
    <s v="CLI00021"/>
    <x v="0"/>
    <s v="NTR"/>
    <s v="16/04/19 17.44.04.0000"/>
    <s v="20/04/19 12.00.00.0000"/>
    <d v="2019-04-16T17:44:04"/>
    <d v="2019-04-20T12:00:00"/>
    <x v="3"/>
    <x v="0"/>
    <x v="0"/>
    <x v="0"/>
    <x v="1"/>
    <d v="1900-01-02T17:46:12"/>
    <x v="3"/>
    <s v="Non"/>
  </r>
  <r>
    <x v="1091"/>
    <x v="19"/>
    <s v="CLI00009"/>
    <x v="8"/>
    <s v="SCR"/>
    <s v="16/04/19 17.44.10.0000"/>
    <s v="19/04/19 12.00.00.0000"/>
    <d v="2019-04-16T17:44:10"/>
    <d v="2019-04-19T12:00:00"/>
    <x v="7"/>
    <x v="0"/>
    <x v="3"/>
    <x v="4"/>
    <x v="1"/>
    <d v="1900-01-01T17:46:12"/>
    <x v="3"/>
    <s v="Non"/>
  </r>
  <r>
    <x v="1224"/>
    <x v="3"/>
    <s v="CLI00087"/>
    <x v="4"/>
    <s v="PEST"/>
    <s v="16/04/19 17.44.24.0000"/>
    <s v="24/04/19 12.00.00.0000"/>
    <d v="2019-04-16T17:44:24"/>
    <d v="2019-04-24T12:00:00"/>
    <x v="2"/>
    <x v="1"/>
    <x v="2"/>
    <x v="3"/>
    <x v="1"/>
    <d v="1900-01-06T17:46:12"/>
    <x v="3"/>
    <s v="Non"/>
  </r>
  <r>
    <x v="680"/>
    <x v="3"/>
    <s v="CLI00010"/>
    <x v="2"/>
    <s v="SCR"/>
    <s v="16/04/19 17.44.42.0000"/>
    <s v="19/04/19 12.00.00.0000"/>
    <d v="2019-04-16T17:44:42"/>
    <d v="2019-04-19T12:00:00"/>
    <x v="7"/>
    <x v="0"/>
    <x v="1"/>
    <x v="1"/>
    <x v="1"/>
    <d v="1900-01-01T17:46:12"/>
    <x v="3"/>
    <s v="Non"/>
  </r>
  <r>
    <x v="132"/>
    <x v="19"/>
    <s v="CLI00091"/>
    <x v="10"/>
    <s v="PEST"/>
    <s v="16/04/19 17.45.08.0000"/>
    <s v="24/04/19 12.00.00.0000"/>
    <d v="2019-04-16T17:45:08"/>
    <d v="2019-04-24T12:00:00"/>
    <x v="2"/>
    <x v="1"/>
    <x v="3"/>
    <x v="5"/>
    <x v="1"/>
    <d v="1900-01-06T17:46:12"/>
    <x v="3"/>
    <s v="Non"/>
  </r>
  <r>
    <x v="576"/>
    <x v="12"/>
    <s v="CLI00021"/>
    <x v="0"/>
    <s v="NTR"/>
    <s v="16/04/19 17.45.22.0000"/>
    <s v="20/04/19 12.00.00.0000"/>
    <d v="2019-04-16T17:45:22"/>
    <d v="2019-04-20T12:00:00"/>
    <x v="3"/>
    <x v="0"/>
    <x v="0"/>
    <x v="0"/>
    <x v="1"/>
    <d v="1900-01-02T17:46:12"/>
    <x v="3"/>
    <s v="Non"/>
  </r>
  <r>
    <x v="590"/>
    <x v="23"/>
    <s v="CLI00007"/>
    <x v="14"/>
    <s v="MTX"/>
    <s v="16/04/19 17.46.21.0000"/>
    <s v="17/04/19 12.00.00.0000"/>
    <d v="2019-04-16T17:46:21"/>
    <d v="2019-04-17T12:00:00"/>
    <x v="5"/>
    <x v="2"/>
    <x v="2"/>
    <x v="3"/>
    <x v="1"/>
    <d v="1899-12-30T17:46:12"/>
    <x v="1"/>
    <s v="Non"/>
  </r>
  <r>
    <x v="401"/>
    <x v="3"/>
    <s v="CLI00083"/>
    <x v="11"/>
    <s v="SCR"/>
    <s v="16/04/19 17.47.23.0000"/>
    <s v="19/04/19 12.00.00.0000"/>
    <d v="2019-04-16T17:47:23"/>
    <d v="2019-04-19T12:00:00"/>
    <x v="7"/>
    <x v="0"/>
    <x v="2"/>
    <x v="2"/>
    <x v="1"/>
    <d v="1900-01-01T17:46:12"/>
    <x v="3"/>
    <s v="Non"/>
  </r>
  <r>
    <x v="1241"/>
    <x v="18"/>
    <s v="CLI00049"/>
    <x v="7"/>
    <s v="NTR"/>
    <s v="16/04/19 17.48.23.0000"/>
    <s v="20/04/19 12.00.00.0000"/>
    <d v="2019-04-16T17:48:23"/>
    <d v="2019-04-20T12:00:00"/>
    <x v="3"/>
    <x v="0"/>
    <x v="3"/>
    <x v="4"/>
    <x v="1"/>
    <d v="1900-01-02T17:46:12"/>
    <x v="3"/>
    <s v="Non"/>
  </r>
  <r>
    <x v="805"/>
    <x v="3"/>
    <s v="CLI00010"/>
    <x v="2"/>
    <s v="PEST"/>
    <s v="16/04/19 17.48.58.0000"/>
    <s v="24/04/19 12.00.00.0000"/>
    <d v="2019-04-16T17:48:58"/>
    <d v="2019-04-24T12:00:00"/>
    <x v="2"/>
    <x v="1"/>
    <x v="1"/>
    <x v="1"/>
    <x v="1"/>
    <d v="1900-01-06T17:46:12"/>
    <x v="3"/>
    <s v="Non"/>
  </r>
  <r>
    <x v="1242"/>
    <x v="18"/>
    <s v="CLI00009"/>
    <x v="8"/>
    <s v="BACT"/>
    <s v="16/04/19 17.51.10.0000"/>
    <s v="19/04/19 12.00.00.0000"/>
    <d v="2019-04-16T17:51:10"/>
    <d v="2019-04-19T12:00:00"/>
    <x v="6"/>
    <x v="3"/>
    <x v="3"/>
    <x v="4"/>
    <x v="1"/>
    <d v="1900-01-01T17:46:12"/>
    <x v="3"/>
    <s v="Non"/>
  </r>
  <r>
    <x v="513"/>
    <x v="6"/>
    <s v="CLI00079"/>
    <x v="3"/>
    <s v="MTX"/>
    <s v="16/04/19 17.51.15.0000"/>
    <s v="17/04/19 12.00.00.0000"/>
    <d v="2019-04-16T17:51:15"/>
    <d v="2019-04-17T12:00:00"/>
    <x v="5"/>
    <x v="2"/>
    <x v="2"/>
    <x v="2"/>
    <x v="1"/>
    <d v="1899-12-30T17:46:12"/>
    <x v="1"/>
    <s v="Non"/>
  </r>
  <r>
    <x v="741"/>
    <x v="18"/>
    <s v="CLI00018"/>
    <x v="5"/>
    <s v="SCR"/>
    <s v="16/04/19 17.51.25.0000"/>
    <s v="19/04/19 12.00.00.0000"/>
    <d v="2019-04-16T17:51:25"/>
    <d v="2019-04-19T12:00:00"/>
    <x v="7"/>
    <x v="0"/>
    <x v="2"/>
    <x v="2"/>
    <x v="1"/>
    <d v="1900-01-01T17:46:12"/>
    <x v="3"/>
    <s v="Non"/>
  </r>
  <r>
    <x v="1243"/>
    <x v="12"/>
    <s v="CLI00009"/>
    <x v="8"/>
    <s v="MTX"/>
    <s v="16/04/19 17.52.49.0000"/>
    <s v="17/04/19 12.00.00.0000"/>
    <d v="2019-04-16T17:52:49"/>
    <d v="2019-04-17T12:00:00"/>
    <x v="5"/>
    <x v="2"/>
    <x v="3"/>
    <x v="4"/>
    <x v="1"/>
    <d v="1899-12-30T17:46:12"/>
    <x v="1"/>
    <s v="Non"/>
  </r>
  <r>
    <x v="316"/>
    <x v="4"/>
    <s v="CLI00010"/>
    <x v="2"/>
    <s v="MTX"/>
    <s v="16/04/19 17.56.39.0000"/>
    <s v="17/04/19 12.00.00.0000"/>
    <d v="2019-04-16T17:56:39"/>
    <d v="2019-04-17T12:00:00"/>
    <x v="5"/>
    <x v="2"/>
    <x v="1"/>
    <x v="1"/>
    <x v="1"/>
    <d v="1899-12-30T17:46:12"/>
    <x v="1"/>
    <s v="Non"/>
  </r>
  <r>
    <x v="96"/>
    <x v="3"/>
    <s v="CLI00020"/>
    <x v="6"/>
    <s v="PEST"/>
    <s v="16/04/19 17.56.49.0000"/>
    <s v="24/04/19 12.00.00.0000"/>
    <d v="2019-04-16T17:56:49"/>
    <d v="2019-04-24T12:00:00"/>
    <x v="2"/>
    <x v="1"/>
    <x v="2"/>
    <x v="2"/>
    <x v="1"/>
    <d v="1900-01-06T17:46:12"/>
    <x v="3"/>
    <s v="Non"/>
  </r>
  <r>
    <x v="646"/>
    <x v="3"/>
    <s v="CLI00020"/>
    <x v="6"/>
    <s v="NTR"/>
    <s v="16/04/19 17.57.21.0000"/>
    <s v="20/04/19 12.00.00.0000"/>
    <d v="2019-04-16T17:57:21"/>
    <d v="2019-04-20T12:00:00"/>
    <x v="3"/>
    <x v="0"/>
    <x v="2"/>
    <x v="2"/>
    <x v="1"/>
    <d v="1900-01-02T17:46:12"/>
    <x v="3"/>
    <s v="Non"/>
  </r>
  <r>
    <x v="1167"/>
    <x v="3"/>
    <s v="CLI00043"/>
    <x v="1"/>
    <s v="PEST"/>
    <s v="16/04/19 17.57.33.0000"/>
    <s v="24/04/19 12.00.00.0000"/>
    <d v="2019-04-16T17:57:33"/>
    <d v="2019-04-24T12:00:00"/>
    <x v="2"/>
    <x v="1"/>
    <x v="0"/>
    <x v="0"/>
    <x v="1"/>
    <d v="1900-01-06T17:46:12"/>
    <x v="3"/>
    <s v="Non"/>
  </r>
  <r>
    <x v="463"/>
    <x v="3"/>
    <s v="CLI00010"/>
    <x v="2"/>
    <s v="PEST"/>
    <s v="16/04/19 17.58.08.0000"/>
    <s v="24/04/19 12.00.00.0000"/>
    <d v="2019-04-16T17:58:08"/>
    <d v="2019-04-24T12:00:00"/>
    <x v="2"/>
    <x v="1"/>
    <x v="1"/>
    <x v="1"/>
    <x v="1"/>
    <d v="1900-01-06T17:46:12"/>
    <x v="3"/>
    <s v="Non"/>
  </r>
  <r>
    <x v="1184"/>
    <x v="10"/>
    <s v="CLI00009"/>
    <x v="8"/>
    <s v="NTR"/>
    <s v="16/04/19 17.58.19.0000"/>
    <s v="20/04/19 12.00.00.0000"/>
    <d v="2019-04-16T17:58:19"/>
    <d v="2019-04-20T12:00:00"/>
    <x v="3"/>
    <x v="0"/>
    <x v="3"/>
    <x v="4"/>
    <x v="1"/>
    <d v="1900-01-02T17:46:12"/>
    <x v="3"/>
    <s v="Non"/>
  </r>
  <r>
    <x v="440"/>
    <x v="12"/>
    <s v="CLI00021"/>
    <x v="0"/>
    <s v="NTR"/>
    <s v="16/04/19 17.59.05.0000"/>
    <s v="20/04/19 12.00.00.0000"/>
    <d v="2019-04-16T17:59:05"/>
    <d v="2019-04-20T12:00:00"/>
    <x v="3"/>
    <x v="0"/>
    <x v="0"/>
    <x v="0"/>
    <x v="1"/>
    <d v="1900-01-02T17:46:12"/>
    <x v="3"/>
    <s v="Non"/>
  </r>
  <r>
    <x v="1244"/>
    <x v="18"/>
    <s v="CLI00018"/>
    <x v="5"/>
    <s v="PEST"/>
    <s v="16/04/19 17.59.11.0000"/>
    <s v="24/04/19 12.00.00.0000"/>
    <d v="2019-04-16T17:59:11"/>
    <d v="2019-04-24T12:00:00"/>
    <x v="2"/>
    <x v="1"/>
    <x v="2"/>
    <x v="2"/>
    <x v="1"/>
    <d v="1900-01-06T17:46:12"/>
    <x v="3"/>
    <s v="Non"/>
  </r>
  <r>
    <x v="686"/>
    <x v="3"/>
    <s v="CLI00079"/>
    <x v="3"/>
    <s v="NTR"/>
    <s v="16/04/19 18.02.22.0000"/>
    <s v="20/04/19 12.00.00.0000"/>
    <d v="2019-04-16T18:02:22"/>
    <d v="2019-04-20T12:00:00"/>
    <x v="3"/>
    <x v="0"/>
    <x v="2"/>
    <x v="2"/>
    <x v="1"/>
    <d v="1900-01-02T17:46:12"/>
    <x v="3"/>
    <s v="Non"/>
  </r>
  <r>
    <x v="1245"/>
    <x v="3"/>
    <s v="CLI00021"/>
    <x v="0"/>
    <s v="BACT"/>
    <s v="16/04/19 18.03.15.0000"/>
    <s v="19/04/19 12.00.00.0000"/>
    <d v="2019-04-16T18:03:15"/>
    <d v="2019-04-19T12:00:00"/>
    <x v="6"/>
    <x v="3"/>
    <x v="0"/>
    <x v="0"/>
    <x v="1"/>
    <d v="1900-01-01T17:46:12"/>
    <x v="3"/>
    <s v="Non"/>
  </r>
  <r>
    <x v="1152"/>
    <x v="4"/>
    <s v="CLI00043"/>
    <x v="1"/>
    <s v="NTR"/>
    <s v="16/04/19 18.04.04.0000"/>
    <s v="20/04/19 12.00.00.0000"/>
    <d v="2019-04-16T18:04:04"/>
    <d v="2019-04-20T12:00:00"/>
    <x v="3"/>
    <x v="0"/>
    <x v="0"/>
    <x v="0"/>
    <x v="1"/>
    <d v="1900-01-02T17:46:12"/>
    <x v="3"/>
    <s v="Non"/>
  </r>
  <r>
    <x v="498"/>
    <x v="18"/>
    <s v="CLI00049"/>
    <x v="7"/>
    <s v="SCR"/>
    <s v="16/04/19 18.04.21.0000"/>
    <s v="19/04/19 12.00.00.0000"/>
    <d v="2019-04-16T18:04:21"/>
    <d v="2019-04-19T12:00:00"/>
    <x v="7"/>
    <x v="0"/>
    <x v="3"/>
    <x v="4"/>
    <x v="1"/>
    <d v="1900-01-01T17:46:12"/>
    <x v="3"/>
    <s v="Non"/>
  </r>
  <r>
    <x v="238"/>
    <x v="3"/>
    <s v="CLI00079"/>
    <x v="3"/>
    <s v="NTR"/>
    <s v="16/04/19 18.07.12.0000"/>
    <s v="20/04/19 12.00.00.0000"/>
    <d v="2019-04-16T18:07:12"/>
    <d v="2019-04-20T12:00:00"/>
    <x v="3"/>
    <x v="0"/>
    <x v="2"/>
    <x v="2"/>
    <x v="1"/>
    <d v="1900-01-02T17:46:12"/>
    <x v="3"/>
    <s v="Non"/>
  </r>
  <r>
    <x v="56"/>
    <x v="3"/>
    <s v="CLI00043"/>
    <x v="1"/>
    <s v="NTR"/>
    <s v="16/04/19 18.07.25.0000"/>
    <s v="20/04/19 12.00.00.0000"/>
    <d v="2019-04-16T18:07:25"/>
    <d v="2019-04-20T12:00:00"/>
    <x v="3"/>
    <x v="0"/>
    <x v="0"/>
    <x v="0"/>
    <x v="1"/>
    <d v="1900-01-02T17:46:12"/>
    <x v="3"/>
    <s v="Non"/>
  </r>
  <r>
    <x v="859"/>
    <x v="3"/>
    <s v="CLI00010"/>
    <x v="2"/>
    <s v="NTR"/>
    <s v="16/04/19 18.07.27.0000"/>
    <s v="20/04/19 12.00.00.0000"/>
    <d v="2019-04-16T18:07:27"/>
    <d v="2019-04-20T12:00:00"/>
    <x v="3"/>
    <x v="0"/>
    <x v="1"/>
    <x v="1"/>
    <x v="1"/>
    <d v="1900-01-02T17:46:12"/>
    <x v="3"/>
    <s v="Non"/>
  </r>
  <r>
    <x v="622"/>
    <x v="18"/>
    <s v="CLI00018"/>
    <x v="5"/>
    <s v="SCR"/>
    <s v="16/04/19 18.08.52.0000"/>
    <s v="19/04/19 12.00.00.0000"/>
    <d v="2019-04-16T18:08:52"/>
    <d v="2019-04-19T12:00:00"/>
    <x v="7"/>
    <x v="0"/>
    <x v="2"/>
    <x v="2"/>
    <x v="1"/>
    <d v="1900-01-01T17:46:12"/>
    <x v="3"/>
    <s v="Non"/>
  </r>
  <r>
    <x v="1201"/>
    <x v="18"/>
    <s v="CLI00018"/>
    <x v="5"/>
    <s v="SCR"/>
    <s v="16/04/19 18.12.54.0000"/>
    <s v="19/04/19 12.00.00.0000"/>
    <d v="2019-04-16T18:12:54"/>
    <d v="2019-04-19T12:00:00"/>
    <x v="7"/>
    <x v="0"/>
    <x v="2"/>
    <x v="2"/>
    <x v="1"/>
    <d v="1900-01-01T17:46:12"/>
    <x v="3"/>
    <s v="Non"/>
  </r>
  <r>
    <x v="138"/>
    <x v="3"/>
    <s v="CLI00043"/>
    <x v="1"/>
    <s v="PEST"/>
    <s v="16/04/19 18.13.48.0000"/>
    <s v="24/04/19 12.00.00.0000"/>
    <d v="2019-04-16T18:13:48"/>
    <d v="2019-04-24T12:00:00"/>
    <x v="2"/>
    <x v="1"/>
    <x v="0"/>
    <x v="0"/>
    <x v="1"/>
    <d v="1900-01-06T17:46:12"/>
    <x v="3"/>
    <s v="Non"/>
  </r>
  <r>
    <x v="1246"/>
    <x v="24"/>
    <m/>
    <x v="16"/>
    <m/>
    <m/>
    <m/>
    <m/>
    <m/>
    <x v="8"/>
    <x v="4"/>
    <x v="4"/>
    <x v="6"/>
    <x v="2"/>
    <m/>
    <x v="4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1">
  <r>
    <x v="0"/>
    <x v="0"/>
    <s v="CLI00021"/>
    <x v="0"/>
    <s v="OGM"/>
    <s v="04/04/19 08.08.53.0000"/>
    <s v="15/04/19 12.00.00.0000"/>
    <d v="2019-04-04T08:08:53"/>
    <d v="2019-04-15T12:00:00"/>
    <x v="0"/>
    <x v="0"/>
    <s v="Grande surface"/>
    <x v="0"/>
    <x v="0"/>
    <d v="1899-12-30T00:00:00"/>
    <x v="0"/>
    <s v="Non"/>
    <x v="0"/>
  </r>
  <r>
    <x v="1"/>
    <x v="0"/>
    <s v="CLI00043"/>
    <x v="1"/>
    <s v="OGM"/>
    <s v="04/04/19 09.04.04.0000"/>
    <s v="15/04/19 12.00.00.0000"/>
    <d v="2019-04-04T09:04:04"/>
    <d v="2019-04-15T12:00:00"/>
    <x v="0"/>
    <x v="0"/>
    <s v="Grande surface"/>
    <x v="0"/>
    <x v="0"/>
    <d v="1899-12-30T00:00:00"/>
    <x v="0"/>
    <s v="Non"/>
    <x v="1"/>
  </r>
  <r>
    <x v="2"/>
    <x v="0"/>
    <s v="CLI00010"/>
    <x v="2"/>
    <s v="OGM"/>
    <s v="04/04/19 09.04.12.0000"/>
    <s v="15/04/19 12.00.00.0000"/>
    <d v="2019-04-04T09:04:12"/>
    <d v="2019-04-15T12:00:00"/>
    <x v="0"/>
    <x v="0"/>
    <s v="Centrale d'achats"/>
    <x v="1"/>
    <x v="0"/>
    <d v="1899-12-30T00:00:00"/>
    <x v="0"/>
    <s v="Non"/>
    <x v="2"/>
  </r>
  <r>
    <x v="3"/>
    <x v="0"/>
    <s v="CLI00079"/>
    <x v="3"/>
    <s v="OGM"/>
    <s v="04/04/19 09.04.26.0000"/>
    <s v="15/04/19 12.00.00.0000"/>
    <d v="2019-04-04T09:04:26"/>
    <d v="2019-04-15T12:00:00"/>
    <x v="0"/>
    <x v="0"/>
    <s v="Coopérative agricole"/>
    <x v="2"/>
    <x v="0"/>
    <d v="1899-12-30T00:00:00"/>
    <x v="0"/>
    <s v="Non"/>
    <x v="3"/>
  </r>
  <r>
    <x v="4"/>
    <x v="1"/>
    <s v="CLI00043"/>
    <x v="1"/>
    <s v="OGM"/>
    <s v="04/04/19 09.06.21.0000"/>
    <s v="15/04/19 12.00.00.0000"/>
    <d v="2019-04-04T09:06:21"/>
    <d v="2019-04-15T12:00:00"/>
    <x v="0"/>
    <x v="0"/>
    <s v="Grande surface"/>
    <x v="0"/>
    <x v="0"/>
    <d v="1899-12-30T00:00:00"/>
    <x v="0"/>
    <s v="Non"/>
    <x v="4"/>
  </r>
  <r>
    <x v="5"/>
    <x v="1"/>
    <s v="CLI00043"/>
    <x v="1"/>
    <s v="OGM"/>
    <s v="04/04/19 09.06.42.0000"/>
    <s v="15/04/19 12.00.00.0000"/>
    <d v="2019-04-04T09:06:42"/>
    <d v="2019-04-15T12:00:00"/>
    <x v="0"/>
    <x v="0"/>
    <s v="Grande surface"/>
    <x v="0"/>
    <x v="0"/>
    <d v="1899-12-30T00:00:00"/>
    <x v="0"/>
    <s v="Non"/>
    <x v="5"/>
  </r>
  <r>
    <x v="6"/>
    <x v="2"/>
    <s v="CLI00087"/>
    <x v="4"/>
    <s v="OGM"/>
    <s v="04/04/19 09.06.48.0000"/>
    <s v="15/04/19 12.00.00.0000"/>
    <d v="2019-04-04T09:06:48"/>
    <d v="2019-04-15T12:00:00"/>
    <x v="0"/>
    <x v="0"/>
    <s v="Coopérative agricole"/>
    <x v="3"/>
    <x v="0"/>
    <d v="1899-12-30T00:00:00"/>
    <x v="0"/>
    <s v="Non"/>
    <x v="6"/>
  </r>
  <r>
    <x v="7"/>
    <x v="1"/>
    <s v="CLI00043"/>
    <x v="1"/>
    <s v="OGM"/>
    <s v="04/04/19 09.06.50.0000"/>
    <s v="15/04/19 12.00.00.0000"/>
    <d v="2019-04-04T09:06:50"/>
    <d v="2019-04-15T12:00:00"/>
    <x v="0"/>
    <x v="0"/>
    <s v="Grande surface"/>
    <x v="0"/>
    <x v="0"/>
    <d v="1899-12-30T00:00:00"/>
    <x v="0"/>
    <s v="Non"/>
    <x v="7"/>
  </r>
  <r>
    <x v="8"/>
    <x v="1"/>
    <s v="CLI00021"/>
    <x v="0"/>
    <s v="OGM"/>
    <s v="04/04/19 09.07.01.0000"/>
    <s v="15/04/19 12.00.00.0000"/>
    <d v="2019-04-04T09:07:01"/>
    <d v="2019-04-15T12:00:00"/>
    <x v="0"/>
    <x v="0"/>
    <s v="Grande surface"/>
    <x v="0"/>
    <x v="0"/>
    <d v="1899-12-30T00:00:00"/>
    <x v="0"/>
    <s v="Non"/>
    <x v="8"/>
  </r>
  <r>
    <x v="9"/>
    <x v="3"/>
    <s v="CLI00021"/>
    <x v="0"/>
    <s v="PLLT"/>
    <s v="05/04/19 07.09.57.0000"/>
    <s v="12/04/19 12.00.00.0000"/>
    <d v="2019-04-05T07:09:57"/>
    <d v="2019-04-12T12:00:00"/>
    <x v="1"/>
    <x v="1"/>
    <s v="Grande surface"/>
    <x v="0"/>
    <x v="0"/>
    <d v="1899-12-30T00:00:00"/>
    <x v="0"/>
    <s v="Non"/>
    <x v="9"/>
  </r>
  <r>
    <x v="10"/>
    <x v="4"/>
    <s v="CLI00043"/>
    <x v="1"/>
    <s v="OGM"/>
    <s v="05/04/19 08.47.06.0000"/>
    <s v="16/04/19 12.00.00.0000"/>
    <d v="2019-04-05T08:47:06"/>
    <d v="2019-04-16T12:00:00"/>
    <x v="0"/>
    <x v="0"/>
    <s v="Grande surface"/>
    <x v="0"/>
    <x v="0"/>
    <d v="1899-12-30T00:00:00"/>
    <x v="0"/>
    <s v="Non"/>
    <x v="10"/>
  </r>
  <r>
    <x v="11"/>
    <x v="4"/>
    <s v="CLI00043"/>
    <x v="1"/>
    <s v="OGM"/>
    <s v="05/04/19 08.48.30.0000"/>
    <s v="16/04/19 12.00.00.0000"/>
    <d v="2019-04-05T08:48:30"/>
    <d v="2019-04-16T12:00:00"/>
    <x v="0"/>
    <x v="0"/>
    <s v="Grande surface"/>
    <x v="0"/>
    <x v="0"/>
    <d v="1899-12-30T00:00:00"/>
    <x v="0"/>
    <s v="Non"/>
    <x v="11"/>
  </r>
  <r>
    <x v="12"/>
    <x v="5"/>
    <s v="CLI00018"/>
    <x v="5"/>
    <s v="OGM"/>
    <s v="05/04/19 08.50.15.0000"/>
    <s v="16/04/19 12.00.00.0000"/>
    <d v="2019-04-05T08:50:15"/>
    <d v="2019-04-16T12:00:00"/>
    <x v="0"/>
    <x v="0"/>
    <s v="Coopérative agricole"/>
    <x v="2"/>
    <x v="0"/>
    <d v="1899-12-30T00:00:00"/>
    <x v="0"/>
    <s v="Non"/>
    <x v="12"/>
  </r>
  <r>
    <x v="13"/>
    <x v="6"/>
    <s v="CLI00020"/>
    <x v="6"/>
    <s v="PLLT"/>
    <s v="05/04/19 09.04.47.0000"/>
    <s v="12/04/19 12.00.00.0000"/>
    <d v="2019-04-05T09:04:47"/>
    <d v="2019-04-12T12:00:00"/>
    <x v="1"/>
    <x v="1"/>
    <s v="Coopérative agricole"/>
    <x v="2"/>
    <x v="0"/>
    <d v="1899-12-30T00:00:00"/>
    <x v="0"/>
    <s v="Non"/>
    <x v="13"/>
  </r>
  <r>
    <x v="14"/>
    <x v="7"/>
    <s v="CLI00087"/>
    <x v="4"/>
    <s v="OGM"/>
    <s v="05/04/19 09.29.55.0000"/>
    <s v="16/04/19 12.00.00.0000"/>
    <d v="2019-04-05T09:29:55"/>
    <d v="2019-04-16T12:00:00"/>
    <x v="0"/>
    <x v="0"/>
    <s v="Coopérative agricole"/>
    <x v="3"/>
    <x v="0"/>
    <d v="1899-12-30T00:00:00"/>
    <x v="0"/>
    <s v="Non"/>
    <x v="14"/>
  </r>
  <r>
    <x v="15"/>
    <x v="8"/>
    <s v="CLI00043"/>
    <x v="1"/>
    <s v="OGM"/>
    <s v="05/04/19 12.52.52.0000"/>
    <s v="17/04/19 12.00.00.0000"/>
    <d v="2019-04-05T12:52:52"/>
    <d v="2019-04-17T12:00:00"/>
    <x v="0"/>
    <x v="0"/>
    <s v="Grande surface"/>
    <x v="0"/>
    <x v="1"/>
    <d v="1899-12-30T17:46:12"/>
    <x v="1"/>
    <s v="Non"/>
    <x v="15"/>
  </r>
  <r>
    <x v="16"/>
    <x v="4"/>
    <s v="CLI00010"/>
    <x v="2"/>
    <s v="OGM"/>
    <s v="05/04/19 15.16.53.0000"/>
    <s v="17/04/19 12.00.00.0000"/>
    <d v="2019-04-05T15:16:53"/>
    <d v="2019-04-17T12:00:00"/>
    <x v="0"/>
    <x v="0"/>
    <s v="Centrale d'achats"/>
    <x v="1"/>
    <x v="1"/>
    <d v="1899-12-30T17:46:12"/>
    <x v="1"/>
    <s v="Non"/>
    <x v="16"/>
  </r>
  <r>
    <x v="17"/>
    <x v="4"/>
    <s v="CLI00021"/>
    <x v="0"/>
    <s v="OGM"/>
    <s v="05/04/19 16.01.55.0000"/>
    <s v="17/04/19 12.00.00.0000"/>
    <d v="2019-04-05T16:01:55"/>
    <d v="2019-04-17T12:00:00"/>
    <x v="0"/>
    <x v="0"/>
    <s v="Grande surface"/>
    <x v="0"/>
    <x v="1"/>
    <d v="1899-12-30T17:46:12"/>
    <x v="1"/>
    <s v="Non"/>
    <x v="17"/>
  </r>
  <r>
    <x v="18"/>
    <x v="4"/>
    <s v="CLI00021"/>
    <x v="0"/>
    <s v="OGM"/>
    <s v="05/04/19 16.18.53.0000"/>
    <s v="17/04/19 12.00.00.0000"/>
    <d v="2019-04-05T16:18:53"/>
    <d v="2019-04-17T12:00:00"/>
    <x v="0"/>
    <x v="0"/>
    <s v="Grande surface"/>
    <x v="0"/>
    <x v="1"/>
    <d v="1899-12-30T17:46:12"/>
    <x v="1"/>
    <s v="Non"/>
    <x v="18"/>
  </r>
  <r>
    <x v="19"/>
    <x v="4"/>
    <s v="CLI00043"/>
    <x v="1"/>
    <s v="OGM"/>
    <s v="05/04/19 17.18.20.0000"/>
    <s v="17/04/19 12.00.00.0000"/>
    <d v="2019-04-05T17:18:20"/>
    <d v="2019-04-17T12:00:00"/>
    <x v="0"/>
    <x v="0"/>
    <s v="Grande surface"/>
    <x v="0"/>
    <x v="1"/>
    <d v="1899-12-30T17:46:12"/>
    <x v="1"/>
    <s v="Non"/>
    <x v="19"/>
  </r>
  <r>
    <x v="20"/>
    <x v="4"/>
    <s v="CLI00043"/>
    <x v="1"/>
    <s v="OGM"/>
    <s v="05/04/19 18.40.29.0000"/>
    <s v="17/04/19 12.00.00.0000"/>
    <d v="2019-04-05T18:40:29"/>
    <d v="2019-04-17T12:00:00"/>
    <x v="0"/>
    <x v="0"/>
    <s v="Grande surface"/>
    <x v="0"/>
    <x v="1"/>
    <d v="1899-12-30T17:46:12"/>
    <x v="1"/>
    <s v="Non"/>
    <x v="20"/>
  </r>
  <r>
    <x v="21"/>
    <x v="4"/>
    <s v="CLI00020"/>
    <x v="6"/>
    <s v="OGM"/>
    <s v="05/04/19 19.13.57.0000"/>
    <s v="17/04/19 12.00.00.0000"/>
    <d v="2019-04-05T19:13:57"/>
    <d v="2019-04-17T12:00:00"/>
    <x v="0"/>
    <x v="0"/>
    <s v="Coopérative agricole"/>
    <x v="2"/>
    <x v="1"/>
    <d v="1899-12-30T17:46:12"/>
    <x v="1"/>
    <s v="Non"/>
    <x v="21"/>
  </r>
  <r>
    <x v="22"/>
    <x v="9"/>
    <s v="CLI00087"/>
    <x v="4"/>
    <s v="OGM"/>
    <s v="05/04/19 20.08.43.0000"/>
    <s v="17/04/19 12.00.00.0000"/>
    <d v="2019-04-05T20:08:43"/>
    <d v="2019-04-17T12:00:00"/>
    <x v="0"/>
    <x v="0"/>
    <s v="Coopérative agricole"/>
    <x v="3"/>
    <x v="1"/>
    <d v="1899-12-30T17:46:12"/>
    <x v="1"/>
    <s v="Non"/>
    <x v="22"/>
  </r>
  <r>
    <x v="23"/>
    <x v="10"/>
    <s v="CLI00049"/>
    <x v="7"/>
    <s v="OGM"/>
    <s v="08/04/19 07.02.39.0000"/>
    <s v="17/04/19 12.00.00.0000"/>
    <d v="2019-04-08T07:02:39"/>
    <d v="2019-04-17T12:00:00"/>
    <x v="0"/>
    <x v="0"/>
    <s v="Entreprises agro-alimentaires"/>
    <x v="4"/>
    <x v="1"/>
    <d v="1899-12-30T17:46:12"/>
    <x v="1"/>
    <s v="Non"/>
    <x v="23"/>
  </r>
  <r>
    <x v="24"/>
    <x v="11"/>
    <s v="CLI00049"/>
    <x v="7"/>
    <s v="PLLT"/>
    <s v="08/04/19 07.16.29.0000"/>
    <s v="15/04/19 12.00.00.0000"/>
    <d v="2019-04-08T07:16:29"/>
    <d v="2019-04-15T12:00:00"/>
    <x v="1"/>
    <x v="1"/>
    <s v="Entreprises agro-alimentaires"/>
    <x v="4"/>
    <x v="0"/>
    <d v="1899-12-30T00:00:00"/>
    <x v="0"/>
    <s v="Non"/>
    <x v="24"/>
  </r>
  <r>
    <x v="25"/>
    <x v="4"/>
    <s v="CLI00079"/>
    <x v="3"/>
    <s v="OGM"/>
    <s v="08/04/19 07.55.57.0000"/>
    <s v="17/04/19 12.00.00.0000"/>
    <d v="2019-04-08T07:55:57"/>
    <d v="2019-04-17T12:00:00"/>
    <x v="0"/>
    <x v="0"/>
    <s v="Coopérative agricole"/>
    <x v="2"/>
    <x v="1"/>
    <d v="1899-12-30T17:46:12"/>
    <x v="1"/>
    <s v="Non"/>
    <x v="25"/>
  </r>
  <r>
    <x v="26"/>
    <x v="5"/>
    <s v="CLI00009"/>
    <x v="8"/>
    <s v="OGM"/>
    <s v="08/04/19 08.22.20.0000"/>
    <s v="17/04/19 12.00.00.0000"/>
    <d v="2019-04-08T08:22:20"/>
    <d v="2019-04-17T12:00:00"/>
    <x v="0"/>
    <x v="0"/>
    <s v="Entreprises agro-alimentaires"/>
    <x v="4"/>
    <x v="1"/>
    <d v="1899-12-30T17:46:12"/>
    <x v="1"/>
    <s v="Non"/>
    <x v="26"/>
  </r>
  <r>
    <x v="27"/>
    <x v="5"/>
    <s v="CLI00049"/>
    <x v="7"/>
    <s v="OGM"/>
    <s v="08/04/19 08.30.13.0000"/>
    <s v="17/04/19 12.00.00.0000"/>
    <d v="2019-04-08T08:30:13"/>
    <d v="2019-04-17T12:00:00"/>
    <x v="0"/>
    <x v="0"/>
    <s v="Entreprises agro-alimentaires"/>
    <x v="4"/>
    <x v="1"/>
    <d v="1899-12-30T17:46:12"/>
    <x v="1"/>
    <s v="Non"/>
    <x v="27"/>
  </r>
  <r>
    <x v="28"/>
    <x v="9"/>
    <s v="CLI00021"/>
    <x v="0"/>
    <s v="OGM"/>
    <s v="08/04/19 08.30.45.0000"/>
    <s v="17/04/19 12.00.00.0000"/>
    <d v="2019-04-08T08:30:45"/>
    <d v="2019-04-17T12:00:00"/>
    <x v="0"/>
    <x v="0"/>
    <s v="Grande surface"/>
    <x v="0"/>
    <x v="1"/>
    <d v="1899-12-30T17:46:12"/>
    <x v="1"/>
    <s v="Non"/>
    <x v="28"/>
  </r>
  <r>
    <x v="29"/>
    <x v="12"/>
    <s v="CLI00087"/>
    <x v="4"/>
    <s v="OGM"/>
    <s v="08/04/19 08.32.54.0000"/>
    <s v="17/04/19 12.00.00.0000"/>
    <d v="2019-04-08T08:32:54"/>
    <d v="2019-04-17T12:00:00"/>
    <x v="0"/>
    <x v="0"/>
    <s v="Coopérative agricole"/>
    <x v="3"/>
    <x v="1"/>
    <d v="1899-12-30T17:46:12"/>
    <x v="1"/>
    <s v="Non"/>
    <x v="29"/>
  </r>
  <r>
    <x v="30"/>
    <x v="6"/>
    <s v="CLI00021"/>
    <x v="0"/>
    <s v="OGM"/>
    <s v="08/04/19 08.33.31.0000"/>
    <s v="17/04/19 12.00.00.0000"/>
    <d v="2019-04-08T08:33:31"/>
    <d v="2019-04-17T12:00:00"/>
    <x v="0"/>
    <x v="0"/>
    <s v="Grande surface"/>
    <x v="0"/>
    <x v="1"/>
    <d v="1899-12-30T17:46:12"/>
    <x v="1"/>
    <s v="Non"/>
    <x v="30"/>
  </r>
  <r>
    <x v="31"/>
    <x v="6"/>
    <s v="CLI00021"/>
    <x v="0"/>
    <s v="OGM"/>
    <s v="08/04/19 08.33.43.0000"/>
    <s v="17/04/19 12.00.00.0000"/>
    <d v="2019-04-08T08:33:43"/>
    <d v="2019-04-17T12:00:00"/>
    <x v="0"/>
    <x v="0"/>
    <s v="Grande surface"/>
    <x v="0"/>
    <x v="1"/>
    <d v="1899-12-30T17:46:12"/>
    <x v="1"/>
    <s v="Non"/>
    <x v="31"/>
  </r>
  <r>
    <x v="32"/>
    <x v="6"/>
    <s v="CLI00021"/>
    <x v="0"/>
    <s v="OGM"/>
    <s v="08/04/19 08.34.17.0000"/>
    <s v="17/04/19 12.00.00.0000"/>
    <d v="2019-04-08T08:34:17"/>
    <d v="2019-04-17T12:00:00"/>
    <x v="0"/>
    <x v="0"/>
    <s v="Grande surface"/>
    <x v="0"/>
    <x v="1"/>
    <d v="1899-12-30T17:46:12"/>
    <x v="1"/>
    <s v="Non"/>
    <x v="32"/>
  </r>
  <r>
    <x v="33"/>
    <x v="6"/>
    <s v="CLI00020"/>
    <x v="6"/>
    <s v="OGM"/>
    <s v="08/04/19 08.47.57.0000"/>
    <s v="17/04/19 12.00.00.0000"/>
    <d v="2019-04-08T08:47:57"/>
    <d v="2019-04-17T12:00:00"/>
    <x v="0"/>
    <x v="0"/>
    <s v="Coopérative agricole"/>
    <x v="2"/>
    <x v="1"/>
    <d v="1899-12-30T17:46:12"/>
    <x v="1"/>
    <s v="Non"/>
    <x v="33"/>
  </r>
  <r>
    <x v="34"/>
    <x v="8"/>
    <s v="CLI00043"/>
    <x v="1"/>
    <s v="OGM"/>
    <s v="08/04/19 08.52.53.0000"/>
    <s v="17/04/19 12.00.00.0000"/>
    <d v="2019-04-08T08:52:53"/>
    <d v="2019-04-17T12:00:00"/>
    <x v="0"/>
    <x v="0"/>
    <s v="Grande surface"/>
    <x v="0"/>
    <x v="1"/>
    <d v="1899-12-30T17:46:12"/>
    <x v="1"/>
    <s v="Non"/>
    <x v="34"/>
  </r>
  <r>
    <x v="35"/>
    <x v="4"/>
    <s v="CLI00079"/>
    <x v="3"/>
    <s v="PLLT"/>
    <s v="08/04/19 08.53.06.0000"/>
    <s v="15/04/19 12.00.00.0000"/>
    <d v="2019-04-08T08:53:06"/>
    <d v="2019-04-15T12:00:00"/>
    <x v="1"/>
    <x v="1"/>
    <s v="Coopérative agricole"/>
    <x v="2"/>
    <x v="0"/>
    <d v="1899-12-30T00:00:00"/>
    <x v="0"/>
    <s v="Non"/>
    <x v="35"/>
  </r>
  <r>
    <x v="36"/>
    <x v="4"/>
    <s v="CLI00021"/>
    <x v="0"/>
    <s v="PLLT"/>
    <s v="08/04/19 08.53.24.0000"/>
    <s v="15/04/19 12.00.00.0000"/>
    <d v="2019-04-08T08:53:24"/>
    <d v="2019-04-15T12:00:00"/>
    <x v="1"/>
    <x v="1"/>
    <s v="Grande surface"/>
    <x v="0"/>
    <x v="0"/>
    <d v="1899-12-30T00:00:00"/>
    <x v="0"/>
    <s v="Non"/>
    <x v="36"/>
  </r>
  <r>
    <x v="37"/>
    <x v="13"/>
    <s v="CLI00018"/>
    <x v="5"/>
    <s v="PLLT"/>
    <s v="08/04/19 08.53.27.0000"/>
    <s v="15/04/19 12.00.00.0000"/>
    <d v="2019-04-08T08:53:27"/>
    <d v="2019-04-15T12:00:00"/>
    <x v="1"/>
    <x v="1"/>
    <s v="Coopérative agricole"/>
    <x v="2"/>
    <x v="0"/>
    <d v="1899-12-30T00:00:00"/>
    <x v="0"/>
    <s v="Non"/>
    <x v="37"/>
  </r>
  <r>
    <x v="38"/>
    <x v="11"/>
    <s v="CLI00049"/>
    <x v="7"/>
    <s v="PLLT"/>
    <s v="08/04/19 08.53.32.0000"/>
    <s v="15/04/19 12.00.00.0000"/>
    <d v="2019-04-08T08:53:32"/>
    <d v="2019-04-15T12:00:00"/>
    <x v="1"/>
    <x v="1"/>
    <s v="Entreprises agro-alimentaires"/>
    <x v="4"/>
    <x v="0"/>
    <d v="1899-12-30T00:00:00"/>
    <x v="0"/>
    <s v="Non"/>
    <x v="38"/>
  </r>
  <r>
    <x v="39"/>
    <x v="4"/>
    <s v="CLI00021"/>
    <x v="0"/>
    <s v="OGM"/>
    <s v="08/04/19 08.55.20.0000"/>
    <s v="17/04/19 12.00.00.0000"/>
    <d v="2019-04-08T08:55:20"/>
    <d v="2019-04-17T12:00:00"/>
    <x v="0"/>
    <x v="0"/>
    <s v="Grande surface"/>
    <x v="0"/>
    <x v="1"/>
    <d v="1899-12-30T17:46:12"/>
    <x v="1"/>
    <s v="Non"/>
    <x v="39"/>
  </r>
  <r>
    <x v="40"/>
    <x v="7"/>
    <s v="CLI00087"/>
    <x v="4"/>
    <s v="PLLT"/>
    <s v="08/04/19 08.55.25.0000"/>
    <s v="15/04/19 12.00.00.0000"/>
    <d v="2019-04-08T08:55:25"/>
    <d v="2019-04-15T12:00:00"/>
    <x v="1"/>
    <x v="1"/>
    <s v="Coopérative agricole"/>
    <x v="3"/>
    <x v="0"/>
    <d v="1899-12-30T00:00:00"/>
    <x v="0"/>
    <s v="Non"/>
    <x v="40"/>
  </r>
  <r>
    <x v="41"/>
    <x v="14"/>
    <s v="CLI00021"/>
    <x v="0"/>
    <s v="PLLT"/>
    <s v="08/04/19 08.55.32.0000"/>
    <s v="15/04/19 12.00.00.0000"/>
    <d v="2019-04-08T08:55:32"/>
    <d v="2019-04-15T12:00:00"/>
    <x v="1"/>
    <x v="1"/>
    <s v="Grande surface"/>
    <x v="0"/>
    <x v="0"/>
    <d v="1899-12-30T00:00:00"/>
    <x v="0"/>
    <s v="Oui"/>
    <x v="41"/>
  </r>
  <r>
    <x v="42"/>
    <x v="4"/>
    <s v="CLI00010"/>
    <x v="2"/>
    <s v="OGM"/>
    <s v="08/04/19 08.57.41.0000"/>
    <s v="17/04/19 12.00.00.0000"/>
    <d v="2019-04-08T08:57:41"/>
    <d v="2019-04-17T12:00:00"/>
    <x v="0"/>
    <x v="0"/>
    <s v="Centrale d'achats"/>
    <x v="1"/>
    <x v="1"/>
    <d v="1899-12-30T17:46:12"/>
    <x v="1"/>
    <s v="Non"/>
    <x v="42"/>
  </r>
  <r>
    <x v="43"/>
    <x v="8"/>
    <s v="CLI00010"/>
    <x v="2"/>
    <s v="PLLT"/>
    <s v="08/04/19 08.57.57.0000"/>
    <s v="15/04/19 12.00.00.0000"/>
    <d v="2019-04-08T08:57:57"/>
    <d v="2019-04-15T12:00:00"/>
    <x v="1"/>
    <x v="1"/>
    <s v="Centrale d'achats"/>
    <x v="1"/>
    <x v="0"/>
    <d v="1899-12-30T00:00:00"/>
    <x v="0"/>
    <s v="Non"/>
    <x v="43"/>
  </r>
  <r>
    <x v="44"/>
    <x v="5"/>
    <s v="CLI00040"/>
    <x v="9"/>
    <s v="PEST"/>
    <s v="08/04/19 09.01.35.0000"/>
    <s v="15/04/19 12.00.00.0000"/>
    <d v="2019-04-08T09:01:35"/>
    <d v="2019-04-15T12:00:00"/>
    <x v="2"/>
    <x v="1"/>
    <s v="Entreprises agro-alimentaires"/>
    <x v="5"/>
    <x v="0"/>
    <d v="1899-12-30T00:00:00"/>
    <x v="0"/>
    <s v="Non"/>
    <x v="44"/>
  </r>
  <r>
    <x v="45"/>
    <x v="4"/>
    <s v="CLI00021"/>
    <x v="0"/>
    <s v="PEST"/>
    <s v="08/04/19 09.01.38.0000"/>
    <s v="15/04/19 12.00.00.0000"/>
    <d v="2019-04-08T09:01:38"/>
    <d v="2019-04-15T12:00:00"/>
    <x v="2"/>
    <x v="1"/>
    <s v="Grande surface"/>
    <x v="0"/>
    <x v="0"/>
    <d v="1899-12-30T00:00:00"/>
    <x v="0"/>
    <s v="Non"/>
    <x v="45"/>
  </r>
  <r>
    <x v="46"/>
    <x v="4"/>
    <s v="CLI00021"/>
    <x v="0"/>
    <s v="NTR"/>
    <s v="08/04/19 09.02.05.0000"/>
    <s v="11/04/19 12.00.00.0000"/>
    <d v="2019-04-08T09:02:05"/>
    <d v="2019-04-11T12:00:00"/>
    <x v="3"/>
    <x v="0"/>
    <s v="Grande surface"/>
    <x v="0"/>
    <x v="0"/>
    <d v="1899-12-30T00:00:00"/>
    <x v="0"/>
    <s v="Non"/>
    <x v="46"/>
  </r>
  <r>
    <x v="47"/>
    <x v="3"/>
    <s v="CLI00010"/>
    <x v="2"/>
    <s v="NTR"/>
    <s v="08/04/19 09.02.06.0000"/>
    <s v="11/04/19 12.00.00.0000"/>
    <d v="2019-04-08T09:02:06"/>
    <d v="2019-04-11T12:00:00"/>
    <x v="3"/>
    <x v="0"/>
    <s v="Centrale d'achats"/>
    <x v="1"/>
    <x v="0"/>
    <d v="1899-12-30T00:00:00"/>
    <x v="0"/>
    <s v="Non"/>
    <x v="47"/>
  </r>
  <r>
    <x v="48"/>
    <x v="4"/>
    <s v="CLI00021"/>
    <x v="0"/>
    <s v="NTR"/>
    <s v="08/04/19 09.02.08.0000"/>
    <s v="11/04/19 12.00.00.0000"/>
    <d v="2019-04-08T09:02:08"/>
    <d v="2019-04-11T12:00:00"/>
    <x v="3"/>
    <x v="0"/>
    <s v="Grande surface"/>
    <x v="0"/>
    <x v="0"/>
    <d v="1899-12-30T00:00:00"/>
    <x v="0"/>
    <s v="Non"/>
    <x v="48"/>
  </r>
  <r>
    <x v="49"/>
    <x v="8"/>
    <s v="CLI00079"/>
    <x v="3"/>
    <s v="PLLT"/>
    <s v="08/04/19 09.03.32.0000"/>
    <s v="15/04/19 12.00.00.0000"/>
    <d v="2019-04-08T09:03:32"/>
    <d v="2019-04-15T12:00:00"/>
    <x v="1"/>
    <x v="1"/>
    <s v="Coopérative agricole"/>
    <x v="2"/>
    <x v="0"/>
    <d v="1899-12-30T00:00:00"/>
    <x v="0"/>
    <s v="Non"/>
    <x v="49"/>
  </r>
  <r>
    <x v="50"/>
    <x v="8"/>
    <s v="CLI00021"/>
    <x v="0"/>
    <s v="PLLT"/>
    <s v="08/04/19 09.03.43.0000"/>
    <s v="15/04/19 12.00.00.0000"/>
    <d v="2019-04-08T09:03:43"/>
    <d v="2019-04-15T12:00:00"/>
    <x v="1"/>
    <x v="1"/>
    <s v="Grande surface"/>
    <x v="0"/>
    <x v="0"/>
    <d v="1899-12-30T00:00:00"/>
    <x v="0"/>
    <s v="Non"/>
    <x v="50"/>
  </r>
  <r>
    <x v="51"/>
    <x v="14"/>
    <s v="CLI00021"/>
    <x v="0"/>
    <s v="PLLT"/>
    <s v="08/04/19 09.04.37.0000"/>
    <s v="15/04/19 12.00.00.0000"/>
    <d v="2019-04-08T09:04:37"/>
    <d v="2019-04-15T12:00:00"/>
    <x v="1"/>
    <x v="1"/>
    <s v="Grande surface"/>
    <x v="0"/>
    <x v="0"/>
    <d v="1899-12-30T00:00:00"/>
    <x v="0"/>
    <s v="Oui"/>
    <x v="51"/>
  </r>
  <r>
    <x v="52"/>
    <x v="4"/>
    <s v="CLI00020"/>
    <x v="6"/>
    <s v="NTR"/>
    <s v="08/04/19 09.05.30.0000"/>
    <s v="11/04/19 12.00.00.0000"/>
    <d v="2019-04-08T09:05:30"/>
    <d v="2019-04-11T12:00:00"/>
    <x v="3"/>
    <x v="0"/>
    <s v="Coopérative agricole"/>
    <x v="2"/>
    <x v="0"/>
    <d v="1899-12-30T00:00:00"/>
    <x v="0"/>
    <s v="Non"/>
    <x v="52"/>
  </r>
  <r>
    <x v="53"/>
    <x v="12"/>
    <s v="CLI00021"/>
    <x v="0"/>
    <s v="PLLT"/>
    <s v="08/04/19 10.06.30.0000"/>
    <s v="15/04/19 12.00.00.0000"/>
    <d v="2019-04-08T10:06:30"/>
    <d v="2019-04-15T12:00:00"/>
    <x v="1"/>
    <x v="1"/>
    <s v="Grande surface"/>
    <x v="0"/>
    <x v="0"/>
    <d v="1899-12-30T00:00:00"/>
    <x v="0"/>
    <s v="Non"/>
    <x v="53"/>
  </r>
  <r>
    <x v="54"/>
    <x v="13"/>
    <s v="CLI00091"/>
    <x v="10"/>
    <s v="OGM"/>
    <s v="08/04/19 10.30.21.0000"/>
    <s v="17/04/19 12.00.00.0000"/>
    <d v="2019-04-08T10:30:21"/>
    <d v="2019-04-17T12:00:00"/>
    <x v="0"/>
    <x v="0"/>
    <s v="Entreprises agro-alimentaires"/>
    <x v="5"/>
    <x v="1"/>
    <d v="1899-12-30T17:46:12"/>
    <x v="1"/>
    <s v="Non"/>
    <x v="54"/>
  </r>
  <r>
    <x v="55"/>
    <x v="4"/>
    <s v="CLI00021"/>
    <x v="0"/>
    <s v="PLLT"/>
    <s v="08/04/19 10.39.07.0000"/>
    <s v="15/04/19 12.00.00.0000"/>
    <d v="2019-04-08T10:39:07"/>
    <d v="2019-04-15T12:00:00"/>
    <x v="1"/>
    <x v="1"/>
    <s v="Grande surface"/>
    <x v="0"/>
    <x v="0"/>
    <d v="1899-12-30T00:00:00"/>
    <x v="0"/>
    <s v="Non"/>
    <x v="55"/>
  </r>
  <r>
    <x v="56"/>
    <x v="4"/>
    <s v="CLI00043"/>
    <x v="1"/>
    <s v="OGM"/>
    <s v="08/04/19 11.09.54.0000"/>
    <s v="17/04/19 12.00.00.0000"/>
    <d v="2019-04-08T11:09:54"/>
    <d v="2019-04-17T12:00:00"/>
    <x v="0"/>
    <x v="0"/>
    <s v="Grande surface"/>
    <x v="0"/>
    <x v="1"/>
    <d v="1899-12-30T17:46:12"/>
    <x v="1"/>
    <s v="Non"/>
    <x v="56"/>
  </r>
  <r>
    <x v="57"/>
    <x v="4"/>
    <s v="CLI00021"/>
    <x v="0"/>
    <s v="PLLT"/>
    <s v="08/04/19 11.12.03.0000"/>
    <s v="15/04/19 12.00.00.0000"/>
    <d v="2019-04-08T11:12:03"/>
    <d v="2019-04-15T12:00:00"/>
    <x v="1"/>
    <x v="1"/>
    <s v="Grande surface"/>
    <x v="0"/>
    <x v="0"/>
    <d v="1899-12-30T00:00:00"/>
    <x v="0"/>
    <s v="Non"/>
    <x v="57"/>
  </r>
  <r>
    <x v="58"/>
    <x v="4"/>
    <s v="CLI00043"/>
    <x v="1"/>
    <s v="PLLT"/>
    <s v="08/04/19 11.22.21.0000"/>
    <s v="15/04/19 12.00.00.0000"/>
    <d v="2019-04-08T11:22:21"/>
    <d v="2019-04-15T12:00:00"/>
    <x v="1"/>
    <x v="1"/>
    <s v="Grande surface"/>
    <x v="0"/>
    <x v="0"/>
    <d v="1899-12-30T00:00:00"/>
    <x v="0"/>
    <s v="Non"/>
    <x v="58"/>
  </r>
  <r>
    <x v="59"/>
    <x v="9"/>
    <s v="CLI00087"/>
    <x v="4"/>
    <s v="OGM"/>
    <s v="08/04/19 11.25.18.0000"/>
    <s v="17/04/19 12.00.00.0000"/>
    <d v="2019-04-08T11:25:18"/>
    <d v="2019-04-17T12:00:00"/>
    <x v="0"/>
    <x v="0"/>
    <s v="Coopérative agricole"/>
    <x v="3"/>
    <x v="1"/>
    <d v="1899-12-30T17:46:12"/>
    <x v="1"/>
    <s v="Non"/>
    <x v="59"/>
  </r>
  <r>
    <x v="60"/>
    <x v="4"/>
    <s v="CLI00021"/>
    <x v="0"/>
    <s v="OGM"/>
    <s v="08/04/19 11.40.56.0000"/>
    <s v="17/04/19 12.00.00.0000"/>
    <d v="2019-04-08T11:40:56"/>
    <d v="2019-04-17T12:00:00"/>
    <x v="0"/>
    <x v="0"/>
    <s v="Grande surface"/>
    <x v="0"/>
    <x v="1"/>
    <d v="1899-12-30T17:46:12"/>
    <x v="1"/>
    <s v="Non"/>
    <x v="60"/>
  </r>
  <r>
    <x v="61"/>
    <x v="4"/>
    <s v="CLI00079"/>
    <x v="3"/>
    <s v="OGM"/>
    <s v="08/04/19 11.45.39.0000"/>
    <s v="17/04/19 12.00.00.0000"/>
    <d v="2019-04-08T11:45:39"/>
    <d v="2019-04-17T12:00:00"/>
    <x v="0"/>
    <x v="0"/>
    <s v="Coopérative agricole"/>
    <x v="2"/>
    <x v="1"/>
    <d v="1899-12-30T17:46:12"/>
    <x v="1"/>
    <s v="Non"/>
    <x v="61"/>
  </r>
  <r>
    <x v="62"/>
    <x v="6"/>
    <s v="CLI00021"/>
    <x v="0"/>
    <s v="OGM"/>
    <s v="08/04/19 11.47.43.0000"/>
    <s v="17/04/19 12.00.00.0000"/>
    <d v="2019-04-08T11:47:43"/>
    <d v="2019-04-17T12:00:00"/>
    <x v="0"/>
    <x v="0"/>
    <s v="Grande surface"/>
    <x v="0"/>
    <x v="1"/>
    <d v="1899-12-30T17:46:12"/>
    <x v="1"/>
    <s v="Non"/>
    <x v="62"/>
  </r>
  <r>
    <x v="63"/>
    <x v="6"/>
    <s v="CLI00021"/>
    <x v="0"/>
    <s v="OGM"/>
    <s v="08/04/19 11.48.29.0000"/>
    <s v="17/04/19 12.00.00.0000"/>
    <d v="2019-04-08T11:48:29"/>
    <d v="2019-04-17T12:00:00"/>
    <x v="0"/>
    <x v="0"/>
    <s v="Grande surface"/>
    <x v="0"/>
    <x v="1"/>
    <d v="1899-12-30T17:46:12"/>
    <x v="1"/>
    <s v="Non"/>
    <x v="63"/>
  </r>
  <r>
    <x v="0"/>
    <x v="3"/>
    <s v="CLI00021"/>
    <x v="0"/>
    <s v="PLLT"/>
    <s v="08/04/19 12.31.30.0000"/>
    <s v="16/04/19 12.00.00.0000"/>
    <d v="2019-04-08T12:31:30"/>
    <d v="2019-04-16T12:00:00"/>
    <x v="1"/>
    <x v="1"/>
    <s v="Grande surface"/>
    <x v="0"/>
    <x v="0"/>
    <d v="1899-12-30T00:00:00"/>
    <x v="0"/>
    <s v="Non"/>
    <x v="64"/>
  </r>
  <r>
    <x v="64"/>
    <x v="14"/>
    <s v="CLI00021"/>
    <x v="0"/>
    <s v="PLLT"/>
    <s v="08/04/19 12.31.59.0000"/>
    <s v="16/04/19 12.00.00.0000"/>
    <d v="2019-04-08T12:31:59"/>
    <d v="2019-04-16T12:00:00"/>
    <x v="1"/>
    <x v="1"/>
    <s v="Grande surface"/>
    <x v="0"/>
    <x v="0"/>
    <d v="1899-12-30T00:00:00"/>
    <x v="0"/>
    <s v="Oui"/>
    <x v="65"/>
  </r>
  <r>
    <x v="65"/>
    <x v="4"/>
    <s v="CLI00079"/>
    <x v="3"/>
    <s v="PLLT"/>
    <s v="08/04/19 12.36.21.0000"/>
    <s v="16/04/19 12.00.00.0000"/>
    <d v="2019-04-08T12:36:21"/>
    <d v="2019-04-16T12:00:00"/>
    <x v="1"/>
    <x v="1"/>
    <s v="Coopérative agricole"/>
    <x v="2"/>
    <x v="0"/>
    <d v="1899-12-30T00:00:00"/>
    <x v="0"/>
    <s v="Non"/>
    <x v="66"/>
  </r>
  <r>
    <x v="47"/>
    <x v="6"/>
    <s v="CLI00010"/>
    <x v="2"/>
    <s v="PLLT"/>
    <s v="08/04/19 14.20.04.0000"/>
    <s v="16/04/19 12.00.00.0000"/>
    <d v="2019-04-08T14:20:04"/>
    <d v="2019-04-16T12:00:00"/>
    <x v="1"/>
    <x v="1"/>
    <s v="Centrale d'achats"/>
    <x v="1"/>
    <x v="0"/>
    <d v="1899-12-30T00:00:00"/>
    <x v="0"/>
    <s v="Non"/>
    <x v="67"/>
  </r>
  <r>
    <x v="66"/>
    <x v="9"/>
    <s v="CLI00021"/>
    <x v="0"/>
    <s v="PLLT"/>
    <s v="08/04/19 14.21.23.0000"/>
    <s v="16/04/19 12.00.00.0000"/>
    <d v="2019-04-08T14:21:23"/>
    <d v="2019-04-16T12:00:00"/>
    <x v="1"/>
    <x v="1"/>
    <s v="Grande surface"/>
    <x v="0"/>
    <x v="0"/>
    <d v="1899-12-30T00:00:00"/>
    <x v="0"/>
    <s v="Non"/>
    <x v="68"/>
  </r>
  <r>
    <x v="67"/>
    <x v="14"/>
    <s v="CLI00021"/>
    <x v="0"/>
    <s v="OGM"/>
    <s v="08/04/19 14.45.41.0000"/>
    <s v="18/04/19 12.00.00.0000"/>
    <d v="2019-04-08T14:45:41"/>
    <d v="2019-04-18T12:00:00"/>
    <x v="0"/>
    <x v="0"/>
    <s v="Grande surface"/>
    <x v="0"/>
    <x v="1"/>
    <d v="1899-12-31T17:46:12"/>
    <x v="2"/>
    <s v="Non"/>
    <x v="69"/>
  </r>
  <r>
    <x v="68"/>
    <x v="4"/>
    <s v="CLI00043"/>
    <x v="1"/>
    <s v="OGM"/>
    <s v="08/04/19 15.31.26.0000"/>
    <s v="18/04/19 12.00.00.0000"/>
    <d v="2019-04-08T15:31:26"/>
    <d v="2019-04-18T12:00:00"/>
    <x v="0"/>
    <x v="0"/>
    <s v="Grande surface"/>
    <x v="0"/>
    <x v="1"/>
    <d v="1899-12-31T17:46:12"/>
    <x v="2"/>
    <s v="Non"/>
    <x v="70"/>
  </r>
  <r>
    <x v="69"/>
    <x v="0"/>
    <s v="CLI00010"/>
    <x v="2"/>
    <s v="PLLT"/>
    <s v="08/04/19 15.31.40.0000"/>
    <s v="16/04/19 12.00.00.0000"/>
    <d v="2019-04-08T15:31:40"/>
    <d v="2019-04-16T12:00:00"/>
    <x v="1"/>
    <x v="1"/>
    <s v="Centrale d'achats"/>
    <x v="1"/>
    <x v="0"/>
    <d v="1899-12-30T00:00:00"/>
    <x v="0"/>
    <s v="Non"/>
    <x v="71"/>
  </r>
  <r>
    <x v="70"/>
    <x v="0"/>
    <s v="CLI00083"/>
    <x v="11"/>
    <s v="PLLT"/>
    <s v="08/04/19 15.38.19.0000"/>
    <s v="16/04/19 12.00.00.0000"/>
    <d v="2019-04-08T15:38:19"/>
    <d v="2019-04-16T12:00:00"/>
    <x v="1"/>
    <x v="1"/>
    <s v="Coopérative agricole"/>
    <x v="2"/>
    <x v="0"/>
    <d v="1899-12-30T00:00:00"/>
    <x v="0"/>
    <s v="Non"/>
    <x v="72"/>
  </r>
  <r>
    <x v="71"/>
    <x v="1"/>
    <s v="CLI00010"/>
    <x v="2"/>
    <s v="OGM"/>
    <s v="08/04/19 16.32.28.0000"/>
    <s v="18/04/19 12.00.00.0000"/>
    <d v="2019-04-08T16:32:28"/>
    <d v="2019-04-18T12:00:00"/>
    <x v="0"/>
    <x v="0"/>
    <s v="Centrale d'achats"/>
    <x v="1"/>
    <x v="1"/>
    <d v="1899-12-31T17:46:12"/>
    <x v="2"/>
    <s v="Non"/>
    <x v="73"/>
  </r>
  <r>
    <x v="72"/>
    <x v="6"/>
    <s v="CLI00021"/>
    <x v="0"/>
    <s v="OGM"/>
    <s v="08/04/19 17.25.05.0000"/>
    <s v="18/04/19 12.00.00.0000"/>
    <d v="2019-04-08T17:25:05"/>
    <d v="2019-04-18T12:00:00"/>
    <x v="0"/>
    <x v="0"/>
    <s v="Grande surface"/>
    <x v="0"/>
    <x v="1"/>
    <d v="1899-12-31T17:46:12"/>
    <x v="2"/>
    <s v="Non"/>
    <x v="74"/>
  </r>
  <r>
    <x v="73"/>
    <x v="2"/>
    <s v="CLI00021"/>
    <x v="0"/>
    <s v="OGM"/>
    <s v="08/04/19 20.13.03.0000"/>
    <s v="18/04/19 12.00.00.0000"/>
    <d v="2019-04-08T20:13:03"/>
    <d v="2019-04-18T12:00:00"/>
    <x v="0"/>
    <x v="0"/>
    <s v="Grande surface"/>
    <x v="0"/>
    <x v="1"/>
    <d v="1899-12-31T17:46:12"/>
    <x v="2"/>
    <s v="Non"/>
    <x v="75"/>
  </r>
  <r>
    <x v="69"/>
    <x v="1"/>
    <s v="CLI00010"/>
    <x v="2"/>
    <s v="OGM"/>
    <s v="08/04/19 20.40.12.0000"/>
    <s v="18/04/19 12.00.00.0000"/>
    <d v="2019-04-08T20:40:12"/>
    <d v="2019-04-18T12:00:00"/>
    <x v="0"/>
    <x v="0"/>
    <s v="Centrale d'achats"/>
    <x v="1"/>
    <x v="1"/>
    <d v="1899-12-31T17:46:12"/>
    <x v="2"/>
    <s v="Non"/>
    <x v="76"/>
  </r>
  <r>
    <x v="74"/>
    <x v="6"/>
    <s v="CLI00079"/>
    <x v="3"/>
    <s v="PLLT"/>
    <s v="09/04/19 06.45.07.0000"/>
    <s v="16/04/19 12.00.00.0000"/>
    <d v="2019-04-09T06:45:07"/>
    <d v="2019-04-16T12:00:00"/>
    <x v="1"/>
    <x v="1"/>
    <s v="Coopérative agricole"/>
    <x v="2"/>
    <x v="0"/>
    <d v="1899-12-30T00:00:00"/>
    <x v="0"/>
    <s v="Non"/>
    <x v="77"/>
  </r>
  <r>
    <x v="74"/>
    <x v="6"/>
    <s v="CLI00079"/>
    <x v="3"/>
    <s v="PLLT"/>
    <s v="09/04/19 06.54.12.0000"/>
    <s v="16/04/19 12.00.00.0000"/>
    <d v="2019-04-09T06:54:12"/>
    <d v="2019-04-16T12:00:00"/>
    <x v="1"/>
    <x v="1"/>
    <s v="Coopérative agricole"/>
    <x v="2"/>
    <x v="0"/>
    <d v="1899-12-30T00:00:00"/>
    <x v="0"/>
    <s v="Non"/>
    <x v="77"/>
  </r>
  <r>
    <x v="75"/>
    <x v="6"/>
    <s v="CLI00043"/>
    <x v="1"/>
    <s v="PLLT"/>
    <s v="09/04/19 06.58.23.0000"/>
    <s v="16/04/19 12.00.00.0000"/>
    <d v="2019-04-09T06:58:23"/>
    <d v="2019-04-16T12:00:00"/>
    <x v="1"/>
    <x v="1"/>
    <s v="Grande surface"/>
    <x v="0"/>
    <x v="0"/>
    <d v="1899-12-30T00:00:00"/>
    <x v="0"/>
    <s v="Non"/>
    <x v="78"/>
  </r>
  <r>
    <x v="5"/>
    <x v="6"/>
    <s v="CLI00043"/>
    <x v="1"/>
    <s v="PLLT"/>
    <s v="09/04/19 06.59.46.0000"/>
    <s v="16/04/19 12.00.00.0000"/>
    <d v="2019-04-09T06:59:46"/>
    <d v="2019-04-16T12:00:00"/>
    <x v="1"/>
    <x v="1"/>
    <s v="Grande surface"/>
    <x v="0"/>
    <x v="0"/>
    <d v="1899-12-30T00:00:00"/>
    <x v="0"/>
    <s v="Non"/>
    <x v="79"/>
  </r>
  <r>
    <x v="76"/>
    <x v="6"/>
    <s v="CLI00021"/>
    <x v="0"/>
    <s v="OGM"/>
    <s v="09/04/19 07.01.13.0000"/>
    <s v="18/04/19 12.00.00.0000"/>
    <d v="2019-04-09T07:01:13"/>
    <d v="2019-04-18T12:00:00"/>
    <x v="0"/>
    <x v="0"/>
    <s v="Grande surface"/>
    <x v="0"/>
    <x v="1"/>
    <d v="1899-12-31T17:46:12"/>
    <x v="2"/>
    <s v="Non"/>
    <x v="80"/>
  </r>
  <r>
    <x v="77"/>
    <x v="0"/>
    <s v="CLI00021"/>
    <x v="0"/>
    <s v="PEST"/>
    <s v="09/04/19 07.33.38.0000"/>
    <s v="16/04/19 12.00.00.0000"/>
    <d v="2019-04-09T07:33:38"/>
    <d v="2019-04-16T12:00:00"/>
    <x v="2"/>
    <x v="1"/>
    <s v="Grande surface"/>
    <x v="0"/>
    <x v="0"/>
    <d v="1899-12-30T00:00:00"/>
    <x v="0"/>
    <s v="Non"/>
    <x v="81"/>
  </r>
  <r>
    <x v="78"/>
    <x v="11"/>
    <s v="CLI00018"/>
    <x v="5"/>
    <s v="PEST"/>
    <s v="09/04/19 07.39.13.0000"/>
    <s v="16/04/19 12.00.00.0000"/>
    <d v="2019-04-09T07:39:13"/>
    <d v="2019-04-16T12:00:00"/>
    <x v="2"/>
    <x v="1"/>
    <s v="Coopérative agricole"/>
    <x v="2"/>
    <x v="0"/>
    <d v="1899-12-30T00:00:00"/>
    <x v="0"/>
    <s v="Non"/>
    <x v="82"/>
  </r>
  <r>
    <x v="79"/>
    <x v="0"/>
    <s v="CLI00043"/>
    <x v="1"/>
    <s v="PLLT"/>
    <s v="09/04/19 07.41.59.0000"/>
    <s v="16/04/19 12.00.00.0000"/>
    <d v="2019-04-09T07:41:59"/>
    <d v="2019-04-16T12:00:00"/>
    <x v="1"/>
    <x v="1"/>
    <s v="Grande surface"/>
    <x v="0"/>
    <x v="0"/>
    <d v="1899-12-30T00:00:00"/>
    <x v="0"/>
    <s v="Non"/>
    <x v="83"/>
  </r>
  <r>
    <x v="80"/>
    <x v="11"/>
    <s v="CLI00049"/>
    <x v="7"/>
    <s v="PLLT"/>
    <s v="09/04/19 07.52.40.0000"/>
    <s v="16/04/19 12.00.00.0000"/>
    <d v="2019-04-09T07:52:40"/>
    <d v="2019-04-16T12:00:00"/>
    <x v="1"/>
    <x v="1"/>
    <s v="Entreprises agro-alimentaires"/>
    <x v="4"/>
    <x v="0"/>
    <d v="1899-12-30T00:00:00"/>
    <x v="0"/>
    <s v="Non"/>
    <x v="84"/>
  </r>
  <r>
    <x v="81"/>
    <x v="8"/>
    <s v="CLI00079"/>
    <x v="3"/>
    <s v="MTG"/>
    <s v="09/04/19 08.01.21.0000"/>
    <s v="15/04/19 12.00.00.0000"/>
    <d v="2019-04-09T08:01:21"/>
    <d v="2019-04-15T12:00:00"/>
    <x v="4"/>
    <x v="0"/>
    <s v="Coopérative agricole"/>
    <x v="2"/>
    <x v="0"/>
    <d v="1899-12-30T00:00:00"/>
    <x v="0"/>
    <s v="Non"/>
    <x v="85"/>
  </r>
  <r>
    <x v="82"/>
    <x v="5"/>
    <s v="CLI00078"/>
    <x v="12"/>
    <s v="OGM"/>
    <s v="09/04/19 08.13.17.0000"/>
    <s v="18/04/19 12.00.00.0000"/>
    <d v="2019-04-09T08:13:17"/>
    <d v="2019-04-18T12:00:00"/>
    <x v="0"/>
    <x v="0"/>
    <s v="Coopérative agricole"/>
    <x v="0"/>
    <x v="1"/>
    <d v="1899-12-31T17:46:12"/>
    <x v="2"/>
    <s v="Non"/>
    <x v="86"/>
  </r>
  <r>
    <x v="83"/>
    <x v="8"/>
    <s v="CLI00083"/>
    <x v="11"/>
    <s v="OGM"/>
    <s v="09/04/19 08.13.52.0000"/>
    <s v="18/04/19 12.00.00.0000"/>
    <d v="2019-04-09T08:13:52"/>
    <d v="2019-04-18T12:00:00"/>
    <x v="0"/>
    <x v="0"/>
    <s v="Coopérative agricole"/>
    <x v="2"/>
    <x v="1"/>
    <d v="1899-12-31T17:46:12"/>
    <x v="2"/>
    <s v="Non"/>
    <x v="87"/>
  </r>
  <r>
    <x v="84"/>
    <x v="8"/>
    <s v="CLI00083"/>
    <x v="11"/>
    <s v="OGM"/>
    <s v="09/04/19 08.13.53.0000"/>
    <s v="18/04/19 12.00.00.0000"/>
    <d v="2019-04-09T08:13:53"/>
    <d v="2019-04-18T12:00:00"/>
    <x v="0"/>
    <x v="0"/>
    <s v="Coopérative agricole"/>
    <x v="2"/>
    <x v="1"/>
    <d v="1899-12-31T17:46:12"/>
    <x v="2"/>
    <s v="Non"/>
    <x v="88"/>
  </r>
  <r>
    <x v="32"/>
    <x v="3"/>
    <s v="CLI00021"/>
    <x v="0"/>
    <s v="OGM"/>
    <s v="09/04/19 08.16.08.0000"/>
    <s v="18/04/19 12.00.00.0000"/>
    <d v="2019-04-09T08:16:08"/>
    <d v="2019-04-18T12:00:00"/>
    <x v="0"/>
    <x v="0"/>
    <s v="Grande surface"/>
    <x v="0"/>
    <x v="1"/>
    <d v="1899-12-31T17:46:12"/>
    <x v="2"/>
    <s v="Non"/>
    <x v="89"/>
  </r>
  <r>
    <x v="85"/>
    <x v="8"/>
    <s v="CLI00020"/>
    <x v="6"/>
    <s v="PLLT"/>
    <s v="09/04/19 08.18.50.0000"/>
    <s v="16/04/19 12.00.00.0000"/>
    <d v="2019-04-09T08:18:50"/>
    <d v="2019-04-16T12:00:00"/>
    <x v="1"/>
    <x v="1"/>
    <s v="Coopérative agricole"/>
    <x v="2"/>
    <x v="0"/>
    <d v="1899-12-30T00:00:00"/>
    <x v="0"/>
    <s v="Non"/>
    <x v="90"/>
  </r>
  <r>
    <x v="86"/>
    <x v="5"/>
    <s v="CLI00040"/>
    <x v="9"/>
    <s v="PLLT"/>
    <s v="09/04/19 08.19.10.0000"/>
    <s v="16/04/19 12.00.00.0000"/>
    <d v="2019-04-09T08:19:10"/>
    <d v="2019-04-16T12:00:00"/>
    <x v="1"/>
    <x v="1"/>
    <s v="Entreprises agro-alimentaires"/>
    <x v="5"/>
    <x v="0"/>
    <d v="1899-12-30T00:00:00"/>
    <x v="0"/>
    <s v="Non"/>
    <x v="91"/>
  </r>
  <r>
    <x v="8"/>
    <x v="3"/>
    <s v="CLI00021"/>
    <x v="0"/>
    <s v="PLLT"/>
    <s v="09/04/19 08.28.13.0000"/>
    <s v="16/04/19 12.00.00.0000"/>
    <d v="2019-04-09T08:28:13"/>
    <d v="2019-04-16T12:00:00"/>
    <x v="1"/>
    <x v="1"/>
    <s v="Grande surface"/>
    <x v="0"/>
    <x v="0"/>
    <d v="1899-12-30T00:00:00"/>
    <x v="0"/>
    <s v="Non"/>
    <x v="92"/>
  </r>
  <r>
    <x v="87"/>
    <x v="3"/>
    <s v="CLI00043"/>
    <x v="1"/>
    <s v="PLLT"/>
    <s v="09/04/19 08.29.35.0000"/>
    <s v="16/04/19 12.00.00.0000"/>
    <d v="2019-04-09T08:29:35"/>
    <d v="2019-04-16T12:00:00"/>
    <x v="1"/>
    <x v="1"/>
    <s v="Grande surface"/>
    <x v="0"/>
    <x v="0"/>
    <d v="1899-12-30T00:00:00"/>
    <x v="0"/>
    <s v="Non"/>
    <x v="93"/>
  </r>
  <r>
    <x v="88"/>
    <x v="3"/>
    <s v="CLI00021"/>
    <x v="0"/>
    <s v="PLLT"/>
    <s v="09/04/19 08.32.35.0000"/>
    <s v="16/04/19 12.00.00.0000"/>
    <d v="2019-04-09T08:32:35"/>
    <d v="2019-04-16T12:00:00"/>
    <x v="1"/>
    <x v="1"/>
    <s v="Grande surface"/>
    <x v="0"/>
    <x v="0"/>
    <d v="1899-12-30T00:00:00"/>
    <x v="0"/>
    <s v="Non"/>
    <x v="94"/>
  </r>
  <r>
    <x v="89"/>
    <x v="4"/>
    <s v="CLI00043"/>
    <x v="1"/>
    <s v="NTR"/>
    <s v="09/04/19 08.39.15.0000"/>
    <s v="12/04/19 12.00.00.0000"/>
    <d v="2019-04-09T08:39:15"/>
    <d v="2019-04-12T12:00:00"/>
    <x v="3"/>
    <x v="0"/>
    <s v="Grande surface"/>
    <x v="0"/>
    <x v="0"/>
    <d v="1899-12-30T00:00:00"/>
    <x v="0"/>
    <s v="Non"/>
    <x v="95"/>
  </r>
  <r>
    <x v="90"/>
    <x v="12"/>
    <s v="CLI00021"/>
    <x v="0"/>
    <s v="NTR"/>
    <s v="09/04/19 08.41.33.0000"/>
    <s v="12/04/19 12.00.00.0000"/>
    <d v="2019-04-09T08:41:33"/>
    <d v="2019-04-12T12:00:00"/>
    <x v="3"/>
    <x v="0"/>
    <s v="Grande surface"/>
    <x v="0"/>
    <x v="0"/>
    <d v="1899-12-30T00:00:00"/>
    <x v="0"/>
    <s v="Non"/>
    <x v="96"/>
  </r>
  <r>
    <x v="91"/>
    <x v="10"/>
    <s v="CLI00049"/>
    <x v="7"/>
    <s v="PLLT"/>
    <s v="09/04/19 09.02.21.0000"/>
    <s v="16/04/19 12.00.00.0000"/>
    <d v="2019-04-09T09:02:21"/>
    <d v="2019-04-16T12:00:00"/>
    <x v="1"/>
    <x v="1"/>
    <s v="Entreprises agro-alimentaires"/>
    <x v="4"/>
    <x v="0"/>
    <d v="1899-12-30T00:00:00"/>
    <x v="0"/>
    <s v="Non"/>
    <x v="97"/>
  </r>
  <r>
    <x v="92"/>
    <x v="3"/>
    <s v="CLI00043"/>
    <x v="1"/>
    <s v="PLLT"/>
    <s v="09/04/19 09.02.50.0000"/>
    <s v="16/04/19 12.00.00.0000"/>
    <d v="2019-04-09T09:02:50"/>
    <d v="2019-04-16T12:00:00"/>
    <x v="1"/>
    <x v="1"/>
    <s v="Grande surface"/>
    <x v="0"/>
    <x v="0"/>
    <d v="1899-12-30T00:00:00"/>
    <x v="0"/>
    <s v="Non"/>
    <x v="98"/>
  </r>
  <r>
    <x v="93"/>
    <x v="0"/>
    <s v="CLI00021"/>
    <x v="0"/>
    <s v="PEST"/>
    <s v="09/04/19 09.03.36.0000"/>
    <s v="16/04/19 12.00.00.0000"/>
    <d v="2019-04-09T09:03:36"/>
    <d v="2019-04-16T12:00:00"/>
    <x v="2"/>
    <x v="1"/>
    <s v="Grande surface"/>
    <x v="0"/>
    <x v="0"/>
    <d v="1899-12-30T00:00:00"/>
    <x v="0"/>
    <s v="Non"/>
    <x v="99"/>
  </r>
  <r>
    <x v="94"/>
    <x v="5"/>
    <s v="CLI00018"/>
    <x v="5"/>
    <s v="PLLT"/>
    <s v="09/04/19 09.04.36.0000"/>
    <s v="16/04/19 12.00.00.0000"/>
    <d v="2019-04-09T09:04:36"/>
    <d v="2019-04-16T12:00:00"/>
    <x v="1"/>
    <x v="1"/>
    <s v="Coopérative agricole"/>
    <x v="2"/>
    <x v="0"/>
    <d v="1899-12-30T00:00:00"/>
    <x v="0"/>
    <s v="Non"/>
    <x v="100"/>
  </r>
  <r>
    <x v="95"/>
    <x v="0"/>
    <s v="CLI00043"/>
    <x v="1"/>
    <s v="PLLT"/>
    <s v="09/04/19 09.04.38.0000"/>
    <s v="16/04/19 12.00.00.0000"/>
    <d v="2019-04-09T09:04:38"/>
    <d v="2019-04-16T12:00:00"/>
    <x v="1"/>
    <x v="1"/>
    <s v="Grande surface"/>
    <x v="0"/>
    <x v="0"/>
    <d v="1899-12-30T00:00:00"/>
    <x v="0"/>
    <s v="Non"/>
    <x v="101"/>
  </r>
  <r>
    <x v="96"/>
    <x v="8"/>
    <s v="CLI00020"/>
    <x v="6"/>
    <s v="PLLT"/>
    <s v="09/04/19 09.05.22.0000"/>
    <s v="16/04/19 12.00.00.0000"/>
    <d v="2019-04-09T09:05:22"/>
    <d v="2019-04-16T12:00:00"/>
    <x v="1"/>
    <x v="1"/>
    <s v="Coopérative agricole"/>
    <x v="2"/>
    <x v="0"/>
    <d v="1899-12-30T00:00:00"/>
    <x v="0"/>
    <s v="Non"/>
    <x v="102"/>
  </r>
  <r>
    <x v="97"/>
    <x v="4"/>
    <s v="CLI00010"/>
    <x v="2"/>
    <s v="PLLT"/>
    <s v="09/04/19 09.05.59.0000"/>
    <s v="16/04/19 12.00.00.0000"/>
    <d v="2019-04-09T09:05:59"/>
    <d v="2019-04-16T12:00:00"/>
    <x v="1"/>
    <x v="1"/>
    <s v="Centrale d'achats"/>
    <x v="1"/>
    <x v="0"/>
    <d v="1899-12-30T00:00:00"/>
    <x v="0"/>
    <s v="Non"/>
    <x v="103"/>
  </r>
  <r>
    <x v="98"/>
    <x v="11"/>
    <s v="CLI00018"/>
    <x v="5"/>
    <s v="PLLT"/>
    <s v="09/04/19 09.06.17.0000"/>
    <s v="16/04/19 12.00.00.0000"/>
    <d v="2019-04-09T09:06:17"/>
    <d v="2019-04-16T12:00:00"/>
    <x v="1"/>
    <x v="1"/>
    <s v="Coopérative agricole"/>
    <x v="2"/>
    <x v="0"/>
    <d v="1899-12-30T00:00:00"/>
    <x v="0"/>
    <s v="Non"/>
    <x v="104"/>
  </r>
  <r>
    <x v="99"/>
    <x v="3"/>
    <s v="CLI00021"/>
    <x v="0"/>
    <s v="PEST"/>
    <s v="09/04/19 09.06.32.0000"/>
    <s v="16/04/19 12.00.00.0000"/>
    <d v="2019-04-09T09:06:32"/>
    <d v="2019-04-16T12:00:00"/>
    <x v="2"/>
    <x v="1"/>
    <s v="Grande surface"/>
    <x v="0"/>
    <x v="0"/>
    <d v="1899-12-30T00:00:00"/>
    <x v="0"/>
    <s v="Non"/>
    <x v="105"/>
  </r>
  <r>
    <x v="89"/>
    <x v="1"/>
    <s v="CLI00043"/>
    <x v="1"/>
    <s v="PLLT"/>
    <s v="09/04/19 09.06.47.0000"/>
    <s v="16/04/19 12.00.00.0000"/>
    <d v="2019-04-09T09:06:47"/>
    <d v="2019-04-16T12:00:00"/>
    <x v="1"/>
    <x v="1"/>
    <s v="Grande surface"/>
    <x v="0"/>
    <x v="0"/>
    <d v="1899-12-30T00:00:00"/>
    <x v="0"/>
    <s v="Non"/>
    <x v="106"/>
  </r>
  <r>
    <x v="100"/>
    <x v="15"/>
    <s v="CLI00034"/>
    <x v="13"/>
    <s v="PLLT"/>
    <s v="09/04/19 09.06.55.0000"/>
    <s v="16/04/19 12.00.00.0000"/>
    <d v="2019-04-09T09:06:55"/>
    <d v="2019-04-16T12:00:00"/>
    <x v="1"/>
    <x v="1"/>
    <s v="Entreprises agro-alimentaires"/>
    <x v="4"/>
    <x v="0"/>
    <d v="1899-12-30T00:00:00"/>
    <x v="0"/>
    <s v="Non"/>
    <x v="107"/>
  </r>
  <r>
    <x v="85"/>
    <x v="1"/>
    <s v="CLI00020"/>
    <x v="6"/>
    <s v="PLLT"/>
    <s v="09/04/19 09.06.58.0000"/>
    <s v="16/04/19 12.00.00.0000"/>
    <d v="2019-04-09T09:06:58"/>
    <d v="2019-04-16T12:00:00"/>
    <x v="1"/>
    <x v="1"/>
    <s v="Coopérative agricole"/>
    <x v="2"/>
    <x v="0"/>
    <d v="1899-12-30T00:00:00"/>
    <x v="0"/>
    <s v="Non"/>
    <x v="108"/>
  </r>
  <r>
    <x v="101"/>
    <x v="14"/>
    <s v="CLI00087"/>
    <x v="4"/>
    <s v="PLLT"/>
    <s v="09/04/19 09.12.40.0000"/>
    <s v="16/04/19 12.00.00.0000"/>
    <d v="2019-04-09T09:12:40"/>
    <d v="2019-04-16T12:00:00"/>
    <x v="1"/>
    <x v="1"/>
    <s v="Coopérative agricole"/>
    <x v="3"/>
    <x v="0"/>
    <d v="1899-12-30T00:00:00"/>
    <x v="0"/>
    <s v="Oui"/>
    <x v="109"/>
  </r>
  <r>
    <x v="1"/>
    <x v="3"/>
    <s v="CLI00043"/>
    <x v="1"/>
    <s v="PLLT"/>
    <s v="09/04/19 09.13.41.0000"/>
    <s v="16/04/19 12.00.00.0000"/>
    <d v="2019-04-09T09:13:41"/>
    <d v="2019-04-16T12:00:00"/>
    <x v="1"/>
    <x v="1"/>
    <s v="Grande surface"/>
    <x v="0"/>
    <x v="0"/>
    <d v="1899-12-30T00:00:00"/>
    <x v="0"/>
    <s v="Non"/>
    <x v="110"/>
  </r>
  <r>
    <x v="102"/>
    <x v="8"/>
    <s v="CLI00079"/>
    <x v="3"/>
    <s v="PLLT"/>
    <s v="09/04/19 09.15.34.0000"/>
    <s v="16/04/19 12.00.00.0000"/>
    <d v="2019-04-09T09:15:34"/>
    <d v="2019-04-16T12:00:00"/>
    <x v="1"/>
    <x v="1"/>
    <s v="Coopérative agricole"/>
    <x v="2"/>
    <x v="0"/>
    <d v="1899-12-30T00:00:00"/>
    <x v="0"/>
    <s v="Non"/>
    <x v="111"/>
  </r>
  <r>
    <x v="103"/>
    <x v="6"/>
    <s v="CLI00021"/>
    <x v="0"/>
    <s v="PEST"/>
    <s v="09/04/19 09.30.06.0000"/>
    <s v="16/04/19 12.00.00.0000"/>
    <d v="2019-04-09T09:30:06"/>
    <d v="2019-04-16T12:00:00"/>
    <x v="2"/>
    <x v="1"/>
    <s v="Grande surface"/>
    <x v="0"/>
    <x v="0"/>
    <d v="1899-12-30T00:00:00"/>
    <x v="0"/>
    <s v="Non"/>
    <x v="112"/>
  </r>
  <r>
    <x v="53"/>
    <x v="14"/>
    <s v="CLI00021"/>
    <x v="0"/>
    <s v="PLLT"/>
    <s v="09/04/19 09.43.15.0000"/>
    <s v="16/04/19 12.00.00.0000"/>
    <d v="2019-04-09T09:43:15"/>
    <d v="2019-04-16T12:00:00"/>
    <x v="1"/>
    <x v="1"/>
    <s v="Grande surface"/>
    <x v="0"/>
    <x v="0"/>
    <d v="1899-12-30T00:00:00"/>
    <x v="0"/>
    <s v="Oui"/>
    <x v="113"/>
  </r>
  <r>
    <x v="104"/>
    <x v="8"/>
    <s v="CLI00010"/>
    <x v="2"/>
    <s v="PLLT"/>
    <s v="09/04/19 09.43.45.0000"/>
    <s v="16/04/19 12.00.00.0000"/>
    <d v="2019-04-09T09:43:45"/>
    <d v="2019-04-16T12:00:00"/>
    <x v="1"/>
    <x v="1"/>
    <s v="Centrale d'achats"/>
    <x v="1"/>
    <x v="0"/>
    <d v="1899-12-30T00:00:00"/>
    <x v="0"/>
    <s v="Non"/>
    <x v="114"/>
  </r>
  <r>
    <x v="105"/>
    <x v="8"/>
    <s v="CLI00043"/>
    <x v="1"/>
    <s v="PLLT"/>
    <s v="09/04/19 09.48.19.0000"/>
    <s v="16/04/19 12.00.00.0000"/>
    <d v="2019-04-09T09:48:19"/>
    <d v="2019-04-16T12:00:00"/>
    <x v="1"/>
    <x v="1"/>
    <s v="Grande surface"/>
    <x v="0"/>
    <x v="0"/>
    <d v="1899-12-30T00:00:00"/>
    <x v="0"/>
    <s v="Non"/>
    <x v="115"/>
  </r>
  <r>
    <x v="106"/>
    <x v="16"/>
    <s v="CLI00021"/>
    <x v="0"/>
    <s v="MTG"/>
    <s v="09/04/19 10.01.20.0000"/>
    <s v="15/04/19 12.00.00.0000"/>
    <d v="2019-04-09T10:01:20"/>
    <d v="2019-04-15T12:00:00"/>
    <x v="4"/>
    <x v="0"/>
    <s v="Grande surface"/>
    <x v="0"/>
    <x v="0"/>
    <d v="1899-12-30T00:00:00"/>
    <x v="0"/>
    <s v="Non"/>
    <x v="116"/>
  </r>
  <r>
    <x v="107"/>
    <x v="16"/>
    <s v="CLI00021"/>
    <x v="0"/>
    <s v="NTR"/>
    <s v="09/04/19 10.07.16.0000"/>
    <s v="12/04/19 12.00.00.0000"/>
    <d v="2019-04-09T10:07:16"/>
    <d v="2019-04-12T12:00:00"/>
    <x v="3"/>
    <x v="0"/>
    <s v="Grande surface"/>
    <x v="0"/>
    <x v="0"/>
    <d v="1899-12-30T00:00:00"/>
    <x v="0"/>
    <s v="Non"/>
    <x v="117"/>
  </r>
  <r>
    <x v="108"/>
    <x v="3"/>
    <s v="CLI00079"/>
    <x v="3"/>
    <s v="PLLT"/>
    <s v="09/04/19 10.13.28.0000"/>
    <s v="16/04/19 12.00.00.0000"/>
    <d v="2019-04-09T10:13:28"/>
    <d v="2019-04-16T12:00:00"/>
    <x v="1"/>
    <x v="1"/>
    <s v="Coopérative agricole"/>
    <x v="2"/>
    <x v="0"/>
    <d v="1899-12-30T00:00:00"/>
    <x v="0"/>
    <s v="Non"/>
    <x v="118"/>
  </r>
  <r>
    <x v="109"/>
    <x v="9"/>
    <s v="CLI00021"/>
    <x v="0"/>
    <s v="PLLT"/>
    <s v="09/04/19 10.17.35.0000"/>
    <s v="16/04/19 12.00.00.0000"/>
    <d v="2019-04-09T10:17:35"/>
    <d v="2019-04-16T12:00:00"/>
    <x v="1"/>
    <x v="1"/>
    <s v="Grande surface"/>
    <x v="0"/>
    <x v="0"/>
    <d v="1899-12-30T00:00:00"/>
    <x v="0"/>
    <s v="Non"/>
    <x v="119"/>
  </r>
  <r>
    <x v="110"/>
    <x v="3"/>
    <s v="CLI00010"/>
    <x v="2"/>
    <s v="PEST"/>
    <s v="09/04/19 10.18.28.0000"/>
    <s v="16/04/19 12.00.00.0000"/>
    <d v="2019-04-09T10:18:28"/>
    <d v="2019-04-16T12:00:00"/>
    <x v="2"/>
    <x v="1"/>
    <s v="Centrale d'achats"/>
    <x v="1"/>
    <x v="0"/>
    <d v="1899-12-30T00:00:00"/>
    <x v="0"/>
    <s v="Non"/>
    <x v="120"/>
  </r>
  <r>
    <x v="111"/>
    <x v="17"/>
    <s v="CLI00007"/>
    <x v="14"/>
    <s v="PLLT"/>
    <s v="09/04/19 10.23.27.0000"/>
    <s v="16/04/19 12.00.00.0000"/>
    <d v="2019-04-09T10:23:27"/>
    <d v="2019-04-16T12:00:00"/>
    <x v="1"/>
    <x v="1"/>
    <s v="Coopérative agricole"/>
    <x v="3"/>
    <x v="0"/>
    <d v="1899-12-30T00:00:00"/>
    <x v="0"/>
    <s v="Oui"/>
    <x v="121"/>
  </r>
  <r>
    <x v="42"/>
    <x v="6"/>
    <s v="CLI00010"/>
    <x v="2"/>
    <s v="NTR"/>
    <s v="09/04/19 10.30.25.0000"/>
    <s v="12/04/19 12.00.00.0000"/>
    <d v="2019-04-09T10:30:25"/>
    <d v="2019-04-12T12:00:00"/>
    <x v="3"/>
    <x v="0"/>
    <s v="Centrale d'achats"/>
    <x v="1"/>
    <x v="0"/>
    <d v="1899-12-30T00:00:00"/>
    <x v="0"/>
    <s v="Non"/>
    <x v="122"/>
  </r>
  <r>
    <x v="112"/>
    <x v="8"/>
    <s v="CLI00020"/>
    <x v="6"/>
    <s v="NTR"/>
    <s v="09/04/19 10.31.51.0000"/>
    <s v="12/04/19 12.00.00.0000"/>
    <d v="2019-04-09T10:31:51"/>
    <d v="2019-04-12T12:00:00"/>
    <x v="3"/>
    <x v="0"/>
    <s v="Coopérative agricole"/>
    <x v="2"/>
    <x v="0"/>
    <d v="1899-12-30T00:00:00"/>
    <x v="0"/>
    <s v="Non"/>
    <x v="123"/>
  </r>
  <r>
    <x v="113"/>
    <x v="10"/>
    <s v="CLI00018"/>
    <x v="5"/>
    <s v="PLLT"/>
    <s v="09/04/19 10.47.51.0000"/>
    <s v="16/04/19 12.00.00.0000"/>
    <d v="2019-04-09T10:47:51"/>
    <d v="2019-04-16T12:00:00"/>
    <x v="1"/>
    <x v="1"/>
    <s v="Coopérative agricole"/>
    <x v="2"/>
    <x v="0"/>
    <d v="1899-12-30T00:00:00"/>
    <x v="0"/>
    <s v="Non"/>
    <x v="124"/>
  </r>
  <r>
    <x v="90"/>
    <x v="14"/>
    <s v="CLI00021"/>
    <x v="0"/>
    <s v="PEST"/>
    <s v="09/04/19 10.49.05.0000"/>
    <s v="16/04/19 12.00.00.0000"/>
    <d v="2019-04-09T10:49:05"/>
    <d v="2019-04-16T12:00:00"/>
    <x v="2"/>
    <x v="1"/>
    <s v="Grande surface"/>
    <x v="0"/>
    <x v="0"/>
    <d v="1899-12-30T00:00:00"/>
    <x v="0"/>
    <s v="Oui"/>
    <x v="125"/>
  </r>
  <r>
    <x v="114"/>
    <x v="8"/>
    <s v="CLI00083"/>
    <x v="11"/>
    <s v="PLLT"/>
    <s v="09/04/19 11.11.33.0000"/>
    <s v="16/04/19 12.00.00.0000"/>
    <d v="2019-04-09T11:11:33"/>
    <d v="2019-04-16T12:00:00"/>
    <x v="1"/>
    <x v="1"/>
    <s v="Coopérative agricole"/>
    <x v="2"/>
    <x v="0"/>
    <d v="1899-12-30T00:00:00"/>
    <x v="0"/>
    <s v="Non"/>
    <x v="126"/>
  </r>
  <r>
    <x v="115"/>
    <x v="6"/>
    <s v="CLI00079"/>
    <x v="3"/>
    <s v="OGM"/>
    <s v="09/04/19 11.27.46.0000"/>
    <s v="18/04/19 12.00.00.0000"/>
    <d v="2019-04-09T11:27:46"/>
    <d v="2019-04-18T12:00:00"/>
    <x v="0"/>
    <x v="0"/>
    <s v="Coopérative agricole"/>
    <x v="2"/>
    <x v="1"/>
    <d v="1899-12-31T17:46:12"/>
    <x v="2"/>
    <s v="Non"/>
    <x v="127"/>
  </r>
  <r>
    <x v="116"/>
    <x v="14"/>
    <s v="CLI00021"/>
    <x v="0"/>
    <s v="NTR"/>
    <s v="09/04/19 11.33.36.0000"/>
    <s v="12/04/19 12.00.00.0000"/>
    <d v="2019-04-09T11:33:36"/>
    <d v="2019-04-12T12:00:00"/>
    <x v="3"/>
    <x v="0"/>
    <s v="Grande surface"/>
    <x v="0"/>
    <x v="0"/>
    <d v="1899-12-30T00:00:00"/>
    <x v="0"/>
    <s v="Oui"/>
    <x v="128"/>
  </r>
  <r>
    <x v="117"/>
    <x v="6"/>
    <s v="CLI00021"/>
    <x v="0"/>
    <s v="PLLT"/>
    <s v="09/04/19 11.53.53.0000"/>
    <s v="16/04/19 12.00.00.0000"/>
    <d v="2019-04-09T11:53:53"/>
    <d v="2019-04-16T12:00:00"/>
    <x v="1"/>
    <x v="1"/>
    <s v="Grande surface"/>
    <x v="0"/>
    <x v="0"/>
    <d v="1899-12-30T00:00:00"/>
    <x v="0"/>
    <s v="Non"/>
    <x v="129"/>
  </r>
  <r>
    <x v="118"/>
    <x v="18"/>
    <s v="CLI00049"/>
    <x v="7"/>
    <s v="PLLT"/>
    <s v="09/04/19 12.01.06.0000"/>
    <s v="17/04/19 12.00.00.0000"/>
    <d v="2019-04-09T12:01:06"/>
    <d v="2019-04-17T12:00:00"/>
    <x v="1"/>
    <x v="1"/>
    <s v="Entreprises agro-alimentaires"/>
    <x v="4"/>
    <x v="1"/>
    <d v="1899-12-30T17:46:12"/>
    <x v="1"/>
    <s v="Non"/>
    <x v="130"/>
  </r>
  <r>
    <x v="119"/>
    <x v="14"/>
    <s v="CLI00021"/>
    <x v="0"/>
    <s v="PEST"/>
    <s v="09/04/19 12.35.56.0000"/>
    <s v="17/04/19 12.00.00.0000"/>
    <d v="2019-04-09T12:35:56"/>
    <d v="2019-04-17T12:00:00"/>
    <x v="2"/>
    <x v="1"/>
    <s v="Grande surface"/>
    <x v="0"/>
    <x v="1"/>
    <d v="1899-12-30T17:46:12"/>
    <x v="1"/>
    <s v="Non"/>
    <x v="131"/>
  </r>
  <r>
    <x v="120"/>
    <x v="4"/>
    <s v="CLI00083"/>
    <x v="11"/>
    <s v="PLLT"/>
    <s v="09/04/19 12.36.34.0000"/>
    <s v="17/04/19 12.00.00.0000"/>
    <d v="2019-04-09T12:36:34"/>
    <d v="2019-04-17T12:00:00"/>
    <x v="1"/>
    <x v="1"/>
    <s v="Coopérative agricole"/>
    <x v="2"/>
    <x v="1"/>
    <d v="1899-12-30T17:46:12"/>
    <x v="1"/>
    <s v="Non"/>
    <x v="132"/>
  </r>
  <r>
    <x v="121"/>
    <x v="0"/>
    <s v="CLI00043"/>
    <x v="1"/>
    <s v="PEST"/>
    <s v="09/04/19 12.38.25.0000"/>
    <s v="17/04/19 12.00.00.0000"/>
    <d v="2019-04-09T12:38:25"/>
    <d v="2019-04-17T12:00:00"/>
    <x v="2"/>
    <x v="1"/>
    <s v="Grande surface"/>
    <x v="0"/>
    <x v="1"/>
    <d v="1899-12-30T17:46:12"/>
    <x v="1"/>
    <s v="Non"/>
    <x v="133"/>
  </r>
  <r>
    <x v="122"/>
    <x v="14"/>
    <s v="CLI00021"/>
    <x v="0"/>
    <s v="PLLT"/>
    <s v="09/04/19 12.43.23.0000"/>
    <s v="17/04/19 12.00.00.0000"/>
    <d v="2019-04-09T12:43:23"/>
    <d v="2019-04-17T12:00:00"/>
    <x v="1"/>
    <x v="1"/>
    <s v="Grande surface"/>
    <x v="0"/>
    <x v="1"/>
    <d v="1899-12-30T17:46:12"/>
    <x v="1"/>
    <s v="Non"/>
    <x v="134"/>
  </r>
  <r>
    <x v="123"/>
    <x v="6"/>
    <s v="CLI00043"/>
    <x v="1"/>
    <s v="PLLT"/>
    <s v="09/04/19 12.57.21.0000"/>
    <s v="17/04/19 12.00.00.0000"/>
    <d v="2019-04-09T12:57:21"/>
    <d v="2019-04-17T12:00:00"/>
    <x v="1"/>
    <x v="1"/>
    <s v="Grande surface"/>
    <x v="0"/>
    <x v="1"/>
    <d v="1899-12-30T17:46:12"/>
    <x v="1"/>
    <s v="Non"/>
    <x v="135"/>
  </r>
  <r>
    <x v="124"/>
    <x v="8"/>
    <s v="CLI00079"/>
    <x v="3"/>
    <s v="PEST"/>
    <s v="09/04/19 13.24.30.0000"/>
    <s v="17/04/19 12.00.00.0000"/>
    <d v="2019-04-09T13:24:30"/>
    <d v="2019-04-17T12:00:00"/>
    <x v="2"/>
    <x v="1"/>
    <s v="Coopérative agricole"/>
    <x v="2"/>
    <x v="1"/>
    <d v="1899-12-30T17:46:12"/>
    <x v="1"/>
    <s v="Non"/>
    <x v="136"/>
  </r>
  <r>
    <x v="125"/>
    <x v="8"/>
    <s v="CLI00010"/>
    <x v="2"/>
    <s v="NTR"/>
    <s v="09/04/19 15.02.35.0000"/>
    <s v="13/04/19 12.00.00.0000"/>
    <d v="2019-04-09T15:02:35"/>
    <d v="2019-04-13T12:00:00"/>
    <x v="3"/>
    <x v="0"/>
    <s v="Centrale d'achats"/>
    <x v="1"/>
    <x v="0"/>
    <d v="1899-12-30T00:00:00"/>
    <x v="0"/>
    <s v="Non"/>
    <x v="137"/>
  </r>
  <r>
    <x v="126"/>
    <x v="8"/>
    <s v="CLI00021"/>
    <x v="0"/>
    <s v="PLLT"/>
    <s v="09/04/19 15.09.54.0000"/>
    <s v="17/04/19 12.00.00.0000"/>
    <d v="2019-04-09T15:09:54"/>
    <d v="2019-04-17T12:00:00"/>
    <x v="1"/>
    <x v="1"/>
    <s v="Grande surface"/>
    <x v="0"/>
    <x v="1"/>
    <d v="1899-12-30T17:46:12"/>
    <x v="1"/>
    <s v="Non"/>
    <x v="138"/>
  </r>
  <r>
    <x v="127"/>
    <x v="4"/>
    <s v="CLI00021"/>
    <x v="0"/>
    <s v="OGM"/>
    <s v="09/04/19 15.23.12.0000"/>
    <s v="19/04/19 12.00.00.0000"/>
    <d v="2019-04-09T15:23:12"/>
    <d v="2019-04-19T12:00:00"/>
    <x v="0"/>
    <x v="0"/>
    <s v="Grande surface"/>
    <x v="0"/>
    <x v="1"/>
    <d v="1900-01-01T17:46:12"/>
    <x v="3"/>
    <s v="Non"/>
    <x v="139"/>
  </r>
  <r>
    <x v="39"/>
    <x v="8"/>
    <s v="CLI00021"/>
    <x v="0"/>
    <s v="OGM"/>
    <s v="09/04/19 16.36.51.0000"/>
    <s v="19/04/19 12.00.00.0000"/>
    <d v="2019-04-09T16:36:51"/>
    <d v="2019-04-19T12:00:00"/>
    <x v="0"/>
    <x v="0"/>
    <s v="Grande surface"/>
    <x v="0"/>
    <x v="1"/>
    <d v="1900-01-01T17:46:12"/>
    <x v="3"/>
    <s v="Non"/>
    <x v="140"/>
  </r>
  <r>
    <x v="128"/>
    <x v="6"/>
    <s v="CLI00079"/>
    <x v="3"/>
    <s v="OGM"/>
    <s v="09/04/19 16.42.44.0000"/>
    <s v="19/04/19 12.00.00.0000"/>
    <d v="2019-04-09T16:42:44"/>
    <d v="2019-04-19T12:00:00"/>
    <x v="0"/>
    <x v="0"/>
    <s v="Coopérative agricole"/>
    <x v="2"/>
    <x v="1"/>
    <d v="1900-01-01T17:46:12"/>
    <x v="3"/>
    <s v="Non"/>
    <x v="141"/>
  </r>
  <r>
    <x v="129"/>
    <x v="11"/>
    <s v="CLI00049"/>
    <x v="7"/>
    <s v="PLLT"/>
    <s v="09/04/19 17.34.31.0000"/>
    <s v="17/04/19 12.00.00.0000"/>
    <d v="2019-04-09T17:34:31"/>
    <d v="2019-04-17T12:00:00"/>
    <x v="1"/>
    <x v="1"/>
    <s v="Entreprises agro-alimentaires"/>
    <x v="4"/>
    <x v="1"/>
    <d v="1899-12-30T17:46:12"/>
    <x v="1"/>
    <s v="Non"/>
    <x v="142"/>
  </r>
  <r>
    <x v="130"/>
    <x v="11"/>
    <s v="CLI00009"/>
    <x v="8"/>
    <s v="PLLT"/>
    <s v="09/04/19 17.56.45.0000"/>
    <s v="17/04/19 12.00.00.0000"/>
    <d v="2019-04-09T17:56:45"/>
    <d v="2019-04-17T12:00:00"/>
    <x v="1"/>
    <x v="1"/>
    <s v="Entreprises agro-alimentaires"/>
    <x v="4"/>
    <x v="1"/>
    <d v="1899-12-30T17:46:12"/>
    <x v="1"/>
    <s v="Non"/>
    <x v="143"/>
  </r>
  <r>
    <x v="129"/>
    <x v="5"/>
    <s v="CLI00049"/>
    <x v="7"/>
    <s v="PLLT"/>
    <s v="09/04/19 18.22.10.0000"/>
    <s v="17/04/19 12.00.00.0000"/>
    <d v="2019-04-09T18:22:10"/>
    <d v="2019-04-17T12:00:00"/>
    <x v="1"/>
    <x v="1"/>
    <s v="Entreprises agro-alimentaires"/>
    <x v="4"/>
    <x v="1"/>
    <d v="1899-12-30T17:46:12"/>
    <x v="1"/>
    <s v="Non"/>
    <x v="144"/>
  </r>
  <r>
    <x v="131"/>
    <x v="6"/>
    <s v="CLI00083"/>
    <x v="11"/>
    <s v="PLLT"/>
    <s v="09/04/19 18.23.03.0000"/>
    <s v="17/04/19 12.00.00.0000"/>
    <d v="2019-04-09T18:23:03"/>
    <d v="2019-04-17T12:00:00"/>
    <x v="1"/>
    <x v="1"/>
    <s v="Coopérative agricole"/>
    <x v="2"/>
    <x v="1"/>
    <d v="1899-12-30T17:46:12"/>
    <x v="1"/>
    <s v="Non"/>
    <x v="145"/>
  </r>
  <r>
    <x v="59"/>
    <x v="7"/>
    <s v="CLI00087"/>
    <x v="4"/>
    <s v="PLLT"/>
    <s v="09/04/19 18.38.10.0000"/>
    <s v="17/04/19 12.00.00.0000"/>
    <d v="2019-04-09T18:38:10"/>
    <d v="2019-04-17T12:00:00"/>
    <x v="1"/>
    <x v="1"/>
    <s v="Coopérative agricole"/>
    <x v="3"/>
    <x v="1"/>
    <d v="1899-12-30T17:46:12"/>
    <x v="1"/>
    <s v="Non"/>
    <x v="146"/>
  </r>
  <r>
    <x v="132"/>
    <x v="17"/>
    <s v="CLI00091"/>
    <x v="10"/>
    <s v="PLLT"/>
    <s v="09/04/19 19.02.40.0000"/>
    <s v="17/04/19 12.00.00.0000"/>
    <d v="2019-04-09T19:02:40"/>
    <d v="2019-04-17T12:00:00"/>
    <x v="1"/>
    <x v="1"/>
    <s v="Entreprises agro-alimentaires"/>
    <x v="5"/>
    <x v="1"/>
    <d v="1899-12-30T17:46:12"/>
    <x v="1"/>
    <s v="Non"/>
    <x v="147"/>
  </r>
  <r>
    <x v="133"/>
    <x v="6"/>
    <s v="CLI00010"/>
    <x v="2"/>
    <s v="PLLT"/>
    <s v="09/04/19 19.16.27.0000"/>
    <s v="17/04/19 12.00.00.0000"/>
    <d v="2019-04-09T19:16:27"/>
    <d v="2019-04-17T12:00:00"/>
    <x v="1"/>
    <x v="1"/>
    <s v="Centrale d'achats"/>
    <x v="1"/>
    <x v="1"/>
    <d v="1899-12-30T17:46:12"/>
    <x v="1"/>
    <s v="Non"/>
    <x v="148"/>
  </r>
  <r>
    <x v="134"/>
    <x v="6"/>
    <s v="CLI00020"/>
    <x v="6"/>
    <s v="PLLT"/>
    <s v="09/04/19 19.25.40.0000"/>
    <s v="17/04/19 12.00.00.0000"/>
    <d v="2019-04-09T19:25:40"/>
    <d v="2019-04-17T12:00:00"/>
    <x v="1"/>
    <x v="1"/>
    <s v="Coopérative agricole"/>
    <x v="2"/>
    <x v="1"/>
    <d v="1899-12-30T17:46:12"/>
    <x v="1"/>
    <s v="Non"/>
    <x v="149"/>
  </r>
  <r>
    <x v="89"/>
    <x v="8"/>
    <s v="CLI00043"/>
    <x v="1"/>
    <s v="OGM"/>
    <s v="09/04/19 19.59.21.0000"/>
    <s v="19/04/19 12.00.00.0000"/>
    <d v="2019-04-09T19:59:21"/>
    <d v="2019-04-19T12:00:00"/>
    <x v="0"/>
    <x v="0"/>
    <s v="Grande surface"/>
    <x v="0"/>
    <x v="1"/>
    <d v="1900-01-01T17:46:12"/>
    <x v="3"/>
    <s v="Non"/>
    <x v="150"/>
  </r>
  <r>
    <x v="135"/>
    <x v="4"/>
    <s v="CLI00010"/>
    <x v="2"/>
    <s v="PEST"/>
    <s v="10/04/19 06.43.15.0000"/>
    <s v="17/04/19 12.00.00.0000"/>
    <d v="2019-04-10T06:43:15"/>
    <d v="2019-04-17T12:00:00"/>
    <x v="2"/>
    <x v="1"/>
    <s v="Centrale d'achats"/>
    <x v="1"/>
    <x v="1"/>
    <d v="1899-12-30T17:46:12"/>
    <x v="1"/>
    <s v="Non"/>
    <x v="151"/>
  </r>
  <r>
    <x v="136"/>
    <x v="3"/>
    <s v="CLI00083"/>
    <x v="11"/>
    <s v="PEST"/>
    <s v="10/04/19 06.43.18.0000"/>
    <s v="17/04/19 12.00.00.0000"/>
    <d v="2019-04-10T06:43:18"/>
    <d v="2019-04-17T12:00:00"/>
    <x v="2"/>
    <x v="1"/>
    <s v="Coopérative agricole"/>
    <x v="2"/>
    <x v="1"/>
    <d v="1899-12-30T17:46:12"/>
    <x v="1"/>
    <s v="Non"/>
    <x v="152"/>
  </r>
  <r>
    <x v="137"/>
    <x v="12"/>
    <s v="CLI00021"/>
    <x v="0"/>
    <s v="PEST"/>
    <s v="10/04/19 06.56.09.0000"/>
    <s v="17/04/19 12.00.00.0000"/>
    <d v="2019-04-10T06:56:09"/>
    <d v="2019-04-17T12:00:00"/>
    <x v="2"/>
    <x v="1"/>
    <s v="Grande surface"/>
    <x v="0"/>
    <x v="1"/>
    <d v="1899-12-30T17:46:12"/>
    <x v="1"/>
    <s v="Non"/>
    <x v="153"/>
  </r>
  <r>
    <x v="138"/>
    <x v="4"/>
    <s v="CLI00043"/>
    <x v="1"/>
    <s v="PEST"/>
    <s v="10/04/19 06.57.21.0000"/>
    <s v="17/04/19 12.00.00.0000"/>
    <d v="2019-04-10T06:57:21"/>
    <d v="2019-04-17T12:00:00"/>
    <x v="2"/>
    <x v="1"/>
    <s v="Grande surface"/>
    <x v="0"/>
    <x v="1"/>
    <d v="1899-12-30T17:46:12"/>
    <x v="1"/>
    <s v="Non"/>
    <x v="154"/>
  </r>
  <r>
    <x v="139"/>
    <x v="2"/>
    <s v="CLI00021"/>
    <x v="0"/>
    <s v="PLLT"/>
    <s v="10/04/19 06.59.43.0000"/>
    <s v="17/04/19 12.00.00.0000"/>
    <d v="2019-04-10T06:59:43"/>
    <d v="2019-04-17T12:00:00"/>
    <x v="1"/>
    <x v="1"/>
    <s v="Grande surface"/>
    <x v="0"/>
    <x v="1"/>
    <d v="1899-12-30T17:46:12"/>
    <x v="1"/>
    <s v="Non"/>
    <x v="155"/>
  </r>
  <r>
    <x v="140"/>
    <x v="11"/>
    <s v="CLI00018"/>
    <x v="5"/>
    <s v="PLLT"/>
    <s v="10/04/19 07.03.53.0000"/>
    <s v="17/04/19 12.00.00.0000"/>
    <d v="2019-04-10T07:03:53"/>
    <d v="2019-04-17T12:00:00"/>
    <x v="1"/>
    <x v="1"/>
    <s v="Coopérative agricole"/>
    <x v="2"/>
    <x v="1"/>
    <d v="1899-12-30T17:46:12"/>
    <x v="1"/>
    <s v="Non"/>
    <x v="156"/>
  </r>
  <r>
    <x v="141"/>
    <x v="13"/>
    <s v="CLI00049"/>
    <x v="7"/>
    <s v="PEST"/>
    <s v="10/04/19 07.11.13.0000"/>
    <s v="17/04/19 12.00.00.0000"/>
    <d v="2019-04-10T07:11:13"/>
    <d v="2019-04-17T12:00:00"/>
    <x v="2"/>
    <x v="1"/>
    <s v="Entreprises agro-alimentaires"/>
    <x v="4"/>
    <x v="1"/>
    <d v="1899-12-30T17:46:12"/>
    <x v="1"/>
    <s v="Non"/>
    <x v="157"/>
  </r>
  <r>
    <x v="16"/>
    <x v="4"/>
    <s v="CLI00010"/>
    <x v="2"/>
    <s v="PEST"/>
    <s v="10/04/19 07.13.29.0000"/>
    <s v="17/04/19 12.00.00.0000"/>
    <d v="2019-04-10T07:13:29"/>
    <d v="2019-04-17T12:00:00"/>
    <x v="2"/>
    <x v="1"/>
    <s v="Centrale d'achats"/>
    <x v="1"/>
    <x v="1"/>
    <d v="1899-12-30T17:46:12"/>
    <x v="1"/>
    <s v="Non"/>
    <x v="158"/>
  </r>
  <r>
    <x v="142"/>
    <x v="10"/>
    <s v="CLI00049"/>
    <x v="7"/>
    <s v="NTR"/>
    <s v="10/04/19 07.15.15.0000"/>
    <s v="15/04/19 12.00.00.0000"/>
    <d v="2019-04-10T07:15:15"/>
    <d v="2019-04-15T12:00:00"/>
    <x v="3"/>
    <x v="0"/>
    <s v="Entreprises agro-alimentaires"/>
    <x v="4"/>
    <x v="0"/>
    <d v="1899-12-30T00:00:00"/>
    <x v="0"/>
    <s v="Non"/>
    <x v="159"/>
  </r>
  <r>
    <x v="143"/>
    <x v="6"/>
    <s v="CLI00021"/>
    <x v="0"/>
    <s v="PLLT"/>
    <s v="10/04/19 07.19.06.0000"/>
    <s v="17/04/19 12.00.00.0000"/>
    <d v="2019-04-10T07:19:06"/>
    <d v="2019-04-17T12:00:00"/>
    <x v="1"/>
    <x v="1"/>
    <s v="Grande surface"/>
    <x v="0"/>
    <x v="1"/>
    <d v="1899-12-30T17:46:12"/>
    <x v="1"/>
    <s v="Non"/>
    <x v="160"/>
  </r>
  <r>
    <x v="144"/>
    <x v="6"/>
    <s v="CLI00010"/>
    <x v="2"/>
    <s v="NTR"/>
    <s v="10/04/19 07.20.28.0000"/>
    <s v="15/04/19 12.00.00.0000"/>
    <d v="2019-04-10T07:20:28"/>
    <d v="2019-04-15T12:00:00"/>
    <x v="3"/>
    <x v="0"/>
    <s v="Centrale d'achats"/>
    <x v="1"/>
    <x v="0"/>
    <d v="1899-12-30T00:00:00"/>
    <x v="0"/>
    <s v="Non"/>
    <x v="161"/>
  </r>
  <r>
    <x v="34"/>
    <x v="3"/>
    <s v="CLI00043"/>
    <x v="1"/>
    <s v="PEST"/>
    <s v="10/04/19 07.21.00.0000"/>
    <s v="17/04/19 12.00.00.0000"/>
    <d v="2019-04-10T07:21:00"/>
    <d v="2019-04-17T12:00:00"/>
    <x v="2"/>
    <x v="1"/>
    <s v="Grande surface"/>
    <x v="0"/>
    <x v="1"/>
    <d v="1899-12-30T17:46:12"/>
    <x v="1"/>
    <s v="Non"/>
    <x v="162"/>
  </r>
  <r>
    <x v="145"/>
    <x v="11"/>
    <s v="CLI00018"/>
    <x v="5"/>
    <s v="PLLT"/>
    <s v="10/04/19 07.32.12.0000"/>
    <s v="17/04/19 12.00.00.0000"/>
    <d v="2019-04-10T07:32:12"/>
    <d v="2019-04-17T12:00:00"/>
    <x v="1"/>
    <x v="1"/>
    <s v="Coopérative agricole"/>
    <x v="2"/>
    <x v="1"/>
    <d v="1899-12-30T17:46:12"/>
    <x v="1"/>
    <s v="Non"/>
    <x v="163"/>
  </r>
  <r>
    <x v="146"/>
    <x v="3"/>
    <s v="CLI00043"/>
    <x v="1"/>
    <s v="PLLT"/>
    <s v="10/04/19 07.35.59.0000"/>
    <s v="17/04/19 12.00.00.0000"/>
    <d v="2019-04-10T07:35:59"/>
    <d v="2019-04-17T12:00:00"/>
    <x v="1"/>
    <x v="1"/>
    <s v="Grande surface"/>
    <x v="0"/>
    <x v="1"/>
    <d v="1899-12-30T17:46:12"/>
    <x v="1"/>
    <s v="Non"/>
    <x v="164"/>
  </r>
  <r>
    <x v="147"/>
    <x v="8"/>
    <s v="CLI00021"/>
    <x v="0"/>
    <s v="PLLT"/>
    <s v="10/04/19 07.36.07.0000"/>
    <s v="17/04/19 12.00.00.0000"/>
    <d v="2019-04-10T07:36:07"/>
    <d v="2019-04-17T12:00:00"/>
    <x v="1"/>
    <x v="1"/>
    <s v="Grande surface"/>
    <x v="0"/>
    <x v="1"/>
    <d v="1899-12-30T17:46:12"/>
    <x v="1"/>
    <s v="Non"/>
    <x v="165"/>
  </r>
  <r>
    <x v="148"/>
    <x v="3"/>
    <s v="CLI00043"/>
    <x v="1"/>
    <s v="PEST"/>
    <s v="10/04/19 07.42.26.0000"/>
    <s v="17/04/19 12.00.00.0000"/>
    <d v="2019-04-10T07:42:26"/>
    <d v="2019-04-17T12:00:00"/>
    <x v="2"/>
    <x v="1"/>
    <s v="Grande surface"/>
    <x v="0"/>
    <x v="1"/>
    <d v="1899-12-30T17:46:12"/>
    <x v="1"/>
    <s v="Non"/>
    <x v="166"/>
  </r>
  <r>
    <x v="149"/>
    <x v="10"/>
    <s v="CLI00091"/>
    <x v="10"/>
    <s v="MTX"/>
    <s v="10/04/19 07.49.55.0000"/>
    <s v="11/04/19 12.00.00.0000"/>
    <d v="2019-04-10T07:49:55"/>
    <d v="2019-04-11T12:00:00"/>
    <x v="5"/>
    <x v="2"/>
    <s v="Entreprises agro-alimentaires"/>
    <x v="5"/>
    <x v="0"/>
    <d v="1899-12-30T00:00:00"/>
    <x v="0"/>
    <s v="Non"/>
    <x v="167"/>
  </r>
  <r>
    <x v="150"/>
    <x v="0"/>
    <s v="CLI00010"/>
    <x v="2"/>
    <s v="NTR"/>
    <s v="10/04/19 07.50.24.0000"/>
    <s v="15/04/19 12.00.00.0000"/>
    <d v="2019-04-10T07:50:24"/>
    <d v="2019-04-15T12:00:00"/>
    <x v="3"/>
    <x v="0"/>
    <s v="Centrale d'achats"/>
    <x v="1"/>
    <x v="0"/>
    <d v="1899-12-30T00:00:00"/>
    <x v="0"/>
    <s v="Non"/>
    <x v="168"/>
  </r>
  <r>
    <x v="151"/>
    <x v="3"/>
    <s v="CLI00079"/>
    <x v="3"/>
    <s v="NTR"/>
    <s v="10/04/19 07.56.38.0000"/>
    <s v="15/04/19 12.00.00.0000"/>
    <d v="2019-04-10T07:56:38"/>
    <d v="2019-04-15T12:00:00"/>
    <x v="3"/>
    <x v="0"/>
    <s v="Coopérative agricole"/>
    <x v="2"/>
    <x v="0"/>
    <d v="1899-12-30T00:00:00"/>
    <x v="0"/>
    <s v="Non"/>
    <x v="169"/>
  </r>
  <r>
    <x v="103"/>
    <x v="4"/>
    <s v="CLI00021"/>
    <x v="0"/>
    <s v="OGM"/>
    <s v="10/04/19 07.58.40.0000"/>
    <s v="19/04/19 12.00.00.0000"/>
    <d v="2019-04-10T07:58:40"/>
    <d v="2019-04-19T12:00:00"/>
    <x v="0"/>
    <x v="0"/>
    <s v="Grande surface"/>
    <x v="0"/>
    <x v="1"/>
    <d v="1900-01-01T17:46:12"/>
    <x v="3"/>
    <s v="Non"/>
    <x v="170"/>
  </r>
  <r>
    <x v="59"/>
    <x v="7"/>
    <s v="CLI00087"/>
    <x v="4"/>
    <s v="OGM"/>
    <s v="10/04/19 07.58.50.0000"/>
    <s v="19/04/19 12.00.00.0000"/>
    <d v="2019-04-10T07:58:50"/>
    <d v="2019-04-19T12:00:00"/>
    <x v="0"/>
    <x v="0"/>
    <s v="Coopérative agricole"/>
    <x v="3"/>
    <x v="1"/>
    <d v="1900-01-01T17:46:12"/>
    <x v="3"/>
    <s v="Non"/>
    <x v="171"/>
  </r>
  <r>
    <x v="152"/>
    <x v="6"/>
    <s v="CLI00043"/>
    <x v="1"/>
    <s v="OGM"/>
    <s v="10/04/19 08.00.22.0000"/>
    <s v="19/04/19 12.00.00.0000"/>
    <d v="2019-04-10T08:00:22"/>
    <d v="2019-04-19T12:00:00"/>
    <x v="0"/>
    <x v="0"/>
    <s v="Grande surface"/>
    <x v="0"/>
    <x v="1"/>
    <d v="1900-01-01T17:46:12"/>
    <x v="3"/>
    <s v="Non"/>
    <x v="172"/>
  </r>
  <r>
    <x v="153"/>
    <x v="12"/>
    <s v="CLI00087"/>
    <x v="4"/>
    <s v="OGM"/>
    <s v="10/04/19 08.13.37.0000"/>
    <s v="19/04/19 12.00.00.0000"/>
    <d v="2019-04-10T08:13:37"/>
    <d v="2019-04-19T12:00:00"/>
    <x v="0"/>
    <x v="0"/>
    <s v="Coopérative agricole"/>
    <x v="3"/>
    <x v="1"/>
    <d v="1900-01-01T17:46:12"/>
    <x v="3"/>
    <s v="Non"/>
    <x v="173"/>
  </r>
  <r>
    <x v="61"/>
    <x v="8"/>
    <s v="CLI00079"/>
    <x v="3"/>
    <s v="OGM"/>
    <s v="10/04/19 08.13.39.0000"/>
    <s v="19/04/19 12.00.00.0000"/>
    <d v="2019-04-10T08:13:39"/>
    <d v="2019-04-19T12:00:00"/>
    <x v="0"/>
    <x v="0"/>
    <s v="Coopérative agricole"/>
    <x v="2"/>
    <x v="1"/>
    <d v="1900-01-01T17:46:12"/>
    <x v="3"/>
    <s v="Non"/>
    <x v="174"/>
  </r>
  <r>
    <x v="154"/>
    <x v="13"/>
    <s v="CLI00005"/>
    <x v="15"/>
    <s v="OGM"/>
    <s v="10/04/19 08.15.18.0000"/>
    <s v="19/04/19 12.00.00.0000"/>
    <d v="2019-04-10T08:15:18"/>
    <d v="2019-04-19T12:00:00"/>
    <x v="0"/>
    <x v="0"/>
    <s v="Entreprises agro-alimentaires"/>
    <x v="5"/>
    <x v="1"/>
    <d v="1900-01-01T17:46:12"/>
    <x v="3"/>
    <s v="Non"/>
    <x v="175"/>
  </r>
  <r>
    <x v="24"/>
    <x v="13"/>
    <s v="CLI00049"/>
    <x v="7"/>
    <s v="PLLT"/>
    <s v="10/04/19 08.15.46.0000"/>
    <s v="17/04/19 12.00.00.0000"/>
    <d v="2019-04-10T08:15:46"/>
    <d v="2019-04-17T12:00:00"/>
    <x v="1"/>
    <x v="1"/>
    <s v="Entreprises agro-alimentaires"/>
    <x v="4"/>
    <x v="1"/>
    <d v="1899-12-30T17:46:12"/>
    <x v="1"/>
    <s v="Non"/>
    <x v="176"/>
  </r>
  <r>
    <x v="155"/>
    <x v="6"/>
    <s v="CLI00043"/>
    <x v="1"/>
    <s v="OGM"/>
    <s v="10/04/19 08.21.38.0000"/>
    <s v="19/04/19 12.00.00.0000"/>
    <d v="2019-04-10T08:21:38"/>
    <d v="2019-04-19T12:00:00"/>
    <x v="0"/>
    <x v="0"/>
    <s v="Grande surface"/>
    <x v="0"/>
    <x v="1"/>
    <d v="1900-01-01T17:46:12"/>
    <x v="3"/>
    <s v="Non"/>
    <x v="177"/>
  </r>
  <r>
    <x v="156"/>
    <x v="6"/>
    <s v="CLI00043"/>
    <x v="1"/>
    <s v="OGM"/>
    <s v="10/04/19 08.23.29.0000"/>
    <s v="19/04/19 12.00.00.0000"/>
    <d v="2019-04-10T08:23:29"/>
    <d v="2019-04-19T12:00:00"/>
    <x v="0"/>
    <x v="0"/>
    <s v="Grande surface"/>
    <x v="0"/>
    <x v="1"/>
    <d v="1900-01-01T17:46:12"/>
    <x v="3"/>
    <s v="Non"/>
    <x v="178"/>
  </r>
  <r>
    <x v="157"/>
    <x v="19"/>
    <s v="CLI00007"/>
    <x v="14"/>
    <s v="NTR"/>
    <s v="10/04/19 08.25.51.0000"/>
    <s v="15/04/19 12.00.00.0000"/>
    <d v="2019-04-10T08:25:51"/>
    <d v="2019-04-15T12:00:00"/>
    <x v="3"/>
    <x v="0"/>
    <s v="Coopérative agricole"/>
    <x v="3"/>
    <x v="0"/>
    <d v="1899-12-30T00:00:00"/>
    <x v="0"/>
    <s v="Non"/>
    <x v="179"/>
  </r>
  <r>
    <x v="158"/>
    <x v="5"/>
    <s v="CLI00049"/>
    <x v="7"/>
    <s v="PLLT"/>
    <s v="10/04/19 08.26.09.0000"/>
    <s v="17/04/19 12.00.00.0000"/>
    <d v="2019-04-10T08:26:09"/>
    <d v="2019-04-17T12:00:00"/>
    <x v="1"/>
    <x v="1"/>
    <s v="Entreprises agro-alimentaires"/>
    <x v="4"/>
    <x v="1"/>
    <d v="1899-12-30T17:46:12"/>
    <x v="1"/>
    <s v="Non"/>
    <x v="180"/>
  </r>
  <r>
    <x v="159"/>
    <x v="20"/>
    <s v="CLI00007"/>
    <x v="14"/>
    <s v="MTX"/>
    <s v="10/04/19 08.28.05.0000"/>
    <s v="11/04/19 12.00.00.0000"/>
    <d v="2019-04-10T08:28:05"/>
    <d v="2019-04-11T12:00:00"/>
    <x v="5"/>
    <x v="2"/>
    <s v="Coopérative agricole"/>
    <x v="3"/>
    <x v="0"/>
    <d v="1899-12-30T00:00:00"/>
    <x v="0"/>
    <s v="Non"/>
    <x v="181"/>
  </r>
  <r>
    <x v="160"/>
    <x v="6"/>
    <s v="CLI00083"/>
    <x v="11"/>
    <s v="MTX"/>
    <s v="10/04/19 08.28.30.0000"/>
    <s v="11/04/19 12.00.00.0000"/>
    <d v="2019-04-10T08:28:30"/>
    <d v="2019-04-11T12:00:00"/>
    <x v="5"/>
    <x v="2"/>
    <s v="Coopérative agricole"/>
    <x v="2"/>
    <x v="0"/>
    <d v="1899-12-30T00:00:00"/>
    <x v="0"/>
    <s v="Non"/>
    <x v="182"/>
  </r>
  <r>
    <x v="161"/>
    <x v="3"/>
    <s v="CLI00043"/>
    <x v="1"/>
    <s v="NTR"/>
    <s v="10/04/19 08.29.00.0000"/>
    <s v="15/04/19 12.00.00.0000"/>
    <d v="2019-04-10T08:29:00"/>
    <d v="2019-04-15T12:00:00"/>
    <x v="3"/>
    <x v="0"/>
    <s v="Grande surface"/>
    <x v="0"/>
    <x v="0"/>
    <d v="1899-12-30T00:00:00"/>
    <x v="0"/>
    <s v="Non"/>
    <x v="183"/>
  </r>
  <r>
    <x v="162"/>
    <x v="16"/>
    <s v="CLI00021"/>
    <x v="0"/>
    <s v="NTR"/>
    <s v="10/04/19 08.29.18.0000"/>
    <s v="15/04/19 12.00.00.0000"/>
    <d v="2019-04-10T08:29:18"/>
    <d v="2019-04-15T12:00:00"/>
    <x v="3"/>
    <x v="0"/>
    <s v="Grande surface"/>
    <x v="0"/>
    <x v="0"/>
    <d v="1899-12-30T00:00:00"/>
    <x v="0"/>
    <s v="Non"/>
    <x v="184"/>
  </r>
  <r>
    <x v="163"/>
    <x v="7"/>
    <s v="CLI00021"/>
    <x v="0"/>
    <s v="PLLT"/>
    <s v="10/04/19 08.36.13.0000"/>
    <s v="17/04/19 12.00.00.0000"/>
    <d v="2019-04-10T08:36:13"/>
    <d v="2019-04-17T12:00:00"/>
    <x v="1"/>
    <x v="1"/>
    <s v="Grande surface"/>
    <x v="0"/>
    <x v="1"/>
    <d v="1899-12-30T17:46:12"/>
    <x v="1"/>
    <s v="Non"/>
    <x v="185"/>
  </r>
  <r>
    <x v="164"/>
    <x v="4"/>
    <s v="CLI00083"/>
    <x v="11"/>
    <s v="PLLT"/>
    <s v="10/04/19 08.36.18.0000"/>
    <s v="17/04/19 12.00.00.0000"/>
    <d v="2019-04-10T08:36:18"/>
    <d v="2019-04-17T12:00:00"/>
    <x v="1"/>
    <x v="1"/>
    <s v="Coopérative agricole"/>
    <x v="2"/>
    <x v="1"/>
    <d v="1899-12-30T17:46:12"/>
    <x v="1"/>
    <s v="Non"/>
    <x v="186"/>
  </r>
  <r>
    <x v="165"/>
    <x v="13"/>
    <s v="CLI00018"/>
    <x v="5"/>
    <s v="PLLT"/>
    <s v="10/04/19 08.36.35.0000"/>
    <s v="17/04/19 12.00.00.0000"/>
    <d v="2019-04-10T08:36:35"/>
    <d v="2019-04-17T12:00:00"/>
    <x v="1"/>
    <x v="1"/>
    <s v="Coopérative agricole"/>
    <x v="2"/>
    <x v="1"/>
    <d v="1899-12-30T17:46:12"/>
    <x v="1"/>
    <s v="Non"/>
    <x v="187"/>
  </r>
  <r>
    <x v="166"/>
    <x v="9"/>
    <s v="CLI00021"/>
    <x v="0"/>
    <s v="PLLT"/>
    <s v="10/04/19 08.36.55.0000"/>
    <s v="17/04/19 12.00.00.0000"/>
    <d v="2019-04-10T08:36:55"/>
    <d v="2019-04-17T12:00:00"/>
    <x v="1"/>
    <x v="1"/>
    <s v="Grande surface"/>
    <x v="0"/>
    <x v="1"/>
    <d v="1899-12-30T17:46:12"/>
    <x v="1"/>
    <s v="Non"/>
    <x v="188"/>
  </r>
  <r>
    <x v="167"/>
    <x v="13"/>
    <s v="CLI00018"/>
    <x v="5"/>
    <s v="PLLT"/>
    <s v="10/04/19 08.36.59.0000"/>
    <s v="17/04/19 12.00.00.0000"/>
    <d v="2019-04-10T08:36:59"/>
    <d v="2019-04-17T12:00:00"/>
    <x v="1"/>
    <x v="1"/>
    <s v="Coopérative agricole"/>
    <x v="2"/>
    <x v="1"/>
    <d v="1899-12-30T17:46:12"/>
    <x v="1"/>
    <s v="Non"/>
    <x v="189"/>
  </r>
  <r>
    <x v="168"/>
    <x v="18"/>
    <s v="CLI00049"/>
    <x v="7"/>
    <s v="PLLT"/>
    <s v="10/04/19 08.37.13.0000"/>
    <s v="17/04/19 12.00.00.0000"/>
    <d v="2019-04-10T08:37:13"/>
    <d v="2019-04-17T12:00:00"/>
    <x v="1"/>
    <x v="1"/>
    <s v="Entreprises agro-alimentaires"/>
    <x v="4"/>
    <x v="1"/>
    <d v="1899-12-30T17:46:12"/>
    <x v="1"/>
    <s v="Non"/>
    <x v="190"/>
  </r>
  <r>
    <x v="169"/>
    <x v="4"/>
    <s v="CLI00010"/>
    <x v="2"/>
    <s v="PLLT"/>
    <s v="10/04/19 08.37.17.0000"/>
    <s v="17/04/19 12.00.00.0000"/>
    <d v="2019-04-10T08:37:17"/>
    <d v="2019-04-17T12:00:00"/>
    <x v="1"/>
    <x v="1"/>
    <s v="Centrale d'achats"/>
    <x v="1"/>
    <x v="1"/>
    <d v="1899-12-30T17:46:12"/>
    <x v="1"/>
    <s v="Non"/>
    <x v="191"/>
  </r>
  <r>
    <x v="170"/>
    <x v="3"/>
    <s v="CLI00010"/>
    <x v="2"/>
    <s v="PLLT"/>
    <s v="10/04/19 08.38.10.0000"/>
    <s v="17/04/19 12.00.00.0000"/>
    <d v="2019-04-10T08:38:10"/>
    <d v="2019-04-17T12:00:00"/>
    <x v="1"/>
    <x v="1"/>
    <s v="Centrale d'achats"/>
    <x v="1"/>
    <x v="1"/>
    <d v="1899-12-30T17:46:12"/>
    <x v="1"/>
    <s v="Non"/>
    <x v="192"/>
  </r>
  <r>
    <x v="171"/>
    <x v="6"/>
    <s v="CLI00083"/>
    <x v="11"/>
    <s v="PLLT"/>
    <s v="10/04/19 08.38.15.0000"/>
    <s v="17/04/19 12.00.00.0000"/>
    <d v="2019-04-10T08:38:15"/>
    <d v="2019-04-17T12:00:00"/>
    <x v="1"/>
    <x v="1"/>
    <s v="Coopérative agricole"/>
    <x v="2"/>
    <x v="1"/>
    <d v="1899-12-30T17:46:12"/>
    <x v="1"/>
    <s v="Non"/>
    <x v="193"/>
  </r>
  <r>
    <x v="96"/>
    <x v="4"/>
    <s v="CLI00020"/>
    <x v="6"/>
    <s v="PLLT"/>
    <s v="10/04/19 08.48.25.0000"/>
    <s v="17/04/19 12.00.00.0000"/>
    <d v="2019-04-10T08:48:25"/>
    <d v="2019-04-17T12:00:00"/>
    <x v="1"/>
    <x v="1"/>
    <s v="Coopérative agricole"/>
    <x v="2"/>
    <x v="1"/>
    <d v="1899-12-30T17:46:12"/>
    <x v="1"/>
    <s v="Non"/>
    <x v="194"/>
  </r>
  <r>
    <x v="172"/>
    <x v="4"/>
    <s v="CLI00079"/>
    <x v="3"/>
    <s v="PLLT"/>
    <s v="10/04/19 08.49.05.0000"/>
    <s v="17/04/19 12.00.00.0000"/>
    <d v="2019-04-10T08:49:05"/>
    <d v="2019-04-17T12:00:00"/>
    <x v="1"/>
    <x v="1"/>
    <s v="Coopérative agricole"/>
    <x v="2"/>
    <x v="1"/>
    <d v="1899-12-30T17:46:12"/>
    <x v="1"/>
    <s v="Non"/>
    <x v="195"/>
  </r>
  <r>
    <x v="173"/>
    <x v="3"/>
    <s v="CLI00010"/>
    <x v="2"/>
    <s v="PLLT"/>
    <s v="10/04/19 08.49.11.0000"/>
    <s v="17/04/19 12.00.00.0000"/>
    <d v="2019-04-10T08:49:11"/>
    <d v="2019-04-17T12:00:00"/>
    <x v="1"/>
    <x v="1"/>
    <s v="Centrale d'achats"/>
    <x v="1"/>
    <x v="1"/>
    <d v="1899-12-30T17:46:12"/>
    <x v="1"/>
    <s v="Non"/>
    <x v="196"/>
  </r>
  <r>
    <x v="174"/>
    <x v="4"/>
    <s v="CLI00020"/>
    <x v="6"/>
    <s v="PLLT"/>
    <s v="10/04/19 08.49.57.0000"/>
    <s v="17/04/19 12.00.00.0000"/>
    <d v="2019-04-10T08:49:57"/>
    <d v="2019-04-17T12:00:00"/>
    <x v="1"/>
    <x v="1"/>
    <s v="Coopérative agricole"/>
    <x v="2"/>
    <x v="1"/>
    <d v="1899-12-30T17:46:12"/>
    <x v="1"/>
    <s v="Non"/>
    <x v="197"/>
  </r>
  <r>
    <x v="175"/>
    <x v="13"/>
    <s v="CLI00018"/>
    <x v="5"/>
    <s v="NTR"/>
    <s v="10/04/19 08.51.50.0000"/>
    <s v="15/04/19 12.00.00.0000"/>
    <d v="2019-04-10T08:51:50"/>
    <d v="2019-04-15T12:00:00"/>
    <x v="3"/>
    <x v="0"/>
    <s v="Coopérative agricole"/>
    <x v="2"/>
    <x v="0"/>
    <d v="1899-12-30T00:00:00"/>
    <x v="0"/>
    <s v="Non"/>
    <x v="198"/>
  </r>
  <r>
    <x v="176"/>
    <x v="13"/>
    <s v="CLI00049"/>
    <x v="7"/>
    <s v="NTR"/>
    <s v="10/04/19 08.51.53.0000"/>
    <s v="15/04/19 12.00.00.0000"/>
    <d v="2019-04-10T08:51:53"/>
    <d v="2019-04-15T12:00:00"/>
    <x v="3"/>
    <x v="0"/>
    <s v="Entreprises agro-alimentaires"/>
    <x v="4"/>
    <x v="0"/>
    <d v="1899-12-30T00:00:00"/>
    <x v="0"/>
    <s v="Non"/>
    <x v="199"/>
  </r>
  <r>
    <x v="177"/>
    <x v="9"/>
    <s v="CLI00087"/>
    <x v="4"/>
    <s v="NTR"/>
    <s v="10/04/19 08.53.01.0000"/>
    <s v="15/04/19 12.00.00.0000"/>
    <d v="2019-04-10T08:53:01"/>
    <d v="2019-04-15T12:00:00"/>
    <x v="3"/>
    <x v="0"/>
    <s v="Coopérative agricole"/>
    <x v="3"/>
    <x v="0"/>
    <d v="1899-12-30T00:00:00"/>
    <x v="0"/>
    <s v="Non"/>
    <x v="200"/>
  </r>
  <r>
    <x v="178"/>
    <x v="13"/>
    <s v="CLI00009"/>
    <x v="8"/>
    <s v="PLLT"/>
    <s v="10/04/19 08.54.03.0000"/>
    <s v="17/04/19 12.00.00.0000"/>
    <d v="2019-04-10T08:54:03"/>
    <d v="2019-04-17T12:00:00"/>
    <x v="1"/>
    <x v="1"/>
    <s v="Entreprises agro-alimentaires"/>
    <x v="4"/>
    <x v="1"/>
    <d v="1899-12-30T17:46:12"/>
    <x v="1"/>
    <s v="Non"/>
    <x v="201"/>
  </r>
  <r>
    <x v="179"/>
    <x v="11"/>
    <s v="CLI00018"/>
    <x v="5"/>
    <s v="PLLT"/>
    <s v="10/04/19 08.54.17.0000"/>
    <s v="17/04/19 12.00.00.0000"/>
    <d v="2019-04-10T08:54:17"/>
    <d v="2019-04-17T12:00:00"/>
    <x v="1"/>
    <x v="1"/>
    <s v="Coopérative agricole"/>
    <x v="2"/>
    <x v="1"/>
    <d v="1899-12-30T17:46:12"/>
    <x v="1"/>
    <s v="Non"/>
    <x v="202"/>
  </r>
  <r>
    <x v="180"/>
    <x v="11"/>
    <s v="CLI00018"/>
    <x v="5"/>
    <s v="PLLT"/>
    <s v="10/04/19 08.54.25.0000"/>
    <s v="17/04/19 12.00.00.0000"/>
    <d v="2019-04-10T08:54:25"/>
    <d v="2019-04-17T12:00:00"/>
    <x v="1"/>
    <x v="1"/>
    <s v="Coopérative agricole"/>
    <x v="2"/>
    <x v="1"/>
    <d v="1899-12-30T17:46:12"/>
    <x v="1"/>
    <s v="Non"/>
    <x v="203"/>
  </r>
  <r>
    <x v="181"/>
    <x v="11"/>
    <s v="CLI00040"/>
    <x v="9"/>
    <s v="PLLT"/>
    <s v="10/04/19 08.54.39.0000"/>
    <s v="17/04/19 12.00.00.0000"/>
    <d v="2019-04-10T08:54:39"/>
    <d v="2019-04-17T12:00:00"/>
    <x v="1"/>
    <x v="1"/>
    <s v="Entreprises agro-alimentaires"/>
    <x v="5"/>
    <x v="1"/>
    <d v="1899-12-30T17:46:12"/>
    <x v="1"/>
    <s v="Non"/>
    <x v="204"/>
  </r>
  <r>
    <x v="182"/>
    <x v="8"/>
    <s v="CLI00021"/>
    <x v="0"/>
    <s v="PLLT"/>
    <s v="10/04/19 08.54.47.0000"/>
    <s v="17/04/19 12.00.00.0000"/>
    <d v="2019-04-10T08:54:47"/>
    <d v="2019-04-17T12:00:00"/>
    <x v="1"/>
    <x v="1"/>
    <s v="Grande surface"/>
    <x v="0"/>
    <x v="1"/>
    <d v="1899-12-30T17:46:12"/>
    <x v="1"/>
    <s v="Non"/>
    <x v="205"/>
  </r>
  <r>
    <x v="166"/>
    <x v="9"/>
    <s v="CLI00021"/>
    <x v="0"/>
    <s v="NTR"/>
    <s v="10/04/19 08.55.00.0000"/>
    <s v="15/04/19 12.00.00.0000"/>
    <d v="2019-04-10T08:55:00"/>
    <d v="2019-04-15T12:00:00"/>
    <x v="3"/>
    <x v="0"/>
    <s v="Grande surface"/>
    <x v="0"/>
    <x v="0"/>
    <d v="1899-12-30T00:00:00"/>
    <x v="0"/>
    <s v="Non"/>
    <x v="206"/>
  </r>
  <r>
    <x v="183"/>
    <x v="8"/>
    <s v="CLI00083"/>
    <x v="11"/>
    <s v="NTR"/>
    <s v="10/04/19 08.56.42.0000"/>
    <s v="15/04/19 12.00.00.0000"/>
    <d v="2019-04-10T08:56:42"/>
    <d v="2019-04-15T12:00:00"/>
    <x v="3"/>
    <x v="0"/>
    <s v="Coopérative agricole"/>
    <x v="2"/>
    <x v="0"/>
    <d v="1899-12-30T00:00:00"/>
    <x v="0"/>
    <s v="Non"/>
    <x v="207"/>
  </r>
  <r>
    <x v="14"/>
    <x v="2"/>
    <s v="CLI00087"/>
    <x v="4"/>
    <s v="MTG"/>
    <s v="10/04/19 08.56.48.0000"/>
    <s v="16/04/19 12.00.00.0000"/>
    <d v="2019-04-10T08:56:48"/>
    <d v="2019-04-16T12:00:00"/>
    <x v="4"/>
    <x v="0"/>
    <s v="Coopérative agricole"/>
    <x v="3"/>
    <x v="0"/>
    <d v="1899-12-30T00:00:00"/>
    <x v="0"/>
    <s v="Non"/>
    <x v="208"/>
  </r>
  <r>
    <x v="184"/>
    <x v="4"/>
    <s v="CLI00021"/>
    <x v="0"/>
    <s v="MTX"/>
    <s v="10/04/19 08.57.06.0000"/>
    <s v="11/04/19 12.00.00.0000"/>
    <d v="2019-04-10T08:57:06"/>
    <d v="2019-04-11T12:00:00"/>
    <x v="5"/>
    <x v="2"/>
    <s v="Grande surface"/>
    <x v="0"/>
    <x v="0"/>
    <d v="1899-12-30T00:00:00"/>
    <x v="0"/>
    <s v="Non"/>
    <x v="209"/>
  </r>
  <r>
    <x v="185"/>
    <x v="7"/>
    <s v="CLI00087"/>
    <x v="4"/>
    <s v="NTR"/>
    <s v="10/04/19 08.57.07.0000"/>
    <s v="15/04/19 12.00.00.0000"/>
    <d v="2019-04-10T08:57:07"/>
    <d v="2019-04-15T12:00:00"/>
    <x v="3"/>
    <x v="0"/>
    <s v="Coopérative agricole"/>
    <x v="3"/>
    <x v="0"/>
    <d v="1899-12-30T00:00:00"/>
    <x v="0"/>
    <s v="Non"/>
    <x v="210"/>
  </r>
  <r>
    <x v="186"/>
    <x v="4"/>
    <s v="CLI00043"/>
    <x v="1"/>
    <s v="NTR"/>
    <s v="10/04/19 08.59.32.0000"/>
    <s v="15/04/19 12.00.00.0000"/>
    <d v="2019-04-10T08:59:32"/>
    <d v="2019-04-15T12:00:00"/>
    <x v="3"/>
    <x v="0"/>
    <s v="Grande surface"/>
    <x v="0"/>
    <x v="0"/>
    <d v="1899-12-30T00:00:00"/>
    <x v="0"/>
    <s v="Non"/>
    <x v="211"/>
  </r>
  <r>
    <x v="187"/>
    <x v="11"/>
    <s v="CLI00040"/>
    <x v="9"/>
    <s v="NTR"/>
    <s v="10/04/19 09.00.10.0000"/>
    <s v="15/04/19 12.00.00.0000"/>
    <d v="2019-04-10T09:00:10"/>
    <d v="2019-04-15T12:00:00"/>
    <x v="3"/>
    <x v="0"/>
    <s v="Entreprises agro-alimentaires"/>
    <x v="5"/>
    <x v="0"/>
    <d v="1899-12-30T00:00:00"/>
    <x v="0"/>
    <s v="Non"/>
    <x v="212"/>
  </r>
  <r>
    <x v="188"/>
    <x v="5"/>
    <s v="CLI00018"/>
    <x v="5"/>
    <s v="NTR"/>
    <s v="10/04/19 09.00.40.0000"/>
    <s v="15/04/19 12.00.00.0000"/>
    <d v="2019-04-10T09:00:40"/>
    <d v="2019-04-15T12:00:00"/>
    <x v="3"/>
    <x v="0"/>
    <s v="Coopérative agricole"/>
    <x v="2"/>
    <x v="0"/>
    <d v="1899-12-30T00:00:00"/>
    <x v="0"/>
    <s v="Non"/>
    <x v="213"/>
  </r>
  <r>
    <x v="189"/>
    <x v="5"/>
    <s v="CLI00049"/>
    <x v="7"/>
    <s v="NTR"/>
    <s v="10/04/19 09.00.42.0000"/>
    <s v="15/04/19 12.00.00.0000"/>
    <d v="2019-04-10T09:00:42"/>
    <d v="2019-04-15T12:00:00"/>
    <x v="3"/>
    <x v="0"/>
    <s v="Entreprises agro-alimentaires"/>
    <x v="4"/>
    <x v="0"/>
    <d v="1899-12-30T00:00:00"/>
    <x v="0"/>
    <s v="Non"/>
    <x v="214"/>
  </r>
  <r>
    <x v="190"/>
    <x v="10"/>
    <s v="CLI00040"/>
    <x v="9"/>
    <s v="NTR"/>
    <s v="10/04/19 09.03.28.0000"/>
    <s v="15/04/19 12.00.00.0000"/>
    <d v="2019-04-10T09:03:28"/>
    <d v="2019-04-15T12:00:00"/>
    <x v="3"/>
    <x v="0"/>
    <s v="Entreprises agro-alimentaires"/>
    <x v="5"/>
    <x v="0"/>
    <d v="1899-12-30T00:00:00"/>
    <x v="0"/>
    <s v="Non"/>
    <x v="215"/>
  </r>
  <r>
    <x v="191"/>
    <x v="10"/>
    <s v="CLI00005"/>
    <x v="15"/>
    <s v="NTR"/>
    <s v="10/04/19 09.04.14.0000"/>
    <s v="15/04/19 12.00.00.0000"/>
    <d v="2019-04-10T09:04:14"/>
    <d v="2019-04-15T12:00:00"/>
    <x v="3"/>
    <x v="0"/>
    <s v="Entreprises agro-alimentaires"/>
    <x v="5"/>
    <x v="0"/>
    <d v="1899-12-30T00:00:00"/>
    <x v="0"/>
    <s v="Non"/>
    <x v="216"/>
  </r>
  <r>
    <x v="192"/>
    <x v="6"/>
    <s v="CLI00079"/>
    <x v="3"/>
    <s v="NTR"/>
    <s v="10/04/19 09.04.15.0000"/>
    <s v="15/04/19 12.00.00.0000"/>
    <d v="2019-04-10T09:04:15"/>
    <d v="2019-04-15T12:00:00"/>
    <x v="3"/>
    <x v="0"/>
    <s v="Coopérative agricole"/>
    <x v="2"/>
    <x v="0"/>
    <d v="1899-12-30T00:00:00"/>
    <x v="0"/>
    <s v="Non"/>
    <x v="217"/>
  </r>
  <r>
    <x v="193"/>
    <x v="11"/>
    <s v="CLI00018"/>
    <x v="5"/>
    <s v="NTR"/>
    <s v="10/04/19 09.04.15.0000"/>
    <s v="15/04/19 12.00.00.0000"/>
    <d v="2019-04-10T09:04:15"/>
    <d v="2019-04-15T12:00:00"/>
    <x v="3"/>
    <x v="0"/>
    <s v="Coopérative agricole"/>
    <x v="2"/>
    <x v="0"/>
    <d v="1899-12-30T00:00:00"/>
    <x v="0"/>
    <s v="Non"/>
    <x v="218"/>
  </r>
  <r>
    <x v="194"/>
    <x v="4"/>
    <s v="CLI00079"/>
    <x v="3"/>
    <s v="NTR"/>
    <s v="10/04/19 09.05.45.0000"/>
    <s v="15/04/19 12.00.00.0000"/>
    <d v="2019-04-10T09:05:45"/>
    <d v="2019-04-15T12:00:00"/>
    <x v="3"/>
    <x v="0"/>
    <s v="Coopérative agricole"/>
    <x v="2"/>
    <x v="0"/>
    <d v="1899-12-30T00:00:00"/>
    <x v="0"/>
    <s v="Non"/>
    <x v="219"/>
  </r>
  <r>
    <x v="195"/>
    <x v="6"/>
    <s v="CLI00010"/>
    <x v="2"/>
    <s v="PLLT"/>
    <s v="10/04/19 09.08.18.0000"/>
    <s v="17/04/19 12.00.00.0000"/>
    <d v="2019-04-10T09:08:18"/>
    <d v="2019-04-17T12:00:00"/>
    <x v="1"/>
    <x v="1"/>
    <s v="Centrale d'achats"/>
    <x v="1"/>
    <x v="1"/>
    <d v="1899-12-30T17:46:12"/>
    <x v="1"/>
    <s v="Non"/>
    <x v="220"/>
  </r>
  <r>
    <x v="196"/>
    <x v="6"/>
    <s v="CLI00083"/>
    <x v="11"/>
    <s v="NTR"/>
    <s v="10/04/19 09.08.58.0000"/>
    <s v="15/04/19 12.00.00.0000"/>
    <d v="2019-04-10T09:08:58"/>
    <d v="2019-04-15T12:00:00"/>
    <x v="3"/>
    <x v="0"/>
    <s v="Coopérative agricole"/>
    <x v="2"/>
    <x v="0"/>
    <d v="1899-12-30T00:00:00"/>
    <x v="0"/>
    <s v="Non"/>
    <x v="221"/>
  </r>
  <r>
    <x v="197"/>
    <x v="6"/>
    <s v="CLI00043"/>
    <x v="1"/>
    <s v="PLLT"/>
    <s v="10/04/19 09.17.35.0000"/>
    <s v="17/04/19 12.00.00.0000"/>
    <d v="2019-04-10T09:17:35"/>
    <d v="2019-04-17T12:00:00"/>
    <x v="1"/>
    <x v="1"/>
    <s v="Grande surface"/>
    <x v="0"/>
    <x v="1"/>
    <d v="1899-12-30T17:46:12"/>
    <x v="1"/>
    <s v="Non"/>
    <x v="222"/>
  </r>
  <r>
    <x v="198"/>
    <x v="10"/>
    <s v="CLI00091"/>
    <x v="10"/>
    <s v="PLLT"/>
    <s v="10/04/19 09.17.42.0000"/>
    <s v="17/04/19 12.00.00.0000"/>
    <d v="2019-04-10T09:17:42"/>
    <d v="2019-04-17T12:00:00"/>
    <x v="1"/>
    <x v="1"/>
    <s v="Entreprises agro-alimentaires"/>
    <x v="5"/>
    <x v="1"/>
    <d v="1899-12-30T17:46:12"/>
    <x v="1"/>
    <s v="Non"/>
    <x v="223"/>
  </r>
  <r>
    <x v="199"/>
    <x v="2"/>
    <s v="CLI00021"/>
    <x v="0"/>
    <s v="PLLT"/>
    <s v="10/04/19 09.19.59.0000"/>
    <s v="17/04/19 12.00.00.0000"/>
    <d v="2019-04-10T09:19:59"/>
    <d v="2019-04-17T12:00:00"/>
    <x v="1"/>
    <x v="1"/>
    <s v="Grande surface"/>
    <x v="0"/>
    <x v="1"/>
    <d v="1899-12-30T17:46:12"/>
    <x v="1"/>
    <s v="Non"/>
    <x v="224"/>
  </r>
  <r>
    <x v="200"/>
    <x v="6"/>
    <s v="CLI00020"/>
    <x v="6"/>
    <s v="NTR"/>
    <s v="10/04/19 09.21.15.0000"/>
    <s v="15/04/19 12.00.00.0000"/>
    <d v="2019-04-10T09:21:15"/>
    <d v="2019-04-15T12:00:00"/>
    <x v="3"/>
    <x v="0"/>
    <s v="Coopérative agricole"/>
    <x v="2"/>
    <x v="0"/>
    <d v="1899-12-30T00:00:00"/>
    <x v="0"/>
    <s v="Non"/>
    <x v="225"/>
  </r>
  <r>
    <x v="31"/>
    <x v="3"/>
    <s v="CLI00021"/>
    <x v="0"/>
    <s v="PLLT"/>
    <s v="10/04/19 09.23.20.0000"/>
    <s v="17/04/19 12.00.00.0000"/>
    <d v="2019-04-10T09:23:20"/>
    <d v="2019-04-17T12:00:00"/>
    <x v="1"/>
    <x v="1"/>
    <s v="Grande surface"/>
    <x v="0"/>
    <x v="1"/>
    <d v="1899-12-30T17:46:12"/>
    <x v="1"/>
    <s v="Non"/>
    <x v="226"/>
  </r>
  <r>
    <x v="201"/>
    <x v="17"/>
    <s v="CLI00007"/>
    <x v="14"/>
    <s v="NTR"/>
    <s v="10/04/19 09.39.18.0000"/>
    <s v="15/04/19 12.00.00.0000"/>
    <d v="2019-04-10T09:39:18"/>
    <d v="2019-04-15T12:00:00"/>
    <x v="3"/>
    <x v="0"/>
    <s v="Coopérative agricole"/>
    <x v="3"/>
    <x v="0"/>
    <d v="1899-12-30T00:00:00"/>
    <x v="0"/>
    <s v="Oui"/>
    <x v="227"/>
  </r>
  <r>
    <x v="123"/>
    <x v="4"/>
    <s v="CLI00043"/>
    <x v="1"/>
    <s v="PLLT"/>
    <s v="10/04/19 10.51.37.0000"/>
    <s v="17/04/19 12.00.00.0000"/>
    <d v="2019-04-10T10:51:37"/>
    <d v="2019-04-17T12:00:00"/>
    <x v="1"/>
    <x v="1"/>
    <s v="Grande surface"/>
    <x v="0"/>
    <x v="1"/>
    <d v="1899-12-30T17:46:12"/>
    <x v="1"/>
    <s v="Non"/>
    <x v="228"/>
  </r>
  <r>
    <x v="202"/>
    <x v="12"/>
    <s v="CLI00021"/>
    <x v="0"/>
    <s v="PLLT"/>
    <s v="10/04/19 10.53.31.0000"/>
    <s v="17/04/19 12.00.00.0000"/>
    <d v="2019-04-10T10:53:31"/>
    <d v="2019-04-17T12:00:00"/>
    <x v="1"/>
    <x v="1"/>
    <s v="Grande surface"/>
    <x v="0"/>
    <x v="1"/>
    <d v="1899-12-30T17:46:12"/>
    <x v="1"/>
    <s v="Non"/>
    <x v="229"/>
  </r>
  <r>
    <x v="203"/>
    <x v="7"/>
    <s v="CLI00021"/>
    <x v="0"/>
    <s v="PLLT"/>
    <s v="10/04/19 10.55.22.0000"/>
    <s v="17/04/19 12.00.00.0000"/>
    <d v="2019-04-10T10:55:22"/>
    <d v="2019-04-17T12:00:00"/>
    <x v="1"/>
    <x v="1"/>
    <s v="Grande surface"/>
    <x v="0"/>
    <x v="1"/>
    <d v="1899-12-30T17:46:12"/>
    <x v="1"/>
    <s v="Non"/>
    <x v="230"/>
  </r>
  <r>
    <x v="204"/>
    <x v="11"/>
    <s v="CLI00009"/>
    <x v="8"/>
    <s v="PLLT"/>
    <s v="10/04/19 10.56.03.0000"/>
    <s v="17/04/19 12.00.00.0000"/>
    <d v="2019-04-10T10:56:03"/>
    <d v="2019-04-17T12:00:00"/>
    <x v="1"/>
    <x v="1"/>
    <s v="Entreprises agro-alimentaires"/>
    <x v="4"/>
    <x v="1"/>
    <d v="1899-12-30T17:46:12"/>
    <x v="1"/>
    <s v="Non"/>
    <x v="231"/>
  </r>
  <r>
    <x v="205"/>
    <x v="6"/>
    <s v="CLI00079"/>
    <x v="3"/>
    <s v="PLLT"/>
    <s v="10/04/19 10.56.26.0000"/>
    <s v="17/04/19 12.00.00.0000"/>
    <d v="2019-04-10T10:56:26"/>
    <d v="2019-04-17T12:00:00"/>
    <x v="1"/>
    <x v="1"/>
    <s v="Coopérative agricole"/>
    <x v="2"/>
    <x v="1"/>
    <d v="1899-12-30T17:46:12"/>
    <x v="1"/>
    <s v="Non"/>
    <x v="232"/>
  </r>
  <r>
    <x v="206"/>
    <x v="13"/>
    <s v="CLI00049"/>
    <x v="7"/>
    <s v="PLLT"/>
    <s v="10/04/19 10.58.56.0000"/>
    <s v="17/04/19 12.00.00.0000"/>
    <d v="2019-04-10T10:58:56"/>
    <d v="2019-04-17T12:00:00"/>
    <x v="1"/>
    <x v="1"/>
    <s v="Entreprises agro-alimentaires"/>
    <x v="4"/>
    <x v="1"/>
    <d v="1899-12-30T17:46:12"/>
    <x v="1"/>
    <s v="Non"/>
    <x v="233"/>
  </r>
  <r>
    <x v="207"/>
    <x v="7"/>
    <s v="CLI00021"/>
    <x v="0"/>
    <s v="PLLT"/>
    <s v="10/04/19 11.01.38.0000"/>
    <s v="17/04/19 12.00.00.0000"/>
    <d v="2019-04-10T11:01:38"/>
    <d v="2019-04-17T12:00:00"/>
    <x v="1"/>
    <x v="1"/>
    <s v="Grande surface"/>
    <x v="0"/>
    <x v="1"/>
    <d v="1899-12-30T17:46:12"/>
    <x v="1"/>
    <s v="Non"/>
    <x v="234"/>
  </r>
  <r>
    <x v="208"/>
    <x v="8"/>
    <s v="CLI00043"/>
    <x v="1"/>
    <s v="BACT"/>
    <s v="10/04/19 11.14.39.0000"/>
    <s v="12/04/19 12.00.00.0000"/>
    <d v="2019-04-10T11:14:39"/>
    <d v="2019-04-12T12:00:00"/>
    <x v="6"/>
    <x v="3"/>
    <s v="Grande surface"/>
    <x v="0"/>
    <x v="0"/>
    <d v="1899-12-30T00:00:00"/>
    <x v="0"/>
    <s v="Non"/>
    <x v="235"/>
  </r>
  <r>
    <x v="209"/>
    <x v="8"/>
    <s v="CLI00083"/>
    <x v="11"/>
    <s v="BACT"/>
    <s v="10/04/19 11.17.28.0000"/>
    <s v="12/04/19 12.00.00.0000"/>
    <d v="2019-04-10T11:17:28"/>
    <d v="2019-04-12T12:00:00"/>
    <x v="6"/>
    <x v="3"/>
    <s v="Coopérative agricole"/>
    <x v="2"/>
    <x v="0"/>
    <d v="1899-12-30T00:00:00"/>
    <x v="0"/>
    <s v="Non"/>
    <x v="236"/>
  </r>
  <r>
    <x v="210"/>
    <x v="10"/>
    <s v="CLI00049"/>
    <x v="7"/>
    <s v="PLLT"/>
    <s v="10/04/19 11.20.05.0000"/>
    <s v="17/04/19 12.00.00.0000"/>
    <d v="2019-04-10T11:20:05"/>
    <d v="2019-04-17T12:00:00"/>
    <x v="1"/>
    <x v="1"/>
    <s v="Entreprises agro-alimentaires"/>
    <x v="4"/>
    <x v="1"/>
    <d v="1899-12-30T17:46:12"/>
    <x v="1"/>
    <s v="Non"/>
    <x v="237"/>
  </r>
  <r>
    <x v="211"/>
    <x v="7"/>
    <s v="CLI00021"/>
    <x v="0"/>
    <s v="PLLT"/>
    <s v="10/04/19 11.26.12.0000"/>
    <s v="17/04/19 12.00.00.0000"/>
    <d v="2019-04-10T11:26:12"/>
    <d v="2019-04-17T12:00:00"/>
    <x v="1"/>
    <x v="1"/>
    <s v="Grande surface"/>
    <x v="0"/>
    <x v="1"/>
    <d v="1899-12-30T17:46:12"/>
    <x v="1"/>
    <s v="Non"/>
    <x v="238"/>
  </r>
  <r>
    <x v="212"/>
    <x v="4"/>
    <s v="CLI00043"/>
    <x v="1"/>
    <s v="PLLT"/>
    <s v="10/04/19 11.34.38.0000"/>
    <s v="17/04/19 12.00.00.0000"/>
    <d v="2019-04-10T11:34:38"/>
    <d v="2019-04-17T12:00:00"/>
    <x v="1"/>
    <x v="1"/>
    <s v="Grande surface"/>
    <x v="0"/>
    <x v="1"/>
    <d v="1899-12-30T17:46:12"/>
    <x v="1"/>
    <s v="Non"/>
    <x v="239"/>
  </r>
  <r>
    <x v="213"/>
    <x v="15"/>
    <s v="CLI00040"/>
    <x v="9"/>
    <s v="NTR"/>
    <s v="10/04/19 11.46.23.0000"/>
    <s v="15/04/19 12.00.00.0000"/>
    <d v="2019-04-10T11:46:23"/>
    <d v="2019-04-15T12:00:00"/>
    <x v="3"/>
    <x v="0"/>
    <s v="Entreprises agro-alimentaires"/>
    <x v="5"/>
    <x v="0"/>
    <d v="1899-12-30T00:00:00"/>
    <x v="0"/>
    <s v="Non"/>
    <x v="240"/>
  </r>
  <r>
    <x v="214"/>
    <x v="6"/>
    <s v="CLI00083"/>
    <x v="11"/>
    <s v="NTR"/>
    <s v="10/04/19 11.47.12.0000"/>
    <s v="15/04/19 12.00.00.0000"/>
    <d v="2019-04-10T11:47:12"/>
    <d v="2019-04-15T12:00:00"/>
    <x v="3"/>
    <x v="0"/>
    <s v="Coopérative agricole"/>
    <x v="2"/>
    <x v="0"/>
    <d v="1899-12-30T00:00:00"/>
    <x v="0"/>
    <s v="Non"/>
    <x v="241"/>
  </r>
  <r>
    <x v="215"/>
    <x v="3"/>
    <s v="CLI00079"/>
    <x v="3"/>
    <s v="NTR"/>
    <s v="10/04/19 11.48.19.0000"/>
    <s v="15/04/19 12.00.00.0000"/>
    <d v="2019-04-10T11:48:19"/>
    <d v="2019-04-15T12:00:00"/>
    <x v="3"/>
    <x v="0"/>
    <s v="Coopérative agricole"/>
    <x v="2"/>
    <x v="0"/>
    <d v="1899-12-30T00:00:00"/>
    <x v="0"/>
    <s v="Non"/>
    <x v="242"/>
  </r>
  <r>
    <x v="216"/>
    <x v="7"/>
    <s v="CLI00021"/>
    <x v="0"/>
    <s v="PLLT"/>
    <s v="10/04/19 11.49.34.0000"/>
    <s v="17/04/19 12.00.00.0000"/>
    <d v="2019-04-10T11:49:34"/>
    <d v="2019-04-17T12:00:00"/>
    <x v="1"/>
    <x v="1"/>
    <s v="Grande surface"/>
    <x v="0"/>
    <x v="1"/>
    <d v="1899-12-30T17:46:12"/>
    <x v="1"/>
    <s v="Non"/>
    <x v="243"/>
  </r>
  <r>
    <x v="217"/>
    <x v="1"/>
    <s v="CLI00087"/>
    <x v="4"/>
    <s v="NTR"/>
    <s v="10/04/19 11.51.35.0000"/>
    <s v="15/04/19 12.00.00.0000"/>
    <d v="2019-04-10T11:51:35"/>
    <d v="2019-04-15T12:00:00"/>
    <x v="3"/>
    <x v="0"/>
    <s v="Coopérative agricole"/>
    <x v="3"/>
    <x v="0"/>
    <d v="1899-12-30T00:00:00"/>
    <x v="0"/>
    <s v="Non"/>
    <x v="244"/>
  </r>
  <r>
    <x v="218"/>
    <x v="14"/>
    <s v="CLI00021"/>
    <x v="0"/>
    <s v="NTR"/>
    <s v="10/04/19 11.52.35.0000"/>
    <s v="15/04/19 12.00.00.0000"/>
    <d v="2019-04-10T11:52:35"/>
    <d v="2019-04-15T12:00:00"/>
    <x v="3"/>
    <x v="0"/>
    <s v="Grande surface"/>
    <x v="0"/>
    <x v="0"/>
    <d v="1899-12-30T00:00:00"/>
    <x v="0"/>
    <s v="Oui"/>
    <x v="245"/>
  </r>
  <r>
    <x v="206"/>
    <x v="10"/>
    <s v="CLI00049"/>
    <x v="7"/>
    <s v="PLLT"/>
    <s v="10/04/19 11.54.41.0000"/>
    <s v="17/04/19 12.00.00.0000"/>
    <d v="2019-04-10T11:54:41"/>
    <d v="2019-04-17T12:00:00"/>
    <x v="1"/>
    <x v="1"/>
    <s v="Entreprises agro-alimentaires"/>
    <x v="4"/>
    <x v="1"/>
    <d v="1899-12-30T17:46:12"/>
    <x v="1"/>
    <s v="Non"/>
    <x v="246"/>
  </r>
  <r>
    <x v="219"/>
    <x v="6"/>
    <s v="CLI00043"/>
    <x v="1"/>
    <s v="NTR"/>
    <s v="10/04/19 11.55.22.0000"/>
    <s v="15/04/19 12.00.00.0000"/>
    <d v="2019-04-10T11:55:22"/>
    <d v="2019-04-15T12:00:00"/>
    <x v="3"/>
    <x v="0"/>
    <s v="Grande surface"/>
    <x v="0"/>
    <x v="0"/>
    <d v="1899-12-30T00:00:00"/>
    <x v="0"/>
    <s v="Non"/>
    <x v="247"/>
  </r>
  <r>
    <x v="220"/>
    <x v="7"/>
    <s v="CLI00021"/>
    <x v="0"/>
    <s v="NTR"/>
    <s v="10/04/19 12.00.32.0000"/>
    <s v="16/04/19 12.00.00.0000"/>
    <d v="2019-04-10T12:00:32"/>
    <d v="2019-04-16T12:00:00"/>
    <x v="3"/>
    <x v="0"/>
    <s v="Grande surface"/>
    <x v="0"/>
    <x v="0"/>
    <d v="1899-12-30T00:00:00"/>
    <x v="0"/>
    <s v="Non"/>
    <x v="248"/>
  </r>
  <r>
    <x v="221"/>
    <x v="10"/>
    <s v="CLI00018"/>
    <x v="5"/>
    <s v="OGM"/>
    <s v="10/04/19 12.01.47.0000"/>
    <s v="20/04/19 12.00.00.0000"/>
    <d v="2019-04-10T12:01:47"/>
    <d v="2019-04-20T12:00:00"/>
    <x v="0"/>
    <x v="0"/>
    <s v="Coopérative agricole"/>
    <x v="2"/>
    <x v="1"/>
    <d v="1900-01-02T17:46:12"/>
    <x v="3"/>
    <s v="Non"/>
    <x v="249"/>
  </r>
  <r>
    <x v="222"/>
    <x v="7"/>
    <s v="CLI00021"/>
    <x v="0"/>
    <s v="NTR"/>
    <s v="10/04/19 12.01.47.0000"/>
    <s v="16/04/19 12.00.00.0000"/>
    <d v="2019-04-10T12:01:47"/>
    <d v="2019-04-16T12:00:00"/>
    <x v="3"/>
    <x v="0"/>
    <s v="Grande surface"/>
    <x v="0"/>
    <x v="0"/>
    <d v="1899-12-30T00:00:00"/>
    <x v="0"/>
    <s v="Non"/>
    <x v="250"/>
  </r>
  <r>
    <x v="223"/>
    <x v="6"/>
    <s v="CLI00021"/>
    <x v="0"/>
    <s v="PLLT"/>
    <s v="10/04/19 12.14.00.0000"/>
    <s v="18/04/19 12.00.00.0000"/>
    <d v="2019-04-10T12:14:00"/>
    <d v="2019-04-18T12:00:00"/>
    <x v="1"/>
    <x v="1"/>
    <s v="Grande surface"/>
    <x v="0"/>
    <x v="1"/>
    <d v="1899-12-31T17:46:12"/>
    <x v="2"/>
    <s v="Non"/>
    <x v="251"/>
  </r>
  <r>
    <x v="224"/>
    <x v="7"/>
    <s v="CLI00021"/>
    <x v="0"/>
    <s v="NTR"/>
    <s v="10/04/19 12.19.19.0000"/>
    <s v="16/04/19 12.00.00.0000"/>
    <d v="2019-04-10T12:19:19"/>
    <d v="2019-04-16T12:00:00"/>
    <x v="3"/>
    <x v="0"/>
    <s v="Grande surface"/>
    <x v="0"/>
    <x v="0"/>
    <d v="1899-12-30T00:00:00"/>
    <x v="0"/>
    <s v="Non"/>
    <x v="252"/>
  </r>
  <r>
    <x v="151"/>
    <x v="3"/>
    <s v="CLI00079"/>
    <x v="3"/>
    <s v="SCR"/>
    <s v="10/04/19 12.35.24.0000"/>
    <s v="13/04/19 12.00.00.0000"/>
    <d v="2019-04-10T12:35:24"/>
    <d v="2019-04-13T12:00:00"/>
    <x v="7"/>
    <x v="0"/>
    <s v="Coopérative agricole"/>
    <x v="2"/>
    <x v="0"/>
    <d v="1899-12-30T00:00:00"/>
    <x v="0"/>
    <s v="Non"/>
    <x v="253"/>
  </r>
  <r>
    <x v="225"/>
    <x v="11"/>
    <s v="CLI00040"/>
    <x v="9"/>
    <s v="PLLT"/>
    <s v="10/04/19 12.41.23.0000"/>
    <s v="18/04/19 12.00.00.0000"/>
    <d v="2019-04-10T12:41:23"/>
    <d v="2019-04-18T12:00:00"/>
    <x v="1"/>
    <x v="1"/>
    <s v="Entreprises agro-alimentaires"/>
    <x v="5"/>
    <x v="1"/>
    <d v="1899-12-31T17:46:12"/>
    <x v="2"/>
    <s v="Non"/>
    <x v="254"/>
  </r>
  <r>
    <x v="226"/>
    <x v="3"/>
    <s v="CLI00049"/>
    <x v="7"/>
    <s v="PLLT"/>
    <s v="10/04/19 12.42.42.0000"/>
    <s v="18/04/19 12.00.00.0000"/>
    <d v="2019-04-10T12:42:42"/>
    <d v="2019-04-18T12:00:00"/>
    <x v="1"/>
    <x v="1"/>
    <s v="Entreprises agro-alimentaires"/>
    <x v="4"/>
    <x v="1"/>
    <d v="1899-12-31T17:46:12"/>
    <x v="2"/>
    <s v="Non"/>
    <x v="255"/>
  </r>
  <r>
    <x v="71"/>
    <x v="3"/>
    <s v="CLI00010"/>
    <x v="2"/>
    <s v="MTX"/>
    <s v="10/04/19 12.45.13.0000"/>
    <s v="11/04/19 12.00.00.0000"/>
    <d v="2019-04-10T12:45:13"/>
    <d v="2019-04-11T12:00:00"/>
    <x v="5"/>
    <x v="2"/>
    <s v="Centrale d'achats"/>
    <x v="1"/>
    <x v="0"/>
    <d v="1899-12-30T00:00:00"/>
    <x v="0"/>
    <s v="Non"/>
    <x v="256"/>
  </r>
  <r>
    <x v="30"/>
    <x v="3"/>
    <s v="CLI00021"/>
    <x v="0"/>
    <s v="OGM"/>
    <s v="10/04/19 12.50.54.0000"/>
    <s v="20/04/19 12.00.00.0000"/>
    <d v="2019-04-10T12:50:54"/>
    <d v="2019-04-20T12:00:00"/>
    <x v="0"/>
    <x v="0"/>
    <s v="Grande surface"/>
    <x v="0"/>
    <x v="1"/>
    <d v="1900-01-02T17:46:12"/>
    <x v="3"/>
    <s v="Non"/>
    <x v="257"/>
  </r>
  <r>
    <x v="55"/>
    <x v="3"/>
    <s v="CLI00021"/>
    <x v="0"/>
    <s v="OGM"/>
    <s v="10/04/19 13.20.11.0000"/>
    <s v="20/04/19 12.00.00.0000"/>
    <d v="2019-04-10T13:20:11"/>
    <d v="2019-04-20T12:00:00"/>
    <x v="0"/>
    <x v="0"/>
    <s v="Grande surface"/>
    <x v="0"/>
    <x v="1"/>
    <d v="1900-01-02T17:46:12"/>
    <x v="3"/>
    <s v="Non"/>
    <x v="258"/>
  </r>
  <r>
    <x v="227"/>
    <x v="13"/>
    <s v="CLI00040"/>
    <x v="9"/>
    <s v="MTG"/>
    <s v="10/04/19 13.23.22.0000"/>
    <s v="17/04/19 12.00.00.0000"/>
    <d v="2019-04-10T13:23:22"/>
    <d v="2019-04-17T12:00:00"/>
    <x v="4"/>
    <x v="0"/>
    <s v="Entreprises agro-alimentaires"/>
    <x v="5"/>
    <x v="1"/>
    <d v="1899-12-30T17:46:12"/>
    <x v="1"/>
    <s v="Non"/>
    <x v="259"/>
  </r>
  <r>
    <x v="228"/>
    <x v="11"/>
    <s v="CLI00018"/>
    <x v="5"/>
    <s v="NTR"/>
    <s v="10/04/19 13.26.57.0000"/>
    <s v="16/04/19 12.00.00.0000"/>
    <d v="2019-04-10T13:26:57"/>
    <d v="2019-04-16T12:00:00"/>
    <x v="3"/>
    <x v="0"/>
    <s v="Coopérative agricole"/>
    <x v="2"/>
    <x v="0"/>
    <d v="1899-12-30T00:00:00"/>
    <x v="0"/>
    <s v="Non"/>
    <x v="260"/>
  </r>
  <r>
    <x v="229"/>
    <x v="14"/>
    <s v="CLI00021"/>
    <x v="0"/>
    <s v="OGM"/>
    <s v="10/04/19 13.32.48.0000"/>
    <s v="20/04/19 12.00.00.0000"/>
    <d v="2019-04-10T13:32:48"/>
    <d v="2019-04-20T12:00:00"/>
    <x v="0"/>
    <x v="0"/>
    <s v="Grande surface"/>
    <x v="0"/>
    <x v="1"/>
    <d v="1900-01-02T17:46:12"/>
    <x v="3"/>
    <s v="Non"/>
    <x v="261"/>
  </r>
  <r>
    <x v="19"/>
    <x v="3"/>
    <s v="CLI00043"/>
    <x v="1"/>
    <s v="MTG"/>
    <s v="10/04/19 13.47.10.0000"/>
    <s v="17/04/19 12.00.00.0000"/>
    <d v="2019-04-10T13:47:10"/>
    <d v="2019-04-17T12:00:00"/>
    <x v="4"/>
    <x v="0"/>
    <s v="Grande surface"/>
    <x v="0"/>
    <x v="1"/>
    <d v="1899-12-30T17:46:12"/>
    <x v="1"/>
    <s v="Non"/>
    <x v="262"/>
  </r>
  <r>
    <x v="230"/>
    <x v="5"/>
    <s v="CLI00018"/>
    <x v="5"/>
    <s v="MTG"/>
    <s v="10/04/19 13.47.52.0000"/>
    <s v="17/04/19 12.00.00.0000"/>
    <d v="2019-04-10T13:47:52"/>
    <d v="2019-04-17T12:00:00"/>
    <x v="4"/>
    <x v="0"/>
    <s v="Coopérative agricole"/>
    <x v="2"/>
    <x v="1"/>
    <d v="1899-12-30T17:46:12"/>
    <x v="1"/>
    <s v="Non"/>
    <x v="263"/>
  </r>
  <r>
    <x v="115"/>
    <x v="3"/>
    <s v="CLI00079"/>
    <x v="3"/>
    <s v="NTR"/>
    <s v="10/04/19 13.53.39.0000"/>
    <s v="16/04/19 12.00.00.0000"/>
    <d v="2019-04-10T13:53:39"/>
    <d v="2019-04-16T12:00:00"/>
    <x v="3"/>
    <x v="0"/>
    <s v="Coopérative agricole"/>
    <x v="2"/>
    <x v="0"/>
    <d v="1899-12-30T00:00:00"/>
    <x v="0"/>
    <s v="Non"/>
    <x v="264"/>
  </r>
  <r>
    <x v="70"/>
    <x v="1"/>
    <s v="CLI00083"/>
    <x v="11"/>
    <s v="MTG"/>
    <s v="10/04/19 13.56.28.0000"/>
    <s v="17/04/19 12.00.00.0000"/>
    <d v="2019-04-10T13:56:28"/>
    <d v="2019-04-17T12:00:00"/>
    <x v="4"/>
    <x v="0"/>
    <s v="Coopérative agricole"/>
    <x v="2"/>
    <x v="1"/>
    <d v="1899-12-30T17:46:12"/>
    <x v="1"/>
    <s v="Non"/>
    <x v="265"/>
  </r>
  <r>
    <x v="231"/>
    <x v="9"/>
    <s v="CLI00087"/>
    <x v="4"/>
    <s v="PEST"/>
    <s v="10/04/19 14.00.19.0000"/>
    <s v="18/04/19 12.00.00.0000"/>
    <d v="2019-04-10T14:00:19"/>
    <d v="2019-04-18T12:00:00"/>
    <x v="2"/>
    <x v="1"/>
    <s v="Coopérative agricole"/>
    <x v="3"/>
    <x v="1"/>
    <d v="1899-12-31T17:46:12"/>
    <x v="2"/>
    <s v="Non"/>
    <x v="266"/>
  </r>
  <r>
    <x v="49"/>
    <x v="3"/>
    <s v="CLI00079"/>
    <x v="3"/>
    <s v="OGM"/>
    <s v="10/04/19 14.07.07.0000"/>
    <s v="20/04/19 12.00.00.0000"/>
    <d v="2019-04-10T14:07:07"/>
    <d v="2019-04-20T12:00:00"/>
    <x v="0"/>
    <x v="0"/>
    <s v="Coopérative agricole"/>
    <x v="2"/>
    <x v="1"/>
    <d v="1900-01-02T17:46:12"/>
    <x v="3"/>
    <s v="Non"/>
    <x v="267"/>
  </r>
  <r>
    <x v="232"/>
    <x v="3"/>
    <s v="CLI00079"/>
    <x v="3"/>
    <s v="OGM"/>
    <s v="10/04/19 14.08.55.0000"/>
    <s v="20/04/19 12.00.00.0000"/>
    <d v="2019-04-10T14:08:55"/>
    <d v="2019-04-20T12:00:00"/>
    <x v="0"/>
    <x v="0"/>
    <s v="Coopérative agricole"/>
    <x v="2"/>
    <x v="1"/>
    <d v="1900-01-02T17:46:12"/>
    <x v="3"/>
    <s v="Non"/>
    <x v="268"/>
  </r>
  <r>
    <x v="233"/>
    <x v="3"/>
    <s v="CLI00021"/>
    <x v="0"/>
    <s v="PLLT"/>
    <s v="10/04/19 14.12.43.0000"/>
    <s v="18/04/19 12.00.00.0000"/>
    <d v="2019-04-10T14:12:43"/>
    <d v="2019-04-18T12:00:00"/>
    <x v="1"/>
    <x v="1"/>
    <s v="Grande surface"/>
    <x v="0"/>
    <x v="1"/>
    <d v="1899-12-31T17:46:12"/>
    <x v="2"/>
    <s v="Non"/>
    <x v="269"/>
  </r>
  <r>
    <x v="46"/>
    <x v="6"/>
    <s v="CLI00021"/>
    <x v="0"/>
    <s v="NTR"/>
    <s v="10/04/19 14.23.18.0000"/>
    <s v="16/04/19 12.00.00.0000"/>
    <d v="2019-04-10T14:23:18"/>
    <d v="2019-04-16T12:00:00"/>
    <x v="3"/>
    <x v="0"/>
    <s v="Grande surface"/>
    <x v="0"/>
    <x v="0"/>
    <d v="1899-12-30T00:00:00"/>
    <x v="0"/>
    <s v="Non"/>
    <x v="270"/>
  </r>
  <r>
    <x v="234"/>
    <x v="13"/>
    <s v="CLI00091"/>
    <x v="10"/>
    <s v="OGM"/>
    <s v="10/04/19 14.23.29.0000"/>
    <s v="20/04/19 12.00.00.0000"/>
    <d v="2019-04-10T14:23:29"/>
    <d v="2019-04-20T12:00:00"/>
    <x v="0"/>
    <x v="0"/>
    <s v="Entreprises agro-alimentaires"/>
    <x v="5"/>
    <x v="1"/>
    <d v="1900-01-02T17:46:12"/>
    <x v="3"/>
    <s v="Non"/>
    <x v="271"/>
  </r>
  <r>
    <x v="235"/>
    <x v="6"/>
    <s v="CLI00083"/>
    <x v="11"/>
    <s v="OGM"/>
    <s v="10/04/19 14.29.32.0000"/>
    <s v="20/04/19 12.00.00.0000"/>
    <d v="2019-04-10T14:29:32"/>
    <d v="2019-04-20T12:00:00"/>
    <x v="0"/>
    <x v="0"/>
    <s v="Coopérative agricole"/>
    <x v="2"/>
    <x v="1"/>
    <d v="1900-01-02T17:46:12"/>
    <x v="3"/>
    <s v="Non"/>
    <x v="272"/>
  </r>
  <r>
    <x v="236"/>
    <x v="11"/>
    <s v="CLI00018"/>
    <x v="5"/>
    <s v="PLLT"/>
    <s v="10/04/19 14.34.19.0000"/>
    <s v="18/04/19 12.00.00.0000"/>
    <d v="2019-04-10T14:34:19"/>
    <d v="2019-04-18T12:00:00"/>
    <x v="1"/>
    <x v="1"/>
    <s v="Coopérative agricole"/>
    <x v="2"/>
    <x v="1"/>
    <d v="1899-12-31T17:46:12"/>
    <x v="2"/>
    <s v="Non"/>
    <x v="273"/>
  </r>
  <r>
    <x v="195"/>
    <x v="1"/>
    <s v="CLI00010"/>
    <x v="2"/>
    <s v="OGM"/>
    <s v="10/04/19 14.36.13.0000"/>
    <s v="20/04/19 12.00.00.0000"/>
    <d v="2019-04-10T14:36:13"/>
    <d v="2019-04-20T12:00:00"/>
    <x v="0"/>
    <x v="0"/>
    <s v="Centrale d'achats"/>
    <x v="1"/>
    <x v="1"/>
    <d v="1900-01-02T17:46:12"/>
    <x v="3"/>
    <s v="Non"/>
    <x v="274"/>
  </r>
  <r>
    <x v="237"/>
    <x v="4"/>
    <s v="CLI00021"/>
    <x v="0"/>
    <s v="PLLT"/>
    <s v="10/04/19 14.38.30.0000"/>
    <s v="18/04/19 12.00.00.0000"/>
    <d v="2019-04-10T14:38:30"/>
    <d v="2019-04-18T12:00:00"/>
    <x v="1"/>
    <x v="1"/>
    <s v="Grande surface"/>
    <x v="0"/>
    <x v="1"/>
    <d v="1899-12-31T17:46:12"/>
    <x v="2"/>
    <s v="Non"/>
    <x v="275"/>
  </r>
  <r>
    <x v="11"/>
    <x v="6"/>
    <s v="CLI00043"/>
    <x v="1"/>
    <s v="PLLT"/>
    <s v="10/04/19 14.54.43.0000"/>
    <s v="18/04/19 12.00.00.0000"/>
    <d v="2019-04-10T14:54:43"/>
    <d v="2019-04-18T12:00:00"/>
    <x v="1"/>
    <x v="1"/>
    <s v="Grande surface"/>
    <x v="0"/>
    <x v="1"/>
    <d v="1899-12-31T17:46:12"/>
    <x v="2"/>
    <s v="Non"/>
    <x v="276"/>
  </r>
  <r>
    <x v="219"/>
    <x v="3"/>
    <s v="CLI00043"/>
    <x v="1"/>
    <s v="PLLT"/>
    <s v="10/04/19 14.54.43.0000"/>
    <s v="18/04/19 12.00.00.0000"/>
    <d v="2019-04-10T14:54:43"/>
    <d v="2019-04-18T12:00:00"/>
    <x v="1"/>
    <x v="1"/>
    <s v="Grande surface"/>
    <x v="0"/>
    <x v="1"/>
    <d v="1899-12-31T17:46:12"/>
    <x v="2"/>
    <s v="Non"/>
    <x v="277"/>
  </r>
  <r>
    <x v="238"/>
    <x v="4"/>
    <s v="CLI00079"/>
    <x v="3"/>
    <s v="NTR"/>
    <s v="10/04/19 15.16.17.0000"/>
    <s v="16/04/19 12.00.00.0000"/>
    <d v="2019-04-10T15:16:17"/>
    <d v="2019-04-16T12:00:00"/>
    <x v="3"/>
    <x v="0"/>
    <s v="Coopérative agricole"/>
    <x v="2"/>
    <x v="0"/>
    <d v="1899-12-30T00:00:00"/>
    <x v="0"/>
    <s v="Non"/>
    <x v="278"/>
  </r>
  <r>
    <x v="239"/>
    <x v="3"/>
    <s v="CLI00021"/>
    <x v="0"/>
    <s v="OGM"/>
    <s v="10/04/19 15.19.35.0000"/>
    <s v="20/04/19 12.00.00.0000"/>
    <d v="2019-04-10T15:19:35"/>
    <d v="2019-04-20T12:00:00"/>
    <x v="0"/>
    <x v="0"/>
    <s v="Grande surface"/>
    <x v="0"/>
    <x v="1"/>
    <d v="1900-01-02T17:46:12"/>
    <x v="3"/>
    <s v="Non"/>
    <x v="279"/>
  </r>
  <r>
    <x v="240"/>
    <x v="5"/>
    <s v="CLI00018"/>
    <x v="5"/>
    <s v="PLLT"/>
    <s v="10/04/19 15.35.29.0000"/>
    <s v="18/04/19 12.00.00.0000"/>
    <d v="2019-04-10T15:35:29"/>
    <d v="2019-04-18T12:00:00"/>
    <x v="1"/>
    <x v="1"/>
    <s v="Coopérative agricole"/>
    <x v="2"/>
    <x v="1"/>
    <d v="1899-12-31T17:46:12"/>
    <x v="2"/>
    <s v="Non"/>
    <x v="280"/>
  </r>
  <r>
    <x v="241"/>
    <x v="4"/>
    <s v="CLI00079"/>
    <x v="3"/>
    <s v="PLLT"/>
    <s v="10/04/19 15.39.32.0000"/>
    <s v="18/04/19 12.00.00.0000"/>
    <d v="2019-04-10T15:39:32"/>
    <d v="2019-04-18T12:00:00"/>
    <x v="1"/>
    <x v="1"/>
    <s v="Coopérative agricole"/>
    <x v="2"/>
    <x v="1"/>
    <d v="1899-12-31T17:46:12"/>
    <x v="2"/>
    <s v="Non"/>
    <x v="281"/>
  </r>
  <r>
    <x v="78"/>
    <x v="5"/>
    <s v="CLI00018"/>
    <x v="5"/>
    <s v="MTG"/>
    <s v="10/04/19 15.47.02.0000"/>
    <s v="17/04/19 12.00.00.0000"/>
    <d v="2019-04-10T15:47:02"/>
    <d v="2019-04-17T12:00:00"/>
    <x v="4"/>
    <x v="0"/>
    <s v="Coopérative agricole"/>
    <x v="2"/>
    <x v="1"/>
    <d v="1899-12-30T17:46:12"/>
    <x v="1"/>
    <s v="Non"/>
    <x v="282"/>
  </r>
  <r>
    <x v="242"/>
    <x v="4"/>
    <s v="CLI00083"/>
    <x v="11"/>
    <s v="PLLT"/>
    <s v="10/04/19 15.49.07.0000"/>
    <s v="18/04/19 12.00.00.0000"/>
    <d v="2019-04-10T15:49:07"/>
    <d v="2019-04-18T12:00:00"/>
    <x v="1"/>
    <x v="1"/>
    <s v="Coopérative agricole"/>
    <x v="2"/>
    <x v="1"/>
    <d v="1899-12-31T17:46:12"/>
    <x v="2"/>
    <s v="Non"/>
    <x v="283"/>
  </r>
  <r>
    <x v="243"/>
    <x v="13"/>
    <s v="CLI00018"/>
    <x v="5"/>
    <s v="PLLT"/>
    <s v="10/04/19 16.02.20.0000"/>
    <s v="18/04/19 12.00.00.0000"/>
    <d v="2019-04-10T16:02:20"/>
    <d v="2019-04-18T12:00:00"/>
    <x v="1"/>
    <x v="1"/>
    <s v="Coopérative agricole"/>
    <x v="2"/>
    <x v="1"/>
    <d v="1899-12-31T17:46:12"/>
    <x v="2"/>
    <s v="Non"/>
    <x v="284"/>
  </r>
  <r>
    <x v="244"/>
    <x v="21"/>
    <s v="CLI00091"/>
    <x v="10"/>
    <s v="NTR"/>
    <s v="10/04/19 16.08.17.0000"/>
    <s v="16/04/19 12.00.00.0000"/>
    <d v="2019-04-10T16:08:17"/>
    <d v="2019-04-16T12:00:00"/>
    <x v="3"/>
    <x v="0"/>
    <s v="Entreprises agro-alimentaires"/>
    <x v="5"/>
    <x v="0"/>
    <d v="1899-12-30T00:00:00"/>
    <x v="0"/>
    <s v="Non"/>
    <x v="285"/>
  </r>
  <r>
    <x v="245"/>
    <x v="6"/>
    <s v="CLI00021"/>
    <x v="0"/>
    <s v="PLLT"/>
    <s v="10/04/19 16.10.06.0000"/>
    <s v="18/04/19 12.00.00.0000"/>
    <d v="2019-04-10T16:10:06"/>
    <d v="2019-04-18T12:00:00"/>
    <x v="1"/>
    <x v="1"/>
    <s v="Grande surface"/>
    <x v="0"/>
    <x v="1"/>
    <d v="1899-12-31T17:46:12"/>
    <x v="2"/>
    <s v="Non"/>
    <x v="286"/>
  </r>
  <r>
    <x v="123"/>
    <x v="3"/>
    <s v="CLI00043"/>
    <x v="1"/>
    <s v="OGM"/>
    <s v="10/04/19 16.34.09.0000"/>
    <s v="20/04/19 12.00.00.0000"/>
    <d v="2019-04-10T16:34:09"/>
    <d v="2019-04-20T12:00:00"/>
    <x v="0"/>
    <x v="0"/>
    <s v="Grande surface"/>
    <x v="0"/>
    <x v="1"/>
    <d v="1900-01-02T17:46:12"/>
    <x v="3"/>
    <s v="Non"/>
    <x v="287"/>
  </r>
  <r>
    <x v="246"/>
    <x v="4"/>
    <s v="CLI00079"/>
    <x v="3"/>
    <s v="PLLT"/>
    <s v="10/04/19 16.39.15.0000"/>
    <s v="18/04/19 12.00.00.0000"/>
    <d v="2019-04-10T16:39:15"/>
    <d v="2019-04-18T12:00:00"/>
    <x v="1"/>
    <x v="1"/>
    <s v="Coopérative agricole"/>
    <x v="2"/>
    <x v="1"/>
    <d v="1899-12-31T17:46:12"/>
    <x v="2"/>
    <s v="Non"/>
    <x v="288"/>
  </r>
  <r>
    <x v="247"/>
    <x v="3"/>
    <s v="CLI00043"/>
    <x v="1"/>
    <s v="PLLT"/>
    <s v="10/04/19 16.41.46.0000"/>
    <s v="18/04/19 12.00.00.0000"/>
    <d v="2019-04-10T16:41:46"/>
    <d v="2019-04-18T12:00:00"/>
    <x v="1"/>
    <x v="1"/>
    <s v="Grande surface"/>
    <x v="0"/>
    <x v="1"/>
    <d v="1899-12-31T17:46:12"/>
    <x v="2"/>
    <s v="Non"/>
    <x v="289"/>
  </r>
  <r>
    <x v="61"/>
    <x v="3"/>
    <s v="CLI00079"/>
    <x v="3"/>
    <s v="OGM"/>
    <s v="10/04/19 16.47.49.0000"/>
    <s v="20/04/19 12.00.00.0000"/>
    <d v="2019-04-10T16:47:49"/>
    <d v="2019-04-20T12:00:00"/>
    <x v="0"/>
    <x v="0"/>
    <s v="Coopérative agricole"/>
    <x v="2"/>
    <x v="1"/>
    <d v="1900-01-02T17:46:12"/>
    <x v="3"/>
    <s v="Non"/>
    <x v="290"/>
  </r>
  <r>
    <x v="248"/>
    <x v="21"/>
    <s v="CLI00007"/>
    <x v="14"/>
    <s v="OGM"/>
    <s v="10/04/19 16.59.54.0000"/>
    <s v="20/04/19 12.00.00.0000"/>
    <d v="2019-04-10T16:59:54"/>
    <d v="2019-04-20T12:00:00"/>
    <x v="0"/>
    <x v="0"/>
    <s v="Coopérative agricole"/>
    <x v="3"/>
    <x v="1"/>
    <d v="1900-01-02T17:46:12"/>
    <x v="3"/>
    <s v="Non"/>
    <x v="291"/>
  </r>
  <r>
    <x v="156"/>
    <x v="3"/>
    <s v="CLI00043"/>
    <x v="1"/>
    <s v="OGM"/>
    <s v="10/04/19 17.07.47.0000"/>
    <s v="20/04/19 12.00.00.0000"/>
    <d v="2019-04-10T17:07:47"/>
    <d v="2019-04-20T12:00:00"/>
    <x v="0"/>
    <x v="0"/>
    <s v="Grande surface"/>
    <x v="0"/>
    <x v="1"/>
    <d v="1900-01-02T17:46:12"/>
    <x v="3"/>
    <s v="Non"/>
    <x v="292"/>
  </r>
  <r>
    <x v="128"/>
    <x v="3"/>
    <s v="CLI00079"/>
    <x v="3"/>
    <s v="OGM"/>
    <s v="10/04/19 17.15.16.0000"/>
    <s v="20/04/19 12.00.00.0000"/>
    <d v="2019-04-10T17:15:16"/>
    <d v="2019-04-20T12:00:00"/>
    <x v="0"/>
    <x v="0"/>
    <s v="Coopérative agricole"/>
    <x v="2"/>
    <x v="1"/>
    <d v="1900-01-02T17:46:12"/>
    <x v="3"/>
    <s v="Non"/>
    <x v="293"/>
  </r>
  <r>
    <x v="197"/>
    <x v="0"/>
    <s v="CLI00043"/>
    <x v="1"/>
    <s v="OGM"/>
    <s v="10/04/19 17.16.18.0000"/>
    <s v="20/04/19 12.00.00.0000"/>
    <d v="2019-04-10T17:16:18"/>
    <d v="2019-04-20T12:00:00"/>
    <x v="0"/>
    <x v="0"/>
    <s v="Grande surface"/>
    <x v="0"/>
    <x v="1"/>
    <d v="1900-01-02T17:46:12"/>
    <x v="3"/>
    <s v="Non"/>
    <x v="294"/>
  </r>
  <r>
    <x v="126"/>
    <x v="0"/>
    <s v="CLI00021"/>
    <x v="0"/>
    <s v="PLLT"/>
    <s v="10/04/19 17.34.22.0000"/>
    <s v="18/04/19 12.00.00.0000"/>
    <d v="2019-04-10T17:34:22"/>
    <d v="2019-04-18T12:00:00"/>
    <x v="1"/>
    <x v="1"/>
    <s v="Grande surface"/>
    <x v="0"/>
    <x v="1"/>
    <d v="1899-12-31T17:46:12"/>
    <x v="2"/>
    <s v="Non"/>
    <x v="295"/>
  </r>
  <r>
    <x v="249"/>
    <x v="11"/>
    <s v="CLI00049"/>
    <x v="7"/>
    <s v="PLLT"/>
    <s v="10/04/19 17.36.28.0000"/>
    <s v="18/04/19 12.00.00.0000"/>
    <d v="2019-04-10T17:36:28"/>
    <d v="2019-04-18T12:00:00"/>
    <x v="1"/>
    <x v="1"/>
    <s v="Entreprises agro-alimentaires"/>
    <x v="4"/>
    <x v="1"/>
    <d v="1899-12-31T17:46:12"/>
    <x v="2"/>
    <s v="Non"/>
    <x v="296"/>
  </r>
  <r>
    <x v="250"/>
    <x v="3"/>
    <s v="CLI00010"/>
    <x v="2"/>
    <s v="PLLT"/>
    <s v="10/04/19 17.38.10.0000"/>
    <s v="18/04/19 12.00.00.0000"/>
    <d v="2019-04-10T17:38:10"/>
    <d v="2019-04-18T12:00:00"/>
    <x v="1"/>
    <x v="1"/>
    <s v="Centrale d'achats"/>
    <x v="1"/>
    <x v="1"/>
    <d v="1899-12-31T17:46:12"/>
    <x v="2"/>
    <s v="Non"/>
    <x v="297"/>
  </r>
  <r>
    <x v="251"/>
    <x v="3"/>
    <s v="CLI00010"/>
    <x v="2"/>
    <s v="OGM"/>
    <s v="10/04/19 17.39.45.0000"/>
    <s v="20/04/19 12.00.00.0000"/>
    <d v="2019-04-10T17:39:45"/>
    <d v="2019-04-20T12:00:00"/>
    <x v="0"/>
    <x v="0"/>
    <s v="Centrale d'achats"/>
    <x v="1"/>
    <x v="1"/>
    <d v="1900-01-02T17:46:12"/>
    <x v="3"/>
    <s v="Non"/>
    <x v="298"/>
  </r>
  <r>
    <x v="252"/>
    <x v="4"/>
    <s v="CLI00079"/>
    <x v="3"/>
    <s v="OGM"/>
    <s v="10/04/19 18.05.34.0000"/>
    <s v="20/04/19 12.00.00.0000"/>
    <d v="2019-04-10T18:05:34"/>
    <d v="2019-04-20T12:00:00"/>
    <x v="0"/>
    <x v="0"/>
    <s v="Coopérative agricole"/>
    <x v="2"/>
    <x v="1"/>
    <d v="1900-01-02T17:46:12"/>
    <x v="3"/>
    <s v="Non"/>
    <x v="299"/>
  </r>
  <r>
    <x v="253"/>
    <x v="4"/>
    <s v="CLI00079"/>
    <x v="3"/>
    <s v="OGM"/>
    <s v="10/04/19 18.45.58.0000"/>
    <s v="20/04/19 12.00.00.0000"/>
    <d v="2019-04-10T18:45:58"/>
    <d v="2019-04-20T12:00:00"/>
    <x v="0"/>
    <x v="0"/>
    <s v="Coopérative agricole"/>
    <x v="2"/>
    <x v="1"/>
    <d v="1900-01-02T17:46:12"/>
    <x v="3"/>
    <s v="Non"/>
    <x v="300"/>
  </r>
  <r>
    <x v="254"/>
    <x v="4"/>
    <s v="CLI00043"/>
    <x v="1"/>
    <s v="PLLT"/>
    <s v="10/04/19 19.40.36.0000"/>
    <s v="18/04/19 12.00.00.0000"/>
    <d v="2019-04-10T19:40:36"/>
    <d v="2019-04-18T12:00:00"/>
    <x v="1"/>
    <x v="1"/>
    <s v="Grande surface"/>
    <x v="0"/>
    <x v="1"/>
    <d v="1899-12-31T17:46:12"/>
    <x v="2"/>
    <s v="Non"/>
    <x v="301"/>
  </r>
  <r>
    <x v="255"/>
    <x v="6"/>
    <s v="CLI00087"/>
    <x v="4"/>
    <s v="PLLT"/>
    <s v="10/04/19 19.55.49.0000"/>
    <s v="18/04/19 12.00.00.0000"/>
    <d v="2019-04-10T19:55:49"/>
    <d v="2019-04-18T12:00:00"/>
    <x v="1"/>
    <x v="1"/>
    <s v="Coopérative agricole"/>
    <x v="3"/>
    <x v="1"/>
    <d v="1899-12-31T17:46:12"/>
    <x v="2"/>
    <s v="Non"/>
    <x v="302"/>
  </r>
  <r>
    <x v="256"/>
    <x v="14"/>
    <s v="CLI00009"/>
    <x v="8"/>
    <s v="PLLT"/>
    <s v="10/04/19 20.07.41.0000"/>
    <s v="18/04/19 12.00.00.0000"/>
    <d v="2019-04-10T20:07:41"/>
    <d v="2019-04-18T12:00:00"/>
    <x v="1"/>
    <x v="1"/>
    <s v="Entreprises agro-alimentaires"/>
    <x v="4"/>
    <x v="1"/>
    <d v="1899-12-31T17:46:12"/>
    <x v="2"/>
    <s v="Non"/>
    <x v="303"/>
  </r>
  <r>
    <x v="257"/>
    <x v="4"/>
    <s v="CLI00043"/>
    <x v="1"/>
    <s v="PLLT"/>
    <s v="10/04/19 20.13.51.0000"/>
    <s v="18/04/19 12.00.00.0000"/>
    <d v="2019-04-10T20:13:51"/>
    <d v="2019-04-18T12:00:00"/>
    <x v="1"/>
    <x v="1"/>
    <s v="Grande surface"/>
    <x v="0"/>
    <x v="1"/>
    <d v="1899-12-31T17:46:12"/>
    <x v="2"/>
    <s v="Non"/>
    <x v="304"/>
  </r>
  <r>
    <x v="258"/>
    <x v="0"/>
    <s v="CLI00020"/>
    <x v="6"/>
    <s v="PLLT"/>
    <s v="10/04/19 20.18.46.0000"/>
    <s v="18/04/19 12.00.00.0000"/>
    <d v="2019-04-10T20:18:46"/>
    <d v="2019-04-18T12:00:00"/>
    <x v="1"/>
    <x v="1"/>
    <s v="Coopérative agricole"/>
    <x v="2"/>
    <x v="1"/>
    <d v="1899-12-31T17:46:12"/>
    <x v="2"/>
    <s v="Non"/>
    <x v="305"/>
  </r>
  <r>
    <x v="110"/>
    <x v="8"/>
    <s v="CLI00010"/>
    <x v="2"/>
    <s v="PLLT"/>
    <s v="10/04/19 20.23.21.0000"/>
    <s v="18/04/19 12.00.00.0000"/>
    <d v="2019-04-10T20:23:21"/>
    <d v="2019-04-18T12:00:00"/>
    <x v="1"/>
    <x v="1"/>
    <s v="Centrale d'achats"/>
    <x v="1"/>
    <x v="1"/>
    <d v="1899-12-31T17:46:12"/>
    <x v="2"/>
    <s v="Non"/>
    <x v="306"/>
  </r>
  <r>
    <x v="259"/>
    <x v="5"/>
    <s v="CLI00018"/>
    <x v="5"/>
    <s v="PLLT"/>
    <s v="10/04/19 20.23.24.0000"/>
    <s v="18/04/19 12.00.00.0000"/>
    <d v="2019-04-10T20:23:24"/>
    <d v="2019-04-18T12:00:00"/>
    <x v="1"/>
    <x v="1"/>
    <s v="Coopérative agricole"/>
    <x v="2"/>
    <x v="1"/>
    <d v="1899-12-31T17:46:12"/>
    <x v="2"/>
    <s v="Non"/>
    <x v="307"/>
  </r>
  <r>
    <x v="260"/>
    <x v="3"/>
    <s v="CLI00010"/>
    <x v="2"/>
    <s v="OGM"/>
    <s v="10/04/19 20.38.08.0000"/>
    <s v="20/04/19 12.00.00.0000"/>
    <d v="2019-04-10T20:38:08"/>
    <d v="2019-04-20T12:00:00"/>
    <x v="0"/>
    <x v="0"/>
    <s v="Centrale d'achats"/>
    <x v="1"/>
    <x v="1"/>
    <d v="1900-01-02T17:46:12"/>
    <x v="3"/>
    <s v="Non"/>
    <x v="308"/>
  </r>
  <r>
    <x v="261"/>
    <x v="8"/>
    <s v="CLI00079"/>
    <x v="3"/>
    <s v="PLLT"/>
    <s v="10/04/19 20.39.26.0000"/>
    <s v="18/04/19 12.00.00.0000"/>
    <d v="2019-04-10T20:39:26"/>
    <d v="2019-04-18T12:00:00"/>
    <x v="1"/>
    <x v="1"/>
    <s v="Coopérative agricole"/>
    <x v="2"/>
    <x v="1"/>
    <d v="1899-12-31T17:46:12"/>
    <x v="2"/>
    <s v="Non"/>
    <x v="309"/>
  </r>
  <r>
    <x v="262"/>
    <x v="4"/>
    <s v="CLI00043"/>
    <x v="1"/>
    <s v="OGM"/>
    <s v="10/04/19 20.39.53.0000"/>
    <s v="20/04/19 12.00.00.0000"/>
    <d v="2019-04-10T20:39:53"/>
    <d v="2019-04-20T12:00:00"/>
    <x v="0"/>
    <x v="0"/>
    <s v="Grande surface"/>
    <x v="0"/>
    <x v="1"/>
    <d v="1900-01-02T17:46:12"/>
    <x v="3"/>
    <s v="Non"/>
    <x v="310"/>
  </r>
  <r>
    <x v="263"/>
    <x v="6"/>
    <s v="CLI00021"/>
    <x v="0"/>
    <s v="PLLT"/>
    <s v="10/04/19 20.43.35.0000"/>
    <s v="18/04/19 12.00.00.0000"/>
    <d v="2019-04-10T20:43:35"/>
    <d v="2019-04-18T12:00:00"/>
    <x v="1"/>
    <x v="1"/>
    <s v="Grande surface"/>
    <x v="0"/>
    <x v="1"/>
    <d v="1899-12-31T17:46:12"/>
    <x v="2"/>
    <s v="Non"/>
    <x v="311"/>
  </r>
  <r>
    <x v="264"/>
    <x v="18"/>
    <s v="CLI00049"/>
    <x v="7"/>
    <s v="OGM"/>
    <s v="10/04/19 20.50.44.0000"/>
    <s v="20/04/19 12.00.00.0000"/>
    <d v="2019-04-10T20:50:44"/>
    <d v="2019-04-20T12:00:00"/>
    <x v="0"/>
    <x v="0"/>
    <s v="Entreprises agro-alimentaires"/>
    <x v="4"/>
    <x v="1"/>
    <d v="1900-01-02T17:46:12"/>
    <x v="3"/>
    <s v="Non"/>
    <x v="312"/>
  </r>
  <r>
    <x v="265"/>
    <x v="14"/>
    <s v="CLI00021"/>
    <x v="0"/>
    <s v="PLLT"/>
    <s v="10/04/19 20.52.34.0000"/>
    <s v="18/04/19 12.00.00.0000"/>
    <d v="2019-04-10T20:52:34"/>
    <d v="2019-04-18T12:00:00"/>
    <x v="1"/>
    <x v="1"/>
    <s v="Grande surface"/>
    <x v="0"/>
    <x v="1"/>
    <d v="1899-12-31T17:46:12"/>
    <x v="2"/>
    <s v="Non"/>
    <x v="313"/>
  </r>
  <r>
    <x v="56"/>
    <x v="1"/>
    <s v="CLI00043"/>
    <x v="1"/>
    <s v="PEST"/>
    <s v="11/04/19 06.46.48.0000"/>
    <s v="18/04/19 12.00.00.0000"/>
    <d v="2019-04-11T06:46:48"/>
    <d v="2019-04-18T12:00:00"/>
    <x v="2"/>
    <x v="1"/>
    <s v="Grande surface"/>
    <x v="0"/>
    <x v="1"/>
    <d v="1899-12-31T17:46:12"/>
    <x v="2"/>
    <s v="Non"/>
    <x v="314"/>
  </r>
  <r>
    <x v="266"/>
    <x v="3"/>
    <s v="CLI00043"/>
    <x v="1"/>
    <s v="OGM"/>
    <s v="11/04/19 06.47.47.0000"/>
    <s v="22/04/19 12.00.00.0000"/>
    <d v="2019-04-11T06:47:47"/>
    <d v="2019-04-22T12:00:00"/>
    <x v="0"/>
    <x v="0"/>
    <s v="Grande surface"/>
    <x v="0"/>
    <x v="1"/>
    <d v="1900-01-04T17:46:12"/>
    <x v="3"/>
    <s v="Non"/>
    <x v="315"/>
  </r>
  <r>
    <x v="267"/>
    <x v="7"/>
    <s v="CLI00021"/>
    <x v="0"/>
    <s v="PEST"/>
    <s v="11/04/19 07.02.37.0000"/>
    <s v="18/04/19 12.00.00.0000"/>
    <d v="2019-04-11T07:02:37"/>
    <d v="2019-04-18T12:00:00"/>
    <x v="2"/>
    <x v="1"/>
    <s v="Grande surface"/>
    <x v="0"/>
    <x v="1"/>
    <d v="1899-12-31T17:46:12"/>
    <x v="2"/>
    <s v="Non"/>
    <x v="316"/>
  </r>
  <r>
    <x v="268"/>
    <x v="6"/>
    <s v="CLI00049"/>
    <x v="7"/>
    <s v="MTG"/>
    <s v="11/04/19 07.05.22.0000"/>
    <s v="17/04/19 12.00.00.0000"/>
    <d v="2019-04-11T07:05:22"/>
    <d v="2019-04-17T12:00:00"/>
    <x v="4"/>
    <x v="0"/>
    <s v="Entreprises agro-alimentaires"/>
    <x v="4"/>
    <x v="1"/>
    <d v="1899-12-30T17:46:12"/>
    <x v="1"/>
    <s v="Non"/>
    <x v="317"/>
  </r>
  <r>
    <x v="269"/>
    <x v="16"/>
    <s v="CLI00021"/>
    <x v="0"/>
    <s v="NTR"/>
    <s v="11/04/19 07.07.23.0000"/>
    <s v="16/04/19 12.00.00.0000"/>
    <d v="2019-04-11T07:07:23"/>
    <d v="2019-04-16T12:00:00"/>
    <x v="3"/>
    <x v="0"/>
    <s v="Grande surface"/>
    <x v="0"/>
    <x v="0"/>
    <d v="1899-12-30T00:00:00"/>
    <x v="0"/>
    <s v="Non"/>
    <x v="318"/>
  </r>
  <r>
    <x v="148"/>
    <x v="6"/>
    <s v="CLI00043"/>
    <x v="1"/>
    <s v="NTR"/>
    <s v="11/04/19 07.12.07.0000"/>
    <s v="16/04/19 12.00.00.0000"/>
    <d v="2019-04-11T07:12:07"/>
    <d v="2019-04-16T12:00:00"/>
    <x v="3"/>
    <x v="0"/>
    <s v="Grande surface"/>
    <x v="0"/>
    <x v="0"/>
    <d v="1899-12-30T00:00:00"/>
    <x v="0"/>
    <s v="Non"/>
    <x v="319"/>
  </r>
  <r>
    <x v="270"/>
    <x v="6"/>
    <s v="CLI00010"/>
    <x v="2"/>
    <s v="MTG"/>
    <s v="11/04/19 07.13.54.0000"/>
    <s v="17/04/19 12.00.00.0000"/>
    <d v="2019-04-11T07:13:54"/>
    <d v="2019-04-17T12:00:00"/>
    <x v="4"/>
    <x v="0"/>
    <s v="Centrale d'achats"/>
    <x v="1"/>
    <x v="1"/>
    <d v="1899-12-30T17:46:12"/>
    <x v="1"/>
    <s v="Non"/>
    <x v="320"/>
  </r>
  <r>
    <x v="271"/>
    <x v="20"/>
    <s v="CLI00007"/>
    <x v="14"/>
    <s v="NTR"/>
    <s v="11/04/19 07.26.25.0000"/>
    <s v="16/04/19 12.00.00.0000"/>
    <d v="2019-04-11T07:26:25"/>
    <d v="2019-04-16T12:00:00"/>
    <x v="3"/>
    <x v="0"/>
    <s v="Coopérative agricole"/>
    <x v="3"/>
    <x v="0"/>
    <d v="1899-12-30T00:00:00"/>
    <x v="0"/>
    <s v="Non"/>
    <x v="321"/>
  </r>
  <r>
    <x v="272"/>
    <x v="6"/>
    <s v="CLI00043"/>
    <x v="1"/>
    <s v="PEST"/>
    <s v="11/04/19 07.29.11.0000"/>
    <s v="18/04/19 12.00.00.0000"/>
    <d v="2019-04-11T07:29:11"/>
    <d v="2019-04-18T12:00:00"/>
    <x v="2"/>
    <x v="1"/>
    <s v="Grande surface"/>
    <x v="0"/>
    <x v="1"/>
    <d v="1899-12-31T17:46:12"/>
    <x v="2"/>
    <s v="Non"/>
    <x v="322"/>
  </r>
  <r>
    <x v="273"/>
    <x v="3"/>
    <s v="CLI00020"/>
    <x v="6"/>
    <s v="PLLT"/>
    <s v="11/04/19 07.30.41.0000"/>
    <s v="18/04/19 12.00.00.0000"/>
    <d v="2019-04-11T07:30:41"/>
    <d v="2019-04-18T12:00:00"/>
    <x v="1"/>
    <x v="1"/>
    <s v="Coopérative agricole"/>
    <x v="2"/>
    <x v="1"/>
    <d v="1899-12-31T17:46:12"/>
    <x v="2"/>
    <s v="Non"/>
    <x v="323"/>
  </r>
  <r>
    <x v="274"/>
    <x v="4"/>
    <s v="CLI00010"/>
    <x v="2"/>
    <s v="PLLT"/>
    <s v="11/04/19 07.30.54.0000"/>
    <s v="18/04/19 12.00.00.0000"/>
    <d v="2019-04-11T07:30:54"/>
    <d v="2019-04-18T12:00:00"/>
    <x v="1"/>
    <x v="1"/>
    <s v="Centrale d'achats"/>
    <x v="1"/>
    <x v="1"/>
    <d v="1899-12-31T17:46:12"/>
    <x v="2"/>
    <s v="Non"/>
    <x v="324"/>
  </r>
  <r>
    <x v="204"/>
    <x v="18"/>
    <s v="CLI00009"/>
    <x v="8"/>
    <s v="MTG"/>
    <s v="11/04/19 07.36.15.0000"/>
    <s v="17/04/19 12.00.00.0000"/>
    <d v="2019-04-11T07:36:15"/>
    <d v="2019-04-17T12:00:00"/>
    <x v="4"/>
    <x v="0"/>
    <s v="Entreprises agro-alimentaires"/>
    <x v="4"/>
    <x v="1"/>
    <d v="1899-12-30T17:46:12"/>
    <x v="1"/>
    <s v="Non"/>
    <x v="325"/>
  </r>
  <r>
    <x v="275"/>
    <x v="3"/>
    <s v="CLI00079"/>
    <x v="3"/>
    <s v="OGM"/>
    <s v="11/04/19 07.39.12.0000"/>
    <s v="22/04/19 12.00.00.0000"/>
    <d v="2019-04-11T07:39:12"/>
    <d v="2019-04-22T12:00:00"/>
    <x v="0"/>
    <x v="0"/>
    <s v="Coopérative agricole"/>
    <x v="2"/>
    <x v="1"/>
    <d v="1900-01-04T17:46:12"/>
    <x v="3"/>
    <s v="Non"/>
    <x v="326"/>
  </r>
  <r>
    <x v="276"/>
    <x v="6"/>
    <s v="CLI00079"/>
    <x v="3"/>
    <s v="OGM"/>
    <s v="11/04/19 07.40.18.0000"/>
    <s v="22/04/19 12.00.00.0000"/>
    <d v="2019-04-11T07:40:18"/>
    <d v="2019-04-22T12:00:00"/>
    <x v="0"/>
    <x v="0"/>
    <s v="Coopérative agricole"/>
    <x v="2"/>
    <x v="1"/>
    <d v="1900-01-04T17:46:12"/>
    <x v="3"/>
    <s v="Non"/>
    <x v="327"/>
  </r>
  <r>
    <x v="277"/>
    <x v="0"/>
    <s v="CLI00083"/>
    <x v="11"/>
    <s v="OGM"/>
    <s v="11/04/19 07.40.38.0000"/>
    <s v="22/04/19 12.00.00.0000"/>
    <d v="2019-04-11T07:40:38"/>
    <d v="2019-04-22T12:00:00"/>
    <x v="0"/>
    <x v="0"/>
    <s v="Coopérative agricole"/>
    <x v="2"/>
    <x v="1"/>
    <d v="1900-01-04T17:46:12"/>
    <x v="3"/>
    <s v="Non"/>
    <x v="328"/>
  </r>
  <r>
    <x v="278"/>
    <x v="6"/>
    <s v="CLI00020"/>
    <x v="6"/>
    <s v="OGM"/>
    <s v="11/04/19 07.40.41.0000"/>
    <s v="22/04/19 12.00.00.0000"/>
    <d v="2019-04-11T07:40:41"/>
    <d v="2019-04-22T12:00:00"/>
    <x v="0"/>
    <x v="0"/>
    <s v="Coopérative agricole"/>
    <x v="2"/>
    <x v="1"/>
    <d v="1900-01-04T17:46:12"/>
    <x v="3"/>
    <s v="Non"/>
    <x v="329"/>
  </r>
  <r>
    <x v="279"/>
    <x v="12"/>
    <s v="CLI00021"/>
    <x v="0"/>
    <s v="PEST"/>
    <s v="11/04/19 07.45.29.0000"/>
    <s v="18/04/19 12.00.00.0000"/>
    <d v="2019-04-11T07:45:29"/>
    <d v="2019-04-18T12:00:00"/>
    <x v="2"/>
    <x v="1"/>
    <s v="Grande surface"/>
    <x v="0"/>
    <x v="1"/>
    <d v="1899-12-31T17:46:12"/>
    <x v="2"/>
    <s v="Non"/>
    <x v="330"/>
  </r>
  <r>
    <x v="280"/>
    <x v="6"/>
    <s v="CLI00079"/>
    <x v="3"/>
    <s v="MTG"/>
    <s v="11/04/19 07.52.26.0000"/>
    <s v="17/04/19 12.00.00.0000"/>
    <d v="2019-04-11T07:52:26"/>
    <d v="2019-04-17T12:00:00"/>
    <x v="4"/>
    <x v="0"/>
    <s v="Coopérative agricole"/>
    <x v="2"/>
    <x v="1"/>
    <d v="1899-12-30T17:46:12"/>
    <x v="1"/>
    <s v="Non"/>
    <x v="331"/>
  </r>
  <r>
    <x v="53"/>
    <x v="7"/>
    <s v="CLI00021"/>
    <x v="0"/>
    <s v="OGM"/>
    <s v="11/04/19 07.53.57.0000"/>
    <s v="22/04/19 12.00.00.0000"/>
    <d v="2019-04-11T07:53:57"/>
    <d v="2019-04-22T12:00:00"/>
    <x v="0"/>
    <x v="0"/>
    <s v="Grande surface"/>
    <x v="0"/>
    <x v="1"/>
    <d v="1900-01-04T17:46:12"/>
    <x v="3"/>
    <s v="Non"/>
    <x v="332"/>
  </r>
  <r>
    <x v="48"/>
    <x v="3"/>
    <s v="CLI00021"/>
    <x v="0"/>
    <s v="OGM"/>
    <s v="11/04/19 07.54.54.0000"/>
    <s v="22/04/19 12.00.00.0000"/>
    <d v="2019-04-11T07:54:54"/>
    <d v="2019-04-22T12:00:00"/>
    <x v="0"/>
    <x v="0"/>
    <s v="Grande surface"/>
    <x v="0"/>
    <x v="1"/>
    <d v="1900-01-04T17:46:12"/>
    <x v="3"/>
    <s v="Non"/>
    <x v="333"/>
  </r>
  <r>
    <x v="281"/>
    <x v="10"/>
    <s v="CLI00018"/>
    <x v="5"/>
    <s v="OGM"/>
    <s v="11/04/19 07.55.34.0000"/>
    <s v="22/04/19 12.00.00.0000"/>
    <d v="2019-04-11T07:55:34"/>
    <d v="2019-04-22T12:00:00"/>
    <x v="0"/>
    <x v="0"/>
    <s v="Coopérative agricole"/>
    <x v="2"/>
    <x v="1"/>
    <d v="1900-01-04T17:46:12"/>
    <x v="3"/>
    <s v="Non"/>
    <x v="334"/>
  </r>
  <r>
    <x v="282"/>
    <x v="7"/>
    <s v="CLI00021"/>
    <x v="0"/>
    <s v="OGM"/>
    <s v="11/04/19 07.56.31.0000"/>
    <s v="22/04/19 12.00.00.0000"/>
    <d v="2019-04-11T07:56:31"/>
    <d v="2019-04-22T12:00:00"/>
    <x v="0"/>
    <x v="0"/>
    <s v="Grande surface"/>
    <x v="0"/>
    <x v="1"/>
    <d v="1900-01-04T17:46:12"/>
    <x v="3"/>
    <s v="Non"/>
    <x v="335"/>
  </r>
  <r>
    <x v="283"/>
    <x v="6"/>
    <s v="CLI00083"/>
    <x v="11"/>
    <s v="OGM"/>
    <s v="11/04/19 07.56.45.0000"/>
    <s v="22/04/19 12.00.00.0000"/>
    <d v="2019-04-11T07:56:45"/>
    <d v="2019-04-22T12:00:00"/>
    <x v="0"/>
    <x v="0"/>
    <s v="Coopérative agricole"/>
    <x v="2"/>
    <x v="1"/>
    <d v="1900-01-04T17:46:12"/>
    <x v="3"/>
    <s v="Non"/>
    <x v="336"/>
  </r>
  <r>
    <x v="284"/>
    <x v="10"/>
    <s v="CLI00078"/>
    <x v="12"/>
    <s v="PLLT"/>
    <s v="11/04/19 07.58.10.0000"/>
    <s v="18/04/19 12.00.00.0000"/>
    <d v="2019-04-11T07:58:10"/>
    <d v="2019-04-18T12:00:00"/>
    <x v="1"/>
    <x v="1"/>
    <s v="Coopérative agricole"/>
    <x v="0"/>
    <x v="1"/>
    <d v="1899-12-31T17:46:12"/>
    <x v="2"/>
    <s v="Non"/>
    <x v="337"/>
  </r>
  <r>
    <x v="285"/>
    <x v="4"/>
    <s v="CLI00079"/>
    <x v="3"/>
    <s v="PEST"/>
    <s v="11/04/19 08.02.07.0000"/>
    <s v="18/04/19 12.00.00.0000"/>
    <d v="2019-04-11T08:02:07"/>
    <d v="2019-04-18T12:00:00"/>
    <x v="2"/>
    <x v="1"/>
    <s v="Coopérative agricole"/>
    <x v="2"/>
    <x v="1"/>
    <d v="1899-12-31T17:46:12"/>
    <x v="2"/>
    <s v="Non"/>
    <x v="338"/>
  </r>
  <r>
    <x v="286"/>
    <x v="3"/>
    <s v="CLI00043"/>
    <x v="1"/>
    <s v="PLLT"/>
    <s v="11/04/19 08.05.50.0000"/>
    <s v="18/04/19 12.00.00.0000"/>
    <d v="2019-04-11T08:05:50"/>
    <d v="2019-04-18T12:00:00"/>
    <x v="1"/>
    <x v="1"/>
    <s v="Grande surface"/>
    <x v="0"/>
    <x v="1"/>
    <d v="1899-12-31T17:46:12"/>
    <x v="2"/>
    <s v="Non"/>
    <x v="339"/>
  </r>
  <r>
    <x v="287"/>
    <x v="3"/>
    <s v="CLI00043"/>
    <x v="1"/>
    <s v="MTG"/>
    <s v="11/04/19 08.08.34.0000"/>
    <s v="17/04/19 12.00.00.0000"/>
    <d v="2019-04-11T08:08:34"/>
    <d v="2019-04-17T12:00:00"/>
    <x v="4"/>
    <x v="0"/>
    <s v="Grande surface"/>
    <x v="0"/>
    <x v="1"/>
    <d v="1899-12-30T17:46:12"/>
    <x v="1"/>
    <s v="Non"/>
    <x v="340"/>
  </r>
  <r>
    <x v="288"/>
    <x v="6"/>
    <s v="CLI00021"/>
    <x v="0"/>
    <s v="PEST"/>
    <s v="11/04/19 08.14.44.0000"/>
    <s v="18/04/19 12.00.00.0000"/>
    <d v="2019-04-11T08:14:44"/>
    <d v="2019-04-18T12:00:00"/>
    <x v="2"/>
    <x v="1"/>
    <s v="Grande surface"/>
    <x v="0"/>
    <x v="1"/>
    <d v="1899-12-31T17:46:12"/>
    <x v="2"/>
    <s v="Non"/>
    <x v="341"/>
  </r>
  <r>
    <x v="289"/>
    <x v="18"/>
    <s v="CLI00049"/>
    <x v="7"/>
    <s v="PLLT"/>
    <s v="11/04/19 08.18.54.0000"/>
    <s v="18/04/19 12.00.00.0000"/>
    <d v="2019-04-11T08:18:54"/>
    <d v="2019-04-18T12:00:00"/>
    <x v="1"/>
    <x v="1"/>
    <s v="Entreprises agro-alimentaires"/>
    <x v="4"/>
    <x v="1"/>
    <d v="1899-12-31T17:46:12"/>
    <x v="2"/>
    <s v="Non"/>
    <x v="342"/>
  </r>
  <r>
    <x v="290"/>
    <x v="8"/>
    <s v="CLI00021"/>
    <x v="0"/>
    <s v="PLLT"/>
    <s v="11/04/19 08.18.57.0000"/>
    <s v="18/04/19 12.00.00.0000"/>
    <d v="2019-04-11T08:18:57"/>
    <d v="2019-04-18T12:00:00"/>
    <x v="1"/>
    <x v="1"/>
    <s v="Grande surface"/>
    <x v="0"/>
    <x v="1"/>
    <d v="1899-12-31T17:46:12"/>
    <x v="2"/>
    <s v="Non"/>
    <x v="343"/>
  </r>
  <r>
    <x v="106"/>
    <x v="16"/>
    <s v="CLI00021"/>
    <x v="0"/>
    <s v="PEST"/>
    <s v="11/04/19 08.19.22.0000"/>
    <s v="18/04/19 12.00.00.0000"/>
    <d v="2019-04-11T08:19:22"/>
    <d v="2019-04-18T12:00:00"/>
    <x v="2"/>
    <x v="1"/>
    <s v="Grande surface"/>
    <x v="0"/>
    <x v="1"/>
    <d v="1899-12-31T17:46:12"/>
    <x v="2"/>
    <s v="Non"/>
    <x v="344"/>
  </r>
  <r>
    <x v="291"/>
    <x v="3"/>
    <s v="CLI00020"/>
    <x v="6"/>
    <s v="PLLT"/>
    <s v="11/04/19 08.19.28.0000"/>
    <s v="18/04/19 12.00.00.0000"/>
    <d v="2019-04-11T08:19:28"/>
    <d v="2019-04-18T12:00:00"/>
    <x v="1"/>
    <x v="1"/>
    <s v="Coopérative agricole"/>
    <x v="2"/>
    <x v="1"/>
    <d v="1899-12-31T17:46:12"/>
    <x v="2"/>
    <s v="Non"/>
    <x v="345"/>
  </r>
  <r>
    <x v="99"/>
    <x v="4"/>
    <s v="CLI00021"/>
    <x v="0"/>
    <s v="PLLT"/>
    <s v="11/04/19 08.19.38.0000"/>
    <s v="18/04/19 12.00.00.0000"/>
    <d v="2019-04-11T08:19:38"/>
    <d v="2019-04-18T12:00:00"/>
    <x v="1"/>
    <x v="1"/>
    <s v="Grande surface"/>
    <x v="0"/>
    <x v="1"/>
    <d v="1899-12-31T17:46:12"/>
    <x v="2"/>
    <s v="Non"/>
    <x v="346"/>
  </r>
  <r>
    <x v="292"/>
    <x v="3"/>
    <s v="CLI00021"/>
    <x v="0"/>
    <s v="PLLT"/>
    <s v="11/04/19 08.19.42.0000"/>
    <s v="18/04/19 12.00.00.0000"/>
    <d v="2019-04-11T08:19:42"/>
    <d v="2019-04-18T12:00:00"/>
    <x v="1"/>
    <x v="1"/>
    <s v="Grande surface"/>
    <x v="0"/>
    <x v="1"/>
    <d v="1899-12-31T17:46:12"/>
    <x v="2"/>
    <s v="Non"/>
    <x v="347"/>
  </r>
  <r>
    <x v="293"/>
    <x v="3"/>
    <s v="CLI00020"/>
    <x v="6"/>
    <s v="PLLT"/>
    <s v="11/04/19 08.20.01.0000"/>
    <s v="18/04/19 12.00.00.0000"/>
    <d v="2019-04-11T08:20:01"/>
    <d v="2019-04-18T12:00:00"/>
    <x v="1"/>
    <x v="1"/>
    <s v="Coopérative agricole"/>
    <x v="2"/>
    <x v="1"/>
    <d v="1899-12-31T17:46:12"/>
    <x v="2"/>
    <s v="Non"/>
    <x v="348"/>
  </r>
  <r>
    <x v="284"/>
    <x v="18"/>
    <s v="CLI00078"/>
    <x v="12"/>
    <s v="PLLT"/>
    <s v="11/04/19 08.20.15.0000"/>
    <s v="18/04/19 12.00.00.0000"/>
    <d v="2019-04-11T08:20:15"/>
    <d v="2019-04-18T12:00:00"/>
    <x v="1"/>
    <x v="1"/>
    <s v="Coopérative agricole"/>
    <x v="0"/>
    <x v="1"/>
    <d v="1899-12-31T17:46:12"/>
    <x v="2"/>
    <s v="Non"/>
    <x v="349"/>
  </r>
  <r>
    <x v="294"/>
    <x v="3"/>
    <s v="CLI00021"/>
    <x v="0"/>
    <s v="PLLT"/>
    <s v="11/04/19 08.20.25.0000"/>
    <s v="18/04/19 12.00.00.0000"/>
    <d v="2019-04-11T08:20:25"/>
    <d v="2019-04-18T12:00:00"/>
    <x v="1"/>
    <x v="1"/>
    <s v="Grande surface"/>
    <x v="0"/>
    <x v="1"/>
    <d v="1899-12-31T17:46:12"/>
    <x v="2"/>
    <s v="Non"/>
    <x v="350"/>
  </r>
  <r>
    <x v="26"/>
    <x v="18"/>
    <s v="CLI00009"/>
    <x v="8"/>
    <s v="PLLT"/>
    <s v="11/04/19 08.20.45.0000"/>
    <s v="18/04/19 12.00.00.0000"/>
    <d v="2019-04-11T08:20:45"/>
    <d v="2019-04-18T12:00:00"/>
    <x v="1"/>
    <x v="1"/>
    <s v="Entreprises agro-alimentaires"/>
    <x v="4"/>
    <x v="1"/>
    <d v="1899-12-31T17:46:12"/>
    <x v="2"/>
    <s v="Non"/>
    <x v="351"/>
  </r>
  <r>
    <x v="295"/>
    <x v="10"/>
    <s v="CLI00018"/>
    <x v="5"/>
    <s v="PLLT"/>
    <s v="11/04/19 08.20.54.0000"/>
    <s v="18/04/19 12.00.00.0000"/>
    <d v="2019-04-11T08:20:54"/>
    <d v="2019-04-18T12:00:00"/>
    <x v="1"/>
    <x v="1"/>
    <s v="Coopérative agricole"/>
    <x v="2"/>
    <x v="1"/>
    <d v="1899-12-31T17:46:12"/>
    <x v="2"/>
    <s v="Non"/>
    <x v="352"/>
  </r>
  <r>
    <x v="296"/>
    <x v="18"/>
    <s v="CLI00049"/>
    <x v="7"/>
    <s v="PLLT"/>
    <s v="11/04/19 08.21.02.0000"/>
    <s v="18/04/19 12.00.00.0000"/>
    <d v="2019-04-11T08:21:02"/>
    <d v="2019-04-18T12:00:00"/>
    <x v="1"/>
    <x v="1"/>
    <s v="Entreprises agro-alimentaires"/>
    <x v="4"/>
    <x v="1"/>
    <d v="1899-12-31T17:46:12"/>
    <x v="2"/>
    <s v="Non"/>
    <x v="353"/>
  </r>
  <r>
    <x v="99"/>
    <x v="3"/>
    <s v="CLI00021"/>
    <x v="0"/>
    <s v="PLLT"/>
    <s v="11/04/19 08.22.09.0000"/>
    <s v="18/04/19 12.00.00.0000"/>
    <d v="2019-04-11T08:22:09"/>
    <d v="2019-04-18T12:00:00"/>
    <x v="1"/>
    <x v="1"/>
    <s v="Grande surface"/>
    <x v="0"/>
    <x v="1"/>
    <d v="1899-12-31T17:46:12"/>
    <x v="2"/>
    <s v="Non"/>
    <x v="354"/>
  </r>
  <r>
    <x v="297"/>
    <x v="3"/>
    <s v="CLI00021"/>
    <x v="0"/>
    <s v="PLLT"/>
    <s v="11/04/19 08.22.16.0000"/>
    <s v="18/04/19 12.00.00.0000"/>
    <d v="2019-04-11T08:22:16"/>
    <d v="2019-04-18T12:00:00"/>
    <x v="1"/>
    <x v="1"/>
    <s v="Grande surface"/>
    <x v="0"/>
    <x v="1"/>
    <d v="1899-12-31T17:46:12"/>
    <x v="2"/>
    <s v="Non"/>
    <x v="355"/>
  </r>
  <r>
    <x v="120"/>
    <x v="3"/>
    <s v="CLI00083"/>
    <x v="11"/>
    <s v="PLLT"/>
    <s v="11/04/19 08.22.44.0000"/>
    <s v="18/04/19 12.00.00.0000"/>
    <d v="2019-04-11T08:22:44"/>
    <d v="2019-04-18T12:00:00"/>
    <x v="1"/>
    <x v="1"/>
    <s v="Coopérative agricole"/>
    <x v="2"/>
    <x v="1"/>
    <d v="1899-12-31T17:46:12"/>
    <x v="2"/>
    <s v="Non"/>
    <x v="356"/>
  </r>
  <r>
    <x v="298"/>
    <x v="3"/>
    <s v="CLI00010"/>
    <x v="2"/>
    <s v="MTG"/>
    <s v="11/04/19 08.25.26.0000"/>
    <s v="17/04/19 12.00.00.0000"/>
    <d v="2019-04-11T08:25:26"/>
    <d v="2019-04-17T12:00:00"/>
    <x v="4"/>
    <x v="0"/>
    <s v="Centrale d'achats"/>
    <x v="1"/>
    <x v="1"/>
    <d v="1899-12-30T17:46:12"/>
    <x v="1"/>
    <s v="Non"/>
    <x v="357"/>
  </r>
  <r>
    <x v="81"/>
    <x v="3"/>
    <s v="CLI00079"/>
    <x v="3"/>
    <s v="NTR"/>
    <s v="11/04/19 08.27.17.0000"/>
    <s v="16/04/19 12.00.00.0000"/>
    <d v="2019-04-11T08:27:17"/>
    <d v="2019-04-16T12:00:00"/>
    <x v="3"/>
    <x v="0"/>
    <s v="Coopérative agricole"/>
    <x v="2"/>
    <x v="0"/>
    <d v="1899-12-30T00:00:00"/>
    <x v="0"/>
    <s v="Non"/>
    <x v="358"/>
  </r>
  <r>
    <x v="299"/>
    <x v="18"/>
    <s v="CLI00049"/>
    <x v="7"/>
    <s v="NTR"/>
    <s v="11/04/19 08.28.12.0000"/>
    <s v="16/04/19 12.00.00.0000"/>
    <d v="2019-04-11T08:28:12"/>
    <d v="2019-04-16T12:00:00"/>
    <x v="3"/>
    <x v="0"/>
    <s v="Entreprises agro-alimentaires"/>
    <x v="4"/>
    <x v="0"/>
    <d v="1899-12-30T00:00:00"/>
    <x v="0"/>
    <s v="Non"/>
    <x v="359"/>
  </r>
  <r>
    <x v="300"/>
    <x v="10"/>
    <s v="CLI00018"/>
    <x v="5"/>
    <s v="NTR"/>
    <s v="11/04/19 08.29.01.0000"/>
    <s v="16/04/19 12.00.00.0000"/>
    <d v="2019-04-11T08:29:01"/>
    <d v="2019-04-16T12:00:00"/>
    <x v="3"/>
    <x v="0"/>
    <s v="Coopérative agricole"/>
    <x v="2"/>
    <x v="0"/>
    <d v="1899-12-30T00:00:00"/>
    <x v="0"/>
    <s v="Non"/>
    <x v="360"/>
  </r>
  <r>
    <x v="301"/>
    <x v="10"/>
    <s v="CLI00018"/>
    <x v="5"/>
    <s v="NTR"/>
    <s v="11/04/19 08.29.02.0000"/>
    <s v="16/04/19 12.00.00.0000"/>
    <d v="2019-04-11T08:29:02"/>
    <d v="2019-04-16T12:00:00"/>
    <x v="3"/>
    <x v="0"/>
    <s v="Coopérative agricole"/>
    <x v="2"/>
    <x v="0"/>
    <d v="1899-12-30T00:00:00"/>
    <x v="0"/>
    <s v="Non"/>
    <x v="361"/>
  </r>
  <r>
    <x v="302"/>
    <x v="10"/>
    <s v="CLI00049"/>
    <x v="7"/>
    <s v="NTR"/>
    <s v="11/04/19 08.30.39.0000"/>
    <s v="16/04/19 12.00.00.0000"/>
    <d v="2019-04-11T08:30:39"/>
    <d v="2019-04-16T12:00:00"/>
    <x v="3"/>
    <x v="0"/>
    <s v="Entreprises agro-alimentaires"/>
    <x v="4"/>
    <x v="0"/>
    <d v="1899-12-30T00:00:00"/>
    <x v="0"/>
    <s v="Non"/>
    <x v="362"/>
  </r>
  <r>
    <x v="303"/>
    <x v="10"/>
    <s v="CLI00034"/>
    <x v="13"/>
    <s v="NTR"/>
    <s v="11/04/19 08.30.48.0000"/>
    <s v="16/04/19 12.00.00.0000"/>
    <d v="2019-04-11T08:30:48"/>
    <d v="2019-04-16T12:00:00"/>
    <x v="3"/>
    <x v="0"/>
    <s v="Entreprises agro-alimentaires"/>
    <x v="4"/>
    <x v="0"/>
    <d v="1899-12-30T00:00:00"/>
    <x v="0"/>
    <s v="Non"/>
    <x v="363"/>
  </r>
  <r>
    <x v="36"/>
    <x v="6"/>
    <s v="CLI00021"/>
    <x v="0"/>
    <s v="NTR"/>
    <s v="11/04/19 08.31.04.0000"/>
    <s v="16/04/19 12.00.00.0000"/>
    <d v="2019-04-11T08:31:04"/>
    <d v="2019-04-16T12:00:00"/>
    <x v="3"/>
    <x v="0"/>
    <s v="Grande surface"/>
    <x v="0"/>
    <x v="0"/>
    <d v="1899-12-30T00:00:00"/>
    <x v="0"/>
    <s v="Non"/>
    <x v="364"/>
  </r>
  <r>
    <x v="304"/>
    <x v="10"/>
    <s v="CLI00018"/>
    <x v="5"/>
    <s v="NTR"/>
    <s v="11/04/19 08.31.07.0000"/>
    <s v="16/04/19 12.00.00.0000"/>
    <d v="2019-04-11T08:31:07"/>
    <d v="2019-04-16T12:00:00"/>
    <x v="3"/>
    <x v="0"/>
    <s v="Coopérative agricole"/>
    <x v="2"/>
    <x v="0"/>
    <d v="1899-12-30T00:00:00"/>
    <x v="0"/>
    <s v="Non"/>
    <x v="365"/>
  </r>
  <r>
    <x v="305"/>
    <x v="5"/>
    <s v="CLI00018"/>
    <x v="5"/>
    <s v="NTR"/>
    <s v="11/04/19 08.31.33.0000"/>
    <s v="16/04/19 12.00.00.0000"/>
    <d v="2019-04-11T08:31:33"/>
    <d v="2019-04-16T12:00:00"/>
    <x v="3"/>
    <x v="0"/>
    <s v="Coopérative agricole"/>
    <x v="2"/>
    <x v="0"/>
    <d v="1899-12-30T00:00:00"/>
    <x v="0"/>
    <s v="Non"/>
    <x v="366"/>
  </r>
  <r>
    <x v="306"/>
    <x v="10"/>
    <s v="CLI00049"/>
    <x v="7"/>
    <s v="NTR"/>
    <s v="11/04/19 08.31.35.0000"/>
    <s v="16/04/19 12.00.00.0000"/>
    <d v="2019-04-11T08:31:35"/>
    <d v="2019-04-16T12:00:00"/>
    <x v="3"/>
    <x v="0"/>
    <s v="Entreprises agro-alimentaires"/>
    <x v="4"/>
    <x v="0"/>
    <d v="1899-12-30T00:00:00"/>
    <x v="0"/>
    <s v="Non"/>
    <x v="367"/>
  </r>
  <r>
    <x v="293"/>
    <x v="6"/>
    <s v="CLI00020"/>
    <x v="6"/>
    <s v="PEST"/>
    <s v="11/04/19 08.31.57.0000"/>
    <s v="18/04/19 12.00.00.0000"/>
    <d v="2019-04-11T08:31:57"/>
    <d v="2019-04-18T12:00:00"/>
    <x v="2"/>
    <x v="1"/>
    <s v="Coopérative agricole"/>
    <x v="2"/>
    <x v="1"/>
    <d v="1899-12-31T17:46:12"/>
    <x v="2"/>
    <s v="Non"/>
    <x v="368"/>
  </r>
  <r>
    <x v="307"/>
    <x v="10"/>
    <s v="CLI00018"/>
    <x v="5"/>
    <s v="NTR"/>
    <s v="11/04/19 08.32.54.0000"/>
    <s v="16/04/19 12.00.00.0000"/>
    <d v="2019-04-11T08:32:54"/>
    <d v="2019-04-16T12:00:00"/>
    <x v="3"/>
    <x v="0"/>
    <s v="Coopérative agricole"/>
    <x v="2"/>
    <x v="0"/>
    <d v="1899-12-30T00:00:00"/>
    <x v="0"/>
    <s v="Non"/>
    <x v="369"/>
  </r>
  <r>
    <x v="308"/>
    <x v="18"/>
    <s v="CLI00040"/>
    <x v="9"/>
    <s v="PEST"/>
    <s v="11/04/19 08.34.08.0000"/>
    <s v="18/04/19 12.00.00.0000"/>
    <d v="2019-04-11T08:34:08"/>
    <d v="2019-04-18T12:00:00"/>
    <x v="2"/>
    <x v="1"/>
    <s v="Entreprises agro-alimentaires"/>
    <x v="5"/>
    <x v="1"/>
    <d v="1899-12-31T17:46:12"/>
    <x v="2"/>
    <s v="Non"/>
    <x v="370"/>
  </r>
  <r>
    <x v="161"/>
    <x v="8"/>
    <s v="CLI00043"/>
    <x v="1"/>
    <s v="NTR"/>
    <s v="11/04/19 08.34.30.0000"/>
    <s v="16/04/19 12.00.00.0000"/>
    <d v="2019-04-11T08:34:30"/>
    <d v="2019-04-16T12:00:00"/>
    <x v="3"/>
    <x v="0"/>
    <s v="Grande surface"/>
    <x v="0"/>
    <x v="0"/>
    <d v="1899-12-30T00:00:00"/>
    <x v="0"/>
    <s v="Non"/>
    <x v="371"/>
  </r>
  <r>
    <x v="309"/>
    <x v="3"/>
    <s v="CLI00049"/>
    <x v="7"/>
    <s v="NTR"/>
    <s v="11/04/19 08.35.09.0000"/>
    <s v="16/04/19 12.00.00.0000"/>
    <d v="2019-04-11T08:35:09"/>
    <d v="2019-04-16T12:00:00"/>
    <x v="3"/>
    <x v="0"/>
    <s v="Entreprises agro-alimentaires"/>
    <x v="4"/>
    <x v="0"/>
    <d v="1899-12-30T00:00:00"/>
    <x v="0"/>
    <s v="Non"/>
    <x v="372"/>
  </r>
  <r>
    <x v="310"/>
    <x v="8"/>
    <s v="CLI00021"/>
    <x v="0"/>
    <s v="NTR"/>
    <s v="11/04/19 08.38.42.0000"/>
    <s v="16/04/19 12.00.00.0000"/>
    <d v="2019-04-11T08:38:42"/>
    <d v="2019-04-16T12:00:00"/>
    <x v="3"/>
    <x v="0"/>
    <s v="Grande surface"/>
    <x v="0"/>
    <x v="0"/>
    <d v="1899-12-30T00:00:00"/>
    <x v="0"/>
    <s v="Non"/>
    <x v="373"/>
  </r>
  <r>
    <x v="311"/>
    <x v="18"/>
    <s v="CLI00018"/>
    <x v="5"/>
    <s v="MTX"/>
    <s v="11/04/19 08.40.17.0000"/>
    <s v="12/04/19 12.00.00.0000"/>
    <d v="2019-04-11T08:40:17"/>
    <d v="2019-04-12T12:00:00"/>
    <x v="5"/>
    <x v="2"/>
    <s v="Coopérative agricole"/>
    <x v="2"/>
    <x v="0"/>
    <d v="1899-12-30T00:00:00"/>
    <x v="0"/>
    <s v="Non"/>
    <x v="374"/>
  </r>
  <r>
    <x v="87"/>
    <x v="6"/>
    <s v="CLI00043"/>
    <x v="1"/>
    <s v="NTR"/>
    <s v="11/04/19 08.40.42.0000"/>
    <s v="16/04/19 12.00.00.0000"/>
    <d v="2019-04-11T08:40:42"/>
    <d v="2019-04-16T12:00:00"/>
    <x v="3"/>
    <x v="0"/>
    <s v="Grande surface"/>
    <x v="0"/>
    <x v="0"/>
    <d v="1899-12-30T00:00:00"/>
    <x v="0"/>
    <s v="Non"/>
    <x v="375"/>
  </r>
  <r>
    <x v="312"/>
    <x v="6"/>
    <s v="CLI00043"/>
    <x v="1"/>
    <s v="NTR"/>
    <s v="11/04/19 08.41.49.0000"/>
    <s v="16/04/19 12.00.00.0000"/>
    <d v="2019-04-11T08:41:49"/>
    <d v="2019-04-16T12:00:00"/>
    <x v="3"/>
    <x v="0"/>
    <s v="Grande surface"/>
    <x v="0"/>
    <x v="0"/>
    <d v="1899-12-30T00:00:00"/>
    <x v="0"/>
    <s v="Non"/>
    <x v="376"/>
  </r>
  <r>
    <x v="313"/>
    <x v="10"/>
    <s v="CLI00018"/>
    <x v="5"/>
    <s v="NTR"/>
    <s v="11/04/19 08.41.59.0000"/>
    <s v="16/04/19 12.00.00.0000"/>
    <d v="2019-04-11T08:41:59"/>
    <d v="2019-04-16T12:00:00"/>
    <x v="3"/>
    <x v="0"/>
    <s v="Coopérative agricole"/>
    <x v="2"/>
    <x v="0"/>
    <d v="1899-12-30T00:00:00"/>
    <x v="0"/>
    <s v="Non"/>
    <x v="377"/>
  </r>
  <r>
    <x v="314"/>
    <x v="7"/>
    <s v="CLI00021"/>
    <x v="0"/>
    <s v="NTR"/>
    <s v="11/04/19 08.42.20.0000"/>
    <s v="16/04/19 12.00.00.0000"/>
    <d v="2019-04-11T08:42:20"/>
    <d v="2019-04-16T12:00:00"/>
    <x v="3"/>
    <x v="0"/>
    <s v="Grande surface"/>
    <x v="0"/>
    <x v="0"/>
    <d v="1899-12-30T00:00:00"/>
    <x v="0"/>
    <s v="Non"/>
    <x v="378"/>
  </r>
  <r>
    <x v="315"/>
    <x v="10"/>
    <s v="CLI00018"/>
    <x v="5"/>
    <s v="MTG"/>
    <s v="11/04/19 08.42.28.0000"/>
    <s v="17/04/19 12.00.00.0000"/>
    <d v="2019-04-11T08:42:28"/>
    <d v="2019-04-17T12:00:00"/>
    <x v="4"/>
    <x v="0"/>
    <s v="Coopérative agricole"/>
    <x v="2"/>
    <x v="1"/>
    <d v="1899-12-30T17:46:12"/>
    <x v="1"/>
    <s v="Non"/>
    <x v="379"/>
  </r>
  <r>
    <x v="316"/>
    <x v="3"/>
    <s v="CLI00010"/>
    <x v="2"/>
    <s v="MTG"/>
    <s v="11/04/19 08.42.43.0000"/>
    <s v="17/04/19 12.00.00.0000"/>
    <d v="2019-04-11T08:42:43"/>
    <d v="2019-04-17T12:00:00"/>
    <x v="4"/>
    <x v="0"/>
    <s v="Centrale d'achats"/>
    <x v="1"/>
    <x v="1"/>
    <d v="1899-12-30T17:46:12"/>
    <x v="1"/>
    <s v="Non"/>
    <x v="380"/>
  </r>
  <r>
    <x v="133"/>
    <x v="3"/>
    <s v="CLI00010"/>
    <x v="2"/>
    <s v="MTG"/>
    <s v="11/04/19 08.43.44.0000"/>
    <s v="17/04/19 12.00.00.0000"/>
    <d v="2019-04-11T08:43:44"/>
    <d v="2019-04-17T12:00:00"/>
    <x v="4"/>
    <x v="0"/>
    <s v="Centrale d'achats"/>
    <x v="1"/>
    <x v="1"/>
    <d v="1899-12-30T17:46:12"/>
    <x v="1"/>
    <s v="Non"/>
    <x v="381"/>
  </r>
  <r>
    <x v="317"/>
    <x v="10"/>
    <s v="CLI00018"/>
    <x v="5"/>
    <s v="MTG"/>
    <s v="11/04/19 08.44.27.0000"/>
    <s v="17/04/19 12.00.00.0000"/>
    <d v="2019-04-11T08:44:27"/>
    <d v="2019-04-17T12:00:00"/>
    <x v="4"/>
    <x v="0"/>
    <s v="Coopérative agricole"/>
    <x v="2"/>
    <x v="1"/>
    <d v="1899-12-30T17:46:12"/>
    <x v="1"/>
    <s v="Non"/>
    <x v="382"/>
  </r>
  <r>
    <x v="318"/>
    <x v="3"/>
    <s v="CLI00043"/>
    <x v="1"/>
    <s v="PEST"/>
    <s v="11/04/19 08.44.44.0000"/>
    <s v="18/04/19 12.00.00.0000"/>
    <d v="2019-04-11T08:44:44"/>
    <d v="2019-04-18T12:00:00"/>
    <x v="2"/>
    <x v="1"/>
    <s v="Grande surface"/>
    <x v="0"/>
    <x v="1"/>
    <d v="1899-12-31T17:46:12"/>
    <x v="2"/>
    <s v="Non"/>
    <x v="383"/>
  </r>
  <r>
    <x v="319"/>
    <x v="10"/>
    <s v="CLI00040"/>
    <x v="9"/>
    <s v="MTG"/>
    <s v="11/04/19 08.45.02.0000"/>
    <s v="17/04/19 12.00.00.0000"/>
    <d v="2019-04-11T08:45:02"/>
    <d v="2019-04-17T12:00:00"/>
    <x v="4"/>
    <x v="0"/>
    <s v="Entreprises agro-alimentaires"/>
    <x v="5"/>
    <x v="1"/>
    <d v="1899-12-30T17:46:12"/>
    <x v="1"/>
    <s v="Non"/>
    <x v="384"/>
  </r>
  <r>
    <x v="320"/>
    <x v="6"/>
    <s v="CLI00010"/>
    <x v="2"/>
    <s v="PEST"/>
    <s v="11/04/19 08.46.12.0000"/>
    <s v="18/04/19 12.00.00.0000"/>
    <d v="2019-04-11T08:46:12"/>
    <d v="2019-04-18T12:00:00"/>
    <x v="2"/>
    <x v="1"/>
    <s v="Centrale d'achats"/>
    <x v="1"/>
    <x v="1"/>
    <d v="1899-12-31T17:46:12"/>
    <x v="2"/>
    <s v="Non"/>
    <x v="385"/>
  </r>
  <r>
    <x v="321"/>
    <x v="6"/>
    <s v="CLI00010"/>
    <x v="2"/>
    <s v="NTR"/>
    <s v="11/04/19 08.46.23.0000"/>
    <s v="16/04/19 12.00.00.0000"/>
    <d v="2019-04-11T08:46:23"/>
    <d v="2019-04-16T12:00:00"/>
    <x v="3"/>
    <x v="0"/>
    <s v="Centrale d'achats"/>
    <x v="1"/>
    <x v="0"/>
    <d v="1899-12-30T00:00:00"/>
    <x v="0"/>
    <s v="Non"/>
    <x v="386"/>
  </r>
  <r>
    <x v="322"/>
    <x v="4"/>
    <s v="CLI00083"/>
    <x v="11"/>
    <s v="NTR"/>
    <s v="11/04/19 08.48.02.0000"/>
    <s v="16/04/19 12.00.00.0000"/>
    <d v="2019-04-11T08:48:02"/>
    <d v="2019-04-16T12:00:00"/>
    <x v="3"/>
    <x v="0"/>
    <s v="Coopérative agricole"/>
    <x v="2"/>
    <x v="0"/>
    <d v="1899-12-30T00:00:00"/>
    <x v="0"/>
    <s v="Non"/>
    <x v="387"/>
  </r>
  <r>
    <x v="323"/>
    <x v="9"/>
    <s v="CLI00021"/>
    <x v="0"/>
    <s v="NTR"/>
    <s v="11/04/19 08.49.25.0000"/>
    <s v="16/04/19 12.00.00.0000"/>
    <d v="2019-04-11T08:49:25"/>
    <d v="2019-04-16T12:00:00"/>
    <x v="3"/>
    <x v="0"/>
    <s v="Grande surface"/>
    <x v="0"/>
    <x v="0"/>
    <d v="1899-12-30T00:00:00"/>
    <x v="0"/>
    <s v="Non"/>
    <x v="388"/>
  </r>
  <r>
    <x v="77"/>
    <x v="6"/>
    <s v="CLI00021"/>
    <x v="0"/>
    <s v="PEST"/>
    <s v="11/04/19 08.51.34.0000"/>
    <s v="18/04/19 12.00.00.0000"/>
    <d v="2019-04-11T08:51:34"/>
    <d v="2019-04-18T12:00:00"/>
    <x v="2"/>
    <x v="1"/>
    <s v="Grande surface"/>
    <x v="0"/>
    <x v="1"/>
    <d v="1899-12-31T17:46:12"/>
    <x v="2"/>
    <s v="Non"/>
    <x v="389"/>
  </r>
  <r>
    <x v="324"/>
    <x v="4"/>
    <s v="CLI00087"/>
    <x v="4"/>
    <s v="PEST"/>
    <s v="11/04/19 08.52.07.0000"/>
    <s v="18/04/19 12.00.00.0000"/>
    <d v="2019-04-11T08:52:07"/>
    <d v="2019-04-18T12:00:00"/>
    <x v="2"/>
    <x v="1"/>
    <s v="Coopérative agricole"/>
    <x v="3"/>
    <x v="1"/>
    <d v="1899-12-31T17:46:12"/>
    <x v="2"/>
    <s v="Non"/>
    <x v="390"/>
  </r>
  <r>
    <x v="325"/>
    <x v="11"/>
    <s v="CLI00049"/>
    <x v="7"/>
    <s v="MTG"/>
    <s v="11/04/19 08.53.20.0000"/>
    <s v="17/04/19 12.00.00.0000"/>
    <d v="2019-04-11T08:53:20"/>
    <d v="2019-04-17T12:00:00"/>
    <x v="4"/>
    <x v="0"/>
    <s v="Entreprises agro-alimentaires"/>
    <x v="4"/>
    <x v="1"/>
    <d v="1899-12-30T17:46:12"/>
    <x v="1"/>
    <s v="Non"/>
    <x v="391"/>
  </r>
  <r>
    <x v="326"/>
    <x v="4"/>
    <s v="CLI00043"/>
    <x v="1"/>
    <s v="PLLT"/>
    <s v="11/04/19 08.54.53.0000"/>
    <s v="18/04/19 12.00.00.0000"/>
    <d v="2019-04-11T08:54:53"/>
    <d v="2019-04-18T12:00:00"/>
    <x v="1"/>
    <x v="1"/>
    <s v="Grande surface"/>
    <x v="0"/>
    <x v="1"/>
    <d v="1899-12-31T17:46:12"/>
    <x v="2"/>
    <s v="Non"/>
    <x v="392"/>
  </r>
  <r>
    <x v="229"/>
    <x v="12"/>
    <s v="CLI00021"/>
    <x v="0"/>
    <s v="MTG"/>
    <s v="11/04/19 08.55.02.0000"/>
    <s v="17/04/19 12.00.00.0000"/>
    <d v="2019-04-11T08:55:02"/>
    <d v="2019-04-17T12:00:00"/>
    <x v="4"/>
    <x v="0"/>
    <s v="Grande surface"/>
    <x v="0"/>
    <x v="1"/>
    <d v="1899-12-30T17:46:12"/>
    <x v="1"/>
    <s v="Non"/>
    <x v="393"/>
  </r>
  <r>
    <x v="327"/>
    <x v="10"/>
    <s v="CLI00018"/>
    <x v="5"/>
    <s v="MTG"/>
    <s v="11/04/19 08.55.15.0000"/>
    <s v="17/04/19 12.00.00.0000"/>
    <d v="2019-04-11T08:55:15"/>
    <d v="2019-04-17T12:00:00"/>
    <x v="4"/>
    <x v="0"/>
    <s v="Coopérative agricole"/>
    <x v="2"/>
    <x v="1"/>
    <d v="1899-12-30T17:46:12"/>
    <x v="1"/>
    <s v="Non"/>
    <x v="394"/>
  </r>
  <r>
    <x v="328"/>
    <x v="6"/>
    <s v="CLI00079"/>
    <x v="3"/>
    <s v="MTG"/>
    <s v="11/04/19 08.55.23.0000"/>
    <s v="17/04/19 12.00.00.0000"/>
    <d v="2019-04-11T08:55:23"/>
    <d v="2019-04-17T12:00:00"/>
    <x v="4"/>
    <x v="0"/>
    <s v="Coopérative agricole"/>
    <x v="2"/>
    <x v="1"/>
    <d v="1899-12-30T17:46:12"/>
    <x v="1"/>
    <s v="Non"/>
    <x v="395"/>
  </r>
  <r>
    <x v="329"/>
    <x v="4"/>
    <s v="CLI00010"/>
    <x v="2"/>
    <s v="PEST"/>
    <s v="11/04/19 08.59.11.0000"/>
    <s v="18/04/19 12.00.00.0000"/>
    <d v="2019-04-11T08:59:11"/>
    <d v="2019-04-18T12:00:00"/>
    <x v="2"/>
    <x v="1"/>
    <s v="Centrale d'achats"/>
    <x v="1"/>
    <x v="1"/>
    <d v="1899-12-31T17:46:12"/>
    <x v="2"/>
    <s v="Non"/>
    <x v="396"/>
  </r>
  <r>
    <x v="330"/>
    <x v="8"/>
    <s v="CLI00083"/>
    <x v="11"/>
    <s v="PEST"/>
    <s v="11/04/19 08.59.17.0000"/>
    <s v="18/04/19 12.00.00.0000"/>
    <d v="2019-04-11T08:59:17"/>
    <d v="2019-04-18T12:00:00"/>
    <x v="2"/>
    <x v="1"/>
    <s v="Coopérative agricole"/>
    <x v="2"/>
    <x v="1"/>
    <d v="1899-12-31T17:46:12"/>
    <x v="2"/>
    <s v="Non"/>
    <x v="397"/>
  </r>
  <r>
    <x v="7"/>
    <x v="8"/>
    <s v="CLI00043"/>
    <x v="1"/>
    <s v="PEST"/>
    <s v="11/04/19 08.59.26.0000"/>
    <s v="18/04/19 12.00.00.0000"/>
    <d v="2019-04-11T08:59:26"/>
    <d v="2019-04-18T12:00:00"/>
    <x v="2"/>
    <x v="1"/>
    <s v="Grande surface"/>
    <x v="0"/>
    <x v="1"/>
    <d v="1899-12-31T17:46:12"/>
    <x v="2"/>
    <s v="Non"/>
    <x v="398"/>
  </r>
  <r>
    <x v="247"/>
    <x v="4"/>
    <s v="CLI00043"/>
    <x v="1"/>
    <s v="PLLT"/>
    <s v="11/04/19 08.59.35.0000"/>
    <s v="18/04/19 12.00.00.0000"/>
    <d v="2019-04-11T08:59:35"/>
    <d v="2019-04-18T12:00:00"/>
    <x v="1"/>
    <x v="1"/>
    <s v="Grande surface"/>
    <x v="0"/>
    <x v="1"/>
    <d v="1899-12-31T17:46:12"/>
    <x v="2"/>
    <s v="Non"/>
    <x v="399"/>
  </r>
  <r>
    <x v="331"/>
    <x v="11"/>
    <s v="CLI00049"/>
    <x v="7"/>
    <s v="PEST"/>
    <s v="11/04/19 08.59.46.0000"/>
    <s v="18/04/19 12.00.00.0000"/>
    <d v="2019-04-11T08:59:46"/>
    <d v="2019-04-18T12:00:00"/>
    <x v="2"/>
    <x v="1"/>
    <s v="Entreprises agro-alimentaires"/>
    <x v="4"/>
    <x v="1"/>
    <d v="1899-12-31T17:46:12"/>
    <x v="2"/>
    <s v="Non"/>
    <x v="400"/>
  </r>
  <r>
    <x v="120"/>
    <x v="0"/>
    <s v="CLI00083"/>
    <x v="11"/>
    <s v="PEST"/>
    <s v="11/04/19 08.59.52.0000"/>
    <s v="18/04/19 12.00.00.0000"/>
    <d v="2019-04-11T08:59:52"/>
    <d v="2019-04-18T12:00:00"/>
    <x v="2"/>
    <x v="1"/>
    <s v="Coopérative agricole"/>
    <x v="2"/>
    <x v="1"/>
    <d v="1899-12-31T17:46:12"/>
    <x v="2"/>
    <s v="Non"/>
    <x v="401"/>
  </r>
  <r>
    <x v="332"/>
    <x v="18"/>
    <s v="CLI00049"/>
    <x v="7"/>
    <s v="PEST"/>
    <s v="11/04/19 08.59.54.0000"/>
    <s v="18/04/19 12.00.00.0000"/>
    <d v="2019-04-11T08:59:54"/>
    <d v="2019-04-18T12:00:00"/>
    <x v="2"/>
    <x v="1"/>
    <s v="Entreprises agro-alimentaires"/>
    <x v="4"/>
    <x v="1"/>
    <d v="1899-12-31T17:46:12"/>
    <x v="2"/>
    <s v="Non"/>
    <x v="402"/>
  </r>
  <r>
    <x v="333"/>
    <x v="6"/>
    <s v="CLI00010"/>
    <x v="2"/>
    <s v="PEST"/>
    <s v="11/04/19 09.00.00.0000"/>
    <s v="18/04/19 12.00.00.0000"/>
    <d v="2019-04-11T09:00:00"/>
    <d v="2019-04-18T12:00:00"/>
    <x v="2"/>
    <x v="1"/>
    <s v="Centrale d'achats"/>
    <x v="1"/>
    <x v="1"/>
    <d v="1899-12-31T17:46:12"/>
    <x v="2"/>
    <s v="Non"/>
    <x v="403"/>
  </r>
  <r>
    <x v="5"/>
    <x v="0"/>
    <s v="CLI00043"/>
    <x v="1"/>
    <s v="PEST"/>
    <s v="11/04/19 09.00.05.0000"/>
    <s v="18/04/19 12.00.00.0000"/>
    <d v="2019-04-11T09:00:05"/>
    <d v="2019-04-18T12:00:00"/>
    <x v="2"/>
    <x v="1"/>
    <s v="Grande surface"/>
    <x v="0"/>
    <x v="1"/>
    <d v="1899-12-31T17:46:12"/>
    <x v="2"/>
    <s v="Non"/>
    <x v="404"/>
  </r>
  <r>
    <x v="334"/>
    <x v="10"/>
    <s v="CLI00049"/>
    <x v="7"/>
    <s v="PEST"/>
    <s v="11/04/19 09.00.07.0000"/>
    <s v="18/04/19 12.00.00.0000"/>
    <d v="2019-04-11T09:00:07"/>
    <d v="2019-04-18T12:00:00"/>
    <x v="2"/>
    <x v="1"/>
    <s v="Entreprises agro-alimentaires"/>
    <x v="4"/>
    <x v="1"/>
    <d v="1899-12-31T17:46:12"/>
    <x v="2"/>
    <s v="Non"/>
    <x v="405"/>
  </r>
  <r>
    <x v="335"/>
    <x v="7"/>
    <s v="CLI00021"/>
    <x v="0"/>
    <s v="PEST"/>
    <s v="11/04/19 09.00.09.0000"/>
    <s v="18/04/19 12.00.00.0000"/>
    <d v="2019-04-11T09:00:09"/>
    <d v="2019-04-18T12:00:00"/>
    <x v="2"/>
    <x v="1"/>
    <s v="Grande surface"/>
    <x v="0"/>
    <x v="1"/>
    <d v="1899-12-31T17:46:12"/>
    <x v="2"/>
    <s v="Non"/>
    <x v="406"/>
  </r>
  <r>
    <x v="336"/>
    <x v="10"/>
    <s v="CLI00049"/>
    <x v="7"/>
    <s v="PEST"/>
    <s v="11/04/19 09.00.22.0000"/>
    <s v="18/04/19 12.00.00.0000"/>
    <d v="2019-04-11T09:00:22"/>
    <d v="2019-04-18T12:00:00"/>
    <x v="2"/>
    <x v="1"/>
    <s v="Entreprises agro-alimentaires"/>
    <x v="4"/>
    <x v="1"/>
    <d v="1899-12-31T17:46:12"/>
    <x v="2"/>
    <s v="Non"/>
    <x v="407"/>
  </r>
  <r>
    <x v="337"/>
    <x v="0"/>
    <s v="CLI00020"/>
    <x v="6"/>
    <s v="NTR"/>
    <s v="11/04/19 09.00.26.0000"/>
    <s v="16/04/19 12.00.00.0000"/>
    <d v="2019-04-11T09:00:26"/>
    <d v="2019-04-16T12:00:00"/>
    <x v="3"/>
    <x v="0"/>
    <s v="Coopérative agricole"/>
    <x v="2"/>
    <x v="0"/>
    <d v="1899-12-30T00:00:00"/>
    <x v="0"/>
    <s v="Non"/>
    <x v="408"/>
  </r>
  <r>
    <x v="338"/>
    <x v="18"/>
    <s v="CLI00049"/>
    <x v="7"/>
    <s v="MTX"/>
    <s v="11/04/19 09.01.53.0000"/>
    <s v="12/04/19 12.00.00.0000"/>
    <d v="2019-04-11T09:01:53"/>
    <d v="2019-04-12T12:00:00"/>
    <x v="5"/>
    <x v="2"/>
    <s v="Entreprises agro-alimentaires"/>
    <x v="4"/>
    <x v="0"/>
    <d v="1899-12-30T00:00:00"/>
    <x v="0"/>
    <s v="Non"/>
    <x v="409"/>
  </r>
  <r>
    <x v="339"/>
    <x v="3"/>
    <s v="CLI00010"/>
    <x v="2"/>
    <s v="PEST"/>
    <s v="11/04/19 09.02.23.0000"/>
    <s v="18/04/19 12.00.00.0000"/>
    <d v="2019-04-11T09:02:23"/>
    <d v="2019-04-18T12:00:00"/>
    <x v="2"/>
    <x v="1"/>
    <s v="Centrale d'achats"/>
    <x v="1"/>
    <x v="1"/>
    <d v="1899-12-31T17:46:12"/>
    <x v="2"/>
    <s v="Non"/>
    <x v="410"/>
  </r>
  <r>
    <x v="246"/>
    <x v="0"/>
    <s v="CLI00079"/>
    <x v="3"/>
    <s v="PEST"/>
    <s v="11/04/19 09.02.51.0000"/>
    <s v="18/04/19 12.00.00.0000"/>
    <d v="2019-04-11T09:02:51"/>
    <d v="2019-04-18T12:00:00"/>
    <x v="2"/>
    <x v="1"/>
    <s v="Coopérative agricole"/>
    <x v="2"/>
    <x v="1"/>
    <d v="1899-12-31T17:46:12"/>
    <x v="2"/>
    <s v="Non"/>
    <x v="411"/>
  </r>
  <r>
    <x v="340"/>
    <x v="13"/>
    <s v="CLI00040"/>
    <x v="9"/>
    <s v="PEST"/>
    <s v="11/04/19 09.02.55.0000"/>
    <s v="18/04/19 12.00.00.0000"/>
    <d v="2019-04-11T09:02:55"/>
    <d v="2019-04-18T12:00:00"/>
    <x v="2"/>
    <x v="1"/>
    <s v="Entreprises agro-alimentaires"/>
    <x v="5"/>
    <x v="1"/>
    <d v="1899-12-31T17:46:12"/>
    <x v="2"/>
    <s v="Non"/>
    <x v="412"/>
  </r>
  <r>
    <x v="150"/>
    <x v="3"/>
    <s v="CLI00010"/>
    <x v="2"/>
    <s v="PEST"/>
    <s v="11/04/19 09.03.04.0000"/>
    <s v="18/04/19 12.00.00.0000"/>
    <d v="2019-04-11T09:03:04"/>
    <d v="2019-04-18T12:00:00"/>
    <x v="2"/>
    <x v="1"/>
    <s v="Centrale d'achats"/>
    <x v="1"/>
    <x v="1"/>
    <d v="1899-12-31T17:46:12"/>
    <x v="2"/>
    <s v="Non"/>
    <x v="413"/>
  </r>
  <r>
    <x v="67"/>
    <x v="12"/>
    <s v="CLI00021"/>
    <x v="0"/>
    <s v="PEST"/>
    <s v="11/04/19 09.03.10.0000"/>
    <s v="18/04/19 12.00.00.0000"/>
    <d v="2019-04-11T09:03:10"/>
    <d v="2019-04-18T12:00:00"/>
    <x v="2"/>
    <x v="1"/>
    <s v="Grande surface"/>
    <x v="0"/>
    <x v="1"/>
    <d v="1899-12-31T17:46:12"/>
    <x v="2"/>
    <s v="Non"/>
    <x v="414"/>
  </r>
  <r>
    <x v="341"/>
    <x v="3"/>
    <s v="CLI00010"/>
    <x v="2"/>
    <s v="PEST"/>
    <s v="11/04/19 09.03.13.0000"/>
    <s v="18/04/19 12.00.00.0000"/>
    <d v="2019-04-11T09:03:13"/>
    <d v="2019-04-18T12:00:00"/>
    <x v="2"/>
    <x v="1"/>
    <s v="Centrale d'achats"/>
    <x v="1"/>
    <x v="1"/>
    <d v="1899-12-31T17:46:12"/>
    <x v="2"/>
    <s v="Non"/>
    <x v="415"/>
  </r>
  <r>
    <x v="342"/>
    <x v="0"/>
    <s v="CLI00021"/>
    <x v="0"/>
    <s v="PEST"/>
    <s v="11/04/19 09.03.22.0000"/>
    <s v="18/04/19 12.00.00.0000"/>
    <d v="2019-04-11T09:03:22"/>
    <d v="2019-04-18T12:00:00"/>
    <x v="2"/>
    <x v="1"/>
    <s v="Grande surface"/>
    <x v="0"/>
    <x v="1"/>
    <d v="1899-12-31T17:46:12"/>
    <x v="2"/>
    <s v="Non"/>
    <x v="416"/>
  </r>
  <r>
    <x v="129"/>
    <x v="13"/>
    <s v="CLI00049"/>
    <x v="7"/>
    <s v="PEST"/>
    <s v="11/04/19 09.03.22.0000"/>
    <s v="18/04/19 12.00.00.0000"/>
    <d v="2019-04-11T09:03:22"/>
    <d v="2019-04-18T12:00:00"/>
    <x v="2"/>
    <x v="1"/>
    <s v="Entreprises agro-alimentaires"/>
    <x v="4"/>
    <x v="1"/>
    <d v="1899-12-31T17:46:12"/>
    <x v="2"/>
    <s v="Non"/>
    <x v="417"/>
  </r>
  <r>
    <x v="343"/>
    <x v="0"/>
    <s v="CLI00021"/>
    <x v="0"/>
    <s v="PEST"/>
    <s v="11/04/19 09.03.24.0000"/>
    <s v="18/04/19 12.00.00.0000"/>
    <d v="2019-04-11T09:03:24"/>
    <d v="2019-04-18T12:00:00"/>
    <x v="2"/>
    <x v="1"/>
    <s v="Grande surface"/>
    <x v="0"/>
    <x v="1"/>
    <d v="1899-12-31T17:46:12"/>
    <x v="2"/>
    <s v="Non"/>
    <x v="418"/>
  </r>
  <r>
    <x v="344"/>
    <x v="17"/>
    <s v="CLI00007"/>
    <x v="14"/>
    <s v="PEST"/>
    <s v="11/04/19 09.03.39.0000"/>
    <s v="18/04/19 12.00.00.0000"/>
    <d v="2019-04-11T09:03:39"/>
    <d v="2019-04-18T12:00:00"/>
    <x v="2"/>
    <x v="1"/>
    <s v="Coopérative agricole"/>
    <x v="3"/>
    <x v="1"/>
    <d v="1899-12-31T17:46:12"/>
    <x v="2"/>
    <s v="Non"/>
    <x v="419"/>
  </r>
  <r>
    <x v="124"/>
    <x v="3"/>
    <s v="CLI00079"/>
    <x v="3"/>
    <s v="PEST"/>
    <s v="11/04/19 09.03.54.0000"/>
    <s v="18/04/19 12.00.00.0000"/>
    <d v="2019-04-11T09:03:54"/>
    <d v="2019-04-18T12:00:00"/>
    <x v="2"/>
    <x v="1"/>
    <s v="Coopérative agricole"/>
    <x v="2"/>
    <x v="1"/>
    <d v="1899-12-31T17:46:12"/>
    <x v="2"/>
    <s v="Non"/>
    <x v="420"/>
  </r>
  <r>
    <x v="345"/>
    <x v="11"/>
    <s v="CLI00018"/>
    <x v="5"/>
    <s v="PEST"/>
    <s v="11/04/19 09.04.16.0000"/>
    <s v="18/04/19 12.00.00.0000"/>
    <d v="2019-04-11T09:04:16"/>
    <d v="2019-04-18T12:00:00"/>
    <x v="2"/>
    <x v="1"/>
    <s v="Coopérative agricole"/>
    <x v="2"/>
    <x v="1"/>
    <d v="1899-12-31T17:46:12"/>
    <x v="2"/>
    <s v="Non"/>
    <x v="421"/>
  </r>
  <r>
    <x v="346"/>
    <x v="6"/>
    <s v="CLI00021"/>
    <x v="0"/>
    <s v="PEST"/>
    <s v="11/04/19 09.04.20.0000"/>
    <s v="18/04/19 12.00.00.0000"/>
    <d v="2019-04-11T09:04:20"/>
    <d v="2019-04-18T12:00:00"/>
    <x v="2"/>
    <x v="1"/>
    <s v="Grande surface"/>
    <x v="0"/>
    <x v="1"/>
    <d v="1899-12-31T17:46:12"/>
    <x v="2"/>
    <s v="Non"/>
    <x v="422"/>
  </r>
  <r>
    <x v="32"/>
    <x v="0"/>
    <s v="CLI00021"/>
    <x v="0"/>
    <s v="PEST"/>
    <s v="11/04/19 09.04.22.0000"/>
    <s v="18/04/19 12.00.00.0000"/>
    <d v="2019-04-11T09:04:22"/>
    <d v="2019-04-18T12:00:00"/>
    <x v="2"/>
    <x v="1"/>
    <s v="Grande surface"/>
    <x v="0"/>
    <x v="1"/>
    <d v="1899-12-31T17:46:12"/>
    <x v="2"/>
    <s v="Non"/>
    <x v="423"/>
  </r>
  <r>
    <x v="79"/>
    <x v="3"/>
    <s v="CLI00043"/>
    <x v="1"/>
    <s v="PEST"/>
    <s v="11/04/19 09.04.34.0000"/>
    <s v="18/04/19 12.00.00.0000"/>
    <d v="2019-04-11T09:04:34"/>
    <d v="2019-04-18T12:00:00"/>
    <x v="2"/>
    <x v="1"/>
    <s v="Grande surface"/>
    <x v="0"/>
    <x v="1"/>
    <d v="1899-12-31T17:46:12"/>
    <x v="2"/>
    <s v="Non"/>
    <x v="424"/>
  </r>
  <r>
    <x v="347"/>
    <x v="9"/>
    <s v="CLI00021"/>
    <x v="0"/>
    <s v="PEST"/>
    <s v="11/04/19 09.05.01.0000"/>
    <s v="18/04/19 12.00.00.0000"/>
    <d v="2019-04-11T09:05:01"/>
    <d v="2019-04-18T12:00:00"/>
    <x v="2"/>
    <x v="1"/>
    <s v="Grande surface"/>
    <x v="0"/>
    <x v="1"/>
    <d v="1899-12-31T17:46:12"/>
    <x v="2"/>
    <s v="Non"/>
    <x v="425"/>
  </r>
  <r>
    <x v="252"/>
    <x v="0"/>
    <s v="CLI00079"/>
    <x v="3"/>
    <s v="PEST"/>
    <s v="11/04/19 09.05.08.0000"/>
    <s v="18/04/19 12.00.00.0000"/>
    <d v="2019-04-11T09:05:08"/>
    <d v="2019-04-18T12:00:00"/>
    <x v="2"/>
    <x v="1"/>
    <s v="Coopérative agricole"/>
    <x v="2"/>
    <x v="1"/>
    <d v="1899-12-31T17:46:12"/>
    <x v="2"/>
    <s v="Non"/>
    <x v="426"/>
  </r>
  <r>
    <x v="138"/>
    <x v="0"/>
    <s v="CLI00043"/>
    <x v="1"/>
    <s v="PEST"/>
    <s v="11/04/19 09.05.09.0000"/>
    <s v="18/04/19 12.00.00.0000"/>
    <d v="2019-04-11T09:05:09"/>
    <d v="2019-04-18T12:00:00"/>
    <x v="2"/>
    <x v="1"/>
    <s v="Grande surface"/>
    <x v="0"/>
    <x v="1"/>
    <d v="1899-12-31T17:46:12"/>
    <x v="2"/>
    <s v="Non"/>
    <x v="427"/>
  </r>
  <r>
    <x v="348"/>
    <x v="0"/>
    <s v="CLI00021"/>
    <x v="0"/>
    <s v="PEST"/>
    <s v="11/04/19 09.05.27.0000"/>
    <s v="18/04/19 12.00.00.0000"/>
    <d v="2019-04-11T09:05:27"/>
    <d v="2019-04-18T12:00:00"/>
    <x v="2"/>
    <x v="1"/>
    <s v="Grande surface"/>
    <x v="0"/>
    <x v="1"/>
    <d v="1899-12-31T17:46:12"/>
    <x v="2"/>
    <s v="Non"/>
    <x v="428"/>
  </r>
  <r>
    <x v="349"/>
    <x v="14"/>
    <s v="CLI00021"/>
    <x v="0"/>
    <s v="PEST"/>
    <s v="11/04/19 09.05.29.0000"/>
    <s v="18/04/19 12.00.00.0000"/>
    <d v="2019-04-11T09:05:29"/>
    <d v="2019-04-18T12:00:00"/>
    <x v="2"/>
    <x v="1"/>
    <s v="Grande surface"/>
    <x v="0"/>
    <x v="1"/>
    <d v="1899-12-31T17:46:12"/>
    <x v="2"/>
    <s v="Non"/>
    <x v="429"/>
  </r>
  <r>
    <x v="81"/>
    <x v="1"/>
    <s v="CLI00079"/>
    <x v="3"/>
    <s v="PEST"/>
    <s v="11/04/19 09.05.37.0000"/>
    <s v="18/04/19 12.00.00.0000"/>
    <d v="2019-04-11T09:05:37"/>
    <d v="2019-04-18T12:00:00"/>
    <x v="2"/>
    <x v="1"/>
    <s v="Coopérative agricole"/>
    <x v="2"/>
    <x v="1"/>
    <d v="1899-12-31T17:46:12"/>
    <x v="2"/>
    <s v="Non"/>
    <x v="430"/>
  </r>
  <r>
    <x v="321"/>
    <x v="6"/>
    <s v="CLI00010"/>
    <x v="2"/>
    <s v="PEST"/>
    <s v="11/04/19 09.05.42.0000"/>
    <s v="18/04/19 12.00.00.0000"/>
    <d v="2019-04-11T09:05:42"/>
    <d v="2019-04-18T12:00:00"/>
    <x v="2"/>
    <x v="1"/>
    <s v="Centrale d'achats"/>
    <x v="1"/>
    <x v="1"/>
    <d v="1899-12-31T17:46:12"/>
    <x v="2"/>
    <s v="Non"/>
    <x v="431"/>
  </r>
  <r>
    <x v="350"/>
    <x v="1"/>
    <s v="CLI00079"/>
    <x v="3"/>
    <s v="PEST"/>
    <s v="11/04/19 09.05.51.0000"/>
    <s v="18/04/19 12.00.00.0000"/>
    <d v="2019-04-11T09:05:51"/>
    <d v="2019-04-18T12:00:00"/>
    <x v="2"/>
    <x v="1"/>
    <s v="Coopérative agricole"/>
    <x v="2"/>
    <x v="1"/>
    <d v="1899-12-31T17:46:12"/>
    <x v="2"/>
    <s v="Non"/>
    <x v="432"/>
  </r>
  <r>
    <x v="351"/>
    <x v="15"/>
    <s v="CLI00018"/>
    <x v="5"/>
    <s v="PEST"/>
    <s v="11/04/19 09.05.58.0000"/>
    <s v="18/04/19 12.00.00.0000"/>
    <d v="2019-04-11T09:05:58"/>
    <d v="2019-04-18T12:00:00"/>
    <x v="2"/>
    <x v="1"/>
    <s v="Coopérative agricole"/>
    <x v="2"/>
    <x v="1"/>
    <d v="1899-12-31T17:46:12"/>
    <x v="2"/>
    <s v="Non"/>
    <x v="433"/>
  </r>
  <r>
    <x v="352"/>
    <x v="15"/>
    <s v="CLI00018"/>
    <x v="5"/>
    <s v="PEST"/>
    <s v="11/04/19 09.05.58.0000"/>
    <s v="18/04/19 12.00.00.0000"/>
    <d v="2019-04-11T09:05:58"/>
    <d v="2019-04-18T12:00:00"/>
    <x v="2"/>
    <x v="1"/>
    <s v="Coopérative agricole"/>
    <x v="2"/>
    <x v="1"/>
    <d v="1899-12-31T17:46:12"/>
    <x v="2"/>
    <s v="Non"/>
    <x v="434"/>
  </r>
  <r>
    <x v="353"/>
    <x v="15"/>
    <s v="CLI00018"/>
    <x v="5"/>
    <s v="PEST"/>
    <s v="11/04/19 09.06.11.0000"/>
    <s v="18/04/19 12.00.00.0000"/>
    <d v="2019-04-11T09:06:11"/>
    <d v="2019-04-18T12:00:00"/>
    <x v="2"/>
    <x v="1"/>
    <s v="Coopérative agricole"/>
    <x v="2"/>
    <x v="1"/>
    <d v="1899-12-31T17:46:12"/>
    <x v="2"/>
    <s v="Non"/>
    <x v="435"/>
  </r>
  <r>
    <x v="274"/>
    <x v="6"/>
    <s v="CLI00010"/>
    <x v="2"/>
    <s v="MTG"/>
    <s v="11/04/19 09.06.15.0000"/>
    <s v="17/04/19 12.00.00.0000"/>
    <d v="2019-04-11T09:06:15"/>
    <d v="2019-04-17T12:00:00"/>
    <x v="4"/>
    <x v="0"/>
    <s v="Centrale d'achats"/>
    <x v="1"/>
    <x v="1"/>
    <d v="1899-12-30T17:46:12"/>
    <x v="1"/>
    <s v="Non"/>
    <x v="436"/>
  </r>
  <r>
    <x v="173"/>
    <x v="6"/>
    <s v="CLI00010"/>
    <x v="2"/>
    <s v="MTG"/>
    <s v="11/04/19 09.06.23.0000"/>
    <s v="17/04/19 12.00.00.0000"/>
    <d v="2019-04-11T09:06:23"/>
    <d v="2019-04-17T12:00:00"/>
    <x v="4"/>
    <x v="0"/>
    <s v="Centrale d'achats"/>
    <x v="1"/>
    <x v="1"/>
    <d v="1899-12-30T17:46:12"/>
    <x v="1"/>
    <s v="Non"/>
    <x v="437"/>
  </r>
  <r>
    <x v="354"/>
    <x v="19"/>
    <s v="CLI00007"/>
    <x v="14"/>
    <s v="MTG"/>
    <s v="11/04/19 09.06.44.0000"/>
    <s v="17/04/19 12.00.00.0000"/>
    <d v="2019-04-11T09:06:44"/>
    <d v="2019-04-17T12:00:00"/>
    <x v="4"/>
    <x v="0"/>
    <s v="Coopérative agricole"/>
    <x v="3"/>
    <x v="1"/>
    <d v="1899-12-30T17:46:12"/>
    <x v="1"/>
    <s v="Non"/>
    <x v="438"/>
  </r>
  <r>
    <x v="263"/>
    <x v="4"/>
    <s v="CLI00021"/>
    <x v="0"/>
    <s v="PEST"/>
    <s v="11/04/19 09.06.44.0000"/>
    <s v="18/04/19 12.00.00.0000"/>
    <d v="2019-04-11T09:06:44"/>
    <d v="2019-04-18T12:00:00"/>
    <x v="2"/>
    <x v="1"/>
    <s v="Grande surface"/>
    <x v="0"/>
    <x v="1"/>
    <d v="1899-12-31T17:46:12"/>
    <x v="2"/>
    <s v="Non"/>
    <x v="439"/>
  </r>
  <r>
    <x v="339"/>
    <x v="1"/>
    <s v="CLI00010"/>
    <x v="2"/>
    <s v="PEST"/>
    <s v="11/04/19 09.06.45.0000"/>
    <s v="18/04/19 12.00.00.0000"/>
    <d v="2019-04-11T09:06:45"/>
    <d v="2019-04-18T12:00:00"/>
    <x v="2"/>
    <x v="1"/>
    <s v="Centrale d'achats"/>
    <x v="1"/>
    <x v="1"/>
    <d v="1899-12-31T17:46:12"/>
    <x v="2"/>
    <s v="Non"/>
    <x v="440"/>
  </r>
  <r>
    <x v="355"/>
    <x v="2"/>
    <s v="CLI00021"/>
    <x v="0"/>
    <s v="PEST"/>
    <s v="11/04/19 09.06.47.0000"/>
    <s v="18/04/19 12.00.00.0000"/>
    <d v="2019-04-11T09:06:47"/>
    <d v="2019-04-18T12:00:00"/>
    <x v="2"/>
    <x v="1"/>
    <s v="Grande surface"/>
    <x v="0"/>
    <x v="1"/>
    <d v="1899-12-31T17:46:12"/>
    <x v="2"/>
    <s v="Non"/>
    <x v="441"/>
  </r>
  <r>
    <x v="28"/>
    <x v="2"/>
    <s v="CLI00021"/>
    <x v="0"/>
    <s v="PEST"/>
    <s v="11/04/19 09.06.52.0000"/>
    <s v="18/04/19 12.00.00.0000"/>
    <d v="2019-04-11T09:06:52"/>
    <d v="2019-04-18T12:00:00"/>
    <x v="2"/>
    <x v="1"/>
    <s v="Grande surface"/>
    <x v="0"/>
    <x v="1"/>
    <d v="1899-12-31T17:46:12"/>
    <x v="2"/>
    <s v="Non"/>
    <x v="442"/>
  </r>
  <r>
    <x v="97"/>
    <x v="1"/>
    <s v="CLI00010"/>
    <x v="2"/>
    <s v="PEST"/>
    <s v="11/04/19 09.06.53.0000"/>
    <s v="18/04/19 12.00.00.0000"/>
    <d v="2019-04-11T09:06:53"/>
    <d v="2019-04-18T12:00:00"/>
    <x v="2"/>
    <x v="1"/>
    <s v="Centrale d'achats"/>
    <x v="1"/>
    <x v="1"/>
    <d v="1899-12-31T17:46:12"/>
    <x v="2"/>
    <s v="Non"/>
    <x v="443"/>
  </r>
  <r>
    <x v="41"/>
    <x v="2"/>
    <s v="CLI00021"/>
    <x v="0"/>
    <s v="PEST"/>
    <s v="11/04/19 09.06.55.0000"/>
    <s v="18/04/19 12.00.00.0000"/>
    <d v="2019-04-11T09:06:55"/>
    <d v="2019-04-18T12:00:00"/>
    <x v="2"/>
    <x v="1"/>
    <s v="Grande surface"/>
    <x v="0"/>
    <x v="1"/>
    <d v="1899-12-31T17:46:12"/>
    <x v="2"/>
    <s v="Non"/>
    <x v="444"/>
  </r>
  <r>
    <x v="356"/>
    <x v="1"/>
    <s v="CLI00079"/>
    <x v="3"/>
    <s v="PEST"/>
    <s v="11/04/19 09.06.57.0000"/>
    <s v="18/04/19 12.00.00.0000"/>
    <d v="2019-04-11T09:06:57"/>
    <d v="2019-04-18T12:00:00"/>
    <x v="2"/>
    <x v="1"/>
    <s v="Coopérative agricole"/>
    <x v="2"/>
    <x v="1"/>
    <d v="1899-12-31T17:46:12"/>
    <x v="2"/>
    <s v="Non"/>
    <x v="445"/>
  </r>
  <r>
    <x v="357"/>
    <x v="8"/>
    <s v="CLI00010"/>
    <x v="2"/>
    <s v="PEST"/>
    <s v="11/04/19 09.06.57.0000"/>
    <s v="18/04/19 12.00.00.0000"/>
    <d v="2019-04-11T09:06:57"/>
    <d v="2019-04-18T12:00:00"/>
    <x v="2"/>
    <x v="1"/>
    <s v="Centrale d'achats"/>
    <x v="1"/>
    <x v="1"/>
    <d v="1899-12-31T17:46:12"/>
    <x v="2"/>
    <s v="Non"/>
    <x v="446"/>
  </r>
  <r>
    <x v="358"/>
    <x v="1"/>
    <s v="CLI00021"/>
    <x v="0"/>
    <s v="MTG"/>
    <s v="11/04/19 09.07.01.0000"/>
    <s v="17/04/19 12.00.00.0000"/>
    <d v="2019-04-11T09:07:01"/>
    <d v="2019-04-17T12:00:00"/>
    <x v="4"/>
    <x v="0"/>
    <s v="Grande surface"/>
    <x v="0"/>
    <x v="1"/>
    <d v="1899-12-30T17:46:12"/>
    <x v="1"/>
    <s v="Non"/>
    <x v="447"/>
  </r>
  <r>
    <x v="359"/>
    <x v="15"/>
    <s v="CLI00018"/>
    <x v="5"/>
    <s v="PEST"/>
    <s v="11/04/19 09.07.03.0000"/>
    <s v="18/04/19 12.00.00.0000"/>
    <d v="2019-04-11T09:07:03"/>
    <d v="2019-04-18T12:00:00"/>
    <x v="2"/>
    <x v="1"/>
    <s v="Coopérative agricole"/>
    <x v="2"/>
    <x v="1"/>
    <d v="1899-12-31T17:46:12"/>
    <x v="2"/>
    <s v="Non"/>
    <x v="448"/>
  </r>
  <r>
    <x v="360"/>
    <x v="2"/>
    <s v="CLI00021"/>
    <x v="0"/>
    <s v="PEST"/>
    <s v="11/04/19 09.07.04.0000"/>
    <s v="18/04/19 12.00.00.0000"/>
    <d v="2019-04-11T09:07:04"/>
    <d v="2019-04-18T12:00:00"/>
    <x v="2"/>
    <x v="1"/>
    <s v="Grande surface"/>
    <x v="0"/>
    <x v="1"/>
    <d v="1899-12-31T17:46:12"/>
    <x v="2"/>
    <s v="Non"/>
    <x v="449"/>
  </r>
  <r>
    <x v="361"/>
    <x v="1"/>
    <s v="CLI00079"/>
    <x v="3"/>
    <s v="PEST"/>
    <s v="11/04/19 09.07.06.0000"/>
    <s v="18/04/19 12.00.00.0000"/>
    <d v="2019-04-11T09:07:06"/>
    <d v="2019-04-18T12:00:00"/>
    <x v="2"/>
    <x v="1"/>
    <s v="Coopérative agricole"/>
    <x v="2"/>
    <x v="1"/>
    <d v="1899-12-31T17:46:12"/>
    <x v="2"/>
    <s v="Non"/>
    <x v="450"/>
  </r>
  <r>
    <x v="348"/>
    <x v="1"/>
    <s v="CLI00021"/>
    <x v="0"/>
    <s v="PEST"/>
    <s v="11/04/19 09.07.07.0000"/>
    <s v="18/04/19 12.00.00.0000"/>
    <d v="2019-04-11T09:07:07"/>
    <d v="2019-04-18T12:00:00"/>
    <x v="2"/>
    <x v="1"/>
    <s v="Grande surface"/>
    <x v="0"/>
    <x v="1"/>
    <d v="1899-12-31T17:46:12"/>
    <x v="2"/>
    <s v="Non"/>
    <x v="451"/>
  </r>
  <r>
    <x v="219"/>
    <x v="1"/>
    <s v="CLI00043"/>
    <x v="1"/>
    <s v="PEST"/>
    <s v="11/04/19 09.07.11.0000"/>
    <s v="18/04/19 12.00.00.0000"/>
    <d v="2019-04-11T09:07:11"/>
    <d v="2019-04-18T12:00:00"/>
    <x v="2"/>
    <x v="1"/>
    <s v="Grande surface"/>
    <x v="0"/>
    <x v="1"/>
    <d v="1899-12-31T17:46:12"/>
    <x v="2"/>
    <s v="Non"/>
    <x v="452"/>
  </r>
  <r>
    <x v="362"/>
    <x v="10"/>
    <s v="CLI00049"/>
    <x v="7"/>
    <s v="PEST"/>
    <s v="11/04/19 09.08.45.0000"/>
    <s v="18/04/19 12.00.00.0000"/>
    <d v="2019-04-11T09:08:45"/>
    <d v="2019-04-18T12:00:00"/>
    <x v="2"/>
    <x v="1"/>
    <s v="Entreprises agro-alimentaires"/>
    <x v="4"/>
    <x v="1"/>
    <d v="1899-12-31T17:46:12"/>
    <x v="2"/>
    <s v="Non"/>
    <x v="453"/>
  </r>
  <r>
    <x v="363"/>
    <x v="6"/>
    <s v="CLI00021"/>
    <x v="0"/>
    <s v="PEST"/>
    <s v="11/04/19 09.13.44.0000"/>
    <s v="18/04/19 12.00.00.0000"/>
    <d v="2019-04-11T09:13:44"/>
    <d v="2019-04-18T12:00:00"/>
    <x v="2"/>
    <x v="1"/>
    <s v="Grande surface"/>
    <x v="0"/>
    <x v="1"/>
    <d v="1899-12-31T17:46:12"/>
    <x v="2"/>
    <s v="Non"/>
    <x v="454"/>
  </r>
  <r>
    <x v="364"/>
    <x v="1"/>
    <s v="CLI00079"/>
    <x v="3"/>
    <s v="PEST"/>
    <s v="11/04/19 09.15.20.0000"/>
    <s v="18/04/19 12.00.00.0000"/>
    <d v="2019-04-11T09:15:20"/>
    <d v="2019-04-18T12:00:00"/>
    <x v="2"/>
    <x v="1"/>
    <s v="Coopérative agricole"/>
    <x v="2"/>
    <x v="1"/>
    <d v="1899-12-31T17:46:12"/>
    <x v="2"/>
    <s v="Non"/>
    <x v="455"/>
  </r>
  <r>
    <x v="365"/>
    <x v="6"/>
    <s v="CLI00049"/>
    <x v="7"/>
    <s v="PEST"/>
    <s v="11/04/19 09.16.52.0000"/>
    <s v="18/04/19 12.00.00.0000"/>
    <d v="2019-04-11T09:16:52"/>
    <d v="2019-04-18T12:00:00"/>
    <x v="2"/>
    <x v="1"/>
    <s v="Entreprises agro-alimentaires"/>
    <x v="4"/>
    <x v="1"/>
    <d v="1899-12-31T17:46:12"/>
    <x v="2"/>
    <s v="Non"/>
    <x v="456"/>
  </r>
  <r>
    <x v="366"/>
    <x v="4"/>
    <s v="CLI00010"/>
    <x v="2"/>
    <s v="PEST"/>
    <s v="11/04/19 09.17.32.0000"/>
    <s v="18/04/19 12.00.00.0000"/>
    <d v="2019-04-11T09:17:32"/>
    <d v="2019-04-18T12:00:00"/>
    <x v="2"/>
    <x v="1"/>
    <s v="Centrale d'achats"/>
    <x v="1"/>
    <x v="1"/>
    <d v="1899-12-31T17:46:12"/>
    <x v="2"/>
    <s v="Non"/>
    <x v="457"/>
  </r>
  <r>
    <x v="290"/>
    <x v="1"/>
    <s v="CLI00021"/>
    <x v="0"/>
    <s v="PLLT"/>
    <s v="11/04/19 09.17.38.0000"/>
    <s v="18/04/19 12.00.00.0000"/>
    <d v="2019-04-11T09:17:38"/>
    <d v="2019-04-18T12:00:00"/>
    <x v="1"/>
    <x v="1"/>
    <s v="Grande surface"/>
    <x v="0"/>
    <x v="1"/>
    <d v="1899-12-31T17:46:12"/>
    <x v="2"/>
    <s v="Non"/>
    <x v="458"/>
  </r>
  <r>
    <x v="367"/>
    <x v="10"/>
    <s v="CLI00034"/>
    <x v="13"/>
    <s v="PLLT"/>
    <s v="11/04/19 09.18.07.0000"/>
    <s v="18/04/19 12.00.00.0000"/>
    <d v="2019-04-11T09:18:07"/>
    <d v="2019-04-18T12:00:00"/>
    <x v="1"/>
    <x v="1"/>
    <s v="Entreprises agro-alimentaires"/>
    <x v="4"/>
    <x v="1"/>
    <d v="1899-12-31T17:46:12"/>
    <x v="2"/>
    <s v="Non"/>
    <x v="459"/>
  </r>
  <r>
    <x v="368"/>
    <x v="4"/>
    <s v="CLI00021"/>
    <x v="0"/>
    <s v="PEST"/>
    <s v="11/04/19 09.29.29.0000"/>
    <s v="18/04/19 12.00.00.0000"/>
    <d v="2019-04-11T09:29:29"/>
    <d v="2019-04-18T12:00:00"/>
    <x v="2"/>
    <x v="1"/>
    <s v="Grande surface"/>
    <x v="0"/>
    <x v="1"/>
    <d v="1899-12-31T17:46:12"/>
    <x v="2"/>
    <s v="Non"/>
    <x v="460"/>
  </r>
  <r>
    <x v="369"/>
    <x v="10"/>
    <s v="CLI00049"/>
    <x v="7"/>
    <s v="PLLT"/>
    <s v="11/04/19 09.29.49.0000"/>
    <s v="18/04/19 12.00.00.0000"/>
    <d v="2019-04-11T09:29:49"/>
    <d v="2019-04-18T12:00:00"/>
    <x v="1"/>
    <x v="1"/>
    <s v="Entreprises agro-alimentaires"/>
    <x v="4"/>
    <x v="1"/>
    <d v="1899-12-31T17:46:12"/>
    <x v="2"/>
    <s v="Non"/>
    <x v="461"/>
  </r>
  <r>
    <x v="370"/>
    <x v="8"/>
    <s v="CLI00079"/>
    <x v="3"/>
    <s v="PEST"/>
    <s v="11/04/19 09.33.19.0000"/>
    <s v="18/04/19 12.00.00.0000"/>
    <d v="2019-04-11T09:33:19"/>
    <d v="2019-04-18T12:00:00"/>
    <x v="2"/>
    <x v="1"/>
    <s v="Coopérative agricole"/>
    <x v="2"/>
    <x v="1"/>
    <d v="1899-12-31T17:46:12"/>
    <x v="2"/>
    <s v="Non"/>
    <x v="462"/>
  </r>
  <r>
    <x v="154"/>
    <x v="11"/>
    <s v="CLI00005"/>
    <x v="15"/>
    <s v="PEST"/>
    <s v="11/04/19 09.34.12.0000"/>
    <s v="18/04/19 12.00.00.0000"/>
    <d v="2019-04-11T09:34:12"/>
    <d v="2019-04-18T12:00:00"/>
    <x v="2"/>
    <x v="1"/>
    <s v="Entreprises agro-alimentaires"/>
    <x v="5"/>
    <x v="1"/>
    <d v="1899-12-31T17:46:12"/>
    <x v="2"/>
    <s v="Non"/>
    <x v="463"/>
  </r>
  <r>
    <x v="299"/>
    <x v="5"/>
    <s v="CLI00049"/>
    <x v="7"/>
    <s v="PEST"/>
    <s v="11/04/19 09.35.38.0000"/>
    <s v="18/04/19 12.00.00.0000"/>
    <d v="2019-04-11T09:35:38"/>
    <d v="2019-04-18T12:00:00"/>
    <x v="2"/>
    <x v="1"/>
    <s v="Entreprises agro-alimentaires"/>
    <x v="4"/>
    <x v="1"/>
    <d v="1899-12-31T17:46:12"/>
    <x v="2"/>
    <s v="Non"/>
    <x v="464"/>
  </r>
  <r>
    <x v="371"/>
    <x v="4"/>
    <s v="CLI00021"/>
    <x v="0"/>
    <s v="PEST"/>
    <s v="11/04/19 09.35.55.0000"/>
    <s v="18/04/19 12.00.00.0000"/>
    <d v="2019-04-11T09:35:55"/>
    <d v="2019-04-18T12:00:00"/>
    <x v="2"/>
    <x v="1"/>
    <s v="Grande surface"/>
    <x v="0"/>
    <x v="1"/>
    <d v="1899-12-31T17:46:12"/>
    <x v="2"/>
    <s v="Non"/>
    <x v="465"/>
  </r>
  <r>
    <x v="372"/>
    <x v="0"/>
    <s v="CLI00010"/>
    <x v="2"/>
    <s v="PEST"/>
    <s v="11/04/19 09.38.44.0000"/>
    <s v="18/04/19 12.00.00.0000"/>
    <d v="2019-04-11T09:38:44"/>
    <d v="2019-04-18T12:00:00"/>
    <x v="2"/>
    <x v="1"/>
    <s v="Centrale d'achats"/>
    <x v="1"/>
    <x v="1"/>
    <d v="1899-12-31T17:46:12"/>
    <x v="2"/>
    <s v="Non"/>
    <x v="466"/>
  </r>
  <r>
    <x v="373"/>
    <x v="3"/>
    <s v="CLI00087"/>
    <x v="4"/>
    <s v="PLLT"/>
    <s v="11/04/19 09.40.39.0000"/>
    <s v="18/04/19 12.00.00.0000"/>
    <d v="2019-04-11T09:40:39"/>
    <d v="2019-04-18T12:00:00"/>
    <x v="1"/>
    <x v="1"/>
    <s v="Coopérative agricole"/>
    <x v="3"/>
    <x v="1"/>
    <d v="1899-12-31T17:46:12"/>
    <x v="2"/>
    <s v="Non"/>
    <x v="467"/>
  </r>
  <r>
    <x v="355"/>
    <x v="9"/>
    <s v="CLI00021"/>
    <x v="0"/>
    <s v="PEST"/>
    <s v="11/04/19 09.44.01.0000"/>
    <s v="18/04/19 12.00.00.0000"/>
    <d v="2019-04-11T09:44:01"/>
    <d v="2019-04-18T12:00:00"/>
    <x v="2"/>
    <x v="1"/>
    <s v="Grande surface"/>
    <x v="0"/>
    <x v="1"/>
    <d v="1899-12-31T17:46:12"/>
    <x v="2"/>
    <s v="Non"/>
    <x v="468"/>
  </r>
  <r>
    <x v="197"/>
    <x v="4"/>
    <s v="CLI00043"/>
    <x v="1"/>
    <s v="PEST"/>
    <s v="11/04/19 09.44.50.0000"/>
    <s v="18/04/19 12.00.00.0000"/>
    <d v="2019-04-11T09:44:50"/>
    <d v="2019-04-18T12:00:00"/>
    <x v="2"/>
    <x v="1"/>
    <s v="Grande surface"/>
    <x v="0"/>
    <x v="1"/>
    <d v="1899-12-31T17:46:12"/>
    <x v="2"/>
    <s v="Non"/>
    <x v="469"/>
  </r>
  <r>
    <x v="374"/>
    <x v="9"/>
    <s v="CLI00021"/>
    <x v="0"/>
    <s v="PEST"/>
    <s v="11/04/19 09.46.04.0000"/>
    <s v="18/04/19 12.00.00.0000"/>
    <d v="2019-04-11T09:46:04"/>
    <d v="2019-04-18T12:00:00"/>
    <x v="2"/>
    <x v="1"/>
    <s v="Grande surface"/>
    <x v="0"/>
    <x v="1"/>
    <d v="1899-12-31T17:46:12"/>
    <x v="2"/>
    <s v="Non"/>
    <x v="470"/>
  </r>
  <r>
    <x v="375"/>
    <x v="4"/>
    <s v="CLI00021"/>
    <x v="0"/>
    <s v="NTR"/>
    <s v="11/04/19 09.49.39.0000"/>
    <s v="16/04/19 12.00.00.0000"/>
    <d v="2019-04-11T09:49:39"/>
    <d v="2019-04-16T12:00:00"/>
    <x v="3"/>
    <x v="0"/>
    <s v="Grande surface"/>
    <x v="0"/>
    <x v="0"/>
    <d v="1899-12-30T00:00:00"/>
    <x v="0"/>
    <s v="Non"/>
    <x v="471"/>
  </r>
  <r>
    <x v="64"/>
    <x v="9"/>
    <s v="CLI00021"/>
    <x v="0"/>
    <s v="PEST"/>
    <s v="11/04/19 09.49.47.0000"/>
    <s v="18/04/19 12.00.00.0000"/>
    <d v="2019-04-11T09:49:47"/>
    <d v="2019-04-18T12:00:00"/>
    <x v="2"/>
    <x v="1"/>
    <s v="Grande surface"/>
    <x v="0"/>
    <x v="1"/>
    <d v="1899-12-31T17:46:12"/>
    <x v="2"/>
    <s v="Non"/>
    <x v="472"/>
  </r>
  <r>
    <x v="376"/>
    <x v="11"/>
    <s v="CLI00009"/>
    <x v="8"/>
    <s v="PEST"/>
    <s v="11/04/19 09.50.16.0000"/>
    <s v="18/04/19 12.00.00.0000"/>
    <d v="2019-04-11T09:50:16"/>
    <d v="2019-04-18T12:00:00"/>
    <x v="2"/>
    <x v="1"/>
    <s v="Entreprises agro-alimentaires"/>
    <x v="4"/>
    <x v="1"/>
    <d v="1899-12-31T17:46:12"/>
    <x v="2"/>
    <s v="Non"/>
    <x v="473"/>
  </r>
  <r>
    <x v="377"/>
    <x v="6"/>
    <s v="CLI00083"/>
    <x v="11"/>
    <s v="PLLT"/>
    <s v="11/04/19 09.53.14.0000"/>
    <s v="18/04/19 12.00.00.0000"/>
    <d v="2019-04-11T09:53:14"/>
    <d v="2019-04-18T12:00:00"/>
    <x v="1"/>
    <x v="1"/>
    <s v="Coopérative agricole"/>
    <x v="2"/>
    <x v="1"/>
    <d v="1899-12-31T17:46:12"/>
    <x v="2"/>
    <s v="Non"/>
    <x v="474"/>
  </r>
  <r>
    <x v="378"/>
    <x v="5"/>
    <s v="CLI00018"/>
    <x v="5"/>
    <s v="NTR"/>
    <s v="11/04/19 09.53.37.0000"/>
    <s v="16/04/19 12.00.00.0000"/>
    <d v="2019-04-11T09:53:37"/>
    <d v="2019-04-16T12:00:00"/>
    <x v="3"/>
    <x v="0"/>
    <s v="Coopérative agricole"/>
    <x v="2"/>
    <x v="0"/>
    <d v="1899-12-30T00:00:00"/>
    <x v="0"/>
    <s v="Non"/>
    <x v="475"/>
  </r>
  <r>
    <x v="328"/>
    <x v="4"/>
    <s v="CLI00079"/>
    <x v="3"/>
    <s v="PEST"/>
    <s v="11/04/19 09.57.13.0000"/>
    <s v="18/04/19 12.00.00.0000"/>
    <d v="2019-04-11T09:57:13"/>
    <d v="2019-04-18T12:00:00"/>
    <x v="2"/>
    <x v="1"/>
    <s v="Coopérative agricole"/>
    <x v="2"/>
    <x v="1"/>
    <d v="1899-12-31T17:46:12"/>
    <x v="2"/>
    <s v="Non"/>
    <x v="476"/>
  </r>
  <r>
    <x v="246"/>
    <x v="4"/>
    <s v="CLI00079"/>
    <x v="3"/>
    <s v="PEST"/>
    <s v="11/04/19 09.57.35.0000"/>
    <s v="18/04/19 12.00.00.0000"/>
    <d v="2019-04-11T09:57:35"/>
    <d v="2019-04-18T12:00:00"/>
    <x v="2"/>
    <x v="1"/>
    <s v="Coopérative agricole"/>
    <x v="2"/>
    <x v="1"/>
    <d v="1899-12-31T17:46:12"/>
    <x v="2"/>
    <s v="Non"/>
    <x v="477"/>
  </r>
  <r>
    <x v="34"/>
    <x v="4"/>
    <s v="CLI00043"/>
    <x v="1"/>
    <s v="NTR"/>
    <s v="11/04/19 10.00.52.0000"/>
    <s v="16/04/19 12.00.00.0000"/>
    <d v="2019-04-11T10:00:52"/>
    <d v="2019-04-16T12:00:00"/>
    <x v="3"/>
    <x v="0"/>
    <s v="Grande surface"/>
    <x v="0"/>
    <x v="0"/>
    <d v="1899-12-30T00:00:00"/>
    <x v="0"/>
    <s v="Non"/>
    <x v="478"/>
  </r>
  <r>
    <x v="265"/>
    <x v="12"/>
    <s v="CLI00021"/>
    <x v="0"/>
    <s v="MTG"/>
    <s v="11/04/19 10.03.59.0000"/>
    <s v="17/04/19 12.00.00.0000"/>
    <d v="2019-04-11T10:03:59"/>
    <d v="2019-04-17T12:00:00"/>
    <x v="4"/>
    <x v="0"/>
    <s v="Grande surface"/>
    <x v="0"/>
    <x v="1"/>
    <d v="1899-12-30T17:46:12"/>
    <x v="1"/>
    <s v="Non"/>
    <x v="479"/>
  </r>
  <r>
    <x v="71"/>
    <x v="6"/>
    <s v="CLI00010"/>
    <x v="2"/>
    <s v="PEST"/>
    <s v="11/04/19 10.06.40.0000"/>
    <s v="18/04/19 12.00.00.0000"/>
    <d v="2019-04-11T10:06:40"/>
    <d v="2019-04-18T12:00:00"/>
    <x v="2"/>
    <x v="1"/>
    <s v="Centrale d'achats"/>
    <x v="1"/>
    <x v="1"/>
    <d v="1899-12-31T17:46:12"/>
    <x v="2"/>
    <s v="Non"/>
    <x v="480"/>
  </r>
  <r>
    <x v="356"/>
    <x v="4"/>
    <s v="CLI00079"/>
    <x v="3"/>
    <s v="PEST"/>
    <s v="11/04/19 10.07.40.0000"/>
    <s v="18/04/19 12.00.00.0000"/>
    <d v="2019-04-11T10:07:40"/>
    <d v="2019-04-18T12:00:00"/>
    <x v="2"/>
    <x v="1"/>
    <s v="Coopérative agricole"/>
    <x v="2"/>
    <x v="1"/>
    <d v="1899-12-31T17:46:12"/>
    <x v="2"/>
    <s v="Non"/>
    <x v="481"/>
  </r>
  <r>
    <x v="379"/>
    <x v="10"/>
    <s v="CLI00018"/>
    <x v="5"/>
    <s v="NTR"/>
    <s v="11/04/19 10.07.45.0000"/>
    <s v="16/04/19 12.00.00.0000"/>
    <d v="2019-04-11T10:07:45"/>
    <d v="2019-04-16T12:00:00"/>
    <x v="3"/>
    <x v="0"/>
    <s v="Coopérative agricole"/>
    <x v="2"/>
    <x v="0"/>
    <d v="1899-12-30T00:00:00"/>
    <x v="0"/>
    <s v="Non"/>
    <x v="482"/>
  </r>
  <r>
    <x v="380"/>
    <x v="18"/>
    <s v="CLI00018"/>
    <x v="5"/>
    <s v="PLLT"/>
    <s v="11/04/19 10.13.06.0000"/>
    <s v="18/04/19 12.00.00.0000"/>
    <d v="2019-04-11T10:13:06"/>
    <d v="2019-04-18T12:00:00"/>
    <x v="1"/>
    <x v="1"/>
    <s v="Coopérative agricole"/>
    <x v="2"/>
    <x v="1"/>
    <d v="1899-12-31T17:46:12"/>
    <x v="2"/>
    <s v="Non"/>
    <x v="483"/>
  </r>
  <r>
    <x v="381"/>
    <x v="6"/>
    <s v="CLI00010"/>
    <x v="2"/>
    <s v="PEST"/>
    <s v="11/04/19 10.14.10.0000"/>
    <s v="18/04/19 12.00.00.0000"/>
    <d v="2019-04-11T10:14:10"/>
    <d v="2019-04-18T12:00:00"/>
    <x v="2"/>
    <x v="1"/>
    <s v="Centrale d'achats"/>
    <x v="1"/>
    <x v="1"/>
    <d v="1899-12-31T17:46:12"/>
    <x v="2"/>
    <s v="Non"/>
    <x v="484"/>
  </r>
  <r>
    <x v="343"/>
    <x v="4"/>
    <s v="CLI00021"/>
    <x v="0"/>
    <s v="PEST"/>
    <s v="11/04/19 10.15.50.0000"/>
    <s v="18/04/19 12.00.00.0000"/>
    <d v="2019-04-11T10:15:50"/>
    <d v="2019-04-18T12:00:00"/>
    <x v="2"/>
    <x v="1"/>
    <s v="Grande surface"/>
    <x v="0"/>
    <x v="1"/>
    <d v="1899-12-31T17:46:12"/>
    <x v="2"/>
    <s v="Non"/>
    <x v="485"/>
  </r>
  <r>
    <x v="382"/>
    <x v="6"/>
    <s v="CLI00010"/>
    <x v="2"/>
    <s v="PEST"/>
    <s v="11/04/19 10.17.01.0000"/>
    <s v="18/04/19 12.00.00.0000"/>
    <d v="2019-04-11T10:17:01"/>
    <d v="2019-04-18T12:00:00"/>
    <x v="2"/>
    <x v="1"/>
    <s v="Centrale d'achats"/>
    <x v="1"/>
    <x v="1"/>
    <d v="1899-12-31T17:46:12"/>
    <x v="2"/>
    <s v="Non"/>
    <x v="486"/>
  </r>
  <r>
    <x v="383"/>
    <x v="5"/>
    <s v="CLI00049"/>
    <x v="7"/>
    <s v="PEST"/>
    <s v="11/04/19 10.21.08.0000"/>
    <s v="18/04/19 12.00.00.0000"/>
    <d v="2019-04-11T10:21:08"/>
    <d v="2019-04-18T12:00:00"/>
    <x v="2"/>
    <x v="1"/>
    <s v="Entreprises agro-alimentaires"/>
    <x v="4"/>
    <x v="1"/>
    <d v="1899-12-31T17:46:12"/>
    <x v="2"/>
    <s v="Non"/>
    <x v="487"/>
  </r>
  <r>
    <x v="384"/>
    <x v="18"/>
    <s v="CLI00018"/>
    <x v="5"/>
    <s v="PEST"/>
    <s v="11/04/19 10.21.15.0000"/>
    <s v="18/04/19 12.00.00.0000"/>
    <d v="2019-04-11T10:21:15"/>
    <d v="2019-04-18T12:00:00"/>
    <x v="2"/>
    <x v="1"/>
    <s v="Coopérative agricole"/>
    <x v="2"/>
    <x v="1"/>
    <d v="1899-12-31T17:46:12"/>
    <x v="2"/>
    <s v="Non"/>
    <x v="488"/>
  </r>
  <r>
    <x v="148"/>
    <x v="4"/>
    <s v="CLI00043"/>
    <x v="1"/>
    <s v="NTR"/>
    <s v="11/04/19 10.23.52.0000"/>
    <s v="16/04/19 12.00.00.0000"/>
    <d v="2019-04-11T10:23:52"/>
    <d v="2019-04-16T12:00:00"/>
    <x v="3"/>
    <x v="0"/>
    <s v="Grande surface"/>
    <x v="0"/>
    <x v="0"/>
    <d v="1899-12-30T00:00:00"/>
    <x v="0"/>
    <s v="Non"/>
    <x v="489"/>
  </r>
  <r>
    <x v="95"/>
    <x v="4"/>
    <s v="CLI00043"/>
    <x v="1"/>
    <s v="PEST"/>
    <s v="11/04/19 10.24.30.0000"/>
    <s v="18/04/19 12.00.00.0000"/>
    <d v="2019-04-11T10:24:30"/>
    <d v="2019-04-18T12:00:00"/>
    <x v="2"/>
    <x v="1"/>
    <s v="Grande surface"/>
    <x v="0"/>
    <x v="1"/>
    <d v="1899-12-31T17:46:12"/>
    <x v="2"/>
    <s v="Non"/>
    <x v="490"/>
  </r>
  <r>
    <x v="385"/>
    <x v="6"/>
    <s v="CLI00010"/>
    <x v="2"/>
    <s v="PEST"/>
    <s v="11/04/19 10.25.47.0000"/>
    <s v="18/04/19 12.00.00.0000"/>
    <d v="2019-04-11T10:25:47"/>
    <d v="2019-04-18T12:00:00"/>
    <x v="2"/>
    <x v="1"/>
    <s v="Centrale d'achats"/>
    <x v="1"/>
    <x v="1"/>
    <d v="1899-12-31T17:46:12"/>
    <x v="2"/>
    <s v="Non"/>
    <x v="491"/>
  </r>
  <r>
    <x v="386"/>
    <x v="10"/>
    <s v="CLI00009"/>
    <x v="8"/>
    <s v="PEST"/>
    <s v="11/04/19 10.26.02.0000"/>
    <s v="18/04/19 12.00.00.0000"/>
    <d v="2019-04-11T10:26:02"/>
    <d v="2019-04-18T12:00:00"/>
    <x v="2"/>
    <x v="1"/>
    <s v="Entreprises agro-alimentaires"/>
    <x v="4"/>
    <x v="1"/>
    <d v="1899-12-31T17:46:12"/>
    <x v="2"/>
    <s v="Non"/>
    <x v="492"/>
  </r>
  <r>
    <x v="387"/>
    <x v="3"/>
    <s v="CLI00083"/>
    <x v="11"/>
    <s v="PEST"/>
    <s v="11/04/19 10.28.03.0000"/>
    <s v="18/04/19 12.00.00.0000"/>
    <d v="2019-04-11T10:28:03"/>
    <d v="2019-04-18T12:00:00"/>
    <x v="2"/>
    <x v="1"/>
    <s v="Coopérative agricole"/>
    <x v="2"/>
    <x v="1"/>
    <d v="1899-12-31T17:46:12"/>
    <x v="2"/>
    <s v="Non"/>
    <x v="493"/>
  </r>
  <r>
    <x v="345"/>
    <x v="10"/>
    <s v="CLI00018"/>
    <x v="5"/>
    <s v="NTR"/>
    <s v="11/04/19 10.31.34.0000"/>
    <s v="16/04/19 12.00.00.0000"/>
    <d v="2019-04-11T10:31:34"/>
    <d v="2019-04-16T12:00:00"/>
    <x v="3"/>
    <x v="0"/>
    <s v="Coopérative agricole"/>
    <x v="2"/>
    <x v="0"/>
    <d v="1899-12-30T00:00:00"/>
    <x v="0"/>
    <s v="Non"/>
    <x v="494"/>
  </r>
  <r>
    <x v="388"/>
    <x v="18"/>
    <s v="CLI00049"/>
    <x v="7"/>
    <s v="PEST"/>
    <s v="11/04/19 10.31.50.0000"/>
    <s v="18/04/19 12.00.00.0000"/>
    <d v="2019-04-11T10:31:50"/>
    <d v="2019-04-18T12:00:00"/>
    <x v="2"/>
    <x v="1"/>
    <s v="Entreprises agro-alimentaires"/>
    <x v="4"/>
    <x v="1"/>
    <d v="1899-12-31T17:46:12"/>
    <x v="2"/>
    <s v="Non"/>
    <x v="495"/>
  </r>
  <r>
    <x v="254"/>
    <x v="3"/>
    <s v="CLI00043"/>
    <x v="1"/>
    <s v="PEST"/>
    <s v="11/04/19 10.33.31.0000"/>
    <s v="18/04/19 12.00.00.0000"/>
    <d v="2019-04-11T10:33:31"/>
    <d v="2019-04-18T12:00:00"/>
    <x v="2"/>
    <x v="1"/>
    <s v="Grande surface"/>
    <x v="0"/>
    <x v="1"/>
    <d v="1899-12-31T17:46:12"/>
    <x v="2"/>
    <s v="Non"/>
    <x v="496"/>
  </r>
  <r>
    <x v="389"/>
    <x v="9"/>
    <s v="CLI00087"/>
    <x v="4"/>
    <s v="PEST"/>
    <s v="11/04/19 10.34.43.0000"/>
    <s v="18/04/19 12.00.00.0000"/>
    <d v="2019-04-11T10:34:43"/>
    <d v="2019-04-18T12:00:00"/>
    <x v="2"/>
    <x v="1"/>
    <s v="Coopérative agricole"/>
    <x v="3"/>
    <x v="1"/>
    <d v="1899-12-31T17:46:12"/>
    <x v="2"/>
    <s v="Non"/>
    <x v="497"/>
  </r>
  <r>
    <x v="390"/>
    <x v="3"/>
    <s v="CLI00010"/>
    <x v="2"/>
    <s v="PLLT"/>
    <s v="11/04/19 10.35.51.0000"/>
    <s v="18/04/19 12.00.00.0000"/>
    <d v="2019-04-11T10:35:51"/>
    <d v="2019-04-18T12:00:00"/>
    <x v="1"/>
    <x v="1"/>
    <s v="Centrale d'achats"/>
    <x v="1"/>
    <x v="1"/>
    <d v="1899-12-31T17:46:12"/>
    <x v="2"/>
    <s v="Non"/>
    <x v="498"/>
  </r>
  <r>
    <x v="174"/>
    <x v="6"/>
    <s v="CLI00020"/>
    <x v="6"/>
    <s v="PEST"/>
    <s v="11/04/19 10.39.14.0000"/>
    <s v="18/04/19 12.00.00.0000"/>
    <d v="2019-04-11T10:39:14"/>
    <d v="2019-04-18T12:00:00"/>
    <x v="2"/>
    <x v="1"/>
    <s v="Coopérative agricole"/>
    <x v="2"/>
    <x v="1"/>
    <d v="1899-12-31T17:46:12"/>
    <x v="2"/>
    <s v="Non"/>
    <x v="499"/>
  </r>
  <r>
    <x v="391"/>
    <x v="9"/>
    <s v="CLI00087"/>
    <x v="4"/>
    <s v="PEST"/>
    <s v="11/04/19 10.40.08.0000"/>
    <s v="18/04/19 12.00.00.0000"/>
    <d v="2019-04-11T10:40:08"/>
    <d v="2019-04-18T12:00:00"/>
    <x v="2"/>
    <x v="1"/>
    <s v="Coopérative agricole"/>
    <x v="3"/>
    <x v="1"/>
    <d v="1899-12-31T17:46:12"/>
    <x v="2"/>
    <s v="Non"/>
    <x v="500"/>
  </r>
  <r>
    <x v="392"/>
    <x v="6"/>
    <s v="CLI00043"/>
    <x v="1"/>
    <s v="PEST"/>
    <s v="11/04/19 10.42.44.0000"/>
    <s v="18/04/19 12.00.00.0000"/>
    <d v="2019-04-11T10:42:44"/>
    <d v="2019-04-18T12:00:00"/>
    <x v="2"/>
    <x v="1"/>
    <s v="Grande surface"/>
    <x v="0"/>
    <x v="1"/>
    <d v="1899-12-31T17:46:12"/>
    <x v="2"/>
    <s v="Non"/>
    <x v="501"/>
  </r>
  <r>
    <x v="67"/>
    <x v="9"/>
    <s v="CLI00021"/>
    <x v="0"/>
    <s v="PEST"/>
    <s v="11/04/19 10.43.03.0000"/>
    <s v="18/04/19 12.00.00.0000"/>
    <d v="2019-04-11T10:43:03"/>
    <d v="2019-04-18T12:00:00"/>
    <x v="2"/>
    <x v="1"/>
    <s v="Grande surface"/>
    <x v="0"/>
    <x v="1"/>
    <d v="1899-12-31T17:46:12"/>
    <x v="2"/>
    <s v="Non"/>
    <x v="502"/>
  </r>
  <r>
    <x v="156"/>
    <x v="4"/>
    <s v="CLI00043"/>
    <x v="1"/>
    <s v="PEST"/>
    <s v="11/04/19 10.43.10.0000"/>
    <s v="18/04/19 12.00.00.0000"/>
    <d v="2019-04-11T10:43:10"/>
    <d v="2019-04-18T12:00:00"/>
    <x v="2"/>
    <x v="1"/>
    <s v="Grande surface"/>
    <x v="0"/>
    <x v="1"/>
    <d v="1899-12-31T17:46:12"/>
    <x v="2"/>
    <s v="Non"/>
    <x v="503"/>
  </r>
  <r>
    <x v="1"/>
    <x v="6"/>
    <s v="CLI00043"/>
    <x v="1"/>
    <s v="PLLT"/>
    <s v="11/04/19 10.45.46.0000"/>
    <s v="18/04/19 12.00.00.0000"/>
    <d v="2019-04-11T10:45:46"/>
    <d v="2019-04-18T12:00:00"/>
    <x v="1"/>
    <x v="1"/>
    <s v="Grande surface"/>
    <x v="0"/>
    <x v="1"/>
    <d v="1899-12-31T17:46:12"/>
    <x v="2"/>
    <s v="Non"/>
    <x v="504"/>
  </r>
  <r>
    <x v="110"/>
    <x v="6"/>
    <s v="CLI00010"/>
    <x v="2"/>
    <s v="PEST"/>
    <s v="11/04/19 10.48.13.0000"/>
    <s v="18/04/19 12.00.00.0000"/>
    <d v="2019-04-11T10:48:13"/>
    <d v="2019-04-18T12:00:00"/>
    <x v="2"/>
    <x v="1"/>
    <s v="Centrale d'achats"/>
    <x v="1"/>
    <x v="1"/>
    <d v="1899-12-31T17:46:12"/>
    <x v="2"/>
    <s v="Non"/>
    <x v="505"/>
  </r>
  <r>
    <x v="339"/>
    <x v="4"/>
    <s v="CLI00010"/>
    <x v="2"/>
    <s v="PEST"/>
    <s v="11/04/19 10.50.21.0000"/>
    <s v="18/04/19 12.00.00.0000"/>
    <d v="2019-04-11T10:50:21"/>
    <d v="2019-04-18T12:00:00"/>
    <x v="2"/>
    <x v="1"/>
    <s v="Centrale d'achats"/>
    <x v="1"/>
    <x v="1"/>
    <d v="1899-12-31T17:46:12"/>
    <x v="2"/>
    <s v="Non"/>
    <x v="506"/>
  </r>
  <r>
    <x v="65"/>
    <x v="4"/>
    <s v="CLI00079"/>
    <x v="3"/>
    <s v="PEST"/>
    <s v="11/04/19 10.51.15.0000"/>
    <s v="18/04/19 12.00.00.0000"/>
    <d v="2019-04-11T10:51:15"/>
    <d v="2019-04-18T12:00:00"/>
    <x v="2"/>
    <x v="1"/>
    <s v="Coopérative agricole"/>
    <x v="2"/>
    <x v="1"/>
    <d v="1899-12-31T17:46:12"/>
    <x v="2"/>
    <s v="Non"/>
    <x v="507"/>
  </r>
  <r>
    <x v="393"/>
    <x v="4"/>
    <s v="CLI00043"/>
    <x v="1"/>
    <s v="PEST"/>
    <s v="11/04/19 10.51.31.0000"/>
    <s v="18/04/19 12.00.00.0000"/>
    <d v="2019-04-11T10:51:31"/>
    <d v="2019-04-18T12:00:00"/>
    <x v="2"/>
    <x v="1"/>
    <s v="Grande surface"/>
    <x v="0"/>
    <x v="1"/>
    <d v="1899-12-31T17:46:12"/>
    <x v="2"/>
    <s v="Non"/>
    <x v="508"/>
  </r>
  <r>
    <x v="386"/>
    <x v="11"/>
    <s v="CLI00009"/>
    <x v="8"/>
    <s v="PEST"/>
    <s v="11/04/19 10.54.11.0000"/>
    <s v="18/04/19 12.00.00.0000"/>
    <d v="2019-04-11T10:54:11"/>
    <d v="2019-04-18T12:00:00"/>
    <x v="2"/>
    <x v="1"/>
    <s v="Entreprises agro-alimentaires"/>
    <x v="4"/>
    <x v="1"/>
    <d v="1899-12-31T17:46:12"/>
    <x v="2"/>
    <s v="Non"/>
    <x v="509"/>
  </r>
  <r>
    <x v="394"/>
    <x v="7"/>
    <s v="CLI00021"/>
    <x v="0"/>
    <s v="PEST"/>
    <s v="11/04/19 10.56.28.0000"/>
    <s v="18/04/19 12.00.00.0000"/>
    <d v="2019-04-11T10:56:28"/>
    <d v="2019-04-18T12:00:00"/>
    <x v="2"/>
    <x v="1"/>
    <s v="Grande surface"/>
    <x v="0"/>
    <x v="1"/>
    <d v="1899-12-31T17:46:12"/>
    <x v="2"/>
    <s v="Non"/>
    <x v="510"/>
  </r>
  <r>
    <x v="208"/>
    <x v="6"/>
    <s v="CLI00043"/>
    <x v="1"/>
    <s v="PEST"/>
    <s v="11/04/19 10.58.12.0000"/>
    <s v="18/04/19 12.00.00.0000"/>
    <d v="2019-04-11T10:58:12"/>
    <d v="2019-04-18T12:00:00"/>
    <x v="2"/>
    <x v="1"/>
    <s v="Grande surface"/>
    <x v="0"/>
    <x v="1"/>
    <d v="1899-12-31T17:46:12"/>
    <x v="2"/>
    <s v="Non"/>
    <x v="511"/>
  </r>
  <r>
    <x v="30"/>
    <x v="3"/>
    <s v="CLI00021"/>
    <x v="0"/>
    <s v="MTX"/>
    <s v="11/04/19 10.59.57.0000"/>
    <s v="12/04/19 12.00.00.0000"/>
    <d v="2019-04-11T10:59:57"/>
    <d v="2019-04-12T12:00:00"/>
    <x v="5"/>
    <x v="2"/>
    <s v="Grande surface"/>
    <x v="0"/>
    <x v="0"/>
    <d v="1899-12-30T00:00:00"/>
    <x v="0"/>
    <s v="Non"/>
    <x v="512"/>
  </r>
  <r>
    <x v="395"/>
    <x v="13"/>
    <s v="CLI00018"/>
    <x v="5"/>
    <s v="NTR"/>
    <s v="11/04/19 11.01.04.0000"/>
    <s v="16/04/19 12.00.00.0000"/>
    <d v="2019-04-11T11:01:04"/>
    <d v="2019-04-16T12:00:00"/>
    <x v="3"/>
    <x v="0"/>
    <s v="Coopérative agricole"/>
    <x v="2"/>
    <x v="0"/>
    <d v="1899-12-30T00:00:00"/>
    <x v="0"/>
    <s v="Non"/>
    <x v="513"/>
  </r>
  <r>
    <x v="139"/>
    <x v="9"/>
    <s v="CLI00021"/>
    <x v="0"/>
    <s v="PLLT"/>
    <s v="11/04/19 11.01.42.0000"/>
    <s v="18/04/19 12.00.00.0000"/>
    <d v="2019-04-11T11:01:42"/>
    <d v="2019-04-18T12:00:00"/>
    <x v="1"/>
    <x v="1"/>
    <s v="Grande surface"/>
    <x v="0"/>
    <x v="1"/>
    <d v="1899-12-31T17:46:12"/>
    <x v="2"/>
    <s v="Non"/>
    <x v="514"/>
  </r>
  <r>
    <x v="328"/>
    <x v="8"/>
    <s v="CLI00079"/>
    <x v="3"/>
    <s v="PEST"/>
    <s v="11/04/19 11.01.53.0000"/>
    <s v="18/04/19 12.00.00.0000"/>
    <d v="2019-04-11T11:01:53"/>
    <d v="2019-04-18T12:00:00"/>
    <x v="2"/>
    <x v="1"/>
    <s v="Coopérative agricole"/>
    <x v="2"/>
    <x v="1"/>
    <d v="1899-12-31T17:46:12"/>
    <x v="2"/>
    <s v="Non"/>
    <x v="515"/>
  </r>
  <r>
    <x v="396"/>
    <x v="10"/>
    <s v="CLI00091"/>
    <x v="10"/>
    <s v="PLLT"/>
    <s v="11/04/19 11.08.15.0000"/>
    <s v="18/04/19 12.00.00.0000"/>
    <d v="2019-04-11T11:08:15"/>
    <d v="2019-04-18T12:00:00"/>
    <x v="1"/>
    <x v="1"/>
    <s v="Entreprises agro-alimentaires"/>
    <x v="5"/>
    <x v="1"/>
    <d v="1899-12-31T17:46:12"/>
    <x v="2"/>
    <s v="Non"/>
    <x v="516"/>
  </r>
  <r>
    <x v="219"/>
    <x v="6"/>
    <s v="CLI00043"/>
    <x v="1"/>
    <s v="PLLT"/>
    <s v="11/04/19 11.08.47.0000"/>
    <s v="18/04/19 12.00.00.0000"/>
    <d v="2019-04-11T11:08:47"/>
    <d v="2019-04-18T12:00:00"/>
    <x v="1"/>
    <x v="1"/>
    <s v="Grande surface"/>
    <x v="0"/>
    <x v="1"/>
    <d v="1899-12-31T17:46:12"/>
    <x v="2"/>
    <s v="Non"/>
    <x v="517"/>
  </r>
  <r>
    <x v="116"/>
    <x v="16"/>
    <s v="CLI00021"/>
    <x v="0"/>
    <s v="PEST"/>
    <s v="11/04/19 11.10.34.0000"/>
    <s v="18/04/19 12.00.00.0000"/>
    <d v="2019-04-11T11:10:34"/>
    <d v="2019-04-18T12:00:00"/>
    <x v="2"/>
    <x v="1"/>
    <s v="Grande surface"/>
    <x v="0"/>
    <x v="1"/>
    <d v="1899-12-31T17:46:12"/>
    <x v="2"/>
    <s v="Non"/>
    <x v="518"/>
  </r>
  <r>
    <x v="397"/>
    <x v="6"/>
    <s v="CLI00020"/>
    <x v="6"/>
    <s v="PLLT"/>
    <s v="11/04/19 11.11.12.0000"/>
    <s v="18/04/19 12.00.00.0000"/>
    <d v="2019-04-11T11:11:12"/>
    <d v="2019-04-18T12:00:00"/>
    <x v="1"/>
    <x v="1"/>
    <s v="Coopérative agricole"/>
    <x v="2"/>
    <x v="1"/>
    <d v="1899-12-31T17:46:12"/>
    <x v="2"/>
    <s v="Non"/>
    <x v="519"/>
  </r>
  <r>
    <x v="192"/>
    <x v="4"/>
    <s v="CLI00079"/>
    <x v="3"/>
    <s v="PEST"/>
    <s v="11/04/19 11.11.38.0000"/>
    <s v="18/04/19 12.00.00.0000"/>
    <d v="2019-04-11T11:11:38"/>
    <d v="2019-04-18T12:00:00"/>
    <x v="2"/>
    <x v="1"/>
    <s v="Coopérative agricole"/>
    <x v="2"/>
    <x v="1"/>
    <d v="1899-12-31T17:46:12"/>
    <x v="2"/>
    <s v="Non"/>
    <x v="520"/>
  </r>
  <r>
    <x v="398"/>
    <x v="13"/>
    <s v="CLI00049"/>
    <x v="7"/>
    <s v="NTR"/>
    <s v="11/04/19 11.12.30.0000"/>
    <s v="16/04/19 12.00.00.0000"/>
    <d v="2019-04-11T11:12:30"/>
    <d v="2019-04-16T12:00:00"/>
    <x v="3"/>
    <x v="0"/>
    <s v="Entreprises agro-alimentaires"/>
    <x v="4"/>
    <x v="0"/>
    <d v="1899-12-30T00:00:00"/>
    <x v="0"/>
    <s v="Non"/>
    <x v="521"/>
  </r>
  <r>
    <x v="79"/>
    <x v="4"/>
    <s v="CLI00043"/>
    <x v="1"/>
    <s v="PEST"/>
    <s v="11/04/19 11.15.28.0000"/>
    <s v="18/04/19 12.00.00.0000"/>
    <d v="2019-04-11T11:15:28"/>
    <d v="2019-04-18T12:00:00"/>
    <x v="2"/>
    <x v="1"/>
    <s v="Grande surface"/>
    <x v="0"/>
    <x v="1"/>
    <d v="1899-12-31T17:46:12"/>
    <x v="2"/>
    <s v="Non"/>
    <x v="522"/>
  </r>
  <r>
    <x v="51"/>
    <x v="7"/>
    <s v="CLI00021"/>
    <x v="0"/>
    <s v="NTR"/>
    <s v="11/04/19 11.16.00.0000"/>
    <s v="16/04/19 12.00.00.0000"/>
    <d v="2019-04-11T11:16:00"/>
    <d v="2019-04-16T12:00:00"/>
    <x v="3"/>
    <x v="0"/>
    <s v="Grande surface"/>
    <x v="0"/>
    <x v="0"/>
    <d v="1899-12-30T00:00:00"/>
    <x v="0"/>
    <s v="Non"/>
    <x v="523"/>
  </r>
  <r>
    <x v="399"/>
    <x v="3"/>
    <s v="CLI00079"/>
    <x v="3"/>
    <s v="MTG"/>
    <s v="11/04/19 11.20.11.0000"/>
    <s v="17/04/19 12.00.00.0000"/>
    <d v="2019-04-11T11:20:11"/>
    <d v="2019-04-17T12:00:00"/>
    <x v="4"/>
    <x v="0"/>
    <s v="Coopérative agricole"/>
    <x v="2"/>
    <x v="1"/>
    <d v="1899-12-30T17:46:12"/>
    <x v="1"/>
    <s v="Non"/>
    <x v="524"/>
  </r>
  <r>
    <x v="81"/>
    <x v="4"/>
    <s v="CLI00079"/>
    <x v="3"/>
    <s v="PEST"/>
    <s v="11/04/19 11.20.21.0000"/>
    <s v="18/04/19 12.00.00.0000"/>
    <d v="2019-04-11T11:20:21"/>
    <d v="2019-04-18T12:00:00"/>
    <x v="2"/>
    <x v="1"/>
    <s v="Coopérative agricole"/>
    <x v="2"/>
    <x v="1"/>
    <d v="1899-12-31T17:46:12"/>
    <x v="2"/>
    <s v="Non"/>
    <x v="525"/>
  </r>
  <r>
    <x v="172"/>
    <x v="6"/>
    <s v="CLI00079"/>
    <x v="3"/>
    <s v="MTG"/>
    <s v="11/04/19 11.22.07.0000"/>
    <s v="17/04/19 12.00.00.0000"/>
    <d v="2019-04-11T11:22:07"/>
    <d v="2019-04-17T12:00:00"/>
    <x v="4"/>
    <x v="0"/>
    <s v="Coopérative agricole"/>
    <x v="2"/>
    <x v="1"/>
    <d v="1899-12-30T17:46:12"/>
    <x v="1"/>
    <s v="Non"/>
    <x v="526"/>
  </r>
  <r>
    <x v="394"/>
    <x v="16"/>
    <s v="CLI00021"/>
    <x v="0"/>
    <s v="PEST"/>
    <s v="11/04/19 11.22.39.0000"/>
    <s v="18/04/19 12.00.00.0000"/>
    <d v="2019-04-11T11:22:39"/>
    <d v="2019-04-18T12:00:00"/>
    <x v="2"/>
    <x v="1"/>
    <s v="Grande surface"/>
    <x v="0"/>
    <x v="1"/>
    <d v="1899-12-31T17:46:12"/>
    <x v="2"/>
    <s v="Non"/>
    <x v="527"/>
  </r>
  <r>
    <x v="400"/>
    <x v="3"/>
    <s v="CLI00021"/>
    <x v="0"/>
    <s v="PEST"/>
    <s v="11/04/19 11.25.56.0000"/>
    <s v="18/04/19 12.00.00.0000"/>
    <d v="2019-04-11T11:25:56"/>
    <d v="2019-04-18T12:00:00"/>
    <x v="2"/>
    <x v="1"/>
    <s v="Grande surface"/>
    <x v="0"/>
    <x v="1"/>
    <d v="1899-12-31T17:46:12"/>
    <x v="2"/>
    <s v="Non"/>
    <x v="528"/>
  </r>
  <r>
    <x v="401"/>
    <x v="6"/>
    <s v="CLI00083"/>
    <x v="11"/>
    <s v="MTG"/>
    <s v="11/04/19 11.27.03.0000"/>
    <s v="17/04/19 12.00.00.0000"/>
    <d v="2019-04-11T11:27:03"/>
    <d v="2019-04-17T12:00:00"/>
    <x v="4"/>
    <x v="0"/>
    <s v="Coopérative agricole"/>
    <x v="2"/>
    <x v="1"/>
    <d v="1899-12-30T17:46:12"/>
    <x v="1"/>
    <s v="Non"/>
    <x v="529"/>
  </r>
  <r>
    <x v="291"/>
    <x v="6"/>
    <s v="CLI00020"/>
    <x v="6"/>
    <s v="NTR"/>
    <s v="11/04/19 11.27.37.0000"/>
    <s v="16/04/19 12.00.00.0000"/>
    <d v="2019-04-11T11:27:37"/>
    <d v="2019-04-16T12:00:00"/>
    <x v="3"/>
    <x v="0"/>
    <s v="Coopérative agricole"/>
    <x v="2"/>
    <x v="0"/>
    <d v="1899-12-30T00:00:00"/>
    <x v="0"/>
    <s v="Non"/>
    <x v="530"/>
  </r>
  <r>
    <x v="402"/>
    <x v="3"/>
    <s v="CLI00010"/>
    <x v="2"/>
    <s v="NTR"/>
    <s v="11/04/19 11.28.20.0000"/>
    <s v="16/04/19 12.00.00.0000"/>
    <d v="2019-04-11T11:28:20"/>
    <d v="2019-04-16T12:00:00"/>
    <x v="3"/>
    <x v="0"/>
    <s v="Centrale d'achats"/>
    <x v="1"/>
    <x v="0"/>
    <d v="1899-12-30T00:00:00"/>
    <x v="0"/>
    <s v="Non"/>
    <x v="531"/>
  </r>
  <r>
    <x v="403"/>
    <x v="9"/>
    <s v="CLI00021"/>
    <x v="0"/>
    <s v="NTR"/>
    <s v="11/04/19 11.28.48.0000"/>
    <s v="16/04/19 12.00.00.0000"/>
    <d v="2019-04-11T11:28:48"/>
    <d v="2019-04-16T12:00:00"/>
    <x v="3"/>
    <x v="0"/>
    <s v="Grande surface"/>
    <x v="0"/>
    <x v="0"/>
    <d v="1899-12-30T00:00:00"/>
    <x v="0"/>
    <s v="Non"/>
    <x v="532"/>
  </r>
  <r>
    <x v="265"/>
    <x v="9"/>
    <s v="CLI00021"/>
    <x v="0"/>
    <s v="PEST"/>
    <s v="11/04/19 11.30.30.0000"/>
    <s v="18/04/19 12.00.00.0000"/>
    <d v="2019-04-11T11:30:30"/>
    <d v="2019-04-18T12:00:00"/>
    <x v="2"/>
    <x v="1"/>
    <s v="Grande surface"/>
    <x v="0"/>
    <x v="1"/>
    <d v="1899-12-31T17:46:12"/>
    <x v="2"/>
    <s v="Non"/>
    <x v="533"/>
  </r>
  <r>
    <x v="404"/>
    <x v="6"/>
    <s v="CLI00043"/>
    <x v="1"/>
    <s v="PEST"/>
    <s v="11/04/19 11.32.37.0000"/>
    <s v="18/04/19 12.00.00.0000"/>
    <d v="2019-04-11T11:32:37"/>
    <d v="2019-04-18T12:00:00"/>
    <x v="2"/>
    <x v="1"/>
    <s v="Grande surface"/>
    <x v="0"/>
    <x v="1"/>
    <d v="1899-12-31T17:46:12"/>
    <x v="2"/>
    <s v="Non"/>
    <x v="534"/>
  </r>
  <r>
    <x v="143"/>
    <x v="4"/>
    <s v="CLI00021"/>
    <x v="0"/>
    <s v="NTR"/>
    <s v="11/04/19 11.33.41.0000"/>
    <s v="16/04/19 12.00.00.0000"/>
    <d v="2019-04-11T11:33:41"/>
    <d v="2019-04-16T12:00:00"/>
    <x v="3"/>
    <x v="0"/>
    <s v="Grande surface"/>
    <x v="0"/>
    <x v="0"/>
    <d v="1899-12-30T00:00:00"/>
    <x v="0"/>
    <s v="Non"/>
    <x v="535"/>
  </r>
  <r>
    <x v="405"/>
    <x v="10"/>
    <s v="CLI00049"/>
    <x v="7"/>
    <s v="PEST"/>
    <s v="11/04/19 11.34.59.0000"/>
    <s v="18/04/19 12.00.00.0000"/>
    <d v="2019-04-11T11:34:59"/>
    <d v="2019-04-18T12:00:00"/>
    <x v="2"/>
    <x v="1"/>
    <s v="Entreprises agro-alimentaires"/>
    <x v="4"/>
    <x v="1"/>
    <d v="1899-12-31T17:46:12"/>
    <x v="2"/>
    <s v="Non"/>
    <x v="536"/>
  </r>
  <r>
    <x v="406"/>
    <x v="0"/>
    <s v="CLI00043"/>
    <x v="1"/>
    <s v="NTR"/>
    <s v="11/04/19 11.35.24.0000"/>
    <s v="16/04/19 12.00.00.0000"/>
    <d v="2019-04-11T11:35:24"/>
    <d v="2019-04-16T12:00:00"/>
    <x v="3"/>
    <x v="0"/>
    <s v="Grande surface"/>
    <x v="0"/>
    <x v="0"/>
    <d v="1899-12-30T00:00:00"/>
    <x v="0"/>
    <s v="Non"/>
    <x v="537"/>
  </r>
  <r>
    <x v="407"/>
    <x v="10"/>
    <s v="CLI00005"/>
    <x v="15"/>
    <s v="NTR"/>
    <s v="11/04/19 11.35.57.0000"/>
    <s v="16/04/19 12.00.00.0000"/>
    <d v="2019-04-11T11:35:57"/>
    <d v="2019-04-16T12:00:00"/>
    <x v="3"/>
    <x v="0"/>
    <s v="Entreprises agro-alimentaires"/>
    <x v="5"/>
    <x v="0"/>
    <d v="1899-12-30T00:00:00"/>
    <x v="0"/>
    <s v="Non"/>
    <x v="538"/>
  </r>
  <r>
    <x v="408"/>
    <x v="15"/>
    <s v="CLI00018"/>
    <x v="5"/>
    <s v="PLLT"/>
    <s v="11/04/19 11.38.19.0000"/>
    <s v="18/04/19 12.00.00.0000"/>
    <d v="2019-04-11T11:38:19"/>
    <d v="2019-04-18T12:00:00"/>
    <x v="1"/>
    <x v="1"/>
    <s v="Coopérative agricole"/>
    <x v="2"/>
    <x v="1"/>
    <d v="1899-12-31T17:46:12"/>
    <x v="2"/>
    <s v="Non"/>
    <x v="539"/>
  </r>
  <r>
    <x v="409"/>
    <x v="9"/>
    <s v="CLI00021"/>
    <x v="0"/>
    <s v="NTR"/>
    <s v="11/04/19 11.41.02.0000"/>
    <s v="16/04/19 12.00.00.0000"/>
    <d v="2019-04-11T11:41:02"/>
    <d v="2019-04-16T12:00:00"/>
    <x v="3"/>
    <x v="0"/>
    <s v="Grande surface"/>
    <x v="0"/>
    <x v="0"/>
    <d v="1899-12-30T00:00:00"/>
    <x v="0"/>
    <s v="Non"/>
    <x v="540"/>
  </r>
  <r>
    <x v="410"/>
    <x v="15"/>
    <s v="CLI00049"/>
    <x v="7"/>
    <s v="PLLT"/>
    <s v="11/04/19 11.42.21.0000"/>
    <s v="18/04/19 12.00.00.0000"/>
    <d v="2019-04-11T11:42:21"/>
    <d v="2019-04-18T12:00:00"/>
    <x v="1"/>
    <x v="1"/>
    <s v="Entreprises agro-alimentaires"/>
    <x v="4"/>
    <x v="1"/>
    <d v="1899-12-31T17:46:12"/>
    <x v="2"/>
    <s v="Non"/>
    <x v="541"/>
  </r>
  <r>
    <x v="3"/>
    <x v="3"/>
    <s v="CLI00079"/>
    <x v="3"/>
    <s v="NTR"/>
    <s v="11/04/19 11.43.00.0000"/>
    <s v="16/04/19 12.00.00.0000"/>
    <d v="2019-04-11T11:43:00"/>
    <d v="2019-04-16T12:00:00"/>
    <x v="3"/>
    <x v="0"/>
    <s v="Coopérative agricole"/>
    <x v="2"/>
    <x v="0"/>
    <d v="1899-12-30T00:00:00"/>
    <x v="0"/>
    <s v="Non"/>
    <x v="542"/>
  </r>
  <r>
    <x v="109"/>
    <x v="16"/>
    <s v="CLI00021"/>
    <x v="0"/>
    <s v="PLLT"/>
    <s v="11/04/19 11.43.31.0000"/>
    <s v="18/04/19 12.00.00.0000"/>
    <d v="2019-04-11T11:43:31"/>
    <d v="2019-04-18T12:00:00"/>
    <x v="1"/>
    <x v="1"/>
    <s v="Grande surface"/>
    <x v="0"/>
    <x v="1"/>
    <d v="1899-12-31T17:46:12"/>
    <x v="2"/>
    <s v="Non"/>
    <x v="543"/>
  </r>
  <r>
    <x v="411"/>
    <x v="8"/>
    <s v="CLI00079"/>
    <x v="3"/>
    <s v="MTG"/>
    <s v="11/04/19 11.43.35.0000"/>
    <s v="17/04/19 12.00.00.0000"/>
    <d v="2019-04-11T11:43:35"/>
    <d v="2019-04-17T12:00:00"/>
    <x v="4"/>
    <x v="0"/>
    <s v="Coopérative agricole"/>
    <x v="2"/>
    <x v="1"/>
    <d v="1899-12-30T17:46:12"/>
    <x v="1"/>
    <s v="Non"/>
    <x v="544"/>
  </r>
  <r>
    <x v="181"/>
    <x v="10"/>
    <s v="CLI00040"/>
    <x v="9"/>
    <s v="PLLT"/>
    <s v="11/04/19 11.44.13.0000"/>
    <s v="18/04/19 12.00.00.0000"/>
    <d v="2019-04-11T11:44:13"/>
    <d v="2019-04-18T12:00:00"/>
    <x v="1"/>
    <x v="1"/>
    <s v="Entreprises agro-alimentaires"/>
    <x v="5"/>
    <x v="1"/>
    <d v="1899-12-31T17:46:12"/>
    <x v="2"/>
    <s v="Non"/>
    <x v="545"/>
  </r>
  <r>
    <x v="412"/>
    <x v="1"/>
    <s v="CLI00010"/>
    <x v="2"/>
    <s v="PLLT"/>
    <s v="11/04/19 11.44.41.0000"/>
    <s v="18/04/19 12.00.00.0000"/>
    <d v="2019-04-11T11:44:41"/>
    <d v="2019-04-18T12:00:00"/>
    <x v="1"/>
    <x v="1"/>
    <s v="Centrale d'achats"/>
    <x v="1"/>
    <x v="1"/>
    <d v="1899-12-31T17:46:12"/>
    <x v="2"/>
    <s v="Non"/>
    <x v="546"/>
  </r>
  <r>
    <x v="253"/>
    <x v="4"/>
    <s v="CLI00079"/>
    <x v="3"/>
    <s v="NTR"/>
    <s v="11/04/19 11.45.01.0000"/>
    <s v="16/04/19 12.00.00.0000"/>
    <d v="2019-04-11T11:45:01"/>
    <d v="2019-04-16T12:00:00"/>
    <x v="3"/>
    <x v="0"/>
    <s v="Coopérative agricole"/>
    <x v="2"/>
    <x v="0"/>
    <d v="1899-12-30T00:00:00"/>
    <x v="0"/>
    <s v="Non"/>
    <x v="547"/>
  </r>
  <r>
    <x v="413"/>
    <x v="20"/>
    <s v="CLI00007"/>
    <x v="14"/>
    <s v="PEST"/>
    <s v="11/04/19 11.48.54.0000"/>
    <s v="18/04/19 12.00.00.0000"/>
    <d v="2019-04-11T11:48:54"/>
    <d v="2019-04-18T12:00:00"/>
    <x v="2"/>
    <x v="1"/>
    <s v="Coopérative agricole"/>
    <x v="3"/>
    <x v="1"/>
    <d v="1899-12-31T17:46:12"/>
    <x v="2"/>
    <s v="Non"/>
    <x v="548"/>
  </r>
  <r>
    <x v="167"/>
    <x v="10"/>
    <s v="CLI00018"/>
    <x v="5"/>
    <s v="PEST"/>
    <s v="11/04/19 11.49.46.0000"/>
    <s v="18/04/19 12.00.00.0000"/>
    <d v="2019-04-11T11:49:46"/>
    <d v="2019-04-18T12:00:00"/>
    <x v="2"/>
    <x v="1"/>
    <s v="Coopérative agricole"/>
    <x v="2"/>
    <x v="1"/>
    <d v="1899-12-31T17:46:12"/>
    <x v="2"/>
    <s v="Non"/>
    <x v="549"/>
  </r>
  <r>
    <x v="195"/>
    <x v="4"/>
    <s v="CLI00010"/>
    <x v="2"/>
    <s v="PLLT"/>
    <s v="11/04/19 11.50.23.0000"/>
    <s v="18/04/19 12.00.00.0000"/>
    <d v="2019-04-11T11:50:23"/>
    <d v="2019-04-18T12:00:00"/>
    <x v="1"/>
    <x v="1"/>
    <s v="Centrale d'achats"/>
    <x v="1"/>
    <x v="1"/>
    <d v="1899-12-31T17:46:12"/>
    <x v="2"/>
    <s v="Non"/>
    <x v="550"/>
  </r>
  <r>
    <x v="165"/>
    <x v="18"/>
    <s v="CLI00018"/>
    <x v="5"/>
    <s v="PEST"/>
    <s v="11/04/19 11.51.24.0000"/>
    <s v="18/04/19 12.00.00.0000"/>
    <d v="2019-04-11T11:51:24"/>
    <d v="2019-04-18T12:00:00"/>
    <x v="2"/>
    <x v="1"/>
    <s v="Coopérative agricole"/>
    <x v="2"/>
    <x v="1"/>
    <d v="1899-12-31T17:46:12"/>
    <x v="2"/>
    <s v="Non"/>
    <x v="551"/>
  </r>
  <r>
    <x v="73"/>
    <x v="9"/>
    <s v="CLI00021"/>
    <x v="0"/>
    <s v="PEST"/>
    <s v="11/04/19 11.52.39.0000"/>
    <s v="18/04/19 12.00.00.0000"/>
    <d v="2019-04-11T11:52:39"/>
    <d v="2019-04-18T12:00:00"/>
    <x v="2"/>
    <x v="1"/>
    <s v="Grande surface"/>
    <x v="0"/>
    <x v="1"/>
    <d v="1899-12-31T17:46:12"/>
    <x v="2"/>
    <s v="Non"/>
    <x v="552"/>
  </r>
  <r>
    <x v="414"/>
    <x v="7"/>
    <s v="CLI00021"/>
    <x v="0"/>
    <s v="PLLT"/>
    <s v="11/04/19 11.53.38.0000"/>
    <s v="18/04/19 12.00.00.0000"/>
    <d v="2019-04-11T11:53:38"/>
    <d v="2019-04-18T12:00:00"/>
    <x v="1"/>
    <x v="1"/>
    <s v="Grande surface"/>
    <x v="0"/>
    <x v="1"/>
    <d v="1899-12-31T17:46:12"/>
    <x v="2"/>
    <s v="Non"/>
    <x v="553"/>
  </r>
  <r>
    <x v="415"/>
    <x v="12"/>
    <s v="CLI00021"/>
    <x v="0"/>
    <s v="PEST"/>
    <s v="11/04/19 11.56.12.0000"/>
    <s v="18/04/19 12.00.00.0000"/>
    <d v="2019-04-11T11:56:12"/>
    <d v="2019-04-18T12:00:00"/>
    <x v="2"/>
    <x v="1"/>
    <s v="Grande surface"/>
    <x v="0"/>
    <x v="1"/>
    <d v="1899-12-31T17:46:12"/>
    <x v="2"/>
    <s v="Non"/>
    <x v="554"/>
  </r>
  <r>
    <x v="416"/>
    <x v="10"/>
    <s v="CLI00018"/>
    <x v="5"/>
    <s v="PEST"/>
    <s v="11/04/19 11.57.23.0000"/>
    <s v="18/04/19 12.00.00.0000"/>
    <d v="2019-04-11T11:57:23"/>
    <d v="2019-04-18T12:00:00"/>
    <x v="2"/>
    <x v="1"/>
    <s v="Coopérative agricole"/>
    <x v="2"/>
    <x v="1"/>
    <d v="1899-12-31T17:46:12"/>
    <x v="2"/>
    <s v="Non"/>
    <x v="555"/>
  </r>
  <r>
    <x v="417"/>
    <x v="19"/>
    <s v="CLI00091"/>
    <x v="10"/>
    <s v="NTR"/>
    <s v="11/04/19 11.59.45.0000"/>
    <s v="16/04/19 12.00.00.0000"/>
    <d v="2019-04-11T11:59:45"/>
    <d v="2019-04-16T12:00:00"/>
    <x v="3"/>
    <x v="0"/>
    <s v="Entreprises agro-alimentaires"/>
    <x v="5"/>
    <x v="0"/>
    <d v="1899-12-30T00:00:00"/>
    <x v="0"/>
    <s v="Non"/>
    <x v="556"/>
  </r>
  <r>
    <x v="146"/>
    <x v="6"/>
    <s v="CLI00043"/>
    <x v="1"/>
    <s v="PEST"/>
    <s v="11/04/19 12.05.02.0000"/>
    <s v="19/04/19 12.00.00.0000"/>
    <d v="2019-04-11T12:05:02"/>
    <d v="2019-04-19T12:00:00"/>
    <x v="2"/>
    <x v="1"/>
    <s v="Grande surface"/>
    <x v="0"/>
    <x v="1"/>
    <d v="1900-01-01T17:46:12"/>
    <x v="3"/>
    <s v="Non"/>
    <x v="557"/>
  </r>
  <r>
    <x v="418"/>
    <x v="10"/>
    <s v="CLI00018"/>
    <x v="5"/>
    <s v="PEST"/>
    <s v="11/04/19 12.05.41.0000"/>
    <s v="19/04/19 12.00.00.0000"/>
    <d v="2019-04-11T12:05:41"/>
    <d v="2019-04-19T12:00:00"/>
    <x v="2"/>
    <x v="1"/>
    <s v="Coopérative agricole"/>
    <x v="2"/>
    <x v="1"/>
    <d v="1900-01-01T17:46:12"/>
    <x v="3"/>
    <s v="Non"/>
    <x v="558"/>
  </r>
  <r>
    <x v="291"/>
    <x v="6"/>
    <s v="CLI00020"/>
    <x v="6"/>
    <s v="PEST"/>
    <s v="11/04/19 12.05.51.0000"/>
    <s v="19/04/19 12.00.00.0000"/>
    <d v="2019-04-11T12:05:51"/>
    <d v="2019-04-19T12:00:00"/>
    <x v="2"/>
    <x v="1"/>
    <s v="Coopérative agricole"/>
    <x v="2"/>
    <x v="1"/>
    <d v="1900-01-01T17:46:12"/>
    <x v="3"/>
    <s v="Non"/>
    <x v="559"/>
  </r>
  <r>
    <x v="419"/>
    <x v="16"/>
    <s v="CLI00049"/>
    <x v="7"/>
    <s v="PLLT"/>
    <s v="11/04/19 12.14.08.0000"/>
    <s v="19/04/19 12.00.00.0000"/>
    <d v="2019-04-11T12:14:08"/>
    <d v="2019-04-19T12:00:00"/>
    <x v="1"/>
    <x v="1"/>
    <s v="Entreprises agro-alimentaires"/>
    <x v="4"/>
    <x v="1"/>
    <d v="1900-01-01T17:46:12"/>
    <x v="3"/>
    <s v="Non"/>
    <x v="560"/>
  </r>
  <r>
    <x v="322"/>
    <x v="6"/>
    <s v="CLI00083"/>
    <x v="11"/>
    <s v="PEST"/>
    <s v="11/04/19 12.14.18.0000"/>
    <s v="19/04/19 12.00.00.0000"/>
    <d v="2019-04-11T12:14:18"/>
    <d v="2019-04-19T12:00:00"/>
    <x v="2"/>
    <x v="1"/>
    <s v="Coopérative agricole"/>
    <x v="2"/>
    <x v="1"/>
    <d v="1900-01-01T17:46:12"/>
    <x v="3"/>
    <s v="Non"/>
    <x v="561"/>
  </r>
  <r>
    <x v="420"/>
    <x v="12"/>
    <s v="CLI00087"/>
    <x v="4"/>
    <s v="PLLT"/>
    <s v="11/04/19 12.15.03.0000"/>
    <s v="19/04/19 12.00.00.0000"/>
    <d v="2019-04-11T12:15:03"/>
    <d v="2019-04-19T12:00:00"/>
    <x v="1"/>
    <x v="1"/>
    <s v="Coopérative agricole"/>
    <x v="3"/>
    <x v="1"/>
    <d v="1900-01-01T17:46:12"/>
    <x v="3"/>
    <s v="Non"/>
    <x v="562"/>
  </r>
  <r>
    <x v="421"/>
    <x v="6"/>
    <s v="CLI00079"/>
    <x v="3"/>
    <s v="PEST"/>
    <s v="11/04/19 12.17.41.0000"/>
    <s v="19/04/19 12.00.00.0000"/>
    <d v="2019-04-11T12:17:41"/>
    <d v="2019-04-19T12:00:00"/>
    <x v="2"/>
    <x v="1"/>
    <s v="Coopérative agricole"/>
    <x v="2"/>
    <x v="1"/>
    <d v="1900-01-01T17:46:12"/>
    <x v="3"/>
    <s v="Non"/>
    <x v="563"/>
  </r>
  <r>
    <x v="422"/>
    <x v="10"/>
    <s v="CLI00034"/>
    <x v="13"/>
    <s v="PEST"/>
    <s v="11/04/19 12.21.00.0000"/>
    <s v="19/04/19 12.00.00.0000"/>
    <d v="2019-04-11T12:21:00"/>
    <d v="2019-04-19T12:00:00"/>
    <x v="2"/>
    <x v="1"/>
    <s v="Entreprises agro-alimentaires"/>
    <x v="4"/>
    <x v="1"/>
    <d v="1900-01-01T17:46:12"/>
    <x v="3"/>
    <s v="Non"/>
    <x v="564"/>
  </r>
  <r>
    <x v="110"/>
    <x v="4"/>
    <s v="CLI00010"/>
    <x v="2"/>
    <s v="PLLT"/>
    <s v="11/04/19 12.23.49.0000"/>
    <s v="19/04/19 12.00.00.0000"/>
    <d v="2019-04-11T12:23:49"/>
    <d v="2019-04-19T12:00:00"/>
    <x v="1"/>
    <x v="1"/>
    <s v="Centrale d'achats"/>
    <x v="1"/>
    <x v="1"/>
    <d v="1900-01-01T17:46:12"/>
    <x v="3"/>
    <s v="Non"/>
    <x v="565"/>
  </r>
  <r>
    <x v="298"/>
    <x v="8"/>
    <s v="CLI00010"/>
    <x v="2"/>
    <s v="PLLT"/>
    <s v="11/04/19 12.23.54.0000"/>
    <s v="19/04/19 12.00.00.0000"/>
    <d v="2019-04-11T12:23:54"/>
    <d v="2019-04-19T12:00:00"/>
    <x v="1"/>
    <x v="1"/>
    <s v="Centrale d'achats"/>
    <x v="1"/>
    <x v="1"/>
    <d v="1900-01-01T17:46:12"/>
    <x v="3"/>
    <s v="Non"/>
    <x v="566"/>
  </r>
  <r>
    <x v="146"/>
    <x v="4"/>
    <s v="CLI00043"/>
    <x v="1"/>
    <s v="PLLT"/>
    <s v="11/04/19 12.25.53.0000"/>
    <s v="19/04/19 12.00.00.0000"/>
    <d v="2019-04-11T12:25:53"/>
    <d v="2019-04-19T12:00:00"/>
    <x v="1"/>
    <x v="1"/>
    <s v="Grande surface"/>
    <x v="0"/>
    <x v="1"/>
    <d v="1900-01-01T17:46:12"/>
    <x v="3"/>
    <s v="Non"/>
    <x v="567"/>
  </r>
  <r>
    <x v="423"/>
    <x v="6"/>
    <s v="CLI00020"/>
    <x v="6"/>
    <s v="PLLT"/>
    <s v="11/04/19 12.27.20.0000"/>
    <s v="19/04/19 12.00.00.0000"/>
    <d v="2019-04-11T12:27:20"/>
    <d v="2019-04-19T12:00:00"/>
    <x v="1"/>
    <x v="1"/>
    <s v="Coopérative agricole"/>
    <x v="2"/>
    <x v="1"/>
    <d v="1900-01-01T17:46:12"/>
    <x v="3"/>
    <s v="Non"/>
    <x v="568"/>
  </r>
  <r>
    <x v="424"/>
    <x v="13"/>
    <s v="CLI00049"/>
    <x v="7"/>
    <s v="PEST"/>
    <s v="11/04/19 12.27.30.0000"/>
    <s v="19/04/19 12.00.00.0000"/>
    <d v="2019-04-11T12:27:30"/>
    <d v="2019-04-19T12:00:00"/>
    <x v="2"/>
    <x v="1"/>
    <s v="Entreprises agro-alimentaires"/>
    <x v="4"/>
    <x v="1"/>
    <d v="1900-01-01T17:46:12"/>
    <x v="3"/>
    <s v="Non"/>
    <x v="569"/>
  </r>
  <r>
    <x v="372"/>
    <x v="6"/>
    <s v="CLI00010"/>
    <x v="2"/>
    <s v="PEST"/>
    <s v="11/04/19 12.29.26.0000"/>
    <s v="19/04/19 12.00.00.0000"/>
    <d v="2019-04-11T12:29:26"/>
    <d v="2019-04-19T12:00:00"/>
    <x v="2"/>
    <x v="1"/>
    <s v="Centrale d'achats"/>
    <x v="1"/>
    <x v="1"/>
    <d v="1900-01-01T17:46:12"/>
    <x v="3"/>
    <s v="Non"/>
    <x v="570"/>
  </r>
  <r>
    <x v="425"/>
    <x v="6"/>
    <s v="CLI00079"/>
    <x v="3"/>
    <s v="PEST"/>
    <s v="11/04/19 12.36.48.0000"/>
    <s v="19/04/19 12.00.00.0000"/>
    <d v="2019-04-11T12:36:48"/>
    <d v="2019-04-19T12:00:00"/>
    <x v="2"/>
    <x v="1"/>
    <s v="Coopérative agricole"/>
    <x v="2"/>
    <x v="1"/>
    <d v="1900-01-01T17:46:12"/>
    <x v="3"/>
    <s v="Non"/>
    <x v="571"/>
  </r>
  <r>
    <x v="426"/>
    <x v="6"/>
    <s v="CLI00087"/>
    <x v="4"/>
    <s v="PLLT"/>
    <s v="11/04/19 12.37.35.0000"/>
    <s v="19/04/19 12.00.00.0000"/>
    <d v="2019-04-11T12:37:35"/>
    <d v="2019-04-19T12:00:00"/>
    <x v="1"/>
    <x v="1"/>
    <s v="Coopérative agricole"/>
    <x v="3"/>
    <x v="1"/>
    <d v="1900-01-01T17:46:12"/>
    <x v="3"/>
    <s v="Non"/>
    <x v="572"/>
  </r>
  <r>
    <x v="297"/>
    <x v="6"/>
    <s v="CLI00021"/>
    <x v="0"/>
    <s v="PLLT"/>
    <s v="11/04/19 12.43.15.0000"/>
    <s v="19/04/19 12.00.00.0000"/>
    <d v="2019-04-11T12:43:15"/>
    <d v="2019-04-19T12:00:00"/>
    <x v="1"/>
    <x v="1"/>
    <s v="Grande surface"/>
    <x v="0"/>
    <x v="1"/>
    <d v="1900-01-01T17:46:12"/>
    <x v="3"/>
    <s v="Non"/>
    <x v="573"/>
  </r>
  <r>
    <x v="427"/>
    <x v="0"/>
    <s v="CLI00010"/>
    <x v="2"/>
    <s v="PEST"/>
    <s v="11/04/19 12.58.34.0000"/>
    <s v="19/04/19 12.00.00.0000"/>
    <d v="2019-04-11T12:58:34"/>
    <d v="2019-04-19T12:00:00"/>
    <x v="2"/>
    <x v="1"/>
    <s v="Centrale d'achats"/>
    <x v="1"/>
    <x v="1"/>
    <d v="1900-01-01T17:46:12"/>
    <x v="3"/>
    <s v="Non"/>
    <x v="574"/>
  </r>
  <r>
    <x v="279"/>
    <x v="9"/>
    <s v="CLI00021"/>
    <x v="0"/>
    <s v="PEST"/>
    <s v="11/04/19 13.02.37.0000"/>
    <s v="19/04/19 12.00.00.0000"/>
    <d v="2019-04-11T13:02:37"/>
    <d v="2019-04-19T12:00:00"/>
    <x v="2"/>
    <x v="1"/>
    <s v="Grande surface"/>
    <x v="0"/>
    <x v="1"/>
    <d v="1900-01-01T17:46:12"/>
    <x v="3"/>
    <s v="Non"/>
    <x v="575"/>
  </r>
  <r>
    <x v="289"/>
    <x v="10"/>
    <s v="CLI00049"/>
    <x v="7"/>
    <s v="PLLT"/>
    <s v="11/04/19 13.03.32.0000"/>
    <s v="19/04/19 12.00.00.0000"/>
    <d v="2019-04-11T13:03:32"/>
    <d v="2019-04-19T12:00:00"/>
    <x v="1"/>
    <x v="1"/>
    <s v="Entreprises agro-alimentaires"/>
    <x v="4"/>
    <x v="1"/>
    <d v="1900-01-01T17:46:12"/>
    <x v="3"/>
    <s v="Non"/>
    <x v="576"/>
  </r>
  <r>
    <x v="428"/>
    <x v="3"/>
    <s v="CLI00021"/>
    <x v="0"/>
    <s v="PEST"/>
    <s v="11/04/19 13.10.43.0000"/>
    <s v="19/04/19 12.00.00.0000"/>
    <d v="2019-04-11T13:10:43"/>
    <d v="2019-04-19T12:00:00"/>
    <x v="2"/>
    <x v="1"/>
    <s v="Grande surface"/>
    <x v="0"/>
    <x v="1"/>
    <d v="1900-01-01T17:46:12"/>
    <x v="3"/>
    <s v="Non"/>
    <x v="577"/>
  </r>
  <r>
    <x v="87"/>
    <x v="3"/>
    <s v="CLI00043"/>
    <x v="1"/>
    <s v="PEST"/>
    <s v="11/04/19 13.20.04.0000"/>
    <s v="19/04/19 12.00.00.0000"/>
    <d v="2019-04-11T13:20:04"/>
    <d v="2019-04-19T12:00:00"/>
    <x v="2"/>
    <x v="1"/>
    <s v="Grande surface"/>
    <x v="0"/>
    <x v="1"/>
    <d v="1900-01-01T17:46:12"/>
    <x v="3"/>
    <s v="Non"/>
    <x v="578"/>
  </r>
  <r>
    <x v="85"/>
    <x v="6"/>
    <s v="CLI00020"/>
    <x v="6"/>
    <s v="PLLT"/>
    <s v="11/04/19 13.25.44.0000"/>
    <s v="19/04/19 12.00.00.0000"/>
    <d v="2019-04-11T13:25:44"/>
    <d v="2019-04-19T12:00:00"/>
    <x v="1"/>
    <x v="1"/>
    <s v="Coopérative agricole"/>
    <x v="2"/>
    <x v="1"/>
    <d v="1900-01-01T17:46:12"/>
    <x v="3"/>
    <s v="Non"/>
    <x v="579"/>
  </r>
  <r>
    <x v="429"/>
    <x v="6"/>
    <s v="CLI00043"/>
    <x v="1"/>
    <s v="NTR"/>
    <s v="11/04/19 13.27.17.0000"/>
    <s v="17/04/19 12.00.00.0000"/>
    <d v="2019-04-11T13:27:17"/>
    <d v="2019-04-17T12:00:00"/>
    <x v="3"/>
    <x v="0"/>
    <s v="Grande surface"/>
    <x v="0"/>
    <x v="1"/>
    <d v="1899-12-30T17:46:12"/>
    <x v="1"/>
    <s v="Non"/>
    <x v="580"/>
  </r>
  <r>
    <x v="430"/>
    <x v="6"/>
    <s v="CLI00010"/>
    <x v="2"/>
    <s v="NTR"/>
    <s v="11/04/19 13.33.14.0000"/>
    <s v="17/04/19 12.00.00.0000"/>
    <d v="2019-04-11T13:33:14"/>
    <d v="2019-04-17T12:00:00"/>
    <x v="3"/>
    <x v="0"/>
    <s v="Centrale d'achats"/>
    <x v="1"/>
    <x v="1"/>
    <d v="1899-12-30T17:46:12"/>
    <x v="1"/>
    <s v="Non"/>
    <x v="581"/>
  </r>
  <r>
    <x v="431"/>
    <x v="4"/>
    <s v="CLI00021"/>
    <x v="0"/>
    <s v="PLLT"/>
    <s v="11/04/19 13.35.45.0000"/>
    <s v="19/04/19 12.00.00.0000"/>
    <d v="2019-04-11T13:35:45"/>
    <d v="2019-04-19T12:00:00"/>
    <x v="1"/>
    <x v="1"/>
    <s v="Grande surface"/>
    <x v="0"/>
    <x v="1"/>
    <d v="1900-01-01T17:46:12"/>
    <x v="3"/>
    <s v="Non"/>
    <x v="582"/>
  </r>
  <r>
    <x v="432"/>
    <x v="8"/>
    <s v="CLI00083"/>
    <x v="11"/>
    <s v="NTR"/>
    <s v="11/04/19 13.36.30.0000"/>
    <s v="17/04/19 12.00.00.0000"/>
    <d v="2019-04-11T13:36:30"/>
    <d v="2019-04-17T12:00:00"/>
    <x v="3"/>
    <x v="0"/>
    <s v="Coopérative agricole"/>
    <x v="2"/>
    <x v="1"/>
    <d v="1899-12-30T17:46:12"/>
    <x v="1"/>
    <s v="Non"/>
    <x v="583"/>
  </r>
  <r>
    <x v="433"/>
    <x v="18"/>
    <s v="CLI00040"/>
    <x v="9"/>
    <s v="PLLT"/>
    <s v="11/04/19 13.39.32.0000"/>
    <s v="19/04/19 12.00.00.0000"/>
    <d v="2019-04-11T13:39:32"/>
    <d v="2019-04-19T12:00:00"/>
    <x v="1"/>
    <x v="1"/>
    <s v="Entreprises agro-alimentaires"/>
    <x v="5"/>
    <x v="1"/>
    <d v="1900-01-01T17:46:12"/>
    <x v="3"/>
    <s v="Non"/>
    <x v="584"/>
  </r>
  <r>
    <x v="434"/>
    <x v="13"/>
    <s v="CLI00009"/>
    <x v="8"/>
    <s v="PEST"/>
    <s v="11/04/19 13.43.02.0000"/>
    <s v="19/04/19 12.00.00.0000"/>
    <d v="2019-04-11T13:43:02"/>
    <d v="2019-04-19T12:00:00"/>
    <x v="2"/>
    <x v="1"/>
    <s v="Entreprises agro-alimentaires"/>
    <x v="4"/>
    <x v="1"/>
    <d v="1900-01-01T17:46:12"/>
    <x v="3"/>
    <s v="Non"/>
    <x v="585"/>
  </r>
  <r>
    <x v="435"/>
    <x v="4"/>
    <s v="CLI00010"/>
    <x v="2"/>
    <s v="PEST"/>
    <s v="11/04/19 13.43.12.0000"/>
    <s v="19/04/19 12.00.00.0000"/>
    <d v="2019-04-11T13:43:12"/>
    <d v="2019-04-19T12:00:00"/>
    <x v="2"/>
    <x v="1"/>
    <s v="Centrale d'achats"/>
    <x v="1"/>
    <x v="1"/>
    <d v="1900-01-01T17:46:12"/>
    <x v="3"/>
    <s v="Non"/>
    <x v="586"/>
  </r>
  <r>
    <x v="436"/>
    <x v="12"/>
    <s v="CLI00021"/>
    <x v="0"/>
    <s v="PEST"/>
    <s v="11/04/19 13.43.56.0000"/>
    <s v="19/04/19 12.00.00.0000"/>
    <d v="2019-04-11T13:43:56"/>
    <d v="2019-04-19T12:00:00"/>
    <x v="2"/>
    <x v="1"/>
    <s v="Grande surface"/>
    <x v="0"/>
    <x v="1"/>
    <d v="1900-01-01T17:46:12"/>
    <x v="3"/>
    <s v="Non"/>
    <x v="587"/>
  </r>
  <r>
    <x v="437"/>
    <x v="11"/>
    <s v="CLI00009"/>
    <x v="8"/>
    <s v="PEST"/>
    <s v="11/04/19 13.44.36.0000"/>
    <s v="19/04/19 12.00.00.0000"/>
    <d v="2019-04-11T13:44:36"/>
    <d v="2019-04-19T12:00:00"/>
    <x v="2"/>
    <x v="1"/>
    <s v="Entreprises agro-alimentaires"/>
    <x v="4"/>
    <x v="1"/>
    <d v="1900-01-01T17:46:12"/>
    <x v="3"/>
    <s v="Non"/>
    <x v="588"/>
  </r>
  <r>
    <x v="48"/>
    <x v="4"/>
    <s v="CLI00021"/>
    <x v="0"/>
    <s v="PEST"/>
    <s v="11/04/19 13.45.37.0000"/>
    <s v="19/04/19 12.00.00.0000"/>
    <d v="2019-04-11T13:45:37"/>
    <d v="2019-04-19T12:00:00"/>
    <x v="2"/>
    <x v="1"/>
    <s v="Grande surface"/>
    <x v="0"/>
    <x v="1"/>
    <d v="1900-01-01T17:46:12"/>
    <x v="3"/>
    <s v="Non"/>
    <x v="589"/>
  </r>
  <r>
    <x v="438"/>
    <x v="3"/>
    <s v="CLI00010"/>
    <x v="2"/>
    <s v="OGM"/>
    <s v="11/04/19 13.45.59.0000"/>
    <s v="23/04/19 12.00.00.0000"/>
    <d v="2019-04-11T13:45:59"/>
    <d v="2019-04-23T12:00:00"/>
    <x v="0"/>
    <x v="0"/>
    <s v="Centrale d'achats"/>
    <x v="1"/>
    <x v="1"/>
    <d v="1900-01-05T17:46:12"/>
    <x v="3"/>
    <s v="Non"/>
    <x v="590"/>
  </r>
  <r>
    <x v="439"/>
    <x v="4"/>
    <s v="CLI00021"/>
    <x v="0"/>
    <s v="PEST"/>
    <s v="11/04/19 13.48.50.0000"/>
    <s v="19/04/19 12.00.00.0000"/>
    <d v="2019-04-11T13:48:50"/>
    <d v="2019-04-19T12:00:00"/>
    <x v="2"/>
    <x v="1"/>
    <s v="Grande surface"/>
    <x v="0"/>
    <x v="1"/>
    <d v="1900-01-01T17:46:12"/>
    <x v="3"/>
    <s v="Non"/>
    <x v="591"/>
  </r>
  <r>
    <x v="440"/>
    <x v="9"/>
    <s v="CLI00021"/>
    <x v="0"/>
    <s v="PEST"/>
    <s v="11/04/19 13.49.04.0000"/>
    <s v="19/04/19 12.00.00.0000"/>
    <d v="2019-04-11T13:49:04"/>
    <d v="2019-04-19T12:00:00"/>
    <x v="2"/>
    <x v="1"/>
    <s v="Grande surface"/>
    <x v="0"/>
    <x v="1"/>
    <d v="1900-01-01T17:46:12"/>
    <x v="3"/>
    <s v="Non"/>
    <x v="592"/>
  </r>
  <r>
    <x v="441"/>
    <x v="4"/>
    <s v="CLI00021"/>
    <x v="0"/>
    <s v="PEST"/>
    <s v="11/04/19 13.51.27.0000"/>
    <s v="19/04/19 12.00.00.0000"/>
    <d v="2019-04-11T13:51:27"/>
    <d v="2019-04-19T12:00:00"/>
    <x v="2"/>
    <x v="1"/>
    <s v="Grande surface"/>
    <x v="0"/>
    <x v="1"/>
    <d v="1900-01-01T17:46:12"/>
    <x v="3"/>
    <s v="Non"/>
    <x v="593"/>
  </r>
  <r>
    <x v="442"/>
    <x v="19"/>
    <s v="CLI00091"/>
    <x v="10"/>
    <s v="PEST"/>
    <s v="11/04/19 13.54.55.0000"/>
    <s v="19/04/19 12.00.00.0000"/>
    <d v="2019-04-11T13:54:55"/>
    <d v="2019-04-19T12:00:00"/>
    <x v="2"/>
    <x v="1"/>
    <s v="Entreprises agro-alimentaires"/>
    <x v="5"/>
    <x v="1"/>
    <d v="1900-01-01T17:46:12"/>
    <x v="3"/>
    <s v="Non"/>
    <x v="594"/>
  </r>
  <r>
    <x v="443"/>
    <x v="6"/>
    <s v="CLI00049"/>
    <x v="7"/>
    <s v="PEST"/>
    <s v="11/04/19 13.56.57.0000"/>
    <s v="19/04/19 12.00.00.0000"/>
    <d v="2019-04-11T13:56:57"/>
    <d v="2019-04-19T12:00:00"/>
    <x v="2"/>
    <x v="1"/>
    <s v="Entreprises agro-alimentaires"/>
    <x v="4"/>
    <x v="1"/>
    <d v="1900-01-01T17:46:12"/>
    <x v="3"/>
    <s v="Non"/>
    <x v="595"/>
  </r>
  <r>
    <x v="391"/>
    <x v="7"/>
    <s v="CLI00087"/>
    <x v="4"/>
    <s v="PLLT"/>
    <s v="11/04/19 13.57.06.0000"/>
    <s v="19/04/19 12.00.00.0000"/>
    <d v="2019-04-11T13:57:06"/>
    <d v="2019-04-19T12:00:00"/>
    <x v="1"/>
    <x v="1"/>
    <s v="Coopérative agricole"/>
    <x v="3"/>
    <x v="1"/>
    <d v="1900-01-01T17:46:12"/>
    <x v="3"/>
    <s v="Non"/>
    <x v="596"/>
  </r>
  <r>
    <x v="444"/>
    <x v="3"/>
    <s v="CLI00020"/>
    <x v="6"/>
    <s v="OGM"/>
    <s v="11/04/19 13.58.32.0000"/>
    <s v="23/04/19 12.00.00.0000"/>
    <d v="2019-04-11T13:58:32"/>
    <d v="2019-04-23T12:00:00"/>
    <x v="0"/>
    <x v="0"/>
    <s v="Coopérative agricole"/>
    <x v="2"/>
    <x v="1"/>
    <d v="1900-01-05T17:46:12"/>
    <x v="3"/>
    <s v="Non"/>
    <x v="597"/>
  </r>
  <r>
    <x v="282"/>
    <x v="16"/>
    <s v="CLI00021"/>
    <x v="0"/>
    <s v="MTG"/>
    <s v="11/04/19 14.16.00.0000"/>
    <s v="18/04/19 12.00.00.0000"/>
    <d v="2019-04-11T14:16:00"/>
    <d v="2019-04-18T12:00:00"/>
    <x v="4"/>
    <x v="0"/>
    <s v="Grande surface"/>
    <x v="0"/>
    <x v="1"/>
    <d v="1899-12-31T17:46:12"/>
    <x v="2"/>
    <s v="Non"/>
    <x v="598"/>
  </r>
  <r>
    <x v="403"/>
    <x v="12"/>
    <s v="CLI00021"/>
    <x v="0"/>
    <s v="NTR"/>
    <s v="11/04/19 14.21.20.0000"/>
    <s v="17/04/19 12.00.00.0000"/>
    <d v="2019-04-11T14:21:20"/>
    <d v="2019-04-17T12:00:00"/>
    <x v="3"/>
    <x v="0"/>
    <s v="Grande surface"/>
    <x v="0"/>
    <x v="1"/>
    <d v="1899-12-30T17:46:12"/>
    <x v="1"/>
    <s v="Non"/>
    <x v="599"/>
  </r>
  <r>
    <x v="387"/>
    <x v="6"/>
    <s v="CLI00083"/>
    <x v="11"/>
    <s v="MTG"/>
    <s v="11/04/19 14.26.31.0000"/>
    <s v="18/04/19 12.00.00.0000"/>
    <d v="2019-04-11T14:26:31"/>
    <d v="2019-04-18T12:00:00"/>
    <x v="4"/>
    <x v="0"/>
    <s v="Coopérative agricole"/>
    <x v="2"/>
    <x v="1"/>
    <d v="1899-12-31T17:46:12"/>
    <x v="2"/>
    <s v="Non"/>
    <x v="600"/>
  </r>
  <r>
    <x v="445"/>
    <x v="4"/>
    <s v="CLI00083"/>
    <x v="11"/>
    <s v="NTR"/>
    <s v="11/04/19 14.32.30.0000"/>
    <s v="17/04/19 12.00.00.0000"/>
    <d v="2019-04-11T14:32:30"/>
    <d v="2019-04-17T12:00:00"/>
    <x v="3"/>
    <x v="0"/>
    <s v="Coopérative agricole"/>
    <x v="2"/>
    <x v="1"/>
    <d v="1899-12-30T17:46:12"/>
    <x v="1"/>
    <s v="Non"/>
    <x v="601"/>
  </r>
  <r>
    <x v="446"/>
    <x v="20"/>
    <s v="CLI00007"/>
    <x v="14"/>
    <s v="SCR"/>
    <s v="11/04/19 14.34.06.0000"/>
    <s v="16/04/19 12.00.00.0000"/>
    <d v="2019-04-11T14:34:06"/>
    <d v="2019-04-16T12:00:00"/>
    <x v="7"/>
    <x v="0"/>
    <s v="Coopérative agricole"/>
    <x v="3"/>
    <x v="0"/>
    <d v="1899-12-30T00:00:00"/>
    <x v="0"/>
    <s v="Non"/>
    <x v="602"/>
  </r>
  <r>
    <x v="447"/>
    <x v="3"/>
    <s v="CLI00043"/>
    <x v="1"/>
    <s v="OGM"/>
    <s v="11/04/19 14.35.10.0000"/>
    <s v="23/04/19 12.00.00.0000"/>
    <d v="2019-04-11T14:35:10"/>
    <d v="2019-04-23T12:00:00"/>
    <x v="0"/>
    <x v="0"/>
    <s v="Grande surface"/>
    <x v="0"/>
    <x v="1"/>
    <d v="1900-01-05T17:46:12"/>
    <x v="3"/>
    <s v="Non"/>
    <x v="603"/>
  </r>
  <r>
    <x v="203"/>
    <x v="14"/>
    <s v="CLI00021"/>
    <x v="0"/>
    <s v="MTG"/>
    <s v="11/04/19 14.38.23.0000"/>
    <s v="18/04/19 12.00.00.0000"/>
    <d v="2019-04-11T14:38:23"/>
    <d v="2019-04-18T12:00:00"/>
    <x v="4"/>
    <x v="0"/>
    <s v="Grande surface"/>
    <x v="0"/>
    <x v="1"/>
    <d v="1899-12-31T17:46:12"/>
    <x v="2"/>
    <s v="Non"/>
    <x v="604"/>
  </r>
  <r>
    <x v="40"/>
    <x v="12"/>
    <s v="CLI00087"/>
    <x v="4"/>
    <s v="MTG"/>
    <s v="11/04/19 14.39.11.0000"/>
    <s v="18/04/19 12.00.00.0000"/>
    <d v="2019-04-11T14:39:11"/>
    <d v="2019-04-18T12:00:00"/>
    <x v="4"/>
    <x v="0"/>
    <s v="Coopérative agricole"/>
    <x v="3"/>
    <x v="1"/>
    <d v="1899-12-31T17:46:12"/>
    <x v="2"/>
    <s v="Non"/>
    <x v="605"/>
  </r>
  <r>
    <x v="320"/>
    <x v="8"/>
    <s v="CLI00010"/>
    <x v="2"/>
    <s v="OGM"/>
    <s v="11/04/19 14.40.00.0000"/>
    <s v="23/04/19 12.00.00.0000"/>
    <d v="2019-04-11T14:40:00"/>
    <d v="2019-04-23T12:00:00"/>
    <x v="0"/>
    <x v="0"/>
    <s v="Centrale d'achats"/>
    <x v="1"/>
    <x v="1"/>
    <d v="1900-01-05T17:46:12"/>
    <x v="3"/>
    <s v="Non"/>
    <x v="606"/>
  </r>
  <r>
    <x v="448"/>
    <x v="1"/>
    <s v="CLI00010"/>
    <x v="2"/>
    <s v="PEST"/>
    <s v="11/04/19 14.40.42.0000"/>
    <s v="19/04/19 12.00.00.0000"/>
    <d v="2019-04-11T14:40:42"/>
    <d v="2019-04-19T12:00:00"/>
    <x v="2"/>
    <x v="1"/>
    <s v="Centrale d'achats"/>
    <x v="1"/>
    <x v="1"/>
    <d v="1900-01-01T17:46:12"/>
    <x v="3"/>
    <s v="Non"/>
    <x v="607"/>
  </r>
  <r>
    <x v="276"/>
    <x v="4"/>
    <s v="CLI00079"/>
    <x v="3"/>
    <s v="NTR"/>
    <s v="11/04/19 14.43.49.0000"/>
    <s v="17/04/19 12.00.00.0000"/>
    <d v="2019-04-11T14:43:49"/>
    <d v="2019-04-17T12:00:00"/>
    <x v="3"/>
    <x v="0"/>
    <s v="Coopérative agricole"/>
    <x v="2"/>
    <x v="1"/>
    <d v="1899-12-30T17:46:12"/>
    <x v="1"/>
    <s v="Non"/>
    <x v="608"/>
  </r>
  <r>
    <x v="449"/>
    <x v="3"/>
    <s v="CLI00021"/>
    <x v="0"/>
    <s v="MTG"/>
    <s v="11/04/19 14.45.18.0000"/>
    <s v="18/04/19 12.00.00.0000"/>
    <d v="2019-04-11T14:45:18"/>
    <d v="2019-04-18T12:00:00"/>
    <x v="4"/>
    <x v="0"/>
    <s v="Grande surface"/>
    <x v="0"/>
    <x v="1"/>
    <d v="1899-12-31T17:46:12"/>
    <x v="2"/>
    <s v="Non"/>
    <x v="609"/>
  </r>
  <r>
    <x v="450"/>
    <x v="22"/>
    <s v="CLI00007"/>
    <x v="14"/>
    <s v="MTG"/>
    <s v="11/04/19 14.46.57.0000"/>
    <s v="18/04/19 12.00.00.0000"/>
    <d v="2019-04-11T14:46:57"/>
    <d v="2019-04-18T12:00:00"/>
    <x v="4"/>
    <x v="0"/>
    <s v="Coopérative agricole"/>
    <x v="3"/>
    <x v="1"/>
    <d v="1899-12-31T17:46:12"/>
    <x v="2"/>
    <s v="Non"/>
    <x v="610"/>
  </r>
  <r>
    <x v="451"/>
    <x v="15"/>
    <s v="CLI00018"/>
    <x v="5"/>
    <s v="PEST"/>
    <s v="11/04/19 14.51.35.0000"/>
    <s v="19/04/19 12.00.00.0000"/>
    <d v="2019-04-11T14:51:35"/>
    <d v="2019-04-19T12:00:00"/>
    <x v="2"/>
    <x v="1"/>
    <s v="Coopérative agricole"/>
    <x v="2"/>
    <x v="1"/>
    <d v="1900-01-01T17:46:12"/>
    <x v="3"/>
    <s v="Non"/>
    <x v="611"/>
  </r>
  <r>
    <x v="43"/>
    <x v="1"/>
    <s v="CLI00010"/>
    <x v="2"/>
    <s v="PEST"/>
    <s v="11/04/19 14.53.49.0000"/>
    <s v="19/04/19 12.00.00.0000"/>
    <d v="2019-04-11T14:53:49"/>
    <d v="2019-04-19T12:00:00"/>
    <x v="2"/>
    <x v="1"/>
    <s v="Centrale d'achats"/>
    <x v="1"/>
    <x v="1"/>
    <d v="1900-01-01T17:46:12"/>
    <x v="3"/>
    <s v="Non"/>
    <x v="612"/>
  </r>
  <r>
    <x v="6"/>
    <x v="12"/>
    <s v="CLI00087"/>
    <x v="4"/>
    <s v="NTR"/>
    <s v="11/04/19 14.59.38.0000"/>
    <s v="17/04/19 12.00.00.0000"/>
    <d v="2019-04-11T14:59:38"/>
    <d v="2019-04-17T12:00:00"/>
    <x v="3"/>
    <x v="0"/>
    <s v="Coopérative agricole"/>
    <x v="3"/>
    <x v="1"/>
    <d v="1899-12-30T17:46:12"/>
    <x v="1"/>
    <s v="Non"/>
    <x v="613"/>
  </r>
  <r>
    <x v="84"/>
    <x v="1"/>
    <s v="CLI00083"/>
    <x v="11"/>
    <s v="PEST"/>
    <s v="11/04/19 15.01.36.0000"/>
    <s v="19/04/19 12.00.00.0000"/>
    <d v="2019-04-11T15:01:36"/>
    <d v="2019-04-19T12:00:00"/>
    <x v="2"/>
    <x v="1"/>
    <s v="Coopérative agricole"/>
    <x v="2"/>
    <x v="1"/>
    <d v="1900-01-01T17:46:12"/>
    <x v="3"/>
    <s v="Non"/>
    <x v="614"/>
  </r>
  <r>
    <x v="275"/>
    <x v="4"/>
    <s v="CLI00079"/>
    <x v="3"/>
    <s v="NTR"/>
    <s v="11/04/19 15.09.37.0000"/>
    <s v="17/04/19 12.00.00.0000"/>
    <d v="2019-04-11T15:09:37"/>
    <d v="2019-04-17T12:00:00"/>
    <x v="3"/>
    <x v="0"/>
    <s v="Coopérative agricole"/>
    <x v="2"/>
    <x v="1"/>
    <d v="1899-12-30T17:46:12"/>
    <x v="1"/>
    <s v="Non"/>
    <x v="615"/>
  </r>
  <r>
    <x v="452"/>
    <x v="3"/>
    <s v="CLI00021"/>
    <x v="0"/>
    <s v="MTG"/>
    <s v="11/04/19 15.32.28.0000"/>
    <s v="18/04/19 12.00.00.0000"/>
    <d v="2019-04-11T15:32:28"/>
    <d v="2019-04-18T12:00:00"/>
    <x v="4"/>
    <x v="0"/>
    <s v="Grande surface"/>
    <x v="0"/>
    <x v="1"/>
    <d v="1899-12-31T17:46:12"/>
    <x v="2"/>
    <s v="Non"/>
    <x v="616"/>
  </r>
  <r>
    <x v="147"/>
    <x v="0"/>
    <s v="CLI00021"/>
    <x v="0"/>
    <s v="PEST"/>
    <s v="11/04/19 15.39.13.0000"/>
    <s v="19/04/19 12.00.00.0000"/>
    <d v="2019-04-11T15:39:13"/>
    <d v="2019-04-19T12:00:00"/>
    <x v="2"/>
    <x v="1"/>
    <s v="Grande surface"/>
    <x v="0"/>
    <x v="1"/>
    <d v="1900-01-01T17:46:12"/>
    <x v="3"/>
    <s v="Non"/>
    <x v="617"/>
  </r>
  <r>
    <x v="453"/>
    <x v="6"/>
    <s v="CLI00021"/>
    <x v="0"/>
    <s v="PLLT"/>
    <s v="11/04/19 15.45.06.0000"/>
    <s v="19/04/19 12.00.00.0000"/>
    <d v="2019-04-11T15:45:06"/>
    <d v="2019-04-19T12:00:00"/>
    <x v="1"/>
    <x v="1"/>
    <s v="Grande surface"/>
    <x v="0"/>
    <x v="1"/>
    <d v="1900-01-01T17:46:12"/>
    <x v="3"/>
    <s v="Non"/>
    <x v="618"/>
  </r>
  <r>
    <x v="454"/>
    <x v="13"/>
    <s v="CLI00018"/>
    <x v="5"/>
    <s v="PEST"/>
    <s v="11/04/19 15.51.54.0000"/>
    <s v="19/04/19 12.00.00.0000"/>
    <d v="2019-04-11T15:51:54"/>
    <d v="2019-04-19T12:00:00"/>
    <x v="2"/>
    <x v="1"/>
    <s v="Coopérative agricole"/>
    <x v="2"/>
    <x v="1"/>
    <d v="1900-01-01T17:46:12"/>
    <x v="3"/>
    <s v="Non"/>
    <x v="619"/>
  </r>
  <r>
    <x v="197"/>
    <x v="3"/>
    <s v="CLI00043"/>
    <x v="1"/>
    <s v="MTG"/>
    <s v="11/04/19 16.02.09.0000"/>
    <s v="18/04/19 12.00.00.0000"/>
    <d v="2019-04-11T16:02:09"/>
    <d v="2019-04-18T12:00:00"/>
    <x v="4"/>
    <x v="0"/>
    <s v="Grande surface"/>
    <x v="0"/>
    <x v="1"/>
    <d v="1899-12-31T17:46:12"/>
    <x v="2"/>
    <s v="Non"/>
    <x v="620"/>
  </r>
  <r>
    <x v="190"/>
    <x v="13"/>
    <s v="CLI00040"/>
    <x v="9"/>
    <s v="NTR"/>
    <s v="11/04/19 16.02.09.0000"/>
    <s v="17/04/19 12.00.00.0000"/>
    <d v="2019-04-11T16:02:09"/>
    <d v="2019-04-17T12:00:00"/>
    <x v="3"/>
    <x v="0"/>
    <s v="Entreprises agro-alimentaires"/>
    <x v="5"/>
    <x v="1"/>
    <d v="1899-12-30T17:46:12"/>
    <x v="1"/>
    <s v="Non"/>
    <x v="621"/>
  </r>
  <r>
    <x v="455"/>
    <x v="11"/>
    <s v="CLI00040"/>
    <x v="9"/>
    <s v="MTG"/>
    <s v="11/04/19 16.03.12.0000"/>
    <s v="18/04/19 12.00.00.0000"/>
    <d v="2019-04-11T16:03:12"/>
    <d v="2019-04-18T12:00:00"/>
    <x v="4"/>
    <x v="0"/>
    <s v="Entreprises agro-alimentaires"/>
    <x v="5"/>
    <x v="1"/>
    <d v="1899-12-31T17:46:12"/>
    <x v="2"/>
    <s v="Non"/>
    <x v="622"/>
  </r>
  <r>
    <x v="79"/>
    <x v="6"/>
    <s v="CLI00043"/>
    <x v="1"/>
    <s v="MTG"/>
    <s v="11/04/19 16.05.40.0000"/>
    <s v="18/04/19 12.00.00.0000"/>
    <d v="2019-04-11T16:05:40"/>
    <d v="2019-04-18T12:00:00"/>
    <x v="4"/>
    <x v="0"/>
    <s v="Grande surface"/>
    <x v="0"/>
    <x v="1"/>
    <d v="1899-12-31T17:46:12"/>
    <x v="2"/>
    <s v="Non"/>
    <x v="623"/>
  </r>
  <r>
    <x v="456"/>
    <x v="14"/>
    <s v="CLI00021"/>
    <x v="0"/>
    <s v="MTG"/>
    <s v="11/04/19 16.10.29.0000"/>
    <s v="18/04/19 12.00.00.0000"/>
    <d v="2019-04-11T16:10:29"/>
    <d v="2019-04-18T12:00:00"/>
    <x v="4"/>
    <x v="0"/>
    <s v="Grande surface"/>
    <x v="0"/>
    <x v="1"/>
    <d v="1899-12-31T17:46:12"/>
    <x v="2"/>
    <s v="Non"/>
    <x v="624"/>
  </r>
  <r>
    <x v="183"/>
    <x v="6"/>
    <s v="CLI00083"/>
    <x v="11"/>
    <s v="NTR"/>
    <s v="11/04/19 16.10.35.0000"/>
    <s v="17/04/19 12.00.00.0000"/>
    <d v="2019-04-11T16:10:35"/>
    <d v="2019-04-17T12:00:00"/>
    <x v="3"/>
    <x v="0"/>
    <s v="Coopérative agricole"/>
    <x v="2"/>
    <x v="1"/>
    <d v="1899-12-30T17:46:12"/>
    <x v="1"/>
    <s v="Non"/>
    <x v="625"/>
  </r>
  <r>
    <x v="457"/>
    <x v="6"/>
    <s v="CLI00083"/>
    <x v="11"/>
    <s v="MTG"/>
    <s v="11/04/19 16.14.56.0000"/>
    <s v="18/04/19 12.00.00.0000"/>
    <d v="2019-04-11T16:14:56"/>
    <d v="2019-04-18T12:00:00"/>
    <x v="4"/>
    <x v="0"/>
    <s v="Coopérative agricole"/>
    <x v="2"/>
    <x v="1"/>
    <d v="1899-12-31T17:46:12"/>
    <x v="2"/>
    <s v="Non"/>
    <x v="626"/>
  </r>
  <r>
    <x v="458"/>
    <x v="1"/>
    <s v="CLI00021"/>
    <x v="0"/>
    <s v="MTG"/>
    <s v="11/04/19 16.17.01.0000"/>
    <s v="18/04/19 12.00.00.0000"/>
    <d v="2019-04-11T16:17:01"/>
    <d v="2019-04-18T12:00:00"/>
    <x v="4"/>
    <x v="0"/>
    <s v="Grande surface"/>
    <x v="0"/>
    <x v="1"/>
    <d v="1899-12-31T17:46:12"/>
    <x v="2"/>
    <s v="Non"/>
    <x v="627"/>
  </r>
  <r>
    <x v="459"/>
    <x v="23"/>
    <s v="CLI00007"/>
    <x v="14"/>
    <s v="MTX"/>
    <s v="11/04/19 16.17.29.0000"/>
    <s v="12/04/19 12.00.00.0000"/>
    <d v="2019-04-11T16:17:29"/>
    <d v="2019-04-12T12:00:00"/>
    <x v="5"/>
    <x v="2"/>
    <s v="Coopérative agricole"/>
    <x v="3"/>
    <x v="0"/>
    <d v="1899-12-30T00:00:00"/>
    <x v="0"/>
    <s v="Non"/>
    <x v="628"/>
  </r>
  <r>
    <x v="460"/>
    <x v="22"/>
    <s v="CLI00007"/>
    <x v="14"/>
    <s v="NTR"/>
    <s v="11/04/19 16.17.33.0000"/>
    <s v="17/04/19 12.00.00.0000"/>
    <d v="2019-04-11T16:17:33"/>
    <d v="2019-04-17T12:00:00"/>
    <x v="3"/>
    <x v="0"/>
    <s v="Coopérative agricole"/>
    <x v="3"/>
    <x v="1"/>
    <d v="1899-12-30T17:46:12"/>
    <x v="1"/>
    <s v="Non"/>
    <x v="629"/>
  </r>
  <r>
    <x v="461"/>
    <x v="3"/>
    <s v="CLI00043"/>
    <x v="1"/>
    <s v="MTG"/>
    <s v="11/04/19 16.17.58.0000"/>
    <s v="18/04/19 12.00.00.0000"/>
    <d v="2019-04-11T16:17:58"/>
    <d v="2019-04-18T12:00:00"/>
    <x v="4"/>
    <x v="0"/>
    <s v="Grande surface"/>
    <x v="0"/>
    <x v="1"/>
    <d v="1899-12-31T17:46:12"/>
    <x v="2"/>
    <s v="Non"/>
    <x v="630"/>
  </r>
  <r>
    <x v="462"/>
    <x v="5"/>
    <s v="CLI00018"/>
    <x v="5"/>
    <s v="NTR"/>
    <s v="11/04/19 16.19.10.0000"/>
    <s v="17/04/19 12.00.00.0000"/>
    <d v="2019-04-11T16:19:10"/>
    <d v="2019-04-17T12:00:00"/>
    <x v="3"/>
    <x v="0"/>
    <s v="Coopérative agricole"/>
    <x v="2"/>
    <x v="1"/>
    <d v="1899-12-30T17:46:12"/>
    <x v="1"/>
    <s v="Non"/>
    <x v="631"/>
  </r>
  <r>
    <x v="463"/>
    <x v="6"/>
    <s v="CLI00010"/>
    <x v="2"/>
    <s v="NTR"/>
    <s v="11/04/19 16.20.12.0000"/>
    <s v="17/04/19 12.00.00.0000"/>
    <d v="2019-04-11T16:20:12"/>
    <d v="2019-04-17T12:00:00"/>
    <x v="3"/>
    <x v="0"/>
    <s v="Centrale d'achats"/>
    <x v="1"/>
    <x v="1"/>
    <d v="1899-12-30T17:46:12"/>
    <x v="1"/>
    <s v="Non"/>
    <x v="632"/>
  </r>
  <r>
    <x v="96"/>
    <x v="4"/>
    <s v="CLI00020"/>
    <x v="6"/>
    <s v="MTG"/>
    <s v="11/04/19 16.24.18.0000"/>
    <s v="18/04/19 12.00.00.0000"/>
    <d v="2019-04-11T16:24:18"/>
    <d v="2019-04-18T12:00:00"/>
    <x v="4"/>
    <x v="0"/>
    <s v="Coopérative agricole"/>
    <x v="2"/>
    <x v="1"/>
    <d v="1899-12-31T17:46:12"/>
    <x v="2"/>
    <s v="Non"/>
    <x v="633"/>
  </r>
  <r>
    <x v="464"/>
    <x v="8"/>
    <s v="CLI00021"/>
    <x v="0"/>
    <s v="MTG"/>
    <s v="11/04/19 16.26.08.0000"/>
    <s v="18/04/19 12.00.00.0000"/>
    <d v="2019-04-11T16:26:08"/>
    <d v="2019-04-18T12:00:00"/>
    <x v="4"/>
    <x v="0"/>
    <s v="Grande surface"/>
    <x v="0"/>
    <x v="1"/>
    <d v="1899-12-31T17:46:12"/>
    <x v="2"/>
    <s v="Non"/>
    <x v="634"/>
  </r>
  <r>
    <x v="396"/>
    <x v="18"/>
    <s v="CLI00091"/>
    <x v="10"/>
    <s v="MTG"/>
    <s v="11/04/19 16.26.36.0000"/>
    <s v="18/04/19 12.00.00.0000"/>
    <d v="2019-04-11T16:26:36"/>
    <d v="2019-04-18T12:00:00"/>
    <x v="4"/>
    <x v="0"/>
    <s v="Entreprises agro-alimentaires"/>
    <x v="5"/>
    <x v="1"/>
    <d v="1899-12-31T17:46:12"/>
    <x v="2"/>
    <s v="Non"/>
    <x v="635"/>
  </r>
  <r>
    <x v="465"/>
    <x v="13"/>
    <s v="CLI00018"/>
    <x v="5"/>
    <s v="PLLT"/>
    <s v="11/04/19 16.28.51.0000"/>
    <s v="19/04/19 12.00.00.0000"/>
    <d v="2019-04-11T16:28:51"/>
    <d v="2019-04-19T12:00:00"/>
    <x v="1"/>
    <x v="1"/>
    <s v="Coopérative agricole"/>
    <x v="2"/>
    <x v="1"/>
    <d v="1900-01-01T17:46:12"/>
    <x v="3"/>
    <s v="Non"/>
    <x v="636"/>
  </r>
  <r>
    <x v="466"/>
    <x v="6"/>
    <s v="CLI00010"/>
    <x v="2"/>
    <s v="MTG"/>
    <s v="11/04/19 16.29.16.0000"/>
    <s v="18/04/19 12.00.00.0000"/>
    <d v="2019-04-11T16:29:16"/>
    <d v="2019-04-18T12:00:00"/>
    <x v="4"/>
    <x v="0"/>
    <s v="Centrale d'achats"/>
    <x v="1"/>
    <x v="1"/>
    <d v="1899-12-31T17:46:12"/>
    <x v="2"/>
    <s v="Non"/>
    <x v="637"/>
  </r>
  <r>
    <x v="467"/>
    <x v="13"/>
    <s v="CLI00034"/>
    <x v="13"/>
    <s v="MTG"/>
    <s v="11/04/19 16.35.27.0000"/>
    <s v="18/04/19 12.00.00.0000"/>
    <d v="2019-04-11T16:35:27"/>
    <d v="2019-04-18T12:00:00"/>
    <x v="4"/>
    <x v="0"/>
    <s v="Entreprises agro-alimentaires"/>
    <x v="4"/>
    <x v="1"/>
    <d v="1899-12-31T17:46:12"/>
    <x v="2"/>
    <s v="Non"/>
    <x v="638"/>
  </r>
  <r>
    <x v="468"/>
    <x v="3"/>
    <s v="CLI00020"/>
    <x v="6"/>
    <s v="NTR"/>
    <s v="11/04/19 16.36.32.0000"/>
    <s v="17/04/19 12.00.00.0000"/>
    <d v="2019-04-11T16:36:32"/>
    <d v="2019-04-17T12:00:00"/>
    <x v="3"/>
    <x v="0"/>
    <s v="Coopérative agricole"/>
    <x v="2"/>
    <x v="1"/>
    <d v="1899-12-30T17:46:12"/>
    <x v="1"/>
    <s v="Non"/>
    <x v="639"/>
  </r>
  <r>
    <x v="223"/>
    <x v="0"/>
    <s v="CLI00021"/>
    <x v="0"/>
    <s v="MTG"/>
    <s v="11/04/19 16.47.22.0000"/>
    <s v="18/04/19 12.00.00.0000"/>
    <d v="2019-04-11T16:47:22"/>
    <d v="2019-04-18T12:00:00"/>
    <x v="4"/>
    <x v="0"/>
    <s v="Grande surface"/>
    <x v="0"/>
    <x v="1"/>
    <d v="1899-12-31T17:46:12"/>
    <x v="2"/>
    <s v="Non"/>
    <x v="640"/>
  </r>
  <r>
    <x v="136"/>
    <x v="4"/>
    <s v="CLI00083"/>
    <x v="11"/>
    <s v="PLLT"/>
    <s v="11/04/19 16.54.07.0000"/>
    <s v="19/04/19 12.00.00.0000"/>
    <d v="2019-04-11T16:54:07"/>
    <d v="2019-04-19T12:00:00"/>
    <x v="1"/>
    <x v="1"/>
    <s v="Coopérative agricole"/>
    <x v="2"/>
    <x v="1"/>
    <d v="1900-01-01T17:46:12"/>
    <x v="3"/>
    <s v="Non"/>
    <x v="641"/>
  </r>
  <r>
    <x v="469"/>
    <x v="10"/>
    <s v="CLI00018"/>
    <x v="5"/>
    <s v="NTR"/>
    <s v="11/04/19 16.57.20.0000"/>
    <s v="17/04/19 12.00.00.0000"/>
    <d v="2019-04-11T16:57:20"/>
    <d v="2019-04-17T12:00:00"/>
    <x v="3"/>
    <x v="0"/>
    <s v="Coopérative agricole"/>
    <x v="2"/>
    <x v="1"/>
    <d v="1899-12-30T17:46:12"/>
    <x v="1"/>
    <s v="Non"/>
    <x v="642"/>
  </r>
  <r>
    <x v="61"/>
    <x v="0"/>
    <s v="CLI00079"/>
    <x v="3"/>
    <s v="PEST"/>
    <s v="11/04/19 16.57.57.0000"/>
    <s v="19/04/19 12.00.00.0000"/>
    <d v="2019-04-11T16:57:57"/>
    <d v="2019-04-19T12:00:00"/>
    <x v="2"/>
    <x v="1"/>
    <s v="Coopérative agricole"/>
    <x v="2"/>
    <x v="1"/>
    <d v="1900-01-01T17:46:12"/>
    <x v="3"/>
    <s v="Non"/>
    <x v="643"/>
  </r>
  <r>
    <x v="470"/>
    <x v="12"/>
    <s v="CLI00021"/>
    <x v="0"/>
    <s v="PLLT"/>
    <s v="11/04/19 17.03.46.0000"/>
    <s v="19/04/19 12.00.00.0000"/>
    <d v="2019-04-11T17:03:46"/>
    <d v="2019-04-19T12:00:00"/>
    <x v="1"/>
    <x v="1"/>
    <s v="Grande surface"/>
    <x v="0"/>
    <x v="1"/>
    <d v="1900-01-01T17:46:12"/>
    <x v="3"/>
    <s v="Non"/>
    <x v="644"/>
  </r>
  <r>
    <x v="60"/>
    <x v="0"/>
    <s v="CLI00021"/>
    <x v="0"/>
    <s v="PEST"/>
    <s v="11/04/19 17.10.15.0000"/>
    <s v="19/04/19 12.00.00.0000"/>
    <d v="2019-04-11T17:10:15"/>
    <d v="2019-04-19T12:00:00"/>
    <x v="2"/>
    <x v="1"/>
    <s v="Grande surface"/>
    <x v="0"/>
    <x v="1"/>
    <d v="1900-01-01T17:46:12"/>
    <x v="3"/>
    <s v="Non"/>
    <x v="645"/>
  </r>
  <r>
    <x v="431"/>
    <x v="0"/>
    <s v="CLI00021"/>
    <x v="0"/>
    <s v="PEST"/>
    <s v="11/04/19 17.12.54.0000"/>
    <s v="19/04/19 12.00.00.0000"/>
    <d v="2019-04-11T17:12:54"/>
    <d v="2019-04-19T12:00:00"/>
    <x v="2"/>
    <x v="1"/>
    <s v="Grande surface"/>
    <x v="0"/>
    <x v="1"/>
    <d v="1900-01-01T17:46:12"/>
    <x v="3"/>
    <s v="Non"/>
    <x v="646"/>
  </r>
  <r>
    <x v="251"/>
    <x v="4"/>
    <s v="CLI00010"/>
    <x v="2"/>
    <s v="PLLT"/>
    <s v="11/04/19 17.17.55.0000"/>
    <s v="19/04/19 12.00.00.0000"/>
    <d v="2019-04-11T17:17:55"/>
    <d v="2019-04-19T12:00:00"/>
    <x v="1"/>
    <x v="1"/>
    <s v="Centrale d'achats"/>
    <x v="1"/>
    <x v="1"/>
    <d v="1900-01-01T17:46:12"/>
    <x v="3"/>
    <s v="Non"/>
    <x v="647"/>
  </r>
  <r>
    <x v="367"/>
    <x v="13"/>
    <s v="CLI00034"/>
    <x v="13"/>
    <s v="OGM"/>
    <s v="11/04/19 17.25.26.0000"/>
    <s v="23/04/19 12.00.00.0000"/>
    <d v="2019-04-11T17:25:26"/>
    <d v="2019-04-23T12:00:00"/>
    <x v="0"/>
    <x v="0"/>
    <s v="Entreprises agro-alimentaires"/>
    <x v="4"/>
    <x v="1"/>
    <d v="1900-01-05T17:46:12"/>
    <x v="3"/>
    <s v="Non"/>
    <x v="648"/>
  </r>
  <r>
    <x v="442"/>
    <x v="21"/>
    <s v="CLI00091"/>
    <x v="10"/>
    <s v="NTR"/>
    <s v="11/04/19 17.29.11.0000"/>
    <s v="17/04/19 12.00.00.0000"/>
    <d v="2019-04-11T17:29:11"/>
    <d v="2019-04-17T12:00:00"/>
    <x v="3"/>
    <x v="0"/>
    <s v="Entreprises agro-alimentaires"/>
    <x v="5"/>
    <x v="1"/>
    <d v="1899-12-30T17:46:12"/>
    <x v="1"/>
    <s v="Non"/>
    <x v="649"/>
  </r>
  <r>
    <x v="175"/>
    <x v="18"/>
    <s v="CLI00018"/>
    <x v="5"/>
    <s v="NTR"/>
    <s v="11/04/19 17.39.51.0000"/>
    <s v="17/04/19 12.00.00.0000"/>
    <d v="2019-04-11T17:39:51"/>
    <d v="2019-04-17T12:00:00"/>
    <x v="3"/>
    <x v="0"/>
    <s v="Coopérative agricole"/>
    <x v="2"/>
    <x v="1"/>
    <d v="1899-12-30T17:46:12"/>
    <x v="1"/>
    <s v="Non"/>
    <x v="650"/>
  </r>
  <r>
    <x v="471"/>
    <x v="5"/>
    <s v="CLI00049"/>
    <x v="7"/>
    <s v="NTR"/>
    <s v="11/04/19 17.49.59.0000"/>
    <s v="17/04/19 12.00.00.0000"/>
    <d v="2019-04-11T17:49:59"/>
    <d v="2019-04-17T12:00:00"/>
    <x v="3"/>
    <x v="0"/>
    <s v="Entreprises agro-alimentaires"/>
    <x v="4"/>
    <x v="1"/>
    <d v="1899-12-30T17:46:12"/>
    <x v="1"/>
    <s v="Non"/>
    <x v="651"/>
  </r>
  <r>
    <x v="23"/>
    <x v="13"/>
    <s v="CLI00049"/>
    <x v="7"/>
    <s v="OGM"/>
    <s v="11/04/19 18.00.14.0000"/>
    <s v="23/04/19 12.00.00.0000"/>
    <d v="2019-04-11T18:00:14"/>
    <d v="2019-04-23T12:00:00"/>
    <x v="0"/>
    <x v="0"/>
    <s v="Entreprises agro-alimentaires"/>
    <x v="4"/>
    <x v="1"/>
    <d v="1900-01-05T17:46:12"/>
    <x v="3"/>
    <s v="Non"/>
    <x v="652"/>
  </r>
  <r>
    <x v="254"/>
    <x v="8"/>
    <s v="CLI00043"/>
    <x v="1"/>
    <s v="OGM"/>
    <s v="11/04/19 18.01.19.0000"/>
    <s v="23/04/19 12.00.00.0000"/>
    <d v="2019-04-11T18:01:19"/>
    <d v="2019-04-23T12:00:00"/>
    <x v="0"/>
    <x v="0"/>
    <s v="Grande surface"/>
    <x v="0"/>
    <x v="1"/>
    <d v="1900-01-05T17:46:12"/>
    <x v="3"/>
    <s v="Non"/>
    <x v="653"/>
  </r>
  <r>
    <x v="65"/>
    <x v="6"/>
    <s v="CLI00079"/>
    <x v="3"/>
    <s v="OGM"/>
    <s v="11/04/19 18.08.29.0000"/>
    <s v="23/04/19 12.00.00.0000"/>
    <d v="2019-04-11T18:08:29"/>
    <d v="2019-04-23T12:00:00"/>
    <x v="0"/>
    <x v="0"/>
    <s v="Coopérative agricole"/>
    <x v="2"/>
    <x v="1"/>
    <d v="1900-01-05T17:46:12"/>
    <x v="3"/>
    <s v="Non"/>
    <x v="654"/>
  </r>
  <r>
    <x v="28"/>
    <x v="7"/>
    <s v="CLI00021"/>
    <x v="0"/>
    <s v="PEST"/>
    <s v="11/04/19 18.13.25.0000"/>
    <s v="19/04/19 12.00.00.0000"/>
    <d v="2019-04-11T18:13:25"/>
    <d v="2019-04-19T12:00:00"/>
    <x v="2"/>
    <x v="1"/>
    <s v="Grande surface"/>
    <x v="0"/>
    <x v="1"/>
    <d v="1900-01-01T17:46:12"/>
    <x v="3"/>
    <s v="Non"/>
    <x v="655"/>
  </r>
  <r>
    <x v="315"/>
    <x v="13"/>
    <s v="CLI00018"/>
    <x v="5"/>
    <s v="MTG"/>
    <s v="11/04/19 18.13.40.0000"/>
    <s v="18/04/19 12.00.00.0000"/>
    <d v="2019-04-11T18:13:40"/>
    <d v="2019-04-18T12:00:00"/>
    <x v="4"/>
    <x v="0"/>
    <s v="Coopérative agricole"/>
    <x v="2"/>
    <x v="1"/>
    <d v="1899-12-31T17:46:12"/>
    <x v="2"/>
    <s v="Non"/>
    <x v="656"/>
  </r>
  <r>
    <x v="472"/>
    <x v="11"/>
    <s v="CLI00018"/>
    <x v="5"/>
    <s v="NTR"/>
    <s v="11/04/19 18.22.30.0000"/>
    <s v="17/04/19 12.00.00.0000"/>
    <d v="2019-04-11T18:22:30"/>
    <d v="2019-04-17T12:00:00"/>
    <x v="3"/>
    <x v="0"/>
    <s v="Coopérative agricole"/>
    <x v="2"/>
    <x v="1"/>
    <d v="1899-12-30T17:46:12"/>
    <x v="1"/>
    <s v="Non"/>
    <x v="657"/>
  </r>
  <r>
    <x v="473"/>
    <x v="8"/>
    <s v="CLI00083"/>
    <x v="11"/>
    <s v="NTR"/>
    <s v="11/04/19 18.25.57.0000"/>
    <s v="17/04/19 12.00.00.0000"/>
    <d v="2019-04-11T18:25:57"/>
    <d v="2019-04-17T12:00:00"/>
    <x v="3"/>
    <x v="0"/>
    <s v="Coopérative agricole"/>
    <x v="2"/>
    <x v="1"/>
    <d v="1899-12-30T17:46:12"/>
    <x v="1"/>
    <s v="Non"/>
    <x v="658"/>
  </r>
  <r>
    <x v="192"/>
    <x v="3"/>
    <s v="CLI00079"/>
    <x v="3"/>
    <s v="NTR"/>
    <s v="11/04/19 18.36.32.0000"/>
    <s v="17/04/19 12.00.00.0000"/>
    <d v="2019-04-11T18:36:32"/>
    <d v="2019-04-17T12:00:00"/>
    <x v="3"/>
    <x v="0"/>
    <s v="Coopérative agricole"/>
    <x v="2"/>
    <x v="1"/>
    <d v="1899-12-30T17:46:12"/>
    <x v="1"/>
    <s v="Non"/>
    <x v="659"/>
  </r>
  <r>
    <x v="474"/>
    <x v="10"/>
    <s v="CLI00049"/>
    <x v="7"/>
    <s v="NTR"/>
    <s v="11/04/19 18.43.51.0000"/>
    <s v="17/04/19 12.00.00.0000"/>
    <d v="2019-04-11T18:43:51"/>
    <d v="2019-04-17T12:00:00"/>
    <x v="3"/>
    <x v="0"/>
    <s v="Entreprises agro-alimentaires"/>
    <x v="4"/>
    <x v="1"/>
    <d v="1899-12-30T17:46:12"/>
    <x v="1"/>
    <s v="Non"/>
    <x v="660"/>
  </r>
  <r>
    <x v="475"/>
    <x v="10"/>
    <s v="CLI00049"/>
    <x v="7"/>
    <s v="MTG"/>
    <s v="11/04/19 18.51.24.0000"/>
    <s v="18/04/19 12.00.00.0000"/>
    <d v="2019-04-11T18:51:24"/>
    <d v="2019-04-18T12:00:00"/>
    <x v="4"/>
    <x v="0"/>
    <s v="Entreprises agro-alimentaires"/>
    <x v="4"/>
    <x v="1"/>
    <d v="1899-12-31T17:46:12"/>
    <x v="2"/>
    <s v="Non"/>
    <x v="661"/>
  </r>
  <r>
    <x v="147"/>
    <x v="4"/>
    <s v="CLI00021"/>
    <x v="0"/>
    <s v="PEST"/>
    <s v="11/04/19 19.01.09.0000"/>
    <s v="19/04/19 12.00.00.0000"/>
    <d v="2019-04-11T19:01:09"/>
    <d v="2019-04-19T12:00:00"/>
    <x v="2"/>
    <x v="1"/>
    <s v="Grande surface"/>
    <x v="0"/>
    <x v="1"/>
    <d v="1900-01-01T17:46:12"/>
    <x v="3"/>
    <s v="Non"/>
    <x v="662"/>
  </r>
  <r>
    <x v="476"/>
    <x v="6"/>
    <s v="CLI00020"/>
    <x v="6"/>
    <s v="MTG"/>
    <s v="11/04/19 19.08.30.0000"/>
    <s v="18/04/19 12.00.00.0000"/>
    <d v="2019-04-11T19:08:30"/>
    <d v="2019-04-18T12:00:00"/>
    <x v="4"/>
    <x v="0"/>
    <s v="Coopérative agricole"/>
    <x v="2"/>
    <x v="1"/>
    <d v="1899-12-31T17:46:12"/>
    <x v="2"/>
    <s v="Non"/>
    <x v="663"/>
  </r>
  <r>
    <x v="457"/>
    <x v="3"/>
    <s v="CLI00083"/>
    <x v="11"/>
    <s v="NTR"/>
    <s v="11/04/19 19.17.09.0000"/>
    <s v="17/04/19 12.00.00.0000"/>
    <d v="2019-04-11T19:17:09"/>
    <d v="2019-04-17T12:00:00"/>
    <x v="3"/>
    <x v="0"/>
    <s v="Coopérative agricole"/>
    <x v="2"/>
    <x v="1"/>
    <d v="1899-12-30T17:46:12"/>
    <x v="1"/>
    <s v="Non"/>
    <x v="664"/>
  </r>
  <r>
    <x v="477"/>
    <x v="14"/>
    <s v="CLI00021"/>
    <x v="0"/>
    <s v="OGM"/>
    <s v="11/04/19 19.18.56.0000"/>
    <s v="23/04/19 12.00.00.0000"/>
    <d v="2019-04-11T19:18:56"/>
    <d v="2019-04-23T12:00:00"/>
    <x v="0"/>
    <x v="0"/>
    <s v="Grande surface"/>
    <x v="0"/>
    <x v="1"/>
    <d v="1900-01-05T17:46:12"/>
    <x v="3"/>
    <s v="Non"/>
    <x v="665"/>
  </r>
  <r>
    <x v="478"/>
    <x v="3"/>
    <s v="CLI00087"/>
    <x v="4"/>
    <s v="NTR"/>
    <s v="11/04/19 19.20.35.0000"/>
    <s v="17/04/19 12.00.00.0000"/>
    <d v="2019-04-11T19:20:35"/>
    <d v="2019-04-17T12:00:00"/>
    <x v="3"/>
    <x v="0"/>
    <s v="Coopérative agricole"/>
    <x v="3"/>
    <x v="1"/>
    <d v="1899-12-30T17:46:12"/>
    <x v="1"/>
    <s v="Non"/>
    <x v="666"/>
  </r>
  <r>
    <x v="92"/>
    <x v="6"/>
    <s v="CLI00043"/>
    <x v="1"/>
    <s v="NTR"/>
    <s v="11/04/19 19.25.19.0000"/>
    <s v="17/04/19 12.00.00.0000"/>
    <d v="2019-04-11T19:25:19"/>
    <d v="2019-04-17T12:00:00"/>
    <x v="3"/>
    <x v="0"/>
    <s v="Grande surface"/>
    <x v="0"/>
    <x v="1"/>
    <d v="1899-12-30T17:46:12"/>
    <x v="1"/>
    <s v="Non"/>
    <x v="667"/>
  </r>
  <r>
    <x v="479"/>
    <x v="18"/>
    <s v="CLI00005"/>
    <x v="15"/>
    <s v="NTR"/>
    <s v="11/04/19 19.42.35.0000"/>
    <s v="17/04/19 12.00.00.0000"/>
    <d v="2019-04-11T19:42:35"/>
    <d v="2019-04-17T12:00:00"/>
    <x v="3"/>
    <x v="0"/>
    <s v="Entreprises agro-alimentaires"/>
    <x v="5"/>
    <x v="1"/>
    <d v="1899-12-30T17:46:12"/>
    <x v="1"/>
    <s v="Non"/>
    <x v="668"/>
  </r>
  <r>
    <x v="100"/>
    <x v="10"/>
    <s v="CLI00034"/>
    <x v="13"/>
    <s v="NTR"/>
    <s v="11/04/19 19.48.54.0000"/>
    <s v="17/04/19 12.00.00.0000"/>
    <d v="2019-04-11T19:48:54"/>
    <d v="2019-04-17T12:00:00"/>
    <x v="3"/>
    <x v="0"/>
    <s v="Entreprises agro-alimentaires"/>
    <x v="4"/>
    <x v="1"/>
    <d v="1899-12-30T17:46:12"/>
    <x v="1"/>
    <s v="Non"/>
    <x v="669"/>
  </r>
  <r>
    <x v="7"/>
    <x v="6"/>
    <s v="CLI00043"/>
    <x v="1"/>
    <s v="NTR"/>
    <s v="11/04/19 19.51.17.0000"/>
    <s v="17/04/19 12.00.00.0000"/>
    <d v="2019-04-11T19:51:17"/>
    <d v="2019-04-17T12:00:00"/>
    <x v="3"/>
    <x v="0"/>
    <s v="Grande surface"/>
    <x v="0"/>
    <x v="1"/>
    <d v="1899-12-30T17:46:12"/>
    <x v="1"/>
    <s v="Non"/>
    <x v="670"/>
  </r>
  <r>
    <x v="101"/>
    <x v="7"/>
    <s v="CLI00087"/>
    <x v="4"/>
    <s v="NTR"/>
    <s v="11/04/19 19.51.43.0000"/>
    <s v="17/04/19 12.00.00.0000"/>
    <d v="2019-04-11T19:51:43"/>
    <d v="2019-04-17T12:00:00"/>
    <x v="3"/>
    <x v="0"/>
    <s v="Coopérative agricole"/>
    <x v="3"/>
    <x v="1"/>
    <d v="1899-12-30T17:46:12"/>
    <x v="1"/>
    <s v="Non"/>
    <x v="671"/>
  </r>
  <r>
    <x v="480"/>
    <x v="16"/>
    <s v="CLI00021"/>
    <x v="0"/>
    <s v="NTR"/>
    <s v="11/04/19 19.59.32.0000"/>
    <s v="17/04/19 12.00.00.0000"/>
    <d v="2019-04-11T19:59:32"/>
    <d v="2019-04-17T12:00:00"/>
    <x v="3"/>
    <x v="0"/>
    <s v="Grande surface"/>
    <x v="0"/>
    <x v="1"/>
    <d v="1899-12-30T17:46:12"/>
    <x v="1"/>
    <s v="Non"/>
    <x v="672"/>
  </r>
  <r>
    <x v="481"/>
    <x v="7"/>
    <s v="CLI00021"/>
    <x v="0"/>
    <s v="NTR"/>
    <s v="11/04/19 20.00.07.0000"/>
    <s v="17/04/19 12.00.00.0000"/>
    <d v="2019-04-11T20:00:07"/>
    <d v="2019-04-17T12:00:00"/>
    <x v="3"/>
    <x v="0"/>
    <s v="Grande surface"/>
    <x v="0"/>
    <x v="1"/>
    <d v="1899-12-30T17:46:12"/>
    <x v="1"/>
    <s v="Non"/>
    <x v="673"/>
  </r>
  <r>
    <x v="482"/>
    <x v="8"/>
    <s v="CLI00010"/>
    <x v="2"/>
    <s v="NTR"/>
    <s v="11/04/19 20.10.43.0000"/>
    <s v="17/04/19 12.00.00.0000"/>
    <d v="2019-04-11T20:10:43"/>
    <d v="2019-04-17T12:00:00"/>
    <x v="3"/>
    <x v="0"/>
    <s v="Centrale d'achats"/>
    <x v="1"/>
    <x v="1"/>
    <d v="1899-12-30T17:46:12"/>
    <x v="1"/>
    <s v="Non"/>
    <x v="674"/>
  </r>
  <r>
    <x v="155"/>
    <x v="8"/>
    <s v="CLI00043"/>
    <x v="1"/>
    <s v="NTR"/>
    <s v="11/04/19 20.13.37.0000"/>
    <s v="17/04/19 12.00.00.0000"/>
    <d v="2019-04-11T20:13:37"/>
    <d v="2019-04-17T12:00:00"/>
    <x v="3"/>
    <x v="0"/>
    <s v="Grande surface"/>
    <x v="0"/>
    <x v="1"/>
    <d v="1899-12-30T17:46:12"/>
    <x v="1"/>
    <s v="Non"/>
    <x v="675"/>
  </r>
  <r>
    <x v="12"/>
    <x v="13"/>
    <s v="CLI00018"/>
    <x v="5"/>
    <s v="NTR"/>
    <s v="11/04/19 20.15.38.0000"/>
    <s v="17/04/19 12.00.00.0000"/>
    <d v="2019-04-11T20:15:38"/>
    <d v="2019-04-17T12:00:00"/>
    <x v="3"/>
    <x v="0"/>
    <s v="Coopérative agricole"/>
    <x v="2"/>
    <x v="1"/>
    <d v="1899-12-30T17:46:12"/>
    <x v="1"/>
    <s v="Non"/>
    <x v="676"/>
  </r>
  <r>
    <x v="483"/>
    <x v="10"/>
    <s v="CLI00049"/>
    <x v="7"/>
    <s v="NTR"/>
    <s v="11/04/19 20.16.43.0000"/>
    <s v="17/04/19 12.00.00.0000"/>
    <d v="2019-04-11T20:16:43"/>
    <d v="2019-04-17T12:00:00"/>
    <x v="3"/>
    <x v="0"/>
    <s v="Entreprises agro-alimentaires"/>
    <x v="4"/>
    <x v="1"/>
    <d v="1899-12-30T17:46:12"/>
    <x v="1"/>
    <s v="Non"/>
    <x v="677"/>
  </r>
  <r>
    <x v="59"/>
    <x v="14"/>
    <s v="CLI00087"/>
    <x v="4"/>
    <s v="NTR"/>
    <s v="11/04/19 20.22.15.0000"/>
    <s v="17/04/19 12.00.00.0000"/>
    <d v="2019-04-11T20:22:15"/>
    <d v="2019-04-17T12:00:00"/>
    <x v="3"/>
    <x v="0"/>
    <s v="Coopérative agricole"/>
    <x v="3"/>
    <x v="1"/>
    <d v="1899-12-30T17:46:12"/>
    <x v="1"/>
    <s v="Non"/>
    <x v="678"/>
  </r>
  <r>
    <x v="146"/>
    <x v="6"/>
    <s v="CLI00043"/>
    <x v="1"/>
    <s v="PEST"/>
    <s v="11/04/19 20.25.27.0000"/>
    <s v="19/04/19 12.00.00.0000"/>
    <d v="2019-04-11T20:25:27"/>
    <d v="2019-04-19T12:00:00"/>
    <x v="2"/>
    <x v="1"/>
    <s v="Grande surface"/>
    <x v="0"/>
    <x v="1"/>
    <d v="1900-01-01T17:46:12"/>
    <x v="3"/>
    <s v="Non"/>
    <x v="557"/>
  </r>
  <r>
    <x v="484"/>
    <x v="13"/>
    <s v="CLI00049"/>
    <x v="7"/>
    <s v="NTR"/>
    <s v="11/04/19 20.28.55.0000"/>
    <s v="17/04/19 12.00.00.0000"/>
    <d v="2019-04-11T20:28:55"/>
    <d v="2019-04-17T12:00:00"/>
    <x v="3"/>
    <x v="0"/>
    <s v="Entreprises agro-alimentaires"/>
    <x v="4"/>
    <x v="1"/>
    <d v="1899-12-30T17:46:12"/>
    <x v="1"/>
    <s v="Non"/>
    <x v="679"/>
  </r>
  <r>
    <x v="151"/>
    <x v="6"/>
    <s v="CLI00079"/>
    <x v="3"/>
    <s v="NTR"/>
    <s v="11/04/19 20.31.14.0000"/>
    <s v="17/04/19 12.00.00.0000"/>
    <d v="2019-04-11T20:31:14"/>
    <d v="2019-04-17T12:00:00"/>
    <x v="3"/>
    <x v="0"/>
    <s v="Coopérative agricole"/>
    <x v="2"/>
    <x v="1"/>
    <d v="1899-12-30T17:46:12"/>
    <x v="1"/>
    <s v="Non"/>
    <x v="680"/>
  </r>
  <r>
    <x v="485"/>
    <x v="13"/>
    <s v="CLI00018"/>
    <x v="5"/>
    <s v="NTR"/>
    <s v="11/04/19 20.37.17.0000"/>
    <s v="17/04/19 12.00.00.0000"/>
    <d v="2019-04-11T20:37:17"/>
    <d v="2019-04-17T12:00:00"/>
    <x v="3"/>
    <x v="0"/>
    <s v="Coopérative agricole"/>
    <x v="2"/>
    <x v="1"/>
    <d v="1899-12-30T17:46:12"/>
    <x v="1"/>
    <s v="Non"/>
    <x v="681"/>
  </r>
  <r>
    <x v="486"/>
    <x v="10"/>
    <s v="CLI00018"/>
    <x v="5"/>
    <s v="MTG"/>
    <s v="11/04/19 20.41.35.0000"/>
    <s v="18/04/19 12.00.00.0000"/>
    <d v="2019-04-11T20:41:35"/>
    <d v="2019-04-18T12:00:00"/>
    <x v="4"/>
    <x v="0"/>
    <s v="Coopérative agricole"/>
    <x v="2"/>
    <x v="1"/>
    <d v="1899-12-31T17:46:12"/>
    <x v="2"/>
    <s v="Non"/>
    <x v="682"/>
  </r>
  <r>
    <x v="487"/>
    <x v="3"/>
    <s v="CLI00021"/>
    <x v="0"/>
    <s v="NTR"/>
    <s v="11/04/19 20.44.09.0000"/>
    <s v="17/04/19 12.00.00.0000"/>
    <d v="2019-04-11T20:44:09"/>
    <d v="2019-04-17T12:00:00"/>
    <x v="3"/>
    <x v="0"/>
    <s v="Grande surface"/>
    <x v="0"/>
    <x v="1"/>
    <d v="1899-12-30T17:46:12"/>
    <x v="1"/>
    <s v="Non"/>
    <x v="683"/>
  </r>
  <r>
    <x v="488"/>
    <x v="13"/>
    <s v="CLI00005"/>
    <x v="15"/>
    <s v="NTR"/>
    <s v="11/04/19 20.45.56.0000"/>
    <s v="17/04/19 12.00.00.0000"/>
    <d v="2019-04-11T20:45:56"/>
    <d v="2019-04-17T12:00:00"/>
    <x v="3"/>
    <x v="0"/>
    <s v="Entreprises agro-alimentaires"/>
    <x v="5"/>
    <x v="1"/>
    <d v="1899-12-30T17:46:12"/>
    <x v="1"/>
    <s v="Non"/>
    <x v="684"/>
  </r>
  <r>
    <x v="295"/>
    <x v="10"/>
    <s v="CLI00018"/>
    <x v="5"/>
    <s v="MTG"/>
    <s v="11/04/19 20.57.03.0000"/>
    <s v="18/04/19 12.00.00.0000"/>
    <d v="2019-04-11T20:57:03"/>
    <d v="2019-04-18T12:00:00"/>
    <x v="4"/>
    <x v="0"/>
    <s v="Coopérative agricole"/>
    <x v="2"/>
    <x v="1"/>
    <d v="1899-12-31T17:46:12"/>
    <x v="2"/>
    <s v="Non"/>
    <x v="685"/>
  </r>
  <r>
    <x v="489"/>
    <x v="8"/>
    <s v="CLI00021"/>
    <x v="0"/>
    <s v="PEST"/>
    <s v="11/04/19 21.03.15.0000"/>
    <s v="19/04/19 12.00.00.0000"/>
    <d v="2019-04-11T21:03:15"/>
    <d v="2019-04-19T12:00:00"/>
    <x v="2"/>
    <x v="1"/>
    <s v="Grande surface"/>
    <x v="0"/>
    <x v="1"/>
    <d v="1900-01-01T17:46:12"/>
    <x v="3"/>
    <s v="Non"/>
    <x v="686"/>
  </r>
  <r>
    <x v="490"/>
    <x v="13"/>
    <s v="CLI00018"/>
    <x v="5"/>
    <s v="SCR"/>
    <s v="12/04/19 06.45.06.0000"/>
    <s v="16/04/19 12.00.00.0000"/>
    <d v="2019-04-12T06:45:06"/>
    <d v="2019-04-16T12:00:00"/>
    <x v="7"/>
    <x v="0"/>
    <s v="Coopérative agricole"/>
    <x v="2"/>
    <x v="0"/>
    <d v="1899-12-30T00:00:00"/>
    <x v="0"/>
    <s v="Non"/>
    <x v="687"/>
  </r>
  <r>
    <x v="491"/>
    <x v="3"/>
    <s v="CLI00021"/>
    <x v="0"/>
    <s v="NTR"/>
    <s v="12/04/19 06.45.50.0000"/>
    <s v="17/04/19 12.00.00.0000"/>
    <d v="2019-04-12T06:45:50"/>
    <d v="2019-04-17T12:00:00"/>
    <x v="3"/>
    <x v="0"/>
    <s v="Grande surface"/>
    <x v="0"/>
    <x v="1"/>
    <d v="1899-12-30T17:46:12"/>
    <x v="1"/>
    <s v="Non"/>
    <x v="688"/>
  </r>
  <r>
    <x v="114"/>
    <x v="3"/>
    <s v="CLI00083"/>
    <x v="11"/>
    <s v="NTR"/>
    <s v="12/04/19 06.46.58.0000"/>
    <s v="17/04/19 12.00.00.0000"/>
    <d v="2019-04-12T06:46:58"/>
    <d v="2019-04-17T12:00:00"/>
    <x v="3"/>
    <x v="0"/>
    <s v="Coopérative agricole"/>
    <x v="2"/>
    <x v="1"/>
    <d v="1899-12-30T17:46:12"/>
    <x v="1"/>
    <s v="Non"/>
    <x v="689"/>
  </r>
  <r>
    <x v="455"/>
    <x v="10"/>
    <s v="CLI00040"/>
    <x v="9"/>
    <s v="PEST"/>
    <s v="12/04/19 06.48.32.0000"/>
    <s v="19/04/19 12.00.00.0000"/>
    <d v="2019-04-12T06:48:32"/>
    <d v="2019-04-19T12:00:00"/>
    <x v="2"/>
    <x v="1"/>
    <s v="Entreprises agro-alimentaires"/>
    <x v="5"/>
    <x v="1"/>
    <d v="1900-01-01T17:46:12"/>
    <x v="3"/>
    <s v="Non"/>
    <x v="690"/>
  </r>
  <r>
    <x v="85"/>
    <x v="4"/>
    <s v="CLI00020"/>
    <x v="6"/>
    <s v="PEST"/>
    <s v="12/04/19 07.01.33.0000"/>
    <s v="19/04/19 12.00.00.0000"/>
    <d v="2019-04-12T07:01:33"/>
    <d v="2019-04-19T12:00:00"/>
    <x v="2"/>
    <x v="1"/>
    <s v="Coopérative agricole"/>
    <x v="2"/>
    <x v="1"/>
    <d v="1900-01-01T17:46:12"/>
    <x v="3"/>
    <s v="Non"/>
    <x v="691"/>
  </r>
  <r>
    <x v="100"/>
    <x v="18"/>
    <s v="CLI00034"/>
    <x v="13"/>
    <s v="PEST"/>
    <s v="12/04/19 07.02.51.0000"/>
    <s v="19/04/19 12.00.00.0000"/>
    <d v="2019-04-12T07:02:51"/>
    <d v="2019-04-19T12:00:00"/>
    <x v="2"/>
    <x v="1"/>
    <s v="Entreprises agro-alimentaires"/>
    <x v="4"/>
    <x v="1"/>
    <d v="1900-01-01T17:46:12"/>
    <x v="3"/>
    <s v="Non"/>
    <x v="692"/>
  </r>
  <r>
    <x v="492"/>
    <x v="4"/>
    <s v="CLI00021"/>
    <x v="0"/>
    <s v="NTR"/>
    <s v="12/04/19 07.05.43.0000"/>
    <s v="17/04/19 12.00.00.0000"/>
    <d v="2019-04-12T07:05:43"/>
    <d v="2019-04-17T12:00:00"/>
    <x v="3"/>
    <x v="0"/>
    <s v="Grande surface"/>
    <x v="0"/>
    <x v="1"/>
    <d v="1899-12-30T17:46:12"/>
    <x v="1"/>
    <s v="Non"/>
    <x v="693"/>
  </r>
  <r>
    <x v="257"/>
    <x v="3"/>
    <s v="CLI00043"/>
    <x v="1"/>
    <s v="NTR"/>
    <s v="12/04/19 07.07.29.0000"/>
    <s v="17/04/19 12.00.00.0000"/>
    <d v="2019-04-12T07:07:29"/>
    <d v="2019-04-17T12:00:00"/>
    <x v="3"/>
    <x v="0"/>
    <s v="Grande surface"/>
    <x v="0"/>
    <x v="1"/>
    <d v="1899-12-30T17:46:12"/>
    <x v="1"/>
    <s v="Non"/>
    <x v="694"/>
  </r>
  <r>
    <x v="493"/>
    <x v="10"/>
    <s v="CLI00018"/>
    <x v="5"/>
    <s v="NTR"/>
    <s v="12/04/19 07.10.13.0000"/>
    <s v="17/04/19 12.00.00.0000"/>
    <d v="2019-04-12T07:10:13"/>
    <d v="2019-04-17T12:00:00"/>
    <x v="3"/>
    <x v="0"/>
    <s v="Coopérative agricole"/>
    <x v="2"/>
    <x v="1"/>
    <d v="1899-12-30T17:46:12"/>
    <x v="1"/>
    <s v="Non"/>
    <x v="695"/>
  </r>
  <r>
    <x v="238"/>
    <x v="4"/>
    <s v="CLI00079"/>
    <x v="3"/>
    <s v="MTX"/>
    <s v="12/04/19 07.15.02.0000"/>
    <s v="15/04/19 12.00.00.0000"/>
    <d v="2019-04-12T07:15:02"/>
    <d v="2019-04-15T12:00:00"/>
    <x v="5"/>
    <x v="2"/>
    <s v="Coopérative agricole"/>
    <x v="2"/>
    <x v="0"/>
    <d v="1899-12-30T00:00:00"/>
    <x v="0"/>
    <s v="Non"/>
    <x v="696"/>
  </r>
  <r>
    <x v="494"/>
    <x v="18"/>
    <s v="CLI00018"/>
    <x v="5"/>
    <s v="PEST"/>
    <s v="12/04/19 07.18.52.0000"/>
    <s v="19/04/19 12.00.00.0000"/>
    <d v="2019-04-12T07:18:52"/>
    <d v="2019-04-19T12:00:00"/>
    <x v="2"/>
    <x v="1"/>
    <s v="Coopérative agricole"/>
    <x v="2"/>
    <x v="1"/>
    <d v="1900-01-01T17:46:12"/>
    <x v="3"/>
    <s v="Non"/>
    <x v="697"/>
  </r>
  <r>
    <x v="495"/>
    <x v="18"/>
    <s v="CLI00018"/>
    <x v="5"/>
    <s v="NTR"/>
    <s v="12/04/19 07.21.00.0000"/>
    <s v="17/04/19 12.00.00.0000"/>
    <d v="2019-04-12T07:21:00"/>
    <d v="2019-04-17T12:00:00"/>
    <x v="3"/>
    <x v="0"/>
    <s v="Coopérative agricole"/>
    <x v="2"/>
    <x v="1"/>
    <d v="1899-12-30T17:46:12"/>
    <x v="1"/>
    <s v="Non"/>
    <x v="698"/>
  </r>
  <r>
    <x v="496"/>
    <x v="3"/>
    <s v="CLI00021"/>
    <x v="0"/>
    <s v="NTR"/>
    <s v="12/04/19 07.23.09.0000"/>
    <s v="17/04/19 12.00.00.0000"/>
    <d v="2019-04-12T07:23:09"/>
    <d v="2019-04-17T12:00:00"/>
    <x v="3"/>
    <x v="0"/>
    <s v="Grande surface"/>
    <x v="0"/>
    <x v="1"/>
    <d v="1899-12-30T17:46:12"/>
    <x v="1"/>
    <s v="Non"/>
    <x v="699"/>
  </r>
  <r>
    <x v="497"/>
    <x v="18"/>
    <s v="CLI00018"/>
    <x v="5"/>
    <s v="NTR"/>
    <s v="12/04/19 07.26.01.0000"/>
    <s v="17/04/19 12.00.00.0000"/>
    <d v="2019-04-12T07:26:01"/>
    <d v="2019-04-17T12:00:00"/>
    <x v="3"/>
    <x v="0"/>
    <s v="Coopérative agricole"/>
    <x v="2"/>
    <x v="1"/>
    <d v="1899-12-30T17:46:12"/>
    <x v="1"/>
    <s v="Non"/>
    <x v="700"/>
  </r>
  <r>
    <x v="498"/>
    <x v="18"/>
    <s v="CLI00049"/>
    <x v="7"/>
    <s v="OGM"/>
    <s v="12/04/19 07.26.41.0000"/>
    <s v="23/04/19 12.00.00.0000"/>
    <d v="2019-04-12T07:26:41"/>
    <d v="2019-04-23T12:00:00"/>
    <x v="0"/>
    <x v="0"/>
    <s v="Entreprises agro-alimentaires"/>
    <x v="4"/>
    <x v="1"/>
    <d v="1900-01-05T17:46:12"/>
    <x v="3"/>
    <s v="Non"/>
    <x v="701"/>
  </r>
  <r>
    <x v="499"/>
    <x v="12"/>
    <s v="CLI00021"/>
    <x v="0"/>
    <s v="PEST"/>
    <s v="12/04/19 07.30.35.0000"/>
    <s v="19/04/19 12.00.00.0000"/>
    <d v="2019-04-12T07:30:35"/>
    <d v="2019-04-19T12:00:00"/>
    <x v="2"/>
    <x v="1"/>
    <s v="Grande surface"/>
    <x v="0"/>
    <x v="1"/>
    <d v="1900-01-01T17:46:12"/>
    <x v="3"/>
    <s v="Non"/>
    <x v="702"/>
  </r>
  <r>
    <x v="500"/>
    <x v="3"/>
    <s v="CLI00010"/>
    <x v="2"/>
    <s v="OGM"/>
    <s v="12/04/19 07.30.37.0000"/>
    <s v="23/04/19 12.00.00.0000"/>
    <d v="2019-04-12T07:30:37"/>
    <d v="2019-04-23T12:00:00"/>
    <x v="0"/>
    <x v="0"/>
    <s v="Centrale d'achats"/>
    <x v="1"/>
    <x v="1"/>
    <d v="1900-01-05T17:46:12"/>
    <x v="3"/>
    <s v="Non"/>
    <x v="703"/>
  </r>
  <r>
    <x v="501"/>
    <x v="16"/>
    <s v="CLI00021"/>
    <x v="0"/>
    <s v="OGM"/>
    <s v="12/04/19 07.31.08.0000"/>
    <s v="23/04/19 12.00.00.0000"/>
    <d v="2019-04-12T07:31:08"/>
    <d v="2019-04-23T12:00:00"/>
    <x v="0"/>
    <x v="0"/>
    <s v="Grande surface"/>
    <x v="0"/>
    <x v="1"/>
    <d v="1900-01-05T17:46:12"/>
    <x v="3"/>
    <s v="Non"/>
    <x v="704"/>
  </r>
  <r>
    <x v="502"/>
    <x v="3"/>
    <s v="CLI00049"/>
    <x v="7"/>
    <s v="PEST"/>
    <s v="12/04/19 07.31.12.0000"/>
    <s v="19/04/19 12.00.00.0000"/>
    <d v="2019-04-12T07:31:12"/>
    <d v="2019-04-19T12:00:00"/>
    <x v="2"/>
    <x v="1"/>
    <s v="Entreprises agro-alimentaires"/>
    <x v="4"/>
    <x v="1"/>
    <d v="1900-01-01T17:46:12"/>
    <x v="3"/>
    <s v="Non"/>
    <x v="705"/>
  </r>
  <r>
    <x v="363"/>
    <x v="3"/>
    <s v="CLI00021"/>
    <x v="0"/>
    <s v="OGM"/>
    <s v="12/04/19 07.31.56.0000"/>
    <s v="23/04/19 12.00.00.0000"/>
    <d v="2019-04-12T07:31:56"/>
    <d v="2019-04-23T12:00:00"/>
    <x v="0"/>
    <x v="0"/>
    <s v="Grande surface"/>
    <x v="0"/>
    <x v="1"/>
    <d v="1900-01-05T17:46:12"/>
    <x v="3"/>
    <s v="Non"/>
    <x v="706"/>
  </r>
  <r>
    <x v="503"/>
    <x v="3"/>
    <s v="CLI00043"/>
    <x v="1"/>
    <s v="OGM"/>
    <s v="12/04/19 07.32.19.0000"/>
    <s v="23/04/19 12.00.00.0000"/>
    <d v="2019-04-12T07:32:19"/>
    <d v="2019-04-23T12:00:00"/>
    <x v="0"/>
    <x v="0"/>
    <s v="Grande surface"/>
    <x v="0"/>
    <x v="1"/>
    <d v="1900-01-05T17:46:12"/>
    <x v="3"/>
    <s v="Non"/>
    <x v="707"/>
  </r>
  <r>
    <x v="504"/>
    <x v="7"/>
    <s v="CLI00021"/>
    <x v="0"/>
    <s v="OGM"/>
    <s v="12/04/19 07.34.21.0000"/>
    <s v="23/04/19 12.00.00.0000"/>
    <d v="2019-04-12T07:34:21"/>
    <d v="2019-04-23T12:00:00"/>
    <x v="0"/>
    <x v="0"/>
    <s v="Grande surface"/>
    <x v="0"/>
    <x v="1"/>
    <d v="1900-01-05T17:46:12"/>
    <x v="3"/>
    <s v="Non"/>
    <x v="708"/>
  </r>
  <r>
    <x v="505"/>
    <x v="4"/>
    <s v="CLI00079"/>
    <x v="3"/>
    <s v="MTX"/>
    <s v="12/04/19 07.36.25.0000"/>
    <s v="15/04/19 12.00.00.0000"/>
    <d v="2019-04-12T07:36:25"/>
    <d v="2019-04-15T12:00:00"/>
    <x v="5"/>
    <x v="2"/>
    <s v="Coopérative agricole"/>
    <x v="2"/>
    <x v="0"/>
    <d v="1899-12-30T00:00:00"/>
    <x v="0"/>
    <s v="Non"/>
    <x v="709"/>
  </r>
  <r>
    <x v="506"/>
    <x v="4"/>
    <s v="CLI00010"/>
    <x v="2"/>
    <s v="PLLT"/>
    <s v="12/04/19 07.43.58.0000"/>
    <s v="19/04/19 12.00.00.0000"/>
    <d v="2019-04-12T07:43:58"/>
    <d v="2019-04-19T12:00:00"/>
    <x v="1"/>
    <x v="1"/>
    <s v="Centrale d'achats"/>
    <x v="1"/>
    <x v="1"/>
    <d v="1900-01-01T17:46:12"/>
    <x v="3"/>
    <s v="Non"/>
    <x v="710"/>
  </r>
  <r>
    <x v="207"/>
    <x v="12"/>
    <s v="CLI00021"/>
    <x v="0"/>
    <s v="PLLT"/>
    <s v="12/04/19 07.48.17.0000"/>
    <s v="19/04/19 12.00.00.0000"/>
    <d v="2019-04-12T07:48:17"/>
    <d v="2019-04-19T12:00:00"/>
    <x v="1"/>
    <x v="1"/>
    <s v="Grande surface"/>
    <x v="0"/>
    <x v="1"/>
    <d v="1900-01-01T17:46:12"/>
    <x v="3"/>
    <s v="Non"/>
    <x v="711"/>
  </r>
  <r>
    <x v="507"/>
    <x v="9"/>
    <s v="CLI00021"/>
    <x v="0"/>
    <s v="PEST"/>
    <s v="12/04/19 07.48.32.0000"/>
    <s v="19/04/19 12.00.00.0000"/>
    <d v="2019-04-12T07:48:32"/>
    <d v="2019-04-19T12:00:00"/>
    <x v="2"/>
    <x v="1"/>
    <s v="Grande surface"/>
    <x v="0"/>
    <x v="1"/>
    <d v="1900-01-01T17:46:12"/>
    <x v="3"/>
    <s v="Non"/>
    <x v="712"/>
  </r>
  <r>
    <x v="68"/>
    <x v="3"/>
    <s v="CLI00043"/>
    <x v="1"/>
    <s v="PLLT"/>
    <s v="12/04/19 07.49.47.0000"/>
    <s v="19/04/19 12.00.00.0000"/>
    <d v="2019-04-12T07:49:47"/>
    <d v="2019-04-19T12:00:00"/>
    <x v="1"/>
    <x v="1"/>
    <s v="Grande surface"/>
    <x v="0"/>
    <x v="1"/>
    <d v="1900-01-01T17:46:12"/>
    <x v="3"/>
    <s v="Non"/>
    <x v="713"/>
  </r>
  <r>
    <x v="508"/>
    <x v="3"/>
    <s v="CLI00079"/>
    <x v="3"/>
    <s v="NTR"/>
    <s v="12/04/19 07.50.38.0000"/>
    <s v="17/04/19 12.00.00.0000"/>
    <d v="2019-04-12T07:50:38"/>
    <d v="2019-04-17T12:00:00"/>
    <x v="3"/>
    <x v="0"/>
    <s v="Coopérative agricole"/>
    <x v="2"/>
    <x v="1"/>
    <d v="1899-12-30T17:46:12"/>
    <x v="1"/>
    <s v="Non"/>
    <x v="714"/>
  </r>
  <r>
    <x v="303"/>
    <x v="18"/>
    <s v="CLI00034"/>
    <x v="13"/>
    <s v="PLLT"/>
    <s v="12/04/19 07.51.22.0000"/>
    <s v="19/04/19 12.00.00.0000"/>
    <d v="2019-04-12T07:51:22"/>
    <d v="2019-04-19T12:00:00"/>
    <x v="1"/>
    <x v="1"/>
    <s v="Entreprises agro-alimentaires"/>
    <x v="4"/>
    <x v="1"/>
    <d v="1900-01-01T17:46:12"/>
    <x v="3"/>
    <s v="Non"/>
    <x v="715"/>
  </r>
  <r>
    <x v="509"/>
    <x v="10"/>
    <s v="CLI00034"/>
    <x v="13"/>
    <s v="PLLT"/>
    <s v="12/04/19 07.51.25.0000"/>
    <s v="19/04/19 12.00.00.0000"/>
    <d v="2019-04-12T07:51:25"/>
    <d v="2019-04-19T12:00:00"/>
    <x v="1"/>
    <x v="1"/>
    <s v="Entreprises agro-alimentaires"/>
    <x v="4"/>
    <x v="1"/>
    <d v="1900-01-01T17:46:12"/>
    <x v="3"/>
    <s v="Non"/>
    <x v="716"/>
  </r>
  <r>
    <x v="510"/>
    <x v="6"/>
    <s v="CLI00043"/>
    <x v="1"/>
    <s v="PEST"/>
    <s v="12/04/19 07.52.01.0000"/>
    <s v="19/04/19 12.00.00.0000"/>
    <d v="2019-04-12T07:52:01"/>
    <d v="2019-04-19T12:00:00"/>
    <x v="2"/>
    <x v="1"/>
    <s v="Grande surface"/>
    <x v="0"/>
    <x v="1"/>
    <d v="1900-01-01T17:46:12"/>
    <x v="3"/>
    <s v="Non"/>
    <x v="717"/>
  </r>
  <r>
    <x v="488"/>
    <x v="18"/>
    <s v="CLI00005"/>
    <x v="15"/>
    <s v="PLLT"/>
    <s v="12/04/19 07.52.04.0000"/>
    <s v="19/04/19 12.00.00.0000"/>
    <d v="2019-04-12T07:52:04"/>
    <d v="2019-04-19T12:00:00"/>
    <x v="1"/>
    <x v="1"/>
    <s v="Entreprises agro-alimentaires"/>
    <x v="5"/>
    <x v="1"/>
    <d v="1900-01-01T17:46:12"/>
    <x v="3"/>
    <s v="Non"/>
    <x v="718"/>
  </r>
  <r>
    <x v="62"/>
    <x v="6"/>
    <s v="CLI00021"/>
    <x v="0"/>
    <s v="PLLT"/>
    <s v="12/04/19 07.52.08.0000"/>
    <s v="19/04/19 12.00.00.0000"/>
    <d v="2019-04-12T07:52:08"/>
    <d v="2019-04-19T12:00:00"/>
    <x v="1"/>
    <x v="1"/>
    <s v="Grande surface"/>
    <x v="0"/>
    <x v="1"/>
    <d v="1900-01-01T17:46:12"/>
    <x v="3"/>
    <s v="Non"/>
    <x v="719"/>
  </r>
  <r>
    <x v="511"/>
    <x v="12"/>
    <s v="CLI00021"/>
    <x v="0"/>
    <s v="NTR"/>
    <s v="12/04/19 07.54.48.0000"/>
    <s v="17/04/19 12.00.00.0000"/>
    <d v="2019-04-12T07:54:48"/>
    <d v="2019-04-17T12:00:00"/>
    <x v="3"/>
    <x v="0"/>
    <s v="Grande surface"/>
    <x v="0"/>
    <x v="1"/>
    <d v="1899-12-30T17:46:12"/>
    <x v="1"/>
    <s v="Non"/>
    <x v="720"/>
  </r>
  <r>
    <x v="222"/>
    <x v="16"/>
    <s v="CLI00021"/>
    <x v="0"/>
    <s v="MTG"/>
    <s v="12/04/19 07.56.05.0000"/>
    <s v="18/04/19 12.00.00.0000"/>
    <d v="2019-04-12T07:56:05"/>
    <d v="2019-04-18T12:00:00"/>
    <x v="4"/>
    <x v="0"/>
    <s v="Grande surface"/>
    <x v="0"/>
    <x v="1"/>
    <d v="1899-12-31T17:46:12"/>
    <x v="2"/>
    <s v="Non"/>
    <x v="721"/>
  </r>
  <r>
    <x v="364"/>
    <x v="3"/>
    <s v="CLI00079"/>
    <x v="3"/>
    <s v="PLLT"/>
    <s v="12/04/19 07.56.59.0000"/>
    <s v="19/04/19 12.00.00.0000"/>
    <d v="2019-04-12T07:56:59"/>
    <d v="2019-04-19T12:00:00"/>
    <x v="1"/>
    <x v="1"/>
    <s v="Coopérative agricole"/>
    <x v="2"/>
    <x v="1"/>
    <d v="1900-01-01T17:46:12"/>
    <x v="3"/>
    <s v="Non"/>
    <x v="722"/>
  </r>
  <r>
    <x v="512"/>
    <x v="3"/>
    <s v="CLI00021"/>
    <x v="0"/>
    <s v="PEST"/>
    <s v="12/04/19 08.01.06.0000"/>
    <s v="19/04/19 12.00.00.0000"/>
    <d v="2019-04-12T08:01:06"/>
    <d v="2019-04-19T12:00:00"/>
    <x v="2"/>
    <x v="1"/>
    <s v="Grande surface"/>
    <x v="0"/>
    <x v="1"/>
    <d v="1900-01-01T17:46:12"/>
    <x v="3"/>
    <s v="Non"/>
    <x v="723"/>
  </r>
  <r>
    <x v="120"/>
    <x v="6"/>
    <s v="CLI00083"/>
    <x v="11"/>
    <s v="PEST"/>
    <s v="12/04/19 08.02.02.0000"/>
    <s v="19/04/19 12.00.00.0000"/>
    <d v="2019-04-12T08:02:02"/>
    <d v="2019-04-19T12:00:00"/>
    <x v="2"/>
    <x v="1"/>
    <s v="Coopérative agricole"/>
    <x v="2"/>
    <x v="1"/>
    <d v="1900-01-01T17:46:12"/>
    <x v="3"/>
    <s v="Non"/>
    <x v="724"/>
  </r>
  <r>
    <x v="513"/>
    <x v="3"/>
    <s v="CLI00079"/>
    <x v="3"/>
    <s v="PEST"/>
    <s v="12/04/19 08.03.18.0000"/>
    <s v="19/04/19 12.00.00.0000"/>
    <d v="2019-04-12T08:03:18"/>
    <d v="2019-04-19T12:00:00"/>
    <x v="2"/>
    <x v="1"/>
    <s v="Coopérative agricole"/>
    <x v="2"/>
    <x v="1"/>
    <d v="1900-01-01T17:46:12"/>
    <x v="3"/>
    <s v="Non"/>
    <x v="725"/>
  </r>
  <r>
    <x v="514"/>
    <x v="3"/>
    <s v="CLI00020"/>
    <x v="6"/>
    <s v="NTR"/>
    <s v="12/04/19 08.04.30.0000"/>
    <s v="17/04/19 12.00.00.0000"/>
    <d v="2019-04-12T08:04:30"/>
    <d v="2019-04-17T12:00:00"/>
    <x v="3"/>
    <x v="0"/>
    <s v="Coopérative agricole"/>
    <x v="2"/>
    <x v="1"/>
    <d v="1899-12-30T17:46:12"/>
    <x v="1"/>
    <s v="Non"/>
    <x v="726"/>
  </r>
  <r>
    <x v="515"/>
    <x v="12"/>
    <s v="CLI00021"/>
    <x v="0"/>
    <s v="NTR"/>
    <s v="12/04/19 08.05.47.0000"/>
    <s v="17/04/19 12.00.00.0000"/>
    <d v="2019-04-12T08:05:47"/>
    <d v="2019-04-17T12:00:00"/>
    <x v="3"/>
    <x v="0"/>
    <s v="Grande surface"/>
    <x v="0"/>
    <x v="1"/>
    <d v="1899-12-30T17:46:12"/>
    <x v="1"/>
    <s v="Non"/>
    <x v="727"/>
  </r>
  <r>
    <x v="299"/>
    <x v="18"/>
    <s v="CLI00049"/>
    <x v="7"/>
    <s v="PEST"/>
    <s v="12/04/19 08.06.32.0000"/>
    <s v="19/04/19 12.00.00.0000"/>
    <d v="2019-04-12T08:06:32"/>
    <d v="2019-04-19T12:00:00"/>
    <x v="2"/>
    <x v="1"/>
    <s v="Entreprises agro-alimentaires"/>
    <x v="4"/>
    <x v="1"/>
    <d v="1900-01-01T17:46:12"/>
    <x v="3"/>
    <s v="Non"/>
    <x v="728"/>
  </r>
  <r>
    <x v="285"/>
    <x v="8"/>
    <s v="CLI00079"/>
    <x v="3"/>
    <s v="PEST"/>
    <s v="12/04/19 08.06.39.0000"/>
    <s v="19/04/19 12.00.00.0000"/>
    <d v="2019-04-12T08:06:39"/>
    <d v="2019-04-19T12:00:00"/>
    <x v="2"/>
    <x v="1"/>
    <s v="Coopérative agricole"/>
    <x v="2"/>
    <x v="1"/>
    <d v="1900-01-01T17:46:12"/>
    <x v="3"/>
    <s v="Non"/>
    <x v="729"/>
  </r>
  <r>
    <x v="516"/>
    <x v="6"/>
    <s v="CLI00049"/>
    <x v="7"/>
    <s v="PEST"/>
    <s v="12/04/19 08.06.41.0000"/>
    <s v="19/04/19 12.00.00.0000"/>
    <d v="2019-04-12T08:06:41"/>
    <d v="2019-04-19T12:00:00"/>
    <x v="2"/>
    <x v="1"/>
    <s v="Entreprises agro-alimentaires"/>
    <x v="4"/>
    <x v="1"/>
    <d v="1900-01-01T17:46:12"/>
    <x v="3"/>
    <s v="Non"/>
    <x v="730"/>
  </r>
  <r>
    <x v="517"/>
    <x v="10"/>
    <s v="CLI00018"/>
    <x v="5"/>
    <s v="NTR"/>
    <s v="12/04/19 08.06.43.0000"/>
    <s v="17/04/19 12.00.00.0000"/>
    <d v="2019-04-12T08:06:43"/>
    <d v="2019-04-17T12:00:00"/>
    <x v="3"/>
    <x v="0"/>
    <s v="Coopérative agricole"/>
    <x v="2"/>
    <x v="1"/>
    <d v="1899-12-30T17:46:12"/>
    <x v="1"/>
    <s v="Non"/>
    <x v="731"/>
  </r>
  <r>
    <x v="518"/>
    <x v="8"/>
    <s v="CLI00021"/>
    <x v="0"/>
    <s v="PEST"/>
    <s v="12/04/19 08.06.49.0000"/>
    <s v="19/04/19 12.00.00.0000"/>
    <d v="2019-04-12T08:06:49"/>
    <d v="2019-04-19T12:00:00"/>
    <x v="2"/>
    <x v="1"/>
    <s v="Grande surface"/>
    <x v="0"/>
    <x v="1"/>
    <d v="1900-01-01T17:46:12"/>
    <x v="3"/>
    <s v="Non"/>
    <x v="732"/>
  </r>
  <r>
    <x v="268"/>
    <x v="3"/>
    <s v="CLI00049"/>
    <x v="7"/>
    <s v="NTR"/>
    <s v="12/04/19 08.07.15.0000"/>
    <s v="17/04/19 12.00.00.0000"/>
    <d v="2019-04-12T08:07:15"/>
    <d v="2019-04-17T12:00:00"/>
    <x v="3"/>
    <x v="0"/>
    <s v="Entreprises agro-alimentaires"/>
    <x v="4"/>
    <x v="1"/>
    <d v="1899-12-30T17:46:12"/>
    <x v="1"/>
    <s v="Non"/>
    <x v="733"/>
  </r>
  <r>
    <x v="278"/>
    <x v="3"/>
    <s v="CLI00020"/>
    <x v="6"/>
    <s v="PEST"/>
    <s v="12/04/19 08.07.16.0000"/>
    <s v="19/04/19 12.00.00.0000"/>
    <d v="2019-04-12T08:07:16"/>
    <d v="2019-04-19T12:00:00"/>
    <x v="2"/>
    <x v="1"/>
    <s v="Coopérative agricole"/>
    <x v="2"/>
    <x v="1"/>
    <d v="1900-01-01T17:46:12"/>
    <x v="3"/>
    <s v="Non"/>
    <x v="734"/>
  </r>
  <r>
    <x v="519"/>
    <x v="3"/>
    <s v="CLI00020"/>
    <x v="6"/>
    <s v="NTR"/>
    <s v="12/04/19 08.07.43.0000"/>
    <s v="17/04/19 12.00.00.0000"/>
    <d v="2019-04-12T08:07:43"/>
    <d v="2019-04-17T12:00:00"/>
    <x v="3"/>
    <x v="0"/>
    <s v="Coopérative agricole"/>
    <x v="2"/>
    <x v="1"/>
    <d v="1899-12-30T17:46:12"/>
    <x v="1"/>
    <s v="Non"/>
    <x v="735"/>
  </r>
  <r>
    <x v="520"/>
    <x v="11"/>
    <s v="CLI00049"/>
    <x v="7"/>
    <s v="PEST"/>
    <s v="12/04/19 08.07.43.0000"/>
    <s v="19/04/19 12.00.00.0000"/>
    <d v="2019-04-12T08:07:43"/>
    <d v="2019-04-19T12:00:00"/>
    <x v="2"/>
    <x v="1"/>
    <s v="Entreprises agro-alimentaires"/>
    <x v="4"/>
    <x v="1"/>
    <d v="1900-01-01T17:46:12"/>
    <x v="3"/>
    <s v="Non"/>
    <x v="736"/>
  </r>
  <r>
    <x v="500"/>
    <x v="6"/>
    <s v="CLI00010"/>
    <x v="2"/>
    <s v="PEST"/>
    <s v="12/04/19 08.07.47.0000"/>
    <s v="19/04/19 12.00.00.0000"/>
    <d v="2019-04-12T08:07:47"/>
    <d v="2019-04-19T12:00:00"/>
    <x v="2"/>
    <x v="1"/>
    <s v="Centrale d'achats"/>
    <x v="1"/>
    <x v="1"/>
    <d v="1900-01-01T17:46:12"/>
    <x v="3"/>
    <s v="Non"/>
    <x v="737"/>
  </r>
  <r>
    <x v="441"/>
    <x v="3"/>
    <s v="CLI00021"/>
    <x v="0"/>
    <s v="PEST"/>
    <s v="12/04/19 08.07.47.0000"/>
    <s v="19/04/19 12.00.00.0000"/>
    <d v="2019-04-12T08:07:47"/>
    <d v="2019-04-19T12:00:00"/>
    <x v="2"/>
    <x v="1"/>
    <s v="Grande surface"/>
    <x v="0"/>
    <x v="1"/>
    <d v="1900-01-01T17:46:12"/>
    <x v="3"/>
    <s v="Non"/>
    <x v="738"/>
  </r>
  <r>
    <x v="10"/>
    <x v="3"/>
    <s v="CLI00043"/>
    <x v="1"/>
    <s v="NTR"/>
    <s v="12/04/19 08.07.49.0000"/>
    <s v="17/04/19 12.00.00.0000"/>
    <d v="2019-04-12T08:07:49"/>
    <d v="2019-04-17T12:00:00"/>
    <x v="3"/>
    <x v="0"/>
    <s v="Grande surface"/>
    <x v="0"/>
    <x v="1"/>
    <d v="1899-12-30T17:46:12"/>
    <x v="1"/>
    <s v="Non"/>
    <x v="739"/>
  </r>
  <r>
    <x v="102"/>
    <x v="3"/>
    <s v="CLI00079"/>
    <x v="3"/>
    <s v="NTR"/>
    <s v="12/04/19 08.07.55.0000"/>
    <s v="17/04/19 12.00.00.0000"/>
    <d v="2019-04-12T08:07:55"/>
    <d v="2019-04-17T12:00:00"/>
    <x v="3"/>
    <x v="0"/>
    <s v="Coopérative agricole"/>
    <x v="2"/>
    <x v="1"/>
    <d v="1899-12-30T17:46:12"/>
    <x v="1"/>
    <s v="Non"/>
    <x v="740"/>
  </r>
  <r>
    <x v="30"/>
    <x v="6"/>
    <s v="CLI00021"/>
    <x v="0"/>
    <s v="PEST"/>
    <s v="12/04/19 08.08.17.0000"/>
    <s v="19/04/19 12.00.00.0000"/>
    <d v="2019-04-12T08:08:17"/>
    <d v="2019-04-19T12:00:00"/>
    <x v="2"/>
    <x v="1"/>
    <s v="Grande surface"/>
    <x v="0"/>
    <x v="1"/>
    <d v="1900-01-01T17:46:12"/>
    <x v="3"/>
    <s v="Non"/>
    <x v="741"/>
  </r>
  <r>
    <x v="320"/>
    <x v="3"/>
    <s v="CLI00010"/>
    <x v="2"/>
    <s v="NTR"/>
    <s v="12/04/19 08.08.22.0000"/>
    <s v="17/04/19 12.00.00.0000"/>
    <d v="2019-04-12T08:08:22"/>
    <d v="2019-04-17T12:00:00"/>
    <x v="3"/>
    <x v="0"/>
    <s v="Centrale d'achats"/>
    <x v="1"/>
    <x v="1"/>
    <d v="1899-12-30T17:46:12"/>
    <x v="1"/>
    <s v="Non"/>
    <x v="742"/>
  </r>
  <r>
    <x v="521"/>
    <x v="12"/>
    <s v="CLI00021"/>
    <x v="0"/>
    <s v="NTR"/>
    <s v="12/04/19 08.09.44.0000"/>
    <s v="17/04/19 12.00.00.0000"/>
    <d v="2019-04-12T08:09:44"/>
    <d v="2019-04-17T12:00:00"/>
    <x v="3"/>
    <x v="0"/>
    <s v="Grande surface"/>
    <x v="0"/>
    <x v="1"/>
    <d v="1899-12-30T17:46:12"/>
    <x v="1"/>
    <s v="Non"/>
    <x v="743"/>
  </r>
  <r>
    <x v="448"/>
    <x v="3"/>
    <s v="CLI00010"/>
    <x v="2"/>
    <s v="NTR"/>
    <s v="12/04/19 08.09.54.0000"/>
    <s v="17/04/19 12.00.00.0000"/>
    <d v="2019-04-12T08:09:54"/>
    <d v="2019-04-17T12:00:00"/>
    <x v="3"/>
    <x v="0"/>
    <s v="Centrale d'achats"/>
    <x v="1"/>
    <x v="1"/>
    <d v="1899-12-30T17:46:12"/>
    <x v="1"/>
    <s v="Non"/>
    <x v="744"/>
  </r>
  <r>
    <x v="522"/>
    <x v="10"/>
    <s v="CLI00049"/>
    <x v="7"/>
    <s v="PEST"/>
    <s v="12/04/19 08.09.59.0000"/>
    <s v="19/04/19 12.00.00.0000"/>
    <d v="2019-04-12T08:09:59"/>
    <d v="2019-04-19T12:00:00"/>
    <x v="2"/>
    <x v="1"/>
    <s v="Entreprises agro-alimentaires"/>
    <x v="4"/>
    <x v="1"/>
    <d v="1900-01-01T17:46:12"/>
    <x v="3"/>
    <s v="Non"/>
    <x v="745"/>
  </r>
  <r>
    <x v="523"/>
    <x v="3"/>
    <s v="CLI00049"/>
    <x v="7"/>
    <s v="NTR"/>
    <s v="12/04/19 08.10.29.0000"/>
    <s v="17/04/19 12.00.00.0000"/>
    <d v="2019-04-12T08:10:29"/>
    <d v="2019-04-17T12:00:00"/>
    <x v="3"/>
    <x v="0"/>
    <s v="Entreprises agro-alimentaires"/>
    <x v="4"/>
    <x v="1"/>
    <d v="1899-12-30T17:46:12"/>
    <x v="1"/>
    <s v="Non"/>
    <x v="746"/>
  </r>
  <r>
    <x v="524"/>
    <x v="18"/>
    <s v="CLI00040"/>
    <x v="9"/>
    <s v="NTR"/>
    <s v="12/04/19 08.10.35.0000"/>
    <s v="17/04/19 12.00.00.0000"/>
    <d v="2019-04-12T08:10:35"/>
    <d v="2019-04-17T12:00:00"/>
    <x v="3"/>
    <x v="0"/>
    <s v="Entreprises agro-alimentaires"/>
    <x v="5"/>
    <x v="1"/>
    <d v="1899-12-30T17:46:12"/>
    <x v="1"/>
    <s v="Non"/>
    <x v="747"/>
  </r>
  <r>
    <x v="525"/>
    <x v="8"/>
    <s v="CLI00079"/>
    <x v="3"/>
    <s v="NTR"/>
    <s v="12/04/19 08.12.05.0000"/>
    <s v="17/04/19 12.00.00.0000"/>
    <d v="2019-04-12T08:12:05"/>
    <d v="2019-04-17T12:00:00"/>
    <x v="3"/>
    <x v="0"/>
    <s v="Coopérative agricole"/>
    <x v="2"/>
    <x v="1"/>
    <d v="1899-12-30T17:46:12"/>
    <x v="1"/>
    <s v="Non"/>
    <x v="748"/>
  </r>
  <r>
    <x v="69"/>
    <x v="6"/>
    <s v="CLI00010"/>
    <x v="2"/>
    <s v="NTR"/>
    <s v="12/04/19 08.12.26.0000"/>
    <s v="17/04/19 12.00.00.0000"/>
    <d v="2019-04-12T08:12:26"/>
    <d v="2019-04-17T12:00:00"/>
    <x v="3"/>
    <x v="0"/>
    <s v="Centrale d'achats"/>
    <x v="1"/>
    <x v="1"/>
    <d v="1899-12-30T17:46:12"/>
    <x v="1"/>
    <s v="Non"/>
    <x v="749"/>
  </r>
  <r>
    <x v="64"/>
    <x v="7"/>
    <s v="CLI00021"/>
    <x v="0"/>
    <s v="PEST"/>
    <s v="12/04/19 08.13.42.0000"/>
    <s v="19/04/19 12.00.00.0000"/>
    <d v="2019-04-12T08:13:42"/>
    <d v="2019-04-19T12:00:00"/>
    <x v="2"/>
    <x v="1"/>
    <s v="Grande surface"/>
    <x v="0"/>
    <x v="1"/>
    <d v="1900-01-01T17:46:12"/>
    <x v="3"/>
    <s v="Non"/>
    <x v="750"/>
  </r>
  <r>
    <x v="526"/>
    <x v="10"/>
    <s v="CLI00018"/>
    <x v="5"/>
    <s v="PLLT"/>
    <s v="12/04/19 08.14.53.0000"/>
    <s v="19/04/19 12.00.00.0000"/>
    <d v="2019-04-12T08:14:53"/>
    <d v="2019-04-19T12:00:00"/>
    <x v="1"/>
    <x v="1"/>
    <s v="Coopérative agricole"/>
    <x v="2"/>
    <x v="1"/>
    <d v="1900-01-01T17:46:12"/>
    <x v="3"/>
    <s v="Non"/>
    <x v="751"/>
  </r>
  <r>
    <x v="153"/>
    <x v="9"/>
    <s v="CLI00087"/>
    <x v="4"/>
    <s v="PLLT"/>
    <s v="12/04/19 08.15.06.0000"/>
    <s v="19/04/19 12.00.00.0000"/>
    <d v="2019-04-12T08:15:06"/>
    <d v="2019-04-19T12:00:00"/>
    <x v="1"/>
    <x v="1"/>
    <s v="Coopérative agricole"/>
    <x v="3"/>
    <x v="1"/>
    <d v="1900-01-01T17:46:12"/>
    <x v="3"/>
    <s v="Non"/>
    <x v="752"/>
  </r>
  <r>
    <x v="527"/>
    <x v="12"/>
    <s v="CLI00021"/>
    <x v="0"/>
    <s v="NTR"/>
    <s v="12/04/19 08.18.22.0000"/>
    <s v="17/04/19 12.00.00.0000"/>
    <d v="2019-04-12T08:18:22"/>
    <d v="2019-04-17T12:00:00"/>
    <x v="3"/>
    <x v="0"/>
    <s v="Grande surface"/>
    <x v="0"/>
    <x v="1"/>
    <d v="1899-12-30T17:46:12"/>
    <x v="1"/>
    <s v="Non"/>
    <x v="753"/>
  </r>
  <r>
    <x v="528"/>
    <x v="4"/>
    <s v="CLI00020"/>
    <x v="6"/>
    <s v="PLLT"/>
    <s v="12/04/19 08.18.31.0000"/>
    <s v="19/04/19 12.00.00.0000"/>
    <d v="2019-04-12T08:18:31"/>
    <d v="2019-04-19T12:00:00"/>
    <x v="1"/>
    <x v="1"/>
    <s v="Coopérative agricole"/>
    <x v="2"/>
    <x v="1"/>
    <d v="1900-01-01T17:46:12"/>
    <x v="3"/>
    <s v="Non"/>
    <x v="754"/>
  </r>
  <r>
    <x v="363"/>
    <x v="3"/>
    <s v="CLI00021"/>
    <x v="0"/>
    <s v="PLLT"/>
    <s v="12/04/19 08.18.35.0000"/>
    <s v="19/04/19 12.00.00.0000"/>
    <d v="2019-04-12T08:18:35"/>
    <d v="2019-04-19T12:00:00"/>
    <x v="1"/>
    <x v="1"/>
    <s v="Grande surface"/>
    <x v="0"/>
    <x v="1"/>
    <d v="1900-01-01T17:46:12"/>
    <x v="3"/>
    <s v="Non"/>
    <x v="755"/>
  </r>
  <r>
    <x v="529"/>
    <x v="6"/>
    <s v="CLI00010"/>
    <x v="2"/>
    <s v="PLLT"/>
    <s v="12/04/19 08.19.38.0000"/>
    <s v="19/04/19 12.00.00.0000"/>
    <d v="2019-04-12T08:19:38"/>
    <d v="2019-04-19T12:00:00"/>
    <x v="1"/>
    <x v="1"/>
    <s v="Centrale d'achats"/>
    <x v="1"/>
    <x v="1"/>
    <d v="1900-01-01T17:46:12"/>
    <x v="3"/>
    <s v="Non"/>
    <x v="756"/>
  </r>
  <r>
    <x v="530"/>
    <x v="12"/>
    <s v="CLI00021"/>
    <x v="0"/>
    <s v="PEST"/>
    <s v="12/04/19 08.19.40.0000"/>
    <s v="19/04/19 12.00.00.0000"/>
    <d v="2019-04-12T08:19:40"/>
    <d v="2019-04-19T12:00:00"/>
    <x v="2"/>
    <x v="1"/>
    <s v="Grande surface"/>
    <x v="0"/>
    <x v="1"/>
    <d v="1900-01-01T17:46:12"/>
    <x v="3"/>
    <s v="Non"/>
    <x v="757"/>
  </r>
  <r>
    <x v="147"/>
    <x v="3"/>
    <s v="CLI00021"/>
    <x v="0"/>
    <s v="PEST"/>
    <s v="12/04/19 08.19.55.0000"/>
    <s v="19/04/19 12.00.00.0000"/>
    <d v="2019-04-12T08:19:55"/>
    <d v="2019-04-19T12:00:00"/>
    <x v="2"/>
    <x v="1"/>
    <s v="Grande surface"/>
    <x v="0"/>
    <x v="1"/>
    <d v="1900-01-01T17:46:12"/>
    <x v="3"/>
    <s v="Non"/>
    <x v="758"/>
  </r>
  <r>
    <x v="531"/>
    <x v="12"/>
    <s v="CLI00021"/>
    <x v="0"/>
    <s v="PEST"/>
    <s v="12/04/19 08.21.17.0000"/>
    <s v="19/04/19 12.00.00.0000"/>
    <d v="2019-04-12T08:21:17"/>
    <d v="2019-04-19T12:00:00"/>
    <x v="2"/>
    <x v="1"/>
    <s v="Grande surface"/>
    <x v="0"/>
    <x v="1"/>
    <d v="1900-01-01T17:46:12"/>
    <x v="3"/>
    <s v="Non"/>
    <x v="759"/>
  </r>
  <r>
    <x v="532"/>
    <x v="5"/>
    <s v="CLI00040"/>
    <x v="9"/>
    <s v="NTR"/>
    <s v="12/04/19 08.21.26.0000"/>
    <s v="17/04/19 12.00.00.0000"/>
    <d v="2019-04-12T08:21:26"/>
    <d v="2019-04-17T12:00:00"/>
    <x v="3"/>
    <x v="0"/>
    <s v="Entreprises agro-alimentaires"/>
    <x v="5"/>
    <x v="1"/>
    <d v="1899-12-30T17:46:12"/>
    <x v="1"/>
    <s v="Non"/>
    <x v="760"/>
  </r>
  <r>
    <x v="533"/>
    <x v="3"/>
    <s v="CLI00079"/>
    <x v="3"/>
    <s v="PEST"/>
    <s v="12/04/19 08.21.55.0000"/>
    <s v="19/04/19 12.00.00.0000"/>
    <d v="2019-04-12T08:21:55"/>
    <d v="2019-04-19T12:00:00"/>
    <x v="2"/>
    <x v="1"/>
    <s v="Coopérative agricole"/>
    <x v="2"/>
    <x v="1"/>
    <d v="1900-01-01T17:46:12"/>
    <x v="3"/>
    <s v="Non"/>
    <x v="761"/>
  </r>
  <r>
    <x v="529"/>
    <x v="3"/>
    <s v="CLI00010"/>
    <x v="2"/>
    <s v="PEST"/>
    <s v="12/04/19 08.22.33.0000"/>
    <s v="19/04/19 12.00.00.0000"/>
    <d v="2019-04-12T08:22:33"/>
    <d v="2019-04-19T12:00:00"/>
    <x v="2"/>
    <x v="1"/>
    <s v="Centrale d'achats"/>
    <x v="1"/>
    <x v="1"/>
    <d v="1900-01-01T17:46:12"/>
    <x v="3"/>
    <s v="Non"/>
    <x v="762"/>
  </r>
  <r>
    <x v="294"/>
    <x v="0"/>
    <s v="CLI00021"/>
    <x v="0"/>
    <s v="PEST"/>
    <s v="12/04/19 08.22.38.0000"/>
    <s v="19/04/19 12.00.00.0000"/>
    <d v="2019-04-12T08:22:38"/>
    <d v="2019-04-19T12:00:00"/>
    <x v="2"/>
    <x v="1"/>
    <s v="Grande surface"/>
    <x v="0"/>
    <x v="1"/>
    <d v="1900-01-01T17:46:12"/>
    <x v="3"/>
    <s v="Non"/>
    <x v="763"/>
  </r>
  <r>
    <x v="534"/>
    <x v="3"/>
    <s v="CLI00021"/>
    <x v="0"/>
    <s v="PEST"/>
    <s v="12/04/19 08.23.00.0000"/>
    <s v="19/04/19 12.00.00.0000"/>
    <d v="2019-04-12T08:23:00"/>
    <d v="2019-04-19T12:00:00"/>
    <x v="2"/>
    <x v="1"/>
    <s v="Grande surface"/>
    <x v="0"/>
    <x v="1"/>
    <d v="1900-01-01T17:46:12"/>
    <x v="3"/>
    <s v="Non"/>
    <x v="764"/>
  </r>
  <r>
    <x v="93"/>
    <x v="3"/>
    <s v="CLI00021"/>
    <x v="0"/>
    <s v="PEST"/>
    <s v="12/04/19 08.23.20.0000"/>
    <s v="19/04/19 12.00.00.0000"/>
    <d v="2019-04-12T08:23:20"/>
    <d v="2019-04-19T12:00:00"/>
    <x v="2"/>
    <x v="1"/>
    <s v="Grande surface"/>
    <x v="0"/>
    <x v="1"/>
    <d v="1900-01-01T17:46:12"/>
    <x v="3"/>
    <s v="Non"/>
    <x v="765"/>
  </r>
  <r>
    <x v="154"/>
    <x v="18"/>
    <s v="CLI00005"/>
    <x v="15"/>
    <s v="PEST"/>
    <s v="12/04/19 08.23.50.0000"/>
    <s v="19/04/19 12.00.00.0000"/>
    <d v="2019-04-12T08:23:50"/>
    <d v="2019-04-19T12:00:00"/>
    <x v="2"/>
    <x v="1"/>
    <s v="Entreprises agro-alimentaires"/>
    <x v="5"/>
    <x v="1"/>
    <d v="1900-01-01T17:46:12"/>
    <x v="3"/>
    <s v="Non"/>
    <x v="766"/>
  </r>
  <r>
    <x v="535"/>
    <x v="5"/>
    <s v="CLI00091"/>
    <x v="10"/>
    <s v="NTR"/>
    <s v="12/04/19 08.23.58.0000"/>
    <s v="17/04/19 12.00.00.0000"/>
    <d v="2019-04-12T08:23:58"/>
    <d v="2019-04-17T12:00:00"/>
    <x v="3"/>
    <x v="0"/>
    <s v="Entreprises agro-alimentaires"/>
    <x v="5"/>
    <x v="1"/>
    <d v="1899-12-30T17:46:12"/>
    <x v="1"/>
    <s v="Non"/>
    <x v="767"/>
  </r>
  <r>
    <x v="286"/>
    <x v="3"/>
    <s v="CLI00043"/>
    <x v="1"/>
    <s v="PEST"/>
    <s v="12/04/19 08.24.10.0000"/>
    <s v="19/04/19 12.00.00.0000"/>
    <d v="2019-04-12T08:24:10"/>
    <d v="2019-04-19T12:00:00"/>
    <x v="2"/>
    <x v="1"/>
    <s v="Grande surface"/>
    <x v="0"/>
    <x v="1"/>
    <d v="1900-01-01T17:46:12"/>
    <x v="3"/>
    <s v="Non"/>
    <x v="768"/>
  </r>
  <r>
    <x v="536"/>
    <x v="3"/>
    <s v="CLI00021"/>
    <x v="0"/>
    <s v="PEST"/>
    <s v="12/04/19 08.24.14.0000"/>
    <s v="19/04/19 12.00.00.0000"/>
    <d v="2019-04-12T08:24:14"/>
    <d v="2019-04-19T12:00:00"/>
    <x v="2"/>
    <x v="1"/>
    <s v="Grande surface"/>
    <x v="0"/>
    <x v="1"/>
    <d v="1900-01-01T17:46:12"/>
    <x v="3"/>
    <s v="Non"/>
    <x v="769"/>
  </r>
  <r>
    <x v="537"/>
    <x v="8"/>
    <s v="CLI00010"/>
    <x v="2"/>
    <s v="PEST"/>
    <s v="12/04/19 08.24.22.0000"/>
    <s v="19/04/19 12.00.00.0000"/>
    <d v="2019-04-12T08:24:22"/>
    <d v="2019-04-19T12:00:00"/>
    <x v="2"/>
    <x v="1"/>
    <s v="Centrale d'achats"/>
    <x v="1"/>
    <x v="1"/>
    <d v="1900-01-01T17:46:12"/>
    <x v="3"/>
    <s v="Non"/>
    <x v="770"/>
  </r>
  <r>
    <x v="123"/>
    <x v="8"/>
    <s v="CLI00043"/>
    <x v="1"/>
    <s v="NTR"/>
    <s v="12/04/19 08.25.36.0000"/>
    <s v="17/04/19 12.00.00.0000"/>
    <d v="2019-04-12T08:25:36"/>
    <d v="2019-04-17T12:00:00"/>
    <x v="3"/>
    <x v="0"/>
    <s v="Grande surface"/>
    <x v="0"/>
    <x v="1"/>
    <d v="1899-12-30T17:46:12"/>
    <x v="1"/>
    <s v="Non"/>
    <x v="771"/>
  </r>
  <r>
    <x v="538"/>
    <x v="10"/>
    <s v="CLI00009"/>
    <x v="8"/>
    <s v="PEST"/>
    <s v="12/04/19 08.26.07.0000"/>
    <s v="19/04/19 12.00.00.0000"/>
    <d v="2019-04-12T08:26:07"/>
    <d v="2019-04-19T12:00:00"/>
    <x v="2"/>
    <x v="1"/>
    <s v="Entreprises agro-alimentaires"/>
    <x v="4"/>
    <x v="1"/>
    <d v="1900-01-01T17:46:12"/>
    <x v="3"/>
    <s v="Non"/>
    <x v="772"/>
  </r>
  <r>
    <x v="513"/>
    <x v="3"/>
    <s v="CLI00079"/>
    <x v="3"/>
    <s v="PEST"/>
    <s v="12/04/19 08.26.22.0000"/>
    <s v="19/04/19 12.00.00.0000"/>
    <d v="2019-04-12T08:26:22"/>
    <d v="2019-04-19T12:00:00"/>
    <x v="2"/>
    <x v="1"/>
    <s v="Coopérative agricole"/>
    <x v="2"/>
    <x v="1"/>
    <d v="1900-01-01T17:46:12"/>
    <x v="3"/>
    <s v="Non"/>
    <x v="725"/>
  </r>
  <r>
    <x v="539"/>
    <x v="20"/>
    <s v="CLI00007"/>
    <x v="14"/>
    <s v="PEST"/>
    <s v="12/04/19 08.26.28.0000"/>
    <s v="19/04/19 12.00.00.0000"/>
    <d v="2019-04-12T08:26:28"/>
    <d v="2019-04-19T12:00:00"/>
    <x v="2"/>
    <x v="1"/>
    <s v="Coopérative agricole"/>
    <x v="3"/>
    <x v="1"/>
    <d v="1900-01-01T17:46:12"/>
    <x v="3"/>
    <s v="Non"/>
    <x v="773"/>
  </r>
  <r>
    <x v="540"/>
    <x v="6"/>
    <s v="CLI00043"/>
    <x v="1"/>
    <s v="PEST"/>
    <s v="12/04/19 08.27.03.0000"/>
    <s v="19/04/19 12.00.00.0000"/>
    <d v="2019-04-12T08:27:03"/>
    <d v="2019-04-19T12:00:00"/>
    <x v="2"/>
    <x v="1"/>
    <s v="Grande surface"/>
    <x v="0"/>
    <x v="1"/>
    <d v="1900-01-01T17:46:12"/>
    <x v="3"/>
    <s v="Non"/>
    <x v="774"/>
  </r>
  <r>
    <x v="283"/>
    <x v="6"/>
    <s v="CLI00083"/>
    <x v="11"/>
    <s v="PEST"/>
    <s v="12/04/19 08.27.14.0000"/>
    <s v="19/04/19 12.00.00.0000"/>
    <d v="2019-04-12T08:27:14"/>
    <d v="2019-04-19T12:00:00"/>
    <x v="2"/>
    <x v="1"/>
    <s v="Coopérative agricole"/>
    <x v="2"/>
    <x v="1"/>
    <d v="1900-01-01T17:46:12"/>
    <x v="3"/>
    <s v="Non"/>
    <x v="775"/>
  </r>
  <r>
    <x v="541"/>
    <x v="19"/>
    <s v="CLI00007"/>
    <x v="14"/>
    <s v="PEST"/>
    <s v="12/04/19 08.27.15.0000"/>
    <s v="19/04/19 12.00.00.0000"/>
    <d v="2019-04-12T08:27:15"/>
    <d v="2019-04-19T12:00:00"/>
    <x v="2"/>
    <x v="1"/>
    <s v="Coopérative agricole"/>
    <x v="3"/>
    <x v="1"/>
    <d v="1900-01-01T17:46:12"/>
    <x v="3"/>
    <s v="Non"/>
    <x v="776"/>
  </r>
  <r>
    <x v="279"/>
    <x v="7"/>
    <s v="CLI00021"/>
    <x v="0"/>
    <s v="PEST"/>
    <s v="12/04/19 08.27.31.0000"/>
    <s v="19/04/19 12.00.00.0000"/>
    <d v="2019-04-12T08:27:31"/>
    <d v="2019-04-19T12:00:00"/>
    <x v="2"/>
    <x v="1"/>
    <s v="Grande surface"/>
    <x v="0"/>
    <x v="1"/>
    <d v="1900-01-01T17:46:12"/>
    <x v="3"/>
    <s v="Non"/>
    <x v="777"/>
  </r>
  <r>
    <x v="542"/>
    <x v="18"/>
    <s v="CLI00040"/>
    <x v="9"/>
    <s v="PEST"/>
    <s v="12/04/19 08.27.32.0000"/>
    <s v="19/04/19 12.00.00.0000"/>
    <d v="2019-04-12T08:27:32"/>
    <d v="2019-04-19T12:00:00"/>
    <x v="2"/>
    <x v="1"/>
    <s v="Entreprises agro-alimentaires"/>
    <x v="5"/>
    <x v="1"/>
    <d v="1900-01-01T17:46:12"/>
    <x v="3"/>
    <s v="Non"/>
    <x v="778"/>
  </r>
  <r>
    <x v="543"/>
    <x v="3"/>
    <s v="CLI00010"/>
    <x v="2"/>
    <s v="PEST"/>
    <s v="12/04/19 08.27.42.0000"/>
    <s v="19/04/19 12.00.00.0000"/>
    <d v="2019-04-12T08:27:42"/>
    <d v="2019-04-19T12:00:00"/>
    <x v="2"/>
    <x v="1"/>
    <s v="Centrale d'achats"/>
    <x v="1"/>
    <x v="1"/>
    <d v="1900-01-01T17:46:12"/>
    <x v="3"/>
    <s v="Non"/>
    <x v="779"/>
  </r>
  <r>
    <x v="544"/>
    <x v="12"/>
    <s v="CLI00021"/>
    <x v="0"/>
    <s v="PEST"/>
    <s v="12/04/19 08.27.53.0000"/>
    <s v="19/04/19 12.00.00.0000"/>
    <d v="2019-04-12T08:27:53"/>
    <d v="2019-04-19T12:00:00"/>
    <x v="2"/>
    <x v="1"/>
    <s v="Grande surface"/>
    <x v="0"/>
    <x v="1"/>
    <d v="1900-01-01T17:46:12"/>
    <x v="3"/>
    <s v="Non"/>
    <x v="780"/>
  </r>
  <r>
    <x v="545"/>
    <x v="3"/>
    <s v="CLI00079"/>
    <x v="3"/>
    <s v="PEST"/>
    <s v="12/04/19 08.27.59.0000"/>
    <s v="19/04/19 12.00.00.0000"/>
    <d v="2019-04-12T08:27:59"/>
    <d v="2019-04-19T12:00:00"/>
    <x v="2"/>
    <x v="1"/>
    <s v="Coopérative agricole"/>
    <x v="2"/>
    <x v="1"/>
    <d v="1900-01-01T17:46:12"/>
    <x v="3"/>
    <s v="Non"/>
    <x v="781"/>
  </r>
  <r>
    <x v="546"/>
    <x v="18"/>
    <s v="CLI00049"/>
    <x v="7"/>
    <s v="PEST"/>
    <s v="12/04/19 08.28.01.0000"/>
    <s v="19/04/19 12.00.00.0000"/>
    <d v="2019-04-12T08:28:01"/>
    <d v="2019-04-19T12:00:00"/>
    <x v="2"/>
    <x v="1"/>
    <s v="Entreprises agro-alimentaires"/>
    <x v="4"/>
    <x v="1"/>
    <d v="1900-01-01T17:46:12"/>
    <x v="3"/>
    <s v="Non"/>
    <x v="782"/>
  </r>
  <r>
    <x v="547"/>
    <x v="3"/>
    <s v="CLI00020"/>
    <x v="6"/>
    <s v="PEST"/>
    <s v="12/04/19 08.28.21.0000"/>
    <s v="19/04/19 12.00.00.0000"/>
    <d v="2019-04-12T08:28:21"/>
    <d v="2019-04-19T12:00:00"/>
    <x v="2"/>
    <x v="1"/>
    <s v="Coopérative agricole"/>
    <x v="2"/>
    <x v="1"/>
    <d v="1900-01-01T17:46:12"/>
    <x v="3"/>
    <s v="Non"/>
    <x v="783"/>
  </r>
  <r>
    <x v="79"/>
    <x v="6"/>
    <s v="CLI00043"/>
    <x v="1"/>
    <s v="PEST"/>
    <s v="12/04/19 08.28.24.0000"/>
    <s v="19/04/19 12.00.00.0000"/>
    <d v="2019-04-12T08:28:24"/>
    <d v="2019-04-19T12:00:00"/>
    <x v="2"/>
    <x v="1"/>
    <s v="Grande surface"/>
    <x v="0"/>
    <x v="1"/>
    <d v="1900-01-01T17:46:12"/>
    <x v="3"/>
    <s v="Non"/>
    <x v="784"/>
  </r>
  <r>
    <x v="548"/>
    <x v="6"/>
    <s v="CLI00010"/>
    <x v="2"/>
    <s v="PEST"/>
    <s v="12/04/19 08.28.54.0000"/>
    <s v="19/04/19 12.00.00.0000"/>
    <d v="2019-04-12T08:28:54"/>
    <d v="2019-04-19T12:00:00"/>
    <x v="2"/>
    <x v="1"/>
    <s v="Centrale d'achats"/>
    <x v="1"/>
    <x v="1"/>
    <d v="1900-01-01T17:46:12"/>
    <x v="3"/>
    <s v="Non"/>
    <x v="785"/>
  </r>
  <r>
    <x v="549"/>
    <x v="11"/>
    <s v="CLI00018"/>
    <x v="5"/>
    <s v="PEST"/>
    <s v="12/04/19 08.29.06.0000"/>
    <s v="19/04/19 12.00.00.0000"/>
    <d v="2019-04-12T08:29:06"/>
    <d v="2019-04-19T12:00:00"/>
    <x v="2"/>
    <x v="1"/>
    <s v="Coopérative agricole"/>
    <x v="2"/>
    <x v="1"/>
    <d v="1900-01-01T17:46:12"/>
    <x v="3"/>
    <s v="Non"/>
    <x v="786"/>
  </r>
  <r>
    <x v="246"/>
    <x v="3"/>
    <s v="CLI00079"/>
    <x v="3"/>
    <s v="PEST"/>
    <s v="12/04/19 08.29.08.0000"/>
    <s v="19/04/19 12.00.00.0000"/>
    <d v="2019-04-12T08:29:08"/>
    <d v="2019-04-19T12:00:00"/>
    <x v="2"/>
    <x v="1"/>
    <s v="Coopérative agricole"/>
    <x v="2"/>
    <x v="1"/>
    <d v="1900-01-01T17:46:12"/>
    <x v="3"/>
    <s v="Non"/>
    <x v="787"/>
  </r>
  <r>
    <x v="550"/>
    <x v="6"/>
    <s v="CLI00010"/>
    <x v="2"/>
    <s v="NTR"/>
    <s v="12/04/19 08.29.11.0000"/>
    <s v="17/04/19 12.00.00.0000"/>
    <d v="2019-04-12T08:29:11"/>
    <d v="2019-04-17T12:00:00"/>
    <x v="3"/>
    <x v="0"/>
    <s v="Centrale d'achats"/>
    <x v="1"/>
    <x v="1"/>
    <d v="1899-12-30T17:46:12"/>
    <x v="1"/>
    <s v="Non"/>
    <x v="788"/>
  </r>
  <r>
    <x v="65"/>
    <x v="3"/>
    <s v="CLI00079"/>
    <x v="3"/>
    <s v="PEST"/>
    <s v="12/04/19 08.31.39.0000"/>
    <s v="19/04/19 12.00.00.0000"/>
    <d v="2019-04-12T08:31:39"/>
    <d v="2019-04-19T12:00:00"/>
    <x v="2"/>
    <x v="1"/>
    <s v="Coopérative agricole"/>
    <x v="2"/>
    <x v="1"/>
    <d v="1900-01-01T17:46:12"/>
    <x v="3"/>
    <s v="Non"/>
    <x v="789"/>
  </r>
  <r>
    <x v="551"/>
    <x v="18"/>
    <s v="CLI00049"/>
    <x v="7"/>
    <s v="PEST"/>
    <s v="12/04/19 08.31.48.0000"/>
    <s v="19/04/19 12.00.00.0000"/>
    <d v="2019-04-12T08:31:48"/>
    <d v="2019-04-19T12:00:00"/>
    <x v="2"/>
    <x v="1"/>
    <s v="Entreprises agro-alimentaires"/>
    <x v="4"/>
    <x v="1"/>
    <d v="1900-01-01T17:46:12"/>
    <x v="3"/>
    <s v="Non"/>
    <x v="790"/>
  </r>
  <r>
    <x v="552"/>
    <x v="10"/>
    <s v="CLI00049"/>
    <x v="7"/>
    <s v="MTG"/>
    <s v="12/04/19 08.32.22.0000"/>
    <s v="18/04/19 12.00.00.0000"/>
    <d v="2019-04-12T08:32:22"/>
    <d v="2019-04-18T12:00:00"/>
    <x v="4"/>
    <x v="0"/>
    <s v="Entreprises agro-alimentaires"/>
    <x v="4"/>
    <x v="1"/>
    <d v="1899-12-31T17:46:12"/>
    <x v="2"/>
    <s v="Non"/>
    <x v="791"/>
  </r>
  <r>
    <x v="553"/>
    <x v="10"/>
    <s v="CLI00034"/>
    <x v="13"/>
    <s v="MTG"/>
    <s v="12/04/19 08.33.56.0000"/>
    <s v="18/04/19 12.00.00.0000"/>
    <d v="2019-04-12T08:33:56"/>
    <d v="2019-04-18T12:00:00"/>
    <x v="4"/>
    <x v="0"/>
    <s v="Entreprises agro-alimentaires"/>
    <x v="4"/>
    <x v="1"/>
    <d v="1899-12-31T17:46:12"/>
    <x v="2"/>
    <s v="Non"/>
    <x v="792"/>
  </r>
  <r>
    <x v="3"/>
    <x v="6"/>
    <s v="CLI00079"/>
    <x v="3"/>
    <s v="SCR"/>
    <s v="12/04/19 08.37.55.0000"/>
    <s v="16/04/19 12.00.00.0000"/>
    <d v="2019-04-12T08:37:55"/>
    <d v="2019-04-16T12:00:00"/>
    <x v="7"/>
    <x v="0"/>
    <s v="Coopérative agricole"/>
    <x v="2"/>
    <x v="0"/>
    <d v="1899-12-30T00:00:00"/>
    <x v="0"/>
    <s v="Non"/>
    <x v="793"/>
  </r>
  <r>
    <x v="543"/>
    <x v="6"/>
    <s v="CLI00010"/>
    <x v="2"/>
    <s v="SCR"/>
    <s v="12/04/19 08.37.55.0000"/>
    <s v="16/04/19 12.00.00.0000"/>
    <d v="2019-04-12T08:37:55"/>
    <d v="2019-04-16T12:00:00"/>
    <x v="7"/>
    <x v="0"/>
    <s v="Centrale d'achats"/>
    <x v="1"/>
    <x v="0"/>
    <d v="1899-12-30T00:00:00"/>
    <x v="0"/>
    <s v="Non"/>
    <x v="794"/>
  </r>
  <r>
    <x v="159"/>
    <x v="22"/>
    <s v="CLI00007"/>
    <x v="14"/>
    <s v="SCR"/>
    <s v="12/04/19 08.38.17.0000"/>
    <s v="16/04/19 12.00.00.0000"/>
    <d v="2019-04-12T08:38:17"/>
    <d v="2019-04-16T12:00:00"/>
    <x v="7"/>
    <x v="0"/>
    <s v="Coopérative agricole"/>
    <x v="3"/>
    <x v="0"/>
    <d v="1899-12-30T00:00:00"/>
    <x v="0"/>
    <s v="Non"/>
    <x v="795"/>
  </r>
  <r>
    <x v="554"/>
    <x v="6"/>
    <s v="CLI00079"/>
    <x v="3"/>
    <s v="SCR"/>
    <s v="12/04/19 08.38.33.0000"/>
    <s v="16/04/19 12.00.00.0000"/>
    <d v="2019-04-12T08:38:33"/>
    <d v="2019-04-16T12:00:00"/>
    <x v="7"/>
    <x v="0"/>
    <s v="Coopérative agricole"/>
    <x v="2"/>
    <x v="0"/>
    <d v="1899-12-30T00:00:00"/>
    <x v="0"/>
    <s v="Non"/>
    <x v="796"/>
  </r>
  <r>
    <x v="58"/>
    <x v="6"/>
    <s v="CLI00043"/>
    <x v="1"/>
    <s v="SCR"/>
    <s v="12/04/19 08.38.50.0000"/>
    <s v="16/04/19 12.00.00.0000"/>
    <d v="2019-04-12T08:38:50"/>
    <d v="2019-04-16T12:00:00"/>
    <x v="7"/>
    <x v="0"/>
    <s v="Grande surface"/>
    <x v="0"/>
    <x v="0"/>
    <d v="1899-12-30T00:00:00"/>
    <x v="0"/>
    <s v="Non"/>
    <x v="797"/>
  </r>
  <r>
    <x v="555"/>
    <x v="18"/>
    <s v="CLI00049"/>
    <x v="7"/>
    <s v="SCR"/>
    <s v="12/04/19 08.38.50.0000"/>
    <s v="16/04/19 12.00.00.0000"/>
    <d v="2019-04-12T08:38:50"/>
    <d v="2019-04-16T12:00:00"/>
    <x v="7"/>
    <x v="0"/>
    <s v="Entreprises agro-alimentaires"/>
    <x v="4"/>
    <x v="0"/>
    <d v="1899-12-30T00:00:00"/>
    <x v="0"/>
    <s v="Non"/>
    <x v="798"/>
  </r>
  <r>
    <x v="69"/>
    <x v="6"/>
    <s v="CLI00010"/>
    <x v="2"/>
    <s v="MTX"/>
    <s v="12/04/19 08.39.12.0000"/>
    <s v="15/04/19 12.00.00.0000"/>
    <d v="2019-04-12T08:39:12"/>
    <d v="2019-04-15T12:00:00"/>
    <x v="5"/>
    <x v="2"/>
    <s v="Centrale d'achats"/>
    <x v="1"/>
    <x v="0"/>
    <d v="1899-12-30T00:00:00"/>
    <x v="0"/>
    <s v="Non"/>
    <x v="799"/>
  </r>
  <r>
    <x v="466"/>
    <x v="3"/>
    <s v="CLI00010"/>
    <x v="2"/>
    <s v="SCR"/>
    <s v="12/04/19 08.39.31.0000"/>
    <s v="16/04/19 12.00.00.0000"/>
    <d v="2019-04-12T08:39:31"/>
    <d v="2019-04-16T12:00:00"/>
    <x v="7"/>
    <x v="0"/>
    <s v="Centrale d'achats"/>
    <x v="1"/>
    <x v="0"/>
    <d v="1899-12-30T00:00:00"/>
    <x v="0"/>
    <s v="Non"/>
    <x v="800"/>
  </r>
  <r>
    <x v="556"/>
    <x v="3"/>
    <s v="CLI00021"/>
    <x v="0"/>
    <s v="MTG"/>
    <s v="12/04/19 08.41.18.0000"/>
    <s v="18/04/19 12.00.00.0000"/>
    <d v="2019-04-12T08:41:18"/>
    <d v="2019-04-18T12:00:00"/>
    <x v="4"/>
    <x v="0"/>
    <s v="Grande surface"/>
    <x v="0"/>
    <x v="1"/>
    <d v="1899-12-31T17:46:12"/>
    <x v="2"/>
    <s v="Non"/>
    <x v="801"/>
  </r>
  <r>
    <x v="242"/>
    <x v="6"/>
    <s v="CLI00083"/>
    <x v="11"/>
    <s v="SCR"/>
    <s v="12/04/19 08.41.26.0000"/>
    <s v="16/04/19 12.00.00.0000"/>
    <d v="2019-04-12T08:41:26"/>
    <d v="2019-04-16T12:00:00"/>
    <x v="7"/>
    <x v="0"/>
    <s v="Coopérative agricole"/>
    <x v="2"/>
    <x v="0"/>
    <d v="1899-12-30T00:00:00"/>
    <x v="0"/>
    <s v="Non"/>
    <x v="802"/>
  </r>
  <r>
    <x v="67"/>
    <x v="12"/>
    <s v="CLI00021"/>
    <x v="0"/>
    <s v="SCR"/>
    <s v="12/04/19 08.42.41.0000"/>
    <s v="16/04/19 12.00.00.0000"/>
    <d v="2019-04-12T08:42:41"/>
    <d v="2019-04-16T12:00:00"/>
    <x v="7"/>
    <x v="0"/>
    <s v="Grande surface"/>
    <x v="0"/>
    <x v="0"/>
    <d v="1899-12-30T00:00:00"/>
    <x v="0"/>
    <s v="Non"/>
    <x v="803"/>
  </r>
  <r>
    <x v="557"/>
    <x v="6"/>
    <s v="CLI00079"/>
    <x v="3"/>
    <s v="NTR"/>
    <s v="12/04/19 08.43.31.0000"/>
    <s v="17/04/19 12.00.00.0000"/>
    <d v="2019-04-12T08:43:31"/>
    <d v="2019-04-17T12:00:00"/>
    <x v="3"/>
    <x v="0"/>
    <s v="Coopérative agricole"/>
    <x v="2"/>
    <x v="1"/>
    <d v="1899-12-30T17:46:12"/>
    <x v="1"/>
    <s v="Non"/>
    <x v="804"/>
  </r>
  <r>
    <x v="541"/>
    <x v="22"/>
    <s v="CLI00007"/>
    <x v="14"/>
    <s v="MTX"/>
    <s v="12/04/19 08.43.53.0000"/>
    <s v="15/04/19 12.00.00.0000"/>
    <d v="2019-04-12T08:43:53"/>
    <d v="2019-04-15T12:00:00"/>
    <x v="5"/>
    <x v="2"/>
    <s v="Coopérative agricole"/>
    <x v="3"/>
    <x v="0"/>
    <d v="1899-12-30T00:00:00"/>
    <x v="0"/>
    <s v="Non"/>
    <x v="805"/>
  </r>
  <r>
    <x v="558"/>
    <x v="3"/>
    <s v="CLI00010"/>
    <x v="2"/>
    <s v="MTX"/>
    <s v="12/04/19 08.44.08.0000"/>
    <s v="15/04/19 12.00.00.0000"/>
    <d v="2019-04-12T08:44:08"/>
    <d v="2019-04-15T12:00:00"/>
    <x v="5"/>
    <x v="2"/>
    <s v="Centrale d'achats"/>
    <x v="1"/>
    <x v="0"/>
    <d v="1899-12-30T00:00:00"/>
    <x v="0"/>
    <s v="Non"/>
    <x v="806"/>
  </r>
  <r>
    <x v="559"/>
    <x v="13"/>
    <s v="CLI00009"/>
    <x v="8"/>
    <s v="MTX"/>
    <s v="12/04/19 08.44.59.0000"/>
    <s v="15/04/19 12.00.00.0000"/>
    <d v="2019-04-12T08:44:59"/>
    <d v="2019-04-15T12:00:00"/>
    <x v="5"/>
    <x v="2"/>
    <s v="Entreprises agro-alimentaires"/>
    <x v="4"/>
    <x v="0"/>
    <d v="1899-12-30T00:00:00"/>
    <x v="0"/>
    <s v="Non"/>
    <x v="807"/>
  </r>
  <r>
    <x v="560"/>
    <x v="11"/>
    <s v="CLI00018"/>
    <x v="5"/>
    <s v="NTR"/>
    <s v="12/04/19 08.45.32.0000"/>
    <s v="17/04/19 12.00.00.0000"/>
    <d v="2019-04-12T08:45:32"/>
    <d v="2019-04-17T12:00:00"/>
    <x v="3"/>
    <x v="0"/>
    <s v="Coopérative agricole"/>
    <x v="2"/>
    <x v="1"/>
    <d v="1899-12-30T17:46:12"/>
    <x v="1"/>
    <s v="Non"/>
    <x v="808"/>
  </r>
  <r>
    <x v="561"/>
    <x v="10"/>
    <s v="CLI00040"/>
    <x v="9"/>
    <s v="NTR"/>
    <s v="12/04/19 08.45.42.0000"/>
    <s v="17/04/19 12.00.00.0000"/>
    <d v="2019-04-12T08:45:42"/>
    <d v="2019-04-17T12:00:00"/>
    <x v="3"/>
    <x v="0"/>
    <s v="Entreprises agro-alimentaires"/>
    <x v="5"/>
    <x v="1"/>
    <d v="1899-12-30T17:46:12"/>
    <x v="1"/>
    <s v="Non"/>
    <x v="809"/>
  </r>
  <r>
    <x v="562"/>
    <x v="4"/>
    <s v="CLI00083"/>
    <x v="11"/>
    <s v="NTR"/>
    <s v="12/04/19 08.46.00.0000"/>
    <s v="17/04/19 12.00.00.0000"/>
    <d v="2019-04-12T08:46:00"/>
    <d v="2019-04-17T12:00:00"/>
    <x v="3"/>
    <x v="0"/>
    <s v="Coopérative agricole"/>
    <x v="2"/>
    <x v="1"/>
    <d v="1899-12-30T17:46:12"/>
    <x v="1"/>
    <s v="Non"/>
    <x v="810"/>
  </r>
  <r>
    <x v="65"/>
    <x v="3"/>
    <s v="CLI00079"/>
    <x v="3"/>
    <s v="SCR"/>
    <s v="12/04/19 08.46.09.0000"/>
    <s v="16/04/19 12.00.00.0000"/>
    <d v="2019-04-12T08:46:09"/>
    <d v="2019-04-16T12:00:00"/>
    <x v="7"/>
    <x v="0"/>
    <s v="Coopérative agricole"/>
    <x v="2"/>
    <x v="0"/>
    <d v="1899-12-30T00:00:00"/>
    <x v="0"/>
    <s v="Non"/>
    <x v="811"/>
  </r>
  <r>
    <x v="563"/>
    <x v="4"/>
    <s v="CLI00087"/>
    <x v="4"/>
    <s v="NTR"/>
    <s v="12/04/19 08.46.09.0000"/>
    <s v="17/04/19 12.00.00.0000"/>
    <d v="2019-04-12T08:46:09"/>
    <d v="2019-04-17T12:00:00"/>
    <x v="3"/>
    <x v="0"/>
    <s v="Coopérative agricole"/>
    <x v="3"/>
    <x v="1"/>
    <d v="1899-12-30T17:46:12"/>
    <x v="1"/>
    <s v="Non"/>
    <x v="812"/>
  </r>
  <r>
    <x v="564"/>
    <x v="18"/>
    <s v="CLI00018"/>
    <x v="5"/>
    <s v="MTX"/>
    <s v="12/04/19 08.46.47.0000"/>
    <s v="15/04/19 12.00.00.0000"/>
    <d v="2019-04-12T08:46:47"/>
    <d v="2019-04-15T12:00:00"/>
    <x v="5"/>
    <x v="2"/>
    <s v="Coopérative agricole"/>
    <x v="2"/>
    <x v="0"/>
    <d v="1899-12-30T00:00:00"/>
    <x v="0"/>
    <s v="Non"/>
    <x v="813"/>
  </r>
  <r>
    <x v="321"/>
    <x v="6"/>
    <s v="CLI00010"/>
    <x v="2"/>
    <s v="NTR"/>
    <s v="12/04/19 08.46.48.0000"/>
    <s v="17/04/19 12.00.00.0000"/>
    <d v="2019-04-12T08:46:48"/>
    <d v="2019-04-17T12:00:00"/>
    <x v="3"/>
    <x v="0"/>
    <s v="Centrale d'achats"/>
    <x v="1"/>
    <x v="1"/>
    <d v="1899-12-30T17:46:12"/>
    <x v="1"/>
    <s v="Non"/>
    <x v="386"/>
  </r>
  <r>
    <x v="520"/>
    <x v="13"/>
    <s v="CLI00049"/>
    <x v="7"/>
    <s v="NTR"/>
    <s v="12/04/19 08.47.52.0000"/>
    <s v="17/04/19 12.00.00.0000"/>
    <d v="2019-04-12T08:47:52"/>
    <d v="2019-04-17T12:00:00"/>
    <x v="3"/>
    <x v="0"/>
    <s v="Entreprises agro-alimentaires"/>
    <x v="4"/>
    <x v="1"/>
    <d v="1899-12-30T17:46:12"/>
    <x v="1"/>
    <s v="Non"/>
    <x v="814"/>
  </r>
  <r>
    <x v="565"/>
    <x v="6"/>
    <s v="CLI00010"/>
    <x v="2"/>
    <s v="MTX"/>
    <s v="12/04/19 08.48.10.0000"/>
    <s v="15/04/19 12.00.00.0000"/>
    <d v="2019-04-12T08:48:10"/>
    <d v="2019-04-15T12:00:00"/>
    <x v="5"/>
    <x v="2"/>
    <s v="Centrale d'achats"/>
    <x v="1"/>
    <x v="0"/>
    <d v="1899-12-30T00:00:00"/>
    <x v="0"/>
    <s v="Non"/>
    <x v="815"/>
  </r>
  <r>
    <x v="121"/>
    <x v="4"/>
    <s v="CLI00043"/>
    <x v="1"/>
    <s v="PEST"/>
    <s v="12/04/19 08.48.44.0000"/>
    <s v="19/04/19 12.00.00.0000"/>
    <d v="2019-04-12T08:48:44"/>
    <d v="2019-04-19T12:00:00"/>
    <x v="2"/>
    <x v="1"/>
    <s v="Grande surface"/>
    <x v="0"/>
    <x v="1"/>
    <d v="1900-01-01T17:46:12"/>
    <x v="3"/>
    <s v="Non"/>
    <x v="816"/>
  </r>
  <r>
    <x v="514"/>
    <x v="4"/>
    <s v="CLI00020"/>
    <x v="6"/>
    <s v="NTR"/>
    <s v="12/04/19 08.48.51.0000"/>
    <s v="17/04/19 12.00.00.0000"/>
    <d v="2019-04-12T08:48:51"/>
    <d v="2019-04-17T12:00:00"/>
    <x v="3"/>
    <x v="0"/>
    <s v="Coopérative agricole"/>
    <x v="2"/>
    <x v="1"/>
    <d v="1899-12-30T17:46:12"/>
    <x v="1"/>
    <s v="Non"/>
    <x v="817"/>
  </r>
  <r>
    <x v="566"/>
    <x v="7"/>
    <s v="CLI00087"/>
    <x v="4"/>
    <s v="NTR"/>
    <s v="12/04/19 08.50.14.0000"/>
    <s v="17/04/19 12.00.00.0000"/>
    <d v="2019-04-12T08:50:14"/>
    <d v="2019-04-17T12:00:00"/>
    <x v="3"/>
    <x v="0"/>
    <s v="Coopérative agricole"/>
    <x v="3"/>
    <x v="1"/>
    <d v="1899-12-30T17:46:12"/>
    <x v="1"/>
    <s v="Non"/>
    <x v="818"/>
  </r>
  <r>
    <x v="394"/>
    <x v="9"/>
    <s v="CLI00021"/>
    <x v="0"/>
    <s v="NTR"/>
    <s v="12/04/19 08.50.22.0000"/>
    <s v="17/04/19 12.00.00.0000"/>
    <d v="2019-04-12T08:50:22"/>
    <d v="2019-04-17T12:00:00"/>
    <x v="3"/>
    <x v="0"/>
    <s v="Grande surface"/>
    <x v="0"/>
    <x v="1"/>
    <d v="1899-12-30T17:46:12"/>
    <x v="1"/>
    <s v="Non"/>
    <x v="819"/>
  </r>
  <r>
    <x v="567"/>
    <x v="10"/>
    <s v="CLI00018"/>
    <x v="5"/>
    <s v="PEST"/>
    <s v="12/04/19 08.50.29.0000"/>
    <s v="19/04/19 12.00.00.0000"/>
    <d v="2019-04-12T08:50:29"/>
    <d v="2019-04-19T12:00:00"/>
    <x v="2"/>
    <x v="1"/>
    <s v="Coopérative agricole"/>
    <x v="2"/>
    <x v="1"/>
    <d v="1900-01-01T17:46:12"/>
    <x v="3"/>
    <s v="Non"/>
    <x v="820"/>
  </r>
  <r>
    <x v="568"/>
    <x v="9"/>
    <s v="CLI00021"/>
    <x v="0"/>
    <s v="SCR"/>
    <s v="12/04/19 08.51.16.0000"/>
    <s v="16/04/19 12.00.00.0000"/>
    <d v="2019-04-12T08:51:16"/>
    <d v="2019-04-16T12:00:00"/>
    <x v="7"/>
    <x v="0"/>
    <s v="Grande surface"/>
    <x v="0"/>
    <x v="0"/>
    <d v="1899-12-30T00:00:00"/>
    <x v="0"/>
    <s v="Non"/>
    <x v="821"/>
  </r>
  <r>
    <x v="569"/>
    <x v="4"/>
    <s v="CLI00049"/>
    <x v="7"/>
    <s v="NTR"/>
    <s v="12/04/19 08.51.20.0000"/>
    <s v="17/04/19 12.00.00.0000"/>
    <d v="2019-04-12T08:51:20"/>
    <d v="2019-04-17T12:00:00"/>
    <x v="3"/>
    <x v="0"/>
    <s v="Entreprises agro-alimentaires"/>
    <x v="4"/>
    <x v="1"/>
    <d v="1899-12-30T17:46:12"/>
    <x v="1"/>
    <s v="Non"/>
    <x v="822"/>
  </r>
  <r>
    <x v="171"/>
    <x v="4"/>
    <s v="CLI00083"/>
    <x v="11"/>
    <s v="PEST"/>
    <s v="12/04/19 08.51.23.0000"/>
    <s v="19/04/19 12.00.00.0000"/>
    <d v="2019-04-12T08:51:23"/>
    <d v="2019-04-19T12:00:00"/>
    <x v="2"/>
    <x v="1"/>
    <s v="Coopérative agricole"/>
    <x v="2"/>
    <x v="1"/>
    <d v="1900-01-01T17:46:12"/>
    <x v="3"/>
    <s v="Non"/>
    <x v="823"/>
  </r>
  <r>
    <x v="347"/>
    <x v="16"/>
    <s v="CLI00021"/>
    <x v="0"/>
    <s v="PEST"/>
    <s v="12/04/19 08.51.31.0000"/>
    <s v="19/04/19 12.00.00.0000"/>
    <d v="2019-04-12T08:51:31"/>
    <d v="2019-04-19T12:00:00"/>
    <x v="2"/>
    <x v="1"/>
    <s v="Grande surface"/>
    <x v="0"/>
    <x v="1"/>
    <d v="1900-01-01T17:46:12"/>
    <x v="3"/>
    <s v="Non"/>
    <x v="824"/>
  </r>
  <r>
    <x v="570"/>
    <x v="4"/>
    <s v="CLI00049"/>
    <x v="7"/>
    <s v="MTX"/>
    <s v="12/04/19 08.51.54.0000"/>
    <s v="15/04/19 12.00.00.0000"/>
    <d v="2019-04-12T08:51:54"/>
    <d v="2019-04-15T12:00:00"/>
    <x v="5"/>
    <x v="2"/>
    <s v="Entreprises agro-alimentaires"/>
    <x v="4"/>
    <x v="0"/>
    <d v="1899-12-30T00:00:00"/>
    <x v="0"/>
    <s v="Non"/>
    <x v="825"/>
  </r>
  <r>
    <x v="218"/>
    <x v="9"/>
    <s v="CLI00021"/>
    <x v="0"/>
    <s v="PEST"/>
    <s v="12/04/19 08.53.08.0000"/>
    <s v="19/04/19 12.00.00.0000"/>
    <d v="2019-04-12T08:53:08"/>
    <d v="2019-04-19T12:00:00"/>
    <x v="2"/>
    <x v="1"/>
    <s v="Grande surface"/>
    <x v="0"/>
    <x v="1"/>
    <d v="1900-01-01T17:46:12"/>
    <x v="3"/>
    <s v="Non"/>
    <x v="826"/>
  </r>
  <r>
    <x v="326"/>
    <x v="4"/>
    <s v="CLI00043"/>
    <x v="1"/>
    <s v="NTR"/>
    <s v="12/04/19 08.53.17.0000"/>
    <s v="17/04/19 12.00.00.0000"/>
    <d v="2019-04-12T08:53:17"/>
    <d v="2019-04-17T12:00:00"/>
    <x v="3"/>
    <x v="0"/>
    <s v="Grande surface"/>
    <x v="0"/>
    <x v="1"/>
    <d v="1899-12-30T17:46:12"/>
    <x v="1"/>
    <s v="Non"/>
    <x v="827"/>
  </r>
  <r>
    <x v="348"/>
    <x v="6"/>
    <s v="CLI00021"/>
    <x v="0"/>
    <s v="NTR"/>
    <s v="12/04/19 08.53.35.0000"/>
    <s v="17/04/19 12.00.00.0000"/>
    <d v="2019-04-12T08:53:35"/>
    <d v="2019-04-17T12:00:00"/>
    <x v="3"/>
    <x v="0"/>
    <s v="Grande surface"/>
    <x v="0"/>
    <x v="1"/>
    <d v="1899-12-30T17:46:12"/>
    <x v="1"/>
    <s v="Non"/>
    <x v="828"/>
  </r>
  <r>
    <x v="29"/>
    <x v="12"/>
    <s v="CLI00087"/>
    <x v="4"/>
    <s v="NTR"/>
    <s v="12/04/19 08.54.12.0000"/>
    <s v="17/04/19 12.00.00.0000"/>
    <d v="2019-04-12T08:54:12"/>
    <d v="2019-04-17T12:00:00"/>
    <x v="3"/>
    <x v="0"/>
    <s v="Coopérative agricole"/>
    <x v="3"/>
    <x v="1"/>
    <d v="1899-12-30T17:46:12"/>
    <x v="1"/>
    <s v="Non"/>
    <x v="829"/>
  </r>
  <r>
    <x v="571"/>
    <x v="4"/>
    <s v="CLI00021"/>
    <x v="0"/>
    <s v="MTX"/>
    <s v="12/04/19 08.55.03.0000"/>
    <s v="15/04/19 12.00.00.0000"/>
    <d v="2019-04-12T08:55:03"/>
    <d v="2019-04-15T12:00:00"/>
    <x v="5"/>
    <x v="2"/>
    <s v="Grande surface"/>
    <x v="0"/>
    <x v="0"/>
    <d v="1899-12-30T00:00:00"/>
    <x v="0"/>
    <s v="Non"/>
    <x v="830"/>
  </r>
  <r>
    <x v="116"/>
    <x v="9"/>
    <s v="CLI00021"/>
    <x v="0"/>
    <s v="NTR"/>
    <s v="12/04/19 08.55.06.0000"/>
    <s v="17/04/19 12.00.00.0000"/>
    <d v="2019-04-12T08:55:06"/>
    <d v="2019-04-17T12:00:00"/>
    <x v="3"/>
    <x v="0"/>
    <s v="Grande surface"/>
    <x v="0"/>
    <x v="1"/>
    <d v="1899-12-30T17:46:12"/>
    <x v="1"/>
    <s v="Non"/>
    <x v="831"/>
  </r>
  <r>
    <x v="572"/>
    <x v="7"/>
    <s v="CLI00021"/>
    <x v="0"/>
    <s v="MTG"/>
    <s v="12/04/19 08.55.14.0000"/>
    <s v="18/04/19 12.00.00.0000"/>
    <d v="2019-04-12T08:55:14"/>
    <d v="2019-04-18T12:00:00"/>
    <x v="4"/>
    <x v="0"/>
    <s v="Grande surface"/>
    <x v="0"/>
    <x v="1"/>
    <d v="1899-12-31T17:46:12"/>
    <x v="2"/>
    <s v="Non"/>
    <x v="832"/>
  </r>
  <r>
    <x v="45"/>
    <x v="3"/>
    <s v="CLI00021"/>
    <x v="0"/>
    <s v="PEST"/>
    <s v="12/04/19 08.55.50.0000"/>
    <s v="19/04/19 12.00.00.0000"/>
    <d v="2019-04-12T08:55:50"/>
    <d v="2019-04-19T12:00:00"/>
    <x v="2"/>
    <x v="1"/>
    <s v="Grande surface"/>
    <x v="0"/>
    <x v="1"/>
    <d v="1900-01-01T17:46:12"/>
    <x v="3"/>
    <s v="Non"/>
    <x v="833"/>
  </r>
  <r>
    <x v="562"/>
    <x v="0"/>
    <s v="CLI00083"/>
    <x v="11"/>
    <s v="PEST"/>
    <s v="12/04/19 08.56.00.0000"/>
    <s v="19/04/19 12.00.00.0000"/>
    <d v="2019-04-12T08:56:00"/>
    <d v="2019-04-19T12:00:00"/>
    <x v="2"/>
    <x v="1"/>
    <s v="Coopérative agricole"/>
    <x v="2"/>
    <x v="1"/>
    <d v="1900-01-01T17:46:12"/>
    <x v="3"/>
    <s v="Non"/>
    <x v="834"/>
  </r>
  <r>
    <x v="573"/>
    <x v="11"/>
    <s v="CLI00009"/>
    <x v="8"/>
    <s v="PEST"/>
    <s v="12/04/19 08.56.19.0000"/>
    <s v="19/04/19 12.00.00.0000"/>
    <d v="2019-04-12T08:56:19"/>
    <d v="2019-04-19T12:00:00"/>
    <x v="2"/>
    <x v="1"/>
    <s v="Entreprises agro-alimentaires"/>
    <x v="4"/>
    <x v="1"/>
    <d v="1900-01-01T17:46:12"/>
    <x v="3"/>
    <s v="Non"/>
    <x v="835"/>
  </r>
  <r>
    <x v="574"/>
    <x v="9"/>
    <s v="CLI00021"/>
    <x v="0"/>
    <s v="PEST"/>
    <s v="12/04/19 08.56.26.0000"/>
    <s v="19/04/19 12.00.00.0000"/>
    <d v="2019-04-12T08:56:26"/>
    <d v="2019-04-19T12:00:00"/>
    <x v="2"/>
    <x v="1"/>
    <s v="Grande surface"/>
    <x v="0"/>
    <x v="1"/>
    <d v="1900-01-01T17:46:12"/>
    <x v="3"/>
    <s v="Non"/>
    <x v="836"/>
  </r>
  <r>
    <x v="575"/>
    <x v="9"/>
    <s v="CLI00021"/>
    <x v="0"/>
    <s v="PEST"/>
    <s v="12/04/19 08.56.29.0000"/>
    <s v="19/04/19 12.00.00.0000"/>
    <d v="2019-04-12T08:56:29"/>
    <d v="2019-04-19T12:00:00"/>
    <x v="2"/>
    <x v="1"/>
    <s v="Grande surface"/>
    <x v="0"/>
    <x v="1"/>
    <d v="1900-01-01T17:46:12"/>
    <x v="3"/>
    <s v="Non"/>
    <x v="837"/>
  </r>
  <r>
    <x v="60"/>
    <x v="8"/>
    <s v="CLI00021"/>
    <x v="0"/>
    <s v="PEST"/>
    <s v="12/04/19 08.56.32.0000"/>
    <s v="19/04/19 12.00.00.0000"/>
    <d v="2019-04-12T08:56:32"/>
    <d v="2019-04-19T12:00:00"/>
    <x v="2"/>
    <x v="1"/>
    <s v="Grande surface"/>
    <x v="0"/>
    <x v="1"/>
    <d v="1900-01-01T17:46:12"/>
    <x v="3"/>
    <s v="Non"/>
    <x v="838"/>
  </r>
  <r>
    <x v="576"/>
    <x v="12"/>
    <s v="CLI00021"/>
    <x v="0"/>
    <s v="PEST"/>
    <s v="12/04/19 08.58.27.0000"/>
    <s v="19/04/19 12.00.00.0000"/>
    <d v="2019-04-12T08:58:27"/>
    <d v="2019-04-19T12:00:00"/>
    <x v="2"/>
    <x v="1"/>
    <s v="Grande surface"/>
    <x v="0"/>
    <x v="1"/>
    <d v="1900-01-01T17:46:12"/>
    <x v="3"/>
    <s v="Non"/>
    <x v="839"/>
  </r>
  <r>
    <x v="577"/>
    <x v="7"/>
    <s v="CLI00021"/>
    <x v="0"/>
    <s v="PEST"/>
    <s v="12/04/19 08.58.28.0000"/>
    <s v="19/04/19 12.00.00.0000"/>
    <d v="2019-04-12T08:58:28"/>
    <d v="2019-04-19T12:00:00"/>
    <x v="2"/>
    <x v="1"/>
    <s v="Grande surface"/>
    <x v="0"/>
    <x v="1"/>
    <d v="1900-01-01T17:46:12"/>
    <x v="3"/>
    <s v="Non"/>
    <x v="840"/>
  </r>
  <r>
    <x v="104"/>
    <x v="6"/>
    <s v="CLI00010"/>
    <x v="2"/>
    <s v="PEST"/>
    <s v="12/04/19 08.58.30.0000"/>
    <s v="19/04/19 12.00.00.0000"/>
    <d v="2019-04-12T08:58:30"/>
    <d v="2019-04-19T12:00:00"/>
    <x v="2"/>
    <x v="1"/>
    <s v="Centrale d'achats"/>
    <x v="1"/>
    <x v="1"/>
    <d v="1900-01-01T17:46:12"/>
    <x v="3"/>
    <s v="Non"/>
    <x v="841"/>
  </r>
  <r>
    <x v="578"/>
    <x v="6"/>
    <s v="CLI00020"/>
    <x v="6"/>
    <s v="PEST"/>
    <s v="12/04/19 08.58.32.0000"/>
    <s v="19/04/19 12.00.00.0000"/>
    <d v="2019-04-12T08:58:32"/>
    <d v="2019-04-19T12:00:00"/>
    <x v="2"/>
    <x v="1"/>
    <s v="Coopérative agricole"/>
    <x v="2"/>
    <x v="1"/>
    <d v="1900-01-01T17:46:12"/>
    <x v="3"/>
    <s v="Non"/>
    <x v="842"/>
  </r>
  <r>
    <x v="393"/>
    <x v="6"/>
    <s v="CLI00043"/>
    <x v="1"/>
    <s v="PEST"/>
    <s v="12/04/19 08.58.56.0000"/>
    <s v="19/04/19 12.00.00.0000"/>
    <d v="2019-04-12T08:58:56"/>
    <d v="2019-04-19T12:00:00"/>
    <x v="2"/>
    <x v="1"/>
    <s v="Grande surface"/>
    <x v="0"/>
    <x v="1"/>
    <d v="1900-01-01T17:46:12"/>
    <x v="3"/>
    <s v="Non"/>
    <x v="843"/>
  </r>
  <r>
    <x v="579"/>
    <x v="15"/>
    <s v="CLI00034"/>
    <x v="13"/>
    <s v="PEST"/>
    <s v="12/04/19 08.58.56.0000"/>
    <s v="19/04/19 12.00.00.0000"/>
    <d v="2019-04-12T08:58:56"/>
    <d v="2019-04-19T12:00:00"/>
    <x v="2"/>
    <x v="1"/>
    <s v="Entreprises agro-alimentaires"/>
    <x v="4"/>
    <x v="1"/>
    <d v="1900-01-01T17:46:12"/>
    <x v="3"/>
    <s v="Non"/>
    <x v="844"/>
  </r>
  <r>
    <x v="70"/>
    <x v="8"/>
    <s v="CLI00083"/>
    <x v="11"/>
    <s v="PEST"/>
    <s v="12/04/19 08.59.41.0000"/>
    <s v="19/04/19 12.00.00.0000"/>
    <d v="2019-04-12T08:59:41"/>
    <d v="2019-04-19T12:00:00"/>
    <x v="2"/>
    <x v="1"/>
    <s v="Coopérative agricole"/>
    <x v="2"/>
    <x v="1"/>
    <d v="1900-01-01T17:46:12"/>
    <x v="3"/>
    <s v="Non"/>
    <x v="845"/>
  </r>
  <r>
    <x v="451"/>
    <x v="13"/>
    <s v="CLI00018"/>
    <x v="5"/>
    <s v="PEST"/>
    <s v="12/04/19 09.00.24.0000"/>
    <s v="19/04/19 12.00.00.0000"/>
    <d v="2019-04-12T09:00:24"/>
    <d v="2019-04-19T12:00:00"/>
    <x v="2"/>
    <x v="1"/>
    <s v="Coopérative agricole"/>
    <x v="2"/>
    <x v="1"/>
    <d v="1900-01-01T17:46:12"/>
    <x v="3"/>
    <s v="Non"/>
    <x v="846"/>
  </r>
  <r>
    <x v="580"/>
    <x v="19"/>
    <s v="CLI00007"/>
    <x v="14"/>
    <s v="BACT"/>
    <s v="12/04/19 09.01.36.0000"/>
    <s v="16/04/19 12.00.00.0000"/>
    <d v="2019-04-12T09:01:36"/>
    <d v="2019-04-16T12:00:00"/>
    <x v="6"/>
    <x v="3"/>
    <s v="Coopérative agricole"/>
    <x v="3"/>
    <x v="0"/>
    <d v="1899-12-30T00:00:00"/>
    <x v="0"/>
    <s v="Non"/>
    <x v="847"/>
  </r>
  <r>
    <x v="74"/>
    <x v="4"/>
    <s v="CLI00079"/>
    <x v="3"/>
    <s v="NTR"/>
    <s v="12/04/19 09.01.59.0000"/>
    <s v="17/04/19 12.00.00.0000"/>
    <d v="2019-04-12T09:01:59"/>
    <d v="2019-04-17T12:00:00"/>
    <x v="3"/>
    <x v="0"/>
    <s v="Coopérative agricole"/>
    <x v="2"/>
    <x v="1"/>
    <d v="1899-12-30T17:46:12"/>
    <x v="1"/>
    <s v="Non"/>
    <x v="848"/>
  </r>
  <r>
    <x v="581"/>
    <x v="10"/>
    <s v="CLI00040"/>
    <x v="9"/>
    <s v="SCR"/>
    <s v="12/04/19 09.03.03.0000"/>
    <s v="16/04/19 12.00.00.0000"/>
    <d v="2019-04-12T09:03:03"/>
    <d v="2019-04-16T12:00:00"/>
    <x v="7"/>
    <x v="0"/>
    <s v="Entreprises agro-alimentaires"/>
    <x v="5"/>
    <x v="0"/>
    <d v="1899-12-30T00:00:00"/>
    <x v="0"/>
    <s v="Non"/>
    <x v="849"/>
  </r>
  <r>
    <x v="582"/>
    <x v="15"/>
    <s v="CLI00018"/>
    <x v="5"/>
    <s v="BACT"/>
    <s v="12/04/19 09.06.12.0000"/>
    <s v="16/04/19 12.00.00.0000"/>
    <d v="2019-04-12T09:06:12"/>
    <d v="2019-04-16T12:00:00"/>
    <x v="6"/>
    <x v="3"/>
    <s v="Coopérative agricole"/>
    <x v="2"/>
    <x v="0"/>
    <d v="1899-12-30T00:00:00"/>
    <x v="0"/>
    <s v="Non"/>
    <x v="850"/>
  </r>
  <r>
    <x v="583"/>
    <x v="8"/>
    <s v="CLI00043"/>
    <x v="1"/>
    <s v="BACT"/>
    <s v="12/04/19 09.06.30.0000"/>
    <s v="16/04/19 12.00.00.0000"/>
    <d v="2019-04-12T09:06:30"/>
    <d v="2019-04-16T12:00:00"/>
    <x v="6"/>
    <x v="3"/>
    <s v="Grande surface"/>
    <x v="0"/>
    <x v="0"/>
    <d v="1899-12-30T00:00:00"/>
    <x v="0"/>
    <s v="Non"/>
    <x v="851"/>
  </r>
  <r>
    <x v="466"/>
    <x v="8"/>
    <s v="CLI00010"/>
    <x v="2"/>
    <s v="PEST"/>
    <s v="12/04/19 09.06.55.0000"/>
    <s v="19/04/19 12.00.00.0000"/>
    <d v="2019-04-12T09:06:55"/>
    <d v="2019-04-19T12:00:00"/>
    <x v="2"/>
    <x v="1"/>
    <s v="Centrale d'achats"/>
    <x v="1"/>
    <x v="1"/>
    <d v="1900-01-01T17:46:12"/>
    <x v="3"/>
    <s v="Non"/>
    <x v="852"/>
  </r>
  <r>
    <x v="584"/>
    <x v="8"/>
    <s v="CLI00043"/>
    <x v="1"/>
    <s v="PEST"/>
    <s v="12/04/19 09.11.33.0000"/>
    <s v="19/04/19 12.00.00.0000"/>
    <d v="2019-04-12T09:11:33"/>
    <d v="2019-04-19T12:00:00"/>
    <x v="2"/>
    <x v="1"/>
    <s v="Grande surface"/>
    <x v="0"/>
    <x v="1"/>
    <d v="1900-01-01T17:46:12"/>
    <x v="3"/>
    <s v="Non"/>
    <x v="853"/>
  </r>
  <r>
    <x v="6"/>
    <x v="12"/>
    <s v="CLI00087"/>
    <x v="4"/>
    <s v="PLLT"/>
    <s v="12/04/19 09.21.57.0000"/>
    <s v="19/04/19 12.00.00.0000"/>
    <d v="2019-04-12T09:21:57"/>
    <d v="2019-04-19T12:00:00"/>
    <x v="1"/>
    <x v="1"/>
    <s v="Coopérative agricole"/>
    <x v="3"/>
    <x v="1"/>
    <d v="1900-01-01T17:46:12"/>
    <x v="3"/>
    <s v="Non"/>
    <x v="854"/>
  </r>
  <r>
    <x v="585"/>
    <x v="6"/>
    <s v="CLI00049"/>
    <x v="7"/>
    <s v="SCR"/>
    <s v="12/04/19 09.22.29.0000"/>
    <s v="16/04/19 12.00.00.0000"/>
    <d v="2019-04-12T09:22:29"/>
    <d v="2019-04-16T12:00:00"/>
    <x v="7"/>
    <x v="0"/>
    <s v="Entreprises agro-alimentaires"/>
    <x v="4"/>
    <x v="0"/>
    <d v="1899-12-30T00:00:00"/>
    <x v="0"/>
    <s v="Non"/>
    <x v="855"/>
  </r>
  <r>
    <x v="320"/>
    <x v="0"/>
    <s v="CLI00010"/>
    <x v="2"/>
    <s v="MTG"/>
    <s v="12/04/19 09.22.38.0000"/>
    <s v="18/04/19 12.00.00.0000"/>
    <d v="2019-04-12T09:22:38"/>
    <d v="2019-04-18T12:00:00"/>
    <x v="4"/>
    <x v="0"/>
    <s v="Centrale d'achats"/>
    <x v="1"/>
    <x v="1"/>
    <d v="1899-12-31T17:46:12"/>
    <x v="2"/>
    <s v="Non"/>
    <x v="856"/>
  </r>
  <r>
    <x v="558"/>
    <x v="3"/>
    <s v="CLI00010"/>
    <x v="2"/>
    <s v="NTR"/>
    <s v="12/04/19 09.23.46.0000"/>
    <s v="17/04/19 12.00.00.0000"/>
    <d v="2019-04-12T09:23:46"/>
    <d v="2019-04-17T12:00:00"/>
    <x v="3"/>
    <x v="0"/>
    <s v="Centrale d'achats"/>
    <x v="1"/>
    <x v="1"/>
    <d v="1899-12-30T17:46:12"/>
    <x v="1"/>
    <s v="Non"/>
    <x v="857"/>
  </r>
  <r>
    <x v="586"/>
    <x v="23"/>
    <s v="CLI00007"/>
    <x v="14"/>
    <s v="SCR"/>
    <s v="12/04/19 09.25.04.0000"/>
    <s v="16/04/19 12.00.00.0000"/>
    <d v="2019-04-12T09:25:04"/>
    <d v="2019-04-16T12:00:00"/>
    <x v="7"/>
    <x v="0"/>
    <s v="Coopérative agricole"/>
    <x v="3"/>
    <x v="0"/>
    <d v="1899-12-30T00:00:00"/>
    <x v="0"/>
    <s v="Non"/>
    <x v="858"/>
  </r>
  <r>
    <x v="79"/>
    <x v="3"/>
    <s v="CLI00043"/>
    <x v="1"/>
    <s v="NTR"/>
    <s v="12/04/19 09.25.53.0000"/>
    <s v="17/04/19 12.00.00.0000"/>
    <d v="2019-04-12T09:25:53"/>
    <d v="2019-04-17T12:00:00"/>
    <x v="3"/>
    <x v="0"/>
    <s v="Grande surface"/>
    <x v="0"/>
    <x v="1"/>
    <d v="1899-12-30T17:46:12"/>
    <x v="1"/>
    <s v="Non"/>
    <x v="859"/>
  </r>
  <r>
    <x v="48"/>
    <x v="1"/>
    <s v="CLI00021"/>
    <x v="0"/>
    <s v="MTG"/>
    <s v="12/04/19 09.27.06.0000"/>
    <s v="18/04/19 12.00.00.0000"/>
    <d v="2019-04-12T09:27:06"/>
    <d v="2019-04-18T12:00:00"/>
    <x v="4"/>
    <x v="0"/>
    <s v="Grande surface"/>
    <x v="0"/>
    <x v="1"/>
    <d v="1899-12-31T17:46:12"/>
    <x v="2"/>
    <s v="Non"/>
    <x v="860"/>
  </r>
  <r>
    <x v="144"/>
    <x v="3"/>
    <s v="CLI00010"/>
    <x v="2"/>
    <s v="PEST"/>
    <s v="12/04/19 09.27.07.0000"/>
    <s v="19/04/19 12.00.00.0000"/>
    <d v="2019-04-12T09:27:07"/>
    <d v="2019-04-19T12:00:00"/>
    <x v="2"/>
    <x v="1"/>
    <s v="Centrale d'achats"/>
    <x v="1"/>
    <x v="1"/>
    <d v="1900-01-01T17:46:12"/>
    <x v="3"/>
    <s v="Non"/>
    <x v="861"/>
  </r>
  <r>
    <x v="587"/>
    <x v="15"/>
    <s v="CLI00091"/>
    <x v="10"/>
    <s v="PEST"/>
    <s v="12/04/19 09.27.18.0000"/>
    <s v="19/04/19 12.00.00.0000"/>
    <d v="2019-04-12T09:27:18"/>
    <d v="2019-04-19T12:00:00"/>
    <x v="2"/>
    <x v="1"/>
    <s v="Entreprises agro-alimentaires"/>
    <x v="5"/>
    <x v="1"/>
    <d v="1900-01-01T17:46:12"/>
    <x v="3"/>
    <s v="Non"/>
    <x v="862"/>
  </r>
  <r>
    <x v="375"/>
    <x v="1"/>
    <s v="CLI00021"/>
    <x v="0"/>
    <s v="PEST"/>
    <s v="12/04/19 09.29.08.0000"/>
    <s v="19/04/19 12.00.00.0000"/>
    <d v="2019-04-12T09:29:08"/>
    <d v="2019-04-19T12:00:00"/>
    <x v="2"/>
    <x v="1"/>
    <s v="Grande surface"/>
    <x v="0"/>
    <x v="1"/>
    <d v="1900-01-01T17:46:12"/>
    <x v="3"/>
    <s v="Non"/>
    <x v="863"/>
  </r>
  <r>
    <x v="588"/>
    <x v="18"/>
    <s v="CLI00040"/>
    <x v="9"/>
    <s v="PEST"/>
    <s v="12/04/19 09.29.30.0000"/>
    <s v="19/04/19 12.00.00.0000"/>
    <d v="2019-04-12T09:29:30"/>
    <d v="2019-04-19T12:00:00"/>
    <x v="2"/>
    <x v="1"/>
    <s v="Entreprises agro-alimentaires"/>
    <x v="5"/>
    <x v="1"/>
    <d v="1900-01-01T17:46:12"/>
    <x v="3"/>
    <s v="Non"/>
    <x v="864"/>
  </r>
  <r>
    <x v="589"/>
    <x v="0"/>
    <s v="CLI00083"/>
    <x v="11"/>
    <s v="PEST"/>
    <s v="12/04/19 09.29.35.0000"/>
    <s v="19/04/19 12.00.00.0000"/>
    <d v="2019-04-12T09:29:35"/>
    <d v="2019-04-19T12:00:00"/>
    <x v="2"/>
    <x v="1"/>
    <s v="Coopérative agricole"/>
    <x v="2"/>
    <x v="1"/>
    <d v="1900-01-01T17:46:12"/>
    <x v="3"/>
    <s v="Non"/>
    <x v="865"/>
  </r>
  <r>
    <x v="590"/>
    <x v="23"/>
    <s v="CLI00007"/>
    <x v="14"/>
    <s v="PEST"/>
    <s v="12/04/19 09.30.08.0000"/>
    <s v="19/04/19 12.00.00.0000"/>
    <d v="2019-04-12T09:30:08"/>
    <d v="2019-04-19T12:00:00"/>
    <x v="2"/>
    <x v="1"/>
    <s v="Coopérative agricole"/>
    <x v="3"/>
    <x v="1"/>
    <d v="1900-01-01T17:46:12"/>
    <x v="3"/>
    <s v="Non"/>
    <x v="866"/>
  </r>
  <r>
    <x v="591"/>
    <x v="3"/>
    <s v="CLI00043"/>
    <x v="1"/>
    <s v="MTX"/>
    <s v="12/04/19 09.34.27.0000"/>
    <s v="15/04/19 12.00.00.0000"/>
    <d v="2019-04-12T09:34:27"/>
    <d v="2019-04-15T12:00:00"/>
    <x v="5"/>
    <x v="2"/>
    <s v="Grande surface"/>
    <x v="0"/>
    <x v="0"/>
    <d v="1899-12-30T00:00:00"/>
    <x v="0"/>
    <s v="Non"/>
    <x v="867"/>
  </r>
  <r>
    <x v="592"/>
    <x v="23"/>
    <s v="CLI00007"/>
    <x v="14"/>
    <s v="MTX"/>
    <s v="12/04/19 09.34.54.0000"/>
    <s v="15/04/19 12.00.00.0000"/>
    <d v="2019-04-12T09:34:54"/>
    <d v="2019-04-15T12:00:00"/>
    <x v="5"/>
    <x v="2"/>
    <s v="Coopérative agricole"/>
    <x v="3"/>
    <x v="0"/>
    <d v="1899-12-30T00:00:00"/>
    <x v="0"/>
    <s v="Non"/>
    <x v="868"/>
  </r>
  <r>
    <x v="593"/>
    <x v="8"/>
    <s v="CLI00079"/>
    <x v="3"/>
    <s v="PEST"/>
    <s v="12/04/19 09.36.37.0000"/>
    <s v="19/04/19 12.00.00.0000"/>
    <d v="2019-04-12T09:36:37"/>
    <d v="2019-04-19T12:00:00"/>
    <x v="2"/>
    <x v="1"/>
    <s v="Coopérative agricole"/>
    <x v="2"/>
    <x v="1"/>
    <d v="1900-01-01T17:46:12"/>
    <x v="3"/>
    <s v="Non"/>
    <x v="869"/>
  </r>
  <r>
    <x v="453"/>
    <x v="1"/>
    <s v="CLI00021"/>
    <x v="0"/>
    <s v="PLLT"/>
    <s v="12/04/19 09.37.59.0000"/>
    <s v="19/04/19 12.00.00.0000"/>
    <d v="2019-04-12T09:37:59"/>
    <d v="2019-04-19T12:00:00"/>
    <x v="1"/>
    <x v="1"/>
    <s v="Grande surface"/>
    <x v="0"/>
    <x v="1"/>
    <d v="1900-01-01T17:46:12"/>
    <x v="3"/>
    <s v="Non"/>
    <x v="870"/>
  </r>
  <r>
    <x v="594"/>
    <x v="0"/>
    <s v="CLI00049"/>
    <x v="7"/>
    <s v="NTR"/>
    <s v="12/04/19 09.40.38.0000"/>
    <s v="17/04/19 12.00.00.0000"/>
    <d v="2019-04-12T09:40:38"/>
    <d v="2019-04-17T12:00:00"/>
    <x v="3"/>
    <x v="0"/>
    <s v="Entreprises agro-alimentaires"/>
    <x v="4"/>
    <x v="1"/>
    <d v="1899-12-30T17:46:12"/>
    <x v="1"/>
    <s v="Non"/>
    <x v="871"/>
  </r>
  <r>
    <x v="446"/>
    <x v="20"/>
    <s v="CLI00007"/>
    <x v="14"/>
    <s v="MTX"/>
    <s v="12/04/19 09.43.36.0000"/>
    <s v="15/04/19 12.00.00.0000"/>
    <d v="2019-04-12T09:43:36"/>
    <d v="2019-04-15T12:00:00"/>
    <x v="5"/>
    <x v="2"/>
    <s v="Coopérative agricole"/>
    <x v="3"/>
    <x v="0"/>
    <d v="1899-12-30T00:00:00"/>
    <x v="0"/>
    <s v="Non"/>
    <x v="872"/>
  </r>
  <r>
    <x v="595"/>
    <x v="18"/>
    <s v="CLI00018"/>
    <x v="5"/>
    <s v="MTX"/>
    <s v="12/04/19 09.44.44.0000"/>
    <s v="15/04/19 12.00.00.0000"/>
    <d v="2019-04-12T09:44:44"/>
    <d v="2019-04-15T12:00:00"/>
    <x v="5"/>
    <x v="2"/>
    <s v="Coopérative agricole"/>
    <x v="2"/>
    <x v="0"/>
    <d v="1899-12-30T00:00:00"/>
    <x v="0"/>
    <s v="Non"/>
    <x v="873"/>
  </r>
  <r>
    <x v="596"/>
    <x v="20"/>
    <s v="CLI00007"/>
    <x v="14"/>
    <s v="MTX"/>
    <s v="12/04/19 09.44.55.0000"/>
    <s v="15/04/19 12.00.00.0000"/>
    <d v="2019-04-12T09:44:55"/>
    <d v="2019-04-15T12:00:00"/>
    <x v="5"/>
    <x v="2"/>
    <s v="Coopérative agricole"/>
    <x v="3"/>
    <x v="0"/>
    <d v="1899-12-30T00:00:00"/>
    <x v="0"/>
    <s v="Non"/>
    <x v="874"/>
  </r>
  <r>
    <x v="597"/>
    <x v="18"/>
    <s v="CLI00018"/>
    <x v="5"/>
    <s v="NTR"/>
    <s v="12/04/19 09.58.01.0000"/>
    <s v="17/04/19 12.00.00.0000"/>
    <d v="2019-04-12T09:58:01"/>
    <d v="2019-04-17T12:00:00"/>
    <x v="3"/>
    <x v="0"/>
    <s v="Coopérative agricole"/>
    <x v="2"/>
    <x v="1"/>
    <d v="1899-12-30T17:46:12"/>
    <x v="1"/>
    <s v="Non"/>
    <x v="875"/>
  </r>
  <r>
    <x v="598"/>
    <x v="3"/>
    <s v="CLI00010"/>
    <x v="2"/>
    <s v="NTR"/>
    <s v="12/04/19 10.04.25.0000"/>
    <s v="17/04/19 12.00.00.0000"/>
    <d v="2019-04-12T10:04:25"/>
    <d v="2019-04-17T12:00:00"/>
    <x v="3"/>
    <x v="0"/>
    <s v="Centrale d'achats"/>
    <x v="1"/>
    <x v="1"/>
    <d v="1899-12-30T17:46:12"/>
    <x v="1"/>
    <s v="Non"/>
    <x v="876"/>
  </r>
  <r>
    <x v="599"/>
    <x v="16"/>
    <s v="CLI00021"/>
    <x v="0"/>
    <s v="PEST"/>
    <s v="12/04/19 10.05.53.0000"/>
    <s v="19/04/19 12.00.00.0000"/>
    <d v="2019-04-12T10:05:53"/>
    <d v="2019-04-19T12:00:00"/>
    <x v="2"/>
    <x v="1"/>
    <s v="Grande surface"/>
    <x v="0"/>
    <x v="1"/>
    <d v="1900-01-01T17:46:12"/>
    <x v="3"/>
    <s v="Non"/>
    <x v="877"/>
  </r>
  <r>
    <x v="600"/>
    <x v="12"/>
    <s v="CLI00021"/>
    <x v="0"/>
    <s v="PEST"/>
    <s v="12/04/19 10.06.07.0000"/>
    <s v="19/04/19 12.00.00.0000"/>
    <d v="2019-04-12T10:06:07"/>
    <d v="2019-04-19T12:00:00"/>
    <x v="2"/>
    <x v="1"/>
    <s v="Grande surface"/>
    <x v="0"/>
    <x v="1"/>
    <d v="1900-01-01T17:46:12"/>
    <x v="3"/>
    <s v="Non"/>
    <x v="878"/>
  </r>
  <r>
    <x v="601"/>
    <x v="18"/>
    <s v="CLI00018"/>
    <x v="5"/>
    <s v="OGM"/>
    <s v="12/04/19 10.07.37.0000"/>
    <s v="23/04/19 12.00.00.0000"/>
    <d v="2019-04-12T10:07:37"/>
    <d v="2019-04-23T12:00:00"/>
    <x v="0"/>
    <x v="0"/>
    <s v="Coopérative agricole"/>
    <x v="2"/>
    <x v="1"/>
    <d v="1900-01-05T17:46:12"/>
    <x v="3"/>
    <s v="Non"/>
    <x v="879"/>
  </r>
  <r>
    <x v="602"/>
    <x v="3"/>
    <s v="CLI00087"/>
    <x v="4"/>
    <s v="NTR"/>
    <s v="12/04/19 10.07.46.0000"/>
    <s v="17/04/19 12.00.00.0000"/>
    <d v="2019-04-12T10:07:46"/>
    <d v="2019-04-17T12:00:00"/>
    <x v="3"/>
    <x v="0"/>
    <s v="Coopérative agricole"/>
    <x v="3"/>
    <x v="1"/>
    <d v="1899-12-30T17:46:12"/>
    <x v="1"/>
    <s v="Non"/>
    <x v="880"/>
  </r>
  <r>
    <x v="201"/>
    <x v="20"/>
    <s v="CLI00007"/>
    <x v="14"/>
    <s v="MTX"/>
    <s v="12/04/19 10.08.15.0000"/>
    <s v="15/04/19 12.00.00.0000"/>
    <d v="2019-04-12T10:08:15"/>
    <d v="2019-04-15T12:00:00"/>
    <x v="5"/>
    <x v="2"/>
    <s v="Coopérative agricole"/>
    <x v="3"/>
    <x v="0"/>
    <d v="1899-12-30T00:00:00"/>
    <x v="0"/>
    <s v="Non"/>
    <x v="881"/>
  </r>
  <r>
    <x v="603"/>
    <x v="3"/>
    <s v="CLI00087"/>
    <x v="4"/>
    <s v="PEST"/>
    <s v="12/04/19 10.11.02.0000"/>
    <s v="19/04/19 12.00.00.0000"/>
    <d v="2019-04-12T10:11:02"/>
    <d v="2019-04-19T12:00:00"/>
    <x v="2"/>
    <x v="1"/>
    <s v="Coopérative agricole"/>
    <x v="3"/>
    <x v="1"/>
    <d v="1900-01-01T17:46:12"/>
    <x v="3"/>
    <s v="Non"/>
    <x v="882"/>
  </r>
  <r>
    <x v="604"/>
    <x v="10"/>
    <s v="CLI00009"/>
    <x v="8"/>
    <s v="SCR"/>
    <s v="12/04/19 10.13.44.0000"/>
    <s v="16/04/19 12.00.00.0000"/>
    <d v="2019-04-12T10:13:44"/>
    <d v="2019-04-16T12:00:00"/>
    <x v="7"/>
    <x v="0"/>
    <s v="Entreprises agro-alimentaires"/>
    <x v="4"/>
    <x v="0"/>
    <d v="1899-12-30T00:00:00"/>
    <x v="0"/>
    <s v="Non"/>
    <x v="883"/>
  </r>
  <r>
    <x v="605"/>
    <x v="3"/>
    <s v="CLI00049"/>
    <x v="7"/>
    <s v="MTG"/>
    <s v="12/04/19 10.13.54.0000"/>
    <s v="18/04/19 12.00.00.0000"/>
    <d v="2019-04-12T10:13:54"/>
    <d v="2019-04-18T12:00:00"/>
    <x v="4"/>
    <x v="0"/>
    <s v="Entreprises agro-alimentaires"/>
    <x v="4"/>
    <x v="1"/>
    <d v="1899-12-31T17:46:12"/>
    <x v="2"/>
    <s v="Non"/>
    <x v="884"/>
  </r>
  <r>
    <x v="606"/>
    <x v="3"/>
    <s v="CLI00083"/>
    <x v="11"/>
    <s v="PEST"/>
    <s v="12/04/19 10.15.01.0000"/>
    <s v="19/04/19 12.00.00.0000"/>
    <d v="2019-04-12T10:15:01"/>
    <d v="2019-04-19T12:00:00"/>
    <x v="2"/>
    <x v="1"/>
    <s v="Coopérative agricole"/>
    <x v="2"/>
    <x v="1"/>
    <d v="1900-01-01T17:46:12"/>
    <x v="3"/>
    <s v="Non"/>
    <x v="885"/>
  </r>
  <r>
    <x v="480"/>
    <x v="7"/>
    <s v="CLI00021"/>
    <x v="0"/>
    <s v="OGM"/>
    <s v="12/04/19 10.15.24.0000"/>
    <s v="23/04/19 12.00.00.0000"/>
    <d v="2019-04-12T10:15:24"/>
    <d v="2019-04-23T12:00:00"/>
    <x v="0"/>
    <x v="0"/>
    <s v="Grande surface"/>
    <x v="0"/>
    <x v="1"/>
    <d v="1900-01-05T17:46:12"/>
    <x v="3"/>
    <s v="Non"/>
    <x v="886"/>
  </r>
  <r>
    <x v="364"/>
    <x v="0"/>
    <s v="CLI00079"/>
    <x v="3"/>
    <s v="MTX"/>
    <s v="12/04/19 10.31.14.0000"/>
    <s v="15/04/19 12.00.00.0000"/>
    <d v="2019-04-12T10:31:14"/>
    <d v="2019-04-15T12:00:00"/>
    <x v="5"/>
    <x v="2"/>
    <s v="Coopérative agricole"/>
    <x v="2"/>
    <x v="0"/>
    <d v="1899-12-30T00:00:00"/>
    <x v="0"/>
    <s v="Non"/>
    <x v="887"/>
  </r>
  <r>
    <x v="316"/>
    <x v="4"/>
    <s v="CLI00010"/>
    <x v="2"/>
    <s v="PEST"/>
    <s v="12/04/19 10.32.14.0000"/>
    <s v="19/04/19 12.00.00.0000"/>
    <d v="2019-04-12T10:32:14"/>
    <d v="2019-04-19T12:00:00"/>
    <x v="2"/>
    <x v="1"/>
    <s v="Centrale d'achats"/>
    <x v="1"/>
    <x v="1"/>
    <d v="1900-01-01T17:46:12"/>
    <x v="3"/>
    <s v="Non"/>
    <x v="888"/>
  </r>
  <r>
    <x v="200"/>
    <x v="8"/>
    <s v="CLI00020"/>
    <x v="6"/>
    <s v="MTG"/>
    <s v="12/04/19 10.32.59.0000"/>
    <s v="18/04/19 12.00.00.0000"/>
    <d v="2019-04-12T10:32:59"/>
    <d v="2019-04-18T12:00:00"/>
    <x v="4"/>
    <x v="0"/>
    <s v="Coopérative agricole"/>
    <x v="2"/>
    <x v="1"/>
    <d v="1899-12-31T17:46:12"/>
    <x v="2"/>
    <s v="Non"/>
    <x v="889"/>
  </r>
  <r>
    <x v="572"/>
    <x v="7"/>
    <s v="CLI00021"/>
    <x v="0"/>
    <s v="NTR"/>
    <s v="12/04/19 10.39.40.0000"/>
    <s v="17/04/19 12.00.00.0000"/>
    <d v="2019-04-12T10:39:40"/>
    <d v="2019-04-17T12:00:00"/>
    <x v="3"/>
    <x v="0"/>
    <s v="Grande surface"/>
    <x v="0"/>
    <x v="1"/>
    <d v="1899-12-30T17:46:12"/>
    <x v="1"/>
    <s v="Non"/>
    <x v="890"/>
  </r>
  <r>
    <x v="607"/>
    <x v="5"/>
    <s v="CLI00049"/>
    <x v="7"/>
    <s v="NTR"/>
    <s v="12/04/19 10.40.14.0000"/>
    <s v="17/04/19 12.00.00.0000"/>
    <d v="2019-04-12T10:40:14"/>
    <d v="2019-04-17T12:00:00"/>
    <x v="3"/>
    <x v="0"/>
    <s v="Entreprises agro-alimentaires"/>
    <x v="4"/>
    <x v="1"/>
    <d v="1899-12-30T17:46:12"/>
    <x v="1"/>
    <s v="Non"/>
    <x v="891"/>
  </r>
  <r>
    <x v="270"/>
    <x v="3"/>
    <s v="CLI00010"/>
    <x v="2"/>
    <s v="NTR"/>
    <s v="12/04/19 10.40.36.0000"/>
    <s v="17/04/19 12.00.00.0000"/>
    <d v="2019-04-12T10:40:36"/>
    <d v="2019-04-17T12:00:00"/>
    <x v="3"/>
    <x v="0"/>
    <s v="Centrale d'achats"/>
    <x v="1"/>
    <x v="1"/>
    <d v="1899-12-30T17:46:12"/>
    <x v="1"/>
    <s v="Non"/>
    <x v="892"/>
  </r>
  <r>
    <x v="508"/>
    <x v="3"/>
    <s v="CLI00079"/>
    <x v="3"/>
    <s v="NTR"/>
    <s v="12/04/19 10.41.27.0000"/>
    <s v="17/04/19 12.00.00.0000"/>
    <d v="2019-04-12T10:41:27"/>
    <d v="2019-04-17T12:00:00"/>
    <x v="3"/>
    <x v="0"/>
    <s v="Coopérative agricole"/>
    <x v="2"/>
    <x v="1"/>
    <d v="1899-12-30T17:46:12"/>
    <x v="1"/>
    <s v="Non"/>
    <x v="714"/>
  </r>
  <r>
    <x v="608"/>
    <x v="10"/>
    <s v="CLI00040"/>
    <x v="9"/>
    <s v="NTR"/>
    <s v="12/04/19 10.43.59.0000"/>
    <s v="17/04/19 12.00.00.0000"/>
    <d v="2019-04-12T10:43:59"/>
    <d v="2019-04-17T12:00:00"/>
    <x v="3"/>
    <x v="0"/>
    <s v="Entreprises agro-alimentaires"/>
    <x v="5"/>
    <x v="1"/>
    <d v="1899-12-30T17:46:12"/>
    <x v="1"/>
    <s v="Non"/>
    <x v="893"/>
  </r>
  <r>
    <x v="609"/>
    <x v="9"/>
    <s v="CLI00087"/>
    <x v="4"/>
    <s v="MTX"/>
    <s v="12/04/19 10.44.03.0000"/>
    <s v="15/04/19 12.00.00.0000"/>
    <d v="2019-04-12T10:44:03"/>
    <d v="2019-04-15T12:00:00"/>
    <x v="5"/>
    <x v="2"/>
    <s v="Coopérative agricole"/>
    <x v="3"/>
    <x v="0"/>
    <d v="1899-12-30T00:00:00"/>
    <x v="0"/>
    <s v="Non"/>
    <x v="894"/>
  </r>
  <r>
    <x v="266"/>
    <x v="0"/>
    <s v="CLI00043"/>
    <x v="1"/>
    <s v="PEST"/>
    <s v="12/04/19 10.45.28.0000"/>
    <s v="19/04/19 12.00.00.0000"/>
    <d v="2019-04-12T10:45:28"/>
    <d v="2019-04-19T12:00:00"/>
    <x v="2"/>
    <x v="1"/>
    <s v="Grande surface"/>
    <x v="0"/>
    <x v="1"/>
    <d v="1900-01-01T17:46:12"/>
    <x v="3"/>
    <s v="Non"/>
    <x v="895"/>
  </r>
  <r>
    <x v="209"/>
    <x v="3"/>
    <s v="CLI00083"/>
    <x v="11"/>
    <s v="MTG"/>
    <s v="12/04/19 10.45.39.0000"/>
    <s v="18/04/19 12.00.00.0000"/>
    <d v="2019-04-12T10:45:39"/>
    <d v="2019-04-18T12:00:00"/>
    <x v="4"/>
    <x v="0"/>
    <s v="Coopérative agricole"/>
    <x v="2"/>
    <x v="1"/>
    <d v="1899-12-31T17:46:12"/>
    <x v="2"/>
    <s v="Non"/>
    <x v="896"/>
  </r>
  <r>
    <x v="117"/>
    <x v="3"/>
    <s v="CLI00021"/>
    <x v="0"/>
    <s v="MTG"/>
    <s v="12/04/19 10.46.18.0000"/>
    <s v="18/04/19 12.00.00.0000"/>
    <d v="2019-04-12T10:46:18"/>
    <d v="2019-04-18T12:00:00"/>
    <x v="4"/>
    <x v="0"/>
    <s v="Grande surface"/>
    <x v="0"/>
    <x v="1"/>
    <d v="1899-12-31T17:46:12"/>
    <x v="2"/>
    <s v="Non"/>
    <x v="897"/>
  </r>
  <r>
    <x v="610"/>
    <x v="13"/>
    <s v="CLI00018"/>
    <x v="5"/>
    <s v="PEST"/>
    <s v="12/04/19 10.50.45.0000"/>
    <s v="19/04/19 12.00.00.0000"/>
    <d v="2019-04-12T10:50:45"/>
    <d v="2019-04-19T12:00:00"/>
    <x v="2"/>
    <x v="1"/>
    <s v="Coopérative agricole"/>
    <x v="2"/>
    <x v="1"/>
    <d v="1900-01-01T17:46:12"/>
    <x v="3"/>
    <s v="Non"/>
    <x v="898"/>
  </r>
  <r>
    <x v="611"/>
    <x v="3"/>
    <s v="CLI00083"/>
    <x v="11"/>
    <s v="NTR"/>
    <s v="12/04/19 10.52.25.0000"/>
    <s v="17/04/19 12.00.00.0000"/>
    <d v="2019-04-12T10:52:25"/>
    <d v="2019-04-17T12:00:00"/>
    <x v="3"/>
    <x v="0"/>
    <s v="Coopérative agricole"/>
    <x v="2"/>
    <x v="1"/>
    <d v="1899-12-30T17:46:12"/>
    <x v="1"/>
    <s v="Non"/>
    <x v="899"/>
  </r>
  <r>
    <x v="350"/>
    <x v="6"/>
    <s v="CLI00079"/>
    <x v="3"/>
    <s v="NTR"/>
    <s v="12/04/19 10.53.06.0000"/>
    <s v="17/04/19 12.00.00.0000"/>
    <d v="2019-04-12T10:53:06"/>
    <d v="2019-04-17T12:00:00"/>
    <x v="3"/>
    <x v="0"/>
    <s v="Coopérative agricole"/>
    <x v="2"/>
    <x v="1"/>
    <d v="1899-12-30T17:46:12"/>
    <x v="1"/>
    <s v="Non"/>
    <x v="900"/>
  </r>
  <r>
    <x v="612"/>
    <x v="23"/>
    <s v="CLI00091"/>
    <x v="10"/>
    <s v="NTR"/>
    <s v="12/04/19 10.57.22.0000"/>
    <s v="17/04/19 12.00.00.0000"/>
    <d v="2019-04-12T10:57:22"/>
    <d v="2019-04-17T12:00:00"/>
    <x v="3"/>
    <x v="0"/>
    <s v="Entreprises agro-alimentaires"/>
    <x v="5"/>
    <x v="1"/>
    <d v="1899-12-30T17:46:12"/>
    <x v="1"/>
    <s v="Non"/>
    <x v="901"/>
  </r>
  <r>
    <x v="35"/>
    <x v="3"/>
    <s v="CLI00079"/>
    <x v="3"/>
    <s v="PLLT"/>
    <s v="12/04/19 11.08.42.0000"/>
    <s v="19/04/19 12.00.00.0000"/>
    <d v="2019-04-12T11:08:42"/>
    <d v="2019-04-19T12:00:00"/>
    <x v="1"/>
    <x v="1"/>
    <s v="Coopérative agricole"/>
    <x v="2"/>
    <x v="1"/>
    <d v="1900-01-01T17:46:12"/>
    <x v="3"/>
    <s v="Non"/>
    <x v="902"/>
  </r>
  <r>
    <x v="461"/>
    <x v="8"/>
    <s v="CLI00043"/>
    <x v="1"/>
    <s v="NTR"/>
    <s v="12/04/19 11.08.56.0000"/>
    <s v="17/04/19 12.00.00.0000"/>
    <d v="2019-04-12T11:08:56"/>
    <d v="2019-04-17T12:00:00"/>
    <x v="3"/>
    <x v="0"/>
    <s v="Grande surface"/>
    <x v="0"/>
    <x v="1"/>
    <d v="1899-12-30T17:46:12"/>
    <x v="1"/>
    <s v="Non"/>
    <x v="903"/>
  </r>
  <r>
    <x v="613"/>
    <x v="10"/>
    <s v="CLI00009"/>
    <x v="8"/>
    <s v="NTR"/>
    <s v="12/04/19 11.09.44.0000"/>
    <s v="17/04/19 12.00.00.0000"/>
    <d v="2019-04-12T11:09:44"/>
    <d v="2019-04-17T12:00:00"/>
    <x v="3"/>
    <x v="0"/>
    <s v="Entreprises agro-alimentaires"/>
    <x v="4"/>
    <x v="1"/>
    <d v="1899-12-30T17:46:12"/>
    <x v="1"/>
    <s v="Non"/>
    <x v="904"/>
  </r>
  <r>
    <x v="263"/>
    <x v="3"/>
    <s v="CLI00021"/>
    <x v="0"/>
    <s v="PEST"/>
    <s v="12/04/19 11.11.01.0000"/>
    <s v="19/04/19 12.00.00.0000"/>
    <d v="2019-04-12T11:11:01"/>
    <d v="2019-04-19T12:00:00"/>
    <x v="2"/>
    <x v="1"/>
    <s v="Grande surface"/>
    <x v="0"/>
    <x v="1"/>
    <d v="1900-01-01T17:46:12"/>
    <x v="3"/>
    <s v="Non"/>
    <x v="905"/>
  </r>
  <r>
    <x v="614"/>
    <x v="10"/>
    <s v="CLI00009"/>
    <x v="8"/>
    <s v="NTR"/>
    <s v="12/04/19 11.11.25.0000"/>
    <s v="17/04/19 12.00.00.0000"/>
    <d v="2019-04-12T11:11:25"/>
    <d v="2019-04-17T12:00:00"/>
    <x v="3"/>
    <x v="0"/>
    <s v="Entreprises agro-alimentaires"/>
    <x v="4"/>
    <x v="1"/>
    <d v="1899-12-30T17:46:12"/>
    <x v="1"/>
    <s v="Non"/>
    <x v="906"/>
  </r>
  <r>
    <x v="564"/>
    <x v="13"/>
    <s v="CLI00018"/>
    <x v="5"/>
    <s v="MTX"/>
    <s v="12/04/19 11.11.47.0000"/>
    <s v="15/04/19 12.00.00.0000"/>
    <d v="2019-04-12T11:11:47"/>
    <d v="2019-04-15T12:00:00"/>
    <x v="5"/>
    <x v="2"/>
    <s v="Coopérative agricole"/>
    <x v="2"/>
    <x v="0"/>
    <d v="1899-12-30T00:00:00"/>
    <x v="0"/>
    <s v="Non"/>
    <x v="907"/>
  </r>
  <r>
    <x v="615"/>
    <x v="13"/>
    <s v="CLI00049"/>
    <x v="7"/>
    <s v="PEST"/>
    <s v="12/04/19 11.11.59.0000"/>
    <s v="19/04/19 12.00.00.0000"/>
    <d v="2019-04-12T11:11:59"/>
    <d v="2019-04-19T12:00:00"/>
    <x v="2"/>
    <x v="1"/>
    <s v="Entreprises agro-alimentaires"/>
    <x v="4"/>
    <x v="1"/>
    <d v="1900-01-01T17:46:12"/>
    <x v="3"/>
    <s v="Non"/>
    <x v="908"/>
  </r>
  <r>
    <x v="616"/>
    <x v="13"/>
    <s v="CLI00018"/>
    <x v="5"/>
    <s v="PEST"/>
    <s v="12/04/19 11.14.52.0000"/>
    <s v="19/04/19 12.00.00.0000"/>
    <d v="2019-04-12T11:14:52"/>
    <d v="2019-04-19T12:00:00"/>
    <x v="2"/>
    <x v="1"/>
    <s v="Coopérative agricole"/>
    <x v="2"/>
    <x v="1"/>
    <d v="1900-01-01T17:46:12"/>
    <x v="3"/>
    <s v="Non"/>
    <x v="909"/>
  </r>
  <r>
    <x v="535"/>
    <x v="18"/>
    <s v="CLI00091"/>
    <x v="10"/>
    <s v="PEST"/>
    <s v="12/04/19 11.16.42.0000"/>
    <s v="19/04/19 12.00.00.0000"/>
    <d v="2019-04-12T11:16:42"/>
    <d v="2019-04-19T12:00:00"/>
    <x v="2"/>
    <x v="1"/>
    <s v="Entreprises agro-alimentaires"/>
    <x v="5"/>
    <x v="1"/>
    <d v="1900-01-01T17:46:12"/>
    <x v="3"/>
    <s v="Non"/>
    <x v="910"/>
  </r>
  <r>
    <x v="617"/>
    <x v="13"/>
    <s v="CLI00018"/>
    <x v="5"/>
    <s v="PEST"/>
    <s v="12/04/19 11.19.56.0000"/>
    <s v="19/04/19 12.00.00.0000"/>
    <d v="2019-04-12T11:19:56"/>
    <d v="2019-04-19T12:00:00"/>
    <x v="2"/>
    <x v="1"/>
    <s v="Coopérative agricole"/>
    <x v="2"/>
    <x v="1"/>
    <d v="1900-01-01T17:46:12"/>
    <x v="3"/>
    <s v="Non"/>
    <x v="911"/>
  </r>
  <r>
    <x v="18"/>
    <x v="3"/>
    <s v="CLI00021"/>
    <x v="0"/>
    <s v="PEST"/>
    <s v="12/04/19 11.20.19.0000"/>
    <s v="19/04/19 12.00.00.0000"/>
    <d v="2019-04-12T11:20:19"/>
    <d v="2019-04-19T12:00:00"/>
    <x v="2"/>
    <x v="1"/>
    <s v="Grande surface"/>
    <x v="0"/>
    <x v="1"/>
    <d v="1900-01-01T17:46:12"/>
    <x v="3"/>
    <s v="Non"/>
    <x v="912"/>
  </r>
  <r>
    <x v="618"/>
    <x v="13"/>
    <s v="CLI00049"/>
    <x v="7"/>
    <s v="NTR"/>
    <s v="12/04/19 11.20.54.0000"/>
    <s v="17/04/19 12.00.00.0000"/>
    <d v="2019-04-12T11:20:54"/>
    <d v="2019-04-17T12:00:00"/>
    <x v="3"/>
    <x v="0"/>
    <s v="Entreprises agro-alimentaires"/>
    <x v="4"/>
    <x v="1"/>
    <d v="1899-12-30T17:46:12"/>
    <x v="1"/>
    <s v="Non"/>
    <x v="913"/>
  </r>
  <r>
    <x v="619"/>
    <x v="4"/>
    <s v="CLI00043"/>
    <x v="1"/>
    <s v="PEST"/>
    <s v="12/04/19 11.21.08.0000"/>
    <s v="19/04/19 12.00.00.0000"/>
    <d v="2019-04-12T11:21:08"/>
    <d v="2019-04-19T12:00:00"/>
    <x v="2"/>
    <x v="1"/>
    <s v="Grande surface"/>
    <x v="0"/>
    <x v="1"/>
    <d v="1900-01-01T17:46:12"/>
    <x v="3"/>
    <s v="Non"/>
    <x v="914"/>
  </r>
  <r>
    <x v="532"/>
    <x v="13"/>
    <s v="CLI00040"/>
    <x v="9"/>
    <s v="NTR"/>
    <s v="12/04/19 11.25.32.0000"/>
    <s v="17/04/19 12.00.00.0000"/>
    <d v="2019-04-12T11:25:32"/>
    <d v="2019-04-17T12:00:00"/>
    <x v="3"/>
    <x v="0"/>
    <s v="Entreprises agro-alimentaires"/>
    <x v="5"/>
    <x v="1"/>
    <d v="1899-12-30T17:46:12"/>
    <x v="1"/>
    <s v="Non"/>
    <x v="915"/>
  </r>
  <r>
    <x v="164"/>
    <x v="8"/>
    <s v="CLI00083"/>
    <x v="11"/>
    <s v="NTR"/>
    <s v="12/04/19 11.25.50.0000"/>
    <s v="17/04/19 12.00.00.0000"/>
    <d v="2019-04-12T11:25:50"/>
    <d v="2019-04-17T12:00:00"/>
    <x v="3"/>
    <x v="0"/>
    <s v="Coopérative agricole"/>
    <x v="2"/>
    <x v="1"/>
    <d v="1899-12-30T17:46:12"/>
    <x v="1"/>
    <s v="Non"/>
    <x v="916"/>
  </r>
  <r>
    <x v="620"/>
    <x v="18"/>
    <s v="CLI00018"/>
    <x v="5"/>
    <s v="NTR"/>
    <s v="12/04/19 11.28.51.0000"/>
    <s v="17/04/19 12.00.00.0000"/>
    <d v="2019-04-12T11:28:51"/>
    <d v="2019-04-17T12:00:00"/>
    <x v="3"/>
    <x v="0"/>
    <s v="Coopérative agricole"/>
    <x v="2"/>
    <x v="1"/>
    <d v="1899-12-30T17:46:12"/>
    <x v="1"/>
    <s v="Non"/>
    <x v="917"/>
  </r>
  <r>
    <x v="621"/>
    <x v="8"/>
    <s v="CLI00020"/>
    <x v="6"/>
    <s v="NTR"/>
    <s v="12/04/19 11.29.21.0000"/>
    <s v="17/04/19 12.00.00.0000"/>
    <d v="2019-04-12T11:29:21"/>
    <d v="2019-04-17T12:00:00"/>
    <x v="3"/>
    <x v="0"/>
    <s v="Coopérative agricole"/>
    <x v="2"/>
    <x v="1"/>
    <d v="1899-12-30T17:46:12"/>
    <x v="1"/>
    <s v="Non"/>
    <x v="918"/>
  </r>
  <r>
    <x v="622"/>
    <x v="15"/>
    <s v="CLI00018"/>
    <x v="5"/>
    <s v="NTR"/>
    <s v="12/04/19 11.29.23.0000"/>
    <s v="17/04/19 12.00.00.0000"/>
    <d v="2019-04-12T11:29:23"/>
    <d v="2019-04-17T12:00:00"/>
    <x v="3"/>
    <x v="0"/>
    <s v="Coopérative agricole"/>
    <x v="2"/>
    <x v="1"/>
    <d v="1899-12-30T17:46:12"/>
    <x v="1"/>
    <s v="Non"/>
    <x v="919"/>
  </r>
  <r>
    <x v="248"/>
    <x v="23"/>
    <s v="CLI00007"/>
    <x v="14"/>
    <s v="PEST"/>
    <s v="12/04/19 11.30.04.0000"/>
    <s v="19/04/19 12.00.00.0000"/>
    <d v="2019-04-12T11:30:04"/>
    <d v="2019-04-19T12:00:00"/>
    <x v="2"/>
    <x v="1"/>
    <s v="Coopérative agricole"/>
    <x v="3"/>
    <x v="1"/>
    <d v="1900-01-01T17:46:12"/>
    <x v="3"/>
    <s v="Non"/>
    <x v="920"/>
  </r>
  <r>
    <x v="208"/>
    <x v="3"/>
    <s v="CLI00043"/>
    <x v="1"/>
    <s v="PEST"/>
    <s v="12/04/19 11.33.42.0000"/>
    <s v="19/04/19 12.00.00.0000"/>
    <d v="2019-04-12T11:33:42"/>
    <d v="2019-04-19T12:00:00"/>
    <x v="2"/>
    <x v="1"/>
    <s v="Grande surface"/>
    <x v="0"/>
    <x v="1"/>
    <d v="1900-01-01T17:46:12"/>
    <x v="3"/>
    <s v="Non"/>
    <x v="921"/>
  </r>
  <r>
    <x v="366"/>
    <x v="6"/>
    <s v="CLI00010"/>
    <x v="2"/>
    <s v="PEST"/>
    <s v="12/04/19 11.34.27.0000"/>
    <s v="19/04/19 12.00.00.0000"/>
    <d v="2019-04-12T11:34:27"/>
    <d v="2019-04-19T12:00:00"/>
    <x v="2"/>
    <x v="1"/>
    <s v="Centrale d'achats"/>
    <x v="1"/>
    <x v="1"/>
    <d v="1900-01-01T17:46:12"/>
    <x v="3"/>
    <s v="Non"/>
    <x v="922"/>
  </r>
  <r>
    <x v="623"/>
    <x v="3"/>
    <s v="CLI00083"/>
    <x v="11"/>
    <s v="PEST"/>
    <s v="12/04/19 11.35.04.0000"/>
    <s v="19/04/19 12.00.00.0000"/>
    <d v="2019-04-12T11:35:04"/>
    <d v="2019-04-19T12:00:00"/>
    <x v="2"/>
    <x v="1"/>
    <s v="Coopérative agricole"/>
    <x v="2"/>
    <x v="1"/>
    <d v="1900-01-01T17:46:12"/>
    <x v="3"/>
    <s v="Non"/>
    <x v="923"/>
  </r>
  <r>
    <x v="624"/>
    <x v="6"/>
    <s v="CLI00020"/>
    <x v="6"/>
    <s v="PEST"/>
    <s v="12/04/19 11.36.49.0000"/>
    <s v="19/04/19 12.00.00.0000"/>
    <d v="2019-04-12T11:36:49"/>
    <d v="2019-04-19T12:00:00"/>
    <x v="2"/>
    <x v="1"/>
    <s v="Coopérative agricole"/>
    <x v="2"/>
    <x v="1"/>
    <d v="1900-01-01T17:46:12"/>
    <x v="3"/>
    <s v="Non"/>
    <x v="924"/>
  </r>
  <r>
    <x v="625"/>
    <x v="6"/>
    <s v="CLI00079"/>
    <x v="3"/>
    <s v="PEST"/>
    <s v="12/04/19 11.37.01.0000"/>
    <s v="19/04/19 12.00.00.0000"/>
    <d v="2019-04-12T11:37:01"/>
    <d v="2019-04-19T12:00:00"/>
    <x v="2"/>
    <x v="1"/>
    <s v="Coopérative agricole"/>
    <x v="2"/>
    <x v="1"/>
    <d v="1900-01-01T17:46:12"/>
    <x v="3"/>
    <s v="Non"/>
    <x v="925"/>
  </r>
  <r>
    <x v="626"/>
    <x v="10"/>
    <s v="CLI00049"/>
    <x v="7"/>
    <s v="NTR"/>
    <s v="12/04/19 11.38.35.0000"/>
    <s v="17/04/19 12.00.00.0000"/>
    <d v="2019-04-12T11:38:35"/>
    <d v="2019-04-17T12:00:00"/>
    <x v="3"/>
    <x v="0"/>
    <s v="Entreprises agro-alimentaires"/>
    <x v="4"/>
    <x v="1"/>
    <d v="1899-12-30T17:46:12"/>
    <x v="1"/>
    <s v="Non"/>
    <x v="926"/>
  </r>
  <r>
    <x v="627"/>
    <x v="10"/>
    <s v="CLI00018"/>
    <x v="5"/>
    <s v="PEST"/>
    <s v="12/04/19 11.39.31.0000"/>
    <s v="19/04/19 12.00.00.0000"/>
    <d v="2019-04-12T11:39:31"/>
    <d v="2019-04-19T12:00:00"/>
    <x v="2"/>
    <x v="1"/>
    <s v="Coopérative agricole"/>
    <x v="2"/>
    <x v="1"/>
    <d v="1900-01-01T17:46:12"/>
    <x v="3"/>
    <s v="Non"/>
    <x v="927"/>
  </r>
  <r>
    <x v="194"/>
    <x v="6"/>
    <s v="CLI00079"/>
    <x v="3"/>
    <s v="PEST"/>
    <s v="12/04/19 11.40.38.0000"/>
    <s v="19/04/19 12.00.00.0000"/>
    <d v="2019-04-12T11:40:38"/>
    <d v="2019-04-19T12:00:00"/>
    <x v="2"/>
    <x v="1"/>
    <s v="Coopérative agricole"/>
    <x v="2"/>
    <x v="1"/>
    <d v="1900-01-01T17:46:12"/>
    <x v="3"/>
    <s v="Non"/>
    <x v="928"/>
  </r>
  <r>
    <x v="410"/>
    <x v="10"/>
    <s v="CLI00049"/>
    <x v="7"/>
    <s v="MTX"/>
    <s v="12/04/19 11.44.43.0000"/>
    <s v="15/04/19 12.00.00.0000"/>
    <d v="2019-04-12T11:44:43"/>
    <d v="2019-04-15T12:00:00"/>
    <x v="5"/>
    <x v="2"/>
    <s v="Entreprises agro-alimentaires"/>
    <x v="4"/>
    <x v="0"/>
    <d v="1899-12-30T00:00:00"/>
    <x v="0"/>
    <s v="Non"/>
    <x v="929"/>
  </r>
  <r>
    <x v="628"/>
    <x v="18"/>
    <s v="CLI00040"/>
    <x v="9"/>
    <s v="MTX"/>
    <s v="12/04/19 11.49.18.0000"/>
    <s v="15/04/19 12.00.00.0000"/>
    <d v="2019-04-12T11:49:18"/>
    <d v="2019-04-15T12:00:00"/>
    <x v="5"/>
    <x v="2"/>
    <s v="Entreprises agro-alimentaires"/>
    <x v="5"/>
    <x v="0"/>
    <d v="1899-12-30T00:00:00"/>
    <x v="0"/>
    <s v="Non"/>
    <x v="930"/>
  </r>
  <r>
    <x v="629"/>
    <x v="22"/>
    <s v="CLI00007"/>
    <x v="14"/>
    <s v="BACT"/>
    <s v="12/04/19 11.53.05.0000"/>
    <s v="16/04/19 12.00.00.0000"/>
    <d v="2019-04-12T11:53:05"/>
    <d v="2019-04-16T12:00:00"/>
    <x v="6"/>
    <x v="3"/>
    <s v="Coopérative agricole"/>
    <x v="3"/>
    <x v="0"/>
    <d v="1899-12-30T00:00:00"/>
    <x v="0"/>
    <s v="Non"/>
    <x v="931"/>
  </r>
  <r>
    <x v="100"/>
    <x v="11"/>
    <s v="CLI00034"/>
    <x v="13"/>
    <s v="MTG"/>
    <s v="12/04/19 11.53.34.0000"/>
    <s v="18/04/19 12.00.00.0000"/>
    <d v="2019-04-12T11:53:34"/>
    <d v="2019-04-18T12:00:00"/>
    <x v="4"/>
    <x v="0"/>
    <s v="Entreprises agro-alimentaires"/>
    <x v="4"/>
    <x v="1"/>
    <d v="1899-12-31T17:46:12"/>
    <x v="2"/>
    <s v="Non"/>
    <x v="932"/>
  </r>
  <r>
    <x v="262"/>
    <x v="3"/>
    <s v="CLI00043"/>
    <x v="1"/>
    <s v="PEST"/>
    <s v="12/04/19 11.53.38.0000"/>
    <s v="19/04/19 12.00.00.0000"/>
    <d v="2019-04-12T11:53:38"/>
    <d v="2019-04-19T12:00:00"/>
    <x v="2"/>
    <x v="1"/>
    <s v="Grande surface"/>
    <x v="0"/>
    <x v="1"/>
    <d v="1900-01-01T17:46:12"/>
    <x v="3"/>
    <s v="Non"/>
    <x v="933"/>
  </r>
  <r>
    <x v="630"/>
    <x v="3"/>
    <s v="CLI00079"/>
    <x v="3"/>
    <s v="OGM"/>
    <s v="12/04/19 11.54.46.0000"/>
    <s v="23/04/19 12.00.00.0000"/>
    <d v="2019-04-12T11:54:46"/>
    <d v="2019-04-23T12:00:00"/>
    <x v="0"/>
    <x v="0"/>
    <s v="Coopérative agricole"/>
    <x v="2"/>
    <x v="1"/>
    <d v="1900-01-05T17:46:12"/>
    <x v="3"/>
    <s v="Non"/>
    <x v="934"/>
  </r>
  <r>
    <x v="521"/>
    <x v="12"/>
    <s v="CLI00021"/>
    <x v="0"/>
    <s v="PEST"/>
    <s v="12/04/19 11.55.00.0000"/>
    <s v="19/04/19 12.00.00.0000"/>
    <d v="2019-04-12T11:55:00"/>
    <d v="2019-04-19T12:00:00"/>
    <x v="2"/>
    <x v="1"/>
    <s v="Grande surface"/>
    <x v="0"/>
    <x v="1"/>
    <d v="1900-01-01T17:46:12"/>
    <x v="3"/>
    <s v="Non"/>
    <x v="935"/>
  </r>
  <r>
    <x v="500"/>
    <x v="4"/>
    <s v="CLI00010"/>
    <x v="2"/>
    <s v="PEST"/>
    <s v="12/04/19 11.55.19.0000"/>
    <s v="19/04/19 12.00.00.0000"/>
    <d v="2019-04-12T11:55:19"/>
    <d v="2019-04-19T12:00:00"/>
    <x v="2"/>
    <x v="1"/>
    <s v="Centrale d'achats"/>
    <x v="1"/>
    <x v="1"/>
    <d v="1900-01-01T17:46:12"/>
    <x v="3"/>
    <s v="Non"/>
    <x v="936"/>
  </r>
  <r>
    <x v="252"/>
    <x v="8"/>
    <s v="CLI00079"/>
    <x v="3"/>
    <s v="PEST"/>
    <s v="12/04/19 11.55.50.0000"/>
    <s v="19/04/19 12.00.00.0000"/>
    <d v="2019-04-12T11:55:50"/>
    <d v="2019-04-19T12:00:00"/>
    <x v="2"/>
    <x v="1"/>
    <s v="Coopérative agricole"/>
    <x v="2"/>
    <x v="1"/>
    <d v="1900-01-01T17:46:12"/>
    <x v="3"/>
    <s v="Non"/>
    <x v="937"/>
  </r>
  <r>
    <x v="333"/>
    <x v="3"/>
    <s v="CLI00010"/>
    <x v="2"/>
    <s v="PEST"/>
    <s v="12/04/19 11.57.13.0000"/>
    <s v="19/04/19 12.00.00.0000"/>
    <d v="2019-04-12T11:57:13"/>
    <d v="2019-04-19T12:00:00"/>
    <x v="2"/>
    <x v="1"/>
    <s v="Centrale d'achats"/>
    <x v="1"/>
    <x v="1"/>
    <d v="1900-01-01T17:46:12"/>
    <x v="3"/>
    <s v="Non"/>
    <x v="938"/>
  </r>
  <r>
    <x v="631"/>
    <x v="10"/>
    <s v="CLI00009"/>
    <x v="8"/>
    <s v="PEST"/>
    <s v="12/04/19 11.57.18.0000"/>
    <s v="19/04/19 12.00.00.0000"/>
    <d v="2019-04-12T11:57:18"/>
    <d v="2019-04-19T12:00:00"/>
    <x v="2"/>
    <x v="1"/>
    <s v="Entreprises agro-alimentaires"/>
    <x v="4"/>
    <x v="1"/>
    <d v="1900-01-01T17:46:12"/>
    <x v="3"/>
    <s v="Non"/>
    <x v="939"/>
  </r>
  <r>
    <x v="632"/>
    <x v="13"/>
    <s v="CLI00009"/>
    <x v="8"/>
    <s v="MTX"/>
    <s v="12/04/19 11.57.32.0000"/>
    <s v="15/04/19 12.00.00.0000"/>
    <d v="2019-04-12T11:57:32"/>
    <d v="2019-04-15T12:00:00"/>
    <x v="5"/>
    <x v="2"/>
    <s v="Entreprises agro-alimentaires"/>
    <x v="4"/>
    <x v="0"/>
    <d v="1899-12-30T00:00:00"/>
    <x v="0"/>
    <s v="Non"/>
    <x v="940"/>
  </r>
  <r>
    <x v="633"/>
    <x v="13"/>
    <s v="CLI00018"/>
    <x v="5"/>
    <s v="NTR"/>
    <s v="12/04/19 11.57.33.0000"/>
    <s v="17/04/19 12.00.00.0000"/>
    <d v="2019-04-12T11:57:33"/>
    <d v="2019-04-17T12:00:00"/>
    <x v="3"/>
    <x v="0"/>
    <s v="Coopérative agricole"/>
    <x v="2"/>
    <x v="1"/>
    <d v="1899-12-30T17:46:12"/>
    <x v="1"/>
    <s v="Non"/>
    <x v="941"/>
  </r>
  <r>
    <x v="634"/>
    <x v="3"/>
    <s v="CLI00079"/>
    <x v="3"/>
    <s v="NTR"/>
    <s v="12/04/19 11.58.49.0000"/>
    <s v="17/04/19 12.00.00.0000"/>
    <d v="2019-04-12T11:58:49"/>
    <d v="2019-04-17T12:00:00"/>
    <x v="3"/>
    <x v="0"/>
    <s v="Coopérative agricole"/>
    <x v="2"/>
    <x v="1"/>
    <d v="1899-12-30T17:46:12"/>
    <x v="1"/>
    <s v="Non"/>
    <x v="942"/>
  </r>
  <r>
    <x v="237"/>
    <x v="6"/>
    <s v="CLI00021"/>
    <x v="0"/>
    <s v="PLLT"/>
    <s v="12/04/19 11.58.51.0000"/>
    <s v="19/04/19 12.00.00.0000"/>
    <d v="2019-04-12T11:58:51"/>
    <d v="2019-04-19T12:00:00"/>
    <x v="1"/>
    <x v="1"/>
    <s v="Grande surface"/>
    <x v="0"/>
    <x v="1"/>
    <d v="1900-01-01T17:46:12"/>
    <x v="3"/>
    <s v="Non"/>
    <x v="943"/>
  </r>
  <r>
    <x v="635"/>
    <x v="8"/>
    <s v="CLI00079"/>
    <x v="3"/>
    <s v="PEST"/>
    <s v="12/04/19 11.58.59.0000"/>
    <s v="19/04/19 12.00.00.0000"/>
    <d v="2019-04-12T11:58:59"/>
    <d v="2019-04-19T12:00:00"/>
    <x v="2"/>
    <x v="1"/>
    <s v="Coopérative agricole"/>
    <x v="2"/>
    <x v="1"/>
    <d v="1900-01-01T17:46:12"/>
    <x v="3"/>
    <s v="Non"/>
    <x v="944"/>
  </r>
  <r>
    <x v="636"/>
    <x v="10"/>
    <s v="CLI00018"/>
    <x v="5"/>
    <s v="PEST"/>
    <s v="12/04/19 11.59.32.0000"/>
    <s v="19/04/19 12.00.00.0000"/>
    <d v="2019-04-12T11:59:32"/>
    <d v="2019-04-19T12:00:00"/>
    <x v="2"/>
    <x v="1"/>
    <s v="Coopérative agricole"/>
    <x v="2"/>
    <x v="1"/>
    <d v="1900-01-01T17:46:12"/>
    <x v="3"/>
    <s v="Non"/>
    <x v="945"/>
  </r>
  <r>
    <x v="194"/>
    <x v="3"/>
    <s v="CLI00079"/>
    <x v="3"/>
    <s v="PEST"/>
    <s v="12/04/19 12.00.59.0000"/>
    <s v="20/04/19 12.00.00.0000"/>
    <d v="2019-04-12T12:00:59"/>
    <d v="2019-04-20T12:00:00"/>
    <x v="2"/>
    <x v="1"/>
    <s v="Coopérative agricole"/>
    <x v="2"/>
    <x v="1"/>
    <d v="1900-01-02T17:46:12"/>
    <x v="3"/>
    <s v="Non"/>
    <x v="946"/>
  </r>
  <r>
    <x v="228"/>
    <x v="10"/>
    <s v="CLI00018"/>
    <x v="5"/>
    <s v="PEST"/>
    <s v="12/04/19 12.02.08.0000"/>
    <s v="20/04/19 12.00.00.0000"/>
    <d v="2019-04-12T12:02:08"/>
    <d v="2019-04-20T12:00:00"/>
    <x v="2"/>
    <x v="1"/>
    <s v="Coopérative agricole"/>
    <x v="2"/>
    <x v="1"/>
    <d v="1900-01-02T17:46:12"/>
    <x v="3"/>
    <s v="Non"/>
    <x v="947"/>
  </r>
  <r>
    <x v="637"/>
    <x v="16"/>
    <s v="CLI00087"/>
    <x v="4"/>
    <s v="PEST"/>
    <s v="12/04/19 12.04.04.0000"/>
    <s v="20/04/19 12.00.00.0000"/>
    <d v="2019-04-12T12:04:04"/>
    <d v="2019-04-20T12:00:00"/>
    <x v="2"/>
    <x v="1"/>
    <s v="Coopérative agricole"/>
    <x v="3"/>
    <x v="1"/>
    <d v="1900-01-02T17:46:12"/>
    <x v="3"/>
    <s v="Non"/>
    <x v="948"/>
  </r>
  <r>
    <x v="638"/>
    <x v="3"/>
    <s v="CLI00020"/>
    <x v="6"/>
    <s v="PEST"/>
    <s v="12/04/19 12.04.27.0000"/>
    <s v="20/04/19 12.00.00.0000"/>
    <d v="2019-04-12T12:04:27"/>
    <d v="2019-04-20T12:00:00"/>
    <x v="2"/>
    <x v="1"/>
    <s v="Coopérative agricole"/>
    <x v="2"/>
    <x v="1"/>
    <d v="1900-01-02T17:46:12"/>
    <x v="3"/>
    <s v="Non"/>
    <x v="949"/>
  </r>
  <r>
    <x v="87"/>
    <x v="4"/>
    <s v="CLI00043"/>
    <x v="1"/>
    <s v="NTR"/>
    <s v="12/04/19 12.04.52.0000"/>
    <s v="18/04/19 12.00.00.0000"/>
    <d v="2019-04-12T12:04:52"/>
    <d v="2019-04-18T12:00:00"/>
    <x v="3"/>
    <x v="0"/>
    <s v="Grande surface"/>
    <x v="0"/>
    <x v="1"/>
    <d v="1899-12-31T17:46:12"/>
    <x v="2"/>
    <s v="Non"/>
    <x v="950"/>
  </r>
  <r>
    <x v="639"/>
    <x v="8"/>
    <s v="CLI00010"/>
    <x v="2"/>
    <s v="PEST"/>
    <s v="12/04/19 12.05.21.0000"/>
    <s v="20/04/19 12.00.00.0000"/>
    <d v="2019-04-12T12:05:21"/>
    <d v="2019-04-20T12:00:00"/>
    <x v="2"/>
    <x v="1"/>
    <s v="Centrale d'achats"/>
    <x v="1"/>
    <x v="1"/>
    <d v="1900-01-02T17:46:12"/>
    <x v="3"/>
    <s v="Non"/>
    <x v="951"/>
  </r>
  <r>
    <x v="640"/>
    <x v="9"/>
    <s v="CLI00021"/>
    <x v="0"/>
    <s v="PEST"/>
    <s v="12/04/19 12.06.17.0000"/>
    <s v="20/04/19 12.00.00.0000"/>
    <d v="2019-04-12T12:06:17"/>
    <d v="2019-04-20T12:00:00"/>
    <x v="2"/>
    <x v="1"/>
    <s v="Grande surface"/>
    <x v="0"/>
    <x v="1"/>
    <d v="1900-01-02T17:46:12"/>
    <x v="3"/>
    <s v="Non"/>
    <x v="952"/>
  </r>
  <r>
    <x v="641"/>
    <x v="3"/>
    <s v="CLI00021"/>
    <x v="0"/>
    <s v="PEST"/>
    <s v="12/04/19 12.06.36.0000"/>
    <s v="20/04/19 12.00.00.0000"/>
    <d v="2019-04-12T12:06:36"/>
    <d v="2019-04-20T12:00:00"/>
    <x v="2"/>
    <x v="1"/>
    <s v="Grande surface"/>
    <x v="0"/>
    <x v="1"/>
    <d v="1900-01-02T17:46:12"/>
    <x v="3"/>
    <s v="Non"/>
    <x v="953"/>
  </r>
  <r>
    <x v="243"/>
    <x v="10"/>
    <s v="CLI00018"/>
    <x v="5"/>
    <s v="PEST"/>
    <s v="12/04/19 12.07.12.0000"/>
    <s v="20/04/19 12.00.00.0000"/>
    <d v="2019-04-12T12:07:12"/>
    <d v="2019-04-20T12:00:00"/>
    <x v="2"/>
    <x v="1"/>
    <s v="Coopérative agricole"/>
    <x v="2"/>
    <x v="1"/>
    <d v="1900-01-02T17:46:12"/>
    <x v="3"/>
    <s v="Non"/>
    <x v="954"/>
  </r>
  <r>
    <x v="33"/>
    <x v="3"/>
    <s v="CLI00020"/>
    <x v="6"/>
    <s v="PEST"/>
    <s v="12/04/19 12.07.28.0000"/>
    <s v="20/04/19 12.00.00.0000"/>
    <d v="2019-04-12T12:07:28"/>
    <d v="2019-04-20T12:00:00"/>
    <x v="2"/>
    <x v="1"/>
    <s v="Coopérative agricole"/>
    <x v="2"/>
    <x v="1"/>
    <d v="1900-01-02T17:46:12"/>
    <x v="3"/>
    <s v="Non"/>
    <x v="955"/>
  </r>
  <r>
    <x v="642"/>
    <x v="3"/>
    <s v="CLI00043"/>
    <x v="1"/>
    <s v="PEST"/>
    <s v="12/04/19 12.07.31.0000"/>
    <s v="20/04/19 12.00.00.0000"/>
    <d v="2019-04-12T12:07:31"/>
    <d v="2019-04-20T12:00:00"/>
    <x v="2"/>
    <x v="1"/>
    <s v="Grande surface"/>
    <x v="0"/>
    <x v="1"/>
    <d v="1900-01-02T17:46:12"/>
    <x v="3"/>
    <s v="Non"/>
    <x v="956"/>
  </r>
  <r>
    <x v="643"/>
    <x v="10"/>
    <s v="CLI00049"/>
    <x v="7"/>
    <s v="MTG"/>
    <s v="12/04/19 12.09.27.0000"/>
    <s v="19/04/19 12.00.00.0000"/>
    <d v="2019-04-12T12:09:27"/>
    <d v="2019-04-19T12:00:00"/>
    <x v="4"/>
    <x v="0"/>
    <s v="Entreprises agro-alimentaires"/>
    <x v="4"/>
    <x v="1"/>
    <d v="1900-01-01T17:46:12"/>
    <x v="3"/>
    <s v="Non"/>
    <x v="957"/>
  </r>
  <r>
    <x v="644"/>
    <x v="22"/>
    <s v="CLI00007"/>
    <x v="14"/>
    <s v="BACT"/>
    <s v="12/04/19 12.09.51.0000"/>
    <s v="17/04/19 12.00.00.0000"/>
    <d v="2019-04-12T12:09:51"/>
    <d v="2019-04-17T12:00:00"/>
    <x v="6"/>
    <x v="3"/>
    <s v="Coopérative agricole"/>
    <x v="3"/>
    <x v="1"/>
    <d v="1899-12-30T17:46:12"/>
    <x v="1"/>
    <s v="Non"/>
    <x v="958"/>
  </r>
  <r>
    <x v="73"/>
    <x v="12"/>
    <s v="CLI00021"/>
    <x v="0"/>
    <s v="NTR"/>
    <s v="12/04/19 12.11.31.0000"/>
    <s v="18/04/19 12.00.00.0000"/>
    <d v="2019-04-12T12:11:31"/>
    <d v="2019-04-18T12:00:00"/>
    <x v="3"/>
    <x v="0"/>
    <s v="Grande surface"/>
    <x v="0"/>
    <x v="1"/>
    <d v="1899-12-31T17:46:12"/>
    <x v="2"/>
    <s v="Non"/>
    <x v="959"/>
  </r>
  <r>
    <x v="128"/>
    <x v="6"/>
    <s v="CLI00079"/>
    <x v="3"/>
    <s v="PEST"/>
    <s v="12/04/19 12.13.55.0000"/>
    <s v="20/04/19 12.00.00.0000"/>
    <d v="2019-04-12T12:13:55"/>
    <d v="2019-04-20T12:00:00"/>
    <x v="2"/>
    <x v="1"/>
    <s v="Coopérative agricole"/>
    <x v="2"/>
    <x v="1"/>
    <d v="1900-01-02T17:46:12"/>
    <x v="3"/>
    <s v="Non"/>
    <x v="960"/>
  </r>
  <r>
    <x v="589"/>
    <x v="3"/>
    <s v="CLI00083"/>
    <x v="11"/>
    <s v="NTR"/>
    <s v="12/04/19 12.15.28.0000"/>
    <s v="18/04/19 12.00.00.0000"/>
    <d v="2019-04-12T12:15:28"/>
    <d v="2019-04-18T12:00:00"/>
    <x v="3"/>
    <x v="0"/>
    <s v="Coopérative agricole"/>
    <x v="2"/>
    <x v="1"/>
    <d v="1899-12-31T17:46:12"/>
    <x v="2"/>
    <s v="Non"/>
    <x v="961"/>
  </r>
  <r>
    <x v="113"/>
    <x v="10"/>
    <s v="CLI00018"/>
    <x v="5"/>
    <s v="PEST"/>
    <s v="12/04/19 12.15.48.0000"/>
    <s v="20/04/19 12.00.00.0000"/>
    <d v="2019-04-12T12:15:48"/>
    <d v="2019-04-20T12:00:00"/>
    <x v="2"/>
    <x v="1"/>
    <s v="Coopérative agricole"/>
    <x v="2"/>
    <x v="1"/>
    <d v="1900-01-02T17:46:12"/>
    <x v="3"/>
    <s v="Non"/>
    <x v="962"/>
  </r>
  <r>
    <x v="172"/>
    <x v="1"/>
    <s v="CLI00079"/>
    <x v="3"/>
    <s v="PEST"/>
    <s v="12/04/19 12.16.09.0000"/>
    <s v="20/04/19 12.00.00.0000"/>
    <d v="2019-04-12T12:16:09"/>
    <d v="2019-04-20T12:00:00"/>
    <x v="2"/>
    <x v="1"/>
    <s v="Coopérative agricole"/>
    <x v="2"/>
    <x v="1"/>
    <d v="1900-01-02T17:46:12"/>
    <x v="3"/>
    <s v="Non"/>
    <x v="963"/>
  </r>
  <r>
    <x v="645"/>
    <x v="4"/>
    <s v="CLI00020"/>
    <x v="6"/>
    <s v="PEST"/>
    <s v="12/04/19 12.17.19.0000"/>
    <s v="20/04/19 12.00.00.0000"/>
    <d v="2019-04-12T12:17:19"/>
    <d v="2019-04-20T12:00:00"/>
    <x v="2"/>
    <x v="1"/>
    <s v="Coopérative agricole"/>
    <x v="2"/>
    <x v="1"/>
    <d v="1900-01-02T17:46:12"/>
    <x v="3"/>
    <s v="Non"/>
    <x v="964"/>
  </r>
  <r>
    <x v="646"/>
    <x v="4"/>
    <s v="CLI00020"/>
    <x v="6"/>
    <s v="PEST"/>
    <s v="12/04/19 12.18.03.0000"/>
    <s v="20/04/19 12.00.00.0000"/>
    <d v="2019-04-12T12:18:03"/>
    <d v="2019-04-20T12:00:00"/>
    <x v="2"/>
    <x v="1"/>
    <s v="Coopérative agricole"/>
    <x v="2"/>
    <x v="1"/>
    <d v="1900-01-02T17:46:12"/>
    <x v="3"/>
    <s v="Non"/>
    <x v="965"/>
  </r>
  <r>
    <x v="647"/>
    <x v="18"/>
    <s v="CLI00018"/>
    <x v="5"/>
    <s v="OGM"/>
    <s v="12/04/19 12.19.29.0000"/>
    <s v="24/04/19 12.00.00.0000"/>
    <d v="2019-04-12T12:19:29"/>
    <d v="2019-04-24T12:00:00"/>
    <x v="0"/>
    <x v="0"/>
    <s v="Coopérative agricole"/>
    <x v="2"/>
    <x v="1"/>
    <d v="1900-01-06T17:46:12"/>
    <x v="3"/>
    <s v="Non"/>
    <x v="966"/>
  </r>
  <r>
    <x v="600"/>
    <x v="7"/>
    <s v="CLI00021"/>
    <x v="0"/>
    <s v="MTX"/>
    <s v="12/04/19 12.20.34.0000"/>
    <s v="15/04/19 12.00.00.0000"/>
    <d v="2019-04-12T12:20:34"/>
    <d v="2019-04-15T12:00:00"/>
    <x v="5"/>
    <x v="2"/>
    <s v="Grande surface"/>
    <x v="0"/>
    <x v="0"/>
    <d v="1899-12-30T00:00:00"/>
    <x v="0"/>
    <s v="Non"/>
    <x v="967"/>
  </r>
  <r>
    <x v="648"/>
    <x v="10"/>
    <s v="CLI00049"/>
    <x v="7"/>
    <s v="PEST"/>
    <s v="12/04/19 12.21.04.0000"/>
    <s v="20/04/19 12.00.00.0000"/>
    <d v="2019-04-12T12:21:04"/>
    <d v="2019-04-20T12:00:00"/>
    <x v="2"/>
    <x v="1"/>
    <s v="Entreprises agro-alimentaires"/>
    <x v="4"/>
    <x v="1"/>
    <d v="1900-01-02T17:46:12"/>
    <x v="3"/>
    <s v="Non"/>
    <x v="968"/>
  </r>
  <r>
    <x v="649"/>
    <x v="13"/>
    <s v="CLI00009"/>
    <x v="8"/>
    <s v="PEST"/>
    <s v="12/04/19 12.22.04.0000"/>
    <s v="20/04/19 12.00.00.0000"/>
    <d v="2019-04-12T12:22:04"/>
    <d v="2019-04-20T12:00:00"/>
    <x v="2"/>
    <x v="1"/>
    <s v="Entreprises agro-alimentaires"/>
    <x v="4"/>
    <x v="1"/>
    <d v="1900-01-02T17:46:12"/>
    <x v="3"/>
    <s v="Non"/>
    <x v="969"/>
  </r>
  <r>
    <x v="341"/>
    <x v="6"/>
    <s v="CLI00010"/>
    <x v="2"/>
    <s v="PEST"/>
    <s v="12/04/19 12.22.39.0000"/>
    <s v="20/04/19 12.00.00.0000"/>
    <d v="2019-04-12T12:22:39"/>
    <d v="2019-04-20T12:00:00"/>
    <x v="2"/>
    <x v="1"/>
    <s v="Centrale d'achats"/>
    <x v="1"/>
    <x v="1"/>
    <d v="1900-01-02T17:46:12"/>
    <x v="3"/>
    <s v="Non"/>
    <x v="970"/>
  </r>
  <r>
    <x v="112"/>
    <x v="3"/>
    <s v="CLI00020"/>
    <x v="6"/>
    <s v="PEST"/>
    <s v="12/04/19 12.22.58.0000"/>
    <s v="20/04/19 12.00.00.0000"/>
    <d v="2019-04-12T12:22:58"/>
    <d v="2019-04-20T12:00:00"/>
    <x v="2"/>
    <x v="1"/>
    <s v="Coopérative agricole"/>
    <x v="2"/>
    <x v="1"/>
    <d v="1900-01-02T17:46:12"/>
    <x v="3"/>
    <s v="Non"/>
    <x v="971"/>
  </r>
  <r>
    <x v="70"/>
    <x v="6"/>
    <s v="CLI00083"/>
    <x v="11"/>
    <s v="PEST"/>
    <s v="12/04/19 12.23.51.0000"/>
    <s v="20/04/19 12.00.00.0000"/>
    <d v="2019-04-12T12:23:51"/>
    <d v="2019-04-20T12:00:00"/>
    <x v="2"/>
    <x v="1"/>
    <s v="Coopérative agricole"/>
    <x v="2"/>
    <x v="1"/>
    <d v="1900-01-02T17:46:12"/>
    <x v="3"/>
    <s v="Non"/>
    <x v="972"/>
  </r>
  <r>
    <x v="521"/>
    <x v="7"/>
    <s v="CLI00021"/>
    <x v="0"/>
    <s v="MTG"/>
    <s v="12/04/19 12.27.11.0000"/>
    <s v="19/04/19 12.00.00.0000"/>
    <d v="2019-04-12T12:27:11"/>
    <d v="2019-04-19T12:00:00"/>
    <x v="4"/>
    <x v="0"/>
    <s v="Grande surface"/>
    <x v="0"/>
    <x v="1"/>
    <d v="1900-01-01T17:46:12"/>
    <x v="3"/>
    <s v="Non"/>
    <x v="973"/>
  </r>
  <r>
    <x v="650"/>
    <x v="10"/>
    <s v="CLI00049"/>
    <x v="7"/>
    <s v="PLLT"/>
    <s v="12/04/19 12.27.20.0000"/>
    <s v="20/04/19 12.00.00.0000"/>
    <d v="2019-04-12T12:27:20"/>
    <d v="2019-04-20T12:00:00"/>
    <x v="1"/>
    <x v="1"/>
    <s v="Entreprises agro-alimentaires"/>
    <x v="4"/>
    <x v="1"/>
    <d v="1900-01-02T17:46:12"/>
    <x v="3"/>
    <s v="Non"/>
    <x v="974"/>
  </r>
  <r>
    <x v="263"/>
    <x v="3"/>
    <s v="CLI00021"/>
    <x v="0"/>
    <s v="PLLT"/>
    <s v="12/04/19 12.28.07.0000"/>
    <s v="20/04/19 12.00.00.0000"/>
    <d v="2019-04-12T12:28:07"/>
    <d v="2019-04-20T12:00:00"/>
    <x v="1"/>
    <x v="1"/>
    <s v="Grande surface"/>
    <x v="0"/>
    <x v="1"/>
    <d v="1900-01-02T17:46:12"/>
    <x v="3"/>
    <s v="Non"/>
    <x v="975"/>
  </r>
  <r>
    <x v="390"/>
    <x v="3"/>
    <s v="CLI00010"/>
    <x v="2"/>
    <s v="NTR"/>
    <s v="12/04/19 12.28.44.0000"/>
    <s v="18/04/19 12.00.00.0000"/>
    <d v="2019-04-12T12:28:44"/>
    <d v="2019-04-18T12:00:00"/>
    <x v="3"/>
    <x v="0"/>
    <s v="Centrale d'achats"/>
    <x v="1"/>
    <x v="1"/>
    <d v="1899-12-31T17:46:12"/>
    <x v="2"/>
    <s v="Non"/>
    <x v="976"/>
  </r>
  <r>
    <x v="179"/>
    <x v="13"/>
    <s v="CLI00018"/>
    <x v="5"/>
    <s v="PEST"/>
    <s v="12/04/19 12.32.55.0000"/>
    <s v="20/04/19 12.00.00.0000"/>
    <d v="2019-04-12T12:32:55"/>
    <d v="2019-04-20T12:00:00"/>
    <x v="2"/>
    <x v="1"/>
    <s v="Coopérative agricole"/>
    <x v="2"/>
    <x v="1"/>
    <d v="1900-01-02T17:46:12"/>
    <x v="3"/>
    <s v="Non"/>
    <x v="977"/>
  </r>
  <r>
    <x v="651"/>
    <x v="10"/>
    <s v="CLI00018"/>
    <x v="5"/>
    <s v="PEST"/>
    <s v="12/04/19 12.34.11.0000"/>
    <s v="20/04/19 12.00.00.0000"/>
    <d v="2019-04-12T12:34:11"/>
    <d v="2019-04-20T12:00:00"/>
    <x v="2"/>
    <x v="1"/>
    <s v="Coopérative agricole"/>
    <x v="2"/>
    <x v="1"/>
    <d v="1900-01-02T17:46:12"/>
    <x v="3"/>
    <s v="Non"/>
    <x v="978"/>
  </r>
  <r>
    <x v="111"/>
    <x v="21"/>
    <s v="CLI00007"/>
    <x v="14"/>
    <s v="PEST"/>
    <s v="12/04/19 12.36.13.0000"/>
    <s v="20/04/19 12.00.00.0000"/>
    <d v="2019-04-12T12:36:13"/>
    <d v="2019-04-20T12:00:00"/>
    <x v="2"/>
    <x v="1"/>
    <s v="Coopérative agricole"/>
    <x v="3"/>
    <x v="1"/>
    <d v="1900-01-02T17:46:12"/>
    <x v="3"/>
    <s v="Non"/>
    <x v="979"/>
  </r>
  <r>
    <x v="652"/>
    <x v="18"/>
    <s v="CLI00049"/>
    <x v="7"/>
    <s v="PEST"/>
    <s v="12/04/19 12.37.47.0000"/>
    <s v="20/04/19 12.00.00.0000"/>
    <d v="2019-04-12T12:37:47"/>
    <d v="2019-04-20T12:00:00"/>
    <x v="2"/>
    <x v="1"/>
    <s v="Entreprises agro-alimentaires"/>
    <x v="4"/>
    <x v="1"/>
    <d v="1900-01-02T17:46:12"/>
    <x v="3"/>
    <s v="Non"/>
    <x v="980"/>
  </r>
  <r>
    <x v="288"/>
    <x v="8"/>
    <s v="CLI00021"/>
    <x v="0"/>
    <s v="PEST"/>
    <s v="12/04/19 12.38.50.0000"/>
    <s v="20/04/19 12.00.00.0000"/>
    <d v="2019-04-12T12:38:50"/>
    <d v="2019-04-20T12:00:00"/>
    <x v="2"/>
    <x v="1"/>
    <s v="Grande surface"/>
    <x v="0"/>
    <x v="1"/>
    <d v="1900-01-02T17:46:12"/>
    <x v="3"/>
    <s v="Non"/>
    <x v="981"/>
  </r>
  <r>
    <x v="74"/>
    <x v="8"/>
    <s v="CLI00079"/>
    <x v="3"/>
    <s v="PEST"/>
    <s v="12/04/19 12.39.32.0000"/>
    <s v="20/04/19 12.00.00.0000"/>
    <d v="2019-04-12T12:39:32"/>
    <d v="2019-04-20T12:00:00"/>
    <x v="2"/>
    <x v="1"/>
    <s v="Coopérative agricole"/>
    <x v="2"/>
    <x v="1"/>
    <d v="1900-01-02T17:46:12"/>
    <x v="3"/>
    <s v="Non"/>
    <x v="982"/>
  </r>
  <r>
    <x v="653"/>
    <x v="16"/>
    <s v="CLI00021"/>
    <x v="0"/>
    <s v="PEST"/>
    <s v="12/04/19 12.40.25.0000"/>
    <s v="20/04/19 12.00.00.0000"/>
    <d v="2019-04-12T12:40:25"/>
    <d v="2019-04-20T12:00:00"/>
    <x v="2"/>
    <x v="1"/>
    <s v="Grande surface"/>
    <x v="0"/>
    <x v="1"/>
    <d v="1900-01-02T17:46:12"/>
    <x v="3"/>
    <s v="Non"/>
    <x v="983"/>
  </r>
  <r>
    <x v="654"/>
    <x v="3"/>
    <s v="CLI00079"/>
    <x v="3"/>
    <s v="PEST"/>
    <s v="12/04/19 12.40.41.0000"/>
    <s v="20/04/19 12.00.00.0000"/>
    <d v="2019-04-12T12:40:41"/>
    <d v="2019-04-20T12:00:00"/>
    <x v="2"/>
    <x v="1"/>
    <s v="Coopérative agricole"/>
    <x v="2"/>
    <x v="1"/>
    <d v="1900-01-02T17:46:12"/>
    <x v="3"/>
    <s v="Non"/>
    <x v="984"/>
  </r>
  <r>
    <x v="655"/>
    <x v="8"/>
    <s v="CLI00079"/>
    <x v="3"/>
    <s v="PEST"/>
    <s v="12/04/19 12.43.37.0000"/>
    <s v="20/04/19 12.00.00.0000"/>
    <d v="2019-04-12T12:43:37"/>
    <d v="2019-04-20T12:00:00"/>
    <x v="2"/>
    <x v="1"/>
    <s v="Coopérative agricole"/>
    <x v="2"/>
    <x v="1"/>
    <d v="1900-01-02T17:46:12"/>
    <x v="3"/>
    <s v="Non"/>
    <x v="985"/>
  </r>
  <r>
    <x v="656"/>
    <x v="13"/>
    <s v="CLI00009"/>
    <x v="8"/>
    <s v="PEST"/>
    <s v="12/04/19 12.44.51.0000"/>
    <s v="20/04/19 12.00.00.0000"/>
    <d v="2019-04-12T12:44:51"/>
    <d v="2019-04-20T12:00:00"/>
    <x v="2"/>
    <x v="1"/>
    <s v="Entreprises agro-alimentaires"/>
    <x v="4"/>
    <x v="1"/>
    <d v="1900-01-02T17:46:12"/>
    <x v="3"/>
    <s v="Non"/>
    <x v="986"/>
  </r>
  <r>
    <x v="657"/>
    <x v="13"/>
    <s v="CLI00018"/>
    <x v="5"/>
    <s v="PEST"/>
    <s v="12/04/19 12.46.00.0000"/>
    <s v="20/04/19 12.00.00.0000"/>
    <d v="2019-04-12T12:46:00"/>
    <d v="2019-04-20T12:00:00"/>
    <x v="2"/>
    <x v="1"/>
    <s v="Coopérative agricole"/>
    <x v="2"/>
    <x v="1"/>
    <d v="1900-01-02T17:46:12"/>
    <x v="3"/>
    <s v="Non"/>
    <x v="987"/>
  </r>
  <r>
    <x v="356"/>
    <x v="3"/>
    <s v="CLI00079"/>
    <x v="3"/>
    <s v="BACT"/>
    <s v="12/04/19 12.46.12.0000"/>
    <s v="17/04/19 12.00.00.0000"/>
    <d v="2019-04-12T12:46:12"/>
    <d v="2019-04-17T12:00:00"/>
    <x v="6"/>
    <x v="3"/>
    <s v="Coopérative agricole"/>
    <x v="2"/>
    <x v="1"/>
    <d v="1899-12-30T17:46:12"/>
    <x v="1"/>
    <s v="Non"/>
    <x v="988"/>
  </r>
  <r>
    <x v="577"/>
    <x v="16"/>
    <s v="CLI00021"/>
    <x v="0"/>
    <s v="PEST"/>
    <s v="12/04/19 12.46.19.0000"/>
    <s v="20/04/19 12.00.00.0000"/>
    <d v="2019-04-12T12:46:19"/>
    <d v="2019-04-20T12:00:00"/>
    <x v="2"/>
    <x v="1"/>
    <s v="Grande surface"/>
    <x v="0"/>
    <x v="1"/>
    <d v="1900-01-02T17:46:12"/>
    <x v="3"/>
    <s v="Non"/>
    <x v="989"/>
  </r>
  <r>
    <x v="128"/>
    <x v="4"/>
    <s v="CLI00079"/>
    <x v="3"/>
    <s v="NTR"/>
    <s v="12/04/19 12.47.59.0000"/>
    <s v="18/04/19 12.00.00.0000"/>
    <d v="2019-04-12T12:47:59"/>
    <d v="2019-04-18T12:00:00"/>
    <x v="3"/>
    <x v="0"/>
    <s v="Coopérative agricole"/>
    <x v="2"/>
    <x v="1"/>
    <d v="1899-12-31T17:46:12"/>
    <x v="2"/>
    <s v="Non"/>
    <x v="990"/>
  </r>
  <r>
    <x v="358"/>
    <x v="6"/>
    <s v="CLI00021"/>
    <x v="0"/>
    <s v="MTG"/>
    <s v="12/04/19 12.49.36.0000"/>
    <s v="19/04/19 12.00.00.0000"/>
    <d v="2019-04-12T12:49:36"/>
    <d v="2019-04-19T12:00:00"/>
    <x v="4"/>
    <x v="0"/>
    <s v="Grande surface"/>
    <x v="0"/>
    <x v="1"/>
    <d v="1900-01-01T17:46:12"/>
    <x v="3"/>
    <s v="Non"/>
    <x v="991"/>
  </r>
  <r>
    <x v="194"/>
    <x v="3"/>
    <s v="CLI00079"/>
    <x v="3"/>
    <s v="NTR"/>
    <s v="12/04/19 12.54.09.0000"/>
    <s v="18/04/19 12.00.00.0000"/>
    <d v="2019-04-12T12:54:09"/>
    <d v="2019-04-18T12:00:00"/>
    <x v="3"/>
    <x v="0"/>
    <s v="Coopérative agricole"/>
    <x v="2"/>
    <x v="1"/>
    <d v="1899-12-31T17:46:12"/>
    <x v="2"/>
    <s v="Non"/>
    <x v="992"/>
  </r>
  <r>
    <x v="658"/>
    <x v="18"/>
    <s v="CLI00018"/>
    <x v="5"/>
    <s v="PEST"/>
    <s v="12/04/19 12.58.15.0000"/>
    <s v="20/04/19 12.00.00.0000"/>
    <d v="2019-04-12T12:58:15"/>
    <d v="2019-04-20T12:00:00"/>
    <x v="2"/>
    <x v="1"/>
    <s v="Coopérative agricole"/>
    <x v="2"/>
    <x v="1"/>
    <d v="1900-01-02T17:46:12"/>
    <x v="3"/>
    <s v="Non"/>
    <x v="993"/>
  </r>
  <r>
    <x v="440"/>
    <x v="16"/>
    <s v="CLI00021"/>
    <x v="0"/>
    <s v="NTR"/>
    <s v="12/04/19 12.58.27.0000"/>
    <s v="18/04/19 12.00.00.0000"/>
    <d v="2019-04-12T12:58:27"/>
    <d v="2019-04-18T12:00:00"/>
    <x v="3"/>
    <x v="0"/>
    <s v="Grande surface"/>
    <x v="0"/>
    <x v="1"/>
    <d v="1899-12-31T17:46:12"/>
    <x v="2"/>
    <s v="Non"/>
    <x v="994"/>
  </r>
  <r>
    <x v="536"/>
    <x v="4"/>
    <s v="CLI00021"/>
    <x v="0"/>
    <s v="PEST"/>
    <s v="12/04/19 12.58.53.0000"/>
    <s v="20/04/19 12.00.00.0000"/>
    <d v="2019-04-12T12:58:53"/>
    <d v="2019-04-20T12:00:00"/>
    <x v="2"/>
    <x v="1"/>
    <s v="Grande surface"/>
    <x v="0"/>
    <x v="1"/>
    <d v="1900-01-02T17:46:12"/>
    <x v="3"/>
    <s v="Non"/>
    <x v="995"/>
  </r>
  <r>
    <x v="84"/>
    <x v="3"/>
    <s v="CLI00083"/>
    <x v="11"/>
    <s v="PEST"/>
    <s v="12/04/19 13.11.42.0000"/>
    <s v="20/04/19 12.00.00.0000"/>
    <d v="2019-04-12T13:11:42"/>
    <d v="2019-04-20T12:00:00"/>
    <x v="2"/>
    <x v="1"/>
    <s v="Coopérative agricole"/>
    <x v="2"/>
    <x v="1"/>
    <d v="1900-01-02T17:46:12"/>
    <x v="3"/>
    <s v="Non"/>
    <x v="996"/>
  </r>
  <r>
    <x v="93"/>
    <x v="8"/>
    <s v="CLI00021"/>
    <x v="0"/>
    <s v="PEST"/>
    <s v="12/04/19 13.11.45.0000"/>
    <s v="20/04/19 12.00.00.0000"/>
    <d v="2019-04-12T13:11:45"/>
    <d v="2019-04-20T12:00:00"/>
    <x v="2"/>
    <x v="1"/>
    <s v="Grande surface"/>
    <x v="0"/>
    <x v="1"/>
    <d v="1900-01-02T17:46:12"/>
    <x v="3"/>
    <s v="Non"/>
    <x v="997"/>
  </r>
  <r>
    <x v="659"/>
    <x v="8"/>
    <s v="CLI00079"/>
    <x v="3"/>
    <s v="NTR"/>
    <s v="12/04/19 13.11.56.0000"/>
    <s v="18/04/19 12.00.00.0000"/>
    <d v="2019-04-12T13:11:56"/>
    <d v="2019-04-18T12:00:00"/>
    <x v="3"/>
    <x v="0"/>
    <s v="Coopérative agricole"/>
    <x v="2"/>
    <x v="1"/>
    <d v="1899-12-31T17:46:12"/>
    <x v="2"/>
    <s v="Non"/>
    <x v="998"/>
  </r>
  <r>
    <x v="247"/>
    <x v="6"/>
    <s v="CLI00043"/>
    <x v="1"/>
    <s v="PEST"/>
    <s v="12/04/19 13.14.40.0000"/>
    <s v="20/04/19 12.00.00.0000"/>
    <d v="2019-04-12T13:14:40"/>
    <d v="2019-04-20T12:00:00"/>
    <x v="2"/>
    <x v="1"/>
    <s v="Grande surface"/>
    <x v="0"/>
    <x v="1"/>
    <d v="1900-01-02T17:46:12"/>
    <x v="3"/>
    <s v="Non"/>
    <x v="999"/>
  </r>
  <r>
    <x v="582"/>
    <x v="10"/>
    <s v="CLI00018"/>
    <x v="5"/>
    <s v="PEST"/>
    <s v="12/04/19 13.14.57.0000"/>
    <s v="20/04/19 12.00.00.0000"/>
    <d v="2019-04-12T13:14:57"/>
    <d v="2019-04-20T12:00:00"/>
    <x v="2"/>
    <x v="1"/>
    <s v="Coopérative agricole"/>
    <x v="2"/>
    <x v="1"/>
    <d v="1900-01-02T17:46:12"/>
    <x v="3"/>
    <s v="Non"/>
    <x v="1000"/>
  </r>
  <r>
    <x v="660"/>
    <x v="18"/>
    <s v="CLI00018"/>
    <x v="5"/>
    <s v="PEST"/>
    <s v="12/04/19 13.15.58.0000"/>
    <s v="20/04/19 12.00.00.0000"/>
    <d v="2019-04-12T13:15:58"/>
    <d v="2019-04-20T12:00:00"/>
    <x v="2"/>
    <x v="1"/>
    <s v="Coopérative agricole"/>
    <x v="2"/>
    <x v="1"/>
    <d v="1900-01-02T17:46:12"/>
    <x v="3"/>
    <s v="Non"/>
    <x v="1001"/>
  </r>
  <r>
    <x v="170"/>
    <x v="3"/>
    <s v="CLI00010"/>
    <x v="2"/>
    <s v="OGM"/>
    <s v="12/04/19 13.23.48.0000"/>
    <s v="24/04/19 12.00.00.0000"/>
    <d v="2019-04-12T13:23:48"/>
    <d v="2019-04-24T12:00:00"/>
    <x v="0"/>
    <x v="0"/>
    <s v="Centrale d'achats"/>
    <x v="1"/>
    <x v="1"/>
    <d v="1900-01-06T17:46:12"/>
    <x v="3"/>
    <s v="Non"/>
    <x v="1002"/>
  </r>
  <r>
    <x v="661"/>
    <x v="3"/>
    <s v="CLI00020"/>
    <x v="6"/>
    <s v="NTR"/>
    <s v="12/04/19 13.25.53.0000"/>
    <s v="18/04/19 12.00.00.0000"/>
    <d v="2019-04-12T13:25:53"/>
    <d v="2019-04-18T12:00:00"/>
    <x v="3"/>
    <x v="0"/>
    <s v="Coopérative agricole"/>
    <x v="2"/>
    <x v="1"/>
    <d v="1899-12-31T17:46:12"/>
    <x v="2"/>
    <s v="Non"/>
    <x v="1003"/>
  </r>
  <r>
    <x v="146"/>
    <x v="3"/>
    <s v="CLI00043"/>
    <x v="1"/>
    <s v="NTR"/>
    <s v="12/04/19 13.27.38.0000"/>
    <s v="18/04/19 12.00.00.0000"/>
    <d v="2019-04-12T13:27:38"/>
    <d v="2019-04-18T12:00:00"/>
    <x v="3"/>
    <x v="0"/>
    <s v="Grande surface"/>
    <x v="0"/>
    <x v="1"/>
    <d v="1899-12-31T17:46:12"/>
    <x v="2"/>
    <s v="Non"/>
    <x v="1004"/>
  </r>
  <r>
    <x v="212"/>
    <x v="6"/>
    <s v="CLI00043"/>
    <x v="1"/>
    <s v="NTR"/>
    <s v="12/04/19 13.28.53.0000"/>
    <s v="18/04/19 12.00.00.0000"/>
    <d v="2019-04-12T13:28:53"/>
    <d v="2019-04-18T12:00:00"/>
    <x v="3"/>
    <x v="0"/>
    <s v="Grande surface"/>
    <x v="0"/>
    <x v="1"/>
    <d v="1899-12-31T17:46:12"/>
    <x v="2"/>
    <s v="Non"/>
    <x v="1005"/>
  </r>
  <r>
    <x v="290"/>
    <x v="6"/>
    <s v="CLI00021"/>
    <x v="0"/>
    <s v="NTR"/>
    <s v="12/04/19 13.30.18.0000"/>
    <s v="18/04/19 12.00.00.0000"/>
    <d v="2019-04-12T13:30:18"/>
    <d v="2019-04-18T12:00:00"/>
    <x v="3"/>
    <x v="0"/>
    <s v="Grande surface"/>
    <x v="0"/>
    <x v="1"/>
    <d v="1899-12-31T17:46:12"/>
    <x v="2"/>
    <s v="Non"/>
    <x v="1006"/>
  </r>
  <r>
    <x v="662"/>
    <x v="3"/>
    <s v="CLI00020"/>
    <x v="6"/>
    <s v="NTR"/>
    <s v="12/04/19 13.31.59.0000"/>
    <s v="18/04/19 12.00.00.0000"/>
    <d v="2019-04-12T13:31:59"/>
    <d v="2019-04-18T12:00:00"/>
    <x v="3"/>
    <x v="0"/>
    <s v="Coopérative agricole"/>
    <x v="2"/>
    <x v="1"/>
    <d v="1899-12-31T17:46:12"/>
    <x v="2"/>
    <s v="Non"/>
    <x v="1007"/>
  </r>
  <r>
    <x v="663"/>
    <x v="18"/>
    <s v="CLI00018"/>
    <x v="5"/>
    <s v="PEST"/>
    <s v="12/04/19 13.33.05.0000"/>
    <s v="20/04/19 12.00.00.0000"/>
    <d v="2019-04-12T13:33:05"/>
    <d v="2019-04-20T12:00:00"/>
    <x v="2"/>
    <x v="1"/>
    <s v="Coopérative agricole"/>
    <x v="2"/>
    <x v="1"/>
    <d v="1900-01-02T17:46:12"/>
    <x v="3"/>
    <s v="Non"/>
    <x v="1008"/>
  </r>
  <r>
    <x v="664"/>
    <x v="15"/>
    <s v="CLI00009"/>
    <x v="8"/>
    <s v="NTR"/>
    <s v="12/04/19 13.33.50.0000"/>
    <s v="18/04/19 12.00.00.0000"/>
    <d v="2019-04-12T13:33:50"/>
    <d v="2019-04-18T12:00:00"/>
    <x v="3"/>
    <x v="0"/>
    <s v="Entreprises agro-alimentaires"/>
    <x v="4"/>
    <x v="1"/>
    <d v="1899-12-31T17:46:12"/>
    <x v="2"/>
    <s v="Non"/>
    <x v="1009"/>
  </r>
  <r>
    <x v="450"/>
    <x v="21"/>
    <s v="CLI00007"/>
    <x v="14"/>
    <s v="PEST"/>
    <s v="12/04/19 13.34.48.0000"/>
    <s v="20/04/19 12.00.00.0000"/>
    <d v="2019-04-12T13:34:48"/>
    <d v="2019-04-20T12:00:00"/>
    <x v="2"/>
    <x v="1"/>
    <s v="Coopérative agricole"/>
    <x v="3"/>
    <x v="1"/>
    <d v="1900-01-02T17:46:12"/>
    <x v="3"/>
    <s v="Non"/>
    <x v="1010"/>
  </r>
  <r>
    <x v="665"/>
    <x v="18"/>
    <s v="CLI00049"/>
    <x v="7"/>
    <s v="NTR"/>
    <s v="12/04/19 13.36.55.0000"/>
    <s v="18/04/19 12.00.00.0000"/>
    <d v="2019-04-12T13:36:55"/>
    <d v="2019-04-18T12:00:00"/>
    <x v="3"/>
    <x v="0"/>
    <s v="Entreprises agro-alimentaires"/>
    <x v="4"/>
    <x v="1"/>
    <d v="1899-12-31T17:46:12"/>
    <x v="2"/>
    <s v="Non"/>
    <x v="1011"/>
  </r>
  <r>
    <x v="666"/>
    <x v="18"/>
    <s v="CLI00018"/>
    <x v="5"/>
    <s v="MTG"/>
    <s v="12/04/19 13.38.22.0000"/>
    <s v="19/04/19 12.00.00.0000"/>
    <d v="2019-04-12T13:38:22"/>
    <d v="2019-04-19T12:00:00"/>
    <x v="4"/>
    <x v="0"/>
    <s v="Coopérative agricole"/>
    <x v="2"/>
    <x v="1"/>
    <d v="1900-01-01T17:46:12"/>
    <x v="3"/>
    <s v="Non"/>
    <x v="1012"/>
  </r>
  <r>
    <x v="667"/>
    <x v="10"/>
    <s v="CLI00049"/>
    <x v="7"/>
    <s v="NTR"/>
    <s v="12/04/19 13.39.50.0000"/>
    <s v="18/04/19 12.00.00.0000"/>
    <d v="2019-04-12T13:39:50"/>
    <d v="2019-04-18T12:00:00"/>
    <x v="3"/>
    <x v="0"/>
    <s v="Entreprises agro-alimentaires"/>
    <x v="4"/>
    <x v="1"/>
    <d v="1899-12-31T17:46:12"/>
    <x v="2"/>
    <s v="Non"/>
    <x v="1013"/>
  </r>
  <r>
    <x v="668"/>
    <x v="3"/>
    <s v="CLI00021"/>
    <x v="0"/>
    <s v="PEST"/>
    <s v="12/04/19 13.41.57.0000"/>
    <s v="20/04/19 12.00.00.0000"/>
    <d v="2019-04-12T13:41:57"/>
    <d v="2019-04-20T12:00:00"/>
    <x v="2"/>
    <x v="1"/>
    <s v="Grande surface"/>
    <x v="0"/>
    <x v="1"/>
    <d v="1900-01-02T17:46:12"/>
    <x v="3"/>
    <s v="Non"/>
    <x v="1014"/>
  </r>
  <r>
    <x v="410"/>
    <x v="18"/>
    <s v="CLI00049"/>
    <x v="7"/>
    <s v="MTX"/>
    <s v="12/04/19 13.46.38.0000"/>
    <s v="15/04/19 12.00.00.0000"/>
    <d v="2019-04-12T13:46:38"/>
    <d v="2019-04-15T12:00:00"/>
    <x v="5"/>
    <x v="2"/>
    <s v="Entreprises agro-alimentaires"/>
    <x v="4"/>
    <x v="0"/>
    <d v="1899-12-30T00:00:00"/>
    <x v="0"/>
    <s v="Non"/>
    <x v="1015"/>
  </r>
  <r>
    <x v="669"/>
    <x v="18"/>
    <s v="CLI00018"/>
    <x v="5"/>
    <s v="NTR"/>
    <s v="12/04/19 13.47.27.0000"/>
    <s v="18/04/19 12.00.00.0000"/>
    <d v="2019-04-12T13:47:27"/>
    <d v="2019-04-18T12:00:00"/>
    <x v="3"/>
    <x v="0"/>
    <s v="Coopérative agricole"/>
    <x v="2"/>
    <x v="1"/>
    <d v="1899-12-31T17:46:12"/>
    <x v="2"/>
    <s v="Non"/>
    <x v="1016"/>
  </r>
  <r>
    <x v="659"/>
    <x v="3"/>
    <s v="CLI00079"/>
    <x v="3"/>
    <s v="NTR"/>
    <s v="12/04/19 13.54.14.0000"/>
    <s v="18/04/19 12.00.00.0000"/>
    <d v="2019-04-12T13:54:14"/>
    <d v="2019-04-18T12:00:00"/>
    <x v="3"/>
    <x v="0"/>
    <s v="Coopérative agricole"/>
    <x v="2"/>
    <x v="1"/>
    <d v="1899-12-31T17:46:12"/>
    <x v="2"/>
    <s v="Non"/>
    <x v="1017"/>
  </r>
  <r>
    <x v="68"/>
    <x v="4"/>
    <s v="CLI00043"/>
    <x v="1"/>
    <s v="PEST"/>
    <s v="12/04/19 13.54.46.0000"/>
    <s v="20/04/19 12.00.00.0000"/>
    <d v="2019-04-12T13:54:46"/>
    <d v="2019-04-20T12:00:00"/>
    <x v="2"/>
    <x v="1"/>
    <s v="Grande surface"/>
    <x v="0"/>
    <x v="1"/>
    <d v="1900-01-02T17:46:12"/>
    <x v="3"/>
    <s v="Non"/>
    <x v="1018"/>
  </r>
  <r>
    <x v="513"/>
    <x v="3"/>
    <s v="CLI00079"/>
    <x v="3"/>
    <s v="PEST"/>
    <s v="12/04/19 13.59.57.0000"/>
    <s v="20/04/19 12.00.00.0000"/>
    <d v="2019-04-12T13:59:57"/>
    <d v="2019-04-20T12:00:00"/>
    <x v="2"/>
    <x v="1"/>
    <s v="Coopérative agricole"/>
    <x v="2"/>
    <x v="1"/>
    <d v="1900-01-02T17:46:12"/>
    <x v="3"/>
    <s v="Non"/>
    <x v="725"/>
  </r>
  <r>
    <x v="103"/>
    <x v="3"/>
    <s v="CLI00021"/>
    <x v="0"/>
    <s v="PEST"/>
    <s v="12/04/19 14.00.28.0000"/>
    <s v="20/04/19 12.00.00.0000"/>
    <d v="2019-04-12T14:00:28"/>
    <d v="2019-04-20T12:00:00"/>
    <x v="2"/>
    <x v="1"/>
    <s v="Grande surface"/>
    <x v="0"/>
    <x v="1"/>
    <d v="1900-01-02T17:46:12"/>
    <x v="3"/>
    <s v="Non"/>
    <x v="1019"/>
  </r>
  <r>
    <x v="229"/>
    <x v="7"/>
    <s v="CLI00021"/>
    <x v="0"/>
    <s v="PEST"/>
    <s v="12/04/19 14.06.17.0000"/>
    <s v="20/04/19 12.00.00.0000"/>
    <d v="2019-04-12T14:06:17"/>
    <d v="2019-04-20T12:00:00"/>
    <x v="2"/>
    <x v="1"/>
    <s v="Grande surface"/>
    <x v="0"/>
    <x v="1"/>
    <d v="1900-01-02T17:46:12"/>
    <x v="3"/>
    <s v="Non"/>
    <x v="1020"/>
  </r>
  <r>
    <x v="618"/>
    <x v="18"/>
    <s v="CLI00049"/>
    <x v="7"/>
    <s v="PEST"/>
    <s v="12/04/19 14.07.52.0000"/>
    <s v="20/04/19 12.00.00.0000"/>
    <d v="2019-04-12T14:07:52"/>
    <d v="2019-04-20T12:00:00"/>
    <x v="2"/>
    <x v="1"/>
    <s v="Entreprises agro-alimentaires"/>
    <x v="4"/>
    <x v="1"/>
    <d v="1900-01-02T17:46:12"/>
    <x v="3"/>
    <s v="Non"/>
    <x v="1021"/>
  </r>
  <r>
    <x v="64"/>
    <x v="7"/>
    <s v="CLI00021"/>
    <x v="0"/>
    <s v="PLLT"/>
    <s v="12/04/19 14.14.52.0000"/>
    <s v="20/04/19 12.00.00.0000"/>
    <d v="2019-04-12T14:14:52"/>
    <d v="2019-04-20T12:00:00"/>
    <x v="1"/>
    <x v="1"/>
    <s v="Grande surface"/>
    <x v="0"/>
    <x v="1"/>
    <d v="1900-01-02T17:46:12"/>
    <x v="3"/>
    <s v="Non"/>
    <x v="1022"/>
  </r>
  <r>
    <x v="66"/>
    <x v="9"/>
    <s v="CLI00021"/>
    <x v="0"/>
    <s v="MTG"/>
    <s v="12/04/19 14.32.45.0000"/>
    <s v="19/04/19 12.00.00.0000"/>
    <d v="2019-04-12T14:32:45"/>
    <d v="2019-04-19T12:00:00"/>
    <x v="4"/>
    <x v="0"/>
    <s v="Grande surface"/>
    <x v="0"/>
    <x v="1"/>
    <d v="1900-01-01T17:46:12"/>
    <x v="3"/>
    <s v="Non"/>
    <x v="1023"/>
  </r>
  <r>
    <x v="377"/>
    <x v="4"/>
    <s v="CLI00083"/>
    <x v="11"/>
    <s v="PLLT"/>
    <s v="12/04/19 14.46.41.0000"/>
    <s v="20/04/19 12.00.00.0000"/>
    <d v="2019-04-12T14:46:41"/>
    <d v="2019-04-20T12:00:00"/>
    <x v="1"/>
    <x v="1"/>
    <s v="Coopérative agricole"/>
    <x v="2"/>
    <x v="1"/>
    <d v="1900-01-02T17:46:12"/>
    <x v="3"/>
    <s v="Non"/>
    <x v="1024"/>
  </r>
  <r>
    <x v="448"/>
    <x v="6"/>
    <s v="CLI00010"/>
    <x v="2"/>
    <s v="PLLT"/>
    <s v="12/04/19 14.49.00.0000"/>
    <s v="20/04/19 12.00.00.0000"/>
    <d v="2019-04-12T14:49:00"/>
    <d v="2019-04-20T12:00:00"/>
    <x v="1"/>
    <x v="1"/>
    <s v="Centrale d'achats"/>
    <x v="1"/>
    <x v="1"/>
    <d v="1900-01-02T17:46:12"/>
    <x v="3"/>
    <s v="Non"/>
    <x v="1025"/>
  </r>
  <r>
    <x v="670"/>
    <x v="3"/>
    <s v="CLI00043"/>
    <x v="1"/>
    <s v="PLLT"/>
    <s v="12/04/19 14.52.51.0000"/>
    <s v="20/04/19 12.00.00.0000"/>
    <d v="2019-04-12T14:52:51"/>
    <d v="2019-04-20T12:00:00"/>
    <x v="1"/>
    <x v="1"/>
    <s v="Grande surface"/>
    <x v="0"/>
    <x v="1"/>
    <d v="1900-01-02T17:46:12"/>
    <x v="3"/>
    <s v="Non"/>
    <x v="1026"/>
  </r>
  <r>
    <x v="671"/>
    <x v="6"/>
    <s v="CLI00079"/>
    <x v="3"/>
    <s v="PLLT"/>
    <s v="12/04/19 14.54.37.0000"/>
    <s v="20/04/19 12.00.00.0000"/>
    <d v="2019-04-12T14:54:37"/>
    <d v="2019-04-20T12:00:00"/>
    <x v="1"/>
    <x v="1"/>
    <s v="Coopérative agricole"/>
    <x v="2"/>
    <x v="1"/>
    <d v="1900-01-02T17:46:12"/>
    <x v="3"/>
    <s v="Non"/>
    <x v="1027"/>
  </r>
  <r>
    <x v="355"/>
    <x v="12"/>
    <s v="CLI00021"/>
    <x v="0"/>
    <s v="PLLT"/>
    <s v="12/04/19 14.55.05.0000"/>
    <s v="20/04/19 12.00.00.0000"/>
    <d v="2019-04-12T14:55:05"/>
    <d v="2019-04-20T12:00:00"/>
    <x v="1"/>
    <x v="1"/>
    <s v="Grande surface"/>
    <x v="0"/>
    <x v="1"/>
    <d v="1900-01-02T17:46:12"/>
    <x v="3"/>
    <s v="Non"/>
    <x v="1028"/>
  </r>
  <r>
    <x v="93"/>
    <x v="6"/>
    <s v="CLI00021"/>
    <x v="0"/>
    <s v="PLLT"/>
    <s v="12/04/19 15.01.22.0000"/>
    <s v="20/04/19 12.00.00.0000"/>
    <d v="2019-04-12T15:01:22"/>
    <d v="2019-04-20T12:00:00"/>
    <x v="1"/>
    <x v="1"/>
    <s v="Grande surface"/>
    <x v="0"/>
    <x v="1"/>
    <d v="1900-01-02T17:46:12"/>
    <x v="3"/>
    <s v="Non"/>
    <x v="1029"/>
  </r>
  <r>
    <x v="128"/>
    <x v="3"/>
    <s v="CLI00079"/>
    <x v="3"/>
    <s v="PEST"/>
    <s v="12/04/19 15.15.13.0000"/>
    <s v="20/04/19 12.00.00.0000"/>
    <d v="2019-04-12T15:15:13"/>
    <d v="2019-04-20T12:00:00"/>
    <x v="2"/>
    <x v="1"/>
    <s v="Coopérative agricole"/>
    <x v="2"/>
    <x v="1"/>
    <d v="1900-01-02T17:46:12"/>
    <x v="3"/>
    <s v="Non"/>
    <x v="1030"/>
  </r>
  <r>
    <x v="672"/>
    <x v="6"/>
    <s v="CLI00021"/>
    <x v="0"/>
    <s v="PLLT"/>
    <s v="12/04/19 15.27.27.0000"/>
    <s v="20/04/19 12.00.00.0000"/>
    <d v="2019-04-12T15:27:27"/>
    <d v="2019-04-20T12:00:00"/>
    <x v="1"/>
    <x v="1"/>
    <s v="Grande surface"/>
    <x v="0"/>
    <x v="1"/>
    <d v="1900-01-02T17:46:12"/>
    <x v="3"/>
    <s v="Non"/>
    <x v="1031"/>
  </r>
  <r>
    <x v="14"/>
    <x v="12"/>
    <s v="CLI00087"/>
    <x v="4"/>
    <s v="PEST"/>
    <s v="12/04/19 15.27.58.0000"/>
    <s v="20/04/19 12.00.00.0000"/>
    <d v="2019-04-12T15:27:58"/>
    <d v="2019-04-20T12:00:00"/>
    <x v="2"/>
    <x v="1"/>
    <s v="Coopérative agricole"/>
    <x v="3"/>
    <x v="1"/>
    <d v="1900-01-02T17:46:12"/>
    <x v="3"/>
    <s v="Non"/>
    <x v="1032"/>
  </r>
  <r>
    <x v="673"/>
    <x v="10"/>
    <s v="CLI00034"/>
    <x v="13"/>
    <s v="PLLT"/>
    <s v="12/04/19 15.32.47.0000"/>
    <s v="20/04/19 12.00.00.0000"/>
    <d v="2019-04-12T15:32:47"/>
    <d v="2019-04-20T12:00:00"/>
    <x v="1"/>
    <x v="1"/>
    <s v="Entreprises agro-alimentaires"/>
    <x v="4"/>
    <x v="1"/>
    <d v="1900-01-02T17:46:12"/>
    <x v="3"/>
    <s v="Non"/>
    <x v="1033"/>
  </r>
  <r>
    <x v="138"/>
    <x v="6"/>
    <s v="CLI00043"/>
    <x v="1"/>
    <s v="PLLT"/>
    <s v="12/04/19 15.33.14.0000"/>
    <s v="20/04/19 12.00.00.0000"/>
    <d v="2019-04-12T15:33:14"/>
    <d v="2019-04-20T12:00:00"/>
    <x v="1"/>
    <x v="1"/>
    <s v="Grande surface"/>
    <x v="0"/>
    <x v="1"/>
    <d v="1900-01-02T17:46:12"/>
    <x v="3"/>
    <s v="Non"/>
    <x v="1034"/>
  </r>
  <r>
    <x v="674"/>
    <x v="3"/>
    <s v="CLI00021"/>
    <x v="0"/>
    <s v="NTR"/>
    <s v="12/04/19 15.37.01.0000"/>
    <s v="18/04/19 12.00.00.0000"/>
    <d v="2019-04-12T15:37:01"/>
    <d v="2019-04-18T12:00:00"/>
    <x v="3"/>
    <x v="0"/>
    <s v="Grande surface"/>
    <x v="0"/>
    <x v="1"/>
    <d v="1899-12-31T17:46:12"/>
    <x v="2"/>
    <s v="Non"/>
    <x v="1035"/>
  </r>
  <r>
    <x v="221"/>
    <x v="10"/>
    <s v="CLI00018"/>
    <x v="5"/>
    <s v="PLLT"/>
    <s v="12/04/19 15.37.56.0000"/>
    <s v="20/04/19 12.00.00.0000"/>
    <d v="2019-04-12T15:37:56"/>
    <d v="2019-04-20T12:00:00"/>
    <x v="1"/>
    <x v="1"/>
    <s v="Coopérative agricole"/>
    <x v="2"/>
    <x v="1"/>
    <d v="1900-01-02T17:46:12"/>
    <x v="3"/>
    <s v="Non"/>
    <x v="1036"/>
  </r>
  <r>
    <x v="675"/>
    <x v="13"/>
    <s v="CLI00018"/>
    <x v="5"/>
    <s v="NTR"/>
    <s v="12/04/19 15.42.35.0000"/>
    <s v="18/04/19 12.00.00.0000"/>
    <d v="2019-04-12T15:42:35"/>
    <d v="2019-04-18T12:00:00"/>
    <x v="3"/>
    <x v="0"/>
    <s v="Coopérative agricole"/>
    <x v="2"/>
    <x v="1"/>
    <d v="1899-12-31T17:46:12"/>
    <x v="2"/>
    <s v="Non"/>
    <x v="1037"/>
  </r>
  <r>
    <x v="393"/>
    <x v="3"/>
    <s v="CLI00043"/>
    <x v="1"/>
    <s v="PEST"/>
    <s v="12/04/19 15.44.24.0000"/>
    <s v="20/04/19 12.00.00.0000"/>
    <d v="2019-04-12T15:44:24"/>
    <d v="2019-04-20T12:00:00"/>
    <x v="2"/>
    <x v="1"/>
    <s v="Grande surface"/>
    <x v="0"/>
    <x v="1"/>
    <d v="1900-01-02T17:46:12"/>
    <x v="3"/>
    <s v="Non"/>
    <x v="1038"/>
  </r>
  <r>
    <x v="102"/>
    <x v="6"/>
    <s v="CLI00079"/>
    <x v="3"/>
    <s v="PEST"/>
    <s v="12/04/19 15.46.10.0000"/>
    <s v="20/04/19 12.00.00.0000"/>
    <d v="2019-04-12T15:46:10"/>
    <d v="2019-04-20T12:00:00"/>
    <x v="2"/>
    <x v="1"/>
    <s v="Coopérative agricole"/>
    <x v="2"/>
    <x v="1"/>
    <d v="1900-01-02T17:46:12"/>
    <x v="3"/>
    <s v="Non"/>
    <x v="1039"/>
  </r>
  <r>
    <x v="676"/>
    <x v="12"/>
    <s v="CLI00021"/>
    <x v="0"/>
    <s v="PLLT"/>
    <s v="12/04/19 15.48.24.0000"/>
    <s v="20/04/19 12.00.00.0000"/>
    <d v="2019-04-12T15:48:24"/>
    <d v="2019-04-20T12:00:00"/>
    <x v="1"/>
    <x v="1"/>
    <s v="Grande surface"/>
    <x v="0"/>
    <x v="1"/>
    <d v="1900-01-02T17:46:12"/>
    <x v="3"/>
    <s v="Non"/>
    <x v="1040"/>
  </r>
  <r>
    <x v="589"/>
    <x v="4"/>
    <s v="CLI00083"/>
    <x v="11"/>
    <s v="PEST"/>
    <s v="12/04/19 16.05.55.0000"/>
    <s v="20/04/19 12.00.00.0000"/>
    <d v="2019-04-12T16:05:55"/>
    <d v="2019-04-20T12:00:00"/>
    <x v="2"/>
    <x v="1"/>
    <s v="Coopérative agricole"/>
    <x v="2"/>
    <x v="1"/>
    <d v="1900-01-02T17:46:12"/>
    <x v="3"/>
    <s v="Non"/>
    <x v="1041"/>
  </r>
  <r>
    <x v="677"/>
    <x v="18"/>
    <s v="CLI00049"/>
    <x v="7"/>
    <s v="PLLT"/>
    <s v="12/04/19 16.11.25.0000"/>
    <s v="20/04/19 12.00.00.0000"/>
    <d v="2019-04-12T16:11:25"/>
    <d v="2019-04-20T12:00:00"/>
    <x v="1"/>
    <x v="1"/>
    <s v="Entreprises agro-alimentaires"/>
    <x v="4"/>
    <x v="1"/>
    <d v="1900-01-02T17:46:12"/>
    <x v="3"/>
    <s v="Non"/>
    <x v="1042"/>
  </r>
  <r>
    <x v="70"/>
    <x v="3"/>
    <s v="CLI00083"/>
    <x v="11"/>
    <s v="NTR"/>
    <s v="12/04/19 16.14.12.0000"/>
    <s v="18/04/19 12.00.00.0000"/>
    <d v="2019-04-12T16:14:12"/>
    <d v="2019-04-18T12:00:00"/>
    <x v="3"/>
    <x v="0"/>
    <s v="Coopérative agricole"/>
    <x v="2"/>
    <x v="1"/>
    <d v="1899-12-31T17:46:12"/>
    <x v="2"/>
    <s v="Non"/>
    <x v="1043"/>
  </r>
  <r>
    <x v="678"/>
    <x v="3"/>
    <s v="CLI00079"/>
    <x v="3"/>
    <s v="PLLT"/>
    <s v="12/04/19 16.22.47.0000"/>
    <s v="20/04/19 12.00.00.0000"/>
    <d v="2019-04-12T16:22:47"/>
    <d v="2019-04-20T12:00:00"/>
    <x v="1"/>
    <x v="1"/>
    <s v="Coopérative agricole"/>
    <x v="2"/>
    <x v="1"/>
    <d v="1900-01-02T17:46:12"/>
    <x v="3"/>
    <s v="Non"/>
    <x v="1044"/>
  </r>
  <r>
    <x v="23"/>
    <x v="11"/>
    <s v="CLI00049"/>
    <x v="7"/>
    <s v="PEST"/>
    <s v="12/04/19 16.24.11.0000"/>
    <s v="20/04/19 12.00.00.0000"/>
    <d v="2019-04-12T16:24:11"/>
    <d v="2019-04-20T12:00:00"/>
    <x v="2"/>
    <x v="1"/>
    <s v="Entreprises agro-alimentaires"/>
    <x v="4"/>
    <x v="1"/>
    <d v="1900-01-02T17:46:12"/>
    <x v="3"/>
    <s v="Non"/>
    <x v="1045"/>
  </r>
  <r>
    <x v="679"/>
    <x v="3"/>
    <s v="CLI00087"/>
    <x v="4"/>
    <s v="NTR"/>
    <s v="12/04/19 16.24.55.0000"/>
    <s v="18/04/19 12.00.00.0000"/>
    <d v="2019-04-12T16:24:55"/>
    <d v="2019-04-18T12:00:00"/>
    <x v="3"/>
    <x v="0"/>
    <s v="Coopérative agricole"/>
    <x v="3"/>
    <x v="1"/>
    <d v="1899-12-31T17:46:12"/>
    <x v="2"/>
    <s v="Non"/>
    <x v="1046"/>
  </r>
  <r>
    <x v="680"/>
    <x v="6"/>
    <s v="CLI00010"/>
    <x v="2"/>
    <s v="OGM"/>
    <s v="12/04/19 16.29.46.0000"/>
    <s v="24/04/19 12.00.00.0000"/>
    <d v="2019-04-12T16:29:46"/>
    <d v="2019-04-24T12:00:00"/>
    <x v="0"/>
    <x v="0"/>
    <s v="Centrale d'achats"/>
    <x v="1"/>
    <x v="1"/>
    <d v="1900-01-06T17:46:12"/>
    <x v="3"/>
    <s v="Non"/>
    <x v="1047"/>
  </r>
  <r>
    <x v="50"/>
    <x v="6"/>
    <s v="CLI00021"/>
    <x v="0"/>
    <s v="PEST"/>
    <s v="12/04/19 16.37.34.0000"/>
    <s v="20/04/19 12.00.00.0000"/>
    <d v="2019-04-12T16:37:34"/>
    <d v="2019-04-20T12:00:00"/>
    <x v="2"/>
    <x v="1"/>
    <s v="Grande surface"/>
    <x v="0"/>
    <x v="1"/>
    <d v="1900-01-02T17:46:12"/>
    <x v="3"/>
    <s v="Non"/>
    <x v="1048"/>
  </r>
  <r>
    <x v="118"/>
    <x v="11"/>
    <s v="CLI00049"/>
    <x v="7"/>
    <s v="PLLT"/>
    <s v="12/04/19 16.38.31.0000"/>
    <s v="20/04/19 12.00.00.0000"/>
    <d v="2019-04-12T16:38:31"/>
    <d v="2019-04-20T12:00:00"/>
    <x v="1"/>
    <x v="1"/>
    <s v="Entreprises agro-alimentaires"/>
    <x v="4"/>
    <x v="1"/>
    <d v="1900-01-02T17:46:12"/>
    <x v="3"/>
    <s v="Non"/>
    <x v="1049"/>
  </r>
  <r>
    <x v="681"/>
    <x v="3"/>
    <s v="CLI00010"/>
    <x v="2"/>
    <s v="NTR"/>
    <s v="12/04/19 16.38.35.0000"/>
    <s v="18/04/19 12.00.00.0000"/>
    <d v="2019-04-12T16:38:35"/>
    <d v="2019-04-18T12:00:00"/>
    <x v="3"/>
    <x v="0"/>
    <s v="Centrale d'achats"/>
    <x v="1"/>
    <x v="1"/>
    <d v="1899-12-31T17:46:12"/>
    <x v="2"/>
    <s v="Non"/>
    <x v="1050"/>
  </r>
  <r>
    <x v="202"/>
    <x v="9"/>
    <s v="CLI00021"/>
    <x v="0"/>
    <s v="PLLT"/>
    <s v="12/04/19 16.39.51.0000"/>
    <s v="20/04/19 12.00.00.0000"/>
    <d v="2019-04-12T16:39:51"/>
    <d v="2019-04-20T12:00:00"/>
    <x v="1"/>
    <x v="1"/>
    <s v="Grande surface"/>
    <x v="0"/>
    <x v="1"/>
    <d v="1900-01-02T17:46:12"/>
    <x v="3"/>
    <s v="Non"/>
    <x v="1051"/>
  </r>
  <r>
    <x v="278"/>
    <x v="3"/>
    <s v="CLI00020"/>
    <x v="6"/>
    <s v="PEST"/>
    <s v="12/04/19 16.40.16.0000"/>
    <s v="20/04/19 12.00.00.0000"/>
    <d v="2019-04-12T16:40:16"/>
    <d v="2019-04-20T12:00:00"/>
    <x v="2"/>
    <x v="1"/>
    <s v="Coopérative agricole"/>
    <x v="2"/>
    <x v="1"/>
    <d v="1900-01-02T17:46:12"/>
    <x v="3"/>
    <s v="Non"/>
    <x v="734"/>
  </r>
  <r>
    <x v="35"/>
    <x v="6"/>
    <s v="CLI00079"/>
    <x v="3"/>
    <s v="SCR"/>
    <s v="12/04/19 16.43.19.0000"/>
    <s v="17/04/19 12.00.00.0000"/>
    <d v="2019-04-12T16:43:19"/>
    <d v="2019-04-17T12:00:00"/>
    <x v="7"/>
    <x v="0"/>
    <s v="Coopérative agricole"/>
    <x v="2"/>
    <x v="1"/>
    <d v="1899-12-30T17:46:12"/>
    <x v="1"/>
    <s v="Non"/>
    <x v="1052"/>
  </r>
  <r>
    <x v="445"/>
    <x v="6"/>
    <s v="CLI00083"/>
    <x v="11"/>
    <s v="PEST"/>
    <s v="12/04/19 16.45.13.0000"/>
    <s v="20/04/19 12.00.00.0000"/>
    <d v="2019-04-12T16:45:13"/>
    <d v="2019-04-20T12:00:00"/>
    <x v="2"/>
    <x v="1"/>
    <s v="Coopérative agricole"/>
    <x v="2"/>
    <x v="1"/>
    <d v="1900-01-02T17:46:12"/>
    <x v="3"/>
    <s v="Non"/>
    <x v="1053"/>
  </r>
  <r>
    <x v="682"/>
    <x v="18"/>
    <s v="CLI00049"/>
    <x v="7"/>
    <s v="MTG"/>
    <s v="12/04/19 16.49.02.0000"/>
    <s v="19/04/19 12.00.00.0000"/>
    <d v="2019-04-12T16:49:02"/>
    <d v="2019-04-19T12:00:00"/>
    <x v="4"/>
    <x v="0"/>
    <s v="Entreprises agro-alimentaires"/>
    <x v="4"/>
    <x v="1"/>
    <d v="1900-01-01T17:46:12"/>
    <x v="3"/>
    <s v="Non"/>
    <x v="1054"/>
  </r>
  <r>
    <x v="395"/>
    <x v="11"/>
    <s v="CLI00018"/>
    <x v="5"/>
    <s v="NTR"/>
    <s v="12/04/19 16.49.59.0000"/>
    <s v="18/04/19 12.00.00.0000"/>
    <d v="2019-04-12T16:49:59"/>
    <d v="2019-04-18T12:00:00"/>
    <x v="3"/>
    <x v="0"/>
    <s v="Coopérative agricole"/>
    <x v="2"/>
    <x v="1"/>
    <d v="1899-12-31T17:46:12"/>
    <x v="2"/>
    <s v="Non"/>
    <x v="1055"/>
  </r>
  <r>
    <x v="683"/>
    <x v="11"/>
    <s v="CLI00018"/>
    <x v="5"/>
    <s v="NTR"/>
    <s v="12/04/19 16.56.27.0000"/>
    <s v="18/04/19 12.00.00.0000"/>
    <d v="2019-04-12T16:56:27"/>
    <d v="2019-04-18T12:00:00"/>
    <x v="3"/>
    <x v="0"/>
    <s v="Coopérative agricole"/>
    <x v="2"/>
    <x v="1"/>
    <d v="1899-12-31T17:46:12"/>
    <x v="2"/>
    <s v="Non"/>
    <x v="1056"/>
  </r>
  <r>
    <x v="684"/>
    <x v="18"/>
    <s v="CLI00049"/>
    <x v="7"/>
    <s v="PEST"/>
    <s v="12/04/19 16.57.48.0000"/>
    <s v="20/04/19 12.00.00.0000"/>
    <d v="2019-04-12T16:57:48"/>
    <d v="2019-04-20T12:00:00"/>
    <x v="2"/>
    <x v="1"/>
    <s v="Entreprises agro-alimentaires"/>
    <x v="4"/>
    <x v="1"/>
    <d v="1900-01-02T17:46:12"/>
    <x v="3"/>
    <s v="Non"/>
    <x v="1057"/>
  </r>
  <r>
    <x v="364"/>
    <x v="6"/>
    <s v="CLI00079"/>
    <x v="3"/>
    <s v="PEST"/>
    <s v="12/04/19 16.58.11.0000"/>
    <s v="20/04/19 12.00.00.0000"/>
    <d v="2019-04-12T16:58:11"/>
    <d v="2019-04-20T12:00:00"/>
    <x v="2"/>
    <x v="1"/>
    <s v="Coopérative agricole"/>
    <x v="2"/>
    <x v="1"/>
    <d v="1900-01-02T17:46:12"/>
    <x v="3"/>
    <s v="Non"/>
    <x v="1058"/>
  </r>
  <r>
    <x v="685"/>
    <x v="18"/>
    <s v="CLI00049"/>
    <x v="7"/>
    <s v="PEST"/>
    <s v="12/04/19 17.02.30.0000"/>
    <s v="20/04/19 12.00.00.0000"/>
    <d v="2019-04-12T17:02:30"/>
    <d v="2019-04-20T12:00:00"/>
    <x v="2"/>
    <x v="1"/>
    <s v="Entreprises agro-alimentaires"/>
    <x v="4"/>
    <x v="1"/>
    <d v="1900-01-02T17:46:12"/>
    <x v="3"/>
    <s v="Non"/>
    <x v="1059"/>
  </r>
  <r>
    <x v="102"/>
    <x v="3"/>
    <s v="CLI00079"/>
    <x v="3"/>
    <s v="PLLT"/>
    <s v="12/04/19 17.03.31.0000"/>
    <s v="20/04/19 12.00.00.0000"/>
    <d v="2019-04-12T17:03:31"/>
    <d v="2019-04-20T12:00:00"/>
    <x v="1"/>
    <x v="1"/>
    <s v="Coopérative agricole"/>
    <x v="2"/>
    <x v="1"/>
    <d v="1900-01-02T17:46:12"/>
    <x v="3"/>
    <s v="Non"/>
    <x v="1060"/>
  </r>
  <r>
    <x v="686"/>
    <x v="0"/>
    <s v="CLI00079"/>
    <x v="3"/>
    <s v="PLLT"/>
    <s v="12/04/19 17.08.33.0000"/>
    <s v="20/04/19 12.00.00.0000"/>
    <d v="2019-04-12T17:08:33"/>
    <d v="2019-04-20T12:00:00"/>
    <x v="1"/>
    <x v="1"/>
    <s v="Coopérative agricole"/>
    <x v="2"/>
    <x v="1"/>
    <d v="1900-01-02T17:46:12"/>
    <x v="3"/>
    <s v="Non"/>
    <x v="1061"/>
  </r>
  <r>
    <x v="207"/>
    <x v="7"/>
    <s v="CLI00021"/>
    <x v="0"/>
    <s v="MTX"/>
    <s v="12/04/19 17.14.54.0000"/>
    <s v="15/04/19 12.00.00.0000"/>
    <d v="2019-04-12T17:14:54"/>
    <d v="2019-04-15T12:00:00"/>
    <x v="5"/>
    <x v="2"/>
    <s v="Grande surface"/>
    <x v="0"/>
    <x v="0"/>
    <d v="1899-12-30T00:00:00"/>
    <x v="0"/>
    <s v="Non"/>
    <x v="1062"/>
  </r>
  <r>
    <x v="202"/>
    <x v="7"/>
    <s v="CLI00021"/>
    <x v="0"/>
    <s v="PEST"/>
    <s v="12/04/19 17.19.13.0000"/>
    <s v="20/04/19 12.00.00.0000"/>
    <d v="2019-04-12T17:19:13"/>
    <d v="2019-04-20T12:00:00"/>
    <x v="2"/>
    <x v="1"/>
    <s v="Grande surface"/>
    <x v="0"/>
    <x v="1"/>
    <d v="1900-01-02T17:46:12"/>
    <x v="3"/>
    <s v="Non"/>
    <x v="1063"/>
  </r>
  <r>
    <x v="687"/>
    <x v="6"/>
    <s v="CLI00021"/>
    <x v="0"/>
    <s v="NTR"/>
    <s v="12/04/19 17.21.43.0000"/>
    <s v="18/04/19 12.00.00.0000"/>
    <d v="2019-04-12T17:21:43"/>
    <d v="2019-04-18T12:00:00"/>
    <x v="3"/>
    <x v="0"/>
    <s v="Grande surface"/>
    <x v="0"/>
    <x v="1"/>
    <d v="1899-12-31T17:46:12"/>
    <x v="2"/>
    <s v="Non"/>
    <x v="1064"/>
  </r>
  <r>
    <x v="688"/>
    <x v="3"/>
    <s v="CLI00021"/>
    <x v="0"/>
    <s v="PEST"/>
    <s v="12/04/19 17.21.52.0000"/>
    <s v="20/04/19 12.00.00.0000"/>
    <d v="2019-04-12T17:21:52"/>
    <d v="2019-04-20T12:00:00"/>
    <x v="2"/>
    <x v="1"/>
    <s v="Grande surface"/>
    <x v="0"/>
    <x v="1"/>
    <d v="1900-01-02T17:46:12"/>
    <x v="3"/>
    <s v="Non"/>
    <x v="1065"/>
  </r>
  <r>
    <x v="655"/>
    <x v="3"/>
    <s v="CLI00079"/>
    <x v="3"/>
    <s v="PEST"/>
    <s v="12/04/19 17.22.55.0000"/>
    <s v="20/04/19 12.00.00.0000"/>
    <d v="2019-04-12T17:22:55"/>
    <d v="2019-04-20T12:00:00"/>
    <x v="2"/>
    <x v="1"/>
    <s v="Coopérative agricole"/>
    <x v="2"/>
    <x v="1"/>
    <d v="1900-01-02T17:46:12"/>
    <x v="3"/>
    <s v="Non"/>
    <x v="1066"/>
  </r>
  <r>
    <x v="689"/>
    <x v="18"/>
    <s v="CLI00049"/>
    <x v="7"/>
    <s v="PEST"/>
    <s v="12/04/19 17.23.20.0000"/>
    <s v="20/04/19 12.00.00.0000"/>
    <d v="2019-04-12T17:23:20"/>
    <d v="2019-04-20T12:00:00"/>
    <x v="2"/>
    <x v="1"/>
    <s v="Entreprises agro-alimentaires"/>
    <x v="4"/>
    <x v="1"/>
    <d v="1900-01-02T17:46:12"/>
    <x v="3"/>
    <s v="Non"/>
    <x v="1067"/>
  </r>
  <r>
    <x v="690"/>
    <x v="13"/>
    <s v="CLI00049"/>
    <x v="7"/>
    <s v="PEST"/>
    <s v="12/04/19 17.26.54.0000"/>
    <s v="20/04/19 12.00.00.0000"/>
    <d v="2019-04-12T17:26:54"/>
    <d v="2019-04-20T12:00:00"/>
    <x v="2"/>
    <x v="1"/>
    <s v="Entreprises agro-alimentaires"/>
    <x v="4"/>
    <x v="1"/>
    <d v="1900-01-02T17:46:12"/>
    <x v="3"/>
    <s v="Non"/>
    <x v="1068"/>
  </r>
  <r>
    <x v="242"/>
    <x v="6"/>
    <s v="CLI00083"/>
    <x v="11"/>
    <s v="NTR"/>
    <s v="12/04/19 17.27.03.0000"/>
    <s v="18/04/19 12.00.00.0000"/>
    <d v="2019-04-12T17:27:03"/>
    <d v="2019-04-18T12:00:00"/>
    <x v="3"/>
    <x v="0"/>
    <s v="Coopérative agricole"/>
    <x v="2"/>
    <x v="1"/>
    <d v="1899-12-31T17:46:12"/>
    <x v="2"/>
    <s v="Non"/>
    <x v="1069"/>
  </r>
  <r>
    <x v="691"/>
    <x v="3"/>
    <s v="CLI00087"/>
    <x v="4"/>
    <s v="PEST"/>
    <s v="12/04/19 17.30.32.0000"/>
    <s v="20/04/19 12.00.00.0000"/>
    <d v="2019-04-12T17:30:32"/>
    <d v="2019-04-20T12:00:00"/>
    <x v="2"/>
    <x v="1"/>
    <s v="Coopérative agricole"/>
    <x v="3"/>
    <x v="1"/>
    <d v="1900-01-02T17:46:12"/>
    <x v="3"/>
    <s v="Non"/>
    <x v="1070"/>
  </r>
  <r>
    <x v="205"/>
    <x v="6"/>
    <s v="CLI00079"/>
    <x v="3"/>
    <s v="NTR"/>
    <s v="12/04/19 17.33.32.0000"/>
    <s v="18/04/19 12.00.00.0000"/>
    <d v="2019-04-12T17:33:32"/>
    <d v="2019-04-18T12:00:00"/>
    <x v="3"/>
    <x v="0"/>
    <s v="Coopérative agricole"/>
    <x v="2"/>
    <x v="1"/>
    <d v="1899-12-31T17:46:12"/>
    <x v="2"/>
    <s v="Non"/>
    <x v="1071"/>
  </r>
  <r>
    <x v="95"/>
    <x v="6"/>
    <s v="CLI00043"/>
    <x v="1"/>
    <s v="PEST"/>
    <s v="12/04/19 17.34.56.0000"/>
    <s v="20/04/19 12.00.00.0000"/>
    <d v="2019-04-12T17:34:56"/>
    <d v="2019-04-20T12:00:00"/>
    <x v="2"/>
    <x v="1"/>
    <s v="Grande surface"/>
    <x v="0"/>
    <x v="1"/>
    <d v="1900-01-02T17:46:12"/>
    <x v="3"/>
    <s v="Non"/>
    <x v="1072"/>
  </r>
  <r>
    <x v="457"/>
    <x v="6"/>
    <s v="CLI00083"/>
    <x v="11"/>
    <s v="PLLT"/>
    <s v="12/04/19 17.35.32.0000"/>
    <s v="20/04/19 12.00.00.0000"/>
    <d v="2019-04-12T17:35:32"/>
    <d v="2019-04-20T12:00:00"/>
    <x v="1"/>
    <x v="1"/>
    <s v="Coopérative agricole"/>
    <x v="2"/>
    <x v="1"/>
    <d v="1900-01-02T17:46:12"/>
    <x v="3"/>
    <s v="Non"/>
    <x v="1073"/>
  </r>
  <r>
    <x v="692"/>
    <x v="11"/>
    <s v="CLI00018"/>
    <x v="5"/>
    <s v="SCR"/>
    <s v="12/04/19 17.35.51.0000"/>
    <s v="17/04/19 12.00.00.0000"/>
    <d v="2019-04-12T17:35:51"/>
    <d v="2019-04-17T12:00:00"/>
    <x v="7"/>
    <x v="0"/>
    <s v="Coopérative agricole"/>
    <x v="2"/>
    <x v="1"/>
    <d v="1899-12-30T17:46:12"/>
    <x v="1"/>
    <s v="Non"/>
    <x v="1074"/>
  </r>
  <r>
    <x v="693"/>
    <x v="6"/>
    <s v="CLI00010"/>
    <x v="2"/>
    <s v="PEST"/>
    <s v="12/04/19 17.38.15.0000"/>
    <s v="20/04/19 12.00.00.0000"/>
    <d v="2019-04-12T17:38:15"/>
    <d v="2019-04-20T12:00:00"/>
    <x v="2"/>
    <x v="1"/>
    <s v="Centrale d'achats"/>
    <x v="1"/>
    <x v="1"/>
    <d v="1900-01-02T17:46:12"/>
    <x v="3"/>
    <s v="Non"/>
    <x v="1075"/>
  </r>
  <r>
    <x v="694"/>
    <x v="19"/>
    <s v="CLI00091"/>
    <x v="10"/>
    <s v="MTX"/>
    <s v="12/04/19 17.38.29.0000"/>
    <s v="15/04/19 12.00.00.0000"/>
    <d v="2019-04-12T17:38:29"/>
    <d v="2019-04-15T12:00:00"/>
    <x v="5"/>
    <x v="2"/>
    <s v="Entreprises agro-alimentaires"/>
    <x v="5"/>
    <x v="0"/>
    <d v="1899-12-30T00:00:00"/>
    <x v="0"/>
    <s v="Non"/>
    <x v="1076"/>
  </r>
  <r>
    <x v="466"/>
    <x v="6"/>
    <s v="CLI00010"/>
    <x v="2"/>
    <s v="PEST"/>
    <s v="12/04/19 17.47.10.0000"/>
    <s v="20/04/19 12.00.00.0000"/>
    <d v="2019-04-12T17:47:10"/>
    <d v="2019-04-20T12:00:00"/>
    <x v="2"/>
    <x v="1"/>
    <s v="Centrale d'achats"/>
    <x v="1"/>
    <x v="1"/>
    <d v="1900-01-02T17:46:12"/>
    <x v="3"/>
    <s v="Non"/>
    <x v="1077"/>
  </r>
  <r>
    <x v="695"/>
    <x v="3"/>
    <s v="CLI00083"/>
    <x v="11"/>
    <s v="OGM"/>
    <s v="12/04/19 17.49.11.0000"/>
    <s v="24/04/19 12.00.00.0000"/>
    <d v="2019-04-12T17:49:11"/>
    <d v="2019-04-24T12:00:00"/>
    <x v="0"/>
    <x v="0"/>
    <s v="Coopérative agricole"/>
    <x v="2"/>
    <x v="1"/>
    <d v="1900-01-06T17:46:12"/>
    <x v="3"/>
    <s v="Non"/>
    <x v="1078"/>
  </r>
  <r>
    <x v="200"/>
    <x v="3"/>
    <s v="CLI00020"/>
    <x v="6"/>
    <s v="PEST"/>
    <s v="12/04/19 17.53.59.0000"/>
    <s v="20/04/19 12.00.00.0000"/>
    <d v="2019-04-12T17:53:59"/>
    <d v="2019-04-20T12:00:00"/>
    <x v="2"/>
    <x v="1"/>
    <s v="Coopérative agricole"/>
    <x v="2"/>
    <x v="1"/>
    <d v="1900-01-02T17:46:12"/>
    <x v="3"/>
    <s v="Non"/>
    <x v="1079"/>
  </r>
  <r>
    <x v="238"/>
    <x v="6"/>
    <s v="CLI00079"/>
    <x v="3"/>
    <s v="NTR"/>
    <s v="12/04/19 17.54.07.0000"/>
    <s v="18/04/19 12.00.00.0000"/>
    <d v="2019-04-12T17:54:07"/>
    <d v="2019-04-18T12:00:00"/>
    <x v="3"/>
    <x v="0"/>
    <s v="Coopérative agricole"/>
    <x v="2"/>
    <x v="1"/>
    <d v="1899-12-31T17:46:12"/>
    <x v="2"/>
    <s v="Non"/>
    <x v="1080"/>
  </r>
  <r>
    <x v="696"/>
    <x v="3"/>
    <s v="CLI00021"/>
    <x v="0"/>
    <s v="PEST"/>
    <s v="12/04/19 17.57.03.0000"/>
    <s v="20/04/19 12.00.00.0000"/>
    <d v="2019-04-12T17:57:03"/>
    <d v="2019-04-20T12:00:00"/>
    <x v="2"/>
    <x v="1"/>
    <s v="Grande surface"/>
    <x v="0"/>
    <x v="1"/>
    <d v="1900-01-02T17:46:12"/>
    <x v="3"/>
    <s v="Non"/>
    <x v="1081"/>
  </r>
  <r>
    <x v="71"/>
    <x v="3"/>
    <s v="CLI00010"/>
    <x v="2"/>
    <s v="NTR"/>
    <s v="12/04/19 18.00.58.0000"/>
    <s v="18/04/19 12.00.00.0000"/>
    <d v="2019-04-12T18:00:58"/>
    <d v="2019-04-18T12:00:00"/>
    <x v="3"/>
    <x v="0"/>
    <s v="Centrale d'achats"/>
    <x v="1"/>
    <x v="1"/>
    <d v="1899-12-31T17:46:12"/>
    <x v="2"/>
    <s v="Non"/>
    <x v="1082"/>
  </r>
  <r>
    <x v="361"/>
    <x v="8"/>
    <s v="CLI00079"/>
    <x v="3"/>
    <s v="MTX"/>
    <s v="12/04/19 18.01.07.0000"/>
    <s v="15/04/19 12.00.00.0000"/>
    <d v="2019-04-12T18:01:07"/>
    <d v="2019-04-15T12:00:00"/>
    <x v="5"/>
    <x v="2"/>
    <s v="Coopérative agricole"/>
    <x v="2"/>
    <x v="0"/>
    <d v="1899-12-30T00:00:00"/>
    <x v="0"/>
    <s v="Non"/>
    <x v="1083"/>
  </r>
  <r>
    <x v="434"/>
    <x v="10"/>
    <s v="CLI00009"/>
    <x v="8"/>
    <s v="PEST"/>
    <s v="12/04/19 18.06.40.0000"/>
    <s v="20/04/19 12.00.00.0000"/>
    <d v="2019-04-12T18:06:40"/>
    <d v="2019-04-20T12:00:00"/>
    <x v="2"/>
    <x v="1"/>
    <s v="Entreprises agro-alimentaires"/>
    <x v="4"/>
    <x v="1"/>
    <d v="1900-01-02T17:46:12"/>
    <x v="3"/>
    <s v="Non"/>
    <x v="1084"/>
  </r>
  <r>
    <x v="482"/>
    <x v="0"/>
    <s v="CLI00010"/>
    <x v="2"/>
    <s v="PEST"/>
    <s v="12/04/19 18.07.06.0000"/>
    <s v="20/04/19 12.00.00.0000"/>
    <d v="2019-04-12T18:07:06"/>
    <d v="2019-04-20T12:00:00"/>
    <x v="2"/>
    <x v="1"/>
    <s v="Centrale d'achats"/>
    <x v="1"/>
    <x v="1"/>
    <d v="1900-01-02T17:46:12"/>
    <x v="3"/>
    <s v="Non"/>
    <x v="1085"/>
  </r>
  <r>
    <x v="173"/>
    <x v="6"/>
    <s v="CLI00010"/>
    <x v="2"/>
    <s v="PEST"/>
    <s v="12/04/19 18.07.50.0000"/>
    <s v="20/04/19 12.00.00.0000"/>
    <d v="2019-04-12T18:07:50"/>
    <d v="2019-04-20T12:00:00"/>
    <x v="2"/>
    <x v="1"/>
    <s v="Centrale d'achats"/>
    <x v="1"/>
    <x v="1"/>
    <d v="1900-01-02T17:46:12"/>
    <x v="3"/>
    <s v="Non"/>
    <x v="1086"/>
  </r>
  <r>
    <x v="680"/>
    <x v="6"/>
    <s v="CLI00010"/>
    <x v="2"/>
    <s v="PEST"/>
    <s v="12/04/19 18.11.44.0000"/>
    <s v="20/04/19 12.00.00.0000"/>
    <d v="2019-04-12T18:11:44"/>
    <d v="2019-04-20T12:00:00"/>
    <x v="2"/>
    <x v="1"/>
    <s v="Centrale d'achats"/>
    <x v="1"/>
    <x v="1"/>
    <d v="1900-01-02T17:46:12"/>
    <x v="3"/>
    <s v="Non"/>
    <x v="1087"/>
  </r>
  <r>
    <x v="438"/>
    <x v="6"/>
    <s v="CLI00010"/>
    <x v="2"/>
    <s v="PLLT"/>
    <s v="12/04/19 18.21.35.0000"/>
    <s v="20/04/19 12.00.00.0000"/>
    <d v="2019-04-12T18:21:35"/>
    <d v="2019-04-20T12:00:00"/>
    <x v="1"/>
    <x v="1"/>
    <s v="Centrale d'achats"/>
    <x v="1"/>
    <x v="1"/>
    <d v="1900-01-02T17:46:12"/>
    <x v="3"/>
    <s v="Non"/>
    <x v="1088"/>
  </r>
  <r>
    <x v="16"/>
    <x v="6"/>
    <s v="CLI00010"/>
    <x v="2"/>
    <s v="PEST"/>
    <s v="12/04/19 18.25.46.0000"/>
    <s v="20/04/19 12.00.00.0000"/>
    <d v="2019-04-12T18:25:46"/>
    <d v="2019-04-20T12:00:00"/>
    <x v="2"/>
    <x v="1"/>
    <s v="Centrale d'achats"/>
    <x v="1"/>
    <x v="1"/>
    <d v="1900-01-02T17:46:12"/>
    <x v="3"/>
    <s v="Non"/>
    <x v="1089"/>
  </r>
  <r>
    <x v="492"/>
    <x v="3"/>
    <s v="CLI00021"/>
    <x v="0"/>
    <s v="PEST"/>
    <s v="12/04/19 18.28.11.0000"/>
    <s v="20/04/19 12.00.00.0000"/>
    <d v="2019-04-12T18:28:11"/>
    <d v="2019-04-20T12:00:00"/>
    <x v="2"/>
    <x v="1"/>
    <s v="Grande surface"/>
    <x v="0"/>
    <x v="1"/>
    <d v="1900-01-02T17:46:12"/>
    <x v="3"/>
    <s v="Non"/>
    <x v="1090"/>
  </r>
  <r>
    <x v="105"/>
    <x v="6"/>
    <s v="CLI00043"/>
    <x v="1"/>
    <s v="PEST"/>
    <s v="12/04/19 18.28.47.0000"/>
    <s v="20/04/19 12.00.00.0000"/>
    <d v="2019-04-12T18:28:47"/>
    <d v="2019-04-20T12:00:00"/>
    <x v="2"/>
    <x v="1"/>
    <s v="Grande surface"/>
    <x v="0"/>
    <x v="1"/>
    <d v="1900-01-02T17:46:12"/>
    <x v="3"/>
    <s v="Non"/>
    <x v="1091"/>
  </r>
  <r>
    <x v="161"/>
    <x v="6"/>
    <s v="CLI00043"/>
    <x v="1"/>
    <s v="OGM"/>
    <s v="12/04/19 18.30.29.0000"/>
    <s v="24/04/19 12.00.00.0000"/>
    <d v="2019-04-12T18:30:29"/>
    <d v="2019-04-24T12:00:00"/>
    <x v="0"/>
    <x v="0"/>
    <s v="Grande surface"/>
    <x v="0"/>
    <x v="1"/>
    <d v="1900-01-06T17:46:12"/>
    <x v="3"/>
    <s v="Non"/>
    <x v="1092"/>
  </r>
  <r>
    <x v="131"/>
    <x v="8"/>
    <s v="CLI00083"/>
    <x v="11"/>
    <s v="SCR"/>
    <s v="12/04/19 18.32.44.0000"/>
    <s v="17/04/19 12.00.00.0000"/>
    <d v="2019-04-12T18:32:44"/>
    <d v="2019-04-17T12:00:00"/>
    <x v="7"/>
    <x v="0"/>
    <s v="Coopérative agricole"/>
    <x v="2"/>
    <x v="1"/>
    <d v="1899-12-30T17:46:12"/>
    <x v="1"/>
    <s v="Non"/>
    <x v="1093"/>
  </r>
  <r>
    <x v="349"/>
    <x v="7"/>
    <s v="CLI00021"/>
    <x v="0"/>
    <s v="PEST"/>
    <s v="12/04/19 18.36.28.0000"/>
    <s v="20/04/19 12.00.00.0000"/>
    <d v="2019-04-12T18:36:28"/>
    <d v="2019-04-20T12:00:00"/>
    <x v="2"/>
    <x v="1"/>
    <s v="Grande surface"/>
    <x v="0"/>
    <x v="1"/>
    <d v="1900-01-02T17:46:12"/>
    <x v="3"/>
    <s v="Non"/>
    <x v="1094"/>
  </r>
  <r>
    <x v="584"/>
    <x v="6"/>
    <s v="CLI00043"/>
    <x v="1"/>
    <s v="PLLT"/>
    <s v="12/04/19 18.37.12.0000"/>
    <s v="20/04/19 12.00.00.0000"/>
    <d v="2019-04-12T18:37:12"/>
    <d v="2019-04-20T12:00:00"/>
    <x v="1"/>
    <x v="1"/>
    <s v="Grande surface"/>
    <x v="0"/>
    <x v="1"/>
    <d v="1900-01-02T17:46:12"/>
    <x v="3"/>
    <s v="Non"/>
    <x v="1095"/>
  </r>
  <r>
    <x v="341"/>
    <x v="0"/>
    <s v="CLI00010"/>
    <x v="2"/>
    <s v="PLLT"/>
    <s v="12/04/19 18.37.20.0000"/>
    <s v="20/04/19 12.00.00.0000"/>
    <d v="2019-04-12T18:37:20"/>
    <d v="2019-04-20T12:00:00"/>
    <x v="1"/>
    <x v="1"/>
    <s v="Centrale d'achats"/>
    <x v="1"/>
    <x v="1"/>
    <d v="1900-01-02T17:46:12"/>
    <x v="3"/>
    <s v="Non"/>
    <x v="1096"/>
  </r>
  <r>
    <x v="477"/>
    <x v="7"/>
    <s v="CLI00021"/>
    <x v="0"/>
    <s v="OGM"/>
    <s v="12/04/19 18.40.07.0000"/>
    <s v="24/04/19 12.00.00.0000"/>
    <d v="2019-04-12T18:40:07"/>
    <d v="2019-04-24T12:00:00"/>
    <x v="0"/>
    <x v="0"/>
    <s v="Grande surface"/>
    <x v="0"/>
    <x v="1"/>
    <d v="1900-01-06T17:46:12"/>
    <x v="3"/>
    <s v="Non"/>
    <x v="1097"/>
  </r>
  <r>
    <x v="361"/>
    <x v="3"/>
    <s v="CLI00079"/>
    <x v="3"/>
    <s v="PLLT"/>
    <s v="12/04/19 18.42.52.0000"/>
    <s v="20/04/19 12.00.00.0000"/>
    <d v="2019-04-12T18:42:52"/>
    <d v="2019-04-20T12:00:00"/>
    <x v="1"/>
    <x v="1"/>
    <s v="Coopérative agricole"/>
    <x v="2"/>
    <x v="1"/>
    <d v="1900-01-02T17:46:12"/>
    <x v="3"/>
    <s v="Non"/>
    <x v="1098"/>
  </r>
  <r>
    <x v="667"/>
    <x v="10"/>
    <s v="CLI00049"/>
    <x v="7"/>
    <s v="PEST"/>
    <s v="12/04/19 18.43.44.0000"/>
    <s v="20/04/19 12.00.00.0000"/>
    <d v="2019-04-12T18:43:44"/>
    <d v="2019-04-20T12:00:00"/>
    <x v="2"/>
    <x v="1"/>
    <s v="Entreprises agro-alimentaires"/>
    <x v="4"/>
    <x v="1"/>
    <d v="1900-01-02T17:46:12"/>
    <x v="3"/>
    <s v="Non"/>
    <x v="1099"/>
  </r>
  <r>
    <x v="448"/>
    <x v="6"/>
    <s v="CLI00010"/>
    <x v="2"/>
    <s v="NTR"/>
    <s v="12/04/19 18.45.17.0000"/>
    <s v="18/04/19 12.00.00.0000"/>
    <d v="2019-04-12T18:45:17"/>
    <d v="2019-04-18T12:00:00"/>
    <x v="3"/>
    <x v="0"/>
    <s v="Centrale d'achats"/>
    <x v="1"/>
    <x v="1"/>
    <d v="1899-12-31T17:46:12"/>
    <x v="2"/>
    <s v="Non"/>
    <x v="1100"/>
  </r>
  <r>
    <x v="464"/>
    <x v="3"/>
    <s v="CLI00021"/>
    <x v="0"/>
    <s v="PEST"/>
    <s v="12/04/19 18.49.29.0000"/>
    <s v="20/04/19 12.00.00.0000"/>
    <d v="2019-04-12T18:49:29"/>
    <d v="2019-04-20T12:00:00"/>
    <x v="2"/>
    <x v="1"/>
    <s v="Grande surface"/>
    <x v="0"/>
    <x v="1"/>
    <d v="1900-01-02T17:46:12"/>
    <x v="3"/>
    <s v="Non"/>
    <x v="1101"/>
  </r>
  <r>
    <x v="362"/>
    <x v="18"/>
    <s v="CLI00049"/>
    <x v="7"/>
    <s v="PEST"/>
    <s v="12/04/19 18.49.35.0000"/>
    <s v="20/04/19 12.00.00.0000"/>
    <d v="2019-04-12T18:49:35"/>
    <d v="2019-04-20T12:00:00"/>
    <x v="2"/>
    <x v="1"/>
    <s v="Entreprises agro-alimentaires"/>
    <x v="4"/>
    <x v="1"/>
    <d v="1900-01-02T17:46:12"/>
    <x v="3"/>
    <s v="Non"/>
    <x v="1102"/>
  </r>
  <r>
    <x v="90"/>
    <x v="12"/>
    <s v="CLI00021"/>
    <x v="0"/>
    <s v="PLLT"/>
    <s v="12/04/19 18.55.53.0000"/>
    <s v="20/04/19 12.00.00.0000"/>
    <d v="2019-04-12T18:55:53"/>
    <d v="2019-04-20T12:00:00"/>
    <x v="1"/>
    <x v="1"/>
    <s v="Grande surface"/>
    <x v="0"/>
    <x v="1"/>
    <d v="1900-01-02T17:46:12"/>
    <x v="3"/>
    <s v="Non"/>
    <x v="1103"/>
  </r>
  <r>
    <x v="177"/>
    <x v="12"/>
    <s v="CLI00087"/>
    <x v="4"/>
    <s v="PEST"/>
    <s v="12/04/19 19.02.02.0000"/>
    <s v="20/04/19 12.00.00.0000"/>
    <d v="2019-04-12T19:02:02"/>
    <d v="2019-04-20T12:00:00"/>
    <x v="2"/>
    <x v="1"/>
    <s v="Coopérative agricole"/>
    <x v="3"/>
    <x v="1"/>
    <d v="1900-01-02T17:46:12"/>
    <x v="3"/>
    <s v="Non"/>
    <x v="1104"/>
  </r>
  <r>
    <x v="80"/>
    <x v="10"/>
    <s v="CLI00049"/>
    <x v="7"/>
    <s v="PLLT"/>
    <s v="12/04/19 19.03.04.0000"/>
    <s v="20/04/19 12.00.00.0000"/>
    <d v="2019-04-12T19:03:04"/>
    <d v="2019-04-20T12:00:00"/>
    <x v="1"/>
    <x v="1"/>
    <s v="Entreprises agro-alimentaires"/>
    <x v="4"/>
    <x v="1"/>
    <d v="1900-01-02T17:46:12"/>
    <x v="3"/>
    <s v="Non"/>
    <x v="1105"/>
  </r>
  <r>
    <x v="697"/>
    <x v="11"/>
    <s v="CLI00034"/>
    <x v="13"/>
    <s v="PEST"/>
    <s v="12/04/19 19.04.27.0000"/>
    <s v="20/04/19 12.00.00.0000"/>
    <d v="2019-04-12T19:04:27"/>
    <d v="2019-04-20T12:00:00"/>
    <x v="2"/>
    <x v="1"/>
    <s v="Entreprises agro-alimentaires"/>
    <x v="4"/>
    <x v="1"/>
    <d v="1900-01-02T17:46:12"/>
    <x v="3"/>
    <s v="Non"/>
    <x v="1106"/>
  </r>
  <r>
    <x v="698"/>
    <x v="3"/>
    <s v="CLI00010"/>
    <x v="2"/>
    <s v="PEST"/>
    <s v="12/04/19 19.15.21.0000"/>
    <s v="20/04/19 12.00.00.0000"/>
    <d v="2019-04-12T19:15:21"/>
    <d v="2019-04-20T12:00:00"/>
    <x v="2"/>
    <x v="1"/>
    <s v="Centrale d'achats"/>
    <x v="1"/>
    <x v="1"/>
    <d v="1900-01-02T17:46:12"/>
    <x v="3"/>
    <s v="Non"/>
    <x v="1107"/>
  </r>
  <r>
    <x v="48"/>
    <x v="6"/>
    <s v="CLI00021"/>
    <x v="0"/>
    <s v="PEST"/>
    <s v="12/04/19 19.15.57.0000"/>
    <s v="20/04/19 12.00.00.0000"/>
    <d v="2019-04-12T19:15:57"/>
    <d v="2019-04-20T12:00:00"/>
    <x v="2"/>
    <x v="1"/>
    <s v="Grande surface"/>
    <x v="0"/>
    <x v="1"/>
    <d v="1900-01-02T17:46:12"/>
    <x v="3"/>
    <s v="Non"/>
    <x v="1108"/>
  </r>
  <r>
    <x v="699"/>
    <x v="18"/>
    <s v="CLI00018"/>
    <x v="5"/>
    <s v="MTX"/>
    <s v="12/04/19 19.29.59.0000"/>
    <s v="15/04/19 12.00.00.0000"/>
    <d v="2019-04-12T19:29:59"/>
    <d v="2019-04-15T12:00:00"/>
    <x v="5"/>
    <x v="2"/>
    <s v="Coopérative agricole"/>
    <x v="2"/>
    <x v="0"/>
    <d v="1899-12-30T00:00:00"/>
    <x v="0"/>
    <s v="Non"/>
    <x v="1109"/>
  </r>
  <r>
    <x v="610"/>
    <x v="13"/>
    <s v="CLI00018"/>
    <x v="5"/>
    <s v="PLLT"/>
    <s v="12/04/19 19.34.26.0000"/>
    <s v="20/04/19 12.00.00.0000"/>
    <d v="2019-04-12T19:34:26"/>
    <d v="2019-04-20T12:00:00"/>
    <x v="1"/>
    <x v="1"/>
    <s v="Coopérative agricole"/>
    <x v="2"/>
    <x v="1"/>
    <d v="1900-01-02T17:46:12"/>
    <x v="3"/>
    <s v="Non"/>
    <x v="1110"/>
  </r>
  <r>
    <x v="298"/>
    <x v="6"/>
    <s v="CLI00010"/>
    <x v="2"/>
    <s v="PEST"/>
    <s v="12/04/19 19.35.46.0000"/>
    <s v="20/04/19 12.00.00.0000"/>
    <d v="2019-04-12T19:35:46"/>
    <d v="2019-04-20T12:00:00"/>
    <x v="2"/>
    <x v="1"/>
    <s v="Centrale d'achats"/>
    <x v="1"/>
    <x v="1"/>
    <d v="1900-01-02T17:46:12"/>
    <x v="3"/>
    <s v="Non"/>
    <x v="1111"/>
  </r>
  <r>
    <x v="700"/>
    <x v="18"/>
    <s v="CLI00018"/>
    <x v="5"/>
    <s v="PEST"/>
    <s v="12/04/19 19.37.34.0000"/>
    <s v="20/04/19 12.00.00.0000"/>
    <d v="2019-04-12T19:37:34"/>
    <d v="2019-04-20T12:00:00"/>
    <x v="2"/>
    <x v="1"/>
    <s v="Coopérative agricole"/>
    <x v="2"/>
    <x v="1"/>
    <d v="1900-01-02T17:46:12"/>
    <x v="3"/>
    <s v="Non"/>
    <x v="1112"/>
  </r>
  <r>
    <x v="258"/>
    <x v="6"/>
    <s v="CLI00020"/>
    <x v="6"/>
    <s v="PEST"/>
    <s v="12/04/19 19.39.39.0000"/>
    <s v="20/04/19 12.00.00.0000"/>
    <d v="2019-04-12T19:39:39"/>
    <d v="2019-04-20T12:00:00"/>
    <x v="2"/>
    <x v="1"/>
    <s v="Coopérative agricole"/>
    <x v="2"/>
    <x v="1"/>
    <d v="1900-01-02T17:46:12"/>
    <x v="3"/>
    <s v="Non"/>
    <x v="1113"/>
  </r>
  <r>
    <x v="701"/>
    <x v="16"/>
    <s v="CLI00021"/>
    <x v="0"/>
    <s v="PEST"/>
    <s v="12/04/19 19.46.44.0000"/>
    <s v="20/04/19 12.00.00.0000"/>
    <d v="2019-04-12T19:46:44"/>
    <d v="2019-04-20T12:00:00"/>
    <x v="2"/>
    <x v="1"/>
    <s v="Grande surface"/>
    <x v="0"/>
    <x v="1"/>
    <d v="1900-01-02T17:46:12"/>
    <x v="3"/>
    <s v="Non"/>
    <x v="1114"/>
  </r>
  <r>
    <x v="314"/>
    <x v="12"/>
    <s v="CLI00021"/>
    <x v="0"/>
    <s v="PEST"/>
    <s v="12/04/19 19.50.41.0000"/>
    <s v="20/04/19 12.00.00.0000"/>
    <d v="2019-04-12T19:50:41"/>
    <d v="2019-04-20T12:00:00"/>
    <x v="2"/>
    <x v="1"/>
    <s v="Grande surface"/>
    <x v="0"/>
    <x v="1"/>
    <d v="1900-01-02T17:46:12"/>
    <x v="3"/>
    <s v="Non"/>
    <x v="1115"/>
  </r>
  <r>
    <x v="282"/>
    <x v="12"/>
    <s v="CLI00021"/>
    <x v="0"/>
    <s v="PEST"/>
    <s v="12/04/19 19.52.06.0000"/>
    <s v="20/04/19 12.00.00.0000"/>
    <d v="2019-04-12T19:52:06"/>
    <d v="2019-04-20T12:00:00"/>
    <x v="2"/>
    <x v="1"/>
    <s v="Grande surface"/>
    <x v="0"/>
    <x v="1"/>
    <d v="1900-01-02T17:46:12"/>
    <x v="3"/>
    <s v="Non"/>
    <x v="1116"/>
  </r>
  <r>
    <x v="164"/>
    <x v="3"/>
    <s v="CLI00083"/>
    <x v="11"/>
    <s v="PEST"/>
    <s v="12/04/19 19.52.58.0000"/>
    <s v="20/04/19 12.00.00.0000"/>
    <d v="2019-04-12T19:52:58"/>
    <d v="2019-04-20T12:00:00"/>
    <x v="2"/>
    <x v="1"/>
    <s v="Coopérative agricole"/>
    <x v="2"/>
    <x v="1"/>
    <d v="1900-01-02T17:46:12"/>
    <x v="3"/>
    <s v="Non"/>
    <x v="1117"/>
  </r>
  <r>
    <x v="606"/>
    <x v="3"/>
    <s v="CLI00083"/>
    <x v="11"/>
    <s v="PEST"/>
    <s v="12/04/19 19.56.14.0000"/>
    <s v="20/04/19 12.00.00.0000"/>
    <d v="2019-04-12T19:56:14"/>
    <d v="2019-04-20T12:00:00"/>
    <x v="2"/>
    <x v="1"/>
    <s v="Coopérative agricole"/>
    <x v="2"/>
    <x v="1"/>
    <d v="1900-01-02T17:46:12"/>
    <x v="3"/>
    <s v="Non"/>
    <x v="885"/>
  </r>
  <r>
    <x v="66"/>
    <x v="12"/>
    <s v="CLI00021"/>
    <x v="0"/>
    <s v="NTR"/>
    <s v="12/04/19 19.58.26.0000"/>
    <s v="18/04/19 12.00.00.0000"/>
    <d v="2019-04-12T19:58:26"/>
    <d v="2019-04-18T12:00:00"/>
    <x v="3"/>
    <x v="0"/>
    <s v="Grande surface"/>
    <x v="0"/>
    <x v="1"/>
    <d v="1899-12-31T17:46:12"/>
    <x v="2"/>
    <s v="Non"/>
    <x v="1118"/>
  </r>
  <r>
    <x v="17"/>
    <x v="4"/>
    <s v="CLI00021"/>
    <x v="0"/>
    <s v="PEST"/>
    <s v="12/04/19 20.03.17.0000"/>
    <s v="20/04/19 12.00.00.0000"/>
    <d v="2019-04-12T20:03:17"/>
    <d v="2019-04-20T12:00:00"/>
    <x v="2"/>
    <x v="1"/>
    <s v="Grande surface"/>
    <x v="0"/>
    <x v="1"/>
    <d v="1900-01-02T17:46:12"/>
    <x v="3"/>
    <s v="Non"/>
    <x v="1119"/>
  </r>
  <r>
    <x v="513"/>
    <x v="4"/>
    <s v="CLI00079"/>
    <x v="3"/>
    <s v="PEST"/>
    <s v="12/04/19 20.06.26.0000"/>
    <s v="20/04/19 12.00.00.0000"/>
    <d v="2019-04-12T20:06:26"/>
    <d v="2019-04-20T12:00:00"/>
    <x v="2"/>
    <x v="1"/>
    <s v="Coopérative agricole"/>
    <x v="2"/>
    <x v="1"/>
    <d v="1900-01-02T17:46:12"/>
    <x v="3"/>
    <s v="Non"/>
    <x v="1120"/>
  </r>
  <r>
    <x v="702"/>
    <x v="12"/>
    <s v="CLI00009"/>
    <x v="8"/>
    <s v="NTR"/>
    <s v="12/04/19 20.10.31.0000"/>
    <s v="18/04/19 12.00.00.0000"/>
    <d v="2019-04-12T20:10:31"/>
    <d v="2019-04-18T12:00:00"/>
    <x v="3"/>
    <x v="0"/>
    <s v="Entreprises agro-alimentaires"/>
    <x v="4"/>
    <x v="1"/>
    <d v="1899-12-31T17:46:12"/>
    <x v="2"/>
    <s v="Non"/>
    <x v="1121"/>
  </r>
  <r>
    <x v="196"/>
    <x v="6"/>
    <s v="CLI00083"/>
    <x v="11"/>
    <s v="PEST"/>
    <s v="12/04/19 20.12.04.0000"/>
    <s v="20/04/19 12.00.00.0000"/>
    <d v="2019-04-12T20:12:04"/>
    <d v="2019-04-20T12:00:00"/>
    <x v="2"/>
    <x v="1"/>
    <s v="Coopérative agricole"/>
    <x v="2"/>
    <x v="1"/>
    <d v="1900-01-02T17:46:12"/>
    <x v="3"/>
    <s v="Non"/>
    <x v="1122"/>
  </r>
  <r>
    <x v="217"/>
    <x v="4"/>
    <s v="CLI00087"/>
    <x v="4"/>
    <s v="PLLT"/>
    <s v="12/04/19 20.12.45.0000"/>
    <s v="20/04/19 12.00.00.0000"/>
    <d v="2019-04-12T20:12:45"/>
    <d v="2019-04-20T12:00:00"/>
    <x v="1"/>
    <x v="1"/>
    <s v="Coopérative agricole"/>
    <x v="3"/>
    <x v="1"/>
    <d v="1900-01-02T17:46:12"/>
    <x v="3"/>
    <s v="Non"/>
    <x v="1123"/>
  </r>
  <r>
    <x v="703"/>
    <x v="6"/>
    <s v="CLI00010"/>
    <x v="2"/>
    <s v="PEST"/>
    <s v="12/04/19 20.17.55.0000"/>
    <s v="20/04/19 12.00.00.0000"/>
    <d v="2019-04-12T20:17:55"/>
    <d v="2019-04-20T12:00:00"/>
    <x v="2"/>
    <x v="1"/>
    <s v="Centrale d'achats"/>
    <x v="1"/>
    <x v="1"/>
    <d v="1900-01-02T17:46:12"/>
    <x v="3"/>
    <s v="Non"/>
    <x v="1124"/>
  </r>
  <r>
    <x v="90"/>
    <x v="16"/>
    <s v="CLI00021"/>
    <x v="0"/>
    <s v="NTR"/>
    <s v="12/04/19 20.19.26.0000"/>
    <s v="18/04/19 12.00.00.0000"/>
    <d v="2019-04-12T20:19:26"/>
    <d v="2019-04-18T12:00:00"/>
    <x v="3"/>
    <x v="0"/>
    <s v="Grande surface"/>
    <x v="0"/>
    <x v="1"/>
    <d v="1899-12-31T17:46:12"/>
    <x v="2"/>
    <s v="Non"/>
    <x v="1125"/>
  </r>
  <r>
    <x v="704"/>
    <x v="11"/>
    <s v="CLI00018"/>
    <x v="5"/>
    <s v="MTX"/>
    <s v="12/04/19 20.35.55.0000"/>
    <s v="15/04/19 12.00.00.0000"/>
    <d v="2019-04-12T20:35:55"/>
    <d v="2019-04-15T12:00:00"/>
    <x v="5"/>
    <x v="2"/>
    <s v="Coopérative agricole"/>
    <x v="2"/>
    <x v="0"/>
    <d v="1899-12-30T00:00:00"/>
    <x v="0"/>
    <s v="Non"/>
    <x v="1126"/>
  </r>
  <r>
    <x v="370"/>
    <x v="6"/>
    <s v="CLI00079"/>
    <x v="3"/>
    <s v="NTR"/>
    <s v="12/04/19 20.39.25.0000"/>
    <s v="18/04/19 12.00.00.0000"/>
    <d v="2019-04-12T20:39:25"/>
    <d v="2019-04-18T12:00:00"/>
    <x v="3"/>
    <x v="0"/>
    <s v="Coopérative agricole"/>
    <x v="2"/>
    <x v="1"/>
    <d v="1899-12-31T17:46:12"/>
    <x v="2"/>
    <s v="Non"/>
    <x v="1127"/>
  </r>
  <r>
    <x v="705"/>
    <x v="11"/>
    <s v="CLI00049"/>
    <x v="7"/>
    <s v="PLLT"/>
    <s v="12/04/19 20.53.13.0000"/>
    <s v="20/04/19 12.00.00.0000"/>
    <d v="2019-04-12T20:53:13"/>
    <d v="2019-04-20T12:00:00"/>
    <x v="1"/>
    <x v="1"/>
    <s v="Entreprises agro-alimentaires"/>
    <x v="4"/>
    <x v="1"/>
    <d v="1900-01-02T17:46:12"/>
    <x v="3"/>
    <s v="Non"/>
    <x v="1128"/>
  </r>
  <r>
    <x v="192"/>
    <x v="3"/>
    <s v="CLI00079"/>
    <x v="3"/>
    <s v="SCR"/>
    <s v="12/04/19 20.53.53.0000"/>
    <s v="17/04/19 12.00.00.0000"/>
    <d v="2019-04-12T20:53:53"/>
    <d v="2019-04-17T12:00:00"/>
    <x v="7"/>
    <x v="0"/>
    <s v="Coopérative agricole"/>
    <x v="2"/>
    <x v="1"/>
    <d v="1899-12-30T17:46:12"/>
    <x v="1"/>
    <s v="Non"/>
    <x v="1129"/>
  </r>
  <r>
    <x v="706"/>
    <x v="16"/>
    <s v="CLI00009"/>
    <x v="8"/>
    <s v="MTX"/>
    <s v="12/04/19 20.56.30.0000"/>
    <s v="15/04/19 12.00.00.0000"/>
    <d v="2019-04-12T20:56:30"/>
    <d v="2019-04-15T12:00:00"/>
    <x v="5"/>
    <x v="2"/>
    <s v="Entreprises agro-alimentaires"/>
    <x v="4"/>
    <x v="0"/>
    <d v="1899-12-30T00:00:00"/>
    <x v="0"/>
    <s v="Non"/>
    <x v="1130"/>
  </r>
  <r>
    <x v="24"/>
    <x v="13"/>
    <s v="CLI00049"/>
    <x v="7"/>
    <s v="NTR"/>
    <s v="12/04/19 21.01.09.0000"/>
    <s v="18/04/19 12.00.00.0000"/>
    <d v="2019-04-12T21:01:09"/>
    <d v="2019-04-18T12:00:00"/>
    <x v="3"/>
    <x v="0"/>
    <s v="Entreprises agro-alimentaires"/>
    <x v="4"/>
    <x v="1"/>
    <d v="1899-12-31T17:46:12"/>
    <x v="2"/>
    <s v="Non"/>
    <x v="1131"/>
  </r>
  <r>
    <x v="57"/>
    <x v="3"/>
    <s v="CLI00021"/>
    <x v="0"/>
    <s v="BACT"/>
    <s v="12/04/19 21.02.23.0000"/>
    <s v="17/04/19 12.00.00.0000"/>
    <d v="2019-04-12T21:02:23"/>
    <d v="2019-04-17T12:00:00"/>
    <x v="6"/>
    <x v="3"/>
    <s v="Grande surface"/>
    <x v="0"/>
    <x v="1"/>
    <d v="1899-12-30T17:46:12"/>
    <x v="1"/>
    <s v="Non"/>
    <x v="1132"/>
  </r>
  <r>
    <x v="707"/>
    <x v="10"/>
    <s v="CLI00034"/>
    <x v="13"/>
    <s v="PEST"/>
    <s v="12/04/19 21.06.10.0000"/>
    <s v="20/04/19 12.00.00.0000"/>
    <d v="2019-04-12T21:06:10"/>
    <d v="2019-04-20T12:00:00"/>
    <x v="2"/>
    <x v="1"/>
    <s v="Entreprises agro-alimentaires"/>
    <x v="4"/>
    <x v="1"/>
    <d v="1900-01-02T17:46:12"/>
    <x v="3"/>
    <s v="Non"/>
    <x v="1133"/>
  </r>
  <r>
    <x v="708"/>
    <x v="12"/>
    <s v="CLI00087"/>
    <x v="4"/>
    <s v="NTR"/>
    <s v="15/04/19 06.43.18.0000"/>
    <s v="18/04/19 12.00.00.0000"/>
    <d v="2019-04-15T06:43:18"/>
    <d v="2019-04-18T12:00:00"/>
    <x v="3"/>
    <x v="0"/>
    <s v="Coopérative agricole"/>
    <x v="3"/>
    <x v="1"/>
    <d v="1899-12-31T17:46:12"/>
    <x v="2"/>
    <s v="Non"/>
    <x v="1134"/>
  </r>
  <r>
    <x v="709"/>
    <x v="18"/>
    <s v="CLI00049"/>
    <x v="7"/>
    <s v="MTX"/>
    <s v="15/04/19 06.45.37.0000"/>
    <s v="16/04/19 12.00.00.0000"/>
    <d v="2019-04-15T06:45:37"/>
    <d v="2019-04-16T12:00:00"/>
    <x v="5"/>
    <x v="2"/>
    <s v="Entreprises agro-alimentaires"/>
    <x v="4"/>
    <x v="0"/>
    <d v="1899-12-30T00:00:00"/>
    <x v="0"/>
    <s v="Non"/>
    <x v="1135"/>
  </r>
  <r>
    <x v="480"/>
    <x v="9"/>
    <s v="CLI00021"/>
    <x v="0"/>
    <s v="NTR"/>
    <s v="15/04/19 06.51.20.0000"/>
    <s v="18/04/19 12.00.00.0000"/>
    <d v="2019-04-15T06:51:20"/>
    <d v="2019-04-18T12:00:00"/>
    <x v="3"/>
    <x v="0"/>
    <s v="Grande surface"/>
    <x v="0"/>
    <x v="1"/>
    <d v="1899-12-31T17:46:12"/>
    <x v="2"/>
    <s v="Non"/>
    <x v="1136"/>
  </r>
  <r>
    <x v="258"/>
    <x v="3"/>
    <s v="CLI00020"/>
    <x v="6"/>
    <s v="NTR"/>
    <s v="15/04/19 06.52.43.0000"/>
    <s v="18/04/19 12.00.00.0000"/>
    <d v="2019-04-15T06:52:43"/>
    <d v="2019-04-18T12:00:00"/>
    <x v="3"/>
    <x v="0"/>
    <s v="Coopérative agricole"/>
    <x v="2"/>
    <x v="1"/>
    <d v="1899-12-31T17:46:12"/>
    <x v="2"/>
    <s v="Non"/>
    <x v="1137"/>
  </r>
  <r>
    <x v="66"/>
    <x v="12"/>
    <s v="CLI00021"/>
    <x v="0"/>
    <s v="MTX"/>
    <s v="15/04/19 06.53.12.0000"/>
    <s v="16/04/19 12.00.00.0000"/>
    <d v="2019-04-15T06:53:12"/>
    <d v="2019-04-16T12:00:00"/>
    <x v="5"/>
    <x v="2"/>
    <s v="Grande surface"/>
    <x v="0"/>
    <x v="0"/>
    <d v="1899-12-30T00:00:00"/>
    <x v="0"/>
    <s v="Non"/>
    <x v="1138"/>
  </r>
  <r>
    <x v="710"/>
    <x v="3"/>
    <s v="CLI00043"/>
    <x v="1"/>
    <s v="SCR"/>
    <s v="15/04/19 06.54.44.0000"/>
    <s v="17/04/19 12.00.00.0000"/>
    <d v="2019-04-15T06:54:44"/>
    <d v="2019-04-17T12:00:00"/>
    <x v="7"/>
    <x v="0"/>
    <s v="Grande surface"/>
    <x v="0"/>
    <x v="1"/>
    <d v="1899-12-30T17:46:12"/>
    <x v="1"/>
    <s v="Non"/>
    <x v="1139"/>
  </r>
  <r>
    <x v="21"/>
    <x v="3"/>
    <s v="CLI00020"/>
    <x v="6"/>
    <s v="NTR"/>
    <s v="15/04/19 06.56.47.0000"/>
    <s v="18/04/19 12.00.00.0000"/>
    <d v="2019-04-15T06:56:47"/>
    <d v="2019-04-18T12:00:00"/>
    <x v="3"/>
    <x v="0"/>
    <s v="Coopérative agricole"/>
    <x v="2"/>
    <x v="1"/>
    <d v="1899-12-31T17:46:12"/>
    <x v="2"/>
    <s v="Non"/>
    <x v="1140"/>
  </r>
  <r>
    <x v="711"/>
    <x v="18"/>
    <s v="CLI00040"/>
    <x v="9"/>
    <s v="SCR"/>
    <s v="15/04/19 07.01.16.0000"/>
    <s v="17/04/19 12.00.00.0000"/>
    <d v="2019-04-15T07:01:16"/>
    <d v="2019-04-17T12:00:00"/>
    <x v="7"/>
    <x v="0"/>
    <s v="Entreprises agro-alimentaires"/>
    <x v="5"/>
    <x v="1"/>
    <d v="1899-12-30T17:46:12"/>
    <x v="1"/>
    <s v="Non"/>
    <x v="1141"/>
  </r>
  <r>
    <x v="372"/>
    <x v="3"/>
    <s v="CLI00010"/>
    <x v="2"/>
    <s v="NTR"/>
    <s v="15/04/19 07.02.32.0000"/>
    <s v="18/04/19 12.00.00.0000"/>
    <d v="2019-04-15T07:02:32"/>
    <d v="2019-04-18T12:00:00"/>
    <x v="3"/>
    <x v="0"/>
    <s v="Centrale d'achats"/>
    <x v="1"/>
    <x v="1"/>
    <d v="1899-12-31T17:46:12"/>
    <x v="2"/>
    <s v="Non"/>
    <x v="1142"/>
  </r>
  <r>
    <x v="712"/>
    <x v="12"/>
    <s v="CLI00078"/>
    <x v="12"/>
    <s v="MTX"/>
    <s v="15/04/19 07.04.02.0000"/>
    <s v="16/04/19 12.00.00.0000"/>
    <d v="2019-04-15T07:04:02"/>
    <d v="2019-04-16T12:00:00"/>
    <x v="5"/>
    <x v="2"/>
    <s v="Coopérative agricole"/>
    <x v="0"/>
    <x v="0"/>
    <d v="1899-12-30T00:00:00"/>
    <x v="0"/>
    <s v="Non"/>
    <x v="1143"/>
  </r>
  <r>
    <x v="473"/>
    <x v="4"/>
    <s v="CLI00083"/>
    <x v="11"/>
    <s v="OGM"/>
    <s v="15/04/19 07.05.45.0000"/>
    <s v="24/04/19 12.00.00.0000"/>
    <d v="2019-04-15T07:05:45"/>
    <d v="2019-04-24T12:00:00"/>
    <x v="0"/>
    <x v="0"/>
    <s v="Coopérative agricole"/>
    <x v="2"/>
    <x v="1"/>
    <d v="1900-01-06T17:46:12"/>
    <x v="3"/>
    <s v="Non"/>
    <x v="1144"/>
  </r>
  <r>
    <x v="123"/>
    <x v="3"/>
    <s v="CLI00043"/>
    <x v="1"/>
    <s v="MTX"/>
    <s v="15/04/19 07.06.01.0000"/>
    <s v="16/04/19 12.00.00.0000"/>
    <d v="2019-04-15T07:06:01"/>
    <d v="2019-04-16T12:00:00"/>
    <x v="5"/>
    <x v="2"/>
    <s v="Grande surface"/>
    <x v="0"/>
    <x v="0"/>
    <d v="1899-12-30T00:00:00"/>
    <x v="0"/>
    <s v="Non"/>
    <x v="1145"/>
  </r>
  <r>
    <x v="68"/>
    <x v="3"/>
    <s v="CLI00043"/>
    <x v="1"/>
    <s v="NTR"/>
    <s v="15/04/19 07.07.43.0000"/>
    <s v="18/04/19 12.00.00.0000"/>
    <d v="2019-04-15T07:07:43"/>
    <d v="2019-04-18T12:00:00"/>
    <x v="3"/>
    <x v="0"/>
    <s v="Grande surface"/>
    <x v="0"/>
    <x v="1"/>
    <d v="1899-12-31T17:46:12"/>
    <x v="2"/>
    <s v="Non"/>
    <x v="1146"/>
  </r>
  <r>
    <x v="713"/>
    <x v="18"/>
    <s v="CLI00049"/>
    <x v="7"/>
    <s v="OGM"/>
    <s v="15/04/19 07.11.07.0000"/>
    <s v="24/04/19 12.00.00.0000"/>
    <d v="2019-04-15T07:11:07"/>
    <d v="2019-04-24T12:00:00"/>
    <x v="0"/>
    <x v="0"/>
    <s v="Entreprises agro-alimentaires"/>
    <x v="4"/>
    <x v="1"/>
    <d v="1900-01-06T17:46:12"/>
    <x v="3"/>
    <s v="Non"/>
    <x v="1147"/>
  </r>
  <r>
    <x v="714"/>
    <x v="6"/>
    <s v="CLI00010"/>
    <x v="2"/>
    <s v="OGM"/>
    <s v="15/04/19 07.11.39.0000"/>
    <s v="24/04/19 12.00.00.0000"/>
    <d v="2019-04-15T07:11:39"/>
    <d v="2019-04-24T12:00:00"/>
    <x v="0"/>
    <x v="0"/>
    <s v="Centrale d'achats"/>
    <x v="1"/>
    <x v="1"/>
    <d v="1900-01-06T17:46:12"/>
    <x v="3"/>
    <s v="Non"/>
    <x v="1148"/>
  </r>
  <r>
    <x v="715"/>
    <x v="12"/>
    <s v="CLI00009"/>
    <x v="8"/>
    <s v="OGM"/>
    <s v="15/04/19 07.12.06.0000"/>
    <s v="24/04/19 12.00.00.0000"/>
    <d v="2019-04-15T07:12:06"/>
    <d v="2019-04-24T12:00:00"/>
    <x v="0"/>
    <x v="0"/>
    <s v="Entreprises agro-alimentaires"/>
    <x v="4"/>
    <x v="1"/>
    <d v="1900-01-06T17:46:12"/>
    <x v="3"/>
    <s v="Non"/>
    <x v="1149"/>
  </r>
  <r>
    <x v="184"/>
    <x v="3"/>
    <s v="CLI00021"/>
    <x v="0"/>
    <s v="PEST"/>
    <s v="15/04/19 07.12.30.0000"/>
    <s v="22/04/19 12.00.00.0000"/>
    <d v="2019-04-15T07:12:30"/>
    <d v="2019-04-22T12:00:00"/>
    <x v="2"/>
    <x v="1"/>
    <s v="Grande surface"/>
    <x v="0"/>
    <x v="1"/>
    <d v="1900-01-04T17:46:12"/>
    <x v="3"/>
    <s v="Non"/>
    <x v="1150"/>
  </r>
  <r>
    <x v="716"/>
    <x v="17"/>
    <s v="CLI00007"/>
    <x v="14"/>
    <s v="NTR"/>
    <s v="15/04/19 07.12.40.0000"/>
    <s v="18/04/19 12.00.00.0000"/>
    <d v="2019-04-15T07:12:40"/>
    <d v="2019-04-18T12:00:00"/>
    <x v="3"/>
    <x v="0"/>
    <s v="Coopérative agricole"/>
    <x v="3"/>
    <x v="1"/>
    <d v="1899-12-31T17:46:12"/>
    <x v="2"/>
    <s v="Non"/>
    <x v="1151"/>
  </r>
  <r>
    <x v="717"/>
    <x v="18"/>
    <s v="CLI00009"/>
    <x v="8"/>
    <s v="OGM"/>
    <s v="15/04/19 07.13.41.0000"/>
    <s v="24/04/19 12.00.00.0000"/>
    <d v="2019-04-15T07:13:41"/>
    <d v="2019-04-24T12:00:00"/>
    <x v="0"/>
    <x v="0"/>
    <s v="Entreprises agro-alimentaires"/>
    <x v="4"/>
    <x v="1"/>
    <d v="1900-01-06T17:46:12"/>
    <x v="3"/>
    <s v="Non"/>
    <x v="1152"/>
  </r>
  <r>
    <x v="718"/>
    <x v="18"/>
    <s v="CLI00049"/>
    <x v="7"/>
    <s v="OGM"/>
    <s v="15/04/19 07.14.06.0000"/>
    <s v="24/04/19 12.00.00.0000"/>
    <d v="2019-04-15T07:14:06"/>
    <d v="2019-04-24T12:00:00"/>
    <x v="0"/>
    <x v="0"/>
    <s v="Entreprises agro-alimentaires"/>
    <x v="4"/>
    <x v="1"/>
    <d v="1900-01-06T17:46:12"/>
    <x v="3"/>
    <s v="Non"/>
    <x v="1153"/>
  </r>
  <r>
    <x v="120"/>
    <x v="3"/>
    <s v="CLI00083"/>
    <x v="11"/>
    <s v="BACT"/>
    <s v="15/04/19 07.14.14.0000"/>
    <s v="17/04/19 12.00.00.0000"/>
    <d v="2019-04-15T07:14:14"/>
    <d v="2019-04-17T12:00:00"/>
    <x v="6"/>
    <x v="3"/>
    <s v="Coopérative agricole"/>
    <x v="2"/>
    <x v="1"/>
    <d v="1899-12-30T17:46:12"/>
    <x v="1"/>
    <s v="Non"/>
    <x v="1154"/>
  </r>
  <r>
    <x v="719"/>
    <x v="18"/>
    <s v="CLI00018"/>
    <x v="5"/>
    <s v="MTX"/>
    <s v="15/04/19 07.14.43.0000"/>
    <s v="16/04/19 12.00.00.0000"/>
    <d v="2019-04-15T07:14:43"/>
    <d v="2019-04-16T12:00:00"/>
    <x v="5"/>
    <x v="2"/>
    <s v="Coopérative agricole"/>
    <x v="2"/>
    <x v="0"/>
    <d v="1899-12-30T00:00:00"/>
    <x v="0"/>
    <s v="Non"/>
    <x v="1155"/>
  </r>
  <r>
    <x v="504"/>
    <x v="12"/>
    <s v="CLI00021"/>
    <x v="0"/>
    <s v="OGM"/>
    <s v="15/04/19 07.15.11.0000"/>
    <s v="24/04/19 12.00.00.0000"/>
    <d v="2019-04-15T07:15:11"/>
    <d v="2019-04-24T12:00:00"/>
    <x v="0"/>
    <x v="0"/>
    <s v="Grande surface"/>
    <x v="0"/>
    <x v="1"/>
    <d v="1900-01-06T17:46:12"/>
    <x v="3"/>
    <s v="Non"/>
    <x v="1156"/>
  </r>
  <r>
    <x v="578"/>
    <x v="3"/>
    <s v="CLI00020"/>
    <x v="6"/>
    <s v="MTX"/>
    <s v="15/04/19 07.15.14.0000"/>
    <s v="16/04/19 12.00.00.0000"/>
    <d v="2019-04-15T07:15:14"/>
    <d v="2019-04-16T12:00:00"/>
    <x v="5"/>
    <x v="2"/>
    <s v="Coopérative agricole"/>
    <x v="2"/>
    <x v="0"/>
    <d v="1899-12-30T00:00:00"/>
    <x v="0"/>
    <s v="Non"/>
    <x v="1157"/>
  </r>
  <r>
    <x v="720"/>
    <x v="3"/>
    <s v="CLI00010"/>
    <x v="2"/>
    <s v="PEST"/>
    <s v="15/04/19 07.16.52.0000"/>
    <s v="22/04/19 12.00.00.0000"/>
    <d v="2019-04-15T07:16:52"/>
    <d v="2019-04-22T12:00:00"/>
    <x v="2"/>
    <x v="1"/>
    <s v="Centrale d'achats"/>
    <x v="1"/>
    <x v="1"/>
    <d v="1900-01-04T17:46:12"/>
    <x v="3"/>
    <s v="Non"/>
    <x v="1158"/>
  </r>
  <r>
    <x v="721"/>
    <x v="18"/>
    <s v="CLI00049"/>
    <x v="7"/>
    <s v="OGM"/>
    <s v="15/04/19 07.17.13.0000"/>
    <s v="24/04/19 12.00.00.0000"/>
    <d v="2019-04-15T07:17:13"/>
    <d v="2019-04-24T12:00:00"/>
    <x v="0"/>
    <x v="0"/>
    <s v="Entreprises agro-alimentaires"/>
    <x v="4"/>
    <x v="1"/>
    <d v="1900-01-06T17:46:12"/>
    <x v="3"/>
    <s v="Non"/>
    <x v="1159"/>
  </r>
  <r>
    <x v="21"/>
    <x v="3"/>
    <s v="CLI00020"/>
    <x v="6"/>
    <s v="SCR"/>
    <s v="15/04/19 07.18.18.0000"/>
    <s v="17/04/19 12.00.00.0000"/>
    <d v="2019-04-15T07:18:18"/>
    <d v="2019-04-17T12:00:00"/>
    <x v="7"/>
    <x v="0"/>
    <s v="Coopérative agricole"/>
    <x v="2"/>
    <x v="1"/>
    <d v="1899-12-30T17:46:12"/>
    <x v="1"/>
    <s v="Non"/>
    <x v="1160"/>
  </r>
  <r>
    <x v="474"/>
    <x v="18"/>
    <s v="CLI00049"/>
    <x v="7"/>
    <s v="NTR"/>
    <s v="15/04/19 07.18.24.0000"/>
    <s v="18/04/19 12.00.00.0000"/>
    <d v="2019-04-15T07:18:24"/>
    <d v="2019-04-18T12:00:00"/>
    <x v="3"/>
    <x v="0"/>
    <s v="Entreprises agro-alimentaires"/>
    <x v="4"/>
    <x v="1"/>
    <d v="1899-12-31T17:46:12"/>
    <x v="2"/>
    <s v="Non"/>
    <x v="1161"/>
  </r>
  <r>
    <x v="722"/>
    <x v="3"/>
    <s v="CLI00020"/>
    <x v="6"/>
    <s v="NTR"/>
    <s v="15/04/19 07.18.42.0000"/>
    <s v="18/04/19 12.00.00.0000"/>
    <d v="2019-04-15T07:18:42"/>
    <d v="2019-04-18T12:00:00"/>
    <x v="3"/>
    <x v="0"/>
    <s v="Coopérative agricole"/>
    <x v="2"/>
    <x v="1"/>
    <d v="1899-12-31T17:46:12"/>
    <x v="2"/>
    <s v="Non"/>
    <x v="1162"/>
  </r>
  <r>
    <x v="723"/>
    <x v="3"/>
    <s v="CLI00021"/>
    <x v="0"/>
    <s v="PLLT"/>
    <s v="15/04/19 07.21.06.0000"/>
    <s v="22/04/19 12.00.00.0000"/>
    <d v="2019-04-15T07:21:06"/>
    <d v="2019-04-22T12:00:00"/>
    <x v="1"/>
    <x v="1"/>
    <s v="Grande surface"/>
    <x v="0"/>
    <x v="1"/>
    <d v="1900-01-04T17:46:12"/>
    <x v="3"/>
    <s v="Non"/>
    <x v="1163"/>
  </r>
  <r>
    <x v="724"/>
    <x v="12"/>
    <s v="CLI00021"/>
    <x v="0"/>
    <s v="NTR"/>
    <s v="15/04/19 07.21.40.0000"/>
    <s v="18/04/19 12.00.00.0000"/>
    <d v="2019-04-15T07:21:40"/>
    <d v="2019-04-18T12:00:00"/>
    <x v="3"/>
    <x v="0"/>
    <s v="Grande surface"/>
    <x v="0"/>
    <x v="1"/>
    <d v="1899-12-31T17:46:12"/>
    <x v="2"/>
    <s v="Non"/>
    <x v="1164"/>
  </r>
  <r>
    <x v="725"/>
    <x v="3"/>
    <s v="CLI00049"/>
    <x v="7"/>
    <s v="PLLT"/>
    <s v="15/04/19 07.22.10.0000"/>
    <s v="22/04/19 12.00.00.0000"/>
    <d v="2019-04-15T07:22:10"/>
    <d v="2019-04-22T12:00:00"/>
    <x v="1"/>
    <x v="1"/>
    <s v="Entreprises agro-alimentaires"/>
    <x v="4"/>
    <x v="1"/>
    <d v="1900-01-04T17:46:12"/>
    <x v="3"/>
    <s v="Non"/>
    <x v="1165"/>
  </r>
  <r>
    <x v="554"/>
    <x v="4"/>
    <s v="CLI00079"/>
    <x v="3"/>
    <s v="PLLT"/>
    <s v="15/04/19 07.22.50.0000"/>
    <s v="22/04/19 12.00.00.0000"/>
    <d v="2019-04-15T07:22:50"/>
    <d v="2019-04-22T12:00:00"/>
    <x v="1"/>
    <x v="1"/>
    <s v="Coopérative agricole"/>
    <x v="2"/>
    <x v="1"/>
    <d v="1900-01-04T17:46:12"/>
    <x v="3"/>
    <s v="Non"/>
    <x v="1166"/>
  </r>
  <r>
    <x v="425"/>
    <x v="3"/>
    <s v="CLI00079"/>
    <x v="3"/>
    <s v="PEST"/>
    <s v="15/04/19 07.22.51.0000"/>
    <s v="22/04/19 12.00.00.0000"/>
    <d v="2019-04-15T07:22:51"/>
    <d v="2019-04-22T12:00:00"/>
    <x v="2"/>
    <x v="1"/>
    <s v="Coopérative agricole"/>
    <x v="2"/>
    <x v="1"/>
    <d v="1900-01-04T17:46:12"/>
    <x v="3"/>
    <s v="Non"/>
    <x v="1167"/>
  </r>
  <r>
    <x v="704"/>
    <x v="5"/>
    <s v="CLI00018"/>
    <x v="5"/>
    <s v="PLLT"/>
    <s v="15/04/19 07.23.34.0000"/>
    <s v="22/04/19 12.00.00.0000"/>
    <d v="2019-04-15T07:23:34"/>
    <d v="2019-04-22T12:00:00"/>
    <x v="1"/>
    <x v="1"/>
    <s v="Coopérative agricole"/>
    <x v="2"/>
    <x v="1"/>
    <d v="1900-01-04T17:46:12"/>
    <x v="3"/>
    <s v="Non"/>
    <x v="1168"/>
  </r>
  <r>
    <x v="726"/>
    <x v="6"/>
    <s v="CLI00021"/>
    <x v="0"/>
    <s v="NTR"/>
    <s v="15/04/19 07.25.32.0000"/>
    <s v="18/04/19 12.00.00.0000"/>
    <d v="2019-04-15T07:25:32"/>
    <d v="2019-04-18T12:00:00"/>
    <x v="3"/>
    <x v="0"/>
    <s v="Grande surface"/>
    <x v="0"/>
    <x v="1"/>
    <d v="1899-12-31T17:46:12"/>
    <x v="2"/>
    <s v="Non"/>
    <x v="1169"/>
  </r>
  <r>
    <x v="727"/>
    <x v="22"/>
    <s v="CLI00007"/>
    <x v="14"/>
    <s v="PLLT"/>
    <s v="15/04/19 07.25.58.0000"/>
    <s v="22/04/19 12.00.00.0000"/>
    <d v="2019-04-15T07:25:58"/>
    <d v="2019-04-22T12:00:00"/>
    <x v="1"/>
    <x v="1"/>
    <s v="Coopérative agricole"/>
    <x v="3"/>
    <x v="1"/>
    <d v="1900-01-04T17:46:12"/>
    <x v="3"/>
    <s v="Non"/>
    <x v="1170"/>
  </r>
  <r>
    <x v="242"/>
    <x v="3"/>
    <s v="CLI00083"/>
    <x v="11"/>
    <s v="PLLT"/>
    <s v="15/04/19 07.26.15.0000"/>
    <s v="22/04/19 12.00.00.0000"/>
    <d v="2019-04-15T07:26:15"/>
    <d v="2019-04-22T12:00:00"/>
    <x v="1"/>
    <x v="1"/>
    <s v="Coopérative agricole"/>
    <x v="2"/>
    <x v="1"/>
    <d v="1900-01-04T17:46:12"/>
    <x v="3"/>
    <s v="Non"/>
    <x v="1171"/>
  </r>
  <r>
    <x v="728"/>
    <x v="13"/>
    <s v="CLI00049"/>
    <x v="7"/>
    <s v="MTX"/>
    <s v="15/04/19 07.27.38.0000"/>
    <s v="16/04/19 12.00.00.0000"/>
    <d v="2019-04-15T07:27:38"/>
    <d v="2019-04-16T12:00:00"/>
    <x v="5"/>
    <x v="2"/>
    <s v="Entreprises agro-alimentaires"/>
    <x v="4"/>
    <x v="0"/>
    <d v="1899-12-30T00:00:00"/>
    <x v="0"/>
    <s v="Non"/>
    <x v="1172"/>
  </r>
  <r>
    <x v="505"/>
    <x v="3"/>
    <s v="CLI00079"/>
    <x v="3"/>
    <s v="PLLT"/>
    <s v="15/04/19 07.27.41.0000"/>
    <s v="22/04/19 12.00.00.0000"/>
    <d v="2019-04-15T07:27:41"/>
    <d v="2019-04-22T12:00:00"/>
    <x v="1"/>
    <x v="1"/>
    <s v="Coopérative agricole"/>
    <x v="2"/>
    <x v="1"/>
    <d v="1900-01-04T17:46:12"/>
    <x v="3"/>
    <s v="Non"/>
    <x v="1173"/>
  </r>
  <r>
    <x v="282"/>
    <x v="12"/>
    <s v="CLI00021"/>
    <x v="0"/>
    <s v="PLLT"/>
    <s v="15/04/19 07.27.44.0000"/>
    <s v="22/04/19 12.00.00.0000"/>
    <d v="2019-04-15T07:27:44"/>
    <d v="2019-04-22T12:00:00"/>
    <x v="1"/>
    <x v="1"/>
    <s v="Grande surface"/>
    <x v="0"/>
    <x v="1"/>
    <d v="1900-01-04T17:46:12"/>
    <x v="3"/>
    <s v="Non"/>
    <x v="1174"/>
  </r>
  <r>
    <x v="634"/>
    <x v="3"/>
    <s v="CLI00079"/>
    <x v="3"/>
    <s v="MTX"/>
    <s v="15/04/19 07.28.22.0000"/>
    <s v="16/04/19 12.00.00.0000"/>
    <d v="2019-04-15T07:28:22"/>
    <d v="2019-04-16T12:00:00"/>
    <x v="5"/>
    <x v="2"/>
    <s v="Coopérative agricole"/>
    <x v="2"/>
    <x v="0"/>
    <d v="1899-12-30T00:00:00"/>
    <x v="0"/>
    <s v="Non"/>
    <x v="1175"/>
  </r>
  <r>
    <x v="729"/>
    <x v="12"/>
    <s v="CLI00021"/>
    <x v="0"/>
    <s v="MTX"/>
    <s v="15/04/19 07.29.10.0000"/>
    <s v="16/04/19 12.00.00.0000"/>
    <d v="2019-04-15T07:29:10"/>
    <d v="2019-04-16T12:00:00"/>
    <x v="5"/>
    <x v="2"/>
    <s v="Grande surface"/>
    <x v="0"/>
    <x v="0"/>
    <d v="1899-12-30T00:00:00"/>
    <x v="0"/>
    <s v="Non"/>
    <x v="1176"/>
  </r>
  <r>
    <x v="73"/>
    <x v="12"/>
    <s v="CLI00021"/>
    <x v="0"/>
    <s v="MTX"/>
    <s v="15/04/19 07.29.28.0000"/>
    <s v="16/04/19 12.00.00.0000"/>
    <d v="2019-04-15T07:29:28"/>
    <d v="2019-04-16T12:00:00"/>
    <x v="5"/>
    <x v="2"/>
    <s v="Grande surface"/>
    <x v="0"/>
    <x v="0"/>
    <d v="1899-12-30T00:00:00"/>
    <x v="0"/>
    <s v="Non"/>
    <x v="1177"/>
  </r>
  <r>
    <x v="381"/>
    <x v="6"/>
    <s v="CLI00010"/>
    <x v="2"/>
    <s v="NTR"/>
    <s v="15/04/19 07.29.55.0000"/>
    <s v="18/04/19 12.00.00.0000"/>
    <d v="2019-04-15T07:29:55"/>
    <d v="2019-04-18T12:00:00"/>
    <x v="3"/>
    <x v="0"/>
    <s v="Centrale d'achats"/>
    <x v="1"/>
    <x v="1"/>
    <d v="1899-12-31T17:46:12"/>
    <x v="2"/>
    <s v="Non"/>
    <x v="1178"/>
  </r>
  <r>
    <x v="246"/>
    <x v="8"/>
    <s v="CLI00079"/>
    <x v="3"/>
    <s v="PEST"/>
    <s v="15/04/19 07.30.13.0000"/>
    <s v="22/04/19 12.00.00.0000"/>
    <d v="2019-04-15T07:30:13"/>
    <d v="2019-04-22T12:00:00"/>
    <x v="2"/>
    <x v="1"/>
    <s v="Coopérative agricole"/>
    <x v="2"/>
    <x v="1"/>
    <d v="1900-01-04T17:46:12"/>
    <x v="3"/>
    <s v="Non"/>
    <x v="1179"/>
  </r>
  <r>
    <x v="271"/>
    <x v="20"/>
    <s v="CLI00007"/>
    <x v="14"/>
    <s v="PEST"/>
    <s v="15/04/19 07.31.17.0000"/>
    <s v="22/04/19 12.00.00.0000"/>
    <d v="2019-04-15T07:31:17"/>
    <d v="2019-04-22T12:00:00"/>
    <x v="2"/>
    <x v="1"/>
    <s v="Coopérative agricole"/>
    <x v="3"/>
    <x v="1"/>
    <d v="1900-01-04T17:46:12"/>
    <x v="3"/>
    <s v="Non"/>
    <x v="1180"/>
  </r>
  <r>
    <x v="730"/>
    <x v="6"/>
    <s v="CLI00021"/>
    <x v="0"/>
    <s v="PEST"/>
    <s v="15/04/19 07.31.40.0000"/>
    <s v="22/04/19 12.00.00.0000"/>
    <d v="2019-04-15T07:31:40"/>
    <d v="2019-04-22T12:00:00"/>
    <x v="2"/>
    <x v="1"/>
    <s v="Grande surface"/>
    <x v="0"/>
    <x v="1"/>
    <d v="1900-01-04T17:46:12"/>
    <x v="3"/>
    <s v="Non"/>
    <x v="1181"/>
  </r>
  <r>
    <x v="731"/>
    <x v="18"/>
    <s v="CLI00040"/>
    <x v="9"/>
    <s v="PEST"/>
    <s v="15/04/19 07.31.41.0000"/>
    <s v="22/04/19 12.00.00.0000"/>
    <d v="2019-04-15T07:31:41"/>
    <d v="2019-04-22T12:00:00"/>
    <x v="2"/>
    <x v="1"/>
    <s v="Entreprises agro-alimentaires"/>
    <x v="5"/>
    <x v="1"/>
    <d v="1900-01-04T17:46:12"/>
    <x v="3"/>
    <s v="Non"/>
    <x v="1182"/>
  </r>
  <r>
    <x v="732"/>
    <x v="18"/>
    <s v="CLI00049"/>
    <x v="7"/>
    <s v="NTR"/>
    <s v="15/04/19 07.32.12.0000"/>
    <s v="18/04/19 12.00.00.0000"/>
    <d v="2019-04-15T07:32:12"/>
    <d v="2019-04-18T12:00:00"/>
    <x v="3"/>
    <x v="0"/>
    <s v="Entreprises agro-alimentaires"/>
    <x v="4"/>
    <x v="1"/>
    <d v="1899-12-31T17:46:12"/>
    <x v="2"/>
    <s v="Non"/>
    <x v="1183"/>
  </r>
  <r>
    <x v="733"/>
    <x v="3"/>
    <s v="CLI00021"/>
    <x v="0"/>
    <s v="PEST"/>
    <s v="15/04/19 07.32.18.0000"/>
    <s v="22/04/19 12.00.00.0000"/>
    <d v="2019-04-15T07:32:18"/>
    <d v="2019-04-22T12:00:00"/>
    <x v="2"/>
    <x v="1"/>
    <s v="Grande surface"/>
    <x v="0"/>
    <x v="1"/>
    <d v="1900-01-04T17:46:12"/>
    <x v="3"/>
    <s v="Non"/>
    <x v="1184"/>
  </r>
  <r>
    <x v="734"/>
    <x v="0"/>
    <s v="CLI00049"/>
    <x v="7"/>
    <s v="PEST"/>
    <s v="15/04/19 07.32.31.0000"/>
    <s v="22/04/19 12.00.00.0000"/>
    <d v="2019-04-15T07:32:31"/>
    <d v="2019-04-22T12:00:00"/>
    <x v="2"/>
    <x v="1"/>
    <s v="Entreprises agro-alimentaires"/>
    <x v="4"/>
    <x v="1"/>
    <d v="1900-01-04T17:46:12"/>
    <x v="3"/>
    <s v="Non"/>
    <x v="1185"/>
  </r>
  <r>
    <x v="735"/>
    <x v="3"/>
    <s v="CLI00049"/>
    <x v="7"/>
    <s v="NTR"/>
    <s v="15/04/19 07.32.37.0000"/>
    <s v="18/04/19 12.00.00.0000"/>
    <d v="2019-04-15T07:32:37"/>
    <d v="2019-04-18T12:00:00"/>
    <x v="3"/>
    <x v="0"/>
    <s v="Entreprises agro-alimentaires"/>
    <x v="4"/>
    <x v="1"/>
    <d v="1899-12-31T17:46:12"/>
    <x v="2"/>
    <s v="Non"/>
    <x v="1186"/>
  </r>
  <r>
    <x v="736"/>
    <x v="3"/>
    <s v="CLI00021"/>
    <x v="0"/>
    <s v="PEST"/>
    <s v="15/04/19 07.32.49.0000"/>
    <s v="22/04/19 12.00.00.0000"/>
    <d v="2019-04-15T07:32:49"/>
    <d v="2019-04-22T12:00:00"/>
    <x v="2"/>
    <x v="1"/>
    <s v="Grande surface"/>
    <x v="0"/>
    <x v="1"/>
    <d v="1900-01-04T17:46:12"/>
    <x v="3"/>
    <s v="Non"/>
    <x v="1187"/>
  </r>
  <r>
    <x v="350"/>
    <x v="4"/>
    <s v="CLI00079"/>
    <x v="3"/>
    <s v="PEST"/>
    <s v="15/04/19 07.33.15.0000"/>
    <s v="22/04/19 12.00.00.0000"/>
    <d v="2019-04-15T07:33:15"/>
    <d v="2019-04-22T12:00:00"/>
    <x v="2"/>
    <x v="1"/>
    <s v="Coopérative agricole"/>
    <x v="2"/>
    <x v="1"/>
    <d v="1900-01-04T17:46:12"/>
    <x v="3"/>
    <s v="Non"/>
    <x v="1188"/>
  </r>
  <r>
    <x v="292"/>
    <x v="6"/>
    <s v="CLI00021"/>
    <x v="0"/>
    <s v="PEST"/>
    <s v="15/04/19 07.33.23.0000"/>
    <s v="22/04/19 12.00.00.0000"/>
    <d v="2019-04-15T07:33:23"/>
    <d v="2019-04-22T12:00:00"/>
    <x v="2"/>
    <x v="1"/>
    <s v="Grande surface"/>
    <x v="0"/>
    <x v="1"/>
    <d v="1900-01-04T17:46:12"/>
    <x v="3"/>
    <s v="Non"/>
    <x v="1189"/>
  </r>
  <r>
    <x v="737"/>
    <x v="7"/>
    <s v="CLI00021"/>
    <x v="0"/>
    <s v="PEST"/>
    <s v="15/04/19 07.33.38.0000"/>
    <s v="22/04/19 12.00.00.0000"/>
    <d v="2019-04-15T07:33:38"/>
    <d v="2019-04-22T12:00:00"/>
    <x v="2"/>
    <x v="1"/>
    <s v="Grande surface"/>
    <x v="0"/>
    <x v="1"/>
    <d v="1900-01-04T17:46:12"/>
    <x v="3"/>
    <s v="Non"/>
    <x v="1190"/>
  </r>
  <r>
    <x v="738"/>
    <x v="18"/>
    <s v="CLI00049"/>
    <x v="7"/>
    <s v="OGM"/>
    <s v="15/04/19 07.34.05.0000"/>
    <s v="24/04/19 12.00.00.0000"/>
    <d v="2019-04-15T07:34:05"/>
    <d v="2019-04-24T12:00:00"/>
    <x v="0"/>
    <x v="0"/>
    <s v="Entreprises agro-alimentaires"/>
    <x v="4"/>
    <x v="1"/>
    <d v="1900-01-06T17:46:12"/>
    <x v="3"/>
    <s v="Non"/>
    <x v="1191"/>
  </r>
  <r>
    <x v="739"/>
    <x v="3"/>
    <s v="CLI00043"/>
    <x v="1"/>
    <s v="NTR"/>
    <s v="15/04/19 07.34.08.0000"/>
    <s v="18/04/19 12.00.00.0000"/>
    <d v="2019-04-15T07:34:08"/>
    <d v="2019-04-18T12:00:00"/>
    <x v="3"/>
    <x v="0"/>
    <s v="Grande surface"/>
    <x v="0"/>
    <x v="1"/>
    <d v="1899-12-31T17:46:12"/>
    <x v="2"/>
    <s v="Non"/>
    <x v="1192"/>
  </r>
  <r>
    <x v="454"/>
    <x v="18"/>
    <s v="CLI00018"/>
    <x v="5"/>
    <s v="NTR"/>
    <s v="15/04/19 07.34.20.0000"/>
    <s v="18/04/19 12.00.00.0000"/>
    <d v="2019-04-15T07:34:20"/>
    <d v="2019-04-18T12:00:00"/>
    <x v="3"/>
    <x v="0"/>
    <s v="Coopérative agricole"/>
    <x v="2"/>
    <x v="1"/>
    <d v="1899-12-31T17:46:12"/>
    <x v="2"/>
    <s v="Non"/>
    <x v="1193"/>
  </r>
  <r>
    <x v="631"/>
    <x v="18"/>
    <s v="CLI00009"/>
    <x v="8"/>
    <s v="PEST"/>
    <s v="15/04/19 07.34.48.0000"/>
    <s v="22/04/19 12.00.00.0000"/>
    <d v="2019-04-15T07:34:48"/>
    <d v="2019-04-22T12:00:00"/>
    <x v="2"/>
    <x v="1"/>
    <s v="Entreprises agro-alimentaires"/>
    <x v="4"/>
    <x v="1"/>
    <d v="1900-01-04T17:46:12"/>
    <x v="3"/>
    <s v="Non"/>
    <x v="1194"/>
  </r>
  <r>
    <x v="740"/>
    <x v="10"/>
    <s v="CLI00009"/>
    <x v="8"/>
    <s v="PEST"/>
    <s v="15/04/19 07.34.54.0000"/>
    <s v="22/04/19 12.00.00.0000"/>
    <d v="2019-04-15T07:34:54"/>
    <d v="2019-04-22T12:00:00"/>
    <x v="2"/>
    <x v="1"/>
    <s v="Entreprises agro-alimentaires"/>
    <x v="4"/>
    <x v="1"/>
    <d v="1900-01-04T17:46:12"/>
    <x v="3"/>
    <s v="Non"/>
    <x v="1195"/>
  </r>
  <r>
    <x v="741"/>
    <x v="18"/>
    <s v="CLI00018"/>
    <x v="5"/>
    <s v="NTR"/>
    <s v="15/04/19 07.35.31.0000"/>
    <s v="18/04/19 12.00.00.0000"/>
    <d v="2019-04-15T07:35:31"/>
    <d v="2019-04-18T12:00:00"/>
    <x v="3"/>
    <x v="0"/>
    <s v="Coopérative agricole"/>
    <x v="2"/>
    <x v="1"/>
    <d v="1899-12-31T17:46:12"/>
    <x v="2"/>
    <s v="Non"/>
    <x v="1196"/>
  </r>
  <r>
    <x v="598"/>
    <x v="3"/>
    <s v="CLI00010"/>
    <x v="2"/>
    <s v="MTX"/>
    <s v="15/04/19 07.36.02.0000"/>
    <s v="16/04/19 12.00.00.0000"/>
    <d v="2019-04-15T07:36:02"/>
    <d v="2019-04-16T12:00:00"/>
    <x v="5"/>
    <x v="2"/>
    <s v="Centrale d'achats"/>
    <x v="1"/>
    <x v="0"/>
    <d v="1899-12-30T00:00:00"/>
    <x v="0"/>
    <s v="Non"/>
    <x v="1197"/>
  </r>
  <r>
    <x v="294"/>
    <x v="3"/>
    <s v="CLI00021"/>
    <x v="0"/>
    <s v="PEST"/>
    <s v="15/04/19 07.37.09.0000"/>
    <s v="22/04/19 12.00.00.0000"/>
    <d v="2019-04-15T07:37:09"/>
    <d v="2019-04-22T12:00:00"/>
    <x v="2"/>
    <x v="1"/>
    <s v="Grande surface"/>
    <x v="0"/>
    <x v="1"/>
    <d v="1900-01-04T17:46:12"/>
    <x v="3"/>
    <s v="Non"/>
    <x v="1198"/>
  </r>
  <r>
    <x v="742"/>
    <x v="12"/>
    <s v="CLI00021"/>
    <x v="0"/>
    <s v="OGM"/>
    <s v="15/04/19 07.37.27.0000"/>
    <s v="24/04/19 12.00.00.0000"/>
    <d v="2019-04-15T07:37:27"/>
    <d v="2019-04-24T12:00:00"/>
    <x v="0"/>
    <x v="0"/>
    <s v="Grande surface"/>
    <x v="0"/>
    <x v="1"/>
    <d v="1900-01-06T17:46:12"/>
    <x v="3"/>
    <s v="Non"/>
    <x v="1199"/>
  </r>
  <r>
    <x v="317"/>
    <x v="18"/>
    <s v="CLI00018"/>
    <x v="5"/>
    <s v="PEST"/>
    <s v="15/04/19 07.37.36.0000"/>
    <s v="22/04/19 12.00.00.0000"/>
    <d v="2019-04-15T07:37:36"/>
    <d v="2019-04-22T12:00:00"/>
    <x v="2"/>
    <x v="1"/>
    <s v="Coopérative agricole"/>
    <x v="2"/>
    <x v="1"/>
    <d v="1900-01-04T17:46:12"/>
    <x v="3"/>
    <s v="Non"/>
    <x v="1200"/>
  </r>
  <r>
    <x v="743"/>
    <x v="3"/>
    <s v="CLI00083"/>
    <x v="11"/>
    <s v="PEST"/>
    <s v="15/04/19 07.38.13.0000"/>
    <s v="22/04/19 12.00.00.0000"/>
    <d v="2019-04-15T07:38:13"/>
    <d v="2019-04-22T12:00:00"/>
    <x v="2"/>
    <x v="1"/>
    <s v="Coopérative agricole"/>
    <x v="2"/>
    <x v="1"/>
    <d v="1900-01-04T17:46:12"/>
    <x v="3"/>
    <s v="Non"/>
    <x v="1201"/>
  </r>
  <r>
    <x v="744"/>
    <x v="18"/>
    <s v="CLI00018"/>
    <x v="5"/>
    <s v="PEST"/>
    <s v="15/04/19 07.38.42.0000"/>
    <s v="22/04/19 12.00.00.0000"/>
    <d v="2019-04-15T07:38:42"/>
    <d v="2019-04-22T12:00:00"/>
    <x v="2"/>
    <x v="1"/>
    <s v="Coopérative agricole"/>
    <x v="2"/>
    <x v="1"/>
    <d v="1900-01-04T17:46:12"/>
    <x v="3"/>
    <s v="Non"/>
    <x v="1202"/>
  </r>
  <r>
    <x v="140"/>
    <x v="18"/>
    <s v="CLI00018"/>
    <x v="5"/>
    <s v="PEST"/>
    <s v="15/04/19 07.39.04.0000"/>
    <s v="22/04/19 12.00.00.0000"/>
    <d v="2019-04-15T07:39:04"/>
    <d v="2019-04-22T12:00:00"/>
    <x v="2"/>
    <x v="1"/>
    <s v="Coopérative agricole"/>
    <x v="2"/>
    <x v="1"/>
    <d v="1900-01-04T17:46:12"/>
    <x v="3"/>
    <s v="Non"/>
    <x v="1203"/>
  </r>
  <r>
    <x v="745"/>
    <x v="18"/>
    <s v="CLI00018"/>
    <x v="5"/>
    <s v="PEST"/>
    <s v="15/04/19 07.39.34.0000"/>
    <s v="22/04/19 12.00.00.0000"/>
    <d v="2019-04-15T07:39:34"/>
    <d v="2019-04-22T12:00:00"/>
    <x v="2"/>
    <x v="1"/>
    <s v="Coopérative agricole"/>
    <x v="2"/>
    <x v="1"/>
    <d v="1900-01-04T17:46:12"/>
    <x v="3"/>
    <s v="Non"/>
    <x v="1204"/>
  </r>
  <r>
    <x v="420"/>
    <x v="12"/>
    <s v="CLI00087"/>
    <x v="4"/>
    <s v="NTR"/>
    <s v="15/04/19 07.40.06.0000"/>
    <s v="18/04/19 12.00.00.0000"/>
    <d v="2019-04-15T07:40:06"/>
    <d v="2019-04-18T12:00:00"/>
    <x v="3"/>
    <x v="0"/>
    <s v="Coopérative agricole"/>
    <x v="3"/>
    <x v="1"/>
    <d v="1899-12-31T17:46:12"/>
    <x v="2"/>
    <s v="Non"/>
    <x v="1205"/>
  </r>
  <r>
    <x v="746"/>
    <x v="18"/>
    <s v="CLI00018"/>
    <x v="5"/>
    <s v="NTR"/>
    <s v="15/04/19 07.40.09.0000"/>
    <s v="18/04/19 12.00.00.0000"/>
    <d v="2019-04-15T07:40:09"/>
    <d v="2019-04-18T12:00:00"/>
    <x v="3"/>
    <x v="0"/>
    <s v="Coopérative agricole"/>
    <x v="2"/>
    <x v="1"/>
    <d v="1899-12-31T17:46:12"/>
    <x v="2"/>
    <s v="Non"/>
    <x v="1206"/>
  </r>
  <r>
    <x v="747"/>
    <x v="23"/>
    <s v="CLI00091"/>
    <x v="10"/>
    <s v="NTR"/>
    <s v="15/04/19 07.40.11.0000"/>
    <s v="18/04/19 12.00.00.0000"/>
    <d v="2019-04-15T07:40:11"/>
    <d v="2019-04-18T12:00:00"/>
    <x v="3"/>
    <x v="0"/>
    <s v="Entreprises agro-alimentaires"/>
    <x v="5"/>
    <x v="1"/>
    <d v="1899-12-31T17:46:12"/>
    <x v="2"/>
    <s v="Non"/>
    <x v="1207"/>
  </r>
  <r>
    <x v="60"/>
    <x v="3"/>
    <s v="CLI00021"/>
    <x v="0"/>
    <s v="NTR"/>
    <s v="15/04/19 07.40.12.0000"/>
    <s v="18/04/19 12.00.00.0000"/>
    <d v="2019-04-15T07:40:12"/>
    <d v="2019-04-18T12:00:00"/>
    <x v="3"/>
    <x v="0"/>
    <s v="Grande surface"/>
    <x v="0"/>
    <x v="1"/>
    <d v="1899-12-31T17:46:12"/>
    <x v="2"/>
    <s v="Non"/>
    <x v="1208"/>
  </r>
  <r>
    <x v="297"/>
    <x v="3"/>
    <s v="CLI00021"/>
    <x v="0"/>
    <s v="PEST"/>
    <s v="15/04/19 07.40.17.0000"/>
    <s v="22/04/19 12.00.00.0000"/>
    <d v="2019-04-15T07:40:17"/>
    <d v="2019-04-22T12:00:00"/>
    <x v="2"/>
    <x v="1"/>
    <s v="Grande surface"/>
    <x v="0"/>
    <x v="1"/>
    <d v="1900-01-04T17:46:12"/>
    <x v="3"/>
    <s v="Non"/>
    <x v="1209"/>
  </r>
  <r>
    <x v="327"/>
    <x v="18"/>
    <s v="CLI00018"/>
    <x v="5"/>
    <s v="NTR"/>
    <s v="15/04/19 07.40.23.0000"/>
    <s v="18/04/19 12.00.00.0000"/>
    <d v="2019-04-15T07:40:23"/>
    <d v="2019-04-18T12:00:00"/>
    <x v="3"/>
    <x v="0"/>
    <s v="Coopérative agricole"/>
    <x v="2"/>
    <x v="1"/>
    <d v="1899-12-31T17:46:12"/>
    <x v="2"/>
    <s v="Non"/>
    <x v="1210"/>
  </r>
  <r>
    <x v="748"/>
    <x v="10"/>
    <s v="CLI00049"/>
    <x v="7"/>
    <s v="NTR"/>
    <s v="15/04/19 07.40.27.0000"/>
    <s v="18/04/19 12.00.00.0000"/>
    <d v="2019-04-15T07:40:27"/>
    <d v="2019-04-18T12:00:00"/>
    <x v="3"/>
    <x v="0"/>
    <s v="Entreprises agro-alimentaires"/>
    <x v="4"/>
    <x v="1"/>
    <d v="1899-12-31T17:46:12"/>
    <x v="2"/>
    <s v="Non"/>
    <x v="1211"/>
  </r>
  <r>
    <x v="50"/>
    <x v="3"/>
    <s v="CLI00021"/>
    <x v="0"/>
    <s v="PEST"/>
    <s v="15/04/19 07.40.53.0000"/>
    <s v="22/04/19 12.00.00.0000"/>
    <d v="2019-04-15T07:40:53"/>
    <d v="2019-04-22T12:00:00"/>
    <x v="2"/>
    <x v="1"/>
    <s v="Grande surface"/>
    <x v="0"/>
    <x v="1"/>
    <d v="1900-01-04T17:46:12"/>
    <x v="3"/>
    <s v="Non"/>
    <x v="1212"/>
  </r>
  <r>
    <x v="241"/>
    <x v="3"/>
    <s v="CLI00079"/>
    <x v="3"/>
    <s v="NTR"/>
    <s v="15/04/19 07.41.10.0000"/>
    <s v="18/04/19 12.00.00.0000"/>
    <d v="2019-04-15T07:41:10"/>
    <d v="2019-04-18T12:00:00"/>
    <x v="3"/>
    <x v="0"/>
    <s v="Coopérative agricole"/>
    <x v="2"/>
    <x v="1"/>
    <d v="1899-12-31T17:46:12"/>
    <x v="2"/>
    <s v="Non"/>
    <x v="1213"/>
  </r>
  <r>
    <x v="214"/>
    <x v="4"/>
    <s v="CLI00083"/>
    <x v="11"/>
    <s v="PEST"/>
    <s v="15/04/19 07.41.25.0000"/>
    <s v="22/04/19 12.00.00.0000"/>
    <d v="2019-04-15T07:41:25"/>
    <d v="2019-04-22T12:00:00"/>
    <x v="2"/>
    <x v="1"/>
    <s v="Coopérative agricole"/>
    <x v="2"/>
    <x v="1"/>
    <d v="1900-01-04T17:46:12"/>
    <x v="3"/>
    <s v="Non"/>
    <x v="1214"/>
  </r>
  <r>
    <x v="11"/>
    <x v="3"/>
    <s v="CLI00043"/>
    <x v="1"/>
    <s v="PLLT"/>
    <s v="15/04/19 07.41.37.0000"/>
    <s v="22/04/19 12.00.00.0000"/>
    <d v="2019-04-15T07:41:37"/>
    <d v="2019-04-22T12:00:00"/>
    <x v="1"/>
    <x v="1"/>
    <s v="Grande surface"/>
    <x v="0"/>
    <x v="1"/>
    <d v="1900-01-04T17:46:12"/>
    <x v="3"/>
    <s v="Non"/>
    <x v="1215"/>
  </r>
  <r>
    <x v="749"/>
    <x v="3"/>
    <s v="CLI00083"/>
    <x v="11"/>
    <s v="NTR"/>
    <s v="15/04/19 07.41.42.0000"/>
    <s v="18/04/19 12.00.00.0000"/>
    <d v="2019-04-15T07:41:42"/>
    <d v="2019-04-18T12:00:00"/>
    <x v="3"/>
    <x v="0"/>
    <s v="Coopérative agricole"/>
    <x v="2"/>
    <x v="1"/>
    <d v="1899-12-31T17:46:12"/>
    <x v="2"/>
    <s v="Non"/>
    <x v="1216"/>
  </r>
  <r>
    <x v="750"/>
    <x v="18"/>
    <s v="CLI00018"/>
    <x v="5"/>
    <s v="PEST"/>
    <s v="15/04/19 07.41.51.0000"/>
    <s v="22/04/19 12.00.00.0000"/>
    <d v="2019-04-15T07:41:51"/>
    <d v="2019-04-22T12:00:00"/>
    <x v="2"/>
    <x v="1"/>
    <s v="Coopérative agricole"/>
    <x v="2"/>
    <x v="1"/>
    <d v="1900-01-04T17:46:12"/>
    <x v="3"/>
    <s v="Non"/>
    <x v="1217"/>
  </r>
  <r>
    <x v="751"/>
    <x v="13"/>
    <s v="CLI00009"/>
    <x v="8"/>
    <s v="PLLT"/>
    <s v="15/04/19 07.42.05.0000"/>
    <s v="22/04/19 12.00.00.0000"/>
    <d v="2019-04-15T07:42:05"/>
    <d v="2019-04-22T12:00:00"/>
    <x v="1"/>
    <x v="1"/>
    <s v="Entreprises agro-alimentaires"/>
    <x v="4"/>
    <x v="1"/>
    <d v="1900-01-04T17:46:12"/>
    <x v="3"/>
    <s v="Non"/>
    <x v="1218"/>
  </r>
  <r>
    <x v="752"/>
    <x v="3"/>
    <s v="CLI00020"/>
    <x v="6"/>
    <s v="NTR"/>
    <s v="15/04/19 07.42.50.0000"/>
    <s v="18/04/19 12.00.00.0000"/>
    <d v="2019-04-15T07:42:50"/>
    <d v="2019-04-18T12:00:00"/>
    <x v="3"/>
    <x v="0"/>
    <s v="Coopérative agricole"/>
    <x v="2"/>
    <x v="1"/>
    <d v="1899-12-31T17:46:12"/>
    <x v="2"/>
    <s v="Non"/>
    <x v="1219"/>
  </r>
  <r>
    <x v="497"/>
    <x v="18"/>
    <s v="CLI00018"/>
    <x v="5"/>
    <s v="PEST"/>
    <s v="15/04/19 07.43.02.0000"/>
    <s v="22/04/19 12.00.00.0000"/>
    <d v="2019-04-15T07:43:02"/>
    <d v="2019-04-22T12:00:00"/>
    <x v="2"/>
    <x v="1"/>
    <s v="Coopérative agricole"/>
    <x v="2"/>
    <x v="1"/>
    <d v="1900-01-04T17:46:12"/>
    <x v="3"/>
    <s v="Non"/>
    <x v="1220"/>
  </r>
  <r>
    <x v="749"/>
    <x v="4"/>
    <s v="CLI00083"/>
    <x v="11"/>
    <s v="PEST"/>
    <s v="15/04/19 07.43.08.0000"/>
    <s v="22/04/19 12.00.00.0000"/>
    <d v="2019-04-15T07:43:08"/>
    <d v="2019-04-22T12:00:00"/>
    <x v="2"/>
    <x v="1"/>
    <s v="Coopérative agricole"/>
    <x v="2"/>
    <x v="1"/>
    <d v="1900-01-04T17:46:12"/>
    <x v="3"/>
    <s v="Non"/>
    <x v="1221"/>
  </r>
  <r>
    <x v="566"/>
    <x v="12"/>
    <s v="CLI00087"/>
    <x v="4"/>
    <s v="PLLT"/>
    <s v="15/04/19 07.43.32.0000"/>
    <s v="22/04/19 12.00.00.0000"/>
    <d v="2019-04-15T07:43:32"/>
    <d v="2019-04-22T12:00:00"/>
    <x v="1"/>
    <x v="1"/>
    <s v="Coopérative agricole"/>
    <x v="3"/>
    <x v="1"/>
    <d v="1900-01-04T17:46:12"/>
    <x v="3"/>
    <s v="Non"/>
    <x v="1222"/>
  </r>
  <r>
    <x v="385"/>
    <x v="3"/>
    <s v="CLI00010"/>
    <x v="2"/>
    <s v="NTR"/>
    <s v="15/04/19 07.44.18.0000"/>
    <s v="18/04/19 12.00.00.0000"/>
    <d v="2019-04-15T07:44:18"/>
    <d v="2019-04-18T12:00:00"/>
    <x v="3"/>
    <x v="0"/>
    <s v="Centrale d'achats"/>
    <x v="1"/>
    <x v="1"/>
    <d v="1899-12-31T17:46:12"/>
    <x v="2"/>
    <s v="Non"/>
    <x v="1223"/>
  </r>
  <r>
    <x v="753"/>
    <x v="13"/>
    <s v="CLI00009"/>
    <x v="8"/>
    <s v="PLLT"/>
    <s v="15/04/19 07.44.23.0000"/>
    <s v="22/04/19 12.00.00.0000"/>
    <d v="2019-04-15T07:44:23"/>
    <d v="2019-04-22T12:00:00"/>
    <x v="1"/>
    <x v="1"/>
    <s v="Entreprises agro-alimentaires"/>
    <x v="4"/>
    <x v="1"/>
    <d v="1900-01-04T17:46:12"/>
    <x v="3"/>
    <s v="Non"/>
    <x v="1224"/>
  </r>
  <r>
    <x v="136"/>
    <x v="6"/>
    <s v="CLI00083"/>
    <x v="11"/>
    <s v="NTR"/>
    <s v="15/04/19 07.44.43.0000"/>
    <s v="18/04/19 12.00.00.0000"/>
    <d v="2019-04-15T07:44:43"/>
    <d v="2019-04-18T12:00:00"/>
    <x v="3"/>
    <x v="0"/>
    <s v="Coopérative agricole"/>
    <x v="2"/>
    <x v="1"/>
    <d v="1899-12-31T17:46:12"/>
    <x v="2"/>
    <s v="Non"/>
    <x v="1225"/>
  </r>
  <r>
    <x v="430"/>
    <x v="3"/>
    <s v="CLI00010"/>
    <x v="2"/>
    <s v="PEST"/>
    <s v="15/04/19 07.45.06.0000"/>
    <s v="22/04/19 12.00.00.0000"/>
    <d v="2019-04-15T07:45:06"/>
    <d v="2019-04-22T12:00:00"/>
    <x v="2"/>
    <x v="1"/>
    <s v="Centrale d'achats"/>
    <x v="1"/>
    <x v="1"/>
    <d v="1900-01-04T17:46:12"/>
    <x v="3"/>
    <s v="Non"/>
    <x v="1226"/>
  </r>
  <r>
    <x v="754"/>
    <x v="10"/>
    <s v="CLI00009"/>
    <x v="8"/>
    <s v="NTR"/>
    <s v="15/04/19 07.45.36.0000"/>
    <s v="18/04/19 12.00.00.0000"/>
    <d v="2019-04-15T07:45:36"/>
    <d v="2019-04-18T12:00:00"/>
    <x v="3"/>
    <x v="0"/>
    <s v="Entreprises agro-alimentaires"/>
    <x v="4"/>
    <x v="1"/>
    <d v="1899-12-31T17:46:12"/>
    <x v="2"/>
    <s v="Non"/>
    <x v="1227"/>
  </r>
  <r>
    <x v="755"/>
    <x v="5"/>
    <s v="CLI00018"/>
    <x v="5"/>
    <s v="NTR"/>
    <s v="15/04/19 07.45.50.0000"/>
    <s v="18/04/19 12.00.00.0000"/>
    <d v="2019-04-15T07:45:50"/>
    <d v="2019-04-18T12:00:00"/>
    <x v="3"/>
    <x v="0"/>
    <s v="Coopérative agricole"/>
    <x v="2"/>
    <x v="1"/>
    <d v="1899-12-31T17:46:12"/>
    <x v="2"/>
    <s v="Non"/>
    <x v="1228"/>
  </r>
  <r>
    <x v="756"/>
    <x v="3"/>
    <s v="CLI00020"/>
    <x v="6"/>
    <s v="PEST"/>
    <s v="15/04/19 07.46.26.0000"/>
    <s v="22/04/19 12.00.00.0000"/>
    <d v="2019-04-15T07:46:26"/>
    <d v="2019-04-22T12:00:00"/>
    <x v="2"/>
    <x v="1"/>
    <s v="Coopérative agricole"/>
    <x v="2"/>
    <x v="1"/>
    <d v="1900-01-04T17:46:12"/>
    <x v="3"/>
    <s v="Non"/>
    <x v="1229"/>
  </r>
  <r>
    <x v="757"/>
    <x v="18"/>
    <s v="CLI00018"/>
    <x v="5"/>
    <s v="PEST"/>
    <s v="15/04/19 07.46.29.0000"/>
    <s v="22/04/19 12.00.00.0000"/>
    <d v="2019-04-15T07:46:29"/>
    <d v="2019-04-22T12:00:00"/>
    <x v="2"/>
    <x v="1"/>
    <s v="Coopérative agricole"/>
    <x v="2"/>
    <x v="1"/>
    <d v="1900-01-04T17:46:12"/>
    <x v="3"/>
    <s v="Non"/>
    <x v="1230"/>
  </r>
  <r>
    <x v="758"/>
    <x v="18"/>
    <s v="CLI00018"/>
    <x v="5"/>
    <s v="NTR"/>
    <s v="15/04/19 07.46.48.0000"/>
    <s v="18/04/19 12.00.00.0000"/>
    <d v="2019-04-15T07:46:48"/>
    <d v="2019-04-18T12:00:00"/>
    <x v="3"/>
    <x v="0"/>
    <s v="Coopérative agricole"/>
    <x v="2"/>
    <x v="1"/>
    <d v="1899-12-31T17:46:12"/>
    <x v="2"/>
    <s v="Non"/>
    <x v="1231"/>
  </r>
  <r>
    <x v="182"/>
    <x v="6"/>
    <s v="CLI00021"/>
    <x v="0"/>
    <s v="NTR"/>
    <s v="15/04/19 07.46.54.0000"/>
    <s v="18/04/19 12.00.00.0000"/>
    <d v="2019-04-15T07:46:54"/>
    <d v="2019-04-18T12:00:00"/>
    <x v="3"/>
    <x v="0"/>
    <s v="Grande surface"/>
    <x v="0"/>
    <x v="1"/>
    <d v="1899-12-31T17:46:12"/>
    <x v="2"/>
    <s v="Non"/>
    <x v="1232"/>
  </r>
  <r>
    <x v="166"/>
    <x v="12"/>
    <s v="CLI00021"/>
    <x v="0"/>
    <s v="NTR"/>
    <s v="15/04/19 07.47.50.0000"/>
    <s v="18/04/19 12.00.00.0000"/>
    <d v="2019-04-15T07:47:50"/>
    <d v="2019-04-18T12:00:00"/>
    <x v="3"/>
    <x v="0"/>
    <s v="Grande surface"/>
    <x v="0"/>
    <x v="1"/>
    <d v="1899-12-31T17:46:12"/>
    <x v="2"/>
    <s v="Non"/>
    <x v="1233"/>
  </r>
  <r>
    <x v="737"/>
    <x v="12"/>
    <s v="CLI00021"/>
    <x v="0"/>
    <s v="PLLT"/>
    <s v="15/04/19 07.48.46.0000"/>
    <s v="22/04/19 12.00.00.0000"/>
    <d v="2019-04-15T07:48:46"/>
    <d v="2019-04-22T12:00:00"/>
    <x v="1"/>
    <x v="1"/>
    <s v="Grande surface"/>
    <x v="0"/>
    <x v="1"/>
    <d v="1900-01-04T17:46:12"/>
    <x v="3"/>
    <s v="Non"/>
    <x v="1234"/>
  </r>
  <r>
    <x v="167"/>
    <x v="18"/>
    <s v="CLI00018"/>
    <x v="5"/>
    <s v="SCR"/>
    <s v="15/04/19 07.49.23.0000"/>
    <s v="17/04/19 12.00.00.0000"/>
    <d v="2019-04-15T07:49:23"/>
    <d v="2019-04-17T12:00:00"/>
    <x v="7"/>
    <x v="0"/>
    <s v="Coopérative agricole"/>
    <x v="2"/>
    <x v="1"/>
    <d v="1899-12-30T17:46:12"/>
    <x v="1"/>
    <s v="Non"/>
    <x v="1235"/>
  </r>
  <r>
    <x v="668"/>
    <x v="6"/>
    <s v="CLI00021"/>
    <x v="0"/>
    <s v="SCR"/>
    <s v="15/04/19 07.49.26.0000"/>
    <s v="17/04/19 12.00.00.0000"/>
    <d v="2019-04-15T07:49:26"/>
    <d v="2019-04-17T12:00:00"/>
    <x v="7"/>
    <x v="0"/>
    <s v="Grande surface"/>
    <x v="0"/>
    <x v="1"/>
    <d v="1899-12-30T17:46:12"/>
    <x v="1"/>
    <s v="Non"/>
    <x v="1236"/>
  </r>
  <r>
    <x v="448"/>
    <x v="3"/>
    <s v="CLI00010"/>
    <x v="2"/>
    <s v="SCR"/>
    <s v="15/04/19 07.49.42.0000"/>
    <s v="17/04/19 12.00.00.0000"/>
    <d v="2019-04-15T07:49:42"/>
    <d v="2019-04-17T12:00:00"/>
    <x v="7"/>
    <x v="0"/>
    <s v="Centrale d'achats"/>
    <x v="1"/>
    <x v="1"/>
    <d v="1899-12-30T17:46:12"/>
    <x v="1"/>
    <s v="Non"/>
    <x v="1237"/>
  </r>
  <r>
    <x v="712"/>
    <x v="16"/>
    <s v="CLI00078"/>
    <x v="12"/>
    <s v="MTX"/>
    <s v="15/04/19 07.49.51.0000"/>
    <s v="16/04/19 12.00.00.0000"/>
    <d v="2019-04-15T07:49:51"/>
    <d v="2019-04-16T12:00:00"/>
    <x v="5"/>
    <x v="2"/>
    <s v="Coopérative agricole"/>
    <x v="0"/>
    <x v="0"/>
    <d v="1899-12-30T00:00:00"/>
    <x v="0"/>
    <s v="Non"/>
    <x v="1238"/>
  </r>
  <r>
    <x v="581"/>
    <x v="18"/>
    <s v="CLI00040"/>
    <x v="9"/>
    <s v="SCR"/>
    <s v="15/04/19 07.49.54.0000"/>
    <s v="17/04/19 12.00.00.0000"/>
    <d v="2019-04-15T07:49:54"/>
    <d v="2019-04-17T12:00:00"/>
    <x v="7"/>
    <x v="0"/>
    <s v="Entreprises agro-alimentaires"/>
    <x v="5"/>
    <x v="1"/>
    <d v="1899-12-30T17:46:12"/>
    <x v="1"/>
    <s v="Non"/>
    <x v="1239"/>
  </r>
  <r>
    <x v="759"/>
    <x v="18"/>
    <s v="CLI00034"/>
    <x v="13"/>
    <s v="SCR"/>
    <s v="15/04/19 07.50.22.0000"/>
    <s v="17/04/19 12.00.00.0000"/>
    <d v="2019-04-15T07:50:22"/>
    <d v="2019-04-17T12:00:00"/>
    <x v="7"/>
    <x v="0"/>
    <s v="Entreprises agro-alimentaires"/>
    <x v="4"/>
    <x v="1"/>
    <d v="1899-12-30T17:46:12"/>
    <x v="1"/>
    <s v="Non"/>
    <x v="1240"/>
  </r>
  <r>
    <x v="760"/>
    <x v="10"/>
    <s v="CLI00018"/>
    <x v="5"/>
    <s v="SCR"/>
    <s v="15/04/19 07.50.35.0000"/>
    <s v="17/04/19 12.00.00.0000"/>
    <d v="2019-04-15T07:50:35"/>
    <d v="2019-04-17T12:00:00"/>
    <x v="7"/>
    <x v="0"/>
    <s v="Coopérative agricole"/>
    <x v="2"/>
    <x v="1"/>
    <d v="1899-12-30T17:46:12"/>
    <x v="1"/>
    <s v="Non"/>
    <x v="1241"/>
  </r>
  <r>
    <x v="761"/>
    <x v="18"/>
    <s v="CLI00049"/>
    <x v="7"/>
    <s v="NTR"/>
    <s v="15/04/19 07.50.46.0000"/>
    <s v="18/04/19 12.00.00.0000"/>
    <d v="2019-04-15T07:50:46"/>
    <d v="2019-04-18T12:00:00"/>
    <x v="3"/>
    <x v="0"/>
    <s v="Entreprises agro-alimentaires"/>
    <x v="4"/>
    <x v="1"/>
    <d v="1899-12-31T17:46:12"/>
    <x v="2"/>
    <s v="Non"/>
    <x v="1242"/>
  </r>
  <r>
    <x v="366"/>
    <x v="3"/>
    <s v="CLI00010"/>
    <x v="2"/>
    <s v="SCR"/>
    <s v="15/04/19 07.50.56.0000"/>
    <s v="17/04/19 12.00.00.0000"/>
    <d v="2019-04-15T07:50:56"/>
    <d v="2019-04-17T12:00:00"/>
    <x v="7"/>
    <x v="0"/>
    <s v="Centrale d'achats"/>
    <x v="1"/>
    <x v="1"/>
    <d v="1899-12-30T17:46:12"/>
    <x v="1"/>
    <s v="Non"/>
    <x v="1243"/>
  </r>
  <r>
    <x v="762"/>
    <x v="5"/>
    <s v="CLI00009"/>
    <x v="8"/>
    <s v="NTR"/>
    <s v="15/04/19 07.51.19.0000"/>
    <s v="18/04/19 12.00.00.0000"/>
    <d v="2019-04-15T07:51:19"/>
    <d v="2019-04-18T12:00:00"/>
    <x v="3"/>
    <x v="0"/>
    <s v="Entreprises agro-alimentaires"/>
    <x v="4"/>
    <x v="1"/>
    <d v="1899-12-31T17:46:12"/>
    <x v="2"/>
    <s v="Non"/>
    <x v="1244"/>
  </r>
  <r>
    <x v="731"/>
    <x v="18"/>
    <s v="CLI00040"/>
    <x v="9"/>
    <s v="BACT"/>
    <s v="15/04/19 07.51.20.0000"/>
    <s v="17/04/19 12.00.00.0000"/>
    <d v="2019-04-15T07:51:20"/>
    <d v="2019-04-17T12:00:00"/>
    <x v="6"/>
    <x v="3"/>
    <s v="Entreprises agro-alimentaires"/>
    <x v="5"/>
    <x v="1"/>
    <d v="1899-12-30T17:46:12"/>
    <x v="1"/>
    <s v="Non"/>
    <x v="1245"/>
  </r>
  <r>
    <x v="763"/>
    <x v="3"/>
    <s v="CLI00010"/>
    <x v="2"/>
    <s v="NTR"/>
    <s v="15/04/19 07.51.53.0000"/>
    <s v="18/04/19 12.00.00.0000"/>
    <d v="2019-04-15T07:51:53"/>
    <d v="2019-04-18T12:00:00"/>
    <x v="3"/>
    <x v="0"/>
    <s v="Centrale d'achats"/>
    <x v="1"/>
    <x v="1"/>
    <d v="1899-12-31T17:46:12"/>
    <x v="2"/>
    <s v="Non"/>
    <x v="1246"/>
  </r>
  <r>
    <x v="764"/>
    <x v="19"/>
    <s v="CLI00007"/>
    <x v="14"/>
    <s v="PEST"/>
    <s v="15/04/19 07.53.56.0000"/>
    <s v="22/04/19 12.00.00.0000"/>
    <d v="2019-04-15T07:53:56"/>
    <d v="2019-04-22T12:00:00"/>
    <x v="2"/>
    <x v="1"/>
    <s v="Coopérative agricole"/>
    <x v="3"/>
    <x v="1"/>
    <d v="1900-01-04T17:46:12"/>
    <x v="3"/>
    <s v="Non"/>
    <x v="1247"/>
  </r>
  <r>
    <x v="765"/>
    <x v="20"/>
    <s v="CLI00007"/>
    <x v="14"/>
    <s v="NTR"/>
    <s v="15/04/19 07.53.59.0000"/>
    <s v="18/04/19 12.00.00.0000"/>
    <d v="2019-04-15T07:53:59"/>
    <d v="2019-04-18T12:00:00"/>
    <x v="3"/>
    <x v="0"/>
    <s v="Coopérative agricole"/>
    <x v="3"/>
    <x v="1"/>
    <d v="1899-12-31T17:46:12"/>
    <x v="2"/>
    <s v="Non"/>
    <x v="1248"/>
  </r>
  <r>
    <x v="766"/>
    <x v="18"/>
    <s v="CLI00049"/>
    <x v="7"/>
    <s v="SCR"/>
    <s v="15/04/19 07.54.21.0000"/>
    <s v="17/04/19 12.00.00.0000"/>
    <d v="2019-04-15T07:54:21"/>
    <d v="2019-04-17T12:00:00"/>
    <x v="7"/>
    <x v="0"/>
    <s v="Entreprises agro-alimentaires"/>
    <x v="4"/>
    <x v="1"/>
    <d v="1899-12-30T17:46:12"/>
    <x v="1"/>
    <s v="Non"/>
    <x v="1249"/>
  </r>
  <r>
    <x v="767"/>
    <x v="12"/>
    <s v="CLI00021"/>
    <x v="0"/>
    <s v="PEST"/>
    <s v="15/04/19 07.54.41.0000"/>
    <s v="22/04/19 12.00.00.0000"/>
    <d v="2019-04-15T07:54:41"/>
    <d v="2019-04-22T12:00:00"/>
    <x v="2"/>
    <x v="1"/>
    <s v="Grande surface"/>
    <x v="0"/>
    <x v="1"/>
    <d v="1900-01-04T17:46:12"/>
    <x v="3"/>
    <s v="Non"/>
    <x v="1250"/>
  </r>
  <r>
    <x v="768"/>
    <x v="18"/>
    <s v="CLI00018"/>
    <x v="5"/>
    <s v="MTX"/>
    <s v="15/04/19 07.54.43.0000"/>
    <s v="16/04/19 12.00.00.0000"/>
    <d v="2019-04-15T07:54:43"/>
    <d v="2019-04-16T12:00:00"/>
    <x v="5"/>
    <x v="2"/>
    <s v="Coopérative agricole"/>
    <x v="2"/>
    <x v="0"/>
    <d v="1899-12-30T00:00:00"/>
    <x v="0"/>
    <s v="Non"/>
    <x v="1251"/>
  </r>
  <r>
    <x v="769"/>
    <x v="10"/>
    <s v="CLI00018"/>
    <x v="5"/>
    <s v="NTR"/>
    <s v="15/04/19 07.55.00.0000"/>
    <s v="18/04/19 12.00.00.0000"/>
    <d v="2019-04-15T07:55:00"/>
    <d v="2019-04-18T12:00:00"/>
    <x v="3"/>
    <x v="0"/>
    <s v="Coopérative agricole"/>
    <x v="2"/>
    <x v="1"/>
    <d v="1899-12-31T17:46:12"/>
    <x v="2"/>
    <s v="Non"/>
    <x v="1252"/>
  </r>
  <r>
    <x v="770"/>
    <x v="20"/>
    <s v="CLI00009"/>
    <x v="8"/>
    <s v="NTR"/>
    <s v="15/04/19 07.56.01.0000"/>
    <s v="18/04/19 12.00.00.0000"/>
    <d v="2019-04-15T07:56:01"/>
    <d v="2019-04-18T12:00:00"/>
    <x v="3"/>
    <x v="0"/>
    <s v="Entreprises agro-alimentaires"/>
    <x v="4"/>
    <x v="1"/>
    <d v="1899-12-31T17:46:12"/>
    <x v="2"/>
    <s v="Non"/>
    <x v="1253"/>
  </r>
  <r>
    <x v="771"/>
    <x v="12"/>
    <s v="CLI00021"/>
    <x v="0"/>
    <s v="MTX"/>
    <s v="15/04/19 07.56.27.0000"/>
    <s v="16/04/19 12.00.00.0000"/>
    <d v="2019-04-15T07:56:27"/>
    <d v="2019-04-16T12:00:00"/>
    <x v="5"/>
    <x v="2"/>
    <s v="Grande surface"/>
    <x v="0"/>
    <x v="0"/>
    <d v="1899-12-30T00:00:00"/>
    <x v="0"/>
    <s v="Non"/>
    <x v="1254"/>
  </r>
  <r>
    <x v="772"/>
    <x v="10"/>
    <s v="CLI00009"/>
    <x v="8"/>
    <s v="NTR"/>
    <s v="15/04/19 07.57.04.0000"/>
    <s v="18/04/19 12.00.00.0000"/>
    <d v="2019-04-15T07:57:04"/>
    <d v="2019-04-18T12:00:00"/>
    <x v="3"/>
    <x v="0"/>
    <s v="Entreprises agro-alimentaires"/>
    <x v="4"/>
    <x v="1"/>
    <d v="1899-12-31T17:46:12"/>
    <x v="2"/>
    <s v="Non"/>
    <x v="1255"/>
  </r>
  <r>
    <x v="773"/>
    <x v="13"/>
    <s v="CLI00040"/>
    <x v="9"/>
    <s v="NTR"/>
    <s v="15/04/19 07.58.08.0000"/>
    <s v="18/04/19 12.00.00.0000"/>
    <d v="2019-04-15T07:58:08"/>
    <d v="2019-04-18T12:00:00"/>
    <x v="3"/>
    <x v="0"/>
    <s v="Entreprises agro-alimentaires"/>
    <x v="5"/>
    <x v="1"/>
    <d v="1899-12-31T17:46:12"/>
    <x v="2"/>
    <s v="Non"/>
    <x v="1256"/>
  </r>
  <r>
    <x v="774"/>
    <x v="18"/>
    <s v="CLI00018"/>
    <x v="5"/>
    <s v="NTR"/>
    <s v="15/04/19 07.58.20.0000"/>
    <s v="18/04/19 12.00.00.0000"/>
    <d v="2019-04-15T07:58:20"/>
    <d v="2019-04-18T12:00:00"/>
    <x v="3"/>
    <x v="0"/>
    <s v="Coopérative agricole"/>
    <x v="2"/>
    <x v="1"/>
    <d v="1899-12-31T17:46:12"/>
    <x v="2"/>
    <s v="Non"/>
    <x v="1257"/>
  </r>
  <r>
    <x v="429"/>
    <x v="6"/>
    <s v="CLI00043"/>
    <x v="1"/>
    <s v="NTR"/>
    <s v="15/04/19 08.00.20.0000"/>
    <s v="18/04/19 12.00.00.0000"/>
    <d v="2019-04-15T08:00:20"/>
    <d v="2019-04-18T12:00:00"/>
    <x v="3"/>
    <x v="0"/>
    <s v="Grande surface"/>
    <x v="0"/>
    <x v="1"/>
    <d v="1899-12-31T17:46:12"/>
    <x v="2"/>
    <s v="Non"/>
    <x v="580"/>
  </r>
  <r>
    <x v="775"/>
    <x v="3"/>
    <s v="CLI00021"/>
    <x v="0"/>
    <s v="NTR"/>
    <s v="15/04/19 08.01.17.0000"/>
    <s v="18/04/19 12.00.00.0000"/>
    <d v="2019-04-15T08:01:17"/>
    <d v="2019-04-18T12:00:00"/>
    <x v="3"/>
    <x v="0"/>
    <s v="Grande surface"/>
    <x v="0"/>
    <x v="1"/>
    <d v="1899-12-31T17:46:12"/>
    <x v="2"/>
    <s v="Non"/>
    <x v="1258"/>
  </r>
  <r>
    <x v="776"/>
    <x v="23"/>
    <s v="CLI00091"/>
    <x v="10"/>
    <s v="MTX"/>
    <s v="15/04/19 08.01.19.0000"/>
    <s v="16/04/19 12.00.00.0000"/>
    <d v="2019-04-15T08:01:19"/>
    <d v="2019-04-16T12:00:00"/>
    <x v="5"/>
    <x v="2"/>
    <s v="Entreprises agro-alimentaires"/>
    <x v="5"/>
    <x v="0"/>
    <d v="1899-12-30T00:00:00"/>
    <x v="0"/>
    <s v="Non"/>
    <x v="1259"/>
  </r>
  <r>
    <x v="138"/>
    <x v="8"/>
    <s v="CLI00043"/>
    <x v="1"/>
    <s v="SCR"/>
    <s v="15/04/19 08.01.30.0000"/>
    <s v="17/04/19 12.00.00.0000"/>
    <d v="2019-04-15T08:01:30"/>
    <d v="2019-04-17T12:00:00"/>
    <x v="7"/>
    <x v="0"/>
    <s v="Grande surface"/>
    <x v="0"/>
    <x v="1"/>
    <d v="1899-12-30T17:46:12"/>
    <x v="1"/>
    <s v="Non"/>
    <x v="1260"/>
  </r>
  <r>
    <x v="269"/>
    <x v="12"/>
    <s v="CLI00021"/>
    <x v="0"/>
    <s v="NTR"/>
    <s v="15/04/19 08.01.40.0000"/>
    <s v="18/04/19 12.00.00.0000"/>
    <d v="2019-04-15T08:01:40"/>
    <d v="2019-04-18T12:00:00"/>
    <x v="3"/>
    <x v="0"/>
    <s v="Grande surface"/>
    <x v="0"/>
    <x v="1"/>
    <d v="1899-12-31T17:46:12"/>
    <x v="2"/>
    <s v="Non"/>
    <x v="1261"/>
  </r>
  <r>
    <x v="777"/>
    <x v="12"/>
    <s v="CLI00091"/>
    <x v="10"/>
    <s v="MTX"/>
    <s v="15/04/19 08.02.04.0000"/>
    <s v="16/04/19 12.00.00.0000"/>
    <d v="2019-04-15T08:02:04"/>
    <d v="2019-04-16T12:00:00"/>
    <x v="5"/>
    <x v="2"/>
    <s v="Entreprises agro-alimentaires"/>
    <x v="5"/>
    <x v="0"/>
    <d v="1899-12-30T00:00:00"/>
    <x v="0"/>
    <s v="Non"/>
    <x v="1262"/>
  </r>
  <r>
    <x v="17"/>
    <x v="3"/>
    <s v="CLI00021"/>
    <x v="0"/>
    <s v="NTR"/>
    <s v="15/04/19 08.02.31.0000"/>
    <s v="18/04/19 12.00.00.0000"/>
    <d v="2019-04-15T08:02:31"/>
    <d v="2019-04-18T12:00:00"/>
    <x v="3"/>
    <x v="0"/>
    <s v="Grande surface"/>
    <x v="0"/>
    <x v="1"/>
    <d v="1899-12-31T17:46:12"/>
    <x v="2"/>
    <s v="Non"/>
    <x v="1263"/>
  </r>
  <r>
    <x v="142"/>
    <x v="18"/>
    <s v="CLI00049"/>
    <x v="7"/>
    <s v="BACT"/>
    <s v="15/04/19 08.02.57.0000"/>
    <s v="17/04/19 12.00.00.0000"/>
    <d v="2019-04-15T08:02:57"/>
    <d v="2019-04-17T12:00:00"/>
    <x v="6"/>
    <x v="3"/>
    <s v="Entreprises agro-alimentaires"/>
    <x v="4"/>
    <x v="1"/>
    <d v="1899-12-30T17:46:12"/>
    <x v="1"/>
    <s v="Non"/>
    <x v="1264"/>
  </r>
  <r>
    <x v="345"/>
    <x v="18"/>
    <s v="CLI00018"/>
    <x v="5"/>
    <s v="PLLT"/>
    <s v="15/04/19 08.03.30.0000"/>
    <s v="22/04/19 12.00.00.0000"/>
    <d v="2019-04-15T08:03:30"/>
    <d v="2019-04-22T12:00:00"/>
    <x v="1"/>
    <x v="1"/>
    <s v="Coopérative agricole"/>
    <x v="2"/>
    <x v="1"/>
    <d v="1900-01-04T17:46:12"/>
    <x v="3"/>
    <s v="Non"/>
    <x v="1265"/>
  </r>
  <r>
    <x v="320"/>
    <x v="3"/>
    <s v="CLI00010"/>
    <x v="2"/>
    <s v="SCR"/>
    <s v="15/04/19 08.03.30.0000"/>
    <s v="17/04/19 12.00.00.0000"/>
    <d v="2019-04-15T08:03:30"/>
    <d v="2019-04-17T12:00:00"/>
    <x v="7"/>
    <x v="0"/>
    <s v="Centrale d'achats"/>
    <x v="1"/>
    <x v="1"/>
    <d v="1899-12-30T17:46:12"/>
    <x v="1"/>
    <s v="Non"/>
    <x v="1266"/>
  </r>
  <r>
    <x v="521"/>
    <x v="12"/>
    <s v="CLI00021"/>
    <x v="0"/>
    <s v="NTR"/>
    <s v="15/04/19 08.03.52.0000"/>
    <s v="18/04/19 12.00.00.0000"/>
    <d v="2019-04-15T08:03:52"/>
    <d v="2019-04-18T12:00:00"/>
    <x v="3"/>
    <x v="0"/>
    <s v="Grande surface"/>
    <x v="0"/>
    <x v="1"/>
    <d v="1899-12-31T17:46:12"/>
    <x v="2"/>
    <s v="Non"/>
    <x v="743"/>
  </r>
  <r>
    <x v="211"/>
    <x v="12"/>
    <s v="CLI00021"/>
    <x v="0"/>
    <s v="MTX"/>
    <s v="15/04/19 08.05.26.0000"/>
    <s v="16/04/19 12.00.00.0000"/>
    <d v="2019-04-15T08:05:26"/>
    <d v="2019-04-16T12:00:00"/>
    <x v="5"/>
    <x v="2"/>
    <s v="Grande surface"/>
    <x v="0"/>
    <x v="0"/>
    <d v="1899-12-30T00:00:00"/>
    <x v="0"/>
    <s v="Non"/>
    <x v="1267"/>
  </r>
  <r>
    <x v="218"/>
    <x v="12"/>
    <s v="CLI00021"/>
    <x v="0"/>
    <s v="MTX"/>
    <s v="15/04/19 08.06.04.0000"/>
    <s v="16/04/19 12.00.00.0000"/>
    <d v="2019-04-15T08:06:04"/>
    <d v="2019-04-16T12:00:00"/>
    <x v="5"/>
    <x v="2"/>
    <s v="Grande surface"/>
    <x v="0"/>
    <x v="0"/>
    <d v="1899-12-30T00:00:00"/>
    <x v="0"/>
    <s v="Non"/>
    <x v="1268"/>
  </r>
  <r>
    <x v="778"/>
    <x v="3"/>
    <s v="CLI00021"/>
    <x v="0"/>
    <s v="MTX"/>
    <s v="15/04/19 08.06.17.0000"/>
    <s v="16/04/19 12.00.00.0000"/>
    <d v="2019-04-15T08:06:17"/>
    <d v="2019-04-16T12:00:00"/>
    <x v="5"/>
    <x v="2"/>
    <s v="Grande surface"/>
    <x v="0"/>
    <x v="0"/>
    <d v="1899-12-30T00:00:00"/>
    <x v="0"/>
    <s v="Non"/>
    <x v="1269"/>
  </r>
  <r>
    <x v="779"/>
    <x v="22"/>
    <s v="CLI00007"/>
    <x v="14"/>
    <s v="MTX"/>
    <s v="15/04/19 08.06.31.0000"/>
    <s v="16/04/19 12.00.00.0000"/>
    <d v="2019-04-15T08:06:31"/>
    <d v="2019-04-16T12:00:00"/>
    <x v="5"/>
    <x v="2"/>
    <s v="Coopérative agricole"/>
    <x v="3"/>
    <x v="0"/>
    <d v="1899-12-30T00:00:00"/>
    <x v="0"/>
    <s v="Non"/>
    <x v="1270"/>
  </r>
  <r>
    <x v="780"/>
    <x v="12"/>
    <s v="CLI00021"/>
    <x v="0"/>
    <s v="BACT"/>
    <s v="15/04/19 08.06.42.0000"/>
    <s v="17/04/19 12.00.00.0000"/>
    <d v="2019-04-15T08:06:42"/>
    <d v="2019-04-17T12:00:00"/>
    <x v="6"/>
    <x v="3"/>
    <s v="Grande surface"/>
    <x v="0"/>
    <x v="1"/>
    <d v="1899-12-30T17:46:12"/>
    <x v="1"/>
    <s v="Non"/>
    <x v="1271"/>
  </r>
  <r>
    <x v="781"/>
    <x v="18"/>
    <s v="CLI00049"/>
    <x v="7"/>
    <s v="NTR"/>
    <s v="15/04/19 08.08.51.0000"/>
    <s v="18/04/19 12.00.00.0000"/>
    <d v="2019-04-15T08:08:51"/>
    <d v="2019-04-18T12:00:00"/>
    <x v="3"/>
    <x v="0"/>
    <s v="Entreprises agro-alimentaires"/>
    <x v="4"/>
    <x v="1"/>
    <d v="1899-12-31T17:46:12"/>
    <x v="2"/>
    <s v="Non"/>
    <x v="1272"/>
  </r>
  <r>
    <x v="782"/>
    <x v="23"/>
    <s v="CLI00007"/>
    <x v="14"/>
    <s v="BACT"/>
    <s v="15/04/19 08.08.59.0000"/>
    <s v="17/04/19 12.00.00.0000"/>
    <d v="2019-04-15T08:08:59"/>
    <d v="2019-04-17T12:00:00"/>
    <x v="6"/>
    <x v="3"/>
    <s v="Coopérative agricole"/>
    <x v="3"/>
    <x v="1"/>
    <d v="1899-12-30T17:46:12"/>
    <x v="1"/>
    <s v="Non"/>
    <x v="1273"/>
  </r>
  <r>
    <x v="783"/>
    <x v="3"/>
    <s v="CLI00083"/>
    <x v="11"/>
    <s v="BACT"/>
    <s v="15/04/19 08.09.01.0000"/>
    <s v="17/04/19 12.00.00.0000"/>
    <d v="2019-04-15T08:09:01"/>
    <d v="2019-04-17T12:00:00"/>
    <x v="6"/>
    <x v="3"/>
    <s v="Coopérative agricole"/>
    <x v="2"/>
    <x v="1"/>
    <d v="1899-12-30T17:46:12"/>
    <x v="1"/>
    <s v="Non"/>
    <x v="1274"/>
  </r>
  <r>
    <x v="536"/>
    <x v="8"/>
    <s v="CLI00021"/>
    <x v="0"/>
    <s v="PEST"/>
    <s v="15/04/19 08.09.03.0000"/>
    <s v="22/04/19 12.00.00.0000"/>
    <d v="2019-04-15T08:09:03"/>
    <d v="2019-04-22T12:00:00"/>
    <x v="2"/>
    <x v="1"/>
    <s v="Grande surface"/>
    <x v="0"/>
    <x v="1"/>
    <d v="1900-01-04T17:46:12"/>
    <x v="3"/>
    <s v="Non"/>
    <x v="1275"/>
  </r>
  <r>
    <x v="259"/>
    <x v="18"/>
    <s v="CLI00018"/>
    <x v="5"/>
    <s v="NTR"/>
    <s v="15/04/19 08.09.39.0000"/>
    <s v="18/04/19 12.00.00.0000"/>
    <d v="2019-04-15T08:09:39"/>
    <d v="2019-04-18T12:00:00"/>
    <x v="3"/>
    <x v="0"/>
    <s v="Coopérative agricole"/>
    <x v="2"/>
    <x v="1"/>
    <d v="1899-12-31T17:46:12"/>
    <x v="2"/>
    <s v="Non"/>
    <x v="1276"/>
  </r>
  <r>
    <x v="231"/>
    <x v="7"/>
    <s v="CLI00087"/>
    <x v="4"/>
    <s v="NTR"/>
    <s v="15/04/19 08.10.37.0000"/>
    <s v="18/04/19 12.00.00.0000"/>
    <d v="2019-04-15T08:10:37"/>
    <d v="2019-04-18T12:00:00"/>
    <x v="3"/>
    <x v="0"/>
    <s v="Coopérative agricole"/>
    <x v="3"/>
    <x v="1"/>
    <d v="1899-12-31T17:46:12"/>
    <x v="2"/>
    <s v="Non"/>
    <x v="1277"/>
  </r>
  <r>
    <x v="784"/>
    <x v="13"/>
    <s v="CLI00040"/>
    <x v="9"/>
    <s v="PEST"/>
    <s v="15/04/19 08.11.00.0000"/>
    <s v="22/04/19 12.00.00.0000"/>
    <d v="2019-04-15T08:11:00"/>
    <d v="2019-04-22T12:00:00"/>
    <x v="2"/>
    <x v="1"/>
    <s v="Entreprises agro-alimentaires"/>
    <x v="5"/>
    <x v="1"/>
    <d v="1900-01-04T17:46:12"/>
    <x v="3"/>
    <s v="Non"/>
    <x v="1278"/>
  </r>
  <r>
    <x v="600"/>
    <x v="12"/>
    <s v="CLI00021"/>
    <x v="0"/>
    <s v="MTX"/>
    <s v="15/04/19 08.11.15.0000"/>
    <s v="16/04/19 12.00.00.0000"/>
    <d v="2019-04-15T08:11:15"/>
    <d v="2019-04-16T12:00:00"/>
    <x v="5"/>
    <x v="2"/>
    <s v="Grande surface"/>
    <x v="0"/>
    <x v="0"/>
    <d v="1899-12-30T00:00:00"/>
    <x v="0"/>
    <s v="Non"/>
    <x v="1279"/>
  </r>
  <r>
    <x v="785"/>
    <x v="3"/>
    <s v="CLI00010"/>
    <x v="2"/>
    <s v="MTX"/>
    <s v="15/04/19 08.12.46.0000"/>
    <s v="16/04/19 12.00.00.0000"/>
    <d v="2019-04-15T08:12:46"/>
    <d v="2019-04-16T12:00:00"/>
    <x v="5"/>
    <x v="2"/>
    <s v="Centrale d'achats"/>
    <x v="1"/>
    <x v="0"/>
    <d v="1899-12-30T00:00:00"/>
    <x v="0"/>
    <s v="Non"/>
    <x v="1280"/>
  </r>
  <r>
    <x v="116"/>
    <x v="2"/>
    <s v="CLI00021"/>
    <x v="0"/>
    <s v="PEST"/>
    <s v="15/04/19 08.12.56.0000"/>
    <s v="22/04/19 12.00.00.0000"/>
    <d v="2019-04-15T08:12:56"/>
    <d v="2019-04-22T12:00:00"/>
    <x v="2"/>
    <x v="1"/>
    <s v="Grande surface"/>
    <x v="0"/>
    <x v="1"/>
    <d v="1900-01-04T17:46:12"/>
    <x v="3"/>
    <s v="Non"/>
    <x v="1281"/>
  </r>
  <r>
    <x v="724"/>
    <x v="12"/>
    <s v="CLI00021"/>
    <x v="0"/>
    <s v="SCR"/>
    <s v="15/04/19 08.12.59.0000"/>
    <s v="17/04/19 12.00.00.0000"/>
    <d v="2019-04-15T08:12:59"/>
    <d v="2019-04-17T12:00:00"/>
    <x v="7"/>
    <x v="0"/>
    <s v="Grande surface"/>
    <x v="0"/>
    <x v="1"/>
    <d v="1899-12-30T17:46:12"/>
    <x v="1"/>
    <s v="Non"/>
    <x v="1282"/>
  </r>
  <r>
    <x v="786"/>
    <x v="12"/>
    <s v="CLI00021"/>
    <x v="0"/>
    <s v="SCR"/>
    <s v="15/04/19 08.13.01.0000"/>
    <s v="17/04/19 12.00.00.0000"/>
    <d v="2019-04-15T08:13:01"/>
    <d v="2019-04-17T12:00:00"/>
    <x v="7"/>
    <x v="0"/>
    <s v="Grande surface"/>
    <x v="0"/>
    <x v="1"/>
    <d v="1899-12-30T17:46:12"/>
    <x v="1"/>
    <s v="Non"/>
    <x v="1283"/>
  </r>
  <r>
    <x v="21"/>
    <x v="3"/>
    <s v="CLI00020"/>
    <x v="6"/>
    <s v="PEST"/>
    <s v="15/04/19 08.13.08.0000"/>
    <s v="22/04/19 12.00.00.0000"/>
    <d v="2019-04-15T08:13:08"/>
    <d v="2019-04-22T12:00:00"/>
    <x v="2"/>
    <x v="1"/>
    <s v="Coopérative agricole"/>
    <x v="2"/>
    <x v="1"/>
    <d v="1900-01-04T17:46:12"/>
    <x v="3"/>
    <s v="Non"/>
    <x v="1284"/>
  </r>
  <r>
    <x v="787"/>
    <x v="3"/>
    <s v="CLI00043"/>
    <x v="1"/>
    <s v="BACT"/>
    <s v="15/04/19 08.13.27.0000"/>
    <s v="17/04/19 12.00.00.0000"/>
    <d v="2019-04-15T08:13:27"/>
    <d v="2019-04-17T12:00:00"/>
    <x v="6"/>
    <x v="3"/>
    <s v="Grande surface"/>
    <x v="0"/>
    <x v="1"/>
    <d v="1899-12-30T17:46:12"/>
    <x v="1"/>
    <s v="Non"/>
    <x v="1285"/>
  </r>
  <r>
    <x v="788"/>
    <x v="3"/>
    <s v="CLI00049"/>
    <x v="7"/>
    <s v="SCR"/>
    <s v="15/04/19 08.13.27.0000"/>
    <s v="17/04/19 12.00.00.0000"/>
    <d v="2019-04-15T08:13:27"/>
    <d v="2019-04-17T12:00:00"/>
    <x v="7"/>
    <x v="0"/>
    <s v="Entreprises agro-alimentaires"/>
    <x v="4"/>
    <x v="1"/>
    <d v="1899-12-30T17:46:12"/>
    <x v="1"/>
    <s v="Non"/>
    <x v="1286"/>
  </r>
  <r>
    <x v="54"/>
    <x v="18"/>
    <s v="CLI00091"/>
    <x v="10"/>
    <s v="PEST"/>
    <s v="15/04/19 08.13.40.0000"/>
    <s v="22/04/19 12.00.00.0000"/>
    <d v="2019-04-15T08:13:40"/>
    <d v="2019-04-22T12:00:00"/>
    <x v="2"/>
    <x v="1"/>
    <s v="Entreprises agro-alimentaires"/>
    <x v="5"/>
    <x v="1"/>
    <d v="1900-01-04T17:46:12"/>
    <x v="3"/>
    <s v="Non"/>
    <x v="1287"/>
  </r>
  <r>
    <x v="246"/>
    <x v="3"/>
    <s v="CLI00079"/>
    <x v="3"/>
    <s v="NTR"/>
    <s v="15/04/19 08.13.45.0000"/>
    <s v="18/04/19 12.00.00.0000"/>
    <d v="2019-04-15T08:13:45"/>
    <d v="2019-04-18T12:00:00"/>
    <x v="3"/>
    <x v="0"/>
    <s v="Coopérative agricole"/>
    <x v="2"/>
    <x v="1"/>
    <d v="1899-12-31T17:46:12"/>
    <x v="2"/>
    <s v="Non"/>
    <x v="1288"/>
  </r>
  <r>
    <x v="372"/>
    <x v="8"/>
    <s v="CLI00010"/>
    <x v="2"/>
    <s v="PEST"/>
    <s v="15/04/19 08.13.45.0000"/>
    <s v="22/04/19 12.00.00.0000"/>
    <d v="2019-04-15T08:13:45"/>
    <d v="2019-04-22T12:00:00"/>
    <x v="2"/>
    <x v="1"/>
    <s v="Centrale d'achats"/>
    <x v="1"/>
    <x v="1"/>
    <d v="1900-01-04T17:46:12"/>
    <x v="3"/>
    <s v="Non"/>
    <x v="1289"/>
  </r>
  <r>
    <x v="81"/>
    <x v="6"/>
    <s v="CLI00079"/>
    <x v="3"/>
    <s v="NTR"/>
    <s v="15/04/19 08.13.49.0000"/>
    <s v="18/04/19 12.00.00.0000"/>
    <d v="2019-04-15T08:13:49"/>
    <d v="2019-04-18T12:00:00"/>
    <x v="3"/>
    <x v="0"/>
    <s v="Coopérative agricole"/>
    <x v="2"/>
    <x v="1"/>
    <d v="1899-12-31T17:46:12"/>
    <x v="2"/>
    <s v="Non"/>
    <x v="1290"/>
  </r>
  <r>
    <x v="789"/>
    <x v="12"/>
    <s v="CLI00021"/>
    <x v="0"/>
    <s v="MTX"/>
    <s v="15/04/19 08.14.10.0000"/>
    <s v="16/04/19 12.00.00.0000"/>
    <d v="2019-04-15T08:14:10"/>
    <d v="2019-04-16T12:00:00"/>
    <x v="5"/>
    <x v="2"/>
    <s v="Grande surface"/>
    <x v="0"/>
    <x v="0"/>
    <d v="1899-12-30T00:00:00"/>
    <x v="0"/>
    <s v="Non"/>
    <x v="1291"/>
  </r>
  <r>
    <x v="65"/>
    <x v="3"/>
    <s v="CLI00079"/>
    <x v="3"/>
    <s v="PEST"/>
    <s v="15/04/19 08.14.41.0000"/>
    <s v="22/04/19 12.00.00.0000"/>
    <d v="2019-04-15T08:14:41"/>
    <d v="2019-04-22T12:00:00"/>
    <x v="2"/>
    <x v="1"/>
    <s v="Coopérative agricole"/>
    <x v="2"/>
    <x v="1"/>
    <d v="1900-01-04T17:46:12"/>
    <x v="3"/>
    <s v="Non"/>
    <x v="789"/>
  </r>
  <r>
    <x v="790"/>
    <x v="12"/>
    <s v="CLI00021"/>
    <x v="0"/>
    <s v="SCR"/>
    <s v="15/04/19 08.14.59.0000"/>
    <s v="17/04/19 12.00.00.0000"/>
    <d v="2019-04-15T08:14:59"/>
    <d v="2019-04-17T12:00:00"/>
    <x v="7"/>
    <x v="0"/>
    <s v="Grande surface"/>
    <x v="0"/>
    <x v="1"/>
    <d v="1899-12-30T17:46:12"/>
    <x v="1"/>
    <s v="Non"/>
    <x v="1292"/>
  </r>
  <r>
    <x v="52"/>
    <x v="3"/>
    <s v="CLI00020"/>
    <x v="6"/>
    <s v="PEST"/>
    <s v="15/04/19 08.15.51.0000"/>
    <s v="22/04/19 12.00.00.0000"/>
    <d v="2019-04-15T08:15:51"/>
    <d v="2019-04-22T12:00:00"/>
    <x v="2"/>
    <x v="1"/>
    <s v="Coopérative agricole"/>
    <x v="2"/>
    <x v="1"/>
    <d v="1900-01-04T17:46:12"/>
    <x v="3"/>
    <s v="Non"/>
    <x v="1293"/>
  </r>
  <r>
    <x v="791"/>
    <x v="18"/>
    <s v="CLI00034"/>
    <x v="13"/>
    <s v="NTR"/>
    <s v="15/04/19 08.16.15.0000"/>
    <s v="18/04/19 12.00.00.0000"/>
    <d v="2019-04-15T08:16:15"/>
    <d v="2019-04-18T12:00:00"/>
    <x v="3"/>
    <x v="0"/>
    <s v="Entreprises agro-alimentaires"/>
    <x v="4"/>
    <x v="1"/>
    <d v="1899-12-31T17:46:12"/>
    <x v="2"/>
    <s v="Non"/>
    <x v="1294"/>
  </r>
  <r>
    <x v="792"/>
    <x v="18"/>
    <s v="CLI00040"/>
    <x v="9"/>
    <s v="SCR"/>
    <s v="15/04/19 08.16.30.0000"/>
    <s v="17/04/19 12.00.00.0000"/>
    <d v="2019-04-15T08:16:30"/>
    <d v="2019-04-17T12:00:00"/>
    <x v="7"/>
    <x v="0"/>
    <s v="Entreprises agro-alimentaires"/>
    <x v="5"/>
    <x v="1"/>
    <d v="1899-12-30T17:46:12"/>
    <x v="1"/>
    <s v="Non"/>
    <x v="1295"/>
  </r>
  <r>
    <x v="3"/>
    <x v="3"/>
    <s v="CLI00079"/>
    <x v="3"/>
    <s v="NTR"/>
    <s v="15/04/19 08.16.33.0000"/>
    <s v="18/04/19 12.00.00.0000"/>
    <d v="2019-04-15T08:16:33"/>
    <d v="2019-04-18T12:00:00"/>
    <x v="3"/>
    <x v="0"/>
    <s v="Coopérative agricole"/>
    <x v="2"/>
    <x v="1"/>
    <d v="1899-12-31T17:46:12"/>
    <x v="2"/>
    <s v="Non"/>
    <x v="542"/>
  </r>
  <r>
    <x v="463"/>
    <x v="8"/>
    <s v="CLI00010"/>
    <x v="2"/>
    <s v="NTR"/>
    <s v="15/04/19 08.16.37.0000"/>
    <s v="18/04/19 12.00.00.0000"/>
    <d v="2019-04-15T08:16:37"/>
    <d v="2019-04-18T12:00:00"/>
    <x v="3"/>
    <x v="0"/>
    <s v="Centrale d'achats"/>
    <x v="1"/>
    <x v="1"/>
    <d v="1899-12-31T17:46:12"/>
    <x v="2"/>
    <s v="Non"/>
    <x v="1296"/>
  </r>
  <r>
    <x v="6"/>
    <x v="12"/>
    <s v="CLI00087"/>
    <x v="4"/>
    <s v="PEST"/>
    <s v="15/04/19 08.16.47.0000"/>
    <s v="22/04/19 12.00.00.0000"/>
    <d v="2019-04-15T08:16:47"/>
    <d v="2019-04-22T12:00:00"/>
    <x v="2"/>
    <x v="1"/>
    <s v="Coopérative agricole"/>
    <x v="3"/>
    <x v="1"/>
    <d v="1900-01-04T17:46:12"/>
    <x v="3"/>
    <s v="Non"/>
    <x v="1297"/>
  </r>
  <r>
    <x v="793"/>
    <x v="18"/>
    <s v="CLI00040"/>
    <x v="9"/>
    <s v="PEST"/>
    <s v="15/04/19 08.16.48.0000"/>
    <s v="22/04/19 12.00.00.0000"/>
    <d v="2019-04-15T08:16:48"/>
    <d v="2019-04-22T12:00:00"/>
    <x v="2"/>
    <x v="1"/>
    <s v="Entreprises agro-alimentaires"/>
    <x v="5"/>
    <x v="1"/>
    <d v="1900-01-04T17:46:12"/>
    <x v="3"/>
    <s v="Non"/>
    <x v="1298"/>
  </r>
  <r>
    <x v="698"/>
    <x v="3"/>
    <s v="CLI00010"/>
    <x v="2"/>
    <s v="NTR"/>
    <s v="15/04/19 08.16.55.0000"/>
    <s v="18/04/19 12.00.00.0000"/>
    <d v="2019-04-15T08:16:55"/>
    <d v="2019-04-18T12:00:00"/>
    <x v="3"/>
    <x v="0"/>
    <s v="Centrale d'achats"/>
    <x v="1"/>
    <x v="1"/>
    <d v="1899-12-31T17:46:12"/>
    <x v="2"/>
    <s v="Non"/>
    <x v="1299"/>
  </r>
  <r>
    <x v="794"/>
    <x v="18"/>
    <s v="CLI00049"/>
    <x v="7"/>
    <s v="NTR"/>
    <s v="15/04/19 08.17.11.0000"/>
    <s v="18/04/19 12.00.00.0000"/>
    <d v="2019-04-15T08:17:11"/>
    <d v="2019-04-18T12:00:00"/>
    <x v="3"/>
    <x v="0"/>
    <s v="Entreprises agro-alimentaires"/>
    <x v="4"/>
    <x v="1"/>
    <d v="1899-12-31T17:46:12"/>
    <x v="2"/>
    <s v="Non"/>
    <x v="1300"/>
  </r>
  <r>
    <x v="795"/>
    <x v="18"/>
    <s v="CLI00018"/>
    <x v="5"/>
    <s v="SCR"/>
    <s v="15/04/19 08.17.15.0000"/>
    <s v="17/04/19 12.00.00.0000"/>
    <d v="2019-04-15T08:17:15"/>
    <d v="2019-04-17T12:00:00"/>
    <x v="7"/>
    <x v="0"/>
    <s v="Coopérative agricole"/>
    <x v="2"/>
    <x v="1"/>
    <d v="1899-12-30T17:46:12"/>
    <x v="1"/>
    <s v="Non"/>
    <x v="1301"/>
  </r>
  <r>
    <x v="68"/>
    <x v="8"/>
    <s v="CLI00043"/>
    <x v="1"/>
    <s v="NTR"/>
    <s v="15/04/19 08.17.21.0000"/>
    <s v="18/04/19 12.00.00.0000"/>
    <d v="2019-04-15T08:17:21"/>
    <d v="2019-04-18T12:00:00"/>
    <x v="3"/>
    <x v="0"/>
    <s v="Grande surface"/>
    <x v="0"/>
    <x v="1"/>
    <d v="1899-12-31T17:46:12"/>
    <x v="2"/>
    <s v="Non"/>
    <x v="1302"/>
  </r>
  <r>
    <x v="185"/>
    <x v="12"/>
    <s v="CLI00087"/>
    <x v="4"/>
    <s v="SCR"/>
    <s v="15/04/19 08.17.26.0000"/>
    <s v="17/04/19 12.00.00.0000"/>
    <d v="2019-04-15T08:17:26"/>
    <d v="2019-04-17T12:00:00"/>
    <x v="7"/>
    <x v="0"/>
    <s v="Coopérative agricole"/>
    <x v="3"/>
    <x v="1"/>
    <d v="1899-12-30T17:46:12"/>
    <x v="1"/>
    <s v="Non"/>
    <x v="1303"/>
  </r>
  <r>
    <x v="67"/>
    <x v="16"/>
    <s v="CLI00021"/>
    <x v="0"/>
    <s v="PEST"/>
    <s v="15/04/19 08.17.41.0000"/>
    <s v="22/04/19 12.00.00.0000"/>
    <d v="2019-04-15T08:17:41"/>
    <d v="2019-04-22T12:00:00"/>
    <x v="2"/>
    <x v="1"/>
    <s v="Grande surface"/>
    <x v="0"/>
    <x v="1"/>
    <d v="1900-01-04T17:46:12"/>
    <x v="3"/>
    <s v="Non"/>
    <x v="1304"/>
  </r>
  <r>
    <x v="269"/>
    <x v="12"/>
    <s v="CLI00021"/>
    <x v="0"/>
    <s v="NTR"/>
    <s v="15/04/19 08.17.47.0000"/>
    <s v="18/04/19 12.00.00.0000"/>
    <d v="2019-04-15T08:17:47"/>
    <d v="2019-04-18T12:00:00"/>
    <x v="3"/>
    <x v="0"/>
    <s v="Grande surface"/>
    <x v="0"/>
    <x v="1"/>
    <d v="1899-12-31T17:46:12"/>
    <x v="2"/>
    <s v="Non"/>
    <x v="1261"/>
  </r>
  <r>
    <x v="796"/>
    <x v="19"/>
    <s v="CLI00007"/>
    <x v="14"/>
    <s v="NTR"/>
    <s v="15/04/19 08.17.54.0000"/>
    <s v="18/04/19 12.00.00.0000"/>
    <d v="2019-04-15T08:17:54"/>
    <d v="2019-04-18T12:00:00"/>
    <x v="3"/>
    <x v="0"/>
    <s v="Coopérative agricole"/>
    <x v="3"/>
    <x v="1"/>
    <d v="1899-12-31T17:46:12"/>
    <x v="2"/>
    <s v="Non"/>
    <x v="1305"/>
  </r>
  <r>
    <x v="797"/>
    <x v="3"/>
    <s v="CLI00043"/>
    <x v="1"/>
    <s v="OGM"/>
    <s v="15/04/19 08.18.06.0000"/>
    <s v="24/04/19 12.00.00.0000"/>
    <d v="2019-04-15T08:18:06"/>
    <d v="2019-04-24T12:00:00"/>
    <x v="0"/>
    <x v="0"/>
    <s v="Grande surface"/>
    <x v="0"/>
    <x v="1"/>
    <d v="1900-01-06T17:46:12"/>
    <x v="3"/>
    <s v="Non"/>
    <x v="1306"/>
  </r>
  <r>
    <x v="342"/>
    <x v="6"/>
    <s v="CLI00021"/>
    <x v="0"/>
    <s v="NTR"/>
    <s v="15/04/19 08.18.07.0000"/>
    <s v="18/04/19 12.00.00.0000"/>
    <d v="2019-04-15T08:18:07"/>
    <d v="2019-04-18T12:00:00"/>
    <x v="3"/>
    <x v="0"/>
    <s v="Grande surface"/>
    <x v="0"/>
    <x v="1"/>
    <d v="1899-12-31T17:46:12"/>
    <x v="2"/>
    <s v="Non"/>
    <x v="1307"/>
  </r>
  <r>
    <x v="798"/>
    <x v="9"/>
    <s v="CLI00021"/>
    <x v="0"/>
    <s v="BACT"/>
    <s v="15/04/19 08.18.26.0000"/>
    <s v="17/04/19 12.00.00.0000"/>
    <d v="2019-04-15T08:18:26"/>
    <d v="2019-04-17T12:00:00"/>
    <x v="6"/>
    <x v="3"/>
    <s v="Grande surface"/>
    <x v="0"/>
    <x v="1"/>
    <d v="1899-12-30T17:46:12"/>
    <x v="1"/>
    <s v="Non"/>
    <x v="1308"/>
  </r>
  <r>
    <x v="799"/>
    <x v="18"/>
    <s v="CLI00018"/>
    <x v="5"/>
    <s v="MTX"/>
    <s v="15/04/19 08.19.41.0000"/>
    <s v="16/04/19 12.00.00.0000"/>
    <d v="2019-04-15T08:19:41"/>
    <d v="2019-04-16T12:00:00"/>
    <x v="5"/>
    <x v="2"/>
    <s v="Coopérative agricole"/>
    <x v="2"/>
    <x v="0"/>
    <d v="1899-12-30T00:00:00"/>
    <x v="0"/>
    <s v="Non"/>
    <x v="1309"/>
  </r>
  <r>
    <x v="800"/>
    <x v="6"/>
    <s v="CLI00087"/>
    <x v="4"/>
    <s v="PEST"/>
    <s v="15/04/19 08.20.37.0000"/>
    <s v="22/04/19 12.00.00.0000"/>
    <d v="2019-04-15T08:20:37"/>
    <d v="2019-04-22T12:00:00"/>
    <x v="2"/>
    <x v="1"/>
    <s v="Coopérative agricole"/>
    <x v="3"/>
    <x v="1"/>
    <d v="1900-01-04T17:46:12"/>
    <x v="3"/>
    <s v="Non"/>
    <x v="1310"/>
  </r>
  <r>
    <x v="344"/>
    <x v="19"/>
    <s v="CLI00007"/>
    <x v="14"/>
    <s v="MTX"/>
    <s v="15/04/19 08.20.48.0000"/>
    <s v="16/04/19 12.00.00.0000"/>
    <d v="2019-04-15T08:20:48"/>
    <d v="2019-04-16T12:00:00"/>
    <x v="5"/>
    <x v="2"/>
    <s v="Coopérative agricole"/>
    <x v="3"/>
    <x v="0"/>
    <d v="1899-12-30T00:00:00"/>
    <x v="0"/>
    <s v="Non"/>
    <x v="1311"/>
  </r>
  <r>
    <x v="134"/>
    <x v="6"/>
    <s v="CLI00020"/>
    <x v="6"/>
    <s v="MTX"/>
    <s v="15/04/19 08.21.01.0000"/>
    <s v="16/04/19 12.00.00.0000"/>
    <d v="2019-04-15T08:21:01"/>
    <d v="2019-04-16T12:00:00"/>
    <x v="5"/>
    <x v="2"/>
    <s v="Coopérative agricole"/>
    <x v="2"/>
    <x v="0"/>
    <d v="1899-12-30T00:00:00"/>
    <x v="0"/>
    <s v="Non"/>
    <x v="1312"/>
  </r>
  <r>
    <x v="801"/>
    <x v="3"/>
    <s v="CLI00079"/>
    <x v="3"/>
    <s v="PEST"/>
    <s v="15/04/19 08.21.12.0000"/>
    <s v="22/04/19 12.00.00.0000"/>
    <d v="2019-04-15T08:21:12"/>
    <d v="2019-04-22T12:00:00"/>
    <x v="2"/>
    <x v="1"/>
    <s v="Coopérative agricole"/>
    <x v="2"/>
    <x v="1"/>
    <d v="1900-01-04T17:46:12"/>
    <x v="3"/>
    <s v="Non"/>
    <x v="1313"/>
  </r>
  <r>
    <x v="802"/>
    <x v="18"/>
    <s v="CLI00040"/>
    <x v="9"/>
    <s v="PEST"/>
    <s v="15/04/19 08.21.24.0000"/>
    <s v="22/04/19 12.00.00.0000"/>
    <d v="2019-04-15T08:21:24"/>
    <d v="2019-04-22T12:00:00"/>
    <x v="2"/>
    <x v="1"/>
    <s v="Entreprises agro-alimentaires"/>
    <x v="5"/>
    <x v="1"/>
    <d v="1900-01-04T17:46:12"/>
    <x v="3"/>
    <s v="Non"/>
    <x v="1314"/>
  </r>
  <r>
    <x v="358"/>
    <x v="3"/>
    <s v="CLI00021"/>
    <x v="0"/>
    <s v="MTX"/>
    <s v="15/04/19 08.21.39.0000"/>
    <s v="16/04/19 12.00.00.0000"/>
    <d v="2019-04-15T08:21:39"/>
    <d v="2019-04-16T12:00:00"/>
    <x v="5"/>
    <x v="2"/>
    <s v="Grande surface"/>
    <x v="0"/>
    <x v="0"/>
    <d v="1899-12-30T00:00:00"/>
    <x v="0"/>
    <s v="Non"/>
    <x v="1315"/>
  </r>
  <r>
    <x v="803"/>
    <x v="23"/>
    <s v="CLI00007"/>
    <x v="14"/>
    <s v="BACT"/>
    <s v="15/04/19 08.21.44.0000"/>
    <s v="17/04/19 12.00.00.0000"/>
    <d v="2019-04-15T08:21:44"/>
    <d v="2019-04-17T12:00:00"/>
    <x v="6"/>
    <x v="3"/>
    <s v="Coopérative agricole"/>
    <x v="3"/>
    <x v="1"/>
    <d v="1899-12-30T17:46:12"/>
    <x v="1"/>
    <s v="Non"/>
    <x v="1316"/>
  </r>
  <r>
    <x v="71"/>
    <x v="3"/>
    <s v="CLI00010"/>
    <x v="2"/>
    <s v="PEST"/>
    <s v="15/04/19 08.21.58.0000"/>
    <s v="22/04/19 12.00.00.0000"/>
    <d v="2019-04-15T08:21:58"/>
    <d v="2019-04-22T12:00:00"/>
    <x v="2"/>
    <x v="1"/>
    <s v="Centrale d'achats"/>
    <x v="1"/>
    <x v="1"/>
    <d v="1900-01-04T17:46:12"/>
    <x v="3"/>
    <s v="Non"/>
    <x v="1317"/>
  </r>
  <r>
    <x v="804"/>
    <x v="18"/>
    <s v="CLI00040"/>
    <x v="9"/>
    <s v="SCR"/>
    <s v="15/04/19 08.22.03.0000"/>
    <s v="17/04/19 12.00.00.0000"/>
    <d v="2019-04-15T08:22:03"/>
    <d v="2019-04-17T12:00:00"/>
    <x v="7"/>
    <x v="0"/>
    <s v="Entreprises agro-alimentaires"/>
    <x v="5"/>
    <x v="1"/>
    <d v="1899-12-30T17:46:12"/>
    <x v="1"/>
    <s v="Non"/>
    <x v="1318"/>
  </r>
  <r>
    <x v="755"/>
    <x v="18"/>
    <s v="CLI00018"/>
    <x v="5"/>
    <s v="SCR"/>
    <s v="15/04/19 08.23.28.0000"/>
    <s v="17/04/19 12.00.00.0000"/>
    <d v="2019-04-15T08:23:28"/>
    <d v="2019-04-17T12:00:00"/>
    <x v="7"/>
    <x v="0"/>
    <s v="Coopérative agricole"/>
    <x v="2"/>
    <x v="1"/>
    <d v="1899-12-30T17:46:12"/>
    <x v="1"/>
    <s v="Non"/>
    <x v="1319"/>
  </r>
  <r>
    <x v="340"/>
    <x v="18"/>
    <s v="CLI00040"/>
    <x v="9"/>
    <s v="PEST"/>
    <s v="15/04/19 08.23.39.0000"/>
    <s v="22/04/19 12.00.00.0000"/>
    <d v="2019-04-15T08:23:39"/>
    <d v="2019-04-22T12:00:00"/>
    <x v="2"/>
    <x v="1"/>
    <s v="Entreprises agro-alimentaires"/>
    <x v="5"/>
    <x v="1"/>
    <d v="1900-01-04T17:46:12"/>
    <x v="3"/>
    <s v="Non"/>
    <x v="1320"/>
  </r>
  <r>
    <x v="659"/>
    <x v="3"/>
    <s v="CLI00079"/>
    <x v="3"/>
    <s v="MTX"/>
    <s v="15/04/19 08.23.47.0000"/>
    <s v="16/04/19 12.00.00.0000"/>
    <d v="2019-04-15T08:23:47"/>
    <d v="2019-04-16T12:00:00"/>
    <x v="5"/>
    <x v="2"/>
    <s v="Coopérative agricole"/>
    <x v="2"/>
    <x v="0"/>
    <d v="1899-12-30T00:00:00"/>
    <x v="0"/>
    <s v="Non"/>
    <x v="1321"/>
  </r>
  <r>
    <x v="372"/>
    <x v="3"/>
    <s v="CLI00010"/>
    <x v="2"/>
    <s v="PEST"/>
    <s v="15/04/19 08.23.59.0000"/>
    <s v="22/04/19 12.00.00.0000"/>
    <d v="2019-04-15T08:23:59"/>
    <d v="2019-04-22T12:00:00"/>
    <x v="2"/>
    <x v="1"/>
    <s v="Centrale d'achats"/>
    <x v="1"/>
    <x v="1"/>
    <d v="1900-01-04T17:46:12"/>
    <x v="3"/>
    <s v="Non"/>
    <x v="1322"/>
  </r>
  <r>
    <x v="805"/>
    <x v="6"/>
    <s v="CLI00010"/>
    <x v="2"/>
    <s v="PEST"/>
    <s v="15/04/19 08.24.18.0000"/>
    <s v="22/04/19 12.00.00.0000"/>
    <d v="2019-04-15T08:24:18"/>
    <d v="2019-04-22T12:00:00"/>
    <x v="2"/>
    <x v="1"/>
    <s v="Centrale d'achats"/>
    <x v="1"/>
    <x v="1"/>
    <d v="1900-01-04T17:46:12"/>
    <x v="3"/>
    <s v="Non"/>
    <x v="1323"/>
  </r>
  <r>
    <x v="805"/>
    <x v="8"/>
    <s v="CLI00010"/>
    <x v="2"/>
    <s v="SCR"/>
    <s v="15/04/19 08.25.16.0000"/>
    <s v="17/04/19 12.00.00.0000"/>
    <d v="2019-04-15T08:25:16"/>
    <d v="2019-04-17T12:00:00"/>
    <x v="7"/>
    <x v="0"/>
    <s v="Centrale d'achats"/>
    <x v="1"/>
    <x v="1"/>
    <d v="1899-12-30T17:46:12"/>
    <x v="1"/>
    <s v="Non"/>
    <x v="1324"/>
  </r>
  <r>
    <x v="17"/>
    <x v="3"/>
    <s v="CLI00021"/>
    <x v="0"/>
    <s v="SCR"/>
    <s v="15/04/19 08.25.21.0000"/>
    <s v="17/04/19 12.00.00.0000"/>
    <d v="2019-04-15T08:25:21"/>
    <d v="2019-04-17T12:00:00"/>
    <x v="7"/>
    <x v="0"/>
    <s v="Grande surface"/>
    <x v="0"/>
    <x v="1"/>
    <d v="1899-12-30T17:46:12"/>
    <x v="1"/>
    <s v="Non"/>
    <x v="1325"/>
  </r>
  <r>
    <x v="806"/>
    <x v="18"/>
    <s v="CLI00018"/>
    <x v="5"/>
    <s v="SCR"/>
    <s v="15/04/19 08.25.22.0000"/>
    <s v="17/04/19 12.00.00.0000"/>
    <d v="2019-04-15T08:25:22"/>
    <d v="2019-04-17T12:00:00"/>
    <x v="7"/>
    <x v="0"/>
    <s v="Coopérative agricole"/>
    <x v="2"/>
    <x v="1"/>
    <d v="1899-12-30T17:46:12"/>
    <x v="1"/>
    <s v="Non"/>
    <x v="1326"/>
  </r>
  <r>
    <x v="246"/>
    <x v="6"/>
    <s v="CLI00079"/>
    <x v="3"/>
    <s v="OGM"/>
    <s v="15/04/19 08.25.33.0000"/>
    <s v="24/04/19 12.00.00.0000"/>
    <d v="2019-04-15T08:25:33"/>
    <d v="2019-04-24T12:00:00"/>
    <x v="0"/>
    <x v="0"/>
    <s v="Coopérative agricole"/>
    <x v="2"/>
    <x v="1"/>
    <d v="1900-01-06T17:46:12"/>
    <x v="3"/>
    <s v="Non"/>
    <x v="1327"/>
  </r>
  <r>
    <x v="197"/>
    <x v="3"/>
    <s v="CLI00043"/>
    <x v="1"/>
    <s v="SCR"/>
    <s v="15/04/19 08.25.34.0000"/>
    <s v="17/04/19 12.00.00.0000"/>
    <d v="2019-04-15T08:25:34"/>
    <d v="2019-04-17T12:00:00"/>
    <x v="7"/>
    <x v="0"/>
    <s v="Grande surface"/>
    <x v="0"/>
    <x v="1"/>
    <d v="1899-12-30T17:46:12"/>
    <x v="1"/>
    <s v="Non"/>
    <x v="1328"/>
  </r>
  <r>
    <x v="50"/>
    <x v="3"/>
    <s v="CLI00021"/>
    <x v="0"/>
    <s v="PEST"/>
    <s v="15/04/19 08.25.39.0000"/>
    <s v="22/04/19 12.00.00.0000"/>
    <d v="2019-04-15T08:25:39"/>
    <d v="2019-04-22T12:00:00"/>
    <x v="2"/>
    <x v="1"/>
    <s v="Grande surface"/>
    <x v="0"/>
    <x v="1"/>
    <d v="1900-01-04T17:46:12"/>
    <x v="3"/>
    <s v="Non"/>
    <x v="1212"/>
  </r>
  <r>
    <x v="807"/>
    <x v="12"/>
    <s v="CLI00021"/>
    <x v="0"/>
    <s v="SCR"/>
    <s v="15/04/19 08.26.43.0000"/>
    <s v="17/04/19 12.00.00.0000"/>
    <d v="2019-04-15T08:26:43"/>
    <d v="2019-04-17T12:00:00"/>
    <x v="7"/>
    <x v="0"/>
    <s v="Grande surface"/>
    <x v="0"/>
    <x v="1"/>
    <d v="1899-12-30T17:46:12"/>
    <x v="1"/>
    <s v="Non"/>
    <x v="1329"/>
  </r>
  <r>
    <x v="808"/>
    <x v="18"/>
    <s v="CLI00018"/>
    <x v="5"/>
    <s v="SCR"/>
    <s v="15/04/19 08.26.47.0000"/>
    <s v="17/04/19 12.00.00.0000"/>
    <d v="2019-04-15T08:26:47"/>
    <d v="2019-04-17T12:00:00"/>
    <x v="7"/>
    <x v="0"/>
    <s v="Coopérative agricole"/>
    <x v="2"/>
    <x v="1"/>
    <d v="1899-12-30T17:46:12"/>
    <x v="1"/>
    <s v="Non"/>
    <x v="1330"/>
  </r>
  <r>
    <x v="809"/>
    <x v="7"/>
    <s v="CLI00021"/>
    <x v="0"/>
    <s v="MTX"/>
    <s v="15/04/19 08.26.55.0000"/>
    <s v="16/04/19 12.00.00.0000"/>
    <d v="2019-04-15T08:26:55"/>
    <d v="2019-04-16T12:00:00"/>
    <x v="5"/>
    <x v="2"/>
    <s v="Grande surface"/>
    <x v="0"/>
    <x v="0"/>
    <d v="1899-12-30T00:00:00"/>
    <x v="0"/>
    <s v="Non"/>
    <x v="1331"/>
  </r>
  <r>
    <x v="810"/>
    <x v="11"/>
    <s v="CLI00018"/>
    <x v="5"/>
    <s v="SCR"/>
    <s v="15/04/19 08.27.07.0000"/>
    <s v="17/04/19 12.00.00.0000"/>
    <d v="2019-04-15T08:27:07"/>
    <d v="2019-04-17T12:00:00"/>
    <x v="7"/>
    <x v="0"/>
    <s v="Coopérative agricole"/>
    <x v="2"/>
    <x v="1"/>
    <d v="1899-12-30T17:46:12"/>
    <x v="1"/>
    <s v="Non"/>
    <x v="1332"/>
  </r>
  <r>
    <x v="3"/>
    <x v="8"/>
    <s v="CLI00079"/>
    <x v="3"/>
    <s v="MTX"/>
    <s v="15/04/19 08.27.30.0000"/>
    <s v="16/04/19 12.00.00.0000"/>
    <d v="2019-04-15T08:27:30"/>
    <d v="2019-04-16T12:00:00"/>
    <x v="5"/>
    <x v="2"/>
    <s v="Coopérative agricole"/>
    <x v="2"/>
    <x v="0"/>
    <d v="1899-12-30T00:00:00"/>
    <x v="0"/>
    <s v="Non"/>
    <x v="1333"/>
  </r>
  <r>
    <x v="811"/>
    <x v="10"/>
    <s v="CLI00009"/>
    <x v="8"/>
    <s v="MTX"/>
    <s v="15/04/19 08.27.45.0000"/>
    <s v="16/04/19 12.00.00.0000"/>
    <d v="2019-04-15T08:27:45"/>
    <d v="2019-04-16T12:00:00"/>
    <x v="5"/>
    <x v="2"/>
    <s v="Entreprises agro-alimentaires"/>
    <x v="4"/>
    <x v="0"/>
    <d v="1899-12-30T00:00:00"/>
    <x v="0"/>
    <s v="Non"/>
    <x v="1334"/>
  </r>
  <r>
    <x v="812"/>
    <x v="16"/>
    <s v="CLI00021"/>
    <x v="0"/>
    <s v="SCR"/>
    <s v="15/04/19 08.28.24.0000"/>
    <s v="17/04/19 12.00.00.0000"/>
    <d v="2019-04-15T08:28:24"/>
    <d v="2019-04-17T12:00:00"/>
    <x v="7"/>
    <x v="0"/>
    <s v="Grande surface"/>
    <x v="0"/>
    <x v="1"/>
    <d v="1899-12-30T17:46:12"/>
    <x v="1"/>
    <s v="Non"/>
    <x v="1335"/>
  </r>
  <r>
    <x v="288"/>
    <x v="0"/>
    <s v="CLI00021"/>
    <x v="0"/>
    <s v="SCR"/>
    <s v="15/04/19 08.28.30.0000"/>
    <s v="17/04/19 12.00.00.0000"/>
    <d v="2019-04-15T08:28:30"/>
    <d v="2019-04-17T12:00:00"/>
    <x v="7"/>
    <x v="0"/>
    <s v="Grande surface"/>
    <x v="0"/>
    <x v="1"/>
    <d v="1899-12-30T17:46:12"/>
    <x v="1"/>
    <s v="Non"/>
    <x v="1336"/>
  </r>
  <r>
    <x v="749"/>
    <x v="8"/>
    <s v="CLI00083"/>
    <x v="11"/>
    <s v="MTX"/>
    <s v="15/04/19 08.28.38.0000"/>
    <s v="16/04/19 12.00.00.0000"/>
    <d v="2019-04-15T08:28:38"/>
    <d v="2019-04-16T12:00:00"/>
    <x v="5"/>
    <x v="2"/>
    <s v="Coopérative agricole"/>
    <x v="2"/>
    <x v="0"/>
    <d v="1899-12-30T00:00:00"/>
    <x v="0"/>
    <s v="Non"/>
    <x v="1337"/>
  </r>
  <r>
    <x v="813"/>
    <x v="10"/>
    <s v="CLI00009"/>
    <x v="8"/>
    <s v="NTR"/>
    <s v="15/04/19 08.29.07.0000"/>
    <s v="18/04/19 12.00.00.0000"/>
    <d v="2019-04-15T08:29:07"/>
    <d v="2019-04-18T12:00:00"/>
    <x v="3"/>
    <x v="0"/>
    <s v="Entreprises agro-alimentaires"/>
    <x v="4"/>
    <x v="1"/>
    <d v="1899-12-31T17:46:12"/>
    <x v="2"/>
    <s v="Non"/>
    <x v="1338"/>
  </r>
  <r>
    <x v="814"/>
    <x v="9"/>
    <s v="CLI00091"/>
    <x v="10"/>
    <s v="BACT"/>
    <s v="15/04/19 08.29.23.0000"/>
    <s v="17/04/19 12.00.00.0000"/>
    <d v="2019-04-15T08:29:23"/>
    <d v="2019-04-17T12:00:00"/>
    <x v="6"/>
    <x v="3"/>
    <s v="Entreprises agro-alimentaires"/>
    <x v="5"/>
    <x v="1"/>
    <d v="1899-12-30T17:46:12"/>
    <x v="1"/>
    <s v="Non"/>
    <x v="1339"/>
  </r>
  <r>
    <x v="815"/>
    <x v="18"/>
    <s v="CLI00049"/>
    <x v="7"/>
    <s v="SCR"/>
    <s v="15/04/19 08.30.15.0000"/>
    <s v="17/04/19 12.00.00.0000"/>
    <d v="2019-04-15T08:30:15"/>
    <d v="2019-04-17T12:00:00"/>
    <x v="7"/>
    <x v="0"/>
    <s v="Entreprises agro-alimentaires"/>
    <x v="4"/>
    <x v="1"/>
    <d v="1899-12-30T17:46:12"/>
    <x v="1"/>
    <s v="Non"/>
    <x v="1340"/>
  </r>
  <r>
    <x v="102"/>
    <x v="6"/>
    <s v="CLI00079"/>
    <x v="3"/>
    <s v="SCR"/>
    <s v="15/04/19 08.30.26.0000"/>
    <s v="17/04/19 12.00.00.0000"/>
    <d v="2019-04-15T08:30:26"/>
    <d v="2019-04-17T12:00:00"/>
    <x v="7"/>
    <x v="0"/>
    <s v="Coopérative agricole"/>
    <x v="2"/>
    <x v="1"/>
    <d v="1899-12-30T17:46:12"/>
    <x v="1"/>
    <s v="Non"/>
    <x v="1341"/>
  </r>
  <r>
    <x v="673"/>
    <x v="10"/>
    <s v="CLI00034"/>
    <x v="13"/>
    <s v="MTX"/>
    <s v="15/04/19 08.31.20.0000"/>
    <s v="16/04/19 12.00.00.0000"/>
    <d v="2019-04-15T08:31:20"/>
    <d v="2019-04-16T12:00:00"/>
    <x v="5"/>
    <x v="2"/>
    <s v="Entreprises agro-alimentaires"/>
    <x v="4"/>
    <x v="0"/>
    <d v="1899-12-30T00:00:00"/>
    <x v="0"/>
    <s v="Non"/>
    <x v="1342"/>
  </r>
  <r>
    <x v="298"/>
    <x v="6"/>
    <s v="CLI00010"/>
    <x v="2"/>
    <s v="MTX"/>
    <s v="15/04/19 08.31.23.0000"/>
    <s v="16/04/19 12.00.00.0000"/>
    <d v="2019-04-15T08:31:23"/>
    <d v="2019-04-16T12:00:00"/>
    <x v="5"/>
    <x v="2"/>
    <s v="Centrale d'achats"/>
    <x v="1"/>
    <x v="0"/>
    <d v="1899-12-30T00:00:00"/>
    <x v="0"/>
    <s v="Non"/>
    <x v="1343"/>
  </r>
  <r>
    <x v="816"/>
    <x v="0"/>
    <s v="CLI00010"/>
    <x v="2"/>
    <s v="MTX"/>
    <s v="15/04/19 08.31.42.0000"/>
    <s v="16/04/19 12.00.00.0000"/>
    <d v="2019-04-15T08:31:42"/>
    <d v="2019-04-16T12:00:00"/>
    <x v="5"/>
    <x v="2"/>
    <s v="Centrale d'achats"/>
    <x v="1"/>
    <x v="0"/>
    <d v="1899-12-30T00:00:00"/>
    <x v="0"/>
    <s v="Non"/>
    <x v="1344"/>
  </r>
  <r>
    <x v="817"/>
    <x v="18"/>
    <s v="CLI00049"/>
    <x v="7"/>
    <s v="SCR"/>
    <s v="15/04/19 08.31.57.0000"/>
    <s v="17/04/19 12.00.00.0000"/>
    <d v="2019-04-15T08:31:57"/>
    <d v="2019-04-17T12:00:00"/>
    <x v="7"/>
    <x v="0"/>
    <s v="Entreprises agro-alimentaires"/>
    <x v="4"/>
    <x v="1"/>
    <d v="1899-12-30T17:46:12"/>
    <x v="1"/>
    <s v="Non"/>
    <x v="1345"/>
  </r>
  <r>
    <x v="116"/>
    <x v="7"/>
    <s v="CLI00021"/>
    <x v="0"/>
    <s v="MTX"/>
    <s v="15/04/19 08.32.13.0000"/>
    <s v="16/04/19 12.00.00.0000"/>
    <d v="2019-04-15T08:32:13"/>
    <d v="2019-04-16T12:00:00"/>
    <x v="5"/>
    <x v="2"/>
    <s v="Grande surface"/>
    <x v="0"/>
    <x v="0"/>
    <d v="1899-12-30T00:00:00"/>
    <x v="0"/>
    <s v="Non"/>
    <x v="1346"/>
  </r>
  <r>
    <x v="330"/>
    <x v="6"/>
    <s v="CLI00083"/>
    <x v="11"/>
    <s v="MTX"/>
    <s v="15/04/19 08.32.55.0000"/>
    <s v="16/04/19 12.00.00.0000"/>
    <d v="2019-04-15T08:32:55"/>
    <d v="2019-04-16T12:00:00"/>
    <x v="5"/>
    <x v="2"/>
    <s v="Coopérative agricole"/>
    <x v="2"/>
    <x v="0"/>
    <d v="1899-12-30T00:00:00"/>
    <x v="0"/>
    <s v="Non"/>
    <x v="1347"/>
  </r>
  <r>
    <x v="238"/>
    <x v="3"/>
    <s v="CLI00079"/>
    <x v="3"/>
    <s v="PEST"/>
    <s v="15/04/19 08.33.20.0000"/>
    <s v="22/04/19 12.00.00.0000"/>
    <d v="2019-04-15T08:33:20"/>
    <d v="2019-04-22T12:00:00"/>
    <x v="2"/>
    <x v="1"/>
    <s v="Coopérative agricole"/>
    <x v="2"/>
    <x v="1"/>
    <d v="1900-01-04T17:46:12"/>
    <x v="3"/>
    <s v="Non"/>
    <x v="1348"/>
  </r>
  <r>
    <x v="114"/>
    <x v="8"/>
    <s v="CLI00083"/>
    <x v="11"/>
    <s v="PEST"/>
    <s v="15/04/19 08.33.20.0000"/>
    <s v="22/04/19 12.00.00.0000"/>
    <d v="2019-04-15T08:33:20"/>
    <d v="2019-04-22T12:00:00"/>
    <x v="2"/>
    <x v="1"/>
    <s v="Coopérative agricole"/>
    <x v="2"/>
    <x v="1"/>
    <d v="1900-01-04T17:46:12"/>
    <x v="3"/>
    <s v="Non"/>
    <x v="1349"/>
  </r>
  <r>
    <x v="405"/>
    <x v="10"/>
    <s v="CLI00049"/>
    <x v="7"/>
    <s v="MTX"/>
    <s v="15/04/19 08.33.22.0000"/>
    <s v="16/04/19 12.00.00.0000"/>
    <d v="2019-04-15T08:33:22"/>
    <d v="2019-04-16T12:00:00"/>
    <x v="5"/>
    <x v="2"/>
    <s v="Entreprises agro-alimentaires"/>
    <x v="4"/>
    <x v="0"/>
    <d v="1899-12-30T00:00:00"/>
    <x v="0"/>
    <s v="Non"/>
    <x v="1350"/>
  </r>
  <r>
    <x v="35"/>
    <x v="3"/>
    <s v="CLI00079"/>
    <x v="3"/>
    <s v="MTX"/>
    <s v="15/04/19 08.33.54.0000"/>
    <s v="16/04/19 12.00.00.0000"/>
    <d v="2019-04-15T08:33:54"/>
    <d v="2019-04-16T12:00:00"/>
    <x v="5"/>
    <x v="2"/>
    <s v="Coopérative agricole"/>
    <x v="2"/>
    <x v="0"/>
    <d v="1899-12-30T00:00:00"/>
    <x v="0"/>
    <s v="Non"/>
    <x v="1351"/>
  </r>
  <r>
    <x v="818"/>
    <x v="13"/>
    <s v="CLI00009"/>
    <x v="8"/>
    <s v="MTX"/>
    <s v="15/04/19 08.34.14.0000"/>
    <s v="16/04/19 12.00.00.0000"/>
    <d v="2019-04-15T08:34:14"/>
    <d v="2019-04-16T12:00:00"/>
    <x v="5"/>
    <x v="2"/>
    <s v="Entreprises agro-alimentaires"/>
    <x v="4"/>
    <x v="0"/>
    <d v="1899-12-30T00:00:00"/>
    <x v="0"/>
    <s v="Non"/>
    <x v="1352"/>
  </r>
  <r>
    <x v="637"/>
    <x v="12"/>
    <s v="CLI00087"/>
    <x v="4"/>
    <s v="PLLT"/>
    <s v="15/04/19 08.34.27.0000"/>
    <s v="22/04/19 12.00.00.0000"/>
    <d v="2019-04-15T08:34:27"/>
    <d v="2019-04-22T12:00:00"/>
    <x v="1"/>
    <x v="1"/>
    <s v="Coopérative agricole"/>
    <x v="3"/>
    <x v="1"/>
    <d v="1900-01-04T17:46:12"/>
    <x v="3"/>
    <s v="Non"/>
    <x v="1353"/>
  </r>
  <r>
    <x v="475"/>
    <x v="18"/>
    <s v="CLI00049"/>
    <x v="7"/>
    <s v="PEST"/>
    <s v="15/04/19 08.34.42.0000"/>
    <s v="22/04/19 12.00.00.0000"/>
    <d v="2019-04-15T08:34:42"/>
    <d v="2019-04-22T12:00:00"/>
    <x v="2"/>
    <x v="1"/>
    <s v="Entreprises agro-alimentaires"/>
    <x v="4"/>
    <x v="1"/>
    <d v="1900-01-04T17:46:12"/>
    <x v="3"/>
    <s v="Non"/>
    <x v="1354"/>
  </r>
  <r>
    <x v="230"/>
    <x v="18"/>
    <s v="CLI00018"/>
    <x v="5"/>
    <s v="MTX"/>
    <s v="15/04/19 08.35.34.0000"/>
    <s v="16/04/19 12.00.00.0000"/>
    <d v="2019-04-15T08:35:34"/>
    <d v="2019-04-16T12:00:00"/>
    <x v="5"/>
    <x v="2"/>
    <s v="Coopérative agricole"/>
    <x v="2"/>
    <x v="0"/>
    <d v="1899-12-30T00:00:00"/>
    <x v="0"/>
    <s v="Non"/>
    <x v="1355"/>
  </r>
  <r>
    <x v="743"/>
    <x v="3"/>
    <s v="CLI00083"/>
    <x v="11"/>
    <s v="MTX"/>
    <s v="15/04/19 08.35.55.0000"/>
    <s v="16/04/19 12.00.00.0000"/>
    <d v="2019-04-15T08:35:55"/>
    <d v="2019-04-16T12:00:00"/>
    <x v="5"/>
    <x v="2"/>
    <s v="Coopérative agricole"/>
    <x v="2"/>
    <x v="0"/>
    <d v="1899-12-30T00:00:00"/>
    <x v="0"/>
    <s v="Non"/>
    <x v="1356"/>
  </r>
  <r>
    <x v="713"/>
    <x v="18"/>
    <s v="CLI00049"/>
    <x v="7"/>
    <s v="MTX"/>
    <s v="15/04/19 08.36.08.0000"/>
    <s v="16/04/19 12.00.00.0000"/>
    <d v="2019-04-15T08:36:08"/>
    <d v="2019-04-16T12:00:00"/>
    <x v="5"/>
    <x v="2"/>
    <s v="Entreprises agro-alimentaires"/>
    <x v="4"/>
    <x v="0"/>
    <d v="1899-12-30T00:00:00"/>
    <x v="0"/>
    <s v="Non"/>
    <x v="1357"/>
  </r>
  <r>
    <x v="194"/>
    <x v="6"/>
    <s v="CLI00079"/>
    <x v="3"/>
    <s v="PEST"/>
    <s v="15/04/19 08.38.58.0000"/>
    <s v="22/04/19 12.00.00.0000"/>
    <d v="2019-04-15T08:38:58"/>
    <d v="2019-04-22T12:00:00"/>
    <x v="2"/>
    <x v="1"/>
    <s v="Coopérative agricole"/>
    <x v="2"/>
    <x v="1"/>
    <d v="1900-01-04T17:46:12"/>
    <x v="3"/>
    <s v="Non"/>
    <x v="928"/>
  </r>
  <r>
    <x v="819"/>
    <x v="3"/>
    <s v="CLI00087"/>
    <x v="4"/>
    <s v="PEST"/>
    <s v="15/04/19 08.39.06.0000"/>
    <s v="22/04/19 12.00.00.0000"/>
    <d v="2019-04-15T08:39:06"/>
    <d v="2019-04-22T12:00:00"/>
    <x v="2"/>
    <x v="1"/>
    <s v="Coopérative agricole"/>
    <x v="3"/>
    <x v="1"/>
    <d v="1900-01-04T17:46:12"/>
    <x v="3"/>
    <s v="Non"/>
    <x v="1358"/>
  </r>
  <r>
    <x v="133"/>
    <x v="6"/>
    <s v="CLI00010"/>
    <x v="2"/>
    <s v="MTX"/>
    <s v="15/04/19 08.39.49.0000"/>
    <s v="16/04/19 12.00.00.0000"/>
    <d v="2019-04-15T08:39:49"/>
    <d v="2019-04-16T12:00:00"/>
    <x v="5"/>
    <x v="2"/>
    <s v="Centrale d'achats"/>
    <x v="1"/>
    <x v="0"/>
    <d v="1899-12-30T00:00:00"/>
    <x v="0"/>
    <s v="Non"/>
    <x v="1359"/>
  </r>
  <r>
    <x v="771"/>
    <x v="16"/>
    <s v="CLI00021"/>
    <x v="0"/>
    <s v="SCR"/>
    <s v="15/04/19 08.41.06.0000"/>
    <s v="17/04/19 12.00.00.0000"/>
    <d v="2019-04-15T08:41:06"/>
    <d v="2019-04-17T12:00:00"/>
    <x v="7"/>
    <x v="0"/>
    <s v="Grande surface"/>
    <x v="0"/>
    <x v="1"/>
    <d v="1899-12-30T17:46:12"/>
    <x v="1"/>
    <s v="Non"/>
    <x v="1360"/>
  </r>
  <r>
    <x v="820"/>
    <x v="7"/>
    <s v="CLI00021"/>
    <x v="0"/>
    <s v="PEST"/>
    <s v="15/04/19 08.41.12.0000"/>
    <s v="22/04/19 12.00.00.0000"/>
    <d v="2019-04-15T08:41:12"/>
    <d v="2019-04-22T12:00:00"/>
    <x v="2"/>
    <x v="1"/>
    <s v="Grande surface"/>
    <x v="0"/>
    <x v="1"/>
    <d v="1900-01-04T17:46:12"/>
    <x v="3"/>
    <s v="Non"/>
    <x v="1361"/>
  </r>
  <r>
    <x v="621"/>
    <x v="6"/>
    <s v="CLI00020"/>
    <x v="6"/>
    <s v="PEST"/>
    <s v="15/04/19 08.42.17.0000"/>
    <s v="22/04/19 12.00.00.0000"/>
    <d v="2019-04-15T08:42:17"/>
    <d v="2019-04-22T12:00:00"/>
    <x v="2"/>
    <x v="1"/>
    <s v="Coopérative agricole"/>
    <x v="2"/>
    <x v="1"/>
    <d v="1900-01-04T17:46:12"/>
    <x v="3"/>
    <s v="Non"/>
    <x v="1362"/>
  </r>
  <r>
    <x v="186"/>
    <x v="6"/>
    <s v="CLI00043"/>
    <x v="1"/>
    <s v="PEST"/>
    <s v="15/04/19 08.43.18.0000"/>
    <s v="22/04/19 12.00.00.0000"/>
    <d v="2019-04-15T08:43:18"/>
    <d v="2019-04-22T12:00:00"/>
    <x v="2"/>
    <x v="1"/>
    <s v="Grande surface"/>
    <x v="0"/>
    <x v="1"/>
    <d v="1900-01-04T17:46:12"/>
    <x v="3"/>
    <s v="Non"/>
    <x v="1363"/>
  </r>
  <r>
    <x v="671"/>
    <x v="6"/>
    <s v="CLI00079"/>
    <x v="3"/>
    <s v="PEST"/>
    <s v="15/04/19 08.43.33.0000"/>
    <s v="22/04/19 12.00.00.0000"/>
    <d v="2019-04-15T08:43:33"/>
    <d v="2019-04-22T12:00:00"/>
    <x v="2"/>
    <x v="1"/>
    <s v="Coopérative agricole"/>
    <x v="2"/>
    <x v="1"/>
    <d v="1900-01-04T17:46:12"/>
    <x v="3"/>
    <s v="Non"/>
    <x v="1364"/>
  </r>
  <r>
    <x v="821"/>
    <x v="3"/>
    <s v="CLI00021"/>
    <x v="0"/>
    <s v="PEST"/>
    <s v="15/04/19 08.43.33.0000"/>
    <s v="22/04/19 12.00.00.0000"/>
    <d v="2019-04-15T08:43:33"/>
    <d v="2019-04-22T12:00:00"/>
    <x v="2"/>
    <x v="1"/>
    <s v="Grande surface"/>
    <x v="0"/>
    <x v="1"/>
    <d v="1900-01-04T17:46:12"/>
    <x v="3"/>
    <s v="Non"/>
    <x v="1365"/>
  </r>
  <r>
    <x v="587"/>
    <x v="18"/>
    <s v="CLI00091"/>
    <x v="10"/>
    <s v="PEST"/>
    <s v="15/04/19 08.43.38.0000"/>
    <s v="22/04/19 12.00.00.0000"/>
    <d v="2019-04-15T08:43:38"/>
    <d v="2019-04-22T12:00:00"/>
    <x v="2"/>
    <x v="1"/>
    <s v="Entreprises agro-alimentaires"/>
    <x v="5"/>
    <x v="1"/>
    <d v="1900-01-04T17:46:12"/>
    <x v="3"/>
    <s v="Non"/>
    <x v="1366"/>
  </r>
  <r>
    <x v="348"/>
    <x v="4"/>
    <s v="CLI00021"/>
    <x v="0"/>
    <s v="PEST"/>
    <s v="15/04/19 08.43.50.0000"/>
    <s v="22/04/19 12.00.00.0000"/>
    <d v="2019-04-15T08:43:50"/>
    <d v="2019-04-22T12:00:00"/>
    <x v="2"/>
    <x v="1"/>
    <s v="Grande surface"/>
    <x v="0"/>
    <x v="1"/>
    <d v="1900-01-04T17:46:12"/>
    <x v="3"/>
    <s v="Non"/>
    <x v="1367"/>
  </r>
  <r>
    <x v="89"/>
    <x v="3"/>
    <s v="CLI00043"/>
    <x v="1"/>
    <s v="PEST"/>
    <s v="15/04/19 08.43.51.0000"/>
    <s v="22/04/19 12.00.00.0000"/>
    <d v="2019-04-15T08:43:51"/>
    <d v="2019-04-22T12:00:00"/>
    <x v="2"/>
    <x v="1"/>
    <s v="Grande surface"/>
    <x v="0"/>
    <x v="1"/>
    <d v="1900-01-04T17:46:12"/>
    <x v="3"/>
    <s v="Non"/>
    <x v="1368"/>
  </r>
  <r>
    <x v="285"/>
    <x v="6"/>
    <s v="CLI00079"/>
    <x v="3"/>
    <s v="PEST"/>
    <s v="15/04/19 08.43.59.0000"/>
    <s v="22/04/19 12.00.00.0000"/>
    <d v="2019-04-15T08:43:59"/>
    <d v="2019-04-22T12:00:00"/>
    <x v="2"/>
    <x v="1"/>
    <s v="Coopérative agricole"/>
    <x v="2"/>
    <x v="1"/>
    <d v="1900-01-04T17:46:12"/>
    <x v="3"/>
    <s v="Non"/>
    <x v="1369"/>
  </r>
  <r>
    <x v="67"/>
    <x v="16"/>
    <s v="CLI00021"/>
    <x v="0"/>
    <s v="SCR"/>
    <s v="15/04/19 08.44.34.0000"/>
    <s v="17/04/19 12.00.00.0000"/>
    <d v="2019-04-15T08:44:34"/>
    <d v="2019-04-17T12:00:00"/>
    <x v="7"/>
    <x v="0"/>
    <s v="Grande surface"/>
    <x v="0"/>
    <x v="1"/>
    <d v="1899-12-30T17:46:12"/>
    <x v="1"/>
    <s v="Non"/>
    <x v="1370"/>
  </r>
  <r>
    <x v="90"/>
    <x v="7"/>
    <s v="CLI00021"/>
    <x v="0"/>
    <s v="PEST"/>
    <s v="15/04/19 08.44.40.0000"/>
    <s v="22/04/19 12.00.00.0000"/>
    <d v="2019-04-15T08:44:40"/>
    <d v="2019-04-22T12:00:00"/>
    <x v="2"/>
    <x v="1"/>
    <s v="Grande surface"/>
    <x v="0"/>
    <x v="1"/>
    <d v="1900-01-04T17:46:12"/>
    <x v="3"/>
    <s v="Non"/>
    <x v="1371"/>
  </r>
  <r>
    <x v="822"/>
    <x v="10"/>
    <s v="CLI00040"/>
    <x v="9"/>
    <s v="PEST"/>
    <s v="15/04/19 08.45.25.0000"/>
    <s v="22/04/19 12.00.00.0000"/>
    <d v="2019-04-15T08:45:25"/>
    <d v="2019-04-22T12:00:00"/>
    <x v="2"/>
    <x v="1"/>
    <s v="Entreprises agro-alimentaires"/>
    <x v="5"/>
    <x v="1"/>
    <d v="1900-01-04T17:46:12"/>
    <x v="3"/>
    <s v="Non"/>
    <x v="1372"/>
  </r>
  <r>
    <x v="639"/>
    <x v="3"/>
    <s v="CLI00010"/>
    <x v="2"/>
    <s v="PEST"/>
    <s v="15/04/19 08.45.45.0000"/>
    <s v="22/04/19 12.00.00.0000"/>
    <d v="2019-04-15T08:45:45"/>
    <d v="2019-04-22T12:00:00"/>
    <x v="2"/>
    <x v="1"/>
    <s v="Centrale d'achats"/>
    <x v="1"/>
    <x v="1"/>
    <d v="1900-01-04T17:46:12"/>
    <x v="3"/>
    <s v="Non"/>
    <x v="1373"/>
  </r>
  <r>
    <x v="823"/>
    <x v="4"/>
    <s v="CLI00010"/>
    <x v="2"/>
    <s v="PEST"/>
    <s v="15/04/19 08.45.59.0000"/>
    <s v="22/04/19 12.00.00.0000"/>
    <d v="2019-04-15T08:45:59"/>
    <d v="2019-04-22T12:00:00"/>
    <x v="2"/>
    <x v="1"/>
    <s v="Centrale d'achats"/>
    <x v="1"/>
    <x v="1"/>
    <d v="1900-01-04T17:46:12"/>
    <x v="3"/>
    <s v="Non"/>
    <x v="1374"/>
  </r>
  <r>
    <x v="171"/>
    <x v="3"/>
    <s v="CLI00083"/>
    <x v="11"/>
    <s v="PEST"/>
    <s v="15/04/19 08.46.21.0000"/>
    <s v="22/04/19 12.00.00.0000"/>
    <d v="2019-04-15T08:46:21"/>
    <d v="2019-04-22T12:00:00"/>
    <x v="2"/>
    <x v="1"/>
    <s v="Coopérative agricole"/>
    <x v="2"/>
    <x v="1"/>
    <d v="1900-01-04T17:46:12"/>
    <x v="3"/>
    <s v="Non"/>
    <x v="1375"/>
  </r>
  <r>
    <x v="797"/>
    <x v="4"/>
    <s v="CLI00043"/>
    <x v="1"/>
    <s v="PEST"/>
    <s v="15/04/19 08.46.22.0000"/>
    <s v="22/04/19 12.00.00.0000"/>
    <d v="2019-04-15T08:46:22"/>
    <d v="2019-04-22T12:00:00"/>
    <x v="2"/>
    <x v="1"/>
    <s v="Grande surface"/>
    <x v="0"/>
    <x v="1"/>
    <d v="1900-01-04T17:46:12"/>
    <x v="3"/>
    <s v="Non"/>
    <x v="1376"/>
  </r>
  <r>
    <x v="824"/>
    <x v="6"/>
    <s v="CLI00010"/>
    <x v="2"/>
    <s v="MTX"/>
    <s v="15/04/19 08.46.26.0000"/>
    <s v="16/04/19 12.00.00.0000"/>
    <d v="2019-04-15T08:46:26"/>
    <d v="2019-04-16T12:00:00"/>
    <x v="5"/>
    <x v="2"/>
    <s v="Centrale d'achats"/>
    <x v="1"/>
    <x v="0"/>
    <d v="1899-12-30T00:00:00"/>
    <x v="0"/>
    <s v="Non"/>
    <x v="1377"/>
  </r>
  <r>
    <x v="576"/>
    <x v="7"/>
    <s v="CLI00021"/>
    <x v="0"/>
    <s v="SCR"/>
    <s v="15/04/19 08.47.07.0000"/>
    <s v="17/04/19 12.00.00.0000"/>
    <d v="2019-04-15T08:47:07"/>
    <d v="2019-04-17T12:00:00"/>
    <x v="7"/>
    <x v="0"/>
    <s v="Grande surface"/>
    <x v="0"/>
    <x v="1"/>
    <d v="1899-12-30T17:46:12"/>
    <x v="1"/>
    <s v="Non"/>
    <x v="1378"/>
  </r>
  <r>
    <x v="825"/>
    <x v="3"/>
    <s v="CLI00010"/>
    <x v="2"/>
    <s v="MTX"/>
    <s v="15/04/19 08.48.25.0000"/>
    <s v="16/04/19 12.00.00.0000"/>
    <d v="2019-04-15T08:48:25"/>
    <d v="2019-04-16T12:00:00"/>
    <x v="5"/>
    <x v="2"/>
    <s v="Centrale d'achats"/>
    <x v="1"/>
    <x v="0"/>
    <d v="1899-12-30T00:00:00"/>
    <x v="0"/>
    <s v="Non"/>
    <x v="1379"/>
  </r>
  <r>
    <x v="169"/>
    <x v="8"/>
    <s v="CLI00010"/>
    <x v="2"/>
    <s v="PEST"/>
    <s v="15/04/19 08.48.31.0000"/>
    <s v="22/04/19 12.00.00.0000"/>
    <d v="2019-04-15T08:48:31"/>
    <d v="2019-04-22T12:00:00"/>
    <x v="2"/>
    <x v="1"/>
    <s v="Centrale d'achats"/>
    <x v="1"/>
    <x v="1"/>
    <d v="1900-01-04T17:46:12"/>
    <x v="3"/>
    <s v="Non"/>
    <x v="1380"/>
  </r>
  <r>
    <x v="196"/>
    <x v="4"/>
    <s v="CLI00083"/>
    <x v="11"/>
    <s v="PEST"/>
    <s v="15/04/19 08.49.03.0000"/>
    <s v="22/04/19 12.00.00.0000"/>
    <d v="2019-04-15T08:49:03"/>
    <d v="2019-04-22T12:00:00"/>
    <x v="2"/>
    <x v="1"/>
    <s v="Coopérative agricole"/>
    <x v="2"/>
    <x v="1"/>
    <d v="1900-01-04T17:46:12"/>
    <x v="3"/>
    <s v="Non"/>
    <x v="1381"/>
  </r>
  <r>
    <x v="826"/>
    <x v="23"/>
    <s v="CLI00007"/>
    <x v="14"/>
    <s v="BACT"/>
    <s v="15/04/19 08.49.09.0000"/>
    <s v="17/04/19 12.00.00.0000"/>
    <d v="2019-04-15T08:49:09"/>
    <d v="2019-04-17T12:00:00"/>
    <x v="6"/>
    <x v="3"/>
    <s v="Coopérative agricole"/>
    <x v="3"/>
    <x v="1"/>
    <d v="1899-12-30T17:46:12"/>
    <x v="1"/>
    <s v="Non"/>
    <x v="1382"/>
  </r>
  <r>
    <x v="827"/>
    <x v="4"/>
    <s v="CLI00043"/>
    <x v="1"/>
    <s v="PEST"/>
    <s v="15/04/19 08.49.13.0000"/>
    <s v="22/04/19 12.00.00.0000"/>
    <d v="2019-04-15T08:49:13"/>
    <d v="2019-04-22T12:00:00"/>
    <x v="2"/>
    <x v="1"/>
    <s v="Grande surface"/>
    <x v="0"/>
    <x v="1"/>
    <d v="1900-01-04T17:46:12"/>
    <x v="3"/>
    <s v="Non"/>
    <x v="1383"/>
  </r>
  <r>
    <x v="828"/>
    <x v="18"/>
    <s v="CLI00040"/>
    <x v="9"/>
    <s v="SCR"/>
    <s v="15/04/19 08.49.33.0000"/>
    <s v="17/04/19 12.00.00.0000"/>
    <d v="2019-04-15T08:49:33"/>
    <d v="2019-04-17T12:00:00"/>
    <x v="7"/>
    <x v="0"/>
    <s v="Entreprises agro-alimentaires"/>
    <x v="5"/>
    <x v="1"/>
    <d v="1899-12-30T17:46:12"/>
    <x v="1"/>
    <s v="Non"/>
    <x v="1384"/>
  </r>
  <r>
    <x v="829"/>
    <x v="7"/>
    <s v="CLI00021"/>
    <x v="0"/>
    <s v="PEST"/>
    <s v="15/04/19 08.49.43.0000"/>
    <s v="22/04/19 12.00.00.0000"/>
    <d v="2019-04-15T08:49:43"/>
    <d v="2019-04-22T12:00:00"/>
    <x v="2"/>
    <x v="1"/>
    <s v="Grande surface"/>
    <x v="0"/>
    <x v="1"/>
    <d v="1900-01-04T17:46:12"/>
    <x v="3"/>
    <s v="Non"/>
    <x v="1385"/>
  </r>
  <r>
    <x v="776"/>
    <x v="20"/>
    <s v="CLI00091"/>
    <x v="10"/>
    <s v="PEST"/>
    <s v="15/04/19 08.51.00.0000"/>
    <s v="22/04/19 12.00.00.0000"/>
    <d v="2019-04-15T08:51:00"/>
    <d v="2019-04-22T12:00:00"/>
    <x v="2"/>
    <x v="1"/>
    <s v="Entreprises agro-alimentaires"/>
    <x v="5"/>
    <x v="1"/>
    <d v="1900-01-04T17:46:12"/>
    <x v="3"/>
    <s v="Non"/>
    <x v="1386"/>
  </r>
  <r>
    <x v="830"/>
    <x v="18"/>
    <s v="CLI00018"/>
    <x v="5"/>
    <s v="MTX"/>
    <s v="15/04/19 08.51.14.0000"/>
    <s v="16/04/19 12.00.00.0000"/>
    <d v="2019-04-15T08:51:14"/>
    <d v="2019-04-16T12:00:00"/>
    <x v="5"/>
    <x v="2"/>
    <s v="Coopérative agricole"/>
    <x v="2"/>
    <x v="0"/>
    <d v="1899-12-30T00:00:00"/>
    <x v="0"/>
    <s v="Non"/>
    <x v="1387"/>
  </r>
  <r>
    <x v="95"/>
    <x v="3"/>
    <s v="CLI00043"/>
    <x v="1"/>
    <s v="MTX"/>
    <s v="15/04/19 08.51.14.0000"/>
    <s v="16/04/19 12.00.00.0000"/>
    <d v="2019-04-15T08:51:14"/>
    <d v="2019-04-16T12:00:00"/>
    <x v="5"/>
    <x v="2"/>
    <s v="Grande surface"/>
    <x v="0"/>
    <x v="0"/>
    <d v="1899-12-30T00:00:00"/>
    <x v="0"/>
    <s v="Non"/>
    <x v="1388"/>
  </r>
  <r>
    <x v="831"/>
    <x v="6"/>
    <s v="CLI00043"/>
    <x v="1"/>
    <s v="MTX"/>
    <s v="15/04/19 08.51.24.0000"/>
    <s v="16/04/19 12.00.00.0000"/>
    <d v="2019-04-15T08:51:24"/>
    <d v="2019-04-16T12:00:00"/>
    <x v="5"/>
    <x v="2"/>
    <s v="Grande surface"/>
    <x v="0"/>
    <x v="0"/>
    <d v="1899-12-30T00:00:00"/>
    <x v="0"/>
    <s v="Non"/>
    <x v="1389"/>
  </r>
  <r>
    <x v="429"/>
    <x v="4"/>
    <s v="CLI00043"/>
    <x v="1"/>
    <s v="MTX"/>
    <s v="15/04/19 08.52.14.0000"/>
    <s v="16/04/19 12.00.00.0000"/>
    <d v="2019-04-15T08:52:14"/>
    <d v="2019-04-16T12:00:00"/>
    <x v="5"/>
    <x v="2"/>
    <s v="Grande surface"/>
    <x v="0"/>
    <x v="0"/>
    <d v="1899-12-30T00:00:00"/>
    <x v="0"/>
    <s v="Non"/>
    <x v="1390"/>
  </r>
  <r>
    <x v="603"/>
    <x v="3"/>
    <s v="CLI00087"/>
    <x v="4"/>
    <s v="MTX"/>
    <s v="15/04/19 08.52.33.0000"/>
    <s v="16/04/19 12.00.00.0000"/>
    <d v="2019-04-15T08:52:33"/>
    <d v="2019-04-16T12:00:00"/>
    <x v="5"/>
    <x v="2"/>
    <s v="Coopérative agricole"/>
    <x v="3"/>
    <x v="0"/>
    <d v="1899-12-30T00:00:00"/>
    <x v="0"/>
    <s v="Non"/>
    <x v="1391"/>
  </r>
  <r>
    <x v="805"/>
    <x v="3"/>
    <s v="CLI00010"/>
    <x v="2"/>
    <s v="MTX"/>
    <s v="15/04/19 08.52.42.0000"/>
    <s v="16/04/19 12.00.00.0000"/>
    <d v="2019-04-15T08:52:42"/>
    <d v="2019-04-16T12:00:00"/>
    <x v="5"/>
    <x v="2"/>
    <s v="Centrale d'achats"/>
    <x v="1"/>
    <x v="0"/>
    <d v="1899-12-30T00:00:00"/>
    <x v="0"/>
    <s v="Non"/>
    <x v="1392"/>
  </r>
  <r>
    <x v="832"/>
    <x v="3"/>
    <s v="CLI00079"/>
    <x v="3"/>
    <s v="MTX"/>
    <s v="15/04/19 08.53.06.0000"/>
    <s v="16/04/19 12.00.00.0000"/>
    <d v="2019-04-15T08:53:06"/>
    <d v="2019-04-16T12:00:00"/>
    <x v="5"/>
    <x v="2"/>
    <s v="Coopérative agricole"/>
    <x v="2"/>
    <x v="0"/>
    <d v="1899-12-30T00:00:00"/>
    <x v="0"/>
    <s v="Non"/>
    <x v="1393"/>
  </r>
  <r>
    <x v="654"/>
    <x v="6"/>
    <s v="CLI00079"/>
    <x v="3"/>
    <s v="PEST"/>
    <s v="15/04/19 08.53.07.0000"/>
    <s v="22/04/19 12.00.00.0000"/>
    <d v="2019-04-15T08:53:07"/>
    <d v="2019-04-22T12:00:00"/>
    <x v="2"/>
    <x v="1"/>
    <s v="Coopérative agricole"/>
    <x v="2"/>
    <x v="1"/>
    <d v="1900-01-04T17:46:12"/>
    <x v="3"/>
    <s v="Non"/>
    <x v="1394"/>
  </r>
  <r>
    <x v="833"/>
    <x v="4"/>
    <s v="CLI00083"/>
    <x v="11"/>
    <s v="MTX"/>
    <s v="15/04/19 08.53.10.0000"/>
    <s v="16/04/19 12.00.00.0000"/>
    <d v="2019-04-15T08:53:10"/>
    <d v="2019-04-16T12:00:00"/>
    <x v="5"/>
    <x v="2"/>
    <s v="Coopérative agricole"/>
    <x v="2"/>
    <x v="0"/>
    <d v="1899-12-30T00:00:00"/>
    <x v="0"/>
    <s v="Non"/>
    <x v="1395"/>
  </r>
  <r>
    <x v="834"/>
    <x v="13"/>
    <s v="CLI00018"/>
    <x v="5"/>
    <s v="SCR"/>
    <s v="15/04/19 08.53.25.0000"/>
    <s v="17/04/19 12.00.00.0000"/>
    <d v="2019-04-15T08:53:25"/>
    <d v="2019-04-17T12:00:00"/>
    <x v="7"/>
    <x v="0"/>
    <s v="Coopérative agricole"/>
    <x v="2"/>
    <x v="1"/>
    <d v="1899-12-30T17:46:12"/>
    <x v="1"/>
    <s v="Non"/>
    <x v="1396"/>
  </r>
  <r>
    <x v="835"/>
    <x v="12"/>
    <s v="CLI00078"/>
    <x v="12"/>
    <s v="PEST"/>
    <s v="15/04/19 08.54.26.0000"/>
    <s v="22/04/19 12.00.00.0000"/>
    <d v="2019-04-15T08:54:26"/>
    <d v="2019-04-22T12:00:00"/>
    <x v="2"/>
    <x v="1"/>
    <s v="Coopérative agricole"/>
    <x v="0"/>
    <x v="1"/>
    <d v="1900-01-04T17:46:12"/>
    <x v="3"/>
    <s v="Non"/>
    <x v="1397"/>
  </r>
  <r>
    <x v="478"/>
    <x v="4"/>
    <s v="CLI00087"/>
    <x v="4"/>
    <s v="MTX"/>
    <s v="15/04/19 08.54.38.0000"/>
    <s v="16/04/19 12.00.00.0000"/>
    <d v="2019-04-15T08:54:38"/>
    <d v="2019-04-16T12:00:00"/>
    <x v="5"/>
    <x v="2"/>
    <s v="Coopérative agricole"/>
    <x v="3"/>
    <x v="0"/>
    <d v="1899-12-30T00:00:00"/>
    <x v="0"/>
    <s v="Non"/>
    <x v="1398"/>
  </r>
  <r>
    <x v="765"/>
    <x v="23"/>
    <s v="CLI00007"/>
    <x v="14"/>
    <s v="MTX"/>
    <s v="15/04/19 08.54.52.0000"/>
    <s v="16/04/19 12.00.00.0000"/>
    <d v="2019-04-15T08:54:52"/>
    <d v="2019-04-16T12:00:00"/>
    <x v="5"/>
    <x v="2"/>
    <s v="Coopérative agricole"/>
    <x v="3"/>
    <x v="0"/>
    <d v="1899-12-30T00:00:00"/>
    <x v="0"/>
    <s v="Non"/>
    <x v="1399"/>
  </r>
  <r>
    <x v="836"/>
    <x v="13"/>
    <s v="CLI00018"/>
    <x v="5"/>
    <s v="MTX"/>
    <s v="15/04/19 08.54.52.0000"/>
    <s v="16/04/19 12.00.00.0000"/>
    <d v="2019-04-15T08:54:52"/>
    <d v="2019-04-16T12:00:00"/>
    <x v="5"/>
    <x v="2"/>
    <s v="Coopérative agricole"/>
    <x v="2"/>
    <x v="0"/>
    <d v="1899-12-30T00:00:00"/>
    <x v="0"/>
    <s v="Non"/>
    <x v="1400"/>
  </r>
  <r>
    <x v="592"/>
    <x v="20"/>
    <s v="CLI00007"/>
    <x v="14"/>
    <s v="MTX"/>
    <s v="15/04/19 08.55.09.0000"/>
    <s v="16/04/19 12.00.00.0000"/>
    <d v="2019-04-15T08:55:09"/>
    <d v="2019-04-16T12:00:00"/>
    <x v="5"/>
    <x v="2"/>
    <s v="Coopérative agricole"/>
    <x v="3"/>
    <x v="0"/>
    <d v="1899-12-30T00:00:00"/>
    <x v="0"/>
    <s v="Non"/>
    <x v="1401"/>
  </r>
  <r>
    <x v="837"/>
    <x v="20"/>
    <s v="CLI00007"/>
    <x v="14"/>
    <s v="MTX"/>
    <s v="15/04/19 08.55.30.0000"/>
    <s v="16/04/19 12.00.00.0000"/>
    <d v="2019-04-15T08:55:30"/>
    <d v="2019-04-16T12:00:00"/>
    <x v="5"/>
    <x v="2"/>
    <s v="Coopérative agricole"/>
    <x v="3"/>
    <x v="0"/>
    <d v="1899-12-30T00:00:00"/>
    <x v="0"/>
    <s v="Non"/>
    <x v="1402"/>
  </r>
  <r>
    <x v="530"/>
    <x v="16"/>
    <s v="CLI00021"/>
    <x v="0"/>
    <s v="MTX"/>
    <s v="15/04/19 08.56.05.0000"/>
    <s v="16/04/19 12.00.00.0000"/>
    <d v="2019-04-15T08:56:05"/>
    <d v="2019-04-16T12:00:00"/>
    <x v="5"/>
    <x v="2"/>
    <s v="Grande surface"/>
    <x v="0"/>
    <x v="0"/>
    <d v="1899-12-30T00:00:00"/>
    <x v="0"/>
    <s v="Non"/>
    <x v="1403"/>
  </r>
  <r>
    <x v="838"/>
    <x v="16"/>
    <s v="CLI00009"/>
    <x v="8"/>
    <s v="MTX"/>
    <s v="15/04/19 08.56.09.0000"/>
    <s v="16/04/19 12.00.00.0000"/>
    <d v="2019-04-15T08:56:09"/>
    <d v="2019-04-16T12:00:00"/>
    <x v="5"/>
    <x v="2"/>
    <s v="Entreprises agro-alimentaires"/>
    <x v="4"/>
    <x v="0"/>
    <d v="1899-12-30T00:00:00"/>
    <x v="0"/>
    <s v="Non"/>
    <x v="1404"/>
  </r>
  <r>
    <x v="222"/>
    <x v="12"/>
    <s v="CLI00021"/>
    <x v="0"/>
    <s v="MTX"/>
    <s v="15/04/19 08.56.23.0000"/>
    <s v="16/04/19 12.00.00.0000"/>
    <d v="2019-04-15T08:56:23"/>
    <d v="2019-04-16T12:00:00"/>
    <x v="5"/>
    <x v="2"/>
    <s v="Grande surface"/>
    <x v="0"/>
    <x v="0"/>
    <d v="1899-12-30T00:00:00"/>
    <x v="0"/>
    <s v="Non"/>
    <x v="1405"/>
  </r>
  <r>
    <x v="839"/>
    <x v="23"/>
    <s v="CLI00009"/>
    <x v="8"/>
    <s v="SCR"/>
    <s v="15/04/19 08.56.31.0000"/>
    <s v="17/04/19 12.00.00.0000"/>
    <d v="2019-04-15T08:56:31"/>
    <d v="2019-04-17T12:00:00"/>
    <x v="7"/>
    <x v="0"/>
    <s v="Entreprises agro-alimentaires"/>
    <x v="4"/>
    <x v="1"/>
    <d v="1899-12-30T17:46:12"/>
    <x v="1"/>
    <s v="Non"/>
    <x v="1406"/>
  </r>
  <r>
    <x v="91"/>
    <x v="18"/>
    <s v="CLI00049"/>
    <x v="7"/>
    <s v="MTX"/>
    <s v="15/04/19 08.57.00.0000"/>
    <s v="16/04/19 12.00.00.0000"/>
    <d v="2019-04-15T08:57:00"/>
    <d v="2019-04-16T12:00:00"/>
    <x v="5"/>
    <x v="2"/>
    <s v="Entreprises agro-alimentaires"/>
    <x v="4"/>
    <x v="0"/>
    <d v="1899-12-30T00:00:00"/>
    <x v="0"/>
    <s v="Non"/>
    <x v="1407"/>
  </r>
  <r>
    <x v="840"/>
    <x v="9"/>
    <s v="CLI00021"/>
    <x v="0"/>
    <s v="MTX"/>
    <s v="15/04/19 08.58.23.0000"/>
    <s v="16/04/19 12.00.00.0000"/>
    <d v="2019-04-15T08:58:23"/>
    <d v="2019-04-16T12:00:00"/>
    <x v="5"/>
    <x v="2"/>
    <s v="Grande surface"/>
    <x v="0"/>
    <x v="0"/>
    <d v="1899-12-30T00:00:00"/>
    <x v="0"/>
    <s v="Non"/>
    <x v="1408"/>
  </r>
  <r>
    <x v="69"/>
    <x v="6"/>
    <s v="CLI00010"/>
    <x v="2"/>
    <s v="MTX"/>
    <s v="15/04/19 08.58.25.0000"/>
    <s v="16/04/19 12.00.00.0000"/>
    <d v="2019-04-15T08:58:25"/>
    <d v="2019-04-16T12:00:00"/>
    <x v="5"/>
    <x v="2"/>
    <s v="Centrale d'achats"/>
    <x v="1"/>
    <x v="0"/>
    <d v="1899-12-30T00:00:00"/>
    <x v="0"/>
    <s v="Non"/>
    <x v="799"/>
  </r>
  <r>
    <x v="129"/>
    <x v="18"/>
    <s v="CLI00049"/>
    <x v="7"/>
    <s v="MTX"/>
    <s v="15/04/19 09.00.14.0000"/>
    <s v="16/04/19 12.00.00.0000"/>
    <d v="2019-04-15T09:00:14"/>
    <d v="2019-04-16T12:00:00"/>
    <x v="5"/>
    <x v="2"/>
    <s v="Entreprises agro-alimentaires"/>
    <x v="4"/>
    <x v="0"/>
    <d v="1899-12-30T00:00:00"/>
    <x v="0"/>
    <s v="Non"/>
    <x v="1409"/>
  </r>
  <r>
    <x v="58"/>
    <x v="1"/>
    <s v="CLI00043"/>
    <x v="1"/>
    <s v="MTX"/>
    <s v="15/04/19 09.00.54.0000"/>
    <s v="16/04/19 12.00.00.0000"/>
    <d v="2019-04-15T09:00:54"/>
    <d v="2019-04-16T12:00:00"/>
    <x v="5"/>
    <x v="2"/>
    <s v="Grande surface"/>
    <x v="0"/>
    <x v="0"/>
    <d v="1899-12-30T00:00:00"/>
    <x v="0"/>
    <s v="Non"/>
    <x v="1410"/>
  </r>
  <r>
    <x v="336"/>
    <x v="18"/>
    <s v="CLI00049"/>
    <x v="7"/>
    <s v="MTX"/>
    <s v="15/04/19 09.01.25.0000"/>
    <s v="16/04/19 12.00.00.0000"/>
    <d v="2019-04-15T09:01:25"/>
    <d v="2019-04-16T12:00:00"/>
    <x v="5"/>
    <x v="2"/>
    <s v="Entreprises agro-alimentaires"/>
    <x v="4"/>
    <x v="0"/>
    <d v="1899-12-30T00:00:00"/>
    <x v="0"/>
    <s v="Non"/>
    <x v="1411"/>
  </r>
  <r>
    <x v="544"/>
    <x v="9"/>
    <s v="CLI00021"/>
    <x v="0"/>
    <s v="MTX"/>
    <s v="15/04/19 09.01.53.0000"/>
    <s v="16/04/19 12.00.00.0000"/>
    <d v="2019-04-15T09:01:53"/>
    <d v="2019-04-16T12:00:00"/>
    <x v="5"/>
    <x v="2"/>
    <s v="Grande surface"/>
    <x v="0"/>
    <x v="0"/>
    <d v="1899-12-30T00:00:00"/>
    <x v="0"/>
    <s v="Non"/>
    <x v="1412"/>
  </r>
  <r>
    <x v="477"/>
    <x v="9"/>
    <s v="CLI00021"/>
    <x v="0"/>
    <s v="MTX"/>
    <s v="15/04/19 09.01.54.0000"/>
    <s v="16/04/19 12.00.00.0000"/>
    <d v="2019-04-15T09:01:54"/>
    <d v="2019-04-16T12:00:00"/>
    <x v="5"/>
    <x v="2"/>
    <s v="Grande surface"/>
    <x v="0"/>
    <x v="0"/>
    <d v="1899-12-30T00:00:00"/>
    <x v="0"/>
    <s v="Non"/>
    <x v="1413"/>
  </r>
  <r>
    <x v="841"/>
    <x v="13"/>
    <s v="CLI00018"/>
    <x v="5"/>
    <s v="MTX"/>
    <s v="15/04/19 09.02.00.0000"/>
    <s v="16/04/19 12.00.00.0000"/>
    <d v="2019-04-15T09:02:00"/>
    <d v="2019-04-16T12:00:00"/>
    <x v="5"/>
    <x v="2"/>
    <s v="Coopérative agricole"/>
    <x v="2"/>
    <x v="0"/>
    <d v="1899-12-30T00:00:00"/>
    <x v="0"/>
    <s v="Non"/>
    <x v="1414"/>
  </r>
  <r>
    <x v="326"/>
    <x v="3"/>
    <s v="CLI00043"/>
    <x v="1"/>
    <s v="PEST"/>
    <s v="15/04/19 09.02.51.0000"/>
    <s v="22/04/19 12.00.00.0000"/>
    <d v="2019-04-15T09:02:51"/>
    <d v="2019-04-22T12:00:00"/>
    <x v="2"/>
    <x v="1"/>
    <s v="Grande surface"/>
    <x v="0"/>
    <x v="1"/>
    <d v="1900-01-04T17:46:12"/>
    <x v="3"/>
    <s v="Non"/>
    <x v="1415"/>
  </r>
  <r>
    <x v="842"/>
    <x v="18"/>
    <s v="CLI00018"/>
    <x v="5"/>
    <s v="MTX"/>
    <s v="15/04/19 09.03.31.0000"/>
    <s v="16/04/19 12.00.00.0000"/>
    <d v="2019-04-15T09:03:31"/>
    <d v="2019-04-16T12:00:00"/>
    <x v="5"/>
    <x v="2"/>
    <s v="Coopérative agricole"/>
    <x v="2"/>
    <x v="0"/>
    <d v="1899-12-30T00:00:00"/>
    <x v="0"/>
    <s v="Non"/>
    <x v="1416"/>
  </r>
  <r>
    <x v="843"/>
    <x v="18"/>
    <s v="CLI00018"/>
    <x v="5"/>
    <s v="MTX"/>
    <s v="15/04/19 09.03.41.0000"/>
    <s v="16/04/19 12.00.00.0000"/>
    <d v="2019-04-15T09:03:41"/>
    <d v="2019-04-16T12:00:00"/>
    <x v="5"/>
    <x v="2"/>
    <s v="Coopérative agricole"/>
    <x v="2"/>
    <x v="0"/>
    <d v="1899-12-30T00:00:00"/>
    <x v="0"/>
    <s v="Non"/>
    <x v="1417"/>
  </r>
  <r>
    <x v="844"/>
    <x v="3"/>
    <s v="CLI00020"/>
    <x v="6"/>
    <s v="MTX"/>
    <s v="15/04/19 09.03.43.0000"/>
    <s v="16/04/19 12.00.00.0000"/>
    <d v="2019-04-15T09:03:43"/>
    <d v="2019-04-16T12:00:00"/>
    <x v="5"/>
    <x v="2"/>
    <s v="Coopérative agricole"/>
    <x v="2"/>
    <x v="0"/>
    <d v="1899-12-30T00:00:00"/>
    <x v="0"/>
    <s v="Non"/>
    <x v="1418"/>
  </r>
  <r>
    <x v="306"/>
    <x v="18"/>
    <s v="CLI00049"/>
    <x v="7"/>
    <s v="PEST"/>
    <s v="15/04/19 09.04.49.0000"/>
    <s v="22/04/19 12.00.00.0000"/>
    <d v="2019-04-15T09:04:49"/>
    <d v="2019-04-22T12:00:00"/>
    <x v="2"/>
    <x v="1"/>
    <s v="Entreprises agro-alimentaires"/>
    <x v="4"/>
    <x v="1"/>
    <d v="1900-01-04T17:46:12"/>
    <x v="3"/>
    <s v="Non"/>
    <x v="1419"/>
  </r>
  <r>
    <x v="845"/>
    <x v="18"/>
    <s v="CLI00009"/>
    <x v="8"/>
    <s v="MTX"/>
    <s v="15/04/19 09.05.24.0000"/>
    <s v="16/04/19 12.00.00.0000"/>
    <d v="2019-04-15T09:05:24"/>
    <d v="2019-04-16T12:00:00"/>
    <x v="5"/>
    <x v="2"/>
    <s v="Entreprises agro-alimentaires"/>
    <x v="4"/>
    <x v="0"/>
    <d v="1899-12-30T00:00:00"/>
    <x v="0"/>
    <s v="Non"/>
    <x v="1420"/>
  </r>
  <r>
    <x v="846"/>
    <x v="3"/>
    <s v="CLI00021"/>
    <x v="0"/>
    <s v="SCR"/>
    <s v="15/04/19 09.05.53.0000"/>
    <s v="17/04/19 12.00.00.0000"/>
    <d v="2019-04-15T09:05:53"/>
    <d v="2019-04-17T12:00:00"/>
    <x v="7"/>
    <x v="0"/>
    <s v="Grande surface"/>
    <x v="0"/>
    <x v="1"/>
    <d v="1899-12-30T17:46:12"/>
    <x v="1"/>
    <s v="Non"/>
    <x v="1421"/>
  </r>
  <r>
    <x v="847"/>
    <x v="3"/>
    <s v="CLI00010"/>
    <x v="2"/>
    <s v="MTX"/>
    <s v="15/04/19 09.05.55.0000"/>
    <s v="16/04/19 12.00.00.0000"/>
    <d v="2019-04-15T09:05:55"/>
    <d v="2019-04-16T12:00:00"/>
    <x v="5"/>
    <x v="2"/>
    <s v="Centrale d'achats"/>
    <x v="1"/>
    <x v="0"/>
    <d v="1899-12-30T00:00:00"/>
    <x v="0"/>
    <s v="Non"/>
    <x v="1422"/>
  </r>
  <r>
    <x v="169"/>
    <x v="3"/>
    <s v="CLI00010"/>
    <x v="2"/>
    <s v="MTX"/>
    <s v="15/04/19 09.05.58.0000"/>
    <s v="16/04/19 12.00.00.0000"/>
    <d v="2019-04-15T09:05:58"/>
    <d v="2019-04-16T12:00:00"/>
    <x v="5"/>
    <x v="2"/>
    <s v="Centrale d'achats"/>
    <x v="1"/>
    <x v="0"/>
    <d v="1899-12-30T00:00:00"/>
    <x v="0"/>
    <s v="Non"/>
    <x v="1423"/>
  </r>
  <r>
    <x v="848"/>
    <x v="11"/>
    <s v="CLI00009"/>
    <x v="8"/>
    <s v="MTX"/>
    <s v="15/04/19 09.06.11.0000"/>
    <s v="16/04/19 12.00.00.0000"/>
    <d v="2019-04-15T09:06:11"/>
    <d v="2019-04-16T12:00:00"/>
    <x v="5"/>
    <x v="2"/>
    <s v="Entreprises agro-alimentaires"/>
    <x v="4"/>
    <x v="0"/>
    <d v="1899-12-30T00:00:00"/>
    <x v="0"/>
    <s v="Non"/>
    <x v="1424"/>
  </r>
  <r>
    <x v="195"/>
    <x v="3"/>
    <s v="CLI00010"/>
    <x v="2"/>
    <s v="MTX"/>
    <s v="15/04/19 09.06.32.0000"/>
    <s v="16/04/19 12.00.00.0000"/>
    <d v="2019-04-15T09:06:32"/>
    <d v="2019-04-16T12:00:00"/>
    <x v="5"/>
    <x v="2"/>
    <s v="Centrale d'achats"/>
    <x v="1"/>
    <x v="0"/>
    <d v="1899-12-30T00:00:00"/>
    <x v="0"/>
    <s v="Non"/>
    <x v="1425"/>
  </r>
  <r>
    <x v="565"/>
    <x v="3"/>
    <s v="CLI00010"/>
    <x v="2"/>
    <s v="BACT"/>
    <s v="15/04/19 09.08.44.0000"/>
    <s v="17/04/19 12.00.00.0000"/>
    <d v="2019-04-15T09:08:44"/>
    <d v="2019-04-17T12:00:00"/>
    <x v="6"/>
    <x v="3"/>
    <s v="Centrale d'achats"/>
    <x v="1"/>
    <x v="1"/>
    <d v="1899-12-30T17:46:12"/>
    <x v="1"/>
    <s v="Non"/>
    <x v="1426"/>
  </r>
  <r>
    <x v="363"/>
    <x v="3"/>
    <s v="CLI00021"/>
    <x v="0"/>
    <s v="MTX"/>
    <s v="15/04/19 09.08.51.0000"/>
    <s v="16/04/19 12.00.00.0000"/>
    <d v="2019-04-15T09:08:51"/>
    <d v="2019-04-16T12:00:00"/>
    <x v="5"/>
    <x v="2"/>
    <s v="Grande surface"/>
    <x v="0"/>
    <x v="0"/>
    <d v="1899-12-30T00:00:00"/>
    <x v="0"/>
    <s v="Non"/>
    <x v="1427"/>
  </r>
  <r>
    <x v="671"/>
    <x v="3"/>
    <s v="CLI00079"/>
    <x v="3"/>
    <s v="SCR"/>
    <s v="15/04/19 09.09.23.0000"/>
    <s v="17/04/19 12.00.00.0000"/>
    <d v="2019-04-15T09:09:23"/>
    <d v="2019-04-17T12:00:00"/>
    <x v="7"/>
    <x v="0"/>
    <s v="Coopérative agricole"/>
    <x v="2"/>
    <x v="1"/>
    <d v="1899-12-30T17:46:12"/>
    <x v="1"/>
    <s v="Non"/>
    <x v="1428"/>
  </r>
  <r>
    <x v="657"/>
    <x v="5"/>
    <s v="CLI00018"/>
    <x v="5"/>
    <s v="SCR"/>
    <s v="15/04/19 09.13.28.0000"/>
    <s v="17/04/19 12.00.00.0000"/>
    <d v="2019-04-15T09:13:28"/>
    <d v="2019-04-17T12:00:00"/>
    <x v="7"/>
    <x v="0"/>
    <s v="Coopérative agricole"/>
    <x v="2"/>
    <x v="1"/>
    <d v="1899-12-30T17:46:12"/>
    <x v="1"/>
    <s v="Non"/>
    <x v="1429"/>
  </r>
  <r>
    <x v="763"/>
    <x v="1"/>
    <s v="CLI00010"/>
    <x v="2"/>
    <s v="SCR"/>
    <s v="15/04/19 09.13.39.0000"/>
    <s v="17/04/19 12.00.00.0000"/>
    <d v="2019-04-15T09:13:39"/>
    <d v="2019-04-17T12:00:00"/>
    <x v="7"/>
    <x v="0"/>
    <s v="Centrale d'achats"/>
    <x v="1"/>
    <x v="1"/>
    <d v="1899-12-30T17:46:12"/>
    <x v="1"/>
    <s v="Non"/>
    <x v="1430"/>
  </r>
  <r>
    <x v="650"/>
    <x v="5"/>
    <s v="CLI00049"/>
    <x v="7"/>
    <s v="SCR"/>
    <s v="15/04/19 09.14.46.0000"/>
    <s v="17/04/19 12.00.00.0000"/>
    <d v="2019-04-15T09:14:46"/>
    <d v="2019-04-17T12:00:00"/>
    <x v="7"/>
    <x v="0"/>
    <s v="Entreprises agro-alimentaires"/>
    <x v="4"/>
    <x v="1"/>
    <d v="1899-12-30T17:46:12"/>
    <x v="1"/>
    <s v="Non"/>
    <x v="1431"/>
  </r>
  <r>
    <x v="849"/>
    <x v="18"/>
    <s v="CLI00018"/>
    <x v="5"/>
    <s v="PEST"/>
    <s v="15/04/19 09.16.33.0000"/>
    <s v="22/04/19 12.00.00.0000"/>
    <d v="2019-04-15T09:16:33"/>
    <d v="2019-04-22T12:00:00"/>
    <x v="2"/>
    <x v="1"/>
    <s v="Coopérative agricole"/>
    <x v="2"/>
    <x v="1"/>
    <d v="1900-01-04T17:46:12"/>
    <x v="3"/>
    <s v="Non"/>
    <x v="1432"/>
  </r>
  <r>
    <x v="563"/>
    <x v="0"/>
    <s v="CLI00087"/>
    <x v="4"/>
    <s v="NTR"/>
    <s v="15/04/19 09.18.17.0000"/>
    <s v="18/04/19 12.00.00.0000"/>
    <d v="2019-04-15T09:18:17"/>
    <d v="2019-04-18T12:00:00"/>
    <x v="3"/>
    <x v="0"/>
    <s v="Coopérative agricole"/>
    <x v="3"/>
    <x v="1"/>
    <d v="1899-12-31T17:46:12"/>
    <x v="2"/>
    <s v="Non"/>
    <x v="1433"/>
  </r>
  <r>
    <x v="777"/>
    <x v="7"/>
    <s v="CLI00091"/>
    <x v="10"/>
    <s v="MTX"/>
    <s v="15/04/19 09.20.46.0000"/>
    <s v="16/04/19 12.00.00.0000"/>
    <d v="2019-04-15T09:20:46"/>
    <d v="2019-04-16T12:00:00"/>
    <x v="5"/>
    <x v="2"/>
    <s v="Entreprises agro-alimentaires"/>
    <x v="5"/>
    <x v="0"/>
    <d v="1899-12-30T00:00:00"/>
    <x v="0"/>
    <s v="Non"/>
    <x v="1434"/>
  </r>
  <r>
    <x v="807"/>
    <x v="16"/>
    <s v="CLI00021"/>
    <x v="0"/>
    <s v="SCR"/>
    <s v="15/04/19 09.22.32.0000"/>
    <s v="17/04/19 12.00.00.0000"/>
    <d v="2019-04-15T09:22:32"/>
    <d v="2019-04-17T12:00:00"/>
    <x v="7"/>
    <x v="0"/>
    <s v="Grande surface"/>
    <x v="0"/>
    <x v="1"/>
    <d v="1899-12-30T17:46:12"/>
    <x v="1"/>
    <s v="Non"/>
    <x v="1435"/>
  </r>
  <r>
    <x v="850"/>
    <x v="18"/>
    <s v="CLI00018"/>
    <x v="5"/>
    <s v="PEST"/>
    <s v="15/04/19 09.23.16.0000"/>
    <s v="22/04/19 12.00.00.0000"/>
    <d v="2019-04-15T09:23:16"/>
    <d v="2019-04-22T12:00:00"/>
    <x v="2"/>
    <x v="1"/>
    <s v="Coopérative agricole"/>
    <x v="2"/>
    <x v="1"/>
    <d v="1900-01-04T17:46:12"/>
    <x v="3"/>
    <s v="Non"/>
    <x v="1436"/>
  </r>
  <r>
    <x v="851"/>
    <x v="23"/>
    <s v="CLI00007"/>
    <x v="14"/>
    <s v="SCR"/>
    <s v="15/04/19 09.24.40.0000"/>
    <s v="17/04/19 12.00.00.0000"/>
    <d v="2019-04-15T09:24:40"/>
    <d v="2019-04-17T12:00:00"/>
    <x v="7"/>
    <x v="0"/>
    <s v="Coopérative agricole"/>
    <x v="3"/>
    <x v="1"/>
    <d v="1899-12-30T17:46:12"/>
    <x v="1"/>
    <s v="Non"/>
    <x v="1437"/>
  </r>
  <r>
    <x v="852"/>
    <x v="18"/>
    <s v="CLI00018"/>
    <x v="5"/>
    <s v="MTX"/>
    <s v="15/04/19 09.29.24.0000"/>
    <s v="16/04/19 12.00.00.0000"/>
    <d v="2019-04-15T09:29:24"/>
    <d v="2019-04-16T12:00:00"/>
    <x v="5"/>
    <x v="2"/>
    <s v="Coopérative agricole"/>
    <x v="2"/>
    <x v="0"/>
    <d v="1899-12-30T00:00:00"/>
    <x v="0"/>
    <s v="Non"/>
    <x v="1438"/>
  </r>
  <r>
    <x v="853"/>
    <x v="18"/>
    <s v="CLI00018"/>
    <x v="5"/>
    <s v="MTX"/>
    <s v="15/04/19 09.36.25.0000"/>
    <s v="16/04/19 12.00.00.0000"/>
    <d v="2019-04-15T09:36:25"/>
    <d v="2019-04-16T12:00:00"/>
    <x v="5"/>
    <x v="2"/>
    <s v="Coopérative agricole"/>
    <x v="2"/>
    <x v="0"/>
    <d v="1899-12-30T00:00:00"/>
    <x v="0"/>
    <s v="Non"/>
    <x v="1439"/>
  </r>
  <r>
    <x v="676"/>
    <x v="9"/>
    <s v="CLI00021"/>
    <x v="0"/>
    <s v="NTR"/>
    <s v="15/04/19 09.37.28.0000"/>
    <s v="18/04/19 12.00.00.0000"/>
    <d v="2019-04-15T09:37:28"/>
    <d v="2019-04-18T12:00:00"/>
    <x v="3"/>
    <x v="0"/>
    <s v="Grande surface"/>
    <x v="0"/>
    <x v="1"/>
    <d v="1899-12-31T17:46:12"/>
    <x v="2"/>
    <s v="Non"/>
    <x v="1440"/>
  </r>
  <r>
    <x v="365"/>
    <x v="8"/>
    <s v="CLI00049"/>
    <x v="7"/>
    <s v="PEST"/>
    <s v="15/04/19 09.37.46.0000"/>
    <s v="22/04/19 12.00.00.0000"/>
    <d v="2019-04-15T09:37:46"/>
    <d v="2019-04-22T12:00:00"/>
    <x v="2"/>
    <x v="1"/>
    <s v="Entreprises agro-alimentaires"/>
    <x v="4"/>
    <x v="1"/>
    <d v="1900-01-04T17:46:12"/>
    <x v="3"/>
    <s v="Non"/>
    <x v="1441"/>
  </r>
  <r>
    <x v="371"/>
    <x v="3"/>
    <s v="CLI00021"/>
    <x v="0"/>
    <s v="BACT"/>
    <s v="15/04/19 09.38.41.0000"/>
    <s v="17/04/19 12.00.00.0000"/>
    <d v="2019-04-15T09:38:41"/>
    <d v="2019-04-17T12:00:00"/>
    <x v="6"/>
    <x v="3"/>
    <s v="Grande surface"/>
    <x v="0"/>
    <x v="1"/>
    <d v="1899-12-30T17:46:12"/>
    <x v="1"/>
    <s v="Non"/>
    <x v="1442"/>
  </r>
  <r>
    <x v="152"/>
    <x v="3"/>
    <s v="CLI00043"/>
    <x v="1"/>
    <s v="MTX"/>
    <s v="15/04/19 09.40.24.0000"/>
    <s v="16/04/19 12.00.00.0000"/>
    <d v="2019-04-15T09:40:24"/>
    <d v="2019-04-16T12:00:00"/>
    <x v="5"/>
    <x v="2"/>
    <s v="Grande surface"/>
    <x v="0"/>
    <x v="0"/>
    <d v="1899-12-30T00:00:00"/>
    <x v="0"/>
    <s v="Non"/>
    <x v="1443"/>
  </r>
  <r>
    <x v="820"/>
    <x v="12"/>
    <s v="CLI00021"/>
    <x v="0"/>
    <s v="SCR"/>
    <s v="15/04/19 09.43.39.0000"/>
    <s v="17/04/19 12.00.00.0000"/>
    <d v="2019-04-15T09:43:39"/>
    <d v="2019-04-17T12:00:00"/>
    <x v="7"/>
    <x v="0"/>
    <s v="Grande surface"/>
    <x v="0"/>
    <x v="1"/>
    <d v="1899-12-30T17:46:12"/>
    <x v="1"/>
    <s v="Non"/>
    <x v="1444"/>
  </r>
  <r>
    <x v="854"/>
    <x v="18"/>
    <s v="CLI00018"/>
    <x v="5"/>
    <s v="BACT"/>
    <s v="15/04/19 09.44.06.0000"/>
    <s v="17/04/19 12.00.00.0000"/>
    <d v="2019-04-15T09:44:06"/>
    <d v="2019-04-17T12:00:00"/>
    <x v="6"/>
    <x v="3"/>
    <s v="Coopérative agricole"/>
    <x v="2"/>
    <x v="1"/>
    <d v="1899-12-30T17:46:12"/>
    <x v="1"/>
    <s v="Non"/>
    <x v="1445"/>
  </r>
  <r>
    <x v="855"/>
    <x v="3"/>
    <s v="CLI00020"/>
    <x v="6"/>
    <s v="MTX"/>
    <s v="15/04/19 09.44.26.0000"/>
    <s v="16/04/19 12.00.00.0000"/>
    <d v="2019-04-15T09:44:26"/>
    <d v="2019-04-16T12:00:00"/>
    <x v="5"/>
    <x v="2"/>
    <s v="Coopérative agricole"/>
    <x v="2"/>
    <x v="0"/>
    <d v="1899-12-30T00:00:00"/>
    <x v="0"/>
    <s v="Non"/>
    <x v="1446"/>
  </r>
  <r>
    <x v="719"/>
    <x v="18"/>
    <s v="CLI00018"/>
    <x v="5"/>
    <s v="MTX"/>
    <s v="15/04/19 09.44.57.0000"/>
    <s v="16/04/19 12.00.00.0000"/>
    <d v="2019-04-15T09:44:57"/>
    <d v="2019-04-16T12:00:00"/>
    <x v="5"/>
    <x v="2"/>
    <s v="Coopérative agricole"/>
    <x v="2"/>
    <x v="0"/>
    <d v="1899-12-30T00:00:00"/>
    <x v="0"/>
    <s v="Non"/>
    <x v="1155"/>
  </r>
  <r>
    <x v="831"/>
    <x v="1"/>
    <s v="CLI00043"/>
    <x v="1"/>
    <s v="PEST"/>
    <s v="15/04/19 09.47.53.0000"/>
    <s v="22/04/19 12.00.00.0000"/>
    <d v="2019-04-15T09:47:53"/>
    <d v="2019-04-22T12:00:00"/>
    <x v="2"/>
    <x v="1"/>
    <s v="Grande surface"/>
    <x v="0"/>
    <x v="1"/>
    <d v="1900-01-04T17:46:12"/>
    <x v="3"/>
    <s v="Non"/>
    <x v="1447"/>
  </r>
  <r>
    <x v="93"/>
    <x v="6"/>
    <s v="CLI00021"/>
    <x v="0"/>
    <s v="PEST"/>
    <s v="15/04/19 09.47.54.0000"/>
    <s v="22/04/19 12.00.00.0000"/>
    <d v="2019-04-15T09:47:54"/>
    <d v="2019-04-22T12:00:00"/>
    <x v="2"/>
    <x v="1"/>
    <s v="Grande surface"/>
    <x v="0"/>
    <x v="1"/>
    <d v="1900-01-04T17:46:12"/>
    <x v="3"/>
    <s v="Non"/>
    <x v="1448"/>
  </r>
  <r>
    <x v="89"/>
    <x v="8"/>
    <s v="CLI00043"/>
    <x v="1"/>
    <s v="PEST"/>
    <s v="15/04/19 09.51.29.0000"/>
    <s v="22/04/19 12.00.00.0000"/>
    <d v="2019-04-15T09:51:29"/>
    <d v="2019-04-22T12:00:00"/>
    <x v="2"/>
    <x v="1"/>
    <s v="Grande surface"/>
    <x v="0"/>
    <x v="1"/>
    <d v="1900-01-04T17:46:12"/>
    <x v="3"/>
    <s v="Non"/>
    <x v="1449"/>
  </r>
  <r>
    <x v="65"/>
    <x v="6"/>
    <s v="CLI00079"/>
    <x v="3"/>
    <s v="MTX"/>
    <s v="15/04/19 09.52.00.0000"/>
    <s v="16/04/19 12.00.00.0000"/>
    <d v="2019-04-15T09:52:00"/>
    <d v="2019-04-16T12:00:00"/>
    <x v="5"/>
    <x v="2"/>
    <s v="Coopérative agricole"/>
    <x v="2"/>
    <x v="0"/>
    <d v="1899-12-30T00:00:00"/>
    <x v="0"/>
    <s v="Non"/>
    <x v="1450"/>
  </r>
  <r>
    <x v="856"/>
    <x v="13"/>
    <s v="CLI00049"/>
    <x v="7"/>
    <s v="PEST"/>
    <s v="15/04/19 09.53.31.0000"/>
    <s v="22/04/19 12.00.00.0000"/>
    <d v="2019-04-15T09:53:31"/>
    <d v="2019-04-22T12:00:00"/>
    <x v="2"/>
    <x v="1"/>
    <s v="Entreprises agro-alimentaires"/>
    <x v="4"/>
    <x v="1"/>
    <d v="1900-01-04T17:46:12"/>
    <x v="3"/>
    <s v="Non"/>
    <x v="1451"/>
  </r>
  <r>
    <x v="757"/>
    <x v="11"/>
    <s v="CLI00018"/>
    <x v="5"/>
    <s v="MTX"/>
    <s v="15/04/19 09.53.48.0000"/>
    <s v="16/04/19 12.00.00.0000"/>
    <d v="2019-04-15T09:53:48"/>
    <d v="2019-04-16T12:00:00"/>
    <x v="5"/>
    <x v="2"/>
    <s v="Coopérative agricole"/>
    <x v="2"/>
    <x v="0"/>
    <d v="1899-12-30T00:00:00"/>
    <x v="0"/>
    <s v="Non"/>
    <x v="1452"/>
  </r>
  <r>
    <x v="857"/>
    <x v="18"/>
    <s v="CLI00049"/>
    <x v="7"/>
    <s v="SCR"/>
    <s v="15/04/19 09.55.06.0000"/>
    <s v="17/04/19 12.00.00.0000"/>
    <d v="2019-04-15T09:55:06"/>
    <d v="2019-04-17T12:00:00"/>
    <x v="7"/>
    <x v="0"/>
    <s v="Entreprises agro-alimentaires"/>
    <x v="4"/>
    <x v="1"/>
    <d v="1899-12-30T17:46:12"/>
    <x v="1"/>
    <s v="Non"/>
    <x v="1453"/>
  </r>
  <r>
    <x v="329"/>
    <x v="6"/>
    <s v="CLI00010"/>
    <x v="2"/>
    <s v="MTX"/>
    <s v="15/04/19 09.56.23.0000"/>
    <s v="16/04/19 12.00.00.0000"/>
    <d v="2019-04-15T09:56:23"/>
    <d v="2019-04-16T12:00:00"/>
    <x v="5"/>
    <x v="2"/>
    <s v="Centrale d'achats"/>
    <x v="1"/>
    <x v="0"/>
    <d v="1899-12-30T00:00:00"/>
    <x v="0"/>
    <s v="Non"/>
    <x v="1454"/>
  </r>
  <r>
    <x v="810"/>
    <x v="10"/>
    <s v="CLI00018"/>
    <x v="5"/>
    <s v="PEST"/>
    <s v="15/04/19 09.57.34.0000"/>
    <s v="22/04/19 12.00.00.0000"/>
    <d v="2019-04-15T09:57:34"/>
    <d v="2019-04-22T12:00:00"/>
    <x v="2"/>
    <x v="1"/>
    <s v="Coopérative agricole"/>
    <x v="2"/>
    <x v="1"/>
    <d v="1900-01-04T17:46:12"/>
    <x v="3"/>
    <s v="Non"/>
    <x v="1455"/>
  </r>
  <r>
    <x v="616"/>
    <x v="13"/>
    <s v="CLI00018"/>
    <x v="5"/>
    <s v="PEST"/>
    <s v="15/04/19 09.58.02.0000"/>
    <s v="22/04/19 12.00.00.0000"/>
    <d v="2019-04-15T09:58:02"/>
    <d v="2019-04-22T12:00:00"/>
    <x v="2"/>
    <x v="1"/>
    <s v="Coopérative agricole"/>
    <x v="2"/>
    <x v="1"/>
    <d v="1900-01-04T17:46:12"/>
    <x v="3"/>
    <s v="Non"/>
    <x v="909"/>
  </r>
  <r>
    <x v="733"/>
    <x v="4"/>
    <s v="CLI00021"/>
    <x v="0"/>
    <s v="PEST"/>
    <s v="15/04/19 09.58.33.0000"/>
    <s v="22/04/19 12.00.00.0000"/>
    <d v="2019-04-15T09:58:33"/>
    <d v="2019-04-22T12:00:00"/>
    <x v="2"/>
    <x v="1"/>
    <s v="Grande surface"/>
    <x v="0"/>
    <x v="1"/>
    <d v="1900-01-04T17:46:12"/>
    <x v="3"/>
    <s v="Non"/>
    <x v="1456"/>
  </r>
  <r>
    <x v="18"/>
    <x v="3"/>
    <s v="CLI00021"/>
    <x v="0"/>
    <s v="PEST"/>
    <s v="15/04/19 09.59.28.0000"/>
    <s v="22/04/19 12.00.00.0000"/>
    <d v="2019-04-15T09:59:28"/>
    <d v="2019-04-22T12:00:00"/>
    <x v="2"/>
    <x v="1"/>
    <s v="Grande surface"/>
    <x v="0"/>
    <x v="1"/>
    <d v="1900-01-04T17:46:12"/>
    <x v="3"/>
    <s v="Non"/>
    <x v="912"/>
  </r>
  <r>
    <x v="297"/>
    <x v="4"/>
    <s v="CLI00021"/>
    <x v="0"/>
    <s v="PEST"/>
    <s v="15/04/19 09.59.34.0000"/>
    <s v="22/04/19 12.00.00.0000"/>
    <d v="2019-04-15T09:59:34"/>
    <d v="2019-04-22T12:00:00"/>
    <x v="2"/>
    <x v="1"/>
    <s v="Grande surface"/>
    <x v="0"/>
    <x v="1"/>
    <d v="1900-01-04T17:46:12"/>
    <x v="3"/>
    <s v="Non"/>
    <x v="1457"/>
  </r>
  <r>
    <x v="858"/>
    <x v="4"/>
    <s v="CLI00079"/>
    <x v="3"/>
    <s v="SCR"/>
    <s v="15/04/19 10.03.12.0000"/>
    <s v="17/04/19 12.00.00.0000"/>
    <d v="2019-04-15T10:03:12"/>
    <d v="2019-04-17T12:00:00"/>
    <x v="7"/>
    <x v="0"/>
    <s v="Coopérative agricole"/>
    <x v="2"/>
    <x v="1"/>
    <d v="1899-12-30T17:46:12"/>
    <x v="1"/>
    <s v="Non"/>
    <x v="1458"/>
  </r>
  <r>
    <x v="339"/>
    <x v="3"/>
    <s v="CLI00010"/>
    <x v="2"/>
    <s v="OGM"/>
    <s v="15/04/19 10.05.21.0000"/>
    <s v="24/04/19 12.00.00.0000"/>
    <d v="2019-04-15T10:05:21"/>
    <d v="2019-04-24T12:00:00"/>
    <x v="0"/>
    <x v="0"/>
    <s v="Centrale d'achats"/>
    <x v="1"/>
    <x v="1"/>
    <d v="1900-01-06T17:46:12"/>
    <x v="3"/>
    <s v="Non"/>
    <x v="1459"/>
  </r>
  <r>
    <x v="201"/>
    <x v="19"/>
    <s v="CLI00007"/>
    <x v="14"/>
    <s v="BACT"/>
    <s v="15/04/19 10.06.25.0000"/>
    <s v="17/04/19 12.00.00.0000"/>
    <d v="2019-04-15T10:06:25"/>
    <d v="2019-04-17T12:00:00"/>
    <x v="6"/>
    <x v="3"/>
    <s v="Coopérative agricole"/>
    <x v="3"/>
    <x v="1"/>
    <d v="1899-12-30T17:46:12"/>
    <x v="1"/>
    <s v="Non"/>
    <x v="1460"/>
  </r>
  <r>
    <x v="75"/>
    <x v="0"/>
    <s v="CLI00043"/>
    <x v="1"/>
    <s v="PEST"/>
    <s v="15/04/19 10.07.19.0000"/>
    <s v="22/04/19 12.00.00.0000"/>
    <d v="2019-04-15T10:07:19"/>
    <d v="2019-04-22T12:00:00"/>
    <x v="2"/>
    <x v="1"/>
    <s v="Grande surface"/>
    <x v="0"/>
    <x v="1"/>
    <d v="1900-01-04T17:46:12"/>
    <x v="3"/>
    <s v="Non"/>
    <x v="1461"/>
  </r>
  <r>
    <x v="859"/>
    <x v="8"/>
    <s v="CLI00010"/>
    <x v="2"/>
    <s v="MTX"/>
    <s v="15/04/19 10.15.16.0000"/>
    <s v="16/04/19 12.00.00.0000"/>
    <d v="2019-04-15T10:15:16"/>
    <d v="2019-04-16T12:00:00"/>
    <x v="5"/>
    <x v="2"/>
    <s v="Centrale d'achats"/>
    <x v="1"/>
    <x v="0"/>
    <d v="1899-12-30T00:00:00"/>
    <x v="0"/>
    <s v="Non"/>
    <x v="1462"/>
  </r>
  <r>
    <x v="371"/>
    <x v="6"/>
    <s v="CLI00021"/>
    <x v="0"/>
    <s v="PEST"/>
    <s v="15/04/19 10.17.15.0000"/>
    <s v="22/04/19 12.00.00.0000"/>
    <d v="2019-04-15T10:17:15"/>
    <d v="2019-04-22T12:00:00"/>
    <x v="2"/>
    <x v="1"/>
    <s v="Grande surface"/>
    <x v="0"/>
    <x v="1"/>
    <d v="1900-01-04T17:46:12"/>
    <x v="3"/>
    <s v="Non"/>
    <x v="1463"/>
  </r>
  <r>
    <x v="376"/>
    <x v="13"/>
    <s v="CLI00009"/>
    <x v="8"/>
    <s v="PEST"/>
    <s v="15/04/19 10.17.48.0000"/>
    <s v="22/04/19 12.00.00.0000"/>
    <d v="2019-04-15T10:17:48"/>
    <d v="2019-04-22T12:00:00"/>
    <x v="2"/>
    <x v="1"/>
    <s v="Entreprises agro-alimentaires"/>
    <x v="4"/>
    <x v="1"/>
    <d v="1900-01-04T17:46:12"/>
    <x v="3"/>
    <s v="Non"/>
    <x v="1464"/>
  </r>
  <r>
    <x v="859"/>
    <x v="4"/>
    <s v="CLI00010"/>
    <x v="2"/>
    <s v="PEST"/>
    <s v="15/04/19 10.18.21.0000"/>
    <s v="22/04/19 12.00.00.0000"/>
    <d v="2019-04-15T10:18:21"/>
    <d v="2019-04-22T12:00:00"/>
    <x v="2"/>
    <x v="1"/>
    <s v="Centrale d'achats"/>
    <x v="1"/>
    <x v="1"/>
    <d v="1900-01-04T17:46:12"/>
    <x v="3"/>
    <s v="Non"/>
    <x v="1465"/>
  </r>
  <r>
    <x v="174"/>
    <x v="3"/>
    <s v="CLI00020"/>
    <x v="6"/>
    <s v="PEST"/>
    <s v="15/04/19 10.19.23.0000"/>
    <s v="22/04/19 12.00.00.0000"/>
    <d v="2019-04-15T10:19:23"/>
    <d v="2019-04-22T12:00:00"/>
    <x v="2"/>
    <x v="1"/>
    <s v="Coopérative agricole"/>
    <x v="2"/>
    <x v="1"/>
    <d v="1900-01-04T17:46:12"/>
    <x v="3"/>
    <s v="Non"/>
    <x v="1466"/>
  </r>
  <r>
    <x v="464"/>
    <x v="6"/>
    <s v="CLI00021"/>
    <x v="0"/>
    <s v="PEST"/>
    <s v="15/04/19 10.22.12.0000"/>
    <s v="22/04/19 12.00.00.0000"/>
    <d v="2019-04-15T10:22:12"/>
    <d v="2019-04-22T12:00:00"/>
    <x v="2"/>
    <x v="1"/>
    <s v="Grande surface"/>
    <x v="0"/>
    <x v="1"/>
    <d v="1900-01-04T17:46:12"/>
    <x v="3"/>
    <s v="Non"/>
    <x v="1467"/>
  </r>
  <r>
    <x v="860"/>
    <x v="0"/>
    <s v="CLI00083"/>
    <x v="11"/>
    <s v="BACT"/>
    <s v="15/04/19 10.22.36.0000"/>
    <s v="17/04/19 12.00.00.0000"/>
    <d v="2019-04-15T10:22:36"/>
    <d v="2019-04-17T12:00:00"/>
    <x v="6"/>
    <x v="3"/>
    <s v="Coopérative agricole"/>
    <x v="2"/>
    <x v="1"/>
    <d v="1899-12-30T17:46:12"/>
    <x v="1"/>
    <s v="Non"/>
    <x v="1468"/>
  </r>
  <r>
    <x v="642"/>
    <x v="6"/>
    <s v="CLI00043"/>
    <x v="1"/>
    <s v="PLLT"/>
    <s v="15/04/19 10.28.18.0000"/>
    <s v="22/04/19 12.00.00.0000"/>
    <d v="2019-04-15T10:28:18"/>
    <d v="2019-04-22T12:00:00"/>
    <x v="1"/>
    <x v="1"/>
    <s v="Grande surface"/>
    <x v="0"/>
    <x v="1"/>
    <d v="1900-01-04T17:46:12"/>
    <x v="3"/>
    <s v="Non"/>
    <x v="1469"/>
  </r>
  <r>
    <x v="301"/>
    <x v="10"/>
    <s v="CLI00018"/>
    <x v="5"/>
    <s v="PEST"/>
    <s v="15/04/19 10.29.55.0000"/>
    <s v="22/04/19 12.00.00.0000"/>
    <d v="2019-04-15T10:29:55"/>
    <d v="2019-04-22T12:00:00"/>
    <x v="2"/>
    <x v="1"/>
    <s v="Coopérative agricole"/>
    <x v="2"/>
    <x v="1"/>
    <d v="1900-01-04T17:46:12"/>
    <x v="3"/>
    <s v="Non"/>
    <x v="1470"/>
  </r>
  <r>
    <x v="861"/>
    <x v="18"/>
    <s v="CLI00040"/>
    <x v="9"/>
    <s v="SCR"/>
    <s v="15/04/19 10.32.59.0000"/>
    <s v="17/04/19 12.00.00.0000"/>
    <d v="2019-04-15T10:32:59"/>
    <d v="2019-04-17T12:00:00"/>
    <x v="7"/>
    <x v="0"/>
    <s v="Entreprises agro-alimentaires"/>
    <x v="5"/>
    <x v="1"/>
    <d v="1899-12-30T17:46:12"/>
    <x v="1"/>
    <s v="Non"/>
    <x v="1471"/>
  </r>
  <r>
    <x v="862"/>
    <x v="10"/>
    <s v="CLI00049"/>
    <x v="7"/>
    <s v="PEST"/>
    <s v="15/04/19 10.33.49.0000"/>
    <s v="22/04/19 12.00.00.0000"/>
    <d v="2019-04-15T10:33:49"/>
    <d v="2019-04-22T12:00:00"/>
    <x v="2"/>
    <x v="1"/>
    <s v="Entreprises agro-alimentaires"/>
    <x v="4"/>
    <x v="1"/>
    <d v="1900-01-04T17:46:12"/>
    <x v="3"/>
    <s v="Non"/>
    <x v="1472"/>
  </r>
  <r>
    <x v="482"/>
    <x v="1"/>
    <s v="CLI00010"/>
    <x v="2"/>
    <s v="NTR"/>
    <s v="15/04/19 10.36.35.0000"/>
    <s v="18/04/19 12.00.00.0000"/>
    <d v="2019-04-15T10:36:35"/>
    <d v="2019-04-18T12:00:00"/>
    <x v="3"/>
    <x v="0"/>
    <s v="Centrale d'achats"/>
    <x v="1"/>
    <x v="1"/>
    <d v="1899-12-31T17:46:12"/>
    <x v="2"/>
    <s v="Non"/>
    <x v="1473"/>
  </r>
  <r>
    <x v="112"/>
    <x v="3"/>
    <s v="CLI00020"/>
    <x v="6"/>
    <s v="SCR"/>
    <s v="15/04/19 10.36.54.0000"/>
    <s v="17/04/19 12.00.00.0000"/>
    <d v="2019-04-15T10:36:54"/>
    <d v="2019-04-17T12:00:00"/>
    <x v="7"/>
    <x v="0"/>
    <s v="Coopérative agricole"/>
    <x v="2"/>
    <x v="1"/>
    <d v="1899-12-30T17:46:12"/>
    <x v="1"/>
    <s v="Non"/>
    <x v="1474"/>
  </r>
  <r>
    <x v="385"/>
    <x v="3"/>
    <s v="CLI00010"/>
    <x v="2"/>
    <s v="NTR"/>
    <s v="15/04/19 10.39.43.0000"/>
    <s v="18/04/19 12.00.00.0000"/>
    <d v="2019-04-15T10:39:43"/>
    <d v="2019-04-18T12:00:00"/>
    <x v="3"/>
    <x v="0"/>
    <s v="Centrale d'achats"/>
    <x v="1"/>
    <x v="1"/>
    <d v="1899-12-31T17:46:12"/>
    <x v="2"/>
    <s v="Non"/>
    <x v="1223"/>
  </r>
  <r>
    <x v="863"/>
    <x v="3"/>
    <s v="CLI00087"/>
    <x v="4"/>
    <s v="SCR"/>
    <s v="15/04/19 10.41.02.0000"/>
    <s v="17/04/19 12.00.00.0000"/>
    <d v="2019-04-15T10:41:02"/>
    <d v="2019-04-17T12:00:00"/>
    <x v="7"/>
    <x v="0"/>
    <s v="Coopérative agricole"/>
    <x v="3"/>
    <x v="1"/>
    <d v="1899-12-30T17:46:12"/>
    <x v="1"/>
    <s v="Non"/>
    <x v="1475"/>
  </r>
  <r>
    <x v="89"/>
    <x v="3"/>
    <s v="CLI00043"/>
    <x v="1"/>
    <s v="PLLT"/>
    <s v="15/04/19 10.41.44.0000"/>
    <s v="22/04/19 12.00.00.0000"/>
    <d v="2019-04-15T10:41:44"/>
    <d v="2019-04-22T12:00:00"/>
    <x v="1"/>
    <x v="1"/>
    <s v="Grande surface"/>
    <x v="0"/>
    <x v="1"/>
    <d v="1900-01-04T17:46:12"/>
    <x v="3"/>
    <s v="Non"/>
    <x v="1476"/>
  </r>
  <r>
    <x v="709"/>
    <x v="18"/>
    <s v="CLI00049"/>
    <x v="7"/>
    <s v="MTX"/>
    <s v="15/04/19 10.42.05.0000"/>
    <s v="16/04/19 12.00.00.0000"/>
    <d v="2019-04-15T10:42:05"/>
    <d v="2019-04-16T12:00:00"/>
    <x v="5"/>
    <x v="2"/>
    <s v="Entreprises agro-alimentaires"/>
    <x v="4"/>
    <x v="0"/>
    <d v="1899-12-30T00:00:00"/>
    <x v="0"/>
    <s v="Non"/>
    <x v="1135"/>
  </r>
  <r>
    <x v="864"/>
    <x v="3"/>
    <s v="CLI00079"/>
    <x v="3"/>
    <s v="PEST"/>
    <s v="15/04/19 10.42.08.0000"/>
    <s v="22/04/19 12.00.00.0000"/>
    <d v="2019-04-15T10:42:08"/>
    <d v="2019-04-22T12:00:00"/>
    <x v="2"/>
    <x v="1"/>
    <s v="Coopérative agricole"/>
    <x v="2"/>
    <x v="1"/>
    <d v="1900-01-04T17:46:12"/>
    <x v="3"/>
    <s v="Non"/>
    <x v="1477"/>
  </r>
  <r>
    <x v="727"/>
    <x v="20"/>
    <s v="CLI00007"/>
    <x v="14"/>
    <s v="PEST"/>
    <s v="15/04/19 10.43.50.0000"/>
    <s v="22/04/19 12.00.00.0000"/>
    <d v="2019-04-15T10:43:50"/>
    <d v="2019-04-22T12:00:00"/>
    <x v="2"/>
    <x v="1"/>
    <s v="Coopérative agricole"/>
    <x v="3"/>
    <x v="1"/>
    <d v="1900-01-04T17:46:12"/>
    <x v="3"/>
    <s v="Non"/>
    <x v="1478"/>
  </r>
  <r>
    <x v="865"/>
    <x v="23"/>
    <s v="CLI00007"/>
    <x v="14"/>
    <s v="BACT"/>
    <s v="15/04/19 10.44.03.0000"/>
    <s v="17/04/19 12.00.00.0000"/>
    <d v="2019-04-15T10:44:03"/>
    <d v="2019-04-17T12:00:00"/>
    <x v="6"/>
    <x v="3"/>
    <s v="Coopérative agricole"/>
    <x v="3"/>
    <x v="1"/>
    <d v="1899-12-30T17:46:12"/>
    <x v="1"/>
    <s v="Non"/>
    <x v="1479"/>
  </r>
  <r>
    <x v="261"/>
    <x v="3"/>
    <s v="CLI00079"/>
    <x v="3"/>
    <s v="SCR"/>
    <s v="15/04/19 10.45.57.0000"/>
    <s v="17/04/19 12.00.00.0000"/>
    <d v="2019-04-15T10:45:57"/>
    <d v="2019-04-17T12:00:00"/>
    <x v="7"/>
    <x v="0"/>
    <s v="Coopérative agricole"/>
    <x v="2"/>
    <x v="1"/>
    <d v="1899-12-30T17:46:12"/>
    <x v="1"/>
    <s v="Non"/>
    <x v="1480"/>
  </r>
  <r>
    <x v="348"/>
    <x v="3"/>
    <s v="CLI00021"/>
    <x v="0"/>
    <s v="PEST"/>
    <s v="15/04/19 10.45.59.0000"/>
    <s v="22/04/19 12.00.00.0000"/>
    <d v="2019-04-15T10:45:59"/>
    <d v="2019-04-22T12:00:00"/>
    <x v="2"/>
    <x v="1"/>
    <s v="Grande surface"/>
    <x v="0"/>
    <x v="1"/>
    <d v="1900-01-04T17:46:12"/>
    <x v="3"/>
    <s v="Non"/>
    <x v="1481"/>
  </r>
  <r>
    <x v="389"/>
    <x v="12"/>
    <s v="CLI00087"/>
    <x v="4"/>
    <s v="SCR"/>
    <s v="15/04/19 10.47.10.0000"/>
    <s v="17/04/19 12.00.00.0000"/>
    <d v="2019-04-15T10:47:10"/>
    <d v="2019-04-17T12:00:00"/>
    <x v="7"/>
    <x v="0"/>
    <s v="Coopérative agricole"/>
    <x v="3"/>
    <x v="1"/>
    <d v="1899-12-30T17:46:12"/>
    <x v="1"/>
    <s v="Non"/>
    <x v="1482"/>
  </r>
  <r>
    <x v="222"/>
    <x v="7"/>
    <s v="CLI00021"/>
    <x v="0"/>
    <s v="PEST"/>
    <s v="15/04/19 10.47.28.0000"/>
    <s v="22/04/19 12.00.00.0000"/>
    <d v="2019-04-15T10:47:28"/>
    <d v="2019-04-22T12:00:00"/>
    <x v="2"/>
    <x v="1"/>
    <s v="Grande surface"/>
    <x v="0"/>
    <x v="1"/>
    <d v="1900-01-04T17:46:12"/>
    <x v="3"/>
    <s v="Non"/>
    <x v="1483"/>
  </r>
  <r>
    <x v="866"/>
    <x v="18"/>
    <s v="CLI00018"/>
    <x v="5"/>
    <s v="SCR"/>
    <s v="15/04/19 10.48.33.0000"/>
    <s v="17/04/19 12.00.00.0000"/>
    <d v="2019-04-15T10:48:33"/>
    <d v="2019-04-17T12:00:00"/>
    <x v="7"/>
    <x v="0"/>
    <s v="Coopérative agricole"/>
    <x v="2"/>
    <x v="1"/>
    <d v="1899-12-30T17:46:12"/>
    <x v="1"/>
    <s v="Non"/>
    <x v="1484"/>
  </r>
  <r>
    <x v="867"/>
    <x v="23"/>
    <s v="CLI00007"/>
    <x v="14"/>
    <s v="SCR"/>
    <s v="15/04/19 10.51.25.0000"/>
    <s v="17/04/19 12.00.00.0000"/>
    <d v="2019-04-15T10:51:25"/>
    <d v="2019-04-17T12:00:00"/>
    <x v="7"/>
    <x v="0"/>
    <s v="Coopérative agricole"/>
    <x v="3"/>
    <x v="1"/>
    <d v="1899-12-30T17:46:12"/>
    <x v="1"/>
    <s v="Non"/>
    <x v="1485"/>
  </r>
  <r>
    <x v="826"/>
    <x v="23"/>
    <s v="CLI00007"/>
    <x v="14"/>
    <s v="SCR"/>
    <s v="15/04/19 10.51.42.0000"/>
    <s v="17/04/19 12.00.00.0000"/>
    <d v="2019-04-15T10:51:42"/>
    <d v="2019-04-17T12:00:00"/>
    <x v="7"/>
    <x v="0"/>
    <s v="Coopérative agricole"/>
    <x v="3"/>
    <x v="1"/>
    <d v="1899-12-30T17:46:12"/>
    <x v="1"/>
    <s v="Non"/>
    <x v="1486"/>
  </r>
  <r>
    <x v="511"/>
    <x v="7"/>
    <s v="CLI00021"/>
    <x v="0"/>
    <s v="PEST"/>
    <s v="15/04/19 10.54.18.0000"/>
    <s v="22/04/19 12.00.00.0000"/>
    <d v="2019-04-15T10:54:18"/>
    <d v="2019-04-22T12:00:00"/>
    <x v="2"/>
    <x v="1"/>
    <s v="Grande surface"/>
    <x v="0"/>
    <x v="1"/>
    <d v="1900-01-04T17:46:12"/>
    <x v="3"/>
    <s v="Non"/>
    <x v="1487"/>
  </r>
  <r>
    <x v="112"/>
    <x v="3"/>
    <s v="CLI00020"/>
    <x v="6"/>
    <s v="PEST"/>
    <s v="15/04/19 10.56.18.0000"/>
    <s v="22/04/19 12.00.00.0000"/>
    <d v="2019-04-15T10:56:18"/>
    <d v="2019-04-22T12:00:00"/>
    <x v="2"/>
    <x v="1"/>
    <s v="Coopérative agricole"/>
    <x v="2"/>
    <x v="1"/>
    <d v="1900-01-04T17:46:12"/>
    <x v="3"/>
    <s v="Non"/>
    <x v="971"/>
  </r>
  <r>
    <x v="868"/>
    <x v="20"/>
    <s v="CLI00007"/>
    <x v="14"/>
    <s v="MTX"/>
    <s v="15/04/19 10.57.54.0000"/>
    <s v="16/04/19 12.00.00.0000"/>
    <d v="2019-04-15T10:57:54"/>
    <d v="2019-04-16T12:00:00"/>
    <x v="5"/>
    <x v="2"/>
    <s v="Coopérative agricole"/>
    <x v="3"/>
    <x v="0"/>
    <d v="1899-12-30T00:00:00"/>
    <x v="0"/>
    <s v="Non"/>
    <x v="1488"/>
  </r>
  <r>
    <x v="707"/>
    <x v="18"/>
    <s v="CLI00034"/>
    <x v="13"/>
    <s v="PEST"/>
    <s v="15/04/19 10.58.49.0000"/>
    <s v="22/04/19 12.00.00.0000"/>
    <d v="2019-04-15T10:58:49"/>
    <d v="2019-04-22T12:00:00"/>
    <x v="2"/>
    <x v="1"/>
    <s v="Entreprises agro-alimentaires"/>
    <x v="4"/>
    <x v="1"/>
    <d v="1900-01-04T17:46:12"/>
    <x v="3"/>
    <s v="Non"/>
    <x v="1489"/>
  </r>
  <r>
    <x v="196"/>
    <x v="3"/>
    <s v="CLI00083"/>
    <x v="11"/>
    <s v="MTX"/>
    <s v="15/04/19 10.58.50.0000"/>
    <s v="16/04/19 12.00.00.0000"/>
    <d v="2019-04-15T10:58:50"/>
    <d v="2019-04-16T12:00:00"/>
    <x v="5"/>
    <x v="2"/>
    <s v="Coopérative agricole"/>
    <x v="2"/>
    <x v="0"/>
    <d v="1899-12-30T00:00:00"/>
    <x v="0"/>
    <s v="Non"/>
    <x v="1490"/>
  </r>
  <r>
    <x v="869"/>
    <x v="4"/>
    <s v="CLI00083"/>
    <x v="11"/>
    <s v="SCR"/>
    <s v="15/04/19 11.01.30.0000"/>
    <s v="17/04/19 12.00.00.0000"/>
    <d v="2019-04-15T11:01:30"/>
    <d v="2019-04-17T12:00:00"/>
    <x v="7"/>
    <x v="0"/>
    <s v="Coopérative agricole"/>
    <x v="2"/>
    <x v="1"/>
    <d v="1899-12-30T17:46:12"/>
    <x v="1"/>
    <s v="Non"/>
    <x v="1491"/>
  </r>
  <r>
    <x v="870"/>
    <x v="18"/>
    <s v="CLI00049"/>
    <x v="7"/>
    <s v="PEST"/>
    <s v="15/04/19 11.01.33.0000"/>
    <s v="22/04/19 12.00.00.0000"/>
    <d v="2019-04-15T11:01:33"/>
    <d v="2019-04-22T12:00:00"/>
    <x v="2"/>
    <x v="1"/>
    <s v="Entreprises agro-alimentaires"/>
    <x v="4"/>
    <x v="1"/>
    <d v="1900-01-04T17:46:12"/>
    <x v="3"/>
    <s v="Non"/>
    <x v="1492"/>
  </r>
  <r>
    <x v="290"/>
    <x v="4"/>
    <s v="CLI00021"/>
    <x v="0"/>
    <s v="MTX"/>
    <s v="15/04/19 11.03.40.0000"/>
    <s v="16/04/19 12.00.00.0000"/>
    <d v="2019-04-15T11:03:40"/>
    <d v="2019-04-16T12:00:00"/>
    <x v="5"/>
    <x v="2"/>
    <s v="Grande surface"/>
    <x v="0"/>
    <x v="0"/>
    <d v="1899-12-30T00:00:00"/>
    <x v="0"/>
    <s v="Non"/>
    <x v="1493"/>
  </r>
  <r>
    <x v="557"/>
    <x v="3"/>
    <s v="CLI00079"/>
    <x v="3"/>
    <s v="MTX"/>
    <s v="15/04/19 11.05.40.0000"/>
    <s v="16/04/19 12.00.00.0000"/>
    <d v="2019-04-15T11:05:40"/>
    <d v="2019-04-16T12:00:00"/>
    <x v="5"/>
    <x v="2"/>
    <s v="Coopérative agricole"/>
    <x v="2"/>
    <x v="0"/>
    <d v="1899-12-30T00:00:00"/>
    <x v="0"/>
    <s v="Non"/>
    <x v="1494"/>
  </r>
  <r>
    <x v="157"/>
    <x v="23"/>
    <s v="CLI00007"/>
    <x v="14"/>
    <s v="MTX"/>
    <s v="15/04/19 11.06.40.0000"/>
    <s v="16/04/19 12.00.00.0000"/>
    <d v="2019-04-15T11:06:40"/>
    <d v="2019-04-16T12:00:00"/>
    <x v="5"/>
    <x v="2"/>
    <s v="Coopérative agricole"/>
    <x v="3"/>
    <x v="0"/>
    <d v="1899-12-30T00:00:00"/>
    <x v="0"/>
    <s v="Non"/>
    <x v="1495"/>
  </r>
  <r>
    <x v="871"/>
    <x v="18"/>
    <s v="CLI00009"/>
    <x v="8"/>
    <s v="PEST"/>
    <s v="15/04/19 11.07.09.0000"/>
    <s v="22/04/19 12.00.00.0000"/>
    <d v="2019-04-15T11:07:09"/>
    <d v="2019-04-22T12:00:00"/>
    <x v="2"/>
    <x v="1"/>
    <s v="Entreprises agro-alimentaires"/>
    <x v="4"/>
    <x v="1"/>
    <d v="1900-01-04T17:46:12"/>
    <x v="3"/>
    <s v="Non"/>
    <x v="1496"/>
  </r>
  <r>
    <x v="872"/>
    <x v="3"/>
    <s v="CLI00083"/>
    <x v="11"/>
    <s v="MTX"/>
    <s v="15/04/19 11.08.26.0000"/>
    <s v="16/04/19 12.00.00.0000"/>
    <d v="2019-04-15T11:08:26"/>
    <d v="2019-04-16T12:00:00"/>
    <x v="5"/>
    <x v="2"/>
    <s v="Coopérative agricole"/>
    <x v="2"/>
    <x v="0"/>
    <d v="1899-12-30T00:00:00"/>
    <x v="0"/>
    <s v="Non"/>
    <x v="1497"/>
  </r>
  <r>
    <x v="143"/>
    <x v="3"/>
    <s v="CLI00021"/>
    <x v="0"/>
    <s v="MTX"/>
    <s v="15/04/19 11.11.26.0000"/>
    <s v="16/04/19 12.00.00.0000"/>
    <d v="2019-04-15T11:11:26"/>
    <d v="2019-04-16T12:00:00"/>
    <x v="5"/>
    <x v="2"/>
    <s v="Grande surface"/>
    <x v="0"/>
    <x v="0"/>
    <d v="1899-12-30T00:00:00"/>
    <x v="0"/>
    <s v="Non"/>
    <x v="1498"/>
  </r>
  <r>
    <x v="873"/>
    <x v="12"/>
    <s v="CLI00021"/>
    <x v="0"/>
    <s v="MTX"/>
    <s v="15/04/19 11.13.30.0000"/>
    <s v="16/04/19 12.00.00.0000"/>
    <d v="2019-04-15T11:13:30"/>
    <d v="2019-04-16T12:00:00"/>
    <x v="5"/>
    <x v="2"/>
    <s v="Grande surface"/>
    <x v="0"/>
    <x v="0"/>
    <d v="1899-12-30T00:00:00"/>
    <x v="0"/>
    <s v="Non"/>
    <x v="1499"/>
  </r>
  <r>
    <x v="225"/>
    <x v="10"/>
    <s v="CLI00040"/>
    <x v="9"/>
    <s v="MTX"/>
    <s v="15/04/19 11.17.19.0000"/>
    <s v="16/04/19 12.00.00.0000"/>
    <d v="2019-04-15T11:17:19"/>
    <d v="2019-04-16T12:00:00"/>
    <x v="5"/>
    <x v="2"/>
    <s v="Entreprises agro-alimentaires"/>
    <x v="5"/>
    <x v="0"/>
    <d v="1899-12-30T00:00:00"/>
    <x v="0"/>
    <s v="Non"/>
    <x v="1500"/>
  </r>
  <r>
    <x v="723"/>
    <x v="3"/>
    <s v="CLI00021"/>
    <x v="0"/>
    <s v="SCR"/>
    <s v="15/04/19 11.17.57.0000"/>
    <s v="17/04/19 12.00.00.0000"/>
    <d v="2019-04-15T11:17:57"/>
    <d v="2019-04-17T12:00:00"/>
    <x v="7"/>
    <x v="0"/>
    <s v="Grande surface"/>
    <x v="0"/>
    <x v="1"/>
    <d v="1899-12-30T17:46:12"/>
    <x v="1"/>
    <s v="Non"/>
    <x v="1501"/>
  </r>
  <r>
    <x v="708"/>
    <x v="12"/>
    <s v="CLI00087"/>
    <x v="4"/>
    <s v="PLLT"/>
    <s v="15/04/19 11.19.32.0000"/>
    <s v="22/04/19 12.00.00.0000"/>
    <d v="2019-04-15T11:19:32"/>
    <d v="2019-04-22T12:00:00"/>
    <x v="1"/>
    <x v="1"/>
    <s v="Coopérative agricole"/>
    <x v="3"/>
    <x v="1"/>
    <d v="1900-01-04T17:46:12"/>
    <x v="3"/>
    <s v="Non"/>
    <x v="1502"/>
  </r>
  <r>
    <x v="75"/>
    <x v="3"/>
    <s v="CLI00043"/>
    <x v="1"/>
    <s v="NTR"/>
    <s v="15/04/19 11.20.19.0000"/>
    <s v="18/04/19 12.00.00.0000"/>
    <d v="2019-04-15T11:20:19"/>
    <d v="2019-04-18T12:00:00"/>
    <x v="3"/>
    <x v="0"/>
    <s v="Grande surface"/>
    <x v="0"/>
    <x v="1"/>
    <d v="1899-12-31T17:46:12"/>
    <x v="2"/>
    <s v="Non"/>
    <x v="1503"/>
  </r>
  <r>
    <x v="783"/>
    <x v="4"/>
    <s v="CLI00083"/>
    <x v="11"/>
    <s v="PEST"/>
    <s v="15/04/19 11.22.56.0000"/>
    <s v="22/04/19 12.00.00.0000"/>
    <d v="2019-04-15T11:22:56"/>
    <d v="2019-04-22T12:00:00"/>
    <x v="2"/>
    <x v="1"/>
    <s v="Coopérative agricole"/>
    <x v="2"/>
    <x v="1"/>
    <d v="1900-01-04T17:46:12"/>
    <x v="3"/>
    <s v="Non"/>
    <x v="1504"/>
  </r>
  <r>
    <x v="173"/>
    <x v="0"/>
    <s v="CLI00010"/>
    <x v="2"/>
    <s v="PEST"/>
    <s v="15/04/19 11.23.17.0000"/>
    <s v="22/04/19 12.00.00.0000"/>
    <d v="2019-04-15T11:23:17"/>
    <d v="2019-04-22T12:00:00"/>
    <x v="2"/>
    <x v="1"/>
    <s v="Centrale d'achats"/>
    <x v="1"/>
    <x v="1"/>
    <d v="1900-01-04T17:46:12"/>
    <x v="3"/>
    <s v="Non"/>
    <x v="1505"/>
  </r>
  <r>
    <x v="429"/>
    <x v="6"/>
    <s v="CLI00043"/>
    <x v="1"/>
    <s v="SCR"/>
    <s v="15/04/19 11.27.14.0000"/>
    <s v="17/04/19 12.00.00.0000"/>
    <d v="2019-04-15T11:27:14"/>
    <d v="2019-04-17T12:00:00"/>
    <x v="7"/>
    <x v="0"/>
    <s v="Grande surface"/>
    <x v="0"/>
    <x v="1"/>
    <d v="1899-12-30T17:46:12"/>
    <x v="1"/>
    <s v="Non"/>
    <x v="1506"/>
  </r>
  <r>
    <x v="347"/>
    <x v="12"/>
    <s v="CLI00021"/>
    <x v="0"/>
    <s v="NTR"/>
    <s v="15/04/19 11.31.07.0000"/>
    <s v="18/04/19 12.00.00.0000"/>
    <d v="2019-04-15T11:31:07"/>
    <d v="2019-04-18T12:00:00"/>
    <x v="3"/>
    <x v="0"/>
    <s v="Grande surface"/>
    <x v="0"/>
    <x v="1"/>
    <d v="1899-12-31T17:46:12"/>
    <x v="2"/>
    <s v="Non"/>
    <x v="1507"/>
  </r>
  <r>
    <x v="874"/>
    <x v="10"/>
    <s v="CLI00009"/>
    <x v="8"/>
    <s v="PLLT"/>
    <s v="15/04/19 11.31.45.0000"/>
    <s v="22/04/19 12.00.00.0000"/>
    <d v="2019-04-15T11:31:45"/>
    <d v="2019-04-22T12:00:00"/>
    <x v="1"/>
    <x v="1"/>
    <s v="Entreprises agro-alimentaires"/>
    <x v="4"/>
    <x v="1"/>
    <d v="1900-01-04T17:46:12"/>
    <x v="3"/>
    <s v="Non"/>
    <x v="1508"/>
  </r>
  <r>
    <x v="131"/>
    <x v="3"/>
    <s v="CLI00083"/>
    <x v="11"/>
    <s v="MTX"/>
    <s v="15/04/19 11.32.29.0000"/>
    <s v="16/04/19 12.00.00.0000"/>
    <d v="2019-04-15T11:32:29"/>
    <d v="2019-04-16T12:00:00"/>
    <x v="5"/>
    <x v="2"/>
    <s v="Coopérative agricole"/>
    <x v="2"/>
    <x v="0"/>
    <d v="1899-12-30T00:00:00"/>
    <x v="0"/>
    <s v="Non"/>
    <x v="1509"/>
  </r>
  <r>
    <x v="875"/>
    <x v="12"/>
    <s v="CLI00021"/>
    <x v="0"/>
    <s v="PEST"/>
    <s v="15/04/19 11.36.24.0000"/>
    <s v="22/04/19 12.00.00.0000"/>
    <d v="2019-04-15T11:36:24"/>
    <d v="2019-04-22T12:00:00"/>
    <x v="2"/>
    <x v="1"/>
    <s v="Grande surface"/>
    <x v="0"/>
    <x v="1"/>
    <d v="1900-01-04T17:46:12"/>
    <x v="3"/>
    <s v="Non"/>
    <x v="1510"/>
  </r>
  <r>
    <x v="876"/>
    <x v="12"/>
    <s v="CLI00021"/>
    <x v="0"/>
    <s v="SCR"/>
    <s v="15/04/19 11.36.50.0000"/>
    <s v="17/04/19 12.00.00.0000"/>
    <d v="2019-04-15T11:36:50"/>
    <d v="2019-04-17T12:00:00"/>
    <x v="7"/>
    <x v="0"/>
    <s v="Grande surface"/>
    <x v="0"/>
    <x v="1"/>
    <d v="1899-12-30T17:46:12"/>
    <x v="1"/>
    <s v="Non"/>
    <x v="1511"/>
  </r>
  <r>
    <x v="224"/>
    <x v="7"/>
    <s v="CLI00021"/>
    <x v="0"/>
    <s v="MTX"/>
    <s v="15/04/19 11.37.04.0000"/>
    <s v="16/04/19 12.00.00.0000"/>
    <d v="2019-04-15T11:37:04"/>
    <d v="2019-04-16T12:00:00"/>
    <x v="5"/>
    <x v="2"/>
    <s v="Grande surface"/>
    <x v="0"/>
    <x v="0"/>
    <d v="1899-12-30T00:00:00"/>
    <x v="0"/>
    <s v="Non"/>
    <x v="1512"/>
  </r>
  <r>
    <x v="101"/>
    <x v="12"/>
    <s v="CLI00087"/>
    <x v="4"/>
    <s v="MTX"/>
    <s v="15/04/19 11.38.40.0000"/>
    <s v="16/04/19 12.00.00.0000"/>
    <d v="2019-04-15T11:38:40"/>
    <d v="2019-04-16T12:00:00"/>
    <x v="5"/>
    <x v="2"/>
    <s v="Coopérative agricole"/>
    <x v="3"/>
    <x v="0"/>
    <d v="1899-12-30T00:00:00"/>
    <x v="0"/>
    <s v="Non"/>
    <x v="1513"/>
  </r>
  <r>
    <x v="877"/>
    <x v="18"/>
    <s v="CLI00018"/>
    <x v="5"/>
    <s v="MTX"/>
    <s v="15/04/19 11.42.25.0000"/>
    <s v="16/04/19 12.00.00.0000"/>
    <d v="2019-04-15T11:42:25"/>
    <d v="2019-04-16T12:00:00"/>
    <x v="5"/>
    <x v="2"/>
    <s v="Coopérative agricole"/>
    <x v="2"/>
    <x v="0"/>
    <d v="1899-12-30T00:00:00"/>
    <x v="0"/>
    <s v="Non"/>
    <x v="1514"/>
  </r>
  <r>
    <x v="103"/>
    <x v="3"/>
    <s v="CLI00021"/>
    <x v="0"/>
    <s v="BACT"/>
    <s v="15/04/19 11.43.13.0000"/>
    <s v="17/04/19 12.00.00.0000"/>
    <d v="2019-04-15T11:43:13"/>
    <d v="2019-04-17T12:00:00"/>
    <x v="6"/>
    <x v="3"/>
    <s v="Grande surface"/>
    <x v="0"/>
    <x v="1"/>
    <d v="1899-12-30T17:46:12"/>
    <x v="1"/>
    <s v="Non"/>
    <x v="1515"/>
  </r>
  <r>
    <x v="564"/>
    <x v="10"/>
    <s v="CLI00018"/>
    <x v="5"/>
    <s v="PEST"/>
    <s v="15/04/19 11.43.46.0000"/>
    <s v="22/04/19 12.00.00.0000"/>
    <d v="2019-04-15T11:43:46"/>
    <d v="2019-04-22T12:00:00"/>
    <x v="2"/>
    <x v="1"/>
    <s v="Coopérative agricole"/>
    <x v="2"/>
    <x v="1"/>
    <d v="1900-01-04T17:46:12"/>
    <x v="3"/>
    <s v="Non"/>
    <x v="1516"/>
  </r>
  <r>
    <x v="101"/>
    <x v="12"/>
    <s v="CLI00087"/>
    <x v="4"/>
    <s v="PEST"/>
    <s v="15/04/19 11.43.53.0000"/>
    <s v="22/04/19 12.00.00.0000"/>
    <d v="2019-04-15T11:43:53"/>
    <d v="2019-04-22T12:00:00"/>
    <x v="2"/>
    <x v="1"/>
    <s v="Coopérative agricole"/>
    <x v="3"/>
    <x v="1"/>
    <d v="1900-01-04T17:46:12"/>
    <x v="3"/>
    <s v="Non"/>
    <x v="1517"/>
  </r>
  <r>
    <x v="878"/>
    <x v="3"/>
    <s v="CLI00083"/>
    <x v="11"/>
    <s v="PEST"/>
    <s v="15/04/19 11.44.59.0000"/>
    <s v="22/04/19 12.00.00.0000"/>
    <d v="2019-04-15T11:44:59"/>
    <d v="2019-04-22T12:00:00"/>
    <x v="2"/>
    <x v="1"/>
    <s v="Coopérative agricole"/>
    <x v="2"/>
    <x v="1"/>
    <d v="1900-01-04T17:46:12"/>
    <x v="3"/>
    <s v="Non"/>
    <x v="1518"/>
  </r>
  <r>
    <x v="836"/>
    <x v="18"/>
    <s v="CLI00018"/>
    <x v="5"/>
    <s v="PEST"/>
    <s v="15/04/19 11.45.08.0000"/>
    <s v="22/04/19 12.00.00.0000"/>
    <d v="2019-04-15T11:45:08"/>
    <d v="2019-04-22T12:00:00"/>
    <x v="2"/>
    <x v="1"/>
    <s v="Coopérative agricole"/>
    <x v="2"/>
    <x v="1"/>
    <d v="1900-01-04T17:46:12"/>
    <x v="3"/>
    <s v="Non"/>
    <x v="1519"/>
  </r>
  <r>
    <x v="879"/>
    <x v="10"/>
    <s v="CLI00018"/>
    <x v="5"/>
    <s v="NTR"/>
    <s v="15/04/19 11.45.39.0000"/>
    <s v="18/04/19 12.00.00.0000"/>
    <d v="2019-04-15T11:45:39"/>
    <d v="2019-04-18T12:00:00"/>
    <x v="3"/>
    <x v="0"/>
    <s v="Coopérative agricole"/>
    <x v="2"/>
    <x v="1"/>
    <d v="1899-12-31T17:46:12"/>
    <x v="2"/>
    <s v="Non"/>
    <x v="1520"/>
  </r>
  <r>
    <x v="345"/>
    <x v="10"/>
    <s v="CLI00018"/>
    <x v="5"/>
    <s v="MTX"/>
    <s v="15/04/19 11.47.09.0000"/>
    <s v="16/04/19 12.00.00.0000"/>
    <d v="2019-04-15T11:47:09"/>
    <d v="2019-04-16T12:00:00"/>
    <x v="5"/>
    <x v="2"/>
    <s v="Coopérative agricole"/>
    <x v="2"/>
    <x v="0"/>
    <d v="1899-12-30T00:00:00"/>
    <x v="0"/>
    <s v="Non"/>
    <x v="1521"/>
  </r>
  <r>
    <x v="880"/>
    <x v="7"/>
    <s v="CLI00021"/>
    <x v="0"/>
    <s v="MTX"/>
    <s v="15/04/19 11.50.15.0000"/>
    <s v="16/04/19 12.00.00.0000"/>
    <d v="2019-04-15T11:50:15"/>
    <d v="2019-04-16T12:00:00"/>
    <x v="5"/>
    <x v="2"/>
    <s v="Grande surface"/>
    <x v="0"/>
    <x v="0"/>
    <d v="1899-12-30T00:00:00"/>
    <x v="0"/>
    <s v="Non"/>
    <x v="1522"/>
  </r>
  <r>
    <x v="881"/>
    <x v="10"/>
    <s v="CLI00049"/>
    <x v="7"/>
    <s v="PEST"/>
    <s v="15/04/19 11.50.39.0000"/>
    <s v="22/04/19 12.00.00.0000"/>
    <d v="2019-04-15T11:50:39"/>
    <d v="2019-04-22T12:00:00"/>
    <x v="2"/>
    <x v="1"/>
    <s v="Entreprises agro-alimentaires"/>
    <x v="4"/>
    <x v="1"/>
    <d v="1900-01-04T17:46:12"/>
    <x v="3"/>
    <s v="Non"/>
    <x v="1523"/>
  </r>
  <r>
    <x v="882"/>
    <x v="3"/>
    <s v="CLI00021"/>
    <x v="0"/>
    <s v="PEST"/>
    <s v="15/04/19 11.52.58.0000"/>
    <s v="22/04/19 12.00.00.0000"/>
    <d v="2019-04-15T11:52:58"/>
    <d v="2019-04-22T12:00:00"/>
    <x v="2"/>
    <x v="1"/>
    <s v="Grande surface"/>
    <x v="0"/>
    <x v="1"/>
    <d v="1900-01-04T17:46:12"/>
    <x v="3"/>
    <s v="Non"/>
    <x v="1524"/>
  </r>
  <r>
    <x v="89"/>
    <x v="6"/>
    <s v="CLI00043"/>
    <x v="1"/>
    <s v="PEST"/>
    <s v="15/04/19 11.53.25.0000"/>
    <s v="22/04/19 12.00.00.0000"/>
    <d v="2019-04-15T11:53:25"/>
    <d v="2019-04-22T12:00:00"/>
    <x v="2"/>
    <x v="1"/>
    <s v="Grande surface"/>
    <x v="0"/>
    <x v="1"/>
    <d v="1900-01-04T17:46:12"/>
    <x v="3"/>
    <s v="Non"/>
    <x v="1525"/>
  </r>
  <r>
    <x v="883"/>
    <x v="18"/>
    <s v="CLI00018"/>
    <x v="5"/>
    <s v="NTR"/>
    <s v="15/04/19 11.54.08.0000"/>
    <s v="18/04/19 12.00.00.0000"/>
    <d v="2019-04-15T11:54:08"/>
    <d v="2019-04-18T12:00:00"/>
    <x v="3"/>
    <x v="0"/>
    <s v="Coopérative agricole"/>
    <x v="2"/>
    <x v="1"/>
    <d v="1899-12-31T17:46:12"/>
    <x v="2"/>
    <s v="Non"/>
    <x v="1526"/>
  </r>
  <r>
    <x v="112"/>
    <x v="6"/>
    <s v="CLI00020"/>
    <x v="6"/>
    <s v="PEST"/>
    <s v="15/04/19 11.54.20.0000"/>
    <s v="22/04/19 12.00.00.0000"/>
    <d v="2019-04-15T11:54:20"/>
    <d v="2019-04-22T12:00:00"/>
    <x v="2"/>
    <x v="1"/>
    <s v="Coopérative agricole"/>
    <x v="2"/>
    <x v="1"/>
    <d v="1900-01-04T17:46:12"/>
    <x v="3"/>
    <s v="Non"/>
    <x v="1527"/>
  </r>
  <r>
    <x v="148"/>
    <x v="8"/>
    <s v="CLI00043"/>
    <x v="1"/>
    <s v="PEST"/>
    <s v="15/04/19 11.55.00.0000"/>
    <s v="22/04/19 12.00.00.0000"/>
    <d v="2019-04-15T11:55:00"/>
    <d v="2019-04-22T12:00:00"/>
    <x v="2"/>
    <x v="1"/>
    <s v="Grande surface"/>
    <x v="0"/>
    <x v="1"/>
    <d v="1900-01-04T17:46:12"/>
    <x v="3"/>
    <s v="Non"/>
    <x v="1528"/>
  </r>
  <r>
    <x v="529"/>
    <x v="3"/>
    <s v="CLI00010"/>
    <x v="2"/>
    <s v="PEST"/>
    <s v="15/04/19 11.56.03.0000"/>
    <s v="22/04/19 12.00.00.0000"/>
    <d v="2019-04-15T11:56:03"/>
    <d v="2019-04-22T12:00:00"/>
    <x v="2"/>
    <x v="1"/>
    <s v="Centrale d'achats"/>
    <x v="1"/>
    <x v="1"/>
    <d v="1900-01-04T17:46:12"/>
    <x v="3"/>
    <s v="Non"/>
    <x v="762"/>
  </r>
  <r>
    <x v="884"/>
    <x v="18"/>
    <s v="CLI00091"/>
    <x v="10"/>
    <s v="PEST"/>
    <s v="15/04/19 11.57.13.0000"/>
    <s v="22/04/19 12.00.00.0000"/>
    <d v="2019-04-15T11:57:13"/>
    <d v="2019-04-22T12:00:00"/>
    <x v="2"/>
    <x v="1"/>
    <s v="Entreprises agro-alimentaires"/>
    <x v="5"/>
    <x v="1"/>
    <d v="1900-01-04T17:46:12"/>
    <x v="3"/>
    <s v="Non"/>
    <x v="1529"/>
  </r>
  <r>
    <x v="253"/>
    <x v="3"/>
    <s v="CLI00079"/>
    <x v="3"/>
    <s v="PEST"/>
    <s v="15/04/19 11.58.38.0000"/>
    <s v="22/04/19 12.00.00.0000"/>
    <d v="2019-04-15T11:58:38"/>
    <d v="2019-04-22T12:00:00"/>
    <x v="2"/>
    <x v="1"/>
    <s v="Coopérative agricole"/>
    <x v="2"/>
    <x v="1"/>
    <d v="1900-01-04T17:46:12"/>
    <x v="3"/>
    <s v="Non"/>
    <x v="1530"/>
  </r>
  <r>
    <x v="885"/>
    <x v="18"/>
    <s v="CLI00018"/>
    <x v="5"/>
    <s v="PEST"/>
    <s v="15/04/19 11.59.34.0000"/>
    <s v="22/04/19 12.00.00.0000"/>
    <d v="2019-04-15T11:59:34"/>
    <d v="2019-04-22T12:00:00"/>
    <x v="2"/>
    <x v="1"/>
    <s v="Coopérative agricole"/>
    <x v="2"/>
    <x v="1"/>
    <d v="1900-01-04T17:46:12"/>
    <x v="3"/>
    <s v="Non"/>
    <x v="1531"/>
  </r>
  <r>
    <x v="121"/>
    <x v="8"/>
    <s v="CLI00043"/>
    <x v="1"/>
    <s v="SCR"/>
    <s v="15/04/19 12.01.01.0000"/>
    <s v="18/04/19 12.00.00.0000"/>
    <d v="2019-04-15T12:01:01"/>
    <d v="2019-04-18T12:00:00"/>
    <x v="7"/>
    <x v="0"/>
    <s v="Grande surface"/>
    <x v="0"/>
    <x v="1"/>
    <d v="1899-12-31T17:46:12"/>
    <x v="2"/>
    <s v="Non"/>
    <x v="1532"/>
  </r>
  <r>
    <x v="886"/>
    <x v="10"/>
    <s v="CLI00009"/>
    <x v="8"/>
    <s v="PEST"/>
    <s v="15/04/19 12.02.45.0000"/>
    <s v="23/04/19 12.00.00.0000"/>
    <d v="2019-04-15T12:02:45"/>
    <d v="2019-04-23T12:00:00"/>
    <x v="2"/>
    <x v="1"/>
    <s v="Entreprises agro-alimentaires"/>
    <x v="4"/>
    <x v="1"/>
    <d v="1900-01-05T17:46:12"/>
    <x v="3"/>
    <s v="Non"/>
    <x v="1533"/>
  </r>
  <r>
    <x v="392"/>
    <x v="3"/>
    <s v="CLI00043"/>
    <x v="1"/>
    <s v="PEST"/>
    <s v="15/04/19 12.03.31.0000"/>
    <s v="23/04/19 12.00.00.0000"/>
    <d v="2019-04-15T12:03:31"/>
    <d v="2019-04-23T12:00:00"/>
    <x v="2"/>
    <x v="1"/>
    <s v="Grande surface"/>
    <x v="0"/>
    <x v="1"/>
    <d v="1900-01-05T17:46:12"/>
    <x v="3"/>
    <s v="Non"/>
    <x v="1534"/>
  </r>
  <r>
    <x v="423"/>
    <x v="3"/>
    <s v="CLI00020"/>
    <x v="6"/>
    <s v="PEST"/>
    <s v="15/04/19 12.04.06.0000"/>
    <s v="23/04/19 12.00.00.0000"/>
    <d v="2019-04-15T12:04:06"/>
    <d v="2019-04-23T12:00:00"/>
    <x v="2"/>
    <x v="1"/>
    <s v="Coopérative agricole"/>
    <x v="2"/>
    <x v="1"/>
    <d v="1900-01-05T17:46:12"/>
    <x v="3"/>
    <s v="Non"/>
    <x v="1535"/>
  </r>
  <r>
    <x v="170"/>
    <x v="3"/>
    <s v="CLI00010"/>
    <x v="2"/>
    <s v="PEST"/>
    <s v="15/04/19 12.05.07.0000"/>
    <s v="23/04/19 12.00.00.0000"/>
    <d v="2019-04-15T12:05:07"/>
    <d v="2019-04-23T12:00:00"/>
    <x v="2"/>
    <x v="1"/>
    <s v="Centrale d'achats"/>
    <x v="1"/>
    <x v="1"/>
    <d v="1900-01-05T17:46:12"/>
    <x v="3"/>
    <s v="Non"/>
    <x v="1536"/>
  </r>
  <r>
    <x v="887"/>
    <x v="12"/>
    <s v="CLI00021"/>
    <x v="0"/>
    <s v="PEST"/>
    <s v="15/04/19 12.05.34.0000"/>
    <s v="23/04/19 12.00.00.0000"/>
    <d v="2019-04-15T12:05:34"/>
    <d v="2019-04-23T12:00:00"/>
    <x v="2"/>
    <x v="1"/>
    <s v="Grande surface"/>
    <x v="0"/>
    <x v="1"/>
    <d v="1900-01-05T17:46:12"/>
    <x v="3"/>
    <s v="Non"/>
    <x v="1537"/>
  </r>
  <r>
    <x v="888"/>
    <x v="3"/>
    <s v="CLI00049"/>
    <x v="7"/>
    <s v="PEST"/>
    <s v="15/04/19 12.06.53.0000"/>
    <s v="23/04/19 12.00.00.0000"/>
    <d v="2019-04-15T12:06:53"/>
    <d v="2019-04-23T12:00:00"/>
    <x v="2"/>
    <x v="1"/>
    <s v="Entreprises agro-alimentaires"/>
    <x v="4"/>
    <x v="1"/>
    <d v="1900-01-05T17:46:12"/>
    <x v="3"/>
    <s v="Non"/>
    <x v="1538"/>
  </r>
  <r>
    <x v="889"/>
    <x v="10"/>
    <s v="CLI00018"/>
    <x v="5"/>
    <s v="PEST"/>
    <s v="15/04/19 12.07.17.0000"/>
    <s v="23/04/19 12.00.00.0000"/>
    <d v="2019-04-15T12:07:17"/>
    <d v="2019-04-23T12:00:00"/>
    <x v="2"/>
    <x v="1"/>
    <s v="Coopérative agricole"/>
    <x v="2"/>
    <x v="1"/>
    <d v="1900-01-05T17:46:12"/>
    <x v="3"/>
    <s v="Non"/>
    <x v="1539"/>
  </r>
  <r>
    <x v="125"/>
    <x v="6"/>
    <s v="CLI00010"/>
    <x v="2"/>
    <s v="PEST"/>
    <s v="15/04/19 12.08.11.0000"/>
    <s v="23/04/19 12.00.00.0000"/>
    <d v="2019-04-15T12:08:11"/>
    <d v="2019-04-23T12:00:00"/>
    <x v="2"/>
    <x v="1"/>
    <s v="Centrale d'achats"/>
    <x v="1"/>
    <x v="1"/>
    <d v="1900-01-05T17:46:12"/>
    <x v="3"/>
    <s v="Non"/>
    <x v="1540"/>
  </r>
  <r>
    <x v="890"/>
    <x v="10"/>
    <s v="CLI00018"/>
    <x v="5"/>
    <s v="PEST"/>
    <s v="15/04/19 12.09.29.0000"/>
    <s v="23/04/19 12.00.00.0000"/>
    <d v="2019-04-15T12:09:29"/>
    <d v="2019-04-23T12:00:00"/>
    <x v="2"/>
    <x v="1"/>
    <s v="Coopérative agricole"/>
    <x v="2"/>
    <x v="1"/>
    <d v="1900-01-05T17:46:12"/>
    <x v="3"/>
    <s v="Non"/>
    <x v="1541"/>
  </r>
  <r>
    <x v="508"/>
    <x v="6"/>
    <s v="CLI00079"/>
    <x v="3"/>
    <s v="PEST"/>
    <s v="15/04/19 12.10.15.0000"/>
    <s v="23/04/19 12.00.00.0000"/>
    <d v="2019-04-15T12:10:15"/>
    <d v="2019-04-23T12:00:00"/>
    <x v="2"/>
    <x v="1"/>
    <s v="Coopérative agricole"/>
    <x v="2"/>
    <x v="1"/>
    <d v="1900-01-05T17:46:12"/>
    <x v="3"/>
    <s v="Non"/>
    <x v="1542"/>
  </r>
  <r>
    <x v="62"/>
    <x v="3"/>
    <s v="CLI00021"/>
    <x v="0"/>
    <s v="PEST"/>
    <s v="15/04/19 12.10.48.0000"/>
    <s v="23/04/19 12.00.00.0000"/>
    <d v="2019-04-15T12:10:48"/>
    <d v="2019-04-23T12:00:00"/>
    <x v="2"/>
    <x v="1"/>
    <s v="Grande surface"/>
    <x v="0"/>
    <x v="1"/>
    <d v="1900-01-05T17:46:12"/>
    <x v="3"/>
    <s v="Non"/>
    <x v="1543"/>
  </r>
  <r>
    <x v="199"/>
    <x v="12"/>
    <s v="CLI00021"/>
    <x v="0"/>
    <s v="BACT"/>
    <s v="15/04/19 12.11.09.0000"/>
    <s v="18/04/19 12.00.00.0000"/>
    <d v="2019-04-15T12:11:09"/>
    <d v="2019-04-18T12:00:00"/>
    <x v="6"/>
    <x v="3"/>
    <s v="Grande surface"/>
    <x v="0"/>
    <x v="1"/>
    <d v="1899-12-31T17:46:12"/>
    <x v="2"/>
    <s v="Non"/>
    <x v="1544"/>
  </r>
  <r>
    <x v="560"/>
    <x v="18"/>
    <s v="CLI00018"/>
    <x v="5"/>
    <s v="PEST"/>
    <s v="15/04/19 12.11.14.0000"/>
    <s v="23/04/19 12.00.00.0000"/>
    <d v="2019-04-15T12:11:14"/>
    <d v="2019-04-23T12:00:00"/>
    <x v="2"/>
    <x v="1"/>
    <s v="Coopérative agricole"/>
    <x v="2"/>
    <x v="1"/>
    <d v="1900-01-05T17:46:12"/>
    <x v="3"/>
    <s v="Non"/>
    <x v="1545"/>
  </r>
  <r>
    <x v="891"/>
    <x v="4"/>
    <s v="CLI00079"/>
    <x v="3"/>
    <s v="PEST"/>
    <s v="15/04/19 12.11.51.0000"/>
    <s v="23/04/19 12.00.00.0000"/>
    <d v="2019-04-15T12:11:51"/>
    <d v="2019-04-23T12:00:00"/>
    <x v="2"/>
    <x v="1"/>
    <s v="Coopérative agricole"/>
    <x v="2"/>
    <x v="1"/>
    <d v="1900-01-05T17:46:12"/>
    <x v="3"/>
    <s v="Non"/>
    <x v="1546"/>
  </r>
  <r>
    <x v="525"/>
    <x v="6"/>
    <s v="CLI00079"/>
    <x v="3"/>
    <s v="PEST"/>
    <s v="15/04/19 12.12.09.0000"/>
    <s v="23/04/19 12.00.00.0000"/>
    <d v="2019-04-15T12:12:09"/>
    <d v="2019-04-23T12:00:00"/>
    <x v="2"/>
    <x v="1"/>
    <s v="Coopérative agricole"/>
    <x v="2"/>
    <x v="1"/>
    <d v="1900-01-05T17:46:12"/>
    <x v="3"/>
    <s v="Non"/>
    <x v="1547"/>
  </r>
  <r>
    <x v="892"/>
    <x v="6"/>
    <s v="CLI00021"/>
    <x v="0"/>
    <s v="PEST"/>
    <s v="15/04/19 12.12.13.0000"/>
    <s v="23/04/19 12.00.00.0000"/>
    <d v="2019-04-15T12:12:13"/>
    <d v="2019-04-23T12:00:00"/>
    <x v="2"/>
    <x v="1"/>
    <s v="Grande surface"/>
    <x v="0"/>
    <x v="1"/>
    <d v="1900-01-05T17:46:12"/>
    <x v="3"/>
    <s v="Non"/>
    <x v="1548"/>
  </r>
  <r>
    <x v="640"/>
    <x v="16"/>
    <s v="CLI00021"/>
    <x v="0"/>
    <s v="PEST"/>
    <s v="15/04/19 12.12.16.0000"/>
    <s v="23/04/19 12.00.00.0000"/>
    <d v="2019-04-15T12:12:16"/>
    <d v="2019-04-23T12:00:00"/>
    <x v="2"/>
    <x v="1"/>
    <s v="Grande surface"/>
    <x v="0"/>
    <x v="1"/>
    <d v="1900-01-05T17:46:12"/>
    <x v="3"/>
    <s v="Non"/>
    <x v="1549"/>
  </r>
  <r>
    <x v="57"/>
    <x v="6"/>
    <s v="CLI00021"/>
    <x v="0"/>
    <s v="PEST"/>
    <s v="15/04/19 12.12.40.0000"/>
    <s v="23/04/19 12.00.00.0000"/>
    <d v="2019-04-15T12:12:40"/>
    <d v="2019-04-23T12:00:00"/>
    <x v="2"/>
    <x v="1"/>
    <s v="Grande surface"/>
    <x v="0"/>
    <x v="1"/>
    <d v="1900-01-05T17:46:12"/>
    <x v="3"/>
    <s v="Non"/>
    <x v="1550"/>
  </r>
  <r>
    <x v="670"/>
    <x v="3"/>
    <s v="CLI00043"/>
    <x v="1"/>
    <s v="PEST"/>
    <s v="15/04/19 12.13.43.0000"/>
    <s v="23/04/19 12.00.00.0000"/>
    <d v="2019-04-15T12:13:43"/>
    <d v="2019-04-23T12:00:00"/>
    <x v="2"/>
    <x v="1"/>
    <s v="Grande surface"/>
    <x v="0"/>
    <x v="1"/>
    <d v="1900-01-05T17:46:12"/>
    <x v="3"/>
    <s v="Non"/>
    <x v="1551"/>
  </r>
  <r>
    <x v="314"/>
    <x v="9"/>
    <s v="CLI00021"/>
    <x v="0"/>
    <s v="SCR"/>
    <s v="15/04/19 12.14.08.0000"/>
    <s v="18/04/19 12.00.00.0000"/>
    <d v="2019-04-15T12:14:08"/>
    <d v="2019-04-18T12:00:00"/>
    <x v="7"/>
    <x v="0"/>
    <s v="Grande surface"/>
    <x v="0"/>
    <x v="1"/>
    <d v="1899-12-31T17:46:12"/>
    <x v="2"/>
    <s v="Non"/>
    <x v="1552"/>
  </r>
  <r>
    <x v="326"/>
    <x v="3"/>
    <s v="CLI00043"/>
    <x v="1"/>
    <s v="MTX"/>
    <s v="15/04/19 12.14.42.0000"/>
    <s v="16/04/19 12.00.00.0000"/>
    <d v="2019-04-15T12:14:42"/>
    <d v="2019-04-16T12:00:00"/>
    <x v="5"/>
    <x v="2"/>
    <s v="Grande surface"/>
    <x v="0"/>
    <x v="0"/>
    <d v="1899-12-30T00:00:00"/>
    <x v="0"/>
    <s v="Non"/>
    <x v="1553"/>
  </r>
  <r>
    <x v="893"/>
    <x v="3"/>
    <s v="CLI00020"/>
    <x v="6"/>
    <s v="MTX"/>
    <s v="15/04/19 12.14.56.0000"/>
    <s v="16/04/19 12.00.00.0000"/>
    <d v="2019-04-15T12:14:56"/>
    <d v="2019-04-16T12:00:00"/>
    <x v="5"/>
    <x v="2"/>
    <s v="Coopérative agricole"/>
    <x v="2"/>
    <x v="0"/>
    <d v="1899-12-30T00:00:00"/>
    <x v="0"/>
    <s v="Non"/>
    <x v="1554"/>
  </r>
  <r>
    <x v="73"/>
    <x v="9"/>
    <s v="CLI00021"/>
    <x v="0"/>
    <s v="SCR"/>
    <s v="15/04/19 12.16.34.0000"/>
    <s v="18/04/19 12.00.00.0000"/>
    <d v="2019-04-15T12:16:34"/>
    <d v="2019-04-18T12:00:00"/>
    <x v="7"/>
    <x v="0"/>
    <s v="Grande surface"/>
    <x v="0"/>
    <x v="1"/>
    <d v="1899-12-31T17:46:12"/>
    <x v="2"/>
    <s v="Non"/>
    <x v="1555"/>
  </r>
  <r>
    <x v="265"/>
    <x v="7"/>
    <s v="CLI00021"/>
    <x v="0"/>
    <s v="PEST"/>
    <s v="15/04/19 12.16.58.0000"/>
    <s v="23/04/19 12.00.00.0000"/>
    <d v="2019-04-15T12:16:58"/>
    <d v="2019-04-23T12:00:00"/>
    <x v="2"/>
    <x v="1"/>
    <s v="Grande surface"/>
    <x v="0"/>
    <x v="1"/>
    <d v="1900-01-05T17:46:12"/>
    <x v="3"/>
    <s v="Non"/>
    <x v="1556"/>
  </r>
  <r>
    <x v="894"/>
    <x v="3"/>
    <s v="CLI00020"/>
    <x v="6"/>
    <s v="PEST"/>
    <s v="15/04/19 12.17.05.0000"/>
    <s v="23/04/19 12.00.00.0000"/>
    <d v="2019-04-15T12:17:05"/>
    <d v="2019-04-23T12:00:00"/>
    <x v="2"/>
    <x v="1"/>
    <s v="Coopérative agricole"/>
    <x v="2"/>
    <x v="1"/>
    <d v="1900-01-05T17:46:12"/>
    <x v="3"/>
    <s v="Non"/>
    <x v="1557"/>
  </r>
  <r>
    <x v="435"/>
    <x v="6"/>
    <s v="CLI00010"/>
    <x v="2"/>
    <s v="PLLT"/>
    <s v="15/04/19 12.18.14.0000"/>
    <s v="23/04/19 12.00.00.0000"/>
    <d v="2019-04-15T12:18:14"/>
    <d v="2019-04-23T12:00:00"/>
    <x v="1"/>
    <x v="1"/>
    <s v="Centrale d'achats"/>
    <x v="1"/>
    <x v="1"/>
    <d v="1900-01-05T17:46:12"/>
    <x v="3"/>
    <s v="Non"/>
    <x v="1558"/>
  </r>
  <r>
    <x v="206"/>
    <x v="18"/>
    <s v="CLI00049"/>
    <x v="7"/>
    <s v="MTX"/>
    <s v="15/04/19 12.18.44.0000"/>
    <s v="16/04/19 12.00.00.0000"/>
    <d v="2019-04-15T12:18:44"/>
    <d v="2019-04-16T12:00:00"/>
    <x v="5"/>
    <x v="2"/>
    <s v="Entreprises agro-alimentaires"/>
    <x v="4"/>
    <x v="0"/>
    <d v="1899-12-30T00:00:00"/>
    <x v="0"/>
    <s v="Non"/>
    <x v="1559"/>
  </r>
  <r>
    <x v="760"/>
    <x v="18"/>
    <s v="CLI00018"/>
    <x v="5"/>
    <s v="MTX"/>
    <s v="15/04/19 12.19.35.0000"/>
    <s v="16/04/19 12.00.00.0000"/>
    <d v="2019-04-15T12:19:35"/>
    <d v="2019-04-16T12:00:00"/>
    <x v="5"/>
    <x v="2"/>
    <s v="Coopérative agricole"/>
    <x v="2"/>
    <x v="0"/>
    <d v="1899-12-30T00:00:00"/>
    <x v="0"/>
    <s v="Non"/>
    <x v="1560"/>
  </r>
  <r>
    <x v="166"/>
    <x v="12"/>
    <s v="CLI00021"/>
    <x v="0"/>
    <s v="MTX"/>
    <s v="15/04/19 12.19.39.0000"/>
    <s v="16/04/19 12.00.00.0000"/>
    <d v="2019-04-15T12:19:39"/>
    <d v="2019-04-16T12:00:00"/>
    <x v="5"/>
    <x v="2"/>
    <s v="Grande surface"/>
    <x v="0"/>
    <x v="0"/>
    <d v="1899-12-30T00:00:00"/>
    <x v="0"/>
    <s v="Non"/>
    <x v="1561"/>
  </r>
  <r>
    <x v="356"/>
    <x v="3"/>
    <s v="CLI00079"/>
    <x v="3"/>
    <s v="PEST"/>
    <s v="15/04/19 12.19.40.0000"/>
    <s v="23/04/19 12.00.00.0000"/>
    <d v="2019-04-15T12:19:40"/>
    <d v="2019-04-23T12:00:00"/>
    <x v="2"/>
    <x v="1"/>
    <s v="Coopérative agricole"/>
    <x v="2"/>
    <x v="1"/>
    <d v="1900-01-05T17:46:12"/>
    <x v="3"/>
    <s v="Non"/>
    <x v="1562"/>
  </r>
  <r>
    <x v="566"/>
    <x v="12"/>
    <s v="CLI00087"/>
    <x v="4"/>
    <s v="PEST"/>
    <s v="15/04/19 12.20.33.0000"/>
    <s v="23/04/19 12.00.00.0000"/>
    <d v="2019-04-15T12:20:33"/>
    <d v="2019-04-23T12:00:00"/>
    <x v="2"/>
    <x v="1"/>
    <s v="Coopérative agricole"/>
    <x v="3"/>
    <x v="1"/>
    <d v="1900-01-05T17:46:12"/>
    <x v="3"/>
    <s v="Non"/>
    <x v="1563"/>
  </r>
  <r>
    <x v="318"/>
    <x v="6"/>
    <s v="CLI00043"/>
    <x v="1"/>
    <s v="PEST"/>
    <s v="15/04/19 12.20.47.0000"/>
    <s v="23/04/19 12.00.00.0000"/>
    <d v="2019-04-15T12:20:47"/>
    <d v="2019-04-23T12:00:00"/>
    <x v="2"/>
    <x v="1"/>
    <s v="Grande surface"/>
    <x v="0"/>
    <x v="1"/>
    <d v="1900-01-05T17:46:12"/>
    <x v="3"/>
    <s v="Non"/>
    <x v="1564"/>
  </r>
  <r>
    <x v="813"/>
    <x v="18"/>
    <s v="CLI00009"/>
    <x v="8"/>
    <s v="PEST"/>
    <s v="15/04/19 12.20.59.0000"/>
    <s v="23/04/19 12.00.00.0000"/>
    <d v="2019-04-15T12:20:59"/>
    <d v="2019-04-23T12:00:00"/>
    <x v="2"/>
    <x v="1"/>
    <s v="Entreprises agro-alimentaires"/>
    <x v="4"/>
    <x v="1"/>
    <d v="1900-01-05T17:46:12"/>
    <x v="3"/>
    <s v="Non"/>
    <x v="1565"/>
  </r>
  <r>
    <x v="895"/>
    <x v="3"/>
    <s v="CLI00079"/>
    <x v="3"/>
    <s v="PEST"/>
    <s v="15/04/19 12.21.10.0000"/>
    <s v="23/04/19 12.00.00.0000"/>
    <d v="2019-04-15T12:21:10"/>
    <d v="2019-04-23T12:00:00"/>
    <x v="2"/>
    <x v="1"/>
    <s v="Coopérative agricole"/>
    <x v="2"/>
    <x v="1"/>
    <d v="1900-01-05T17:46:12"/>
    <x v="3"/>
    <s v="Non"/>
    <x v="1566"/>
  </r>
  <r>
    <x v="68"/>
    <x v="6"/>
    <s v="CLI00043"/>
    <x v="1"/>
    <s v="PEST"/>
    <s v="15/04/19 12.21.38.0000"/>
    <s v="23/04/19 12.00.00.0000"/>
    <d v="2019-04-15T12:21:38"/>
    <d v="2019-04-23T12:00:00"/>
    <x v="2"/>
    <x v="1"/>
    <s v="Grande surface"/>
    <x v="0"/>
    <x v="1"/>
    <d v="1900-01-05T17:46:12"/>
    <x v="3"/>
    <s v="Non"/>
    <x v="1567"/>
  </r>
  <r>
    <x v="335"/>
    <x v="12"/>
    <s v="CLI00021"/>
    <x v="0"/>
    <s v="PEST"/>
    <s v="15/04/19 12.23.55.0000"/>
    <s v="23/04/19 12.00.00.0000"/>
    <d v="2019-04-15T12:23:55"/>
    <d v="2019-04-23T12:00:00"/>
    <x v="2"/>
    <x v="1"/>
    <s v="Grande surface"/>
    <x v="0"/>
    <x v="1"/>
    <d v="1900-01-05T17:46:12"/>
    <x v="3"/>
    <s v="Non"/>
    <x v="1568"/>
  </r>
  <r>
    <x v="896"/>
    <x v="18"/>
    <s v="CLI00018"/>
    <x v="5"/>
    <s v="SCR"/>
    <s v="15/04/19 12.25.16.0000"/>
    <s v="18/04/19 12.00.00.0000"/>
    <d v="2019-04-15T12:25:16"/>
    <d v="2019-04-18T12:00:00"/>
    <x v="7"/>
    <x v="0"/>
    <s v="Coopérative agricole"/>
    <x v="2"/>
    <x v="1"/>
    <d v="1899-12-31T17:46:12"/>
    <x v="2"/>
    <s v="Non"/>
    <x v="1569"/>
  </r>
  <r>
    <x v="56"/>
    <x v="6"/>
    <s v="CLI00043"/>
    <x v="1"/>
    <s v="PEST"/>
    <s v="15/04/19 12.25.34.0000"/>
    <s v="23/04/19 12.00.00.0000"/>
    <d v="2019-04-15T12:25:34"/>
    <d v="2019-04-23T12:00:00"/>
    <x v="2"/>
    <x v="1"/>
    <s v="Grande surface"/>
    <x v="0"/>
    <x v="1"/>
    <d v="1900-01-05T17:46:12"/>
    <x v="3"/>
    <s v="Non"/>
    <x v="1570"/>
  </r>
  <r>
    <x v="391"/>
    <x v="12"/>
    <s v="CLI00087"/>
    <x v="4"/>
    <s v="OGM"/>
    <s v="15/04/19 12.27.38.0000"/>
    <s v="25/04/19 12.00.00.0000"/>
    <d v="2019-04-15T12:27:38"/>
    <d v="2019-04-25T12:00:00"/>
    <x v="0"/>
    <x v="0"/>
    <s v="Coopérative agricole"/>
    <x v="3"/>
    <x v="1"/>
    <d v="1900-01-07T17:46:12"/>
    <x v="3"/>
    <s v="Non"/>
    <x v="1571"/>
  </r>
  <r>
    <x v="897"/>
    <x v="23"/>
    <s v="CLI00091"/>
    <x v="10"/>
    <s v="SCR"/>
    <s v="15/04/19 12.27.46.0000"/>
    <s v="18/04/19 12.00.00.0000"/>
    <d v="2019-04-15T12:27:46"/>
    <d v="2019-04-18T12:00:00"/>
    <x v="7"/>
    <x v="0"/>
    <s v="Entreprises agro-alimentaires"/>
    <x v="5"/>
    <x v="1"/>
    <d v="1899-12-31T17:46:12"/>
    <x v="2"/>
    <s v="Non"/>
    <x v="1572"/>
  </r>
  <r>
    <x v="862"/>
    <x v="18"/>
    <s v="CLI00049"/>
    <x v="7"/>
    <s v="MTX"/>
    <s v="15/04/19 12.29.45.0000"/>
    <s v="16/04/19 12.00.00.0000"/>
    <d v="2019-04-15T12:29:45"/>
    <d v="2019-04-16T12:00:00"/>
    <x v="5"/>
    <x v="2"/>
    <s v="Entreprises agro-alimentaires"/>
    <x v="4"/>
    <x v="0"/>
    <d v="1899-12-30T00:00:00"/>
    <x v="0"/>
    <s v="Non"/>
    <x v="1573"/>
  </r>
  <r>
    <x v="898"/>
    <x v="18"/>
    <s v="CLI00018"/>
    <x v="5"/>
    <s v="MTX"/>
    <s v="15/04/19 12.29.50.0000"/>
    <s v="16/04/19 12.00.00.0000"/>
    <d v="2019-04-15T12:29:50"/>
    <d v="2019-04-16T12:00:00"/>
    <x v="5"/>
    <x v="2"/>
    <s v="Coopérative agricole"/>
    <x v="2"/>
    <x v="0"/>
    <d v="1899-12-30T00:00:00"/>
    <x v="0"/>
    <s v="Non"/>
    <x v="1574"/>
  </r>
  <r>
    <x v="899"/>
    <x v="8"/>
    <s v="CLI00009"/>
    <x v="8"/>
    <s v="PEST"/>
    <s v="15/04/19 12.31.04.0000"/>
    <s v="23/04/19 12.00.00.0000"/>
    <d v="2019-04-15T12:31:04"/>
    <d v="2019-04-23T12:00:00"/>
    <x v="2"/>
    <x v="1"/>
    <s v="Entreprises agro-alimentaires"/>
    <x v="4"/>
    <x v="1"/>
    <d v="1900-01-05T17:46:12"/>
    <x v="3"/>
    <s v="Non"/>
    <x v="1575"/>
  </r>
  <r>
    <x v="506"/>
    <x v="4"/>
    <s v="CLI00010"/>
    <x v="2"/>
    <s v="MTX"/>
    <s v="15/04/19 12.33.30.0000"/>
    <s v="16/04/19 12.00.00.0000"/>
    <d v="2019-04-15T12:33:30"/>
    <d v="2019-04-16T12:00:00"/>
    <x v="5"/>
    <x v="2"/>
    <s v="Centrale d'achats"/>
    <x v="1"/>
    <x v="0"/>
    <d v="1899-12-30T00:00:00"/>
    <x v="0"/>
    <s v="Non"/>
    <x v="1576"/>
  </r>
  <r>
    <x v="900"/>
    <x v="12"/>
    <s v="CLI00021"/>
    <x v="0"/>
    <s v="MTX"/>
    <s v="15/04/19 12.33.47.0000"/>
    <s v="16/04/19 12.00.00.0000"/>
    <d v="2019-04-15T12:33:47"/>
    <d v="2019-04-16T12:00:00"/>
    <x v="5"/>
    <x v="2"/>
    <s v="Grande surface"/>
    <x v="0"/>
    <x v="0"/>
    <d v="1899-12-30T00:00:00"/>
    <x v="0"/>
    <s v="Non"/>
    <x v="1577"/>
  </r>
  <r>
    <x v="94"/>
    <x v="18"/>
    <s v="CLI00018"/>
    <x v="5"/>
    <s v="MTX"/>
    <s v="15/04/19 12.35.06.0000"/>
    <s v="16/04/19 12.00.00.0000"/>
    <d v="2019-04-15T12:35:06"/>
    <d v="2019-04-16T12:00:00"/>
    <x v="5"/>
    <x v="2"/>
    <s v="Coopérative agricole"/>
    <x v="2"/>
    <x v="0"/>
    <d v="1899-12-30T00:00:00"/>
    <x v="0"/>
    <s v="Non"/>
    <x v="1578"/>
  </r>
  <r>
    <x v="901"/>
    <x v="18"/>
    <s v="CLI00040"/>
    <x v="9"/>
    <s v="MTX"/>
    <s v="15/04/19 12.35.06.0000"/>
    <s v="16/04/19 12.00.00.0000"/>
    <d v="2019-04-15T12:35:06"/>
    <d v="2019-04-16T12:00:00"/>
    <x v="5"/>
    <x v="2"/>
    <s v="Entreprises agro-alimentaires"/>
    <x v="5"/>
    <x v="0"/>
    <d v="1899-12-30T00:00:00"/>
    <x v="0"/>
    <s v="Non"/>
    <x v="1579"/>
  </r>
  <r>
    <x v="670"/>
    <x v="6"/>
    <s v="CLI00043"/>
    <x v="1"/>
    <s v="NTR"/>
    <s v="15/04/19 12.39.33.0000"/>
    <s v="19/04/19 12.00.00.0000"/>
    <d v="2019-04-15T12:39:33"/>
    <d v="2019-04-19T12:00:00"/>
    <x v="3"/>
    <x v="0"/>
    <s v="Grande surface"/>
    <x v="0"/>
    <x v="1"/>
    <d v="1900-01-01T17:46:12"/>
    <x v="3"/>
    <s v="Non"/>
    <x v="1580"/>
  </r>
  <r>
    <x v="902"/>
    <x v="12"/>
    <s v="CLI00021"/>
    <x v="0"/>
    <s v="MTX"/>
    <s v="15/04/19 12.42.25.0000"/>
    <s v="16/04/19 12.00.00.0000"/>
    <d v="2019-04-15T12:42:25"/>
    <d v="2019-04-16T12:00:00"/>
    <x v="5"/>
    <x v="2"/>
    <s v="Grande surface"/>
    <x v="0"/>
    <x v="0"/>
    <d v="1899-12-30T00:00:00"/>
    <x v="0"/>
    <s v="Non"/>
    <x v="1581"/>
  </r>
  <r>
    <x v="903"/>
    <x v="3"/>
    <s v="CLI00021"/>
    <x v="0"/>
    <s v="NTR"/>
    <s v="15/04/19 12.44.57.0000"/>
    <s v="19/04/19 12.00.00.0000"/>
    <d v="2019-04-15T12:44:57"/>
    <d v="2019-04-19T12:00:00"/>
    <x v="3"/>
    <x v="0"/>
    <s v="Grande surface"/>
    <x v="0"/>
    <x v="1"/>
    <d v="1900-01-01T17:46:12"/>
    <x v="3"/>
    <s v="Non"/>
    <x v="1582"/>
  </r>
  <r>
    <x v="459"/>
    <x v="19"/>
    <s v="CLI00007"/>
    <x v="14"/>
    <s v="SCR"/>
    <s v="15/04/19 12.45.53.0000"/>
    <s v="18/04/19 12.00.00.0000"/>
    <d v="2019-04-15T12:45:53"/>
    <d v="2019-04-18T12:00:00"/>
    <x v="7"/>
    <x v="0"/>
    <s v="Coopérative agricole"/>
    <x v="3"/>
    <x v="1"/>
    <d v="1899-12-31T17:46:12"/>
    <x v="2"/>
    <s v="Non"/>
    <x v="1583"/>
  </r>
  <r>
    <x v="247"/>
    <x v="6"/>
    <s v="CLI00043"/>
    <x v="1"/>
    <s v="NTR"/>
    <s v="15/04/19 12.49.39.0000"/>
    <s v="19/04/19 12.00.00.0000"/>
    <d v="2019-04-15T12:49:39"/>
    <d v="2019-04-19T12:00:00"/>
    <x v="3"/>
    <x v="0"/>
    <s v="Grande surface"/>
    <x v="0"/>
    <x v="1"/>
    <d v="1900-01-01T17:46:12"/>
    <x v="3"/>
    <s v="Non"/>
    <x v="1584"/>
  </r>
  <r>
    <x v="480"/>
    <x v="12"/>
    <s v="CLI00021"/>
    <x v="0"/>
    <s v="PEST"/>
    <s v="15/04/19 12.50.40.0000"/>
    <s v="23/04/19 12.00.00.0000"/>
    <d v="2019-04-15T12:50:40"/>
    <d v="2019-04-23T12:00:00"/>
    <x v="2"/>
    <x v="1"/>
    <s v="Grande surface"/>
    <x v="0"/>
    <x v="1"/>
    <d v="1900-01-05T17:46:12"/>
    <x v="3"/>
    <s v="Non"/>
    <x v="1585"/>
  </r>
  <r>
    <x v="311"/>
    <x v="18"/>
    <s v="CLI00018"/>
    <x v="5"/>
    <s v="NTR"/>
    <s v="15/04/19 12.52.39.0000"/>
    <s v="19/04/19 12.00.00.0000"/>
    <d v="2019-04-15T12:52:39"/>
    <d v="2019-04-19T12:00:00"/>
    <x v="3"/>
    <x v="0"/>
    <s v="Coopérative agricole"/>
    <x v="2"/>
    <x v="1"/>
    <d v="1900-01-01T17:46:12"/>
    <x v="3"/>
    <s v="Non"/>
    <x v="1586"/>
  </r>
  <r>
    <x v="904"/>
    <x v="5"/>
    <s v="CLI00009"/>
    <x v="8"/>
    <s v="PEST"/>
    <s v="15/04/19 12.57.23.0000"/>
    <s v="23/04/19 12.00.00.0000"/>
    <d v="2019-04-15T12:57:23"/>
    <d v="2019-04-23T12:00:00"/>
    <x v="2"/>
    <x v="1"/>
    <s v="Entreprises agro-alimentaires"/>
    <x v="4"/>
    <x v="1"/>
    <d v="1900-01-05T17:46:12"/>
    <x v="3"/>
    <s v="Non"/>
    <x v="1587"/>
  </r>
  <r>
    <x v="905"/>
    <x v="18"/>
    <s v="CLI00018"/>
    <x v="5"/>
    <s v="NTR"/>
    <s v="15/04/19 12.57.35.0000"/>
    <s v="19/04/19 12.00.00.0000"/>
    <d v="2019-04-15T12:57:35"/>
    <d v="2019-04-19T12:00:00"/>
    <x v="3"/>
    <x v="0"/>
    <s v="Coopérative agricole"/>
    <x v="2"/>
    <x v="1"/>
    <d v="1900-01-01T17:46:12"/>
    <x v="3"/>
    <s v="Non"/>
    <x v="1588"/>
  </r>
  <r>
    <x v="320"/>
    <x v="4"/>
    <s v="CLI00010"/>
    <x v="2"/>
    <s v="SCR"/>
    <s v="15/04/19 12.58.06.0000"/>
    <s v="18/04/19 12.00.00.0000"/>
    <d v="2019-04-15T12:58:06"/>
    <d v="2019-04-18T12:00:00"/>
    <x v="7"/>
    <x v="0"/>
    <s v="Centrale d'achats"/>
    <x v="1"/>
    <x v="1"/>
    <d v="1899-12-31T17:46:12"/>
    <x v="2"/>
    <s v="Non"/>
    <x v="1589"/>
  </r>
  <r>
    <x v="813"/>
    <x v="5"/>
    <s v="CLI00009"/>
    <x v="8"/>
    <s v="SCR"/>
    <s v="15/04/19 12.58.06.0000"/>
    <s v="18/04/19 12.00.00.0000"/>
    <d v="2019-04-15T12:58:06"/>
    <d v="2019-04-18T12:00:00"/>
    <x v="7"/>
    <x v="0"/>
    <s v="Entreprises agro-alimentaires"/>
    <x v="4"/>
    <x v="1"/>
    <d v="1899-12-31T17:46:12"/>
    <x v="2"/>
    <s v="Non"/>
    <x v="1590"/>
  </r>
  <r>
    <x v="5"/>
    <x v="3"/>
    <s v="CLI00043"/>
    <x v="1"/>
    <s v="NTR"/>
    <s v="15/04/19 13.01.31.0000"/>
    <s v="19/04/19 12.00.00.0000"/>
    <d v="2019-04-15T13:01:31"/>
    <d v="2019-04-19T12:00:00"/>
    <x v="3"/>
    <x v="0"/>
    <s v="Grande surface"/>
    <x v="0"/>
    <x v="1"/>
    <d v="1900-01-01T17:46:12"/>
    <x v="3"/>
    <s v="Non"/>
    <x v="1591"/>
  </r>
  <r>
    <x v="107"/>
    <x v="12"/>
    <s v="CLI00021"/>
    <x v="0"/>
    <s v="NTR"/>
    <s v="15/04/19 13.04.22.0000"/>
    <s v="19/04/19 12.00.00.0000"/>
    <d v="2019-04-15T13:04:22"/>
    <d v="2019-04-19T12:00:00"/>
    <x v="3"/>
    <x v="0"/>
    <s v="Grande surface"/>
    <x v="0"/>
    <x v="1"/>
    <d v="1900-01-01T17:46:12"/>
    <x v="3"/>
    <s v="Non"/>
    <x v="1592"/>
  </r>
  <r>
    <x v="906"/>
    <x v="6"/>
    <s v="CLI00010"/>
    <x v="2"/>
    <s v="BACT"/>
    <s v="15/04/19 13.04.53.0000"/>
    <s v="18/04/19 12.00.00.0000"/>
    <d v="2019-04-15T13:04:53"/>
    <d v="2019-04-18T12:00:00"/>
    <x v="6"/>
    <x v="3"/>
    <s v="Centrale d'achats"/>
    <x v="1"/>
    <x v="1"/>
    <d v="1899-12-31T17:46:12"/>
    <x v="2"/>
    <s v="Non"/>
    <x v="1593"/>
  </r>
  <r>
    <x v="401"/>
    <x v="3"/>
    <s v="CLI00083"/>
    <x v="11"/>
    <s v="NTR"/>
    <s v="15/04/19 13.05.02.0000"/>
    <s v="19/04/19 12.00.00.0000"/>
    <d v="2019-04-15T13:05:02"/>
    <d v="2019-04-19T12:00:00"/>
    <x v="3"/>
    <x v="0"/>
    <s v="Coopérative agricole"/>
    <x v="2"/>
    <x v="1"/>
    <d v="1900-01-01T17:46:12"/>
    <x v="3"/>
    <s v="Non"/>
    <x v="1594"/>
  </r>
  <r>
    <x v="298"/>
    <x v="8"/>
    <s v="CLI00010"/>
    <x v="2"/>
    <s v="NTR"/>
    <s v="15/04/19 13.05.31.0000"/>
    <s v="19/04/19 12.00.00.0000"/>
    <d v="2019-04-15T13:05:31"/>
    <d v="2019-04-19T12:00:00"/>
    <x v="3"/>
    <x v="0"/>
    <s v="Centrale d'achats"/>
    <x v="1"/>
    <x v="1"/>
    <d v="1900-01-01T17:46:12"/>
    <x v="3"/>
    <s v="Non"/>
    <x v="1595"/>
  </r>
  <r>
    <x v="527"/>
    <x v="12"/>
    <s v="CLI00021"/>
    <x v="0"/>
    <s v="NTR"/>
    <s v="15/04/19 13.06.50.0000"/>
    <s v="19/04/19 12.00.00.0000"/>
    <d v="2019-04-15T13:06:50"/>
    <d v="2019-04-19T12:00:00"/>
    <x v="3"/>
    <x v="0"/>
    <s v="Grande surface"/>
    <x v="0"/>
    <x v="1"/>
    <d v="1900-01-01T17:46:12"/>
    <x v="3"/>
    <s v="Non"/>
    <x v="753"/>
  </r>
  <r>
    <x v="42"/>
    <x v="3"/>
    <s v="CLI00010"/>
    <x v="2"/>
    <s v="NTR"/>
    <s v="15/04/19 13.08.34.0000"/>
    <s v="19/04/19 12.00.00.0000"/>
    <d v="2019-04-15T13:08:34"/>
    <d v="2019-04-19T12:00:00"/>
    <x v="3"/>
    <x v="0"/>
    <s v="Centrale d'achats"/>
    <x v="1"/>
    <x v="1"/>
    <d v="1900-01-01T17:46:12"/>
    <x v="3"/>
    <s v="Non"/>
    <x v="1596"/>
  </r>
  <r>
    <x v="907"/>
    <x v="3"/>
    <s v="CLI00049"/>
    <x v="7"/>
    <s v="NTR"/>
    <s v="15/04/19 13.10.32.0000"/>
    <s v="19/04/19 12.00.00.0000"/>
    <d v="2019-04-15T13:10:32"/>
    <d v="2019-04-19T12:00:00"/>
    <x v="3"/>
    <x v="0"/>
    <s v="Entreprises agro-alimentaires"/>
    <x v="4"/>
    <x v="1"/>
    <d v="1900-01-01T17:46:12"/>
    <x v="3"/>
    <s v="Non"/>
    <x v="1597"/>
  </r>
  <r>
    <x v="229"/>
    <x v="2"/>
    <s v="CLI00021"/>
    <x v="0"/>
    <s v="NTR"/>
    <s v="15/04/19 13.10.36.0000"/>
    <s v="19/04/19 12.00.00.0000"/>
    <d v="2019-04-15T13:10:36"/>
    <d v="2019-04-19T12:00:00"/>
    <x v="3"/>
    <x v="0"/>
    <s v="Grande surface"/>
    <x v="0"/>
    <x v="1"/>
    <d v="1900-01-01T17:46:12"/>
    <x v="3"/>
    <s v="Non"/>
    <x v="1598"/>
  </r>
  <r>
    <x v="908"/>
    <x v="3"/>
    <s v="CLI00021"/>
    <x v="0"/>
    <s v="NTR"/>
    <s v="15/04/19 13.12.21.0000"/>
    <s v="19/04/19 12.00.00.0000"/>
    <d v="2019-04-15T13:12:21"/>
    <d v="2019-04-19T12:00:00"/>
    <x v="3"/>
    <x v="0"/>
    <s v="Grande surface"/>
    <x v="0"/>
    <x v="1"/>
    <d v="1900-01-01T17:46:12"/>
    <x v="3"/>
    <s v="Non"/>
    <x v="1599"/>
  </r>
  <r>
    <x v="613"/>
    <x v="18"/>
    <s v="CLI00009"/>
    <x v="8"/>
    <s v="MTX"/>
    <s v="15/04/19 13.19.41.0000"/>
    <s v="16/04/19 12.00.00.0000"/>
    <d v="2019-04-15T13:19:41"/>
    <d v="2019-04-16T12:00:00"/>
    <x v="5"/>
    <x v="2"/>
    <s v="Entreprises agro-alimentaires"/>
    <x v="4"/>
    <x v="0"/>
    <d v="1899-12-30T00:00:00"/>
    <x v="0"/>
    <s v="Non"/>
    <x v="1600"/>
  </r>
  <r>
    <x v="909"/>
    <x v="18"/>
    <s v="CLI00018"/>
    <x v="5"/>
    <s v="PEST"/>
    <s v="15/04/19 13.22.11.0000"/>
    <s v="23/04/19 12.00.00.0000"/>
    <d v="2019-04-15T13:22:11"/>
    <d v="2019-04-23T12:00:00"/>
    <x v="2"/>
    <x v="1"/>
    <s v="Coopérative agricole"/>
    <x v="2"/>
    <x v="1"/>
    <d v="1900-01-05T17:46:12"/>
    <x v="3"/>
    <s v="Non"/>
    <x v="1601"/>
  </r>
  <r>
    <x v="66"/>
    <x v="7"/>
    <s v="CLI00021"/>
    <x v="0"/>
    <s v="NTR"/>
    <s v="15/04/19 13.22.26.0000"/>
    <s v="19/04/19 12.00.00.0000"/>
    <d v="2019-04-15T13:22:26"/>
    <d v="2019-04-19T12:00:00"/>
    <x v="3"/>
    <x v="0"/>
    <s v="Grande surface"/>
    <x v="0"/>
    <x v="1"/>
    <d v="1900-01-01T17:46:12"/>
    <x v="3"/>
    <s v="Non"/>
    <x v="1602"/>
  </r>
  <r>
    <x v="910"/>
    <x v="18"/>
    <s v="CLI00049"/>
    <x v="7"/>
    <s v="PEST"/>
    <s v="15/04/19 13.23.42.0000"/>
    <s v="23/04/19 12.00.00.0000"/>
    <d v="2019-04-15T13:23:42"/>
    <d v="2019-04-23T12:00:00"/>
    <x v="2"/>
    <x v="1"/>
    <s v="Entreprises agro-alimentaires"/>
    <x v="4"/>
    <x v="1"/>
    <d v="1900-01-05T17:46:12"/>
    <x v="3"/>
    <s v="Non"/>
    <x v="1603"/>
  </r>
  <r>
    <x v="911"/>
    <x v="12"/>
    <s v="CLI00009"/>
    <x v="8"/>
    <s v="MTX"/>
    <s v="15/04/19 13.24.47.0000"/>
    <s v="16/04/19 12.00.00.0000"/>
    <d v="2019-04-15T13:24:47"/>
    <d v="2019-04-16T12:00:00"/>
    <x v="5"/>
    <x v="2"/>
    <s v="Entreprises agro-alimentaires"/>
    <x v="4"/>
    <x v="0"/>
    <d v="1899-12-30T00:00:00"/>
    <x v="0"/>
    <s v="Non"/>
    <x v="1604"/>
  </r>
  <r>
    <x v="912"/>
    <x v="18"/>
    <s v="CLI00034"/>
    <x v="13"/>
    <s v="PEST"/>
    <s v="15/04/19 13.25.48.0000"/>
    <s v="23/04/19 12.00.00.0000"/>
    <d v="2019-04-15T13:25:48"/>
    <d v="2019-04-23T12:00:00"/>
    <x v="2"/>
    <x v="1"/>
    <s v="Entreprises agro-alimentaires"/>
    <x v="4"/>
    <x v="1"/>
    <d v="1900-01-05T17:46:12"/>
    <x v="3"/>
    <s v="Non"/>
    <x v="1605"/>
  </r>
  <r>
    <x v="720"/>
    <x v="0"/>
    <s v="CLI00010"/>
    <x v="2"/>
    <s v="NTR"/>
    <s v="15/04/19 13.25.58.0000"/>
    <s v="19/04/19 12.00.00.0000"/>
    <d v="2019-04-15T13:25:58"/>
    <d v="2019-04-19T12:00:00"/>
    <x v="3"/>
    <x v="0"/>
    <s v="Centrale d'achats"/>
    <x v="1"/>
    <x v="1"/>
    <d v="1900-01-01T17:46:12"/>
    <x v="3"/>
    <s v="Non"/>
    <x v="1606"/>
  </r>
  <r>
    <x v="799"/>
    <x v="18"/>
    <s v="CLI00018"/>
    <x v="5"/>
    <s v="NTR"/>
    <s v="15/04/19 13.29.49.0000"/>
    <s v="19/04/19 12.00.00.0000"/>
    <d v="2019-04-15T13:29:49"/>
    <d v="2019-04-19T12:00:00"/>
    <x v="3"/>
    <x v="0"/>
    <s v="Coopérative agricole"/>
    <x v="2"/>
    <x v="1"/>
    <d v="1900-01-01T17:46:12"/>
    <x v="3"/>
    <s v="Non"/>
    <x v="1607"/>
  </r>
  <r>
    <x v="913"/>
    <x v="23"/>
    <s v="CLI00007"/>
    <x v="14"/>
    <s v="SCR"/>
    <s v="15/04/19 13.30.24.0000"/>
    <s v="18/04/19 12.00.00.0000"/>
    <d v="2019-04-15T13:30:24"/>
    <d v="2019-04-18T12:00:00"/>
    <x v="7"/>
    <x v="0"/>
    <s v="Coopérative agricole"/>
    <x v="3"/>
    <x v="1"/>
    <d v="1899-12-31T17:46:12"/>
    <x v="2"/>
    <s v="Non"/>
    <x v="1608"/>
  </r>
  <r>
    <x v="416"/>
    <x v="18"/>
    <s v="CLI00018"/>
    <x v="5"/>
    <s v="NTR"/>
    <s v="15/04/19 13.31.14.0000"/>
    <s v="19/04/19 12.00.00.0000"/>
    <d v="2019-04-15T13:31:14"/>
    <d v="2019-04-19T12:00:00"/>
    <x v="3"/>
    <x v="0"/>
    <s v="Coopérative agricole"/>
    <x v="2"/>
    <x v="1"/>
    <d v="1900-01-01T17:46:12"/>
    <x v="3"/>
    <s v="Non"/>
    <x v="1609"/>
  </r>
  <r>
    <x v="914"/>
    <x v="3"/>
    <s v="CLI00010"/>
    <x v="2"/>
    <s v="PEST"/>
    <s v="15/04/19 13.31.25.0000"/>
    <s v="23/04/19 12.00.00.0000"/>
    <d v="2019-04-15T13:31:25"/>
    <d v="2019-04-23T12:00:00"/>
    <x v="2"/>
    <x v="1"/>
    <s v="Centrale d'achats"/>
    <x v="1"/>
    <x v="1"/>
    <d v="1900-01-05T17:46:12"/>
    <x v="3"/>
    <s v="Non"/>
    <x v="1610"/>
  </r>
  <r>
    <x v="915"/>
    <x v="18"/>
    <s v="CLI00049"/>
    <x v="7"/>
    <s v="PEST"/>
    <s v="15/04/19 13.35.15.0000"/>
    <s v="23/04/19 12.00.00.0000"/>
    <d v="2019-04-15T13:35:15"/>
    <d v="2019-04-23T12:00:00"/>
    <x v="2"/>
    <x v="1"/>
    <s v="Entreprises agro-alimentaires"/>
    <x v="4"/>
    <x v="1"/>
    <d v="1900-01-05T17:46:12"/>
    <x v="3"/>
    <s v="Non"/>
    <x v="1611"/>
  </r>
  <r>
    <x v="164"/>
    <x v="3"/>
    <s v="CLI00083"/>
    <x v="11"/>
    <s v="NTR"/>
    <s v="15/04/19 13.37.43.0000"/>
    <s v="19/04/19 12.00.00.0000"/>
    <d v="2019-04-15T13:37:43"/>
    <d v="2019-04-19T12:00:00"/>
    <x v="3"/>
    <x v="0"/>
    <s v="Coopérative agricole"/>
    <x v="2"/>
    <x v="1"/>
    <d v="1900-01-01T17:46:12"/>
    <x v="3"/>
    <s v="Non"/>
    <x v="1612"/>
  </r>
  <r>
    <x v="916"/>
    <x v="18"/>
    <s v="CLI00018"/>
    <x v="5"/>
    <s v="PLLT"/>
    <s v="15/04/19 13.42.20.0000"/>
    <s v="23/04/19 12.00.00.0000"/>
    <d v="2019-04-15T13:42:20"/>
    <d v="2019-04-23T12:00:00"/>
    <x v="1"/>
    <x v="1"/>
    <s v="Coopérative agricole"/>
    <x v="2"/>
    <x v="1"/>
    <d v="1900-01-05T17:46:12"/>
    <x v="3"/>
    <s v="Non"/>
    <x v="1613"/>
  </r>
  <r>
    <x v="226"/>
    <x v="3"/>
    <s v="CLI00049"/>
    <x v="7"/>
    <s v="NTR"/>
    <s v="15/04/19 13.48.19.0000"/>
    <s v="19/04/19 12.00.00.0000"/>
    <d v="2019-04-15T13:48:19"/>
    <d v="2019-04-19T12:00:00"/>
    <x v="3"/>
    <x v="0"/>
    <s v="Entreprises agro-alimentaires"/>
    <x v="4"/>
    <x v="1"/>
    <d v="1900-01-01T17:46:12"/>
    <x v="3"/>
    <s v="Non"/>
    <x v="1614"/>
  </r>
  <r>
    <x v="917"/>
    <x v="3"/>
    <s v="CLI00079"/>
    <x v="3"/>
    <s v="PEST"/>
    <s v="15/04/19 13.48.22.0000"/>
    <s v="23/04/19 12.00.00.0000"/>
    <d v="2019-04-15T13:48:22"/>
    <d v="2019-04-23T12:00:00"/>
    <x v="2"/>
    <x v="1"/>
    <s v="Coopérative agricole"/>
    <x v="2"/>
    <x v="1"/>
    <d v="1900-01-05T17:46:12"/>
    <x v="3"/>
    <s v="Non"/>
    <x v="1615"/>
  </r>
  <r>
    <x v="918"/>
    <x v="1"/>
    <s v="CLI00021"/>
    <x v="0"/>
    <s v="NTR"/>
    <s v="15/04/19 13.49.03.0000"/>
    <s v="19/04/19 12.00.00.0000"/>
    <d v="2019-04-15T13:49:03"/>
    <d v="2019-04-19T12:00:00"/>
    <x v="3"/>
    <x v="0"/>
    <s v="Grande surface"/>
    <x v="0"/>
    <x v="1"/>
    <d v="1900-01-01T17:46:12"/>
    <x v="3"/>
    <s v="Non"/>
    <x v="1616"/>
  </r>
  <r>
    <x v="159"/>
    <x v="23"/>
    <s v="CLI00007"/>
    <x v="14"/>
    <s v="PEST"/>
    <s v="15/04/19 13.55.17.0000"/>
    <s v="23/04/19 12.00.00.0000"/>
    <d v="2019-04-15T13:55:17"/>
    <d v="2019-04-23T12:00:00"/>
    <x v="2"/>
    <x v="1"/>
    <s v="Coopérative agricole"/>
    <x v="3"/>
    <x v="1"/>
    <d v="1900-01-05T17:46:12"/>
    <x v="3"/>
    <s v="Non"/>
    <x v="1617"/>
  </r>
  <r>
    <x v="919"/>
    <x v="3"/>
    <s v="CLI00021"/>
    <x v="0"/>
    <s v="NTR"/>
    <s v="15/04/19 13.57.49.0000"/>
    <s v="19/04/19 12.00.00.0000"/>
    <d v="2019-04-15T13:57:49"/>
    <d v="2019-04-19T12:00:00"/>
    <x v="3"/>
    <x v="0"/>
    <s v="Grande surface"/>
    <x v="0"/>
    <x v="1"/>
    <d v="1900-01-01T17:46:12"/>
    <x v="3"/>
    <s v="Non"/>
    <x v="1618"/>
  </r>
  <r>
    <x v="494"/>
    <x v="18"/>
    <s v="CLI00018"/>
    <x v="5"/>
    <s v="NTR"/>
    <s v="15/04/19 13.58.03.0000"/>
    <s v="19/04/19 12.00.00.0000"/>
    <d v="2019-04-15T13:58:03"/>
    <d v="2019-04-19T12:00:00"/>
    <x v="3"/>
    <x v="0"/>
    <s v="Coopérative agricole"/>
    <x v="2"/>
    <x v="1"/>
    <d v="1900-01-01T17:46:12"/>
    <x v="3"/>
    <s v="Non"/>
    <x v="1619"/>
  </r>
  <r>
    <x v="920"/>
    <x v="3"/>
    <s v="CLI00043"/>
    <x v="1"/>
    <s v="PEST"/>
    <s v="15/04/19 13.59.53.0000"/>
    <s v="23/04/19 12.00.00.0000"/>
    <d v="2019-04-15T13:59:53"/>
    <d v="2019-04-23T12:00:00"/>
    <x v="2"/>
    <x v="1"/>
    <s v="Grande surface"/>
    <x v="0"/>
    <x v="1"/>
    <d v="1900-01-05T17:46:12"/>
    <x v="3"/>
    <s v="Non"/>
    <x v="1620"/>
  </r>
  <r>
    <x v="436"/>
    <x v="12"/>
    <s v="CLI00021"/>
    <x v="0"/>
    <s v="NTR"/>
    <s v="15/04/19 14.02.43.0000"/>
    <s v="19/04/19 12.00.00.0000"/>
    <d v="2019-04-15T14:02:43"/>
    <d v="2019-04-19T12:00:00"/>
    <x v="3"/>
    <x v="0"/>
    <s v="Grande surface"/>
    <x v="0"/>
    <x v="1"/>
    <d v="1900-01-01T17:46:12"/>
    <x v="3"/>
    <s v="Non"/>
    <x v="1621"/>
  </r>
  <r>
    <x v="723"/>
    <x v="6"/>
    <s v="CLI00021"/>
    <x v="0"/>
    <s v="NTR"/>
    <s v="15/04/19 14.03.20.0000"/>
    <s v="19/04/19 12.00.00.0000"/>
    <d v="2019-04-15T14:03:20"/>
    <d v="2019-04-19T12:00:00"/>
    <x v="3"/>
    <x v="0"/>
    <s v="Grande surface"/>
    <x v="0"/>
    <x v="1"/>
    <d v="1900-01-01T17:46:12"/>
    <x v="3"/>
    <s v="Non"/>
    <x v="1622"/>
  </r>
  <r>
    <x v="921"/>
    <x v="23"/>
    <s v="CLI00091"/>
    <x v="10"/>
    <s v="MTX"/>
    <s v="15/04/19 14.03.50.0000"/>
    <s v="16/04/19 12.00.00.0000"/>
    <d v="2019-04-15T14:03:50"/>
    <d v="2019-04-16T12:00:00"/>
    <x v="5"/>
    <x v="2"/>
    <s v="Entreprises agro-alimentaires"/>
    <x v="5"/>
    <x v="0"/>
    <d v="1899-12-30T00:00:00"/>
    <x v="0"/>
    <s v="Non"/>
    <x v="1623"/>
  </r>
  <r>
    <x v="249"/>
    <x v="18"/>
    <s v="CLI00049"/>
    <x v="7"/>
    <s v="NTR"/>
    <s v="15/04/19 14.04.48.0000"/>
    <s v="19/04/19 12.00.00.0000"/>
    <d v="2019-04-15T14:04:48"/>
    <d v="2019-04-19T12:00:00"/>
    <x v="3"/>
    <x v="0"/>
    <s v="Entreprises agro-alimentaires"/>
    <x v="4"/>
    <x v="1"/>
    <d v="1900-01-01T17:46:12"/>
    <x v="3"/>
    <s v="Non"/>
    <x v="1624"/>
  </r>
  <r>
    <x v="922"/>
    <x v="18"/>
    <s v="CLI00040"/>
    <x v="9"/>
    <s v="SCR"/>
    <s v="15/04/19 14.06.58.0000"/>
    <s v="18/04/19 12.00.00.0000"/>
    <d v="2019-04-15T14:06:58"/>
    <d v="2019-04-18T12:00:00"/>
    <x v="7"/>
    <x v="0"/>
    <s v="Entreprises agro-alimentaires"/>
    <x v="5"/>
    <x v="1"/>
    <d v="1899-12-31T17:46:12"/>
    <x v="2"/>
    <s v="Non"/>
    <x v="1625"/>
  </r>
  <r>
    <x v="69"/>
    <x v="3"/>
    <s v="CLI00010"/>
    <x v="2"/>
    <s v="NTR"/>
    <s v="15/04/19 14.07.53.0000"/>
    <s v="19/04/19 12.00.00.0000"/>
    <d v="2019-04-15T14:07:53"/>
    <d v="2019-04-19T12:00:00"/>
    <x v="3"/>
    <x v="0"/>
    <s v="Centrale d'achats"/>
    <x v="1"/>
    <x v="1"/>
    <d v="1900-01-01T17:46:12"/>
    <x v="3"/>
    <s v="Non"/>
    <x v="1626"/>
  </r>
  <r>
    <x v="436"/>
    <x v="9"/>
    <s v="CLI00021"/>
    <x v="0"/>
    <s v="SCR"/>
    <s v="15/04/19 14.09.51.0000"/>
    <s v="18/04/19 12.00.00.0000"/>
    <d v="2019-04-15T14:09:51"/>
    <d v="2019-04-18T12:00:00"/>
    <x v="7"/>
    <x v="0"/>
    <s v="Grande surface"/>
    <x v="0"/>
    <x v="1"/>
    <d v="1899-12-31T17:46:12"/>
    <x v="2"/>
    <s v="Non"/>
    <x v="1627"/>
  </r>
  <r>
    <x v="22"/>
    <x v="12"/>
    <s v="CLI00087"/>
    <x v="4"/>
    <s v="PEST"/>
    <s v="15/04/19 14.13.57.0000"/>
    <s v="23/04/19 12.00.00.0000"/>
    <d v="2019-04-15T14:13:57"/>
    <d v="2019-04-23T12:00:00"/>
    <x v="2"/>
    <x v="1"/>
    <s v="Coopérative agricole"/>
    <x v="3"/>
    <x v="1"/>
    <d v="1900-01-05T17:46:12"/>
    <x v="3"/>
    <s v="Non"/>
    <x v="1628"/>
  </r>
  <r>
    <x v="923"/>
    <x v="18"/>
    <s v="CLI00018"/>
    <x v="5"/>
    <s v="SCR"/>
    <s v="15/04/19 14.14.01.0000"/>
    <s v="18/04/19 12.00.00.0000"/>
    <d v="2019-04-15T14:14:01"/>
    <d v="2019-04-18T12:00:00"/>
    <x v="7"/>
    <x v="0"/>
    <s v="Coopérative agricole"/>
    <x v="2"/>
    <x v="1"/>
    <d v="1899-12-31T17:46:12"/>
    <x v="2"/>
    <s v="Non"/>
    <x v="1629"/>
  </r>
  <r>
    <x v="924"/>
    <x v="3"/>
    <s v="CLI00087"/>
    <x v="4"/>
    <s v="MTX"/>
    <s v="15/04/19 14.16.15.0000"/>
    <s v="16/04/19 12.00.00.0000"/>
    <d v="2019-04-15T14:16:15"/>
    <d v="2019-04-16T12:00:00"/>
    <x v="5"/>
    <x v="2"/>
    <s v="Coopérative agricole"/>
    <x v="3"/>
    <x v="0"/>
    <d v="1899-12-30T00:00:00"/>
    <x v="0"/>
    <s v="Non"/>
    <x v="1630"/>
  </r>
  <r>
    <x v="149"/>
    <x v="18"/>
    <s v="CLI00091"/>
    <x v="10"/>
    <s v="PLLT"/>
    <s v="15/04/19 14.21.22.0000"/>
    <s v="23/04/19 12.00.00.0000"/>
    <d v="2019-04-15T14:21:22"/>
    <d v="2019-04-23T12:00:00"/>
    <x v="1"/>
    <x v="1"/>
    <s v="Entreprises agro-alimentaires"/>
    <x v="5"/>
    <x v="1"/>
    <d v="1900-01-05T17:46:12"/>
    <x v="3"/>
    <s v="Non"/>
    <x v="1631"/>
  </r>
  <r>
    <x v="925"/>
    <x v="23"/>
    <s v="CLI00007"/>
    <x v="14"/>
    <s v="SCR"/>
    <s v="15/04/19 14.25.36.0000"/>
    <s v="18/04/19 12.00.00.0000"/>
    <d v="2019-04-15T14:25:36"/>
    <d v="2019-04-18T12:00:00"/>
    <x v="7"/>
    <x v="0"/>
    <s v="Coopérative agricole"/>
    <x v="3"/>
    <x v="1"/>
    <d v="1899-12-31T17:46:12"/>
    <x v="2"/>
    <s v="Non"/>
    <x v="1632"/>
  </r>
  <r>
    <x v="456"/>
    <x v="12"/>
    <s v="CLI00021"/>
    <x v="0"/>
    <s v="NTR"/>
    <s v="15/04/19 14.27.07.0000"/>
    <s v="19/04/19 12.00.00.0000"/>
    <d v="2019-04-15T14:27:07"/>
    <d v="2019-04-19T12:00:00"/>
    <x v="3"/>
    <x v="0"/>
    <s v="Grande surface"/>
    <x v="0"/>
    <x v="1"/>
    <d v="1900-01-01T17:46:12"/>
    <x v="3"/>
    <s v="Non"/>
    <x v="1633"/>
  </r>
  <r>
    <x v="926"/>
    <x v="18"/>
    <s v="CLI00018"/>
    <x v="5"/>
    <s v="NTR"/>
    <s v="15/04/19 14.28.34.0000"/>
    <s v="19/04/19 12.00.00.0000"/>
    <d v="2019-04-15T14:28:34"/>
    <d v="2019-04-19T12:00:00"/>
    <x v="3"/>
    <x v="0"/>
    <s v="Coopérative agricole"/>
    <x v="2"/>
    <x v="1"/>
    <d v="1900-01-01T17:46:12"/>
    <x v="3"/>
    <s v="Non"/>
    <x v="1634"/>
  </r>
  <r>
    <x v="927"/>
    <x v="18"/>
    <s v="CLI00049"/>
    <x v="7"/>
    <s v="NTR"/>
    <s v="15/04/19 14.29.04.0000"/>
    <s v="19/04/19 12.00.00.0000"/>
    <d v="2019-04-15T14:29:04"/>
    <d v="2019-04-19T12:00:00"/>
    <x v="3"/>
    <x v="0"/>
    <s v="Entreprises agro-alimentaires"/>
    <x v="4"/>
    <x v="1"/>
    <d v="1900-01-01T17:46:12"/>
    <x v="3"/>
    <s v="Non"/>
    <x v="1635"/>
  </r>
  <r>
    <x v="397"/>
    <x v="3"/>
    <s v="CLI00020"/>
    <x v="6"/>
    <s v="PLLT"/>
    <s v="15/04/19 14.33.02.0000"/>
    <s v="23/04/19 12.00.00.0000"/>
    <d v="2019-04-15T14:33:02"/>
    <d v="2019-04-23T12:00:00"/>
    <x v="1"/>
    <x v="1"/>
    <s v="Coopérative agricole"/>
    <x v="2"/>
    <x v="1"/>
    <d v="1900-01-05T17:46:12"/>
    <x v="3"/>
    <s v="Non"/>
    <x v="1636"/>
  </r>
  <r>
    <x v="121"/>
    <x v="3"/>
    <s v="CLI00043"/>
    <x v="1"/>
    <s v="NTR"/>
    <s v="15/04/19 14.33.37.0000"/>
    <s v="19/04/19 12.00.00.0000"/>
    <d v="2019-04-15T14:33:37"/>
    <d v="2019-04-19T12:00:00"/>
    <x v="3"/>
    <x v="0"/>
    <s v="Grande surface"/>
    <x v="0"/>
    <x v="1"/>
    <d v="1900-01-01T17:46:12"/>
    <x v="3"/>
    <s v="Non"/>
    <x v="1637"/>
  </r>
  <r>
    <x v="928"/>
    <x v="18"/>
    <s v="CLI00018"/>
    <x v="5"/>
    <s v="PEST"/>
    <s v="15/04/19 14.40.00.0000"/>
    <s v="23/04/19 12.00.00.0000"/>
    <d v="2019-04-15T14:40:00"/>
    <d v="2019-04-23T12:00:00"/>
    <x v="2"/>
    <x v="1"/>
    <s v="Coopérative agricole"/>
    <x v="2"/>
    <x v="1"/>
    <d v="1900-01-05T17:46:12"/>
    <x v="3"/>
    <s v="Non"/>
    <x v="1638"/>
  </r>
  <r>
    <x v="929"/>
    <x v="8"/>
    <s v="CLI00043"/>
    <x v="1"/>
    <s v="MTX"/>
    <s v="15/04/19 14.42.32.0000"/>
    <s v="16/04/19 12.00.00.0000"/>
    <d v="2019-04-15T14:42:32"/>
    <d v="2019-04-16T12:00:00"/>
    <x v="5"/>
    <x v="2"/>
    <s v="Grande surface"/>
    <x v="0"/>
    <x v="0"/>
    <d v="1899-12-30T00:00:00"/>
    <x v="0"/>
    <s v="Non"/>
    <x v="1639"/>
  </r>
  <r>
    <x v="930"/>
    <x v="10"/>
    <s v="CLI00018"/>
    <x v="5"/>
    <s v="MTX"/>
    <s v="15/04/19 14.44.34.0000"/>
    <s v="16/04/19 12.00.00.0000"/>
    <d v="2019-04-15T14:44:34"/>
    <d v="2019-04-16T12:00:00"/>
    <x v="5"/>
    <x v="2"/>
    <s v="Coopérative agricole"/>
    <x v="2"/>
    <x v="0"/>
    <d v="1899-12-30T00:00:00"/>
    <x v="0"/>
    <s v="Non"/>
    <x v="1640"/>
  </r>
  <r>
    <x v="231"/>
    <x v="12"/>
    <s v="CLI00087"/>
    <x v="4"/>
    <s v="OGM"/>
    <s v="15/04/19 14.47.44.0000"/>
    <s v="25/04/19 12.00.00.0000"/>
    <d v="2019-04-15T14:47:44"/>
    <d v="2019-04-25T12:00:00"/>
    <x v="0"/>
    <x v="0"/>
    <s v="Coopérative agricole"/>
    <x v="3"/>
    <x v="1"/>
    <d v="1900-01-07T17:46:12"/>
    <x v="3"/>
    <s v="Non"/>
    <x v="1641"/>
  </r>
  <r>
    <x v="931"/>
    <x v="18"/>
    <s v="CLI00018"/>
    <x v="5"/>
    <s v="NTR"/>
    <s v="15/04/19 14.48.49.0000"/>
    <s v="19/04/19 12.00.00.0000"/>
    <d v="2019-04-15T14:48:49"/>
    <d v="2019-04-19T12:00:00"/>
    <x v="3"/>
    <x v="0"/>
    <s v="Coopérative agricole"/>
    <x v="2"/>
    <x v="1"/>
    <d v="1900-01-01T17:46:12"/>
    <x v="3"/>
    <s v="Non"/>
    <x v="1642"/>
  </r>
  <r>
    <x v="932"/>
    <x v="10"/>
    <s v="CLI00018"/>
    <x v="5"/>
    <s v="NTR"/>
    <s v="15/04/19 14.49.10.0000"/>
    <s v="19/04/19 12.00.00.0000"/>
    <d v="2019-04-15T14:49:10"/>
    <d v="2019-04-19T12:00:00"/>
    <x v="3"/>
    <x v="0"/>
    <s v="Coopérative agricole"/>
    <x v="2"/>
    <x v="1"/>
    <d v="1900-01-01T17:46:12"/>
    <x v="3"/>
    <s v="Non"/>
    <x v="1643"/>
  </r>
  <r>
    <x v="933"/>
    <x v="13"/>
    <s v="CLI00040"/>
    <x v="9"/>
    <s v="NTR"/>
    <s v="15/04/19 14.53.49.0000"/>
    <s v="19/04/19 12.00.00.0000"/>
    <d v="2019-04-15T14:53:49"/>
    <d v="2019-04-19T12:00:00"/>
    <x v="3"/>
    <x v="0"/>
    <s v="Entreprises agro-alimentaires"/>
    <x v="5"/>
    <x v="1"/>
    <d v="1900-01-01T17:46:12"/>
    <x v="3"/>
    <s v="Non"/>
    <x v="1644"/>
  </r>
  <r>
    <x v="155"/>
    <x v="3"/>
    <s v="CLI00043"/>
    <x v="1"/>
    <s v="NTR"/>
    <s v="15/04/19 14.53.59.0000"/>
    <s v="19/04/19 12.00.00.0000"/>
    <d v="2019-04-15T14:53:59"/>
    <d v="2019-04-19T12:00:00"/>
    <x v="3"/>
    <x v="0"/>
    <s v="Grande surface"/>
    <x v="0"/>
    <x v="1"/>
    <d v="1900-01-01T17:46:12"/>
    <x v="3"/>
    <s v="Non"/>
    <x v="1645"/>
  </r>
  <r>
    <x v="494"/>
    <x v="18"/>
    <s v="CLI00018"/>
    <x v="5"/>
    <s v="NTR"/>
    <s v="15/04/19 14.55.43.0000"/>
    <s v="19/04/19 12.00.00.0000"/>
    <d v="2019-04-15T14:55:43"/>
    <d v="2019-04-19T12:00:00"/>
    <x v="3"/>
    <x v="0"/>
    <s v="Coopérative agricole"/>
    <x v="2"/>
    <x v="1"/>
    <d v="1900-01-01T17:46:12"/>
    <x v="3"/>
    <s v="Non"/>
    <x v="1619"/>
  </r>
  <r>
    <x v="305"/>
    <x v="18"/>
    <s v="CLI00018"/>
    <x v="5"/>
    <s v="NTR"/>
    <s v="15/04/19 14.58.57.0000"/>
    <s v="19/04/19 12.00.00.0000"/>
    <d v="2019-04-15T14:58:57"/>
    <d v="2019-04-19T12:00:00"/>
    <x v="3"/>
    <x v="0"/>
    <s v="Coopérative agricole"/>
    <x v="2"/>
    <x v="1"/>
    <d v="1900-01-01T17:46:12"/>
    <x v="3"/>
    <s v="Non"/>
    <x v="1646"/>
  </r>
  <r>
    <x v="934"/>
    <x v="18"/>
    <s v="CLI00018"/>
    <x v="5"/>
    <s v="MTG"/>
    <s v="15/04/19 14.59.14.0000"/>
    <s v="20/04/19 12.00.00.0000"/>
    <d v="2019-04-15T14:59:14"/>
    <d v="2019-04-20T12:00:00"/>
    <x v="4"/>
    <x v="0"/>
    <s v="Coopérative agricole"/>
    <x v="2"/>
    <x v="1"/>
    <d v="1900-01-02T17:46:12"/>
    <x v="3"/>
    <s v="Non"/>
    <x v="1647"/>
  </r>
  <r>
    <x v="231"/>
    <x v="7"/>
    <s v="CLI00087"/>
    <x v="4"/>
    <s v="NTR"/>
    <s v="15/04/19 15.00.39.0000"/>
    <s v="19/04/19 12.00.00.0000"/>
    <d v="2019-04-15T15:00:39"/>
    <d v="2019-04-19T12:00:00"/>
    <x v="3"/>
    <x v="0"/>
    <s v="Coopérative agricole"/>
    <x v="3"/>
    <x v="1"/>
    <d v="1900-01-01T17:46:12"/>
    <x v="3"/>
    <s v="Non"/>
    <x v="1277"/>
  </r>
  <r>
    <x v="935"/>
    <x v="3"/>
    <s v="CLI00049"/>
    <x v="7"/>
    <s v="NTR"/>
    <s v="15/04/19 15.09.24.0000"/>
    <s v="19/04/19 12.00.00.0000"/>
    <d v="2019-04-15T15:09:24"/>
    <d v="2019-04-19T12:00:00"/>
    <x v="3"/>
    <x v="0"/>
    <s v="Entreprises agro-alimentaires"/>
    <x v="4"/>
    <x v="1"/>
    <d v="1900-01-01T17:46:12"/>
    <x v="3"/>
    <s v="Non"/>
    <x v="1648"/>
  </r>
  <r>
    <x v="70"/>
    <x v="3"/>
    <s v="CLI00083"/>
    <x v="11"/>
    <s v="PEST"/>
    <s v="15/04/19 15.09.31.0000"/>
    <s v="23/04/19 12.00.00.0000"/>
    <d v="2019-04-15T15:09:31"/>
    <d v="2019-04-23T12:00:00"/>
    <x v="2"/>
    <x v="1"/>
    <s v="Coopérative agricole"/>
    <x v="2"/>
    <x v="1"/>
    <d v="1900-01-05T17:46:12"/>
    <x v="3"/>
    <s v="Non"/>
    <x v="1649"/>
  </r>
  <r>
    <x v="136"/>
    <x v="8"/>
    <s v="CLI00083"/>
    <x v="11"/>
    <s v="PEST"/>
    <s v="15/04/19 15.10.44.0000"/>
    <s v="23/04/19 12.00.00.0000"/>
    <d v="2019-04-15T15:10:44"/>
    <d v="2019-04-23T12:00:00"/>
    <x v="2"/>
    <x v="1"/>
    <s v="Coopérative agricole"/>
    <x v="2"/>
    <x v="1"/>
    <d v="1900-01-05T17:46:12"/>
    <x v="3"/>
    <s v="Non"/>
    <x v="1650"/>
  </r>
  <r>
    <x v="2"/>
    <x v="3"/>
    <s v="CLI00010"/>
    <x v="2"/>
    <s v="NTR"/>
    <s v="15/04/19 15.11.29.0000"/>
    <s v="19/04/19 12.00.00.0000"/>
    <d v="2019-04-15T15:11:29"/>
    <d v="2019-04-19T12:00:00"/>
    <x v="3"/>
    <x v="0"/>
    <s v="Centrale d'achats"/>
    <x v="1"/>
    <x v="1"/>
    <d v="1900-01-01T17:46:12"/>
    <x v="3"/>
    <s v="Non"/>
    <x v="1651"/>
  </r>
  <r>
    <x v="936"/>
    <x v="6"/>
    <s v="CLI00010"/>
    <x v="2"/>
    <s v="NTR"/>
    <s v="15/04/19 15.12.05.0000"/>
    <s v="19/04/19 12.00.00.0000"/>
    <d v="2019-04-15T15:12:05"/>
    <d v="2019-04-19T12:00:00"/>
    <x v="3"/>
    <x v="0"/>
    <s v="Centrale d'achats"/>
    <x v="1"/>
    <x v="1"/>
    <d v="1900-01-01T17:46:12"/>
    <x v="3"/>
    <s v="Non"/>
    <x v="1652"/>
  </r>
  <r>
    <x v="125"/>
    <x v="3"/>
    <s v="CLI00010"/>
    <x v="2"/>
    <s v="PEST"/>
    <s v="15/04/19 15.12.39.0000"/>
    <s v="23/04/19 12.00.00.0000"/>
    <d v="2019-04-15T15:12:39"/>
    <d v="2019-04-23T12:00:00"/>
    <x v="2"/>
    <x v="1"/>
    <s v="Centrale d'achats"/>
    <x v="1"/>
    <x v="1"/>
    <d v="1900-01-05T17:46:12"/>
    <x v="3"/>
    <s v="Non"/>
    <x v="1653"/>
  </r>
  <r>
    <x v="298"/>
    <x v="4"/>
    <s v="CLI00010"/>
    <x v="2"/>
    <s v="PEST"/>
    <s v="15/04/19 15.15.05.0000"/>
    <s v="23/04/19 12.00.00.0000"/>
    <d v="2019-04-15T15:15:05"/>
    <d v="2019-04-23T12:00:00"/>
    <x v="2"/>
    <x v="1"/>
    <s v="Centrale d'achats"/>
    <x v="1"/>
    <x v="1"/>
    <d v="1900-01-05T17:46:12"/>
    <x v="3"/>
    <s v="Non"/>
    <x v="1654"/>
  </r>
  <r>
    <x v="814"/>
    <x v="12"/>
    <s v="CLI00091"/>
    <x v="10"/>
    <s v="PEST"/>
    <s v="15/04/19 15.16.27.0000"/>
    <s v="23/04/19 12.00.00.0000"/>
    <d v="2019-04-15T15:16:27"/>
    <d v="2019-04-23T12:00:00"/>
    <x v="2"/>
    <x v="1"/>
    <s v="Entreprises agro-alimentaires"/>
    <x v="5"/>
    <x v="1"/>
    <d v="1900-01-05T17:46:12"/>
    <x v="3"/>
    <s v="Non"/>
    <x v="1655"/>
  </r>
  <r>
    <x v="723"/>
    <x v="6"/>
    <s v="CLI00021"/>
    <x v="0"/>
    <s v="PEST"/>
    <s v="15/04/19 15.17.01.0000"/>
    <s v="23/04/19 12.00.00.0000"/>
    <d v="2019-04-15T15:17:01"/>
    <d v="2019-04-23T12:00:00"/>
    <x v="2"/>
    <x v="1"/>
    <s v="Grande surface"/>
    <x v="0"/>
    <x v="1"/>
    <d v="1900-01-05T17:46:12"/>
    <x v="3"/>
    <s v="Non"/>
    <x v="1656"/>
  </r>
  <r>
    <x v="937"/>
    <x v="18"/>
    <s v="CLI00018"/>
    <x v="5"/>
    <s v="MTG"/>
    <s v="15/04/19 15.18.08.0000"/>
    <s v="20/04/19 12.00.00.0000"/>
    <d v="2019-04-15T15:18:08"/>
    <d v="2019-04-20T12:00:00"/>
    <x v="4"/>
    <x v="0"/>
    <s v="Coopérative agricole"/>
    <x v="2"/>
    <x v="1"/>
    <d v="1900-01-02T17:46:12"/>
    <x v="3"/>
    <s v="Non"/>
    <x v="1657"/>
  </r>
  <r>
    <x v="938"/>
    <x v="18"/>
    <s v="CLI00018"/>
    <x v="5"/>
    <s v="MTX"/>
    <s v="15/04/19 15.19.40.0000"/>
    <s v="16/04/19 12.00.00.0000"/>
    <d v="2019-04-15T15:19:40"/>
    <d v="2019-04-16T12:00:00"/>
    <x v="5"/>
    <x v="2"/>
    <s v="Coopérative agricole"/>
    <x v="2"/>
    <x v="0"/>
    <d v="1899-12-30T00:00:00"/>
    <x v="0"/>
    <s v="Non"/>
    <x v="1658"/>
  </r>
  <r>
    <x v="939"/>
    <x v="23"/>
    <s v="CLI00091"/>
    <x v="10"/>
    <s v="PEST"/>
    <s v="15/04/19 15.21.24.0000"/>
    <s v="23/04/19 12.00.00.0000"/>
    <d v="2019-04-15T15:21:24"/>
    <d v="2019-04-23T12:00:00"/>
    <x v="2"/>
    <x v="1"/>
    <s v="Entreprises agro-alimentaires"/>
    <x v="5"/>
    <x v="1"/>
    <d v="1900-01-05T17:46:12"/>
    <x v="3"/>
    <s v="Non"/>
    <x v="1659"/>
  </r>
  <r>
    <x v="96"/>
    <x v="3"/>
    <s v="CLI00020"/>
    <x v="6"/>
    <s v="PEST"/>
    <s v="15/04/19 15.21.42.0000"/>
    <s v="23/04/19 12.00.00.0000"/>
    <d v="2019-04-15T15:21:42"/>
    <d v="2019-04-23T12:00:00"/>
    <x v="2"/>
    <x v="1"/>
    <s v="Coopérative agricole"/>
    <x v="2"/>
    <x v="1"/>
    <d v="1900-01-05T17:46:12"/>
    <x v="3"/>
    <s v="Non"/>
    <x v="1660"/>
  </r>
  <r>
    <x v="130"/>
    <x v="18"/>
    <s v="CLI00009"/>
    <x v="8"/>
    <s v="MTX"/>
    <s v="15/04/19 15.22.19.0000"/>
    <s v="16/04/19 12.00.00.0000"/>
    <d v="2019-04-15T15:22:19"/>
    <d v="2019-04-16T12:00:00"/>
    <x v="5"/>
    <x v="2"/>
    <s v="Entreprises agro-alimentaires"/>
    <x v="4"/>
    <x v="0"/>
    <d v="1899-12-30T00:00:00"/>
    <x v="0"/>
    <s v="Non"/>
    <x v="1661"/>
  </r>
  <r>
    <x v="940"/>
    <x v="12"/>
    <s v="CLI00021"/>
    <x v="0"/>
    <s v="PLLT"/>
    <s v="15/04/19 15.23.40.0000"/>
    <s v="23/04/19 12.00.00.0000"/>
    <d v="2019-04-15T15:23:40"/>
    <d v="2019-04-23T12:00:00"/>
    <x v="1"/>
    <x v="1"/>
    <s v="Grande surface"/>
    <x v="0"/>
    <x v="1"/>
    <d v="1900-01-05T17:46:12"/>
    <x v="3"/>
    <s v="Non"/>
    <x v="1662"/>
  </r>
  <r>
    <x v="328"/>
    <x v="6"/>
    <s v="CLI00079"/>
    <x v="3"/>
    <s v="PEST"/>
    <s v="15/04/19 15.24.06.0000"/>
    <s v="23/04/19 12.00.00.0000"/>
    <d v="2019-04-15T15:24:06"/>
    <d v="2019-04-23T12:00:00"/>
    <x v="2"/>
    <x v="1"/>
    <s v="Coopérative agricole"/>
    <x v="2"/>
    <x v="1"/>
    <d v="1900-01-05T17:46:12"/>
    <x v="3"/>
    <s v="Non"/>
    <x v="1663"/>
  </r>
  <r>
    <x v="342"/>
    <x v="3"/>
    <s v="CLI00021"/>
    <x v="0"/>
    <s v="BACT"/>
    <s v="15/04/19 15.24.13.0000"/>
    <s v="18/04/19 12.00.00.0000"/>
    <d v="2019-04-15T15:24:13"/>
    <d v="2019-04-18T12:00:00"/>
    <x v="6"/>
    <x v="3"/>
    <s v="Grande surface"/>
    <x v="0"/>
    <x v="1"/>
    <d v="1899-12-31T17:46:12"/>
    <x v="2"/>
    <s v="Non"/>
    <x v="1664"/>
  </r>
  <r>
    <x v="205"/>
    <x v="4"/>
    <s v="CLI00079"/>
    <x v="3"/>
    <s v="PEST"/>
    <s v="15/04/19 15.24.26.0000"/>
    <s v="23/04/19 12.00.00.0000"/>
    <d v="2019-04-15T15:24:26"/>
    <d v="2019-04-23T12:00:00"/>
    <x v="2"/>
    <x v="1"/>
    <s v="Coopérative agricole"/>
    <x v="2"/>
    <x v="1"/>
    <d v="1900-01-05T17:46:12"/>
    <x v="3"/>
    <s v="Non"/>
    <x v="1665"/>
  </r>
  <r>
    <x v="228"/>
    <x v="18"/>
    <s v="CLI00018"/>
    <x v="5"/>
    <s v="OGM"/>
    <s v="15/04/19 15.24.49.0000"/>
    <s v="25/04/19 12.00.00.0000"/>
    <d v="2019-04-15T15:24:49"/>
    <d v="2019-04-25T12:00:00"/>
    <x v="0"/>
    <x v="0"/>
    <s v="Coopérative agricole"/>
    <x v="2"/>
    <x v="1"/>
    <d v="1900-01-07T17:46:12"/>
    <x v="3"/>
    <s v="Non"/>
    <x v="1666"/>
  </r>
  <r>
    <x v="312"/>
    <x v="3"/>
    <s v="CLI00043"/>
    <x v="1"/>
    <s v="PEST"/>
    <s v="15/04/19 15.24.55.0000"/>
    <s v="23/04/19 12.00.00.0000"/>
    <d v="2019-04-15T15:24:55"/>
    <d v="2019-04-23T12:00:00"/>
    <x v="2"/>
    <x v="1"/>
    <s v="Grande surface"/>
    <x v="0"/>
    <x v="1"/>
    <d v="1900-01-05T17:46:12"/>
    <x v="3"/>
    <s v="Non"/>
    <x v="1667"/>
  </r>
  <r>
    <x v="941"/>
    <x v="10"/>
    <s v="CLI00049"/>
    <x v="7"/>
    <s v="PEST"/>
    <s v="15/04/19 15.24.59.0000"/>
    <s v="23/04/19 12.00.00.0000"/>
    <d v="2019-04-15T15:24:59"/>
    <d v="2019-04-23T12:00:00"/>
    <x v="2"/>
    <x v="1"/>
    <s v="Entreprises agro-alimentaires"/>
    <x v="4"/>
    <x v="1"/>
    <d v="1900-01-05T17:46:12"/>
    <x v="3"/>
    <s v="Non"/>
    <x v="1668"/>
  </r>
  <r>
    <x v="942"/>
    <x v="4"/>
    <s v="CLI00010"/>
    <x v="2"/>
    <s v="PEST"/>
    <s v="15/04/19 15.25.42.0000"/>
    <s v="23/04/19 12.00.00.0000"/>
    <d v="2019-04-15T15:25:42"/>
    <d v="2019-04-23T12:00:00"/>
    <x v="2"/>
    <x v="1"/>
    <s v="Centrale d'achats"/>
    <x v="1"/>
    <x v="1"/>
    <d v="1900-01-05T17:46:12"/>
    <x v="3"/>
    <s v="Non"/>
    <x v="1669"/>
  </r>
  <r>
    <x v="77"/>
    <x v="3"/>
    <s v="CLI00021"/>
    <x v="0"/>
    <s v="MTX"/>
    <s v="15/04/19 15.26.00.0000"/>
    <s v="16/04/19 12.00.00.0000"/>
    <d v="2019-04-15T15:26:00"/>
    <d v="2019-04-16T12:00:00"/>
    <x v="5"/>
    <x v="2"/>
    <s v="Grande surface"/>
    <x v="0"/>
    <x v="0"/>
    <d v="1899-12-30T00:00:00"/>
    <x v="0"/>
    <s v="Non"/>
    <x v="1670"/>
  </r>
  <r>
    <x v="545"/>
    <x v="3"/>
    <s v="CLI00079"/>
    <x v="3"/>
    <s v="MTX"/>
    <s v="15/04/19 15.26.28.0000"/>
    <s v="16/04/19 12.00.00.0000"/>
    <d v="2019-04-15T15:26:28"/>
    <d v="2019-04-16T12:00:00"/>
    <x v="5"/>
    <x v="2"/>
    <s v="Coopérative agricole"/>
    <x v="2"/>
    <x v="0"/>
    <d v="1899-12-30T00:00:00"/>
    <x v="0"/>
    <s v="Non"/>
    <x v="1671"/>
  </r>
  <r>
    <x v="433"/>
    <x v="10"/>
    <s v="CLI00040"/>
    <x v="9"/>
    <s v="PEST"/>
    <s v="15/04/19 15.28.27.0000"/>
    <s v="23/04/19 12.00.00.0000"/>
    <d v="2019-04-15T15:28:27"/>
    <d v="2019-04-23T12:00:00"/>
    <x v="2"/>
    <x v="1"/>
    <s v="Entreprises agro-alimentaires"/>
    <x v="5"/>
    <x v="1"/>
    <d v="1900-01-05T17:46:12"/>
    <x v="3"/>
    <s v="Non"/>
    <x v="1672"/>
  </r>
  <r>
    <x v="65"/>
    <x v="3"/>
    <s v="CLI00079"/>
    <x v="3"/>
    <s v="PEST"/>
    <s v="15/04/19 15.30.15.0000"/>
    <s v="23/04/19 12.00.00.0000"/>
    <d v="2019-04-15T15:30:15"/>
    <d v="2019-04-23T12:00:00"/>
    <x v="2"/>
    <x v="1"/>
    <s v="Coopérative agricole"/>
    <x v="2"/>
    <x v="1"/>
    <d v="1900-01-05T17:46:12"/>
    <x v="3"/>
    <s v="Non"/>
    <x v="789"/>
  </r>
  <r>
    <x v="684"/>
    <x v="18"/>
    <s v="CLI00049"/>
    <x v="7"/>
    <s v="SCR"/>
    <s v="15/04/19 15.31.09.0000"/>
    <s v="18/04/19 12.00.00.0000"/>
    <d v="2019-04-15T15:31:09"/>
    <d v="2019-04-18T12:00:00"/>
    <x v="7"/>
    <x v="0"/>
    <s v="Entreprises agro-alimentaires"/>
    <x v="4"/>
    <x v="1"/>
    <d v="1899-12-31T17:46:12"/>
    <x v="2"/>
    <s v="Non"/>
    <x v="1673"/>
  </r>
  <r>
    <x v="184"/>
    <x v="3"/>
    <s v="CLI00021"/>
    <x v="0"/>
    <s v="PEST"/>
    <s v="15/04/19 15.35.55.0000"/>
    <s v="23/04/19 12.00.00.0000"/>
    <d v="2019-04-15T15:35:55"/>
    <d v="2019-04-23T12:00:00"/>
    <x v="2"/>
    <x v="1"/>
    <s v="Grande surface"/>
    <x v="0"/>
    <x v="1"/>
    <d v="1900-01-05T17:46:12"/>
    <x v="3"/>
    <s v="Non"/>
    <x v="1150"/>
  </r>
  <r>
    <x v="943"/>
    <x v="18"/>
    <s v="CLI00034"/>
    <x v="13"/>
    <s v="PLLT"/>
    <s v="15/04/19 15.36.11.0000"/>
    <s v="23/04/19 12.00.00.0000"/>
    <d v="2019-04-15T15:36:11"/>
    <d v="2019-04-23T12:00:00"/>
    <x v="1"/>
    <x v="1"/>
    <s v="Entreprises agro-alimentaires"/>
    <x v="4"/>
    <x v="1"/>
    <d v="1900-01-05T17:46:12"/>
    <x v="3"/>
    <s v="Non"/>
    <x v="1674"/>
  </r>
  <r>
    <x v="299"/>
    <x v="10"/>
    <s v="CLI00049"/>
    <x v="7"/>
    <s v="PEST"/>
    <s v="15/04/19 15.37.14.0000"/>
    <s v="23/04/19 12.00.00.0000"/>
    <d v="2019-04-15T15:37:14"/>
    <d v="2019-04-23T12:00:00"/>
    <x v="2"/>
    <x v="1"/>
    <s v="Entreprises agro-alimentaires"/>
    <x v="4"/>
    <x v="1"/>
    <d v="1900-01-05T17:46:12"/>
    <x v="3"/>
    <s v="Non"/>
    <x v="1675"/>
  </r>
  <r>
    <x v="944"/>
    <x v="18"/>
    <s v="CLI00040"/>
    <x v="9"/>
    <s v="PLLT"/>
    <s v="15/04/19 15.37.45.0000"/>
    <s v="23/04/19 12.00.00.0000"/>
    <d v="2019-04-15T15:37:45"/>
    <d v="2019-04-23T12:00:00"/>
    <x v="1"/>
    <x v="1"/>
    <s v="Entreprises agro-alimentaires"/>
    <x v="5"/>
    <x v="1"/>
    <d v="1900-01-05T17:46:12"/>
    <x v="3"/>
    <s v="Non"/>
    <x v="1676"/>
  </r>
  <r>
    <x v="945"/>
    <x v="10"/>
    <s v="CLI00018"/>
    <x v="5"/>
    <s v="NTR"/>
    <s v="15/04/19 15.39.31.0000"/>
    <s v="19/04/19 12.00.00.0000"/>
    <d v="2019-04-15T15:39:31"/>
    <d v="2019-04-19T12:00:00"/>
    <x v="3"/>
    <x v="0"/>
    <s v="Coopérative agricole"/>
    <x v="2"/>
    <x v="1"/>
    <d v="1900-01-01T17:46:12"/>
    <x v="3"/>
    <s v="Non"/>
    <x v="1677"/>
  </r>
  <r>
    <x v="202"/>
    <x v="12"/>
    <s v="CLI00021"/>
    <x v="0"/>
    <s v="NTR"/>
    <s v="15/04/19 15.44.15.0000"/>
    <s v="19/04/19 12.00.00.0000"/>
    <d v="2019-04-15T15:44:15"/>
    <d v="2019-04-19T12:00:00"/>
    <x v="3"/>
    <x v="0"/>
    <s v="Grande surface"/>
    <x v="0"/>
    <x v="1"/>
    <d v="1900-01-01T17:46:12"/>
    <x v="3"/>
    <s v="Non"/>
    <x v="1678"/>
  </r>
  <r>
    <x v="681"/>
    <x v="6"/>
    <s v="CLI00010"/>
    <x v="2"/>
    <s v="OGM"/>
    <s v="15/04/19 15.46.30.0000"/>
    <s v="25/04/19 12.00.00.0000"/>
    <d v="2019-04-15T15:46:30"/>
    <d v="2019-04-25T12:00:00"/>
    <x v="0"/>
    <x v="0"/>
    <s v="Centrale d'achats"/>
    <x v="1"/>
    <x v="1"/>
    <d v="1900-01-07T17:46:12"/>
    <x v="3"/>
    <s v="Non"/>
    <x v="1679"/>
  </r>
  <r>
    <x v="333"/>
    <x v="4"/>
    <s v="CLI00010"/>
    <x v="2"/>
    <s v="PEST"/>
    <s v="15/04/19 15.47.27.0000"/>
    <s v="23/04/19 12.00.00.0000"/>
    <d v="2019-04-15T15:47:27"/>
    <d v="2019-04-23T12:00:00"/>
    <x v="2"/>
    <x v="1"/>
    <s v="Centrale d'achats"/>
    <x v="1"/>
    <x v="1"/>
    <d v="1900-01-05T17:46:12"/>
    <x v="3"/>
    <s v="Non"/>
    <x v="1680"/>
  </r>
  <r>
    <x v="16"/>
    <x v="6"/>
    <s v="CLI00010"/>
    <x v="2"/>
    <s v="NTR"/>
    <s v="15/04/19 15.51.16.0000"/>
    <s v="19/04/19 12.00.00.0000"/>
    <d v="2019-04-15T15:51:16"/>
    <d v="2019-04-19T12:00:00"/>
    <x v="3"/>
    <x v="0"/>
    <s v="Centrale d'achats"/>
    <x v="1"/>
    <x v="1"/>
    <d v="1900-01-01T17:46:12"/>
    <x v="3"/>
    <s v="Non"/>
    <x v="1681"/>
  </r>
  <r>
    <x v="268"/>
    <x v="3"/>
    <s v="CLI00049"/>
    <x v="7"/>
    <s v="PEST"/>
    <s v="15/04/19 15.53.04.0000"/>
    <s v="23/04/19 12.00.00.0000"/>
    <d v="2019-04-15T15:53:04"/>
    <d v="2019-04-23T12:00:00"/>
    <x v="2"/>
    <x v="1"/>
    <s v="Entreprises agro-alimentaires"/>
    <x v="4"/>
    <x v="1"/>
    <d v="1900-01-05T17:46:12"/>
    <x v="3"/>
    <s v="Non"/>
    <x v="1682"/>
  </r>
  <r>
    <x v="4"/>
    <x v="3"/>
    <s v="CLI00043"/>
    <x v="1"/>
    <s v="NTR"/>
    <s v="15/04/19 15.57.02.0000"/>
    <s v="19/04/19 12.00.00.0000"/>
    <d v="2019-04-15T15:57:02"/>
    <d v="2019-04-19T12:00:00"/>
    <x v="3"/>
    <x v="0"/>
    <s v="Grande surface"/>
    <x v="0"/>
    <x v="1"/>
    <d v="1900-01-01T17:46:12"/>
    <x v="3"/>
    <s v="Non"/>
    <x v="1683"/>
  </r>
  <r>
    <x v="765"/>
    <x v="22"/>
    <s v="CLI00007"/>
    <x v="14"/>
    <s v="PEST"/>
    <s v="15/04/19 15.57.10.0000"/>
    <s v="23/04/19 12.00.00.0000"/>
    <d v="2019-04-15T15:57:10"/>
    <d v="2019-04-23T12:00:00"/>
    <x v="2"/>
    <x v="1"/>
    <s v="Coopérative agricole"/>
    <x v="3"/>
    <x v="1"/>
    <d v="1900-01-05T17:46:12"/>
    <x v="3"/>
    <s v="Non"/>
    <x v="1684"/>
  </r>
  <r>
    <x v="20"/>
    <x v="3"/>
    <s v="CLI00043"/>
    <x v="1"/>
    <s v="PLLT"/>
    <s v="15/04/19 15.58.10.0000"/>
    <s v="23/04/19 12.00.00.0000"/>
    <d v="2019-04-15T15:58:10"/>
    <d v="2019-04-23T12:00:00"/>
    <x v="1"/>
    <x v="1"/>
    <s v="Grande surface"/>
    <x v="0"/>
    <x v="1"/>
    <d v="1900-01-05T17:46:12"/>
    <x v="3"/>
    <s v="Non"/>
    <x v="1685"/>
  </r>
  <r>
    <x v="550"/>
    <x v="3"/>
    <s v="CLI00010"/>
    <x v="2"/>
    <s v="PLLT"/>
    <s v="15/04/19 15.58.20.0000"/>
    <s v="23/04/19 12.00.00.0000"/>
    <d v="2019-04-15T15:58:20"/>
    <d v="2019-04-23T12:00:00"/>
    <x v="1"/>
    <x v="1"/>
    <s v="Centrale d'achats"/>
    <x v="1"/>
    <x v="1"/>
    <d v="1900-01-05T17:46:12"/>
    <x v="3"/>
    <s v="Non"/>
    <x v="1686"/>
  </r>
  <r>
    <x v="14"/>
    <x v="9"/>
    <s v="CLI00087"/>
    <x v="4"/>
    <s v="PEST"/>
    <s v="15/04/19 15.58.42.0000"/>
    <s v="23/04/19 12.00.00.0000"/>
    <d v="2019-04-15T15:58:42"/>
    <d v="2019-04-23T12:00:00"/>
    <x v="2"/>
    <x v="1"/>
    <s v="Coopérative agricole"/>
    <x v="3"/>
    <x v="1"/>
    <d v="1900-01-05T17:46:12"/>
    <x v="3"/>
    <s v="Non"/>
    <x v="1687"/>
  </r>
  <r>
    <x v="148"/>
    <x v="3"/>
    <s v="CLI00043"/>
    <x v="1"/>
    <s v="PLLT"/>
    <s v="15/04/19 15.59.23.0000"/>
    <s v="23/04/19 12.00.00.0000"/>
    <d v="2019-04-15T15:59:23"/>
    <d v="2019-04-23T12:00:00"/>
    <x v="1"/>
    <x v="1"/>
    <s v="Grande surface"/>
    <x v="0"/>
    <x v="1"/>
    <d v="1900-01-05T17:46:12"/>
    <x v="3"/>
    <s v="Non"/>
    <x v="1688"/>
  </r>
  <r>
    <x v="68"/>
    <x v="3"/>
    <s v="CLI00043"/>
    <x v="1"/>
    <s v="NTR"/>
    <s v="15/04/19 16.01.51.0000"/>
    <s v="19/04/19 12.00.00.0000"/>
    <d v="2019-04-15T16:01:51"/>
    <d v="2019-04-19T12:00:00"/>
    <x v="3"/>
    <x v="0"/>
    <s v="Grande surface"/>
    <x v="0"/>
    <x v="1"/>
    <d v="1900-01-01T17:46:12"/>
    <x v="3"/>
    <s v="Non"/>
    <x v="1146"/>
  </r>
  <r>
    <x v="845"/>
    <x v="5"/>
    <s v="CLI00009"/>
    <x v="8"/>
    <s v="PLLT"/>
    <s v="15/04/19 16.05.37.0000"/>
    <s v="23/04/19 12.00.00.0000"/>
    <d v="2019-04-15T16:05:37"/>
    <d v="2019-04-23T12:00:00"/>
    <x v="1"/>
    <x v="1"/>
    <s v="Entreprises agro-alimentaires"/>
    <x v="4"/>
    <x v="1"/>
    <d v="1900-01-05T17:46:12"/>
    <x v="3"/>
    <s v="Non"/>
    <x v="1689"/>
  </r>
  <r>
    <x v="209"/>
    <x v="4"/>
    <s v="CLI00083"/>
    <x v="11"/>
    <s v="PEST"/>
    <s v="15/04/19 16.09.44.0000"/>
    <s v="23/04/19 12.00.00.0000"/>
    <d v="2019-04-15T16:09:44"/>
    <d v="2019-04-23T12:00:00"/>
    <x v="2"/>
    <x v="1"/>
    <s v="Coopérative agricole"/>
    <x v="2"/>
    <x v="1"/>
    <d v="1900-01-05T17:46:12"/>
    <x v="3"/>
    <s v="Non"/>
    <x v="1690"/>
  </r>
  <r>
    <x v="1"/>
    <x v="0"/>
    <s v="CLI00043"/>
    <x v="1"/>
    <s v="PEST"/>
    <s v="15/04/19 16.12.02.0000"/>
    <s v="23/04/19 12.00.00.0000"/>
    <d v="2019-04-15T16:12:02"/>
    <d v="2019-04-23T12:00:00"/>
    <x v="2"/>
    <x v="1"/>
    <s v="Grande surface"/>
    <x v="0"/>
    <x v="1"/>
    <d v="1900-01-05T17:46:12"/>
    <x v="3"/>
    <s v="Non"/>
    <x v="1691"/>
  </r>
  <r>
    <x v="525"/>
    <x v="6"/>
    <s v="CLI00079"/>
    <x v="3"/>
    <s v="PEST"/>
    <s v="15/04/19 16.12.51.0000"/>
    <s v="23/04/19 12.00.00.0000"/>
    <d v="2019-04-15T16:12:51"/>
    <d v="2019-04-23T12:00:00"/>
    <x v="2"/>
    <x v="1"/>
    <s v="Coopérative agricole"/>
    <x v="2"/>
    <x v="1"/>
    <d v="1900-01-05T17:46:12"/>
    <x v="3"/>
    <s v="Non"/>
    <x v="1547"/>
  </r>
  <r>
    <x v="109"/>
    <x v="12"/>
    <s v="CLI00021"/>
    <x v="0"/>
    <s v="PEST"/>
    <s v="15/04/19 16.13.53.0000"/>
    <s v="23/04/19 12.00.00.0000"/>
    <d v="2019-04-15T16:13:53"/>
    <d v="2019-04-23T12:00:00"/>
    <x v="2"/>
    <x v="1"/>
    <s v="Grande surface"/>
    <x v="0"/>
    <x v="1"/>
    <d v="1900-01-05T17:46:12"/>
    <x v="3"/>
    <s v="Non"/>
    <x v="1692"/>
  </r>
  <r>
    <x v="946"/>
    <x v="3"/>
    <s v="CLI00021"/>
    <x v="0"/>
    <s v="PEST"/>
    <s v="15/04/19 16.16.47.0000"/>
    <s v="23/04/19 12.00.00.0000"/>
    <d v="2019-04-15T16:16:47"/>
    <d v="2019-04-23T12:00:00"/>
    <x v="2"/>
    <x v="1"/>
    <s v="Grande surface"/>
    <x v="0"/>
    <x v="1"/>
    <d v="1900-01-05T17:46:12"/>
    <x v="3"/>
    <s v="Non"/>
    <x v="1693"/>
  </r>
  <r>
    <x v="947"/>
    <x v="19"/>
    <s v="CLI00007"/>
    <x v="14"/>
    <s v="PLLT"/>
    <s v="15/04/19 16.21.49.0000"/>
    <s v="23/04/19 12.00.00.0000"/>
    <d v="2019-04-15T16:21:49"/>
    <d v="2019-04-23T12:00:00"/>
    <x v="1"/>
    <x v="1"/>
    <s v="Coopérative agricole"/>
    <x v="3"/>
    <x v="1"/>
    <d v="1900-01-05T17:46:12"/>
    <x v="3"/>
    <s v="Non"/>
    <x v="1694"/>
  </r>
  <r>
    <x v="487"/>
    <x v="4"/>
    <s v="CLI00021"/>
    <x v="0"/>
    <s v="PEST"/>
    <s v="15/04/19 16.27.53.0000"/>
    <s v="23/04/19 12.00.00.0000"/>
    <d v="2019-04-15T16:27:53"/>
    <d v="2019-04-23T12:00:00"/>
    <x v="2"/>
    <x v="1"/>
    <s v="Grande surface"/>
    <x v="0"/>
    <x v="1"/>
    <d v="1900-01-05T17:46:12"/>
    <x v="3"/>
    <s v="Non"/>
    <x v="1695"/>
  </r>
  <r>
    <x v="292"/>
    <x v="4"/>
    <s v="CLI00021"/>
    <x v="0"/>
    <s v="PEST"/>
    <s v="15/04/19 16.27.55.0000"/>
    <s v="23/04/19 12.00.00.0000"/>
    <d v="2019-04-15T16:27:55"/>
    <d v="2019-04-23T12:00:00"/>
    <x v="2"/>
    <x v="1"/>
    <s v="Grande surface"/>
    <x v="0"/>
    <x v="1"/>
    <d v="1900-01-05T17:46:12"/>
    <x v="3"/>
    <s v="Non"/>
    <x v="1696"/>
  </r>
  <r>
    <x v="948"/>
    <x v="4"/>
    <s v="CLI00021"/>
    <x v="0"/>
    <s v="PLLT"/>
    <s v="15/04/19 16.31.11.0000"/>
    <s v="23/04/19 12.00.00.0000"/>
    <d v="2019-04-15T16:31:11"/>
    <d v="2019-04-23T12:00:00"/>
    <x v="1"/>
    <x v="1"/>
    <s v="Grande surface"/>
    <x v="0"/>
    <x v="1"/>
    <d v="1900-01-05T17:46:12"/>
    <x v="3"/>
    <s v="Non"/>
    <x v="1697"/>
  </r>
  <r>
    <x v="528"/>
    <x v="3"/>
    <s v="CLI00020"/>
    <x v="6"/>
    <s v="PLLT"/>
    <s v="15/04/19 16.39.09.0000"/>
    <s v="23/04/19 12.00.00.0000"/>
    <d v="2019-04-15T16:39:09"/>
    <d v="2019-04-23T12:00:00"/>
    <x v="1"/>
    <x v="1"/>
    <s v="Coopérative agricole"/>
    <x v="2"/>
    <x v="1"/>
    <d v="1900-01-05T17:46:12"/>
    <x v="3"/>
    <s v="Non"/>
    <x v="1698"/>
  </r>
  <r>
    <x v="811"/>
    <x v="5"/>
    <s v="CLI00009"/>
    <x v="8"/>
    <s v="MTG"/>
    <s v="15/04/19 16.39.26.0000"/>
    <s v="20/04/19 12.00.00.0000"/>
    <d v="2019-04-15T16:39:26"/>
    <d v="2019-04-20T12:00:00"/>
    <x v="4"/>
    <x v="0"/>
    <s v="Entreprises agro-alimentaires"/>
    <x v="4"/>
    <x v="1"/>
    <d v="1900-01-02T17:46:12"/>
    <x v="3"/>
    <s v="Non"/>
    <x v="1699"/>
  </r>
  <r>
    <x v="133"/>
    <x v="4"/>
    <s v="CLI00010"/>
    <x v="2"/>
    <s v="NTR"/>
    <s v="15/04/19 16.44.49.0000"/>
    <s v="19/04/19 12.00.00.0000"/>
    <d v="2019-04-15T16:44:49"/>
    <d v="2019-04-19T12:00:00"/>
    <x v="3"/>
    <x v="0"/>
    <s v="Centrale d'achats"/>
    <x v="1"/>
    <x v="1"/>
    <d v="1900-01-01T17:46:12"/>
    <x v="3"/>
    <s v="Non"/>
    <x v="1700"/>
  </r>
  <r>
    <x v="949"/>
    <x v="4"/>
    <s v="CLI00021"/>
    <x v="0"/>
    <s v="PEST"/>
    <s v="15/04/19 16.46.24.0000"/>
    <s v="23/04/19 12.00.00.0000"/>
    <d v="2019-04-15T16:46:24"/>
    <d v="2019-04-23T12:00:00"/>
    <x v="2"/>
    <x v="1"/>
    <s v="Grande surface"/>
    <x v="0"/>
    <x v="1"/>
    <d v="1900-01-05T17:46:12"/>
    <x v="3"/>
    <s v="Non"/>
    <x v="1701"/>
  </r>
  <r>
    <x v="950"/>
    <x v="18"/>
    <s v="CLI00018"/>
    <x v="5"/>
    <s v="PLLT"/>
    <s v="15/04/19 16.49.05.0000"/>
    <s v="23/04/19 12.00.00.0000"/>
    <d v="2019-04-15T16:49:05"/>
    <d v="2019-04-23T12:00:00"/>
    <x v="1"/>
    <x v="1"/>
    <s v="Coopérative agricole"/>
    <x v="2"/>
    <x v="1"/>
    <d v="1900-01-05T17:46:12"/>
    <x v="3"/>
    <s v="Non"/>
    <x v="1702"/>
  </r>
  <r>
    <x v="207"/>
    <x v="12"/>
    <s v="CLI00021"/>
    <x v="0"/>
    <s v="PLLT"/>
    <s v="15/04/19 16.49.23.0000"/>
    <s v="23/04/19 12.00.00.0000"/>
    <d v="2019-04-15T16:49:23"/>
    <d v="2019-04-23T12:00:00"/>
    <x v="1"/>
    <x v="1"/>
    <s v="Grande surface"/>
    <x v="0"/>
    <x v="1"/>
    <d v="1900-01-05T17:46:12"/>
    <x v="3"/>
    <s v="Non"/>
    <x v="711"/>
  </r>
  <r>
    <x v="119"/>
    <x v="9"/>
    <s v="CLI00021"/>
    <x v="0"/>
    <s v="PEST"/>
    <s v="15/04/19 16.49.42.0000"/>
    <s v="23/04/19 12.00.00.0000"/>
    <d v="2019-04-15T16:49:42"/>
    <d v="2019-04-23T12:00:00"/>
    <x v="2"/>
    <x v="1"/>
    <s v="Grande surface"/>
    <x v="0"/>
    <x v="1"/>
    <d v="1900-01-05T17:46:12"/>
    <x v="3"/>
    <s v="Non"/>
    <x v="1703"/>
  </r>
  <r>
    <x v="951"/>
    <x v="3"/>
    <s v="CLI00083"/>
    <x v="11"/>
    <s v="PEST"/>
    <s v="15/04/19 16.50.06.0000"/>
    <s v="23/04/19 12.00.00.0000"/>
    <d v="2019-04-15T16:50:06"/>
    <d v="2019-04-23T12:00:00"/>
    <x v="2"/>
    <x v="1"/>
    <s v="Coopérative agricole"/>
    <x v="2"/>
    <x v="1"/>
    <d v="1900-01-05T17:46:12"/>
    <x v="3"/>
    <s v="Non"/>
    <x v="1704"/>
  </r>
  <r>
    <x v="952"/>
    <x v="6"/>
    <s v="CLI00083"/>
    <x v="11"/>
    <s v="PLLT"/>
    <s v="15/04/19 16.56.20.0000"/>
    <s v="23/04/19 12.00.00.0000"/>
    <d v="2019-04-15T16:56:20"/>
    <d v="2019-04-23T12:00:00"/>
    <x v="1"/>
    <x v="1"/>
    <s v="Coopérative agricole"/>
    <x v="2"/>
    <x v="1"/>
    <d v="1900-01-05T17:46:12"/>
    <x v="3"/>
    <s v="Non"/>
    <x v="1705"/>
  </r>
  <r>
    <x v="42"/>
    <x v="6"/>
    <s v="CLI00010"/>
    <x v="2"/>
    <s v="PEST"/>
    <s v="15/04/19 17.00.56.0000"/>
    <s v="23/04/19 12.00.00.0000"/>
    <d v="2019-04-15T17:00:56"/>
    <d v="2019-04-23T12:00:00"/>
    <x v="2"/>
    <x v="1"/>
    <s v="Centrale d'achats"/>
    <x v="1"/>
    <x v="1"/>
    <d v="1900-01-05T17:46:12"/>
    <x v="3"/>
    <s v="Non"/>
    <x v="1706"/>
  </r>
  <r>
    <x v="668"/>
    <x v="3"/>
    <s v="CLI00021"/>
    <x v="0"/>
    <s v="SCR"/>
    <s v="15/04/19 17.01.45.0000"/>
    <s v="18/04/19 12.00.00.0000"/>
    <d v="2019-04-15T17:01:45"/>
    <d v="2019-04-18T12:00:00"/>
    <x v="7"/>
    <x v="0"/>
    <s v="Grande surface"/>
    <x v="0"/>
    <x v="1"/>
    <d v="1899-12-31T17:46:12"/>
    <x v="2"/>
    <s v="Non"/>
    <x v="1707"/>
  </r>
  <r>
    <x v="624"/>
    <x v="4"/>
    <s v="CLI00020"/>
    <x v="6"/>
    <s v="PEST"/>
    <s v="15/04/19 17.03.20.0000"/>
    <s v="23/04/19 12.00.00.0000"/>
    <d v="2019-04-15T17:03:20"/>
    <d v="2019-04-23T12:00:00"/>
    <x v="2"/>
    <x v="1"/>
    <s v="Coopérative agricole"/>
    <x v="2"/>
    <x v="1"/>
    <d v="1900-01-05T17:46:12"/>
    <x v="3"/>
    <s v="Non"/>
    <x v="1708"/>
  </r>
  <r>
    <x v="67"/>
    <x v="12"/>
    <s v="CLI00021"/>
    <x v="0"/>
    <s v="PLLT"/>
    <s v="15/04/19 17.06.01.0000"/>
    <s v="23/04/19 12.00.00.0000"/>
    <d v="2019-04-15T17:06:01"/>
    <d v="2019-04-23T12:00:00"/>
    <x v="1"/>
    <x v="1"/>
    <s v="Grande surface"/>
    <x v="0"/>
    <x v="1"/>
    <d v="1900-01-05T17:46:12"/>
    <x v="3"/>
    <s v="Non"/>
    <x v="1709"/>
  </r>
  <r>
    <x v="205"/>
    <x v="3"/>
    <s v="CLI00079"/>
    <x v="3"/>
    <s v="PLLT"/>
    <s v="15/04/19 17.07.31.0000"/>
    <s v="23/04/19 12.00.00.0000"/>
    <d v="2019-04-15T17:07:31"/>
    <d v="2019-04-23T12:00:00"/>
    <x v="1"/>
    <x v="1"/>
    <s v="Coopérative agricole"/>
    <x v="2"/>
    <x v="1"/>
    <d v="1900-01-05T17:46:12"/>
    <x v="3"/>
    <s v="Non"/>
    <x v="1710"/>
  </r>
  <r>
    <x v="283"/>
    <x v="3"/>
    <s v="CLI00083"/>
    <x v="11"/>
    <s v="PEST"/>
    <s v="15/04/19 17.08.36.0000"/>
    <s v="23/04/19 12.00.00.0000"/>
    <d v="2019-04-15T17:08:36"/>
    <d v="2019-04-23T12:00:00"/>
    <x v="2"/>
    <x v="1"/>
    <s v="Coopérative agricole"/>
    <x v="2"/>
    <x v="1"/>
    <d v="1900-01-05T17:46:12"/>
    <x v="3"/>
    <s v="Non"/>
    <x v="1711"/>
  </r>
  <r>
    <x v="953"/>
    <x v="3"/>
    <s v="CLI00079"/>
    <x v="3"/>
    <s v="PLLT"/>
    <s v="15/04/19 17.08.50.0000"/>
    <s v="23/04/19 12.00.00.0000"/>
    <d v="2019-04-15T17:08:50"/>
    <d v="2019-04-23T12:00:00"/>
    <x v="1"/>
    <x v="1"/>
    <s v="Coopérative agricole"/>
    <x v="2"/>
    <x v="1"/>
    <d v="1900-01-05T17:46:12"/>
    <x v="3"/>
    <s v="Non"/>
    <x v="1712"/>
  </r>
  <r>
    <x v="177"/>
    <x v="12"/>
    <s v="CLI00087"/>
    <x v="4"/>
    <s v="PLLT"/>
    <s v="15/04/19 17.08.54.0000"/>
    <s v="23/04/19 12.00.00.0000"/>
    <d v="2019-04-15T17:08:54"/>
    <d v="2019-04-23T12:00:00"/>
    <x v="1"/>
    <x v="1"/>
    <s v="Coopérative agricole"/>
    <x v="3"/>
    <x v="1"/>
    <d v="1900-01-05T17:46:12"/>
    <x v="3"/>
    <s v="Non"/>
    <x v="1713"/>
  </r>
  <r>
    <x v="163"/>
    <x v="7"/>
    <s v="CLI00021"/>
    <x v="0"/>
    <s v="PEST"/>
    <s v="15/04/19 17.11.41.0000"/>
    <s v="23/04/19 12.00.00.0000"/>
    <d v="2019-04-15T17:11:41"/>
    <d v="2019-04-23T12:00:00"/>
    <x v="2"/>
    <x v="1"/>
    <s v="Grande surface"/>
    <x v="0"/>
    <x v="1"/>
    <d v="1900-01-05T17:46:12"/>
    <x v="3"/>
    <s v="Non"/>
    <x v="1714"/>
  </r>
  <r>
    <x v="62"/>
    <x v="4"/>
    <s v="CLI00021"/>
    <x v="0"/>
    <s v="PLLT"/>
    <s v="15/04/19 17.12.20.0000"/>
    <s v="23/04/19 12.00.00.0000"/>
    <d v="2019-04-15T17:12:20"/>
    <d v="2019-04-23T12:00:00"/>
    <x v="1"/>
    <x v="1"/>
    <s v="Grande surface"/>
    <x v="0"/>
    <x v="1"/>
    <d v="1900-01-05T17:46:12"/>
    <x v="3"/>
    <s v="Non"/>
    <x v="1715"/>
  </r>
  <r>
    <x v="289"/>
    <x v="13"/>
    <s v="CLI00049"/>
    <x v="7"/>
    <s v="MTG"/>
    <s v="15/04/19 17.14.01.0000"/>
    <s v="20/04/19 12.00.00.0000"/>
    <d v="2019-04-15T17:14:01"/>
    <d v="2019-04-20T12:00:00"/>
    <x v="4"/>
    <x v="0"/>
    <s v="Entreprises agro-alimentaires"/>
    <x v="4"/>
    <x v="1"/>
    <d v="1900-01-02T17:46:12"/>
    <x v="3"/>
    <s v="Non"/>
    <x v="1716"/>
  </r>
  <r>
    <x v="293"/>
    <x v="3"/>
    <s v="CLI00020"/>
    <x v="6"/>
    <s v="PEST"/>
    <s v="15/04/19 17.15.47.0000"/>
    <s v="23/04/19 12.00.00.0000"/>
    <d v="2019-04-15T17:15:47"/>
    <d v="2019-04-23T12:00:00"/>
    <x v="2"/>
    <x v="1"/>
    <s v="Coopérative agricole"/>
    <x v="2"/>
    <x v="1"/>
    <d v="1900-01-05T17:46:12"/>
    <x v="3"/>
    <s v="Non"/>
    <x v="1717"/>
  </r>
  <r>
    <x v="423"/>
    <x v="6"/>
    <s v="CLI00020"/>
    <x v="6"/>
    <s v="PEST"/>
    <s v="15/04/19 17.17.08.0000"/>
    <s v="23/04/19 12.00.00.0000"/>
    <d v="2019-04-15T17:17:08"/>
    <d v="2019-04-23T12:00:00"/>
    <x v="2"/>
    <x v="1"/>
    <s v="Coopérative agricole"/>
    <x v="2"/>
    <x v="1"/>
    <d v="1900-01-05T17:46:12"/>
    <x v="3"/>
    <s v="Non"/>
    <x v="1718"/>
  </r>
  <r>
    <x v="568"/>
    <x v="7"/>
    <s v="CLI00021"/>
    <x v="0"/>
    <s v="PEST"/>
    <s v="15/04/19 17.18.54.0000"/>
    <s v="23/04/19 12.00.00.0000"/>
    <d v="2019-04-15T17:18:54"/>
    <d v="2019-04-23T12:00:00"/>
    <x v="2"/>
    <x v="1"/>
    <s v="Grande surface"/>
    <x v="0"/>
    <x v="1"/>
    <d v="1900-01-05T17:46:12"/>
    <x v="3"/>
    <s v="Non"/>
    <x v="1719"/>
  </r>
  <r>
    <x v="843"/>
    <x v="10"/>
    <s v="CLI00018"/>
    <x v="5"/>
    <s v="NTR"/>
    <s v="15/04/19 17.22.34.0000"/>
    <s v="19/04/19 12.00.00.0000"/>
    <d v="2019-04-15T17:22:34"/>
    <d v="2019-04-19T12:00:00"/>
    <x v="3"/>
    <x v="0"/>
    <s v="Coopérative agricole"/>
    <x v="2"/>
    <x v="1"/>
    <d v="1900-01-01T17:46:12"/>
    <x v="3"/>
    <s v="Non"/>
    <x v="1720"/>
  </r>
  <r>
    <x v="147"/>
    <x v="8"/>
    <s v="CLI00021"/>
    <x v="0"/>
    <s v="NTR"/>
    <s v="15/04/19 17.22.41.0000"/>
    <s v="19/04/19 12.00.00.0000"/>
    <d v="2019-04-15T17:22:41"/>
    <d v="2019-04-19T12:00:00"/>
    <x v="3"/>
    <x v="0"/>
    <s v="Grande surface"/>
    <x v="0"/>
    <x v="1"/>
    <d v="1900-01-01T17:46:12"/>
    <x v="3"/>
    <s v="Non"/>
    <x v="1721"/>
  </r>
  <r>
    <x v="99"/>
    <x v="6"/>
    <s v="CLI00021"/>
    <x v="0"/>
    <s v="PEST"/>
    <s v="15/04/19 17.25.28.0000"/>
    <s v="23/04/19 12.00.00.0000"/>
    <d v="2019-04-15T17:25:28"/>
    <d v="2019-04-23T12:00:00"/>
    <x v="2"/>
    <x v="1"/>
    <s v="Grande surface"/>
    <x v="0"/>
    <x v="1"/>
    <d v="1900-01-05T17:46:12"/>
    <x v="3"/>
    <s v="Non"/>
    <x v="1722"/>
  </r>
  <r>
    <x v="421"/>
    <x v="3"/>
    <s v="CLI00079"/>
    <x v="3"/>
    <s v="PLLT"/>
    <s v="15/04/19 17.28.05.0000"/>
    <s v="23/04/19 12.00.00.0000"/>
    <d v="2019-04-15T17:28:05"/>
    <d v="2019-04-23T12:00:00"/>
    <x v="1"/>
    <x v="1"/>
    <s v="Coopérative agricole"/>
    <x v="2"/>
    <x v="1"/>
    <d v="1900-01-05T17:46:12"/>
    <x v="3"/>
    <s v="Non"/>
    <x v="1723"/>
  </r>
  <r>
    <x v="954"/>
    <x v="18"/>
    <s v="CLI00049"/>
    <x v="7"/>
    <s v="PEST"/>
    <s v="15/04/19 17.32.50.0000"/>
    <s v="23/04/19 12.00.00.0000"/>
    <d v="2019-04-15T17:32:50"/>
    <d v="2019-04-23T12:00:00"/>
    <x v="2"/>
    <x v="1"/>
    <s v="Entreprises agro-alimentaires"/>
    <x v="4"/>
    <x v="1"/>
    <d v="1900-01-05T17:46:12"/>
    <x v="3"/>
    <s v="Non"/>
    <x v="1724"/>
  </r>
  <r>
    <x v="783"/>
    <x v="6"/>
    <s v="CLI00083"/>
    <x v="11"/>
    <s v="PLLT"/>
    <s v="15/04/19 17.35.07.0000"/>
    <s v="23/04/19 12.00.00.0000"/>
    <d v="2019-04-15T17:35:07"/>
    <d v="2019-04-23T12:00:00"/>
    <x v="1"/>
    <x v="1"/>
    <s v="Coopérative agricole"/>
    <x v="2"/>
    <x v="1"/>
    <d v="1900-01-05T17:46:12"/>
    <x v="3"/>
    <s v="Non"/>
    <x v="1725"/>
  </r>
  <r>
    <x v="955"/>
    <x v="3"/>
    <s v="CLI00083"/>
    <x v="11"/>
    <s v="PLLT"/>
    <s v="15/04/19 17.40.38.0000"/>
    <s v="23/04/19 12.00.00.0000"/>
    <d v="2019-04-15T17:40:38"/>
    <d v="2019-04-23T12:00:00"/>
    <x v="1"/>
    <x v="1"/>
    <s v="Coopérative agricole"/>
    <x v="2"/>
    <x v="1"/>
    <d v="1900-01-05T17:46:12"/>
    <x v="3"/>
    <s v="Non"/>
    <x v="1726"/>
  </r>
  <r>
    <x v="136"/>
    <x v="3"/>
    <s v="CLI00083"/>
    <x v="11"/>
    <s v="PEST"/>
    <s v="15/04/19 17.45.21.0000"/>
    <s v="23/04/19 12.00.00.0000"/>
    <d v="2019-04-15T17:45:21"/>
    <d v="2019-04-23T12:00:00"/>
    <x v="2"/>
    <x v="1"/>
    <s v="Coopérative agricole"/>
    <x v="2"/>
    <x v="1"/>
    <d v="1900-01-05T17:46:12"/>
    <x v="3"/>
    <s v="Non"/>
    <x v="152"/>
  </r>
  <r>
    <x v="135"/>
    <x v="3"/>
    <s v="CLI00010"/>
    <x v="2"/>
    <s v="PEST"/>
    <s v="15/04/19 17.49.45.0000"/>
    <s v="23/04/19 12.00.00.0000"/>
    <d v="2019-04-15T17:49:45"/>
    <d v="2019-04-23T12:00:00"/>
    <x v="2"/>
    <x v="1"/>
    <s v="Centrale d'achats"/>
    <x v="1"/>
    <x v="1"/>
    <d v="1900-01-05T17:46:12"/>
    <x v="3"/>
    <s v="Non"/>
    <x v="1727"/>
  </r>
  <r>
    <x v="956"/>
    <x v="3"/>
    <s v="CLI00010"/>
    <x v="2"/>
    <s v="MTG"/>
    <s v="15/04/19 17.50.32.0000"/>
    <s v="20/04/19 12.00.00.0000"/>
    <d v="2019-04-15T17:50:32"/>
    <d v="2019-04-20T12:00:00"/>
    <x v="4"/>
    <x v="0"/>
    <s v="Centrale d'achats"/>
    <x v="1"/>
    <x v="1"/>
    <d v="1900-01-02T17:46:12"/>
    <x v="3"/>
    <s v="Non"/>
    <x v="1728"/>
  </r>
  <r>
    <x v="172"/>
    <x v="3"/>
    <s v="CLI00079"/>
    <x v="3"/>
    <s v="PEST"/>
    <s v="15/04/19 17.53.02.0000"/>
    <s v="23/04/19 12.00.00.0000"/>
    <d v="2019-04-15T17:53:02"/>
    <d v="2019-04-23T12:00:00"/>
    <x v="2"/>
    <x v="1"/>
    <s v="Coopérative agricole"/>
    <x v="2"/>
    <x v="1"/>
    <d v="1900-01-05T17:46:12"/>
    <x v="3"/>
    <s v="Non"/>
    <x v="1729"/>
  </r>
  <r>
    <x v="119"/>
    <x v="12"/>
    <s v="CLI00021"/>
    <x v="0"/>
    <s v="PEST"/>
    <s v="15/04/19 17.53.06.0000"/>
    <s v="23/04/19 12.00.00.0000"/>
    <d v="2019-04-15T17:53:06"/>
    <d v="2019-04-23T12:00:00"/>
    <x v="2"/>
    <x v="1"/>
    <s v="Grande surface"/>
    <x v="0"/>
    <x v="1"/>
    <d v="1900-01-05T17:46:12"/>
    <x v="3"/>
    <s v="Non"/>
    <x v="1730"/>
  </r>
  <r>
    <x v="5"/>
    <x v="3"/>
    <s v="CLI00043"/>
    <x v="1"/>
    <s v="PEST"/>
    <s v="15/04/19 17.54.20.0000"/>
    <s v="23/04/19 12.00.00.0000"/>
    <d v="2019-04-15T17:54:20"/>
    <d v="2019-04-23T12:00:00"/>
    <x v="2"/>
    <x v="1"/>
    <s v="Grande surface"/>
    <x v="0"/>
    <x v="1"/>
    <d v="1900-01-05T17:46:12"/>
    <x v="3"/>
    <s v="Non"/>
    <x v="1731"/>
  </r>
  <r>
    <x v="957"/>
    <x v="3"/>
    <s v="CLI00021"/>
    <x v="0"/>
    <s v="MTX"/>
    <s v="15/04/19 17.54.44.0000"/>
    <s v="16/04/19 12.00.00.0000"/>
    <d v="2019-04-15T17:54:44"/>
    <d v="2019-04-16T12:00:00"/>
    <x v="5"/>
    <x v="2"/>
    <s v="Grande surface"/>
    <x v="0"/>
    <x v="0"/>
    <d v="1899-12-30T00:00:00"/>
    <x v="0"/>
    <s v="Non"/>
    <x v="1732"/>
  </r>
  <r>
    <x v="53"/>
    <x v="12"/>
    <s v="CLI00021"/>
    <x v="0"/>
    <s v="SCR"/>
    <s v="15/04/19 18.00.09.0000"/>
    <s v="18/04/19 12.00.00.0000"/>
    <d v="2019-04-15T18:00:09"/>
    <d v="2019-04-18T12:00:00"/>
    <x v="7"/>
    <x v="0"/>
    <s v="Grande surface"/>
    <x v="0"/>
    <x v="1"/>
    <d v="1899-12-31T17:46:12"/>
    <x v="2"/>
    <s v="Non"/>
    <x v="1733"/>
  </r>
  <r>
    <x v="210"/>
    <x v="18"/>
    <s v="CLI00049"/>
    <x v="7"/>
    <s v="NTR"/>
    <s v="15/04/19 18.00.40.0000"/>
    <s v="19/04/19 12.00.00.0000"/>
    <d v="2019-04-15T18:00:40"/>
    <d v="2019-04-19T12:00:00"/>
    <x v="3"/>
    <x v="0"/>
    <s v="Entreprises agro-alimentaires"/>
    <x v="4"/>
    <x v="1"/>
    <d v="1900-01-01T17:46:12"/>
    <x v="3"/>
    <s v="Non"/>
    <x v="1734"/>
  </r>
  <r>
    <x v="431"/>
    <x v="3"/>
    <s v="CLI00021"/>
    <x v="0"/>
    <s v="PLLT"/>
    <s v="15/04/19 18.03.33.0000"/>
    <s v="23/04/19 12.00.00.0000"/>
    <d v="2019-04-15T18:03:33"/>
    <d v="2019-04-23T12:00:00"/>
    <x v="1"/>
    <x v="1"/>
    <s v="Grande surface"/>
    <x v="0"/>
    <x v="1"/>
    <d v="1900-01-05T17:46:12"/>
    <x v="3"/>
    <s v="Non"/>
    <x v="1735"/>
  </r>
  <r>
    <x v="97"/>
    <x v="6"/>
    <s v="CLI00010"/>
    <x v="2"/>
    <s v="NTR"/>
    <s v="15/04/19 18.08.56.0000"/>
    <s v="19/04/19 12.00.00.0000"/>
    <d v="2019-04-15T18:08:56"/>
    <d v="2019-04-19T12:00:00"/>
    <x v="3"/>
    <x v="0"/>
    <s v="Centrale d'achats"/>
    <x v="1"/>
    <x v="1"/>
    <d v="1900-01-01T17:46:12"/>
    <x v="3"/>
    <s v="Non"/>
    <x v="1736"/>
  </r>
  <r>
    <x v="958"/>
    <x v="18"/>
    <s v="CLI00049"/>
    <x v="7"/>
    <s v="OGM"/>
    <s v="15/04/19 18.09.24.0000"/>
    <s v="25/04/19 12.00.00.0000"/>
    <d v="2019-04-15T18:09:24"/>
    <d v="2019-04-25T12:00:00"/>
    <x v="0"/>
    <x v="0"/>
    <s v="Entreprises agro-alimentaires"/>
    <x v="4"/>
    <x v="1"/>
    <d v="1900-01-07T17:46:12"/>
    <x v="3"/>
    <s v="Non"/>
    <x v="1737"/>
  </r>
  <r>
    <x v="515"/>
    <x v="7"/>
    <s v="CLI00021"/>
    <x v="0"/>
    <s v="PEST"/>
    <s v="15/04/19 18.09.25.0000"/>
    <s v="23/04/19 12.00.00.0000"/>
    <d v="2019-04-15T18:09:25"/>
    <d v="2019-04-23T12:00:00"/>
    <x v="2"/>
    <x v="1"/>
    <s v="Grande surface"/>
    <x v="0"/>
    <x v="1"/>
    <d v="1900-01-05T17:46:12"/>
    <x v="3"/>
    <s v="Non"/>
    <x v="1738"/>
  </r>
  <r>
    <x v="120"/>
    <x v="8"/>
    <s v="CLI00083"/>
    <x v="11"/>
    <s v="PEST"/>
    <s v="15/04/19 18.10.14.0000"/>
    <s v="23/04/19 12.00.00.0000"/>
    <d v="2019-04-15T18:10:14"/>
    <d v="2019-04-23T12:00:00"/>
    <x v="2"/>
    <x v="1"/>
    <s v="Coopérative agricole"/>
    <x v="2"/>
    <x v="1"/>
    <d v="1900-01-05T17:46:12"/>
    <x v="3"/>
    <s v="Non"/>
    <x v="1739"/>
  </r>
  <r>
    <x v="959"/>
    <x v="10"/>
    <s v="CLI00018"/>
    <x v="5"/>
    <s v="PEST"/>
    <s v="15/04/19 18.11.56.0000"/>
    <s v="23/04/19 12.00.00.0000"/>
    <d v="2019-04-15T18:11:56"/>
    <d v="2019-04-23T12:00:00"/>
    <x v="2"/>
    <x v="1"/>
    <s v="Coopérative agricole"/>
    <x v="2"/>
    <x v="1"/>
    <d v="1900-01-05T17:46:12"/>
    <x v="3"/>
    <s v="Non"/>
    <x v="1740"/>
  </r>
  <r>
    <x v="617"/>
    <x v="10"/>
    <s v="CLI00018"/>
    <x v="5"/>
    <s v="MTG"/>
    <s v="15/04/19 18.13.16.0000"/>
    <s v="20/04/19 12.00.00.0000"/>
    <d v="2019-04-15T18:13:16"/>
    <d v="2019-04-20T12:00:00"/>
    <x v="4"/>
    <x v="0"/>
    <s v="Coopérative agricole"/>
    <x v="2"/>
    <x v="1"/>
    <d v="1900-01-02T17:46:12"/>
    <x v="3"/>
    <s v="Non"/>
    <x v="1741"/>
  </r>
  <r>
    <x v="647"/>
    <x v="11"/>
    <s v="CLI00018"/>
    <x v="5"/>
    <s v="PEST"/>
    <s v="15/04/19 18.19.24.0000"/>
    <s v="23/04/19 12.00.00.0000"/>
    <d v="2019-04-15T18:19:24"/>
    <d v="2019-04-23T12:00:00"/>
    <x v="2"/>
    <x v="1"/>
    <s v="Coopérative agricole"/>
    <x v="2"/>
    <x v="1"/>
    <d v="1900-01-05T17:46:12"/>
    <x v="3"/>
    <s v="Non"/>
    <x v="1742"/>
  </r>
  <r>
    <x v="32"/>
    <x v="6"/>
    <s v="CLI00021"/>
    <x v="0"/>
    <s v="PEST"/>
    <s v="15/04/19 18.19.42.0000"/>
    <s v="23/04/19 12.00.00.0000"/>
    <d v="2019-04-15T18:19:42"/>
    <d v="2019-04-23T12:00:00"/>
    <x v="2"/>
    <x v="1"/>
    <s v="Grande surface"/>
    <x v="0"/>
    <x v="1"/>
    <d v="1900-01-05T17:46:12"/>
    <x v="3"/>
    <s v="Non"/>
    <x v="1743"/>
  </r>
  <r>
    <x v="960"/>
    <x v="3"/>
    <s v="CLI00021"/>
    <x v="0"/>
    <s v="BACT"/>
    <s v="15/04/19 18.20.17.0000"/>
    <s v="18/04/19 12.00.00.0000"/>
    <d v="2019-04-15T18:20:17"/>
    <d v="2019-04-18T12:00:00"/>
    <x v="6"/>
    <x v="3"/>
    <s v="Grande surface"/>
    <x v="0"/>
    <x v="1"/>
    <d v="1899-12-31T17:46:12"/>
    <x v="2"/>
    <s v="Non"/>
    <x v="1744"/>
  </r>
  <r>
    <x v="89"/>
    <x v="6"/>
    <s v="CLI00043"/>
    <x v="1"/>
    <s v="PEST"/>
    <s v="15/04/19 18.21.46.0000"/>
    <s v="23/04/19 12.00.00.0000"/>
    <d v="2019-04-15T18:21:46"/>
    <d v="2019-04-23T12:00:00"/>
    <x v="2"/>
    <x v="1"/>
    <s v="Grande surface"/>
    <x v="0"/>
    <x v="1"/>
    <d v="1900-01-05T17:46:12"/>
    <x v="3"/>
    <s v="Non"/>
    <x v="1525"/>
  </r>
  <r>
    <x v="61"/>
    <x v="3"/>
    <s v="CLI00079"/>
    <x v="3"/>
    <s v="MTX"/>
    <s v="15/04/19 18.24.19.0000"/>
    <s v="16/04/19 12.00.00.0000"/>
    <d v="2019-04-15T18:24:19"/>
    <d v="2019-04-16T12:00:00"/>
    <x v="5"/>
    <x v="2"/>
    <s v="Coopérative agricole"/>
    <x v="2"/>
    <x v="0"/>
    <d v="1899-12-30T00:00:00"/>
    <x v="0"/>
    <s v="Non"/>
    <x v="1745"/>
  </r>
  <r>
    <x v="480"/>
    <x v="12"/>
    <s v="CLI00021"/>
    <x v="0"/>
    <s v="MTG"/>
    <s v="15/04/19 18.26.17.0000"/>
    <s v="20/04/19 12.00.00.0000"/>
    <d v="2019-04-15T18:26:17"/>
    <d v="2019-04-20T12:00:00"/>
    <x v="4"/>
    <x v="0"/>
    <s v="Grande surface"/>
    <x v="0"/>
    <x v="1"/>
    <d v="1900-01-02T17:46:12"/>
    <x v="3"/>
    <s v="Non"/>
    <x v="1746"/>
  </r>
  <r>
    <x v="203"/>
    <x v="12"/>
    <s v="CLI00021"/>
    <x v="0"/>
    <s v="PLLT"/>
    <s v="15/04/19 18.27.12.0000"/>
    <s v="23/04/19 12.00.00.0000"/>
    <d v="2019-04-15T18:27:12"/>
    <d v="2019-04-23T12:00:00"/>
    <x v="1"/>
    <x v="1"/>
    <s v="Grande surface"/>
    <x v="0"/>
    <x v="1"/>
    <d v="1900-01-05T17:46:12"/>
    <x v="3"/>
    <s v="Non"/>
    <x v="1747"/>
  </r>
  <r>
    <x v="961"/>
    <x v="3"/>
    <s v="CLI00049"/>
    <x v="7"/>
    <s v="NTR"/>
    <s v="15/04/19 18.28.25.0000"/>
    <s v="19/04/19 12.00.00.0000"/>
    <d v="2019-04-15T18:28:25"/>
    <d v="2019-04-19T12:00:00"/>
    <x v="3"/>
    <x v="0"/>
    <s v="Entreprises agro-alimentaires"/>
    <x v="4"/>
    <x v="1"/>
    <d v="1900-01-01T17:46:12"/>
    <x v="3"/>
    <s v="Non"/>
    <x v="1748"/>
  </r>
  <r>
    <x v="604"/>
    <x v="11"/>
    <s v="CLI00009"/>
    <x v="8"/>
    <s v="PEST"/>
    <s v="15/04/19 18.28.47.0000"/>
    <s v="23/04/19 12.00.00.0000"/>
    <d v="2019-04-15T18:28:47"/>
    <d v="2019-04-23T12:00:00"/>
    <x v="2"/>
    <x v="1"/>
    <s v="Entreprises agro-alimentaires"/>
    <x v="4"/>
    <x v="1"/>
    <d v="1900-01-05T17:46:12"/>
    <x v="3"/>
    <s v="Non"/>
    <x v="1749"/>
  </r>
  <r>
    <x v="96"/>
    <x v="6"/>
    <s v="CLI00020"/>
    <x v="6"/>
    <s v="PEST"/>
    <s v="15/04/19 18.29.01.0000"/>
    <s v="23/04/19 12.00.00.0000"/>
    <d v="2019-04-15T18:29:01"/>
    <d v="2019-04-23T12:00:00"/>
    <x v="2"/>
    <x v="1"/>
    <s v="Coopérative agricole"/>
    <x v="2"/>
    <x v="1"/>
    <d v="1900-01-05T17:46:12"/>
    <x v="3"/>
    <s v="Non"/>
    <x v="1750"/>
  </r>
  <r>
    <x v="326"/>
    <x v="6"/>
    <s v="CLI00043"/>
    <x v="1"/>
    <s v="PEST"/>
    <s v="15/04/19 18.31.13.0000"/>
    <s v="23/04/19 12.00.00.0000"/>
    <d v="2019-04-15T18:31:13"/>
    <d v="2019-04-23T12:00:00"/>
    <x v="2"/>
    <x v="1"/>
    <s v="Grande surface"/>
    <x v="0"/>
    <x v="1"/>
    <d v="1900-01-05T17:46:12"/>
    <x v="3"/>
    <s v="Non"/>
    <x v="1751"/>
  </r>
  <r>
    <x v="170"/>
    <x v="4"/>
    <s v="CLI00010"/>
    <x v="2"/>
    <s v="PEST"/>
    <s v="15/04/19 18.32.45.0000"/>
    <s v="23/04/19 12.00.00.0000"/>
    <d v="2019-04-15T18:32:45"/>
    <d v="2019-04-23T12:00:00"/>
    <x v="2"/>
    <x v="1"/>
    <s v="Centrale d'achats"/>
    <x v="1"/>
    <x v="1"/>
    <d v="1900-01-05T17:46:12"/>
    <x v="3"/>
    <s v="Non"/>
    <x v="1752"/>
  </r>
  <r>
    <x v="674"/>
    <x v="6"/>
    <s v="CLI00021"/>
    <x v="0"/>
    <s v="PEST"/>
    <s v="15/04/19 18.34.30.0000"/>
    <s v="23/04/19 12.00.00.0000"/>
    <d v="2019-04-15T18:34:30"/>
    <d v="2019-04-23T12:00:00"/>
    <x v="2"/>
    <x v="1"/>
    <s v="Grande surface"/>
    <x v="0"/>
    <x v="1"/>
    <d v="1900-01-05T17:46:12"/>
    <x v="3"/>
    <s v="Non"/>
    <x v="1753"/>
  </r>
  <r>
    <x v="855"/>
    <x v="6"/>
    <s v="CLI00020"/>
    <x v="6"/>
    <s v="PEST"/>
    <s v="15/04/19 18.36.14.0000"/>
    <s v="23/04/19 12.00.00.0000"/>
    <d v="2019-04-15T18:36:14"/>
    <d v="2019-04-23T12:00:00"/>
    <x v="2"/>
    <x v="1"/>
    <s v="Coopérative agricole"/>
    <x v="2"/>
    <x v="1"/>
    <d v="1900-01-05T17:46:12"/>
    <x v="3"/>
    <s v="Non"/>
    <x v="1754"/>
  </r>
  <r>
    <x v="962"/>
    <x v="10"/>
    <s v="CLI00034"/>
    <x v="13"/>
    <s v="NTR"/>
    <s v="15/04/19 18.36.48.0000"/>
    <s v="19/04/19 12.00.00.0000"/>
    <d v="2019-04-15T18:36:48"/>
    <d v="2019-04-19T12:00:00"/>
    <x v="3"/>
    <x v="0"/>
    <s v="Entreprises agro-alimentaires"/>
    <x v="4"/>
    <x v="1"/>
    <d v="1900-01-01T17:46:12"/>
    <x v="3"/>
    <s v="Non"/>
    <x v="1755"/>
  </r>
  <r>
    <x v="892"/>
    <x v="3"/>
    <s v="CLI00021"/>
    <x v="0"/>
    <s v="SCR"/>
    <s v="15/04/19 18.36.52.0000"/>
    <s v="18/04/19 12.00.00.0000"/>
    <d v="2019-04-15T18:36:52"/>
    <d v="2019-04-18T12:00:00"/>
    <x v="7"/>
    <x v="0"/>
    <s v="Grande surface"/>
    <x v="0"/>
    <x v="1"/>
    <d v="1899-12-31T17:46:12"/>
    <x v="2"/>
    <s v="Non"/>
    <x v="1756"/>
  </r>
  <r>
    <x v="109"/>
    <x v="12"/>
    <s v="CLI00021"/>
    <x v="0"/>
    <s v="OGM"/>
    <s v="15/04/19 18.36.54.0000"/>
    <s v="25/04/19 12.00.00.0000"/>
    <d v="2019-04-15T18:36:54"/>
    <d v="2019-04-25T12:00:00"/>
    <x v="0"/>
    <x v="0"/>
    <s v="Grande surface"/>
    <x v="0"/>
    <x v="1"/>
    <d v="1900-01-07T17:46:12"/>
    <x v="3"/>
    <s v="Non"/>
    <x v="1757"/>
  </r>
  <r>
    <x v="224"/>
    <x v="7"/>
    <s v="CLI00021"/>
    <x v="0"/>
    <s v="PLLT"/>
    <s v="15/04/19 18.37.38.0000"/>
    <s v="23/04/19 12.00.00.0000"/>
    <d v="2019-04-15T18:37:38"/>
    <d v="2019-04-23T12:00:00"/>
    <x v="1"/>
    <x v="1"/>
    <s v="Grande surface"/>
    <x v="0"/>
    <x v="1"/>
    <d v="1900-01-05T17:46:12"/>
    <x v="3"/>
    <s v="Non"/>
    <x v="1758"/>
  </r>
  <r>
    <x v="474"/>
    <x v="18"/>
    <s v="CLI00049"/>
    <x v="7"/>
    <s v="PLLT"/>
    <s v="15/04/19 18.39.13.0000"/>
    <s v="23/04/19 12.00.00.0000"/>
    <d v="2019-04-15T18:39:13"/>
    <d v="2019-04-23T12:00:00"/>
    <x v="1"/>
    <x v="1"/>
    <s v="Entreprises agro-alimentaires"/>
    <x v="4"/>
    <x v="1"/>
    <d v="1900-01-05T17:46:12"/>
    <x v="3"/>
    <s v="Non"/>
    <x v="1759"/>
  </r>
  <r>
    <x v="488"/>
    <x v="18"/>
    <s v="CLI00005"/>
    <x v="15"/>
    <s v="PLLT"/>
    <s v="15/04/19 18.41.30.0000"/>
    <s v="23/04/19 12.00.00.0000"/>
    <d v="2019-04-15T18:41:30"/>
    <d v="2019-04-23T12:00:00"/>
    <x v="1"/>
    <x v="1"/>
    <s v="Entreprises agro-alimentaires"/>
    <x v="5"/>
    <x v="1"/>
    <d v="1900-01-05T17:46:12"/>
    <x v="3"/>
    <s v="Non"/>
    <x v="718"/>
  </r>
  <r>
    <x v="885"/>
    <x v="18"/>
    <s v="CLI00018"/>
    <x v="5"/>
    <s v="SCR"/>
    <s v="15/04/19 18.46.36.0000"/>
    <s v="18/04/19 12.00.00.0000"/>
    <d v="2019-04-15T18:46:36"/>
    <d v="2019-04-18T12:00:00"/>
    <x v="7"/>
    <x v="0"/>
    <s v="Coopérative agricole"/>
    <x v="2"/>
    <x v="1"/>
    <d v="1899-12-31T17:46:12"/>
    <x v="2"/>
    <s v="Non"/>
    <x v="1760"/>
  </r>
  <r>
    <x v="774"/>
    <x v="18"/>
    <s v="CLI00018"/>
    <x v="5"/>
    <s v="OGM"/>
    <s v="15/04/19 18.48.24.0000"/>
    <s v="25/04/19 12.00.00.0000"/>
    <d v="2019-04-15T18:48:24"/>
    <d v="2019-04-25T12:00:00"/>
    <x v="0"/>
    <x v="0"/>
    <s v="Coopérative agricole"/>
    <x v="2"/>
    <x v="1"/>
    <d v="1900-01-07T17:46:12"/>
    <x v="3"/>
    <s v="Non"/>
    <x v="1761"/>
  </r>
  <r>
    <x v="963"/>
    <x v="18"/>
    <s v="CLI00091"/>
    <x v="10"/>
    <s v="PLLT"/>
    <s v="15/04/19 18.51.52.0000"/>
    <s v="23/04/19 12.00.00.0000"/>
    <d v="2019-04-15T18:51:52"/>
    <d v="2019-04-23T12:00:00"/>
    <x v="1"/>
    <x v="1"/>
    <s v="Entreprises agro-alimentaires"/>
    <x v="5"/>
    <x v="1"/>
    <d v="1900-01-05T17:46:12"/>
    <x v="3"/>
    <s v="Non"/>
    <x v="1762"/>
  </r>
  <r>
    <x v="583"/>
    <x v="6"/>
    <s v="CLI00043"/>
    <x v="1"/>
    <s v="PEST"/>
    <s v="15/04/19 18.55.11.0000"/>
    <s v="23/04/19 12.00.00.0000"/>
    <d v="2019-04-15T18:55:11"/>
    <d v="2019-04-23T12:00:00"/>
    <x v="2"/>
    <x v="1"/>
    <s v="Grande surface"/>
    <x v="0"/>
    <x v="1"/>
    <d v="1900-01-05T17:46:12"/>
    <x v="3"/>
    <s v="Non"/>
    <x v="1763"/>
  </r>
  <r>
    <x v="461"/>
    <x v="4"/>
    <s v="CLI00043"/>
    <x v="1"/>
    <s v="PEST"/>
    <s v="15/04/19 18.59.13.0000"/>
    <s v="23/04/19 12.00.00.0000"/>
    <d v="2019-04-15T18:59:13"/>
    <d v="2019-04-23T12:00:00"/>
    <x v="2"/>
    <x v="1"/>
    <s v="Grande surface"/>
    <x v="0"/>
    <x v="1"/>
    <d v="1900-01-05T17:46:12"/>
    <x v="3"/>
    <s v="Non"/>
    <x v="1764"/>
  </r>
  <r>
    <x v="29"/>
    <x v="12"/>
    <s v="CLI00087"/>
    <x v="4"/>
    <s v="NTR"/>
    <s v="15/04/19 19.01.38.0000"/>
    <s v="19/04/19 12.00.00.0000"/>
    <d v="2019-04-15T19:01:38"/>
    <d v="2019-04-19T12:00:00"/>
    <x v="3"/>
    <x v="0"/>
    <s v="Coopérative agricole"/>
    <x v="3"/>
    <x v="1"/>
    <d v="1900-01-01T17:46:12"/>
    <x v="3"/>
    <s v="Non"/>
    <x v="829"/>
  </r>
  <r>
    <x v="554"/>
    <x v="8"/>
    <s v="CLI00079"/>
    <x v="3"/>
    <s v="PEST"/>
    <s v="15/04/19 19.03.05.0000"/>
    <s v="23/04/19 12.00.00.0000"/>
    <d v="2019-04-15T19:03:05"/>
    <d v="2019-04-23T12:00:00"/>
    <x v="2"/>
    <x v="1"/>
    <s v="Coopérative agricole"/>
    <x v="2"/>
    <x v="1"/>
    <d v="1900-01-05T17:46:12"/>
    <x v="3"/>
    <s v="Non"/>
    <x v="1765"/>
  </r>
  <r>
    <x v="448"/>
    <x v="3"/>
    <s v="CLI00010"/>
    <x v="2"/>
    <s v="PEST"/>
    <s v="15/04/19 19.06.24.0000"/>
    <s v="23/04/19 12.00.00.0000"/>
    <d v="2019-04-15T19:06:24"/>
    <d v="2019-04-23T12:00:00"/>
    <x v="2"/>
    <x v="1"/>
    <s v="Centrale d'achats"/>
    <x v="1"/>
    <x v="1"/>
    <d v="1900-01-05T17:46:12"/>
    <x v="3"/>
    <s v="Non"/>
    <x v="1766"/>
  </r>
  <r>
    <x v="16"/>
    <x v="3"/>
    <s v="CLI00010"/>
    <x v="2"/>
    <s v="NTR"/>
    <s v="15/04/19 19.09.14.0000"/>
    <s v="19/04/19 12.00.00.0000"/>
    <d v="2019-04-15T19:09:14"/>
    <d v="2019-04-19T12:00:00"/>
    <x v="3"/>
    <x v="0"/>
    <s v="Centrale d'achats"/>
    <x v="1"/>
    <x v="1"/>
    <d v="1900-01-01T17:46:12"/>
    <x v="3"/>
    <s v="Non"/>
    <x v="1767"/>
  </r>
  <r>
    <x v="964"/>
    <x v="7"/>
    <s v="CLI00021"/>
    <x v="0"/>
    <s v="PLLT"/>
    <s v="15/04/19 19.10.21.0000"/>
    <s v="23/04/19 12.00.00.0000"/>
    <d v="2019-04-15T19:10:21"/>
    <d v="2019-04-23T12:00:00"/>
    <x v="1"/>
    <x v="1"/>
    <s v="Grande surface"/>
    <x v="0"/>
    <x v="1"/>
    <d v="1900-01-05T17:46:12"/>
    <x v="3"/>
    <s v="Non"/>
    <x v="1768"/>
  </r>
  <r>
    <x v="704"/>
    <x v="18"/>
    <s v="CLI00018"/>
    <x v="5"/>
    <s v="PEST"/>
    <s v="15/04/19 19.13.24.0000"/>
    <s v="23/04/19 12.00.00.0000"/>
    <d v="2019-04-15T19:13:24"/>
    <d v="2019-04-23T12:00:00"/>
    <x v="2"/>
    <x v="1"/>
    <s v="Coopérative agricole"/>
    <x v="2"/>
    <x v="1"/>
    <d v="1900-01-05T17:46:12"/>
    <x v="3"/>
    <s v="Non"/>
    <x v="1769"/>
  </r>
  <r>
    <x v="348"/>
    <x v="6"/>
    <s v="CLI00021"/>
    <x v="0"/>
    <s v="PLLT"/>
    <s v="15/04/19 19.15.00.0000"/>
    <s v="23/04/19 12.00.00.0000"/>
    <d v="2019-04-15T19:15:00"/>
    <d v="2019-04-23T12:00:00"/>
    <x v="1"/>
    <x v="1"/>
    <s v="Grande surface"/>
    <x v="0"/>
    <x v="1"/>
    <d v="1900-01-05T17:46:12"/>
    <x v="3"/>
    <s v="Non"/>
    <x v="1770"/>
  </r>
  <r>
    <x v="505"/>
    <x v="8"/>
    <s v="CLI00079"/>
    <x v="3"/>
    <s v="PEST"/>
    <s v="15/04/19 19.18.56.0000"/>
    <s v="23/04/19 12.00.00.0000"/>
    <d v="2019-04-15T19:18:56"/>
    <d v="2019-04-23T12:00:00"/>
    <x v="2"/>
    <x v="1"/>
    <s v="Coopérative agricole"/>
    <x v="2"/>
    <x v="1"/>
    <d v="1900-01-05T17:46:12"/>
    <x v="3"/>
    <s v="Non"/>
    <x v="1771"/>
  </r>
  <r>
    <x v="787"/>
    <x v="3"/>
    <s v="CLI00043"/>
    <x v="1"/>
    <s v="SCR"/>
    <s v="15/04/19 19.20.36.0000"/>
    <s v="18/04/19 12.00.00.0000"/>
    <d v="2019-04-15T19:20:36"/>
    <d v="2019-04-18T12:00:00"/>
    <x v="7"/>
    <x v="0"/>
    <s v="Grande surface"/>
    <x v="0"/>
    <x v="1"/>
    <d v="1899-12-31T17:46:12"/>
    <x v="2"/>
    <s v="Non"/>
    <x v="1772"/>
  </r>
  <r>
    <x v="650"/>
    <x v="10"/>
    <s v="CLI00049"/>
    <x v="7"/>
    <s v="OGM"/>
    <s v="15/04/19 19.22.49.0000"/>
    <s v="25/04/19 12.00.00.0000"/>
    <d v="2019-04-15T19:22:49"/>
    <d v="2019-04-25T12:00:00"/>
    <x v="0"/>
    <x v="0"/>
    <s v="Entreprises agro-alimentaires"/>
    <x v="4"/>
    <x v="1"/>
    <d v="1900-01-07T17:46:12"/>
    <x v="3"/>
    <s v="Non"/>
    <x v="1773"/>
  </r>
  <r>
    <x v="886"/>
    <x v="18"/>
    <s v="CLI00009"/>
    <x v="8"/>
    <s v="MTX"/>
    <s v="15/04/19 19.26.45.0000"/>
    <s v="16/04/19 12.00.00.0000"/>
    <d v="2019-04-15T19:26:45"/>
    <d v="2019-04-16T12:00:00"/>
    <x v="5"/>
    <x v="2"/>
    <s v="Entreprises agro-alimentaires"/>
    <x v="4"/>
    <x v="0"/>
    <d v="1899-12-30T00:00:00"/>
    <x v="0"/>
    <s v="Non"/>
    <x v="1774"/>
  </r>
  <r>
    <x v="580"/>
    <x v="23"/>
    <s v="CLI00007"/>
    <x v="14"/>
    <s v="PEST"/>
    <s v="15/04/19 19.27.05.0000"/>
    <s v="23/04/19 12.00.00.0000"/>
    <d v="2019-04-15T19:27:05"/>
    <d v="2019-04-23T12:00:00"/>
    <x v="2"/>
    <x v="1"/>
    <s v="Coopérative agricole"/>
    <x v="3"/>
    <x v="1"/>
    <d v="1900-01-05T17:46:12"/>
    <x v="3"/>
    <s v="Non"/>
    <x v="1775"/>
  </r>
  <r>
    <x v="354"/>
    <x v="23"/>
    <s v="CLI00007"/>
    <x v="14"/>
    <s v="SCR"/>
    <s v="15/04/19 19.31.43.0000"/>
    <s v="18/04/19 12.00.00.0000"/>
    <d v="2019-04-15T19:31:43"/>
    <d v="2019-04-18T12:00:00"/>
    <x v="7"/>
    <x v="0"/>
    <s v="Coopérative agricole"/>
    <x v="3"/>
    <x v="1"/>
    <d v="1899-12-31T17:46:12"/>
    <x v="2"/>
    <s v="Non"/>
    <x v="1776"/>
  </r>
  <r>
    <x v="202"/>
    <x v="16"/>
    <s v="CLI00021"/>
    <x v="0"/>
    <s v="BACT"/>
    <s v="15/04/19 19.32.15.0000"/>
    <s v="18/04/19 12.00.00.0000"/>
    <d v="2019-04-15T19:32:15"/>
    <d v="2019-04-18T12:00:00"/>
    <x v="6"/>
    <x v="3"/>
    <s v="Grande surface"/>
    <x v="0"/>
    <x v="1"/>
    <d v="1899-12-31T17:46:12"/>
    <x v="2"/>
    <s v="Non"/>
    <x v="1777"/>
  </r>
  <r>
    <x v="165"/>
    <x v="5"/>
    <s v="CLI00018"/>
    <x v="5"/>
    <s v="PEST"/>
    <s v="15/04/19 19.35.40.0000"/>
    <s v="23/04/19 12.00.00.0000"/>
    <d v="2019-04-15T19:35:40"/>
    <d v="2019-04-23T12:00:00"/>
    <x v="2"/>
    <x v="1"/>
    <s v="Coopérative agricole"/>
    <x v="2"/>
    <x v="1"/>
    <d v="1900-01-05T17:46:12"/>
    <x v="3"/>
    <s v="Non"/>
    <x v="1778"/>
  </r>
  <r>
    <x v="205"/>
    <x v="3"/>
    <s v="CLI00079"/>
    <x v="3"/>
    <s v="PLLT"/>
    <s v="15/04/19 19.36.02.0000"/>
    <s v="23/04/19 12.00.00.0000"/>
    <d v="2019-04-15T19:36:02"/>
    <d v="2019-04-23T12:00:00"/>
    <x v="1"/>
    <x v="1"/>
    <s v="Coopérative agricole"/>
    <x v="2"/>
    <x v="1"/>
    <d v="1900-01-05T17:46:12"/>
    <x v="3"/>
    <s v="Non"/>
    <x v="1710"/>
  </r>
  <r>
    <x v="355"/>
    <x v="7"/>
    <s v="CLI00021"/>
    <x v="0"/>
    <s v="PEST"/>
    <s v="15/04/19 19.36.07.0000"/>
    <s v="23/04/19 12.00.00.0000"/>
    <d v="2019-04-15T19:36:07"/>
    <d v="2019-04-23T12:00:00"/>
    <x v="2"/>
    <x v="1"/>
    <s v="Grande surface"/>
    <x v="0"/>
    <x v="1"/>
    <d v="1900-01-05T17:46:12"/>
    <x v="3"/>
    <s v="Non"/>
    <x v="1779"/>
  </r>
  <r>
    <x v="755"/>
    <x v="13"/>
    <s v="CLI00018"/>
    <x v="5"/>
    <s v="PEST"/>
    <s v="15/04/19 19.39.16.0000"/>
    <s v="23/04/19 12.00.00.0000"/>
    <d v="2019-04-15T19:39:16"/>
    <d v="2019-04-23T12:00:00"/>
    <x v="2"/>
    <x v="1"/>
    <s v="Coopérative agricole"/>
    <x v="2"/>
    <x v="1"/>
    <d v="1900-01-05T17:46:12"/>
    <x v="3"/>
    <s v="Non"/>
    <x v="1780"/>
  </r>
  <r>
    <x v="965"/>
    <x v="12"/>
    <s v="CLI00009"/>
    <x v="8"/>
    <s v="PEST"/>
    <s v="15/04/19 19.43.49.0000"/>
    <s v="23/04/19 12.00.00.0000"/>
    <d v="2019-04-15T19:43:49"/>
    <d v="2019-04-23T12:00:00"/>
    <x v="2"/>
    <x v="1"/>
    <s v="Entreprises agro-alimentaires"/>
    <x v="4"/>
    <x v="1"/>
    <d v="1900-01-05T17:46:12"/>
    <x v="3"/>
    <s v="Non"/>
    <x v="1781"/>
  </r>
  <r>
    <x v="243"/>
    <x v="13"/>
    <s v="CLI00018"/>
    <x v="5"/>
    <s v="PEST"/>
    <s v="15/04/19 19.45.06.0000"/>
    <s v="23/04/19 12.00.00.0000"/>
    <d v="2019-04-15T19:45:06"/>
    <d v="2019-04-23T12:00:00"/>
    <x v="2"/>
    <x v="1"/>
    <s v="Coopérative agricole"/>
    <x v="2"/>
    <x v="1"/>
    <d v="1900-01-05T17:46:12"/>
    <x v="3"/>
    <s v="Non"/>
    <x v="1782"/>
  </r>
  <r>
    <x v="966"/>
    <x v="18"/>
    <s v="CLI00018"/>
    <x v="5"/>
    <s v="PEST"/>
    <s v="15/04/19 19.45.51.0000"/>
    <s v="23/04/19 12.00.00.0000"/>
    <d v="2019-04-15T19:45:51"/>
    <d v="2019-04-23T12:00:00"/>
    <x v="2"/>
    <x v="1"/>
    <s v="Coopérative agricole"/>
    <x v="2"/>
    <x v="1"/>
    <d v="1900-01-05T17:46:12"/>
    <x v="3"/>
    <s v="Non"/>
    <x v="1783"/>
  </r>
  <r>
    <x v="426"/>
    <x v="3"/>
    <s v="CLI00087"/>
    <x v="4"/>
    <s v="PEST"/>
    <s v="15/04/19 19.51.31.0000"/>
    <s v="23/04/19 12.00.00.0000"/>
    <d v="2019-04-15T19:51:31"/>
    <d v="2019-04-23T12:00:00"/>
    <x v="2"/>
    <x v="1"/>
    <s v="Coopérative agricole"/>
    <x v="3"/>
    <x v="1"/>
    <d v="1900-01-05T17:46:12"/>
    <x v="3"/>
    <s v="Non"/>
    <x v="1784"/>
  </r>
  <r>
    <x v="967"/>
    <x v="8"/>
    <s v="CLI00049"/>
    <x v="7"/>
    <s v="PEST"/>
    <s v="15/04/19 19.53.41.0000"/>
    <s v="23/04/19 12.00.00.0000"/>
    <d v="2019-04-15T19:53:41"/>
    <d v="2019-04-23T12:00:00"/>
    <x v="2"/>
    <x v="1"/>
    <s v="Entreprises agro-alimentaires"/>
    <x v="4"/>
    <x v="1"/>
    <d v="1900-01-05T17:46:12"/>
    <x v="3"/>
    <s v="Non"/>
    <x v="1785"/>
  </r>
  <r>
    <x v="12"/>
    <x v="5"/>
    <s v="CLI00018"/>
    <x v="5"/>
    <s v="PEST"/>
    <s v="15/04/19 19.53.45.0000"/>
    <s v="23/04/19 12.00.00.0000"/>
    <d v="2019-04-15T19:53:45"/>
    <d v="2019-04-23T12:00:00"/>
    <x v="2"/>
    <x v="1"/>
    <s v="Coopérative agricole"/>
    <x v="2"/>
    <x v="1"/>
    <d v="1900-01-05T17:46:12"/>
    <x v="3"/>
    <s v="Non"/>
    <x v="1786"/>
  </r>
  <r>
    <x v="196"/>
    <x v="1"/>
    <s v="CLI00083"/>
    <x v="11"/>
    <s v="PEST"/>
    <s v="15/04/19 19.53.59.0000"/>
    <s v="23/04/19 12.00.00.0000"/>
    <d v="2019-04-15T19:53:59"/>
    <d v="2019-04-23T12:00:00"/>
    <x v="2"/>
    <x v="1"/>
    <s v="Coopérative agricole"/>
    <x v="2"/>
    <x v="1"/>
    <d v="1900-01-05T17:46:12"/>
    <x v="3"/>
    <s v="Non"/>
    <x v="1787"/>
  </r>
  <r>
    <x v="342"/>
    <x v="4"/>
    <s v="CLI00021"/>
    <x v="0"/>
    <s v="PEST"/>
    <s v="15/04/19 19.58.39.0000"/>
    <s v="23/04/19 12.00.00.0000"/>
    <d v="2019-04-15T19:58:39"/>
    <d v="2019-04-23T12:00:00"/>
    <x v="2"/>
    <x v="1"/>
    <s v="Grande surface"/>
    <x v="0"/>
    <x v="1"/>
    <d v="1900-01-05T17:46:12"/>
    <x v="3"/>
    <s v="Non"/>
    <x v="1788"/>
  </r>
  <r>
    <x v="888"/>
    <x v="4"/>
    <s v="CLI00049"/>
    <x v="7"/>
    <s v="PLLT"/>
    <s v="15/04/19 20.03.18.0000"/>
    <s v="23/04/19 12.00.00.0000"/>
    <d v="2019-04-15T20:03:18"/>
    <d v="2019-04-23T12:00:00"/>
    <x v="1"/>
    <x v="1"/>
    <s v="Entreprises agro-alimentaires"/>
    <x v="4"/>
    <x v="1"/>
    <d v="1900-01-05T17:46:12"/>
    <x v="3"/>
    <s v="Non"/>
    <x v="1789"/>
  </r>
  <r>
    <x v="82"/>
    <x v="18"/>
    <s v="CLI00078"/>
    <x v="12"/>
    <s v="PEST"/>
    <s v="15/04/19 20.10.59.0000"/>
    <s v="23/04/19 12.00.00.0000"/>
    <d v="2019-04-15T20:10:59"/>
    <d v="2019-04-23T12:00:00"/>
    <x v="2"/>
    <x v="1"/>
    <s v="Coopérative agricole"/>
    <x v="0"/>
    <x v="1"/>
    <d v="1900-01-05T17:46:12"/>
    <x v="3"/>
    <s v="Non"/>
    <x v="1790"/>
  </r>
  <r>
    <x v="231"/>
    <x v="12"/>
    <s v="CLI00087"/>
    <x v="4"/>
    <s v="PEST"/>
    <s v="15/04/19 20.11.27.0000"/>
    <s v="23/04/19 12.00.00.0000"/>
    <d v="2019-04-15T20:11:27"/>
    <d v="2019-04-23T12:00:00"/>
    <x v="2"/>
    <x v="1"/>
    <s v="Coopérative agricole"/>
    <x v="3"/>
    <x v="1"/>
    <d v="1900-01-05T17:46:12"/>
    <x v="3"/>
    <s v="Non"/>
    <x v="1791"/>
  </r>
  <r>
    <x v="466"/>
    <x v="3"/>
    <s v="CLI00010"/>
    <x v="2"/>
    <s v="PEST"/>
    <s v="15/04/19 20.14.12.0000"/>
    <s v="23/04/19 12.00.00.0000"/>
    <d v="2019-04-15T20:14:12"/>
    <d v="2019-04-23T12:00:00"/>
    <x v="2"/>
    <x v="1"/>
    <s v="Centrale d'achats"/>
    <x v="1"/>
    <x v="1"/>
    <d v="1900-01-05T17:46:12"/>
    <x v="3"/>
    <s v="Non"/>
    <x v="1792"/>
  </r>
  <r>
    <x v="968"/>
    <x v="3"/>
    <s v="CLI00018"/>
    <x v="5"/>
    <s v="PEST"/>
    <s v="15/04/19 20.17.52.0000"/>
    <s v="23/04/19 12.00.00.0000"/>
    <d v="2019-04-15T20:17:52"/>
    <d v="2019-04-23T12:00:00"/>
    <x v="2"/>
    <x v="1"/>
    <s v="Coopérative agricole"/>
    <x v="2"/>
    <x v="1"/>
    <d v="1900-01-05T17:46:12"/>
    <x v="3"/>
    <s v="Non"/>
    <x v="1793"/>
  </r>
  <r>
    <x v="212"/>
    <x v="3"/>
    <s v="CLI00043"/>
    <x v="1"/>
    <s v="PLLT"/>
    <s v="15/04/19 20.20.30.0000"/>
    <s v="23/04/19 12.00.00.0000"/>
    <d v="2019-04-15T20:20:30"/>
    <d v="2019-04-23T12:00:00"/>
    <x v="1"/>
    <x v="1"/>
    <s v="Grande surface"/>
    <x v="0"/>
    <x v="1"/>
    <d v="1900-01-05T17:46:12"/>
    <x v="3"/>
    <s v="Non"/>
    <x v="1794"/>
  </r>
  <r>
    <x v="108"/>
    <x v="6"/>
    <s v="CLI00079"/>
    <x v="3"/>
    <s v="PEST"/>
    <s v="15/04/19 20.22.57.0000"/>
    <s v="23/04/19 12.00.00.0000"/>
    <d v="2019-04-15T20:22:57"/>
    <d v="2019-04-23T12:00:00"/>
    <x v="2"/>
    <x v="1"/>
    <s v="Coopérative agricole"/>
    <x v="2"/>
    <x v="1"/>
    <d v="1900-01-05T17:46:12"/>
    <x v="3"/>
    <s v="Non"/>
    <x v="1795"/>
  </r>
  <r>
    <x v="375"/>
    <x v="6"/>
    <s v="CLI00021"/>
    <x v="0"/>
    <s v="PEST"/>
    <s v="15/04/19 20.26.17.0000"/>
    <s v="23/04/19 12.00.00.0000"/>
    <d v="2019-04-15T20:26:17"/>
    <d v="2019-04-23T12:00:00"/>
    <x v="2"/>
    <x v="1"/>
    <s v="Grande surface"/>
    <x v="0"/>
    <x v="1"/>
    <d v="1900-01-05T17:46:12"/>
    <x v="3"/>
    <s v="Non"/>
    <x v="1796"/>
  </r>
  <r>
    <x v="144"/>
    <x v="3"/>
    <s v="CLI00010"/>
    <x v="2"/>
    <s v="BACT"/>
    <s v="15/04/19 20.29.12.0000"/>
    <s v="18/04/19 12.00.00.0000"/>
    <d v="2019-04-15T20:29:12"/>
    <d v="2019-04-18T12:00:00"/>
    <x v="6"/>
    <x v="3"/>
    <s v="Centrale d'achats"/>
    <x v="1"/>
    <x v="1"/>
    <d v="1899-12-31T17:46:12"/>
    <x v="2"/>
    <s v="Non"/>
    <x v="1797"/>
  </r>
  <r>
    <x v="969"/>
    <x v="7"/>
    <s v="CLI00021"/>
    <x v="0"/>
    <s v="PEST"/>
    <s v="15/04/19 20.30.09.0000"/>
    <s v="23/04/19 12.00.00.0000"/>
    <d v="2019-04-15T20:30:09"/>
    <d v="2019-04-23T12:00:00"/>
    <x v="2"/>
    <x v="1"/>
    <s v="Grande surface"/>
    <x v="0"/>
    <x v="1"/>
    <d v="1900-01-05T17:46:12"/>
    <x v="3"/>
    <s v="Non"/>
    <x v="1798"/>
  </r>
  <r>
    <x v="234"/>
    <x v="18"/>
    <s v="CLI00091"/>
    <x v="10"/>
    <s v="PLLT"/>
    <s v="15/04/19 20.30.25.0000"/>
    <s v="23/04/19 12.00.00.0000"/>
    <d v="2019-04-15T20:30:25"/>
    <d v="2019-04-23T12:00:00"/>
    <x v="1"/>
    <x v="1"/>
    <s v="Entreprises agro-alimentaires"/>
    <x v="5"/>
    <x v="1"/>
    <d v="1900-01-05T17:46:12"/>
    <x v="3"/>
    <s v="Non"/>
    <x v="1799"/>
  </r>
  <r>
    <x v="970"/>
    <x v="5"/>
    <s v="CLI00049"/>
    <x v="7"/>
    <s v="PEST"/>
    <s v="15/04/19 20.30.51.0000"/>
    <s v="23/04/19 12.00.00.0000"/>
    <d v="2019-04-15T20:30:51"/>
    <d v="2019-04-23T12:00:00"/>
    <x v="2"/>
    <x v="1"/>
    <s v="Entreprises agro-alimentaires"/>
    <x v="4"/>
    <x v="1"/>
    <d v="1900-01-05T17:46:12"/>
    <x v="3"/>
    <s v="Non"/>
    <x v="1800"/>
  </r>
  <r>
    <x v="28"/>
    <x v="12"/>
    <s v="CLI00021"/>
    <x v="0"/>
    <s v="PEST"/>
    <s v="15/04/19 20.33.30.0000"/>
    <s v="23/04/19 12.00.00.0000"/>
    <d v="2019-04-15T20:33:30"/>
    <d v="2019-04-23T12:00:00"/>
    <x v="2"/>
    <x v="1"/>
    <s v="Grande surface"/>
    <x v="0"/>
    <x v="1"/>
    <d v="1900-01-05T17:46:12"/>
    <x v="3"/>
    <s v="Non"/>
    <x v="1801"/>
  </r>
  <r>
    <x v="971"/>
    <x v="3"/>
    <s v="CLI00083"/>
    <x v="11"/>
    <s v="NTR"/>
    <s v="15/04/19 20.35.11.0000"/>
    <s v="19/04/19 12.00.00.0000"/>
    <d v="2019-04-15T20:35:11"/>
    <d v="2019-04-19T12:00:00"/>
    <x v="3"/>
    <x v="0"/>
    <s v="Coopérative agricole"/>
    <x v="2"/>
    <x v="1"/>
    <d v="1900-01-01T17:46:12"/>
    <x v="3"/>
    <s v="Non"/>
    <x v="1802"/>
  </r>
  <r>
    <x v="464"/>
    <x v="3"/>
    <s v="CLI00021"/>
    <x v="0"/>
    <s v="NTR"/>
    <s v="15/04/19 20.36.28.0000"/>
    <s v="19/04/19 12.00.00.0000"/>
    <d v="2019-04-15T20:36:28"/>
    <d v="2019-04-19T12:00:00"/>
    <x v="3"/>
    <x v="0"/>
    <s v="Grande surface"/>
    <x v="0"/>
    <x v="1"/>
    <d v="1900-01-01T17:46:12"/>
    <x v="3"/>
    <s v="Non"/>
    <x v="1803"/>
  </r>
  <r>
    <x v="350"/>
    <x v="3"/>
    <s v="CLI00079"/>
    <x v="3"/>
    <s v="PEST"/>
    <s v="15/04/19 20.37.02.0000"/>
    <s v="23/04/19 12.00.00.0000"/>
    <d v="2019-04-15T20:37:02"/>
    <d v="2019-04-23T12:00:00"/>
    <x v="2"/>
    <x v="1"/>
    <s v="Coopérative agricole"/>
    <x v="2"/>
    <x v="1"/>
    <d v="1900-01-05T17:46:12"/>
    <x v="3"/>
    <s v="Non"/>
    <x v="1804"/>
  </r>
  <r>
    <x v="253"/>
    <x v="3"/>
    <s v="CLI00079"/>
    <x v="3"/>
    <s v="NTR"/>
    <s v="15/04/19 20.38.34.0000"/>
    <s v="19/04/19 12.00.00.0000"/>
    <d v="2019-04-15T20:38:34"/>
    <d v="2019-04-19T12:00:00"/>
    <x v="3"/>
    <x v="0"/>
    <s v="Coopérative agricole"/>
    <x v="2"/>
    <x v="1"/>
    <d v="1900-01-01T17:46:12"/>
    <x v="3"/>
    <s v="Non"/>
    <x v="1805"/>
  </r>
  <r>
    <x v="621"/>
    <x v="3"/>
    <s v="CLI00020"/>
    <x v="6"/>
    <s v="PEST"/>
    <s v="15/04/19 20.45.39.0000"/>
    <s v="23/04/19 12.00.00.0000"/>
    <d v="2019-04-15T20:45:39"/>
    <d v="2019-04-23T12:00:00"/>
    <x v="2"/>
    <x v="1"/>
    <s v="Coopérative agricole"/>
    <x v="2"/>
    <x v="1"/>
    <d v="1900-01-05T17:46:12"/>
    <x v="3"/>
    <s v="Non"/>
    <x v="1806"/>
  </r>
  <r>
    <x v="241"/>
    <x v="6"/>
    <s v="CLI00079"/>
    <x v="3"/>
    <s v="PEST"/>
    <s v="15/04/19 20.47.35.0000"/>
    <s v="23/04/19 12.00.00.0000"/>
    <d v="2019-04-15T20:47:35"/>
    <d v="2019-04-23T12:00:00"/>
    <x v="2"/>
    <x v="1"/>
    <s v="Coopérative agricole"/>
    <x v="2"/>
    <x v="1"/>
    <d v="1900-01-05T17:46:12"/>
    <x v="3"/>
    <s v="Non"/>
    <x v="1807"/>
  </r>
  <r>
    <x v="194"/>
    <x v="0"/>
    <s v="CLI00079"/>
    <x v="3"/>
    <s v="PEST"/>
    <s v="15/04/19 20.53.31.0000"/>
    <s v="23/04/19 12.00.00.0000"/>
    <d v="2019-04-15T20:53:31"/>
    <d v="2019-04-23T12:00:00"/>
    <x v="2"/>
    <x v="1"/>
    <s v="Coopérative agricole"/>
    <x v="2"/>
    <x v="1"/>
    <d v="1900-01-05T17:46:12"/>
    <x v="3"/>
    <s v="Non"/>
    <x v="1808"/>
  </r>
  <r>
    <x v="972"/>
    <x v="13"/>
    <s v="CLI00034"/>
    <x v="13"/>
    <s v="PLLT"/>
    <s v="15/04/19 20.55.16.0000"/>
    <s v="23/04/19 12.00.00.0000"/>
    <d v="2019-04-15T20:55:16"/>
    <d v="2019-04-23T12:00:00"/>
    <x v="1"/>
    <x v="1"/>
    <s v="Entreprises agro-alimentaires"/>
    <x v="4"/>
    <x v="1"/>
    <d v="1900-01-05T17:46:12"/>
    <x v="3"/>
    <s v="Non"/>
    <x v="1809"/>
  </r>
  <r>
    <x v="328"/>
    <x v="6"/>
    <s v="CLI00079"/>
    <x v="3"/>
    <s v="PEST"/>
    <s v="15/04/19 20.55.32.0000"/>
    <s v="23/04/19 12.00.00.0000"/>
    <d v="2019-04-15T20:55:32"/>
    <d v="2019-04-23T12:00:00"/>
    <x v="2"/>
    <x v="1"/>
    <s v="Coopérative agricole"/>
    <x v="2"/>
    <x v="1"/>
    <d v="1900-01-05T17:46:12"/>
    <x v="3"/>
    <s v="Non"/>
    <x v="1663"/>
  </r>
  <r>
    <x v="346"/>
    <x v="3"/>
    <s v="CLI00021"/>
    <x v="0"/>
    <s v="MTX"/>
    <s v="16/04/19 06.43.52.0000"/>
    <s v="17/04/19 12.00.00.0000"/>
    <d v="2019-04-16T06:43:52"/>
    <d v="2019-04-17T12:00:00"/>
    <x v="5"/>
    <x v="2"/>
    <s v="Grande surface"/>
    <x v="0"/>
    <x v="1"/>
    <d v="1899-12-30T17:46:12"/>
    <x v="1"/>
    <s v="Non"/>
    <x v="1810"/>
  </r>
  <r>
    <x v="973"/>
    <x v="3"/>
    <s v="CLI00020"/>
    <x v="6"/>
    <s v="MTX"/>
    <s v="16/04/19 06.45.11.0000"/>
    <s v="17/04/19 12.00.00.0000"/>
    <d v="2019-04-16T06:45:11"/>
    <d v="2019-04-17T12:00:00"/>
    <x v="5"/>
    <x v="2"/>
    <s v="Coopérative agricole"/>
    <x v="2"/>
    <x v="1"/>
    <d v="1899-12-30T17:46:12"/>
    <x v="1"/>
    <s v="Non"/>
    <x v="1811"/>
  </r>
  <r>
    <x v="171"/>
    <x v="6"/>
    <s v="CLI00083"/>
    <x v="11"/>
    <s v="MTX"/>
    <s v="16/04/19 06.46.15.0000"/>
    <s v="17/04/19 12.00.00.0000"/>
    <d v="2019-04-16T06:46:15"/>
    <d v="2019-04-17T12:00:00"/>
    <x v="5"/>
    <x v="2"/>
    <s v="Coopérative agricole"/>
    <x v="2"/>
    <x v="1"/>
    <d v="1899-12-30T17:46:12"/>
    <x v="1"/>
    <s v="Non"/>
    <x v="1812"/>
  </r>
  <r>
    <x v="606"/>
    <x v="3"/>
    <s v="CLI00083"/>
    <x v="11"/>
    <s v="MTX"/>
    <s v="16/04/19 06.47.08.0000"/>
    <s v="17/04/19 12.00.00.0000"/>
    <d v="2019-04-16T06:47:08"/>
    <d v="2019-04-17T12:00:00"/>
    <x v="5"/>
    <x v="2"/>
    <s v="Coopérative agricole"/>
    <x v="2"/>
    <x v="1"/>
    <d v="1899-12-30T17:46:12"/>
    <x v="1"/>
    <s v="Non"/>
    <x v="1813"/>
  </r>
  <r>
    <x v="701"/>
    <x v="7"/>
    <s v="CLI00021"/>
    <x v="0"/>
    <s v="MTX"/>
    <s v="16/04/19 06.48.05.0000"/>
    <s v="17/04/19 12.00.00.0000"/>
    <d v="2019-04-16T06:48:05"/>
    <d v="2019-04-17T12:00:00"/>
    <x v="5"/>
    <x v="2"/>
    <s v="Grande surface"/>
    <x v="0"/>
    <x v="1"/>
    <d v="1899-12-30T17:46:12"/>
    <x v="1"/>
    <s v="Non"/>
    <x v="1814"/>
  </r>
  <r>
    <x v="286"/>
    <x v="6"/>
    <s v="CLI00043"/>
    <x v="1"/>
    <s v="NTR"/>
    <s v="16/04/19 06.49.46.0000"/>
    <s v="19/04/19 12.00.00.0000"/>
    <d v="2019-04-16T06:49:46"/>
    <d v="2019-04-19T12:00:00"/>
    <x v="3"/>
    <x v="0"/>
    <s v="Grande surface"/>
    <x v="0"/>
    <x v="1"/>
    <d v="1900-01-01T17:46:12"/>
    <x v="3"/>
    <s v="Non"/>
    <x v="1815"/>
  </r>
  <r>
    <x v="974"/>
    <x v="18"/>
    <s v="CLI00049"/>
    <x v="7"/>
    <s v="MTX"/>
    <s v="16/04/19 06.51.01.0000"/>
    <s v="17/04/19 12.00.00.0000"/>
    <d v="2019-04-16T06:51:01"/>
    <d v="2019-04-17T12:00:00"/>
    <x v="5"/>
    <x v="2"/>
    <s v="Entreprises agro-alimentaires"/>
    <x v="4"/>
    <x v="1"/>
    <d v="1899-12-30T17:46:12"/>
    <x v="1"/>
    <s v="Non"/>
    <x v="1816"/>
  </r>
  <r>
    <x v="357"/>
    <x v="6"/>
    <s v="CLI00010"/>
    <x v="2"/>
    <s v="OGM"/>
    <s v="16/04/19 06.51.56.0000"/>
    <s v="25/04/19 12.00.00.0000"/>
    <d v="2019-04-16T06:51:56"/>
    <d v="2019-04-25T12:00:00"/>
    <x v="0"/>
    <x v="0"/>
    <s v="Centrale d'achats"/>
    <x v="1"/>
    <x v="1"/>
    <d v="1900-01-07T17:46:12"/>
    <x v="3"/>
    <s v="Non"/>
    <x v="1817"/>
  </r>
  <r>
    <x v="430"/>
    <x v="8"/>
    <s v="CLI00010"/>
    <x v="2"/>
    <s v="MTX"/>
    <s v="16/04/19 06.52.12.0000"/>
    <s v="17/04/19 12.00.00.0000"/>
    <d v="2019-04-16T06:52:12"/>
    <d v="2019-04-17T12:00:00"/>
    <x v="5"/>
    <x v="2"/>
    <s v="Centrale d'achats"/>
    <x v="1"/>
    <x v="1"/>
    <d v="1899-12-30T17:46:12"/>
    <x v="1"/>
    <s v="Non"/>
    <x v="1818"/>
  </r>
  <r>
    <x v="144"/>
    <x v="6"/>
    <s v="CLI00010"/>
    <x v="2"/>
    <s v="OGM"/>
    <s v="16/04/19 06.52.14.0000"/>
    <s v="25/04/19 12.00.00.0000"/>
    <d v="2019-04-16T06:52:14"/>
    <d v="2019-04-25T12:00:00"/>
    <x v="0"/>
    <x v="0"/>
    <s v="Centrale d'achats"/>
    <x v="1"/>
    <x v="1"/>
    <d v="1900-01-07T17:46:12"/>
    <x v="3"/>
    <s v="Non"/>
    <x v="1819"/>
  </r>
  <r>
    <x v="975"/>
    <x v="18"/>
    <s v="CLI00078"/>
    <x v="12"/>
    <s v="PLLT"/>
    <s v="16/04/19 06.52.52.0000"/>
    <s v="23/04/19 12.00.00.0000"/>
    <d v="2019-04-16T06:52:52"/>
    <d v="2019-04-23T12:00:00"/>
    <x v="1"/>
    <x v="1"/>
    <s v="Coopérative agricole"/>
    <x v="0"/>
    <x v="1"/>
    <d v="1900-01-05T17:46:12"/>
    <x v="3"/>
    <s v="Non"/>
    <x v="1820"/>
  </r>
  <r>
    <x v="703"/>
    <x v="0"/>
    <s v="CLI00010"/>
    <x v="2"/>
    <s v="PLLT"/>
    <s v="16/04/19 06.53.09.0000"/>
    <s v="23/04/19 12.00.00.0000"/>
    <d v="2019-04-16T06:53:09"/>
    <d v="2019-04-23T12:00:00"/>
    <x v="1"/>
    <x v="1"/>
    <s v="Centrale d'achats"/>
    <x v="1"/>
    <x v="1"/>
    <d v="1900-01-05T17:46:12"/>
    <x v="3"/>
    <s v="Non"/>
    <x v="1821"/>
  </r>
  <r>
    <x v="878"/>
    <x v="3"/>
    <s v="CLI00083"/>
    <x v="11"/>
    <s v="SCR"/>
    <s v="16/04/19 06.53.12.0000"/>
    <s v="18/04/19 12.00.00.0000"/>
    <d v="2019-04-16T06:53:12"/>
    <d v="2019-04-18T12:00:00"/>
    <x v="7"/>
    <x v="0"/>
    <s v="Coopérative agricole"/>
    <x v="2"/>
    <x v="1"/>
    <d v="1899-12-31T17:46:12"/>
    <x v="2"/>
    <s v="Non"/>
    <x v="1822"/>
  </r>
  <r>
    <x v="272"/>
    <x v="3"/>
    <s v="CLI00043"/>
    <x v="1"/>
    <s v="SCR"/>
    <s v="16/04/19 06.53.29.0000"/>
    <s v="18/04/19 12.00.00.0000"/>
    <d v="2019-04-16T06:53:29"/>
    <d v="2019-04-18T12:00:00"/>
    <x v="7"/>
    <x v="0"/>
    <s v="Grande surface"/>
    <x v="0"/>
    <x v="1"/>
    <d v="1899-12-31T17:46:12"/>
    <x v="2"/>
    <s v="Non"/>
    <x v="1823"/>
  </r>
  <r>
    <x v="976"/>
    <x v="19"/>
    <s v="CLI00007"/>
    <x v="14"/>
    <s v="PLLT"/>
    <s v="16/04/19 06.53.34.0000"/>
    <s v="23/04/19 12.00.00.0000"/>
    <d v="2019-04-16T06:53:34"/>
    <d v="2019-04-23T12:00:00"/>
    <x v="1"/>
    <x v="1"/>
    <s v="Coopérative agricole"/>
    <x v="3"/>
    <x v="1"/>
    <d v="1900-01-05T17:46:12"/>
    <x v="3"/>
    <s v="Non"/>
    <x v="1824"/>
  </r>
  <r>
    <x v="977"/>
    <x v="7"/>
    <s v="CLI00021"/>
    <x v="0"/>
    <s v="OGM"/>
    <s v="16/04/19 06.53.36.0000"/>
    <s v="25/04/19 12.00.00.0000"/>
    <d v="2019-04-16T06:53:36"/>
    <d v="2019-04-25T12:00:00"/>
    <x v="0"/>
    <x v="0"/>
    <s v="Grande surface"/>
    <x v="0"/>
    <x v="1"/>
    <d v="1900-01-07T17:46:12"/>
    <x v="3"/>
    <s v="Non"/>
    <x v="1825"/>
  </r>
  <r>
    <x v="783"/>
    <x v="0"/>
    <s v="CLI00083"/>
    <x v="11"/>
    <s v="PLLT"/>
    <s v="16/04/19 06.54.31.0000"/>
    <s v="23/04/19 12.00.00.0000"/>
    <d v="2019-04-16T06:54:31"/>
    <d v="2019-04-23T12:00:00"/>
    <x v="1"/>
    <x v="1"/>
    <s v="Coopérative agricole"/>
    <x v="2"/>
    <x v="1"/>
    <d v="1900-01-05T17:46:12"/>
    <x v="3"/>
    <s v="Non"/>
    <x v="1826"/>
  </r>
  <r>
    <x v="349"/>
    <x v="12"/>
    <s v="CLI00021"/>
    <x v="0"/>
    <s v="SCR"/>
    <s v="16/04/19 06.54.39.0000"/>
    <s v="18/04/19 12.00.00.0000"/>
    <d v="2019-04-16T06:54:39"/>
    <d v="2019-04-18T12:00:00"/>
    <x v="7"/>
    <x v="0"/>
    <s v="Grande surface"/>
    <x v="0"/>
    <x v="1"/>
    <d v="1899-12-31T17:46:12"/>
    <x v="2"/>
    <s v="Non"/>
    <x v="1827"/>
  </r>
  <r>
    <x v="978"/>
    <x v="12"/>
    <s v="CLI00021"/>
    <x v="0"/>
    <s v="PLLT"/>
    <s v="16/04/19 06.54.47.0000"/>
    <s v="23/04/19 12.00.00.0000"/>
    <d v="2019-04-16T06:54:47"/>
    <d v="2019-04-23T12:00:00"/>
    <x v="1"/>
    <x v="1"/>
    <s v="Grande surface"/>
    <x v="0"/>
    <x v="1"/>
    <d v="1900-01-05T17:46:12"/>
    <x v="3"/>
    <s v="Non"/>
    <x v="1828"/>
  </r>
  <r>
    <x v="46"/>
    <x v="3"/>
    <s v="CLI00021"/>
    <x v="0"/>
    <s v="OGM"/>
    <s v="16/04/19 06.54.48.0000"/>
    <s v="25/04/19 12.00.00.0000"/>
    <d v="2019-04-16T06:54:48"/>
    <d v="2019-04-25T12:00:00"/>
    <x v="0"/>
    <x v="0"/>
    <s v="Grande surface"/>
    <x v="0"/>
    <x v="1"/>
    <d v="1900-01-07T17:46:12"/>
    <x v="3"/>
    <s v="Non"/>
    <x v="1829"/>
  </r>
  <r>
    <x v="979"/>
    <x v="18"/>
    <s v="CLI00040"/>
    <x v="9"/>
    <s v="OGM"/>
    <s v="16/04/19 06.54.52.0000"/>
    <s v="25/04/19 12.00.00.0000"/>
    <d v="2019-04-16T06:54:52"/>
    <d v="2019-04-25T12:00:00"/>
    <x v="0"/>
    <x v="0"/>
    <s v="Entreprises agro-alimentaires"/>
    <x v="5"/>
    <x v="1"/>
    <d v="1900-01-07T17:46:12"/>
    <x v="3"/>
    <s v="Non"/>
    <x v="1830"/>
  </r>
  <r>
    <x v="360"/>
    <x v="7"/>
    <s v="CLI00021"/>
    <x v="0"/>
    <s v="PLLT"/>
    <s v="16/04/19 06.55.04.0000"/>
    <s v="23/04/19 12.00.00.0000"/>
    <d v="2019-04-16T06:55:04"/>
    <d v="2019-04-23T12:00:00"/>
    <x v="1"/>
    <x v="1"/>
    <s v="Grande surface"/>
    <x v="0"/>
    <x v="1"/>
    <d v="1900-01-05T17:46:12"/>
    <x v="3"/>
    <s v="Non"/>
    <x v="1831"/>
  </r>
  <r>
    <x v="789"/>
    <x v="12"/>
    <s v="CLI00021"/>
    <x v="0"/>
    <s v="NTR"/>
    <s v="16/04/19 06.55.06.0000"/>
    <s v="19/04/19 12.00.00.0000"/>
    <d v="2019-04-16T06:55:06"/>
    <d v="2019-04-19T12:00:00"/>
    <x v="3"/>
    <x v="0"/>
    <s v="Grande surface"/>
    <x v="0"/>
    <x v="1"/>
    <d v="1900-01-01T17:46:12"/>
    <x v="3"/>
    <s v="Non"/>
    <x v="1832"/>
  </r>
  <r>
    <x v="818"/>
    <x v="18"/>
    <s v="CLI00009"/>
    <x v="8"/>
    <s v="NTR"/>
    <s v="16/04/19 06.55.19.0000"/>
    <s v="19/04/19 12.00.00.0000"/>
    <d v="2019-04-16T06:55:19"/>
    <d v="2019-04-19T12:00:00"/>
    <x v="3"/>
    <x v="0"/>
    <s v="Entreprises agro-alimentaires"/>
    <x v="4"/>
    <x v="1"/>
    <d v="1900-01-01T17:46:12"/>
    <x v="3"/>
    <s v="Non"/>
    <x v="1833"/>
  </r>
  <r>
    <x v="355"/>
    <x v="16"/>
    <s v="CLI00021"/>
    <x v="0"/>
    <s v="PLLT"/>
    <s v="16/04/19 06.55.23.0000"/>
    <s v="23/04/19 12.00.00.0000"/>
    <d v="2019-04-16T06:55:23"/>
    <d v="2019-04-23T12:00:00"/>
    <x v="1"/>
    <x v="1"/>
    <s v="Grande surface"/>
    <x v="0"/>
    <x v="1"/>
    <d v="1900-01-05T17:46:12"/>
    <x v="3"/>
    <s v="Non"/>
    <x v="1834"/>
  </r>
  <r>
    <x v="279"/>
    <x v="12"/>
    <s v="CLI00021"/>
    <x v="0"/>
    <s v="PLLT"/>
    <s v="16/04/19 06.55.33.0000"/>
    <s v="23/04/19 12.00.00.0000"/>
    <d v="2019-04-16T06:55:33"/>
    <d v="2019-04-23T12:00:00"/>
    <x v="1"/>
    <x v="1"/>
    <s v="Grande surface"/>
    <x v="0"/>
    <x v="1"/>
    <d v="1900-01-05T17:46:12"/>
    <x v="3"/>
    <s v="Non"/>
    <x v="1835"/>
  </r>
  <r>
    <x v="980"/>
    <x v="3"/>
    <s v="CLI00079"/>
    <x v="3"/>
    <s v="PLLT"/>
    <s v="16/04/19 06.55.42.0000"/>
    <s v="23/04/19 12.00.00.0000"/>
    <d v="2019-04-16T06:55:42"/>
    <d v="2019-04-23T12:00:00"/>
    <x v="1"/>
    <x v="1"/>
    <s v="Coopérative agricole"/>
    <x v="2"/>
    <x v="1"/>
    <d v="1900-01-05T17:46:12"/>
    <x v="3"/>
    <s v="Non"/>
    <x v="1836"/>
  </r>
  <r>
    <x v="321"/>
    <x v="3"/>
    <s v="CLI00010"/>
    <x v="2"/>
    <s v="PEST"/>
    <s v="16/04/19 06.55.46.0000"/>
    <s v="23/04/19 12.00.00.0000"/>
    <d v="2019-04-16T06:55:46"/>
    <d v="2019-04-23T12:00:00"/>
    <x v="2"/>
    <x v="1"/>
    <s v="Centrale d'achats"/>
    <x v="1"/>
    <x v="1"/>
    <d v="1900-01-05T17:46:12"/>
    <x v="3"/>
    <s v="Non"/>
    <x v="1837"/>
  </r>
  <r>
    <x v="649"/>
    <x v="18"/>
    <s v="CLI00009"/>
    <x v="8"/>
    <s v="OGM"/>
    <s v="16/04/19 06.56.04.0000"/>
    <s v="25/04/19 12.00.00.0000"/>
    <d v="2019-04-16T06:56:04"/>
    <d v="2019-04-25T12:00:00"/>
    <x v="0"/>
    <x v="0"/>
    <s v="Entreprises agro-alimentaires"/>
    <x v="4"/>
    <x v="1"/>
    <d v="1900-01-07T17:46:12"/>
    <x v="3"/>
    <s v="Non"/>
    <x v="1838"/>
  </r>
  <r>
    <x v="981"/>
    <x v="18"/>
    <s v="CLI00049"/>
    <x v="7"/>
    <s v="PLLT"/>
    <s v="16/04/19 06.56.20.0000"/>
    <s v="23/04/19 12.00.00.0000"/>
    <d v="2019-04-16T06:56:20"/>
    <d v="2019-04-23T12:00:00"/>
    <x v="1"/>
    <x v="1"/>
    <s v="Entreprises agro-alimentaires"/>
    <x v="4"/>
    <x v="1"/>
    <d v="1900-01-05T17:46:12"/>
    <x v="3"/>
    <s v="Non"/>
    <x v="1839"/>
  </r>
  <r>
    <x v="25"/>
    <x v="3"/>
    <s v="CLI00079"/>
    <x v="3"/>
    <s v="NTR"/>
    <s v="16/04/19 06.56.59.0000"/>
    <s v="19/04/19 12.00.00.0000"/>
    <d v="2019-04-16T06:56:59"/>
    <d v="2019-04-19T12:00:00"/>
    <x v="3"/>
    <x v="0"/>
    <s v="Coopérative agricole"/>
    <x v="2"/>
    <x v="1"/>
    <d v="1900-01-01T17:46:12"/>
    <x v="3"/>
    <s v="Non"/>
    <x v="1840"/>
  </r>
  <r>
    <x v="982"/>
    <x v="23"/>
    <s v="CLI00007"/>
    <x v="14"/>
    <s v="MTX"/>
    <s v="16/04/19 06.57.24.0000"/>
    <s v="17/04/19 12.00.00.0000"/>
    <d v="2019-04-16T06:57:24"/>
    <d v="2019-04-17T12:00:00"/>
    <x v="5"/>
    <x v="2"/>
    <s v="Coopérative agricole"/>
    <x v="3"/>
    <x v="1"/>
    <d v="1899-12-30T17:46:12"/>
    <x v="1"/>
    <s v="Non"/>
    <x v="1841"/>
  </r>
  <r>
    <x v="983"/>
    <x v="3"/>
    <s v="CLI00049"/>
    <x v="7"/>
    <s v="SCR"/>
    <s v="16/04/19 06.57.29.0000"/>
    <s v="18/04/19 12.00.00.0000"/>
    <d v="2019-04-16T06:57:29"/>
    <d v="2019-04-18T12:00:00"/>
    <x v="7"/>
    <x v="0"/>
    <s v="Entreprises agro-alimentaires"/>
    <x v="4"/>
    <x v="1"/>
    <d v="1899-12-31T17:46:12"/>
    <x v="2"/>
    <s v="Non"/>
    <x v="1842"/>
  </r>
  <r>
    <x v="695"/>
    <x v="6"/>
    <s v="CLI00083"/>
    <x v="11"/>
    <s v="PEST"/>
    <s v="16/04/19 06.57.35.0000"/>
    <s v="23/04/19 12.00.00.0000"/>
    <d v="2019-04-16T06:57:35"/>
    <d v="2019-04-23T12:00:00"/>
    <x v="2"/>
    <x v="1"/>
    <s v="Coopérative agricole"/>
    <x v="2"/>
    <x v="1"/>
    <d v="1900-01-05T17:46:12"/>
    <x v="3"/>
    <s v="Non"/>
    <x v="1843"/>
  </r>
  <r>
    <x v="727"/>
    <x v="23"/>
    <s v="CLI00007"/>
    <x v="14"/>
    <s v="PEST"/>
    <s v="16/04/19 06.57.48.0000"/>
    <s v="23/04/19 12.00.00.0000"/>
    <d v="2019-04-16T06:57:48"/>
    <d v="2019-04-23T12:00:00"/>
    <x v="2"/>
    <x v="1"/>
    <s v="Coopérative agricole"/>
    <x v="3"/>
    <x v="1"/>
    <d v="1900-01-05T17:46:12"/>
    <x v="3"/>
    <s v="Non"/>
    <x v="1844"/>
  </r>
  <r>
    <x v="192"/>
    <x v="6"/>
    <s v="CLI00079"/>
    <x v="3"/>
    <s v="SCR"/>
    <s v="16/04/19 06.57.53.0000"/>
    <s v="18/04/19 12.00.00.0000"/>
    <d v="2019-04-16T06:57:53"/>
    <d v="2019-04-18T12:00:00"/>
    <x v="7"/>
    <x v="0"/>
    <s v="Coopérative agricole"/>
    <x v="2"/>
    <x v="1"/>
    <d v="1899-12-31T17:46:12"/>
    <x v="2"/>
    <s v="Non"/>
    <x v="1845"/>
  </r>
  <r>
    <x v="652"/>
    <x v="18"/>
    <s v="CLI00049"/>
    <x v="7"/>
    <s v="NTR"/>
    <s v="16/04/19 06.57.53.0000"/>
    <s v="19/04/19 12.00.00.0000"/>
    <d v="2019-04-16T06:57:53"/>
    <d v="2019-04-19T12:00:00"/>
    <x v="3"/>
    <x v="0"/>
    <s v="Entreprises agro-alimentaires"/>
    <x v="4"/>
    <x v="1"/>
    <d v="1900-01-01T17:46:12"/>
    <x v="3"/>
    <s v="Non"/>
    <x v="1846"/>
  </r>
  <r>
    <x v="984"/>
    <x v="18"/>
    <s v="CLI00018"/>
    <x v="5"/>
    <s v="MTX"/>
    <s v="16/04/19 06.58.05.0000"/>
    <s v="17/04/19 12.00.00.0000"/>
    <d v="2019-04-16T06:58:05"/>
    <d v="2019-04-17T12:00:00"/>
    <x v="5"/>
    <x v="2"/>
    <s v="Coopérative agricole"/>
    <x v="2"/>
    <x v="1"/>
    <d v="1899-12-30T17:46:12"/>
    <x v="1"/>
    <s v="Non"/>
    <x v="1847"/>
  </r>
  <r>
    <x v="985"/>
    <x v="18"/>
    <s v="CLI00049"/>
    <x v="7"/>
    <s v="PEST"/>
    <s v="16/04/19 06.58.10.0000"/>
    <s v="23/04/19 12.00.00.0000"/>
    <d v="2019-04-16T06:58:10"/>
    <d v="2019-04-23T12:00:00"/>
    <x v="2"/>
    <x v="1"/>
    <s v="Entreprises agro-alimentaires"/>
    <x v="4"/>
    <x v="1"/>
    <d v="1900-01-05T17:46:12"/>
    <x v="3"/>
    <s v="Non"/>
    <x v="1848"/>
  </r>
  <r>
    <x v="288"/>
    <x v="3"/>
    <s v="CLI00021"/>
    <x v="0"/>
    <s v="NTR"/>
    <s v="16/04/19 06.58.12.0000"/>
    <s v="19/04/19 12.00.00.0000"/>
    <d v="2019-04-16T06:58:12"/>
    <d v="2019-04-19T12:00:00"/>
    <x v="3"/>
    <x v="0"/>
    <s v="Grande surface"/>
    <x v="0"/>
    <x v="1"/>
    <d v="1900-01-01T17:46:12"/>
    <x v="3"/>
    <s v="Non"/>
    <x v="1849"/>
  </r>
  <r>
    <x v="986"/>
    <x v="18"/>
    <s v="CLI00018"/>
    <x v="5"/>
    <s v="SCR"/>
    <s v="16/04/19 06.58.19.0000"/>
    <s v="18/04/19 12.00.00.0000"/>
    <d v="2019-04-16T06:58:19"/>
    <d v="2019-04-18T12:00:00"/>
    <x v="7"/>
    <x v="0"/>
    <s v="Coopérative agricole"/>
    <x v="2"/>
    <x v="1"/>
    <d v="1899-12-31T17:46:12"/>
    <x v="2"/>
    <s v="Non"/>
    <x v="1850"/>
  </r>
  <r>
    <x v="987"/>
    <x v="12"/>
    <s v="CLI00078"/>
    <x v="12"/>
    <s v="NTR"/>
    <s v="16/04/19 06.58.21.0000"/>
    <s v="19/04/19 12.00.00.0000"/>
    <d v="2019-04-16T06:58:21"/>
    <d v="2019-04-19T12:00:00"/>
    <x v="3"/>
    <x v="0"/>
    <s v="Coopérative agricole"/>
    <x v="0"/>
    <x v="1"/>
    <d v="1900-01-01T17:46:12"/>
    <x v="3"/>
    <s v="Non"/>
    <x v="1851"/>
  </r>
  <r>
    <x v="883"/>
    <x v="18"/>
    <s v="CLI00018"/>
    <x v="5"/>
    <s v="MTX"/>
    <s v="16/04/19 06.58.22.0000"/>
    <s v="17/04/19 12.00.00.0000"/>
    <d v="2019-04-16T06:58:22"/>
    <d v="2019-04-17T12:00:00"/>
    <x v="5"/>
    <x v="2"/>
    <s v="Coopérative agricole"/>
    <x v="2"/>
    <x v="1"/>
    <d v="1899-12-30T17:46:12"/>
    <x v="1"/>
    <s v="Non"/>
    <x v="1852"/>
  </r>
  <r>
    <x v="280"/>
    <x v="3"/>
    <s v="CLI00079"/>
    <x v="3"/>
    <s v="PLLT"/>
    <s v="16/04/19 06.58.23.0000"/>
    <s v="23/04/19 12.00.00.0000"/>
    <d v="2019-04-16T06:58:23"/>
    <d v="2019-04-23T12:00:00"/>
    <x v="1"/>
    <x v="1"/>
    <s v="Coopérative agricole"/>
    <x v="2"/>
    <x v="1"/>
    <d v="1900-01-05T17:46:12"/>
    <x v="3"/>
    <s v="Non"/>
    <x v="1853"/>
  </r>
  <r>
    <x v="285"/>
    <x v="3"/>
    <s v="CLI00079"/>
    <x v="3"/>
    <s v="PLLT"/>
    <s v="16/04/19 06.58.50.0000"/>
    <s v="23/04/19 12.00.00.0000"/>
    <d v="2019-04-16T06:58:50"/>
    <d v="2019-04-23T12:00:00"/>
    <x v="1"/>
    <x v="1"/>
    <s v="Coopérative agricole"/>
    <x v="2"/>
    <x v="1"/>
    <d v="1900-01-05T17:46:12"/>
    <x v="3"/>
    <s v="Non"/>
    <x v="1854"/>
  </r>
  <r>
    <x v="237"/>
    <x v="3"/>
    <s v="CLI00021"/>
    <x v="0"/>
    <s v="NTR"/>
    <s v="16/04/19 06.58.52.0000"/>
    <s v="19/04/19 12.00.00.0000"/>
    <d v="2019-04-16T06:58:52"/>
    <d v="2019-04-19T12:00:00"/>
    <x v="3"/>
    <x v="0"/>
    <s v="Grande surface"/>
    <x v="0"/>
    <x v="1"/>
    <d v="1900-01-01T17:46:12"/>
    <x v="3"/>
    <s v="Non"/>
    <x v="1855"/>
  </r>
  <r>
    <x v="85"/>
    <x v="3"/>
    <s v="CLI00020"/>
    <x v="6"/>
    <s v="NTR"/>
    <s v="16/04/19 06.58.56.0000"/>
    <s v="19/04/19 12.00.00.0000"/>
    <d v="2019-04-16T06:58:56"/>
    <d v="2019-04-19T12:00:00"/>
    <x v="3"/>
    <x v="0"/>
    <s v="Coopérative agricole"/>
    <x v="2"/>
    <x v="1"/>
    <d v="1900-01-01T17:46:12"/>
    <x v="3"/>
    <s v="Non"/>
    <x v="1856"/>
  </r>
  <r>
    <x v="988"/>
    <x v="3"/>
    <s v="CLI00083"/>
    <x v="11"/>
    <s v="SCR"/>
    <s v="16/04/19 06.58.56.0000"/>
    <s v="18/04/19 12.00.00.0000"/>
    <d v="2019-04-16T06:58:56"/>
    <d v="2019-04-18T12:00:00"/>
    <x v="7"/>
    <x v="0"/>
    <s v="Coopérative agricole"/>
    <x v="2"/>
    <x v="1"/>
    <d v="1899-12-31T17:46:12"/>
    <x v="2"/>
    <s v="Non"/>
    <x v="1857"/>
  </r>
  <r>
    <x v="989"/>
    <x v="18"/>
    <s v="CLI00018"/>
    <x v="5"/>
    <s v="NTR"/>
    <s v="16/04/19 06.58.57.0000"/>
    <s v="19/04/19 12.00.00.0000"/>
    <d v="2019-04-16T06:58:57"/>
    <d v="2019-04-19T12:00:00"/>
    <x v="3"/>
    <x v="0"/>
    <s v="Coopérative agricole"/>
    <x v="2"/>
    <x v="1"/>
    <d v="1900-01-01T17:46:12"/>
    <x v="3"/>
    <s v="Non"/>
    <x v="1858"/>
  </r>
  <r>
    <x v="258"/>
    <x v="3"/>
    <s v="CLI00020"/>
    <x v="6"/>
    <s v="NTR"/>
    <s v="16/04/19 06.59.02.0000"/>
    <s v="19/04/19 12.00.00.0000"/>
    <d v="2019-04-16T06:59:02"/>
    <d v="2019-04-19T12:00:00"/>
    <x v="3"/>
    <x v="0"/>
    <s v="Coopérative agricole"/>
    <x v="2"/>
    <x v="1"/>
    <d v="1900-01-01T17:46:12"/>
    <x v="3"/>
    <s v="Non"/>
    <x v="1137"/>
  </r>
  <r>
    <x v="990"/>
    <x v="3"/>
    <s v="CLI00020"/>
    <x v="6"/>
    <s v="SCR"/>
    <s v="16/04/19 06.59.12.0000"/>
    <s v="18/04/19 12.00.00.0000"/>
    <d v="2019-04-16T06:59:12"/>
    <d v="2019-04-18T12:00:00"/>
    <x v="7"/>
    <x v="0"/>
    <s v="Coopérative agricole"/>
    <x v="2"/>
    <x v="1"/>
    <d v="1899-12-31T17:46:12"/>
    <x v="2"/>
    <s v="Non"/>
    <x v="1859"/>
  </r>
  <r>
    <x v="477"/>
    <x v="12"/>
    <s v="CLI00021"/>
    <x v="0"/>
    <s v="MTX"/>
    <s v="16/04/19 06.59.14.0000"/>
    <s v="17/04/19 12.00.00.0000"/>
    <d v="2019-04-16T06:59:14"/>
    <d v="2019-04-17T12:00:00"/>
    <x v="5"/>
    <x v="2"/>
    <s v="Grande surface"/>
    <x v="0"/>
    <x v="1"/>
    <d v="1899-12-30T17:46:12"/>
    <x v="1"/>
    <s v="Non"/>
    <x v="1860"/>
  </r>
  <r>
    <x v="991"/>
    <x v="12"/>
    <s v="CLI00021"/>
    <x v="0"/>
    <s v="SCR"/>
    <s v="16/04/19 06.59.20.0000"/>
    <s v="18/04/19 12.00.00.0000"/>
    <d v="2019-04-16T06:59:20"/>
    <d v="2019-04-18T12:00:00"/>
    <x v="7"/>
    <x v="0"/>
    <s v="Grande surface"/>
    <x v="0"/>
    <x v="1"/>
    <d v="1899-12-31T17:46:12"/>
    <x v="2"/>
    <s v="Non"/>
    <x v="1861"/>
  </r>
  <r>
    <x v="992"/>
    <x v="18"/>
    <s v="CLI00091"/>
    <x v="10"/>
    <s v="SCR"/>
    <s v="16/04/19 06.59.20.0000"/>
    <s v="18/04/19 12.00.00.0000"/>
    <d v="2019-04-16T06:59:20"/>
    <d v="2019-04-18T12:00:00"/>
    <x v="7"/>
    <x v="0"/>
    <s v="Entreprises agro-alimentaires"/>
    <x v="5"/>
    <x v="1"/>
    <d v="1899-12-31T17:46:12"/>
    <x v="2"/>
    <s v="Non"/>
    <x v="1862"/>
  </r>
  <r>
    <x v="127"/>
    <x v="3"/>
    <s v="CLI00021"/>
    <x v="0"/>
    <s v="NTR"/>
    <s v="16/04/19 06.59.29.0000"/>
    <s v="19/04/19 12.00.00.0000"/>
    <d v="2019-04-16T06:59:29"/>
    <d v="2019-04-19T12:00:00"/>
    <x v="3"/>
    <x v="0"/>
    <s v="Grande surface"/>
    <x v="0"/>
    <x v="1"/>
    <d v="1900-01-01T17:46:12"/>
    <x v="3"/>
    <s v="Non"/>
    <x v="1863"/>
  </r>
  <r>
    <x v="97"/>
    <x v="3"/>
    <s v="CLI00010"/>
    <x v="2"/>
    <s v="SCR"/>
    <s v="16/04/19 06.59.32.0000"/>
    <s v="18/04/19 12.00.00.0000"/>
    <d v="2019-04-16T06:59:32"/>
    <d v="2019-04-18T12:00:00"/>
    <x v="7"/>
    <x v="0"/>
    <s v="Centrale d'achats"/>
    <x v="1"/>
    <x v="1"/>
    <d v="1899-12-31T17:46:12"/>
    <x v="2"/>
    <s v="Non"/>
    <x v="1864"/>
  </r>
  <r>
    <x v="723"/>
    <x v="3"/>
    <s v="CLI00021"/>
    <x v="0"/>
    <s v="NTR"/>
    <s v="16/04/19 06.59.35.0000"/>
    <s v="19/04/19 12.00.00.0000"/>
    <d v="2019-04-16T06:59:35"/>
    <d v="2019-04-19T12:00:00"/>
    <x v="3"/>
    <x v="0"/>
    <s v="Grande surface"/>
    <x v="0"/>
    <x v="1"/>
    <d v="1900-01-01T17:46:12"/>
    <x v="3"/>
    <s v="Non"/>
    <x v="1865"/>
  </r>
  <r>
    <x v="219"/>
    <x v="3"/>
    <s v="CLI00043"/>
    <x v="1"/>
    <s v="NTR"/>
    <s v="16/04/19 06.59.55.0000"/>
    <s v="19/04/19 12.00.00.0000"/>
    <d v="2019-04-16T06:59:55"/>
    <d v="2019-04-19T12:00:00"/>
    <x v="3"/>
    <x v="0"/>
    <s v="Grande surface"/>
    <x v="0"/>
    <x v="1"/>
    <d v="1900-01-01T17:46:12"/>
    <x v="3"/>
    <s v="Non"/>
    <x v="1866"/>
  </r>
  <r>
    <x v="598"/>
    <x v="3"/>
    <s v="CLI00010"/>
    <x v="2"/>
    <s v="SCR"/>
    <s v="16/04/19 06.59.58.0000"/>
    <s v="18/04/19 12.00.00.0000"/>
    <d v="2019-04-16T06:59:58"/>
    <d v="2019-04-18T12:00:00"/>
    <x v="7"/>
    <x v="0"/>
    <s v="Centrale d'achats"/>
    <x v="1"/>
    <x v="1"/>
    <d v="1899-12-31T17:46:12"/>
    <x v="2"/>
    <s v="Non"/>
    <x v="1867"/>
  </r>
  <r>
    <x v="983"/>
    <x v="3"/>
    <s v="CLI00049"/>
    <x v="7"/>
    <s v="NTR"/>
    <s v="16/04/19 07.00.04.0000"/>
    <s v="19/04/19 12.00.00.0000"/>
    <d v="2019-04-16T07:00:04"/>
    <d v="2019-04-19T12:00:00"/>
    <x v="3"/>
    <x v="0"/>
    <s v="Entreprises agro-alimentaires"/>
    <x v="4"/>
    <x v="1"/>
    <d v="1900-01-01T17:46:12"/>
    <x v="3"/>
    <s v="Non"/>
    <x v="1868"/>
  </r>
  <r>
    <x v="993"/>
    <x v="18"/>
    <s v="CLI00009"/>
    <x v="8"/>
    <s v="SCR"/>
    <s v="16/04/19 07.00.13.0000"/>
    <s v="18/04/19 12.00.00.0000"/>
    <d v="2019-04-16T07:00:13"/>
    <d v="2019-04-18T12:00:00"/>
    <x v="7"/>
    <x v="0"/>
    <s v="Entreprises agro-alimentaires"/>
    <x v="4"/>
    <x v="1"/>
    <d v="1899-12-31T17:46:12"/>
    <x v="2"/>
    <s v="Non"/>
    <x v="1869"/>
  </r>
  <r>
    <x v="464"/>
    <x v="3"/>
    <s v="CLI00021"/>
    <x v="0"/>
    <s v="NTR"/>
    <s v="16/04/19 07.00.17.0000"/>
    <s v="19/04/19 12.00.00.0000"/>
    <d v="2019-04-16T07:00:17"/>
    <d v="2019-04-19T12:00:00"/>
    <x v="3"/>
    <x v="0"/>
    <s v="Grande surface"/>
    <x v="0"/>
    <x v="1"/>
    <d v="1900-01-01T17:46:12"/>
    <x v="3"/>
    <s v="Non"/>
    <x v="1803"/>
  </r>
  <r>
    <x v="763"/>
    <x v="3"/>
    <s v="CLI00010"/>
    <x v="2"/>
    <s v="NTR"/>
    <s v="16/04/19 07.00.27.0000"/>
    <s v="19/04/19 12.00.00.0000"/>
    <d v="2019-04-16T07:00:27"/>
    <d v="2019-04-19T12:00:00"/>
    <x v="3"/>
    <x v="0"/>
    <s v="Centrale d'achats"/>
    <x v="1"/>
    <x v="1"/>
    <d v="1900-01-01T17:46:12"/>
    <x v="3"/>
    <s v="Non"/>
    <x v="1246"/>
  </r>
  <r>
    <x v="104"/>
    <x v="3"/>
    <s v="CLI00010"/>
    <x v="2"/>
    <s v="NTR"/>
    <s v="16/04/19 07.00.53.0000"/>
    <s v="19/04/19 12.00.00.0000"/>
    <d v="2019-04-16T07:00:53"/>
    <d v="2019-04-19T12:00:00"/>
    <x v="3"/>
    <x v="0"/>
    <s v="Centrale d'achats"/>
    <x v="1"/>
    <x v="1"/>
    <d v="1900-01-01T17:46:12"/>
    <x v="3"/>
    <s v="Non"/>
    <x v="1870"/>
  </r>
  <r>
    <x v="634"/>
    <x v="6"/>
    <s v="CLI00079"/>
    <x v="3"/>
    <s v="PEST"/>
    <s v="16/04/19 07.00.54.0000"/>
    <s v="23/04/19 12.00.00.0000"/>
    <d v="2019-04-16T07:00:54"/>
    <d v="2019-04-23T12:00:00"/>
    <x v="2"/>
    <x v="1"/>
    <s v="Coopérative agricole"/>
    <x v="2"/>
    <x v="1"/>
    <d v="1900-01-05T17:46:12"/>
    <x v="3"/>
    <s v="Non"/>
    <x v="1871"/>
  </r>
  <r>
    <x v="994"/>
    <x v="3"/>
    <s v="CLI00049"/>
    <x v="7"/>
    <s v="NTR"/>
    <s v="16/04/19 07.00.55.0000"/>
    <s v="19/04/19 12.00.00.0000"/>
    <d v="2019-04-16T07:00:55"/>
    <d v="2019-04-19T12:00:00"/>
    <x v="3"/>
    <x v="0"/>
    <s v="Entreprises agro-alimentaires"/>
    <x v="4"/>
    <x v="1"/>
    <d v="1900-01-01T17:46:12"/>
    <x v="3"/>
    <s v="Non"/>
    <x v="1872"/>
  </r>
  <r>
    <x v="77"/>
    <x v="3"/>
    <s v="CLI00021"/>
    <x v="0"/>
    <s v="SCR"/>
    <s v="16/04/19 07.01.09.0000"/>
    <s v="18/04/19 12.00.00.0000"/>
    <d v="2019-04-16T07:01:09"/>
    <d v="2019-04-18T12:00:00"/>
    <x v="7"/>
    <x v="0"/>
    <s v="Grande surface"/>
    <x v="0"/>
    <x v="1"/>
    <d v="1899-12-31T17:46:12"/>
    <x v="2"/>
    <s v="Non"/>
    <x v="1873"/>
  </r>
  <r>
    <x v="740"/>
    <x v="18"/>
    <s v="CLI00009"/>
    <x v="8"/>
    <s v="MTX"/>
    <s v="16/04/19 07.01.15.0000"/>
    <s v="17/04/19 12.00.00.0000"/>
    <d v="2019-04-16T07:01:15"/>
    <d v="2019-04-17T12:00:00"/>
    <x v="5"/>
    <x v="2"/>
    <s v="Entreprises agro-alimentaires"/>
    <x v="4"/>
    <x v="1"/>
    <d v="1899-12-30T17:46:12"/>
    <x v="1"/>
    <s v="Non"/>
    <x v="1874"/>
  </r>
  <r>
    <x v="812"/>
    <x v="12"/>
    <s v="CLI00021"/>
    <x v="0"/>
    <s v="PEST"/>
    <s v="16/04/19 07.01.20.0000"/>
    <s v="23/04/19 12.00.00.0000"/>
    <d v="2019-04-16T07:01:20"/>
    <d v="2019-04-23T12:00:00"/>
    <x v="2"/>
    <x v="1"/>
    <s v="Grande surface"/>
    <x v="0"/>
    <x v="1"/>
    <d v="1900-01-05T17:46:12"/>
    <x v="3"/>
    <s v="Non"/>
    <x v="1875"/>
  </r>
  <r>
    <x v="203"/>
    <x v="12"/>
    <s v="CLI00021"/>
    <x v="0"/>
    <s v="MTX"/>
    <s v="16/04/19 07.01.32.0000"/>
    <s v="17/04/19 12.00.00.0000"/>
    <d v="2019-04-16T07:01:32"/>
    <d v="2019-04-17T12:00:00"/>
    <x v="5"/>
    <x v="2"/>
    <s v="Grande surface"/>
    <x v="0"/>
    <x v="1"/>
    <d v="1899-12-30T17:46:12"/>
    <x v="1"/>
    <s v="Non"/>
    <x v="1876"/>
  </r>
  <r>
    <x v="995"/>
    <x v="12"/>
    <s v="CLI00021"/>
    <x v="0"/>
    <s v="NTR"/>
    <s v="16/04/19 07.01.32.0000"/>
    <s v="19/04/19 12.00.00.0000"/>
    <d v="2019-04-16T07:01:32"/>
    <d v="2019-04-19T12:00:00"/>
    <x v="3"/>
    <x v="0"/>
    <s v="Grande surface"/>
    <x v="0"/>
    <x v="1"/>
    <d v="1900-01-01T17:46:12"/>
    <x v="3"/>
    <s v="Non"/>
    <x v="1877"/>
  </r>
  <r>
    <x v="200"/>
    <x v="3"/>
    <s v="CLI00020"/>
    <x v="6"/>
    <s v="SCR"/>
    <s v="16/04/19 07.01.41.0000"/>
    <s v="18/04/19 12.00.00.0000"/>
    <d v="2019-04-16T07:01:41"/>
    <d v="2019-04-18T12:00:00"/>
    <x v="7"/>
    <x v="0"/>
    <s v="Coopérative agricole"/>
    <x v="2"/>
    <x v="1"/>
    <d v="1899-12-31T17:46:12"/>
    <x v="2"/>
    <s v="Non"/>
    <x v="1878"/>
  </r>
  <r>
    <x v="652"/>
    <x v="18"/>
    <s v="CLI00049"/>
    <x v="7"/>
    <s v="PEST"/>
    <s v="16/04/19 07.01.48.0000"/>
    <s v="23/04/19 12.00.00.0000"/>
    <d v="2019-04-16T07:01:48"/>
    <d v="2019-04-23T12:00:00"/>
    <x v="2"/>
    <x v="1"/>
    <s v="Entreprises agro-alimentaires"/>
    <x v="4"/>
    <x v="1"/>
    <d v="1900-01-05T17:46:12"/>
    <x v="3"/>
    <s v="Non"/>
    <x v="980"/>
  </r>
  <r>
    <x v="996"/>
    <x v="18"/>
    <s v="CLI00018"/>
    <x v="5"/>
    <s v="NTR"/>
    <s v="16/04/19 07.01.51.0000"/>
    <s v="19/04/19 12.00.00.0000"/>
    <d v="2019-04-16T07:01:51"/>
    <d v="2019-04-19T12:00:00"/>
    <x v="3"/>
    <x v="0"/>
    <s v="Coopérative agricole"/>
    <x v="2"/>
    <x v="1"/>
    <d v="1900-01-01T17:46:12"/>
    <x v="3"/>
    <s v="Non"/>
    <x v="1879"/>
  </r>
  <r>
    <x v="997"/>
    <x v="18"/>
    <s v="CLI00018"/>
    <x v="5"/>
    <s v="NTR"/>
    <s v="16/04/19 07.01.59.0000"/>
    <s v="19/04/19 12.00.00.0000"/>
    <d v="2019-04-16T07:01:59"/>
    <d v="2019-04-19T12:00:00"/>
    <x v="3"/>
    <x v="0"/>
    <s v="Coopérative agricole"/>
    <x v="2"/>
    <x v="1"/>
    <d v="1900-01-01T17:46:12"/>
    <x v="3"/>
    <s v="Non"/>
    <x v="1880"/>
  </r>
  <r>
    <x v="998"/>
    <x v="18"/>
    <s v="CLI00018"/>
    <x v="5"/>
    <s v="NTR"/>
    <s v="16/04/19 07.02.04.0000"/>
    <s v="19/04/19 12.00.00.0000"/>
    <d v="2019-04-16T07:02:04"/>
    <d v="2019-04-19T12:00:00"/>
    <x v="3"/>
    <x v="0"/>
    <s v="Coopérative agricole"/>
    <x v="2"/>
    <x v="1"/>
    <d v="1900-01-01T17:46:12"/>
    <x v="3"/>
    <s v="Non"/>
    <x v="1881"/>
  </r>
  <r>
    <x v="227"/>
    <x v="18"/>
    <s v="CLI00040"/>
    <x v="9"/>
    <s v="NTR"/>
    <s v="16/04/19 07.02.12.0000"/>
    <s v="19/04/19 12.00.00.0000"/>
    <d v="2019-04-16T07:02:12"/>
    <d v="2019-04-19T12:00:00"/>
    <x v="3"/>
    <x v="0"/>
    <s v="Entreprises agro-alimentaires"/>
    <x v="5"/>
    <x v="1"/>
    <d v="1900-01-01T17:46:12"/>
    <x v="3"/>
    <s v="Non"/>
    <x v="1882"/>
  </r>
  <r>
    <x v="281"/>
    <x v="18"/>
    <s v="CLI00018"/>
    <x v="5"/>
    <s v="PEST"/>
    <s v="16/04/19 07.02.13.0000"/>
    <s v="23/04/19 12.00.00.0000"/>
    <d v="2019-04-16T07:02:13"/>
    <d v="2019-04-23T12:00:00"/>
    <x v="2"/>
    <x v="1"/>
    <s v="Coopérative agricole"/>
    <x v="2"/>
    <x v="1"/>
    <d v="1900-01-05T17:46:12"/>
    <x v="3"/>
    <s v="Non"/>
    <x v="1883"/>
  </r>
  <r>
    <x v="371"/>
    <x v="3"/>
    <s v="CLI00021"/>
    <x v="0"/>
    <s v="PEST"/>
    <s v="16/04/19 07.02.24.0000"/>
    <s v="23/04/19 12.00.00.0000"/>
    <d v="2019-04-16T07:02:24"/>
    <d v="2019-04-23T12:00:00"/>
    <x v="2"/>
    <x v="1"/>
    <s v="Grande surface"/>
    <x v="0"/>
    <x v="1"/>
    <d v="1900-01-05T17:46:12"/>
    <x v="3"/>
    <s v="Non"/>
    <x v="1884"/>
  </r>
  <r>
    <x v="64"/>
    <x v="12"/>
    <s v="CLI00021"/>
    <x v="0"/>
    <s v="PEST"/>
    <s v="16/04/19 07.02.25.0000"/>
    <s v="23/04/19 12.00.00.0000"/>
    <d v="2019-04-16T07:02:25"/>
    <d v="2019-04-23T12:00:00"/>
    <x v="2"/>
    <x v="1"/>
    <s v="Grande surface"/>
    <x v="0"/>
    <x v="1"/>
    <d v="1900-01-05T17:46:12"/>
    <x v="3"/>
    <s v="Non"/>
    <x v="1885"/>
  </r>
  <r>
    <x v="978"/>
    <x v="12"/>
    <s v="CLI00021"/>
    <x v="0"/>
    <s v="PEST"/>
    <s v="16/04/19 07.02.28.0000"/>
    <s v="23/04/19 12.00.00.0000"/>
    <d v="2019-04-16T07:02:28"/>
    <d v="2019-04-23T12:00:00"/>
    <x v="2"/>
    <x v="1"/>
    <s v="Grande surface"/>
    <x v="0"/>
    <x v="1"/>
    <d v="1900-01-05T17:46:12"/>
    <x v="3"/>
    <s v="Non"/>
    <x v="1886"/>
  </r>
  <r>
    <x v="798"/>
    <x v="12"/>
    <s v="CLI00021"/>
    <x v="0"/>
    <s v="MTX"/>
    <s v="16/04/19 07.02.34.0000"/>
    <s v="17/04/19 12.00.00.0000"/>
    <d v="2019-04-16T07:02:34"/>
    <d v="2019-04-17T12:00:00"/>
    <x v="5"/>
    <x v="2"/>
    <s v="Grande surface"/>
    <x v="0"/>
    <x v="1"/>
    <d v="1899-12-30T17:46:12"/>
    <x v="1"/>
    <s v="Non"/>
    <x v="1887"/>
  </r>
  <r>
    <x v="999"/>
    <x v="3"/>
    <s v="CLI00021"/>
    <x v="0"/>
    <s v="NTR"/>
    <s v="16/04/19 07.02.34.0000"/>
    <s v="19/04/19 12.00.00.0000"/>
    <d v="2019-04-16T07:02:34"/>
    <d v="2019-04-19T12:00:00"/>
    <x v="3"/>
    <x v="0"/>
    <s v="Grande surface"/>
    <x v="0"/>
    <x v="1"/>
    <d v="1900-01-01T17:46:12"/>
    <x v="3"/>
    <s v="Non"/>
    <x v="1888"/>
  </r>
  <r>
    <x v="339"/>
    <x v="3"/>
    <s v="CLI00010"/>
    <x v="2"/>
    <s v="PEST"/>
    <s v="16/04/19 07.02.41.0000"/>
    <s v="23/04/19 12.00.00.0000"/>
    <d v="2019-04-16T07:02:41"/>
    <d v="2019-04-23T12:00:00"/>
    <x v="2"/>
    <x v="1"/>
    <s v="Centrale d'achats"/>
    <x v="1"/>
    <x v="1"/>
    <d v="1900-01-05T17:46:12"/>
    <x v="3"/>
    <s v="Non"/>
    <x v="410"/>
  </r>
  <r>
    <x v="969"/>
    <x v="12"/>
    <s v="CLI00021"/>
    <x v="0"/>
    <s v="PEST"/>
    <s v="16/04/19 07.02.41.0000"/>
    <s v="23/04/19 12.00.00.0000"/>
    <d v="2019-04-16T07:02:41"/>
    <d v="2019-04-23T12:00:00"/>
    <x v="2"/>
    <x v="1"/>
    <s v="Grande surface"/>
    <x v="0"/>
    <x v="1"/>
    <d v="1900-01-05T17:46:12"/>
    <x v="3"/>
    <s v="Non"/>
    <x v="1889"/>
  </r>
  <r>
    <x v="1000"/>
    <x v="12"/>
    <s v="CLI00021"/>
    <x v="0"/>
    <s v="SCR"/>
    <s v="16/04/19 07.03.04.0000"/>
    <s v="18/04/19 12.00.00.0000"/>
    <d v="2019-04-16T07:03:04"/>
    <d v="2019-04-18T12:00:00"/>
    <x v="7"/>
    <x v="0"/>
    <s v="Grande surface"/>
    <x v="0"/>
    <x v="1"/>
    <d v="1899-12-31T17:46:12"/>
    <x v="2"/>
    <s v="Non"/>
    <x v="1890"/>
  </r>
  <r>
    <x v="217"/>
    <x v="3"/>
    <s v="CLI00087"/>
    <x v="4"/>
    <s v="PEST"/>
    <s v="16/04/19 07.03.16.0000"/>
    <s v="23/04/19 12.00.00.0000"/>
    <d v="2019-04-16T07:03:16"/>
    <d v="2019-04-23T12:00:00"/>
    <x v="2"/>
    <x v="1"/>
    <s v="Coopérative agricole"/>
    <x v="3"/>
    <x v="1"/>
    <d v="1900-01-05T17:46:12"/>
    <x v="3"/>
    <s v="Non"/>
    <x v="1891"/>
  </r>
  <r>
    <x v="634"/>
    <x v="3"/>
    <s v="CLI00079"/>
    <x v="3"/>
    <s v="MTX"/>
    <s v="16/04/19 07.03.17.0000"/>
    <s v="17/04/19 12.00.00.0000"/>
    <d v="2019-04-16T07:03:17"/>
    <d v="2019-04-17T12:00:00"/>
    <x v="5"/>
    <x v="2"/>
    <s v="Coopérative agricole"/>
    <x v="2"/>
    <x v="1"/>
    <d v="1899-12-30T17:46:12"/>
    <x v="1"/>
    <s v="Non"/>
    <x v="1175"/>
  </r>
  <r>
    <x v="1001"/>
    <x v="3"/>
    <s v="CLI00018"/>
    <x v="5"/>
    <s v="MTX"/>
    <s v="16/04/19 07.03.35.0000"/>
    <s v="17/04/19 12.00.00.0000"/>
    <d v="2019-04-16T07:03:35"/>
    <d v="2019-04-17T12:00:00"/>
    <x v="5"/>
    <x v="2"/>
    <s v="Coopérative agricole"/>
    <x v="2"/>
    <x v="1"/>
    <d v="1899-12-30T17:46:12"/>
    <x v="1"/>
    <s v="Non"/>
    <x v="1892"/>
  </r>
  <r>
    <x v="1002"/>
    <x v="12"/>
    <s v="CLI00021"/>
    <x v="0"/>
    <s v="PEST"/>
    <s v="16/04/19 07.03.44.0000"/>
    <s v="23/04/19 12.00.00.0000"/>
    <d v="2019-04-16T07:03:44"/>
    <d v="2019-04-23T12:00:00"/>
    <x v="2"/>
    <x v="1"/>
    <s v="Grande surface"/>
    <x v="0"/>
    <x v="1"/>
    <d v="1900-01-05T17:46:12"/>
    <x v="3"/>
    <s v="Non"/>
    <x v="1893"/>
  </r>
  <r>
    <x v="849"/>
    <x v="18"/>
    <s v="CLI00018"/>
    <x v="5"/>
    <s v="SCR"/>
    <s v="16/04/19 07.03.58.0000"/>
    <s v="18/04/19 12.00.00.0000"/>
    <d v="2019-04-16T07:03:58"/>
    <d v="2019-04-18T12:00:00"/>
    <x v="7"/>
    <x v="0"/>
    <s v="Coopérative agricole"/>
    <x v="2"/>
    <x v="1"/>
    <d v="1899-12-31T17:46:12"/>
    <x v="2"/>
    <s v="Non"/>
    <x v="1894"/>
  </r>
  <r>
    <x v="330"/>
    <x v="3"/>
    <s v="CLI00083"/>
    <x v="11"/>
    <s v="PEST"/>
    <s v="16/04/19 07.03.59.0000"/>
    <s v="23/04/19 12.00.00.0000"/>
    <d v="2019-04-16T07:03:59"/>
    <d v="2019-04-23T12:00:00"/>
    <x v="2"/>
    <x v="1"/>
    <s v="Coopérative agricole"/>
    <x v="2"/>
    <x v="1"/>
    <d v="1900-01-05T17:46:12"/>
    <x v="3"/>
    <s v="Non"/>
    <x v="1895"/>
  </r>
  <r>
    <x v="1003"/>
    <x v="18"/>
    <s v="CLI00040"/>
    <x v="9"/>
    <s v="PEST"/>
    <s v="16/04/19 07.04.02.0000"/>
    <s v="23/04/19 12.00.00.0000"/>
    <d v="2019-04-16T07:04:02"/>
    <d v="2019-04-23T12:00:00"/>
    <x v="2"/>
    <x v="1"/>
    <s v="Entreprises agro-alimentaires"/>
    <x v="5"/>
    <x v="1"/>
    <d v="1900-01-05T17:46:12"/>
    <x v="3"/>
    <s v="Non"/>
    <x v="1896"/>
  </r>
  <r>
    <x v="32"/>
    <x v="3"/>
    <s v="CLI00021"/>
    <x v="0"/>
    <s v="SCR"/>
    <s v="16/04/19 07.04.09.0000"/>
    <s v="18/04/19 12.00.00.0000"/>
    <d v="2019-04-16T07:04:09"/>
    <d v="2019-04-18T12:00:00"/>
    <x v="7"/>
    <x v="0"/>
    <s v="Grande surface"/>
    <x v="0"/>
    <x v="1"/>
    <d v="1899-12-31T17:46:12"/>
    <x v="2"/>
    <s v="Non"/>
    <x v="1897"/>
  </r>
  <r>
    <x v="71"/>
    <x v="3"/>
    <s v="CLI00010"/>
    <x v="2"/>
    <s v="PEST"/>
    <s v="16/04/19 07.04.13.0000"/>
    <s v="23/04/19 12.00.00.0000"/>
    <d v="2019-04-16T07:04:13"/>
    <d v="2019-04-23T12:00:00"/>
    <x v="2"/>
    <x v="1"/>
    <s v="Centrale d'achats"/>
    <x v="1"/>
    <x v="1"/>
    <d v="1900-01-05T17:46:12"/>
    <x v="3"/>
    <s v="Non"/>
    <x v="1317"/>
  </r>
  <r>
    <x v="918"/>
    <x v="3"/>
    <s v="CLI00021"/>
    <x v="0"/>
    <s v="PEST"/>
    <s v="16/04/19 07.04.16.0000"/>
    <s v="23/04/19 12.00.00.0000"/>
    <d v="2019-04-16T07:04:16"/>
    <d v="2019-04-23T12:00:00"/>
    <x v="2"/>
    <x v="1"/>
    <s v="Grande surface"/>
    <x v="0"/>
    <x v="1"/>
    <d v="1900-01-05T17:46:12"/>
    <x v="3"/>
    <s v="Non"/>
    <x v="1898"/>
  </r>
  <r>
    <x v="243"/>
    <x v="18"/>
    <s v="CLI00018"/>
    <x v="5"/>
    <s v="MTX"/>
    <s v="16/04/19 07.04.17.0000"/>
    <s v="17/04/19 12.00.00.0000"/>
    <d v="2019-04-16T07:04:17"/>
    <d v="2019-04-17T12:00:00"/>
    <x v="5"/>
    <x v="2"/>
    <s v="Coopérative agricole"/>
    <x v="2"/>
    <x v="1"/>
    <d v="1899-12-30T17:46:12"/>
    <x v="1"/>
    <s v="Non"/>
    <x v="1899"/>
  </r>
  <r>
    <x v="671"/>
    <x v="3"/>
    <s v="CLI00079"/>
    <x v="3"/>
    <s v="SCR"/>
    <s v="16/04/19 07.04.21.0000"/>
    <s v="18/04/19 12.00.00.0000"/>
    <d v="2019-04-16T07:04:21"/>
    <d v="2019-04-18T12:00:00"/>
    <x v="7"/>
    <x v="0"/>
    <s v="Coopérative agricole"/>
    <x v="2"/>
    <x v="1"/>
    <d v="1899-12-31T17:46:12"/>
    <x v="2"/>
    <s v="Non"/>
    <x v="1428"/>
  </r>
  <r>
    <x v="572"/>
    <x v="12"/>
    <s v="CLI00021"/>
    <x v="0"/>
    <s v="SCR"/>
    <s v="16/04/19 07.04.22.0000"/>
    <s v="18/04/19 12.00.00.0000"/>
    <d v="2019-04-16T07:04:22"/>
    <d v="2019-04-18T12:00:00"/>
    <x v="7"/>
    <x v="0"/>
    <s v="Grande surface"/>
    <x v="0"/>
    <x v="1"/>
    <d v="1899-12-31T17:46:12"/>
    <x v="2"/>
    <s v="Non"/>
    <x v="1900"/>
  </r>
  <r>
    <x v="172"/>
    <x v="3"/>
    <s v="CLI00079"/>
    <x v="3"/>
    <s v="NTR"/>
    <s v="16/04/19 07.04.32.0000"/>
    <s v="19/04/19 12.00.00.0000"/>
    <d v="2019-04-16T07:04:32"/>
    <d v="2019-04-19T12:00:00"/>
    <x v="3"/>
    <x v="0"/>
    <s v="Coopérative agricole"/>
    <x v="2"/>
    <x v="1"/>
    <d v="1900-01-01T17:46:12"/>
    <x v="3"/>
    <s v="Non"/>
    <x v="1901"/>
  </r>
  <r>
    <x v="514"/>
    <x v="3"/>
    <s v="CLI00020"/>
    <x v="6"/>
    <s v="SCR"/>
    <s v="16/04/19 07.04.43.0000"/>
    <s v="18/04/19 12.00.00.0000"/>
    <d v="2019-04-16T07:04:43"/>
    <d v="2019-04-18T12:00:00"/>
    <x v="7"/>
    <x v="0"/>
    <s v="Coopérative agricole"/>
    <x v="2"/>
    <x v="1"/>
    <d v="1899-12-31T17:46:12"/>
    <x v="2"/>
    <s v="Non"/>
    <x v="1902"/>
  </r>
  <r>
    <x v="275"/>
    <x v="3"/>
    <s v="CLI00079"/>
    <x v="3"/>
    <s v="SCR"/>
    <s v="16/04/19 07.04.44.0000"/>
    <s v="18/04/19 12.00.00.0000"/>
    <d v="2019-04-16T07:04:44"/>
    <d v="2019-04-18T12:00:00"/>
    <x v="7"/>
    <x v="0"/>
    <s v="Coopérative agricole"/>
    <x v="2"/>
    <x v="1"/>
    <d v="1899-12-31T17:46:12"/>
    <x v="2"/>
    <s v="Non"/>
    <x v="1903"/>
  </r>
  <r>
    <x v="1004"/>
    <x v="18"/>
    <s v="CLI00018"/>
    <x v="5"/>
    <s v="SCR"/>
    <s v="16/04/19 07.04.58.0000"/>
    <s v="18/04/19 12.00.00.0000"/>
    <d v="2019-04-16T07:04:58"/>
    <d v="2019-04-18T12:00:00"/>
    <x v="7"/>
    <x v="0"/>
    <s v="Coopérative agricole"/>
    <x v="2"/>
    <x v="1"/>
    <d v="1899-12-31T17:46:12"/>
    <x v="2"/>
    <s v="Non"/>
    <x v="1904"/>
  </r>
  <r>
    <x v="827"/>
    <x v="3"/>
    <s v="CLI00043"/>
    <x v="1"/>
    <s v="PEST"/>
    <s v="16/04/19 07.05.19.0000"/>
    <s v="23/04/19 12.00.00.0000"/>
    <d v="2019-04-16T07:05:19"/>
    <d v="2019-04-23T12:00:00"/>
    <x v="2"/>
    <x v="1"/>
    <s v="Grande surface"/>
    <x v="0"/>
    <x v="1"/>
    <d v="1900-01-05T17:46:12"/>
    <x v="3"/>
    <s v="Non"/>
    <x v="1905"/>
  </r>
  <r>
    <x v="629"/>
    <x v="23"/>
    <s v="CLI00007"/>
    <x v="14"/>
    <s v="BACT"/>
    <s v="16/04/19 07.05.21.0000"/>
    <s v="18/04/19 12.00.00.0000"/>
    <d v="2019-04-16T07:05:21"/>
    <d v="2019-04-18T12:00:00"/>
    <x v="6"/>
    <x v="3"/>
    <s v="Coopérative agricole"/>
    <x v="3"/>
    <x v="1"/>
    <d v="1899-12-31T17:46:12"/>
    <x v="2"/>
    <s v="Non"/>
    <x v="1906"/>
  </r>
  <r>
    <x v="1005"/>
    <x v="18"/>
    <s v="CLI00018"/>
    <x v="5"/>
    <s v="PEST"/>
    <s v="16/04/19 07.05.30.0000"/>
    <s v="23/04/19 12.00.00.0000"/>
    <d v="2019-04-16T07:05:30"/>
    <d v="2019-04-23T12:00:00"/>
    <x v="2"/>
    <x v="1"/>
    <s v="Coopérative agricole"/>
    <x v="2"/>
    <x v="1"/>
    <d v="1900-01-05T17:46:12"/>
    <x v="3"/>
    <s v="Non"/>
    <x v="1907"/>
  </r>
  <r>
    <x v="855"/>
    <x v="3"/>
    <s v="CLI00020"/>
    <x v="6"/>
    <s v="PEST"/>
    <s v="16/04/19 07.05.39.0000"/>
    <s v="23/04/19 12.00.00.0000"/>
    <d v="2019-04-16T07:05:39"/>
    <d v="2019-04-23T12:00:00"/>
    <x v="2"/>
    <x v="1"/>
    <s v="Coopérative agricole"/>
    <x v="2"/>
    <x v="1"/>
    <d v="1900-01-05T17:46:12"/>
    <x v="3"/>
    <s v="Non"/>
    <x v="1908"/>
  </r>
  <r>
    <x v="1005"/>
    <x v="10"/>
    <s v="CLI00018"/>
    <x v="5"/>
    <s v="PLLT"/>
    <s v="16/04/19 07.05.41.0000"/>
    <s v="23/04/19 12.00.00.0000"/>
    <d v="2019-04-16T07:05:41"/>
    <d v="2019-04-23T12:00:00"/>
    <x v="1"/>
    <x v="1"/>
    <s v="Coopérative agricole"/>
    <x v="2"/>
    <x v="1"/>
    <d v="1900-01-05T17:46:12"/>
    <x v="3"/>
    <s v="Non"/>
    <x v="1909"/>
  </r>
  <r>
    <x v="698"/>
    <x v="3"/>
    <s v="CLI00010"/>
    <x v="2"/>
    <s v="SCR"/>
    <s v="16/04/19 07.05.43.0000"/>
    <s v="18/04/19 12.00.00.0000"/>
    <d v="2019-04-16T07:05:43"/>
    <d v="2019-04-18T12:00:00"/>
    <x v="7"/>
    <x v="0"/>
    <s v="Centrale d'achats"/>
    <x v="1"/>
    <x v="1"/>
    <d v="1899-12-31T17:46:12"/>
    <x v="2"/>
    <s v="Non"/>
    <x v="1910"/>
  </r>
  <r>
    <x v="632"/>
    <x v="18"/>
    <s v="CLI00009"/>
    <x v="8"/>
    <s v="PEST"/>
    <s v="16/04/19 07.05.45.0000"/>
    <s v="23/04/19 12.00.00.0000"/>
    <d v="2019-04-16T07:05:45"/>
    <d v="2019-04-23T12:00:00"/>
    <x v="2"/>
    <x v="1"/>
    <s v="Entreprises agro-alimentaires"/>
    <x v="4"/>
    <x v="1"/>
    <d v="1900-01-05T17:46:12"/>
    <x v="3"/>
    <s v="Non"/>
    <x v="1911"/>
  </r>
  <r>
    <x v="1006"/>
    <x v="12"/>
    <s v="CLI00009"/>
    <x v="8"/>
    <s v="SCR"/>
    <s v="16/04/19 07.05.46.0000"/>
    <s v="18/04/19 12.00.00.0000"/>
    <d v="2019-04-16T07:05:46"/>
    <d v="2019-04-18T12:00:00"/>
    <x v="7"/>
    <x v="0"/>
    <s v="Entreprises agro-alimentaires"/>
    <x v="4"/>
    <x v="1"/>
    <d v="1899-12-31T17:46:12"/>
    <x v="2"/>
    <s v="Non"/>
    <x v="1912"/>
  </r>
  <r>
    <x v="1007"/>
    <x v="18"/>
    <s v="CLI00018"/>
    <x v="5"/>
    <s v="NTR"/>
    <s v="16/04/19 07.05.48.0000"/>
    <s v="19/04/19 12.00.00.0000"/>
    <d v="2019-04-16T07:05:48"/>
    <d v="2019-04-19T12:00:00"/>
    <x v="3"/>
    <x v="0"/>
    <s v="Coopérative agricole"/>
    <x v="2"/>
    <x v="1"/>
    <d v="1900-01-01T17:46:12"/>
    <x v="3"/>
    <s v="Non"/>
    <x v="1913"/>
  </r>
  <r>
    <x v="490"/>
    <x v="18"/>
    <s v="CLI00018"/>
    <x v="5"/>
    <s v="NTR"/>
    <s v="16/04/19 07.05.57.0000"/>
    <s v="19/04/19 12.00.00.0000"/>
    <d v="2019-04-16T07:05:57"/>
    <d v="2019-04-19T12:00:00"/>
    <x v="3"/>
    <x v="0"/>
    <s v="Coopérative agricole"/>
    <x v="2"/>
    <x v="1"/>
    <d v="1900-01-01T17:46:12"/>
    <x v="3"/>
    <s v="Non"/>
    <x v="1914"/>
  </r>
  <r>
    <x v="1008"/>
    <x v="3"/>
    <s v="CLI00021"/>
    <x v="0"/>
    <s v="NTR"/>
    <s v="16/04/19 07.06.02.0000"/>
    <s v="19/04/19 12.00.00.0000"/>
    <d v="2019-04-16T07:06:02"/>
    <d v="2019-04-19T12:00:00"/>
    <x v="3"/>
    <x v="0"/>
    <s v="Grande surface"/>
    <x v="0"/>
    <x v="1"/>
    <d v="1900-01-01T17:46:12"/>
    <x v="3"/>
    <s v="Non"/>
    <x v="1915"/>
  </r>
  <r>
    <x v="391"/>
    <x v="12"/>
    <s v="CLI00087"/>
    <x v="4"/>
    <s v="SCR"/>
    <s v="16/04/19 07.06.16.0000"/>
    <s v="18/04/19 12.00.00.0000"/>
    <d v="2019-04-16T07:06:16"/>
    <d v="2019-04-18T12:00:00"/>
    <x v="7"/>
    <x v="0"/>
    <s v="Coopérative agricole"/>
    <x v="3"/>
    <x v="1"/>
    <d v="1899-12-31T17:46:12"/>
    <x v="2"/>
    <s v="Non"/>
    <x v="1916"/>
  </r>
  <r>
    <x v="690"/>
    <x v="18"/>
    <s v="CLI00049"/>
    <x v="7"/>
    <s v="PEST"/>
    <s v="16/04/19 07.06.20.0000"/>
    <s v="23/04/19 12.00.00.0000"/>
    <d v="2019-04-16T07:06:20"/>
    <d v="2019-04-23T12:00:00"/>
    <x v="2"/>
    <x v="1"/>
    <s v="Entreprises agro-alimentaires"/>
    <x v="4"/>
    <x v="1"/>
    <d v="1900-01-05T17:46:12"/>
    <x v="3"/>
    <s v="Non"/>
    <x v="1917"/>
  </r>
  <r>
    <x v="453"/>
    <x v="3"/>
    <s v="CLI00021"/>
    <x v="0"/>
    <s v="PEST"/>
    <s v="16/04/19 07.06.35.0000"/>
    <s v="23/04/19 12.00.00.0000"/>
    <d v="2019-04-16T07:06:35"/>
    <d v="2019-04-23T12:00:00"/>
    <x v="2"/>
    <x v="1"/>
    <s v="Grande surface"/>
    <x v="0"/>
    <x v="1"/>
    <d v="1900-01-05T17:46:12"/>
    <x v="3"/>
    <s v="Non"/>
    <x v="1918"/>
  </r>
  <r>
    <x v="488"/>
    <x v="18"/>
    <s v="CLI00005"/>
    <x v="15"/>
    <s v="PEST"/>
    <s v="16/04/19 07.06.38.0000"/>
    <s v="23/04/19 12.00.00.0000"/>
    <d v="2019-04-16T07:06:38"/>
    <d v="2019-04-23T12:00:00"/>
    <x v="2"/>
    <x v="1"/>
    <s v="Entreprises agro-alimentaires"/>
    <x v="5"/>
    <x v="1"/>
    <d v="1900-01-05T17:46:12"/>
    <x v="3"/>
    <s v="Non"/>
    <x v="1919"/>
  </r>
  <r>
    <x v="1009"/>
    <x v="18"/>
    <s v="CLI00018"/>
    <x v="5"/>
    <s v="NTR"/>
    <s v="16/04/19 07.06.49.0000"/>
    <s v="19/04/19 12.00.00.0000"/>
    <d v="2019-04-16T07:06:49"/>
    <d v="2019-04-19T12:00:00"/>
    <x v="3"/>
    <x v="0"/>
    <s v="Coopérative agricole"/>
    <x v="2"/>
    <x v="1"/>
    <d v="1900-01-01T17:46:12"/>
    <x v="3"/>
    <s v="Non"/>
    <x v="1920"/>
  </r>
  <r>
    <x v="642"/>
    <x v="3"/>
    <s v="CLI00043"/>
    <x v="1"/>
    <s v="NTR"/>
    <s v="16/04/19 07.06.51.0000"/>
    <s v="19/04/19 12.00.00.0000"/>
    <d v="2019-04-16T07:06:51"/>
    <d v="2019-04-19T12:00:00"/>
    <x v="3"/>
    <x v="0"/>
    <s v="Grande surface"/>
    <x v="0"/>
    <x v="1"/>
    <d v="1900-01-01T17:46:12"/>
    <x v="3"/>
    <s v="Non"/>
    <x v="1921"/>
  </r>
  <r>
    <x v="289"/>
    <x v="18"/>
    <s v="CLI00049"/>
    <x v="7"/>
    <s v="NTR"/>
    <s v="16/04/19 07.07.08.0000"/>
    <s v="19/04/19 12.00.00.0000"/>
    <d v="2019-04-16T07:07:08"/>
    <d v="2019-04-19T12:00:00"/>
    <x v="3"/>
    <x v="0"/>
    <s v="Entreprises agro-alimentaires"/>
    <x v="4"/>
    <x v="1"/>
    <d v="1900-01-01T17:46:12"/>
    <x v="3"/>
    <s v="Non"/>
    <x v="1922"/>
  </r>
  <r>
    <x v="485"/>
    <x v="18"/>
    <s v="CLI00018"/>
    <x v="5"/>
    <s v="PEST"/>
    <s v="16/04/19 07.07.22.0000"/>
    <s v="23/04/19 12.00.00.0000"/>
    <d v="2019-04-16T07:07:22"/>
    <d v="2019-04-23T12:00:00"/>
    <x v="2"/>
    <x v="1"/>
    <s v="Coopérative agricole"/>
    <x v="2"/>
    <x v="1"/>
    <d v="1900-01-05T17:46:12"/>
    <x v="3"/>
    <s v="Non"/>
    <x v="1923"/>
  </r>
  <r>
    <x v="1010"/>
    <x v="23"/>
    <s v="CLI00007"/>
    <x v="14"/>
    <s v="PEST"/>
    <s v="16/04/19 07.07.30.0000"/>
    <s v="23/04/19 12.00.00.0000"/>
    <d v="2019-04-16T07:07:30"/>
    <d v="2019-04-23T12:00:00"/>
    <x v="2"/>
    <x v="1"/>
    <s v="Coopérative agricole"/>
    <x v="3"/>
    <x v="1"/>
    <d v="1900-01-05T17:46:12"/>
    <x v="3"/>
    <s v="Non"/>
    <x v="1924"/>
  </r>
  <r>
    <x v="577"/>
    <x v="12"/>
    <s v="CLI00021"/>
    <x v="0"/>
    <s v="SCR"/>
    <s v="16/04/19 07.07.42.0000"/>
    <s v="18/04/19 12.00.00.0000"/>
    <d v="2019-04-16T07:07:42"/>
    <d v="2019-04-18T12:00:00"/>
    <x v="7"/>
    <x v="0"/>
    <s v="Grande surface"/>
    <x v="0"/>
    <x v="1"/>
    <d v="1899-12-31T17:46:12"/>
    <x v="2"/>
    <s v="Non"/>
    <x v="1925"/>
  </r>
  <r>
    <x v="557"/>
    <x v="3"/>
    <s v="CLI00079"/>
    <x v="3"/>
    <s v="PEST"/>
    <s v="16/04/19 07.07.51.0000"/>
    <s v="23/04/19 12.00.00.0000"/>
    <d v="2019-04-16T07:07:51"/>
    <d v="2019-04-23T12:00:00"/>
    <x v="2"/>
    <x v="1"/>
    <s v="Coopérative agricole"/>
    <x v="2"/>
    <x v="1"/>
    <d v="1900-01-05T17:46:12"/>
    <x v="3"/>
    <s v="Non"/>
    <x v="1926"/>
  </r>
  <r>
    <x v="74"/>
    <x v="3"/>
    <s v="CLI00079"/>
    <x v="3"/>
    <s v="NTR"/>
    <s v="16/04/19 07.07.53.0000"/>
    <s v="19/04/19 12.00.00.0000"/>
    <d v="2019-04-16T07:07:53"/>
    <d v="2019-04-19T12:00:00"/>
    <x v="3"/>
    <x v="0"/>
    <s v="Coopérative agricole"/>
    <x v="2"/>
    <x v="1"/>
    <d v="1900-01-01T17:46:12"/>
    <x v="3"/>
    <s v="Non"/>
    <x v="1927"/>
  </r>
  <r>
    <x v="374"/>
    <x v="12"/>
    <s v="CLI00021"/>
    <x v="0"/>
    <s v="NTR"/>
    <s v="16/04/19 07.07.59.0000"/>
    <s v="19/04/19 12.00.00.0000"/>
    <d v="2019-04-16T07:07:59"/>
    <d v="2019-04-19T12:00:00"/>
    <x v="3"/>
    <x v="0"/>
    <s v="Grande surface"/>
    <x v="0"/>
    <x v="1"/>
    <d v="1900-01-01T17:46:12"/>
    <x v="3"/>
    <s v="Non"/>
    <x v="1928"/>
  </r>
  <r>
    <x v="14"/>
    <x v="12"/>
    <s v="CLI00087"/>
    <x v="4"/>
    <s v="MTX"/>
    <s v="16/04/19 07.08.12.0000"/>
    <s v="17/04/19 12.00.00.0000"/>
    <d v="2019-04-16T07:08:12"/>
    <d v="2019-04-17T12:00:00"/>
    <x v="5"/>
    <x v="2"/>
    <s v="Coopérative agricole"/>
    <x v="3"/>
    <x v="1"/>
    <d v="1899-12-30T17:46:12"/>
    <x v="1"/>
    <s v="Non"/>
    <x v="1929"/>
  </r>
  <r>
    <x v="90"/>
    <x v="12"/>
    <s v="CLI00021"/>
    <x v="0"/>
    <s v="PEST"/>
    <s v="16/04/19 07.08.16.0000"/>
    <s v="23/04/19 12.00.00.0000"/>
    <d v="2019-04-16T07:08:16"/>
    <d v="2019-04-23T12:00:00"/>
    <x v="2"/>
    <x v="1"/>
    <s v="Grande surface"/>
    <x v="0"/>
    <x v="1"/>
    <d v="1900-01-05T17:46:12"/>
    <x v="3"/>
    <s v="Non"/>
    <x v="1930"/>
  </r>
  <r>
    <x v="367"/>
    <x v="18"/>
    <s v="CLI00034"/>
    <x v="13"/>
    <s v="MTX"/>
    <s v="16/04/19 07.08.17.0000"/>
    <s v="17/04/19 12.00.00.0000"/>
    <d v="2019-04-16T07:08:17"/>
    <d v="2019-04-17T12:00:00"/>
    <x v="5"/>
    <x v="2"/>
    <s v="Entreprises agro-alimentaires"/>
    <x v="4"/>
    <x v="1"/>
    <d v="1899-12-30T17:46:12"/>
    <x v="1"/>
    <s v="Non"/>
    <x v="1931"/>
  </r>
  <r>
    <x v="1009"/>
    <x v="18"/>
    <s v="CLI00018"/>
    <x v="5"/>
    <s v="SCR"/>
    <s v="16/04/19 07.08.57.0000"/>
    <s v="18/04/19 12.00.00.0000"/>
    <d v="2019-04-16T07:08:57"/>
    <d v="2019-04-18T12:00:00"/>
    <x v="7"/>
    <x v="0"/>
    <s v="Coopérative agricole"/>
    <x v="2"/>
    <x v="1"/>
    <d v="1899-12-31T17:46:12"/>
    <x v="2"/>
    <s v="Non"/>
    <x v="1932"/>
  </r>
  <r>
    <x v="477"/>
    <x v="12"/>
    <s v="CLI00021"/>
    <x v="0"/>
    <s v="NTR"/>
    <s v="16/04/19 07.09.02.0000"/>
    <s v="19/04/19 12.00.00.0000"/>
    <d v="2019-04-16T07:09:02"/>
    <d v="2019-04-19T12:00:00"/>
    <x v="3"/>
    <x v="0"/>
    <s v="Grande surface"/>
    <x v="0"/>
    <x v="1"/>
    <d v="1900-01-01T17:46:12"/>
    <x v="3"/>
    <s v="Non"/>
    <x v="1933"/>
  </r>
  <r>
    <x v="912"/>
    <x v="18"/>
    <s v="CLI00034"/>
    <x v="13"/>
    <s v="MTX"/>
    <s v="16/04/19 07.09.13.0000"/>
    <s v="17/04/19 12.00.00.0000"/>
    <d v="2019-04-16T07:09:13"/>
    <d v="2019-04-17T12:00:00"/>
    <x v="5"/>
    <x v="2"/>
    <s v="Entreprises agro-alimentaires"/>
    <x v="4"/>
    <x v="1"/>
    <d v="1899-12-30T17:46:12"/>
    <x v="1"/>
    <s v="Non"/>
    <x v="1934"/>
  </r>
  <r>
    <x v="167"/>
    <x v="18"/>
    <s v="CLI00018"/>
    <x v="5"/>
    <s v="SCR"/>
    <s v="16/04/19 07.09.17.0000"/>
    <s v="18/04/19 12.00.00.0000"/>
    <d v="2019-04-16T07:09:17"/>
    <d v="2019-04-18T12:00:00"/>
    <x v="7"/>
    <x v="0"/>
    <s v="Coopérative agricole"/>
    <x v="2"/>
    <x v="1"/>
    <d v="1899-12-31T17:46:12"/>
    <x v="2"/>
    <s v="Non"/>
    <x v="1235"/>
  </r>
  <r>
    <x v="769"/>
    <x v="18"/>
    <s v="CLI00018"/>
    <x v="5"/>
    <s v="SCR"/>
    <s v="16/04/19 07.09.32.0000"/>
    <s v="18/04/19 12.00.00.0000"/>
    <d v="2019-04-16T07:09:32"/>
    <d v="2019-04-18T12:00:00"/>
    <x v="7"/>
    <x v="0"/>
    <s v="Coopérative agricole"/>
    <x v="2"/>
    <x v="1"/>
    <d v="1899-12-31T17:46:12"/>
    <x v="2"/>
    <s v="Non"/>
    <x v="1935"/>
  </r>
  <r>
    <x v="1011"/>
    <x v="3"/>
    <s v="CLI00009"/>
    <x v="8"/>
    <s v="SCR"/>
    <s v="16/04/19 07.09.39.0000"/>
    <s v="18/04/19 12.00.00.0000"/>
    <d v="2019-04-16T07:09:39"/>
    <d v="2019-04-18T12:00:00"/>
    <x v="7"/>
    <x v="0"/>
    <s v="Entreprises agro-alimentaires"/>
    <x v="4"/>
    <x v="1"/>
    <d v="1899-12-31T17:46:12"/>
    <x v="2"/>
    <s v="Non"/>
    <x v="1936"/>
  </r>
  <r>
    <x v="1012"/>
    <x v="3"/>
    <s v="CLI00021"/>
    <x v="0"/>
    <s v="PEST"/>
    <s v="16/04/19 07.09.49.0000"/>
    <s v="23/04/19 12.00.00.0000"/>
    <d v="2019-04-16T07:09:49"/>
    <d v="2019-04-23T12:00:00"/>
    <x v="2"/>
    <x v="1"/>
    <s v="Grande surface"/>
    <x v="0"/>
    <x v="1"/>
    <d v="1900-01-05T17:46:12"/>
    <x v="3"/>
    <s v="Non"/>
    <x v="1937"/>
  </r>
  <r>
    <x v="656"/>
    <x v="18"/>
    <s v="CLI00009"/>
    <x v="8"/>
    <s v="MTX"/>
    <s v="16/04/19 07.09.54.0000"/>
    <s v="17/04/19 12.00.00.0000"/>
    <d v="2019-04-16T07:09:54"/>
    <d v="2019-04-17T12:00:00"/>
    <x v="5"/>
    <x v="2"/>
    <s v="Entreprises agro-alimentaires"/>
    <x v="4"/>
    <x v="1"/>
    <d v="1899-12-30T17:46:12"/>
    <x v="1"/>
    <s v="Non"/>
    <x v="1938"/>
  </r>
  <r>
    <x v="282"/>
    <x v="7"/>
    <s v="CLI00021"/>
    <x v="0"/>
    <s v="SCR"/>
    <s v="16/04/19 07.09.57.0000"/>
    <s v="18/04/19 12.00.00.0000"/>
    <d v="2019-04-16T07:09:57"/>
    <d v="2019-04-18T12:00:00"/>
    <x v="7"/>
    <x v="0"/>
    <s v="Grande surface"/>
    <x v="0"/>
    <x v="1"/>
    <d v="1899-12-31T17:46:12"/>
    <x v="2"/>
    <s v="Non"/>
    <x v="1939"/>
  </r>
  <r>
    <x v="246"/>
    <x v="3"/>
    <s v="CLI00079"/>
    <x v="3"/>
    <s v="SCR"/>
    <s v="16/04/19 07.09.58.0000"/>
    <s v="18/04/19 12.00.00.0000"/>
    <d v="2019-04-16T07:09:58"/>
    <d v="2019-04-18T12:00:00"/>
    <x v="7"/>
    <x v="0"/>
    <s v="Coopérative agricole"/>
    <x v="2"/>
    <x v="1"/>
    <d v="1899-12-31T17:46:12"/>
    <x v="2"/>
    <s v="Non"/>
    <x v="1940"/>
  </r>
  <r>
    <x v="956"/>
    <x v="4"/>
    <s v="CLI00010"/>
    <x v="2"/>
    <s v="NTR"/>
    <s v="16/04/19 07.09.59.0000"/>
    <s v="19/04/19 12.00.00.0000"/>
    <d v="2019-04-16T07:09:59"/>
    <d v="2019-04-19T12:00:00"/>
    <x v="3"/>
    <x v="0"/>
    <s v="Centrale d'achats"/>
    <x v="1"/>
    <x v="1"/>
    <d v="1900-01-01T17:46:12"/>
    <x v="3"/>
    <s v="Non"/>
    <x v="1941"/>
  </r>
  <r>
    <x v="915"/>
    <x v="18"/>
    <s v="CLI00049"/>
    <x v="7"/>
    <s v="BACT"/>
    <s v="16/04/19 07.09.59.0000"/>
    <s v="18/04/19 12.00.00.0000"/>
    <d v="2019-04-16T07:09:59"/>
    <d v="2019-04-18T12:00:00"/>
    <x v="6"/>
    <x v="3"/>
    <s v="Entreprises agro-alimentaires"/>
    <x v="4"/>
    <x v="1"/>
    <d v="1899-12-31T17:46:12"/>
    <x v="2"/>
    <s v="Non"/>
    <x v="1942"/>
  </r>
  <r>
    <x v="516"/>
    <x v="3"/>
    <s v="CLI00049"/>
    <x v="7"/>
    <s v="PEST"/>
    <s v="16/04/19 07.10.14.0000"/>
    <s v="23/04/19 12.00.00.0000"/>
    <d v="2019-04-16T07:10:14"/>
    <d v="2019-04-23T12:00:00"/>
    <x v="2"/>
    <x v="1"/>
    <s v="Entreprises agro-alimentaires"/>
    <x v="4"/>
    <x v="1"/>
    <d v="1900-01-05T17:46:12"/>
    <x v="3"/>
    <s v="Non"/>
    <x v="1943"/>
  </r>
  <r>
    <x v="534"/>
    <x v="3"/>
    <s v="CLI00021"/>
    <x v="0"/>
    <s v="SCR"/>
    <s v="16/04/19 07.10.18.0000"/>
    <s v="18/04/19 12.00.00.0000"/>
    <d v="2019-04-16T07:10:18"/>
    <d v="2019-04-18T12:00:00"/>
    <x v="7"/>
    <x v="0"/>
    <s v="Grande surface"/>
    <x v="0"/>
    <x v="1"/>
    <d v="1899-12-31T17:46:12"/>
    <x v="2"/>
    <s v="Non"/>
    <x v="1944"/>
  </r>
  <r>
    <x v="1013"/>
    <x v="3"/>
    <s v="CLI00021"/>
    <x v="0"/>
    <s v="PEST"/>
    <s v="16/04/19 07.10.21.0000"/>
    <s v="23/04/19 12.00.00.0000"/>
    <d v="2019-04-16T07:10:21"/>
    <d v="2019-04-23T12:00:00"/>
    <x v="2"/>
    <x v="1"/>
    <s v="Grande surface"/>
    <x v="0"/>
    <x v="1"/>
    <d v="1900-01-05T17:46:12"/>
    <x v="3"/>
    <s v="Non"/>
    <x v="1945"/>
  </r>
  <r>
    <x v="28"/>
    <x v="12"/>
    <s v="CLI00021"/>
    <x v="0"/>
    <s v="PEST"/>
    <s v="16/04/19 07.10.27.0000"/>
    <s v="23/04/19 12.00.00.0000"/>
    <d v="2019-04-16T07:10:27"/>
    <d v="2019-04-23T12:00:00"/>
    <x v="2"/>
    <x v="1"/>
    <s v="Grande surface"/>
    <x v="0"/>
    <x v="1"/>
    <d v="1900-01-05T17:46:12"/>
    <x v="3"/>
    <s v="Non"/>
    <x v="1801"/>
  </r>
  <r>
    <x v="1014"/>
    <x v="18"/>
    <s v="CLI00018"/>
    <x v="5"/>
    <s v="NTR"/>
    <s v="16/04/19 07.10.31.0000"/>
    <s v="19/04/19 12.00.00.0000"/>
    <d v="2019-04-16T07:10:31"/>
    <d v="2019-04-19T12:00:00"/>
    <x v="3"/>
    <x v="0"/>
    <s v="Coopérative agricole"/>
    <x v="2"/>
    <x v="1"/>
    <d v="1900-01-01T17:46:12"/>
    <x v="3"/>
    <s v="Non"/>
    <x v="1946"/>
  </r>
  <r>
    <x v="974"/>
    <x v="18"/>
    <s v="CLI00049"/>
    <x v="7"/>
    <s v="SCR"/>
    <s v="16/04/19 07.10.41.0000"/>
    <s v="18/04/19 12.00.00.0000"/>
    <d v="2019-04-16T07:10:41"/>
    <d v="2019-04-18T12:00:00"/>
    <x v="7"/>
    <x v="0"/>
    <s v="Entreprises agro-alimentaires"/>
    <x v="4"/>
    <x v="1"/>
    <d v="1899-12-31T17:46:12"/>
    <x v="2"/>
    <s v="Non"/>
    <x v="1947"/>
  </r>
  <r>
    <x v="1015"/>
    <x v="3"/>
    <s v="CLI00043"/>
    <x v="1"/>
    <s v="PEST"/>
    <s v="16/04/19 07.10.45.0000"/>
    <s v="23/04/19 12.00.00.0000"/>
    <d v="2019-04-16T07:10:45"/>
    <d v="2019-04-23T12:00:00"/>
    <x v="2"/>
    <x v="1"/>
    <s v="Grande surface"/>
    <x v="0"/>
    <x v="1"/>
    <d v="1900-01-05T17:46:12"/>
    <x v="3"/>
    <s v="Non"/>
    <x v="1948"/>
  </r>
  <r>
    <x v="122"/>
    <x v="12"/>
    <s v="CLI00021"/>
    <x v="0"/>
    <s v="PEST"/>
    <s v="16/04/19 07.10.49.0000"/>
    <s v="23/04/19 12.00.00.0000"/>
    <d v="2019-04-16T07:10:49"/>
    <d v="2019-04-23T12:00:00"/>
    <x v="2"/>
    <x v="1"/>
    <s v="Grande surface"/>
    <x v="0"/>
    <x v="1"/>
    <d v="1900-01-05T17:46:12"/>
    <x v="3"/>
    <s v="Non"/>
    <x v="1949"/>
  </r>
  <r>
    <x v="36"/>
    <x v="3"/>
    <s v="CLI00021"/>
    <x v="0"/>
    <s v="NTR"/>
    <s v="16/04/19 07.10.51.0000"/>
    <s v="19/04/19 12.00.00.0000"/>
    <d v="2019-04-16T07:10:51"/>
    <d v="2019-04-19T12:00:00"/>
    <x v="3"/>
    <x v="0"/>
    <s v="Grande surface"/>
    <x v="0"/>
    <x v="1"/>
    <d v="1900-01-01T17:46:12"/>
    <x v="3"/>
    <s v="Non"/>
    <x v="1950"/>
  </r>
  <r>
    <x v="907"/>
    <x v="3"/>
    <s v="CLI00049"/>
    <x v="7"/>
    <s v="NTR"/>
    <s v="16/04/19 07.11.12.0000"/>
    <s v="19/04/19 12.00.00.0000"/>
    <d v="2019-04-16T07:11:12"/>
    <d v="2019-04-19T12:00:00"/>
    <x v="3"/>
    <x v="0"/>
    <s v="Entreprises agro-alimentaires"/>
    <x v="4"/>
    <x v="1"/>
    <d v="1900-01-01T17:46:12"/>
    <x v="3"/>
    <s v="Non"/>
    <x v="1597"/>
  </r>
  <r>
    <x v="292"/>
    <x v="3"/>
    <s v="CLI00021"/>
    <x v="0"/>
    <s v="SCR"/>
    <s v="16/04/19 07.11.14.0000"/>
    <s v="18/04/19 12.00.00.0000"/>
    <d v="2019-04-16T07:11:14"/>
    <d v="2019-04-18T12:00:00"/>
    <x v="7"/>
    <x v="0"/>
    <s v="Grande surface"/>
    <x v="0"/>
    <x v="1"/>
    <d v="1899-12-31T17:46:12"/>
    <x v="2"/>
    <s v="Non"/>
    <x v="1951"/>
  </r>
  <r>
    <x v="932"/>
    <x v="18"/>
    <s v="CLI00018"/>
    <x v="5"/>
    <s v="PEST"/>
    <s v="16/04/19 07.11.24.0000"/>
    <s v="23/04/19 12.00.00.0000"/>
    <d v="2019-04-16T07:11:24"/>
    <d v="2019-04-23T12:00:00"/>
    <x v="2"/>
    <x v="1"/>
    <s v="Coopérative agricole"/>
    <x v="2"/>
    <x v="1"/>
    <d v="1900-01-05T17:46:12"/>
    <x v="3"/>
    <s v="Non"/>
    <x v="1952"/>
  </r>
  <r>
    <x v="1016"/>
    <x v="18"/>
    <s v="CLI00018"/>
    <x v="5"/>
    <s v="SCR"/>
    <s v="16/04/19 07.11.35.0000"/>
    <s v="18/04/19 12.00.00.0000"/>
    <d v="2019-04-16T07:11:35"/>
    <d v="2019-04-18T12:00:00"/>
    <x v="7"/>
    <x v="0"/>
    <s v="Coopérative agricole"/>
    <x v="2"/>
    <x v="1"/>
    <d v="1899-12-31T17:46:12"/>
    <x v="2"/>
    <s v="Non"/>
    <x v="1953"/>
  </r>
  <r>
    <x v="191"/>
    <x v="18"/>
    <s v="CLI00005"/>
    <x v="15"/>
    <s v="SCR"/>
    <s v="16/04/19 07.11.55.0000"/>
    <s v="18/04/19 12.00.00.0000"/>
    <d v="2019-04-16T07:11:55"/>
    <d v="2019-04-18T12:00:00"/>
    <x v="7"/>
    <x v="0"/>
    <s v="Entreprises agro-alimentaires"/>
    <x v="5"/>
    <x v="1"/>
    <d v="1899-12-31T17:46:12"/>
    <x v="2"/>
    <s v="Non"/>
    <x v="1954"/>
  </r>
  <r>
    <x v="729"/>
    <x v="12"/>
    <s v="CLI00021"/>
    <x v="0"/>
    <s v="NTR"/>
    <s v="16/04/19 07.11.56.0000"/>
    <s v="19/04/19 12.00.00.0000"/>
    <d v="2019-04-16T07:11:56"/>
    <d v="2019-04-19T12:00:00"/>
    <x v="3"/>
    <x v="0"/>
    <s v="Grande surface"/>
    <x v="0"/>
    <x v="1"/>
    <d v="1900-01-01T17:46:12"/>
    <x v="3"/>
    <s v="Non"/>
    <x v="1955"/>
  </r>
  <r>
    <x v="1017"/>
    <x v="12"/>
    <s v="CLI00021"/>
    <x v="0"/>
    <s v="NTR"/>
    <s v="16/04/19 07.12.03.0000"/>
    <s v="19/04/19 12.00.00.0000"/>
    <d v="2019-04-16T07:12:03"/>
    <d v="2019-04-19T12:00:00"/>
    <x v="3"/>
    <x v="0"/>
    <s v="Grande surface"/>
    <x v="0"/>
    <x v="1"/>
    <d v="1900-01-01T17:46:12"/>
    <x v="3"/>
    <s v="Non"/>
    <x v="1956"/>
  </r>
  <r>
    <x v="1018"/>
    <x v="3"/>
    <s v="CLI00083"/>
    <x v="11"/>
    <s v="PEST"/>
    <s v="16/04/19 07.12.16.0000"/>
    <s v="23/04/19 12.00.00.0000"/>
    <d v="2019-04-16T07:12:16"/>
    <d v="2019-04-23T12:00:00"/>
    <x v="2"/>
    <x v="1"/>
    <s v="Coopérative agricole"/>
    <x v="2"/>
    <x v="1"/>
    <d v="1900-01-05T17:46:12"/>
    <x v="3"/>
    <s v="Non"/>
    <x v="1957"/>
  </r>
  <r>
    <x v="319"/>
    <x v="18"/>
    <s v="CLI00040"/>
    <x v="9"/>
    <s v="MTX"/>
    <s v="16/04/19 07.12.38.0000"/>
    <s v="17/04/19 12.00.00.0000"/>
    <d v="2019-04-16T07:12:38"/>
    <d v="2019-04-17T12:00:00"/>
    <x v="5"/>
    <x v="2"/>
    <s v="Entreprises agro-alimentaires"/>
    <x v="5"/>
    <x v="1"/>
    <d v="1899-12-30T17:46:12"/>
    <x v="1"/>
    <s v="Non"/>
    <x v="1958"/>
  </r>
  <r>
    <x v="840"/>
    <x v="12"/>
    <s v="CLI00021"/>
    <x v="0"/>
    <s v="NTR"/>
    <s v="16/04/19 07.13.08.0000"/>
    <s v="19/04/19 12.00.00.0000"/>
    <d v="2019-04-16T07:13:08"/>
    <d v="2019-04-19T12:00:00"/>
    <x v="3"/>
    <x v="0"/>
    <s v="Grande surface"/>
    <x v="0"/>
    <x v="1"/>
    <d v="1900-01-01T17:46:12"/>
    <x v="3"/>
    <s v="Non"/>
    <x v="1959"/>
  </r>
  <r>
    <x v="173"/>
    <x v="3"/>
    <s v="CLI00010"/>
    <x v="2"/>
    <s v="MTX"/>
    <s v="16/04/19 07.13.17.0000"/>
    <s v="17/04/19 12.00.00.0000"/>
    <d v="2019-04-16T07:13:17"/>
    <d v="2019-04-17T12:00:00"/>
    <x v="5"/>
    <x v="2"/>
    <s v="Centrale d'achats"/>
    <x v="1"/>
    <x v="1"/>
    <d v="1899-12-30T17:46:12"/>
    <x v="1"/>
    <s v="Non"/>
    <x v="1960"/>
  </r>
  <r>
    <x v="1019"/>
    <x v="18"/>
    <s v="CLI00018"/>
    <x v="5"/>
    <s v="MTX"/>
    <s v="16/04/19 07.14.08.0000"/>
    <s v="17/04/19 12.00.00.0000"/>
    <d v="2019-04-16T07:14:08"/>
    <d v="2019-04-17T12:00:00"/>
    <x v="5"/>
    <x v="2"/>
    <s v="Coopérative agricole"/>
    <x v="2"/>
    <x v="1"/>
    <d v="1899-12-30T17:46:12"/>
    <x v="1"/>
    <s v="Non"/>
    <x v="1961"/>
  </r>
  <r>
    <x v="1020"/>
    <x v="3"/>
    <s v="CLI00020"/>
    <x v="6"/>
    <s v="MTX"/>
    <s v="16/04/19 07.14.10.0000"/>
    <s v="17/04/19 12.00.00.0000"/>
    <d v="2019-04-16T07:14:10"/>
    <d v="2019-04-17T12:00:00"/>
    <x v="5"/>
    <x v="2"/>
    <s v="Coopérative agricole"/>
    <x v="2"/>
    <x v="1"/>
    <d v="1899-12-30T17:46:12"/>
    <x v="1"/>
    <s v="Non"/>
    <x v="1962"/>
  </r>
  <r>
    <x v="83"/>
    <x v="3"/>
    <s v="CLI00083"/>
    <x v="11"/>
    <s v="MTX"/>
    <s v="16/04/19 07.14.16.0000"/>
    <s v="17/04/19 12.00.00.0000"/>
    <d v="2019-04-16T07:14:16"/>
    <d v="2019-04-17T12:00:00"/>
    <x v="5"/>
    <x v="2"/>
    <s v="Coopérative agricole"/>
    <x v="2"/>
    <x v="1"/>
    <d v="1899-12-30T17:46:12"/>
    <x v="1"/>
    <s v="Non"/>
    <x v="1963"/>
  </r>
  <r>
    <x v="34"/>
    <x v="3"/>
    <s v="CLI00043"/>
    <x v="1"/>
    <s v="PEST"/>
    <s v="16/04/19 07.14.29.0000"/>
    <s v="23/04/19 12.00.00.0000"/>
    <d v="2019-04-16T07:14:29"/>
    <d v="2019-04-23T12:00:00"/>
    <x v="2"/>
    <x v="1"/>
    <s v="Grande surface"/>
    <x v="0"/>
    <x v="1"/>
    <d v="1900-01-05T17:46:12"/>
    <x v="3"/>
    <s v="Non"/>
    <x v="162"/>
  </r>
  <r>
    <x v="236"/>
    <x v="10"/>
    <s v="CLI00018"/>
    <x v="5"/>
    <s v="NTR"/>
    <s v="16/04/19 07.14.30.0000"/>
    <s v="19/04/19 12.00.00.0000"/>
    <d v="2019-04-16T07:14:30"/>
    <d v="2019-04-19T12:00:00"/>
    <x v="3"/>
    <x v="0"/>
    <s v="Coopérative agricole"/>
    <x v="2"/>
    <x v="1"/>
    <d v="1900-01-01T17:46:12"/>
    <x v="3"/>
    <s v="Non"/>
    <x v="1964"/>
  </r>
  <r>
    <x v="147"/>
    <x v="3"/>
    <s v="CLI00021"/>
    <x v="0"/>
    <s v="SCR"/>
    <s v="16/04/19 07.14.37.0000"/>
    <s v="18/04/19 12.00.00.0000"/>
    <d v="2019-04-16T07:14:37"/>
    <d v="2019-04-18T12:00:00"/>
    <x v="7"/>
    <x v="0"/>
    <s v="Grande surface"/>
    <x v="0"/>
    <x v="1"/>
    <d v="1899-12-31T17:46:12"/>
    <x v="2"/>
    <s v="Non"/>
    <x v="1965"/>
  </r>
  <r>
    <x v="1021"/>
    <x v="3"/>
    <s v="CLI00049"/>
    <x v="7"/>
    <s v="SCR"/>
    <s v="16/04/19 07.14.38.0000"/>
    <s v="18/04/19 12.00.00.0000"/>
    <d v="2019-04-16T07:14:38"/>
    <d v="2019-04-18T12:00:00"/>
    <x v="7"/>
    <x v="0"/>
    <s v="Entreprises agro-alimentaires"/>
    <x v="4"/>
    <x v="1"/>
    <d v="1899-12-31T17:46:12"/>
    <x v="2"/>
    <s v="Non"/>
    <x v="1966"/>
  </r>
  <r>
    <x v="1022"/>
    <x v="12"/>
    <s v="CLI00009"/>
    <x v="8"/>
    <s v="MTX"/>
    <s v="16/04/19 07.16.12.0000"/>
    <s v="17/04/19 12.00.00.0000"/>
    <d v="2019-04-16T07:16:12"/>
    <d v="2019-04-17T12:00:00"/>
    <x v="5"/>
    <x v="2"/>
    <s v="Entreprises agro-alimentaires"/>
    <x v="4"/>
    <x v="1"/>
    <d v="1899-12-30T17:46:12"/>
    <x v="1"/>
    <s v="Non"/>
    <x v="1967"/>
  </r>
  <r>
    <x v="1023"/>
    <x v="3"/>
    <s v="CLI00087"/>
    <x v="4"/>
    <s v="NTR"/>
    <s v="16/04/19 07.16.22.0000"/>
    <s v="19/04/19 12.00.00.0000"/>
    <d v="2019-04-16T07:16:22"/>
    <d v="2019-04-19T12:00:00"/>
    <x v="3"/>
    <x v="0"/>
    <s v="Coopérative agricole"/>
    <x v="3"/>
    <x v="1"/>
    <d v="1900-01-01T17:46:12"/>
    <x v="3"/>
    <s v="Non"/>
    <x v="1968"/>
  </r>
  <r>
    <x v="825"/>
    <x v="3"/>
    <s v="CLI00010"/>
    <x v="2"/>
    <s v="NTR"/>
    <s v="16/04/19 07.16.33.0000"/>
    <s v="19/04/19 12.00.00.0000"/>
    <d v="2019-04-16T07:16:33"/>
    <d v="2019-04-19T12:00:00"/>
    <x v="3"/>
    <x v="0"/>
    <s v="Centrale d'achats"/>
    <x v="1"/>
    <x v="1"/>
    <d v="1900-01-01T17:46:12"/>
    <x v="3"/>
    <s v="Non"/>
    <x v="1969"/>
  </r>
  <r>
    <x v="553"/>
    <x v="18"/>
    <s v="CLI00034"/>
    <x v="13"/>
    <s v="SCR"/>
    <s v="16/04/19 07.17.46.0000"/>
    <s v="18/04/19 12.00.00.0000"/>
    <d v="2019-04-16T07:17:46"/>
    <d v="2019-04-18T12:00:00"/>
    <x v="7"/>
    <x v="0"/>
    <s v="Entreprises agro-alimentaires"/>
    <x v="4"/>
    <x v="1"/>
    <d v="1899-12-31T17:46:12"/>
    <x v="2"/>
    <s v="Non"/>
    <x v="1970"/>
  </r>
  <r>
    <x v="1024"/>
    <x v="18"/>
    <s v="CLI00018"/>
    <x v="5"/>
    <s v="SCR"/>
    <s v="16/04/19 07.17.52.0000"/>
    <s v="18/04/19 12.00.00.0000"/>
    <d v="2019-04-16T07:17:52"/>
    <d v="2019-04-18T12:00:00"/>
    <x v="7"/>
    <x v="0"/>
    <s v="Coopérative agricole"/>
    <x v="2"/>
    <x v="1"/>
    <d v="1899-12-31T17:46:12"/>
    <x v="2"/>
    <s v="Non"/>
    <x v="1971"/>
  </r>
  <r>
    <x v="166"/>
    <x v="12"/>
    <s v="CLI00021"/>
    <x v="0"/>
    <s v="NTR"/>
    <s v="16/04/19 07.17.52.0000"/>
    <s v="19/04/19 12.00.00.0000"/>
    <d v="2019-04-16T07:17:52"/>
    <d v="2019-04-19T12:00:00"/>
    <x v="3"/>
    <x v="0"/>
    <s v="Grande surface"/>
    <x v="0"/>
    <x v="1"/>
    <d v="1900-01-01T17:46:12"/>
    <x v="3"/>
    <s v="Non"/>
    <x v="1233"/>
  </r>
  <r>
    <x v="87"/>
    <x v="3"/>
    <s v="CLI00043"/>
    <x v="1"/>
    <s v="MTX"/>
    <s v="16/04/19 07.17.55.0000"/>
    <s v="17/04/19 12.00.00.0000"/>
    <d v="2019-04-16T07:17:55"/>
    <d v="2019-04-17T12:00:00"/>
    <x v="5"/>
    <x v="2"/>
    <s v="Grande surface"/>
    <x v="0"/>
    <x v="1"/>
    <d v="1899-12-30T17:46:12"/>
    <x v="1"/>
    <s v="Non"/>
    <x v="1972"/>
  </r>
  <r>
    <x v="798"/>
    <x v="12"/>
    <s v="CLI00021"/>
    <x v="0"/>
    <s v="MTX"/>
    <s v="16/04/19 07.17.55.0000"/>
    <s v="17/04/19 12.00.00.0000"/>
    <d v="2019-04-16T07:17:55"/>
    <d v="2019-04-17T12:00:00"/>
    <x v="5"/>
    <x v="2"/>
    <s v="Grande surface"/>
    <x v="0"/>
    <x v="1"/>
    <d v="1899-12-30T17:46:12"/>
    <x v="1"/>
    <s v="Non"/>
    <x v="1887"/>
  </r>
  <r>
    <x v="339"/>
    <x v="3"/>
    <s v="CLI00010"/>
    <x v="2"/>
    <s v="MTX"/>
    <s v="16/04/19 07.18.03.0000"/>
    <s v="17/04/19 12.00.00.0000"/>
    <d v="2019-04-16T07:18:03"/>
    <d v="2019-04-17T12:00:00"/>
    <x v="5"/>
    <x v="2"/>
    <s v="Centrale d'achats"/>
    <x v="1"/>
    <x v="1"/>
    <d v="1899-12-30T17:46:12"/>
    <x v="1"/>
    <s v="Non"/>
    <x v="1973"/>
  </r>
  <r>
    <x v="100"/>
    <x v="18"/>
    <s v="CLI00034"/>
    <x v="13"/>
    <s v="NTR"/>
    <s v="16/04/19 07.18.08.0000"/>
    <s v="19/04/19 12.00.00.0000"/>
    <d v="2019-04-16T07:18:08"/>
    <d v="2019-04-19T12:00:00"/>
    <x v="3"/>
    <x v="0"/>
    <s v="Entreprises agro-alimentaires"/>
    <x v="4"/>
    <x v="1"/>
    <d v="1900-01-01T17:46:12"/>
    <x v="3"/>
    <s v="Non"/>
    <x v="1974"/>
  </r>
  <r>
    <x v="160"/>
    <x v="3"/>
    <s v="CLI00083"/>
    <x v="11"/>
    <s v="MTX"/>
    <s v="16/04/19 07.18.54.0000"/>
    <s v="17/04/19 12.00.00.0000"/>
    <d v="2019-04-16T07:18:54"/>
    <d v="2019-04-17T12:00:00"/>
    <x v="5"/>
    <x v="2"/>
    <s v="Coopérative agricole"/>
    <x v="2"/>
    <x v="1"/>
    <d v="1899-12-30T17:46:12"/>
    <x v="1"/>
    <s v="Non"/>
    <x v="1975"/>
  </r>
  <r>
    <x v="637"/>
    <x v="12"/>
    <s v="CLI00087"/>
    <x v="4"/>
    <s v="PEST"/>
    <s v="16/04/19 07.19.19.0000"/>
    <s v="23/04/19 12.00.00.0000"/>
    <d v="2019-04-16T07:19:19"/>
    <d v="2019-04-23T12:00:00"/>
    <x v="2"/>
    <x v="1"/>
    <s v="Coopérative agricole"/>
    <x v="3"/>
    <x v="1"/>
    <d v="1900-01-05T17:46:12"/>
    <x v="3"/>
    <s v="Non"/>
    <x v="1976"/>
  </r>
  <r>
    <x v="136"/>
    <x v="3"/>
    <s v="CLI00083"/>
    <x v="11"/>
    <s v="MTX"/>
    <s v="16/04/19 07.19.54.0000"/>
    <s v="17/04/19 12.00.00.0000"/>
    <d v="2019-04-16T07:19:54"/>
    <d v="2019-04-17T12:00:00"/>
    <x v="5"/>
    <x v="2"/>
    <s v="Coopérative agricole"/>
    <x v="2"/>
    <x v="1"/>
    <d v="1899-12-30T17:46:12"/>
    <x v="1"/>
    <s v="Non"/>
    <x v="1977"/>
  </r>
  <r>
    <x v="367"/>
    <x v="18"/>
    <s v="CLI00034"/>
    <x v="13"/>
    <s v="MTX"/>
    <s v="16/04/19 07.19.54.0000"/>
    <s v="17/04/19 12.00.00.0000"/>
    <d v="2019-04-16T07:19:54"/>
    <d v="2019-04-17T12:00:00"/>
    <x v="5"/>
    <x v="2"/>
    <s v="Entreprises agro-alimentaires"/>
    <x v="4"/>
    <x v="1"/>
    <d v="1899-12-30T17:46:12"/>
    <x v="1"/>
    <s v="Non"/>
    <x v="1931"/>
  </r>
  <r>
    <x v="1025"/>
    <x v="18"/>
    <s v="CLI00018"/>
    <x v="5"/>
    <s v="SCR"/>
    <s v="16/04/19 07.20.35.0000"/>
    <s v="18/04/19 12.00.00.0000"/>
    <d v="2019-04-16T07:20:35"/>
    <d v="2019-04-18T12:00:00"/>
    <x v="7"/>
    <x v="0"/>
    <s v="Coopérative agricole"/>
    <x v="2"/>
    <x v="1"/>
    <d v="1899-12-31T17:46:12"/>
    <x v="2"/>
    <s v="Non"/>
    <x v="1978"/>
  </r>
  <r>
    <x v="105"/>
    <x v="3"/>
    <s v="CLI00043"/>
    <x v="1"/>
    <s v="SCR"/>
    <s v="16/04/19 07.20.42.0000"/>
    <s v="18/04/19 12.00.00.0000"/>
    <d v="2019-04-16T07:20:42"/>
    <d v="2019-04-18T12:00:00"/>
    <x v="7"/>
    <x v="0"/>
    <s v="Grande surface"/>
    <x v="0"/>
    <x v="1"/>
    <d v="1899-12-31T17:46:12"/>
    <x v="2"/>
    <s v="Non"/>
    <x v="1979"/>
  </r>
  <r>
    <x v="269"/>
    <x v="12"/>
    <s v="CLI00021"/>
    <x v="0"/>
    <s v="PEST"/>
    <s v="16/04/19 07.20.58.0000"/>
    <s v="23/04/19 12.00.00.0000"/>
    <d v="2019-04-16T07:20:58"/>
    <d v="2019-04-23T12:00:00"/>
    <x v="2"/>
    <x v="1"/>
    <s v="Grande surface"/>
    <x v="0"/>
    <x v="1"/>
    <d v="1900-01-05T17:46:12"/>
    <x v="3"/>
    <s v="Non"/>
    <x v="1980"/>
  </r>
  <r>
    <x v="416"/>
    <x v="18"/>
    <s v="CLI00018"/>
    <x v="5"/>
    <s v="SCR"/>
    <s v="16/04/19 07.21.07.0000"/>
    <s v="18/04/19 12.00.00.0000"/>
    <d v="2019-04-16T07:21:07"/>
    <d v="2019-04-18T12:00:00"/>
    <x v="7"/>
    <x v="0"/>
    <s v="Coopérative agricole"/>
    <x v="2"/>
    <x v="1"/>
    <d v="1899-12-31T17:46:12"/>
    <x v="2"/>
    <s v="Non"/>
    <x v="1981"/>
  </r>
  <r>
    <x v="496"/>
    <x v="3"/>
    <s v="CLI00021"/>
    <x v="0"/>
    <s v="SCR"/>
    <s v="16/04/19 07.21.13.0000"/>
    <s v="18/04/19 12.00.00.0000"/>
    <d v="2019-04-16T07:21:13"/>
    <d v="2019-04-18T12:00:00"/>
    <x v="7"/>
    <x v="0"/>
    <s v="Grande surface"/>
    <x v="0"/>
    <x v="1"/>
    <d v="1899-12-31T17:46:12"/>
    <x v="2"/>
    <s v="Non"/>
    <x v="1982"/>
  </r>
  <r>
    <x v="1026"/>
    <x v="18"/>
    <s v="CLI00018"/>
    <x v="5"/>
    <s v="PEST"/>
    <s v="16/04/19 07.21.20.0000"/>
    <s v="23/04/19 12.00.00.0000"/>
    <d v="2019-04-16T07:21:20"/>
    <d v="2019-04-23T12:00:00"/>
    <x v="2"/>
    <x v="1"/>
    <s v="Coopérative agricole"/>
    <x v="2"/>
    <x v="1"/>
    <d v="1900-01-05T17:46:12"/>
    <x v="3"/>
    <s v="Non"/>
    <x v="1983"/>
  </r>
  <r>
    <x v="1027"/>
    <x v="18"/>
    <s v="CLI00009"/>
    <x v="8"/>
    <s v="MTX"/>
    <s v="16/04/19 07.21.45.0000"/>
    <s v="17/04/19 12.00.00.0000"/>
    <d v="2019-04-16T07:21:45"/>
    <d v="2019-04-17T12:00:00"/>
    <x v="5"/>
    <x v="2"/>
    <s v="Entreprises agro-alimentaires"/>
    <x v="4"/>
    <x v="1"/>
    <d v="1899-12-30T17:46:12"/>
    <x v="1"/>
    <s v="Non"/>
    <x v="1984"/>
  </r>
  <r>
    <x v="942"/>
    <x v="3"/>
    <s v="CLI00010"/>
    <x v="2"/>
    <s v="SCR"/>
    <s v="16/04/19 07.21.47.0000"/>
    <s v="18/04/19 12.00.00.0000"/>
    <d v="2019-04-16T07:21:47"/>
    <d v="2019-04-18T12:00:00"/>
    <x v="7"/>
    <x v="0"/>
    <s v="Centrale d'achats"/>
    <x v="1"/>
    <x v="1"/>
    <d v="1899-12-31T17:46:12"/>
    <x v="2"/>
    <s v="Non"/>
    <x v="1985"/>
  </r>
  <r>
    <x v="267"/>
    <x v="12"/>
    <s v="CLI00021"/>
    <x v="0"/>
    <s v="SCR"/>
    <s v="16/04/19 07.21.59.0000"/>
    <s v="18/04/19 12.00.00.0000"/>
    <d v="2019-04-16T07:21:59"/>
    <d v="2019-04-18T12:00:00"/>
    <x v="7"/>
    <x v="0"/>
    <s v="Grande surface"/>
    <x v="0"/>
    <x v="1"/>
    <d v="1899-12-31T17:46:12"/>
    <x v="2"/>
    <s v="Non"/>
    <x v="1986"/>
  </r>
  <r>
    <x v="1028"/>
    <x v="18"/>
    <s v="CLI00049"/>
    <x v="7"/>
    <s v="PEST"/>
    <s v="16/04/19 07.22.09.0000"/>
    <s v="23/04/19 12.00.00.0000"/>
    <d v="2019-04-16T07:22:09"/>
    <d v="2019-04-23T12:00:00"/>
    <x v="2"/>
    <x v="1"/>
    <s v="Entreprises agro-alimentaires"/>
    <x v="4"/>
    <x v="1"/>
    <d v="1900-01-05T17:46:12"/>
    <x v="3"/>
    <s v="Non"/>
    <x v="1987"/>
  </r>
  <r>
    <x v="856"/>
    <x v="18"/>
    <s v="CLI00049"/>
    <x v="7"/>
    <s v="SCR"/>
    <s v="16/04/19 07.22.33.0000"/>
    <s v="18/04/19 12.00.00.0000"/>
    <d v="2019-04-16T07:22:33"/>
    <d v="2019-04-18T12:00:00"/>
    <x v="7"/>
    <x v="0"/>
    <s v="Entreprises agro-alimentaires"/>
    <x v="4"/>
    <x v="1"/>
    <d v="1899-12-31T17:46:12"/>
    <x v="2"/>
    <s v="Non"/>
    <x v="1988"/>
  </r>
  <r>
    <x v="126"/>
    <x v="3"/>
    <s v="CLI00021"/>
    <x v="0"/>
    <s v="MTX"/>
    <s v="16/04/19 07.22.50.0000"/>
    <s v="17/04/19 12.00.00.0000"/>
    <d v="2019-04-16T07:22:50"/>
    <d v="2019-04-17T12:00:00"/>
    <x v="5"/>
    <x v="2"/>
    <s v="Grande surface"/>
    <x v="0"/>
    <x v="1"/>
    <d v="1899-12-30T17:46:12"/>
    <x v="1"/>
    <s v="Non"/>
    <x v="1989"/>
  </r>
  <r>
    <x v="986"/>
    <x v="18"/>
    <s v="CLI00018"/>
    <x v="5"/>
    <s v="SCR"/>
    <s v="16/04/19 07.23.03.0000"/>
    <s v="18/04/19 12.00.00.0000"/>
    <d v="2019-04-16T07:23:03"/>
    <d v="2019-04-18T12:00:00"/>
    <x v="7"/>
    <x v="0"/>
    <s v="Coopérative agricole"/>
    <x v="2"/>
    <x v="1"/>
    <d v="1899-12-31T17:46:12"/>
    <x v="2"/>
    <s v="Non"/>
    <x v="1850"/>
  </r>
  <r>
    <x v="789"/>
    <x v="12"/>
    <s v="CLI00021"/>
    <x v="0"/>
    <s v="SCR"/>
    <s v="16/04/19 07.23.50.0000"/>
    <s v="18/04/19 12.00.00.0000"/>
    <d v="2019-04-16T07:23:50"/>
    <d v="2019-04-18T12:00:00"/>
    <x v="7"/>
    <x v="0"/>
    <s v="Grande surface"/>
    <x v="0"/>
    <x v="1"/>
    <d v="1899-12-31T17:46:12"/>
    <x v="2"/>
    <s v="Non"/>
    <x v="1990"/>
  </r>
  <r>
    <x v="811"/>
    <x v="18"/>
    <s v="CLI00009"/>
    <x v="8"/>
    <s v="SCR"/>
    <s v="16/04/19 07.24.30.0000"/>
    <s v="18/04/19 12.00.00.0000"/>
    <d v="2019-04-16T07:24:30"/>
    <d v="2019-04-18T12:00:00"/>
    <x v="7"/>
    <x v="0"/>
    <s v="Entreprises agro-alimentaires"/>
    <x v="4"/>
    <x v="1"/>
    <d v="1899-12-31T17:46:12"/>
    <x v="2"/>
    <s v="Non"/>
    <x v="1991"/>
  </r>
  <r>
    <x v="704"/>
    <x v="18"/>
    <s v="CLI00018"/>
    <x v="5"/>
    <s v="MTX"/>
    <s v="16/04/19 07.24.45.0000"/>
    <s v="17/04/19 12.00.00.0000"/>
    <d v="2019-04-16T07:24:45"/>
    <d v="2019-04-17T12:00:00"/>
    <x v="5"/>
    <x v="2"/>
    <s v="Coopérative agricole"/>
    <x v="2"/>
    <x v="1"/>
    <d v="1899-12-30T17:46:12"/>
    <x v="1"/>
    <s v="Non"/>
    <x v="1992"/>
  </r>
  <r>
    <x v="525"/>
    <x v="3"/>
    <s v="CLI00079"/>
    <x v="3"/>
    <s v="SCR"/>
    <s v="16/04/19 07.24.48.0000"/>
    <s v="18/04/19 12.00.00.0000"/>
    <d v="2019-04-16T07:24:48"/>
    <d v="2019-04-18T12:00:00"/>
    <x v="7"/>
    <x v="0"/>
    <s v="Coopérative agricole"/>
    <x v="2"/>
    <x v="1"/>
    <d v="1899-12-31T17:46:12"/>
    <x v="2"/>
    <s v="Non"/>
    <x v="1993"/>
  </r>
  <r>
    <x v="902"/>
    <x v="12"/>
    <s v="CLI00021"/>
    <x v="0"/>
    <s v="SCR"/>
    <s v="16/04/19 07.24.51.0000"/>
    <s v="18/04/19 12.00.00.0000"/>
    <d v="2019-04-16T07:24:51"/>
    <d v="2019-04-18T12:00:00"/>
    <x v="7"/>
    <x v="0"/>
    <s v="Grande surface"/>
    <x v="0"/>
    <x v="1"/>
    <d v="1899-12-31T17:46:12"/>
    <x v="2"/>
    <s v="Non"/>
    <x v="1994"/>
  </r>
  <r>
    <x v="930"/>
    <x v="18"/>
    <s v="CLI00018"/>
    <x v="5"/>
    <s v="SCR"/>
    <s v="16/04/19 07.25.07.0000"/>
    <s v="18/04/19 12.00.00.0000"/>
    <d v="2019-04-16T07:25:07"/>
    <d v="2019-04-18T12:00:00"/>
    <x v="7"/>
    <x v="0"/>
    <s v="Coopérative agricole"/>
    <x v="2"/>
    <x v="1"/>
    <d v="1899-12-31T17:46:12"/>
    <x v="2"/>
    <s v="Non"/>
    <x v="1995"/>
  </r>
  <r>
    <x v="697"/>
    <x v="18"/>
    <s v="CLI00034"/>
    <x v="13"/>
    <s v="SCR"/>
    <s v="16/04/19 07.25.12.0000"/>
    <s v="18/04/19 12.00.00.0000"/>
    <d v="2019-04-16T07:25:12"/>
    <d v="2019-04-18T12:00:00"/>
    <x v="7"/>
    <x v="0"/>
    <s v="Entreprises agro-alimentaires"/>
    <x v="4"/>
    <x v="1"/>
    <d v="1899-12-31T17:46:12"/>
    <x v="2"/>
    <s v="Non"/>
    <x v="1996"/>
  </r>
  <r>
    <x v="1029"/>
    <x v="3"/>
    <s v="CLI00021"/>
    <x v="0"/>
    <s v="MTX"/>
    <s v="16/04/19 07.25.21.0000"/>
    <s v="17/04/19 12.00.00.0000"/>
    <d v="2019-04-16T07:25:21"/>
    <d v="2019-04-17T12:00:00"/>
    <x v="5"/>
    <x v="2"/>
    <s v="Grande surface"/>
    <x v="0"/>
    <x v="1"/>
    <d v="1899-12-30T17:46:12"/>
    <x v="1"/>
    <s v="Non"/>
    <x v="1997"/>
  </r>
  <r>
    <x v="1030"/>
    <x v="3"/>
    <s v="CLI00020"/>
    <x v="6"/>
    <s v="SCR"/>
    <s v="16/04/19 07.25.27.0000"/>
    <s v="18/04/19 12.00.00.0000"/>
    <d v="2019-04-16T07:25:27"/>
    <d v="2019-04-18T12:00:00"/>
    <x v="7"/>
    <x v="0"/>
    <s v="Coopérative agricole"/>
    <x v="2"/>
    <x v="1"/>
    <d v="1899-12-31T17:46:12"/>
    <x v="2"/>
    <s v="Non"/>
    <x v="1998"/>
  </r>
  <r>
    <x v="1031"/>
    <x v="12"/>
    <s v="CLI00021"/>
    <x v="0"/>
    <s v="SCR"/>
    <s v="16/04/19 07.25.30.0000"/>
    <s v="18/04/19 12.00.00.0000"/>
    <d v="2019-04-16T07:25:30"/>
    <d v="2019-04-18T12:00:00"/>
    <x v="7"/>
    <x v="0"/>
    <s v="Grande surface"/>
    <x v="0"/>
    <x v="1"/>
    <d v="1899-12-31T17:46:12"/>
    <x v="2"/>
    <s v="Non"/>
    <x v="1999"/>
  </r>
  <r>
    <x v="298"/>
    <x v="3"/>
    <s v="CLI00010"/>
    <x v="2"/>
    <s v="SCR"/>
    <s v="16/04/19 07.25.37.0000"/>
    <s v="18/04/19 12.00.00.0000"/>
    <d v="2019-04-16T07:25:37"/>
    <d v="2019-04-18T12:00:00"/>
    <x v="7"/>
    <x v="0"/>
    <s v="Centrale d'achats"/>
    <x v="1"/>
    <x v="1"/>
    <d v="1899-12-31T17:46:12"/>
    <x v="2"/>
    <s v="Non"/>
    <x v="2000"/>
  </r>
  <r>
    <x v="1032"/>
    <x v="12"/>
    <s v="CLI00009"/>
    <x v="8"/>
    <s v="SCR"/>
    <s v="16/04/19 07.25.39.0000"/>
    <s v="18/04/19 12.00.00.0000"/>
    <d v="2019-04-16T07:25:39"/>
    <d v="2019-04-18T12:00:00"/>
    <x v="7"/>
    <x v="0"/>
    <s v="Entreprises agro-alimentaires"/>
    <x v="4"/>
    <x v="1"/>
    <d v="1899-12-31T17:46:12"/>
    <x v="2"/>
    <s v="Non"/>
    <x v="2001"/>
  </r>
  <r>
    <x v="1033"/>
    <x v="18"/>
    <s v="CLI00018"/>
    <x v="5"/>
    <s v="SCR"/>
    <s v="16/04/19 07.25.52.0000"/>
    <s v="18/04/19 12.00.00.0000"/>
    <d v="2019-04-16T07:25:52"/>
    <d v="2019-04-18T12:00:00"/>
    <x v="7"/>
    <x v="0"/>
    <s v="Coopérative agricole"/>
    <x v="2"/>
    <x v="1"/>
    <d v="1899-12-31T17:46:12"/>
    <x v="2"/>
    <s v="Non"/>
    <x v="2002"/>
  </r>
  <r>
    <x v="160"/>
    <x v="3"/>
    <s v="CLI00083"/>
    <x v="11"/>
    <s v="NTR"/>
    <s v="16/04/19 07.26.03.0000"/>
    <s v="19/04/19 12.00.00.0000"/>
    <d v="2019-04-16T07:26:03"/>
    <d v="2019-04-19T12:00:00"/>
    <x v="3"/>
    <x v="0"/>
    <s v="Coopérative agricole"/>
    <x v="2"/>
    <x v="1"/>
    <d v="1900-01-01T17:46:12"/>
    <x v="3"/>
    <s v="Non"/>
    <x v="2003"/>
  </r>
  <r>
    <x v="936"/>
    <x v="3"/>
    <s v="CLI00010"/>
    <x v="2"/>
    <s v="SCR"/>
    <s v="16/04/19 07.26.16.0000"/>
    <s v="18/04/19 12.00.00.0000"/>
    <d v="2019-04-16T07:26:16"/>
    <d v="2019-04-18T12:00:00"/>
    <x v="7"/>
    <x v="0"/>
    <s v="Centrale d'achats"/>
    <x v="1"/>
    <x v="1"/>
    <d v="1899-12-31T17:46:12"/>
    <x v="2"/>
    <s v="Non"/>
    <x v="2004"/>
  </r>
  <r>
    <x v="254"/>
    <x v="3"/>
    <s v="CLI00043"/>
    <x v="1"/>
    <s v="SCR"/>
    <s v="16/04/19 07.26.30.0000"/>
    <s v="18/04/19 12.00.00.0000"/>
    <d v="2019-04-16T07:26:30"/>
    <d v="2019-04-18T12:00:00"/>
    <x v="7"/>
    <x v="0"/>
    <s v="Grande surface"/>
    <x v="0"/>
    <x v="1"/>
    <d v="1899-12-31T17:46:12"/>
    <x v="2"/>
    <s v="Non"/>
    <x v="2005"/>
  </r>
  <r>
    <x v="1034"/>
    <x v="18"/>
    <s v="CLI00018"/>
    <x v="5"/>
    <s v="SCR"/>
    <s v="16/04/19 07.26.47.0000"/>
    <s v="18/04/19 12.00.00.0000"/>
    <d v="2019-04-16T07:26:47"/>
    <d v="2019-04-18T12:00:00"/>
    <x v="7"/>
    <x v="0"/>
    <s v="Coopérative agricole"/>
    <x v="2"/>
    <x v="1"/>
    <d v="1899-12-31T17:46:12"/>
    <x v="2"/>
    <s v="Non"/>
    <x v="2006"/>
  </r>
  <r>
    <x v="1035"/>
    <x v="3"/>
    <s v="CLI00083"/>
    <x v="11"/>
    <s v="SCR"/>
    <s v="16/04/19 07.27.02.0000"/>
    <s v="18/04/19 12.00.00.0000"/>
    <d v="2019-04-16T07:27:02"/>
    <d v="2019-04-18T12:00:00"/>
    <x v="7"/>
    <x v="0"/>
    <s v="Coopérative agricole"/>
    <x v="2"/>
    <x v="1"/>
    <d v="1899-12-31T17:46:12"/>
    <x v="2"/>
    <s v="Non"/>
    <x v="2007"/>
  </r>
  <r>
    <x v="1036"/>
    <x v="18"/>
    <s v="CLI00018"/>
    <x v="5"/>
    <s v="MTX"/>
    <s v="16/04/19 07.27.14.0000"/>
    <s v="17/04/19 12.00.00.0000"/>
    <d v="2019-04-16T07:27:14"/>
    <d v="2019-04-17T12:00:00"/>
    <x v="5"/>
    <x v="2"/>
    <s v="Coopérative agricole"/>
    <x v="2"/>
    <x v="1"/>
    <d v="1899-12-30T17:46:12"/>
    <x v="1"/>
    <s v="Non"/>
    <x v="2008"/>
  </r>
  <r>
    <x v="807"/>
    <x v="12"/>
    <s v="CLI00021"/>
    <x v="0"/>
    <s v="SCR"/>
    <s v="16/04/19 07.27.17.0000"/>
    <s v="18/04/19 12.00.00.0000"/>
    <d v="2019-04-16T07:27:17"/>
    <d v="2019-04-18T12:00:00"/>
    <x v="7"/>
    <x v="0"/>
    <s v="Grande surface"/>
    <x v="0"/>
    <x v="1"/>
    <d v="1899-12-31T17:46:12"/>
    <x v="2"/>
    <s v="Non"/>
    <x v="1329"/>
  </r>
  <r>
    <x v="898"/>
    <x v="18"/>
    <s v="CLI00018"/>
    <x v="5"/>
    <s v="SCR"/>
    <s v="16/04/19 07.27.19.0000"/>
    <s v="18/04/19 12.00.00.0000"/>
    <d v="2019-04-16T07:27:19"/>
    <d v="2019-04-18T12:00:00"/>
    <x v="7"/>
    <x v="0"/>
    <s v="Coopérative agricole"/>
    <x v="2"/>
    <x v="1"/>
    <d v="1899-12-31T17:46:12"/>
    <x v="2"/>
    <s v="Non"/>
    <x v="2009"/>
  </r>
  <r>
    <x v="1037"/>
    <x v="18"/>
    <s v="CLI00049"/>
    <x v="7"/>
    <s v="SCR"/>
    <s v="16/04/19 07.27.38.0000"/>
    <s v="18/04/19 12.00.00.0000"/>
    <d v="2019-04-16T07:27:38"/>
    <d v="2019-04-18T12:00:00"/>
    <x v="7"/>
    <x v="0"/>
    <s v="Entreprises agro-alimentaires"/>
    <x v="4"/>
    <x v="1"/>
    <d v="1899-12-31T17:46:12"/>
    <x v="2"/>
    <s v="Non"/>
    <x v="2010"/>
  </r>
  <r>
    <x v="480"/>
    <x v="12"/>
    <s v="CLI00021"/>
    <x v="0"/>
    <s v="SCR"/>
    <s v="16/04/19 07.27.54.0000"/>
    <s v="18/04/19 12.00.00.0000"/>
    <d v="2019-04-16T07:27:54"/>
    <d v="2019-04-18T12:00:00"/>
    <x v="7"/>
    <x v="0"/>
    <s v="Grande surface"/>
    <x v="0"/>
    <x v="1"/>
    <d v="1899-12-31T17:46:12"/>
    <x v="2"/>
    <s v="Non"/>
    <x v="2011"/>
  </r>
  <r>
    <x v="876"/>
    <x v="12"/>
    <s v="CLI00021"/>
    <x v="0"/>
    <s v="SCR"/>
    <s v="16/04/19 07.28.21.0000"/>
    <s v="18/04/19 12.00.00.0000"/>
    <d v="2019-04-16T07:28:21"/>
    <d v="2019-04-18T12:00:00"/>
    <x v="7"/>
    <x v="0"/>
    <s v="Grande surface"/>
    <x v="0"/>
    <x v="1"/>
    <d v="1899-12-31T17:46:12"/>
    <x v="2"/>
    <s v="Non"/>
    <x v="1511"/>
  </r>
  <r>
    <x v="289"/>
    <x v="18"/>
    <s v="CLI00049"/>
    <x v="7"/>
    <s v="MTX"/>
    <s v="16/04/19 07.28.23.0000"/>
    <s v="17/04/19 12.00.00.0000"/>
    <d v="2019-04-16T07:28:23"/>
    <d v="2019-04-17T12:00:00"/>
    <x v="5"/>
    <x v="2"/>
    <s v="Entreprises agro-alimentaires"/>
    <x v="4"/>
    <x v="1"/>
    <d v="1899-12-30T17:46:12"/>
    <x v="1"/>
    <s v="Non"/>
    <x v="2012"/>
  </r>
  <r>
    <x v="768"/>
    <x v="18"/>
    <s v="CLI00018"/>
    <x v="5"/>
    <s v="SCR"/>
    <s v="16/04/19 07.28.26.0000"/>
    <s v="18/04/19 12.00.00.0000"/>
    <d v="2019-04-16T07:28:26"/>
    <d v="2019-04-18T12:00:00"/>
    <x v="7"/>
    <x v="0"/>
    <s v="Coopérative agricole"/>
    <x v="2"/>
    <x v="1"/>
    <d v="1899-12-31T17:46:12"/>
    <x v="2"/>
    <s v="Non"/>
    <x v="2013"/>
  </r>
  <r>
    <x v="106"/>
    <x v="12"/>
    <s v="CLI00021"/>
    <x v="0"/>
    <s v="SCR"/>
    <s v="16/04/19 07.28.33.0000"/>
    <s v="18/04/19 12.00.00.0000"/>
    <d v="2019-04-16T07:28:33"/>
    <d v="2019-04-18T12:00:00"/>
    <x v="7"/>
    <x v="0"/>
    <s v="Grande surface"/>
    <x v="0"/>
    <x v="1"/>
    <d v="1899-12-31T17:46:12"/>
    <x v="2"/>
    <s v="Non"/>
    <x v="2014"/>
  </r>
  <r>
    <x v="210"/>
    <x v="18"/>
    <s v="CLI00049"/>
    <x v="7"/>
    <s v="MTX"/>
    <s v="16/04/19 07.28.45.0000"/>
    <s v="17/04/19 12.00.00.0000"/>
    <d v="2019-04-16T07:28:45"/>
    <d v="2019-04-17T12:00:00"/>
    <x v="5"/>
    <x v="2"/>
    <s v="Entreprises agro-alimentaires"/>
    <x v="4"/>
    <x v="1"/>
    <d v="1899-12-30T17:46:12"/>
    <x v="1"/>
    <s v="Non"/>
    <x v="2015"/>
  </r>
  <r>
    <x v="979"/>
    <x v="18"/>
    <s v="CLI00040"/>
    <x v="9"/>
    <s v="PEST"/>
    <s v="16/04/19 07.28.47.0000"/>
    <s v="23/04/19 12.00.00.0000"/>
    <d v="2019-04-16T07:28:47"/>
    <d v="2019-04-23T12:00:00"/>
    <x v="2"/>
    <x v="1"/>
    <s v="Entreprises agro-alimentaires"/>
    <x v="5"/>
    <x v="1"/>
    <d v="1900-01-05T17:46:12"/>
    <x v="3"/>
    <s v="Non"/>
    <x v="2016"/>
  </r>
  <r>
    <x v="771"/>
    <x v="12"/>
    <s v="CLI00021"/>
    <x v="0"/>
    <s v="SCR"/>
    <s v="16/04/19 07.29.00.0000"/>
    <s v="18/04/19 12.00.00.0000"/>
    <d v="2019-04-16T07:29:00"/>
    <d v="2019-04-18T12:00:00"/>
    <x v="7"/>
    <x v="0"/>
    <s v="Grande surface"/>
    <x v="0"/>
    <x v="1"/>
    <d v="1899-12-31T17:46:12"/>
    <x v="2"/>
    <s v="Non"/>
    <x v="2017"/>
  </r>
  <r>
    <x v="1038"/>
    <x v="3"/>
    <s v="CLI00020"/>
    <x v="6"/>
    <s v="SCR"/>
    <s v="16/04/19 07.29.10.0000"/>
    <s v="18/04/19 12.00.00.0000"/>
    <d v="2019-04-16T07:29:10"/>
    <d v="2019-04-18T12:00:00"/>
    <x v="7"/>
    <x v="0"/>
    <s v="Coopérative agricole"/>
    <x v="2"/>
    <x v="1"/>
    <d v="1899-12-31T17:46:12"/>
    <x v="2"/>
    <s v="Non"/>
    <x v="2018"/>
  </r>
  <r>
    <x v="414"/>
    <x v="12"/>
    <s v="CLI00021"/>
    <x v="0"/>
    <s v="SCR"/>
    <s v="16/04/19 07.29.29.0000"/>
    <s v="18/04/19 12.00.00.0000"/>
    <d v="2019-04-16T07:29:29"/>
    <d v="2019-04-18T12:00:00"/>
    <x v="7"/>
    <x v="0"/>
    <s v="Grande surface"/>
    <x v="0"/>
    <x v="1"/>
    <d v="1899-12-31T17:46:12"/>
    <x v="2"/>
    <s v="Non"/>
    <x v="2019"/>
  </r>
  <r>
    <x v="454"/>
    <x v="18"/>
    <s v="CLI00018"/>
    <x v="5"/>
    <s v="SCR"/>
    <s v="16/04/19 07.29.40.0000"/>
    <s v="18/04/19 12.00.00.0000"/>
    <d v="2019-04-16T07:29:40"/>
    <d v="2019-04-18T12:00:00"/>
    <x v="7"/>
    <x v="0"/>
    <s v="Coopérative agricole"/>
    <x v="2"/>
    <x v="1"/>
    <d v="1899-12-31T17:46:12"/>
    <x v="2"/>
    <s v="Non"/>
    <x v="2020"/>
  </r>
  <r>
    <x v="432"/>
    <x v="3"/>
    <s v="CLI00083"/>
    <x v="11"/>
    <s v="SCR"/>
    <s v="16/04/19 07.29.42.0000"/>
    <s v="18/04/19 12.00.00.0000"/>
    <d v="2019-04-16T07:29:42"/>
    <d v="2019-04-18T12:00:00"/>
    <x v="7"/>
    <x v="0"/>
    <s v="Coopérative agricole"/>
    <x v="2"/>
    <x v="1"/>
    <d v="1899-12-31T17:46:12"/>
    <x v="2"/>
    <s v="Non"/>
    <x v="2021"/>
  </r>
  <r>
    <x v="1039"/>
    <x v="18"/>
    <s v="CLI00040"/>
    <x v="9"/>
    <s v="SCR"/>
    <s v="16/04/19 07.29.47.0000"/>
    <s v="18/04/19 12.00.00.0000"/>
    <d v="2019-04-16T07:29:47"/>
    <d v="2019-04-18T12:00:00"/>
    <x v="7"/>
    <x v="0"/>
    <s v="Entreprises agro-alimentaires"/>
    <x v="5"/>
    <x v="1"/>
    <d v="1899-12-31T17:46:12"/>
    <x v="2"/>
    <s v="Non"/>
    <x v="2022"/>
  </r>
  <r>
    <x v="1040"/>
    <x v="3"/>
    <s v="CLI00043"/>
    <x v="1"/>
    <s v="NTR"/>
    <s v="16/04/19 07.29.49.0000"/>
    <s v="19/04/19 12.00.00.0000"/>
    <d v="2019-04-16T07:29:49"/>
    <d v="2019-04-19T12:00:00"/>
    <x v="3"/>
    <x v="0"/>
    <s v="Grande surface"/>
    <x v="0"/>
    <x v="1"/>
    <d v="1900-01-01T17:46:12"/>
    <x v="3"/>
    <s v="Non"/>
    <x v="2023"/>
  </r>
  <r>
    <x v="892"/>
    <x v="3"/>
    <s v="CLI00021"/>
    <x v="0"/>
    <s v="SCR"/>
    <s v="16/04/19 07.30.08.0000"/>
    <s v="18/04/19 12.00.00.0000"/>
    <d v="2019-04-16T07:30:08"/>
    <d v="2019-04-18T12:00:00"/>
    <x v="7"/>
    <x v="0"/>
    <s v="Grande surface"/>
    <x v="0"/>
    <x v="1"/>
    <d v="1899-12-31T17:46:12"/>
    <x v="2"/>
    <s v="Non"/>
    <x v="1756"/>
  </r>
  <r>
    <x v="1015"/>
    <x v="3"/>
    <s v="CLI00043"/>
    <x v="1"/>
    <s v="SCR"/>
    <s v="16/04/19 07.30.12.0000"/>
    <s v="18/04/19 12.00.00.0000"/>
    <d v="2019-04-16T07:30:12"/>
    <d v="2019-04-18T12:00:00"/>
    <x v="7"/>
    <x v="0"/>
    <s v="Grande surface"/>
    <x v="0"/>
    <x v="1"/>
    <d v="1899-12-31T17:46:12"/>
    <x v="2"/>
    <s v="Non"/>
    <x v="2024"/>
  </r>
  <r>
    <x v="767"/>
    <x v="12"/>
    <s v="CLI00021"/>
    <x v="0"/>
    <s v="SCR"/>
    <s v="16/04/19 07.30.12.0000"/>
    <s v="18/04/19 12.00.00.0000"/>
    <d v="2019-04-16T07:30:12"/>
    <d v="2019-04-18T12:00:00"/>
    <x v="7"/>
    <x v="0"/>
    <s v="Grande surface"/>
    <x v="0"/>
    <x v="1"/>
    <d v="1899-12-31T17:46:12"/>
    <x v="2"/>
    <s v="Non"/>
    <x v="2025"/>
  </r>
  <r>
    <x v="392"/>
    <x v="3"/>
    <s v="CLI00043"/>
    <x v="1"/>
    <s v="SCR"/>
    <s v="16/04/19 07.30.19.0000"/>
    <s v="18/04/19 12.00.00.0000"/>
    <d v="2019-04-16T07:30:19"/>
    <d v="2019-04-18T12:00:00"/>
    <x v="7"/>
    <x v="0"/>
    <s v="Grande surface"/>
    <x v="0"/>
    <x v="1"/>
    <d v="1899-12-31T17:46:12"/>
    <x v="2"/>
    <s v="Non"/>
    <x v="2026"/>
  </r>
  <r>
    <x v="1041"/>
    <x v="18"/>
    <s v="CLI00049"/>
    <x v="7"/>
    <s v="BACT"/>
    <s v="16/04/19 07.30.22.0000"/>
    <s v="18/04/19 12.00.00.0000"/>
    <d v="2019-04-16T07:30:22"/>
    <d v="2019-04-18T12:00:00"/>
    <x v="6"/>
    <x v="3"/>
    <s v="Entreprises agro-alimentaires"/>
    <x v="4"/>
    <x v="1"/>
    <d v="1899-12-31T17:46:12"/>
    <x v="2"/>
    <s v="Non"/>
    <x v="2027"/>
  </r>
  <r>
    <x v="1042"/>
    <x v="12"/>
    <s v="CLI00078"/>
    <x v="12"/>
    <s v="MTX"/>
    <s v="16/04/19 07.30.23.0000"/>
    <s v="17/04/19 12.00.00.0000"/>
    <d v="2019-04-16T07:30:23"/>
    <d v="2019-04-17T12:00:00"/>
    <x v="5"/>
    <x v="2"/>
    <s v="Coopérative agricole"/>
    <x v="0"/>
    <x v="1"/>
    <d v="1899-12-30T17:46:12"/>
    <x v="1"/>
    <s v="Non"/>
    <x v="2028"/>
  </r>
  <r>
    <x v="1043"/>
    <x v="3"/>
    <s v="CLI00010"/>
    <x v="2"/>
    <s v="NTR"/>
    <s v="16/04/19 07.30.42.0000"/>
    <s v="19/04/19 12.00.00.0000"/>
    <d v="2019-04-16T07:30:42"/>
    <d v="2019-04-19T12:00:00"/>
    <x v="3"/>
    <x v="0"/>
    <s v="Centrale d'achats"/>
    <x v="1"/>
    <x v="1"/>
    <d v="1900-01-01T17:46:12"/>
    <x v="3"/>
    <s v="Non"/>
    <x v="2029"/>
  </r>
  <r>
    <x v="1044"/>
    <x v="18"/>
    <s v="CLI00040"/>
    <x v="9"/>
    <s v="MTX"/>
    <s v="16/04/19 07.30.44.0000"/>
    <s v="17/04/19 12.00.00.0000"/>
    <d v="2019-04-16T07:30:44"/>
    <d v="2019-04-17T12:00:00"/>
    <x v="5"/>
    <x v="2"/>
    <s v="Entreprises agro-alimentaires"/>
    <x v="5"/>
    <x v="1"/>
    <d v="1899-12-30T17:46:12"/>
    <x v="1"/>
    <s v="Non"/>
    <x v="2030"/>
  </r>
  <r>
    <x v="593"/>
    <x v="3"/>
    <s v="CLI00079"/>
    <x v="3"/>
    <s v="SCR"/>
    <s v="16/04/19 07.30.47.0000"/>
    <s v="18/04/19 12.00.00.0000"/>
    <d v="2019-04-16T07:30:47"/>
    <d v="2019-04-18T12:00:00"/>
    <x v="7"/>
    <x v="0"/>
    <s v="Coopérative agricole"/>
    <x v="2"/>
    <x v="1"/>
    <d v="1899-12-31T17:46:12"/>
    <x v="2"/>
    <s v="Non"/>
    <x v="2031"/>
  </r>
  <r>
    <x v="303"/>
    <x v="18"/>
    <s v="CLI00034"/>
    <x v="13"/>
    <s v="SCR"/>
    <s v="16/04/19 07.30.53.0000"/>
    <s v="18/04/19 12.00.00.0000"/>
    <d v="2019-04-16T07:30:53"/>
    <d v="2019-04-18T12:00:00"/>
    <x v="7"/>
    <x v="0"/>
    <s v="Entreprises agro-alimentaires"/>
    <x v="4"/>
    <x v="1"/>
    <d v="1899-12-31T17:46:12"/>
    <x v="2"/>
    <s v="Non"/>
    <x v="2032"/>
  </r>
  <r>
    <x v="1045"/>
    <x v="18"/>
    <s v="CLI00018"/>
    <x v="5"/>
    <s v="MTX"/>
    <s v="16/04/19 07.30.57.0000"/>
    <s v="17/04/19 12.00.00.0000"/>
    <d v="2019-04-16T07:30:57"/>
    <d v="2019-04-17T12:00:00"/>
    <x v="5"/>
    <x v="2"/>
    <s v="Coopérative agricole"/>
    <x v="2"/>
    <x v="1"/>
    <d v="1899-12-30T17:46:12"/>
    <x v="1"/>
    <s v="Non"/>
    <x v="2033"/>
  </r>
  <r>
    <x v="144"/>
    <x v="4"/>
    <s v="CLI00010"/>
    <x v="2"/>
    <s v="SCR"/>
    <s v="16/04/19 07.30.57.0000"/>
    <s v="18/04/19 12.00.00.0000"/>
    <d v="2019-04-16T07:30:57"/>
    <d v="2019-04-18T12:00:00"/>
    <x v="7"/>
    <x v="0"/>
    <s v="Centrale d'achats"/>
    <x v="1"/>
    <x v="1"/>
    <d v="1899-12-31T17:46:12"/>
    <x v="2"/>
    <s v="Non"/>
    <x v="2034"/>
  </r>
  <r>
    <x v="1046"/>
    <x v="3"/>
    <s v="CLI00079"/>
    <x v="3"/>
    <s v="BACT"/>
    <s v="16/04/19 07.31.03.0000"/>
    <s v="18/04/19 12.00.00.0000"/>
    <d v="2019-04-16T07:31:03"/>
    <d v="2019-04-18T12:00:00"/>
    <x v="6"/>
    <x v="3"/>
    <s v="Coopérative agricole"/>
    <x v="2"/>
    <x v="1"/>
    <d v="1899-12-31T17:46:12"/>
    <x v="2"/>
    <s v="Non"/>
    <x v="2035"/>
  </r>
  <r>
    <x v="523"/>
    <x v="3"/>
    <s v="CLI00049"/>
    <x v="7"/>
    <s v="MTX"/>
    <s v="16/04/19 07.31.08.0000"/>
    <s v="17/04/19 12.00.00.0000"/>
    <d v="2019-04-16T07:31:08"/>
    <d v="2019-04-17T12:00:00"/>
    <x v="5"/>
    <x v="2"/>
    <s v="Entreprises agro-alimentaires"/>
    <x v="4"/>
    <x v="1"/>
    <d v="1899-12-30T17:46:12"/>
    <x v="1"/>
    <s v="Non"/>
    <x v="2036"/>
  </r>
  <r>
    <x v="1047"/>
    <x v="18"/>
    <s v="CLI00018"/>
    <x v="5"/>
    <s v="SCR"/>
    <s v="16/04/19 07.31.21.0000"/>
    <s v="18/04/19 12.00.00.0000"/>
    <d v="2019-04-16T07:31:21"/>
    <d v="2019-04-18T12:00:00"/>
    <x v="7"/>
    <x v="0"/>
    <s v="Coopérative agricole"/>
    <x v="2"/>
    <x v="1"/>
    <d v="1899-12-31T17:46:12"/>
    <x v="2"/>
    <s v="Non"/>
    <x v="2037"/>
  </r>
  <r>
    <x v="1025"/>
    <x v="18"/>
    <s v="CLI00018"/>
    <x v="5"/>
    <s v="SCR"/>
    <s v="16/04/19 07.31.36.0000"/>
    <s v="18/04/19 12.00.00.0000"/>
    <d v="2019-04-16T07:31:36"/>
    <d v="2019-04-18T12:00:00"/>
    <x v="7"/>
    <x v="0"/>
    <s v="Coopérative agricole"/>
    <x v="2"/>
    <x v="1"/>
    <d v="1899-12-31T17:46:12"/>
    <x v="2"/>
    <s v="Non"/>
    <x v="1978"/>
  </r>
  <r>
    <x v="956"/>
    <x v="3"/>
    <s v="CLI00010"/>
    <x v="2"/>
    <s v="MTX"/>
    <s v="16/04/19 07.31.50.0000"/>
    <s v="17/04/19 12.00.00.0000"/>
    <d v="2019-04-16T07:31:50"/>
    <d v="2019-04-17T12:00:00"/>
    <x v="5"/>
    <x v="2"/>
    <s v="Centrale d'achats"/>
    <x v="1"/>
    <x v="1"/>
    <d v="1899-12-30T17:46:12"/>
    <x v="1"/>
    <s v="Non"/>
    <x v="2038"/>
  </r>
  <r>
    <x v="602"/>
    <x v="8"/>
    <s v="CLI00087"/>
    <x v="4"/>
    <s v="MTX"/>
    <s v="16/04/19 07.31.56.0000"/>
    <s v="17/04/19 12.00.00.0000"/>
    <d v="2019-04-16T07:31:56"/>
    <d v="2019-04-17T12:00:00"/>
    <x v="5"/>
    <x v="2"/>
    <s v="Coopérative agricole"/>
    <x v="3"/>
    <x v="1"/>
    <d v="1899-12-30T17:46:12"/>
    <x v="1"/>
    <s v="Non"/>
    <x v="2039"/>
  </r>
  <r>
    <x v="496"/>
    <x v="8"/>
    <s v="CLI00021"/>
    <x v="0"/>
    <s v="MTX"/>
    <s v="16/04/19 07.32.26.0000"/>
    <s v="17/04/19 12.00.00.0000"/>
    <d v="2019-04-16T07:32:26"/>
    <d v="2019-04-17T12:00:00"/>
    <x v="5"/>
    <x v="2"/>
    <s v="Grande surface"/>
    <x v="0"/>
    <x v="1"/>
    <d v="1899-12-30T17:46:12"/>
    <x v="1"/>
    <s v="Non"/>
    <x v="2040"/>
  </r>
  <r>
    <x v="244"/>
    <x v="23"/>
    <s v="CLI00091"/>
    <x v="10"/>
    <s v="BACT"/>
    <s v="16/04/19 07.33.12.0000"/>
    <s v="18/04/19 12.00.00.0000"/>
    <d v="2019-04-16T07:33:12"/>
    <d v="2019-04-18T12:00:00"/>
    <x v="6"/>
    <x v="3"/>
    <s v="Entreprises agro-alimentaires"/>
    <x v="5"/>
    <x v="1"/>
    <d v="1899-12-31T17:46:12"/>
    <x v="2"/>
    <s v="Non"/>
    <x v="2041"/>
  </r>
  <r>
    <x v="312"/>
    <x v="3"/>
    <s v="CLI00043"/>
    <x v="1"/>
    <s v="MTX"/>
    <s v="16/04/19 07.33.18.0000"/>
    <s v="17/04/19 12.00.00.0000"/>
    <d v="2019-04-16T07:33:18"/>
    <d v="2019-04-17T12:00:00"/>
    <x v="5"/>
    <x v="2"/>
    <s v="Grande surface"/>
    <x v="0"/>
    <x v="1"/>
    <d v="1899-12-30T17:46:12"/>
    <x v="1"/>
    <s v="Non"/>
    <x v="2042"/>
  </r>
  <r>
    <x v="384"/>
    <x v="18"/>
    <s v="CLI00018"/>
    <x v="5"/>
    <s v="SCR"/>
    <s v="16/04/19 07.33.24.0000"/>
    <s v="18/04/19 12.00.00.0000"/>
    <d v="2019-04-16T07:33:24"/>
    <d v="2019-04-18T12:00:00"/>
    <x v="7"/>
    <x v="0"/>
    <s v="Coopérative agricole"/>
    <x v="2"/>
    <x v="1"/>
    <d v="1899-12-31T17:46:12"/>
    <x v="2"/>
    <s v="Non"/>
    <x v="2043"/>
  </r>
  <r>
    <x v="465"/>
    <x v="18"/>
    <s v="CLI00018"/>
    <x v="5"/>
    <s v="MTX"/>
    <s v="16/04/19 07.33.29.0000"/>
    <s v="17/04/19 12.00.00.0000"/>
    <d v="2019-04-16T07:33:29"/>
    <d v="2019-04-17T12:00:00"/>
    <x v="5"/>
    <x v="2"/>
    <s v="Coopérative agricole"/>
    <x v="2"/>
    <x v="1"/>
    <d v="1899-12-30T17:46:12"/>
    <x v="1"/>
    <s v="Non"/>
    <x v="2044"/>
  </r>
  <r>
    <x v="290"/>
    <x v="3"/>
    <s v="CLI00021"/>
    <x v="0"/>
    <s v="MTX"/>
    <s v="16/04/19 07.34.11.0000"/>
    <s v="17/04/19 12.00.00.0000"/>
    <d v="2019-04-16T07:34:11"/>
    <d v="2019-04-17T12:00:00"/>
    <x v="5"/>
    <x v="2"/>
    <s v="Grande surface"/>
    <x v="0"/>
    <x v="1"/>
    <d v="1899-12-30T17:46:12"/>
    <x v="1"/>
    <s v="Non"/>
    <x v="2045"/>
  </r>
  <r>
    <x v="1048"/>
    <x v="18"/>
    <s v="CLI00049"/>
    <x v="7"/>
    <s v="SCR"/>
    <s v="16/04/19 07.34.21.0000"/>
    <s v="18/04/19 12.00.00.0000"/>
    <d v="2019-04-16T07:34:21"/>
    <d v="2019-04-18T12:00:00"/>
    <x v="7"/>
    <x v="0"/>
    <s v="Entreprises agro-alimentaires"/>
    <x v="4"/>
    <x v="1"/>
    <d v="1899-12-31T17:46:12"/>
    <x v="2"/>
    <s v="Non"/>
    <x v="2046"/>
  </r>
  <r>
    <x v="387"/>
    <x v="3"/>
    <s v="CLI00083"/>
    <x v="11"/>
    <s v="MTX"/>
    <s v="16/04/19 07.34.28.0000"/>
    <s v="17/04/19 12.00.00.0000"/>
    <d v="2019-04-16T07:34:28"/>
    <d v="2019-04-17T12:00:00"/>
    <x v="5"/>
    <x v="2"/>
    <s v="Coopérative agricole"/>
    <x v="2"/>
    <x v="1"/>
    <d v="1899-12-30T17:46:12"/>
    <x v="1"/>
    <s v="Non"/>
    <x v="2047"/>
  </r>
  <r>
    <x v="1049"/>
    <x v="18"/>
    <s v="CLI00018"/>
    <x v="5"/>
    <s v="BACT"/>
    <s v="16/04/19 07.34.34.0000"/>
    <s v="18/04/19 12.00.00.0000"/>
    <d v="2019-04-16T07:34:34"/>
    <d v="2019-04-18T12:00:00"/>
    <x v="6"/>
    <x v="3"/>
    <s v="Coopérative agricole"/>
    <x v="2"/>
    <x v="1"/>
    <d v="1899-12-31T17:46:12"/>
    <x v="2"/>
    <s v="Non"/>
    <x v="2048"/>
  </r>
  <r>
    <x v="106"/>
    <x v="12"/>
    <s v="CLI00021"/>
    <x v="0"/>
    <s v="SCR"/>
    <s v="16/04/19 07.34.34.0000"/>
    <s v="18/04/19 12.00.00.0000"/>
    <d v="2019-04-16T07:34:34"/>
    <d v="2019-04-18T12:00:00"/>
    <x v="7"/>
    <x v="0"/>
    <s v="Grande surface"/>
    <x v="0"/>
    <x v="1"/>
    <d v="1899-12-31T17:46:12"/>
    <x v="2"/>
    <s v="Non"/>
    <x v="2014"/>
  </r>
  <r>
    <x v="1050"/>
    <x v="3"/>
    <s v="CLI00018"/>
    <x v="5"/>
    <s v="BACT"/>
    <s v="16/04/19 07.34.38.0000"/>
    <s v="18/04/19 12.00.00.0000"/>
    <d v="2019-04-16T07:34:38"/>
    <d v="2019-04-18T12:00:00"/>
    <x v="6"/>
    <x v="3"/>
    <s v="Coopérative agricole"/>
    <x v="2"/>
    <x v="1"/>
    <d v="1899-12-31T17:46:12"/>
    <x v="2"/>
    <s v="Non"/>
    <x v="2049"/>
  </r>
  <r>
    <x v="300"/>
    <x v="18"/>
    <s v="CLI00018"/>
    <x v="5"/>
    <s v="MTX"/>
    <s v="16/04/19 07.34.44.0000"/>
    <s v="17/04/19 12.00.00.0000"/>
    <d v="2019-04-16T07:34:44"/>
    <d v="2019-04-17T12:00:00"/>
    <x v="5"/>
    <x v="2"/>
    <s v="Coopérative agricole"/>
    <x v="2"/>
    <x v="1"/>
    <d v="1899-12-30T17:46:12"/>
    <x v="1"/>
    <s v="Non"/>
    <x v="2050"/>
  </r>
  <r>
    <x v="1051"/>
    <x v="3"/>
    <s v="CLI00043"/>
    <x v="1"/>
    <s v="SCR"/>
    <s v="16/04/19 07.34.48.0000"/>
    <s v="18/04/19 12.00.00.0000"/>
    <d v="2019-04-16T07:34:48"/>
    <d v="2019-04-18T12:00:00"/>
    <x v="7"/>
    <x v="0"/>
    <s v="Grande surface"/>
    <x v="0"/>
    <x v="1"/>
    <d v="1899-12-31T17:46:12"/>
    <x v="2"/>
    <s v="Non"/>
    <x v="2051"/>
  </r>
  <r>
    <x v="976"/>
    <x v="23"/>
    <s v="CLI00007"/>
    <x v="14"/>
    <s v="SCR"/>
    <s v="16/04/19 07.34.52.0000"/>
    <s v="18/04/19 12.00.00.0000"/>
    <d v="2019-04-16T07:34:52"/>
    <d v="2019-04-18T12:00:00"/>
    <x v="7"/>
    <x v="0"/>
    <s v="Coopérative agricole"/>
    <x v="3"/>
    <x v="1"/>
    <d v="1899-12-31T17:46:12"/>
    <x v="2"/>
    <s v="Non"/>
    <x v="2052"/>
  </r>
  <r>
    <x v="1052"/>
    <x v="18"/>
    <s v="CLI00049"/>
    <x v="7"/>
    <s v="MTX"/>
    <s v="16/04/19 07.35.13.0000"/>
    <s v="17/04/19 12.00.00.0000"/>
    <d v="2019-04-16T07:35:13"/>
    <d v="2019-04-17T12:00:00"/>
    <x v="5"/>
    <x v="2"/>
    <s v="Entreprises agro-alimentaires"/>
    <x v="4"/>
    <x v="1"/>
    <d v="1899-12-30T17:46:12"/>
    <x v="1"/>
    <s v="Non"/>
    <x v="2053"/>
  </r>
  <r>
    <x v="1053"/>
    <x v="18"/>
    <s v="CLI00040"/>
    <x v="9"/>
    <s v="MTX"/>
    <s v="16/04/19 07.35.13.0000"/>
    <s v="17/04/19 12.00.00.0000"/>
    <d v="2019-04-16T07:35:13"/>
    <d v="2019-04-17T12:00:00"/>
    <x v="5"/>
    <x v="2"/>
    <s v="Entreprises agro-alimentaires"/>
    <x v="5"/>
    <x v="1"/>
    <d v="1899-12-30T17:46:12"/>
    <x v="1"/>
    <s v="Non"/>
    <x v="2054"/>
  </r>
  <r>
    <x v="535"/>
    <x v="18"/>
    <s v="CLI00091"/>
    <x v="10"/>
    <s v="MTX"/>
    <s v="16/04/19 07.35.28.0000"/>
    <s v="17/04/19 12.00.00.0000"/>
    <d v="2019-04-16T07:35:28"/>
    <d v="2019-04-17T12:00:00"/>
    <x v="5"/>
    <x v="2"/>
    <s v="Entreprises agro-alimentaires"/>
    <x v="5"/>
    <x v="1"/>
    <d v="1899-12-30T17:46:12"/>
    <x v="1"/>
    <s v="Non"/>
    <x v="2055"/>
  </r>
  <r>
    <x v="1054"/>
    <x v="23"/>
    <s v="CLI00009"/>
    <x v="8"/>
    <s v="MTX"/>
    <s v="16/04/19 07.35.29.0000"/>
    <s v="17/04/19 12.00.00.0000"/>
    <d v="2019-04-16T07:35:29"/>
    <d v="2019-04-17T12:00:00"/>
    <x v="5"/>
    <x v="2"/>
    <s v="Entreprises agro-alimentaires"/>
    <x v="4"/>
    <x v="1"/>
    <d v="1899-12-30T17:46:12"/>
    <x v="1"/>
    <s v="Non"/>
    <x v="2056"/>
  </r>
  <r>
    <x v="379"/>
    <x v="18"/>
    <s v="CLI00018"/>
    <x v="5"/>
    <s v="MTX"/>
    <s v="16/04/19 07.35.37.0000"/>
    <s v="17/04/19 12.00.00.0000"/>
    <d v="2019-04-16T07:35:37"/>
    <d v="2019-04-17T12:00:00"/>
    <x v="5"/>
    <x v="2"/>
    <s v="Coopérative agricole"/>
    <x v="2"/>
    <x v="1"/>
    <d v="1899-12-30T17:46:12"/>
    <x v="1"/>
    <s v="Non"/>
    <x v="2057"/>
  </r>
  <r>
    <x v="623"/>
    <x v="3"/>
    <s v="CLI00083"/>
    <x v="11"/>
    <s v="MTX"/>
    <s v="16/04/19 07.35.42.0000"/>
    <s v="17/04/19 12.00.00.0000"/>
    <d v="2019-04-16T07:35:42"/>
    <d v="2019-04-17T12:00:00"/>
    <x v="5"/>
    <x v="2"/>
    <s v="Coopérative agricole"/>
    <x v="2"/>
    <x v="1"/>
    <d v="1899-12-30T17:46:12"/>
    <x v="1"/>
    <s v="Non"/>
    <x v="2058"/>
  </r>
  <r>
    <x v="1055"/>
    <x v="23"/>
    <s v="CLI00007"/>
    <x v="14"/>
    <s v="BACT"/>
    <s v="16/04/19 07.35.45.0000"/>
    <s v="18/04/19 12.00.00.0000"/>
    <d v="2019-04-16T07:35:45"/>
    <d v="2019-04-18T12:00:00"/>
    <x v="6"/>
    <x v="3"/>
    <s v="Coopérative agricole"/>
    <x v="3"/>
    <x v="1"/>
    <d v="1899-12-31T17:46:12"/>
    <x v="2"/>
    <s v="Non"/>
    <x v="2059"/>
  </r>
  <r>
    <x v="1056"/>
    <x v="12"/>
    <s v="CLI00021"/>
    <x v="0"/>
    <s v="MTX"/>
    <s v="16/04/19 07.36.01.0000"/>
    <s v="17/04/19 12.00.00.0000"/>
    <d v="2019-04-16T07:36:01"/>
    <d v="2019-04-17T12:00:00"/>
    <x v="5"/>
    <x v="2"/>
    <s v="Grande surface"/>
    <x v="0"/>
    <x v="1"/>
    <d v="1899-12-30T17:46:12"/>
    <x v="1"/>
    <s v="Non"/>
    <x v="2060"/>
  </r>
  <r>
    <x v="202"/>
    <x v="12"/>
    <s v="CLI00021"/>
    <x v="0"/>
    <s v="MTX"/>
    <s v="16/04/19 07.36.01.0000"/>
    <s v="17/04/19 12.00.00.0000"/>
    <d v="2019-04-16T07:36:01"/>
    <d v="2019-04-17T12:00:00"/>
    <x v="5"/>
    <x v="2"/>
    <s v="Grande surface"/>
    <x v="0"/>
    <x v="1"/>
    <d v="1899-12-30T17:46:12"/>
    <x v="1"/>
    <s v="Non"/>
    <x v="2061"/>
  </r>
  <r>
    <x v="1057"/>
    <x v="3"/>
    <s v="CLI00083"/>
    <x v="11"/>
    <s v="MTX"/>
    <s v="16/04/19 07.36.05.0000"/>
    <s v="17/04/19 12.00.00.0000"/>
    <d v="2019-04-16T07:36:05"/>
    <d v="2019-04-17T12:00:00"/>
    <x v="5"/>
    <x v="2"/>
    <s v="Coopérative agricole"/>
    <x v="2"/>
    <x v="1"/>
    <d v="1899-12-30T17:46:12"/>
    <x v="1"/>
    <s v="Non"/>
    <x v="2062"/>
  </r>
  <r>
    <x v="359"/>
    <x v="18"/>
    <s v="CLI00018"/>
    <x v="5"/>
    <s v="NTR"/>
    <s v="16/04/19 07.36.11.0000"/>
    <s v="19/04/19 12.00.00.0000"/>
    <d v="2019-04-16T07:36:11"/>
    <d v="2019-04-19T12:00:00"/>
    <x v="3"/>
    <x v="0"/>
    <s v="Coopérative agricole"/>
    <x v="2"/>
    <x v="1"/>
    <d v="1900-01-01T17:46:12"/>
    <x v="3"/>
    <s v="Non"/>
    <x v="2063"/>
  </r>
  <r>
    <x v="307"/>
    <x v="18"/>
    <s v="CLI00018"/>
    <x v="5"/>
    <s v="MTX"/>
    <s v="16/04/19 07.36.25.0000"/>
    <s v="17/04/19 12.00.00.0000"/>
    <d v="2019-04-16T07:36:25"/>
    <d v="2019-04-17T12:00:00"/>
    <x v="5"/>
    <x v="2"/>
    <s v="Coopérative agricole"/>
    <x v="2"/>
    <x v="1"/>
    <d v="1899-12-30T17:46:12"/>
    <x v="1"/>
    <s v="Non"/>
    <x v="2064"/>
  </r>
  <r>
    <x v="104"/>
    <x v="3"/>
    <s v="CLI00010"/>
    <x v="2"/>
    <s v="MTX"/>
    <s v="16/04/19 07.36.40.0000"/>
    <s v="17/04/19 12.00.00.0000"/>
    <d v="2019-04-16T07:36:40"/>
    <d v="2019-04-17T12:00:00"/>
    <x v="5"/>
    <x v="2"/>
    <s v="Centrale d'achats"/>
    <x v="1"/>
    <x v="1"/>
    <d v="1899-12-30T17:46:12"/>
    <x v="1"/>
    <s v="Non"/>
    <x v="2065"/>
  </r>
  <r>
    <x v="1058"/>
    <x v="23"/>
    <s v="CLI00007"/>
    <x v="14"/>
    <s v="MTX"/>
    <s v="16/04/19 07.36.45.0000"/>
    <s v="17/04/19 12.00.00.0000"/>
    <d v="2019-04-16T07:36:45"/>
    <d v="2019-04-17T12:00:00"/>
    <x v="5"/>
    <x v="2"/>
    <s v="Coopérative agricole"/>
    <x v="3"/>
    <x v="1"/>
    <d v="1899-12-30T17:46:12"/>
    <x v="1"/>
    <s v="Non"/>
    <x v="2066"/>
  </r>
  <r>
    <x v="1059"/>
    <x v="12"/>
    <s v="CLI00009"/>
    <x v="8"/>
    <s v="MTX"/>
    <s v="16/04/19 07.36.46.0000"/>
    <s v="17/04/19 12.00.00.0000"/>
    <d v="2019-04-16T07:36:46"/>
    <d v="2019-04-17T12:00:00"/>
    <x v="5"/>
    <x v="2"/>
    <s v="Entreprises agro-alimentaires"/>
    <x v="4"/>
    <x v="1"/>
    <d v="1899-12-30T17:46:12"/>
    <x v="1"/>
    <s v="Non"/>
    <x v="2067"/>
  </r>
  <r>
    <x v="450"/>
    <x v="23"/>
    <s v="CLI00007"/>
    <x v="14"/>
    <s v="MTX"/>
    <s v="16/04/19 07.37.20.0000"/>
    <s v="17/04/19 12.00.00.0000"/>
    <d v="2019-04-16T07:37:20"/>
    <d v="2019-04-17T12:00:00"/>
    <x v="5"/>
    <x v="2"/>
    <s v="Coopérative agricole"/>
    <x v="3"/>
    <x v="1"/>
    <d v="1899-12-30T17:46:12"/>
    <x v="1"/>
    <s v="Non"/>
    <x v="2068"/>
  </r>
  <r>
    <x v="153"/>
    <x v="12"/>
    <s v="CLI00087"/>
    <x v="4"/>
    <s v="SCR"/>
    <s v="16/04/19 07.37.27.0000"/>
    <s v="18/04/19 12.00.00.0000"/>
    <d v="2019-04-16T07:37:27"/>
    <d v="2019-04-18T12:00:00"/>
    <x v="7"/>
    <x v="0"/>
    <s v="Coopérative agricole"/>
    <x v="3"/>
    <x v="1"/>
    <d v="1899-12-31T17:46:12"/>
    <x v="2"/>
    <s v="Non"/>
    <x v="2069"/>
  </r>
  <r>
    <x v="509"/>
    <x v="18"/>
    <s v="CLI00034"/>
    <x v="13"/>
    <s v="SCR"/>
    <s v="16/04/19 07.37.37.0000"/>
    <s v="18/04/19 12.00.00.0000"/>
    <d v="2019-04-16T07:37:37"/>
    <d v="2019-04-18T12:00:00"/>
    <x v="7"/>
    <x v="0"/>
    <s v="Entreprises agro-alimentaires"/>
    <x v="4"/>
    <x v="1"/>
    <d v="1899-12-31T17:46:12"/>
    <x v="2"/>
    <s v="Non"/>
    <x v="2070"/>
  </r>
  <r>
    <x v="1060"/>
    <x v="18"/>
    <s v="CLI00018"/>
    <x v="5"/>
    <s v="PEST"/>
    <s v="16/04/19 07.37.39.0000"/>
    <s v="23/04/19 12.00.00.0000"/>
    <d v="2019-04-16T07:37:39"/>
    <d v="2019-04-23T12:00:00"/>
    <x v="2"/>
    <x v="1"/>
    <s v="Coopérative agricole"/>
    <x v="2"/>
    <x v="1"/>
    <d v="1900-01-05T17:46:12"/>
    <x v="3"/>
    <s v="Non"/>
    <x v="2071"/>
  </r>
  <r>
    <x v="413"/>
    <x v="23"/>
    <s v="CLI00007"/>
    <x v="14"/>
    <s v="SCR"/>
    <s v="16/04/19 07.37.49.0000"/>
    <s v="18/04/19 12.00.00.0000"/>
    <d v="2019-04-16T07:37:49"/>
    <d v="2019-04-18T12:00:00"/>
    <x v="7"/>
    <x v="0"/>
    <s v="Coopérative agricole"/>
    <x v="3"/>
    <x v="1"/>
    <d v="1899-12-31T17:46:12"/>
    <x v="2"/>
    <s v="Non"/>
    <x v="2072"/>
  </r>
  <r>
    <x v="1061"/>
    <x v="23"/>
    <s v="CLI00007"/>
    <x v="14"/>
    <s v="BACT"/>
    <s v="16/04/19 07.38.05.0000"/>
    <s v="18/04/19 12.00.00.0000"/>
    <d v="2019-04-16T07:38:05"/>
    <d v="2019-04-18T12:00:00"/>
    <x v="6"/>
    <x v="3"/>
    <s v="Coopérative agricole"/>
    <x v="3"/>
    <x v="1"/>
    <d v="1899-12-31T17:46:12"/>
    <x v="2"/>
    <s v="Non"/>
    <x v="2073"/>
  </r>
  <r>
    <x v="509"/>
    <x v="18"/>
    <s v="CLI00034"/>
    <x v="13"/>
    <s v="MTX"/>
    <s v="16/04/19 07.38.19.0000"/>
    <s v="17/04/19 12.00.00.0000"/>
    <d v="2019-04-16T07:38:19"/>
    <d v="2019-04-17T12:00:00"/>
    <x v="5"/>
    <x v="2"/>
    <s v="Entreprises agro-alimentaires"/>
    <x v="4"/>
    <x v="1"/>
    <d v="1899-12-30T17:46:12"/>
    <x v="1"/>
    <s v="Non"/>
    <x v="2074"/>
  </r>
  <r>
    <x v="266"/>
    <x v="4"/>
    <s v="CLI00043"/>
    <x v="1"/>
    <s v="SCR"/>
    <s v="16/04/19 07.38.23.0000"/>
    <s v="18/04/19 12.00.00.0000"/>
    <d v="2019-04-16T07:38:23"/>
    <d v="2019-04-18T12:00:00"/>
    <x v="7"/>
    <x v="0"/>
    <s v="Grande surface"/>
    <x v="0"/>
    <x v="1"/>
    <d v="1899-12-31T17:46:12"/>
    <x v="2"/>
    <s v="Non"/>
    <x v="2075"/>
  </r>
  <r>
    <x v="236"/>
    <x v="18"/>
    <s v="CLI00018"/>
    <x v="5"/>
    <s v="BACT"/>
    <s v="16/04/19 07.38.57.0000"/>
    <s v="18/04/19 12.00.00.0000"/>
    <d v="2019-04-16T07:38:57"/>
    <d v="2019-04-18T12:00:00"/>
    <x v="6"/>
    <x v="3"/>
    <s v="Coopérative agricole"/>
    <x v="2"/>
    <x v="1"/>
    <d v="1899-12-31T17:46:12"/>
    <x v="2"/>
    <s v="Non"/>
    <x v="2076"/>
  </r>
  <r>
    <x v="1062"/>
    <x v="18"/>
    <s v="CLI00018"/>
    <x v="5"/>
    <s v="MTX"/>
    <s v="16/04/19 07.39.12.0000"/>
    <s v="17/04/19 12.00.00.0000"/>
    <d v="2019-04-16T07:39:12"/>
    <d v="2019-04-17T12:00:00"/>
    <x v="5"/>
    <x v="2"/>
    <s v="Coopérative agricole"/>
    <x v="2"/>
    <x v="1"/>
    <d v="1899-12-30T17:46:12"/>
    <x v="1"/>
    <s v="Non"/>
    <x v="2077"/>
  </r>
  <r>
    <x v="809"/>
    <x v="12"/>
    <s v="CLI00021"/>
    <x v="0"/>
    <s v="SCR"/>
    <s v="16/04/19 07.39.16.0000"/>
    <s v="18/04/19 12.00.00.0000"/>
    <d v="2019-04-16T07:39:16"/>
    <d v="2019-04-18T12:00:00"/>
    <x v="7"/>
    <x v="0"/>
    <s v="Grande surface"/>
    <x v="0"/>
    <x v="1"/>
    <d v="1899-12-31T17:46:12"/>
    <x v="2"/>
    <s v="Non"/>
    <x v="2078"/>
  </r>
  <r>
    <x v="559"/>
    <x v="18"/>
    <s v="CLI00009"/>
    <x v="8"/>
    <s v="MTX"/>
    <s v="16/04/19 07.39.24.0000"/>
    <s v="17/04/19 12.00.00.0000"/>
    <d v="2019-04-16T07:39:24"/>
    <d v="2019-04-17T12:00:00"/>
    <x v="5"/>
    <x v="2"/>
    <s v="Entreprises agro-alimentaires"/>
    <x v="4"/>
    <x v="1"/>
    <d v="1899-12-30T17:46:12"/>
    <x v="1"/>
    <s v="Non"/>
    <x v="2079"/>
  </r>
  <r>
    <x v="1063"/>
    <x v="3"/>
    <s v="CLI00049"/>
    <x v="7"/>
    <s v="MTX"/>
    <s v="16/04/19 07.39.58.0000"/>
    <s v="17/04/19 12.00.00.0000"/>
    <d v="2019-04-16T07:39:58"/>
    <d v="2019-04-17T12:00:00"/>
    <x v="5"/>
    <x v="2"/>
    <s v="Entreprises agro-alimentaires"/>
    <x v="4"/>
    <x v="1"/>
    <d v="1899-12-30T17:46:12"/>
    <x v="1"/>
    <s v="Non"/>
    <x v="2080"/>
  </r>
  <r>
    <x v="254"/>
    <x v="3"/>
    <s v="CLI00043"/>
    <x v="1"/>
    <s v="BACT"/>
    <s v="16/04/19 07.40.07.0000"/>
    <s v="18/04/19 12.00.00.0000"/>
    <d v="2019-04-16T07:40:07"/>
    <d v="2019-04-18T12:00:00"/>
    <x v="6"/>
    <x v="3"/>
    <s v="Grande surface"/>
    <x v="0"/>
    <x v="1"/>
    <d v="1899-12-31T17:46:12"/>
    <x v="2"/>
    <s v="Non"/>
    <x v="2081"/>
  </r>
  <r>
    <x v="984"/>
    <x v="18"/>
    <s v="CLI00018"/>
    <x v="5"/>
    <s v="MTX"/>
    <s v="16/04/19 07.40.13.0000"/>
    <s v="17/04/19 12.00.00.0000"/>
    <d v="2019-04-16T07:40:13"/>
    <d v="2019-04-17T12:00:00"/>
    <x v="5"/>
    <x v="2"/>
    <s v="Coopérative agricole"/>
    <x v="2"/>
    <x v="1"/>
    <d v="1899-12-30T17:46:12"/>
    <x v="1"/>
    <s v="Non"/>
    <x v="1847"/>
  </r>
  <r>
    <x v="271"/>
    <x v="23"/>
    <s v="CLI00007"/>
    <x v="14"/>
    <s v="SCR"/>
    <s v="16/04/19 07.40.16.0000"/>
    <s v="18/04/19 12.00.00.0000"/>
    <d v="2019-04-16T07:40:16"/>
    <d v="2019-04-18T12:00:00"/>
    <x v="7"/>
    <x v="0"/>
    <s v="Coopérative agricole"/>
    <x v="3"/>
    <x v="1"/>
    <d v="1899-12-31T17:46:12"/>
    <x v="2"/>
    <s v="Non"/>
    <x v="2082"/>
  </r>
  <r>
    <x v="1064"/>
    <x v="23"/>
    <s v="CLI00091"/>
    <x v="10"/>
    <s v="SCR"/>
    <s v="16/04/19 07.40.40.0000"/>
    <s v="18/04/19 12.00.00.0000"/>
    <d v="2019-04-16T07:40:40"/>
    <d v="2019-04-18T12:00:00"/>
    <x v="7"/>
    <x v="0"/>
    <s v="Entreprises agro-alimentaires"/>
    <x v="5"/>
    <x v="1"/>
    <d v="1899-12-31T17:46:12"/>
    <x v="2"/>
    <s v="Non"/>
    <x v="2083"/>
  </r>
  <r>
    <x v="1065"/>
    <x v="18"/>
    <s v="CLI00009"/>
    <x v="8"/>
    <s v="SCR"/>
    <s v="16/04/19 07.40.41.0000"/>
    <s v="18/04/19 12.00.00.0000"/>
    <d v="2019-04-16T07:40:41"/>
    <d v="2019-04-18T12:00:00"/>
    <x v="7"/>
    <x v="0"/>
    <s v="Entreprises agro-alimentaires"/>
    <x v="4"/>
    <x v="1"/>
    <d v="1899-12-31T17:46:12"/>
    <x v="2"/>
    <s v="Non"/>
    <x v="2084"/>
  </r>
  <r>
    <x v="932"/>
    <x v="18"/>
    <s v="CLI00018"/>
    <x v="5"/>
    <s v="SCR"/>
    <s v="16/04/19 07.41.06.0000"/>
    <s v="18/04/19 12.00.00.0000"/>
    <d v="2019-04-16T07:41:06"/>
    <d v="2019-04-18T12:00:00"/>
    <x v="7"/>
    <x v="0"/>
    <s v="Coopérative agricole"/>
    <x v="2"/>
    <x v="1"/>
    <d v="1899-12-31T17:46:12"/>
    <x v="2"/>
    <s v="Non"/>
    <x v="2085"/>
  </r>
  <r>
    <x v="774"/>
    <x v="10"/>
    <s v="CLI00018"/>
    <x v="5"/>
    <s v="SCR"/>
    <s v="16/04/19 07.41.33.0000"/>
    <s v="18/04/19 12.00.00.0000"/>
    <d v="2019-04-16T07:41:33"/>
    <d v="2019-04-18T12:00:00"/>
    <x v="7"/>
    <x v="0"/>
    <s v="Coopérative agricole"/>
    <x v="2"/>
    <x v="1"/>
    <d v="1899-12-31T17:46:12"/>
    <x v="2"/>
    <s v="Non"/>
    <x v="2086"/>
  </r>
  <r>
    <x v="1066"/>
    <x v="23"/>
    <s v="CLI00007"/>
    <x v="14"/>
    <s v="MTX"/>
    <s v="16/04/19 07.41.51.0000"/>
    <s v="17/04/19 12.00.00.0000"/>
    <d v="2019-04-16T07:41:51"/>
    <d v="2019-04-17T12:00:00"/>
    <x v="5"/>
    <x v="2"/>
    <s v="Coopérative agricole"/>
    <x v="3"/>
    <x v="1"/>
    <d v="1899-12-30T17:46:12"/>
    <x v="1"/>
    <s v="Non"/>
    <x v="2087"/>
  </r>
  <r>
    <x v="1067"/>
    <x v="18"/>
    <s v="CLI00009"/>
    <x v="8"/>
    <s v="SCR"/>
    <s v="16/04/19 07.42.03.0000"/>
    <s v="18/04/19 12.00.00.0000"/>
    <d v="2019-04-16T07:42:03"/>
    <d v="2019-04-18T12:00:00"/>
    <x v="7"/>
    <x v="0"/>
    <s v="Entreprises agro-alimentaires"/>
    <x v="4"/>
    <x v="1"/>
    <d v="1899-12-31T17:46:12"/>
    <x v="2"/>
    <s v="Non"/>
    <x v="2088"/>
  </r>
  <r>
    <x v="1068"/>
    <x v="23"/>
    <s v="CLI00009"/>
    <x v="8"/>
    <s v="MTX"/>
    <s v="16/04/19 07.42.11.0000"/>
    <s v="17/04/19 12.00.00.0000"/>
    <d v="2019-04-16T07:42:11"/>
    <d v="2019-04-17T12:00:00"/>
    <x v="5"/>
    <x v="2"/>
    <s v="Entreprises agro-alimentaires"/>
    <x v="4"/>
    <x v="1"/>
    <d v="1899-12-30T17:46:12"/>
    <x v="1"/>
    <s v="Non"/>
    <x v="2089"/>
  </r>
  <r>
    <x v="109"/>
    <x v="12"/>
    <s v="CLI00021"/>
    <x v="0"/>
    <s v="SCR"/>
    <s v="16/04/19 07.42.17.0000"/>
    <s v="18/04/19 12.00.00.0000"/>
    <d v="2019-04-16T07:42:17"/>
    <d v="2019-04-18T12:00:00"/>
    <x v="7"/>
    <x v="0"/>
    <s v="Grande surface"/>
    <x v="0"/>
    <x v="1"/>
    <d v="1899-12-31T17:46:12"/>
    <x v="2"/>
    <s v="Non"/>
    <x v="2090"/>
  </r>
  <r>
    <x v="669"/>
    <x v="18"/>
    <s v="CLI00018"/>
    <x v="5"/>
    <s v="SCR"/>
    <s v="16/04/19 07.42.29.0000"/>
    <s v="18/04/19 12.00.00.0000"/>
    <d v="2019-04-16T07:42:29"/>
    <d v="2019-04-18T12:00:00"/>
    <x v="7"/>
    <x v="0"/>
    <s v="Coopérative agricole"/>
    <x v="2"/>
    <x v="1"/>
    <d v="1899-12-31T17:46:12"/>
    <x v="2"/>
    <s v="Non"/>
    <x v="2091"/>
  </r>
  <r>
    <x v="614"/>
    <x v="18"/>
    <s v="CLI00009"/>
    <x v="8"/>
    <s v="SCR"/>
    <s v="16/04/19 07.42.31.0000"/>
    <s v="18/04/19 12.00.00.0000"/>
    <d v="2019-04-16T07:42:31"/>
    <d v="2019-04-18T12:00:00"/>
    <x v="7"/>
    <x v="0"/>
    <s v="Entreprises agro-alimentaires"/>
    <x v="4"/>
    <x v="1"/>
    <d v="1899-12-31T17:46:12"/>
    <x v="2"/>
    <s v="Non"/>
    <x v="2092"/>
  </r>
  <r>
    <x v="1069"/>
    <x v="18"/>
    <s v="CLI00091"/>
    <x v="10"/>
    <s v="SCR"/>
    <s v="16/04/19 07.43.16.0000"/>
    <s v="18/04/19 12.00.00.0000"/>
    <d v="2019-04-16T07:43:16"/>
    <d v="2019-04-18T12:00:00"/>
    <x v="7"/>
    <x v="0"/>
    <s v="Entreprises agro-alimentaires"/>
    <x v="5"/>
    <x v="1"/>
    <d v="1899-12-31T17:46:12"/>
    <x v="2"/>
    <s v="Non"/>
    <x v="2093"/>
  </r>
  <r>
    <x v="136"/>
    <x v="3"/>
    <s v="CLI00083"/>
    <x v="11"/>
    <s v="MTX"/>
    <s v="16/04/19 07.43.29.0000"/>
    <s v="17/04/19 12.00.00.0000"/>
    <d v="2019-04-16T07:43:29"/>
    <d v="2019-04-17T12:00:00"/>
    <x v="5"/>
    <x v="2"/>
    <s v="Coopérative agricole"/>
    <x v="2"/>
    <x v="1"/>
    <d v="1899-12-30T17:46:12"/>
    <x v="1"/>
    <s v="Non"/>
    <x v="1977"/>
  </r>
  <r>
    <x v="103"/>
    <x v="8"/>
    <s v="CLI00021"/>
    <x v="0"/>
    <s v="SCR"/>
    <s v="16/04/19 07.43.32.0000"/>
    <s v="18/04/19 12.00.00.0000"/>
    <d v="2019-04-16T07:43:32"/>
    <d v="2019-04-18T12:00:00"/>
    <x v="7"/>
    <x v="0"/>
    <s v="Grande surface"/>
    <x v="0"/>
    <x v="1"/>
    <d v="1899-12-31T17:46:12"/>
    <x v="2"/>
    <s v="Non"/>
    <x v="2094"/>
  </r>
  <r>
    <x v="887"/>
    <x v="12"/>
    <s v="CLI00021"/>
    <x v="0"/>
    <s v="SCR"/>
    <s v="16/04/19 07.43.37.0000"/>
    <s v="18/04/19 12.00.00.0000"/>
    <d v="2019-04-16T07:43:37"/>
    <d v="2019-04-18T12:00:00"/>
    <x v="7"/>
    <x v="0"/>
    <s v="Grande surface"/>
    <x v="0"/>
    <x v="1"/>
    <d v="1899-12-31T17:46:12"/>
    <x v="2"/>
    <s v="Non"/>
    <x v="2095"/>
  </r>
  <r>
    <x v="785"/>
    <x v="3"/>
    <s v="CLI00010"/>
    <x v="2"/>
    <s v="SCR"/>
    <s v="16/04/19 07.43.47.0000"/>
    <s v="18/04/19 12.00.00.0000"/>
    <d v="2019-04-16T07:43:47"/>
    <d v="2019-04-18T12:00:00"/>
    <x v="7"/>
    <x v="0"/>
    <s v="Centrale d'achats"/>
    <x v="1"/>
    <x v="1"/>
    <d v="1899-12-31T17:46:12"/>
    <x v="2"/>
    <s v="Non"/>
    <x v="2096"/>
  </r>
  <r>
    <x v="1070"/>
    <x v="11"/>
    <s v="CLI00009"/>
    <x v="8"/>
    <s v="SCR"/>
    <s v="16/04/19 07.43.53.0000"/>
    <s v="18/04/19 12.00.00.0000"/>
    <d v="2019-04-16T07:43:53"/>
    <d v="2019-04-18T12:00:00"/>
    <x v="7"/>
    <x v="0"/>
    <s v="Entreprises agro-alimentaires"/>
    <x v="4"/>
    <x v="1"/>
    <d v="1899-12-31T17:46:12"/>
    <x v="2"/>
    <s v="Non"/>
    <x v="2097"/>
  </r>
  <r>
    <x v="1071"/>
    <x v="12"/>
    <s v="CLI00021"/>
    <x v="0"/>
    <s v="SCR"/>
    <s v="16/04/19 07.44.18.0000"/>
    <s v="18/04/19 12.00.00.0000"/>
    <d v="2019-04-16T07:44:18"/>
    <d v="2019-04-18T12:00:00"/>
    <x v="7"/>
    <x v="0"/>
    <s v="Grande surface"/>
    <x v="0"/>
    <x v="1"/>
    <d v="1899-12-31T17:46:12"/>
    <x v="2"/>
    <s v="Non"/>
    <x v="2098"/>
  </r>
  <r>
    <x v="456"/>
    <x v="12"/>
    <s v="CLI00021"/>
    <x v="0"/>
    <s v="SCR"/>
    <s v="16/04/19 07.44.33.0000"/>
    <s v="18/04/19 12.00.00.0000"/>
    <d v="2019-04-16T07:44:33"/>
    <d v="2019-04-18T12:00:00"/>
    <x v="7"/>
    <x v="0"/>
    <s v="Grande surface"/>
    <x v="0"/>
    <x v="1"/>
    <d v="1899-12-31T17:46:12"/>
    <x v="2"/>
    <s v="Non"/>
    <x v="2099"/>
  </r>
  <r>
    <x v="619"/>
    <x v="3"/>
    <s v="CLI00043"/>
    <x v="1"/>
    <s v="BACT"/>
    <s v="16/04/19 07.44.34.0000"/>
    <s v="18/04/19 12.00.00.0000"/>
    <d v="2019-04-16T07:44:34"/>
    <d v="2019-04-18T12:00:00"/>
    <x v="6"/>
    <x v="3"/>
    <s v="Grande surface"/>
    <x v="0"/>
    <x v="1"/>
    <d v="1899-12-31T17:46:12"/>
    <x v="2"/>
    <s v="Non"/>
    <x v="2100"/>
  </r>
  <r>
    <x v="1072"/>
    <x v="18"/>
    <s v="CLI00034"/>
    <x v="13"/>
    <s v="SCR"/>
    <s v="16/04/19 07.44.59.0000"/>
    <s v="18/04/19 12.00.00.0000"/>
    <d v="2019-04-16T07:44:59"/>
    <d v="2019-04-18T12:00:00"/>
    <x v="7"/>
    <x v="0"/>
    <s v="Entreprises agro-alimentaires"/>
    <x v="4"/>
    <x v="1"/>
    <d v="1899-12-31T17:46:12"/>
    <x v="2"/>
    <s v="Non"/>
    <x v="2101"/>
  </r>
  <r>
    <x v="787"/>
    <x v="6"/>
    <s v="CLI00043"/>
    <x v="1"/>
    <s v="SCR"/>
    <s v="16/04/19 07.45.01.0000"/>
    <s v="18/04/19 12.00.00.0000"/>
    <d v="2019-04-16T07:45:01"/>
    <d v="2019-04-18T12:00:00"/>
    <x v="7"/>
    <x v="0"/>
    <s v="Grande surface"/>
    <x v="0"/>
    <x v="1"/>
    <d v="1899-12-31T17:46:12"/>
    <x v="2"/>
    <s v="Non"/>
    <x v="2102"/>
  </r>
  <r>
    <x v="172"/>
    <x v="3"/>
    <s v="CLI00079"/>
    <x v="3"/>
    <s v="BACT"/>
    <s v="16/04/19 07.45.02.0000"/>
    <s v="18/04/19 12.00.00.0000"/>
    <d v="2019-04-16T07:45:02"/>
    <d v="2019-04-18T12:00:00"/>
    <x v="6"/>
    <x v="3"/>
    <s v="Coopérative agricole"/>
    <x v="2"/>
    <x v="1"/>
    <d v="1899-12-31T17:46:12"/>
    <x v="2"/>
    <s v="Non"/>
    <x v="2103"/>
  </r>
  <r>
    <x v="1073"/>
    <x v="18"/>
    <s v="CLI00018"/>
    <x v="5"/>
    <s v="BACT"/>
    <s v="16/04/19 07.45.12.0000"/>
    <s v="18/04/19 12.00.00.0000"/>
    <d v="2019-04-16T07:45:12"/>
    <d v="2019-04-18T12:00:00"/>
    <x v="6"/>
    <x v="3"/>
    <s v="Coopérative agricole"/>
    <x v="2"/>
    <x v="1"/>
    <d v="1899-12-31T17:46:12"/>
    <x v="2"/>
    <s v="Non"/>
    <x v="2104"/>
  </r>
  <r>
    <x v="1074"/>
    <x v="23"/>
    <s v="CLI00007"/>
    <x v="14"/>
    <s v="SCR"/>
    <s v="16/04/19 07.45.40.0000"/>
    <s v="18/04/19 12.00.00.0000"/>
    <d v="2019-04-16T07:45:40"/>
    <d v="2019-04-18T12:00:00"/>
    <x v="7"/>
    <x v="0"/>
    <s v="Coopérative agricole"/>
    <x v="3"/>
    <x v="1"/>
    <d v="1899-12-31T17:46:12"/>
    <x v="2"/>
    <s v="Non"/>
    <x v="2105"/>
  </r>
  <r>
    <x v="574"/>
    <x v="12"/>
    <s v="CLI00021"/>
    <x v="0"/>
    <s v="SCR"/>
    <s v="16/04/19 07.45.53.0000"/>
    <s v="18/04/19 12.00.00.0000"/>
    <d v="2019-04-16T07:45:53"/>
    <d v="2019-04-18T12:00:00"/>
    <x v="7"/>
    <x v="0"/>
    <s v="Grande surface"/>
    <x v="0"/>
    <x v="1"/>
    <d v="1899-12-31T17:46:12"/>
    <x v="2"/>
    <s v="Non"/>
    <x v="2106"/>
  </r>
  <r>
    <x v="929"/>
    <x v="3"/>
    <s v="CLI00043"/>
    <x v="1"/>
    <s v="MTX"/>
    <s v="16/04/19 07.45.59.0000"/>
    <s v="17/04/19 12.00.00.0000"/>
    <d v="2019-04-16T07:45:59"/>
    <d v="2019-04-17T12:00:00"/>
    <x v="5"/>
    <x v="2"/>
    <s v="Grande surface"/>
    <x v="0"/>
    <x v="1"/>
    <d v="1899-12-30T17:46:12"/>
    <x v="1"/>
    <s v="Non"/>
    <x v="2107"/>
  </r>
  <r>
    <x v="822"/>
    <x v="18"/>
    <s v="CLI00040"/>
    <x v="9"/>
    <s v="SCR"/>
    <s v="16/04/19 07.46.30.0000"/>
    <s v="18/04/19 12.00.00.0000"/>
    <d v="2019-04-16T07:46:30"/>
    <d v="2019-04-18T12:00:00"/>
    <x v="7"/>
    <x v="0"/>
    <s v="Entreprises agro-alimentaires"/>
    <x v="5"/>
    <x v="1"/>
    <d v="1899-12-31T17:46:12"/>
    <x v="2"/>
    <s v="Non"/>
    <x v="2108"/>
  </r>
  <r>
    <x v="525"/>
    <x v="3"/>
    <s v="CLI00079"/>
    <x v="3"/>
    <s v="SCR"/>
    <s v="16/04/19 07.46.58.0000"/>
    <s v="18/04/19 12.00.00.0000"/>
    <d v="2019-04-16T07:46:58"/>
    <d v="2019-04-18T12:00:00"/>
    <x v="7"/>
    <x v="0"/>
    <s v="Coopérative agricole"/>
    <x v="2"/>
    <x v="1"/>
    <d v="1899-12-31T17:46:12"/>
    <x v="2"/>
    <s v="Non"/>
    <x v="1993"/>
  </r>
  <r>
    <x v="568"/>
    <x v="12"/>
    <s v="CLI00021"/>
    <x v="0"/>
    <s v="SCR"/>
    <s v="16/04/19 07.46.58.0000"/>
    <s v="18/04/19 12.00.00.0000"/>
    <d v="2019-04-16T07:46:58"/>
    <d v="2019-04-18T12:00:00"/>
    <x v="7"/>
    <x v="0"/>
    <s v="Grande surface"/>
    <x v="0"/>
    <x v="1"/>
    <d v="1899-12-31T17:46:12"/>
    <x v="2"/>
    <s v="Non"/>
    <x v="2109"/>
  </r>
  <r>
    <x v="1075"/>
    <x v="3"/>
    <s v="CLI00083"/>
    <x v="11"/>
    <s v="SCR"/>
    <s v="16/04/19 07.47.10.0000"/>
    <s v="18/04/19 12.00.00.0000"/>
    <d v="2019-04-16T07:47:10"/>
    <d v="2019-04-18T12:00:00"/>
    <x v="7"/>
    <x v="0"/>
    <s v="Coopérative agricole"/>
    <x v="2"/>
    <x v="1"/>
    <d v="1899-12-31T17:46:12"/>
    <x v="2"/>
    <s v="Non"/>
    <x v="2110"/>
  </r>
  <r>
    <x v="23"/>
    <x v="18"/>
    <s v="CLI00049"/>
    <x v="7"/>
    <s v="MTX"/>
    <s v="16/04/19 07.47.26.0000"/>
    <s v="17/04/19 12.00.00.0000"/>
    <d v="2019-04-16T07:47:26"/>
    <d v="2019-04-17T12:00:00"/>
    <x v="5"/>
    <x v="2"/>
    <s v="Entreprises agro-alimentaires"/>
    <x v="4"/>
    <x v="1"/>
    <d v="1899-12-30T17:46:12"/>
    <x v="1"/>
    <s v="Non"/>
    <x v="2111"/>
  </r>
  <r>
    <x v="917"/>
    <x v="3"/>
    <s v="CLI00079"/>
    <x v="3"/>
    <s v="MTX"/>
    <s v="16/04/19 07.47.36.0000"/>
    <s v="17/04/19 12.00.00.0000"/>
    <d v="2019-04-16T07:47:36"/>
    <d v="2019-04-17T12:00:00"/>
    <x v="5"/>
    <x v="2"/>
    <s v="Coopérative agricole"/>
    <x v="2"/>
    <x v="1"/>
    <d v="1899-12-30T17:46:12"/>
    <x v="1"/>
    <s v="Non"/>
    <x v="2112"/>
  </r>
  <r>
    <x v="425"/>
    <x v="3"/>
    <s v="CLI00079"/>
    <x v="3"/>
    <s v="SCR"/>
    <s v="16/04/19 07.48.03.0000"/>
    <s v="18/04/19 12.00.00.0000"/>
    <d v="2019-04-16T07:48:03"/>
    <d v="2019-04-18T12:00:00"/>
    <x v="7"/>
    <x v="0"/>
    <s v="Coopérative agricole"/>
    <x v="2"/>
    <x v="1"/>
    <d v="1899-12-31T17:46:12"/>
    <x v="2"/>
    <s v="Non"/>
    <x v="2113"/>
  </r>
  <r>
    <x v="1076"/>
    <x v="18"/>
    <s v="CLI00018"/>
    <x v="5"/>
    <s v="MTX"/>
    <s v="16/04/19 07.48.23.0000"/>
    <s v="17/04/19 12.00.00.0000"/>
    <d v="2019-04-16T07:48:23"/>
    <d v="2019-04-17T12:00:00"/>
    <x v="5"/>
    <x v="2"/>
    <s v="Coopérative agricole"/>
    <x v="2"/>
    <x v="1"/>
    <d v="1899-12-30T17:46:12"/>
    <x v="1"/>
    <s v="Non"/>
    <x v="2114"/>
  </r>
  <r>
    <x v="235"/>
    <x v="3"/>
    <s v="CLI00083"/>
    <x v="11"/>
    <s v="MTX"/>
    <s v="16/04/19 07.48.42.0000"/>
    <s v="17/04/19 12.00.00.0000"/>
    <d v="2019-04-16T07:48:42"/>
    <d v="2019-04-17T12:00:00"/>
    <x v="5"/>
    <x v="2"/>
    <s v="Coopérative agricole"/>
    <x v="2"/>
    <x v="1"/>
    <d v="1899-12-30T17:46:12"/>
    <x v="1"/>
    <s v="Non"/>
    <x v="2115"/>
  </r>
  <r>
    <x v="1077"/>
    <x v="18"/>
    <s v="CLI00040"/>
    <x v="9"/>
    <s v="MTX"/>
    <s v="16/04/19 07.49.02.0000"/>
    <s v="17/04/19 12.00.00.0000"/>
    <d v="2019-04-16T07:49:02"/>
    <d v="2019-04-17T12:00:00"/>
    <x v="5"/>
    <x v="2"/>
    <s v="Entreprises agro-alimentaires"/>
    <x v="5"/>
    <x v="1"/>
    <d v="1899-12-30T17:46:12"/>
    <x v="1"/>
    <s v="Non"/>
    <x v="2116"/>
  </r>
  <r>
    <x v="1078"/>
    <x v="12"/>
    <s v="CLI00021"/>
    <x v="0"/>
    <s v="SCR"/>
    <s v="16/04/19 07.49.09.0000"/>
    <s v="18/04/19 12.00.00.0000"/>
    <d v="2019-04-16T07:49:09"/>
    <d v="2019-04-18T12:00:00"/>
    <x v="7"/>
    <x v="0"/>
    <s v="Grande surface"/>
    <x v="0"/>
    <x v="1"/>
    <d v="1899-12-31T17:46:12"/>
    <x v="2"/>
    <s v="Non"/>
    <x v="2117"/>
  </r>
  <r>
    <x v="599"/>
    <x v="12"/>
    <s v="CLI00021"/>
    <x v="0"/>
    <s v="MTX"/>
    <s v="16/04/19 07.49.32.0000"/>
    <s v="17/04/19 12.00.00.0000"/>
    <d v="2019-04-16T07:49:32"/>
    <d v="2019-04-17T12:00:00"/>
    <x v="5"/>
    <x v="2"/>
    <s v="Grande surface"/>
    <x v="0"/>
    <x v="1"/>
    <d v="1899-12-30T17:46:12"/>
    <x v="1"/>
    <s v="Non"/>
    <x v="2118"/>
  </r>
  <r>
    <x v="1079"/>
    <x v="18"/>
    <s v="CLI00049"/>
    <x v="7"/>
    <s v="MTX"/>
    <s v="16/04/19 07.49.44.0000"/>
    <s v="17/04/19 12.00.00.0000"/>
    <d v="2019-04-16T07:49:44"/>
    <d v="2019-04-17T12:00:00"/>
    <x v="5"/>
    <x v="2"/>
    <s v="Entreprises agro-alimentaires"/>
    <x v="4"/>
    <x v="1"/>
    <d v="1899-12-30T17:46:12"/>
    <x v="1"/>
    <s v="Non"/>
    <x v="2119"/>
  </r>
  <r>
    <x v="1080"/>
    <x v="3"/>
    <s v="CLI00049"/>
    <x v="7"/>
    <s v="SCR"/>
    <s v="16/04/19 07.50.16.0000"/>
    <s v="18/04/19 12.00.00.0000"/>
    <d v="2019-04-16T07:50:16"/>
    <d v="2019-04-18T12:00:00"/>
    <x v="7"/>
    <x v="0"/>
    <s v="Entreprises agro-alimentaires"/>
    <x v="4"/>
    <x v="1"/>
    <d v="1899-12-31T17:46:12"/>
    <x v="2"/>
    <s v="Non"/>
    <x v="2120"/>
  </r>
  <r>
    <x v="1081"/>
    <x v="18"/>
    <s v="CLI00005"/>
    <x v="15"/>
    <s v="MTX"/>
    <s v="16/04/19 07.50.20.0000"/>
    <s v="17/04/19 12.00.00.0000"/>
    <d v="2019-04-16T07:50:20"/>
    <d v="2019-04-17T12:00:00"/>
    <x v="5"/>
    <x v="2"/>
    <s v="Entreprises agro-alimentaires"/>
    <x v="5"/>
    <x v="1"/>
    <d v="1899-12-30T17:46:12"/>
    <x v="1"/>
    <s v="Non"/>
    <x v="2121"/>
  </r>
  <r>
    <x v="285"/>
    <x v="3"/>
    <s v="CLI00079"/>
    <x v="3"/>
    <s v="MTX"/>
    <s v="16/04/19 07.50.24.0000"/>
    <s v="17/04/19 12.00.00.0000"/>
    <d v="2019-04-16T07:50:24"/>
    <d v="2019-04-17T12:00:00"/>
    <x v="5"/>
    <x v="2"/>
    <s v="Coopérative agricole"/>
    <x v="2"/>
    <x v="1"/>
    <d v="1899-12-30T17:46:12"/>
    <x v="1"/>
    <s v="Non"/>
    <x v="2122"/>
  </r>
  <r>
    <x v="1082"/>
    <x v="3"/>
    <s v="CLI00010"/>
    <x v="2"/>
    <s v="MTX"/>
    <s v="16/04/19 07.50.39.0000"/>
    <s v="17/04/19 12.00.00.0000"/>
    <d v="2019-04-16T07:50:39"/>
    <d v="2019-04-17T12:00:00"/>
    <x v="5"/>
    <x v="2"/>
    <s v="Centrale d'achats"/>
    <x v="1"/>
    <x v="1"/>
    <d v="1899-12-30T17:46:12"/>
    <x v="1"/>
    <s v="Non"/>
    <x v="2123"/>
  </r>
  <r>
    <x v="1083"/>
    <x v="23"/>
    <s v="CLI00009"/>
    <x v="8"/>
    <s v="SCR"/>
    <s v="16/04/19 07.51.18.0000"/>
    <s v="18/04/19 12.00.00.0000"/>
    <d v="2019-04-16T07:51:18"/>
    <d v="2019-04-18T12:00:00"/>
    <x v="7"/>
    <x v="0"/>
    <s v="Entreprises agro-alimentaires"/>
    <x v="4"/>
    <x v="1"/>
    <d v="1899-12-31T17:46:12"/>
    <x v="2"/>
    <s v="Non"/>
    <x v="2124"/>
  </r>
  <r>
    <x v="977"/>
    <x v="12"/>
    <s v="CLI00021"/>
    <x v="0"/>
    <s v="SCR"/>
    <s v="16/04/19 07.52.09.0000"/>
    <s v="18/04/19 12.00.00.0000"/>
    <d v="2019-04-16T07:52:09"/>
    <d v="2019-04-18T12:00:00"/>
    <x v="7"/>
    <x v="0"/>
    <s v="Grande surface"/>
    <x v="0"/>
    <x v="1"/>
    <d v="1899-12-31T17:46:12"/>
    <x v="2"/>
    <s v="Non"/>
    <x v="2125"/>
  </r>
  <r>
    <x v="300"/>
    <x v="18"/>
    <s v="CLI00018"/>
    <x v="5"/>
    <s v="SCR"/>
    <s v="16/04/19 07.52.42.0000"/>
    <s v="18/04/19 12.00.00.0000"/>
    <d v="2019-04-16T07:52:42"/>
    <d v="2019-04-18T12:00:00"/>
    <x v="7"/>
    <x v="0"/>
    <s v="Coopérative agricole"/>
    <x v="2"/>
    <x v="1"/>
    <d v="1899-12-31T17:46:12"/>
    <x v="2"/>
    <s v="Non"/>
    <x v="2126"/>
  </r>
  <r>
    <x v="671"/>
    <x v="3"/>
    <s v="CLI00079"/>
    <x v="3"/>
    <s v="NTR"/>
    <s v="16/04/19 07.52.59.0000"/>
    <s v="19/04/19 12.00.00.0000"/>
    <d v="2019-04-16T07:52:59"/>
    <d v="2019-04-19T12:00:00"/>
    <x v="3"/>
    <x v="0"/>
    <s v="Coopérative agricole"/>
    <x v="2"/>
    <x v="1"/>
    <d v="1900-01-01T17:46:12"/>
    <x v="3"/>
    <s v="Non"/>
    <x v="2127"/>
  </r>
  <r>
    <x v="1084"/>
    <x v="23"/>
    <s v="CLI00007"/>
    <x v="14"/>
    <s v="SCR"/>
    <s v="16/04/19 07.53.00.0000"/>
    <s v="18/04/19 12.00.00.0000"/>
    <d v="2019-04-16T07:53:00"/>
    <d v="2019-04-18T12:00:00"/>
    <x v="7"/>
    <x v="0"/>
    <s v="Coopérative agricole"/>
    <x v="3"/>
    <x v="1"/>
    <d v="1899-12-31T17:46:12"/>
    <x v="2"/>
    <s v="Non"/>
    <x v="2128"/>
  </r>
  <r>
    <x v="795"/>
    <x v="18"/>
    <s v="CLI00018"/>
    <x v="5"/>
    <s v="MTX"/>
    <s v="16/04/19 07.53.05.0000"/>
    <s v="17/04/19 12.00.00.0000"/>
    <d v="2019-04-16T07:53:05"/>
    <d v="2019-04-17T12:00:00"/>
    <x v="5"/>
    <x v="2"/>
    <s v="Coopérative agricole"/>
    <x v="2"/>
    <x v="1"/>
    <d v="1899-12-30T17:46:12"/>
    <x v="1"/>
    <s v="Non"/>
    <x v="2129"/>
  </r>
  <r>
    <x v="1085"/>
    <x v="3"/>
    <s v="CLI00020"/>
    <x v="6"/>
    <s v="SCR"/>
    <s v="16/04/19 07.53.12.0000"/>
    <s v="18/04/19 12.00.00.0000"/>
    <d v="2019-04-16T07:53:12"/>
    <d v="2019-04-18T12:00:00"/>
    <x v="7"/>
    <x v="0"/>
    <s v="Coopérative agricole"/>
    <x v="2"/>
    <x v="1"/>
    <d v="1899-12-31T17:46:12"/>
    <x v="2"/>
    <s v="Non"/>
    <x v="2130"/>
  </r>
  <r>
    <x v="406"/>
    <x v="3"/>
    <s v="CLI00043"/>
    <x v="1"/>
    <s v="MTX"/>
    <s v="16/04/19 07.53.19.0000"/>
    <s v="17/04/19 12.00.00.0000"/>
    <d v="2019-04-16T07:53:19"/>
    <d v="2019-04-17T12:00:00"/>
    <x v="5"/>
    <x v="2"/>
    <s v="Grande surface"/>
    <x v="0"/>
    <x v="1"/>
    <d v="1899-12-30T17:46:12"/>
    <x v="1"/>
    <s v="Non"/>
    <x v="2131"/>
  </r>
  <r>
    <x v="1086"/>
    <x v="18"/>
    <s v="CLI00009"/>
    <x v="8"/>
    <s v="MTX"/>
    <s v="16/04/19 07.54.33.0000"/>
    <s v="17/04/19 12.00.00.0000"/>
    <d v="2019-04-16T07:54:33"/>
    <d v="2019-04-17T12:00:00"/>
    <x v="5"/>
    <x v="2"/>
    <s v="Entreprises agro-alimentaires"/>
    <x v="4"/>
    <x v="1"/>
    <d v="1899-12-30T17:46:12"/>
    <x v="1"/>
    <s v="Non"/>
    <x v="2132"/>
  </r>
  <r>
    <x v="1087"/>
    <x v="18"/>
    <s v="CLI00018"/>
    <x v="5"/>
    <s v="MTX"/>
    <s v="16/04/19 07.55.04.0000"/>
    <s v="17/04/19 12.00.00.0000"/>
    <d v="2019-04-16T07:55:04"/>
    <d v="2019-04-17T12:00:00"/>
    <x v="5"/>
    <x v="2"/>
    <s v="Coopérative agricole"/>
    <x v="2"/>
    <x v="1"/>
    <d v="1899-12-30T17:46:12"/>
    <x v="1"/>
    <s v="Non"/>
    <x v="2133"/>
  </r>
  <r>
    <x v="308"/>
    <x v="18"/>
    <s v="CLI00040"/>
    <x v="9"/>
    <s v="MTX"/>
    <s v="16/04/19 07.56.09.0000"/>
    <s v="17/04/19 12.00.00.0000"/>
    <d v="2019-04-16T07:56:09"/>
    <d v="2019-04-17T12:00:00"/>
    <x v="5"/>
    <x v="2"/>
    <s v="Entreprises agro-alimentaires"/>
    <x v="5"/>
    <x v="1"/>
    <d v="1899-12-30T17:46:12"/>
    <x v="1"/>
    <s v="Non"/>
    <x v="2134"/>
  </r>
  <r>
    <x v="405"/>
    <x v="18"/>
    <s v="CLI00049"/>
    <x v="7"/>
    <s v="MTX"/>
    <s v="16/04/19 07.56.26.0000"/>
    <s v="17/04/19 12.00.00.0000"/>
    <d v="2019-04-16T07:56:26"/>
    <d v="2019-04-17T12:00:00"/>
    <x v="5"/>
    <x v="2"/>
    <s v="Entreprises agro-alimentaires"/>
    <x v="4"/>
    <x v="1"/>
    <d v="1899-12-30T17:46:12"/>
    <x v="1"/>
    <s v="Non"/>
    <x v="2135"/>
  </r>
  <r>
    <x v="328"/>
    <x v="3"/>
    <s v="CLI00079"/>
    <x v="3"/>
    <s v="MTX"/>
    <s v="16/04/19 07.56.46.0000"/>
    <s v="17/04/19 12.00.00.0000"/>
    <d v="2019-04-16T07:56:46"/>
    <d v="2019-04-17T12:00:00"/>
    <x v="5"/>
    <x v="2"/>
    <s v="Coopérative agricole"/>
    <x v="2"/>
    <x v="1"/>
    <d v="1899-12-30T17:46:12"/>
    <x v="1"/>
    <s v="Non"/>
    <x v="2136"/>
  </r>
  <r>
    <x v="1021"/>
    <x v="6"/>
    <s v="CLI00049"/>
    <x v="7"/>
    <s v="MTX"/>
    <s v="16/04/19 07.57.01.0000"/>
    <s v="17/04/19 12.00.00.0000"/>
    <d v="2019-04-16T07:57:01"/>
    <d v="2019-04-17T12:00:00"/>
    <x v="5"/>
    <x v="2"/>
    <s v="Entreprises agro-alimentaires"/>
    <x v="4"/>
    <x v="1"/>
    <d v="1899-12-30T17:46:12"/>
    <x v="1"/>
    <s v="Non"/>
    <x v="2137"/>
  </r>
  <r>
    <x v="1088"/>
    <x v="3"/>
    <s v="CLI00049"/>
    <x v="7"/>
    <s v="MTX"/>
    <s v="16/04/19 07.57.09.0000"/>
    <s v="17/04/19 12.00.00.0000"/>
    <d v="2019-04-16T07:57:09"/>
    <d v="2019-04-17T12:00:00"/>
    <x v="5"/>
    <x v="2"/>
    <s v="Entreprises agro-alimentaires"/>
    <x v="4"/>
    <x v="1"/>
    <d v="1899-12-30T17:46:12"/>
    <x v="1"/>
    <s v="Non"/>
    <x v="2138"/>
  </r>
  <r>
    <x v="810"/>
    <x v="18"/>
    <s v="CLI00018"/>
    <x v="5"/>
    <s v="MTX"/>
    <s v="16/04/19 07.57.42.0000"/>
    <s v="17/04/19 12.00.00.0000"/>
    <d v="2019-04-16T07:57:42"/>
    <d v="2019-04-17T12:00:00"/>
    <x v="5"/>
    <x v="2"/>
    <s v="Coopérative agricole"/>
    <x v="2"/>
    <x v="1"/>
    <d v="1899-12-30T17:46:12"/>
    <x v="1"/>
    <s v="Non"/>
    <x v="2139"/>
  </r>
  <r>
    <x v="1089"/>
    <x v="3"/>
    <s v="CLI00049"/>
    <x v="7"/>
    <s v="SCR"/>
    <s v="16/04/19 07.58.01.0000"/>
    <s v="18/04/19 12.00.00.0000"/>
    <d v="2019-04-16T07:58:01"/>
    <d v="2019-04-18T12:00:00"/>
    <x v="7"/>
    <x v="0"/>
    <s v="Entreprises agro-alimentaires"/>
    <x v="4"/>
    <x v="1"/>
    <d v="1899-12-31T17:46:12"/>
    <x v="2"/>
    <s v="Non"/>
    <x v="2140"/>
  </r>
  <r>
    <x v="1090"/>
    <x v="23"/>
    <s v="CLI00009"/>
    <x v="8"/>
    <s v="PLLT"/>
    <s v="16/04/19 07.58.14.0000"/>
    <s v="23/04/19 12.00.00.0000"/>
    <d v="2019-04-16T07:58:14"/>
    <d v="2019-04-23T12:00:00"/>
    <x v="1"/>
    <x v="1"/>
    <s v="Entreprises agro-alimentaires"/>
    <x v="4"/>
    <x v="1"/>
    <d v="1900-01-05T17:46:12"/>
    <x v="3"/>
    <s v="Non"/>
    <x v="2141"/>
  </r>
  <r>
    <x v="23"/>
    <x v="18"/>
    <s v="CLI00049"/>
    <x v="7"/>
    <s v="MTX"/>
    <s v="16/04/19 07.58.23.0000"/>
    <s v="17/04/19 12.00.00.0000"/>
    <d v="2019-04-16T07:58:23"/>
    <d v="2019-04-17T12:00:00"/>
    <x v="5"/>
    <x v="2"/>
    <s v="Entreprises agro-alimentaires"/>
    <x v="4"/>
    <x v="1"/>
    <d v="1899-12-30T17:46:12"/>
    <x v="1"/>
    <s v="Non"/>
    <x v="2111"/>
  </r>
  <r>
    <x v="675"/>
    <x v="18"/>
    <s v="CLI00018"/>
    <x v="5"/>
    <s v="MTX"/>
    <s v="16/04/19 07.58.33.0000"/>
    <s v="17/04/19 12.00.00.0000"/>
    <d v="2019-04-16T07:58:33"/>
    <d v="2019-04-17T12:00:00"/>
    <x v="5"/>
    <x v="2"/>
    <s v="Coopérative agricole"/>
    <x v="2"/>
    <x v="1"/>
    <d v="1899-12-30T17:46:12"/>
    <x v="1"/>
    <s v="Non"/>
    <x v="2142"/>
  </r>
  <r>
    <x v="929"/>
    <x v="3"/>
    <s v="CLI00043"/>
    <x v="1"/>
    <s v="MTX"/>
    <s v="16/04/19 07.58.48.0000"/>
    <s v="17/04/19 12.00.00.0000"/>
    <d v="2019-04-16T07:58:48"/>
    <d v="2019-04-17T12:00:00"/>
    <x v="5"/>
    <x v="2"/>
    <s v="Grande surface"/>
    <x v="0"/>
    <x v="1"/>
    <d v="1899-12-30T17:46:12"/>
    <x v="1"/>
    <s v="Non"/>
    <x v="2107"/>
  </r>
  <r>
    <x v="1091"/>
    <x v="23"/>
    <s v="CLI00009"/>
    <x v="8"/>
    <s v="MTX"/>
    <s v="16/04/19 07.59.09.0000"/>
    <s v="17/04/19 12.00.00.0000"/>
    <d v="2019-04-16T07:59:09"/>
    <d v="2019-04-17T12:00:00"/>
    <x v="5"/>
    <x v="2"/>
    <s v="Entreprises agro-alimentaires"/>
    <x v="4"/>
    <x v="1"/>
    <d v="1899-12-30T17:46:12"/>
    <x v="1"/>
    <s v="Non"/>
    <x v="2143"/>
  </r>
  <r>
    <x v="1092"/>
    <x v="18"/>
    <s v="CLI00049"/>
    <x v="7"/>
    <s v="MTX"/>
    <s v="16/04/19 07.59.31.0000"/>
    <s v="17/04/19 12.00.00.0000"/>
    <d v="2019-04-16T07:59:31"/>
    <d v="2019-04-17T12:00:00"/>
    <x v="5"/>
    <x v="2"/>
    <s v="Entreprises agro-alimentaires"/>
    <x v="4"/>
    <x v="1"/>
    <d v="1899-12-30T17:46:12"/>
    <x v="1"/>
    <s v="Non"/>
    <x v="2144"/>
  </r>
  <r>
    <x v="714"/>
    <x v="3"/>
    <s v="CLI00010"/>
    <x v="2"/>
    <s v="SCR"/>
    <s v="16/04/19 07.59.52.0000"/>
    <s v="18/04/19 12.00.00.0000"/>
    <d v="2019-04-16T07:59:52"/>
    <d v="2019-04-18T12:00:00"/>
    <x v="7"/>
    <x v="0"/>
    <s v="Centrale d'achats"/>
    <x v="1"/>
    <x v="1"/>
    <d v="1899-12-31T17:46:12"/>
    <x v="2"/>
    <s v="Non"/>
    <x v="2145"/>
  </r>
  <r>
    <x v="1004"/>
    <x v="18"/>
    <s v="CLI00018"/>
    <x v="5"/>
    <s v="MTX"/>
    <s v="16/04/19 07.59.54.0000"/>
    <s v="17/04/19 12.00.00.0000"/>
    <d v="2019-04-16T07:59:54"/>
    <d v="2019-04-17T12:00:00"/>
    <x v="5"/>
    <x v="2"/>
    <s v="Coopérative agricole"/>
    <x v="2"/>
    <x v="1"/>
    <d v="1899-12-30T17:46:12"/>
    <x v="1"/>
    <s v="Non"/>
    <x v="2146"/>
  </r>
  <r>
    <x v="1093"/>
    <x v="12"/>
    <s v="CLI00091"/>
    <x v="10"/>
    <s v="MTX"/>
    <s v="16/04/19 07.59.54.0000"/>
    <s v="17/04/19 12.00.00.0000"/>
    <d v="2019-04-16T07:59:54"/>
    <d v="2019-04-17T12:00:00"/>
    <x v="5"/>
    <x v="2"/>
    <s v="Entreprises agro-alimentaires"/>
    <x v="5"/>
    <x v="1"/>
    <d v="1899-12-30T17:46:12"/>
    <x v="1"/>
    <s v="Non"/>
    <x v="2147"/>
  </r>
  <r>
    <x v="807"/>
    <x v="12"/>
    <s v="CLI00021"/>
    <x v="0"/>
    <s v="MTX"/>
    <s v="16/04/19 07.59.57.0000"/>
    <s v="17/04/19 12.00.00.0000"/>
    <d v="2019-04-16T07:59:57"/>
    <d v="2019-04-17T12:00:00"/>
    <x v="5"/>
    <x v="2"/>
    <s v="Grande surface"/>
    <x v="0"/>
    <x v="1"/>
    <d v="1899-12-30T17:46:12"/>
    <x v="1"/>
    <s v="Non"/>
    <x v="2148"/>
  </r>
  <r>
    <x v="1094"/>
    <x v="3"/>
    <s v="CLI00083"/>
    <x v="11"/>
    <s v="MTX"/>
    <s v="16/04/19 08.00.21.0000"/>
    <s v="17/04/19 12.00.00.0000"/>
    <d v="2019-04-16T08:00:21"/>
    <d v="2019-04-17T12:00:00"/>
    <x v="5"/>
    <x v="2"/>
    <s v="Coopérative agricole"/>
    <x v="2"/>
    <x v="1"/>
    <d v="1899-12-30T17:46:12"/>
    <x v="1"/>
    <s v="Non"/>
    <x v="2149"/>
  </r>
  <r>
    <x v="205"/>
    <x v="3"/>
    <s v="CLI00079"/>
    <x v="3"/>
    <s v="NTR"/>
    <s v="16/04/19 08.00.29.0000"/>
    <s v="19/04/19 12.00.00.0000"/>
    <d v="2019-04-16T08:00:29"/>
    <d v="2019-04-19T12:00:00"/>
    <x v="3"/>
    <x v="0"/>
    <s v="Coopérative agricole"/>
    <x v="2"/>
    <x v="1"/>
    <d v="1900-01-01T17:46:12"/>
    <x v="3"/>
    <s v="Non"/>
    <x v="2150"/>
  </r>
  <r>
    <x v="749"/>
    <x v="3"/>
    <s v="CLI00083"/>
    <x v="11"/>
    <s v="MTX"/>
    <s v="16/04/19 08.01.56.0000"/>
    <s v="17/04/19 12.00.00.0000"/>
    <d v="2019-04-16T08:01:56"/>
    <d v="2019-04-17T12:00:00"/>
    <x v="5"/>
    <x v="2"/>
    <s v="Coopérative agricole"/>
    <x v="2"/>
    <x v="1"/>
    <d v="1899-12-30T17:46:12"/>
    <x v="1"/>
    <s v="Non"/>
    <x v="2151"/>
  </r>
  <r>
    <x v="100"/>
    <x v="18"/>
    <s v="CLI00034"/>
    <x v="13"/>
    <s v="SCR"/>
    <s v="16/04/19 08.02.22.0000"/>
    <s v="18/04/19 12.00.00.0000"/>
    <d v="2019-04-16T08:02:22"/>
    <d v="2019-04-18T12:00:00"/>
    <x v="7"/>
    <x v="0"/>
    <s v="Entreprises agro-alimentaires"/>
    <x v="4"/>
    <x v="1"/>
    <d v="1899-12-31T17:46:12"/>
    <x v="2"/>
    <s v="Non"/>
    <x v="2152"/>
  </r>
  <r>
    <x v="1095"/>
    <x v="3"/>
    <s v="CLI00049"/>
    <x v="7"/>
    <s v="MTX"/>
    <s v="16/04/19 08.02.29.0000"/>
    <s v="17/04/19 12.00.00.0000"/>
    <d v="2019-04-16T08:02:29"/>
    <d v="2019-04-17T12:00:00"/>
    <x v="5"/>
    <x v="2"/>
    <s v="Entreprises agro-alimentaires"/>
    <x v="4"/>
    <x v="1"/>
    <d v="1899-12-30T17:46:12"/>
    <x v="1"/>
    <s v="Non"/>
    <x v="2153"/>
  </r>
  <r>
    <x v="1096"/>
    <x v="18"/>
    <s v="CLI00049"/>
    <x v="7"/>
    <s v="BACT"/>
    <s v="16/04/19 08.02.49.0000"/>
    <s v="18/04/19 12.00.00.0000"/>
    <d v="2019-04-16T08:02:49"/>
    <d v="2019-04-18T12:00:00"/>
    <x v="6"/>
    <x v="3"/>
    <s v="Entreprises agro-alimentaires"/>
    <x v="4"/>
    <x v="1"/>
    <d v="1899-12-31T17:46:12"/>
    <x v="2"/>
    <s v="Non"/>
    <x v="2154"/>
  </r>
  <r>
    <x v="1097"/>
    <x v="18"/>
    <s v="CLI00018"/>
    <x v="5"/>
    <s v="MTX"/>
    <s v="16/04/19 08.02.59.0000"/>
    <s v="17/04/19 12.00.00.0000"/>
    <d v="2019-04-16T08:02:59"/>
    <d v="2019-04-17T12:00:00"/>
    <x v="5"/>
    <x v="2"/>
    <s v="Coopérative agricole"/>
    <x v="2"/>
    <x v="1"/>
    <d v="1899-12-30T17:46:12"/>
    <x v="1"/>
    <s v="Non"/>
    <x v="2155"/>
  </r>
  <r>
    <x v="1098"/>
    <x v="12"/>
    <s v="CLI00049"/>
    <x v="7"/>
    <s v="MTX"/>
    <s v="16/04/19 08.03.29.0000"/>
    <s v="17/04/19 12.00.00.0000"/>
    <d v="2019-04-16T08:03:29"/>
    <d v="2019-04-17T12:00:00"/>
    <x v="5"/>
    <x v="2"/>
    <s v="Entreprises agro-alimentaires"/>
    <x v="4"/>
    <x v="1"/>
    <d v="1899-12-30T17:46:12"/>
    <x v="1"/>
    <s v="Non"/>
    <x v="2156"/>
  </r>
  <r>
    <x v="990"/>
    <x v="6"/>
    <s v="CLI00020"/>
    <x v="6"/>
    <s v="PLLT"/>
    <s v="16/04/19 08.04.11.0000"/>
    <s v="23/04/19 12.00.00.0000"/>
    <d v="2019-04-16T08:04:11"/>
    <d v="2019-04-23T12:00:00"/>
    <x v="1"/>
    <x v="1"/>
    <s v="Coopérative agricole"/>
    <x v="2"/>
    <x v="1"/>
    <d v="1900-01-05T17:46:12"/>
    <x v="3"/>
    <s v="Non"/>
    <x v="2157"/>
  </r>
  <r>
    <x v="1099"/>
    <x v="18"/>
    <s v="CLI00018"/>
    <x v="5"/>
    <s v="MTX"/>
    <s v="16/04/19 08.04.21.0000"/>
    <s v="17/04/19 12.00.00.0000"/>
    <d v="2019-04-16T08:04:21"/>
    <d v="2019-04-17T12:00:00"/>
    <x v="5"/>
    <x v="2"/>
    <s v="Coopérative agricole"/>
    <x v="2"/>
    <x v="1"/>
    <d v="1899-12-30T17:46:12"/>
    <x v="1"/>
    <s v="Non"/>
    <x v="2158"/>
  </r>
  <r>
    <x v="673"/>
    <x v="18"/>
    <s v="CLI00034"/>
    <x v="13"/>
    <s v="MTX"/>
    <s v="16/04/19 08.04.47.0000"/>
    <s v="17/04/19 12.00.00.0000"/>
    <d v="2019-04-16T08:04:47"/>
    <d v="2019-04-17T12:00:00"/>
    <x v="5"/>
    <x v="2"/>
    <s v="Entreprises agro-alimentaires"/>
    <x v="4"/>
    <x v="1"/>
    <d v="1899-12-30T17:46:12"/>
    <x v="1"/>
    <s v="Non"/>
    <x v="2159"/>
  </r>
  <r>
    <x v="609"/>
    <x v="12"/>
    <s v="CLI00087"/>
    <x v="4"/>
    <s v="NTR"/>
    <s v="16/04/19 08.04.50.0000"/>
    <s v="19/04/19 12.00.00.0000"/>
    <d v="2019-04-16T08:04:50"/>
    <d v="2019-04-19T12:00:00"/>
    <x v="3"/>
    <x v="0"/>
    <s v="Coopérative agricole"/>
    <x v="3"/>
    <x v="1"/>
    <d v="1900-01-01T17:46:12"/>
    <x v="3"/>
    <s v="Non"/>
    <x v="2160"/>
  </r>
  <r>
    <x v="1100"/>
    <x v="23"/>
    <s v="CLI00091"/>
    <x v="10"/>
    <s v="MTX"/>
    <s v="16/04/19 08.04.50.0000"/>
    <s v="17/04/19 12.00.00.0000"/>
    <d v="2019-04-16T08:04:50"/>
    <d v="2019-04-17T12:00:00"/>
    <x v="5"/>
    <x v="2"/>
    <s v="Entreprises agro-alimentaires"/>
    <x v="5"/>
    <x v="1"/>
    <d v="1899-12-30T17:46:12"/>
    <x v="1"/>
    <s v="Non"/>
    <x v="2161"/>
  </r>
  <r>
    <x v="1033"/>
    <x v="18"/>
    <s v="CLI00018"/>
    <x v="5"/>
    <s v="MTX"/>
    <s v="16/04/19 08.04.53.0000"/>
    <s v="17/04/19 12.00.00.0000"/>
    <d v="2019-04-16T08:04:53"/>
    <d v="2019-04-17T12:00:00"/>
    <x v="5"/>
    <x v="2"/>
    <s v="Coopérative agricole"/>
    <x v="2"/>
    <x v="1"/>
    <d v="1899-12-30T17:46:12"/>
    <x v="1"/>
    <s v="Non"/>
    <x v="2162"/>
  </r>
  <r>
    <x v="309"/>
    <x v="3"/>
    <s v="CLI00049"/>
    <x v="7"/>
    <s v="PLLT"/>
    <s v="16/04/19 08.05.35.0000"/>
    <s v="23/04/19 12.00.00.0000"/>
    <d v="2019-04-16T08:05:35"/>
    <d v="2019-04-23T12:00:00"/>
    <x v="1"/>
    <x v="1"/>
    <s v="Entreprises agro-alimentaires"/>
    <x v="4"/>
    <x v="1"/>
    <d v="1900-01-05T17:46:12"/>
    <x v="3"/>
    <s v="Non"/>
    <x v="2163"/>
  </r>
  <r>
    <x v="460"/>
    <x v="23"/>
    <s v="CLI00007"/>
    <x v="14"/>
    <s v="MTX"/>
    <s v="16/04/19 08.05.42.0000"/>
    <s v="17/04/19 12.00.00.0000"/>
    <d v="2019-04-16T08:05:42"/>
    <d v="2019-04-17T12:00:00"/>
    <x v="5"/>
    <x v="2"/>
    <s v="Coopérative agricole"/>
    <x v="3"/>
    <x v="1"/>
    <d v="1899-12-30T17:46:12"/>
    <x v="1"/>
    <s v="Non"/>
    <x v="2164"/>
  </r>
  <r>
    <x v="810"/>
    <x v="18"/>
    <s v="CLI00018"/>
    <x v="5"/>
    <s v="MTX"/>
    <s v="16/04/19 08.05.46.0000"/>
    <s v="17/04/19 12.00.00.0000"/>
    <d v="2019-04-16T08:05:46"/>
    <d v="2019-04-17T12:00:00"/>
    <x v="5"/>
    <x v="2"/>
    <s v="Coopérative agricole"/>
    <x v="2"/>
    <x v="1"/>
    <d v="1899-12-30T17:46:12"/>
    <x v="1"/>
    <s v="Non"/>
    <x v="2139"/>
  </r>
  <r>
    <x v="1101"/>
    <x v="3"/>
    <s v="CLI00049"/>
    <x v="7"/>
    <s v="MTX"/>
    <s v="16/04/19 08.06.14.0000"/>
    <s v="17/04/19 12.00.00.0000"/>
    <d v="2019-04-16T08:06:14"/>
    <d v="2019-04-17T12:00:00"/>
    <x v="5"/>
    <x v="2"/>
    <s v="Entreprises agro-alimentaires"/>
    <x v="4"/>
    <x v="1"/>
    <d v="1899-12-30T17:46:12"/>
    <x v="1"/>
    <s v="Non"/>
    <x v="2165"/>
  </r>
  <r>
    <x v="1102"/>
    <x v="12"/>
    <s v="CLI00021"/>
    <x v="0"/>
    <s v="MTX"/>
    <s v="16/04/19 08.06.29.0000"/>
    <s v="17/04/19 12.00.00.0000"/>
    <d v="2019-04-16T08:06:29"/>
    <d v="2019-04-17T12:00:00"/>
    <x v="5"/>
    <x v="2"/>
    <s v="Grande surface"/>
    <x v="0"/>
    <x v="1"/>
    <d v="1899-12-30T17:46:12"/>
    <x v="1"/>
    <s v="Non"/>
    <x v="2166"/>
  </r>
  <r>
    <x v="1103"/>
    <x v="3"/>
    <s v="CLI00010"/>
    <x v="2"/>
    <s v="MTX"/>
    <s v="16/04/19 08.06.50.0000"/>
    <s v="17/04/19 12.00.00.0000"/>
    <d v="2019-04-16T08:06:50"/>
    <d v="2019-04-17T12:00:00"/>
    <x v="5"/>
    <x v="2"/>
    <s v="Centrale d'achats"/>
    <x v="1"/>
    <x v="1"/>
    <d v="1899-12-30T17:46:12"/>
    <x v="1"/>
    <s v="Non"/>
    <x v="2167"/>
  </r>
  <r>
    <x v="484"/>
    <x v="18"/>
    <s v="CLI00049"/>
    <x v="7"/>
    <s v="MTX"/>
    <s v="16/04/19 08.07.28.0000"/>
    <s v="17/04/19 12.00.00.0000"/>
    <d v="2019-04-16T08:07:28"/>
    <d v="2019-04-17T12:00:00"/>
    <x v="5"/>
    <x v="2"/>
    <s v="Entreprises agro-alimentaires"/>
    <x v="4"/>
    <x v="1"/>
    <d v="1899-12-30T17:46:12"/>
    <x v="1"/>
    <s v="Non"/>
    <x v="2168"/>
  </r>
  <r>
    <x v="1093"/>
    <x v="7"/>
    <s v="CLI00091"/>
    <x v="10"/>
    <s v="OGM"/>
    <s v="16/04/19 08.09.12.0000"/>
    <s v="25/04/19 12.00.00.0000"/>
    <d v="2019-04-16T08:09:12"/>
    <d v="2019-04-25T12:00:00"/>
    <x v="0"/>
    <x v="0"/>
    <s v="Entreprises agro-alimentaires"/>
    <x v="5"/>
    <x v="1"/>
    <d v="1900-01-07T17:46:12"/>
    <x v="3"/>
    <s v="Non"/>
    <x v="2169"/>
  </r>
  <r>
    <x v="266"/>
    <x v="3"/>
    <s v="CLI00043"/>
    <x v="1"/>
    <s v="MTX"/>
    <s v="16/04/19 08.09.28.0000"/>
    <s v="17/04/19 12.00.00.0000"/>
    <d v="2019-04-16T08:09:28"/>
    <d v="2019-04-17T12:00:00"/>
    <x v="5"/>
    <x v="2"/>
    <s v="Grande surface"/>
    <x v="0"/>
    <x v="1"/>
    <d v="1899-12-30T17:46:12"/>
    <x v="1"/>
    <s v="Non"/>
    <x v="2170"/>
  </r>
  <r>
    <x v="808"/>
    <x v="18"/>
    <s v="CLI00018"/>
    <x v="5"/>
    <s v="MTX"/>
    <s v="16/04/19 08.09.35.0000"/>
    <s v="17/04/19 12.00.00.0000"/>
    <d v="2019-04-16T08:09:35"/>
    <d v="2019-04-17T12:00:00"/>
    <x v="5"/>
    <x v="2"/>
    <s v="Coopérative agricole"/>
    <x v="2"/>
    <x v="1"/>
    <d v="1899-12-30T17:46:12"/>
    <x v="1"/>
    <s v="Non"/>
    <x v="2171"/>
  </r>
  <r>
    <x v="1104"/>
    <x v="23"/>
    <s v="CLI00007"/>
    <x v="14"/>
    <s v="SCR"/>
    <s v="16/04/19 08.09.53.0000"/>
    <s v="18/04/19 12.00.00.0000"/>
    <d v="2019-04-16T08:09:53"/>
    <d v="2019-04-18T12:00:00"/>
    <x v="7"/>
    <x v="0"/>
    <s v="Coopérative agricole"/>
    <x v="3"/>
    <x v="1"/>
    <d v="1899-12-31T17:46:12"/>
    <x v="2"/>
    <s v="Non"/>
    <x v="2172"/>
  </r>
  <r>
    <x v="446"/>
    <x v="23"/>
    <s v="CLI00007"/>
    <x v="14"/>
    <s v="MTX"/>
    <s v="16/04/19 08.09.54.0000"/>
    <s v="17/04/19 12.00.00.0000"/>
    <d v="2019-04-16T08:09:54"/>
    <d v="2019-04-17T12:00:00"/>
    <x v="5"/>
    <x v="2"/>
    <s v="Coopérative agricole"/>
    <x v="3"/>
    <x v="1"/>
    <d v="1899-12-30T17:46:12"/>
    <x v="1"/>
    <s v="Non"/>
    <x v="2173"/>
  </r>
  <r>
    <x v="982"/>
    <x v="20"/>
    <s v="CLI00007"/>
    <x v="14"/>
    <s v="SCR"/>
    <s v="16/04/19 08.10.03.0000"/>
    <s v="18/04/19 12.00.00.0000"/>
    <d v="2019-04-16T08:10:03"/>
    <d v="2019-04-18T12:00:00"/>
    <x v="7"/>
    <x v="0"/>
    <s v="Coopérative agricole"/>
    <x v="3"/>
    <x v="1"/>
    <d v="1899-12-31T17:46:12"/>
    <x v="2"/>
    <s v="Non"/>
    <x v="2174"/>
  </r>
  <r>
    <x v="843"/>
    <x v="18"/>
    <s v="CLI00018"/>
    <x v="5"/>
    <s v="BACT"/>
    <s v="16/04/19 08.10.04.0000"/>
    <s v="18/04/19 12.00.00.0000"/>
    <d v="2019-04-16T08:10:04"/>
    <d v="2019-04-18T12:00:00"/>
    <x v="6"/>
    <x v="3"/>
    <s v="Coopérative agricole"/>
    <x v="2"/>
    <x v="1"/>
    <d v="1899-12-31T17:46:12"/>
    <x v="2"/>
    <s v="Non"/>
    <x v="2175"/>
  </r>
  <r>
    <x v="1105"/>
    <x v="23"/>
    <s v="CLI00007"/>
    <x v="14"/>
    <s v="PEST"/>
    <s v="16/04/19 08.10.14.0000"/>
    <s v="23/04/19 12.00.00.0000"/>
    <d v="2019-04-16T08:10:14"/>
    <d v="2019-04-23T12:00:00"/>
    <x v="2"/>
    <x v="1"/>
    <s v="Coopérative agricole"/>
    <x v="3"/>
    <x v="1"/>
    <d v="1900-01-05T17:46:12"/>
    <x v="3"/>
    <s v="Non"/>
    <x v="2176"/>
  </r>
  <r>
    <x v="891"/>
    <x v="3"/>
    <s v="CLI00079"/>
    <x v="3"/>
    <s v="MTX"/>
    <s v="16/04/19 08.10.25.0000"/>
    <s v="17/04/19 12.00.00.0000"/>
    <d v="2019-04-16T08:10:25"/>
    <d v="2019-04-17T12:00:00"/>
    <x v="5"/>
    <x v="2"/>
    <s v="Coopérative agricole"/>
    <x v="2"/>
    <x v="1"/>
    <d v="1899-12-30T17:46:12"/>
    <x v="1"/>
    <s v="Non"/>
    <x v="2177"/>
  </r>
  <r>
    <x v="529"/>
    <x v="3"/>
    <s v="CLI00010"/>
    <x v="2"/>
    <s v="SCR"/>
    <s v="16/04/19 08.10.51.0000"/>
    <s v="18/04/19 12.00.00.0000"/>
    <d v="2019-04-16T08:10:51"/>
    <d v="2019-04-18T12:00:00"/>
    <x v="7"/>
    <x v="0"/>
    <s v="Centrale d'achats"/>
    <x v="1"/>
    <x v="1"/>
    <d v="1899-12-31T17:46:12"/>
    <x v="2"/>
    <s v="Non"/>
    <x v="2178"/>
  </r>
  <r>
    <x v="1106"/>
    <x v="12"/>
    <s v="CLI00021"/>
    <x v="0"/>
    <s v="SCR"/>
    <s v="16/04/19 08.11.14.0000"/>
    <s v="18/04/19 12.00.00.0000"/>
    <d v="2019-04-16T08:11:14"/>
    <d v="2019-04-18T12:00:00"/>
    <x v="7"/>
    <x v="0"/>
    <s v="Grande surface"/>
    <x v="0"/>
    <x v="1"/>
    <d v="1899-12-31T17:46:12"/>
    <x v="2"/>
    <s v="Non"/>
    <x v="2179"/>
  </r>
  <r>
    <x v="732"/>
    <x v="18"/>
    <s v="CLI00049"/>
    <x v="7"/>
    <s v="MTX"/>
    <s v="16/04/19 08.11.28.0000"/>
    <s v="17/04/19 12.00.00.0000"/>
    <d v="2019-04-16T08:11:28"/>
    <d v="2019-04-17T12:00:00"/>
    <x v="5"/>
    <x v="2"/>
    <s v="Entreprises agro-alimentaires"/>
    <x v="4"/>
    <x v="1"/>
    <d v="1899-12-30T17:46:12"/>
    <x v="1"/>
    <s v="Non"/>
    <x v="2180"/>
  </r>
  <r>
    <x v="320"/>
    <x v="3"/>
    <s v="CLI00010"/>
    <x v="2"/>
    <s v="MTX"/>
    <s v="16/04/19 08.11.59.0000"/>
    <s v="17/04/19 12.00.00.0000"/>
    <d v="2019-04-16T08:11:59"/>
    <d v="2019-04-17T12:00:00"/>
    <x v="5"/>
    <x v="2"/>
    <s v="Centrale d'achats"/>
    <x v="1"/>
    <x v="1"/>
    <d v="1899-12-30T17:46:12"/>
    <x v="1"/>
    <s v="Non"/>
    <x v="2181"/>
  </r>
  <r>
    <x v="254"/>
    <x v="6"/>
    <s v="CLI00043"/>
    <x v="1"/>
    <s v="SCR"/>
    <s v="16/04/19 08.12.54.0000"/>
    <s v="18/04/19 12.00.00.0000"/>
    <d v="2019-04-16T08:12:54"/>
    <d v="2019-04-18T12:00:00"/>
    <x v="7"/>
    <x v="0"/>
    <s v="Grande surface"/>
    <x v="0"/>
    <x v="1"/>
    <d v="1899-12-31T17:46:12"/>
    <x v="2"/>
    <s v="Non"/>
    <x v="2182"/>
  </r>
  <r>
    <x v="1107"/>
    <x v="3"/>
    <s v="CLI00049"/>
    <x v="7"/>
    <s v="PEST"/>
    <s v="16/04/19 08.13.14.0000"/>
    <s v="23/04/19 12.00.00.0000"/>
    <d v="2019-04-16T08:13:14"/>
    <d v="2019-04-23T12:00:00"/>
    <x v="2"/>
    <x v="1"/>
    <s v="Entreprises agro-alimentaires"/>
    <x v="4"/>
    <x v="1"/>
    <d v="1900-01-05T17:46:12"/>
    <x v="3"/>
    <s v="Non"/>
    <x v="2183"/>
  </r>
  <r>
    <x v="15"/>
    <x v="3"/>
    <s v="CLI00043"/>
    <x v="1"/>
    <s v="NTR"/>
    <s v="16/04/19 08.13.20.0000"/>
    <s v="19/04/19 12.00.00.0000"/>
    <d v="2019-04-16T08:13:20"/>
    <d v="2019-04-19T12:00:00"/>
    <x v="3"/>
    <x v="0"/>
    <s v="Grande surface"/>
    <x v="0"/>
    <x v="1"/>
    <d v="1900-01-01T17:46:12"/>
    <x v="3"/>
    <s v="Non"/>
    <x v="2184"/>
  </r>
  <r>
    <x v="156"/>
    <x v="3"/>
    <s v="CLI00043"/>
    <x v="1"/>
    <s v="BACT"/>
    <s v="16/04/19 08.13.47.0000"/>
    <s v="18/04/19 12.00.00.0000"/>
    <d v="2019-04-16T08:13:47"/>
    <d v="2019-04-18T12:00:00"/>
    <x v="6"/>
    <x v="3"/>
    <s v="Grande surface"/>
    <x v="0"/>
    <x v="1"/>
    <d v="1899-12-31T17:46:12"/>
    <x v="2"/>
    <s v="Non"/>
    <x v="2185"/>
  </r>
  <r>
    <x v="937"/>
    <x v="18"/>
    <s v="CLI00018"/>
    <x v="5"/>
    <s v="MTX"/>
    <s v="16/04/19 08.14.10.0000"/>
    <s v="17/04/19 12.00.00.0000"/>
    <d v="2019-04-16T08:14:10"/>
    <d v="2019-04-17T12:00:00"/>
    <x v="5"/>
    <x v="2"/>
    <s v="Coopérative agricole"/>
    <x v="2"/>
    <x v="1"/>
    <d v="1899-12-30T17:46:12"/>
    <x v="1"/>
    <s v="Non"/>
    <x v="2186"/>
  </r>
  <r>
    <x v="762"/>
    <x v="13"/>
    <s v="CLI00009"/>
    <x v="8"/>
    <s v="BACT"/>
    <s v="16/04/19 08.14.19.0000"/>
    <s v="18/04/19 12.00.00.0000"/>
    <d v="2019-04-16T08:14:19"/>
    <d v="2019-04-18T12:00:00"/>
    <x v="6"/>
    <x v="3"/>
    <s v="Entreprises agro-alimentaires"/>
    <x v="4"/>
    <x v="1"/>
    <d v="1899-12-31T17:46:12"/>
    <x v="2"/>
    <s v="Non"/>
    <x v="2187"/>
  </r>
  <r>
    <x v="74"/>
    <x v="3"/>
    <s v="CLI00079"/>
    <x v="3"/>
    <s v="MTX"/>
    <s v="16/04/19 08.14.30.0000"/>
    <s v="17/04/19 12.00.00.0000"/>
    <d v="2019-04-16T08:14:30"/>
    <d v="2019-04-17T12:00:00"/>
    <x v="5"/>
    <x v="2"/>
    <s v="Coopérative agricole"/>
    <x v="2"/>
    <x v="1"/>
    <d v="1899-12-30T17:46:12"/>
    <x v="1"/>
    <s v="Non"/>
    <x v="2188"/>
  </r>
  <r>
    <x v="397"/>
    <x v="3"/>
    <s v="CLI00020"/>
    <x v="6"/>
    <s v="MTX"/>
    <s v="16/04/19 08.14.33.0000"/>
    <s v="17/04/19 12.00.00.0000"/>
    <d v="2019-04-16T08:14:33"/>
    <d v="2019-04-17T12:00:00"/>
    <x v="5"/>
    <x v="2"/>
    <s v="Coopérative agricole"/>
    <x v="2"/>
    <x v="1"/>
    <d v="1899-12-30T17:46:12"/>
    <x v="1"/>
    <s v="Non"/>
    <x v="2189"/>
  </r>
  <r>
    <x v="280"/>
    <x v="3"/>
    <s v="CLI00079"/>
    <x v="3"/>
    <s v="SCR"/>
    <s v="16/04/19 08.14.57.0000"/>
    <s v="18/04/19 12.00.00.0000"/>
    <d v="2019-04-16T08:14:57"/>
    <d v="2019-04-18T12:00:00"/>
    <x v="7"/>
    <x v="0"/>
    <s v="Coopérative agricole"/>
    <x v="2"/>
    <x v="1"/>
    <d v="1899-12-31T17:46:12"/>
    <x v="2"/>
    <s v="Non"/>
    <x v="2190"/>
  </r>
  <r>
    <x v="224"/>
    <x v="12"/>
    <s v="CLI00021"/>
    <x v="0"/>
    <s v="MTX"/>
    <s v="16/04/19 08.15.33.0000"/>
    <s v="17/04/19 12.00.00.0000"/>
    <d v="2019-04-16T08:15:33"/>
    <d v="2019-04-17T12:00:00"/>
    <x v="5"/>
    <x v="2"/>
    <s v="Grande surface"/>
    <x v="0"/>
    <x v="1"/>
    <d v="1899-12-30T17:46:12"/>
    <x v="1"/>
    <s v="Non"/>
    <x v="2191"/>
  </r>
  <r>
    <x v="748"/>
    <x v="18"/>
    <s v="CLI00049"/>
    <x v="7"/>
    <s v="SCR"/>
    <s v="16/04/19 08.15.39.0000"/>
    <s v="18/04/19 12.00.00.0000"/>
    <d v="2019-04-16T08:15:39"/>
    <d v="2019-04-18T12:00:00"/>
    <x v="7"/>
    <x v="0"/>
    <s v="Entreprises agro-alimentaires"/>
    <x v="4"/>
    <x v="1"/>
    <d v="1899-12-31T17:46:12"/>
    <x v="2"/>
    <s v="Non"/>
    <x v="2192"/>
  </r>
  <r>
    <x v="671"/>
    <x v="3"/>
    <s v="CLI00079"/>
    <x v="3"/>
    <s v="MTX"/>
    <s v="16/04/19 08.15.59.0000"/>
    <s v="17/04/19 12.00.00.0000"/>
    <d v="2019-04-16T08:15:59"/>
    <d v="2019-04-17T12:00:00"/>
    <x v="5"/>
    <x v="2"/>
    <s v="Coopérative agricole"/>
    <x v="2"/>
    <x v="1"/>
    <d v="1899-12-30T17:46:12"/>
    <x v="1"/>
    <s v="Non"/>
    <x v="2193"/>
  </r>
  <r>
    <x v="1041"/>
    <x v="18"/>
    <s v="CLI00049"/>
    <x v="7"/>
    <s v="MTX"/>
    <s v="16/04/19 08.16.37.0000"/>
    <s v="17/04/19 12.00.00.0000"/>
    <d v="2019-04-16T08:16:37"/>
    <d v="2019-04-17T12:00:00"/>
    <x v="5"/>
    <x v="2"/>
    <s v="Entreprises agro-alimentaires"/>
    <x v="4"/>
    <x v="1"/>
    <d v="1899-12-30T17:46:12"/>
    <x v="1"/>
    <s v="Non"/>
    <x v="2194"/>
  </r>
  <r>
    <x v="1108"/>
    <x v="18"/>
    <s v="CLI00018"/>
    <x v="5"/>
    <s v="NTR"/>
    <s v="16/04/19 08.16.56.0000"/>
    <s v="19/04/19 12.00.00.0000"/>
    <d v="2019-04-16T08:16:56"/>
    <d v="2019-04-19T12:00:00"/>
    <x v="3"/>
    <x v="0"/>
    <s v="Coopérative agricole"/>
    <x v="2"/>
    <x v="1"/>
    <d v="1900-01-01T17:46:12"/>
    <x v="3"/>
    <s v="Non"/>
    <x v="2195"/>
  </r>
  <r>
    <x v="299"/>
    <x v="18"/>
    <s v="CLI00049"/>
    <x v="7"/>
    <s v="NTR"/>
    <s v="16/04/19 08.17.56.0000"/>
    <s v="19/04/19 12.00.00.0000"/>
    <d v="2019-04-16T08:17:56"/>
    <d v="2019-04-19T12:00:00"/>
    <x v="3"/>
    <x v="0"/>
    <s v="Entreprises agro-alimentaires"/>
    <x v="4"/>
    <x v="1"/>
    <d v="1900-01-01T17:46:12"/>
    <x v="3"/>
    <s v="Non"/>
    <x v="359"/>
  </r>
  <r>
    <x v="1109"/>
    <x v="3"/>
    <s v="CLI00049"/>
    <x v="7"/>
    <s v="PEST"/>
    <s v="16/04/19 08.18.08.0000"/>
    <s v="23/04/19 12.00.00.0000"/>
    <d v="2019-04-16T08:18:08"/>
    <d v="2019-04-23T12:00:00"/>
    <x v="2"/>
    <x v="1"/>
    <s v="Entreprises agro-alimentaires"/>
    <x v="4"/>
    <x v="1"/>
    <d v="1900-01-05T17:46:12"/>
    <x v="3"/>
    <s v="Non"/>
    <x v="2196"/>
  </r>
  <r>
    <x v="1110"/>
    <x v="23"/>
    <s v="CLI00009"/>
    <x v="8"/>
    <s v="MTX"/>
    <s v="16/04/19 08.18.46.0000"/>
    <s v="17/04/19 12.00.00.0000"/>
    <d v="2019-04-16T08:18:46"/>
    <d v="2019-04-17T12:00:00"/>
    <x v="5"/>
    <x v="2"/>
    <s v="Entreprises agro-alimentaires"/>
    <x v="4"/>
    <x v="1"/>
    <d v="1899-12-30T17:46:12"/>
    <x v="1"/>
    <s v="Non"/>
    <x v="2197"/>
  </r>
  <r>
    <x v="197"/>
    <x v="6"/>
    <s v="CLI00043"/>
    <x v="1"/>
    <s v="SCR"/>
    <s v="16/04/19 08.18.59.0000"/>
    <s v="18/04/19 12.00.00.0000"/>
    <d v="2019-04-16T08:18:59"/>
    <d v="2019-04-18T12:00:00"/>
    <x v="7"/>
    <x v="0"/>
    <s v="Grande surface"/>
    <x v="0"/>
    <x v="1"/>
    <d v="1899-12-31T17:46:12"/>
    <x v="2"/>
    <s v="Non"/>
    <x v="2198"/>
  </r>
  <r>
    <x v="1111"/>
    <x v="18"/>
    <s v="CLI00034"/>
    <x v="13"/>
    <s v="MTX"/>
    <s v="16/04/19 08.19.47.0000"/>
    <s v="17/04/19 12.00.00.0000"/>
    <d v="2019-04-16T08:19:47"/>
    <d v="2019-04-17T12:00:00"/>
    <x v="5"/>
    <x v="2"/>
    <s v="Entreprises agro-alimentaires"/>
    <x v="4"/>
    <x v="1"/>
    <d v="1899-12-30T17:46:12"/>
    <x v="1"/>
    <s v="Non"/>
    <x v="2199"/>
  </r>
  <r>
    <x v="113"/>
    <x v="18"/>
    <s v="CLI00018"/>
    <x v="5"/>
    <s v="MTX"/>
    <s v="16/04/19 08.20.05.0000"/>
    <s v="17/04/19 12.00.00.0000"/>
    <d v="2019-04-16T08:20:05"/>
    <d v="2019-04-17T12:00:00"/>
    <x v="5"/>
    <x v="2"/>
    <s v="Coopérative agricole"/>
    <x v="2"/>
    <x v="1"/>
    <d v="1899-12-30T17:46:12"/>
    <x v="1"/>
    <s v="Non"/>
    <x v="2200"/>
  </r>
  <r>
    <x v="558"/>
    <x v="3"/>
    <s v="CLI00010"/>
    <x v="2"/>
    <s v="MTX"/>
    <s v="16/04/19 08.20.15.0000"/>
    <s v="17/04/19 12.00.00.0000"/>
    <d v="2019-04-16T08:20:15"/>
    <d v="2019-04-17T12:00:00"/>
    <x v="5"/>
    <x v="2"/>
    <s v="Centrale d'achats"/>
    <x v="1"/>
    <x v="1"/>
    <d v="1899-12-30T17:46:12"/>
    <x v="1"/>
    <s v="Non"/>
    <x v="806"/>
  </r>
  <r>
    <x v="891"/>
    <x v="3"/>
    <s v="CLI00079"/>
    <x v="3"/>
    <s v="BACT"/>
    <s v="16/04/19 08.21.05.0000"/>
    <s v="18/04/19 12.00.00.0000"/>
    <d v="2019-04-16T08:21:05"/>
    <d v="2019-04-18T12:00:00"/>
    <x v="6"/>
    <x v="3"/>
    <s v="Coopérative agricole"/>
    <x v="2"/>
    <x v="1"/>
    <d v="1899-12-31T17:46:12"/>
    <x v="2"/>
    <s v="Non"/>
    <x v="2201"/>
  </r>
  <r>
    <x v="1112"/>
    <x v="18"/>
    <s v="CLI00034"/>
    <x v="13"/>
    <s v="MTX"/>
    <s v="16/04/19 08.21.55.0000"/>
    <s v="17/04/19 12.00.00.0000"/>
    <d v="2019-04-16T08:21:55"/>
    <d v="2019-04-17T12:00:00"/>
    <x v="5"/>
    <x v="2"/>
    <s v="Entreprises agro-alimentaires"/>
    <x v="4"/>
    <x v="1"/>
    <d v="1899-12-30T17:46:12"/>
    <x v="1"/>
    <s v="Non"/>
    <x v="2202"/>
  </r>
  <r>
    <x v="201"/>
    <x v="23"/>
    <s v="CLI00007"/>
    <x v="14"/>
    <s v="BACT"/>
    <s v="16/04/19 08.25.00.0000"/>
    <s v="18/04/19 12.00.00.0000"/>
    <d v="2019-04-16T08:25:00"/>
    <d v="2019-04-18T12:00:00"/>
    <x v="6"/>
    <x v="3"/>
    <s v="Coopérative agricole"/>
    <x v="3"/>
    <x v="1"/>
    <d v="1899-12-31T17:46:12"/>
    <x v="2"/>
    <s v="Non"/>
    <x v="2203"/>
  </r>
  <r>
    <x v="999"/>
    <x v="3"/>
    <s v="CLI00021"/>
    <x v="0"/>
    <s v="PEST"/>
    <s v="16/04/19 08.25.51.0000"/>
    <s v="23/04/19 12.00.00.0000"/>
    <d v="2019-04-16T08:25:51"/>
    <d v="2019-04-23T12:00:00"/>
    <x v="2"/>
    <x v="1"/>
    <s v="Grande surface"/>
    <x v="0"/>
    <x v="1"/>
    <d v="1900-01-05T17:46:12"/>
    <x v="3"/>
    <s v="Non"/>
    <x v="2204"/>
  </r>
  <r>
    <x v="290"/>
    <x v="3"/>
    <s v="CLI00021"/>
    <x v="0"/>
    <s v="MTX"/>
    <s v="16/04/19 08.26.24.0000"/>
    <s v="17/04/19 12.00.00.0000"/>
    <d v="2019-04-16T08:26:24"/>
    <d v="2019-04-17T12:00:00"/>
    <x v="5"/>
    <x v="2"/>
    <s v="Grande surface"/>
    <x v="0"/>
    <x v="1"/>
    <d v="1899-12-30T17:46:12"/>
    <x v="1"/>
    <s v="Non"/>
    <x v="2045"/>
  </r>
  <r>
    <x v="264"/>
    <x v="18"/>
    <s v="CLI00049"/>
    <x v="7"/>
    <s v="MTX"/>
    <s v="16/04/19 08.27.00.0000"/>
    <s v="17/04/19 12.00.00.0000"/>
    <d v="2019-04-16T08:27:00"/>
    <d v="2019-04-17T12:00:00"/>
    <x v="5"/>
    <x v="2"/>
    <s v="Entreprises agro-alimentaires"/>
    <x v="4"/>
    <x v="1"/>
    <d v="1899-12-30T17:46:12"/>
    <x v="1"/>
    <s v="Non"/>
    <x v="2205"/>
  </r>
  <r>
    <x v="593"/>
    <x v="3"/>
    <s v="CLI00079"/>
    <x v="3"/>
    <s v="SCR"/>
    <s v="16/04/19 08.27.17.0000"/>
    <s v="18/04/19 12.00.00.0000"/>
    <d v="2019-04-16T08:27:17"/>
    <d v="2019-04-18T12:00:00"/>
    <x v="7"/>
    <x v="0"/>
    <s v="Coopérative agricole"/>
    <x v="2"/>
    <x v="1"/>
    <d v="1899-12-31T17:46:12"/>
    <x v="2"/>
    <s v="Non"/>
    <x v="2031"/>
  </r>
  <r>
    <x v="1113"/>
    <x v="23"/>
    <s v="CLI00009"/>
    <x v="8"/>
    <s v="MTX"/>
    <s v="16/04/19 08.30.26.0000"/>
    <s v="17/04/19 12.00.00.0000"/>
    <d v="2019-04-16T08:30:26"/>
    <d v="2019-04-17T12:00:00"/>
    <x v="5"/>
    <x v="2"/>
    <s v="Entreprises agro-alimentaires"/>
    <x v="4"/>
    <x v="1"/>
    <d v="1899-12-30T17:46:12"/>
    <x v="1"/>
    <s v="Non"/>
    <x v="2206"/>
  </r>
  <r>
    <x v="540"/>
    <x v="3"/>
    <s v="CLI00043"/>
    <x v="1"/>
    <s v="MTX"/>
    <s v="16/04/19 08.31.34.0000"/>
    <s v="17/04/19 12.00.00.0000"/>
    <d v="2019-04-16T08:31:34"/>
    <d v="2019-04-17T12:00:00"/>
    <x v="5"/>
    <x v="2"/>
    <s v="Grande surface"/>
    <x v="0"/>
    <x v="1"/>
    <d v="1899-12-30T17:46:12"/>
    <x v="1"/>
    <s v="Non"/>
    <x v="2207"/>
  </r>
  <r>
    <x v="1114"/>
    <x v="12"/>
    <s v="CLI00091"/>
    <x v="10"/>
    <s v="SCR"/>
    <s v="16/04/19 08.31.55.0000"/>
    <s v="18/04/19 12.00.00.0000"/>
    <d v="2019-04-16T08:31:55"/>
    <d v="2019-04-18T12:00:00"/>
    <x v="7"/>
    <x v="0"/>
    <s v="Entreprises agro-alimentaires"/>
    <x v="5"/>
    <x v="1"/>
    <d v="1899-12-31T17:46:12"/>
    <x v="2"/>
    <s v="Non"/>
    <x v="2208"/>
  </r>
  <r>
    <x v="530"/>
    <x v="12"/>
    <s v="CLI00021"/>
    <x v="0"/>
    <s v="BACT"/>
    <s v="16/04/19 08.32.10.0000"/>
    <s v="18/04/19 12.00.00.0000"/>
    <d v="2019-04-16T08:32:10"/>
    <d v="2019-04-18T12:00:00"/>
    <x v="6"/>
    <x v="3"/>
    <s v="Grande surface"/>
    <x v="0"/>
    <x v="1"/>
    <d v="1899-12-31T17:46:12"/>
    <x v="2"/>
    <s v="Non"/>
    <x v="2209"/>
  </r>
  <r>
    <x v="726"/>
    <x v="3"/>
    <s v="CLI00021"/>
    <x v="0"/>
    <s v="PEST"/>
    <s v="16/04/19 08.32.17.0000"/>
    <s v="23/04/19 12.00.00.0000"/>
    <d v="2019-04-16T08:32:17"/>
    <d v="2019-04-23T12:00:00"/>
    <x v="2"/>
    <x v="1"/>
    <s v="Grande surface"/>
    <x v="0"/>
    <x v="1"/>
    <d v="1900-01-05T17:46:12"/>
    <x v="3"/>
    <s v="Non"/>
    <x v="2210"/>
  </r>
  <r>
    <x v="4"/>
    <x v="3"/>
    <s v="CLI00043"/>
    <x v="1"/>
    <s v="PLLT"/>
    <s v="16/04/19 08.32.39.0000"/>
    <s v="23/04/19 12.00.00.0000"/>
    <d v="2019-04-16T08:32:39"/>
    <d v="2019-04-23T12:00:00"/>
    <x v="1"/>
    <x v="1"/>
    <s v="Grande surface"/>
    <x v="0"/>
    <x v="1"/>
    <d v="1900-01-05T17:46:12"/>
    <x v="3"/>
    <s v="Non"/>
    <x v="2211"/>
  </r>
  <r>
    <x v="1023"/>
    <x v="3"/>
    <s v="CLI00087"/>
    <x v="4"/>
    <s v="BACT"/>
    <s v="16/04/19 08.33.29.0000"/>
    <s v="18/04/19 12.00.00.0000"/>
    <d v="2019-04-16T08:33:29"/>
    <d v="2019-04-18T12:00:00"/>
    <x v="6"/>
    <x v="3"/>
    <s v="Coopérative agricole"/>
    <x v="3"/>
    <x v="1"/>
    <d v="1899-12-31T17:46:12"/>
    <x v="2"/>
    <s v="Non"/>
    <x v="2212"/>
  </r>
  <r>
    <x v="1115"/>
    <x v="18"/>
    <s v="CLI00018"/>
    <x v="5"/>
    <s v="SCR"/>
    <s v="16/04/19 08.34.11.0000"/>
    <s v="18/04/19 12.00.00.0000"/>
    <d v="2019-04-16T08:34:11"/>
    <d v="2019-04-18T12:00:00"/>
    <x v="7"/>
    <x v="0"/>
    <s v="Coopérative agricole"/>
    <x v="2"/>
    <x v="1"/>
    <d v="1899-12-31T17:46:12"/>
    <x v="2"/>
    <s v="Non"/>
    <x v="2213"/>
  </r>
  <r>
    <x v="572"/>
    <x v="12"/>
    <s v="CLI00021"/>
    <x v="0"/>
    <s v="NTR"/>
    <s v="16/04/19 08.36.24.0000"/>
    <s v="19/04/19 12.00.00.0000"/>
    <d v="2019-04-16T08:36:24"/>
    <d v="2019-04-19T12:00:00"/>
    <x v="3"/>
    <x v="0"/>
    <s v="Grande surface"/>
    <x v="0"/>
    <x v="1"/>
    <d v="1900-01-01T17:46:12"/>
    <x v="3"/>
    <s v="Non"/>
    <x v="2214"/>
  </r>
  <r>
    <x v="181"/>
    <x v="10"/>
    <s v="CLI00040"/>
    <x v="9"/>
    <s v="MTX"/>
    <s v="16/04/19 08.37.04.0000"/>
    <s v="17/04/19 12.00.00.0000"/>
    <d v="2019-04-16T08:37:04"/>
    <d v="2019-04-17T12:00:00"/>
    <x v="5"/>
    <x v="2"/>
    <s v="Entreprises agro-alimentaires"/>
    <x v="5"/>
    <x v="1"/>
    <d v="1899-12-30T17:46:12"/>
    <x v="1"/>
    <s v="Non"/>
    <x v="2215"/>
  </r>
  <r>
    <x v="66"/>
    <x v="7"/>
    <s v="CLI00021"/>
    <x v="0"/>
    <s v="BACT"/>
    <s v="16/04/19 08.38.36.0000"/>
    <s v="18/04/19 12.00.00.0000"/>
    <d v="2019-04-16T08:38:36"/>
    <d v="2019-04-18T12:00:00"/>
    <x v="6"/>
    <x v="3"/>
    <s v="Grande surface"/>
    <x v="0"/>
    <x v="1"/>
    <d v="1899-12-31T17:46:12"/>
    <x v="2"/>
    <s v="Non"/>
    <x v="2216"/>
  </r>
  <r>
    <x v="421"/>
    <x v="3"/>
    <s v="CLI00079"/>
    <x v="3"/>
    <s v="NTR"/>
    <s v="16/04/19 08.38.38.0000"/>
    <s v="19/04/19 12.00.00.0000"/>
    <d v="2019-04-16T08:38:38"/>
    <d v="2019-04-19T12:00:00"/>
    <x v="3"/>
    <x v="0"/>
    <s v="Coopérative agricole"/>
    <x v="2"/>
    <x v="1"/>
    <d v="1900-01-01T17:46:12"/>
    <x v="3"/>
    <s v="Non"/>
    <x v="2217"/>
  </r>
  <r>
    <x v="67"/>
    <x v="12"/>
    <s v="CLI00021"/>
    <x v="0"/>
    <s v="MTX"/>
    <s v="16/04/19 08.38.39.0000"/>
    <s v="17/04/19 12.00.00.0000"/>
    <d v="2019-04-16T08:38:39"/>
    <d v="2019-04-17T12:00:00"/>
    <x v="5"/>
    <x v="2"/>
    <s v="Grande surface"/>
    <x v="0"/>
    <x v="1"/>
    <d v="1899-12-30T17:46:12"/>
    <x v="1"/>
    <s v="Non"/>
    <x v="2218"/>
  </r>
  <r>
    <x v="1116"/>
    <x v="3"/>
    <s v="CLI00020"/>
    <x v="6"/>
    <s v="NTR"/>
    <s v="16/04/19 08.38.47.0000"/>
    <s v="19/04/19 12.00.00.0000"/>
    <d v="2019-04-16T08:38:47"/>
    <d v="2019-04-19T12:00:00"/>
    <x v="3"/>
    <x v="0"/>
    <s v="Coopérative agricole"/>
    <x v="2"/>
    <x v="1"/>
    <d v="1900-01-01T17:46:12"/>
    <x v="3"/>
    <s v="Non"/>
    <x v="2219"/>
  </r>
  <r>
    <x v="324"/>
    <x v="6"/>
    <s v="CLI00087"/>
    <x v="4"/>
    <s v="MTX"/>
    <s v="16/04/19 08.39.48.0000"/>
    <s v="17/04/19 12.00.00.0000"/>
    <d v="2019-04-16T08:39:48"/>
    <d v="2019-04-17T12:00:00"/>
    <x v="5"/>
    <x v="2"/>
    <s v="Coopérative agricole"/>
    <x v="3"/>
    <x v="1"/>
    <d v="1899-12-30T17:46:12"/>
    <x v="1"/>
    <s v="Non"/>
    <x v="2220"/>
  </r>
  <r>
    <x v="626"/>
    <x v="18"/>
    <s v="CLI00049"/>
    <x v="7"/>
    <s v="SCR"/>
    <s v="16/04/19 08.39.54.0000"/>
    <s v="18/04/19 12.00.00.0000"/>
    <d v="2019-04-16T08:39:54"/>
    <d v="2019-04-18T12:00:00"/>
    <x v="7"/>
    <x v="0"/>
    <s v="Entreprises agro-alimentaires"/>
    <x v="4"/>
    <x v="1"/>
    <d v="1899-12-31T17:46:12"/>
    <x v="2"/>
    <s v="Non"/>
    <x v="2221"/>
  </r>
  <r>
    <x v="1112"/>
    <x v="18"/>
    <s v="CLI00034"/>
    <x v="13"/>
    <s v="PEST"/>
    <s v="16/04/19 08.41.04.0000"/>
    <s v="23/04/19 12.00.00.0000"/>
    <d v="2019-04-16T08:41:04"/>
    <d v="2019-04-23T12:00:00"/>
    <x v="2"/>
    <x v="1"/>
    <s v="Entreprises agro-alimentaires"/>
    <x v="4"/>
    <x v="1"/>
    <d v="1900-01-05T17:46:12"/>
    <x v="3"/>
    <s v="Non"/>
    <x v="2222"/>
  </r>
  <r>
    <x v="188"/>
    <x v="10"/>
    <s v="CLI00018"/>
    <x v="5"/>
    <s v="MTX"/>
    <s v="16/04/19 08.41.55.0000"/>
    <s v="17/04/19 12.00.00.0000"/>
    <d v="2019-04-16T08:41:55"/>
    <d v="2019-04-17T12:00:00"/>
    <x v="5"/>
    <x v="2"/>
    <s v="Coopérative agricole"/>
    <x v="2"/>
    <x v="1"/>
    <d v="1899-12-30T17:46:12"/>
    <x v="1"/>
    <s v="Non"/>
    <x v="2223"/>
  </r>
  <r>
    <x v="511"/>
    <x v="7"/>
    <s v="CLI00021"/>
    <x v="0"/>
    <s v="MTX"/>
    <s v="16/04/19 08.42.45.0000"/>
    <s v="17/04/19 12.00.00.0000"/>
    <d v="2019-04-16T08:42:45"/>
    <d v="2019-04-17T12:00:00"/>
    <x v="5"/>
    <x v="2"/>
    <s v="Grande surface"/>
    <x v="0"/>
    <x v="1"/>
    <d v="1899-12-30T17:46:12"/>
    <x v="1"/>
    <s v="Non"/>
    <x v="2224"/>
  </r>
  <r>
    <x v="265"/>
    <x v="12"/>
    <s v="CLI00021"/>
    <x v="0"/>
    <s v="MTX"/>
    <s v="16/04/19 08.44.50.0000"/>
    <s v="17/04/19 12.00.00.0000"/>
    <d v="2019-04-16T08:44:50"/>
    <d v="2019-04-17T12:00:00"/>
    <x v="5"/>
    <x v="2"/>
    <s v="Grande surface"/>
    <x v="0"/>
    <x v="1"/>
    <d v="1899-12-30T17:46:12"/>
    <x v="1"/>
    <s v="Non"/>
    <x v="2225"/>
  </r>
  <r>
    <x v="541"/>
    <x v="23"/>
    <s v="CLI00007"/>
    <x v="14"/>
    <s v="SCR"/>
    <s v="16/04/19 08.45.15.0000"/>
    <s v="18/04/19 12.00.00.0000"/>
    <d v="2019-04-16T08:45:15"/>
    <d v="2019-04-18T12:00:00"/>
    <x v="7"/>
    <x v="0"/>
    <s v="Coopérative agricole"/>
    <x v="3"/>
    <x v="1"/>
    <d v="1899-12-31T17:46:12"/>
    <x v="2"/>
    <s v="Non"/>
    <x v="2226"/>
  </r>
  <r>
    <x v="30"/>
    <x v="3"/>
    <s v="CLI00021"/>
    <x v="0"/>
    <s v="PLLT"/>
    <s v="16/04/19 08.45.15.0000"/>
    <s v="23/04/19 12.00.00.0000"/>
    <d v="2019-04-16T08:45:15"/>
    <d v="2019-04-23T12:00:00"/>
    <x v="1"/>
    <x v="1"/>
    <s v="Grande surface"/>
    <x v="0"/>
    <x v="1"/>
    <d v="1900-01-05T17:46:12"/>
    <x v="3"/>
    <s v="Non"/>
    <x v="2227"/>
  </r>
  <r>
    <x v="865"/>
    <x v="19"/>
    <s v="CLI00007"/>
    <x v="14"/>
    <s v="BACT"/>
    <s v="16/04/19 08.45.36.0000"/>
    <s v="18/04/19 12.00.00.0000"/>
    <d v="2019-04-16T08:45:36"/>
    <d v="2019-04-18T12:00:00"/>
    <x v="6"/>
    <x v="3"/>
    <s v="Coopérative agricole"/>
    <x v="3"/>
    <x v="1"/>
    <d v="1899-12-31T17:46:12"/>
    <x v="2"/>
    <s v="Non"/>
    <x v="2228"/>
  </r>
  <r>
    <x v="1117"/>
    <x v="6"/>
    <s v="CLI00021"/>
    <x v="0"/>
    <s v="MTX"/>
    <s v="16/04/19 08.45.42.0000"/>
    <s v="17/04/19 12.00.00.0000"/>
    <d v="2019-04-16T08:45:42"/>
    <d v="2019-04-17T12:00:00"/>
    <x v="5"/>
    <x v="2"/>
    <s v="Grande surface"/>
    <x v="0"/>
    <x v="1"/>
    <d v="1899-12-30T17:46:12"/>
    <x v="1"/>
    <s v="Non"/>
    <x v="2229"/>
  </r>
  <r>
    <x v="1118"/>
    <x v="3"/>
    <s v="CLI00087"/>
    <x v="4"/>
    <s v="MTX"/>
    <s v="16/04/19 08.47.03.0000"/>
    <s v="17/04/19 12.00.00.0000"/>
    <d v="2019-04-16T08:47:03"/>
    <d v="2019-04-17T12:00:00"/>
    <x v="5"/>
    <x v="2"/>
    <s v="Coopérative agricole"/>
    <x v="3"/>
    <x v="1"/>
    <d v="1899-12-30T17:46:12"/>
    <x v="1"/>
    <s v="Non"/>
    <x v="2230"/>
  </r>
  <r>
    <x v="644"/>
    <x v="23"/>
    <s v="CLI00007"/>
    <x v="14"/>
    <s v="MTX"/>
    <s v="16/04/19 08.47.10.0000"/>
    <s v="17/04/19 12.00.00.0000"/>
    <d v="2019-04-16T08:47:10"/>
    <d v="2019-04-17T12:00:00"/>
    <x v="5"/>
    <x v="2"/>
    <s v="Coopérative agricole"/>
    <x v="3"/>
    <x v="1"/>
    <d v="1899-12-30T17:46:12"/>
    <x v="1"/>
    <s v="Non"/>
    <x v="2231"/>
  </r>
  <r>
    <x v="1019"/>
    <x v="18"/>
    <s v="CLI00018"/>
    <x v="5"/>
    <s v="MTX"/>
    <s v="16/04/19 08.47.53.0000"/>
    <s v="17/04/19 12.00.00.0000"/>
    <d v="2019-04-16T08:47:53"/>
    <d v="2019-04-17T12:00:00"/>
    <x v="5"/>
    <x v="2"/>
    <s v="Coopérative agricole"/>
    <x v="2"/>
    <x v="1"/>
    <d v="1899-12-30T17:46:12"/>
    <x v="1"/>
    <s v="Non"/>
    <x v="1961"/>
  </r>
  <r>
    <x v="852"/>
    <x v="18"/>
    <s v="CLI00018"/>
    <x v="5"/>
    <s v="MTX"/>
    <s v="16/04/19 08.49.06.0000"/>
    <s v="17/04/19 12.00.00.0000"/>
    <d v="2019-04-16T08:49:06"/>
    <d v="2019-04-17T12:00:00"/>
    <x v="5"/>
    <x v="2"/>
    <s v="Coopérative agricole"/>
    <x v="2"/>
    <x v="1"/>
    <d v="1899-12-30T17:46:12"/>
    <x v="1"/>
    <s v="Non"/>
    <x v="1438"/>
  </r>
  <r>
    <x v="169"/>
    <x v="0"/>
    <s v="CLI00010"/>
    <x v="2"/>
    <s v="BACT"/>
    <s v="16/04/19 08.50.45.0000"/>
    <s v="18/04/19 12.00.00.0000"/>
    <d v="2019-04-16T08:50:45"/>
    <d v="2019-04-18T12:00:00"/>
    <x v="6"/>
    <x v="3"/>
    <s v="Centrale d'achats"/>
    <x v="1"/>
    <x v="1"/>
    <d v="1899-12-31T17:46:12"/>
    <x v="2"/>
    <s v="Non"/>
    <x v="2232"/>
  </r>
  <r>
    <x v="1078"/>
    <x v="7"/>
    <s v="CLI00021"/>
    <x v="0"/>
    <s v="BACT"/>
    <s v="16/04/19 08.50.47.0000"/>
    <s v="18/04/19 12.00.00.0000"/>
    <d v="2019-04-16T08:50:47"/>
    <d v="2019-04-18T12:00:00"/>
    <x v="6"/>
    <x v="3"/>
    <s v="Grande surface"/>
    <x v="0"/>
    <x v="1"/>
    <d v="1899-12-31T17:46:12"/>
    <x v="2"/>
    <s v="Non"/>
    <x v="2233"/>
  </r>
  <r>
    <x v="1119"/>
    <x v="23"/>
    <s v="CLI00007"/>
    <x v="14"/>
    <s v="MTX"/>
    <s v="16/04/19 08.50.52.0000"/>
    <s v="17/04/19 12.00.00.0000"/>
    <d v="2019-04-16T08:50:52"/>
    <d v="2019-04-17T12:00:00"/>
    <x v="5"/>
    <x v="2"/>
    <s v="Coopérative agricole"/>
    <x v="3"/>
    <x v="1"/>
    <d v="1899-12-30T17:46:12"/>
    <x v="1"/>
    <s v="Non"/>
    <x v="2234"/>
  </r>
  <r>
    <x v="722"/>
    <x v="6"/>
    <s v="CLI00020"/>
    <x v="6"/>
    <s v="MTX"/>
    <s v="16/04/19 08.51.26.0000"/>
    <s v="17/04/19 12.00.00.0000"/>
    <d v="2019-04-16T08:51:26"/>
    <d v="2019-04-17T12:00:00"/>
    <x v="5"/>
    <x v="2"/>
    <s v="Coopérative agricole"/>
    <x v="2"/>
    <x v="1"/>
    <d v="1899-12-30T17:46:12"/>
    <x v="1"/>
    <s v="Non"/>
    <x v="2235"/>
  </r>
  <r>
    <x v="381"/>
    <x v="3"/>
    <s v="CLI00010"/>
    <x v="2"/>
    <s v="MTX"/>
    <s v="16/04/19 08.51.58.0000"/>
    <s v="17/04/19 12.00.00.0000"/>
    <d v="2019-04-16T08:51:58"/>
    <d v="2019-04-17T12:00:00"/>
    <x v="5"/>
    <x v="2"/>
    <s v="Centrale d'achats"/>
    <x v="1"/>
    <x v="1"/>
    <d v="1899-12-30T17:46:12"/>
    <x v="1"/>
    <s v="Non"/>
    <x v="2236"/>
  </r>
  <r>
    <x v="921"/>
    <x v="20"/>
    <s v="CLI00091"/>
    <x v="10"/>
    <s v="MTX"/>
    <s v="16/04/19 08.52.16.0000"/>
    <s v="17/04/19 12.00.00.0000"/>
    <d v="2019-04-16T08:52:16"/>
    <d v="2019-04-17T12:00:00"/>
    <x v="5"/>
    <x v="2"/>
    <s v="Entreprises agro-alimentaires"/>
    <x v="5"/>
    <x v="1"/>
    <d v="1899-12-30T17:46:12"/>
    <x v="1"/>
    <s v="Non"/>
    <x v="2237"/>
  </r>
  <r>
    <x v="368"/>
    <x v="3"/>
    <s v="CLI00021"/>
    <x v="0"/>
    <s v="MTX"/>
    <s v="16/04/19 08.52.33.0000"/>
    <s v="17/04/19 12.00.00.0000"/>
    <d v="2019-04-16T08:52:33"/>
    <d v="2019-04-17T12:00:00"/>
    <x v="5"/>
    <x v="2"/>
    <s v="Grande surface"/>
    <x v="0"/>
    <x v="1"/>
    <d v="1899-12-30T17:46:12"/>
    <x v="1"/>
    <s v="Non"/>
    <x v="2238"/>
  </r>
  <r>
    <x v="1120"/>
    <x v="12"/>
    <s v="CLI00078"/>
    <x v="12"/>
    <s v="MTX"/>
    <s v="16/04/19 08.52.40.0000"/>
    <s v="17/04/19 12.00.00.0000"/>
    <d v="2019-04-16T08:52:40"/>
    <d v="2019-04-17T12:00:00"/>
    <x v="5"/>
    <x v="2"/>
    <s v="Coopérative agricole"/>
    <x v="0"/>
    <x v="1"/>
    <d v="1899-12-30T17:46:12"/>
    <x v="1"/>
    <s v="Non"/>
    <x v="2239"/>
  </r>
  <r>
    <x v="592"/>
    <x v="19"/>
    <s v="CLI00007"/>
    <x v="14"/>
    <s v="MTX"/>
    <s v="16/04/19 08.52.48.0000"/>
    <s v="17/04/19 12.00.00.0000"/>
    <d v="2019-04-16T08:52:48"/>
    <d v="2019-04-17T12:00:00"/>
    <x v="5"/>
    <x v="2"/>
    <s v="Coopérative agricole"/>
    <x v="3"/>
    <x v="1"/>
    <d v="1899-12-30T17:46:12"/>
    <x v="1"/>
    <s v="Non"/>
    <x v="2240"/>
  </r>
  <r>
    <x v="348"/>
    <x v="3"/>
    <s v="CLI00021"/>
    <x v="0"/>
    <s v="BACT"/>
    <s v="16/04/19 08.52.51.0000"/>
    <s v="18/04/19 12.00.00.0000"/>
    <d v="2019-04-16T08:52:51"/>
    <d v="2019-04-18T12:00:00"/>
    <x v="6"/>
    <x v="3"/>
    <s v="Grande surface"/>
    <x v="0"/>
    <x v="1"/>
    <d v="1899-12-31T17:46:12"/>
    <x v="2"/>
    <s v="Non"/>
    <x v="2241"/>
  </r>
  <r>
    <x v="1094"/>
    <x v="4"/>
    <s v="CLI00083"/>
    <x v="11"/>
    <s v="MTX"/>
    <s v="16/04/19 08.53.50.0000"/>
    <s v="17/04/19 12.00.00.0000"/>
    <d v="2019-04-16T08:53:50"/>
    <d v="2019-04-17T12:00:00"/>
    <x v="5"/>
    <x v="2"/>
    <s v="Coopérative agricole"/>
    <x v="2"/>
    <x v="1"/>
    <d v="1899-12-30T17:46:12"/>
    <x v="1"/>
    <s v="Non"/>
    <x v="2242"/>
  </r>
  <r>
    <x v="1040"/>
    <x v="4"/>
    <s v="CLI00043"/>
    <x v="1"/>
    <s v="BACT"/>
    <s v="16/04/19 08.54.52.0000"/>
    <s v="18/04/19 12.00.00.0000"/>
    <d v="2019-04-16T08:54:52"/>
    <d v="2019-04-18T12:00:00"/>
    <x v="6"/>
    <x v="3"/>
    <s v="Grande surface"/>
    <x v="0"/>
    <x v="1"/>
    <d v="1899-12-31T17:46:12"/>
    <x v="2"/>
    <s v="Non"/>
    <x v="2243"/>
  </r>
  <r>
    <x v="224"/>
    <x v="9"/>
    <s v="CLI00021"/>
    <x v="0"/>
    <s v="MTX"/>
    <s v="16/04/19 08.55.28.0000"/>
    <s v="17/04/19 12.00.00.0000"/>
    <d v="2019-04-16T08:55:28"/>
    <d v="2019-04-17T12:00:00"/>
    <x v="5"/>
    <x v="2"/>
    <s v="Grande surface"/>
    <x v="0"/>
    <x v="1"/>
    <d v="1899-12-30T17:46:12"/>
    <x v="1"/>
    <s v="Non"/>
    <x v="2244"/>
  </r>
  <r>
    <x v="523"/>
    <x v="4"/>
    <s v="CLI00049"/>
    <x v="7"/>
    <s v="MTX"/>
    <s v="16/04/19 08.55.43.0000"/>
    <s v="17/04/19 12.00.00.0000"/>
    <d v="2019-04-16T08:55:43"/>
    <d v="2019-04-17T12:00:00"/>
    <x v="5"/>
    <x v="2"/>
    <s v="Entreprises agro-alimentaires"/>
    <x v="4"/>
    <x v="1"/>
    <d v="1899-12-30T17:46:12"/>
    <x v="1"/>
    <s v="Non"/>
    <x v="2245"/>
  </r>
  <r>
    <x v="782"/>
    <x v="20"/>
    <s v="CLI00007"/>
    <x v="14"/>
    <s v="BACT"/>
    <s v="16/04/19 08.55.51.0000"/>
    <s v="18/04/19 12.00.00.0000"/>
    <d v="2019-04-16T08:55:51"/>
    <d v="2019-04-18T12:00:00"/>
    <x v="6"/>
    <x v="3"/>
    <s v="Coopérative agricole"/>
    <x v="3"/>
    <x v="1"/>
    <d v="1899-12-31T17:46:12"/>
    <x v="2"/>
    <s v="Non"/>
    <x v="2246"/>
  </r>
  <r>
    <x v="1121"/>
    <x v="12"/>
    <s v="CLI00078"/>
    <x v="12"/>
    <s v="PEST"/>
    <s v="16/04/19 08.56.09.0000"/>
    <s v="23/04/19 12.00.00.0000"/>
    <d v="2019-04-16T08:56:09"/>
    <d v="2019-04-23T12:00:00"/>
    <x v="2"/>
    <x v="1"/>
    <s v="Coopérative agricole"/>
    <x v="0"/>
    <x v="1"/>
    <d v="1900-01-05T17:46:12"/>
    <x v="3"/>
    <s v="Non"/>
    <x v="2247"/>
  </r>
  <r>
    <x v="507"/>
    <x v="9"/>
    <s v="CLI00021"/>
    <x v="0"/>
    <s v="MTX"/>
    <s v="16/04/19 08.56.34.0000"/>
    <s v="17/04/19 12.00.00.0000"/>
    <d v="2019-04-16T08:56:34"/>
    <d v="2019-04-17T12:00:00"/>
    <x v="5"/>
    <x v="2"/>
    <s v="Grande surface"/>
    <x v="0"/>
    <x v="1"/>
    <d v="1899-12-30T17:46:12"/>
    <x v="1"/>
    <s v="Non"/>
    <x v="2248"/>
  </r>
  <r>
    <x v="868"/>
    <x v="23"/>
    <s v="CLI00007"/>
    <x v="14"/>
    <s v="NTR"/>
    <s v="16/04/19 08.58.08.0000"/>
    <s v="19/04/19 12.00.00.0000"/>
    <d v="2019-04-16T08:58:08"/>
    <d v="2019-04-19T12:00:00"/>
    <x v="3"/>
    <x v="0"/>
    <s v="Coopérative agricole"/>
    <x v="3"/>
    <x v="1"/>
    <d v="1900-01-01T17:46:12"/>
    <x v="3"/>
    <s v="Non"/>
    <x v="2249"/>
  </r>
  <r>
    <x v="962"/>
    <x v="18"/>
    <s v="CLI00034"/>
    <x v="13"/>
    <s v="NTR"/>
    <s v="16/04/19 08.58.30.0000"/>
    <s v="19/04/19 12.00.00.0000"/>
    <d v="2019-04-16T08:58:30"/>
    <d v="2019-04-19T12:00:00"/>
    <x v="3"/>
    <x v="0"/>
    <s v="Entreprises agro-alimentaires"/>
    <x v="4"/>
    <x v="1"/>
    <d v="1900-01-01T17:46:12"/>
    <x v="3"/>
    <s v="Non"/>
    <x v="2250"/>
  </r>
  <r>
    <x v="144"/>
    <x v="3"/>
    <s v="CLI00010"/>
    <x v="2"/>
    <s v="MTX"/>
    <s v="16/04/19 08.58.37.0000"/>
    <s v="17/04/19 12.00.00.0000"/>
    <d v="2019-04-16T08:58:37"/>
    <d v="2019-04-17T12:00:00"/>
    <x v="5"/>
    <x v="2"/>
    <s v="Centrale d'achats"/>
    <x v="1"/>
    <x v="1"/>
    <d v="1899-12-30T17:46:12"/>
    <x v="1"/>
    <s v="Non"/>
    <x v="2251"/>
  </r>
  <r>
    <x v="722"/>
    <x v="0"/>
    <s v="CLI00020"/>
    <x v="6"/>
    <s v="MTX"/>
    <s v="16/04/19 08.59.01.0000"/>
    <s v="17/04/19 12.00.00.0000"/>
    <d v="2019-04-16T08:59:01"/>
    <d v="2019-04-17T12:00:00"/>
    <x v="5"/>
    <x v="2"/>
    <s v="Coopérative agricole"/>
    <x v="2"/>
    <x v="1"/>
    <d v="1899-12-30T17:46:12"/>
    <x v="1"/>
    <s v="Non"/>
    <x v="2252"/>
  </r>
  <r>
    <x v="478"/>
    <x v="3"/>
    <s v="CLI00087"/>
    <x v="4"/>
    <s v="BACT"/>
    <s v="16/04/19 09.00.02.0000"/>
    <s v="18/04/19 12.00.00.0000"/>
    <d v="2019-04-16T09:00:02"/>
    <d v="2019-04-18T12:00:00"/>
    <x v="6"/>
    <x v="3"/>
    <s v="Coopérative agricole"/>
    <x v="3"/>
    <x v="1"/>
    <d v="1899-12-31T17:46:12"/>
    <x v="2"/>
    <s v="Non"/>
    <x v="2253"/>
  </r>
  <r>
    <x v="728"/>
    <x v="18"/>
    <s v="CLI00049"/>
    <x v="7"/>
    <s v="MTX"/>
    <s v="16/04/19 09.00.39.0000"/>
    <s v="17/04/19 12.00.00.0000"/>
    <d v="2019-04-16T09:00:39"/>
    <d v="2019-04-17T12:00:00"/>
    <x v="5"/>
    <x v="2"/>
    <s v="Entreprises agro-alimentaires"/>
    <x v="4"/>
    <x v="1"/>
    <d v="1899-12-30T17:46:12"/>
    <x v="1"/>
    <s v="Non"/>
    <x v="2254"/>
  </r>
  <r>
    <x v="504"/>
    <x v="12"/>
    <s v="CLI00021"/>
    <x v="0"/>
    <s v="BACT"/>
    <s v="16/04/19 09.01.03.0000"/>
    <s v="18/04/19 12.00.00.0000"/>
    <d v="2019-04-16T09:01:03"/>
    <d v="2019-04-18T12:00:00"/>
    <x v="6"/>
    <x v="3"/>
    <s v="Grande surface"/>
    <x v="0"/>
    <x v="1"/>
    <d v="1899-12-31T17:46:12"/>
    <x v="2"/>
    <s v="Non"/>
    <x v="2255"/>
  </r>
  <r>
    <x v="1122"/>
    <x v="23"/>
    <s v="CLI00091"/>
    <x v="10"/>
    <s v="NTR"/>
    <s v="16/04/19 09.01.55.0000"/>
    <s v="19/04/19 12.00.00.0000"/>
    <d v="2019-04-16T09:01:55"/>
    <d v="2019-04-19T12:00:00"/>
    <x v="3"/>
    <x v="0"/>
    <s v="Entreprises agro-alimentaires"/>
    <x v="5"/>
    <x v="1"/>
    <d v="1900-01-01T17:46:12"/>
    <x v="3"/>
    <s v="Non"/>
    <x v="2256"/>
  </r>
  <r>
    <x v="257"/>
    <x v="6"/>
    <s v="CLI00043"/>
    <x v="1"/>
    <s v="BACT"/>
    <s v="16/04/19 09.02.02.0000"/>
    <s v="18/04/19 12.00.00.0000"/>
    <d v="2019-04-16T09:02:02"/>
    <d v="2019-04-18T12:00:00"/>
    <x v="6"/>
    <x v="3"/>
    <s v="Grande surface"/>
    <x v="0"/>
    <x v="1"/>
    <d v="1899-12-31T17:46:12"/>
    <x v="2"/>
    <s v="Non"/>
    <x v="2257"/>
  </r>
  <r>
    <x v="1123"/>
    <x v="18"/>
    <s v="CLI00040"/>
    <x v="9"/>
    <s v="MTX"/>
    <s v="16/04/19 09.02.28.0000"/>
    <s v="17/04/19 12.00.00.0000"/>
    <d v="2019-04-16T09:02:28"/>
    <d v="2019-04-17T12:00:00"/>
    <x v="5"/>
    <x v="2"/>
    <s v="Entreprises agro-alimentaires"/>
    <x v="5"/>
    <x v="1"/>
    <d v="1899-12-30T17:46:12"/>
    <x v="1"/>
    <s v="Non"/>
    <x v="2258"/>
  </r>
  <r>
    <x v="1124"/>
    <x v="3"/>
    <s v="CLI00087"/>
    <x v="4"/>
    <s v="PEST"/>
    <s v="16/04/19 09.02.54.0000"/>
    <s v="23/04/19 12.00.00.0000"/>
    <d v="2019-04-16T09:02:54"/>
    <d v="2019-04-23T12:00:00"/>
    <x v="2"/>
    <x v="1"/>
    <s v="Coopérative agricole"/>
    <x v="3"/>
    <x v="1"/>
    <d v="1900-01-05T17:46:12"/>
    <x v="3"/>
    <s v="Non"/>
    <x v="2259"/>
  </r>
  <r>
    <x v="692"/>
    <x v="18"/>
    <s v="CLI00018"/>
    <x v="5"/>
    <s v="MTX"/>
    <s v="16/04/19 09.03.04.0000"/>
    <s v="17/04/19 12.00.00.0000"/>
    <d v="2019-04-16T09:03:04"/>
    <d v="2019-04-17T12:00:00"/>
    <x v="5"/>
    <x v="2"/>
    <s v="Coopérative agricole"/>
    <x v="2"/>
    <x v="1"/>
    <d v="1899-12-30T17:46:12"/>
    <x v="1"/>
    <s v="Non"/>
    <x v="2260"/>
  </r>
  <r>
    <x v="1125"/>
    <x v="18"/>
    <s v="CLI00018"/>
    <x v="5"/>
    <s v="MTX"/>
    <s v="16/04/19 09.03.09.0000"/>
    <s v="17/04/19 12.00.00.0000"/>
    <d v="2019-04-16T09:03:09"/>
    <d v="2019-04-17T12:00:00"/>
    <x v="5"/>
    <x v="2"/>
    <s v="Coopérative agricole"/>
    <x v="2"/>
    <x v="1"/>
    <d v="1899-12-30T17:46:12"/>
    <x v="1"/>
    <s v="Non"/>
    <x v="2261"/>
  </r>
  <r>
    <x v="1126"/>
    <x v="18"/>
    <s v="CLI00049"/>
    <x v="7"/>
    <s v="PLLT"/>
    <s v="16/04/19 09.04.44.0000"/>
    <s v="23/04/19 12.00.00.0000"/>
    <d v="2019-04-16T09:04:44"/>
    <d v="2019-04-23T12:00:00"/>
    <x v="1"/>
    <x v="1"/>
    <s v="Entreprises agro-alimentaires"/>
    <x v="4"/>
    <x v="1"/>
    <d v="1900-01-05T17:46:12"/>
    <x v="3"/>
    <s v="Non"/>
    <x v="2262"/>
  </r>
  <r>
    <x v="331"/>
    <x v="18"/>
    <s v="CLI00049"/>
    <x v="7"/>
    <s v="MTX"/>
    <s v="16/04/19 09.05.17.0000"/>
    <s v="17/04/19 12.00.00.0000"/>
    <d v="2019-04-16T09:05:17"/>
    <d v="2019-04-17T12:00:00"/>
    <x v="5"/>
    <x v="2"/>
    <s v="Entreprises agro-alimentaires"/>
    <x v="4"/>
    <x v="1"/>
    <d v="1899-12-30T17:46:12"/>
    <x v="1"/>
    <s v="Non"/>
    <x v="2263"/>
  </r>
  <r>
    <x v="216"/>
    <x v="12"/>
    <s v="CLI00021"/>
    <x v="0"/>
    <s v="MTX"/>
    <s v="16/04/19 09.06.26.0000"/>
    <s v="17/04/19 12.00.00.0000"/>
    <d v="2019-04-16T09:06:26"/>
    <d v="2019-04-17T12:00:00"/>
    <x v="5"/>
    <x v="2"/>
    <s v="Grande surface"/>
    <x v="0"/>
    <x v="1"/>
    <d v="1899-12-30T17:46:12"/>
    <x v="1"/>
    <s v="Non"/>
    <x v="2264"/>
  </r>
  <r>
    <x v="472"/>
    <x v="18"/>
    <s v="CLI00018"/>
    <x v="5"/>
    <s v="MTX"/>
    <s v="16/04/19 09.06.29.0000"/>
    <s v="17/04/19 12.00.00.0000"/>
    <d v="2019-04-16T09:06:29"/>
    <d v="2019-04-17T12:00:00"/>
    <x v="5"/>
    <x v="2"/>
    <s v="Coopérative agricole"/>
    <x v="2"/>
    <x v="1"/>
    <d v="1899-12-30T17:46:12"/>
    <x v="1"/>
    <s v="Non"/>
    <x v="2265"/>
  </r>
  <r>
    <x v="1127"/>
    <x v="16"/>
    <s v="CLI00087"/>
    <x v="4"/>
    <s v="MTX"/>
    <s v="16/04/19 09.07.13.0000"/>
    <s v="17/04/19 12.00.00.0000"/>
    <d v="2019-04-16T09:07:13"/>
    <d v="2019-04-17T12:00:00"/>
    <x v="5"/>
    <x v="2"/>
    <s v="Coopérative agricole"/>
    <x v="3"/>
    <x v="1"/>
    <d v="1899-12-30T17:46:12"/>
    <x v="1"/>
    <s v="Non"/>
    <x v="2266"/>
  </r>
  <r>
    <x v="803"/>
    <x v="22"/>
    <s v="CLI00007"/>
    <x v="14"/>
    <s v="OGM"/>
    <s v="16/04/19 09.07.26.0000"/>
    <s v="25/04/19 12.00.00.0000"/>
    <d v="2019-04-16T09:07:26"/>
    <d v="2019-04-25T12:00:00"/>
    <x v="0"/>
    <x v="0"/>
    <s v="Coopérative agricole"/>
    <x v="3"/>
    <x v="1"/>
    <d v="1900-01-07T17:46:12"/>
    <x v="3"/>
    <s v="Non"/>
    <x v="2267"/>
  </r>
  <r>
    <x v="477"/>
    <x v="12"/>
    <s v="CLI00021"/>
    <x v="0"/>
    <s v="SCR"/>
    <s v="16/04/19 09.09.26.0000"/>
    <s v="18/04/19 12.00.00.0000"/>
    <d v="2019-04-16T09:09:26"/>
    <d v="2019-04-18T12:00:00"/>
    <x v="7"/>
    <x v="0"/>
    <s v="Grande surface"/>
    <x v="0"/>
    <x v="1"/>
    <d v="1899-12-31T17:46:12"/>
    <x v="2"/>
    <s v="Non"/>
    <x v="2268"/>
  </r>
  <r>
    <x v="40"/>
    <x v="12"/>
    <s v="CLI00087"/>
    <x v="4"/>
    <s v="MTX"/>
    <s v="16/04/19 09.09.53.0000"/>
    <s v="17/04/19 12.00.00.0000"/>
    <d v="2019-04-16T09:09:53"/>
    <d v="2019-04-17T12:00:00"/>
    <x v="5"/>
    <x v="2"/>
    <s v="Coopérative agricole"/>
    <x v="3"/>
    <x v="1"/>
    <d v="1899-12-30T17:46:12"/>
    <x v="1"/>
    <s v="Non"/>
    <x v="2269"/>
  </r>
  <r>
    <x v="1071"/>
    <x v="12"/>
    <s v="CLI00021"/>
    <x v="0"/>
    <s v="MTX"/>
    <s v="16/04/19 09.09.56.0000"/>
    <s v="17/04/19 12.00.00.0000"/>
    <d v="2019-04-16T09:09:56"/>
    <d v="2019-04-17T12:00:00"/>
    <x v="5"/>
    <x v="2"/>
    <s v="Grande surface"/>
    <x v="0"/>
    <x v="1"/>
    <d v="1899-12-30T17:46:12"/>
    <x v="1"/>
    <s v="Non"/>
    <x v="2270"/>
  </r>
  <r>
    <x v="128"/>
    <x v="3"/>
    <s v="CLI00079"/>
    <x v="3"/>
    <s v="NTR"/>
    <s v="16/04/19 09.10.05.0000"/>
    <s v="19/04/19 12.00.00.0000"/>
    <d v="2019-04-16T09:10:05"/>
    <d v="2019-04-19T12:00:00"/>
    <x v="3"/>
    <x v="0"/>
    <s v="Coopérative agricole"/>
    <x v="2"/>
    <x v="1"/>
    <d v="1900-01-01T17:46:12"/>
    <x v="3"/>
    <s v="Non"/>
    <x v="2271"/>
  </r>
  <r>
    <x v="506"/>
    <x v="3"/>
    <s v="CLI00010"/>
    <x v="2"/>
    <s v="MTX"/>
    <s v="16/04/19 09.11.04.0000"/>
    <s v="17/04/19 12.00.00.0000"/>
    <d v="2019-04-16T09:11:04"/>
    <d v="2019-04-17T12:00:00"/>
    <x v="5"/>
    <x v="2"/>
    <s v="Centrale d'achats"/>
    <x v="1"/>
    <x v="1"/>
    <d v="1899-12-30T17:46:12"/>
    <x v="1"/>
    <s v="Non"/>
    <x v="2272"/>
  </r>
  <r>
    <x v="69"/>
    <x v="3"/>
    <s v="CLI00010"/>
    <x v="2"/>
    <s v="NTR"/>
    <s v="16/04/19 09.11.09.0000"/>
    <s v="19/04/19 12.00.00.0000"/>
    <d v="2019-04-16T09:11:09"/>
    <d v="2019-04-19T12:00:00"/>
    <x v="3"/>
    <x v="0"/>
    <s v="Centrale d'achats"/>
    <x v="1"/>
    <x v="1"/>
    <d v="1900-01-01T17:46:12"/>
    <x v="3"/>
    <s v="Non"/>
    <x v="1626"/>
  </r>
  <r>
    <x v="1110"/>
    <x v="22"/>
    <s v="CLI00009"/>
    <x v="8"/>
    <s v="MTX"/>
    <s v="16/04/19 09.12.18.0000"/>
    <s v="17/04/19 12.00.00.0000"/>
    <d v="2019-04-16T09:12:18"/>
    <d v="2019-04-17T12:00:00"/>
    <x v="5"/>
    <x v="2"/>
    <s v="Entreprises agro-alimentaires"/>
    <x v="4"/>
    <x v="1"/>
    <d v="1899-12-30T17:46:12"/>
    <x v="1"/>
    <s v="Non"/>
    <x v="2273"/>
  </r>
  <r>
    <x v="295"/>
    <x v="18"/>
    <s v="CLI00018"/>
    <x v="5"/>
    <s v="PEST"/>
    <s v="16/04/19 09.12.21.0000"/>
    <s v="23/04/19 12.00.00.0000"/>
    <d v="2019-04-16T09:12:21"/>
    <d v="2019-04-23T12:00:00"/>
    <x v="2"/>
    <x v="1"/>
    <s v="Coopérative agricole"/>
    <x v="2"/>
    <x v="1"/>
    <d v="1900-01-05T17:46:12"/>
    <x v="3"/>
    <s v="Non"/>
    <x v="2274"/>
  </r>
  <r>
    <x v="470"/>
    <x v="16"/>
    <s v="CLI00021"/>
    <x v="0"/>
    <s v="MTX"/>
    <s v="16/04/19 09.12.24.0000"/>
    <s v="17/04/19 12.00.00.0000"/>
    <d v="2019-04-16T09:12:24"/>
    <d v="2019-04-17T12:00:00"/>
    <x v="5"/>
    <x v="2"/>
    <s v="Grande surface"/>
    <x v="0"/>
    <x v="1"/>
    <d v="1899-12-30T17:46:12"/>
    <x v="1"/>
    <s v="Non"/>
    <x v="2275"/>
  </r>
  <r>
    <x v="464"/>
    <x v="3"/>
    <s v="CLI00021"/>
    <x v="0"/>
    <s v="PEST"/>
    <s v="16/04/19 09.14.16.0000"/>
    <s v="23/04/19 12.00.00.0000"/>
    <d v="2019-04-16T09:14:16"/>
    <d v="2019-04-23T12:00:00"/>
    <x v="2"/>
    <x v="1"/>
    <s v="Grande surface"/>
    <x v="0"/>
    <x v="1"/>
    <d v="1900-01-05T17:46:12"/>
    <x v="3"/>
    <s v="Non"/>
    <x v="1101"/>
  </r>
  <r>
    <x v="584"/>
    <x v="3"/>
    <s v="CLI00043"/>
    <x v="1"/>
    <s v="MTX"/>
    <s v="16/04/19 09.14.37.0000"/>
    <s v="17/04/19 12.00.00.0000"/>
    <d v="2019-04-16T09:14:37"/>
    <d v="2019-04-17T12:00:00"/>
    <x v="5"/>
    <x v="2"/>
    <s v="Grande surface"/>
    <x v="0"/>
    <x v="1"/>
    <d v="1899-12-30T17:46:12"/>
    <x v="1"/>
    <s v="Non"/>
    <x v="2276"/>
  </r>
  <r>
    <x v="1128"/>
    <x v="19"/>
    <s v="CLI00009"/>
    <x v="8"/>
    <s v="PLLT"/>
    <s v="16/04/19 09.15.37.0000"/>
    <s v="23/04/19 12.00.00.0000"/>
    <d v="2019-04-16T09:15:37"/>
    <d v="2019-04-23T12:00:00"/>
    <x v="1"/>
    <x v="1"/>
    <s v="Entreprises agro-alimentaires"/>
    <x v="4"/>
    <x v="1"/>
    <d v="1900-01-05T17:46:12"/>
    <x v="3"/>
    <s v="Non"/>
    <x v="2277"/>
  </r>
  <r>
    <x v="801"/>
    <x v="6"/>
    <s v="CLI00079"/>
    <x v="3"/>
    <s v="NTR"/>
    <s v="16/04/19 09.16.52.0000"/>
    <s v="19/04/19 12.00.00.0000"/>
    <d v="2019-04-16T09:16:52"/>
    <d v="2019-04-19T12:00:00"/>
    <x v="3"/>
    <x v="0"/>
    <s v="Coopérative agricole"/>
    <x v="2"/>
    <x v="1"/>
    <d v="1900-01-01T17:46:12"/>
    <x v="3"/>
    <s v="Non"/>
    <x v="2278"/>
  </r>
  <r>
    <x v="988"/>
    <x v="1"/>
    <s v="CLI00083"/>
    <x v="11"/>
    <s v="SCR"/>
    <s v="16/04/19 09.17.11.0000"/>
    <s v="18/04/19 12.00.00.0000"/>
    <d v="2019-04-16T09:17:11"/>
    <d v="2019-04-18T12:00:00"/>
    <x v="7"/>
    <x v="0"/>
    <s v="Coopérative agricole"/>
    <x v="2"/>
    <x v="1"/>
    <d v="1899-12-31T17:46:12"/>
    <x v="2"/>
    <s v="Non"/>
    <x v="2279"/>
  </r>
  <r>
    <x v="1129"/>
    <x v="3"/>
    <s v="CLI00021"/>
    <x v="0"/>
    <s v="MTX"/>
    <s v="16/04/19 09.19.28.0000"/>
    <s v="17/04/19 12.00.00.0000"/>
    <d v="2019-04-16T09:19:28"/>
    <d v="2019-04-17T12:00:00"/>
    <x v="5"/>
    <x v="2"/>
    <s v="Grande surface"/>
    <x v="0"/>
    <x v="1"/>
    <d v="1899-12-30T17:46:12"/>
    <x v="1"/>
    <s v="Non"/>
    <x v="2280"/>
  </r>
  <r>
    <x v="1130"/>
    <x v="18"/>
    <s v="CLI00018"/>
    <x v="5"/>
    <s v="MTX"/>
    <s v="16/04/19 09.19.50.0000"/>
    <s v="17/04/19 12.00.00.0000"/>
    <d v="2019-04-16T09:19:50"/>
    <d v="2019-04-17T12:00:00"/>
    <x v="5"/>
    <x v="2"/>
    <s v="Coopérative agricole"/>
    <x v="2"/>
    <x v="1"/>
    <d v="1899-12-30T17:46:12"/>
    <x v="1"/>
    <s v="Non"/>
    <x v="2281"/>
  </r>
  <r>
    <x v="1131"/>
    <x v="20"/>
    <s v="CLI00091"/>
    <x v="10"/>
    <s v="PEST"/>
    <s v="16/04/19 09.20.43.0000"/>
    <s v="23/04/19 12.00.00.0000"/>
    <d v="2019-04-16T09:20:43"/>
    <d v="2019-04-23T12:00:00"/>
    <x v="2"/>
    <x v="1"/>
    <s v="Entreprises agro-alimentaires"/>
    <x v="5"/>
    <x v="1"/>
    <d v="1900-01-05T17:46:12"/>
    <x v="3"/>
    <s v="Non"/>
    <x v="2282"/>
  </r>
  <r>
    <x v="412"/>
    <x v="3"/>
    <s v="CLI00010"/>
    <x v="2"/>
    <s v="SCR"/>
    <s v="16/04/19 09.21.23.0000"/>
    <s v="18/04/19 12.00.00.0000"/>
    <d v="2019-04-16T09:21:23"/>
    <d v="2019-04-18T12:00:00"/>
    <x v="7"/>
    <x v="0"/>
    <s v="Centrale d'achats"/>
    <x v="1"/>
    <x v="1"/>
    <d v="1899-12-31T17:46:12"/>
    <x v="2"/>
    <s v="Non"/>
    <x v="2283"/>
  </r>
  <r>
    <x v="591"/>
    <x v="3"/>
    <s v="CLI00043"/>
    <x v="1"/>
    <s v="MTX"/>
    <s v="16/04/19 09.21.35.0000"/>
    <s v="17/04/19 12.00.00.0000"/>
    <d v="2019-04-16T09:21:35"/>
    <d v="2019-04-17T12:00:00"/>
    <x v="5"/>
    <x v="2"/>
    <s v="Grande surface"/>
    <x v="0"/>
    <x v="1"/>
    <d v="1899-12-30T17:46:12"/>
    <x v="1"/>
    <s v="Non"/>
    <x v="867"/>
  </r>
  <r>
    <x v="224"/>
    <x v="12"/>
    <s v="CLI00021"/>
    <x v="0"/>
    <s v="NTR"/>
    <s v="16/04/19 09.21.52.0000"/>
    <s v="19/04/19 12.00.00.0000"/>
    <d v="2019-04-16T09:21:52"/>
    <d v="2019-04-19T12:00:00"/>
    <x v="3"/>
    <x v="0"/>
    <s v="Grande surface"/>
    <x v="0"/>
    <x v="1"/>
    <d v="1900-01-01T17:46:12"/>
    <x v="3"/>
    <s v="Non"/>
    <x v="2284"/>
  </r>
  <r>
    <x v="1132"/>
    <x v="3"/>
    <s v="CLI00043"/>
    <x v="1"/>
    <s v="NTR"/>
    <s v="16/04/19 09.22.52.0000"/>
    <s v="19/04/19 12.00.00.0000"/>
    <d v="2019-04-16T09:22:52"/>
    <d v="2019-04-19T12:00:00"/>
    <x v="3"/>
    <x v="0"/>
    <s v="Grande surface"/>
    <x v="0"/>
    <x v="1"/>
    <d v="1900-01-01T17:46:12"/>
    <x v="3"/>
    <s v="Non"/>
    <x v="2285"/>
  </r>
  <r>
    <x v="264"/>
    <x v="18"/>
    <s v="CLI00049"/>
    <x v="7"/>
    <s v="MTX"/>
    <s v="16/04/19 09.26.57.0000"/>
    <s v="17/04/19 12.00.00.0000"/>
    <d v="2019-04-16T09:26:57"/>
    <d v="2019-04-17T12:00:00"/>
    <x v="5"/>
    <x v="2"/>
    <s v="Entreprises agro-alimentaires"/>
    <x v="4"/>
    <x v="1"/>
    <d v="1899-12-30T17:46:12"/>
    <x v="1"/>
    <s v="Non"/>
    <x v="2205"/>
  </r>
  <r>
    <x v="952"/>
    <x v="3"/>
    <s v="CLI00083"/>
    <x v="11"/>
    <s v="MTX"/>
    <s v="16/04/19 09.27.47.0000"/>
    <s v="17/04/19 12.00.00.0000"/>
    <d v="2019-04-16T09:27:47"/>
    <d v="2019-04-17T12:00:00"/>
    <x v="5"/>
    <x v="2"/>
    <s v="Coopérative agricole"/>
    <x v="2"/>
    <x v="1"/>
    <d v="1899-12-30T17:46:12"/>
    <x v="1"/>
    <s v="Non"/>
    <x v="2286"/>
  </r>
  <r>
    <x v="342"/>
    <x v="3"/>
    <s v="CLI00021"/>
    <x v="0"/>
    <s v="SCR"/>
    <s v="16/04/19 09.28.19.0000"/>
    <s v="18/04/19 12.00.00.0000"/>
    <d v="2019-04-16T09:28:19"/>
    <d v="2019-04-18T12:00:00"/>
    <x v="7"/>
    <x v="0"/>
    <s v="Grande surface"/>
    <x v="0"/>
    <x v="1"/>
    <d v="1899-12-31T17:46:12"/>
    <x v="2"/>
    <s v="Non"/>
    <x v="2287"/>
  </r>
  <r>
    <x v="554"/>
    <x v="3"/>
    <s v="CLI00079"/>
    <x v="3"/>
    <s v="MTX"/>
    <s v="16/04/19 09.29.51.0000"/>
    <s v="17/04/19 12.00.00.0000"/>
    <d v="2019-04-16T09:29:51"/>
    <d v="2019-04-17T12:00:00"/>
    <x v="5"/>
    <x v="2"/>
    <s v="Coopérative agricole"/>
    <x v="2"/>
    <x v="1"/>
    <d v="1899-12-30T17:46:12"/>
    <x v="1"/>
    <s v="Non"/>
    <x v="2288"/>
  </r>
  <r>
    <x v="329"/>
    <x v="3"/>
    <s v="CLI00010"/>
    <x v="2"/>
    <s v="PEST"/>
    <s v="16/04/19 09.30.07.0000"/>
    <s v="23/04/19 12.00.00.0000"/>
    <d v="2019-04-16T09:30:07"/>
    <d v="2019-04-23T12:00:00"/>
    <x v="2"/>
    <x v="1"/>
    <s v="Centrale d'achats"/>
    <x v="1"/>
    <x v="1"/>
    <d v="1900-01-05T17:46:12"/>
    <x v="3"/>
    <s v="Non"/>
    <x v="2289"/>
  </r>
  <r>
    <x v="660"/>
    <x v="18"/>
    <s v="CLI00018"/>
    <x v="5"/>
    <s v="MTX"/>
    <s v="16/04/19 09.30.27.0000"/>
    <s v="17/04/19 12.00.00.0000"/>
    <d v="2019-04-16T09:30:27"/>
    <d v="2019-04-17T12:00:00"/>
    <x v="5"/>
    <x v="2"/>
    <s v="Coopérative agricole"/>
    <x v="2"/>
    <x v="1"/>
    <d v="1899-12-30T17:46:12"/>
    <x v="1"/>
    <s v="Non"/>
    <x v="2290"/>
  </r>
  <r>
    <x v="896"/>
    <x v="18"/>
    <s v="CLI00018"/>
    <x v="5"/>
    <s v="BACT"/>
    <s v="16/04/19 09.30.47.0000"/>
    <s v="18/04/19 12.00.00.0000"/>
    <d v="2019-04-16T09:30:47"/>
    <d v="2019-04-18T12:00:00"/>
    <x v="6"/>
    <x v="3"/>
    <s v="Coopérative agricole"/>
    <x v="2"/>
    <x v="1"/>
    <d v="1899-12-31T17:46:12"/>
    <x v="2"/>
    <s v="Non"/>
    <x v="2291"/>
  </r>
  <r>
    <x v="1002"/>
    <x v="12"/>
    <s v="CLI00021"/>
    <x v="0"/>
    <s v="PEST"/>
    <s v="16/04/19 09.31.58.0000"/>
    <s v="23/04/19 12.00.00.0000"/>
    <d v="2019-04-16T09:31:58"/>
    <d v="2019-04-23T12:00:00"/>
    <x v="2"/>
    <x v="1"/>
    <s v="Grande surface"/>
    <x v="0"/>
    <x v="1"/>
    <d v="1900-01-05T17:46:12"/>
    <x v="3"/>
    <s v="Non"/>
    <x v="1893"/>
  </r>
  <r>
    <x v="375"/>
    <x v="3"/>
    <s v="CLI00021"/>
    <x v="0"/>
    <s v="SCR"/>
    <s v="16/04/19 09.32.20.0000"/>
    <s v="18/04/19 12.00.00.0000"/>
    <d v="2019-04-16T09:32:20"/>
    <d v="2019-04-18T12:00:00"/>
    <x v="7"/>
    <x v="0"/>
    <s v="Grande surface"/>
    <x v="0"/>
    <x v="1"/>
    <d v="1899-12-31T17:46:12"/>
    <x v="2"/>
    <s v="Non"/>
    <x v="2292"/>
  </r>
  <r>
    <x v="816"/>
    <x v="6"/>
    <s v="CLI00010"/>
    <x v="2"/>
    <s v="SCR"/>
    <s v="16/04/19 09.32.33.0000"/>
    <s v="18/04/19 12.00.00.0000"/>
    <d v="2019-04-16T09:32:33"/>
    <d v="2019-04-18T12:00:00"/>
    <x v="7"/>
    <x v="0"/>
    <s v="Centrale d'achats"/>
    <x v="1"/>
    <x v="1"/>
    <d v="1899-12-31T17:46:12"/>
    <x v="2"/>
    <s v="Non"/>
    <x v="2293"/>
  </r>
  <r>
    <x v="457"/>
    <x v="3"/>
    <s v="CLI00083"/>
    <x v="11"/>
    <s v="MTX"/>
    <s v="16/04/19 09.33.19.0000"/>
    <s v="17/04/19 12.00.00.0000"/>
    <d v="2019-04-16T09:33:19"/>
    <d v="2019-04-17T12:00:00"/>
    <x v="5"/>
    <x v="2"/>
    <s v="Coopérative agricole"/>
    <x v="2"/>
    <x v="1"/>
    <d v="1899-12-30T17:46:12"/>
    <x v="1"/>
    <s v="Non"/>
    <x v="2294"/>
  </r>
  <r>
    <x v="906"/>
    <x v="3"/>
    <s v="CLI00010"/>
    <x v="2"/>
    <s v="SCR"/>
    <s v="16/04/19 09.33.47.0000"/>
    <s v="18/04/19 12.00.00.0000"/>
    <d v="2019-04-16T09:33:47"/>
    <d v="2019-04-18T12:00:00"/>
    <x v="7"/>
    <x v="0"/>
    <s v="Centrale d'achats"/>
    <x v="1"/>
    <x v="1"/>
    <d v="1899-12-31T17:46:12"/>
    <x v="2"/>
    <s v="Non"/>
    <x v="2295"/>
  </r>
  <r>
    <x v="467"/>
    <x v="18"/>
    <s v="CLI00034"/>
    <x v="13"/>
    <s v="MTX"/>
    <s v="16/04/19 09.34.32.0000"/>
    <s v="17/04/19 12.00.00.0000"/>
    <d v="2019-04-16T09:34:32"/>
    <d v="2019-04-17T12:00:00"/>
    <x v="5"/>
    <x v="2"/>
    <s v="Entreprises agro-alimentaires"/>
    <x v="4"/>
    <x v="1"/>
    <d v="1899-12-30T17:46:12"/>
    <x v="1"/>
    <s v="Non"/>
    <x v="2296"/>
  </r>
  <r>
    <x v="116"/>
    <x v="12"/>
    <s v="CLI00021"/>
    <x v="0"/>
    <s v="NTR"/>
    <s v="16/04/19 09.36.32.0000"/>
    <s v="19/04/19 12.00.00.0000"/>
    <d v="2019-04-16T09:36:32"/>
    <d v="2019-04-19T12:00:00"/>
    <x v="3"/>
    <x v="0"/>
    <s v="Grande surface"/>
    <x v="0"/>
    <x v="1"/>
    <d v="1900-01-01T17:46:12"/>
    <x v="3"/>
    <s v="Non"/>
    <x v="2297"/>
  </r>
  <r>
    <x v="261"/>
    <x v="3"/>
    <s v="CLI00079"/>
    <x v="3"/>
    <s v="BACT"/>
    <s v="16/04/19 09.36.47.0000"/>
    <s v="18/04/19 12.00.00.0000"/>
    <d v="2019-04-16T09:36:47"/>
    <d v="2019-04-18T12:00:00"/>
    <x v="6"/>
    <x v="3"/>
    <s v="Coopérative agricole"/>
    <x v="2"/>
    <x v="1"/>
    <d v="1899-12-31T17:46:12"/>
    <x v="2"/>
    <s v="Non"/>
    <x v="2298"/>
  </r>
  <r>
    <x v="964"/>
    <x v="12"/>
    <s v="CLI00021"/>
    <x v="0"/>
    <s v="MTX"/>
    <s v="16/04/19 09.36.52.0000"/>
    <s v="17/04/19 12.00.00.0000"/>
    <d v="2019-04-16T09:36:52"/>
    <d v="2019-04-17T12:00:00"/>
    <x v="5"/>
    <x v="2"/>
    <s v="Grande surface"/>
    <x v="0"/>
    <x v="1"/>
    <d v="1899-12-30T17:46:12"/>
    <x v="1"/>
    <s v="Non"/>
    <x v="2299"/>
  </r>
  <r>
    <x v="24"/>
    <x v="18"/>
    <s v="CLI00049"/>
    <x v="7"/>
    <s v="MTX"/>
    <s v="16/04/19 09.36.52.0000"/>
    <s v="17/04/19 12.00.00.0000"/>
    <d v="2019-04-16T09:36:52"/>
    <d v="2019-04-17T12:00:00"/>
    <x v="5"/>
    <x v="2"/>
    <s v="Entreprises agro-alimentaires"/>
    <x v="4"/>
    <x v="1"/>
    <d v="1899-12-30T17:46:12"/>
    <x v="1"/>
    <s v="Non"/>
    <x v="2300"/>
  </r>
  <r>
    <x v="576"/>
    <x v="12"/>
    <s v="CLI00021"/>
    <x v="0"/>
    <s v="MTX"/>
    <s v="16/04/19 09.36.59.0000"/>
    <s v="17/04/19 12.00.00.0000"/>
    <d v="2019-04-16T09:36:59"/>
    <d v="2019-04-17T12:00:00"/>
    <x v="5"/>
    <x v="2"/>
    <s v="Grande surface"/>
    <x v="0"/>
    <x v="1"/>
    <d v="1899-12-30T17:46:12"/>
    <x v="1"/>
    <s v="Non"/>
    <x v="2301"/>
  </r>
  <r>
    <x v="1014"/>
    <x v="18"/>
    <s v="CLI00018"/>
    <x v="5"/>
    <s v="PEST"/>
    <s v="16/04/19 09.38.14.0000"/>
    <s v="23/04/19 12.00.00.0000"/>
    <d v="2019-04-16T09:38:14"/>
    <d v="2019-04-23T12:00:00"/>
    <x v="2"/>
    <x v="1"/>
    <s v="Coopérative agricole"/>
    <x v="2"/>
    <x v="1"/>
    <d v="1900-01-05T17:46:12"/>
    <x v="3"/>
    <s v="Non"/>
    <x v="2302"/>
  </r>
  <r>
    <x v="1133"/>
    <x v="18"/>
    <s v="CLI00018"/>
    <x v="5"/>
    <s v="MTX"/>
    <s v="16/04/19 09.39.05.0000"/>
    <s v="17/04/19 12.00.00.0000"/>
    <d v="2019-04-16T09:39:05"/>
    <d v="2019-04-17T12:00:00"/>
    <x v="5"/>
    <x v="2"/>
    <s v="Coopérative agricole"/>
    <x v="2"/>
    <x v="1"/>
    <d v="1899-12-30T17:46:12"/>
    <x v="1"/>
    <s v="Non"/>
    <x v="2303"/>
  </r>
  <r>
    <x v="386"/>
    <x v="18"/>
    <s v="CLI00009"/>
    <x v="8"/>
    <s v="MTX"/>
    <s v="16/04/19 09.41.07.0000"/>
    <s v="17/04/19 12.00.00.0000"/>
    <d v="2019-04-16T09:41:07"/>
    <d v="2019-04-17T12:00:00"/>
    <x v="5"/>
    <x v="2"/>
    <s v="Entreprises agro-alimentaires"/>
    <x v="4"/>
    <x v="1"/>
    <d v="1899-12-30T17:46:12"/>
    <x v="1"/>
    <s v="Non"/>
    <x v="2304"/>
  </r>
  <r>
    <x v="1134"/>
    <x v="18"/>
    <s v="CLI00018"/>
    <x v="5"/>
    <s v="MTX"/>
    <s v="16/04/19 09.42.07.0000"/>
    <s v="17/04/19 12.00.00.0000"/>
    <d v="2019-04-16T09:42:07"/>
    <d v="2019-04-17T12:00:00"/>
    <x v="5"/>
    <x v="2"/>
    <s v="Coopérative agricole"/>
    <x v="2"/>
    <x v="1"/>
    <d v="1899-12-30T17:46:12"/>
    <x v="1"/>
    <s v="Non"/>
    <x v="2305"/>
  </r>
  <r>
    <x v="1135"/>
    <x v="18"/>
    <s v="CLI00049"/>
    <x v="7"/>
    <s v="PEST"/>
    <s v="16/04/19 09.44.32.0000"/>
    <s v="23/04/19 12.00.00.0000"/>
    <d v="2019-04-16T09:44:32"/>
    <d v="2019-04-23T12:00:00"/>
    <x v="2"/>
    <x v="1"/>
    <s v="Entreprises agro-alimentaires"/>
    <x v="4"/>
    <x v="1"/>
    <d v="1900-01-05T17:46:12"/>
    <x v="3"/>
    <s v="Non"/>
    <x v="2306"/>
  </r>
  <r>
    <x v="199"/>
    <x v="9"/>
    <s v="CLI00021"/>
    <x v="0"/>
    <s v="NTR"/>
    <s v="16/04/19 09.44.38.0000"/>
    <s v="19/04/19 12.00.00.0000"/>
    <d v="2019-04-16T09:44:38"/>
    <d v="2019-04-19T12:00:00"/>
    <x v="3"/>
    <x v="0"/>
    <s v="Grande surface"/>
    <x v="0"/>
    <x v="1"/>
    <d v="1900-01-01T17:46:12"/>
    <x v="3"/>
    <s v="Non"/>
    <x v="2307"/>
  </r>
  <r>
    <x v="664"/>
    <x v="18"/>
    <s v="CLI00009"/>
    <x v="8"/>
    <s v="MTX"/>
    <s v="16/04/19 09.44.49.0000"/>
    <s v="17/04/19 12.00.00.0000"/>
    <d v="2019-04-16T09:44:49"/>
    <d v="2019-04-17T12:00:00"/>
    <x v="5"/>
    <x v="2"/>
    <s v="Entreprises agro-alimentaires"/>
    <x v="4"/>
    <x v="1"/>
    <d v="1899-12-30T17:46:12"/>
    <x v="1"/>
    <s v="Non"/>
    <x v="2308"/>
  </r>
  <r>
    <x v="1127"/>
    <x v="2"/>
    <s v="CLI00087"/>
    <x v="4"/>
    <s v="PLLT"/>
    <s v="16/04/19 09.45.13.0000"/>
    <s v="23/04/19 12.00.00.0000"/>
    <d v="2019-04-16T09:45:13"/>
    <d v="2019-04-23T12:00:00"/>
    <x v="1"/>
    <x v="1"/>
    <s v="Coopérative agricole"/>
    <x v="3"/>
    <x v="1"/>
    <d v="1900-01-05T17:46:12"/>
    <x v="3"/>
    <s v="Non"/>
    <x v="2309"/>
  </r>
  <r>
    <x v="329"/>
    <x v="3"/>
    <s v="CLI00010"/>
    <x v="2"/>
    <s v="MTX"/>
    <s v="16/04/19 09.47.35.0000"/>
    <s v="17/04/19 12.00.00.0000"/>
    <d v="2019-04-16T09:47:35"/>
    <d v="2019-04-17T12:00:00"/>
    <x v="5"/>
    <x v="2"/>
    <s v="Centrale d'achats"/>
    <x v="1"/>
    <x v="1"/>
    <d v="1899-12-30T17:46:12"/>
    <x v="1"/>
    <s v="Non"/>
    <x v="2310"/>
  </r>
  <r>
    <x v="507"/>
    <x v="12"/>
    <s v="CLI00021"/>
    <x v="0"/>
    <s v="SCR"/>
    <s v="16/04/19 09.48.32.0000"/>
    <s v="18/04/19 12.00.00.0000"/>
    <d v="2019-04-16T09:48:32"/>
    <d v="2019-04-18T12:00:00"/>
    <x v="7"/>
    <x v="0"/>
    <s v="Grande surface"/>
    <x v="0"/>
    <x v="1"/>
    <d v="1899-12-31T17:46:12"/>
    <x v="2"/>
    <s v="Non"/>
    <x v="2311"/>
  </r>
  <r>
    <x v="80"/>
    <x v="18"/>
    <s v="CLI00049"/>
    <x v="7"/>
    <s v="MTX"/>
    <s v="16/04/19 09.48.54.0000"/>
    <s v="17/04/19 12.00.00.0000"/>
    <d v="2019-04-16T09:48:54"/>
    <d v="2019-04-17T12:00:00"/>
    <x v="5"/>
    <x v="2"/>
    <s v="Entreprises agro-alimentaires"/>
    <x v="4"/>
    <x v="1"/>
    <d v="1899-12-30T17:46:12"/>
    <x v="1"/>
    <s v="Non"/>
    <x v="2312"/>
  </r>
  <r>
    <x v="1136"/>
    <x v="12"/>
    <s v="CLI00021"/>
    <x v="0"/>
    <s v="PEST"/>
    <s v="16/04/19 09.49.38.0000"/>
    <s v="23/04/19 12.00.00.0000"/>
    <d v="2019-04-16T09:49:38"/>
    <d v="2019-04-23T12:00:00"/>
    <x v="2"/>
    <x v="1"/>
    <s v="Grande surface"/>
    <x v="0"/>
    <x v="1"/>
    <d v="1900-01-05T17:46:12"/>
    <x v="3"/>
    <s v="Non"/>
    <x v="2313"/>
  </r>
  <r>
    <x v="1079"/>
    <x v="18"/>
    <s v="CLI00049"/>
    <x v="7"/>
    <s v="MTX"/>
    <s v="16/04/19 09.53.15.0000"/>
    <s v="17/04/19 12.00.00.0000"/>
    <d v="2019-04-16T09:53:15"/>
    <d v="2019-04-17T12:00:00"/>
    <x v="5"/>
    <x v="2"/>
    <s v="Entreprises agro-alimentaires"/>
    <x v="4"/>
    <x v="1"/>
    <d v="1899-12-30T17:46:12"/>
    <x v="1"/>
    <s v="Non"/>
    <x v="2119"/>
  </r>
  <r>
    <x v="1137"/>
    <x v="23"/>
    <s v="CLI00007"/>
    <x v="14"/>
    <s v="PLLT"/>
    <s v="16/04/19 09.53.21.0000"/>
    <s v="23/04/19 12.00.00.0000"/>
    <d v="2019-04-16T09:53:21"/>
    <d v="2019-04-23T12:00:00"/>
    <x v="1"/>
    <x v="1"/>
    <s v="Coopérative agricole"/>
    <x v="3"/>
    <x v="1"/>
    <d v="1900-01-05T17:46:12"/>
    <x v="3"/>
    <s v="Non"/>
    <x v="2314"/>
  </r>
  <r>
    <x v="926"/>
    <x v="18"/>
    <s v="CLI00018"/>
    <x v="5"/>
    <s v="MTX"/>
    <s v="16/04/19 09.53.47.0000"/>
    <s v="17/04/19 12.00.00.0000"/>
    <d v="2019-04-16T09:53:47"/>
    <d v="2019-04-17T12:00:00"/>
    <x v="5"/>
    <x v="2"/>
    <s v="Coopérative agricole"/>
    <x v="2"/>
    <x v="1"/>
    <d v="1899-12-30T17:46:12"/>
    <x v="1"/>
    <s v="Non"/>
    <x v="2315"/>
  </r>
  <r>
    <x v="645"/>
    <x v="3"/>
    <s v="CLI00020"/>
    <x v="6"/>
    <s v="PEST"/>
    <s v="16/04/19 09.54.48.0000"/>
    <s v="23/04/19 12.00.00.0000"/>
    <d v="2019-04-16T09:54:48"/>
    <d v="2019-04-23T12:00:00"/>
    <x v="2"/>
    <x v="1"/>
    <s v="Coopérative agricole"/>
    <x v="2"/>
    <x v="1"/>
    <d v="1900-01-05T17:46:12"/>
    <x v="3"/>
    <s v="Non"/>
    <x v="2316"/>
  </r>
  <r>
    <x v="1138"/>
    <x v="18"/>
    <s v="CLI00018"/>
    <x v="5"/>
    <s v="NTR"/>
    <s v="16/04/19 09.56.08.0000"/>
    <s v="19/04/19 12.00.00.0000"/>
    <d v="2019-04-16T09:56:08"/>
    <d v="2019-04-19T12:00:00"/>
    <x v="3"/>
    <x v="0"/>
    <s v="Coopérative agricole"/>
    <x v="2"/>
    <x v="1"/>
    <d v="1900-01-01T17:46:12"/>
    <x v="3"/>
    <s v="Non"/>
    <x v="2317"/>
  </r>
  <r>
    <x v="223"/>
    <x v="3"/>
    <s v="CLI00021"/>
    <x v="0"/>
    <s v="MTX"/>
    <s v="16/04/19 09.56.21.0000"/>
    <s v="17/04/19 12.00.00.0000"/>
    <d v="2019-04-16T09:56:21"/>
    <d v="2019-04-17T12:00:00"/>
    <x v="5"/>
    <x v="2"/>
    <s v="Grande surface"/>
    <x v="0"/>
    <x v="1"/>
    <d v="1899-12-30T17:46:12"/>
    <x v="1"/>
    <s v="Non"/>
    <x v="2318"/>
  </r>
  <r>
    <x v="957"/>
    <x v="3"/>
    <s v="CLI00021"/>
    <x v="0"/>
    <s v="NTR"/>
    <s v="16/04/19 09.56.36.0000"/>
    <s v="19/04/19 12.00.00.0000"/>
    <d v="2019-04-16T09:56:36"/>
    <d v="2019-04-19T12:00:00"/>
    <x v="3"/>
    <x v="0"/>
    <s v="Grande surface"/>
    <x v="0"/>
    <x v="1"/>
    <d v="1900-01-01T17:46:12"/>
    <x v="3"/>
    <s v="Non"/>
    <x v="2319"/>
  </r>
  <r>
    <x v="73"/>
    <x v="12"/>
    <s v="CLI00021"/>
    <x v="0"/>
    <s v="MTX"/>
    <s v="16/04/19 09.59.35.0000"/>
    <s v="17/04/19 12.00.00.0000"/>
    <d v="2019-04-16T09:59:35"/>
    <d v="2019-04-17T12:00:00"/>
    <x v="5"/>
    <x v="2"/>
    <s v="Grande surface"/>
    <x v="0"/>
    <x v="1"/>
    <d v="1899-12-30T17:46:12"/>
    <x v="1"/>
    <s v="Non"/>
    <x v="1177"/>
  </r>
  <r>
    <x v="771"/>
    <x v="2"/>
    <s v="CLI00021"/>
    <x v="0"/>
    <s v="SCR"/>
    <s v="16/04/19 10.02.36.0000"/>
    <s v="18/04/19 12.00.00.0000"/>
    <d v="2019-04-16T10:02:36"/>
    <d v="2019-04-18T12:00:00"/>
    <x v="7"/>
    <x v="0"/>
    <s v="Grande surface"/>
    <x v="0"/>
    <x v="1"/>
    <d v="1899-12-31T17:46:12"/>
    <x v="2"/>
    <s v="Non"/>
    <x v="2320"/>
  </r>
  <r>
    <x v="165"/>
    <x v="18"/>
    <s v="CLI00018"/>
    <x v="5"/>
    <s v="SCR"/>
    <s v="16/04/19 10.04.10.0000"/>
    <s v="18/04/19 12.00.00.0000"/>
    <d v="2019-04-16T10:04:10"/>
    <d v="2019-04-18T12:00:00"/>
    <x v="7"/>
    <x v="0"/>
    <s v="Coopérative agricole"/>
    <x v="2"/>
    <x v="1"/>
    <d v="1899-12-31T17:46:12"/>
    <x v="2"/>
    <s v="Non"/>
    <x v="2321"/>
  </r>
  <r>
    <x v="1139"/>
    <x v="18"/>
    <s v="CLI00018"/>
    <x v="5"/>
    <s v="MTX"/>
    <s v="16/04/19 10.04.31.0000"/>
    <s v="17/04/19 12.00.00.0000"/>
    <d v="2019-04-16T10:04:31"/>
    <d v="2019-04-17T12:00:00"/>
    <x v="5"/>
    <x v="2"/>
    <s v="Coopérative agricole"/>
    <x v="2"/>
    <x v="1"/>
    <d v="1899-12-30T17:46:12"/>
    <x v="1"/>
    <s v="Non"/>
    <x v="2322"/>
  </r>
  <r>
    <x v="1105"/>
    <x v="23"/>
    <s v="CLI00007"/>
    <x v="14"/>
    <s v="MTX"/>
    <s v="16/04/19 10.05.22.0000"/>
    <s v="17/04/19 12.00.00.0000"/>
    <d v="2019-04-16T10:05:22"/>
    <d v="2019-04-17T12:00:00"/>
    <x v="5"/>
    <x v="2"/>
    <s v="Coopérative agricole"/>
    <x v="3"/>
    <x v="1"/>
    <d v="1899-12-30T17:46:12"/>
    <x v="1"/>
    <s v="Non"/>
    <x v="2323"/>
  </r>
  <r>
    <x v="819"/>
    <x v="3"/>
    <s v="CLI00087"/>
    <x v="4"/>
    <s v="MTX"/>
    <s v="16/04/19 10.05.57.0000"/>
    <s v="17/04/19 12.00.00.0000"/>
    <d v="2019-04-16T10:05:57"/>
    <d v="2019-04-17T12:00:00"/>
    <x v="5"/>
    <x v="2"/>
    <s v="Coopérative agricole"/>
    <x v="3"/>
    <x v="1"/>
    <d v="1899-12-30T17:46:12"/>
    <x v="1"/>
    <s v="Non"/>
    <x v="2324"/>
  </r>
  <r>
    <x v="801"/>
    <x v="3"/>
    <s v="CLI00079"/>
    <x v="3"/>
    <s v="MTX"/>
    <s v="16/04/19 10.06.16.0000"/>
    <s v="17/04/19 12.00.00.0000"/>
    <d v="2019-04-16T10:06:16"/>
    <d v="2019-04-17T12:00:00"/>
    <x v="5"/>
    <x v="2"/>
    <s v="Coopérative agricole"/>
    <x v="2"/>
    <x v="1"/>
    <d v="1899-12-30T17:46:12"/>
    <x v="1"/>
    <s v="Non"/>
    <x v="2325"/>
  </r>
  <r>
    <x v="1102"/>
    <x v="12"/>
    <s v="CLI00021"/>
    <x v="0"/>
    <s v="PEST"/>
    <s v="16/04/19 10.07.52.0000"/>
    <s v="23/04/19 12.00.00.0000"/>
    <d v="2019-04-16T10:07:52"/>
    <d v="2019-04-23T12:00:00"/>
    <x v="2"/>
    <x v="1"/>
    <s v="Grande surface"/>
    <x v="0"/>
    <x v="1"/>
    <d v="1900-01-05T17:46:12"/>
    <x v="3"/>
    <s v="Non"/>
    <x v="2326"/>
  </r>
  <r>
    <x v="401"/>
    <x v="3"/>
    <s v="CLI00083"/>
    <x v="11"/>
    <s v="MTX"/>
    <s v="16/04/19 10.07.56.0000"/>
    <s v="17/04/19 12.00.00.0000"/>
    <d v="2019-04-16T10:07:56"/>
    <d v="2019-04-17T12:00:00"/>
    <x v="5"/>
    <x v="2"/>
    <s v="Coopérative agricole"/>
    <x v="2"/>
    <x v="1"/>
    <d v="1899-12-30T17:46:12"/>
    <x v="1"/>
    <s v="Non"/>
    <x v="2327"/>
  </r>
  <r>
    <x v="1140"/>
    <x v="18"/>
    <s v="CLI00009"/>
    <x v="8"/>
    <s v="MTX"/>
    <s v="16/04/19 10.08.50.0000"/>
    <s v="17/04/19 12.00.00.0000"/>
    <d v="2019-04-16T10:08:50"/>
    <d v="2019-04-17T12:00:00"/>
    <x v="5"/>
    <x v="2"/>
    <s v="Entreprises agro-alimentaires"/>
    <x v="4"/>
    <x v="1"/>
    <d v="1899-12-30T17:46:12"/>
    <x v="1"/>
    <s v="Non"/>
    <x v="2328"/>
  </r>
  <r>
    <x v="51"/>
    <x v="12"/>
    <s v="CLI00021"/>
    <x v="0"/>
    <s v="SCR"/>
    <s v="16/04/19 10.09.33.0000"/>
    <s v="18/04/19 12.00.00.0000"/>
    <d v="2019-04-16T10:09:33"/>
    <d v="2019-04-18T12:00:00"/>
    <x v="7"/>
    <x v="0"/>
    <s v="Grande surface"/>
    <x v="0"/>
    <x v="1"/>
    <d v="1899-12-31T17:46:12"/>
    <x v="2"/>
    <s v="Non"/>
    <x v="2329"/>
  </r>
  <r>
    <x v="1078"/>
    <x v="12"/>
    <s v="CLI00021"/>
    <x v="0"/>
    <s v="NTR"/>
    <s v="16/04/19 10.10.06.0000"/>
    <s v="19/04/19 12.00.00.0000"/>
    <d v="2019-04-16T10:10:06"/>
    <d v="2019-04-19T12:00:00"/>
    <x v="3"/>
    <x v="0"/>
    <s v="Grande surface"/>
    <x v="0"/>
    <x v="1"/>
    <d v="1900-01-01T17:46:12"/>
    <x v="3"/>
    <s v="Non"/>
    <x v="2330"/>
  </r>
  <r>
    <x v="36"/>
    <x v="3"/>
    <s v="CLI00021"/>
    <x v="0"/>
    <s v="MTX"/>
    <s v="16/04/19 10.13.19.0000"/>
    <s v="17/04/19 12.00.00.0000"/>
    <d v="2019-04-16T10:13:19"/>
    <d v="2019-04-17T12:00:00"/>
    <x v="5"/>
    <x v="2"/>
    <s v="Grande surface"/>
    <x v="0"/>
    <x v="1"/>
    <d v="1899-12-30T17:46:12"/>
    <x v="1"/>
    <s v="Non"/>
    <x v="2331"/>
  </r>
  <r>
    <x v="593"/>
    <x v="4"/>
    <s v="CLI00079"/>
    <x v="3"/>
    <s v="MTX"/>
    <s v="16/04/19 10.13.37.0000"/>
    <s v="17/04/19 12.00.00.0000"/>
    <d v="2019-04-16T10:13:37"/>
    <d v="2019-04-17T12:00:00"/>
    <x v="5"/>
    <x v="2"/>
    <s v="Coopérative agricole"/>
    <x v="2"/>
    <x v="1"/>
    <d v="1899-12-30T17:46:12"/>
    <x v="1"/>
    <s v="Non"/>
    <x v="2332"/>
  </r>
  <r>
    <x v="1141"/>
    <x v="18"/>
    <s v="CLI00040"/>
    <x v="9"/>
    <s v="BACT"/>
    <s v="16/04/19 10.14.58.0000"/>
    <s v="18/04/19 12.00.00.0000"/>
    <d v="2019-04-16T10:14:58"/>
    <d v="2019-04-18T12:00:00"/>
    <x v="6"/>
    <x v="3"/>
    <s v="Entreprises agro-alimentaires"/>
    <x v="5"/>
    <x v="1"/>
    <d v="1899-12-31T17:46:12"/>
    <x v="2"/>
    <s v="Non"/>
    <x v="2333"/>
  </r>
  <r>
    <x v="211"/>
    <x v="2"/>
    <s v="CLI00021"/>
    <x v="0"/>
    <s v="PEST"/>
    <s v="16/04/19 10.15.35.0000"/>
    <s v="23/04/19 12.00.00.0000"/>
    <d v="2019-04-16T10:15:35"/>
    <d v="2019-04-23T12:00:00"/>
    <x v="2"/>
    <x v="1"/>
    <s v="Grande surface"/>
    <x v="0"/>
    <x v="1"/>
    <d v="1900-01-05T17:46:12"/>
    <x v="3"/>
    <s v="Non"/>
    <x v="2334"/>
  </r>
  <r>
    <x v="1090"/>
    <x v="20"/>
    <s v="CLI00009"/>
    <x v="8"/>
    <s v="MTX"/>
    <s v="16/04/19 10.15.57.0000"/>
    <s v="17/04/19 12.00.00.0000"/>
    <d v="2019-04-16T10:15:57"/>
    <d v="2019-04-17T12:00:00"/>
    <x v="5"/>
    <x v="2"/>
    <s v="Entreprises agro-alimentaires"/>
    <x v="4"/>
    <x v="1"/>
    <d v="1899-12-30T17:46:12"/>
    <x v="1"/>
    <s v="Non"/>
    <x v="2335"/>
  </r>
  <r>
    <x v="178"/>
    <x v="18"/>
    <s v="CLI00009"/>
    <x v="8"/>
    <s v="MTX"/>
    <s v="16/04/19 10.16.01.0000"/>
    <s v="17/04/19 12.00.00.0000"/>
    <d v="2019-04-16T10:16:01"/>
    <d v="2019-04-17T12:00:00"/>
    <x v="5"/>
    <x v="2"/>
    <s v="Entreprises agro-alimentaires"/>
    <x v="4"/>
    <x v="1"/>
    <d v="1899-12-30T17:46:12"/>
    <x v="1"/>
    <s v="Non"/>
    <x v="2336"/>
  </r>
  <r>
    <x v="1142"/>
    <x v="23"/>
    <s v="CLI00009"/>
    <x v="8"/>
    <s v="MTX"/>
    <s v="16/04/19 10.16.16.0000"/>
    <s v="17/04/19 12.00.00.0000"/>
    <d v="2019-04-16T10:16:16"/>
    <d v="2019-04-17T12:00:00"/>
    <x v="5"/>
    <x v="2"/>
    <s v="Entreprises agro-alimentaires"/>
    <x v="4"/>
    <x v="1"/>
    <d v="1899-12-30T17:46:12"/>
    <x v="1"/>
    <s v="Non"/>
    <x v="2337"/>
  </r>
  <r>
    <x v="1143"/>
    <x v="18"/>
    <s v="CLI00018"/>
    <x v="5"/>
    <s v="SCR"/>
    <s v="16/04/19 10.17.06.0000"/>
    <s v="18/04/19 12.00.00.0000"/>
    <d v="2019-04-16T10:17:06"/>
    <d v="2019-04-18T12:00:00"/>
    <x v="7"/>
    <x v="0"/>
    <s v="Coopérative agricole"/>
    <x v="2"/>
    <x v="1"/>
    <d v="1899-12-31T17:46:12"/>
    <x v="2"/>
    <s v="Non"/>
    <x v="2338"/>
  </r>
  <r>
    <x v="1082"/>
    <x v="3"/>
    <s v="CLI00010"/>
    <x v="2"/>
    <s v="MTX"/>
    <s v="16/04/19 10.17.40.0000"/>
    <s v="17/04/19 12.00.00.0000"/>
    <d v="2019-04-16T10:17:40"/>
    <d v="2019-04-17T12:00:00"/>
    <x v="5"/>
    <x v="2"/>
    <s v="Centrale d'achats"/>
    <x v="1"/>
    <x v="1"/>
    <d v="1899-12-30T17:46:12"/>
    <x v="1"/>
    <s v="Non"/>
    <x v="2123"/>
  </r>
  <r>
    <x v="757"/>
    <x v="18"/>
    <s v="CLI00018"/>
    <x v="5"/>
    <s v="SCR"/>
    <s v="16/04/19 10.18.26.0000"/>
    <s v="18/04/19 12.00.00.0000"/>
    <d v="2019-04-16T10:18:26"/>
    <d v="2019-04-18T12:00:00"/>
    <x v="7"/>
    <x v="0"/>
    <s v="Coopérative agricole"/>
    <x v="2"/>
    <x v="1"/>
    <d v="1899-12-31T17:46:12"/>
    <x v="2"/>
    <s v="Non"/>
    <x v="2339"/>
  </r>
  <r>
    <x v="1071"/>
    <x v="12"/>
    <s v="CLI00021"/>
    <x v="0"/>
    <s v="SCR"/>
    <s v="16/04/19 10.19.30.0000"/>
    <s v="18/04/19 12.00.00.0000"/>
    <d v="2019-04-16T10:19:30"/>
    <d v="2019-04-18T12:00:00"/>
    <x v="7"/>
    <x v="0"/>
    <s v="Grande surface"/>
    <x v="0"/>
    <x v="1"/>
    <d v="1899-12-31T17:46:12"/>
    <x v="2"/>
    <s v="Non"/>
    <x v="2098"/>
  </r>
  <r>
    <x v="1144"/>
    <x v="18"/>
    <s v="CLI00018"/>
    <x v="5"/>
    <s v="SCR"/>
    <s v="16/04/19 10.20.55.0000"/>
    <s v="18/04/19 12.00.00.0000"/>
    <d v="2019-04-16T10:20:55"/>
    <d v="2019-04-18T12:00:00"/>
    <x v="7"/>
    <x v="0"/>
    <s v="Coopérative agricole"/>
    <x v="2"/>
    <x v="1"/>
    <d v="1899-12-31T17:46:12"/>
    <x v="2"/>
    <s v="Non"/>
    <x v="2340"/>
  </r>
  <r>
    <x v="177"/>
    <x v="12"/>
    <s v="CLI00087"/>
    <x v="4"/>
    <s v="MTX"/>
    <s v="16/04/19 10.20.57.0000"/>
    <s v="17/04/19 12.00.00.0000"/>
    <d v="2019-04-16T10:20:57"/>
    <d v="2019-04-17T12:00:00"/>
    <x v="5"/>
    <x v="2"/>
    <s v="Coopérative agricole"/>
    <x v="3"/>
    <x v="1"/>
    <d v="1899-12-30T17:46:12"/>
    <x v="1"/>
    <s v="Non"/>
    <x v="2341"/>
  </r>
  <r>
    <x v="406"/>
    <x v="3"/>
    <s v="CLI00043"/>
    <x v="1"/>
    <s v="SCR"/>
    <s v="16/04/19 10.21.28.0000"/>
    <s v="18/04/19 12.00.00.0000"/>
    <d v="2019-04-16T10:21:28"/>
    <d v="2019-04-18T12:00:00"/>
    <x v="7"/>
    <x v="0"/>
    <s v="Grande surface"/>
    <x v="0"/>
    <x v="1"/>
    <d v="1899-12-31T17:46:12"/>
    <x v="2"/>
    <s v="Non"/>
    <x v="2342"/>
  </r>
  <r>
    <x v="762"/>
    <x v="18"/>
    <s v="CLI00009"/>
    <x v="8"/>
    <s v="MTX"/>
    <s v="16/04/19 10.21.51.0000"/>
    <s v="17/04/19 12.00.00.0000"/>
    <d v="2019-04-16T10:21:51"/>
    <d v="2019-04-17T12:00:00"/>
    <x v="5"/>
    <x v="2"/>
    <s v="Entreprises agro-alimentaires"/>
    <x v="4"/>
    <x v="1"/>
    <d v="1899-12-30T17:46:12"/>
    <x v="1"/>
    <s v="Non"/>
    <x v="2343"/>
  </r>
  <r>
    <x v="657"/>
    <x v="18"/>
    <s v="CLI00018"/>
    <x v="5"/>
    <s v="SCR"/>
    <s v="16/04/19 10.23.30.0000"/>
    <s v="18/04/19 12.00.00.0000"/>
    <d v="2019-04-16T10:23:30"/>
    <d v="2019-04-18T12:00:00"/>
    <x v="7"/>
    <x v="0"/>
    <s v="Coopérative agricole"/>
    <x v="2"/>
    <x v="1"/>
    <d v="1899-12-31T17:46:12"/>
    <x v="2"/>
    <s v="Non"/>
    <x v="2344"/>
  </r>
  <r>
    <x v="1145"/>
    <x v="18"/>
    <s v="CLI00040"/>
    <x v="9"/>
    <s v="MTX"/>
    <s v="16/04/19 10.24.57.0000"/>
    <s v="17/04/19 12.00.00.0000"/>
    <d v="2019-04-16T10:24:57"/>
    <d v="2019-04-17T12:00:00"/>
    <x v="5"/>
    <x v="2"/>
    <s v="Entreprises agro-alimentaires"/>
    <x v="5"/>
    <x v="1"/>
    <d v="1899-12-30T17:46:12"/>
    <x v="1"/>
    <s v="Non"/>
    <x v="2345"/>
  </r>
  <r>
    <x v="879"/>
    <x v="18"/>
    <s v="CLI00018"/>
    <x v="5"/>
    <s v="MTX"/>
    <s v="16/04/19 10.26.29.0000"/>
    <s v="17/04/19 12.00.00.0000"/>
    <d v="2019-04-16T10:26:29"/>
    <d v="2019-04-17T12:00:00"/>
    <x v="5"/>
    <x v="2"/>
    <s v="Coopérative agricole"/>
    <x v="2"/>
    <x v="1"/>
    <d v="1899-12-30T17:46:12"/>
    <x v="1"/>
    <s v="Non"/>
    <x v="2346"/>
  </r>
  <r>
    <x v="1060"/>
    <x v="18"/>
    <s v="CLI00018"/>
    <x v="5"/>
    <s v="OGM"/>
    <s v="16/04/19 10.27.21.0000"/>
    <s v="25/04/19 12.00.00.0000"/>
    <d v="2019-04-16T10:27:21"/>
    <d v="2019-04-25T12:00:00"/>
    <x v="0"/>
    <x v="0"/>
    <s v="Coopérative agricole"/>
    <x v="2"/>
    <x v="1"/>
    <d v="1900-01-07T17:46:12"/>
    <x v="3"/>
    <s v="Non"/>
    <x v="2347"/>
  </r>
  <r>
    <x v="1146"/>
    <x v="23"/>
    <s v="CLI00091"/>
    <x v="10"/>
    <s v="PEST"/>
    <s v="16/04/19 10.27.31.0000"/>
    <s v="23/04/19 12.00.00.0000"/>
    <d v="2019-04-16T10:27:31"/>
    <d v="2019-04-23T12:00:00"/>
    <x v="2"/>
    <x v="1"/>
    <s v="Entreprises agro-alimentaires"/>
    <x v="5"/>
    <x v="1"/>
    <d v="1900-01-05T17:46:12"/>
    <x v="3"/>
    <s v="Non"/>
    <x v="2348"/>
  </r>
  <r>
    <x v="1044"/>
    <x v="18"/>
    <s v="CLI00040"/>
    <x v="9"/>
    <s v="MTX"/>
    <s v="16/04/19 10.27.55.0000"/>
    <s v="17/04/19 12.00.00.0000"/>
    <d v="2019-04-16T10:27:55"/>
    <d v="2019-04-17T12:00:00"/>
    <x v="5"/>
    <x v="2"/>
    <s v="Entreprises agro-alimentaires"/>
    <x v="5"/>
    <x v="1"/>
    <d v="1899-12-30T17:46:12"/>
    <x v="1"/>
    <s v="Non"/>
    <x v="2030"/>
  </r>
  <r>
    <x v="1114"/>
    <x v="16"/>
    <s v="CLI00091"/>
    <x v="10"/>
    <s v="NTR"/>
    <s v="16/04/19 10.28.42.0000"/>
    <s v="19/04/19 12.00.00.0000"/>
    <d v="2019-04-16T10:28:42"/>
    <d v="2019-04-19T12:00:00"/>
    <x v="3"/>
    <x v="0"/>
    <s v="Entreprises agro-alimentaires"/>
    <x v="5"/>
    <x v="1"/>
    <d v="1900-01-01T17:46:12"/>
    <x v="3"/>
    <s v="Non"/>
    <x v="2349"/>
  </r>
  <r>
    <x v="1147"/>
    <x v="18"/>
    <s v="CLI00018"/>
    <x v="5"/>
    <s v="SCR"/>
    <s v="16/04/19 10.30.17.0000"/>
    <s v="18/04/19 12.00.00.0000"/>
    <d v="2019-04-16T10:30:17"/>
    <d v="2019-04-18T12:00:00"/>
    <x v="7"/>
    <x v="0"/>
    <s v="Coopérative agricole"/>
    <x v="2"/>
    <x v="1"/>
    <d v="1899-12-31T17:46:12"/>
    <x v="2"/>
    <s v="Non"/>
    <x v="2350"/>
  </r>
  <r>
    <x v="1148"/>
    <x v="3"/>
    <s v="CLI00021"/>
    <x v="0"/>
    <s v="MTX"/>
    <s v="16/04/19 10.32.04.0000"/>
    <s v="17/04/19 12.00.00.0000"/>
    <d v="2019-04-16T10:32:04"/>
    <d v="2019-04-17T12:00:00"/>
    <x v="5"/>
    <x v="2"/>
    <s v="Grande surface"/>
    <x v="0"/>
    <x v="1"/>
    <d v="1899-12-30T17:46:12"/>
    <x v="1"/>
    <s v="Non"/>
    <x v="2351"/>
  </r>
  <r>
    <x v="627"/>
    <x v="18"/>
    <s v="CLI00018"/>
    <x v="5"/>
    <s v="PEST"/>
    <s v="16/04/19 10.33.58.0000"/>
    <s v="23/04/19 12.00.00.0000"/>
    <d v="2019-04-16T10:33:58"/>
    <d v="2019-04-23T12:00:00"/>
    <x v="2"/>
    <x v="1"/>
    <s v="Coopérative agricole"/>
    <x v="2"/>
    <x v="1"/>
    <d v="1900-01-05T17:46:12"/>
    <x v="3"/>
    <s v="Non"/>
    <x v="2352"/>
  </r>
  <r>
    <x v="608"/>
    <x v="18"/>
    <s v="CLI00040"/>
    <x v="9"/>
    <s v="OGM"/>
    <s v="16/04/19 10.35.39.0000"/>
    <s v="25/04/19 12.00.00.0000"/>
    <d v="2019-04-16T10:35:39"/>
    <d v="2019-04-25T12:00:00"/>
    <x v="0"/>
    <x v="0"/>
    <s v="Entreprises agro-alimentaires"/>
    <x v="5"/>
    <x v="1"/>
    <d v="1900-01-07T17:46:12"/>
    <x v="3"/>
    <s v="Non"/>
    <x v="2353"/>
  </r>
  <r>
    <x v="1149"/>
    <x v="18"/>
    <s v="CLI00049"/>
    <x v="7"/>
    <s v="OGM"/>
    <s v="16/04/19 10.35.56.0000"/>
    <s v="25/04/19 12.00.00.0000"/>
    <d v="2019-04-16T10:35:56"/>
    <d v="2019-04-25T12:00:00"/>
    <x v="0"/>
    <x v="0"/>
    <s v="Entreprises agro-alimentaires"/>
    <x v="4"/>
    <x v="1"/>
    <d v="1900-01-07T17:46:12"/>
    <x v="3"/>
    <s v="Non"/>
    <x v="2354"/>
  </r>
  <r>
    <x v="620"/>
    <x v="18"/>
    <s v="CLI00018"/>
    <x v="5"/>
    <s v="MTX"/>
    <s v="16/04/19 10.37.22.0000"/>
    <s v="17/04/19 12.00.00.0000"/>
    <d v="2019-04-16T10:37:22"/>
    <d v="2019-04-17T12:00:00"/>
    <x v="5"/>
    <x v="2"/>
    <s v="Coopérative agricole"/>
    <x v="2"/>
    <x v="1"/>
    <d v="1899-12-30T17:46:12"/>
    <x v="1"/>
    <s v="Non"/>
    <x v="2355"/>
  </r>
  <r>
    <x v="76"/>
    <x v="3"/>
    <s v="CLI00021"/>
    <x v="0"/>
    <s v="MTX"/>
    <s v="16/04/19 10.38.00.0000"/>
    <s v="17/04/19 12.00.00.0000"/>
    <d v="2019-04-16T10:38:00"/>
    <d v="2019-04-17T12:00:00"/>
    <x v="5"/>
    <x v="2"/>
    <s v="Grande surface"/>
    <x v="0"/>
    <x v="1"/>
    <d v="1899-12-30T17:46:12"/>
    <x v="1"/>
    <s v="Non"/>
    <x v="2356"/>
  </r>
  <r>
    <x v="41"/>
    <x v="7"/>
    <s v="CLI00021"/>
    <x v="0"/>
    <s v="MTX"/>
    <s v="16/04/19 10.39.01.0000"/>
    <s v="17/04/19 12.00.00.0000"/>
    <d v="2019-04-16T10:39:01"/>
    <d v="2019-04-17T12:00:00"/>
    <x v="5"/>
    <x v="2"/>
    <s v="Grande surface"/>
    <x v="0"/>
    <x v="1"/>
    <d v="1899-12-30T17:46:12"/>
    <x v="1"/>
    <s v="Non"/>
    <x v="2357"/>
  </r>
  <r>
    <x v="642"/>
    <x v="3"/>
    <s v="CLI00043"/>
    <x v="1"/>
    <s v="NTR"/>
    <s v="16/04/19 10.39.09.0000"/>
    <s v="19/04/19 12.00.00.0000"/>
    <d v="2019-04-16T10:39:09"/>
    <d v="2019-04-19T12:00:00"/>
    <x v="3"/>
    <x v="0"/>
    <s v="Grande surface"/>
    <x v="0"/>
    <x v="1"/>
    <d v="1900-01-01T17:46:12"/>
    <x v="3"/>
    <s v="Non"/>
    <x v="1921"/>
  </r>
  <r>
    <x v="874"/>
    <x v="18"/>
    <s v="CLI00009"/>
    <x v="8"/>
    <s v="MTX"/>
    <s v="16/04/19 10.39.33.0000"/>
    <s v="17/04/19 12.00.00.0000"/>
    <d v="2019-04-16T10:39:33"/>
    <d v="2019-04-17T12:00:00"/>
    <x v="5"/>
    <x v="2"/>
    <s v="Entreprises agro-alimentaires"/>
    <x v="4"/>
    <x v="1"/>
    <d v="1899-12-30T17:46:12"/>
    <x v="1"/>
    <s v="Non"/>
    <x v="2358"/>
  </r>
  <r>
    <x v="1118"/>
    <x v="3"/>
    <s v="CLI00087"/>
    <x v="4"/>
    <s v="BACT"/>
    <s v="16/04/19 10.39.50.0000"/>
    <s v="18/04/19 12.00.00.0000"/>
    <d v="2019-04-16T10:39:50"/>
    <d v="2019-04-18T12:00:00"/>
    <x v="6"/>
    <x v="3"/>
    <s v="Coopérative agricole"/>
    <x v="3"/>
    <x v="1"/>
    <d v="1899-12-31T17:46:12"/>
    <x v="2"/>
    <s v="Non"/>
    <x v="2359"/>
  </r>
  <r>
    <x v="1150"/>
    <x v="18"/>
    <s v="CLI00018"/>
    <x v="5"/>
    <s v="SCR"/>
    <s v="16/04/19 10.41.39.0000"/>
    <s v="18/04/19 12.00.00.0000"/>
    <d v="2019-04-16T10:41:39"/>
    <d v="2019-04-18T12:00:00"/>
    <x v="7"/>
    <x v="0"/>
    <s v="Coopérative agricole"/>
    <x v="2"/>
    <x v="1"/>
    <d v="1899-12-31T17:46:12"/>
    <x v="2"/>
    <s v="Non"/>
    <x v="2360"/>
  </r>
  <r>
    <x v="228"/>
    <x v="18"/>
    <s v="CLI00018"/>
    <x v="5"/>
    <s v="NTR"/>
    <s v="16/04/19 10.42.15.0000"/>
    <s v="19/04/19 12.00.00.0000"/>
    <d v="2019-04-16T10:42:15"/>
    <d v="2019-04-19T12:00:00"/>
    <x v="3"/>
    <x v="0"/>
    <s v="Coopérative agricole"/>
    <x v="2"/>
    <x v="1"/>
    <d v="1900-01-01T17:46:12"/>
    <x v="3"/>
    <s v="Non"/>
    <x v="2361"/>
  </r>
  <r>
    <x v="222"/>
    <x v="12"/>
    <s v="CLI00021"/>
    <x v="0"/>
    <s v="MTX"/>
    <s v="16/04/19 10.42.30.0000"/>
    <s v="17/04/19 12.00.00.0000"/>
    <d v="2019-04-16T10:42:30"/>
    <d v="2019-04-17T12:00:00"/>
    <x v="5"/>
    <x v="2"/>
    <s v="Grande surface"/>
    <x v="0"/>
    <x v="1"/>
    <d v="1899-12-30T17:46:12"/>
    <x v="1"/>
    <s v="Non"/>
    <x v="1405"/>
  </r>
  <r>
    <x v="1151"/>
    <x v="3"/>
    <s v="CLI00049"/>
    <x v="7"/>
    <s v="MTX"/>
    <s v="16/04/19 10.42.44.0000"/>
    <s v="17/04/19 12.00.00.0000"/>
    <d v="2019-04-16T10:42:44"/>
    <d v="2019-04-17T12:00:00"/>
    <x v="5"/>
    <x v="2"/>
    <s v="Entreprises agro-alimentaires"/>
    <x v="4"/>
    <x v="1"/>
    <d v="1899-12-30T17:46:12"/>
    <x v="1"/>
    <s v="Non"/>
    <x v="2362"/>
  </r>
  <r>
    <x v="596"/>
    <x v="23"/>
    <s v="CLI00007"/>
    <x v="14"/>
    <s v="BACT"/>
    <s v="16/04/19 10.42.47.0000"/>
    <s v="18/04/19 12.00.00.0000"/>
    <d v="2019-04-16T10:42:47"/>
    <d v="2019-04-18T12:00:00"/>
    <x v="6"/>
    <x v="3"/>
    <s v="Coopérative agricole"/>
    <x v="3"/>
    <x v="1"/>
    <d v="1899-12-31T17:46:12"/>
    <x v="2"/>
    <s v="Non"/>
    <x v="2363"/>
  </r>
  <r>
    <x v="252"/>
    <x v="3"/>
    <s v="CLI00079"/>
    <x v="3"/>
    <s v="BACT"/>
    <s v="16/04/19 10.44.26.0000"/>
    <s v="18/04/19 12.00.00.0000"/>
    <d v="2019-04-16T10:44:26"/>
    <d v="2019-04-18T12:00:00"/>
    <x v="6"/>
    <x v="3"/>
    <s v="Coopérative agricole"/>
    <x v="2"/>
    <x v="1"/>
    <d v="1899-12-31T17:46:12"/>
    <x v="2"/>
    <s v="Non"/>
    <x v="2364"/>
  </r>
  <r>
    <x v="1016"/>
    <x v="18"/>
    <s v="CLI00018"/>
    <x v="5"/>
    <s v="MTX"/>
    <s v="16/04/19 10.45.50.0000"/>
    <s v="17/04/19 12.00.00.0000"/>
    <d v="2019-04-16T10:45:50"/>
    <d v="2019-04-17T12:00:00"/>
    <x v="5"/>
    <x v="2"/>
    <s v="Coopérative agricole"/>
    <x v="2"/>
    <x v="1"/>
    <d v="1899-12-30T17:46:12"/>
    <x v="1"/>
    <s v="Non"/>
    <x v="2365"/>
  </r>
  <r>
    <x v="1152"/>
    <x v="3"/>
    <s v="CLI00043"/>
    <x v="1"/>
    <s v="MTX"/>
    <s v="16/04/19 10.47.58.0000"/>
    <s v="17/04/19 12.00.00.0000"/>
    <d v="2019-04-16T10:47:58"/>
    <d v="2019-04-17T12:00:00"/>
    <x v="5"/>
    <x v="2"/>
    <s v="Grande surface"/>
    <x v="0"/>
    <x v="1"/>
    <d v="1899-12-30T17:46:12"/>
    <x v="1"/>
    <s v="Non"/>
    <x v="2366"/>
  </r>
  <r>
    <x v="525"/>
    <x v="3"/>
    <s v="CLI00079"/>
    <x v="3"/>
    <s v="PLLT"/>
    <s v="16/04/19 10.51.16.0000"/>
    <s v="23/04/19 12.00.00.0000"/>
    <d v="2019-04-16T10:51:16"/>
    <d v="2019-04-23T12:00:00"/>
    <x v="1"/>
    <x v="1"/>
    <s v="Coopérative agricole"/>
    <x v="2"/>
    <x v="1"/>
    <d v="1900-01-05T17:46:12"/>
    <x v="3"/>
    <s v="Non"/>
    <x v="2367"/>
  </r>
  <r>
    <x v="800"/>
    <x v="3"/>
    <s v="CLI00087"/>
    <x v="4"/>
    <s v="MTX"/>
    <s v="16/04/19 10.52.16.0000"/>
    <s v="17/04/19 12.00.00.0000"/>
    <d v="2019-04-16T10:52:16"/>
    <d v="2019-04-17T12:00:00"/>
    <x v="5"/>
    <x v="2"/>
    <s v="Coopérative agricole"/>
    <x v="3"/>
    <x v="1"/>
    <d v="1899-12-30T17:46:12"/>
    <x v="1"/>
    <s v="Non"/>
    <x v="2368"/>
  </r>
  <r>
    <x v="496"/>
    <x v="3"/>
    <s v="CLI00021"/>
    <x v="0"/>
    <s v="MTX"/>
    <s v="16/04/19 10.53.17.0000"/>
    <s v="17/04/19 12.00.00.0000"/>
    <d v="2019-04-16T10:53:17"/>
    <d v="2019-04-17T12:00:00"/>
    <x v="5"/>
    <x v="2"/>
    <s v="Grande surface"/>
    <x v="0"/>
    <x v="1"/>
    <d v="1899-12-30T17:46:12"/>
    <x v="1"/>
    <s v="Non"/>
    <x v="2369"/>
  </r>
  <r>
    <x v="1153"/>
    <x v="23"/>
    <s v="CLI00007"/>
    <x v="14"/>
    <s v="NTR"/>
    <s v="16/04/19 10.54.32.0000"/>
    <s v="19/04/19 12.00.00.0000"/>
    <d v="2019-04-16T10:54:32"/>
    <d v="2019-04-19T12:00:00"/>
    <x v="3"/>
    <x v="0"/>
    <s v="Coopérative agricole"/>
    <x v="3"/>
    <x v="1"/>
    <d v="1900-01-01T17:46:12"/>
    <x v="3"/>
    <s v="Non"/>
    <x v="2370"/>
  </r>
  <r>
    <x v="673"/>
    <x v="18"/>
    <s v="CLI00034"/>
    <x v="13"/>
    <s v="NTR"/>
    <s v="16/04/19 10.54.35.0000"/>
    <s v="19/04/19 12.00.00.0000"/>
    <d v="2019-04-16T10:54:35"/>
    <d v="2019-04-19T12:00:00"/>
    <x v="3"/>
    <x v="0"/>
    <s v="Entreprises agro-alimentaires"/>
    <x v="4"/>
    <x v="1"/>
    <d v="1900-01-01T17:46:12"/>
    <x v="3"/>
    <s v="Non"/>
    <x v="2371"/>
  </r>
  <r>
    <x v="775"/>
    <x v="3"/>
    <s v="CLI00021"/>
    <x v="0"/>
    <s v="MTX"/>
    <s v="16/04/19 10.54.41.0000"/>
    <s v="17/04/19 12.00.00.0000"/>
    <d v="2019-04-16T10:54:41"/>
    <d v="2019-04-17T12:00:00"/>
    <x v="5"/>
    <x v="2"/>
    <s v="Grande surface"/>
    <x v="0"/>
    <x v="1"/>
    <d v="1899-12-30T17:46:12"/>
    <x v="1"/>
    <s v="Non"/>
    <x v="2372"/>
  </r>
  <r>
    <x v="96"/>
    <x v="3"/>
    <s v="CLI00020"/>
    <x v="6"/>
    <s v="MTX"/>
    <s v="16/04/19 10.56.45.0000"/>
    <s v="17/04/19 12.00.00.0000"/>
    <d v="2019-04-16T10:56:45"/>
    <d v="2019-04-17T12:00:00"/>
    <x v="5"/>
    <x v="2"/>
    <s v="Coopérative agricole"/>
    <x v="2"/>
    <x v="1"/>
    <d v="1899-12-30T17:46:12"/>
    <x v="1"/>
    <s v="Non"/>
    <x v="2373"/>
  </r>
  <r>
    <x v="1154"/>
    <x v="3"/>
    <s v="CLI00079"/>
    <x v="3"/>
    <s v="NTR"/>
    <s v="16/04/19 10.58.13.0000"/>
    <s v="19/04/19 12.00.00.0000"/>
    <d v="2019-04-16T10:58:13"/>
    <d v="2019-04-19T12:00:00"/>
    <x v="3"/>
    <x v="0"/>
    <s v="Coopérative agricole"/>
    <x v="2"/>
    <x v="1"/>
    <d v="1900-01-01T17:46:12"/>
    <x v="3"/>
    <s v="Non"/>
    <x v="2374"/>
  </r>
  <r>
    <x v="995"/>
    <x v="12"/>
    <s v="CLI00021"/>
    <x v="0"/>
    <s v="SCR"/>
    <s v="16/04/19 10.58.45.0000"/>
    <s v="18/04/19 12.00.00.0000"/>
    <d v="2019-04-16T10:58:45"/>
    <d v="2019-04-18T12:00:00"/>
    <x v="7"/>
    <x v="0"/>
    <s v="Grande surface"/>
    <x v="0"/>
    <x v="1"/>
    <d v="1899-12-31T17:46:12"/>
    <x v="2"/>
    <s v="Non"/>
    <x v="2375"/>
  </r>
  <r>
    <x v="91"/>
    <x v="18"/>
    <s v="CLI00049"/>
    <x v="7"/>
    <s v="NTR"/>
    <s v="16/04/19 10.59.13.0000"/>
    <s v="19/04/19 12.00.00.0000"/>
    <d v="2019-04-16T10:59:13"/>
    <d v="2019-04-19T12:00:00"/>
    <x v="3"/>
    <x v="0"/>
    <s v="Entreprises agro-alimentaires"/>
    <x v="4"/>
    <x v="1"/>
    <d v="1900-01-01T17:46:12"/>
    <x v="3"/>
    <s v="Non"/>
    <x v="2376"/>
  </r>
  <r>
    <x v="1015"/>
    <x v="4"/>
    <s v="CLI00043"/>
    <x v="1"/>
    <s v="MTX"/>
    <s v="16/04/19 10.59.51.0000"/>
    <s v="17/04/19 12.00.00.0000"/>
    <d v="2019-04-16T10:59:51"/>
    <d v="2019-04-17T12:00:00"/>
    <x v="5"/>
    <x v="2"/>
    <s v="Grande surface"/>
    <x v="0"/>
    <x v="1"/>
    <d v="1899-12-30T17:46:12"/>
    <x v="1"/>
    <s v="Non"/>
    <x v="2377"/>
  </r>
  <r>
    <x v="562"/>
    <x v="3"/>
    <s v="CLI00083"/>
    <x v="11"/>
    <s v="NTR"/>
    <s v="16/04/19 11.00.24.0000"/>
    <s v="19/04/19 12.00.00.0000"/>
    <d v="2019-04-16T11:00:24"/>
    <d v="2019-04-19T12:00:00"/>
    <x v="3"/>
    <x v="0"/>
    <s v="Coopérative agricole"/>
    <x v="2"/>
    <x v="1"/>
    <d v="1900-01-01T17:46:12"/>
    <x v="3"/>
    <s v="Non"/>
    <x v="2378"/>
  </r>
  <r>
    <x v="34"/>
    <x v="3"/>
    <s v="CLI00043"/>
    <x v="1"/>
    <s v="MTX"/>
    <s v="16/04/19 11.00.28.0000"/>
    <s v="17/04/19 12.00.00.0000"/>
    <d v="2019-04-16T11:00:28"/>
    <d v="2019-04-17T12:00:00"/>
    <x v="5"/>
    <x v="2"/>
    <s v="Grande surface"/>
    <x v="0"/>
    <x v="1"/>
    <d v="1899-12-30T17:46:12"/>
    <x v="1"/>
    <s v="Non"/>
    <x v="2379"/>
  </r>
  <r>
    <x v="1097"/>
    <x v="18"/>
    <s v="CLI00018"/>
    <x v="5"/>
    <s v="NTR"/>
    <s v="16/04/19 11.01.02.0000"/>
    <s v="19/04/19 12.00.00.0000"/>
    <d v="2019-04-16T11:01:02"/>
    <d v="2019-04-19T12:00:00"/>
    <x v="3"/>
    <x v="0"/>
    <s v="Coopérative agricole"/>
    <x v="2"/>
    <x v="1"/>
    <d v="1900-01-01T17:46:12"/>
    <x v="3"/>
    <s v="Non"/>
    <x v="2380"/>
  </r>
  <r>
    <x v="357"/>
    <x v="3"/>
    <s v="CLI00010"/>
    <x v="2"/>
    <s v="MTX"/>
    <s v="16/04/19 11.01.22.0000"/>
    <s v="17/04/19 12.00.00.0000"/>
    <d v="2019-04-16T11:01:22"/>
    <d v="2019-04-17T12:00:00"/>
    <x v="5"/>
    <x v="2"/>
    <s v="Centrale d'achats"/>
    <x v="1"/>
    <x v="1"/>
    <d v="1899-12-30T17:46:12"/>
    <x v="1"/>
    <s v="Non"/>
    <x v="2381"/>
  </r>
  <r>
    <x v="860"/>
    <x v="3"/>
    <s v="CLI00083"/>
    <x v="11"/>
    <s v="MTX"/>
    <s v="16/04/19 11.04.21.0000"/>
    <s v="17/04/19 12.00.00.0000"/>
    <d v="2019-04-16T11:04:21"/>
    <d v="2019-04-17T12:00:00"/>
    <x v="5"/>
    <x v="2"/>
    <s v="Coopérative agricole"/>
    <x v="2"/>
    <x v="1"/>
    <d v="1899-12-30T17:46:12"/>
    <x v="1"/>
    <s v="Non"/>
    <x v="2382"/>
  </r>
  <r>
    <x v="390"/>
    <x v="3"/>
    <s v="CLI00010"/>
    <x v="2"/>
    <s v="MTX"/>
    <s v="16/04/19 11.05.42.0000"/>
    <s v="17/04/19 12.00.00.0000"/>
    <d v="2019-04-16T11:05:42"/>
    <d v="2019-04-17T12:00:00"/>
    <x v="5"/>
    <x v="2"/>
    <s v="Centrale d'achats"/>
    <x v="1"/>
    <x v="1"/>
    <d v="1899-12-30T17:46:12"/>
    <x v="1"/>
    <s v="Non"/>
    <x v="2383"/>
  </r>
  <r>
    <x v="796"/>
    <x v="23"/>
    <s v="CLI00007"/>
    <x v="14"/>
    <s v="PEST"/>
    <s v="16/04/19 11.06.02.0000"/>
    <s v="23/04/19 12.00.00.0000"/>
    <d v="2019-04-16T11:06:02"/>
    <d v="2019-04-23T12:00:00"/>
    <x v="2"/>
    <x v="1"/>
    <s v="Coopérative agricole"/>
    <x v="3"/>
    <x v="1"/>
    <d v="1900-01-05T17:46:12"/>
    <x v="3"/>
    <s v="Non"/>
    <x v="2384"/>
  </r>
  <r>
    <x v="474"/>
    <x v="18"/>
    <s v="CLI00049"/>
    <x v="7"/>
    <s v="MTX"/>
    <s v="16/04/19 11.06.39.0000"/>
    <s v="17/04/19 12.00.00.0000"/>
    <d v="2019-04-16T11:06:39"/>
    <d v="2019-04-17T12:00:00"/>
    <x v="5"/>
    <x v="2"/>
    <s v="Entreprises agro-alimentaires"/>
    <x v="4"/>
    <x v="1"/>
    <d v="1899-12-30T17:46:12"/>
    <x v="1"/>
    <s v="Non"/>
    <x v="2385"/>
  </r>
  <r>
    <x v="277"/>
    <x v="3"/>
    <s v="CLI00083"/>
    <x v="11"/>
    <s v="NTR"/>
    <s v="16/04/19 11.07.09.0000"/>
    <s v="19/04/19 12.00.00.0000"/>
    <d v="2019-04-16T11:07:09"/>
    <d v="2019-04-19T12:00:00"/>
    <x v="3"/>
    <x v="0"/>
    <s v="Coopérative agricole"/>
    <x v="2"/>
    <x v="1"/>
    <d v="1900-01-01T17:46:12"/>
    <x v="3"/>
    <s v="Non"/>
    <x v="2386"/>
  </r>
  <r>
    <x v="650"/>
    <x v="18"/>
    <s v="CLI00049"/>
    <x v="7"/>
    <s v="MTX"/>
    <s v="16/04/19 11.09.42.0000"/>
    <s v="17/04/19 12.00.00.0000"/>
    <d v="2019-04-16T11:09:42"/>
    <d v="2019-04-17T12:00:00"/>
    <x v="5"/>
    <x v="2"/>
    <s v="Entreprises agro-alimentaires"/>
    <x v="4"/>
    <x v="1"/>
    <d v="1899-12-30T17:46:12"/>
    <x v="1"/>
    <s v="Non"/>
    <x v="2387"/>
  </r>
  <r>
    <x v="952"/>
    <x v="3"/>
    <s v="CLI00083"/>
    <x v="11"/>
    <s v="MTX"/>
    <s v="16/04/19 11.09.58.0000"/>
    <s v="17/04/19 12.00.00.0000"/>
    <d v="2019-04-16T11:09:58"/>
    <d v="2019-04-17T12:00:00"/>
    <x v="5"/>
    <x v="2"/>
    <s v="Coopérative agricole"/>
    <x v="2"/>
    <x v="1"/>
    <d v="1899-12-30T17:46:12"/>
    <x v="1"/>
    <s v="Non"/>
    <x v="2286"/>
  </r>
  <r>
    <x v="423"/>
    <x v="3"/>
    <s v="CLI00020"/>
    <x v="6"/>
    <s v="MTX"/>
    <s v="16/04/19 11.10.27.0000"/>
    <s v="17/04/19 12.00.00.0000"/>
    <d v="2019-04-16T11:10:27"/>
    <d v="2019-04-17T12:00:00"/>
    <x v="5"/>
    <x v="2"/>
    <s v="Coopérative agricole"/>
    <x v="2"/>
    <x v="1"/>
    <d v="1899-12-30T17:46:12"/>
    <x v="1"/>
    <s v="Non"/>
    <x v="2388"/>
  </r>
  <r>
    <x v="760"/>
    <x v="18"/>
    <s v="CLI00018"/>
    <x v="5"/>
    <s v="MTX"/>
    <s v="16/04/19 11.11.22.0000"/>
    <s v="17/04/19 12.00.00.0000"/>
    <d v="2019-04-16T11:11:22"/>
    <d v="2019-04-17T12:00:00"/>
    <x v="5"/>
    <x v="2"/>
    <s v="Coopérative agricole"/>
    <x v="2"/>
    <x v="1"/>
    <d v="1899-12-30T17:46:12"/>
    <x v="1"/>
    <s v="Non"/>
    <x v="1560"/>
  </r>
  <r>
    <x v="59"/>
    <x v="12"/>
    <s v="CLI00087"/>
    <x v="4"/>
    <s v="MTX"/>
    <s v="16/04/19 11.11.24.0000"/>
    <s v="17/04/19 12.00.00.0000"/>
    <d v="2019-04-16T11:11:24"/>
    <d v="2019-04-17T12:00:00"/>
    <x v="5"/>
    <x v="2"/>
    <s v="Coopérative agricole"/>
    <x v="3"/>
    <x v="1"/>
    <d v="1899-12-30T17:46:12"/>
    <x v="1"/>
    <s v="Non"/>
    <x v="2389"/>
  </r>
  <r>
    <x v="64"/>
    <x v="12"/>
    <s v="CLI00021"/>
    <x v="0"/>
    <s v="SCR"/>
    <s v="16/04/19 11.12.56.0000"/>
    <s v="18/04/19 12.00.00.0000"/>
    <d v="2019-04-16T11:12:56"/>
    <d v="2019-04-18T12:00:00"/>
    <x v="7"/>
    <x v="0"/>
    <s v="Grande surface"/>
    <x v="0"/>
    <x v="1"/>
    <d v="1899-12-31T17:46:12"/>
    <x v="2"/>
    <s v="Non"/>
    <x v="2390"/>
  </r>
  <r>
    <x v="1096"/>
    <x v="18"/>
    <s v="CLI00049"/>
    <x v="7"/>
    <s v="MTX"/>
    <s v="16/04/19 11.12.59.0000"/>
    <s v="17/04/19 12.00.00.0000"/>
    <d v="2019-04-16T11:12:59"/>
    <d v="2019-04-17T12:00:00"/>
    <x v="5"/>
    <x v="2"/>
    <s v="Entreprises agro-alimentaires"/>
    <x v="4"/>
    <x v="1"/>
    <d v="1899-12-30T17:46:12"/>
    <x v="1"/>
    <s v="Non"/>
    <x v="2391"/>
  </r>
  <r>
    <x v="686"/>
    <x v="3"/>
    <s v="CLI00079"/>
    <x v="3"/>
    <s v="NTR"/>
    <s v="16/04/19 11.13.06.0000"/>
    <s v="19/04/19 12.00.00.0000"/>
    <d v="2019-04-16T11:13:06"/>
    <d v="2019-04-19T12:00:00"/>
    <x v="3"/>
    <x v="0"/>
    <s v="Coopérative agricole"/>
    <x v="2"/>
    <x v="1"/>
    <d v="1900-01-01T17:46:12"/>
    <x v="3"/>
    <s v="Non"/>
    <x v="2392"/>
  </r>
  <r>
    <x v="836"/>
    <x v="18"/>
    <s v="CLI00018"/>
    <x v="5"/>
    <s v="NTR"/>
    <s v="16/04/19 11.13.51.0000"/>
    <s v="19/04/19 12.00.00.0000"/>
    <d v="2019-04-16T11:13:51"/>
    <d v="2019-04-19T12:00:00"/>
    <x v="3"/>
    <x v="0"/>
    <s v="Coopérative agricole"/>
    <x v="2"/>
    <x v="1"/>
    <d v="1900-01-01T17:46:12"/>
    <x v="3"/>
    <s v="Non"/>
    <x v="2393"/>
  </r>
  <r>
    <x v="1155"/>
    <x v="18"/>
    <s v="CLI00049"/>
    <x v="7"/>
    <s v="SCR"/>
    <s v="16/04/19 11.14.03.0000"/>
    <s v="18/04/19 12.00.00.0000"/>
    <d v="2019-04-16T11:14:03"/>
    <d v="2019-04-18T12:00:00"/>
    <x v="7"/>
    <x v="0"/>
    <s v="Entreprises agro-alimentaires"/>
    <x v="4"/>
    <x v="1"/>
    <d v="1899-12-31T17:46:12"/>
    <x v="2"/>
    <s v="Non"/>
    <x v="2394"/>
  </r>
  <r>
    <x v="158"/>
    <x v="18"/>
    <s v="CLI00049"/>
    <x v="7"/>
    <s v="SCR"/>
    <s v="16/04/19 11.14.41.0000"/>
    <s v="18/04/19 12.00.00.0000"/>
    <d v="2019-04-16T11:14:41"/>
    <d v="2019-04-18T12:00:00"/>
    <x v="7"/>
    <x v="0"/>
    <s v="Entreprises agro-alimentaires"/>
    <x v="4"/>
    <x v="1"/>
    <d v="1899-12-31T17:46:12"/>
    <x v="2"/>
    <s v="Non"/>
    <x v="2395"/>
  </r>
  <r>
    <x v="619"/>
    <x v="3"/>
    <s v="CLI00043"/>
    <x v="1"/>
    <s v="BACT"/>
    <s v="16/04/19 11.17.31.0000"/>
    <s v="18/04/19 12.00.00.0000"/>
    <d v="2019-04-16T11:17:31"/>
    <d v="2019-04-18T12:00:00"/>
    <x v="6"/>
    <x v="3"/>
    <s v="Grande surface"/>
    <x v="0"/>
    <x v="1"/>
    <d v="1899-12-31T17:46:12"/>
    <x v="2"/>
    <s v="Non"/>
    <x v="2100"/>
  </r>
  <r>
    <x v="1156"/>
    <x v="18"/>
    <s v="CLI00009"/>
    <x v="8"/>
    <s v="MTX"/>
    <s v="16/04/19 11.17.49.0000"/>
    <s v="17/04/19 12.00.00.0000"/>
    <d v="2019-04-16T11:17:49"/>
    <d v="2019-04-17T12:00:00"/>
    <x v="5"/>
    <x v="2"/>
    <s v="Entreprises agro-alimentaires"/>
    <x v="4"/>
    <x v="1"/>
    <d v="1899-12-30T17:46:12"/>
    <x v="1"/>
    <s v="Non"/>
    <x v="2396"/>
  </r>
  <r>
    <x v="144"/>
    <x v="3"/>
    <s v="CLI00010"/>
    <x v="2"/>
    <s v="PEST"/>
    <s v="16/04/19 11.17.52.0000"/>
    <s v="23/04/19 12.00.00.0000"/>
    <d v="2019-04-16T11:17:52"/>
    <d v="2019-04-23T12:00:00"/>
    <x v="2"/>
    <x v="1"/>
    <s v="Centrale d'achats"/>
    <x v="1"/>
    <x v="1"/>
    <d v="1900-01-05T17:46:12"/>
    <x v="3"/>
    <s v="Non"/>
    <x v="861"/>
  </r>
  <r>
    <x v="430"/>
    <x v="3"/>
    <s v="CLI00010"/>
    <x v="2"/>
    <s v="NTR"/>
    <s v="16/04/19 11.19.00.0000"/>
    <s v="19/04/19 12.00.00.0000"/>
    <d v="2019-04-16T11:19:00"/>
    <d v="2019-04-19T12:00:00"/>
    <x v="3"/>
    <x v="0"/>
    <s v="Centrale d'achats"/>
    <x v="1"/>
    <x v="1"/>
    <d v="1900-01-01T17:46:12"/>
    <x v="3"/>
    <s v="Non"/>
    <x v="2397"/>
  </r>
  <r>
    <x v="1157"/>
    <x v="3"/>
    <s v="CLI00010"/>
    <x v="2"/>
    <s v="PLLT"/>
    <s v="16/04/19 11.19.10.0000"/>
    <s v="23/04/19 12.00.00.0000"/>
    <d v="2019-04-16T11:19:10"/>
    <d v="2019-04-23T12:00:00"/>
    <x v="1"/>
    <x v="1"/>
    <s v="Centrale d'achats"/>
    <x v="1"/>
    <x v="1"/>
    <d v="1900-01-05T17:46:12"/>
    <x v="3"/>
    <s v="Non"/>
    <x v="2398"/>
  </r>
  <r>
    <x v="724"/>
    <x v="12"/>
    <s v="CLI00021"/>
    <x v="0"/>
    <s v="MTX"/>
    <s v="16/04/19 11.19.51.0000"/>
    <s v="17/04/19 12.00.00.0000"/>
    <d v="2019-04-16T11:19:51"/>
    <d v="2019-04-17T12:00:00"/>
    <x v="5"/>
    <x v="2"/>
    <s v="Grande surface"/>
    <x v="0"/>
    <x v="1"/>
    <d v="1899-12-30T17:46:12"/>
    <x v="1"/>
    <s v="Non"/>
    <x v="2399"/>
  </r>
  <r>
    <x v="1158"/>
    <x v="3"/>
    <s v="CLI00083"/>
    <x v="11"/>
    <s v="NTR"/>
    <s v="16/04/19 11.20.06.0000"/>
    <s v="19/04/19 12.00.00.0000"/>
    <d v="2019-04-16T11:20:06"/>
    <d v="2019-04-19T12:00:00"/>
    <x v="3"/>
    <x v="0"/>
    <s v="Coopérative agricole"/>
    <x v="2"/>
    <x v="1"/>
    <d v="1900-01-01T17:46:12"/>
    <x v="3"/>
    <s v="Non"/>
    <x v="2400"/>
  </r>
  <r>
    <x v="1159"/>
    <x v="18"/>
    <s v="CLI00009"/>
    <x v="8"/>
    <s v="MTX"/>
    <s v="16/04/19 11.21.12.0000"/>
    <s v="17/04/19 12.00.00.0000"/>
    <d v="2019-04-16T11:21:12"/>
    <d v="2019-04-17T12:00:00"/>
    <x v="5"/>
    <x v="2"/>
    <s v="Entreprises agro-alimentaires"/>
    <x v="4"/>
    <x v="1"/>
    <d v="1899-12-30T17:46:12"/>
    <x v="1"/>
    <s v="Non"/>
    <x v="2401"/>
  </r>
  <r>
    <x v="1160"/>
    <x v="18"/>
    <s v="CLI00091"/>
    <x v="10"/>
    <s v="MTX"/>
    <s v="16/04/19 11.21.48.0000"/>
    <s v="17/04/19 12.00.00.0000"/>
    <d v="2019-04-16T11:21:48"/>
    <d v="2019-04-17T12:00:00"/>
    <x v="5"/>
    <x v="2"/>
    <s v="Entreprises agro-alimentaires"/>
    <x v="5"/>
    <x v="1"/>
    <d v="1899-12-30T17:46:12"/>
    <x v="1"/>
    <s v="Non"/>
    <x v="2402"/>
  </r>
  <r>
    <x v="377"/>
    <x v="3"/>
    <s v="CLI00083"/>
    <x v="11"/>
    <s v="MTX"/>
    <s v="16/04/19 11.22.00.0000"/>
    <s v="17/04/19 12.00.00.0000"/>
    <d v="2019-04-16T11:22:00"/>
    <d v="2019-04-17T12:00:00"/>
    <x v="5"/>
    <x v="2"/>
    <s v="Coopérative agricole"/>
    <x v="2"/>
    <x v="1"/>
    <d v="1899-12-30T17:46:12"/>
    <x v="1"/>
    <s v="Non"/>
    <x v="2403"/>
  </r>
  <r>
    <x v="868"/>
    <x v="22"/>
    <s v="CLI00007"/>
    <x v="14"/>
    <s v="BACT"/>
    <s v="16/04/19 11.23.03.0000"/>
    <s v="18/04/19 12.00.00.0000"/>
    <d v="2019-04-16T11:23:03"/>
    <d v="2019-04-18T12:00:00"/>
    <x v="6"/>
    <x v="3"/>
    <s v="Coopérative agricole"/>
    <x v="3"/>
    <x v="1"/>
    <d v="1899-12-31T17:46:12"/>
    <x v="2"/>
    <s v="Non"/>
    <x v="2404"/>
  </r>
  <r>
    <x v="913"/>
    <x v="19"/>
    <s v="CLI00007"/>
    <x v="14"/>
    <s v="BACT"/>
    <s v="16/04/19 11.24.36.0000"/>
    <s v="18/04/19 12.00.00.0000"/>
    <d v="2019-04-16T11:24:36"/>
    <d v="2019-04-18T12:00:00"/>
    <x v="6"/>
    <x v="3"/>
    <s v="Coopérative agricole"/>
    <x v="3"/>
    <x v="1"/>
    <d v="1899-12-31T17:46:12"/>
    <x v="2"/>
    <s v="Non"/>
    <x v="2405"/>
  </r>
  <r>
    <x v="1143"/>
    <x v="18"/>
    <s v="CLI00018"/>
    <x v="5"/>
    <s v="PEST"/>
    <s v="16/04/19 11.26.46.0000"/>
    <s v="23/04/19 12.00.00.0000"/>
    <d v="2019-04-16T11:26:46"/>
    <d v="2019-04-23T12:00:00"/>
    <x v="2"/>
    <x v="1"/>
    <s v="Coopérative agricole"/>
    <x v="2"/>
    <x v="1"/>
    <d v="1900-01-05T17:46:12"/>
    <x v="3"/>
    <s v="Non"/>
    <x v="2406"/>
  </r>
  <r>
    <x v="682"/>
    <x v="18"/>
    <s v="CLI00049"/>
    <x v="7"/>
    <s v="MTX"/>
    <s v="16/04/19 11.27.40.0000"/>
    <s v="17/04/19 12.00.00.0000"/>
    <d v="2019-04-16T11:27:40"/>
    <d v="2019-04-17T12:00:00"/>
    <x v="5"/>
    <x v="2"/>
    <s v="Entreprises agro-alimentaires"/>
    <x v="4"/>
    <x v="1"/>
    <d v="1899-12-30T17:46:12"/>
    <x v="1"/>
    <s v="Non"/>
    <x v="2407"/>
  </r>
  <r>
    <x v="106"/>
    <x v="12"/>
    <s v="CLI00021"/>
    <x v="0"/>
    <s v="MTX"/>
    <s v="16/04/19 11.28.08.0000"/>
    <s v="17/04/19 12.00.00.0000"/>
    <d v="2019-04-16T11:28:08"/>
    <d v="2019-04-17T12:00:00"/>
    <x v="5"/>
    <x v="2"/>
    <s v="Grande surface"/>
    <x v="0"/>
    <x v="1"/>
    <d v="1899-12-30T17:46:12"/>
    <x v="1"/>
    <s v="Non"/>
    <x v="2408"/>
  </r>
  <r>
    <x v="1161"/>
    <x v="18"/>
    <s v="CLI00018"/>
    <x v="5"/>
    <s v="MTX"/>
    <s v="16/04/19 11.28.52.0000"/>
    <s v="17/04/19 12.00.00.0000"/>
    <d v="2019-04-16T11:28:52"/>
    <d v="2019-04-17T12:00:00"/>
    <x v="5"/>
    <x v="2"/>
    <s v="Coopérative agricole"/>
    <x v="2"/>
    <x v="1"/>
    <d v="1899-12-30T17:46:12"/>
    <x v="1"/>
    <s v="Non"/>
    <x v="2409"/>
  </r>
  <r>
    <x v="880"/>
    <x v="12"/>
    <s v="CLI00021"/>
    <x v="0"/>
    <s v="MTX"/>
    <s v="16/04/19 11.28.56.0000"/>
    <s v="17/04/19 12.00.00.0000"/>
    <d v="2019-04-16T11:28:56"/>
    <d v="2019-04-17T12:00:00"/>
    <x v="5"/>
    <x v="2"/>
    <s v="Grande surface"/>
    <x v="0"/>
    <x v="1"/>
    <d v="1899-12-30T17:46:12"/>
    <x v="1"/>
    <s v="Non"/>
    <x v="2410"/>
  </r>
  <r>
    <x v="1162"/>
    <x v="18"/>
    <s v="CLI00018"/>
    <x v="5"/>
    <s v="MTX"/>
    <s v="16/04/19 11.29.27.0000"/>
    <s v="17/04/19 12.00.00.0000"/>
    <d v="2019-04-16T11:29:27"/>
    <d v="2019-04-17T12:00:00"/>
    <x v="5"/>
    <x v="2"/>
    <s v="Coopérative agricole"/>
    <x v="2"/>
    <x v="1"/>
    <d v="1899-12-30T17:46:12"/>
    <x v="1"/>
    <s v="Non"/>
    <x v="2411"/>
  </r>
  <r>
    <x v="602"/>
    <x v="3"/>
    <s v="CLI00087"/>
    <x v="4"/>
    <s v="MTX"/>
    <s v="16/04/19 11.29.52.0000"/>
    <s v="17/04/19 12.00.00.0000"/>
    <d v="2019-04-16T11:29:52"/>
    <d v="2019-04-17T12:00:00"/>
    <x v="5"/>
    <x v="2"/>
    <s v="Coopérative agricole"/>
    <x v="3"/>
    <x v="1"/>
    <d v="1899-12-30T17:46:12"/>
    <x v="1"/>
    <s v="Non"/>
    <x v="2412"/>
  </r>
  <r>
    <x v="303"/>
    <x v="18"/>
    <s v="CLI00034"/>
    <x v="13"/>
    <s v="MTX"/>
    <s v="16/04/19 11.30.21.0000"/>
    <s v="17/04/19 12.00.00.0000"/>
    <d v="2019-04-16T11:30:21"/>
    <d v="2019-04-17T12:00:00"/>
    <x v="5"/>
    <x v="2"/>
    <s v="Entreprises agro-alimentaires"/>
    <x v="4"/>
    <x v="1"/>
    <d v="1899-12-30T17:46:12"/>
    <x v="1"/>
    <s v="Non"/>
    <x v="2413"/>
  </r>
  <r>
    <x v="1078"/>
    <x v="12"/>
    <s v="CLI00021"/>
    <x v="0"/>
    <s v="NTR"/>
    <s v="16/04/19 11.30.42.0000"/>
    <s v="19/04/19 12.00.00.0000"/>
    <d v="2019-04-16T11:30:42"/>
    <d v="2019-04-19T12:00:00"/>
    <x v="3"/>
    <x v="0"/>
    <s v="Grande surface"/>
    <x v="0"/>
    <x v="1"/>
    <d v="1900-01-01T17:46:12"/>
    <x v="3"/>
    <s v="Non"/>
    <x v="2330"/>
  </r>
  <r>
    <x v="538"/>
    <x v="18"/>
    <s v="CLI00009"/>
    <x v="8"/>
    <s v="PEST"/>
    <s v="16/04/19 11.34.53.0000"/>
    <s v="23/04/19 12.00.00.0000"/>
    <d v="2019-04-16T11:34:53"/>
    <d v="2019-04-23T12:00:00"/>
    <x v="2"/>
    <x v="1"/>
    <s v="Entreprises agro-alimentaires"/>
    <x v="4"/>
    <x v="1"/>
    <d v="1900-01-05T17:46:12"/>
    <x v="3"/>
    <s v="Non"/>
    <x v="2414"/>
  </r>
  <r>
    <x v="692"/>
    <x v="18"/>
    <s v="CLI00018"/>
    <x v="5"/>
    <s v="PEST"/>
    <s v="16/04/19 11.36.18.0000"/>
    <s v="23/04/19 12.00.00.0000"/>
    <d v="2019-04-16T11:36:18"/>
    <d v="2019-04-23T12:00:00"/>
    <x v="2"/>
    <x v="1"/>
    <s v="Coopérative agricole"/>
    <x v="2"/>
    <x v="1"/>
    <d v="1900-01-05T17:46:12"/>
    <x v="3"/>
    <s v="Non"/>
    <x v="2415"/>
  </r>
  <r>
    <x v="703"/>
    <x v="3"/>
    <s v="CLI00010"/>
    <x v="2"/>
    <s v="PEST"/>
    <s v="16/04/19 11.36.41.0000"/>
    <s v="23/04/19 12.00.00.0000"/>
    <d v="2019-04-16T11:36:41"/>
    <d v="2019-04-23T12:00:00"/>
    <x v="2"/>
    <x v="1"/>
    <s v="Centrale d'achats"/>
    <x v="1"/>
    <x v="1"/>
    <d v="1900-01-05T17:46:12"/>
    <x v="3"/>
    <s v="Non"/>
    <x v="2416"/>
  </r>
  <r>
    <x v="978"/>
    <x v="12"/>
    <s v="CLI00021"/>
    <x v="0"/>
    <s v="MTX"/>
    <s v="16/04/19 11.37.26.0000"/>
    <s v="17/04/19 12.00.00.0000"/>
    <d v="2019-04-16T11:37:26"/>
    <d v="2019-04-17T12:00:00"/>
    <x v="5"/>
    <x v="2"/>
    <s v="Grande surface"/>
    <x v="0"/>
    <x v="1"/>
    <d v="1899-12-30T17:46:12"/>
    <x v="1"/>
    <s v="Non"/>
    <x v="2417"/>
  </r>
  <r>
    <x v="198"/>
    <x v="18"/>
    <s v="CLI00091"/>
    <x v="10"/>
    <s v="BACT"/>
    <s v="16/04/19 11.38.48.0000"/>
    <s v="18/04/19 12.00.00.0000"/>
    <d v="2019-04-16T11:38:48"/>
    <d v="2019-04-18T12:00:00"/>
    <x v="6"/>
    <x v="3"/>
    <s v="Entreprises agro-alimentaires"/>
    <x v="5"/>
    <x v="1"/>
    <d v="1899-12-31T17:46:12"/>
    <x v="2"/>
    <s v="Non"/>
    <x v="2418"/>
  </r>
  <r>
    <x v="691"/>
    <x v="3"/>
    <s v="CLI00087"/>
    <x v="4"/>
    <s v="MTX"/>
    <s v="16/04/19 11.40.35.0000"/>
    <s v="17/04/19 12.00.00.0000"/>
    <d v="2019-04-16T11:40:35"/>
    <d v="2019-04-17T12:00:00"/>
    <x v="5"/>
    <x v="2"/>
    <s v="Coopérative agricole"/>
    <x v="3"/>
    <x v="1"/>
    <d v="1899-12-30T17:46:12"/>
    <x v="1"/>
    <s v="Non"/>
    <x v="2419"/>
  </r>
  <r>
    <x v="35"/>
    <x v="3"/>
    <s v="CLI00079"/>
    <x v="3"/>
    <s v="PEST"/>
    <s v="16/04/19 11.42.45.0000"/>
    <s v="23/04/19 12.00.00.0000"/>
    <d v="2019-04-16T11:42:45"/>
    <d v="2019-04-23T12:00:00"/>
    <x v="2"/>
    <x v="1"/>
    <s v="Coopérative agricole"/>
    <x v="2"/>
    <x v="1"/>
    <d v="1900-01-05T17:46:12"/>
    <x v="3"/>
    <s v="Non"/>
    <x v="2420"/>
  </r>
  <r>
    <x v="982"/>
    <x v="19"/>
    <s v="CLI00007"/>
    <x v="14"/>
    <s v="NTR"/>
    <s v="16/04/19 11.43.59.0000"/>
    <s v="19/04/19 12.00.00.0000"/>
    <d v="2019-04-16T11:43:59"/>
    <d v="2019-04-19T12:00:00"/>
    <x v="3"/>
    <x v="0"/>
    <s v="Coopérative agricole"/>
    <x v="3"/>
    <x v="1"/>
    <d v="1900-01-01T17:46:12"/>
    <x v="3"/>
    <s v="Non"/>
    <x v="2421"/>
  </r>
  <r>
    <x v="676"/>
    <x v="12"/>
    <s v="CLI00021"/>
    <x v="0"/>
    <s v="PLLT"/>
    <s v="16/04/19 11.45.35.0000"/>
    <s v="23/04/19 12.00.00.0000"/>
    <d v="2019-04-16T11:45:35"/>
    <d v="2019-04-23T12:00:00"/>
    <x v="1"/>
    <x v="1"/>
    <s v="Grande surface"/>
    <x v="0"/>
    <x v="1"/>
    <d v="1900-01-05T17:46:12"/>
    <x v="3"/>
    <s v="Non"/>
    <x v="1040"/>
  </r>
  <r>
    <x v="377"/>
    <x v="3"/>
    <s v="CLI00083"/>
    <x v="11"/>
    <s v="SCR"/>
    <s v="16/04/19 11.47.08.0000"/>
    <s v="18/04/19 12.00.00.0000"/>
    <d v="2019-04-16T11:47:08"/>
    <d v="2019-04-18T12:00:00"/>
    <x v="7"/>
    <x v="0"/>
    <s v="Coopérative agricole"/>
    <x v="2"/>
    <x v="1"/>
    <d v="1899-12-31T17:46:12"/>
    <x v="2"/>
    <s v="Non"/>
    <x v="2422"/>
  </r>
  <r>
    <x v="888"/>
    <x v="3"/>
    <s v="CLI00049"/>
    <x v="7"/>
    <s v="BACT"/>
    <s v="16/04/19 11.48.47.0000"/>
    <s v="18/04/19 12.00.00.0000"/>
    <d v="2019-04-16T11:48:47"/>
    <d v="2019-04-18T12:00:00"/>
    <x v="6"/>
    <x v="3"/>
    <s v="Entreprises agro-alimentaires"/>
    <x v="4"/>
    <x v="1"/>
    <d v="1899-12-31T17:46:12"/>
    <x v="2"/>
    <s v="Non"/>
    <x v="2423"/>
  </r>
  <r>
    <x v="1043"/>
    <x v="3"/>
    <s v="CLI00010"/>
    <x v="2"/>
    <s v="PLLT"/>
    <s v="16/04/19 11.49.18.0000"/>
    <s v="23/04/19 12.00.00.0000"/>
    <d v="2019-04-16T11:49:18"/>
    <d v="2019-04-23T12:00:00"/>
    <x v="1"/>
    <x v="1"/>
    <s v="Centrale d'achats"/>
    <x v="1"/>
    <x v="1"/>
    <d v="1900-01-05T17:46:12"/>
    <x v="3"/>
    <s v="Non"/>
    <x v="2424"/>
  </r>
  <r>
    <x v="658"/>
    <x v="18"/>
    <s v="CLI00018"/>
    <x v="5"/>
    <s v="SCR"/>
    <s v="16/04/19 11.50.11.0000"/>
    <s v="18/04/19 12.00.00.0000"/>
    <d v="2019-04-16T11:50:11"/>
    <d v="2019-04-18T12:00:00"/>
    <x v="7"/>
    <x v="0"/>
    <s v="Coopérative agricole"/>
    <x v="2"/>
    <x v="1"/>
    <d v="1899-12-31T17:46:12"/>
    <x v="2"/>
    <s v="Non"/>
    <x v="2425"/>
  </r>
  <r>
    <x v="948"/>
    <x v="3"/>
    <s v="CLI00021"/>
    <x v="0"/>
    <s v="NTR"/>
    <s v="16/04/19 11.51.02.0000"/>
    <s v="19/04/19 12.00.00.0000"/>
    <d v="2019-04-16T11:51:02"/>
    <d v="2019-04-19T12:00:00"/>
    <x v="3"/>
    <x v="0"/>
    <s v="Grande surface"/>
    <x v="0"/>
    <x v="1"/>
    <d v="1900-01-01T17:46:12"/>
    <x v="3"/>
    <s v="Non"/>
    <x v="2426"/>
  </r>
  <r>
    <x v="772"/>
    <x v="18"/>
    <s v="CLI00009"/>
    <x v="8"/>
    <s v="BACT"/>
    <s v="16/04/19 11.53.14.0000"/>
    <s v="18/04/19 12.00.00.0000"/>
    <d v="2019-04-16T11:53:14"/>
    <d v="2019-04-18T12:00:00"/>
    <x v="6"/>
    <x v="3"/>
    <s v="Entreprises agro-alimentaires"/>
    <x v="4"/>
    <x v="1"/>
    <d v="1899-12-31T17:46:12"/>
    <x v="2"/>
    <s v="Non"/>
    <x v="2427"/>
  </r>
  <r>
    <x v="947"/>
    <x v="23"/>
    <s v="CLI00007"/>
    <x v="14"/>
    <s v="MTX"/>
    <s v="16/04/19 11.53.56.0000"/>
    <s v="17/04/19 12.00.00.0000"/>
    <d v="2019-04-16T11:53:56"/>
    <d v="2019-04-17T12:00:00"/>
    <x v="5"/>
    <x v="2"/>
    <s v="Coopérative agricole"/>
    <x v="3"/>
    <x v="1"/>
    <d v="1899-12-30T17:46:12"/>
    <x v="1"/>
    <s v="Non"/>
    <x v="2428"/>
  </r>
  <r>
    <x v="337"/>
    <x v="3"/>
    <s v="CLI00020"/>
    <x v="6"/>
    <s v="SCR"/>
    <s v="16/04/19 11.55.16.0000"/>
    <s v="18/04/19 12.00.00.0000"/>
    <d v="2019-04-16T11:55:16"/>
    <d v="2019-04-18T12:00:00"/>
    <x v="7"/>
    <x v="0"/>
    <s v="Coopérative agricole"/>
    <x v="2"/>
    <x v="1"/>
    <d v="1899-12-31T17:46:12"/>
    <x v="2"/>
    <s v="Non"/>
    <x v="2429"/>
  </r>
  <r>
    <x v="893"/>
    <x v="3"/>
    <s v="CLI00020"/>
    <x v="6"/>
    <s v="MTX"/>
    <s v="16/04/19 11.56.04.0000"/>
    <s v="17/04/19 12.00.00.0000"/>
    <d v="2019-04-16T11:56:04"/>
    <d v="2019-04-17T12:00:00"/>
    <x v="5"/>
    <x v="2"/>
    <s v="Coopérative agricole"/>
    <x v="2"/>
    <x v="1"/>
    <d v="1899-12-30T17:46:12"/>
    <x v="1"/>
    <s v="Non"/>
    <x v="1554"/>
  </r>
  <r>
    <x v="1163"/>
    <x v="12"/>
    <s v="CLI00009"/>
    <x v="8"/>
    <s v="PEST"/>
    <s v="16/04/19 11.58.29.0000"/>
    <s v="23/04/19 12.00.00.0000"/>
    <d v="2019-04-16T11:58:29"/>
    <d v="2019-04-23T12:00:00"/>
    <x v="2"/>
    <x v="1"/>
    <s v="Entreprises agro-alimentaires"/>
    <x v="4"/>
    <x v="1"/>
    <d v="1900-01-05T17:46:12"/>
    <x v="3"/>
    <s v="Non"/>
    <x v="2430"/>
  </r>
  <r>
    <x v="504"/>
    <x v="12"/>
    <s v="CLI00021"/>
    <x v="0"/>
    <s v="SCR"/>
    <s v="16/04/19 11.59.42.0000"/>
    <s v="18/04/19 12.00.00.0000"/>
    <d v="2019-04-16T11:59:42"/>
    <d v="2019-04-18T12:00:00"/>
    <x v="7"/>
    <x v="0"/>
    <s v="Grande surface"/>
    <x v="0"/>
    <x v="1"/>
    <d v="1899-12-31T17:46:12"/>
    <x v="2"/>
    <s v="Non"/>
    <x v="2431"/>
  </r>
  <r>
    <x v="224"/>
    <x v="12"/>
    <s v="CLI00021"/>
    <x v="0"/>
    <s v="MTX"/>
    <s v="16/04/19 12.01.30.0000"/>
    <s v="17/04/19 12.00.00.0000"/>
    <d v="2019-04-16T12:01:30"/>
    <d v="2019-04-17T12:00:00"/>
    <x v="5"/>
    <x v="2"/>
    <s v="Grande surface"/>
    <x v="0"/>
    <x v="1"/>
    <d v="1899-12-30T17:46:12"/>
    <x v="1"/>
    <s v="Non"/>
    <x v="2191"/>
  </r>
  <r>
    <x v="432"/>
    <x v="3"/>
    <s v="CLI00083"/>
    <x v="11"/>
    <s v="MTX"/>
    <s v="16/04/19 12.01.34.0000"/>
    <s v="17/04/19 12.00.00.0000"/>
    <d v="2019-04-16T12:01:34"/>
    <d v="2019-04-17T12:00:00"/>
    <x v="5"/>
    <x v="2"/>
    <s v="Coopérative agricole"/>
    <x v="2"/>
    <x v="1"/>
    <d v="1899-12-30T17:46:12"/>
    <x v="1"/>
    <s v="Non"/>
    <x v="2432"/>
  </r>
  <r>
    <x v="567"/>
    <x v="18"/>
    <s v="CLI00018"/>
    <x v="5"/>
    <s v="MTX"/>
    <s v="16/04/19 12.01.43.0000"/>
    <s v="17/04/19 12.00.00.0000"/>
    <d v="2019-04-16T12:01:43"/>
    <d v="2019-04-17T12:00:00"/>
    <x v="5"/>
    <x v="2"/>
    <s v="Coopérative agricole"/>
    <x v="2"/>
    <x v="1"/>
    <d v="1899-12-30T17:46:12"/>
    <x v="1"/>
    <s v="Non"/>
    <x v="2433"/>
  </r>
  <r>
    <x v="1164"/>
    <x v="19"/>
    <s v="CLI00007"/>
    <x v="14"/>
    <s v="NTR"/>
    <s v="16/04/19 12.02.07.0000"/>
    <s v="20/04/19 12.00.00.0000"/>
    <d v="2019-04-16T12:02:07"/>
    <d v="2019-04-20T12:00:00"/>
    <x v="3"/>
    <x v="0"/>
    <s v="Coopérative agricole"/>
    <x v="3"/>
    <x v="1"/>
    <d v="1900-01-02T17:46:12"/>
    <x v="3"/>
    <s v="Non"/>
    <x v="2434"/>
  </r>
  <r>
    <x v="1165"/>
    <x v="18"/>
    <s v="CLI00034"/>
    <x v="13"/>
    <s v="PLLT"/>
    <s v="16/04/19 12.02.55.0000"/>
    <s v="24/04/19 12.00.00.0000"/>
    <d v="2019-04-16T12:02:55"/>
    <d v="2019-04-24T12:00:00"/>
    <x v="1"/>
    <x v="1"/>
    <s v="Entreprises agro-alimentaires"/>
    <x v="4"/>
    <x v="1"/>
    <d v="1900-01-06T17:46:12"/>
    <x v="3"/>
    <s v="Non"/>
    <x v="2435"/>
  </r>
  <r>
    <x v="837"/>
    <x v="23"/>
    <s v="CLI00007"/>
    <x v="14"/>
    <s v="NTR"/>
    <s v="16/04/19 12.03.44.0000"/>
    <s v="20/04/19 12.00.00.0000"/>
    <d v="2019-04-16T12:03:44"/>
    <d v="2019-04-20T12:00:00"/>
    <x v="3"/>
    <x v="0"/>
    <s v="Coopérative agricole"/>
    <x v="3"/>
    <x v="1"/>
    <d v="1900-01-02T17:46:12"/>
    <x v="3"/>
    <s v="Non"/>
    <x v="2436"/>
  </r>
  <r>
    <x v="645"/>
    <x v="3"/>
    <s v="CLI00020"/>
    <x v="6"/>
    <s v="NTR"/>
    <s v="16/04/19 12.04.42.0000"/>
    <s v="20/04/19 12.00.00.0000"/>
    <d v="2019-04-16T12:04:42"/>
    <d v="2019-04-20T12:00:00"/>
    <x v="3"/>
    <x v="0"/>
    <s v="Coopérative agricole"/>
    <x v="2"/>
    <x v="1"/>
    <d v="1900-01-02T17:46:12"/>
    <x v="3"/>
    <s v="Non"/>
    <x v="2437"/>
  </r>
  <r>
    <x v="398"/>
    <x v="18"/>
    <s v="CLI00049"/>
    <x v="7"/>
    <s v="PEST"/>
    <s v="16/04/19 12.04.45.0000"/>
    <s v="24/04/19 12.00.00.0000"/>
    <d v="2019-04-16T12:04:45"/>
    <d v="2019-04-24T12:00:00"/>
    <x v="2"/>
    <x v="1"/>
    <s v="Entreprises agro-alimentaires"/>
    <x v="4"/>
    <x v="1"/>
    <d v="1900-01-06T17:46:12"/>
    <x v="3"/>
    <s v="Non"/>
    <x v="2438"/>
  </r>
  <r>
    <x v="640"/>
    <x v="12"/>
    <s v="CLI00021"/>
    <x v="0"/>
    <s v="SCR"/>
    <s v="16/04/19 12.06.06.0000"/>
    <s v="19/04/19 12.00.00.0000"/>
    <d v="2019-04-16T12:06:06"/>
    <d v="2019-04-19T12:00:00"/>
    <x v="7"/>
    <x v="0"/>
    <s v="Grande surface"/>
    <x v="0"/>
    <x v="1"/>
    <d v="1900-01-01T17:46:12"/>
    <x v="3"/>
    <s v="Non"/>
    <x v="2439"/>
  </r>
  <r>
    <x v="694"/>
    <x v="23"/>
    <s v="CLI00091"/>
    <x v="10"/>
    <s v="PLLT"/>
    <s v="16/04/19 12.06.08.0000"/>
    <s v="24/04/19 12.00.00.0000"/>
    <d v="2019-04-16T12:06:08"/>
    <d v="2019-04-24T12:00:00"/>
    <x v="1"/>
    <x v="1"/>
    <s v="Entreprises agro-alimentaires"/>
    <x v="5"/>
    <x v="1"/>
    <d v="1900-01-06T17:46:12"/>
    <x v="3"/>
    <s v="Non"/>
    <x v="2440"/>
  </r>
  <r>
    <x v="206"/>
    <x v="18"/>
    <s v="CLI00049"/>
    <x v="7"/>
    <s v="NTR"/>
    <s v="16/04/19 12.08.03.0000"/>
    <s v="20/04/19 12.00.00.0000"/>
    <d v="2019-04-16T12:08:03"/>
    <d v="2019-04-20T12:00:00"/>
    <x v="3"/>
    <x v="0"/>
    <s v="Entreprises agro-alimentaires"/>
    <x v="4"/>
    <x v="1"/>
    <d v="1900-01-02T17:46:12"/>
    <x v="3"/>
    <s v="Non"/>
    <x v="2441"/>
  </r>
  <r>
    <x v="635"/>
    <x v="6"/>
    <s v="CLI00079"/>
    <x v="3"/>
    <s v="BACT"/>
    <s v="16/04/19 12.08.17.0000"/>
    <s v="19/04/19 12.00.00.0000"/>
    <d v="2019-04-16T12:08:17"/>
    <d v="2019-04-19T12:00:00"/>
    <x v="6"/>
    <x v="3"/>
    <s v="Coopérative agricole"/>
    <x v="2"/>
    <x v="1"/>
    <d v="1900-01-01T17:46:12"/>
    <x v="3"/>
    <s v="Non"/>
    <x v="2442"/>
  </r>
  <r>
    <x v="837"/>
    <x v="19"/>
    <s v="CLI00007"/>
    <x v="14"/>
    <s v="PLLT"/>
    <s v="16/04/19 12.08.30.0000"/>
    <s v="24/04/19 12.00.00.0000"/>
    <d v="2019-04-16T12:08:30"/>
    <d v="2019-04-24T12:00:00"/>
    <x v="1"/>
    <x v="1"/>
    <s v="Coopérative agricole"/>
    <x v="3"/>
    <x v="1"/>
    <d v="1900-01-06T17:46:12"/>
    <x v="3"/>
    <s v="Non"/>
    <x v="2443"/>
  </r>
  <r>
    <x v="1166"/>
    <x v="12"/>
    <s v="CLI00087"/>
    <x v="4"/>
    <s v="NTR"/>
    <s v="16/04/19 12.08.35.0000"/>
    <s v="20/04/19 12.00.00.0000"/>
    <d v="2019-04-16T12:08:35"/>
    <d v="2019-04-20T12:00:00"/>
    <x v="3"/>
    <x v="0"/>
    <s v="Coopérative agricole"/>
    <x v="3"/>
    <x v="1"/>
    <d v="1900-01-02T17:46:12"/>
    <x v="3"/>
    <s v="Non"/>
    <x v="2444"/>
  </r>
  <r>
    <x v="966"/>
    <x v="18"/>
    <s v="CLI00018"/>
    <x v="5"/>
    <s v="BACT"/>
    <s v="16/04/19 12.09.42.0000"/>
    <s v="19/04/19 12.00.00.0000"/>
    <d v="2019-04-16T12:09:42"/>
    <d v="2019-04-19T12:00:00"/>
    <x v="6"/>
    <x v="3"/>
    <s v="Coopérative agricole"/>
    <x v="2"/>
    <x v="1"/>
    <d v="1900-01-01T17:46:12"/>
    <x v="3"/>
    <s v="Non"/>
    <x v="2445"/>
  </r>
  <r>
    <x v="179"/>
    <x v="18"/>
    <s v="CLI00018"/>
    <x v="5"/>
    <s v="OGM"/>
    <s v="16/04/19 12.09.51.0000"/>
    <s v="26/04/19 12.00.00.0000"/>
    <d v="2019-04-16T12:09:51"/>
    <d v="2019-04-26T12:00:00"/>
    <x v="0"/>
    <x v="0"/>
    <s v="Coopérative agricole"/>
    <x v="2"/>
    <x v="1"/>
    <d v="1900-01-08T17:46:12"/>
    <x v="3"/>
    <s v="Non"/>
    <x v="2446"/>
  </r>
  <r>
    <x v="700"/>
    <x v="18"/>
    <s v="CLI00018"/>
    <x v="5"/>
    <s v="SCR"/>
    <s v="16/04/19 12.11.20.0000"/>
    <s v="19/04/19 12.00.00.0000"/>
    <d v="2019-04-16T12:11:20"/>
    <d v="2019-04-19T12:00:00"/>
    <x v="7"/>
    <x v="0"/>
    <s v="Coopérative agricole"/>
    <x v="2"/>
    <x v="1"/>
    <d v="1900-01-01T17:46:12"/>
    <x v="3"/>
    <s v="Non"/>
    <x v="2447"/>
  </r>
  <r>
    <x v="1167"/>
    <x v="3"/>
    <s v="CLI00043"/>
    <x v="1"/>
    <s v="NTR"/>
    <s v="16/04/19 12.15.01.0000"/>
    <s v="20/04/19 12.00.00.0000"/>
    <d v="2019-04-16T12:15:01"/>
    <d v="2019-04-20T12:00:00"/>
    <x v="3"/>
    <x v="0"/>
    <s v="Grande surface"/>
    <x v="0"/>
    <x v="1"/>
    <d v="1900-01-02T17:46:12"/>
    <x v="3"/>
    <s v="Non"/>
    <x v="2448"/>
  </r>
  <r>
    <x v="1168"/>
    <x v="18"/>
    <s v="CLI00018"/>
    <x v="5"/>
    <s v="NTR"/>
    <s v="16/04/19 12.15.09.0000"/>
    <s v="20/04/19 12.00.00.0000"/>
    <d v="2019-04-16T12:15:09"/>
    <d v="2019-04-20T12:00:00"/>
    <x v="3"/>
    <x v="0"/>
    <s v="Coopérative agricole"/>
    <x v="2"/>
    <x v="1"/>
    <d v="1900-01-02T17:46:12"/>
    <x v="3"/>
    <s v="Non"/>
    <x v="2449"/>
  </r>
  <r>
    <x v="241"/>
    <x v="3"/>
    <s v="CLI00079"/>
    <x v="3"/>
    <s v="BACT"/>
    <s v="16/04/19 12.17.48.0000"/>
    <s v="19/04/19 12.00.00.0000"/>
    <d v="2019-04-16T12:17:48"/>
    <d v="2019-04-19T12:00:00"/>
    <x v="6"/>
    <x v="3"/>
    <s v="Coopérative agricole"/>
    <x v="2"/>
    <x v="1"/>
    <d v="1900-01-01T17:46:12"/>
    <x v="3"/>
    <s v="Non"/>
    <x v="2450"/>
  </r>
  <r>
    <x v="131"/>
    <x v="3"/>
    <s v="CLI00083"/>
    <x v="11"/>
    <s v="MTX"/>
    <s v="16/04/19 12.18.38.0000"/>
    <s v="17/04/19 12.00.00.0000"/>
    <d v="2019-04-16T12:18:38"/>
    <d v="2019-04-17T12:00:00"/>
    <x v="5"/>
    <x v="2"/>
    <s v="Coopérative agricole"/>
    <x v="2"/>
    <x v="1"/>
    <d v="1899-12-30T17:46:12"/>
    <x v="1"/>
    <s v="Non"/>
    <x v="1509"/>
  </r>
  <r>
    <x v="477"/>
    <x v="12"/>
    <s v="CLI00021"/>
    <x v="0"/>
    <s v="MTX"/>
    <s v="16/04/19 12.19.10.0000"/>
    <s v="17/04/19 12.00.00.0000"/>
    <d v="2019-04-16T12:19:10"/>
    <d v="2019-04-17T12:00:00"/>
    <x v="5"/>
    <x v="2"/>
    <s v="Grande surface"/>
    <x v="0"/>
    <x v="1"/>
    <d v="1899-12-30T17:46:12"/>
    <x v="1"/>
    <s v="Non"/>
    <x v="1860"/>
  </r>
  <r>
    <x v="676"/>
    <x v="12"/>
    <s v="CLI00021"/>
    <x v="0"/>
    <s v="MTX"/>
    <s v="16/04/19 12.20.15.0000"/>
    <s v="17/04/19 12.00.00.0000"/>
    <d v="2019-04-16T12:20:15"/>
    <d v="2019-04-17T12:00:00"/>
    <x v="5"/>
    <x v="2"/>
    <s v="Grande surface"/>
    <x v="0"/>
    <x v="1"/>
    <d v="1899-12-30T17:46:12"/>
    <x v="1"/>
    <s v="Non"/>
    <x v="2451"/>
  </r>
  <r>
    <x v="97"/>
    <x v="3"/>
    <s v="CLI00010"/>
    <x v="2"/>
    <s v="SCR"/>
    <s v="16/04/19 12.20.34.0000"/>
    <s v="19/04/19 12.00.00.0000"/>
    <d v="2019-04-16T12:20:34"/>
    <d v="2019-04-19T12:00:00"/>
    <x v="7"/>
    <x v="0"/>
    <s v="Centrale d'achats"/>
    <x v="1"/>
    <x v="1"/>
    <d v="1900-01-01T17:46:12"/>
    <x v="3"/>
    <s v="Non"/>
    <x v="1864"/>
  </r>
  <r>
    <x v="1169"/>
    <x v="18"/>
    <s v="CLI00009"/>
    <x v="8"/>
    <s v="SCR"/>
    <s v="16/04/19 12.21.25.0000"/>
    <s v="19/04/19 12.00.00.0000"/>
    <d v="2019-04-16T12:21:25"/>
    <d v="2019-04-19T12:00:00"/>
    <x v="7"/>
    <x v="0"/>
    <s v="Entreprises agro-alimentaires"/>
    <x v="4"/>
    <x v="1"/>
    <d v="1900-01-01T17:46:12"/>
    <x v="3"/>
    <s v="Non"/>
    <x v="2452"/>
  </r>
  <r>
    <x v="73"/>
    <x v="12"/>
    <s v="CLI00021"/>
    <x v="0"/>
    <s v="BACT"/>
    <s v="16/04/19 12.23.26.0000"/>
    <s v="19/04/19 12.00.00.0000"/>
    <d v="2019-04-16T12:23:26"/>
    <d v="2019-04-19T12:00:00"/>
    <x v="6"/>
    <x v="3"/>
    <s v="Grande surface"/>
    <x v="0"/>
    <x v="1"/>
    <d v="1900-01-01T17:46:12"/>
    <x v="3"/>
    <s v="Non"/>
    <x v="2453"/>
  </r>
  <r>
    <x v="332"/>
    <x v="18"/>
    <s v="CLI00049"/>
    <x v="7"/>
    <s v="SCR"/>
    <s v="16/04/19 12.23.40.0000"/>
    <s v="19/04/19 12.00.00.0000"/>
    <d v="2019-04-16T12:23:40"/>
    <d v="2019-04-19T12:00:00"/>
    <x v="7"/>
    <x v="0"/>
    <s v="Entreprises agro-alimentaires"/>
    <x v="4"/>
    <x v="1"/>
    <d v="1900-01-01T17:46:12"/>
    <x v="3"/>
    <s v="Non"/>
    <x v="2454"/>
  </r>
  <r>
    <x v="754"/>
    <x v="18"/>
    <s v="CLI00009"/>
    <x v="8"/>
    <s v="BACT"/>
    <s v="16/04/19 12.23.55.0000"/>
    <s v="19/04/19 12.00.00.0000"/>
    <d v="2019-04-16T12:23:55"/>
    <d v="2019-04-19T12:00:00"/>
    <x v="6"/>
    <x v="3"/>
    <s v="Entreprises agro-alimentaires"/>
    <x v="4"/>
    <x v="1"/>
    <d v="1900-01-01T17:46:12"/>
    <x v="3"/>
    <s v="Non"/>
    <x v="2455"/>
  </r>
  <r>
    <x v="16"/>
    <x v="3"/>
    <s v="CLI00010"/>
    <x v="2"/>
    <s v="PEST"/>
    <s v="16/04/19 12.24.10.0000"/>
    <s v="24/04/19 12.00.00.0000"/>
    <d v="2019-04-16T12:24:10"/>
    <d v="2019-04-24T12:00:00"/>
    <x v="2"/>
    <x v="1"/>
    <s v="Centrale d'achats"/>
    <x v="1"/>
    <x v="1"/>
    <d v="1900-01-06T17:46:12"/>
    <x v="3"/>
    <s v="Non"/>
    <x v="2456"/>
  </r>
  <r>
    <x v="935"/>
    <x v="3"/>
    <s v="CLI00049"/>
    <x v="7"/>
    <s v="MTX"/>
    <s v="16/04/19 12.25.44.0000"/>
    <s v="17/04/19 12.00.00.0000"/>
    <d v="2019-04-16T12:25:44"/>
    <d v="2019-04-17T12:00:00"/>
    <x v="5"/>
    <x v="2"/>
    <s v="Entreprises agro-alimentaires"/>
    <x v="4"/>
    <x v="1"/>
    <d v="1899-12-30T17:46:12"/>
    <x v="1"/>
    <s v="Non"/>
    <x v="2457"/>
  </r>
  <r>
    <x v="1170"/>
    <x v="23"/>
    <s v="CLI00007"/>
    <x v="14"/>
    <s v="BACT"/>
    <s v="16/04/19 12.26.45.0000"/>
    <s v="19/04/19 12.00.00.0000"/>
    <d v="2019-04-16T12:26:45"/>
    <d v="2019-04-19T12:00:00"/>
    <x v="6"/>
    <x v="3"/>
    <s v="Coopérative agricole"/>
    <x v="3"/>
    <x v="1"/>
    <d v="1900-01-01T17:46:12"/>
    <x v="3"/>
    <s v="Non"/>
    <x v="2458"/>
  </r>
  <r>
    <x v="1171"/>
    <x v="23"/>
    <s v="CLI00091"/>
    <x v="10"/>
    <s v="SCR"/>
    <s v="16/04/19 12.29.41.0000"/>
    <s v="19/04/19 12.00.00.0000"/>
    <d v="2019-04-16T12:29:41"/>
    <d v="2019-04-19T12:00:00"/>
    <x v="7"/>
    <x v="0"/>
    <s v="Entreprises agro-alimentaires"/>
    <x v="5"/>
    <x v="1"/>
    <d v="1900-01-01T17:46:12"/>
    <x v="3"/>
    <s v="Non"/>
    <x v="2459"/>
  </r>
  <r>
    <x v="283"/>
    <x v="3"/>
    <s v="CLI00083"/>
    <x v="11"/>
    <s v="MTX"/>
    <s v="16/04/19 12.30.35.0000"/>
    <s v="17/04/19 12.00.00.0000"/>
    <d v="2019-04-16T12:30:35"/>
    <d v="2019-04-17T12:00:00"/>
    <x v="5"/>
    <x v="2"/>
    <s v="Coopérative agricole"/>
    <x v="2"/>
    <x v="1"/>
    <d v="1899-12-30T17:46:12"/>
    <x v="1"/>
    <s v="Non"/>
    <x v="2460"/>
  </r>
  <r>
    <x v="1036"/>
    <x v="18"/>
    <s v="CLI00018"/>
    <x v="5"/>
    <s v="MTX"/>
    <s v="16/04/19 12.30.58.0000"/>
    <s v="17/04/19 12.00.00.0000"/>
    <d v="2019-04-16T12:30:58"/>
    <d v="2019-04-17T12:00:00"/>
    <x v="5"/>
    <x v="2"/>
    <s v="Coopérative agricole"/>
    <x v="2"/>
    <x v="1"/>
    <d v="1899-12-30T17:46:12"/>
    <x v="1"/>
    <s v="Non"/>
    <x v="2008"/>
  </r>
  <r>
    <x v="752"/>
    <x v="3"/>
    <s v="CLI00020"/>
    <x v="6"/>
    <s v="PEST"/>
    <s v="16/04/19 12.32.57.0000"/>
    <s v="24/04/19 12.00.00.0000"/>
    <d v="2019-04-16T12:32:57"/>
    <d v="2019-04-24T12:00:00"/>
    <x v="2"/>
    <x v="1"/>
    <s v="Coopérative agricole"/>
    <x v="2"/>
    <x v="1"/>
    <d v="1900-01-06T17:46:12"/>
    <x v="3"/>
    <s v="Non"/>
    <x v="2461"/>
  </r>
  <r>
    <x v="596"/>
    <x v="19"/>
    <s v="CLI00007"/>
    <x v="14"/>
    <s v="MTX"/>
    <s v="16/04/19 12.33.01.0000"/>
    <s v="17/04/19 12.00.00.0000"/>
    <d v="2019-04-16T12:33:01"/>
    <d v="2019-04-17T12:00:00"/>
    <x v="5"/>
    <x v="2"/>
    <s v="Coopérative agricole"/>
    <x v="3"/>
    <x v="1"/>
    <d v="1899-12-30T17:46:12"/>
    <x v="1"/>
    <s v="Non"/>
    <x v="2462"/>
  </r>
  <r>
    <x v="159"/>
    <x v="23"/>
    <s v="CLI00007"/>
    <x v="14"/>
    <s v="SCR"/>
    <s v="16/04/19 12.33.29.0000"/>
    <s v="19/04/19 12.00.00.0000"/>
    <d v="2019-04-16T12:33:29"/>
    <d v="2019-04-19T12:00:00"/>
    <x v="7"/>
    <x v="0"/>
    <s v="Coopérative agricole"/>
    <x v="3"/>
    <x v="1"/>
    <d v="1900-01-01T17:46:12"/>
    <x v="3"/>
    <s v="Non"/>
    <x v="2463"/>
  </r>
  <r>
    <x v="1172"/>
    <x v="3"/>
    <s v="CLI00043"/>
    <x v="1"/>
    <s v="SCR"/>
    <s v="16/04/19 12.36.27.0000"/>
    <s v="19/04/19 12.00.00.0000"/>
    <d v="2019-04-16T12:36:27"/>
    <d v="2019-04-19T12:00:00"/>
    <x v="7"/>
    <x v="0"/>
    <s v="Grande surface"/>
    <x v="0"/>
    <x v="1"/>
    <d v="1900-01-01T17:46:12"/>
    <x v="3"/>
    <s v="Non"/>
    <x v="2464"/>
  </r>
  <r>
    <x v="410"/>
    <x v="18"/>
    <s v="CLI00049"/>
    <x v="7"/>
    <s v="MTX"/>
    <s v="16/04/19 12.36.33.0000"/>
    <s v="17/04/19 12.00.00.0000"/>
    <d v="2019-04-16T12:36:33"/>
    <d v="2019-04-17T12:00:00"/>
    <x v="5"/>
    <x v="2"/>
    <s v="Entreprises agro-alimentaires"/>
    <x v="4"/>
    <x v="1"/>
    <d v="1899-12-30T17:46:12"/>
    <x v="1"/>
    <s v="Non"/>
    <x v="1015"/>
  </r>
  <r>
    <x v="79"/>
    <x v="3"/>
    <s v="CLI00043"/>
    <x v="1"/>
    <s v="NTR"/>
    <s v="16/04/19 12.37.32.0000"/>
    <s v="20/04/19 12.00.00.0000"/>
    <d v="2019-04-16T12:37:32"/>
    <d v="2019-04-20T12:00:00"/>
    <x v="3"/>
    <x v="0"/>
    <s v="Grande surface"/>
    <x v="0"/>
    <x v="1"/>
    <d v="1900-01-02T17:46:12"/>
    <x v="3"/>
    <s v="Non"/>
    <x v="859"/>
  </r>
  <r>
    <x v="569"/>
    <x v="3"/>
    <s v="CLI00049"/>
    <x v="7"/>
    <s v="MTX"/>
    <s v="16/04/19 12.38.37.0000"/>
    <s v="17/04/19 12.00.00.0000"/>
    <d v="2019-04-16T12:38:37"/>
    <d v="2019-04-17T12:00:00"/>
    <x v="5"/>
    <x v="2"/>
    <s v="Entreprises agro-alimentaires"/>
    <x v="4"/>
    <x v="1"/>
    <d v="1899-12-30T17:46:12"/>
    <x v="1"/>
    <s v="Non"/>
    <x v="2465"/>
  </r>
  <r>
    <x v="1137"/>
    <x v="19"/>
    <s v="CLI00007"/>
    <x v="14"/>
    <s v="PEST"/>
    <s v="16/04/19 12.38.39.0000"/>
    <s v="24/04/19 12.00.00.0000"/>
    <d v="2019-04-16T12:38:39"/>
    <d v="2019-04-24T12:00:00"/>
    <x v="2"/>
    <x v="1"/>
    <s v="Coopérative agricole"/>
    <x v="3"/>
    <x v="1"/>
    <d v="1900-01-06T17:46:12"/>
    <x v="3"/>
    <s v="Non"/>
    <x v="2466"/>
  </r>
  <r>
    <x v="1173"/>
    <x v="12"/>
    <s v="CLI00009"/>
    <x v="8"/>
    <s v="PEST"/>
    <s v="16/04/19 12.38.53.0000"/>
    <s v="24/04/19 12.00.00.0000"/>
    <d v="2019-04-16T12:38:53"/>
    <d v="2019-04-24T12:00:00"/>
    <x v="2"/>
    <x v="1"/>
    <s v="Entreprises agro-alimentaires"/>
    <x v="4"/>
    <x v="1"/>
    <d v="1900-01-06T17:46:12"/>
    <x v="3"/>
    <s v="Non"/>
    <x v="2467"/>
  </r>
  <r>
    <x v="817"/>
    <x v="18"/>
    <s v="CLI00049"/>
    <x v="7"/>
    <s v="PEST"/>
    <s v="16/04/19 12.40.37.0000"/>
    <s v="24/04/19 12.00.00.0000"/>
    <d v="2019-04-16T12:40:37"/>
    <d v="2019-04-24T12:00:00"/>
    <x v="2"/>
    <x v="1"/>
    <s v="Entreprises agro-alimentaires"/>
    <x v="4"/>
    <x v="1"/>
    <d v="1900-01-06T17:46:12"/>
    <x v="3"/>
    <s v="Non"/>
    <x v="2468"/>
  </r>
  <r>
    <x v="188"/>
    <x v="18"/>
    <s v="CLI00018"/>
    <x v="5"/>
    <s v="NTR"/>
    <s v="16/04/19 12.41.02.0000"/>
    <s v="20/04/19 12.00.00.0000"/>
    <d v="2019-04-16T12:41:02"/>
    <d v="2019-04-20T12:00:00"/>
    <x v="3"/>
    <x v="0"/>
    <s v="Coopérative agricole"/>
    <x v="2"/>
    <x v="1"/>
    <d v="1900-01-02T17:46:12"/>
    <x v="3"/>
    <s v="Non"/>
    <x v="2469"/>
  </r>
  <r>
    <x v="716"/>
    <x v="23"/>
    <s v="CLI00007"/>
    <x v="14"/>
    <s v="PEST"/>
    <s v="16/04/19 12.41.21.0000"/>
    <s v="24/04/19 12.00.00.0000"/>
    <d v="2019-04-16T12:41:21"/>
    <d v="2019-04-24T12:00:00"/>
    <x v="2"/>
    <x v="1"/>
    <s v="Coopérative agricole"/>
    <x v="3"/>
    <x v="1"/>
    <d v="1900-01-06T17:46:12"/>
    <x v="3"/>
    <s v="Non"/>
    <x v="2470"/>
  </r>
  <r>
    <x v="537"/>
    <x v="3"/>
    <s v="CLI00010"/>
    <x v="2"/>
    <s v="SCR"/>
    <s v="16/04/19 12.42.19.0000"/>
    <s v="19/04/19 12.00.00.0000"/>
    <d v="2019-04-16T12:42:19"/>
    <d v="2019-04-19T12:00:00"/>
    <x v="7"/>
    <x v="0"/>
    <s v="Centrale d'achats"/>
    <x v="1"/>
    <x v="1"/>
    <d v="1900-01-01T17:46:12"/>
    <x v="3"/>
    <s v="Non"/>
    <x v="2471"/>
  </r>
  <r>
    <x v="1174"/>
    <x v="18"/>
    <s v="CLI00018"/>
    <x v="5"/>
    <s v="NTR"/>
    <s v="16/04/19 12.42.38.0000"/>
    <s v="20/04/19 12.00.00.0000"/>
    <d v="2019-04-16T12:42:38"/>
    <d v="2019-04-20T12:00:00"/>
    <x v="3"/>
    <x v="0"/>
    <s v="Coopérative agricole"/>
    <x v="2"/>
    <x v="1"/>
    <d v="1900-01-02T17:46:12"/>
    <x v="3"/>
    <s v="Non"/>
    <x v="2472"/>
  </r>
  <r>
    <x v="539"/>
    <x v="23"/>
    <s v="CLI00007"/>
    <x v="14"/>
    <s v="PLLT"/>
    <s v="16/04/19 12.42.57.0000"/>
    <s v="24/04/19 12.00.00.0000"/>
    <d v="2019-04-16T12:42:57"/>
    <d v="2019-04-24T12:00:00"/>
    <x v="1"/>
    <x v="1"/>
    <s v="Coopérative agricole"/>
    <x v="3"/>
    <x v="1"/>
    <d v="1900-01-06T17:46:12"/>
    <x v="3"/>
    <s v="Non"/>
    <x v="2473"/>
  </r>
  <r>
    <x v="1138"/>
    <x v="18"/>
    <s v="CLI00018"/>
    <x v="5"/>
    <s v="NTR"/>
    <s v="16/04/19 12.43.10.0000"/>
    <s v="20/04/19 12.00.00.0000"/>
    <d v="2019-04-16T12:43:10"/>
    <d v="2019-04-20T12:00:00"/>
    <x v="3"/>
    <x v="0"/>
    <s v="Coopérative agricole"/>
    <x v="2"/>
    <x v="1"/>
    <d v="1900-01-02T17:46:12"/>
    <x v="3"/>
    <s v="Non"/>
    <x v="2317"/>
  </r>
  <r>
    <x v="214"/>
    <x v="3"/>
    <s v="CLI00083"/>
    <x v="11"/>
    <s v="MTX"/>
    <s v="16/04/19 12.43.43.0000"/>
    <s v="17/04/19 12.00.00.0000"/>
    <d v="2019-04-16T12:43:43"/>
    <d v="2019-04-17T12:00:00"/>
    <x v="5"/>
    <x v="2"/>
    <s v="Coopérative agricole"/>
    <x v="2"/>
    <x v="1"/>
    <d v="1899-12-30T17:46:12"/>
    <x v="1"/>
    <s v="Non"/>
    <x v="2474"/>
  </r>
  <r>
    <x v="288"/>
    <x v="3"/>
    <s v="CLI00021"/>
    <x v="0"/>
    <s v="MTX"/>
    <s v="16/04/19 12.44.24.0000"/>
    <s v="17/04/19 12.00.00.0000"/>
    <d v="2019-04-16T12:44:24"/>
    <d v="2019-04-17T12:00:00"/>
    <x v="5"/>
    <x v="2"/>
    <s v="Grande surface"/>
    <x v="0"/>
    <x v="1"/>
    <d v="1899-12-30T17:46:12"/>
    <x v="1"/>
    <s v="Non"/>
    <x v="2475"/>
  </r>
  <r>
    <x v="1157"/>
    <x v="3"/>
    <s v="CLI00010"/>
    <x v="2"/>
    <s v="PLLT"/>
    <s v="16/04/19 12.44.55.0000"/>
    <s v="24/04/19 12.00.00.0000"/>
    <d v="2019-04-16T12:44:55"/>
    <d v="2019-04-24T12:00:00"/>
    <x v="1"/>
    <x v="1"/>
    <s v="Centrale d'achats"/>
    <x v="1"/>
    <x v="1"/>
    <d v="1900-01-06T17:46:12"/>
    <x v="3"/>
    <s v="Non"/>
    <x v="2398"/>
  </r>
  <r>
    <x v="565"/>
    <x v="3"/>
    <s v="CLI00010"/>
    <x v="2"/>
    <s v="BACT"/>
    <s v="16/04/19 12.47.08.0000"/>
    <s v="19/04/19 12.00.00.0000"/>
    <d v="2019-04-16T12:47:08"/>
    <d v="2019-04-19T12:00:00"/>
    <x v="6"/>
    <x v="3"/>
    <s v="Centrale d'achats"/>
    <x v="1"/>
    <x v="1"/>
    <d v="1900-01-01T17:46:12"/>
    <x v="3"/>
    <s v="Non"/>
    <x v="1426"/>
  </r>
  <r>
    <x v="328"/>
    <x v="3"/>
    <s v="CLI00079"/>
    <x v="3"/>
    <s v="MTX"/>
    <s v="16/04/19 12.48.15.0000"/>
    <s v="17/04/19 12.00.00.0000"/>
    <d v="2019-04-16T12:48:15"/>
    <d v="2019-04-17T12:00:00"/>
    <x v="5"/>
    <x v="2"/>
    <s v="Coopérative agricole"/>
    <x v="2"/>
    <x v="1"/>
    <d v="1899-12-30T17:46:12"/>
    <x v="1"/>
    <s v="Non"/>
    <x v="2136"/>
  </r>
  <r>
    <x v="584"/>
    <x v="3"/>
    <s v="CLI00043"/>
    <x v="1"/>
    <s v="SCR"/>
    <s v="16/04/19 12.48.22.0000"/>
    <s v="19/04/19 12.00.00.0000"/>
    <d v="2019-04-16T12:48:22"/>
    <d v="2019-04-19T12:00:00"/>
    <x v="7"/>
    <x v="0"/>
    <s v="Grande surface"/>
    <x v="0"/>
    <x v="1"/>
    <d v="1900-01-01T17:46:12"/>
    <x v="3"/>
    <s v="Non"/>
    <x v="2476"/>
  </r>
  <r>
    <x v="1175"/>
    <x v="23"/>
    <s v="CLI00007"/>
    <x v="14"/>
    <s v="PEST"/>
    <s v="16/04/19 12.49.12.0000"/>
    <s v="24/04/19 12.00.00.0000"/>
    <d v="2019-04-16T12:49:12"/>
    <d v="2019-04-24T12:00:00"/>
    <x v="2"/>
    <x v="1"/>
    <s v="Coopérative agricole"/>
    <x v="3"/>
    <x v="1"/>
    <d v="1900-01-06T17:46:12"/>
    <x v="3"/>
    <s v="Non"/>
    <x v="2477"/>
  </r>
  <r>
    <x v="196"/>
    <x v="3"/>
    <s v="CLI00083"/>
    <x v="11"/>
    <s v="MTX"/>
    <s v="16/04/19 12.49.27.0000"/>
    <s v="17/04/19 12.00.00.0000"/>
    <d v="2019-04-16T12:49:27"/>
    <d v="2019-04-17T12:00:00"/>
    <x v="5"/>
    <x v="2"/>
    <s v="Coopérative agricole"/>
    <x v="2"/>
    <x v="1"/>
    <d v="1899-12-30T17:46:12"/>
    <x v="1"/>
    <s v="Non"/>
    <x v="1490"/>
  </r>
  <r>
    <x v="502"/>
    <x v="3"/>
    <s v="CLI00049"/>
    <x v="7"/>
    <s v="SCR"/>
    <s v="16/04/19 12.51.16.0000"/>
    <s v="19/04/19 12.00.00.0000"/>
    <d v="2019-04-16T12:51:16"/>
    <d v="2019-04-19T12:00:00"/>
    <x v="7"/>
    <x v="0"/>
    <s v="Entreprises agro-alimentaires"/>
    <x v="4"/>
    <x v="1"/>
    <d v="1900-01-01T17:46:12"/>
    <x v="3"/>
    <s v="Non"/>
    <x v="2478"/>
  </r>
  <r>
    <x v="104"/>
    <x v="3"/>
    <s v="CLI00010"/>
    <x v="2"/>
    <s v="MTX"/>
    <s v="16/04/19 12.51.18.0000"/>
    <s v="17/04/19 12.00.00.0000"/>
    <d v="2019-04-16T12:51:18"/>
    <d v="2019-04-17T12:00:00"/>
    <x v="5"/>
    <x v="2"/>
    <s v="Centrale d'achats"/>
    <x v="1"/>
    <x v="1"/>
    <d v="1899-12-30T17:46:12"/>
    <x v="1"/>
    <s v="Non"/>
    <x v="2065"/>
  </r>
  <r>
    <x v="238"/>
    <x v="3"/>
    <s v="CLI00079"/>
    <x v="3"/>
    <s v="MTX"/>
    <s v="16/04/19 12.51.23.0000"/>
    <s v="17/04/19 12.00.00.0000"/>
    <d v="2019-04-16T12:51:23"/>
    <d v="2019-04-17T12:00:00"/>
    <x v="5"/>
    <x v="2"/>
    <s v="Coopérative agricole"/>
    <x v="2"/>
    <x v="1"/>
    <d v="1899-12-30T17:46:12"/>
    <x v="1"/>
    <s v="Non"/>
    <x v="2479"/>
  </r>
  <r>
    <x v="906"/>
    <x v="3"/>
    <s v="CLI00010"/>
    <x v="2"/>
    <s v="PLLT"/>
    <s v="16/04/19 12.51.37.0000"/>
    <s v="24/04/19 12.00.00.0000"/>
    <d v="2019-04-16T12:51:37"/>
    <d v="2019-04-24T12:00:00"/>
    <x v="1"/>
    <x v="1"/>
    <s v="Centrale d'achats"/>
    <x v="1"/>
    <x v="1"/>
    <d v="1900-01-06T17:46:12"/>
    <x v="3"/>
    <s v="Non"/>
    <x v="2480"/>
  </r>
  <r>
    <x v="866"/>
    <x v="18"/>
    <s v="CLI00018"/>
    <x v="5"/>
    <s v="MTX"/>
    <s v="16/04/19 12.51.41.0000"/>
    <s v="17/04/19 12.00.00.0000"/>
    <d v="2019-04-16T12:51:41"/>
    <d v="2019-04-17T12:00:00"/>
    <x v="5"/>
    <x v="2"/>
    <s v="Coopérative agricole"/>
    <x v="2"/>
    <x v="1"/>
    <d v="1899-12-30T17:46:12"/>
    <x v="1"/>
    <s v="Non"/>
    <x v="2481"/>
  </r>
  <r>
    <x v="1176"/>
    <x v="18"/>
    <s v="CLI00018"/>
    <x v="5"/>
    <s v="MTX"/>
    <s v="16/04/19 12.51.50.0000"/>
    <s v="17/04/19 12.00.00.0000"/>
    <d v="2019-04-16T12:51:50"/>
    <d v="2019-04-17T12:00:00"/>
    <x v="5"/>
    <x v="2"/>
    <s v="Coopérative agricole"/>
    <x v="2"/>
    <x v="1"/>
    <d v="1899-12-30T17:46:12"/>
    <x v="1"/>
    <s v="Non"/>
    <x v="2482"/>
  </r>
  <r>
    <x v="454"/>
    <x v="18"/>
    <s v="CLI00018"/>
    <x v="5"/>
    <s v="PEST"/>
    <s v="16/04/19 12.54.28.0000"/>
    <s v="24/04/19 12.00.00.0000"/>
    <d v="2019-04-16T12:54:28"/>
    <d v="2019-04-24T12:00:00"/>
    <x v="2"/>
    <x v="1"/>
    <s v="Coopérative agricole"/>
    <x v="2"/>
    <x v="1"/>
    <d v="1900-01-06T17:46:12"/>
    <x v="3"/>
    <s v="Non"/>
    <x v="2483"/>
  </r>
  <r>
    <x v="473"/>
    <x v="3"/>
    <s v="CLI00083"/>
    <x v="11"/>
    <s v="NTR"/>
    <s v="16/04/19 12.54.45.0000"/>
    <s v="20/04/19 12.00.00.0000"/>
    <d v="2019-04-16T12:54:45"/>
    <d v="2019-04-20T12:00:00"/>
    <x v="3"/>
    <x v="0"/>
    <s v="Coopérative agricole"/>
    <x v="2"/>
    <x v="1"/>
    <d v="1900-01-02T17:46:12"/>
    <x v="3"/>
    <s v="Non"/>
    <x v="2484"/>
  </r>
  <r>
    <x v="1177"/>
    <x v="18"/>
    <s v="CLI00049"/>
    <x v="7"/>
    <s v="PEST"/>
    <s v="16/04/19 12.55.03.0000"/>
    <s v="24/04/19 12.00.00.0000"/>
    <d v="2019-04-16T12:55:03"/>
    <d v="2019-04-24T12:00:00"/>
    <x v="2"/>
    <x v="1"/>
    <s v="Entreprises agro-alimentaires"/>
    <x v="4"/>
    <x v="1"/>
    <d v="1900-01-06T17:46:12"/>
    <x v="3"/>
    <s v="Non"/>
    <x v="2485"/>
  </r>
  <r>
    <x v="1178"/>
    <x v="18"/>
    <s v="CLI00018"/>
    <x v="5"/>
    <s v="MTX"/>
    <s v="16/04/19 12.56.28.0000"/>
    <s v="17/04/19 12.00.00.0000"/>
    <d v="2019-04-16T12:56:28"/>
    <d v="2019-04-17T12:00:00"/>
    <x v="5"/>
    <x v="2"/>
    <s v="Coopérative agricole"/>
    <x v="2"/>
    <x v="1"/>
    <d v="1899-12-30T17:46:12"/>
    <x v="1"/>
    <s v="Non"/>
    <x v="2486"/>
  </r>
  <r>
    <x v="375"/>
    <x v="3"/>
    <s v="CLI00021"/>
    <x v="0"/>
    <s v="PLLT"/>
    <s v="16/04/19 12.57.06.0000"/>
    <s v="24/04/19 12.00.00.0000"/>
    <d v="2019-04-16T12:57:06"/>
    <d v="2019-04-24T12:00:00"/>
    <x v="1"/>
    <x v="1"/>
    <s v="Grande surface"/>
    <x v="0"/>
    <x v="1"/>
    <d v="1900-01-06T17:46:12"/>
    <x v="3"/>
    <s v="Non"/>
    <x v="2487"/>
  </r>
  <r>
    <x v="1179"/>
    <x v="19"/>
    <s v="CLI00007"/>
    <x v="14"/>
    <s v="MTX"/>
    <s v="16/04/19 12.57.50.0000"/>
    <s v="17/04/19 12.00.00.0000"/>
    <d v="2019-04-16T12:57:50"/>
    <d v="2019-04-17T12:00:00"/>
    <x v="5"/>
    <x v="2"/>
    <s v="Coopérative agricole"/>
    <x v="3"/>
    <x v="1"/>
    <d v="1899-12-30T17:46:12"/>
    <x v="1"/>
    <s v="Non"/>
    <x v="2488"/>
  </r>
  <r>
    <x v="257"/>
    <x v="3"/>
    <s v="CLI00043"/>
    <x v="1"/>
    <s v="NTR"/>
    <s v="16/04/19 13.01.02.0000"/>
    <s v="20/04/19 12.00.00.0000"/>
    <d v="2019-04-16T13:01:02"/>
    <d v="2019-04-20T12:00:00"/>
    <x v="3"/>
    <x v="0"/>
    <s v="Grande surface"/>
    <x v="0"/>
    <x v="1"/>
    <d v="1900-01-02T17:46:12"/>
    <x v="3"/>
    <s v="Non"/>
    <x v="694"/>
  </r>
  <r>
    <x v="1180"/>
    <x v="18"/>
    <s v="CLI00009"/>
    <x v="8"/>
    <s v="MTX"/>
    <s v="16/04/19 13.01.30.0000"/>
    <s v="17/04/19 12.00.00.0000"/>
    <d v="2019-04-16T13:01:30"/>
    <d v="2019-04-17T12:00:00"/>
    <x v="5"/>
    <x v="2"/>
    <s v="Entreprises agro-alimentaires"/>
    <x v="4"/>
    <x v="1"/>
    <d v="1899-12-30T17:46:12"/>
    <x v="1"/>
    <s v="Non"/>
    <x v="2489"/>
  </r>
  <r>
    <x v="969"/>
    <x v="9"/>
    <s v="CLI00021"/>
    <x v="0"/>
    <s v="MTX"/>
    <s v="16/04/19 13.02.37.0000"/>
    <s v="17/04/19 12.00.00.0000"/>
    <d v="2019-04-16T13:02:37"/>
    <d v="2019-04-17T12:00:00"/>
    <x v="5"/>
    <x v="2"/>
    <s v="Grande surface"/>
    <x v="0"/>
    <x v="1"/>
    <d v="1899-12-30T17:46:12"/>
    <x v="1"/>
    <s v="Non"/>
    <x v="2490"/>
  </r>
  <r>
    <x v="1181"/>
    <x v="18"/>
    <s v="CLI00018"/>
    <x v="5"/>
    <s v="MTX"/>
    <s v="16/04/19 13.03.25.0000"/>
    <s v="17/04/19 12.00.00.0000"/>
    <d v="2019-04-16T13:03:25"/>
    <d v="2019-04-17T12:00:00"/>
    <x v="5"/>
    <x v="2"/>
    <s v="Coopérative agricole"/>
    <x v="2"/>
    <x v="1"/>
    <d v="1899-12-30T17:46:12"/>
    <x v="1"/>
    <s v="Non"/>
    <x v="2491"/>
  </r>
  <r>
    <x v="832"/>
    <x v="3"/>
    <s v="CLI00079"/>
    <x v="3"/>
    <s v="MTX"/>
    <s v="16/04/19 13.04.03.0000"/>
    <s v="17/04/19 12.00.00.0000"/>
    <d v="2019-04-16T13:04:03"/>
    <d v="2019-04-17T12:00:00"/>
    <x v="5"/>
    <x v="2"/>
    <s v="Coopérative agricole"/>
    <x v="2"/>
    <x v="1"/>
    <d v="1899-12-30T17:46:12"/>
    <x v="1"/>
    <s v="Non"/>
    <x v="1393"/>
  </r>
  <r>
    <x v="918"/>
    <x v="3"/>
    <s v="CLI00021"/>
    <x v="0"/>
    <s v="MTX"/>
    <s v="16/04/19 13.04.55.0000"/>
    <s v="17/04/19 12.00.00.0000"/>
    <d v="2019-04-16T13:04:55"/>
    <d v="2019-04-17T12:00:00"/>
    <x v="5"/>
    <x v="2"/>
    <s v="Grande surface"/>
    <x v="0"/>
    <x v="1"/>
    <d v="1899-12-30T17:46:12"/>
    <x v="1"/>
    <s v="Non"/>
    <x v="2492"/>
  </r>
  <r>
    <x v="1182"/>
    <x v="3"/>
    <s v="CLI00087"/>
    <x v="4"/>
    <s v="PLLT"/>
    <s v="16/04/19 13.05.03.0000"/>
    <s v="24/04/19 12.00.00.0000"/>
    <d v="2019-04-16T13:05:03"/>
    <d v="2019-04-24T12:00:00"/>
    <x v="1"/>
    <x v="1"/>
    <s v="Coopérative agricole"/>
    <x v="3"/>
    <x v="1"/>
    <d v="1900-01-06T17:46:12"/>
    <x v="3"/>
    <s v="Non"/>
    <x v="2493"/>
  </r>
  <r>
    <x v="1183"/>
    <x v="20"/>
    <s v="CLI00007"/>
    <x v="14"/>
    <s v="MTX"/>
    <s v="16/04/19 13.05.54.0000"/>
    <s v="17/04/19 12.00.00.0000"/>
    <d v="2019-04-16T13:05:54"/>
    <d v="2019-04-17T12:00:00"/>
    <x v="5"/>
    <x v="2"/>
    <s v="Coopérative agricole"/>
    <x v="3"/>
    <x v="1"/>
    <d v="1899-12-30T17:46:12"/>
    <x v="1"/>
    <s v="Non"/>
    <x v="2494"/>
  </r>
  <r>
    <x v="1184"/>
    <x v="18"/>
    <s v="CLI00009"/>
    <x v="8"/>
    <s v="MTX"/>
    <s v="16/04/19 13.07.40.0000"/>
    <s v="17/04/19 12.00.00.0000"/>
    <d v="2019-04-16T13:07:40"/>
    <d v="2019-04-17T12:00:00"/>
    <x v="5"/>
    <x v="2"/>
    <s v="Entreprises agro-alimentaires"/>
    <x v="4"/>
    <x v="1"/>
    <d v="1899-12-30T17:46:12"/>
    <x v="1"/>
    <s v="Non"/>
    <x v="2495"/>
  </r>
  <r>
    <x v="889"/>
    <x v="18"/>
    <s v="CLI00018"/>
    <x v="5"/>
    <s v="NTR"/>
    <s v="16/04/19 13.09.44.0000"/>
    <s v="20/04/19 12.00.00.0000"/>
    <d v="2019-04-16T13:09:44"/>
    <d v="2019-04-20T12:00:00"/>
    <x v="3"/>
    <x v="0"/>
    <s v="Coopérative agricole"/>
    <x v="2"/>
    <x v="1"/>
    <d v="1900-01-02T17:46:12"/>
    <x v="3"/>
    <s v="Non"/>
    <x v="2496"/>
  </r>
  <r>
    <x v="699"/>
    <x v="18"/>
    <s v="CLI00018"/>
    <x v="5"/>
    <s v="NTR"/>
    <s v="16/04/19 13.10.02.0000"/>
    <s v="20/04/19 12.00.00.0000"/>
    <d v="2019-04-16T13:10:02"/>
    <d v="2019-04-20T12:00:00"/>
    <x v="3"/>
    <x v="0"/>
    <s v="Coopérative agricole"/>
    <x v="2"/>
    <x v="1"/>
    <d v="1900-01-02T17:46:12"/>
    <x v="3"/>
    <s v="Non"/>
    <x v="2497"/>
  </r>
  <r>
    <x v="255"/>
    <x v="3"/>
    <s v="CLI00087"/>
    <x v="4"/>
    <s v="NTR"/>
    <s v="16/04/19 13.11.08.0000"/>
    <s v="20/04/19 12.00.00.0000"/>
    <d v="2019-04-16T13:11:08"/>
    <d v="2019-04-20T12:00:00"/>
    <x v="3"/>
    <x v="0"/>
    <s v="Coopérative agricole"/>
    <x v="3"/>
    <x v="1"/>
    <d v="1900-01-02T17:46:12"/>
    <x v="3"/>
    <s v="Non"/>
    <x v="2498"/>
  </r>
  <r>
    <x v="202"/>
    <x v="12"/>
    <s v="CLI00021"/>
    <x v="0"/>
    <s v="MTX"/>
    <s v="16/04/19 13.11.16.0000"/>
    <s v="17/04/19 12.00.00.0000"/>
    <d v="2019-04-16T13:11:16"/>
    <d v="2019-04-17T12:00:00"/>
    <x v="5"/>
    <x v="2"/>
    <s v="Grande surface"/>
    <x v="0"/>
    <x v="1"/>
    <d v="1899-12-30T17:46:12"/>
    <x v="1"/>
    <s v="Non"/>
    <x v="2061"/>
  </r>
  <r>
    <x v="962"/>
    <x v="18"/>
    <s v="CLI00034"/>
    <x v="13"/>
    <s v="MTX"/>
    <s v="16/04/19 13.11.22.0000"/>
    <s v="17/04/19 12.00.00.0000"/>
    <d v="2019-04-16T13:11:22"/>
    <d v="2019-04-17T12:00:00"/>
    <x v="5"/>
    <x v="2"/>
    <s v="Entreprises agro-alimentaires"/>
    <x v="4"/>
    <x v="1"/>
    <d v="1899-12-30T17:46:12"/>
    <x v="1"/>
    <s v="Non"/>
    <x v="2499"/>
  </r>
  <r>
    <x v="733"/>
    <x v="3"/>
    <s v="CLI00021"/>
    <x v="0"/>
    <s v="MTX"/>
    <s v="16/04/19 13.12.30.0000"/>
    <s v="17/04/19 12.00.00.0000"/>
    <d v="2019-04-16T13:12:30"/>
    <d v="2019-04-17T12:00:00"/>
    <x v="5"/>
    <x v="2"/>
    <s v="Grande surface"/>
    <x v="0"/>
    <x v="1"/>
    <d v="1899-12-30T17:46:12"/>
    <x v="1"/>
    <s v="Non"/>
    <x v="2500"/>
  </r>
  <r>
    <x v="1185"/>
    <x v="12"/>
    <s v="CLI00078"/>
    <x v="12"/>
    <s v="MTX"/>
    <s v="16/04/19 13.12.34.0000"/>
    <s v="17/04/19 12.00.00.0000"/>
    <d v="2019-04-16T13:12:34"/>
    <d v="2019-04-17T12:00:00"/>
    <x v="5"/>
    <x v="2"/>
    <s v="Coopérative agricole"/>
    <x v="0"/>
    <x v="1"/>
    <d v="1899-12-30T17:46:12"/>
    <x v="1"/>
    <s v="Non"/>
    <x v="2501"/>
  </r>
  <r>
    <x v="182"/>
    <x v="3"/>
    <s v="CLI00021"/>
    <x v="0"/>
    <s v="NTR"/>
    <s v="16/04/19 13.12.54.0000"/>
    <s v="20/04/19 12.00.00.0000"/>
    <d v="2019-04-16T13:12:54"/>
    <d v="2019-04-20T12:00:00"/>
    <x v="3"/>
    <x v="0"/>
    <s v="Grande surface"/>
    <x v="0"/>
    <x v="1"/>
    <d v="1900-01-02T17:46:12"/>
    <x v="3"/>
    <s v="Non"/>
    <x v="2502"/>
  </r>
  <r>
    <x v="1099"/>
    <x v="18"/>
    <s v="CLI00018"/>
    <x v="5"/>
    <s v="SCR"/>
    <s v="16/04/19 13.13.29.0000"/>
    <s v="19/04/19 12.00.00.0000"/>
    <d v="2019-04-16T13:13:29"/>
    <d v="2019-04-19T12:00:00"/>
    <x v="7"/>
    <x v="0"/>
    <s v="Coopérative agricole"/>
    <x v="2"/>
    <x v="1"/>
    <d v="1900-01-01T17:46:12"/>
    <x v="3"/>
    <s v="Non"/>
    <x v="2503"/>
  </r>
  <r>
    <x v="62"/>
    <x v="3"/>
    <s v="CLI00021"/>
    <x v="0"/>
    <s v="MTX"/>
    <s v="16/04/19 13.14.54.0000"/>
    <s v="17/04/19 12.00.00.0000"/>
    <d v="2019-04-16T13:14:54"/>
    <d v="2019-04-17T12:00:00"/>
    <x v="5"/>
    <x v="2"/>
    <s v="Grande surface"/>
    <x v="0"/>
    <x v="1"/>
    <d v="1899-12-30T17:46:12"/>
    <x v="1"/>
    <s v="Non"/>
    <x v="2504"/>
  </r>
  <r>
    <x v="605"/>
    <x v="3"/>
    <s v="CLI00049"/>
    <x v="7"/>
    <s v="BACT"/>
    <s v="16/04/19 13.15.17.0000"/>
    <s v="19/04/19 12.00.00.0000"/>
    <d v="2019-04-16T13:15:17"/>
    <d v="2019-04-19T12:00:00"/>
    <x v="6"/>
    <x v="3"/>
    <s v="Entreprises agro-alimentaires"/>
    <x v="4"/>
    <x v="1"/>
    <d v="1900-01-01T17:46:12"/>
    <x v="3"/>
    <s v="Non"/>
    <x v="2505"/>
  </r>
  <r>
    <x v="276"/>
    <x v="3"/>
    <s v="CLI00079"/>
    <x v="3"/>
    <s v="MTX"/>
    <s v="16/04/19 13.15.32.0000"/>
    <s v="17/04/19 12.00.00.0000"/>
    <d v="2019-04-16T13:15:32"/>
    <d v="2019-04-17T12:00:00"/>
    <x v="5"/>
    <x v="2"/>
    <s v="Coopérative agricole"/>
    <x v="2"/>
    <x v="1"/>
    <d v="1899-12-30T17:46:12"/>
    <x v="1"/>
    <s v="Non"/>
    <x v="2506"/>
  </r>
  <r>
    <x v="468"/>
    <x v="3"/>
    <s v="CLI00020"/>
    <x v="6"/>
    <s v="PEST"/>
    <s v="16/04/19 13.15.38.0000"/>
    <s v="24/04/19 12.00.00.0000"/>
    <d v="2019-04-16T13:15:38"/>
    <d v="2019-04-24T12:00:00"/>
    <x v="2"/>
    <x v="1"/>
    <s v="Coopérative agricole"/>
    <x v="2"/>
    <x v="1"/>
    <d v="1900-01-06T17:46:12"/>
    <x v="3"/>
    <s v="Non"/>
    <x v="2507"/>
  </r>
  <r>
    <x v="327"/>
    <x v="18"/>
    <s v="CLI00018"/>
    <x v="5"/>
    <s v="SCR"/>
    <s v="16/04/19 13.15.47.0000"/>
    <s v="19/04/19 12.00.00.0000"/>
    <d v="2019-04-16T13:15:47"/>
    <d v="2019-04-19T12:00:00"/>
    <x v="7"/>
    <x v="0"/>
    <s v="Coopérative agricole"/>
    <x v="2"/>
    <x v="1"/>
    <d v="1900-01-01T17:46:12"/>
    <x v="3"/>
    <s v="Non"/>
    <x v="2508"/>
  </r>
  <r>
    <x v="907"/>
    <x v="3"/>
    <s v="CLI00049"/>
    <x v="7"/>
    <s v="MTX"/>
    <s v="16/04/19 13.17.02.0000"/>
    <s v="17/04/19 12.00.00.0000"/>
    <d v="2019-04-16T13:17:02"/>
    <d v="2019-04-17T12:00:00"/>
    <x v="5"/>
    <x v="2"/>
    <s v="Entreprises agro-alimentaires"/>
    <x v="4"/>
    <x v="1"/>
    <d v="1899-12-30T17:46:12"/>
    <x v="1"/>
    <s v="Non"/>
    <x v="2509"/>
  </r>
  <r>
    <x v="199"/>
    <x v="12"/>
    <s v="CLI00021"/>
    <x v="0"/>
    <s v="SCR"/>
    <s v="16/04/19 13.18.08.0000"/>
    <s v="19/04/19 12.00.00.0000"/>
    <d v="2019-04-16T13:18:08"/>
    <d v="2019-04-19T12:00:00"/>
    <x v="7"/>
    <x v="0"/>
    <s v="Grande surface"/>
    <x v="0"/>
    <x v="1"/>
    <d v="1900-01-01T17:46:12"/>
    <x v="3"/>
    <s v="Non"/>
    <x v="2510"/>
  </r>
  <r>
    <x v="445"/>
    <x v="3"/>
    <s v="CLI00083"/>
    <x v="11"/>
    <s v="MTX"/>
    <s v="16/04/19 13.18.15.0000"/>
    <s v="17/04/19 12.00.00.0000"/>
    <d v="2019-04-16T13:18:15"/>
    <d v="2019-04-17T12:00:00"/>
    <x v="5"/>
    <x v="2"/>
    <s v="Coopérative agricole"/>
    <x v="2"/>
    <x v="1"/>
    <d v="1899-12-30T17:46:12"/>
    <x v="1"/>
    <s v="Non"/>
    <x v="2511"/>
  </r>
  <r>
    <x v="1186"/>
    <x v="18"/>
    <s v="CLI00009"/>
    <x v="8"/>
    <s v="MTX"/>
    <s v="16/04/19 13.18.20.0000"/>
    <s v="17/04/19 12.00.00.0000"/>
    <d v="2019-04-16T13:18:20"/>
    <d v="2019-04-17T12:00:00"/>
    <x v="5"/>
    <x v="2"/>
    <s v="Entreprises agro-alimentaires"/>
    <x v="4"/>
    <x v="1"/>
    <d v="1899-12-30T17:46:12"/>
    <x v="1"/>
    <s v="Non"/>
    <x v="2512"/>
  </r>
  <r>
    <x v="1187"/>
    <x v="18"/>
    <s v="CLI00018"/>
    <x v="5"/>
    <s v="MTX"/>
    <s v="16/04/19 13.18.32.0000"/>
    <s v="17/04/19 12.00.00.0000"/>
    <d v="2019-04-16T13:18:32"/>
    <d v="2019-04-17T12:00:00"/>
    <x v="5"/>
    <x v="2"/>
    <s v="Coopérative agricole"/>
    <x v="2"/>
    <x v="1"/>
    <d v="1899-12-30T17:46:12"/>
    <x v="1"/>
    <s v="Non"/>
    <x v="2513"/>
  </r>
  <r>
    <x v="1141"/>
    <x v="18"/>
    <s v="CLI00040"/>
    <x v="9"/>
    <s v="MTX"/>
    <s v="16/04/19 13.18.37.0000"/>
    <s v="17/04/19 12.00.00.0000"/>
    <d v="2019-04-16T13:18:37"/>
    <d v="2019-04-17T12:00:00"/>
    <x v="5"/>
    <x v="2"/>
    <s v="Entreprises agro-alimentaires"/>
    <x v="5"/>
    <x v="1"/>
    <d v="1899-12-30T17:46:12"/>
    <x v="1"/>
    <s v="Non"/>
    <x v="2514"/>
  </r>
  <r>
    <x v="220"/>
    <x v="12"/>
    <s v="CLI00021"/>
    <x v="0"/>
    <s v="SCR"/>
    <s v="16/04/19 13.18.54.0000"/>
    <s v="19/04/19 12.00.00.0000"/>
    <d v="2019-04-16T13:18:54"/>
    <d v="2019-04-19T12:00:00"/>
    <x v="7"/>
    <x v="0"/>
    <s v="Grande surface"/>
    <x v="0"/>
    <x v="1"/>
    <d v="1900-01-01T17:46:12"/>
    <x v="3"/>
    <s v="Non"/>
    <x v="2515"/>
  </r>
  <r>
    <x v="1188"/>
    <x v="18"/>
    <s v="CLI00009"/>
    <x v="8"/>
    <s v="MTX"/>
    <s v="16/04/19 13.18.56.0000"/>
    <s v="17/04/19 12.00.00.0000"/>
    <d v="2019-04-16T13:18:56"/>
    <d v="2019-04-17T12:00:00"/>
    <x v="5"/>
    <x v="2"/>
    <s v="Entreprises agro-alimentaires"/>
    <x v="4"/>
    <x v="1"/>
    <d v="1899-12-30T17:46:12"/>
    <x v="1"/>
    <s v="Non"/>
    <x v="2516"/>
  </r>
  <r>
    <x v="269"/>
    <x v="12"/>
    <s v="CLI00021"/>
    <x v="0"/>
    <s v="SCR"/>
    <s v="16/04/19 13.20.01.0000"/>
    <s v="19/04/19 12.00.00.0000"/>
    <d v="2019-04-16T13:20:01"/>
    <d v="2019-04-19T12:00:00"/>
    <x v="7"/>
    <x v="0"/>
    <s v="Grande surface"/>
    <x v="0"/>
    <x v="1"/>
    <d v="1900-01-01T17:46:12"/>
    <x v="3"/>
    <s v="Non"/>
    <x v="2517"/>
  </r>
  <r>
    <x v="378"/>
    <x v="18"/>
    <s v="CLI00018"/>
    <x v="5"/>
    <s v="MTX"/>
    <s v="16/04/19 13.21.09.0000"/>
    <s v="17/04/19 12.00.00.0000"/>
    <d v="2019-04-16T13:21:09"/>
    <d v="2019-04-17T12:00:00"/>
    <x v="5"/>
    <x v="2"/>
    <s v="Coopérative agricole"/>
    <x v="2"/>
    <x v="1"/>
    <d v="1899-12-30T17:46:12"/>
    <x v="1"/>
    <s v="Non"/>
    <x v="2518"/>
  </r>
  <r>
    <x v="1189"/>
    <x v="18"/>
    <s v="CLI00049"/>
    <x v="7"/>
    <s v="MTX"/>
    <s v="16/04/19 13.21.34.0000"/>
    <s v="17/04/19 12.00.00.0000"/>
    <d v="2019-04-16T13:21:34"/>
    <d v="2019-04-17T12:00:00"/>
    <x v="5"/>
    <x v="2"/>
    <s v="Entreprises agro-alimentaires"/>
    <x v="4"/>
    <x v="1"/>
    <d v="1899-12-30T17:46:12"/>
    <x v="1"/>
    <s v="Non"/>
    <x v="2519"/>
  </r>
  <r>
    <x v="1190"/>
    <x v="12"/>
    <s v="CLI00009"/>
    <x v="8"/>
    <s v="BACT"/>
    <s v="16/04/19 13.22.06.0000"/>
    <s v="19/04/19 12.00.00.0000"/>
    <d v="2019-04-16T13:22:06"/>
    <d v="2019-04-19T12:00:00"/>
    <x v="6"/>
    <x v="3"/>
    <s v="Entreprises agro-alimentaires"/>
    <x v="4"/>
    <x v="1"/>
    <d v="1900-01-01T17:46:12"/>
    <x v="3"/>
    <s v="Non"/>
    <x v="2520"/>
  </r>
  <r>
    <x v="185"/>
    <x v="12"/>
    <s v="CLI00087"/>
    <x v="4"/>
    <s v="SCR"/>
    <s v="16/04/19 13.22.59.0000"/>
    <s v="19/04/19 12.00.00.0000"/>
    <d v="2019-04-16T13:22:59"/>
    <d v="2019-04-19T12:00:00"/>
    <x v="7"/>
    <x v="0"/>
    <s v="Coopérative agricole"/>
    <x v="3"/>
    <x v="1"/>
    <d v="1900-01-01T17:46:12"/>
    <x v="3"/>
    <s v="Non"/>
    <x v="1303"/>
  </r>
  <r>
    <x v="183"/>
    <x v="3"/>
    <s v="CLI00083"/>
    <x v="11"/>
    <s v="NTR"/>
    <s v="16/04/19 13.23.56.0000"/>
    <s v="20/04/19 12.00.00.0000"/>
    <d v="2019-04-16T13:23:56"/>
    <d v="2019-04-20T12:00:00"/>
    <x v="3"/>
    <x v="0"/>
    <s v="Coopérative agricole"/>
    <x v="2"/>
    <x v="1"/>
    <d v="1900-01-02T17:46:12"/>
    <x v="3"/>
    <s v="Non"/>
    <x v="2521"/>
  </r>
  <r>
    <x v="1107"/>
    <x v="3"/>
    <s v="CLI00049"/>
    <x v="7"/>
    <s v="NTR"/>
    <s v="16/04/19 13.24.08.0000"/>
    <s v="20/04/19 12.00.00.0000"/>
    <d v="2019-04-16T13:24:08"/>
    <d v="2019-04-20T12:00:00"/>
    <x v="3"/>
    <x v="0"/>
    <s v="Entreprises agro-alimentaires"/>
    <x v="4"/>
    <x v="1"/>
    <d v="1900-01-02T17:46:12"/>
    <x v="3"/>
    <s v="Non"/>
    <x v="2522"/>
  </r>
  <r>
    <x v="270"/>
    <x v="3"/>
    <s v="CLI00010"/>
    <x v="2"/>
    <s v="SCR"/>
    <s v="16/04/19 13.26.36.0000"/>
    <s v="19/04/19 12.00.00.0000"/>
    <d v="2019-04-16T13:26:36"/>
    <d v="2019-04-19T12:00:00"/>
    <x v="7"/>
    <x v="0"/>
    <s v="Centrale d'achats"/>
    <x v="1"/>
    <x v="1"/>
    <d v="1900-01-01T17:46:12"/>
    <x v="3"/>
    <s v="Non"/>
    <x v="2523"/>
  </r>
  <r>
    <x v="1191"/>
    <x v="3"/>
    <s v="CLI00087"/>
    <x v="4"/>
    <s v="PEST"/>
    <s v="16/04/19 13.27.02.0000"/>
    <s v="24/04/19 12.00.00.0000"/>
    <d v="2019-04-16T13:27:02"/>
    <d v="2019-04-24T12:00:00"/>
    <x v="2"/>
    <x v="1"/>
    <s v="Coopérative agricole"/>
    <x v="3"/>
    <x v="1"/>
    <d v="1900-01-06T17:46:12"/>
    <x v="3"/>
    <s v="Non"/>
    <x v="2524"/>
  </r>
  <r>
    <x v="652"/>
    <x v="18"/>
    <s v="CLI00049"/>
    <x v="7"/>
    <s v="SCR"/>
    <s v="16/04/19 13.27.06.0000"/>
    <s v="19/04/19 12.00.00.0000"/>
    <d v="2019-04-16T13:27:06"/>
    <d v="2019-04-19T12:00:00"/>
    <x v="7"/>
    <x v="0"/>
    <s v="Entreprises agro-alimentaires"/>
    <x v="4"/>
    <x v="1"/>
    <d v="1900-01-01T17:46:12"/>
    <x v="3"/>
    <s v="Non"/>
    <x v="2525"/>
  </r>
  <r>
    <x v="580"/>
    <x v="23"/>
    <s v="CLI00007"/>
    <x v="14"/>
    <s v="MTX"/>
    <s v="16/04/19 13.27.47.0000"/>
    <s v="17/04/19 12.00.00.0000"/>
    <d v="2019-04-16T13:27:47"/>
    <d v="2019-04-17T12:00:00"/>
    <x v="5"/>
    <x v="2"/>
    <s v="Coopérative agricole"/>
    <x v="3"/>
    <x v="1"/>
    <d v="1899-12-30T17:46:12"/>
    <x v="1"/>
    <s v="Non"/>
    <x v="2526"/>
  </r>
  <r>
    <x v="1132"/>
    <x v="3"/>
    <s v="CLI00043"/>
    <x v="1"/>
    <s v="PEST"/>
    <s v="16/04/19 13.28.42.0000"/>
    <s v="24/04/19 12.00.00.0000"/>
    <d v="2019-04-16T13:28:42"/>
    <d v="2019-04-24T12:00:00"/>
    <x v="2"/>
    <x v="1"/>
    <s v="Grande surface"/>
    <x v="0"/>
    <x v="1"/>
    <d v="1900-01-06T17:46:12"/>
    <x v="3"/>
    <s v="Non"/>
    <x v="2527"/>
  </r>
  <r>
    <x v="1179"/>
    <x v="23"/>
    <s v="CLI00007"/>
    <x v="14"/>
    <s v="SCR"/>
    <s v="16/04/19 13.28.55.0000"/>
    <s v="19/04/19 12.00.00.0000"/>
    <d v="2019-04-16T13:28:55"/>
    <d v="2019-04-19T12:00:00"/>
    <x v="7"/>
    <x v="0"/>
    <s v="Coopérative agricole"/>
    <x v="3"/>
    <x v="1"/>
    <d v="1900-01-01T17:46:12"/>
    <x v="3"/>
    <s v="Non"/>
    <x v="2528"/>
  </r>
  <r>
    <x v="1192"/>
    <x v="18"/>
    <s v="CLI00049"/>
    <x v="7"/>
    <s v="MTX"/>
    <s v="16/04/19 13.28.55.0000"/>
    <s v="17/04/19 12.00.00.0000"/>
    <d v="2019-04-16T13:28:55"/>
    <d v="2019-04-17T12:00:00"/>
    <x v="5"/>
    <x v="2"/>
    <s v="Entreprises agro-alimentaires"/>
    <x v="4"/>
    <x v="1"/>
    <d v="1899-12-30T17:46:12"/>
    <x v="1"/>
    <s v="Non"/>
    <x v="2529"/>
  </r>
  <r>
    <x v="1193"/>
    <x v="18"/>
    <s v="CLI00049"/>
    <x v="7"/>
    <s v="MTX"/>
    <s v="16/04/19 13.30.24.0000"/>
    <s v="17/04/19 12.00.00.0000"/>
    <d v="2019-04-16T13:30:24"/>
    <d v="2019-04-17T12:00:00"/>
    <x v="5"/>
    <x v="2"/>
    <s v="Entreprises agro-alimentaires"/>
    <x v="4"/>
    <x v="1"/>
    <d v="1899-12-30T17:46:12"/>
    <x v="1"/>
    <s v="Non"/>
    <x v="2530"/>
  </r>
  <r>
    <x v="1194"/>
    <x v="18"/>
    <s v="CLI00049"/>
    <x v="7"/>
    <s v="PLLT"/>
    <s v="16/04/19 13.31.17.0000"/>
    <s v="24/04/19 12.00.00.0000"/>
    <d v="2019-04-16T13:31:17"/>
    <d v="2019-04-24T12:00:00"/>
    <x v="1"/>
    <x v="1"/>
    <s v="Entreprises agro-alimentaires"/>
    <x v="4"/>
    <x v="1"/>
    <d v="1900-01-06T17:46:12"/>
    <x v="3"/>
    <s v="Non"/>
    <x v="2531"/>
  </r>
  <r>
    <x v="145"/>
    <x v="18"/>
    <s v="CLI00018"/>
    <x v="5"/>
    <s v="PEST"/>
    <s v="16/04/19 13.32.41.0000"/>
    <s v="24/04/19 12.00.00.0000"/>
    <d v="2019-04-16T13:32:41"/>
    <d v="2019-04-24T12:00:00"/>
    <x v="2"/>
    <x v="1"/>
    <s v="Coopérative agricole"/>
    <x v="2"/>
    <x v="1"/>
    <d v="1900-01-06T17:46:12"/>
    <x v="3"/>
    <s v="Non"/>
    <x v="2532"/>
  </r>
  <r>
    <x v="904"/>
    <x v="18"/>
    <s v="CLI00009"/>
    <x v="8"/>
    <s v="MTX"/>
    <s v="16/04/19 13.36.16.0000"/>
    <s v="17/04/19 12.00.00.0000"/>
    <d v="2019-04-16T13:36:16"/>
    <d v="2019-04-17T12:00:00"/>
    <x v="5"/>
    <x v="2"/>
    <s v="Entreprises agro-alimentaires"/>
    <x v="4"/>
    <x v="1"/>
    <d v="1899-12-30T17:46:12"/>
    <x v="1"/>
    <s v="Non"/>
    <x v="2533"/>
  </r>
  <r>
    <x v="640"/>
    <x v="12"/>
    <s v="CLI00021"/>
    <x v="0"/>
    <s v="NTR"/>
    <s v="16/04/19 13.37.34.0000"/>
    <s v="20/04/19 12.00.00.0000"/>
    <d v="2019-04-16T13:37:34"/>
    <d v="2019-04-20T12:00:00"/>
    <x v="3"/>
    <x v="0"/>
    <s v="Grande surface"/>
    <x v="0"/>
    <x v="1"/>
    <d v="1900-01-02T17:46:12"/>
    <x v="3"/>
    <s v="Non"/>
    <x v="2534"/>
  </r>
  <r>
    <x v="823"/>
    <x v="3"/>
    <s v="CLI00010"/>
    <x v="2"/>
    <s v="SCR"/>
    <s v="16/04/19 13.40.00.0000"/>
    <s v="19/04/19 12.00.00.0000"/>
    <d v="2019-04-16T13:40:00"/>
    <d v="2019-04-19T12:00:00"/>
    <x v="7"/>
    <x v="0"/>
    <s v="Centrale d'achats"/>
    <x v="1"/>
    <x v="1"/>
    <d v="1900-01-01T17:46:12"/>
    <x v="3"/>
    <s v="Non"/>
    <x v="2535"/>
  </r>
  <r>
    <x v="1195"/>
    <x v="23"/>
    <s v="CLI00091"/>
    <x v="10"/>
    <s v="PLLT"/>
    <s v="16/04/19 13.42.02.0000"/>
    <s v="24/04/19 12.00.00.0000"/>
    <d v="2019-04-16T13:42:02"/>
    <d v="2019-04-24T12:00:00"/>
    <x v="1"/>
    <x v="1"/>
    <s v="Entreprises agro-alimentaires"/>
    <x v="5"/>
    <x v="1"/>
    <d v="1900-01-06T17:46:12"/>
    <x v="3"/>
    <s v="Non"/>
    <x v="2536"/>
  </r>
  <r>
    <x v="1196"/>
    <x v="3"/>
    <s v="CLI00049"/>
    <x v="7"/>
    <s v="MTX"/>
    <s v="16/04/19 13.42.42.0000"/>
    <s v="17/04/19 12.00.00.0000"/>
    <d v="2019-04-16T13:42:42"/>
    <d v="2019-04-17T12:00:00"/>
    <x v="5"/>
    <x v="2"/>
    <s v="Entreprises agro-alimentaires"/>
    <x v="4"/>
    <x v="1"/>
    <d v="1899-12-30T17:46:12"/>
    <x v="1"/>
    <s v="Non"/>
    <x v="2537"/>
  </r>
  <r>
    <x v="324"/>
    <x v="3"/>
    <s v="CLI00087"/>
    <x v="4"/>
    <s v="MTX"/>
    <s v="16/04/19 13.42.49.0000"/>
    <s v="17/04/19 12.00.00.0000"/>
    <d v="2019-04-16T13:42:49"/>
    <d v="2019-04-17T12:00:00"/>
    <x v="5"/>
    <x v="2"/>
    <s v="Coopérative agricole"/>
    <x v="3"/>
    <x v="1"/>
    <d v="1899-12-30T17:46:12"/>
    <x v="1"/>
    <s v="Non"/>
    <x v="2538"/>
  </r>
  <r>
    <x v="1077"/>
    <x v="18"/>
    <s v="CLI00040"/>
    <x v="9"/>
    <s v="SCR"/>
    <s v="16/04/19 13.44.20.0000"/>
    <s v="19/04/19 12.00.00.0000"/>
    <d v="2019-04-16T13:44:20"/>
    <d v="2019-04-19T12:00:00"/>
    <x v="7"/>
    <x v="0"/>
    <s v="Entreprises agro-alimentaires"/>
    <x v="5"/>
    <x v="1"/>
    <d v="1900-01-01T17:46:12"/>
    <x v="3"/>
    <s v="Non"/>
    <x v="2539"/>
  </r>
  <r>
    <x v="779"/>
    <x v="23"/>
    <s v="CLI00007"/>
    <x v="14"/>
    <s v="NTR"/>
    <s v="16/04/19 13.44.26.0000"/>
    <s v="20/04/19 12.00.00.0000"/>
    <d v="2019-04-16T13:44:26"/>
    <d v="2019-04-20T12:00:00"/>
    <x v="3"/>
    <x v="0"/>
    <s v="Coopérative agricole"/>
    <x v="3"/>
    <x v="1"/>
    <d v="1900-01-02T17:46:12"/>
    <x v="3"/>
    <s v="Non"/>
    <x v="2540"/>
  </r>
  <r>
    <x v="815"/>
    <x v="18"/>
    <s v="CLI00049"/>
    <x v="7"/>
    <s v="BACT"/>
    <s v="16/04/19 13.44.29.0000"/>
    <s v="19/04/19 12.00.00.0000"/>
    <d v="2019-04-16T13:44:29"/>
    <d v="2019-04-19T12:00:00"/>
    <x v="6"/>
    <x v="3"/>
    <s v="Entreprises agro-alimentaires"/>
    <x v="4"/>
    <x v="1"/>
    <d v="1900-01-01T17:46:12"/>
    <x v="3"/>
    <s v="Non"/>
    <x v="2541"/>
  </r>
  <r>
    <x v="808"/>
    <x v="18"/>
    <s v="CLI00018"/>
    <x v="5"/>
    <s v="MTX"/>
    <s v="16/04/19 13.44.48.0000"/>
    <s v="17/04/19 12.00.00.0000"/>
    <d v="2019-04-16T13:44:48"/>
    <d v="2019-04-17T12:00:00"/>
    <x v="5"/>
    <x v="2"/>
    <s v="Coopérative agricole"/>
    <x v="2"/>
    <x v="1"/>
    <d v="1899-12-30T17:46:12"/>
    <x v="1"/>
    <s v="Non"/>
    <x v="2171"/>
  </r>
  <r>
    <x v="307"/>
    <x v="18"/>
    <s v="CLI00018"/>
    <x v="5"/>
    <s v="MTX"/>
    <s v="16/04/19 13.44.58.0000"/>
    <s v="17/04/19 12.00.00.0000"/>
    <d v="2019-04-16T13:44:58"/>
    <d v="2019-04-17T12:00:00"/>
    <x v="5"/>
    <x v="2"/>
    <s v="Coopérative agricole"/>
    <x v="2"/>
    <x v="1"/>
    <d v="1899-12-30T17:46:12"/>
    <x v="1"/>
    <s v="Non"/>
    <x v="2064"/>
  </r>
  <r>
    <x v="1197"/>
    <x v="3"/>
    <s v="CLI00049"/>
    <x v="7"/>
    <s v="PLLT"/>
    <s v="16/04/19 13.46.12.0000"/>
    <s v="24/04/19 12.00.00.0000"/>
    <d v="2019-04-16T13:46:12"/>
    <d v="2019-04-24T12:00:00"/>
    <x v="1"/>
    <x v="1"/>
    <s v="Entreprises agro-alimentaires"/>
    <x v="4"/>
    <x v="1"/>
    <d v="1900-01-06T17:46:12"/>
    <x v="3"/>
    <s v="Non"/>
    <x v="2542"/>
  </r>
  <r>
    <x v="223"/>
    <x v="3"/>
    <s v="CLI00021"/>
    <x v="0"/>
    <s v="SCR"/>
    <s v="16/04/19 13.47.12.0000"/>
    <s v="19/04/19 12.00.00.0000"/>
    <d v="2019-04-16T13:47:12"/>
    <d v="2019-04-19T12:00:00"/>
    <x v="7"/>
    <x v="0"/>
    <s v="Grande surface"/>
    <x v="0"/>
    <x v="1"/>
    <d v="1900-01-01T17:46:12"/>
    <x v="3"/>
    <s v="Non"/>
    <x v="2543"/>
  </r>
  <r>
    <x v="1198"/>
    <x v="3"/>
    <s v="CLI00087"/>
    <x v="4"/>
    <s v="NTR"/>
    <s v="16/04/19 13.47.25.0000"/>
    <s v="20/04/19 12.00.00.0000"/>
    <d v="2019-04-16T13:47:25"/>
    <d v="2019-04-20T12:00:00"/>
    <x v="3"/>
    <x v="0"/>
    <s v="Coopérative agricole"/>
    <x v="3"/>
    <x v="1"/>
    <d v="1900-01-02T17:46:12"/>
    <x v="3"/>
    <s v="Non"/>
    <x v="2544"/>
  </r>
  <r>
    <x v="1199"/>
    <x v="18"/>
    <s v="CLI00018"/>
    <x v="5"/>
    <s v="MTX"/>
    <s v="16/04/19 13.47.48.0000"/>
    <s v="17/04/19 12.00.00.0000"/>
    <d v="2019-04-16T13:47:48"/>
    <d v="2019-04-17T12:00:00"/>
    <x v="5"/>
    <x v="2"/>
    <s v="Coopérative agricole"/>
    <x v="2"/>
    <x v="1"/>
    <d v="1899-12-30T17:46:12"/>
    <x v="1"/>
    <s v="Non"/>
    <x v="2545"/>
  </r>
  <r>
    <x v="162"/>
    <x v="12"/>
    <s v="CLI00021"/>
    <x v="0"/>
    <s v="MTX"/>
    <s v="16/04/19 13.48.05.0000"/>
    <s v="17/04/19 12.00.00.0000"/>
    <d v="2019-04-16T13:48:05"/>
    <d v="2019-04-17T12:00:00"/>
    <x v="5"/>
    <x v="2"/>
    <s v="Grande surface"/>
    <x v="0"/>
    <x v="1"/>
    <d v="1899-12-30T17:46:12"/>
    <x v="1"/>
    <s v="Non"/>
    <x v="2546"/>
  </r>
  <r>
    <x v="1189"/>
    <x v="18"/>
    <s v="CLI00049"/>
    <x v="7"/>
    <s v="OGM"/>
    <s v="16/04/19 13.48.07.0000"/>
    <s v="26/04/19 12.00.00.0000"/>
    <d v="2019-04-16T13:48:07"/>
    <d v="2019-04-26T12:00:00"/>
    <x v="0"/>
    <x v="0"/>
    <s v="Entreprises agro-alimentaires"/>
    <x v="4"/>
    <x v="1"/>
    <d v="1900-01-08T17:46:12"/>
    <x v="3"/>
    <s v="Non"/>
    <x v="2547"/>
  </r>
  <r>
    <x v="1002"/>
    <x v="12"/>
    <s v="CLI00021"/>
    <x v="0"/>
    <s v="MTX"/>
    <s v="16/04/19 13.48.19.0000"/>
    <s v="17/04/19 12.00.00.0000"/>
    <d v="2019-04-16T13:48:19"/>
    <d v="2019-04-17T12:00:00"/>
    <x v="5"/>
    <x v="2"/>
    <s v="Grande surface"/>
    <x v="0"/>
    <x v="1"/>
    <d v="1899-12-30T17:46:12"/>
    <x v="1"/>
    <s v="Non"/>
    <x v="2548"/>
  </r>
  <r>
    <x v="426"/>
    <x v="3"/>
    <s v="CLI00087"/>
    <x v="4"/>
    <s v="MTX"/>
    <s v="16/04/19 13.49.02.0000"/>
    <s v="17/04/19 12.00.00.0000"/>
    <d v="2019-04-16T13:49:02"/>
    <d v="2019-04-17T12:00:00"/>
    <x v="5"/>
    <x v="2"/>
    <s v="Coopérative agricole"/>
    <x v="3"/>
    <x v="1"/>
    <d v="1899-12-30T17:46:12"/>
    <x v="1"/>
    <s v="Non"/>
    <x v="2549"/>
  </r>
  <r>
    <x v="208"/>
    <x v="3"/>
    <s v="CLI00043"/>
    <x v="1"/>
    <s v="MTX"/>
    <s v="16/04/19 13.49.15.0000"/>
    <s v="17/04/19 12.00.00.0000"/>
    <d v="2019-04-16T13:49:15"/>
    <d v="2019-04-17T12:00:00"/>
    <x v="5"/>
    <x v="2"/>
    <s v="Grande surface"/>
    <x v="0"/>
    <x v="1"/>
    <d v="1899-12-30T17:46:12"/>
    <x v="1"/>
    <s v="Non"/>
    <x v="2550"/>
  </r>
  <r>
    <x v="64"/>
    <x v="12"/>
    <s v="CLI00021"/>
    <x v="0"/>
    <s v="NTR"/>
    <s v="16/04/19 13.50.03.0000"/>
    <s v="20/04/19 12.00.00.0000"/>
    <d v="2019-04-16T13:50:03"/>
    <d v="2019-04-20T12:00:00"/>
    <x v="3"/>
    <x v="0"/>
    <s v="Grande surface"/>
    <x v="0"/>
    <x v="1"/>
    <d v="1900-01-02T17:46:12"/>
    <x v="3"/>
    <s v="Non"/>
    <x v="2551"/>
  </r>
  <r>
    <x v="93"/>
    <x v="3"/>
    <s v="CLI00021"/>
    <x v="0"/>
    <s v="MTX"/>
    <s v="16/04/19 13.50.41.0000"/>
    <s v="17/04/19 12.00.00.0000"/>
    <d v="2019-04-16T13:50:41"/>
    <d v="2019-04-17T12:00:00"/>
    <x v="5"/>
    <x v="2"/>
    <s v="Grande surface"/>
    <x v="0"/>
    <x v="1"/>
    <d v="1899-12-30T17:46:12"/>
    <x v="1"/>
    <s v="Non"/>
    <x v="2552"/>
  </r>
  <r>
    <x v="312"/>
    <x v="3"/>
    <s v="CLI00043"/>
    <x v="1"/>
    <s v="SCR"/>
    <s v="16/04/19 13.50.56.0000"/>
    <s v="19/04/19 12.00.00.0000"/>
    <d v="2019-04-16T13:50:56"/>
    <d v="2019-04-19T12:00:00"/>
    <x v="7"/>
    <x v="0"/>
    <s v="Grande surface"/>
    <x v="0"/>
    <x v="1"/>
    <d v="1900-01-01T17:46:12"/>
    <x v="3"/>
    <s v="Non"/>
    <x v="2553"/>
  </r>
  <r>
    <x v="1049"/>
    <x v="18"/>
    <s v="CLI00018"/>
    <x v="5"/>
    <s v="MTX"/>
    <s v="16/04/19 13.52.35.0000"/>
    <s v="17/04/19 12.00.00.0000"/>
    <d v="2019-04-16T13:52:35"/>
    <d v="2019-04-17T12:00:00"/>
    <x v="5"/>
    <x v="2"/>
    <s v="Coopérative agricole"/>
    <x v="2"/>
    <x v="1"/>
    <d v="1899-12-30T17:46:12"/>
    <x v="1"/>
    <s v="Non"/>
    <x v="2554"/>
  </r>
  <r>
    <x v="1194"/>
    <x v="18"/>
    <s v="CLI00049"/>
    <x v="7"/>
    <s v="MTX"/>
    <s v="16/04/19 13.52.56.0000"/>
    <s v="17/04/19 12.00.00.0000"/>
    <d v="2019-04-16T13:52:56"/>
    <d v="2019-04-17T12:00:00"/>
    <x v="5"/>
    <x v="2"/>
    <s v="Entreprises agro-alimentaires"/>
    <x v="4"/>
    <x v="1"/>
    <d v="1899-12-30T17:46:12"/>
    <x v="1"/>
    <s v="Non"/>
    <x v="2555"/>
  </r>
  <r>
    <x v="267"/>
    <x v="12"/>
    <s v="CLI00021"/>
    <x v="0"/>
    <s v="PEST"/>
    <s v="16/04/19 13.52.58.0000"/>
    <s v="24/04/19 12.00.00.0000"/>
    <d v="2019-04-16T13:52:58"/>
    <d v="2019-04-24T12:00:00"/>
    <x v="2"/>
    <x v="1"/>
    <s v="Grande surface"/>
    <x v="0"/>
    <x v="1"/>
    <d v="1900-01-06T17:46:12"/>
    <x v="3"/>
    <s v="Non"/>
    <x v="2556"/>
  </r>
  <r>
    <x v="211"/>
    <x v="12"/>
    <s v="CLI00021"/>
    <x v="0"/>
    <s v="MTX"/>
    <s v="16/04/19 13.53.30.0000"/>
    <s v="17/04/19 12.00.00.0000"/>
    <d v="2019-04-16T13:53:30"/>
    <d v="2019-04-17T12:00:00"/>
    <x v="5"/>
    <x v="2"/>
    <s v="Grande surface"/>
    <x v="0"/>
    <x v="1"/>
    <d v="1899-12-30T17:46:12"/>
    <x v="1"/>
    <s v="Non"/>
    <x v="1267"/>
  </r>
  <r>
    <x v="858"/>
    <x v="3"/>
    <s v="CLI00079"/>
    <x v="3"/>
    <s v="SCR"/>
    <s v="16/04/19 13.55.10.0000"/>
    <s v="19/04/19 12.00.00.0000"/>
    <d v="2019-04-16T13:55:10"/>
    <d v="2019-04-19T12:00:00"/>
    <x v="7"/>
    <x v="0"/>
    <s v="Coopérative agricole"/>
    <x v="2"/>
    <x v="1"/>
    <d v="1900-01-01T17:46:12"/>
    <x v="3"/>
    <s v="Non"/>
    <x v="2557"/>
  </r>
  <r>
    <x v="418"/>
    <x v="18"/>
    <s v="CLI00018"/>
    <x v="5"/>
    <s v="MTX"/>
    <s v="16/04/19 13.55.23.0000"/>
    <s v="17/04/19 12.00.00.0000"/>
    <d v="2019-04-16T13:55:23"/>
    <d v="2019-04-17T12:00:00"/>
    <x v="5"/>
    <x v="2"/>
    <s v="Coopérative agricole"/>
    <x v="2"/>
    <x v="1"/>
    <d v="1899-12-30T17:46:12"/>
    <x v="1"/>
    <s v="Non"/>
    <x v="2558"/>
  </r>
  <r>
    <x v="35"/>
    <x v="3"/>
    <s v="CLI00079"/>
    <x v="3"/>
    <s v="MTX"/>
    <s v="16/04/19 13.56.22.0000"/>
    <s v="17/04/19 12.00.00.0000"/>
    <d v="2019-04-16T13:56:22"/>
    <d v="2019-04-17T12:00:00"/>
    <x v="5"/>
    <x v="2"/>
    <s v="Coopérative agricole"/>
    <x v="2"/>
    <x v="1"/>
    <d v="1899-12-30T17:46:12"/>
    <x v="1"/>
    <s v="Non"/>
    <x v="1351"/>
  </r>
  <r>
    <x v="1072"/>
    <x v="18"/>
    <s v="CLI00034"/>
    <x v="13"/>
    <s v="NTR"/>
    <s v="16/04/19 13.56.47.0000"/>
    <s v="20/04/19 12.00.00.0000"/>
    <d v="2019-04-16T13:56:47"/>
    <d v="2019-04-20T12:00:00"/>
    <x v="3"/>
    <x v="0"/>
    <s v="Entreprises agro-alimentaires"/>
    <x v="4"/>
    <x v="1"/>
    <d v="1900-01-02T17:46:12"/>
    <x v="3"/>
    <s v="Non"/>
    <x v="2559"/>
  </r>
  <r>
    <x v="90"/>
    <x v="12"/>
    <s v="CLI00021"/>
    <x v="0"/>
    <s v="PLLT"/>
    <s v="16/04/19 13.57.35.0000"/>
    <s v="24/04/19 12.00.00.0000"/>
    <d v="2019-04-16T13:57:35"/>
    <d v="2019-04-24T12:00:00"/>
    <x v="1"/>
    <x v="1"/>
    <s v="Grande surface"/>
    <x v="0"/>
    <x v="1"/>
    <d v="1900-01-06T17:46:12"/>
    <x v="3"/>
    <s v="Non"/>
    <x v="1103"/>
  </r>
  <r>
    <x v="1200"/>
    <x v="18"/>
    <s v="CLI00091"/>
    <x v="10"/>
    <s v="PEST"/>
    <s v="16/04/19 13.58.21.0000"/>
    <s v="24/04/19 12.00.00.0000"/>
    <d v="2019-04-16T13:58:21"/>
    <d v="2019-04-24T12:00:00"/>
    <x v="2"/>
    <x v="1"/>
    <s v="Entreprises agro-alimentaires"/>
    <x v="5"/>
    <x v="1"/>
    <d v="1900-01-06T17:46:12"/>
    <x v="3"/>
    <s v="Non"/>
    <x v="2560"/>
  </r>
  <r>
    <x v="1201"/>
    <x v="18"/>
    <s v="CLI00018"/>
    <x v="5"/>
    <s v="NTR"/>
    <s v="16/04/19 14.00.35.0000"/>
    <s v="20/04/19 12.00.00.0000"/>
    <d v="2019-04-16T14:00:35"/>
    <d v="2019-04-20T12:00:00"/>
    <x v="3"/>
    <x v="0"/>
    <s v="Coopérative agricole"/>
    <x v="2"/>
    <x v="1"/>
    <d v="1900-01-02T17:46:12"/>
    <x v="3"/>
    <s v="Non"/>
    <x v="2561"/>
  </r>
  <r>
    <x v="1191"/>
    <x v="3"/>
    <s v="CLI00087"/>
    <x v="4"/>
    <s v="PEST"/>
    <s v="16/04/19 14.00.49.0000"/>
    <s v="24/04/19 12.00.00.0000"/>
    <d v="2019-04-16T14:00:49"/>
    <d v="2019-04-24T12:00:00"/>
    <x v="2"/>
    <x v="1"/>
    <s v="Coopérative agricole"/>
    <x v="3"/>
    <x v="1"/>
    <d v="1900-01-06T17:46:12"/>
    <x v="3"/>
    <s v="Non"/>
    <x v="2524"/>
  </r>
  <r>
    <x v="382"/>
    <x v="3"/>
    <s v="CLI00010"/>
    <x v="2"/>
    <s v="MTX"/>
    <s v="16/04/19 14.00.53.0000"/>
    <s v="17/04/19 12.00.00.0000"/>
    <d v="2019-04-16T14:00:53"/>
    <d v="2019-04-17T12:00:00"/>
    <x v="5"/>
    <x v="2"/>
    <s v="Centrale d'achats"/>
    <x v="1"/>
    <x v="1"/>
    <d v="1899-12-30T17:46:12"/>
    <x v="1"/>
    <s v="Non"/>
    <x v="2562"/>
  </r>
  <r>
    <x v="1102"/>
    <x v="12"/>
    <s v="CLI00021"/>
    <x v="0"/>
    <s v="MTX"/>
    <s v="16/04/19 14.03.02.0000"/>
    <s v="17/04/19 12.00.00.0000"/>
    <d v="2019-04-16T14:03:02"/>
    <d v="2019-04-17T12:00:00"/>
    <x v="5"/>
    <x v="2"/>
    <s v="Grande surface"/>
    <x v="0"/>
    <x v="1"/>
    <d v="1899-12-30T17:46:12"/>
    <x v="1"/>
    <s v="Non"/>
    <x v="2166"/>
  </r>
  <r>
    <x v="1108"/>
    <x v="10"/>
    <s v="CLI00018"/>
    <x v="5"/>
    <s v="MTX"/>
    <s v="16/04/19 14.05.27.0000"/>
    <s v="17/04/19 12.00.00.0000"/>
    <d v="2019-04-16T14:05:27"/>
    <d v="2019-04-17T12:00:00"/>
    <x v="5"/>
    <x v="2"/>
    <s v="Coopérative agricole"/>
    <x v="2"/>
    <x v="1"/>
    <d v="1899-12-30T17:46:12"/>
    <x v="1"/>
    <s v="Non"/>
    <x v="2563"/>
  </r>
  <r>
    <x v="203"/>
    <x v="12"/>
    <s v="CLI00021"/>
    <x v="0"/>
    <s v="SCR"/>
    <s v="16/04/19 14.06.04.0000"/>
    <s v="19/04/19 12.00.00.0000"/>
    <d v="2019-04-16T14:06:04"/>
    <d v="2019-04-19T12:00:00"/>
    <x v="7"/>
    <x v="0"/>
    <s v="Grande surface"/>
    <x v="0"/>
    <x v="1"/>
    <d v="1900-01-01T17:46:12"/>
    <x v="3"/>
    <s v="Non"/>
    <x v="2564"/>
  </r>
  <r>
    <x v="755"/>
    <x v="18"/>
    <s v="CLI00018"/>
    <x v="5"/>
    <s v="SCR"/>
    <s v="16/04/19 14.06.33.0000"/>
    <s v="19/04/19 12.00.00.0000"/>
    <d v="2019-04-16T14:06:33"/>
    <d v="2019-04-19T12:00:00"/>
    <x v="7"/>
    <x v="0"/>
    <s v="Coopérative agricole"/>
    <x v="2"/>
    <x v="1"/>
    <d v="1900-01-01T17:46:12"/>
    <x v="3"/>
    <s v="Non"/>
    <x v="1319"/>
  </r>
  <r>
    <x v="393"/>
    <x v="3"/>
    <s v="CLI00043"/>
    <x v="1"/>
    <s v="SCR"/>
    <s v="16/04/19 14.07.44.0000"/>
    <s v="19/04/19 12.00.00.0000"/>
    <d v="2019-04-16T14:07:44"/>
    <d v="2019-04-19T12:00:00"/>
    <x v="7"/>
    <x v="0"/>
    <s v="Grande surface"/>
    <x v="0"/>
    <x v="1"/>
    <d v="1900-01-01T17:46:12"/>
    <x v="3"/>
    <s v="Non"/>
    <x v="2565"/>
  </r>
  <r>
    <x v="1202"/>
    <x v="18"/>
    <s v="CLI00049"/>
    <x v="7"/>
    <s v="SCR"/>
    <s v="16/04/19 14.07.46.0000"/>
    <s v="19/04/19 12.00.00.0000"/>
    <d v="2019-04-16T14:07:46"/>
    <d v="2019-04-19T12:00:00"/>
    <x v="7"/>
    <x v="0"/>
    <s v="Entreprises agro-alimentaires"/>
    <x v="4"/>
    <x v="1"/>
    <d v="1900-01-01T17:46:12"/>
    <x v="3"/>
    <s v="Non"/>
    <x v="2566"/>
  </r>
  <r>
    <x v="271"/>
    <x v="23"/>
    <s v="CLI00007"/>
    <x v="14"/>
    <s v="MTX"/>
    <s v="16/04/19 14.08.07.0000"/>
    <s v="17/04/19 12.00.00.0000"/>
    <d v="2019-04-16T14:08:07"/>
    <d v="2019-04-17T12:00:00"/>
    <x v="5"/>
    <x v="2"/>
    <s v="Coopérative agricole"/>
    <x v="3"/>
    <x v="1"/>
    <d v="1899-12-30T17:46:12"/>
    <x v="1"/>
    <s v="Non"/>
    <x v="2567"/>
  </r>
  <r>
    <x v="751"/>
    <x v="18"/>
    <s v="CLI00009"/>
    <x v="8"/>
    <s v="SCR"/>
    <s v="16/04/19 14.08.42.0000"/>
    <s v="19/04/19 12.00.00.0000"/>
    <d v="2019-04-16T14:08:42"/>
    <d v="2019-04-19T12:00:00"/>
    <x v="7"/>
    <x v="0"/>
    <s v="Entreprises agro-alimentaires"/>
    <x v="4"/>
    <x v="1"/>
    <d v="1900-01-01T17:46:12"/>
    <x v="3"/>
    <s v="Non"/>
    <x v="2568"/>
  </r>
  <r>
    <x v="1203"/>
    <x v="3"/>
    <s v="CLI00021"/>
    <x v="0"/>
    <s v="OGM"/>
    <s v="16/04/19 14.09.07.0000"/>
    <s v="26/04/19 12.00.00.0000"/>
    <d v="2019-04-16T14:09:07"/>
    <d v="2019-04-26T12:00:00"/>
    <x v="0"/>
    <x v="0"/>
    <s v="Grande surface"/>
    <x v="0"/>
    <x v="1"/>
    <d v="1900-01-08T17:46:12"/>
    <x v="3"/>
    <s v="Non"/>
    <x v="2569"/>
  </r>
  <r>
    <x v="563"/>
    <x v="3"/>
    <s v="CLI00087"/>
    <x v="4"/>
    <s v="SCR"/>
    <s v="16/04/19 14.09.47.0000"/>
    <s v="19/04/19 12.00.00.0000"/>
    <d v="2019-04-16T14:09:47"/>
    <d v="2019-04-19T12:00:00"/>
    <x v="7"/>
    <x v="0"/>
    <s v="Coopérative agricole"/>
    <x v="3"/>
    <x v="1"/>
    <d v="1900-01-01T17:46:12"/>
    <x v="3"/>
    <s v="Non"/>
    <x v="2570"/>
  </r>
  <r>
    <x v="863"/>
    <x v="3"/>
    <s v="CLI00087"/>
    <x v="4"/>
    <s v="MTX"/>
    <s v="16/04/19 14.15.21.0000"/>
    <s v="17/04/19 12.00.00.0000"/>
    <d v="2019-04-16T14:15:21"/>
    <d v="2019-04-17T12:00:00"/>
    <x v="5"/>
    <x v="2"/>
    <s v="Coopérative agricole"/>
    <x v="3"/>
    <x v="1"/>
    <d v="1899-12-30T17:46:12"/>
    <x v="1"/>
    <s v="Non"/>
    <x v="2571"/>
  </r>
  <r>
    <x v="269"/>
    <x v="12"/>
    <s v="CLI00021"/>
    <x v="0"/>
    <s v="SCR"/>
    <s v="16/04/19 14.15.47.0000"/>
    <s v="19/04/19 12.00.00.0000"/>
    <d v="2019-04-16T14:15:47"/>
    <d v="2019-04-19T12:00:00"/>
    <x v="7"/>
    <x v="0"/>
    <s v="Grande surface"/>
    <x v="0"/>
    <x v="1"/>
    <d v="1900-01-01T17:46:12"/>
    <x v="3"/>
    <s v="Non"/>
    <x v="2517"/>
  </r>
  <r>
    <x v="510"/>
    <x v="3"/>
    <s v="CLI00043"/>
    <x v="1"/>
    <s v="NTR"/>
    <s v="16/04/19 14.15.56.0000"/>
    <s v="20/04/19 12.00.00.0000"/>
    <d v="2019-04-16T14:15:56"/>
    <d v="2019-04-20T12:00:00"/>
    <x v="3"/>
    <x v="0"/>
    <s v="Grande surface"/>
    <x v="0"/>
    <x v="1"/>
    <d v="1900-01-02T17:46:12"/>
    <x v="3"/>
    <s v="Non"/>
    <x v="2572"/>
  </r>
  <r>
    <x v="1009"/>
    <x v="18"/>
    <s v="CLI00018"/>
    <x v="5"/>
    <s v="SCR"/>
    <s v="16/04/19 14.16.45.0000"/>
    <s v="19/04/19 12.00.00.0000"/>
    <d v="2019-04-16T14:16:45"/>
    <d v="2019-04-19T12:00:00"/>
    <x v="7"/>
    <x v="0"/>
    <s v="Coopérative agricole"/>
    <x v="2"/>
    <x v="1"/>
    <d v="1900-01-01T17:46:12"/>
    <x v="3"/>
    <s v="Non"/>
    <x v="1932"/>
  </r>
  <r>
    <x v="84"/>
    <x v="8"/>
    <s v="CLI00083"/>
    <x v="11"/>
    <s v="BACT"/>
    <s v="16/04/19 14.17.06.0000"/>
    <s v="19/04/19 12.00.00.0000"/>
    <d v="2019-04-16T14:17:06"/>
    <d v="2019-04-19T12:00:00"/>
    <x v="6"/>
    <x v="3"/>
    <s v="Coopérative agricole"/>
    <x v="2"/>
    <x v="1"/>
    <d v="1900-01-01T17:46:12"/>
    <x v="3"/>
    <s v="Non"/>
    <x v="2573"/>
  </r>
  <r>
    <x v="1204"/>
    <x v="18"/>
    <s v="CLI00018"/>
    <x v="5"/>
    <s v="SCR"/>
    <s v="16/04/19 14.17.24.0000"/>
    <s v="19/04/19 12.00.00.0000"/>
    <d v="2019-04-16T14:17:24"/>
    <d v="2019-04-19T12:00:00"/>
    <x v="7"/>
    <x v="0"/>
    <s v="Coopérative agricole"/>
    <x v="2"/>
    <x v="1"/>
    <d v="1900-01-01T17:46:12"/>
    <x v="3"/>
    <s v="Non"/>
    <x v="2574"/>
  </r>
  <r>
    <x v="432"/>
    <x v="3"/>
    <s v="CLI00083"/>
    <x v="11"/>
    <s v="SCR"/>
    <s v="16/04/19 14.17.51.0000"/>
    <s v="19/04/19 12.00.00.0000"/>
    <d v="2019-04-16T14:17:51"/>
    <d v="2019-04-19T12:00:00"/>
    <x v="7"/>
    <x v="0"/>
    <s v="Coopérative agricole"/>
    <x v="2"/>
    <x v="1"/>
    <d v="1900-01-01T17:46:12"/>
    <x v="3"/>
    <s v="Non"/>
    <x v="2021"/>
  </r>
  <r>
    <x v="1205"/>
    <x v="18"/>
    <s v="CLI00049"/>
    <x v="7"/>
    <s v="OGM"/>
    <s v="16/04/19 14.17.56.0000"/>
    <s v="26/04/19 12.00.00.0000"/>
    <d v="2019-04-16T14:17:56"/>
    <d v="2019-04-26T12:00:00"/>
    <x v="0"/>
    <x v="0"/>
    <s v="Entreprises agro-alimentaires"/>
    <x v="4"/>
    <x v="1"/>
    <d v="1900-01-08T17:46:12"/>
    <x v="3"/>
    <s v="Non"/>
    <x v="2575"/>
  </r>
  <r>
    <x v="418"/>
    <x v="18"/>
    <s v="CLI00018"/>
    <x v="5"/>
    <s v="SCR"/>
    <s v="16/04/19 14.18.59.0000"/>
    <s v="19/04/19 12.00.00.0000"/>
    <d v="2019-04-16T14:18:59"/>
    <d v="2019-04-19T12:00:00"/>
    <x v="7"/>
    <x v="0"/>
    <s v="Coopérative agricole"/>
    <x v="2"/>
    <x v="1"/>
    <d v="1900-01-01T17:46:12"/>
    <x v="3"/>
    <s v="Non"/>
    <x v="2576"/>
  </r>
  <r>
    <x v="1165"/>
    <x v="18"/>
    <s v="CLI00034"/>
    <x v="13"/>
    <s v="MTX"/>
    <s v="16/04/19 14.19.23.0000"/>
    <s v="17/04/19 12.00.00.0000"/>
    <d v="2019-04-16T14:19:23"/>
    <d v="2019-04-17T12:00:00"/>
    <x v="5"/>
    <x v="2"/>
    <s v="Entreprises agro-alimentaires"/>
    <x v="4"/>
    <x v="1"/>
    <d v="1899-12-30T17:46:12"/>
    <x v="1"/>
    <s v="Non"/>
    <x v="2577"/>
  </r>
  <r>
    <x v="531"/>
    <x v="12"/>
    <s v="CLI00021"/>
    <x v="0"/>
    <s v="SCR"/>
    <s v="16/04/19 14.20.07.0000"/>
    <s v="19/04/19 12.00.00.0000"/>
    <d v="2019-04-16T14:20:07"/>
    <d v="2019-04-19T12:00:00"/>
    <x v="7"/>
    <x v="0"/>
    <s v="Grande surface"/>
    <x v="0"/>
    <x v="1"/>
    <d v="1900-01-01T17:46:12"/>
    <x v="3"/>
    <s v="Non"/>
    <x v="2578"/>
  </r>
  <r>
    <x v="1164"/>
    <x v="23"/>
    <s v="CLI00007"/>
    <x v="14"/>
    <s v="SCR"/>
    <s v="16/04/19 14.20.39.0000"/>
    <s v="19/04/19 12.00.00.0000"/>
    <d v="2019-04-16T14:20:39"/>
    <d v="2019-04-19T12:00:00"/>
    <x v="7"/>
    <x v="0"/>
    <s v="Coopérative agricole"/>
    <x v="3"/>
    <x v="1"/>
    <d v="1900-01-01T17:46:12"/>
    <x v="3"/>
    <s v="Non"/>
    <x v="2579"/>
  </r>
  <r>
    <x v="236"/>
    <x v="18"/>
    <s v="CLI00018"/>
    <x v="5"/>
    <s v="MTX"/>
    <s v="16/04/19 14.20.40.0000"/>
    <s v="17/04/19 12.00.00.0000"/>
    <d v="2019-04-16T14:20:40"/>
    <d v="2019-04-17T12:00:00"/>
    <x v="5"/>
    <x v="2"/>
    <s v="Coopérative agricole"/>
    <x v="2"/>
    <x v="1"/>
    <d v="1899-12-30T17:46:12"/>
    <x v="1"/>
    <s v="Non"/>
    <x v="2580"/>
  </r>
  <r>
    <x v="1206"/>
    <x v="18"/>
    <s v="CLI00009"/>
    <x v="8"/>
    <s v="MTX"/>
    <s v="16/04/19 14.22.44.0000"/>
    <s v="17/04/19 12.00.00.0000"/>
    <d v="2019-04-16T14:22:44"/>
    <d v="2019-04-17T12:00:00"/>
    <x v="5"/>
    <x v="2"/>
    <s v="Entreprises agro-alimentaires"/>
    <x v="4"/>
    <x v="1"/>
    <d v="1899-12-30T17:46:12"/>
    <x v="1"/>
    <s v="Non"/>
    <x v="2581"/>
  </r>
  <r>
    <x v="844"/>
    <x v="3"/>
    <s v="CLI00020"/>
    <x v="6"/>
    <s v="PLLT"/>
    <s v="16/04/19 14.22.55.0000"/>
    <s v="24/04/19 12.00.00.0000"/>
    <d v="2019-04-16T14:22:55"/>
    <d v="2019-04-24T12:00:00"/>
    <x v="1"/>
    <x v="1"/>
    <s v="Coopérative agricole"/>
    <x v="2"/>
    <x v="1"/>
    <d v="1900-01-06T17:46:12"/>
    <x v="3"/>
    <s v="Non"/>
    <x v="2582"/>
  </r>
  <r>
    <x v="152"/>
    <x v="3"/>
    <s v="CLI00043"/>
    <x v="1"/>
    <s v="SCR"/>
    <s v="16/04/19 14.23.36.0000"/>
    <s v="19/04/19 12.00.00.0000"/>
    <d v="2019-04-16T14:23:36"/>
    <d v="2019-04-19T12:00:00"/>
    <x v="7"/>
    <x v="0"/>
    <s v="Grande surface"/>
    <x v="0"/>
    <x v="1"/>
    <d v="1900-01-01T17:46:12"/>
    <x v="3"/>
    <s v="Non"/>
    <x v="2583"/>
  </r>
  <r>
    <x v="1207"/>
    <x v="18"/>
    <s v="CLI00018"/>
    <x v="5"/>
    <s v="SCR"/>
    <s v="16/04/19 14.25.23.0000"/>
    <s v="19/04/19 12.00.00.0000"/>
    <d v="2019-04-16T14:25:23"/>
    <d v="2019-04-19T12:00:00"/>
    <x v="7"/>
    <x v="0"/>
    <s v="Coopérative agricole"/>
    <x v="2"/>
    <x v="1"/>
    <d v="1900-01-01T17:46:12"/>
    <x v="3"/>
    <s v="Non"/>
    <x v="2584"/>
  </r>
  <r>
    <x v="443"/>
    <x v="3"/>
    <s v="CLI00049"/>
    <x v="7"/>
    <s v="NTR"/>
    <s v="16/04/19 14.25.54.0000"/>
    <s v="20/04/19 12.00.00.0000"/>
    <d v="2019-04-16T14:25:54"/>
    <d v="2019-04-20T12:00:00"/>
    <x v="3"/>
    <x v="0"/>
    <s v="Entreprises agro-alimentaires"/>
    <x v="4"/>
    <x v="1"/>
    <d v="1900-01-02T17:46:12"/>
    <x v="3"/>
    <s v="Non"/>
    <x v="2585"/>
  </r>
  <r>
    <x v="254"/>
    <x v="3"/>
    <s v="CLI00043"/>
    <x v="1"/>
    <s v="OGM"/>
    <s v="16/04/19 14.26.27.0000"/>
    <s v="26/04/19 12.00.00.0000"/>
    <d v="2019-04-16T14:26:27"/>
    <d v="2019-04-26T12:00:00"/>
    <x v="0"/>
    <x v="0"/>
    <s v="Grande surface"/>
    <x v="0"/>
    <x v="1"/>
    <d v="1900-01-08T17:46:12"/>
    <x v="3"/>
    <s v="Non"/>
    <x v="2586"/>
  </r>
  <r>
    <x v="461"/>
    <x v="0"/>
    <s v="CLI00043"/>
    <x v="1"/>
    <s v="PEST"/>
    <s v="16/04/19 14.26.33.0000"/>
    <s v="24/04/19 12.00.00.0000"/>
    <d v="2019-04-16T14:26:33"/>
    <d v="2019-04-24T12:00:00"/>
    <x v="2"/>
    <x v="1"/>
    <s v="Grande surface"/>
    <x v="0"/>
    <x v="1"/>
    <d v="1900-01-06T17:46:12"/>
    <x v="3"/>
    <s v="Non"/>
    <x v="2587"/>
  </r>
  <r>
    <x v="633"/>
    <x v="18"/>
    <s v="CLI00018"/>
    <x v="5"/>
    <s v="PEST"/>
    <s v="16/04/19 14.27.40.0000"/>
    <s v="24/04/19 12.00.00.0000"/>
    <d v="2019-04-16T14:27:40"/>
    <d v="2019-04-24T12:00:00"/>
    <x v="2"/>
    <x v="1"/>
    <s v="Coopérative agricole"/>
    <x v="2"/>
    <x v="1"/>
    <d v="1900-01-06T17:46:12"/>
    <x v="3"/>
    <s v="Non"/>
    <x v="2588"/>
  </r>
  <r>
    <x v="105"/>
    <x v="4"/>
    <s v="CLI00043"/>
    <x v="1"/>
    <s v="SCR"/>
    <s v="16/04/19 14.28.32.0000"/>
    <s v="19/04/19 12.00.00.0000"/>
    <d v="2019-04-16T14:28:32"/>
    <d v="2019-04-19T12:00:00"/>
    <x v="7"/>
    <x v="0"/>
    <s v="Grande surface"/>
    <x v="0"/>
    <x v="1"/>
    <d v="1900-01-01T17:46:12"/>
    <x v="3"/>
    <s v="Non"/>
    <x v="2589"/>
  </r>
  <r>
    <x v="253"/>
    <x v="6"/>
    <s v="CLI00079"/>
    <x v="3"/>
    <s v="MTX"/>
    <s v="16/04/19 14.28.51.0000"/>
    <s v="17/04/19 12.00.00.0000"/>
    <d v="2019-04-16T14:28:51"/>
    <d v="2019-04-17T12:00:00"/>
    <x v="5"/>
    <x v="2"/>
    <s v="Coopérative agricole"/>
    <x v="2"/>
    <x v="1"/>
    <d v="1899-12-30T17:46:12"/>
    <x v="1"/>
    <s v="Non"/>
    <x v="2590"/>
  </r>
  <r>
    <x v="857"/>
    <x v="18"/>
    <s v="CLI00049"/>
    <x v="7"/>
    <s v="PEST"/>
    <s v="16/04/19 14.30.10.0000"/>
    <s v="24/04/19 12.00.00.0000"/>
    <d v="2019-04-16T14:30:10"/>
    <d v="2019-04-24T12:00:00"/>
    <x v="2"/>
    <x v="1"/>
    <s v="Entreprises agro-alimentaires"/>
    <x v="4"/>
    <x v="1"/>
    <d v="1900-01-06T17:46:12"/>
    <x v="3"/>
    <s v="Non"/>
    <x v="2591"/>
  </r>
  <r>
    <x v="1208"/>
    <x v="18"/>
    <s v="CLI00018"/>
    <x v="5"/>
    <s v="PEST"/>
    <s v="16/04/19 14.32.06.0000"/>
    <s v="24/04/19 12.00.00.0000"/>
    <d v="2019-04-16T14:32:06"/>
    <d v="2019-04-24T12:00:00"/>
    <x v="2"/>
    <x v="1"/>
    <s v="Coopérative agricole"/>
    <x v="2"/>
    <x v="1"/>
    <d v="1900-01-06T17:46:12"/>
    <x v="3"/>
    <s v="Non"/>
    <x v="2592"/>
  </r>
  <r>
    <x v="729"/>
    <x v="12"/>
    <s v="CLI00021"/>
    <x v="0"/>
    <s v="NTR"/>
    <s v="16/04/19 14.35.43.0000"/>
    <s v="20/04/19 12.00.00.0000"/>
    <d v="2019-04-16T14:35:43"/>
    <d v="2019-04-20T12:00:00"/>
    <x v="3"/>
    <x v="0"/>
    <s v="Grande surface"/>
    <x v="0"/>
    <x v="1"/>
    <d v="1900-01-02T17:46:12"/>
    <x v="3"/>
    <s v="Non"/>
    <x v="1955"/>
  </r>
  <r>
    <x v="433"/>
    <x v="18"/>
    <s v="CLI00040"/>
    <x v="9"/>
    <s v="SCR"/>
    <s v="16/04/19 14.35.53.0000"/>
    <s v="19/04/19 12.00.00.0000"/>
    <d v="2019-04-16T14:35:53"/>
    <d v="2019-04-19T12:00:00"/>
    <x v="7"/>
    <x v="0"/>
    <s v="Entreprises agro-alimentaires"/>
    <x v="5"/>
    <x v="1"/>
    <d v="1900-01-01T17:46:12"/>
    <x v="3"/>
    <s v="Non"/>
    <x v="2593"/>
  </r>
  <r>
    <x v="1209"/>
    <x v="18"/>
    <s v="CLI00049"/>
    <x v="7"/>
    <s v="MTX"/>
    <s v="16/04/19 14.36.14.0000"/>
    <s v="17/04/19 12.00.00.0000"/>
    <d v="2019-04-16T14:36:14"/>
    <d v="2019-04-17T12:00:00"/>
    <x v="5"/>
    <x v="2"/>
    <s v="Entreprises agro-alimentaires"/>
    <x v="4"/>
    <x v="1"/>
    <d v="1899-12-30T17:46:12"/>
    <x v="1"/>
    <s v="Non"/>
    <x v="2594"/>
  </r>
  <r>
    <x v="785"/>
    <x v="3"/>
    <s v="CLI00010"/>
    <x v="2"/>
    <s v="MTX"/>
    <s v="16/04/19 14.36.20.0000"/>
    <s v="17/04/19 12.00.00.0000"/>
    <d v="2019-04-16T14:36:20"/>
    <d v="2019-04-17T12:00:00"/>
    <x v="5"/>
    <x v="2"/>
    <s v="Centrale d'achats"/>
    <x v="1"/>
    <x v="1"/>
    <d v="1899-12-30T17:46:12"/>
    <x v="1"/>
    <s v="Non"/>
    <x v="1280"/>
  </r>
  <r>
    <x v="701"/>
    <x v="12"/>
    <s v="CLI00021"/>
    <x v="0"/>
    <s v="BACT"/>
    <s v="16/04/19 14.37.18.0000"/>
    <s v="19/04/19 12.00.00.0000"/>
    <d v="2019-04-16T14:37:18"/>
    <d v="2019-04-19T12:00:00"/>
    <x v="6"/>
    <x v="3"/>
    <s v="Grande surface"/>
    <x v="0"/>
    <x v="1"/>
    <d v="1900-01-01T17:46:12"/>
    <x v="3"/>
    <s v="Non"/>
    <x v="2595"/>
  </r>
  <r>
    <x v="13"/>
    <x v="3"/>
    <s v="CLI00020"/>
    <x v="6"/>
    <s v="SCR"/>
    <s v="16/04/19 14.38.20.0000"/>
    <s v="19/04/19 12.00.00.0000"/>
    <d v="2019-04-16T14:38:20"/>
    <d v="2019-04-19T12:00:00"/>
    <x v="7"/>
    <x v="0"/>
    <s v="Coopérative agricole"/>
    <x v="2"/>
    <x v="1"/>
    <d v="1900-01-01T17:46:12"/>
    <x v="3"/>
    <s v="Non"/>
    <x v="2596"/>
  </r>
  <r>
    <x v="830"/>
    <x v="18"/>
    <s v="CLI00018"/>
    <x v="5"/>
    <s v="NTR"/>
    <s v="16/04/19 14.39.58.0000"/>
    <s v="20/04/19 12.00.00.0000"/>
    <d v="2019-04-16T14:39:58"/>
    <d v="2019-04-20T12:00:00"/>
    <x v="3"/>
    <x v="0"/>
    <s v="Coopérative agricole"/>
    <x v="2"/>
    <x v="1"/>
    <d v="1900-01-02T17:46:12"/>
    <x v="3"/>
    <s v="Non"/>
    <x v="2597"/>
  </r>
  <r>
    <x v="1210"/>
    <x v="18"/>
    <s v="CLI00009"/>
    <x v="8"/>
    <s v="SCR"/>
    <s v="16/04/19 14.40.28.0000"/>
    <s v="19/04/19 12.00.00.0000"/>
    <d v="2019-04-16T14:40:28"/>
    <d v="2019-04-19T12:00:00"/>
    <x v="7"/>
    <x v="0"/>
    <s v="Entreprises agro-alimentaires"/>
    <x v="4"/>
    <x v="1"/>
    <d v="1900-01-01T17:46:12"/>
    <x v="3"/>
    <s v="Non"/>
    <x v="2598"/>
  </r>
  <r>
    <x v="666"/>
    <x v="18"/>
    <s v="CLI00018"/>
    <x v="5"/>
    <s v="PEST"/>
    <s v="16/04/19 14.40.52.0000"/>
    <s v="24/04/19 12.00.00.0000"/>
    <d v="2019-04-16T14:40:52"/>
    <d v="2019-04-24T12:00:00"/>
    <x v="2"/>
    <x v="1"/>
    <s v="Coopérative agricole"/>
    <x v="2"/>
    <x v="1"/>
    <d v="1900-01-06T17:46:12"/>
    <x v="3"/>
    <s v="Non"/>
    <x v="2599"/>
  </r>
  <r>
    <x v="370"/>
    <x v="3"/>
    <s v="CLI00079"/>
    <x v="3"/>
    <s v="SCR"/>
    <s v="16/04/19 14.41.03.0000"/>
    <s v="19/04/19 12.00.00.0000"/>
    <d v="2019-04-16T14:41:03"/>
    <d v="2019-04-19T12:00:00"/>
    <x v="7"/>
    <x v="0"/>
    <s v="Coopérative agricole"/>
    <x v="2"/>
    <x v="1"/>
    <d v="1900-01-01T17:46:12"/>
    <x v="3"/>
    <s v="Non"/>
    <x v="2600"/>
  </r>
  <r>
    <x v="601"/>
    <x v="10"/>
    <s v="CLI00018"/>
    <x v="5"/>
    <s v="SCR"/>
    <s v="16/04/19 14.41.24.0000"/>
    <s v="19/04/19 12.00.00.0000"/>
    <d v="2019-04-16T14:41:24"/>
    <d v="2019-04-19T12:00:00"/>
    <x v="7"/>
    <x v="0"/>
    <s v="Coopérative agricole"/>
    <x v="2"/>
    <x v="1"/>
    <d v="1900-01-01T17:46:12"/>
    <x v="3"/>
    <s v="Non"/>
    <x v="2601"/>
  </r>
  <r>
    <x v="93"/>
    <x v="3"/>
    <s v="CLI00021"/>
    <x v="0"/>
    <s v="SCR"/>
    <s v="16/04/19 14.41.24.0000"/>
    <s v="19/04/19 12.00.00.0000"/>
    <d v="2019-04-16T14:41:24"/>
    <d v="2019-04-19T12:00:00"/>
    <x v="7"/>
    <x v="0"/>
    <s v="Grande surface"/>
    <x v="0"/>
    <x v="1"/>
    <d v="1900-01-01T17:46:12"/>
    <x v="3"/>
    <s v="Non"/>
    <x v="2602"/>
  </r>
  <r>
    <x v="513"/>
    <x v="3"/>
    <s v="CLI00079"/>
    <x v="3"/>
    <s v="PLLT"/>
    <s v="16/04/19 14.41.53.0000"/>
    <s v="24/04/19 12.00.00.0000"/>
    <d v="2019-04-16T14:41:53"/>
    <d v="2019-04-24T12:00:00"/>
    <x v="1"/>
    <x v="1"/>
    <s v="Coopérative agricole"/>
    <x v="2"/>
    <x v="1"/>
    <d v="1900-01-06T17:46:12"/>
    <x v="3"/>
    <s v="Non"/>
    <x v="2603"/>
  </r>
  <r>
    <x v="1211"/>
    <x v="3"/>
    <s v="CLI00018"/>
    <x v="5"/>
    <s v="NTR"/>
    <s v="16/04/19 14.41.55.0000"/>
    <s v="20/04/19 12.00.00.0000"/>
    <d v="2019-04-16T14:41:55"/>
    <d v="2019-04-20T12:00:00"/>
    <x v="3"/>
    <x v="0"/>
    <s v="Coopérative agricole"/>
    <x v="2"/>
    <x v="1"/>
    <d v="1900-01-02T17:46:12"/>
    <x v="3"/>
    <s v="Non"/>
    <x v="2604"/>
  </r>
  <r>
    <x v="186"/>
    <x v="3"/>
    <s v="CLI00043"/>
    <x v="1"/>
    <s v="SCR"/>
    <s v="16/04/19 14.42.13.0000"/>
    <s v="19/04/19 12.00.00.0000"/>
    <d v="2019-04-16T14:42:13"/>
    <d v="2019-04-19T12:00:00"/>
    <x v="7"/>
    <x v="0"/>
    <s v="Grande surface"/>
    <x v="0"/>
    <x v="1"/>
    <d v="1900-01-01T17:46:12"/>
    <x v="3"/>
    <s v="Non"/>
    <x v="2605"/>
  </r>
  <r>
    <x v="237"/>
    <x v="3"/>
    <s v="CLI00021"/>
    <x v="0"/>
    <s v="MTX"/>
    <s v="16/04/19 14.42.27.0000"/>
    <s v="17/04/19 12.00.00.0000"/>
    <d v="2019-04-16T14:42:27"/>
    <d v="2019-04-17T12:00:00"/>
    <x v="5"/>
    <x v="2"/>
    <s v="Grande surface"/>
    <x v="0"/>
    <x v="1"/>
    <d v="1899-12-30T17:46:12"/>
    <x v="1"/>
    <s v="Non"/>
    <x v="2606"/>
  </r>
  <r>
    <x v="1212"/>
    <x v="18"/>
    <s v="CLI00049"/>
    <x v="7"/>
    <s v="SCR"/>
    <s v="16/04/19 14.43.26.0000"/>
    <s v="19/04/19 12.00.00.0000"/>
    <d v="2019-04-16T14:43:26"/>
    <d v="2019-04-19T12:00:00"/>
    <x v="7"/>
    <x v="0"/>
    <s v="Entreprises agro-alimentaires"/>
    <x v="4"/>
    <x v="1"/>
    <d v="1900-01-01T17:46:12"/>
    <x v="3"/>
    <s v="Non"/>
    <x v="2607"/>
  </r>
  <r>
    <x v="663"/>
    <x v="18"/>
    <s v="CLI00018"/>
    <x v="5"/>
    <s v="OGM"/>
    <s v="16/04/19 14.43.53.0000"/>
    <s v="26/04/19 12.00.00.0000"/>
    <d v="2019-04-16T14:43:53"/>
    <d v="2019-04-26T12:00:00"/>
    <x v="0"/>
    <x v="0"/>
    <s v="Coopérative agricole"/>
    <x v="2"/>
    <x v="1"/>
    <d v="1900-01-08T17:46:12"/>
    <x v="3"/>
    <s v="Non"/>
    <x v="2608"/>
  </r>
  <r>
    <x v="899"/>
    <x v="3"/>
    <s v="CLI00009"/>
    <x v="8"/>
    <s v="SCR"/>
    <s v="16/04/19 14.45.23.0000"/>
    <s v="19/04/19 12.00.00.0000"/>
    <d v="2019-04-16T14:45:23"/>
    <d v="2019-04-19T12:00:00"/>
    <x v="7"/>
    <x v="0"/>
    <s v="Entreprises agro-alimentaires"/>
    <x v="4"/>
    <x v="1"/>
    <d v="1900-01-01T17:46:12"/>
    <x v="3"/>
    <s v="Non"/>
    <x v="2609"/>
  </r>
  <r>
    <x v="1074"/>
    <x v="19"/>
    <s v="CLI00007"/>
    <x v="14"/>
    <s v="SCR"/>
    <s v="16/04/19 14.48.34.0000"/>
    <s v="19/04/19 12.00.00.0000"/>
    <d v="2019-04-16T14:48:34"/>
    <d v="2019-04-19T12:00:00"/>
    <x v="7"/>
    <x v="0"/>
    <s v="Coopérative agricole"/>
    <x v="3"/>
    <x v="1"/>
    <d v="1900-01-01T17:46:12"/>
    <x v="3"/>
    <s v="Non"/>
    <x v="2610"/>
  </r>
  <r>
    <x v="997"/>
    <x v="18"/>
    <s v="CLI00018"/>
    <x v="5"/>
    <s v="NTR"/>
    <s v="16/04/19 14.49.35.0000"/>
    <s v="20/04/19 12.00.00.0000"/>
    <d v="2019-04-16T14:49:35"/>
    <d v="2019-04-20T12:00:00"/>
    <x v="3"/>
    <x v="0"/>
    <s v="Coopérative agricole"/>
    <x v="2"/>
    <x v="1"/>
    <d v="1900-01-02T17:46:12"/>
    <x v="3"/>
    <s v="Non"/>
    <x v="1880"/>
  </r>
  <r>
    <x v="938"/>
    <x v="18"/>
    <s v="CLI00018"/>
    <x v="5"/>
    <s v="SCR"/>
    <s v="16/04/19 14.49.52.0000"/>
    <s v="19/04/19 12.00.00.0000"/>
    <d v="2019-04-16T14:49:52"/>
    <d v="2019-04-19T12:00:00"/>
    <x v="7"/>
    <x v="0"/>
    <s v="Coopérative agricole"/>
    <x v="2"/>
    <x v="1"/>
    <d v="1900-01-01T17:46:12"/>
    <x v="3"/>
    <s v="Non"/>
    <x v="2611"/>
  </r>
  <r>
    <x v="1144"/>
    <x v="18"/>
    <s v="CLI00018"/>
    <x v="5"/>
    <s v="SCR"/>
    <s v="16/04/19 14.49.54.0000"/>
    <s v="19/04/19 12.00.00.0000"/>
    <d v="2019-04-16T14:49:54"/>
    <d v="2019-04-19T12:00:00"/>
    <x v="7"/>
    <x v="0"/>
    <s v="Coopérative agricole"/>
    <x v="2"/>
    <x v="1"/>
    <d v="1900-01-01T17:46:12"/>
    <x v="3"/>
    <s v="Non"/>
    <x v="2340"/>
  </r>
  <r>
    <x v="1140"/>
    <x v="10"/>
    <s v="CLI00009"/>
    <x v="8"/>
    <s v="NTR"/>
    <s v="16/04/19 14.50.13.0000"/>
    <s v="20/04/19 12.00.00.0000"/>
    <d v="2019-04-16T14:50:13"/>
    <d v="2019-04-20T12:00:00"/>
    <x v="3"/>
    <x v="0"/>
    <s v="Entreprises agro-alimentaires"/>
    <x v="4"/>
    <x v="1"/>
    <d v="1900-01-02T17:46:12"/>
    <x v="3"/>
    <s v="Non"/>
    <x v="2612"/>
  </r>
  <r>
    <x v="136"/>
    <x v="3"/>
    <s v="CLI00083"/>
    <x v="11"/>
    <s v="PEST"/>
    <s v="16/04/19 14.50.35.0000"/>
    <s v="24/04/19 12.00.00.0000"/>
    <d v="2019-04-16T14:50:35"/>
    <d v="2019-04-24T12:00:00"/>
    <x v="2"/>
    <x v="1"/>
    <s v="Coopérative agricole"/>
    <x v="2"/>
    <x v="1"/>
    <d v="1900-01-06T17:46:12"/>
    <x v="3"/>
    <s v="Non"/>
    <x v="152"/>
  </r>
  <r>
    <x v="1130"/>
    <x v="18"/>
    <s v="CLI00018"/>
    <x v="5"/>
    <s v="SCR"/>
    <s v="16/04/19 14.51.56.0000"/>
    <s v="19/04/19 12.00.00.0000"/>
    <d v="2019-04-16T14:51:56"/>
    <d v="2019-04-19T12:00:00"/>
    <x v="7"/>
    <x v="0"/>
    <s v="Coopérative agricole"/>
    <x v="2"/>
    <x v="1"/>
    <d v="1900-01-01T17:46:12"/>
    <x v="3"/>
    <s v="Non"/>
    <x v="2613"/>
  </r>
  <r>
    <x v="1082"/>
    <x v="6"/>
    <s v="CLI00010"/>
    <x v="2"/>
    <s v="MTX"/>
    <s v="16/04/19 14.52.29.0000"/>
    <s v="17/04/19 12.00.00.0000"/>
    <d v="2019-04-16T14:52:29"/>
    <d v="2019-04-17T12:00:00"/>
    <x v="5"/>
    <x v="2"/>
    <s v="Centrale d'achats"/>
    <x v="1"/>
    <x v="1"/>
    <d v="1899-12-30T17:46:12"/>
    <x v="1"/>
    <s v="Non"/>
    <x v="2614"/>
  </r>
  <r>
    <x v="107"/>
    <x v="12"/>
    <s v="CLI00021"/>
    <x v="0"/>
    <s v="SCR"/>
    <s v="16/04/19 14.52.33.0000"/>
    <s v="19/04/19 12.00.00.0000"/>
    <d v="2019-04-16T14:52:33"/>
    <d v="2019-04-19T12:00:00"/>
    <x v="7"/>
    <x v="0"/>
    <s v="Grande surface"/>
    <x v="0"/>
    <x v="1"/>
    <d v="1900-01-01T17:46:12"/>
    <x v="3"/>
    <s v="Non"/>
    <x v="2615"/>
  </r>
  <r>
    <x v="850"/>
    <x v="18"/>
    <s v="CLI00018"/>
    <x v="5"/>
    <s v="SCR"/>
    <s v="16/04/19 14.52.50.0000"/>
    <s v="19/04/19 12.00.00.0000"/>
    <d v="2019-04-16T14:52:50"/>
    <d v="2019-04-19T12:00:00"/>
    <x v="7"/>
    <x v="0"/>
    <s v="Coopérative agricole"/>
    <x v="2"/>
    <x v="1"/>
    <d v="1900-01-01T17:46:12"/>
    <x v="3"/>
    <s v="Non"/>
    <x v="2616"/>
  </r>
  <r>
    <x v="1213"/>
    <x v="18"/>
    <s v="CLI00018"/>
    <x v="5"/>
    <s v="SCR"/>
    <s v="16/04/19 14.53.31.0000"/>
    <s v="19/04/19 12.00.00.0000"/>
    <d v="2019-04-16T14:53:31"/>
    <d v="2019-04-19T12:00:00"/>
    <x v="7"/>
    <x v="0"/>
    <s v="Coopérative agricole"/>
    <x v="2"/>
    <x v="1"/>
    <d v="1900-01-01T17:46:12"/>
    <x v="3"/>
    <s v="Non"/>
    <x v="2617"/>
  </r>
  <r>
    <x v="1178"/>
    <x v="10"/>
    <s v="CLI00018"/>
    <x v="5"/>
    <s v="SCR"/>
    <s v="16/04/19 14.53.42.0000"/>
    <s v="19/04/19 12.00.00.0000"/>
    <d v="2019-04-16T14:53:42"/>
    <d v="2019-04-19T12:00:00"/>
    <x v="7"/>
    <x v="0"/>
    <s v="Coopérative agricole"/>
    <x v="2"/>
    <x v="1"/>
    <d v="1900-01-01T17:46:12"/>
    <x v="3"/>
    <s v="Non"/>
    <x v="2618"/>
  </r>
  <r>
    <x v="321"/>
    <x v="3"/>
    <s v="CLI00010"/>
    <x v="2"/>
    <s v="SCR"/>
    <s v="16/04/19 14.54.07.0000"/>
    <s v="19/04/19 12.00.00.0000"/>
    <d v="2019-04-16T14:54:07"/>
    <d v="2019-04-19T12:00:00"/>
    <x v="7"/>
    <x v="0"/>
    <s v="Centrale d'achats"/>
    <x v="1"/>
    <x v="1"/>
    <d v="1900-01-01T17:46:12"/>
    <x v="3"/>
    <s v="Non"/>
    <x v="2619"/>
  </r>
  <r>
    <x v="790"/>
    <x v="9"/>
    <s v="CLI00021"/>
    <x v="0"/>
    <s v="MTX"/>
    <s v="16/04/19 14.54.07.0000"/>
    <s v="17/04/19 12.00.00.0000"/>
    <d v="2019-04-16T14:54:07"/>
    <d v="2019-04-17T12:00:00"/>
    <x v="5"/>
    <x v="2"/>
    <s v="Grande surface"/>
    <x v="0"/>
    <x v="1"/>
    <d v="1899-12-30T17:46:12"/>
    <x v="1"/>
    <s v="Non"/>
    <x v="2620"/>
  </r>
  <r>
    <x v="34"/>
    <x v="6"/>
    <s v="CLI00043"/>
    <x v="1"/>
    <s v="SCR"/>
    <s v="16/04/19 14.56.27.0000"/>
    <s v="19/04/19 12.00.00.0000"/>
    <d v="2019-04-16T14:56:27"/>
    <d v="2019-04-19T12:00:00"/>
    <x v="7"/>
    <x v="0"/>
    <s v="Grande surface"/>
    <x v="0"/>
    <x v="1"/>
    <d v="1900-01-01T17:46:12"/>
    <x v="3"/>
    <s v="Non"/>
    <x v="2621"/>
  </r>
  <r>
    <x v="1214"/>
    <x v="18"/>
    <s v="CLI00009"/>
    <x v="8"/>
    <s v="SCR"/>
    <s v="16/04/19 15.00.01.0000"/>
    <s v="19/04/19 12.00.00.0000"/>
    <d v="2019-04-16T15:00:01"/>
    <d v="2019-04-19T12:00:00"/>
    <x v="7"/>
    <x v="0"/>
    <s v="Entreprises agro-alimentaires"/>
    <x v="4"/>
    <x v="1"/>
    <d v="1900-01-01T17:46:12"/>
    <x v="3"/>
    <s v="Non"/>
    <x v="2622"/>
  </r>
  <r>
    <x v="954"/>
    <x v="18"/>
    <s v="CLI00049"/>
    <x v="7"/>
    <s v="SCR"/>
    <s v="16/04/19 15.00.04.0000"/>
    <s v="19/04/19 12.00.00.0000"/>
    <d v="2019-04-16T15:00:04"/>
    <d v="2019-04-19T12:00:00"/>
    <x v="7"/>
    <x v="0"/>
    <s v="Entreprises agro-alimentaires"/>
    <x v="4"/>
    <x v="1"/>
    <d v="1900-01-01T17:46:12"/>
    <x v="3"/>
    <s v="Non"/>
    <x v="2623"/>
  </r>
  <r>
    <x v="373"/>
    <x v="4"/>
    <s v="CLI00087"/>
    <x v="4"/>
    <s v="MTX"/>
    <s v="16/04/19 15.01.06.0000"/>
    <s v="17/04/19 12.00.00.0000"/>
    <d v="2019-04-16T15:01:06"/>
    <d v="2019-04-17T12:00:00"/>
    <x v="5"/>
    <x v="2"/>
    <s v="Coopérative agricole"/>
    <x v="3"/>
    <x v="1"/>
    <d v="1899-12-30T17:46:12"/>
    <x v="1"/>
    <s v="Non"/>
    <x v="2624"/>
  </r>
  <r>
    <x v="58"/>
    <x v="3"/>
    <s v="CLI00043"/>
    <x v="1"/>
    <s v="SCR"/>
    <s v="16/04/19 15.01.06.0000"/>
    <s v="19/04/19 12.00.00.0000"/>
    <d v="2019-04-16T15:01:06"/>
    <d v="2019-04-19T12:00:00"/>
    <x v="7"/>
    <x v="0"/>
    <s v="Grande surface"/>
    <x v="0"/>
    <x v="1"/>
    <d v="1900-01-01T17:46:12"/>
    <x v="3"/>
    <s v="Non"/>
    <x v="2625"/>
  </r>
  <r>
    <x v="1215"/>
    <x v="3"/>
    <s v="CLI00021"/>
    <x v="0"/>
    <s v="SCR"/>
    <s v="16/04/19 15.01.18.0000"/>
    <s v="19/04/19 12.00.00.0000"/>
    <d v="2019-04-16T15:01:18"/>
    <d v="2019-04-19T12:00:00"/>
    <x v="7"/>
    <x v="0"/>
    <s v="Grande surface"/>
    <x v="0"/>
    <x v="1"/>
    <d v="1900-01-01T17:46:12"/>
    <x v="3"/>
    <s v="Non"/>
    <x v="2626"/>
  </r>
  <r>
    <x v="1112"/>
    <x v="18"/>
    <s v="CLI00034"/>
    <x v="13"/>
    <s v="SCR"/>
    <s v="16/04/19 15.05.06.0000"/>
    <s v="19/04/19 12.00.00.0000"/>
    <d v="2019-04-16T15:05:06"/>
    <d v="2019-04-19T12:00:00"/>
    <x v="7"/>
    <x v="0"/>
    <s v="Entreprises agro-alimentaires"/>
    <x v="4"/>
    <x v="1"/>
    <d v="1900-01-01T17:46:12"/>
    <x v="3"/>
    <s v="Non"/>
    <x v="2627"/>
  </r>
  <r>
    <x v="809"/>
    <x v="12"/>
    <s v="CLI00021"/>
    <x v="0"/>
    <s v="SCR"/>
    <s v="16/04/19 15.05.15.0000"/>
    <s v="19/04/19 12.00.00.0000"/>
    <d v="2019-04-16T15:05:15"/>
    <d v="2019-04-19T12:00:00"/>
    <x v="7"/>
    <x v="0"/>
    <s v="Grande surface"/>
    <x v="0"/>
    <x v="1"/>
    <d v="1900-01-01T17:46:12"/>
    <x v="3"/>
    <s v="Non"/>
    <x v="2078"/>
  </r>
  <r>
    <x v="1179"/>
    <x v="22"/>
    <s v="CLI00007"/>
    <x v="14"/>
    <s v="MTX"/>
    <s v="16/04/19 15.06.55.0000"/>
    <s v="17/04/19 12.00.00.0000"/>
    <d v="2019-04-16T15:06:55"/>
    <d v="2019-04-17T12:00:00"/>
    <x v="5"/>
    <x v="2"/>
    <s v="Coopérative agricole"/>
    <x v="3"/>
    <x v="1"/>
    <d v="1899-12-30T17:46:12"/>
    <x v="1"/>
    <s v="Non"/>
    <x v="2628"/>
  </r>
  <r>
    <x v="282"/>
    <x v="7"/>
    <s v="CLI00021"/>
    <x v="0"/>
    <s v="SCR"/>
    <s v="16/04/19 15.09.05.0000"/>
    <s v="19/04/19 12.00.00.0000"/>
    <d v="2019-04-16T15:09:05"/>
    <d v="2019-04-19T12:00:00"/>
    <x v="7"/>
    <x v="0"/>
    <s v="Grande surface"/>
    <x v="0"/>
    <x v="1"/>
    <d v="1900-01-01T17:46:12"/>
    <x v="3"/>
    <s v="Non"/>
    <x v="1939"/>
  </r>
  <r>
    <x v="969"/>
    <x v="7"/>
    <s v="CLI00021"/>
    <x v="0"/>
    <s v="MTX"/>
    <s v="16/04/19 15.10.23.0000"/>
    <s v="17/04/19 12.00.00.0000"/>
    <d v="2019-04-16T15:10:23"/>
    <d v="2019-04-17T12:00:00"/>
    <x v="5"/>
    <x v="2"/>
    <s v="Grande surface"/>
    <x v="0"/>
    <x v="1"/>
    <d v="1899-12-30T17:46:12"/>
    <x v="1"/>
    <s v="Non"/>
    <x v="2629"/>
  </r>
  <r>
    <x v="481"/>
    <x v="12"/>
    <s v="CLI00021"/>
    <x v="0"/>
    <s v="PLLT"/>
    <s v="16/04/19 15.11.15.0000"/>
    <s v="24/04/19 12.00.00.0000"/>
    <d v="2019-04-16T15:11:15"/>
    <d v="2019-04-24T12:00:00"/>
    <x v="1"/>
    <x v="1"/>
    <s v="Grande surface"/>
    <x v="0"/>
    <x v="1"/>
    <d v="1900-01-06T17:46:12"/>
    <x v="3"/>
    <s v="Non"/>
    <x v="2630"/>
  </r>
  <r>
    <x v="190"/>
    <x v="18"/>
    <s v="CLI00040"/>
    <x v="9"/>
    <s v="MTX"/>
    <s v="16/04/19 15.12.00.0000"/>
    <s v="17/04/19 12.00.00.0000"/>
    <d v="2019-04-16T15:12:00"/>
    <d v="2019-04-17T12:00:00"/>
    <x v="5"/>
    <x v="2"/>
    <s v="Entreprises agro-alimentaires"/>
    <x v="5"/>
    <x v="1"/>
    <d v="1899-12-30T17:46:12"/>
    <x v="1"/>
    <s v="Non"/>
    <x v="2631"/>
  </r>
  <r>
    <x v="1087"/>
    <x v="11"/>
    <s v="CLI00018"/>
    <x v="5"/>
    <s v="PEST"/>
    <s v="16/04/19 15.15.06.0000"/>
    <s v="24/04/19 12.00.00.0000"/>
    <d v="2019-04-16T15:15:06"/>
    <d v="2019-04-24T12:00:00"/>
    <x v="2"/>
    <x v="1"/>
    <s v="Coopérative agricole"/>
    <x v="2"/>
    <x v="1"/>
    <d v="1900-01-06T17:46:12"/>
    <x v="3"/>
    <s v="Non"/>
    <x v="2632"/>
  </r>
  <r>
    <x v="908"/>
    <x v="3"/>
    <s v="CLI00021"/>
    <x v="0"/>
    <s v="SCR"/>
    <s v="16/04/19 15.16.53.0000"/>
    <s v="19/04/19 12.00.00.0000"/>
    <d v="2019-04-16T15:16:53"/>
    <d v="2019-04-19T12:00:00"/>
    <x v="7"/>
    <x v="0"/>
    <s v="Grande surface"/>
    <x v="0"/>
    <x v="1"/>
    <d v="1900-01-01T17:46:12"/>
    <x v="3"/>
    <s v="Non"/>
    <x v="2633"/>
  </r>
  <r>
    <x v="941"/>
    <x v="18"/>
    <s v="CLI00049"/>
    <x v="7"/>
    <s v="BACT"/>
    <s v="16/04/19 15.17.07.0000"/>
    <s v="19/04/19 12.00.00.0000"/>
    <d v="2019-04-16T15:17:07"/>
    <d v="2019-04-19T12:00:00"/>
    <x v="6"/>
    <x v="3"/>
    <s v="Entreprises agro-alimentaires"/>
    <x v="4"/>
    <x v="1"/>
    <d v="1900-01-01T17:46:12"/>
    <x v="3"/>
    <s v="Non"/>
    <x v="2634"/>
  </r>
  <r>
    <x v="1005"/>
    <x v="18"/>
    <s v="CLI00018"/>
    <x v="5"/>
    <s v="SCR"/>
    <s v="16/04/19 15.19.06.0000"/>
    <s v="19/04/19 12.00.00.0000"/>
    <d v="2019-04-16T15:19:06"/>
    <d v="2019-04-19T12:00:00"/>
    <x v="7"/>
    <x v="0"/>
    <s v="Coopérative agricole"/>
    <x v="2"/>
    <x v="1"/>
    <d v="1900-01-01T17:46:12"/>
    <x v="3"/>
    <s v="Non"/>
    <x v="2635"/>
  </r>
  <r>
    <x v="1166"/>
    <x v="9"/>
    <s v="CLI00087"/>
    <x v="4"/>
    <s v="MTX"/>
    <s v="16/04/19 15.19.19.0000"/>
    <s v="17/04/19 12.00.00.0000"/>
    <d v="2019-04-16T15:19:19"/>
    <d v="2019-04-17T12:00:00"/>
    <x v="5"/>
    <x v="2"/>
    <s v="Coopérative agricole"/>
    <x v="3"/>
    <x v="1"/>
    <d v="1899-12-30T17:46:12"/>
    <x v="1"/>
    <s v="Non"/>
    <x v="2636"/>
  </r>
  <r>
    <x v="1216"/>
    <x v="3"/>
    <s v="CLI00018"/>
    <x v="5"/>
    <s v="NTR"/>
    <s v="16/04/19 15.19.55.0000"/>
    <s v="20/04/19 12.00.00.0000"/>
    <d v="2019-04-16T15:19:55"/>
    <d v="2019-04-20T12:00:00"/>
    <x v="3"/>
    <x v="0"/>
    <s v="Coopérative agricole"/>
    <x v="2"/>
    <x v="1"/>
    <d v="1900-01-02T17:46:12"/>
    <x v="3"/>
    <s v="Non"/>
    <x v="2637"/>
  </r>
  <r>
    <x v="1018"/>
    <x v="6"/>
    <s v="CLI00083"/>
    <x v="11"/>
    <s v="MTX"/>
    <s v="16/04/19 15.21.12.0000"/>
    <s v="17/04/19 12.00.00.0000"/>
    <d v="2019-04-16T15:21:12"/>
    <d v="2019-04-17T12:00:00"/>
    <x v="5"/>
    <x v="2"/>
    <s v="Coopérative agricole"/>
    <x v="2"/>
    <x v="1"/>
    <d v="1899-12-30T17:46:12"/>
    <x v="1"/>
    <s v="Non"/>
    <x v="2638"/>
  </r>
  <r>
    <x v="901"/>
    <x v="18"/>
    <s v="CLI00040"/>
    <x v="9"/>
    <s v="NTR"/>
    <s v="16/04/19 15.21.21.0000"/>
    <s v="20/04/19 12.00.00.0000"/>
    <d v="2019-04-16T15:21:21"/>
    <d v="2019-04-20T12:00:00"/>
    <x v="3"/>
    <x v="0"/>
    <s v="Entreprises agro-alimentaires"/>
    <x v="5"/>
    <x v="1"/>
    <d v="1900-01-02T17:46:12"/>
    <x v="3"/>
    <s v="Non"/>
    <x v="2639"/>
  </r>
  <r>
    <x v="56"/>
    <x v="3"/>
    <s v="CLI00043"/>
    <x v="1"/>
    <s v="SCR"/>
    <s v="16/04/19 15.21.30.0000"/>
    <s v="19/04/19 12.00.00.0000"/>
    <d v="2019-04-16T15:21:30"/>
    <d v="2019-04-19T12:00:00"/>
    <x v="7"/>
    <x v="0"/>
    <s v="Grande surface"/>
    <x v="0"/>
    <x v="1"/>
    <d v="1900-01-01T17:46:12"/>
    <x v="3"/>
    <s v="Non"/>
    <x v="2640"/>
  </r>
  <r>
    <x v="549"/>
    <x v="18"/>
    <s v="CLI00018"/>
    <x v="5"/>
    <s v="NTR"/>
    <s v="16/04/19 15.29.53.0000"/>
    <s v="20/04/19 12.00.00.0000"/>
    <d v="2019-04-16T15:29:53"/>
    <d v="2019-04-20T12:00:00"/>
    <x v="3"/>
    <x v="0"/>
    <s v="Coopérative agricole"/>
    <x v="2"/>
    <x v="1"/>
    <d v="1900-01-02T17:46:12"/>
    <x v="3"/>
    <s v="Non"/>
    <x v="2641"/>
  </r>
  <r>
    <x v="105"/>
    <x v="3"/>
    <s v="CLI00043"/>
    <x v="1"/>
    <s v="PEST"/>
    <s v="16/04/19 15.31.29.0000"/>
    <s v="24/04/19 12.00.00.0000"/>
    <d v="2019-04-16T15:31:29"/>
    <d v="2019-04-24T12:00:00"/>
    <x v="2"/>
    <x v="1"/>
    <s v="Grande surface"/>
    <x v="0"/>
    <x v="1"/>
    <d v="1900-01-06T17:46:12"/>
    <x v="3"/>
    <s v="Non"/>
    <x v="2642"/>
  </r>
  <r>
    <x v="955"/>
    <x v="4"/>
    <s v="CLI00083"/>
    <x v="11"/>
    <s v="MTX"/>
    <s v="16/04/19 15.35.38.0000"/>
    <s v="17/04/19 12.00.00.0000"/>
    <d v="2019-04-16T15:35:38"/>
    <d v="2019-04-17T12:00:00"/>
    <x v="5"/>
    <x v="2"/>
    <s v="Coopérative agricole"/>
    <x v="2"/>
    <x v="1"/>
    <d v="1899-12-30T17:46:12"/>
    <x v="1"/>
    <s v="Non"/>
    <x v="2643"/>
  </r>
  <r>
    <x v="1217"/>
    <x v="18"/>
    <s v="CLI00040"/>
    <x v="9"/>
    <s v="NTR"/>
    <s v="16/04/19 15.35.57.0000"/>
    <s v="20/04/19 12.00.00.0000"/>
    <d v="2019-04-16T15:35:57"/>
    <d v="2019-04-20T12:00:00"/>
    <x v="3"/>
    <x v="0"/>
    <s v="Entreprises agro-alimentaires"/>
    <x v="5"/>
    <x v="1"/>
    <d v="1900-01-02T17:46:12"/>
    <x v="3"/>
    <s v="Non"/>
    <x v="2644"/>
  </r>
  <r>
    <x v="1018"/>
    <x v="6"/>
    <s v="CLI00083"/>
    <x v="11"/>
    <s v="SCR"/>
    <s v="16/04/19 15.36.30.0000"/>
    <s v="19/04/19 12.00.00.0000"/>
    <d v="2019-04-16T15:36:30"/>
    <d v="2019-04-19T12:00:00"/>
    <x v="7"/>
    <x v="0"/>
    <s v="Coopérative agricole"/>
    <x v="2"/>
    <x v="1"/>
    <d v="1900-01-01T17:46:12"/>
    <x v="3"/>
    <s v="Non"/>
    <x v="2645"/>
  </r>
  <r>
    <x v="1150"/>
    <x v="18"/>
    <s v="CLI00018"/>
    <x v="5"/>
    <s v="MTX"/>
    <s v="16/04/19 15.36.34.0000"/>
    <s v="17/04/19 12.00.00.0000"/>
    <d v="2019-04-16T15:36:34"/>
    <d v="2019-04-17T12:00:00"/>
    <x v="5"/>
    <x v="2"/>
    <s v="Coopérative agricole"/>
    <x v="2"/>
    <x v="1"/>
    <d v="1899-12-30T17:46:12"/>
    <x v="1"/>
    <s v="Non"/>
    <x v="2646"/>
  </r>
  <r>
    <x v="1202"/>
    <x v="18"/>
    <s v="CLI00049"/>
    <x v="7"/>
    <s v="PEST"/>
    <s v="16/04/19 15.40.04.0000"/>
    <s v="24/04/19 12.00.00.0000"/>
    <d v="2019-04-16T15:40:04"/>
    <d v="2019-04-24T12:00:00"/>
    <x v="2"/>
    <x v="1"/>
    <s v="Entreprises agro-alimentaires"/>
    <x v="4"/>
    <x v="1"/>
    <d v="1900-01-06T17:46:12"/>
    <x v="3"/>
    <s v="Non"/>
    <x v="2647"/>
  </r>
  <r>
    <x v="720"/>
    <x v="3"/>
    <s v="CLI00010"/>
    <x v="2"/>
    <s v="NTR"/>
    <s v="16/04/19 15.40.41.0000"/>
    <s v="20/04/19 12.00.00.0000"/>
    <d v="2019-04-16T15:40:41"/>
    <d v="2019-04-20T12:00:00"/>
    <x v="3"/>
    <x v="0"/>
    <s v="Centrale d'achats"/>
    <x v="1"/>
    <x v="1"/>
    <d v="1900-01-02T17:46:12"/>
    <x v="3"/>
    <s v="Non"/>
    <x v="2648"/>
  </r>
  <r>
    <x v="139"/>
    <x v="12"/>
    <s v="CLI00021"/>
    <x v="0"/>
    <s v="MTX"/>
    <s v="16/04/19 15.42.15.0000"/>
    <s v="17/04/19 12.00.00.0000"/>
    <d v="2019-04-16T15:42:15"/>
    <d v="2019-04-17T12:00:00"/>
    <x v="5"/>
    <x v="2"/>
    <s v="Grande surface"/>
    <x v="0"/>
    <x v="1"/>
    <d v="1899-12-30T17:46:12"/>
    <x v="1"/>
    <s v="Non"/>
    <x v="2649"/>
  </r>
  <r>
    <x v="1098"/>
    <x v="9"/>
    <s v="CLI00049"/>
    <x v="7"/>
    <s v="MTX"/>
    <s v="16/04/19 15.43.28.0000"/>
    <s v="17/04/19 12.00.00.0000"/>
    <d v="2019-04-16T15:43:28"/>
    <d v="2019-04-17T12:00:00"/>
    <x v="5"/>
    <x v="2"/>
    <s v="Entreprises agro-alimentaires"/>
    <x v="4"/>
    <x v="1"/>
    <d v="1899-12-30T17:46:12"/>
    <x v="1"/>
    <s v="Non"/>
    <x v="2650"/>
  </r>
  <r>
    <x v="444"/>
    <x v="3"/>
    <s v="CLI00020"/>
    <x v="6"/>
    <s v="PEST"/>
    <s v="16/04/19 15.46.32.0000"/>
    <s v="24/04/19 12.00.00.0000"/>
    <d v="2019-04-16T15:46:32"/>
    <d v="2019-04-24T12:00:00"/>
    <x v="2"/>
    <x v="1"/>
    <s v="Coopérative agricole"/>
    <x v="2"/>
    <x v="1"/>
    <d v="1900-01-06T17:46:12"/>
    <x v="3"/>
    <s v="Non"/>
    <x v="2651"/>
  </r>
  <r>
    <x v="831"/>
    <x v="3"/>
    <s v="CLI00043"/>
    <x v="1"/>
    <s v="BACT"/>
    <s v="16/04/19 15.47.37.0000"/>
    <s v="19/04/19 12.00.00.0000"/>
    <d v="2019-04-16T15:47:37"/>
    <d v="2019-04-19T12:00:00"/>
    <x v="6"/>
    <x v="3"/>
    <s v="Grande surface"/>
    <x v="0"/>
    <x v="1"/>
    <d v="1900-01-01T17:46:12"/>
    <x v="3"/>
    <s v="Non"/>
    <x v="2652"/>
  </r>
  <r>
    <x v="341"/>
    <x v="8"/>
    <s v="CLI00010"/>
    <x v="2"/>
    <s v="PEST"/>
    <s v="16/04/19 15.47.43.0000"/>
    <s v="24/04/19 12.00.00.0000"/>
    <d v="2019-04-16T15:47:43"/>
    <d v="2019-04-24T12:00:00"/>
    <x v="2"/>
    <x v="1"/>
    <s v="Centrale d'achats"/>
    <x v="1"/>
    <x v="1"/>
    <d v="1900-01-06T17:46:12"/>
    <x v="3"/>
    <s v="Non"/>
    <x v="2653"/>
  </r>
  <r>
    <x v="404"/>
    <x v="3"/>
    <s v="CLI00043"/>
    <x v="1"/>
    <s v="BACT"/>
    <s v="16/04/19 15.50.55.0000"/>
    <s v="19/04/19 12.00.00.0000"/>
    <d v="2019-04-16T15:50:55"/>
    <d v="2019-04-19T12:00:00"/>
    <x v="6"/>
    <x v="3"/>
    <s v="Grande surface"/>
    <x v="0"/>
    <x v="1"/>
    <d v="1900-01-01T17:46:12"/>
    <x v="3"/>
    <s v="Non"/>
    <x v="2654"/>
  </r>
  <r>
    <x v="763"/>
    <x v="6"/>
    <s v="CLI00010"/>
    <x v="2"/>
    <s v="BACT"/>
    <s v="16/04/19 15.52.13.0000"/>
    <s v="19/04/19 12.00.00.0000"/>
    <d v="2019-04-16T15:52:13"/>
    <d v="2019-04-19T12:00:00"/>
    <x v="6"/>
    <x v="3"/>
    <s v="Centrale d'achats"/>
    <x v="1"/>
    <x v="1"/>
    <d v="1900-01-01T17:46:12"/>
    <x v="3"/>
    <s v="Non"/>
    <x v="2655"/>
  </r>
  <r>
    <x v="1"/>
    <x v="3"/>
    <s v="CLI00043"/>
    <x v="1"/>
    <s v="NTR"/>
    <s v="16/04/19 15.52.18.0000"/>
    <s v="20/04/19 12.00.00.0000"/>
    <d v="2019-04-16T15:52:18"/>
    <d v="2019-04-20T12:00:00"/>
    <x v="3"/>
    <x v="0"/>
    <s v="Grande surface"/>
    <x v="0"/>
    <x v="1"/>
    <d v="1900-01-02T17:46:12"/>
    <x v="3"/>
    <s v="Non"/>
    <x v="2656"/>
  </r>
  <r>
    <x v="566"/>
    <x v="12"/>
    <s v="CLI00087"/>
    <x v="4"/>
    <s v="MTX"/>
    <s v="16/04/19 15.53.05.0000"/>
    <s v="17/04/19 12.00.00.0000"/>
    <d v="2019-04-16T15:53:05"/>
    <d v="2019-04-17T12:00:00"/>
    <x v="5"/>
    <x v="2"/>
    <s v="Coopérative agricole"/>
    <x v="3"/>
    <x v="1"/>
    <d v="1899-12-30T17:46:12"/>
    <x v="1"/>
    <s v="Non"/>
    <x v="2657"/>
  </r>
  <r>
    <x v="639"/>
    <x v="6"/>
    <s v="CLI00010"/>
    <x v="2"/>
    <s v="MTX"/>
    <s v="16/04/19 15.53.44.0000"/>
    <s v="17/04/19 12.00.00.0000"/>
    <d v="2019-04-16T15:53:44"/>
    <d v="2019-04-17T12:00:00"/>
    <x v="5"/>
    <x v="2"/>
    <s v="Centrale d'achats"/>
    <x v="1"/>
    <x v="1"/>
    <d v="1899-12-30T17:46:12"/>
    <x v="1"/>
    <s v="Non"/>
    <x v="2658"/>
  </r>
  <r>
    <x v="673"/>
    <x v="18"/>
    <s v="CLI00034"/>
    <x v="13"/>
    <s v="MTX"/>
    <s v="16/04/19 15.53.55.0000"/>
    <s v="17/04/19 12.00.00.0000"/>
    <d v="2019-04-16T15:53:55"/>
    <d v="2019-04-17T12:00:00"/>
    <x v="5"/>
    <x v="2"/>
    <s v="Entreprises agro-alimentaires"/>
    <x v="4"/>
    <x v="1"/>
    <d v="1899-12-30T17:46:12"/>
    <x v="1"/>
    <s v="Non"/>
    <x v="2159"/>
  </r>
  <r>
    <x v="1206"/>
    <x v="10"/>
    <s v="CLI00009"/>
    <x v="8"/>
    <s v="SCR"/>
    <s v="16/04/19 15.55.05.0000"/>
    <s v="19/04/19 12.00.00.0000"/>
    <d v="2019-04-16T15:55:05"/>
    <d v="2019-04-19T12:00:00"/>
    <x v="7"/>
    <x v="0"/>
    <s v="Entreprises agro-alimentaires"/>
    <x v="4"/>
    <x v="1"/>
    <d v="1900-01-01T17:46:12"/>
    <x v="3"/>
    <s v="Non"/>
    <x v="2659"/>
  </r>
  <r>
    <x v="1218"/>
    <x v="18"/>
    <s v="CLI00018"/>
    <x v="5"/>
    <s v="SCR"/>
    <s v="16/04/19 15.55.11.0000"/>
    <s v="19/04/19 12.00.00.0000"/>
    <d v="2019-04-16T15:55:11"/>
    <d v="2019-04-19T12:00:00"/>
    <x v="7"/>
    <x v="0"/>
    <s v="Coopérative agricole"/>
    <x v="2"/>
    <x v="1"/>
    <d v="1900-01-01T17:46:12"/>
    <x v="3"/>
    <s v="Non"/>
    <x v="2660"/>
  </r>
  <r>
    <x v="1154"/>
    <x v="3"/>
    <s v="CLI00079"/>
    <x v="3"/>
    <s v="NTR"/>
    <s v="16/04/19 15.56.08.0000"/>
    <s v="20/04/19 12.00.00.0000"/>
    <d v="2019-04-16T15:56:08"/>
    <d v="2019-04-20T12:00:00"/>
    <x v="3"/>
    <x v="0"/>
    <s v="Coopérative agricole"/>
    <x v="2"/>
    <x v="1"/>
    <d v="1900-01-02T17:46:12"/>
    <x v="3"/>
    <s v="Non"/>
    <x v="2374"/>
  </r>
  <r>
    <x v="12"/>
    <x v="10"/>
    <s v="CLI00018"/>
    <x v="5"/>
    <s v="MTX"/>
    <s v="16/04/19 15.57.08.0000"/>
    <s v="17/04/19 12.00.00.0000"/>
    <d v="2019-04-16T15:57:08"/>
    <d v="2019-04-17T12:00:00"/>
    <x v="5"/>
    <x v="2"/>
    <s v="Coopérative agricole"/>
    <x v="2"/>
    <x v="1"/>
    <d v="1899-12-30T17:46:12"/>
    <x v="1"/>
    <s v="Non"/>
    <x v="2661"/>
  </r>
  <r>
    <x v="1219"/>
    <x v="18"/>
    <s v="CLI00018"/>
    <x v="5"/>
    <s v="MTX"/>
    <s v="16/04/19 15.57.45.0000"/>
    <s v="17/04/19 12.00.00.0000"/>
    <d v="2019-04-16T15:57:45"/>
    <d v="2019-04-17T12:00:00"/>
    <x v="5"/>
    <x v="2"/>
    <s v="Coopérative agricole"/>
    <x v="2"/>
    <x v="1"/>
    <d v="1899-12-30T17:46:12"/>
    <x v="1"/>
    <s v="Non"/>
    <x v="2662"/>
  </r>
  <r>
    <x v="842"/>
    <x v="18"/>
    <s v="CLI00018"/>
    <x v="5"/>
    <s v="PEST"/>
    <s v="16/04/19 15.59.35.0000"/>
    <s v="24/04/19 12.00.00.0000"/>
    <d v="2019-04-16T15:59:35"/>
    <d v="2019-04-24T12:00:00"/>
    <x v="2"/>
    <x v="1"/>
    <s v="Coopérative agricole"/>
    <x v="2"/>
    <x v="1"/>
    <d v="1900-01-06T17:46:12"/>
    <x v="3"/>
    <s v="Non"/>
    <x v="2663"/>
  </r>
  <r>
    <x v="1070"/>
    <x v="18"/>
    <s v="CLI00009"/>
    <x v="8"/>
    <s v="MTX"/>
    <s v="16/04/19 16.01.34.0000"/>
    <s v="17/04/19 12.00.00.0000"/>
    <d v="2019-04-16T16:01:34"/>
    <d v="2019-04-17T12:00:00"/>
    <x v="5"/>
    <x v="2"/>
    <s v="Entreprises agro-alimentaires"/>
    <x v="4"/>
    <x v="1"/>
    <d v="1899-12-30T17:46:12"/>
    <x v="1"/>
    <s v="Non"/>
    <x v="2664"/>
  </r>
  <r>
    <x v="1220"/>
    <x v="18"/>
    <s v="CLI00049"/>
    <x v="7"/>
    <s v="MTX"/>
    <s v="16/04/19 16.03.28.0000"/>
    <s v="17/04/19 12.00.00.0000"/>
    <d v="2019-04-16T16:03:28"/>
    <d v="2019-04-17T12:00:00"/>
    <x v="5"/>
    <x v="2"/>
    <s v="Entreprises agro-alimentaires"/>
    <x v="4"/>
    <x v="1"/>
    <d v="1899-12-30T17:46:12"/>
    <x v="1"/>
    <s v="Non"/>
    <x v="2665"/>
  </r>
  <r>
    <x v="840"/>
    <x v="12"/>
    <s v="CLI00021"/>
    <x v="0"/>
    <s v="MTX"/>
    <s v="16/04/19 16.04.09.0000"/>
    <s v="17/04/19 12.00.00.0000"/>
    <d v="2019-04-16T16:04:09"/>
    <d v="2019-04-17T12:00:00"/>
    <x v="5"/>
    <x v="2"/>
    <s v="Grande surface"/>
    <x v="0"/>
    <x v="1"/>
    <d v="1899-12-30T17:46:12"/>
    <x v="1"/>
    <s v="Non"/>
    <x v="2666"/>
  </r>
  <r>
    <x v="1136"/>
    <x v="9"/>
    <s v="CLI00021"/>
    <x v="0"/>
    <s v="MTX"/>
    <s v="16/04/19 16.05.08.0000"/>
    <s v="17/04/19 12.00.00.0000"/>
    <d v="2019-04-16T16:05:08"/>
    <d v="2019-04-17T12:00:00"/>
    <x v="5"/>
    <x v="2"/>
    <s v="Grande surface"/>
    <x v="0"/>
    <x v="1"/>
    <d v="1899-12-30T17:46:12"/>
    <x v="1"/>
    <s v="Non"/>
    <x v="2667"/>
  </r>
  <r>
    <x v="902"/>
    <x v="12"/>
    <s v="CLI00021"/>
    <x v="0"/>
    <s v="NTR"/>
    <s v="16/04/19 16.06.06.0000"/>
    <s v="20/04/19 12.00.00.0000"/>
    <d v="2019-04-16T16:06:06"/>
    <d v="2019-04-20T12:00:00"/>
    <x v="3"/>
    <x v="0"/>
    <s v="Grande surface"/>
    <x v="0"/>
    <x v="1"/>
    <d v="1900-01-02T17:46:12"/>
    <x v="3"/>
    <s v="Non"/>
    <x v="2668"/>
  </r>
  <r>
    <x v="680"/>
    <x v="3"/>
    <s v="CLI00010"/>
    <x v="2"/>
    <s v="MTX"/>
    <s v="16/04/19 16.06.35.0000"/>
    <s v="17/04/19 12.00.00.0000"/>
    <d v="2019-04-16T16:06:35"/>
    <d v="2019-04-17T12:00:00"/>
    <x v="5"/>
    <x v="2"/>
    <s v="Centrale d'achats"/>
    <x v="1"/>
    <x v="1"/>
    <d v="1899-12-30T17:46:12"/>
    <x v="1"/>
    <s v="Non"/>
    <x v="2669"/>
  </r>
  <r>
    <x v="714"/>
    <x v="3"/>
    <s v="CLI00010"/>
    <x v="2"/>
    <s v="MTX"/>
    <s v="16/04/19 16.07.00.0000"/>
    <s v="17/04/19 12.00.00.0000"/>
    <d v="2019-04-16T16:07:00"/>
    <d v="2019-04-17T12:00:00"/>
    <x v="5"/>
    <x v="2"/>
    <s v="Centrale d'achats"/>
    <x v="1"/>
    <x v="1"/>
    <d v="1899-12-30T17:46:12"/>
    <x v="1"/>
    <s v="Non"/>
    <x v="2670"/>
  </r>
  <r>
    <x v="915"/>
    <x v="18"/>
    <s v="CLI00049"/>
    <x v="7"/>
    <s v="SCR"/>
    <s v="16/04/19 16.07.00.0000"/>
    <s v="19/04/19 12.00.00.0000"/>
    <d v="2019-04-16T16:07:00"/>
    <d v="2019-04-19T12:00:00"/>
    <x v="7"/>
    <x v="0"/>
    <s v="Entreprises agro-alimentaires"/>
    <x v="4"/>
    <x v="1"/>
    <d v="1900-01-01T17:46:12"/>
    <x v="3"/>
    <s v="Non"/>
    <x v="2671"/>
  </r>
  <r>
    <x v="573"/>
    <x v="18"/>
    <s v="CLI00009"/>
    <x v="8"/>
    <s v="MTX"/>
    <s v="16/04/19 16.08.49.0000"/>
    <s v="17/04/19 12.00.00.0000"/>
    <d v="2019-04-16T16:08:49"/>
    <d v="2019-04-17T12:00:00"/>
    <x v="5"/>
    <x v="2"/>
    <s v="Entreprises agro-alimentaires"/>
    <x v="4"/>
    <x v="1"/>
    <d v="1899-12-30T17:46:12"/>
    <x v="1"/>
    <s v="Non"/>
    <x v="2672"/>
  </r>
  <r>
    <x v="1221"/>
    <x v="8"/>
    <s v="CLI00049"/>
    <x v="7"/>
    <s v="MTX"/>
    <s v="16/04/19 16.09.06.0000"/>
    <s v="17/04/19 12.00.00.0000"/>
    <d v="2019-04-16T16:09:06"/>
    <d v="2019-04-17T12:00:00"/>
    <x v="5"/>
    <x v="2"/>
    <s v="Entreprises agro-alimentaires"/>
    <x v="4"/>
    <x v="1"/>
    <d v="1899-12-30T17:46:12"/>
    <x v="1"/>
    <s v="Non"/>
    <x v="2673"/>
  </r>
  <r>
    <x v="770"/>
    <x v="23"/>
    <s v="CLI00009"/>
    <x v="8"/>
    <s v="MTX"/>
    <s v="16/04/19 16.09.23.0000"/>
    <s v="17/04/19 12.00.00.0000"/>
    <d v="2019-04-16T16:09:23"/>
    <d v="2019-04-17T12:00:00"/>
    <x v="5"/>
    <x v="2"/>
    <s v="Entreprises agro-alimentaires"/>
    <x v="4"/>
    <x v="1"/>
    <d v="1899-12-30T17:46:12"/>
    <x v="1"/>
    <s v="Non"/>
    <x v="2674"/>
  </r>
  <r>
    <x v="1109"/>
    <x v="3"/>
    <s v="CLI00049"/>
    <x v="7"/>
    <s v="SCR"/>
    <s v="16/04/19 16.09.32.0000"/>
    <s v="19/04/19 12.00.00.0000"/>
    <d v="2019-04-16T16:09:32"/>
    <d v="2019-04-19T12:00:00"/>
    <x v="7"/>
    <x v="0"/>
    <s v="Entreprises agro-alimentaires"/>
    <x v="4"/>
    <x v="1"/>
    <d v="1900-01-01T17:46:12"/>
    <x v="3"/>
    <s v="Non"/>
    <x v="2675"/>
  </r>
  <r>
    <x v="298"/>
    <x v="3"/>
    <s v="CLI00010"/>
    <x v="2"/>
    <s v="MTX"/>
    <s v="16/04/19 16.10.24.0000"/>
    <s v="17/04/19 12.00.00.0000"/>
    <d v="2019-04-16T16:10:24"/>
    <d v="2019-04-17T12:00:00"/>
    <x v="5"/>
    <x v="2"/>
    <s v="Centrale d'achats"/>
    <x v="1"/>
    <x v="1"/>
    <d v="1899-12-30T17:46:12"/>
    <x v="1"/>
    <s v="Non"/>
    <x v="2676"/>
  </r>
  <r>
    <x v="344"/>
    <x v="23"/>
    <s v="CLI00007"/>
    <x v="14"/>
    <s v="MTX"/>
    <s v="16/04/19 16.11.19.0000"/>
    <s v="17/04/19 12.00.00.0000"/>
    <d v="2019-04-16T16:11:19"/>
    <d v="2019-04-17T12:00:00"/>
    <x v="5"/>
    <x v="2"/>
    <s v="Coopérative agricole"/>
    <x v="3"/>
    <x v="1"/>
    <d v="1899-12-30T17:46:12"/>
    <x v="1"/>
    <s v="Non"/>
    <x v="2677"/>
  </r>
  <r>
    <x v="443"/>
    <x v="3"/>
    <s v="CLI00049"/>
    <x v="7"/>
    <s v="MTX"/>
    <s v="16/04/19 16.12.08.0000"/>
    <s v="17/04/19 12.00.00.0000"/>
    <d v="2019-04-16T16:12:08"/>
    <d v="2019-04-17T12:00:00"/>
    <x v="5"/>
    <x v="2"/>
    <s v="Entreprises agro-alimentaires"/>
    <x v="4"/>
    <x v="1"/>
    <d v="1899-12-30T17:46:12"/>
    <x v="1"/>
    <s v="Non"/>
    <x v="2678"/>
  </r>
  <r>
    <x v="1222"/>
    <x v="3"/>
    <s v="CLI00079"/>
    <x v="3"/>
    <s v="MTX"/>
    <s v="16/04/19 16.12.17.0000"/>
    <s v="17/04/19 12.00.00.0000"/>
    <d v="2019-04-16T16:12:17"/>
    <d v="2019-04-17T12:00:00"/>
    <x v="5"/>
    <x v="2"/>
    <s v="Coopérative agricole"/>
    <x v="2"/>
    <x v="1"/>
    <d v="1899-12-30T17:46:12"/>
    <x v="1"/>
    <s v="Non"/>
    <x v="2679"/>
  </r>
  <r>
    <x v="419"/>
    <x v="12"/>
    <s v="CLI00049"/>
    <x v="7"/>
    <s v="NTR"/>
    <s v="16/04/19 16.12.35.0000"/>
    <s v="20/04/19 12.00.00.0000"/>
    <d v="2019-04-16T16:12:35"/>
    <d v="2019-04-20T12:00:00"/>
    <x v="3"/>
    <x v="0"/>
    <s v="Entreprises agro-alimentaires"/>
    <x v="4"/>
    <x v="1"/>
    <d v="1900-01-02T17:46:12"/>
    <x v="3"/>
    <s v="Non"/>
    <x v="2680"/>
  </r>
  <r>
    <x v="238"/>
    <x v="3"/>
    <s v="CLI00079"/>
    <x v="3"/>
    <s v="MTX"/>
    <s v="16/04/19 16.16.10.0000"/>
    <s v="17/04/19 12.00.00.0000"/>
    <d v="2019-04-16T16:16:10"/>
    <d v="2019-04-17T12:00:00"/>
    <x v="5"/>
    <x v="2"/>
    <s v="Coopérative agricole"/>
    <x v="2"/>
    <x v="1"/>
    <d v="1899-12-30T17:46:12"/>
    <x v="1"/>
    <s v="Non"/>
    <x v="2479"/>
  </r>
  <r>
    <x v="1223"/>
    <x v="12"/>
    <s v="CLI00021"/>
    <x v="0"/>
    <s v="PEST"/>
    <s v="16/04/19 16.17.00.0000"/>
    <s v="24/04/19 12.00.00.0000"/>
    <d v="2019-04-16T16:17:00"/>
    <d v="2019-04-24T12:00:00"/>
    <x v="2"/>
    <x v="1"/>
    <s v="Grande surface"/>
    <x v="0"/>
    <x v="1"/>
    <d v="1900-01-06T17:46:12"/>
    <x v="3"/>
    <s v="Non"/>
    <x v="2681"/>
  </r>
  <r>
    <x v="396"/>
    <x v="18"/>
    <s v="CLI00091"/>
    <x v="10"/>
    <s v="MTX"/>
    <s v="16/04/19 16.17.17.0000"/>
    <s v="17/04/19 12.00.00.0000"/>
    <d v="2019-04-16T16:17:17"/>
    <d v="2019-04-17T12:00:00"/>
    <x v="5"/>
    <x v="2"/>
    <s v="Entreprises agro-alimentaires"/>
    <x v="5"/>
    <x v="1"/>
    <d v="1899-12-30T17:46:12"/>
    <x v="1"/>
    <s v="Non"/>
    <x v="2682"/>
  </r>
  <r>
    <x v="1224"/>
    <x v="3"/>
    <s v="CLI00087"/>
    <x v="4"/>
    <s v="MTX"/>
    <s v="16/04/19 16.18.03.0000"/>
    <s v="17/04/19 12.00.00.0000"/>
    <d v="2019-04-16T16:18:03"/>
    <d v="2019-04-17T12:00:00"/>
    <x v="5"/>
    <x v="2"/>
    <s v="Coopérative agricole"/>
    <x v="3"/>
    <x v="1"/>
    <d v="1899-12-30T17:46:12"/>
    <x v="1"/>
    <s v="Non"/>
    <x v="2683"/>
  </r>
  <r>
    <x v="1225"/>
    <x v="18"/>
    <s v="CLI00009"/>
    <x v="8"/>
    <s v="MTX"/>
    <s v="16/04/19 16.19.38.0000"/>
    <s v="17/04/19 12.00.00.0000"/>
    <d v="2019-04-16T16:19:38"/>
    <d v="2019-04-17T12:00:00"/>
    <x v="5"/>
    <x v="2"/>
    <s v="Entreprises agro-alimentaires"/>
    <x v="4"/>
    <x v="1"/>
    <d v="1899-12-30T17:46:12"/>
    <x v="1"/>
    <s v="Non"/>
    <x v="2684"/>
  </r>
  <r>
    <x v="430"/>
    <x v="3"/>
    <s v="CLI00010"/>
    <x v="2"/>
    <s v="PLLT"/>
    <s v="16/04/19 16.19.55.0000"/>
    <s v="24/04/19 12.00.00.0000"/>
    <d v="2019-04-16T16:19:55"/>
    <d v="2019-04-24T12:00:00"/>
    <x v="1"/>
    <x v="1"/>
    <s v="Centrale d'achats"/>
    <x v="1"/>
    <x v="1"/>
    <d v="1900-01-06T17:46:12"/>
    <x v="3"/>
    <s v="Non"/>
    <x v="2685"/>
  </r>
  <r>
    <x v="994"/>
    <x v="3"/>
    <s v="CLI00049"/>
    <x v="7"/>
    <s v="MTX"/>
    <s v="16/04/19 16.19.57.0000"/>
    <s v="17/04/19 12.00.00.0000"/>
    <d v="2019-04-16T16:19:57"/>
    <d v="2019-04-17T12:00:00"/>
    <x v="5"/>
    <x v="2"/>
    <s v="Entreprises agro-alimentaires"/>
    <x v="4"/>
    <x v="1"/>
    <d v="1899-12-30T17:46:12"/>
    <x v="1"/>
    <s v="Non"/>
    <x v="2686"/>
  </r>
  <r>
    <x v="1226"/>
    <x v="18"/>
    <s v="CLI00091"/>
    <x v="10"/>
    <s v="MTX"/>
    <s v="16/04/19 16.21.15.0000"/>
    <s v="17/04/19 12.00.00.0000"/>
    <d v="2019-04-16T16:21:15"/>
    <d v="2019-04-17T12:00:00"/>
    <x v="5"/>
    <x v="2"/>
    <s v="Entreprises agro-alimentaires"/>
    <x v="5"/>
    <x v="1"/>
    <d v="1899-12-30T17:46:12"/>
    <x v="1"/>
    <s v="Non"/>
    <x v="2687"/>
  </r>
  <r>
    <x v="1174"/>
    <x v="18"/>
    <s v="CLI00018"/>
    <x v="5"/>
    <s v="MTX"/>
    <s v="16/04/19 16.22.48.0000"/>
    <s v="17/04/19 12.00.00.0000"/>
    <d v="2019-04-16T16:22:48"/>
    <d v="2019-04-17T12:00:00"/>
    <x v="5"/>
    <x v="2"/>
    <s v="Coopérative agricole"/>
    <x v="2"/>
    <x v="1"/>
    <d v="1899-12-30T17:46:12"/>
    <x v="1"/>
    <s v="Non"/>
    <x v="2688"/>
  </r>
  <r>
    <x v="873"/>
    <x v="12"/>
    <s v="CLI00021"/>
    <x v="0"/>
    <s v="NTR"/>
    <s v="16/04/19 16.23.06.0000"/>
    <s v="20/04/19 12.00.00.0000"/>
    <d v="2019-04-16T16:23:06"/>
    <d v="2019-04-20T12:00:00"/>
    <x v="3"/>
    <x v="0"/>
    <s v="Grande surface"/>
    <x v="0"/>
    <x v="1"/>
    <d v="1900-01-02T17:46:12"/>
    <x v="3"/>
    <s v="Non"/>
    <x v="2689"/>
  </r>
  <r>
    <x v="184"/>
    <x v="3"/>
    <s v="CLI00021"/>
    <x v="0"/>
    <s v="MTX"/>
    <s v="16/04/19 16.23.18.0000"/>
    <s v="17/04/19 12.00.00.0000"/>
    <d v="2019-04-16T16:23:18"/>
    <d v="2019-04-17T12:00:00"/>
    <x v="5"/>
    <x v="2"/>
    <s v="Grande surface"/>
    <x v="0"/>
    <x v="1"/>
    <d v="1899-12-30T17:46:12"/>
    <x v="1"/>
    <s v="Non"/>
    <x v="2690"/>
  </r>
  <r>
    <x v="470"/>
    <x v="12"/>
    <s v="CLI00021"/>
    <x v="0"/>
    <s v="SCR"/>
    <s v="16/04/19 16.23.28.0000"/>
    <s v="19/04/19 12.00.00.0000"/>
    <d v="2019-04-16T16:23:28"/>
    <d v="2019-04-19T12:00:00"/>
    <x v="7"/>
    <x v="0"/>
    <s v="Grande surface"/>
    <x v="0"/>
    <x v="1"/>
    <d v="1900-01-01T17:46:12"/>
    <x v="3"/>
    <s v="Non"/>
    <x v="2691"/>
  </r>
  <r>
    <x v="1201"/>
    <x v="18"/>
    <s v="CLI00018"/>
    <x v="5"/>
    <s v="SCR"/>
    <s v="16/04/19 16.26.03.0000"/>
    <s v="19/04/19 12.00.00.0000"/>
    <d v="2019-04-16T16:26:03"/>
    <d v="2019-04-19T12:00:00"/>
    <x v="7"/>
    <x v="0"/>
    <s v="Coopérative agricole"/>
    <x v="2"/>
    <x v="1"/>
    <d v="1900-01-01T17:46:12"/>
    <x v="3"/>
    <s v="Non"/>
    <x v="2692"/>
  </r>
  <r>
    <x v="292"/>
    <x v="3"/>
    <s v="CLI00021"/>
    <x v="0"/>
    <s v="MTX"/>
    <s v="16/04/19 16.26.27.0000"/>
    <s v="17/04/19 12.00.00.0000"/>
    <d v="2019-04-16T16:26:27"/>
    <d v="2019-04-17T12:00:00"/>
    <x v="5"/>
    <x v="2"/>
    <s v="Grande surface"/>
    <x v="0"/>
    <x v="1"/>
    <d v="1899-12-30T17:46:12"/>
    <x v="1"/>
    <s v="Non"/>
    <x v="2693"/>
  </r>
  <r>
    <x v="289"/>
    <x v="18"/>
    <s v="CLI00049"/>
    <x v="7"/>
    <s v="NTR"/>
    <s v="16/04/19 16.27.29.0000"/>
    <s v="20/04/19 12.00.00.0000"/>
    <d v="2019-04-16T16:27:29"/>
    <d v="2019-04-20T12:00:00"/>
    <x v="3"/>
    <x v="0"/>
    <s v="Entreprises agro-alimentaires"/>
    <x v="4"/>
    <x v="1"/>
    <d v="1900-01-02T17:46:12"/>
    <x v="3"/>
    <s v="Non"/>
    <x v="1922"/>
  </r>
  <r>
    <x v="638"/>
    <x v="4"/>
    <s v="CLI00020"/>
    <x v="6"/>
    <s v="SCR"/>
    <s v="16/04/19 16.28.56.0000"/>
    <s v="19/04/19 12.00.00.0000"/>
    <d v="2019-04-16T16:28:56"/>
    <d v="2019-04-19T12:00:00"/>
    <x v="7"/>
    <x v="0"/>
    <s v="Coopérative agricole"/>
    <x v="2"/>
    <x v="1"/>
    <d v="1900-01-01T17:46:12"/>
    <x v="3"/>
    <s v="Non"/>
    <x v="2694"/>
  </r>
  <r>
    <x v="1227"/>
    <x v="3"/>
    <s v="CLI00083"/>
    <x v="11"/>
    <s v="MTX"/>
    <s v="16/04/19 16.29.12.0000"/>
    <s v="17/04/19 12.00.00.0000"/>
    <d v="2019-04-16T16:29:12"/>
    <d v="2019-04-17T12:00:00"/>
    <x v="5"/>
    <x v="2"/>
    <s v="Coopérative agricole"/>
    <x v="2"/>
    <x v="1"/>
    <d v="1899-12-30T17:46:12"/>
    <x v="1"/>
    <s v="Non"/>
    <x v="2695"/>
  </r>
  <r>
    <x v="1228"/>
    <x v="4"/>
    <s v="CLI00049"/>
    <x v="7"/>
    <s v="MTX"/>
    <s v="16/04/19 16.29.39.0000"/>
    <s v="17/04/19 12.00.00.0000"/>
    <d v="2019-04-16T16:29:39"/>
    <d v="2019-04-17T12:00:00"/>
    <x v="5"/>
    <x v="2"/>
    <s v="Entreprises agro-alimentaires"/>
    <x v="4"/>
    <x v="1"/>
    <d v="1899-12-30T17:46:12"/>
    <x v="1"/>
    <s v="Non"/>
    <x v="2696"/>
  </r>
  <r>
    <x v="75"/>
    <x v="3"/>
    <s v="CLI00043"/>
    <x v="1"/>
    <s v="MTX"/>
    <s v="16/04/19 16.31.35.0000"/>
    <s v="17/04/19 12.00.00.0000"/>
    <d v="2019-04-16T16:31:35"/>
    <d v="2019-04-17T12:00:00"/>
    <x v="5"/>
    <x v="2"/>
    <s v="Grande surface"/>
    <x v="0"/>
    <x v="1"/>
    <d v="1899-12-30T17:46:12"/>
    <x v="1"/>
    <s v="Non"/>
    <x v="2697"/>
  </r>
  <r>
    <x v="693"/>
    <x v="3"/>
    <s v="CLI00010"/>
    <x v="2"/>
    <s v="SCR"/>
    <s v="16/04/19 16.32.14.0000"/>
    <s v="19/04/19 12.00.00.0000"/>
    <d v="2019-04-16T16:32:14"/>
    <d v="2019-04-19T12:00:00"/>
    <x v="7"/>
    <x v="0"/>
    <s v="Centrale d'achats"/>
    <x v="1"/>
    <x v="1"/>
    <d v="1900-01-01T17:46:12"/>
    <x v="3"/>
    <s v="Non"/>
    <x v="2698"/>
  </r>
  <r>
    <x v="853"/>
    <x v="18"/>
    <s v="CLI00018"/>
    <x v="5"/>
    <s v="MTX"/>
    <s v="16/04/19 16.33.04.0000"/>
    <s v="17/04/19 12.00.00.0000"/>
    <d v="2019-04-16T16:33:04"/>
    <d v="2019-04-17T12:00:00"/>
    <x v="5"/>
    <x v="2"/>
    <s v="Coopérative agricole"/>
    <x v="2"/>
    <x v="1"/>
    <d v="1899-12-30T17:46:12"/>
    <x v="1"/>
    <s v="Non"/>
    <x v="1439"/>
  </r>
  <r>
    <x v="1043"/>
    <x v="3"/>
    <s v="CLI00010"/>
    <x v="2"/>
    <s v="MTX"/>
    <s v="16/04/19 16.35.55.0000"/>
    <s v="17/04/19 12.00.00.0000"/>
    <d v="2019-04-16T16:35:55"/>
    <d v="2019-04-17T12:00:00"/>
    <x v="5"/>
    <x v="2"/>
    <s v="Centrale d'achats"/>
    <x v="1"/>
    <x v="1"/>
    <d v="1899-12-30T17:46:12"/>
    <x v="1"/>
    <s v="Non"/>
    <x v="2699"/>
  </r>
  <r>
    <x v="908"/>
    <x v="6"/>
    <s v="CLI00021"/>
    <x v="0"/>
    <s v="MTX"/>
    <s v="16/04/19 16.37.46.0000"/>
    <s v="17/04/19 12.00.00.0000"/>
    <d v="2019-04-16T16:37:46"/>
    <d v="2019-04-17T12:00:00"/>
    <x v="5"/>
    <x v="2"/>
    <s v="Grande surface"/>
    <x v="0"/>
    <x v="1"/>
    <d v="1899-12-30T17:46:12"/>
    <x v="1"/>
    <s v="Non"/>
    <x v="2700"/>
  </r>
  <r>
    <x v="7"/>
    <x v="6"/>
    <s v="CLI00043"/>
    <x v="1"/>
    <s v="NTR"/>
    <s v="16/04/19 16.39.36.0000"/>
    <s v="20/04/19 12.00.00.0000"/>
    <d v="2019-04-16T16:39:36"/>
    <d v="2019-04-20T12:00:00"/>
    <x v="3"/>
    <x v="0"/>
    <s v="Grande surface"/>
    <x v="0"/>
    <x v="1"/>
    <d v="1900-01-02T17:46:12"/>
    <x v="3"/>
    <s v="Non"/>
    <x v="670"/>
  </r>
  <r>
    <x v="134"/>
    <x v="3"/>
    <s v="CLI00020"/>
    <x v="6"/>
    <s v="MTX"/>
    <s v="16/04/19 16.42.58.0000"/>
    <s v="17/04/19 12.00.00.0000"/>
    <d v="2019-04-16T16:42:58"/>
    <d v="2019-04-17T12:00:00"/>
    <x v="5"/>
    <x v="2"/>
    <s v="Coopérative agricole"/>
    <x v="2"/>
    <x v="1"/>
    <d v="1899-12-30T17:46:12"/>
    <x v="1"/>
    <s v="Non"/>
    <x v="2701"/>
  </r>
  <r>
    <x v="1143"/>
    <x v="18"/>
    <s v="CLI00018"/>
    <x v="5"/>
    <s v="MTX"/>
    <s v="16/04/19 16.43.08.0000"/>
    <s v="17/04/19 12.00.00.0000"/>
    <d v="2019-04-16T16:43:08"/>
    <d v="2019-04-17T12:00:00"/>
    <x v="5"/>
    <x v="2"/>
    <s v="Coopérative agricole"/>
    <x v="2"/>
    <x v="1"/>
    <d v="1899-12-30T17:46:12"/>
    <x v="1"/>
    <s v="Non"/>
    <x v="2702"/>
  </r>
  <r>
    <x v="1229"/>
    <x v="18"/>
    <s v="CLI00049"/>
    <x v="7"/>
    <s v="PEST"/>
    <s v="16/04/19 16.44.19.0000"/>
    <s v="24/04/19 12.00.00.0000"/>
    <d v="2019-04-16T16:44:19"/>
    <d v="2019-04-24T12:00:00"/>
    <x v="2"/>
    <x v="1"/>
    <s v="Entreprises agro-alimentaires"/>
    <x v="4"/>
    <x v="1"/>
    <d v="1900-01-06T17:46:12"/>
    <x v="3"/>
    <s v="Non"/>
    <x v="2703"/>
  </r>
  <r>
    <x v="1230"/>
    <x v="3"/>
    <s v="CLI00043"/>
    <x v="1"/>
    <s v="NTR"/>
    <s v="16/04/19 16.44.54.0000"/>
    <s v="20/04/19 12.00.00.0000"/>
    <d v="2019-04-16T16:44:54"/>
    <d v="2019-04-20T12:00:00"/>
    <x v="3"/>
    <x v="0"/>
    <s v="Grande surface"/>
    <x v="0"/>
    <x v="1"/>
    <d v="1900-01-02T17:46:12"/>
    <x v="3"/>
    <s v="Non"/>
    <x v="2704"/>
  </r>
  <r>
    <x v="648"/>
    <x v="10"/>
    <s v="CLI00049"/>
    <x v="7"/>
    <s v="SCR"/>
    <s v="16/04/19 16.46.43.0000"/>
    <s v="19/04/19 12.00.00.0000"/>
    <d v="2019-04-16T16:46:43"/>
    <d v="2019-04-19T12:00:00"/>
    <x v="7"/>
    <x v="0"/>
    <s v="Entreprises agro-alimentaires"/>
    <x v="4"/>
    <x v="1"/>
    <d v="1900-01-01T17:46:12"/>
    <x v="3"/>
    <s v="Non"/>
    <x v="2705"/>
  </r>
  <r>
    <x v="463"/>
    <x v="3"/>
    <s v="CLI00010"/>
    <x v="2"/>
    <s v="NTR"/>
    <s v="16/04/19 16.47.13.0000"/>
    <s v="20/04/19 12.00.00.0000"/>
    <d v="2019-04-16T16:47:13"/>
    <d v="2019-04-20T12:00:00"/>
    <x v="3"/>
    <x v="0"/>
    <s v="Centrale d'achats"/>
    <x v="1"/>
    <x v="1"/>
    <d v="1900-01-02T17:46:12"/>
    <x v="3"/>
    <s v="Non"/>
    <x v="2706"/>
  </r>
  <r>
    <x v="903"/>
    <x v="3"/>
    <s v="CLI00021"/>
    <x v="0"/>
    <s v="MTX"/>
    <s v="16/04/19 16.48.18.0000"/>
    <s v="17/04/19 12.00.00.0000"/>
    <d v="2019-04-16T16:48:18"/>
    <d v="2019-04-17T12:00:00"/>
    <x v="5"/>
    <x v="2"/>
    <s v="Grande surface"/>
    <x v="0"/>
    <x v="1"/>
    <d v="1899-12-30T17:46:12"/>
    <x v="1"/>
    <s v="Non"/>
    <x v="2707"/>
  </r>
  <r>
    <x v="1231"/>
    <x v="4"/>
    <s v="CLI00049"/>
    <x v="7"/>
    <s v="NTR"/>
    <s v="16/04/19 16.50.17.0000"/>
    <s v="20/04/19 12.00.00.0000"/>
    <d v="2019-04-16T16:50:17"/>
    <d v="2019-04-20T12:00:00"/>
    <x v="3"/>
    <x v="0"/>
    <s v="Entreprises agro-alimentaires"/>
    <x v="4"/>
    <x v="1"/>
    <d v="1900-01-02T17:46:12"/>
    <x v="3"/>
    <s v="Non"/>
    <x v="2708"/>
  </r>
  <r>
    <x v="493"/>
    <x v="18"/>
    <s v="CLI00018"/>
    <x v="5"/>
    <s v="NTR"/>
    <s v="16/04/19 16.52.20.0000"/>
    <s v="20/04/19 12.00.00.0000"/>
    <d v="2019-04-16T16:52:20"/>
    <d v="2019-04-20T12:00:00"/>
    <x v="3"/>
    <x v="0"/>
    <s v="Coopérative agricole"/>
    <x v="2"/>
    <x v="1"/>
    <d v="1900-01-02T17:46:12"/>
    <x v="3"/>
    <s v="Non"/>
    <x v="2709"/>
  </r>
  <r>
    <x v="931"/>
    <x v="18"/>
    <s v="CLI00018"/>
    <x v="5"/>
    <s v="MTX"/>
    <s v="16/04/19 16.52.24.0000"/>
    <s v="17/04/19 12.00.00.0000"/>
    <d v="2019-04-16T16:52:24"/>
    <d v="2019-04-17T12:00:00"/>
    <x v="5"/>
    <x v="2"/>
    <s v="Coopérative agricole"/>
    <x v="2"/>
    <x v="1"/>
    <d v="1899-12-30T17:46:12"/>
    <x v="1"/>
    <s v="Non"/>
    <x v="2710"/>
  </r>
  <r>
    <x v="1232"/>
    <x v="18"/>
    <s v="CLI00049"/>
    <x v="7"/>
    <s v="PEST"/>
    <s v="16/04/19 16.52.44.0000"/>
    <s v="24/04/19 12.00.00.0000"/>
    <d v="2019-04-16T16:52:44"/>
    <d v="2019-04-24T12:00:00"/>
    <x v="2"/>
    <x v="1"/>
    <s v="Entreprises agro-alimentaires"/>
    <x v="4"/>
    <x v="1"/>
    <d v="1900-01-06T17:46:12"/>
    <x v="3"/>
    <s v="Non"/>
    <x v="2711"/>
  </r>
  <r>
    <x v="105"/>
    <x v="3"/>
    <s v="CLI00043"/>
    <x v="1"/>
    <s v="MTX"/>
    <s v="16/04/19 16.52.47.0000"/>
    <s v="17/04/19 12.00.00.0000"/>
    <d v="2019-04-16T16:52:47"/>
    <d v="2019-04-17T12:00:00"/>
    <x v="5"/>
    <x v="2"/>
    <s v="Grande surface"/>
    <x v="0"/>
    <x v="1"/>
    <d v="1899-12-30T17:46:12"/>
    <x v="1"/>
    <s v="Non"/>
    <x v="2712"/>
  </r>
  <r>
    <x v="1233"/>
    <x v="18"/>
    <s v="CLI00049"/>
    <x v="7"/>
    <s v="PEST"/>
    <s v="16/04/19 16.53.39.0000"/>
    <s v="24/04/19 12.00.00.0000"/>
    <d v="2019-04-16T16:53:39"/>
    <d v="2019-04-24T12:00:00"/>
    <x v="2"/>
    <x v="1"/>
    <s v="Entreprises agro-alimentaires"/>
    <x v="4"/>
    <x v="1"/>
    <d v="1900-01-06T17:46:12"/>
    <x v="3"/>
    <s v="Non"/>
    <x v="2713"/>
  </r>
  <r>
    <x v="848"/>
    <x v="18"/>
    <s v="CLI00009"/>
    <x v="8"/>
    <s v="NTR"/>
    <s v="16/04/19 16.56.02.0000"/>
    <s v="20/04/19 12.00.00.0000"/>
    <d v="2019-04-16T16:56:02"/>
    <d v="2019-04-20T12:00:00"/>
    <x v="3"/>
    <x v="0"/>
    <s v="Entreprises agro-alimentaires"/>
    <x v="4"/>
    <x v="1"/>
    <d v="1900-01-02T17:46:12"/>
    <x v="3"/>
    <s v="Non"/>
    <x v="2714"/>
  </r>
  <r>
    <x v="1016"/>
    <x v="10"/>
    <s v="CLI00018"/>
    <x v="5"/>
    <s v="NTR"/>
    <s v="16/04/19 16.56.13.0000"/>
    <s v="20/04/19 12.00.00.0000"/>
    <d v="2019-04-16T16:56:13"/>
    <d v="2019-04-20T12:00:00"/>
    <x v="3"/>
    <x v="0"/>
    <s v="Coopérative agricole"/>
    <x v="2"/>
    <x v="1"/>
    <d v="1900-01-02T17:46:12"/>
    <x v="3"/>
    <s v="Non"/>
    <x v="2715"/>
  </r>
  <r>
    <x v="1234"/>
    <x v="3"/>
    <s v="CLI00021"/>
    <x v="0"/>
    <s v="NTR"/>
    <s v="16/04/19 16.59.17.0000"/>
    <s v="20/04/19 12.00.00.0000"/>
    <d v="2019-04-16T16:59:17"/>
    <d v="2019-04-20T12:00:00"/>
    <x v="3"/>
    <x v="0"/>
    <s v="Grande surface"/>
    <x v="0"/>
    <x v="1"/>
    <d v="1900-01-02T17:46:12"/>
    <x v="3"/>
    <s v="Non"/>
    <x v="2716"/>
  </r>
  <r>
    <x v="1005"/>
    <x v="18"/>
    <s v="CLI00018"/>
    <x v="5"/>
    <s v="MTX"/>
    <s v="16/04/19 16.59.19.0000"/>
    <s v="17/04/19 12.00.00.0000"/>
    <d v="2019-04-16T16:59:19"/>
    <d v="2019-04-17T12:00:00"/>
    <x v="5"/>
    <x v="2"/>
    <s v="Coopérative agricole"/>
    <x v="2"/>
    <x v="1"/>
    <d v="1899-12-30T17:46:12"/>
    <x v="1"/>
    <s v="Non"/>
    <x v="2717"/>
  </r>
  <r>
    <x v="300"/>
    <x v="10"/>
    <s v="CLI00018"/>
    <x v="5"/>
    <s v="MTX"/>
    <s v="16/04/19 17.00.08.0000"/>
    <s v="17/04/19 12.00.00.0000"/>
    <d v="2019-04-16T17:00:08"/>
    <d v="2019-04-17T12:00:00"/>
    <x v="5"/>
    <x v="2"/>
    <s v="Coopérative agricole"/>
    <x v="2"/>
    <x v="1"/>
    <d v="1899-12-30T17:46:12"/>
    <x v="1"/>
    <s v="Non"/>
    <x v="2718"/>
  </r>
  <r>
    <x v="812"/>
    <x v="2"/>
    <s v="CLI00021"/>
    <x v="0"/>
    <s v="PEST"/>
    <s v="16/04/19 17.02.58.0000"/>
    <s v="24/04/19 12.00.00.0000"/>
    <d v="2019-04-16T17:02:58"/>
    <d v="2019-04-24T12:00:00"/>
    <x v="2"/>
    <x v="1"/>
    <s v="Grande surface"/>
    <x v="0"/>
    <x v="1"/>
    <d v="1900-01-06T17:46:12"/>
    <x v="3"/>
    <s v="Non"/>
    <x v="2719"/>
  </r>
  <r>
    <x v="557"/>
    <x v="4"/>
    <s v="CLI00079"/>
    <x v="3"/>
    <s v="MTX"/>
    <s v="16/04/19 17.03.36.0000"/>
    <s v="17/04/19 12.00.00.0000"/>
    <d v="2019-04-16T17:03:36"/>
    <d v="2019-04-17T12:00:00"/>
    <x v="5"/>
    <x v="2"/>
    <s v="Coopérative agricole"/>
    <x v="2"/>
    <x v="1"/>
    <d v="1899-12-30T17:46:12"/>
    <x v="1"/>
    <s v="Non"/>
    <x v="2720"/>
  </r>
  <r>
    <x v="1106"/>
    <x v="7"/>
    <s v="CLI00021"/>
    <x v="0"/>
    <s v="MTX"/>
    <s v="16/04/19 17.03.47.0000"/>
    <s v="17/04/19 12.00.00.0000"/>
    <d v="2019-04-16T17:03:47"/>
    <d v="2019-04-17T12:00:00"/>
    <x v="5"/>
    <x v="2"/>
    <s v="Grande surface"/>
    <x v="0"/>
    <x v="1"/>
    <d v="1899-12-30T17:46:12"/>
    <x v="1"/>
    <s v="Non"/>
    <x v="2721"/>
  </r>
  <r>
    <x v="819"/>
    <x v="6"/>
    <s v="CLI00087"/>
    <x v="4"/>
    <s v="MTX"/>
    <s v="16/04/19 17.03.56.0000"/>
    <s v="17/04/19 12.00.00.0000"/>
    <d v="2019-04-16T17:03:56"/>
    <d v="2019-04-17T12:00:00"/>
    <x v="5"/>
    <x v="2"/>
    <s v="Coopérative agricole"/>
    <x v="3"/>
    <x v="1"/>
    <d v="1899-12-30T17:46:12"/>
    <x v="1"/>
    <s v="Non"/>
    <x v="2722"/>
  </r>
  <r>
    <x v="788"/>
    <x v="3"/>
    <s v="CLI00049"/>
    <x v="7"/>
    <s v="PLLT"/>
    <s v="16/04/19 17.04.46.0000"/>
    <s v="24/04/19 12.00.00.0000"/>
    <d v="2019-04-16T17:04:46"/>
    <d v="2019-04-24T12:00:00"/>
    <x v="1"/>
    <x v="1"/>
    <s v="Entreprises agro-alimentaires"/>
    <x v="4"/>
    <x v="1"/>
    <d v="1900-01-06T17:46:12"/>
    <x v="3"/>
    <s v="Non"/>
    <x v="2723"/>
  </r>
  <r>
    <x v="464"/>
    <x v="4"/>
    <s v="CLI00021"/>
    <x v="0"/>
    <s v="MTX"/>
    <s v="16/04/19 17.07.38.0000"/>
    <s v="17/04/19 12.00.00.0000"/>
    <d v="2019-04-16T17:07:38"/>
    <d v="2019-04-17T12:00:00"/>
    <x v="5"/>
    <x v="2"/>
    <s v="Grande surface"/>
    <x v="0"/>
    <x v="1"/>
    <d v="1899-12-30T17:46:12"/>
    <x v="1"/>
    <s v="Non"/>
    <x v="2724"/>
  </r>
  <r>
    <x v="1235"/>
    <x v="18"/>
    <s v="CLI00091"/>
    <x v="10"/>
    <s v="MTX"/>
    <s v="16/04/19 17.09.14.0000"/>
    <s v="17/04/19 12.00.00.0000"/>
    <d v="2019-04-16T17:09:14"/>
    <d v="2019-04-17T12:00:00"/>
    <x v="5"/>
    <x v="2"/>
    <s v="Entreprises agro-alimentaires"/>
    <x v="5"/>
    <x v="1"/>
    <d v="1899-12-30T17:46:12"/>
    <x v="1"/>
    <s v="Non"/>
    <x v="2725"/>
  </r>
  <r>
    <x v="723"/>
    <x v="3"/>
    <s v="CLI00021"/>
    <x v="0"/>
    <s v="PEST"/>
    <s v="16/04/19 17.10.01.0000"/>
    <s v="24/04/19 12.00.00.0000"/>
    <d v="2019-04-16T17:10:01"/>
    <d v="2019-04-24T12:00:00"/>
    <x v="2"/>
    <x v="1"/>
    <s v="Grande surface"/>
    <x v="0"/>
    <x v="1"/>
    <d v="1900-01-06T17:46:12"/>
    <x v="3"/>
    <s v="Non"/>
    <x v="2726"/>
  </r>
  <r>
    <x v="394"/>
    <x v="9"/>
    <s v="CLI00021"/>
    <x v="0"/>
    <s v="MTX"/>
    <s v="16/04/19 17.11.07.0000"/>
    <s v="17/04/19 12.00.00.0000"/>
    <d v="2019-04-16T17:11:07"/>
    <d v="2019-04-17T12:00:00"/>
    <x v="5"/>
    <x v="2"/>
    <s v="Grande surface"/>
    <x v="0"/>
    <x v="1"/>
    <d v="1899-12-30T17:46:12"/>
    <x v="1"/>
    <s v="Non"/>
    <x v="2727"/>
  </r>
  <r>
    <x v="798"/>
    <x v="12"/>
    <s v="CLI00021"/>
    <x v="0"/>
    <s v="SCR"/>
    <s v="16/04/19 17.11.14.0000"/>
    <s v="19/04/19 12.00.00.0000"/>
    <d v="2019-04-16T17:11:14"/>
    <d v="2019-04-19T12:00:00"/>
    <x v="7"/>
    <x v="0"/>
    <s v="Grande surface"/>
    <x v="0"/>
    <x v="1"/>
    <d v="1900-01-01T17:46:12"/>
    <x v="3"/>
    <s v="Non"/>
    <x v="2728"/>
  </r>
  <r>
    <x v="1236"/>
    <x v="4"/>
    <s v="CLI00049"/>
    <x v="7"/>
    <s v="NTR"/>
    <s v="16/04/19 17.17.44.0000"/>
    <s v="20/04/19 12.00.00.0000"/>
    <d v="2019-04-16T17:17:44"/>
    <d v="2019-04-20T12:00:00"/>
    <x v="3"/>
    <x v="0"/>
    <s v="Entreprises agro-alimentaires"/>
    <x v="4"/>
    <x v="1"/>
    <d v="1900-01-02T17:46:12"/>
    <x v="3"/>
    <s v="Non"/>
    <x v="2729"/>
  </r>
  <r>
    <x v="365"/>
    <x v="8"/>
    <s v="CLI00049"/>
    <x v="7"/>
    <s v="PEST"/>
    <s v="16/04/19 17.19.17.0000"/>
    <s v="24/04/19 12.00.00.0000"/>
    <d v="2019-04-16T17:19:17"/>
    <d v="2019-04-24T12:00:00"/>
    <x v="2"/>
    <x v="1"/>
    <s v="Entreprises agro-alimentaires"/>
    <x v="4"/>
    <x v="1"/>
    <d v="1900-01-06T17:46:12"/>
    <x v="3"/>
    <s v="Non"/>
    <x v="1441"/>
  </r>
  <r>
    <x v="1237"/>
    <x v="18"/>
    <s v="CLI00009"/>
    <x v="8"/>
    <s v="MTX"/>
    <s v="16/04/19 17.20.30.0000"/>
    <s v="17/04/19 12.00.00.0000"/>
    <d v="2019-04-16T17:20:30"/>
    <d v="2019-04-17T12:00:00"/>
    <x v="5"/>
    <x v="2"/>
    <s v="Entreprises agro-alimentaires"/>
    <x v="4"/>
    <x v="1"/>
    <d v="1899-12-30T17:46:12"/>
    <x v="1"/>
    <s v="Non"/>
    <x v="2730"/>
  </r>
  <r>
    <x v="816"/>
    <x v="3"/>
    <s v="CLI00010"/>
    <x v="2"/>
    <s v="OGM"/>
    <s v="16/04/19 17.21.26.0000"/>
    <s v="26/04/19 12.00.00.0000"/>
    <d v="2019-04-16T17:21:26"/>
    <d v="2019-04-26T12:00:00"/>
    <x v="0"/>
    <x v="0"/>
    <s v="Centrale d'achats"/>
    <x v="1"/>
    <x v="1"/>
    <d v="1900-01-08T17:46:12"/>
    <x v="3"/>
    <s v="Non"/>
    <x v="2731"/>
  </r>
  <r>
    <x v="1033"/>
    <x v="18"/>
    <s v="CLI00018"/>
    <x v="5"/>
    <s v="NTR"/>
    <s v="16/04/19 17.21.43.0000"/>
    <s v="20/04/19 12.00.00.0000"/>
    <d v="2019-04-16T17:21:43"/>
    <d v="2019-04-20T12:00:00"/>
    <x v="3"/>
    <x v="0"/>
    <s v="Coopérative agricole"/>
    <x v="2"/>
    <x v="1"/>
    <d v="1900-01-02T17:46:12"/>
    <x v="3"/>
    <s v="Non"/>
    <x v="2732"/>
  </r>
  <r>
    <x v="266"/>
    <x v="3"/>
    <s v="CLI00043"/>
    <x v="1"/>
    <s v="PEST"/>
    <s v="16/04/19 17.22.29.0000"/>
    <s v="24/04/19 12.00.00.0000"/>
    <d v="2019-04-16T17:22:29"/>
    <d v="2019-04-24T12:00:00"/>
    <x v="2"/>
    <x v="1"/>
    <s v="Grande surface"/>
    <x v="0"/>
    <x v="1"/>
    <d v="1900-01-06T17:46:12"/>
    <x v="3"/>
    <s v="Non"/>
    <x v="2733"/>
  </r>
  <r>
    <x v="1186"/>
    <x v="10"/>
    <s v="CLI00009"/>
    <x v="8"/>
    <s v="PEST"/>
    <s v="16/04/19 17.24.31.0000"/>
    <s v="24/04/19 12.00.00.0000"/>
    <d v="2019-04-16T17:24:31"/>
    <d v="2019-04-24T12:00:00"/>
    <x v="2"/>
    <x v="1"/>
    <s v="Entreprises agro-alimentaires"/>
    <x v="4"/>
    <x v="1"/>
    <d v="1900-01-06T17:46:12"/>
    <x v="3"/>
    <s v="Non"/>
    <x v="2734"/>
  </r>
  <r>
    <x v="43"/>
    <x v="3"/>
    <s v="CLI00010"/>
    <x v="2"/>
    <s v="PEST"/>
    <s v="16/04/19 17.25.34.0000"/>
    <s v="24/04/19 12.00.00.0000"/>
    <d v="2019-04-16T17:25:34"/>
    <d v="2019-04-24T12:00:00"/>
    <x v="2"/>
    <x v="1"/>
    <s v="Centrale d'achats"/>
    <x v="1"/>
    <x v="1"/>
    <d v="1900-01-06T17:46:12"/>
    <x v="3"/>
    <s v="Non"/>
    <x v="2735"/>
  </r>
  <r>
    <x v="689"/>
    <x v="18"/>
    <s v="CLI00049"/>
    <x v="7"/>
    <s v="NTR"/>
    <s v="16/04/19 17.26.01.0000"/>
    <s v="20/04/19 12.00.00.0000"/>
    <d v="2019-04-16T17:26:01"/>
    <d v="2019-04-20T12:00:00"/>
    <x v="3"/>
    <x v="0"/>
    <s v="Entreprises agro-alimentaires"/>
    <x v="4"/>
    <x v="1"/>
    <d v="1900-01-02T17:46:12"/>
    <x v="3"/>
    <s v="Non"/>
    <x v="2736"/>
  </r>
  <r>
    <x v="327"/>
    <x v="10"/>
    <s v="CLI00018"/>
    <x v="5"/>
    <s v="PEST"/>
    <s v="16/04/19 17.27.50.0000"/>
    <s v="24/04/19 12.00.00.0000"/>
    <d v="2019-04-16T17:27:50"/>
    <d v="2019-04-24T12:00:00"/>
    <x v="2"/>
    <x v="1"/>
    <s v="Coopérative agricole"/>
    <x v="2"/>
    <x v="1"/>
    <d v="1900-01-06T17:46:12"/>
    <x v="3"/>
    <s v="Non"/>
    <x v="2737"/>
  </r>
  <r>
    <x v="589"/>
    <x v="6"/>
    <s v="CLI00083"/>
    <x v="11"/>
    <s v="PEST"/>
    <s v="16/04/19 17.28.54.0000"/>
    <s v="24/04/19 12.00.00.0000"/>
    <d v="2019-04-16T17:28:54"/>
    <d v="2019-04-24T12:00:00"/>
    <x v="2"/>
    <x v="1"/>
    <s v="Coopérative agricole"/>
    <x v="2"/>
    <x v="1"/>
    <d v="1900-01-06T17:46:12"/>
    <x v="3"/>
    <s v="Non"/>
    <x v="2738"/>
  </r>
  <r>
    <x v="672"/>
    <x v="3"/>
    <s v="CLI00021"/>
    <x v="0"/>
    <s v="SCR"/>
    <s v="16/04/19 17.29.47.0000"/>
    <s v="19/04/19 12.00.00.0000"/>
    <d v="2019-04-16T17:29:47"/>
    <d v="2019-04-19T12:00:00"/>
    <x v="7"/>
    <x v="0"/>
    <s v="Grande surface"/>
    <x v="0"/>
    <x v="1"/>
    <d v="1900-01-01T17:46:12"/>
    <x v="3"/>
    <s v="Non"/>
    <x v="2739"/>
  </r>
  <r>
    <x v="1224"/>
    <x v="6"/>
    <s v="CLI00087"/>
    <x v="4"/>
    <s v="NTR"/>
    <s v="16/04/19 17.29.50.0000"/>
    <s v="20/04/19 12.00.00.0000"/>
    <d v="2019-04-16T17:29:50"/>
    <d v="2019-04-20T12:00:00"/>
    <x v="3"/>
    <x v="0"/>
    <s v="Coopérative agricole"/>
    <x v="3"/>
    <x v="1"/>
    <d v="1900-01-02T17:46:12"/>
    <x v="3"/>
    <s v="Non"/>
    <x v="2740"/>
  </r>
  <r>
    <x v="1238"/>
    <x v="18"/>
    <s v="CLI00049"/>
    <x v="7"/>
    <s v="PEST"/>
    <s v="16/04/19 17.30.12.0000"/>
    <s v="24/04/19 12.00.00.0000"/>
    <d v="2019-04-16T17:30:12"/>
    <d v="2019-04-24T12:00:00"/>
    <x v="2"/>
    <x v="1"/>
    <s v="Entreprises agro-alimentaires"/>
    <x v="4"/>
    <x v="1"/>
    <d v="1900-01-06T17:46:12"/>
    <x v="3"/>
    <s v="Non"/>
    <x v="2741"/>
  </r>
  <r>
    <x v="583"/>
    <x v="3"/>
    <s v="CLI00043"/>
    <x v="1"/>
    <s v="MTX"/>
    <s v="16/04/19 17.35.30.0000"/>
    <s v="17/04/19 12.00.00.0000"/>
    <d v="2019-04-16T17:35:30"/>
    <d v="2019-04-17T12:00:00"/>
    <x v="5"/>
    <x v="2"/>
    <s v="Grande surface"/>
    <x v="0"/>
    <x v="1"/>
    <d v="1899-12-30T17:46:12"/>
    <x v="1"/>
    <s v="Non"/>
    <x v="2742"/>
  </r>
  <r>
    <x v="58"/>
    <x v="3"/>
    <s v="CLI00043"/>
    <x v="1"/>
    <s v="PLLT"/>
    <s v="16/04/19 17.35.51.0000"/>
    <s v="24/04/19 12.00.00.0000"/>
    <d v="2019-04-16T17:35:51"/>
    <d v="2019-04-24T12:00:00"/>
    <x v="1"/>
    <x v="1"/>
    <s v="Grande surface"/>
    <x v="0"/>
    <x v="1"/>
    <d v="1900-01-06T17:46:12"/>
    <x v="3"/>
    <s v="Non"/>
    <x v="2743"/>
  </r>
  <r>
    <x v="714"/>
    <x v="3"/>
    <s v="CLI00010"/>
    <x v="2"/>
    <s v="MTX"/>
    <s v="16/04/19 17.36.10.0000"/>
    <s v="17/04/19 12.00.00.0000"/>
    <d v="2019-04-16T17:36:10"/>
    <d v="2019-04-17T12:00:00"/>
    <x v="5"/>
    <x v="2"/>
    <s v="Centrale d'achats"/>
    <x v="1"/>
    <x v="1"/>
    <d v="1899-12-30T17:46:12"/>
    <x v="1"/>
    <s v="Non"/>
    <x v="2670"/>
  </r>
  <r>
    <x v="1031"/>
    <x v="12"/>
    <s v="CLI00021"/>
    <x v="0"/>
    <s v="SCR"/>
    <s v="16/04/19 17.36.36.0000"/>
    <s v="19/04/19 12.00.00.0000"/>
    <d v="2019-04-16T17:36:36"/>
    <d v="2019-04-19T12:00:00"/>
    <x v="7"/>
    <x v="0"/>
    <s v="Grande surface"/>
    <x v="0"/>
    <x v="1"/>
    <d v="1900-01-01T17:46:12"/>
    <x v="3"/>
    <s v="Non"/>
    <x v="1999"/>
  </r>
  <r>
    <x v="1239"/>
    <x v="12"/>
    <s v="CLI00021"/>
    <x v="0"/>
    <s v="SCR"/>
    <s v="16/04/19 17.36.37.0000"/>
    <s v="19/04/19 12.00.00.0000"/>
    <d v="2019-04-16T17:36:37"/>
    <d v="2019-04-19T12:00:00"/>
    <x v="7"/>
    <x v="0"/>
    <s v="Grande surface"/>
    <x v="0"/>
    <x v="1"/>
    <d v="1900-01-01T17:46:12"/>
    <x v="3"/>
    <s v="Non"/>
    <x v="2744"/>
  </r>
  <r>
    <x v="258"/>
    <x v="6"/>
    <s v="CLI00020"/>
    <x v="6"/>
    <s v="SCR"/>
    <s v="16/04/19 17.36.58.0000"/>
    <s v="19/04/19 12.00.00.0000"/>
    <d v="2019-04-16T17:36:58"/>
    <d v="2019-04-19T12:00:00"/>
    <x v="7"/>
    <x v="0"/>
    <s v="Coopérative agricole"/>
    <x v="2"/>
    <x v="1"/>
    <d v="1900-01-01T17:46:12"/>
    <x v="3"/>
    <s v="Non"/>
    <x v="2745"/>
  </r>
  <r>
    <x v="389"/>
    <x v="12"/>
    <s v="CLI00087"/>
    <x v="4"/>
    <s v="NTR"/>
    <s v="16/04/19 17.37.36.0000"/>
    <s v="20/04/19 12.00.00.0000"/>
    <d v="2019-04-16T17:37:36"/>
    <d v="2019-04-20T12:00:00"/>
    <x v="3"/>
    <x v="0"/>
    <s v="Coopérative agricole"/>
    <x v="3"/>
    <x v="1"/>
    <d v="1900-01-02T17:46:12"/>
    <x v="3"/>
    <s v="Non"/>
    <x v="2746"/>
  </r>
  <r>
    <x v="114"/>
    <x v="3"/>
    <s v="CLI00083"/>
    <x v="11"/>
    <s v="NTR"/>
    <s v="16/04/19 17.38.27.0000"/>
    <s v="20/04/19 12.00.00.0000"/>
    <d v="2019-04-16T17:38:27"/>
    <d v="2019-04-20T12:00:00"/>
    <x v="3"/>
    <x v="0"/>
    <s v="Coopérative agricole"/>
    <x v="2"/>
    <x v="1"/>
    <d v="1900-01-02T17:46:12"/>
    <x v="3"/>
    <s v="Non"/>
    <x v="689"/>
  </r>
  <r>
    <x v="53"/>
    <x v="7"/>
    <s v="CLI00021"/>
    <x v="0"/>
    <s v="SCR"/>
    <s v="16/04/19 17.39.00.0000"/>
    <s v="19/04/19 12.00.00.0000"/>
    <d v="2019-04-16T17:39:00"/>
    <d v="2019-04-19T12:00:00"/>
    <x v="7"/>
    <x v="0"/>
    <s v="Grande surface"/>
    <x v="0"/>
    <x v="1"/>
    <d v="1900-01-01T17:46:12"/>
    <x v="3"/>
    <s v="Non"/>
    <x v="2747"/>
  </r>
  <r>
    <x v="68"/>
    <x v="6"/>
    <s v="CLI00043"/>
    <x v="1"/>
    <s v="BACT"/>
    <s v="16/04/19 17.39.17.0000"/>
    <s v="19/04/19 12.00.00.0000"/>
    <d v="2019-04-16T17:39:17"/>
    <d v="2019-04-19T12:00:00"/>
    <x v="6"/>
    <x v="3"/>
    <s v="Grande surface"/>
    <x v="0"/>
    <x v="1"/>
    <d v="1900-01-01T17:46:12"/>
    <x v="3"/>
    <s v="Non"/>
    <x v="2748"/>
  </r>
  <r>
    <x v="1240"/>
    <x v="18"/>
    <s v="CLI00049"/>
    <x v="7"/>
    <s v="PLLT"/>
    <s v="16/04/19 17.39.26.0000"/>
    <s v="24/04/19 12.00.00.0000"/>
    <d v="2019-04-16T17:39:26"/>
    <d v="2019-04-24T12:00:00"/>
    <x v="1"/>
    <x v="1"/>
    <s v="Entreprises agro-alimentaires"/>
    <x v="4"/>
    <x v="1"/>
    <d v="1900-01-06T17:46:12"/>
    <x v="3"/>
    <s v="Non"/>
    <x v="2749"/>
  </r>
  <r>
    <x v="518"/>
    <x v="3"/>
    <s v="CLI00021"/>
    <x v="0"/>
    <s v="NTR"/>
    <s v="16/04/19 17.41.18.0000"/>
    <s v="20/04/19 12.00.00.0000"/>
    <d v="2019-04-16T17:41:18"/>
    <d v="2019-04-20T12:00:00"/>
    <x v="3"/>
    <x v="0"/>
    <s v="Grande surface"/>
    <x v="0"/>
    <x v="1"/>
    <d v="1900-01-02T17:46:12"/>
    <x v="3"/>
    <s v="Non"/>
    <x v="2750"/>
  </r>
  <r>
    <x v="877"/>
    <x v="18"/>
    <s v="CLI00018"/>
    <x v="5"/>
    <s v="PEST"/>
    <s v="16/04/19 17.41.37.0000"/>
    <s v="24/04/19 12.00.00.0000"/>
    <d v="2019-04-16T17:41:37"/>
    <d v="2019-04-24T12:00:00"/>
    <x v="2"/>
    <x v="1"/>
    <s v="Coopérative agricole"/>
    <x v="2"/>
    <x v="1"/>
    <d v="1900-01-06T17:46:12"/>
    <x v="3"/>
    <s v="Non"/>
    <x v="2751"/>
  </r>
  <r>
    <x v="583"/>
    <x v="3"/>
    <s v="CLI00043"/>
    <x v="1"/>
    <s v="PEST"/>
    <s v="16/04/19 17.42.23.0000"/>
    <s v="24/04/19 12.00.00.0000"/>
    <d v="2019-04-16T17:42:23"/>
    <d v="2019-04-24T12:00:00"/>
    <x v="2"/>
    <x v="1"/>
    <s v="Grande surface"/>
    <x v="0"/>
    <x v="1"/>
    <d v="1900-01-06T17:46:12"/>
    <x v="3"/>
    <s v="Non"/>
    <x v="2752"/>
  </r>
  <r>
    <x v="359"/>
    <x v="10"/>
    <s v="CLI00018"/>
    <x v="5"/>
    <s v="MTX"/>
    <s v="16/04/19 17.42.31.0000"/>
    <s v="17/04/19 12.00.00.0000"/>
    <d v="2019-04-16T17:42:31"/>
    <d v="2019-04-17T12:00:00"/>
    <x v="5"/>
    <x v="2"/>
    <s v="Coopérative agricole"/>
    <x v="2"/>
    <x v="1"/>
    <d v="1899-12-30T17:46:12"/>
    <x v="1"/>
    <s v="Non"/>
    <x v="2753"/>
  </r>
  <r>
    <x v="109"/>
    <x v="12"/>
    <s v="CLI00021"/>
    <x v="0"/>
    <s v="NTR"/>
    <s v="16/04/19 17.44.04.0000"/>
    <s v="20/04/19 12.00.00.0000"/>
    <d v="2019-04-16T17:44:04"/>
    <d v="2019-04-20T12:00:00"/>
    <x v="3"/>
    <x v="0"/>
    <s v="Grande surface"/>
    <x v="0"/>
    <x v="1"/>
    <d v="1900-01-02T17:46:12"/>
    <x v="3"/>
    <s v="Non"/>
    <x v="2754"/>
  </r>
  <r>
    <x v="1091"/>
    <x v="19"/>
    <s v="CLI00009"/>
    <x v="8"/>
    <s v="SCR"/>
    <s v="16/04/19 17.44.10.0000"/>
    <s v="19/04/19 12.00.00.0000"/>
    <d v="2019-04-16T17:44:10"/>
    <d v="2019-04-19T12:00:00"/>
    <x v="7"/>
    <x v="0"/>
    <s v="Entreprises agro-alimentaires"/>
    <x v="4"/>
    <x v="1"/>
    <d v="1900-01-01T17:46:12"/>
    <x v="3"/>
    <s v="Non"/>
    <x v="2755"/>
  </r>
  <r>
    <x v="1224"/>
    <x v="3"/>
    <s v="CLI00087"/>
    <x v="4"/>
    <s v="PEST"/>
    <s v="16/04/19 17.44.24.0000"/>
    <s v="24/04/19 12.00.00.0000"/>
    <d v="2019-04-16T17:44:24"/>
    <d v="2019-04-24T12:00:00"/>
    <x v="2"/>
    <x v="1"/>
    <s v="Coopérative agricole"/>
    <x v="3"/>
    <x v="1"/>
    <d v="1900-01-06T17:46:12"/>
    <x v="3"/>
    <s v="Non"/>
    <x v="2756"/>
  </r>
  <r>
    <x v="680"/>
    <x v="3"/>
    <s v="CLI00010"/>
    <x v="2"/>
    <s v="SCR"/>
    <s v="16/04/19 17.44.42.0000"/>
    <s v="19/04/19 12.00.00.0000"/>
    <d v="2019-04-16T17:44:42"/>
    <d v="2019-04-19T12:00:00"/>
    <x v="7"/>
    <x v="0"/>
    <s v="Centrale d'achats"/>
    <x v="1"/>
    <x v="1"/>
    <d v="1900-01-01T17:46:12"/>
    <x v="3"/>
    <s v="Non"/>
    <x v="2757"/>
  </r>
  <r>
    <x v="132"/>
    <x v="19"/>
    <s v="CLI00091"/>
    <x v="10"/>
    <s v="PEST"/>
    <s v="16/04/19 17.45.08.0000"/>
    <s v="24/04/19 12.00.00.0000"/>
    <d v="2019-04-16T17:45:08"/>
    <d v="2019-04-24T12:00:00"/>
    <x v="2"/>
    <x v="1"/>
    <s v="Entreprises agro-alimentaires"/>
    <x v="5"/>
    <x v="1"/>
    <d v="1900-01-06T17:46:12"/>
    <x v="3"/>
    <s v="Non"/>
    <x v="2758"/>
  </r>
  <r>
    <x v="576"/>
    <x v="12"/>
    <s v="CLI00021"/>
    <x v="0"/>
    <s v="NTR"/>
    <s v="16/04/19 17.45.22.0000"/>
    <s v="20/04/19 12.00.00.0000"/>
    <d v="2019-04-16T17:45:22"/>
    <d v="2019-04-20T12:00:00"/>
    <x v="3"/>
    <x v="0"/>
    <s v="Grande surface"/>
    <x v="0"/>
    <x v="1"/>
    <d v="1900-01-02T17:46:12"/>
    <x v="3"/>
    <s v="Non"/>
    <x v="2759"/>
  </r>
  <r>
    <x v="590"/>
    <x v="23"/>
    <s v="CLI00007"/>
    <x v="14"/>
    <s v="MTX"/>
    <s v="16/04/19 17.46.21.0000"/>
    <s v="17/04/19 12.00.00.0000"/>
    <d v="2019-04-16T17:46:21"/>
    <d v="2019-04-17T12:00:00"/>
    <x v="5"/>
    <x v="2"/>
    <s v="Coopérative agricole"/>
    <x v="3"/>
    <x v="1"/>
    <d v="1899-12-30T17:46:12"/>
    <x v="1"/>
    <s v="Non"/>
    <x v="2760"/>
  </r>
  <r>
    <x v="401"/>
    <x v="3"/>
    <s v="CLI00083"/>
    <x v="11"/>
    <s v="SCR"/>
    <s v="16/04/19 17.47.23.0000"/>
    <s v="19/04/19 12.00.00.0000"/>
    <d v="2019-04-16T17:47:23"/>
    <d v="2019-04-19T12:00:00"/>
    <x v="7"/>
    <x v="0"/>
    <s v="Coopérative agricole"/>
    <x v="2"/>
    <x v="1"/>
    <d v="1900-01-01T17:46:12"/>
    <x v="3"/>
    <s v="Non"/>
    <x v="2761"/>
  </r>
  <r>
    <x v="1241"/>
    <x v="18"/>
    <s v="CLI00049"/>
    <x v="7"/>
    <s v="NTR"/>
    <s v="16/04/19 17.48.23.0000"/>
    <s v="20/04/19 12.00.00.0000"/>
    <d v="2019-04-16T17:48:23"/>
    <d v="2019-04-20T12:00:00"/>
    <x v="3"/>
    <x v="0"/>
    <s v="Entreprises agro-alimentaires"/>
    <x v="4"/>
    <x v="1"/>
    <d v="1900-01-02T17:46:12"/>
    <x v="3"/>
    <s v="Non"/>
    <x v="2762"/>
  </r>
  <r>
    <x v="805"/>
    <x v="3"/>
    <s v="CLI00010"/>
    <x v="2"/>
    <s v="PEST"/>
    <s v="16/04/19 17.48.58.0000"/>
    <s v="24/04/19 12.00.00.0000"/>
    <d v="2019-04-16T17:48:58"/>
    <d v="2019-04-24T12:00:00"/>
    <x v="2"/>
    <x v="1"/>
    <s v="Centrale d'achats"/>
    <x v="1"/>
    <x v="1"/>
    <d v="1900-01-06T17:46:12"/>
    <x v="3"/>
    <s v="Non"/>
    <x v="2763"/>
  </r>
  <r>
    <x v="1242"/>
    <x v="18"/>
    <s v="CLI00009"/>
    <x v="8"/>
    <s v="BACT"/>
    <s v="16/04/19 17.51.10.0000"/>
    <s v="19/04/19 12.00.00.0000"/>
    <d v="2019-04-16T17:51:10"/>
    <d v="2019-04-19T12:00:00"/>
    <x v="6"/>
    <x v="3"/>
    <s v="Entreprises agro-alimentaires"/>
    <x v="4"/>
    <x v="1"/>
    <d v="1900-01-01T17:46:12"/>
    <x v="3"/>
    <s v="Non"/>
    <x v="2764"/>
  </r>
  <r>
    <x v="513"/>
    <x v="6"/>
    <s v="CLI00079"/>
    <x v="3"/>
    <s v="MTX"/>
    <s v="16/04/19 17.51.15.0000"/>
    <s v="17/04/19 12.00.00.0000"/>
    <d v="2019-04-16T17:51:15"/>
    <d v="2019-04-17T12:00:00"/>
    <x v="5"/>
    <x v="2"/>
    <s v="Coopérative agricole"/>
    <x v="2"/>
    <x v="1"/>
    <d v="1899-12-30T17:46:12"/>
    <x v="1"/>
    <s v="Non"/>
    <x v="2765"/>
  </r>
  <r>
    <x v="741"/>
    <x v="18"/>
    <s v="CLI00018"/>
    <x v="5"/>
    <s v="SCR"/>
    <s v="16/04/19 17.51.25.0000"/>
    <s v="19/04/19 12.00.00.0000"/>
    <d v="2019-04-16T17:51:25"/>
    <d v="2019-04-19T12:00:00"/>
    <x v="7"/>
    <x v="0"/>
    <s v="Coopérative agricole"/>
    <x v="2"/>
    <x v="1"/>
    <d v="1900-01-01T17:46:12"/>
    <x v="3"/>
    <s v="Non"/>
    <x v="2766"/>
  </r>
  <r>
    <x v="1243"/>
    <x v="12"/>
    <s v="CLI00009"/>
    <x v="8"/>
    <s v="MTX"/>
    <s v="16/04/19 17.52.49.0000"/>
    <s v="17/04/19 12.00.00.0000"/>
    <d v="2019-04-16T17:52:49"/>
    <d v="2019-04-17T12:00:00"/>
    <x v="5"/>
    <x v="2"/>
    <s v="Entreprises agro-alimentaires"/>
    <x v="4"/>
    <x v="1"/>
    <d v="1899-12-30T17:46:12"/>
    <x v="1"/>
    <s v="Non"/>
    <x v="2767"/>
  </r>
  <r>
    <x v="316"/>
    <x v="4"/>
    <s v="CLI00010"/>
    <x v="2"/>
    <s v="MTX"/>
    <s v="16/04/19 17.56.39.0000"/>
    <s v="17/04/19 12.00.00.0000"/>
    <d v="2019-04-16T17:56:39"/>
    <d v="2019-04-17T12:00:00"/>
    <x v="5"/>
    <x v="2"/>
    <s v="Centrale d'achats"/>
    <x v="1"/>
    <x v="1"/>
    <d v="1899-12-30T17:46:12"/>
    <x v="1"/>
    <s v="Non"/>
    <x v="2768"/>
  </r>
  <r>
    <x v="96"/>
    <x v="3"/>
    <s v="CLI00020"/>
    <x v="6"/>
    <s v="PEST"/>
    <s v="16/04/19 17.56.49.0000"/>
    <s v="24/04/19 12.00.00.0000"/>
    <d v="2019-04-16T17:56:49"/>
    <d v="2019-04-24T12:00:00"/>
    <x v="2"/>
    <x v="1"/>
    <s v="Coopérative agricole"/>
    <x v="2"/>
    <x v="1"/>
    <d v="1900-01-06T17:46:12"/>
    <x v="3"/>
    <s v="Non"/>
    <x v="1660"/>
  </r>
  <r>
    <x v="646"/>
    <x v="3"/>
    <s v="CLI00020"/>
    <x v="6"/>
    <s v="NTR"/>
    <s v="16/04/19 17.57.21.0000"/>
    <s v="20/04/19 12.00.00.0000"/>
    <d v="2019-04-16T17:57:21"/>
    <d v="2019-04-20T12:00:00"/>
    <x v="3"/>
    <x v="0"/>
    <s v="Coopérative agricole"/>
    <x v="2"/>
    <x v="1"/>
    <d v="1900-01-02T17:46:12"/>
    <x v="3"/>
    <s v="Non"/>
    <x v="2769"/>
  </r>
  <r>
    <x v="1167"/>
    <x v="3"/>
    <s v="CLI00043"/>
    <x v="1"/>
    <s v="PEST"/>
    <s v="16/04/19 17.57.33.0000"/>
    <s v="24/04/19 12.00.00.0000"/>
    <d v="2019-04-16T17:57:33"/>
    <d v="2019-04-24T12:00:00"/>
    <x v="2"/>
    <x v="1"/>
    <s v="Grande surface"/>
    <x v="0"/>
    <x v="1"/>
    <d v="1900-01-06T17:46:12"/>
    <x v="3"/>
    <s v="Non"/>
    <x v="2770"/>
  </r>
  <r>
    <x v="463"/>
    <x v="3"/>
    <s v="CLI00010"/>
    <x v="2"/>
    <s v="PEST"/>
    <s v="16/04/19 17.58.08.0000"/>
    <s v="24/04/19 12.00.00.0000"/>
    <d v="2019-04-16T17:58:08"/>
    <d v="2019-04-24T12:00:00"/>
    <x v="2"/>
    <x v="1"/>
    <s v="Centrale d'achats"/>
    <x v="1"/>
    <x v="1"/>
    <d v="1900-01-06T17:46:12"/>
    <x v="3"/>
    <s v="Non"/>
    <x v="2771"/>
  </r>
  <r>
    <x v="1184"/>
    <x v="10"/>
    <s v="CLI00009"/>
    <x v="8"/>
    <s v="NTR"/>
    <s v="16/04/19 17.58.19.0000"/>
    <s v="20/04/19 12.00.00.0000"/>
    <d v="2019-04-16T17:58:19"/>
    <d v="2019-04-20T12:00:00"/>
    <x v="3"/>
    <x v="0"/>
    <s v="Entreprises agro-alimentaires"/>
    <x v="4"/>
    <x v="1"/>
    <d v="1900-01-02T17:46:12"/>
    <x v="3"/>
    <s v="Non"/>
    <x v="2772"/>
  </r>
  <r>
    <x v="440"/>
    <x v="12"/>
    <s v="CLI00021"/>
    <x v="0"/>
    <s v="NTR"/>
    <s v="16/04/19 17.59.05.0000"/>
    <s v="20/04/19 12.00.00.0000"/>
    <d v="2019-04-16T17:59:05"/>
    <d v="2019-04-20T12:00:00"/>
    <x v="3"/>
    <x v="0"/>
    <s v="Grande surface"/>
    <x v="0"/>
    <x v="1"/>
    <d v="1900-01-02T17:46:12"/>
    <x v="3"/>
    <s v="Non"/>
    <x v="2773"/>
  </r>
  <r>
    <x v="1244"/>
    <x v="18"/>
    <s v="CLI00018"/>
    <x v="5"/>
    <s v="PEST"/>
    <s v="16/04/19 17.59.11.0000"/>
    <s v="24/04/19 12.00.00.0000"/>
    <d v="2019-04-16T17:59:11"/>
    <d v="2019-04-24T12:00:00"/>
    <x v="2"/>
    <x v="1"/>
    <s v="Coopérative agricole"/>
    <x v="2"/>
    <x v="1"/>
    <d v="1900-01-06T17:46:12"/>
    <x v="3"/>
    <s v="Non"/>
    <x v="2774"/>
  </r>
  <r>
    <x v="686"/>
    <x v="3"/>
    <s v="CLI00079"/>
    <x v="3"/>
    <s v="NTR"/>
    <s v="16/04/19 18.02.22.0000"/>
    <s v="20/04/19 12.00.00.0000"/>
    <d v="2019-04-16T18:02:22"/>
    <d v="2019-04-20T12:00:00"/>
    <x v="3"/>
    <x v="0"/>
    <s v="Coopérative agricole"/>
    <x v="2"/>
    <x v="1"/>
    <d v="1900-01-02T17:46:12"/>
    <x v="3"/>
    <s v="Non"/>
    <x v="2392"/>
  </r>
  <r>
    <x v="1245"/>
    <x v="3"/>
    <s v="CLI00021"/>
    <x v="0"/>
    <s v="BACT"/>
    <s v="16/04/19 18.03.15.0000"/>
    <s v="19/04/19 12.00.00.0000"/>
    <d v="2019-04-16T18:03:15"/>
    <d v="2019-04-19T12:00:00"/>
    <x v="6"/>
    <x v="3"/>
    <s v="Grande surface"/>
    <x v="0"/>
    <x v="1"/>
    <d v="1900-01-01T17:46:12"/>
    <x v="3"/>
    <s v="Non"/>
    <x v="2775"/>
  </r>
  <r>
    <x v="1152"/>
    <x v="4"/>
    <s v="CLI00043"/>
    <x v="1"/>
    <s v="NTR"/>
    <s v="16/04/19 18.04.04.0000"/>
    <s v="20/04/19 12.00.00.0000"/>
    <d v="2019-04-16T18:04:04"/>
    <d v="2019-04-20T12:00:00"/>
    <x v="3"/>
    <x v="0"/>
    <s v="Grande surface"/>
    <x v="0"/>
    <x v="1"/>
    <d v="1900-01-02T17:46:12"/>
    <x v="3"/>
    <s v="Non"/>
    <x v="2776"/>
  </r>
  <r>
    <x v="498"/>
    <x v="18"/>
    <s v="CLI00049"/>
    <x v="7"/>
    <s v="SCR"/>
    <s v="16/04/19 18.04.21.0000"/>
    <s v="19/04/19 12.00.00.0000"/>
    <d v="2019-04-16T18:04:21"/>
    <d v="2019-04-19T12:00:00"/>
    <x v="7"/>
    <x v="0"/>
    <s v="Entreprises agro-alimentaires"/>
    <x v="4"/>
    <x v="1"/>
    <d v="1900-01-01T17:46:12"/>
    <x v="3"/>
    <s v="Non"/>
    <x v="2777"/>
  </r>
  <r>
    <x v="238"/>
    <x v="3"/>
    <s v="CLI00079"/>
    <x v="3"/>
    <s v="NTR"/>
    <s v="16/04/19 18.07.12.0000"/>
    <s v="20/04/19 12.00.00.0000"/>
    <d v="2019-04-16T18:07:12"/>
    <d v="2019-04-20T12:00:00"/>
    <x v="3"/>
    <x v="0"/>
    <s v="Coopérative agricole"/>
    <x v="2"/>
    <x v="1"/>
    <d v="1900-01-02T17:46:12"/>
    <x v="3"/>
    <s v="Non"/>
    <x v="2778"/>
  </r>
  <r>
    <x v="56"/>
    <x v="3"/>
    <s v="CLI00043"/>
    <x v="1"/>
    <s v="NTR"/>
    <s v="16/04/19 18.07.25.0000"/>
    <s v="20/04/19 12.00.00.0000"/>
    <d v="2019-04-16T18:07:25"/>
    <d v="2019-04-20T12:00:00"/>
    <x v="3"/>
    <x v="0"/>
    <s v="Grande surface"/>
    <x v="0"/>
    <x v="1"/>
    <d v="1900-01-02T17:46:12"/>
    <x v="3"/>
    <s v="Non"/>
    <x v="2779"/>
  </r>
  <r>
    <x v="859"/>
    <x v="3"/>
    <s v="CLI00010"/>
    <x v="2"/>
    <s v="NTR"/>
    <s v="16/04/19 18.07.27.0000"/>
    <s v="20/04/19 12.00.00.0000"/>
    <d v="2019-04-16T18:07:27"/>
    <d v="2019-04-20T12:00:00"/>
    <x v="3"/>
    <x v="0"/>
    <s v="Centrale d'achats"/>
    <x v="1"/>
    <x v="1"/>
    <d v="1900-01-02T17:46:12"/>
    <x v="3"/>
    <s v="Non"/>
    <x v="2780"/>
  </r>
  <r>
    <x v="622"/>
    <x v="18"/>
    <s v="CLI00018"/>
    <x v="5"/>
    <s v="SCR"/>
    <s v="16/04/19 18.08.52.0000"/>
    <s v="19/04/19 12.00.00.0000"/>
    <d v="2019-04-16T18:08:52"/>
    <d v="2019-04-19T12:00:00"/>
    <x v="7"/>
    <x v="0"/>
    <s v="Coopérative agricole"/>
    <x v="2"/>
    <x v="1"/>
    <d v="1900-01-01T17:46:12"/>
    <x v="3"/>
    <s v="Non"/>
    <x v="2781"/>
  </r>
  <r>
    <x v="1201"/>
    <x v="18"/>
    <s v="CLI00018"/>
    <x v="5"/>
    <s v="SCR"/>
    <s v="16/04/19 18.12.54.0000"/>
    <s v="19/04/19 12.00.00.0000"/>
    <d v="2019-04-16T18:12:54"/>
    <d v="2019-04-19T12:00:00"/>
    <x v="7"/>
    <x v="0"/>
    <s v="Coopérative agricole"/>
    <x v="2"/>
    <x v="1"/>
    <d v="1900-01-01T17:46:12"/>
    <x v="3"/>
    <s v="Non"/>
    <x v="2692"/>
  </r>
  <r>
    <x v="138"/>
    <x v="3"/>
    <s v="CLI00043"/>
    <x v="1"/>
    <s v="PEST"/>
    <s v="16/04/19 18.13.48.0000"/>
    <s v="24/04/19 12.00.00.0000"/>
    <d v="2019-04-16T18:13:48"/>
    <d v="2019-04-24T12:00:00"/>
    <x v="2"/>
    <x v="1"/>
    <s v="Grande surface"/>
    <x v="0"/>
    <x v="1"/>
    <d v="1900-01-06T17:46:12"/>
    <x v="3"/>
    <s v="Non"/>
    <x v="2782"/>
  </r>
  <r>
    <x v="1246"/>
    <x v="24"/>
    <m/>
    <x v="16"/>
    <m/>
    <m/>
    <m/>
    <m/>
    <m/>
    <x v="8"/>
    <x v="4"/>
    <m/>
    <x v="6"/>
    <x v="2"/>
    <m/>
    <x v="4"/>
    <m/>
    <x v="27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D744E0-DC8A-411D-9BDC-530114583D89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olHeaderCaption="Délai restant">
  <location ref="A4:F18" firstHeaderRow="1" firstDataRow="2" firstDataCol="1"/>
  <pivotFields count="1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4"/>
        <item x="5"/>
        <item x="6"/>
        <item x="3"/>
        <item x="0"/>
        <item x="2"/>
        <item x="1"/>
        <item x="7"/>
        <item x="8"/>
        <item m="1" x="9"/>
        <item t="default"/>
      </items>
    </pivotField>
    <pivotField axis="axisRow" showAll="0">
      <items count="7">
        <item x="2"/>
        <item x="0"/>
        <item x="1"/>
        <item x="3"/>
        <item x="4"/>
        <item m="1" x="5"/>
        <item t="default"/>
      </items>
    </pivotField>
    <pivotField showAll="0"/>
    <pivotField showAll="0"/>
    <pivotField showAll="0"/>
    <pivotField showAll="0"/>
    <pivotField axis="axisCol" showAll="0">
      <items count="6">
        <item x="0"/>
        <item x="1"/>
        <item x="2"/>
        <item x="3"/>
        <item h="1" x="4"/>
        <item t="default"/>
      </items>
    </pivotField>
    <pivotField showAll="0"/>
  </pivotFields>
  <rowFields count="2">
    <field x="10"/>
    <field x="9"/>
  </rowFields>
  <rowItems count="13">
    <i>
      <x/>
    </i>
    <i r="1">
      <x v="1"/>
    </i>
    <i>
      <x v="1"/>
    </i>
    <i r="1">
      <x/>
    </i>
    <i r="1">
      <x v="3"/>
    </i>
    <i r="1">
      <x v="4"/>
    </i>
    <i r="1">
      <x v="7"/>
    </i>
    <i>
      <x v="2"/>
    </i>
    <i r="1">
      <x v="5"/>
    </i>
    <i r="1">
      <x v="6"/>
    </i>
    <i>
      <x v="3"/>
    </i>
    <i r="1">
      <x v="2"/>
    </i>
    <i t="grand">
      <x/>
    </i>
  </rowItems>
  <colFields count="1">
    <field x="15"/>
  </colFields>
  <colItems count="5">
    <i>
      <x/>
    </i>
    <i>
      <x v="1"/>
    </i>
    <i>
      <x v="2"/>
    </i>
    <i>
      <x v="3"/>
    </i>
    <i t="grand">
      <x/>
    </i>
  </colItems>
  <dataFields count="1">
    <dataField name="Analyses restant à fair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A8B0DF-EDB3-4EBB-A12F-C8452C819630}" name="Tableau croisé dynamique3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olHeaderCaption="Délai restant">
  <location ref="A25:B48" firstHeaderRow="1" firstDataRow="1" firstDataCol="1" rowPageCount="1" colPageCount="1"/>
  <pivotFields count="17">
    <pivotField dataField="1"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>
      <items count="18">
        <item x="12"/>
        <item x="3"/>
        <item x="4"/>
        <item x="14"/>
        <item x="6"/>
        <item x="11"/>
        <item x="5"/>
        <item x="2"/>
        <item x="1"/>
        <item x="0"/>
        <item x="7"/>
        <item x="9"/>
        <item x="10"/>
        <item x="8"/>
        <item x="13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3"/>
        <item x="0"/>
        <item x="2"/>
        <item x="4"/>
        <item x="5"/>
        <item x="1"/>
        <item x="6"/>
        <item m="1" x="7"/>
        <item t="default"/>
      </items>
    </pivotField>
    <pivotField axis="axisPage" showAll="0">
      <items count="4">
        <item x="1"/>
        <item x="0"/>
        <item x="2"/>
        <item t="default"/>
      </items>
    </pivotField>
    <pivotField showAll="0"/>
    <pivotField showAll="0"/>
    <pivotField showAll="0"/>
  </pivotFields>
  <rowFields count="2">
    <field x="12"/>
    <field x="3"/>
  </rowFields>
  <rowItems count="23">
    <i>
      <x/>
    </i>
    <i r="1">
      <x v="2"/>
    </i>
    <i r="1">
      <x v="3"/>
    </i>
    <i>
      <x v="1"/>
    </i>
    <i r="1">
      <x/>
    </i>
    <i r="1">
      <x v="8"/>
    </i>
    <i r="1">
      <x v="9"/>
    </i>
    <i>
      <x v="2"/>
    </i>
    <i r="1">
      <x v="1"/>
    </i>
    <i r="1">
      <x v="4"/>
    </i>
    <i r="1">
      <x v="5"/>
    </i>
    <i r="1">
      <x v="6"/>
    </i>
    <i>
      <x v="3"/>
    </i>
    <i r="1">
      <x v="10"/>
    </i>
    <i r="1">
      <x v="13"/>
    </i>
    <i r="1">
      <x v="14"/>
    </i>
    <i>
      <x v="4"/>
    </i>
    <i r="1">
      <x v="11"/>
    </i>
    <i r="1">
      <x v="12"/>
    </i>
    <i r="1">
      <x v="15"/>
    </i>
    <i>
      <x v="5"/>
    </i>
    <i r="1">
      <x v="7"/>
    </i>
    <i t="grand">
      <x/>
    </i>
  </rowItems>
  <colItems count="1">
    <i/>
  </colItems>
  <pageFields count="1">
    <pageField fld="13" item="1" hier="-1"/>
  </pageFields>
  <dataFields count="1">
    <dataField name="Hors délai par commercial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45562C-AA7E-4004-8489-39D76320733E}" name="Tableau croisé dynamique1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ID">
  <location ref="A14:J2817" firstHeaderRow="0" firstDataRow="1" firstDataCol="7"/>
  <pivotFields count="18">
    <pivotField axis="axisRow" outline="0" showAll="0" defaultSubtotal="0">
      <items count="1247">
        <item x="920"/>
        <item x="1230"/>
        <item x="1172"/>
        <item x="846"/>
        <item x="1008"/>
        <item x="1145"/>
        <item x="45"/>
        <item x="503"/>
        <item x="287"/>
        <item x="447"/>
        <item x="262"/>
        <item x="2"/>
        <item x="260"/>
        <item x="869"/>
        <item x="124"/>
        <item x="678"/>
        <item x="115"/>
        <item x="215"/>
        <item x="108"/>
        <item x="88"/>
        <item x="117"/>
        <item x="1245"/>
        <item x="245"/>
        <item x="688"/>
        <item x="72"/>
        <item x="696"/>
        <item x="55"/>
        <item x="76"/>
        <item x="31"/>
        <item x="452"/>
        <item x="63"/>
        <item x="1051"/>
        <item x="793"/>
        <item x="773"/>
        <item x="944"/>
        <item x="213"/>
        <item x="792"/>
        <item x="922"/>
        <item x="588"/>
        <item x="524"/>
        <item x="1030"/>
        <item x="858"/>
        <item x="49"/>
        <item x="630"/>
        <item x="4"/>
        <item x="15"/>
        <item x="20"/>
        <item x="10"/>
        <item x="92"/>
        <item x="374"/>
        <item x="964"/>
        <item x="786"/>
        <item x="501"/>
        <item x="1158"/>
        <item x="1227"/>
        <item x="980"/>
        <item x="1234"/>
        <item x="9"/>
        <item x="0"/>
        <item x="556"/>
        <item x="8"/>
        <item x="39"/>
        <item x="1148"/>
        <item x="882"/>
        <item x="239"/>
        <item x="428"/>
        <item x="491"/>
        <item x="502"/>
        <item x="967"/>
        <item x="1109"/>
        <item x="605"/>
        <item x="1021"/>
        <item x="594"/>
        <item x="226"/>
        <item x="1080"/>
        <item x="570"/>
        <item x="516"/>
        <item x="1228"/>
        <item x="1151"/>
        <item x="983"/>
        <item x="585"/>
        <item x="788"/>
        <item x="994"/>
        <item x="569"/>
        <item x="1063"/>
        <item x="725"/>
        <item x="735"/>
        <item x="1101"/>
        <item x="945"/>
        <item x="1223"/>
        <item x="377"/>
        <item x="1035"/>
        <item x="955"/>
        <item x="695"/>
        <item x="19"/>
        <item x="75"/>
        <item x="152"/>
        <item x="286"/>
        <item x="739"/>
        <item x="7"/>
        <item x="402"/>
        <item x="251"/>
        <item x="780"/>
        <item x="1017"/>
        <item x="736"/>
        <item x="13"/>
        <item x="545"/>
        <item x="25"/>
        <item x="232"/>
        <item x="233"/>
        <item x="481"/>
        <item x="1208"/>
        <item x="37"/>
        <item x="959"/>
        <item x="34"/>
        <item x="208"/>
        <item x="247"/>
        <item x="58"/>
        <item x="11"/>
        <item x="33"/>
        <item x="273"/>
        <item x="577"/>
        <item x="1057"/>
        <item x="1075"/>
        <item x="322"/>
        <item x="401"/>
        <item x="606"/>
        <item x="114"/>
        <item x="235"/>
        <item x="512"/>
        <item x="261"/>
        <item x="275"/>
        <item x="917"/>
        <item x="102"/>
        <item x="399"/>
        <item x="895"/>
        <item x="544"/>
        <item x="1056"/>
        <item x="440"/>
        <item x="1000"/>
        <item x="461"/>
        <item x="821"/>
        <item x="346"/>
        <item x="949"/>
        <item x="892"/>
        <item x="270"/>
        <item x="47"/>
        <item x="329"/>
        <item x="250"/>
        <item x="766"/>
        <item x="98"/>
        <item x="486"/>
        <item x="304"/>
        <item x="744"/>
        <item x="87"/>
        <item x="326"/>
        <item x="1"/>
        <item x="266"/>
        <item x="1040"/>
        <item x="156"/>
        <item x="951"/>
        <item x="749"/>
        <item x="783"/>
        <item x="948"/>
        <item x="32"/>
        <item x="499"/>
        <item x="1053"/>
        <item x="349"/>
        <item x="163"/>
        <item x="820"/>
        <item x="229"/>
        <item x="847"/>
        <item x="1136"/>
        <item x="977"/>
        <item x="216"/>
        <item x="415"/>
        <item x="828"/>
        <item x="784"/>
        <item x="411"/>
        <item x="128"/>
        <item x="370"/>
        <item x="151"/>
        <item x="891"/>
        <item x="237"/>
        <item x="431"/>
        <item x="18"/>
        <item x="441"/>
        <item x="672"/>
        <item x="50"/>
        <item x="946"/>
        <item x="579"/>
        <item x="1229"/>
        <item x="745"/>
        <item x="989"/>
        <item x="928"/>
        <item x="323"/>
        <item x="816"/>
        <item x="438"/>
        <item x="430"/>
        <item x="681"/>
        <item x="427"/>
        <item x="1220"/>
        <item x="721"/>
        <item x="1149"/>
        <item x="515"/>
        <item x="737"/>
        <item x="409"/>
        <item x="624"/>
        <item x="534"/>
        <item x="62"/>
        <item x="30"/>
        <item x="453"/>
        <item x="343"/>
        <item x="127"/>
        <item x="641"/>
        <item x="417"/>
        <item x="148"/>
        <item x="186"/>
        <item x="5"/>
        <item x="584"/>
        <item x="710"/>
        <item x="123"/>
        <item x="733"/>
        <item x="439"/>
        <item x="43"/>
        <item x="960"/>
        <item x="1117"/>
        <item x="548"/>
        <item x="333"/>
        <item x="936"/>
        <item x="693"/>
        <item x="435"/>
        <item x="824"/>
        <item x="150"/>
        <item x="1046"/>
        <item x="1154"/>
        <item x="801"/>
        <item x="361"/>
        <item x="364"/>
        <item x="654"/>
        <item x="655"/>
        <item x="953"/>
        <item x="623"/>
        <item x="330"/>
        <item x="84"/>
        <item x="457"/>
        <item x="209"/>
        <item x="752"/>
        <item x="578"/>
        <item x="855"/>
        <item x="844"/>
        <item x="1099"/>
        <item x="633"/>
        <item x="1108"/>
        <item x="1219"/>
        <item x="1187"/>
        <item x="317"/>
        <item x="465"/>
        <item x="883"/>
        <item x="834"/>
        <item x="699"/>
        <item x="1134"/>
        <item x="313"/>
        <item x="180"/>
        <item x="221"/>
        <item x="485"/>
        <item x="1047"/>
        <item x="305"/>
        <item x="799"/>
        <item x="408"/>
        <item x="1024"/>
        <item x="1014"/>
        <item x="663"/>
        <item x="230"/>
        <item x="1143"/>
        <item x="996"/>
        <item x="909"/>
        <item x="395"/>
        <item x="806"/>
        <item x="1115"/>
        <item x="95"/>
        <item x="1167"/>
        <item x="393"/>
        <item x="797"/>
        <item x="212"/>
        <item x="1152"/>
        <item x="257"/>
        <item x="74"/>
        <item x="864"/>
        <item x="3"/>
        <item x="285"/>
        <item x="61"/>
        <item x="554"/>
        <item x="276"/>
        <item x="81"/>
        <item x="41"/>
        <item x="360"/>
        <item x="347"/>
        <item x="701"/>
        <item x="122"/>
        <item x="875"/>
        <item x="1160"/>
        <item x="139"/>
        <item x="653"/>
        <item x="1012"/>
        <item x="1240"/>
        <item x="643"/>
        <item x="168"/>
        <item x="881"/>
        <item x="985"/>
        <item x="1233"/>
        <item x="1177"/>
        <item x="685"/>
        <item x="1192"/>
        <item x="1155"/>
        <item x="870"/>
        <item x="910"/>
        <item x="369"/>
        <item x="358"/>
        <item x="990"/>
        <item x="445"/>
        <item x="589"/>
        <item x="668"/>
        <item x="368"/>
        <item x="489"/>
        <item x="805"/>
        <item x="543"/>
        <item x="463"/>
        <item x="720"/>
        <item x="110"/>
        <item x="366"/>
        <item x="388"/>
        <item x="1203"/>
        <item x="1215"/>
        <item x="674"/>
        <item x="687"/>
        <item x="143"/>
        <item x="1013"/>
        <item x="677"/>
        <item x="738"/>
        <item x="859"/>
        <item x="135"/>
        <item x="500"/>
        <item x="341"/>
        <item x="703"/>
        <item x="708"/>
        <item x="662"/>
        <item x="638"/>
        <item x="22"/>
        <item x="153"/>
        <item x="420"/>
        <item x="227"/>
        <item x="750"/>
        <item x="1204"/>
        <item x="38"/>
        <item x="1028"/>
        <item x="1037"/>
        <item x="781"/>
        <item x="555"/>
        <item x="927"/>
        <item x="1126"/>
        <item x="103"/>
        <item x="342"/>
        <item x="400"/>
        <item x="718"/>
        <item x="981"/>
        <item x="1221"/>
        <item x="888"/>
        <item x="309"/>
        <item x="268"/>
        <item x="1107"/>
        <item x="1196"/>
        <item x="1231"/>
        <item x="1095"/>
        <item x="1088"/>
        <item x="734"/>
        <item x="935"/>
        <item x="365"/>
        <item x="907"/>
        <item x="523"/>
        <item x="443"/>
        <item x="1197"/>
        <item x="961"/>
        <item x="1089"/>
        <item x="1236"/>
        <item x="80"/>
        <item x="915"/>
        <item x="552"/>
        <item x="484"/>
        <item x="713"/>
        <item x="856"/>
        <item x="522"/>
        <item x="474"/>
        <item x="954"/>
        <item x="23"/>
        <item x="302"/>
        <item x="547"/>
        <item x="973"/>
        <item x="707"/>
        <item x="553"/>
        <item x="422"/>
        <item x="281"/>
        <item x="1181"/>
        <item x="1216"/>
        <item x="934"/>
        <item x="1019"/>
        <item x="472"/>
        <item x="601"/>
        <item x="78"/>
        <item x="378"/>
        <item x="1218"/>
        <item x="1176"/>
        <item x="1087"/>
        <item x="582"/>
        <item x="1199"/>
        <item x="841"/>
        <item x="490"/>
        <item x="1162"/>
        <item x="617"/>
        <item x="719"/>
        <item x="1073"/>
        <item x="140"/>
        <item x="660"/>
        <item x="937"/>
        <item x="950"/>
        <item x="1049"/>
        <item x="1161"/>
        <item x="145"/>
        <item x="154"/>
        <item x="191"/>
        <item x="407"/>
        <item x="197"/>
        <item x="219"/>
        <item x="89"/>
        <item x="670"/>
        <item x="242"/>
        <item x="283"/>
        <item x="70"/>
        <item x="120"/>
        <item x="196"/>
        <item x="164"/>
        <item x="131"/>
        <item x="171"/>
        <item x="943"/>
        <item x="1165"/>
        <item x="479"/>
        <item x="279"/>
        <item x="53"/>
        <item x="116"/>
        <item x="1239"/>
        <item x="207"/>
        <item x="203"/>
        <item x="791"/>
        <item x="141"/>
        <item x="176"/>
        <item x="546"/>
        <item x="59"/>
        <item x="389"/>
        <item x="46"/>
        <item x="487"/>
        <item x="726"/>
        <item x="161"/>
        <item x="138"/>
        <item x="318"/>
        <item x="540"/>
        <item x="1193"/>
        <item x="182"/>
        <item x="263"/>
        <item x="730"/>
        <item x="278"/>
        <item x="293"/>
        <item x="291"/>
        <item x="528"/>
        <item x="220"/>
        <item x="119"/>
        <item x="761"/>
        <item x="334"/>
        <item x="483"/>
        <item x="551"/>
        <item x="296"/>
        <item x="991"/>
        <item x="742"/>
        <item x="639"/>
        <item x="942"/>
        <item x="357"/>
        <item x="125"/>
        <item x="550"/>
        <item x="51"/>
        <item x="403"/>
        <item x="884"/>
        <item x="1129"/>
        <item x="775"/>
        <item x="99"/>
        <item x="571"/>
        <item x="518"/>
        <item x="97"/>
        <item x="173"/>
        <item x="195"/>
        <item x="680"/>
        <item x="42"/>
        <item x="16"/>
        <item x="466"/>
        <item x="133"/>
        <item x="635"/>
        <item x="252"/>
        <item x="241"/>
        <item x="505"/>
        <item x="508"/>
        <item x="1222"/>
        <item x="350"/>
        <item x="36"/>
        <item x="492"/>
        <item x="60"/>
        <item x="310"/>
        <item x="40"/>
        <item x="637"/>
        <item x="391"/>
        <item x="756"/>
        <item x="468"/>
        <item x="397"/>
        <item x="711"/>
        <item x="933"/>
        <item x="181"/>
        <item x="993"/>
        <item x="348"/>
        <item x="536"/>
        <item x="778"/>
        <item x="332"/>
        <item x="27"/>
        <item x="106"/>
        <item x="900"/>
        <item x="222"/>
        <item x="66"/>
        <item x="28"/>
        <item x="79"/>
        <item x="591"/>
        <item x="155"/>
        <item x="105"/>
        <item x="68"/>
        <item x="146"/>
        <item x="56"/>
        <item x="1132"/>
        <item x="240"/>
        <item x="853"/>
        <item x="898"/>
        <item x="768"/>
        <item x="610"/>
        <item x="462"/>
        <item x="850"/>
        <item x="352"/>
        <item x="669"/>
        <item x="1130"/>
        <item x="1025"/>
        <item x="842"/>
        <item x="700"/>
        <item x="94"/>
        <item x="493"/>
        <item x="1168"/>
        <item x="1036"/>
        <item x="469"/>
        <item x="1138"/>
        <item x="741"/>
        <item x="597"/>
        <item x="866"/>
        <item x="301"/>
        <item x="315"/>
        <item x="966"/>
        <item x="526"/>
        <item x="885"/>
        <item x="926"/>
        <item x="931"/>
        <item x="997"/>
        <item x="830"/>
        <item x="795"/>
        <item x="986"/>
        <item x="495"/>
        <item x="311"/>
        <item x="905"/>
        <item x="852"/>
        <item x="890"/>
        <item x="259"/>
        <item x="758"/>
        <item x="1045"/>
        <item x="896"/>
        <item x="175"/>
        <item x="451"/>
        <item x="658"/>
        <item x="560"/>
        <item x="622"/>
        <item x="549"/>
        <item x="636"/>
        <item x="1139"/>
        <item x="1076"/>
        <item x="379"/>
        <item x="1004"/>
        <item x="1007"/>
        <item x="1050"/>
        <item x="1001"/>
        <item x="1211"/>
        <item x="968"/>
        <item x="683"/>
        <item x="412"/>
        <item x="914"/>
        <item x="1103"/>
        <item x="274"/>
        <item x="823"/>
        <item x="1111"/>
        <item x="958"/>
        <item x="64"/>
        <item x="480"/>
        <item x="640"/>
        <item x="645"/>
        <item x="174"/>
        <item x="77"/>
        <item x="297"/>
        <item x="48"/>
        <item x="371"/>
        <item x="265"/>
        <item x="355"/>
        <item x="93"/>
        <item x="126"/>
        <item x="449"/>
        <item x="458"/>
        <item x="1029"/>
        <item x="29"/>
        <item x="6"/>
        <item x="14"/>
        <item x="101"/>
        <item x="185"/>
        <item x="587"/>
        <item x="611"/>
        <item x="83"/>
        <item x="971"/>
        <item x="277"/>
        <item x="833"/>
        <item x="872"/>
        <item x="743"/>
        <item x="223"/>
        <item x="17"/>
        <item x="57"/>
        <item x="999"/>
        <item x="294"/>
        <item x="288"/>
        <item x="421"/>
        <item x="194"/>
        <item x="253"/>
        <item x="525"/>
        <item x="192"/>
        <item x="671"/>
        <item x="356"/>
        <item x="444"/>
        <item x="423"/>
        <item x="200"/>
        <item x="258"/>
        <item x="476"/>
        <item x="1085"/>
        <item x="529"/>
        <item x="339"/>
        <item x="69"/>
        <item x="320"/>
        <item x="448"/>
        <item x="321"/>
        <item x="104"/>
        <item x="372"/>
        <item x="170"/>
        <item x="802"/>
        <item x="187"/>
        <item x="26"/>
        <item x="1011"/>
        <item x="1027"/>
        <item x="437"/>
        <item x="308"/>
        <item x="340"/>
        <item x="1141"/>
        <item x="225"/>
        <item x="731"/>
        <item x="628"/>
        <item x="190"/>
        <item x="433"/>
        <item x="998"/>
        <item x="627"/>
        <item x="1052"/>
        <item x="1238"/>
        <item x="1205"/>
        <item x="284"/>
        <item x="82"/>
        <item x="975"/>
        <item x="974"/>
        <item x="1202"/>
        <item x="189"/>
        <item x="362"/>
        <item x="1135"/>
        <item x="709"/>
        <item x="667"/>
        <item x="1081"/>
        <item x="488"/>
        <item x="206"/>
        <item x="210"/>
        <item x="24"/>
        <item x="129"/>
        <item x="957"/>
        <item x="903"/>
        <item x="21"/>
        <item x="406"/>
        <item x="272"/>
        <item x="619"/>
        <item x="831"/>
        <item x="254"/>
        <item x="583"/>
        <item x="134"/>
        <item x="992"/>
        <item x="1043"/>
        <item x="506"/>
        <item x="825"/>
        <item x="482"/>
        <item x="598"/>
        <item x="144"/>
        <item x="827"/>
        <item x="510"/>
        <item x="121"/>
        <item x="1226"/>
        <item x="1131"/>
        <item x="1171"/>
        <item x="747"/>
        <item x="626"/>
        <item x="748"/>
        <item x="728"/>
        <item x="520"/>
        <item x="648"/>
        <item x="1041"/>
        <item x="732"/>
        <item x="815"/>
        <item x="1079"/>
        <item x="963"/>
        <item x="798"/>
        <item x="199"/>
        <item x="876"/>
        <item x="162"/>
        <item x="978"/>
        <item x="1244"/>
        <item x="1201"/>
        <item x="1097"/>
        <item x="295"/>
        <item x="564"/>
        <item x="769"/>
        <item x="1174"/>
        <item x="1016"/>
        <item x="1178"/>
        <item x="1009"/>
        <item x="380"/>
        <item x="300"/>
        <item x="675"/>
        <item x="657"/>
        <item x="930"/>
        <item x="228"/>
        <item x="1005"/>
        <item x="849"/>
        <item x="843"/>
        <item x="889"/>
        <item x="615"/>
        <item x="665"/>
        <item x="1232"/>
        <item x="1092"/>
        <item x="1241"/>
        <item x="136"/>
        <item x="183"/>
        <item x="1018"/>
        <item x="1094"/>
        <item x="473"/>
        <item x="387"/>
        <item x="562"/>
        <item x="464"/>
        <item x="292"/>
        <item x="184"/>
        <item x="723"/>
        <item x="496"/>
        <item x="290"/>
        <item x="248"/>
        <item x="85"/>
        <item x="1020"/>
        <item x="661"/>
        <item x="519"/>
        <item x="177"/>
        <item x="566"/>
        <item x="147"/>
        <item x="919"/>
        <item x="375"/>
        <item x="363"/>
        <item x="231"/>
        <item x="851"/>
        <item x="531"/>
        <item x="575"/>
        <item x="940"/>
        <item x="521"/>
        <item x="504"/>
        <item x="205"/>
        <item x="172"/>
        <item x="246"/>
        <item x="65"/>
        <item x="328"/>
        <item x="969"/>
        <item x="109"/>
        <item x="166"/>
        <item x="862"/>
        <item x="264"/>
        <item x="689"/>
        <item x="331"/>
        <item x="652"/>
        <item x="299"/>
        <item x="1096"/>
        <item x="857"/>
        <item x="398"/>
        <item x="621"/>
        <item x="52"/>
        <item x="96"/>
        <item x="682"/>
        <item x="306"/>
        <item x="336"/>
        <item x="158"/>
        <item x="1194"/>
        <item x="970"/>
        <item x="338"/>
        <item x="1048"/>
        <item x="1214"/>
        <item x="1140"/>
        <item x="1186"/>
        <item x="613"/>
        <item x="1206"/>
        <item x="632"/>
        <item x="1237"/>
        <item x="604"/>
        <item x="1065"/>
        <item x="1156"/>
        <item x="1225"/>
        <item x="706"/>
        <item x="1173"/>
        <item x="965"/>
        <item x="871"/>
        <item x="204"/>
        <item x="130"/>
        <item x="904"/>
        <item x="1242"/>
        <item x="717"/>
        <item x="1032"/>
        <item x="702"/>
        <item x="715"/>
        <item x="656"/>
        <item x="1022"/>
        <item x="1067"/>
        <item x="178"/>
        <item x="772"/>
        <item x="886"/>
        <item x="607"/>
        <item x="91"/>
        <item x="684"/>
        <item x="1189"/>
        <item x="410"/>
        <item x="405"/>
        <item x="722"/>
        <item x="289"/>
        <item x="86"/>
        <item x="1217"/>
        <item x="1003"/>
        <item x="353"/>
        <item x="517"/>
        <item x="416"/>
        <item x="307"/>
        <item x="345"/>
        <item x="418"/>
        <item x="984"/>
        <item x="774"/>
        <item x="1207"/>
        <item x="647"/>
        <item x="616"/>
        <item x="1150"/>
        <item x="243"/>
        <item x="916"/>
        <item x="1125"/>
        <item x="113"/>
        <item x="12"/>
        <item x="567"/>
        <item x="808"/>
        <item x="877"/>
        <item x="236"/>
        <item x="498"/>
        <item x="1120"/>
        <item x="1042"/>
        <item x="112"/>
        <item x="100"/>
        <item x="673"/>
        <item x="303"/>
        <item x="367"/>
        <item x="396"/>
        <item x="535"/>
        <item x="149"/>
        <item x="54"/>
        <item x="198"/>
        <item x="234"/>
        <item x="1069"/>
        <item x="1235"/>
        <item x="1200"/>
        <item x="467"/>
        <item x="912"/>
        <item x="1072"/>
        <item x="1112"/>
        <item x="650"/>
        <item x="705"/>
        <item x="817"/>
        <item x="475"/>
        <item x="383"/>
        <item x="312"/>
        <item x="642"/>
        <item x="929"/>
        <item x="1015"/>
        <item x="787"/>
        <item x="429"/>
        <item x="392"/>
        <item x="404"/>
        <item x="807"/>
        <item x="73"/>
        <item x="269"/>
        <item x="716"/>
        <item x="344"/>
        <item x="157"/>
        <item x="1002"/>
        <item x="572"/>
        <item x="456"/>
        <item x="211"/>
        <item x="568"/>
        <item x="609"/>
        <item x="1166"/>
        <item x="1127"/>
        <item x="590"/>
        <item x="947"/>
        <item x="201"/>
        <item x="1179"/>
        <item x="1055"/>
        <item x="238"/>
        <item x="832"/>
        <item x="686"/>
        <item x="280"/>
        <item x="35"/>
        <item x="593"/>
        <item x="513"/>
        <item x="1082"/>
        <item x="956"/>
        <item x="1157"/>
        <item x="316"/>
        <item x="698"/>
        <item x="1066"/>
        <item x="918"/>
        <item x="908"/>
        <item x="586"/>
        <item x="865"/>
        <item x="629"/>
        <item x="1010"/>
        <item x="460"/>
        <item x="867"/>
        <item x="1183"/>
        <item x="1153"/>
        <item x="111"/>
        <item x="803"/>
        <item x="1061"/>
        <item x="592"/>
        <item x="1104"/>
        <item x="1034"/>
        <item x="1147"/>
        <item x="1062"/>
        <item x="879"/>
        <item x="666"/>
        <item x="497"/>
        <item x="167"/>
        <item x="620"/>
        <item x="165"/>
        <item x="188"/>
        <item x="746"/>
        <item x="1213"/>
        <item x="836"/>
        <item x="757"/>
        <item x="327"/>
        <item x="938"/>
        <item x="384"/>
        <item x="704"/>
        <item x="692"/>
        <item x="651"/>
        <item x="854"/>
        <item x="1133"/>
        <item x="1026"/>
        <item x="595"/>
        <item x="923"/>
        <item x="193"/>
        <item x="359"/>
        <item x="932"/>
        <item x="1033"/>
        <item x="494"/>
        <item x="755"/>
        <item x="179"/>
        <item x="760"/>
        <item x="1060"/>
        <item x="454"/>
        <item x="1144"/>
        <item x="810"/>
        <item x="878"/>
        <item x="214"/>
        <item x="432"/>
        <item x="160"/>
        <item x="860"/>
        <item x="988"/>
        <item x="952"/>
        <item x="382"/>
        <item x="71"/>
        <item x="565"/>
        <item x="714"/>
        <item x="298"/>
        <item x="381"/>
        <item x="763"/>
        <item x="385"/>
        <item x="902"/>
        <item x="477"/>
        <item x="267"/>
        <item x="67"/>
        <item x="224"/>
        <item x="887"/>
        <item x="600"/>
        <item x="1102"/>
        <item x="314"/>
        <item x="790"/>
        <item x="809"/>
        <item x="202"/>
        <item x="90"/>
        <item x="574"/>
        <item x="724"/>
        <item x="282"/>
        <item x="982"/>
        <item x="271"/>
        <item x="1074"/>
        <item x="837"/>
        <item x="894"/>
        <item x="1116"/>
        <item x="337"/>
        <item x="1038"/>
        <item x="893"/>
        <item x="901"/>
        <item x="1077"/>
        <item x="581"/>
        <item x="608"/>
        <item x="1039"/>
        <item x="1044"/>
        <item x="542"/>
        <item x="861"/>
        <item x="44"/>
        <item x="979"/>
        <item x="538"/>
        <item x="1090"/>
        <item x="839"/>
        <item x="1083"/>
        <item x="770"/>
        <item x="1128"/>
        <item x="753"/>
        <item x="1184"/>
        <item x="376"/>
        <item x="1159"/>
        <item x="874"/>
        <item x="899"/>
        <item x="1006"/>
        <item x="911"/>
        <item x="631"/>
        <item x="690"/>
        <item x="118"/>
        <item x="618"/>
        <item x="1209"/>
        <item x="471"/>
        <item x="941"/>
        <item x="1121"/>
        <item x="712"/>
        <item x="1078"/>
        <item x="414"/>
        <item x="335"/>
        <item x="218"/>
        <item x="771"/>
        <item x="507"/>
        <item x="863"/>
        <item x="1124"/>
        <item x="603"/>
        <item x="1191"/>
        <item x="1182"/>
        <item x="602"/>
        <item x="255"/>
        <item x="679"/>
        <item x="470"/>
        <item x="1031"/>
        <item x="676"/>
        <item x="527"/>
        <item x="880"/>
        <item x="599"/>
        <item x="137"/>
        <item x="373"/>
        <item x="563"/>
        <item x="800"/>
        <item x="691"/>
        <item x="1198"/>
        <item x="1224"/>
        <item x="924"/>
        <item x="324"/>
        <item x="1023"/>
        <item x="1118"/>
        <item x="478"/>
        <item x="819"/>
        <item x="217"/>
        <item x="426"/>
        <item x="962"/>
        <item x="509"/>
        <item x="759"/>
        <item x="697"/>
        <item x="634"/>
        <item x="425"/>
        <item x="625"/>
        <item x="557"/>
        <item x="533"/>
        <item x="659"/>
        <item x="514"/>
        <item x="646"/>
        <item x="776"/>
        <item x="1064"/>
        <item x="1100"/>
        <item x="694"/>
        <item x="897"/>
        <item x="921"/>
        <item x="132"/>
        <item x="1122"/>
        <item x="777"/>
        <item x="814"/>
        <item x="1093"/>
        <item x="1114"/>
        <item x="612"/>
        <item x="939"/>
        <item x="1195"/>
        <item x="1146"/>
        <item x="442"/>
        <item x="244"/>
        <item x="541"/>
        <item x="765"/>
        <item x="580"/>
        <item x="1175"/>
        <item x="354"/>
        <item x="796"/>
        <item x="913"/>
        <item x="972"/>
        <item x="727"/>
        <item x="413"/>
        <item x="925"/>
        <item x="1058"/>
        <item x="1137"/>
        <item x="764"/>
        <item x="1164"/>
        <item x="868"/>
        <item x="1170"/>
        <item x="1084"/>
        <item x="596"/>
        <item x="1119"/>
        <item x="779"/>
        <item x="1105"/>
        <item x="826"/>
        <item x="446"/>
        <item x="539"/>
        <item x="450"/>
        <item x="459"/>
        <item x="976"/>
        <item x="782"/>
        <item x="1071"/>
        <item x="789"/>
        <item x="767"/>
        <item x="729"/>
        <item x="1098"/>
        <item x="419"/>
        <item x="159"/>
        <item x="644"/>
        <item x="107"/>
        <item x="840"/>
        <item x="394"/>
        <item x="1106"/>
        <item x="873"/>
        <item x="576"/>
        <item x="511"/>
        <item x="812"/>
        <item x="436"/>
        <item x="829"/>
        <item x="530"/>
        <item x="995"/>
        <item x="169"/>
        <item x="906"/>
        <item x="558"/>
        <item x="390"/>
        <item x="537"/>
        <item x="785"/>
        <item x="249"/>
        <item x="351"/>
        <item x="142"/>
        <item x="822"/>
        <item x="455"/>
        <item x="804"/>
        <item x="1142"/>
        <item x="1068"/>
        <item x="1091"/>
        <item x="1110"/>
        <item x="1113"/>
        <item x="1054"/>
        <item x="614"/>
        <item x="751"/>
        <item x="845"/>
        <item x="762"/>
        <item x="1070"/>
        <item x="434"/>
        <item x="1169"/>
        <item x="811"/>
        <item x="1180"/>
        <item x="848"/>
        <item x="1188"/>
        <item x="386"/>
        <item x="754"/>
        <item x="818"/>
        <item x="1086"/>
        <item x="573"/>
        <item x="559"/>
        <item x="664"/>
        <item x="1059"/>
        <item x="1163"/>
        <item x="1243"/>
        <item x="1190"/>
        <item x="256"/>
        <item x="838"/>
        <item x="813"/>
        <item x="740"/>
        <item x="649"/>
        <item x="1210"/>
        <item x="532"/>
        <item x="319"/>
        <item x="1123"/>
        <item x="561"/>
        <item x="835"/>
        <item x="1185"/>
        <item x="987"/>
        <item x="794"/>
        <item x="325"/>
        <item x="1212"/>
        <item x="424"/>
        <item x="1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sortType="ascending" defaultSubtotal="0">
      <items count="25">
        <item x="11"/>
        <item x="17"/>
        <item x="4"/>
        <item x="10"/>
        <item x="15"/>
        <item x="6"/>
        <item x="14"/>
        <item x="0"/>
        <item x="22"/>
        <item x="20"/>
        <item x="9"/>
        <item x="18"/>
        <item x="1"/>
        <item x="7"/>
        <item x="16"/>
        <item x="21"/>
        <item x="23"/>
        <item x="3"/>
        <item x="13"/>
        <item x="2"/>
        <item x="8"/>
        <item x="19"/>
        <item x="5"/>
        <item x="12"/>
        <item x="24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7">
        <item x="12"/>
        <item x="3"/>
        <item x="4"/>
        <item x="14"/>
        <item x="6"/>
        <item x="11"/>
        <item x="5"/>
        <item x="2"/>
        <item x="1"/>
        <item x="0"/>
        <item x="7"/>
        <item x="9"/>
        <item x="10"/>
        <item x="8"/>
        <item x="13"/>
        <item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dataField="1" showAll="0"/>
    <pivotField dataField="1" showAll="0"/>
    <pivotField axis="axisRow" outline="0" showAll="0" sortType="descending" defaultSubtotal="0">
      <items count="9">
        <item x="4"/>
        <item x="5"/>
        <item x="6"/>
        <item x="3"/>
        <item x="0"/>
        <item x="2"/>
        <item x="1"/>
        <item x="7"/>
        <item x="8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items count="6">
        <item x="2"/>
        <item x="0"/>
        <item x="1"/>
        <item x="3"/>
        <item x="4"/>
        <item t="default"/>
      </items>
    </pivotField>
    <pivotField showAll="0"/>
    <pivotField axis="axisRow" outline="0" showAll="0" defaultSubtotal="0">
      <items count="7">
        <item x="3"/>
        <item x="0"/>
        <item x="2"/>
        <item x="4"/>
        <item x="5"/>
        <item x="1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4">
        <item x="1"/>
        <item x="0"/>
        <item x="2"/>
        <item t="default"/>
      </items>
    </pivotField>
    <pivotField dataField="1" showAll="0"/>
    <pivotField showAll="0">
      <items count="6">
        <item x="1"/>
        <item x="2"/>
        <item x="3"/>
        <item x="0"/>
        <item x="4"/>
        <item t="default"/>
      </items>
    </pivotField>
    <pivotField showAll="0"/>
    <pivotField axis="axisRow" outline="0" showAll="0" sortType="ascending" defaultSubtotal="0">
      <items count="5197">
        <item m="1" x="2938"/>
        <item m="1" x="5083"/>
        <item m="1" x="4552"/>
        <item m="1" x="4878"/>
        <item m="1" x="3311"/>
        <item m="1" x="5182"/>
        <item m="1" x="5147"/>
        <item m="1" x="4296"/>
        <item m="1" x="5134"/>
        <item m="1" x="4307"/>
        <item m="1" x="4317"/>
        <item m="1" x="3216"/>
        <item m="1" x="2954"/>
        <item m="1" x="4152"/>
        <item m="1" x="4177"/>
        <item m="1" x="3482"/>
        <item m="1" x="4335"/>
        <item m="1" x="3655"/>
        <item m="1" x="4344"/>
        <item m="1" x="2899"/>
        <item m="1" x="4352"/>
        <item m="1" x="4363"/>
        <item m="1" x="3682"/>
        <item m="1" x="3250"/>
        <item m="1" x="3600"/>
        <item m="1" x="3264"/>
        <item m="1" x="4329"/>
        <item m="1" x="3286"/>
        <item m="1" x="4043"/>
        <item m="1" x="4954"/>
        <item m="1" x="4136"/>
        <item m="1" x="5047"/>
        <item m="1" x="3446"/>
        <item m="1" x="4102"/>
        <item m="1" x="5055"/>
        <item m="1" x="5067"/>
        <item m="1" x="3469"/>
        <item m="1" x="3997"/>
        <item m="1" x="3031"/>
        <item m="1" x="4252"/>
        <item m="1" x="2933"/>
        <item m="1" x="3056"/>
        <item m="1" x="4697"/>
        <item m="1" x="3140"/>
        <item m="1" x="5146"/>
        <item m="1" x="5154"/>
        <item m="1" x="4999"/>
        <item m="1" x="5003"/>
        <item m="1" x="3026"/>
        <item m="1" x="3621"/>
        <item m="1" x="4860"/>
        <item m="1" x="3251"/>
        <item m="1" x="4872"/>
        <item m="1" x="4018"/>
        <item m="1" x="4922"/>
        <item m="1" x="3310"/>
        <item m="1" x="4032"/>
        <item m="1" x="4936"/>
        <item m="1" x="4955"/>
        <item m="1" x="3339"/>
        <item m="1" x="4055"/>
        <item m="1" x="4966"/>
        <item m="1" x="4066"/>
        <item m="1" x="3365"/>
        <item m="1" x="3645"/>
        <item m="1" x="3646"/>
        <item m="1" x="3654"/>
        <item m="1" x="2889"/>
        <item m="1" x="3382"/>
        <item m="1" x="3133"/>
        <item m="1" x="2898"/>
        <item m="1" x="2874"/>
        <item m="1" x="4876"/>
        <item m="1" x="4417"/>
        <item m="1" x="3769"/>
        <item m="1" x="3108"/>
        <item m="1" x="3796"/>
        <item m="1" x="4791"/>
        <item m="1" x="3968"/>
        <item m="1" x="4570"/>
        <item m="1" x="3980"/>
        <item m="1" x="5165"/>
        <item m="1" x="5000"/>
        <item m="1" x="3861"/>
        <item m="1" x="5021"/>
        <item m="1" x="5044"/>
        <item m="1" x="2946"/>
        <item m="1" x="4975"/>
        <item m="1" x="2972"/>
        <item m="1" x="2991"/>
        <item m="1" x="5001"/>
        <item m="1" x="3417"/>
        <item m="1" x="4974"/>
        <item m="1" x="2978"/>
        <item m="1" x="5025"/>
        <item m="1" x="3165"/>
        <item m="1" x="3183"/>
        <item m="1" x="4778"/>
        <item m="1" x="5169"/>
        <item m="1" x="3162"/>
        <item m="1" x="3203"/>
        <item m="1" x="3219"/>
        <item m="1" x="3227"/>
        <item m="1" x="3325"/>
        <item m="1" x="2913"/>
        <item m="1" x="2926"/>
        <item m="1" x="4900"/>
        <item m="1" x="2944"/>
        <item m="1" x="3318"/>
        <item m="1" x="3371"/>
        <item m="1" x="3335"/>
        <item m="1" x="3389"/>
        <item m="1" x="3484"/>
        <item m="1" x="5084"/>
        <item m="1" x="3532"/>
        <item m="1" x="3510"/>
        <item m="1" x="3907"/>
        <item m="1" x="3393"/>
        <item m="1" x="4715"/>
        <item m="1" x="2980"/>
        <item m="1" x="4529"/>
        <item m="1" x="4536"/>
        <item m="1" x="4732"/>
        <item m="1" x="3029"/>
        <item m="1" x="3610"/>
        <item m="1" x="3824"/>
        <item m="1" x="4959"/>
        <item m="1" x="4179"/>
        <item m="1" x="4908"/>
        <item m="1" x="4960"/>
        <item m="1" x="3955"/>
        <item m="1" x="3258"/>
        <item m="1" x="4937"/>
        <item m="1" x="3838"/>
        <item m="1" x="4681"/>
        <item m="1" x="5016"/>
        <item m="1" x="4016"/>
        <item m="1" x="3307"/>
        <item m="1" x="5031"/>
        <item m="1" x="5043"/>
        <item m="1" x="3879"/>
        <item m="1" x="4041"/>
        <item m="1" x="3238"/>
        <item m="1" x="4354"/>
        <item m="1" x="3875"/>
        <item m="1" x="4316"/>
        <item m="1" x="4967"/>
        <item m="1" x="3868"/>
        <item m="1" x="3144"/>
        <item m="1" x="4608"/>
        <item m="1" x="3158"/>
        <item m="1" x="4450"/>
        <item m="1" x="3221"/>
        <item m="1" x="4332"/>
        <item m="1" x="4341"/>
        <item m="1" x="5117"/>
        <item m="1" x="2900"/>
        <item m="1" x="3575"/>
        <item m="1" x="5085"/>
        <item m="1" x="4426"/>
        <item m="1" x="4915"/>
        <item m="1" x="4457"/>
        <item m="1" x="4486"/>
        <item m="1" x="3159"/>
        <item m="1" x="3340"/>
        <item m="1" x="4232"/>
        <item m="1" x="3704"/>
        <item m="1" x="4465"/>
        <item m="1" x="3355"/>
        <item m="1" x="4505"/>
        <item m="1" x="3366"/>
        <item m="1" x="4920"/>
        <item m="1" x="4482"/>
        <item m="1" x="4934"/>
        <item m="1" x="4256"/>
        <item m="1" x="3213"/>
        <item m="1" x="4965"/>
        <item m="1" x="3803"/>
        <item m="1" x="3936"/>
        <item m="1" x="3239"/>
        <item m="1" x="4211"/>
        <item m="1" x="4843"/>
        <item m="1" x="5185"/>
        <item m="1" x="4856"/>
        <item m="1" x="2838"/>
        <item m="1" x="4248"/>
        <item m="1" x="4855"/>
        <item m="1" x="2801"/>
        <item m="1" x="2853"/>
        <item m="1" x="4873"/>
        <item m="1" x="2812"/>
        <item m="1" x="4263"/>
        <item m="1" x="2880"/>
        <item m="1" x="4269"/>
        <item m="1" x="3558"/>
        <item m="1" x="2859"/>
        <item m="1" x="4116"/>
        <item m="1" x="3137"/>
        <item m="1" x="3383"/>
        <item m="1" x="4642"/>
        <item m="1" x="3910"/>
        <item m="1" x="4261"/>
        <item m="1" x="5175"/>
        <item m="1" x="3917"/>
        <item m="1" x="4243"/>
        <item m="1" x="2981"/>
        <item m="1" x="4278"/>
        <item m="1" x="3011"/>
        <item m="1" x="4669"/>
        <item m="1" x="3928"/>
        <item m="1" x="3920"/>
        <item m="1" x="3044"/>
        <item m="1" x="4361"/>
        <item m="1" x="3199"/>
        <item m="1" x="4420"/>
        <item m="1" x="4448"/>
        <item m="1" x="3277"/>
        <item m="1" x="4193"/>
        <item m="1" x="3932"/>
        <item m="1" x="4308"/>
        <item m="1" x="3086"/>
        <item m="1" x="4276"/>
        <item m="1" x="4222"/>
        <item m="1" x="2934"/>
        <item m="1" x="3024"/>
        <item m="1" x="3428"/>
        <item m="1" x="4292"/>
        <item m="1" x="4509"/>
        <item m="1" x="4753"/>
        <item m="1" x="4537"/>
        <item m="1" x="4765"/>
        <item m="1" x="2947"/>
        <item m="1" x="4733"/>
        <item m="1" x="3734"/>
        <item m="1" x="2992"/>
        <item m="1" x="4672"/>
        <item m="1" x="3094"/>
        <item m="1" x="4351"/>
        <item m="1" x="4597"/>
        <item m="1" x="3571"/>
        <item m="1" x="3747"/>
        <item m="1" x="3800"/>
        <item m="1" x="4828"/>
        <item m="1" x="4319"/>
        <item m="1" x="3761"/>
        <item m="1" x="3814"/>
        <item m="1" x="4834"/>
        <item m="1" x="4325"/>
        <item m="1" x="3850"/>
        <item m="1" x="4750"/>
        <item m="1" x="4858"/>
        <item m="1" x="4349"/>
        <item m="1" x="3820"/>
        <item m="1" x="4760"/>
        <item m="1" x="4864"/>
        <item m="1" x="3512"/>
        <item m="1" x="2864"/>
        <item m="1" x="3867"/>
        <item m="1" x="2882"/>
        <item m="1" x="4783"/>
        <item m="1" x="4879"/>
        <item m="1" x="5005"/>
        <item m="1" x="3923"/>
        <item m="1" x="3940"/>
        <item m="1" x="5013"/>
        <item m="1" x="3070"/>
        <item m="1" x="5029"/>
        <item m="1" x="4456"/>
        <item m="1" x="4437"/>
        <item m="1" x="4823"/>
        <item m="1" x="3111"/>
        <item m="1" x="3252"/>
        <item m="1" x="4180"/>
        <item m="1" x="3921"/>
        <item m="1" x="4595"/>
        <item m="1" x="3656"/>
        <item m="1" x="4487"/>
        <item m="1" x="3664"/>
        <item m="1" x="2855"/>
        <item m="1" x="3683"/>
        <item m="1" x="4515"/>
        <item m="1" x="4494"/>
        <item m="1" x="4737"/>
        <item m="1" x="3562"/>
        <item m="1" x="3692"/>
        <item m="1" x="2930"/>
        <item m="1" x="3014"/>
        <item m="1" x="4326"/>
        <item m="1" x="4236"/>
        <item m="1" x="5058"/>
        <item m="1" x="3046"/>
        <item m="1" x="3657"/>
        <item m="1" x="4353"/>
        <item m="1" x="5142"/>
        <item m="1" x="4412"/>
        <item m="1" x="2860"/>
        <item m="1" x="3346"/>
        <item m="1" x="4416"/>
        <item m="1" x="3434"/>
        <item m="1" x="3358"/>
        <item m="1" x="3447"/>
        <item m="1" x="2937"/>
        <item m="1" x="3368"/>
        <item m="1" x="2952"/>
        <item m="1" x="3826"/>
        <item m="1" x="3334"/>
        <item m="1" x="3470"/>
        <item m="1" x="5062"/>
        <item m="1" x="5108"/>
        <item m="1" x="4578"/>
        <item m="1" x="2789"/>
        <item m="1" x="4592"/>
        <item m="1" x="4347"/>
        <item m="1" x="3320"/>
        <item m="1" x="3341"/>
        <item m="1" x="4906"/>
        <item m="1" x="2818"/>
        <item m="1" x="3367"/>
        <item m="1" x="4921"/>
        <item m="1" x="3380"/>
        <item m="1" x="3420"/>
        <item m="1" x="3816"/>
        <item m="1" x="4267"/>
        <item m="1" x="4205"/>
        <item m="1" x="4104"/>
        <item m="1" x="3950"/>
        <item m="1" x="4368"/>
        <item m="1" x="3017"/>
        <item m="1" x="4095"/>
        <item m="1" x="3047"/>
        <item m="1" x="3847"/>
        <item m="1" x="4400"/>
        <item m="1" x="4427"/>
        <item m="1" x="4483"/>
        <item m="1" x="3858"/>
        <item m="1" x="4441"/>
        <item m="1" x="3103"/>
        <item m="1" x="4524"/>
        <item m="1" x="3179"/>
        <item m="1" x="4328"/>
        <item m="1" x="4337"/>
        <item m="1" x="3426"/>
        <item m="1" x="3495"/>
        <item m="1" x="3504"/>
        <item m="1" x="5077"/>
        <item m="1" x="3452"/>
        <item m="1" x="3662"/>
        <item m="1" x="3757"/>
        <item m="1" x="3352"/>
        <item m="1" x="3668"/>
        <item m="1" x="4660"/>
        <item m="1" x="3790"/>
        <item m="1" x="3037"/>
        <item m="1" x="3624"/>
        <item m="1" x="4633"/>
        <item m="1" x="3728"/>
        <item m="1" x="2959"/>
        <item m="1" x="3739"/>
        <item m="1" x="2982"/>
        <item m="1" x="3770"/>
        <item m="1" x="3699"/>
        <item m="1" x="4657"/>
        <item m="1" x="3797"/>
        <item m="1" x="3924"/>
        <item m="1" x="3594"/>
        <item m="1" x="3647"/>
        <item m="1" x="2830"/>
        <item m="1" x="3611"/>
        <item m="1" x="3667"/>
        <item m="1" x="3269"/>
        <item m="1" x="3622"/>
        <item m="1" x="4612"/>
        <item m="1" x="3677"/>
        <item m="1" x="2875"/>
        <item m="1" x="3598"/>
        <item m="1" x="3690"/>
        <item m="1" x="2890"/>
        <item m="1" x="3290"/>
        <item m="1" x="3299"/>
        <item m="1" x="3619"/>
        <item m="1" x="3652"/>
        <item m="1" x="4629"/>
        <item m="1" x="2921"/>
        <item m="1" x="3930"/>
        <item m="1" x="4027"/>
        <item m="1" x="4037"/>
        <item m="1" x="3926"/>
        <item m="1" x="3206"/>
        <item m="1" x="4575"/>
        <item m="1" x="5181"/>
        <item m="1" x="2935"/>
        <item m="1" x="2973"/>
        <item m="1" x="2916"/>
        <item m="1" x="4932"/>
        <item m="1" x="3038"/>
        <item m="1" x="4961"/>
        <item m="1" x="3052"/>
        <item m="1" x="4687"/>
        <item m="1" x="2922"/>
        <item m="1" x="2795"/>
        <item m="1" x="2870"/>
        <item m="1" x="3603"/>
        <item m="1" x="3201"/>
        <item m="1" x="3172"/>
        <item m="1" x="3208"/>
        <item m="1" x="3259"/>
        <item m="1" x="3188"/>
        <item m="1" x="3273"/>
        <item m="1" x="4842"/>
        <item m="1" x="3197"/>
        <item m="1" x="3284"/>
        <item m="1" x="4850"/>
        <item m="1" x="3292"/>
        <item m="1" x="3302"/>
        <item m="1" x="4870"/>
        <item m="1" x="3406"/>
        <item m="1" x="3496"/>
        <item m="1" x="3414"/>
        <item m="1" x="3505"/>
        <item m="1" x="3877"/>
        <item m="1" x="4495"/>
        <item m="1" x="3516"/>
        <item m="1" x="3067"/>
        <item m="1" x="3444"/>
        <item m="1" x="3479"/>
        <item m="1" x="5101"/>
        <item m="1" x="3901"/>
        <item m="1" x="3099"/>
        <item m="1" x="3542"/>
        <item m="1" x="3530"/>
        <item m="1" x="3568"/>
        <item m="1" x="3502"/>
        <item m="1" x="3576"/>
        <item m="1" x="3513"/>
        <item m="1" x="3585"/>
        <item m="1" x="3521"/>
        <item m="1" x="5183"/>
        <item m="1" x="4057"/>
        <item m="1" x="3753"/>
        <item m="1" x="4108"/>
        <item m="1" x="4172"/>
        <item m="1" x="4081"/>
        <item m="1" x="4122"/>
        <item m="1" x="4091"/>
        <item m="1" x="4117"/>
        <item m="1" x="3799"/>
        <item m="1" x="4223"/>
        <item m="1" x="3969"/>
        <item m="1" x="3369"/>
        <item m="1" x="3981"/>
        <item m="1" x="4023"/>
        <item m="1" x="3702"/>
        <item m="1" x="4003"/>
        <item m="1" x="4045"/>
        <item m="1" x="4019"/>
        <item m="1" x="4072"/>
        <item m="1" x="3441"/>
        <item m="1" x="5007"/>
        <item m="1" x="3456"/>
        <item m="1" x="4106"/>
        <item m="1" x="4171"/>
        <item m="1" x="3785"/>
        <item m="1" x="3961"/>
        <item m="1" x="3941"/>
        <item m="1" x="3974"/>
        <item m="1" x="3342"/>
        <item m="1" x="3670"/>
        <item m="1" x="4021"/>
        <item m="1" x="4080"/>
        <item m="1" x="4943"/>
        <item m="1" x="4090"/>
        <item m="1" x="3700"/>
        <item m="1" x="4029"/>
        <item m="1" x="3919"/>
        <item m="1" x="3967"/>
        <item m="1" x="3602"/>
        <item m="1" x="3935"/>
        <item m="1" x="3990"/>
        <item m="1" x="3948"/>
        <item m="1" x="3640"/>
        <item m="1" x="3669"/>
        <item m="1" x="4327"/>
        <item m="1" x="4390"/>
        <item m="1" x="3711"/>
        <item m="1" x="4359"/>
        <item m="1" x="4399"/>
        <item m="1" x="4407"/>
        <item m="1" x="4059"/>
        <item m="1" x="2979"/>
        <item m="1" x="4418"/>
        <item m="1" x="4383"/>
        <item m="1" x="3758"/>
        <item m="1" x="4364"/>
        <item m="1" x="4394"/>
        <item m="1" x="4680"/>
        <item m="1" x="4402"/>
        <item m="1" x="3791"/>
        <item m="1" x="4040"/>
        <item m="1" x="4082"/>
        <item m="1" x="4137"/>
        <item m="1" x="3435"/>
        <item m="1" x="4148"/>
        <item m="1" x="4063"/>
        <item m="1" x="4101"/>
        <item m="1" x="5011"/>
        <item m="1" x="3762"/>
        <item m="1" x="4075"/>
        <item m="1" x="4176"/>
        <item m="1" x="3471"/>
        <item m="1" x="4087"/>
        <item m="1" x="5040"/>
        <item m="1" x="4187"/>
        <item m="1" x="4109"/>
        <item m="1" x="4204"/>
        <item m="1" x="3490"/>
        <item m="1" x="3821"/>
        <item m="1" x="4123"/>
        <item m="1" x="4169"/>
        <item m="1" x="5071"/>
        <item m="1" x="3806"/>
        <item m="1" x="4181"/>
        <item m="1" x="4228"/>
        <item m="1" x="4831"/>
        <item m="1" x="4884"/>
        <item m="1" x="4375"/>
        <item m="1" x="4901"/>
        <item m="1" x="4382"/>
        <item m="1" x="4866"/>
        <item m="1" x="4912"/>
        <item m="1" x="2939"/>
        <item m="1" x="4852"/>
        <item m="1" x="4928"/>
        <item m="1" x="4945"/>
        <item m="1" x="4409"/>
        <item m="1" x="4972"/>
        <item m="1" x="3128"/>
        <item m="1" x="3151"/>
        <item m="1" x="4817"/>
        <item m="1" x="3240"/>
        <item m="1" x="2790"/>
        <item m="1" x="4877"/>
        <item m="1" x="2806"/>
        <item m="1" x="4913"/>
        <item m="1" x="3372"/>
        <item m="1" x="3399"/>
        <item m="1" x="3407"/>
        <item m="1" x="3415"/>
        <item m="1" x="3280"/>
        <item m="1" x="3209"/>
        <item m="1" x="2807"/>
        <item m="1" x="3312"/>
        <item m="1" x="3324"/>
        <item m="1" x="4898"/>
        <item m="1" x="4984"/>
        <item m="1" x="2986"/>
        <item m="1" x="4824"/>
        <item m="1" x="5178"/>
        <item m="1" x="3255"/>
        <item m="1" x="3293"/>
        <item m="1" x="3343"/>
        <item m="1" x="3303"/>
        <item m="1" x="3356"/>
        <item m="1" x="3421"/>
        <item m="1" x="2967"/>
        <item m="1" x="3347"/>
        <item m="1" x="3436"/>
        <item m="1" x="3448"/>
        <item m="1" x="3649"/>
        <item m="1" x="3720"/>
        <item m="1" x="3353"/>
        <item m="1" x="3743"/>
        <item m="1" x="3376"/>
        <item m="1" x="3718"/>
        <item m="1" x="3777"/>
        <item m="1" x="3776"/>
        <item m="1" x="3832"/>
        <item m="1" x="3687"/>
        <item m="1" x="2884"/>
        <item m="1" x="3693"/>
        <item m="1" x="3306"/>
        <item m="1" x="3829"/>
        <item m="1" x="3060"/>
        <item m="1" x="4146"/>
        <item m="1" x="4446"/>
        <item m="1" x="4480"/>
        <item m="1" x="4461"/>
        <item m="1" x="4443"/>
        <item m="1" x="4468"/>
        <item m="1" x="3882"/>
        <item m="1" x="4520"/>
        <item m="1" x="4816"/>
        <item m="1" x="4312"/>
        <item m="1" x="3245"/>
        <item m="1" x="3285"/>
        <item m="1" x="3315"/>
        <item m="1" x="3328"/>
        <item m="1" x="4386"/>
        <item m="1" x="3350"/>
        <item m="1" x="3373"/>
        <item m="1" x="4929"/>
        <item m="1" x="3408"/>
        <item m="1" x="4973"/>
        <item m="1" x="3551"/>
        <item m="1" x="5172"/>
        <item m="1" x="3612"/>
        <item m="1" x="3663"/>
        <item m="1" x="3282"/>
        <item m="1" x="4646"/>
        <item m="1" x="3721"/>
        <item m="1" x="4700"/>
        <item m="1" x="3078"/>
        <item m="1" x="3453"/>
        <item m="1" x="3869"/>
        <item m="1" x="3155"/>
        <item m="1" x="4012"/>
        <item m="1" x="4365"/>
        <item m="1" x="4521"/>
        <item m="1" x="4244"/>
        <item m="1" x="4825"/>
        <item m="1" x="3253"/>
        <item m="1" x="2785"/>
        <item m="1" x="5140"/>
        <item m="1" x="4844"/>
        <item m="1" x="2802"/>
        <item m="1" x="4616"/>
        <item m="1" x="3390"/>
        <item m="1" x="4105"/>
        <item m="1" x="2948"/>
        <item m="1" x="4916"/>
        <item m="1" x="3402"/>
        <item m="1" x="2917"/>
        <item m="1" x="2974"/>
        <item m="1" x="4933"/>
        <item m="1" x="3079"/>
        <item m="1" x="4300"/>
        <item m="1" x="4815"/>
        <item m="1" x="3588"/>
        <item m="1" x="3994"/>
        <item m="1" x="3658"/>
        <item m="1" x="2842"/>
        <item m="1" x="3630"/>
        <item m="1" x="2856"/>
        <item m="1" x="3268"/>
        <item m="1" x="3641"/>
        <item m="1" x="3672"/>
        <item m="1" x="3653"/>
        <item m="1" x="3684"/>
        <item m="1" x="3660"/>
        <item m="1" x="3701"/>
        <item m="1" x="3673"/>
        <item m="1" x="3685"/>
        <item m="1" x="3771"/>
        <item m="1" x="3732"/>
        <item m="1" x="3779"/>
        <item m="1" x="3835"/>
        <item m="1" x="3752"/>
        <item m="1" x="3807"/>
        <item m="1" x="3774"/>
        <item m="1" x="3819"/>
        <item m="1" x="3786"/>
        <item m="1" x="3833"/>
        <item m="1" x="3859"/>
        <item m="1" x="3148"/>
        <item m="1" x="3884"/>
        <item m="1" x="3546"/>
        <item m="1" x="3900"/>
        <item m="1" x="3951"/>
        <item m="1" x="3321"/>
        <item m="1" x="4389"/>
        <item m="1" x="4068"/>
        <item m="1" x="3695"/>
        <item m="1" x="3674"/>
        <item m="1" x="4141"/>
        <item m="1" x="4184"/>
        <item m="1" x="4151"/>
        <item m="1" x="5094"/>
        <item m="1" x="4233"/>
        <item m="1" x="3862"/>
        <item m="1" x="4245"/>
        <item m="1" x="4188"/>
        <item m="1" x="4224"/>
        <item m="1" x="3539"/>
        <item m="1" x="4257"/>
        <item m="1" x="3887"/>
        <item m="1" x="4289"/>
        <item m="1" x="2840"/>
        <item m="1" x="4336"/>
        <item m="1" x="4320"/>
        <item m="1" x="4885"/>
        <item m="1" x="3749"/>
        <item m="1" x="4990"/>
        <item m="1" x="3509"/>
        <item m="1" x="3538"/>
        <item m="1" x="5014"/>
        <item m="1" x="5098"/>
        <item m="1" x="2960"/>
        <item m="1" x="4170"/>
        <item m="1" x="4215"/>
        <item m="1" x="3864"/>
        <item m="1" x="4208"/>
        <item m="1" x="4231"/>
        <item m="1" x="4259"/>
        <item m="1" x="5032"/>
        <item m="1" x="3787"/>
        <item m="1" x="3767"/>
        <item m="1" x="2892"/>
        <item m="1" x="4114"/>
        <item m="1" x="4159"/>
        <item m="1" x="3840"/>
        <item m="1" x="4142"/>
        <item m="1" x="4166"/>
        <item m="1" x="2977"/>
        <item m="1" x="3411"/>
        <item m="1" x="2997"/>
        <item m="1" x="4190"/>
        <item m="1" x="4030"/>
        <item m="1" x="4084"/>
        <item m="1" x="3738"/>
        <item m="1" x="4052"/>
        <item m="1" x="3726"/>
        <item m="1" x="2851"/>
        <item m="1" x="4079"/>
        <item m="1" x="3317"/>
        <item m="1" x="2891"/>
        <item m="1" x="4625"/>
        <item m="1" x="4113"/>
        <item m="1" x="2904"/>
        <item m="1" x="3794"/>
        <item m="1" x="4127"/>
        <item m="1" x="4640"/>
        <item m="1" x="3225"/>
        <item m="1" x="3978"/>
        <item m="1" x="3988"/>
        <item m="1" x="2784"/>
        <item m="1" x="4591"/>
        <item m="1" x="2953"/>
        <item m="1" x="3234"/>
        <item m="1" x="4374"/>
        <item m="1" x="4067"/>
        <item m="1" x="4380"/>
        <item m="1" x="4022"/>
        <item m="1" x="2968"/>
        <item m="1" x="3241"/>
        <item m="1" x="4826"/>
        <item m="1" x="4061"/>
        <item m="1" x="4387"/>
        <item m="1" x="3265"/>
        <item m="1" x="4838"/>
        <item m="1" x="4397"/>
        <item m="1" x="3018"/>
        <item m="1" x="3278"/>
        <item m="1" x="4847"/>
        <item m="1" x="4404"/>
        <item m="1" x="3287"/>
        <item m="1" x="4853"/>
        <item m="1" x="4493"/>
        <item m="1" x="4983"/>
        <item m="1" x="4241"/>
        <item m="1" x="4469"/>
        <item m="1" x="3180"/>
        <item m="1" x="3437"/>
        <item m="1" x="4229"/>
        <item m="1" x="4511"/>
        <item m="1" x="3449"/>
        <item m="1" x="5008"/>
        <item m="1" x="3811"/>
        <item m="1" x="3460"/>
        <item m="1" x="5022"/>
        <item m="1" x="4496"/>
        <item m="1" x="4531"/>
        <item m="1" x="3472"/>
        <item m="1" x="4540"/>
        <item m="1" x="3476"/>
        <item m="1" x="5046"/>
        <item m="1" x="4516"/>
        <item m="1" x="5053"/>
        <item m="1" x="4281"/>
        <item m="1" x="4527"/>
        <item m="1" x="3491"/>
        <item m="1" x="5065"/>
        <item m="1" x="5074"/>
        <item m="1" x="4358"/>
        <item m="1" x="4835"/>
        <item m="1" x="4497"/>
        <item m="1" x="3506"/>
        <item m="1" x="5078"/>
        <item m="1" x="3262"/>
        <item m="1" x="5086"/>
        <item m="1" x="4298"/>
        <item m="1" x="4551"/>
        <item m="1" x="4576"/>
        <item m="1" x="3523"/>
        <item m="1" x="4322"/>
        <item m="1" x="4572"/>
        <item m="1" x="5137"/>
        <item m="1" x="4313"/>
        <item m="1" x="4580"/>
        <item m="1" x="5148"/>
        <item m="1" x="4338"/>
        <item m="1" x="4754"/>
        <item m="1" x="4035"/>
        <item m="1" x="5073"/>
        <item m="1" x="4138"/>
        <item m="1" x="4947"/>
        <item m="1" x="4988"/>
        <item m="1" x="3844"/>
        <item m="1" x="3329"/>
        <item m="1" x="5159"/>
        <item m="1" x="4219"/>
        <item m="1" x="4809"/>
        <item m="1" x="3143"/>
        <item m="1" x="4282"/>
        <item m="1" x="3154"/>
        <item m="1" x="4454"/>
        <item m="1" x="3194"/>
        <item m="1" x="4481"/>
        <item m="1" x="4894"/>
        <item m="1" x="3741"/>
        <item m="1" x="3959"/>
        <item m="1" x="3266"/>
        <item m="1" x="4638"/>
        <item m="1" x="3972"/>
        <item m="1" x="4882"/>
        <item m="1" x="3984"/>
        <item m="1" x="4154"/>
        <item m="1" x="4321"/>
        <item m="1" x="4779"/>
        <item m="1" x="3184"/>
        <item m="1" x="4785"/>
        <item m="1" x="3211"/>
        <item m="1" x="3256"/>
        <item m="1" x="3507"/>
        <item m="1" x="3517"/>
        <item m="1" x="5087"/>
        <item m="1" x="4581"/>
        <item m="1" x="3524"/>
        <item m="1" x="5102"/>
        <item m="1" x="5118"/>
        <item m="1" x="4874"/>
        <item m="1" x="4628"/>
        <item m="1" x="3949"/>
        <item m="1" x="4609"/>
        <item m="1" x="4212"/>
        <item m="1" x="5170"/>
        <item m="1" x="4234"/>
        <item m="1" x="3330"/>
        <item m="1" x="4156"/>
        <item m="1" x="3102"/>
        <item m="1" x="4462"/>
        <item m="1" x="3410"/>
        <item m="1" x="3422"/>
        <item m="1" x="4247"/>
        <item m="1" x="4478"/>
        <item m="1" x="3192"/>
        <item m="1" x="3438"/>
        <item m="1" x="4546"/>
        <item m="1" x="3477"/>
        <item m="1" x="4564"/>
        <item m="1" x="5066"/>
        <item m="1" x="4120"/>
        <item m="1" x="4611"/>
        <item m="1" x="3784"/>
        <item m="1" x="4133"/>
        <item m="1" x="3149"/>
        <item m="1" x="4479"/>
        <item m="1" x="4488"/>
        <item m="1" x="4522"/>
        <item m="1" x="3461"/>
        <item m="1" x="5023"/>
        <item m="1" x="4506"/>
        <item m="1" x="4547"/>
        <item m="1" x="3478"/>
        <item m="1" x="4577"/>
        <item m="1" x="3518"/>
        <item m="1" x="5088"/>
        <item m="1" x="4305"/>
        <item m="1" x="4293"/>
        <item m="1" x="4561"/>
        <item m="1" x="3525"/>
        <item m="1" x="5103"/>
        <item m="1" x="4568"/>
        <item m="1" x="3295"/>
        <item m="1" x="5119"/>
        <item m="1" x="4582"/>
        <item m="1" x="3308"/>
        <item m="1" x="3549"/>
        <item m="1" x="4339"/>
        <item m="1" x="4599"/>
        <item m="1" x="3319"/>
        <item m="1" x="3559"/>
        <item m="1" x="4601"/>
        <item m="1" x="3336"/>
        <item m="1" x="3564"/>
        <item m="1" x="4345"/>
        <item m="1" x="3584"/>
        <item m="1" x="4366"/>
        <item m="1" x="4254"/>
        <item m="1" x="4510"/>
        <item m="1" x="4542"/>
        <item m="1" x="5037"/>
        <item m="1" x="4088"/>
        <item m="1" x="3722"/>
        <item m="1" x="4098"/>
        <item m="1" x="3536"/>
        <item m="1" x="3735"/>
        <item m="1" x="4110"/>
        <item m="1" x="4719"/>
        <item m="1" x="3744"/>
        <item m="1" x="2993"/>
        <item m="1" x="4701"/>
        <item m="1" x="3759"/>
        <item m="1" x="3005"/>
        <item m="1" x="4731"/>
        <item m="1" x="3778"/>
        <item m="1" x="4717"/>
        <item m="1" x="4758"/>
        <item m="1" x="3805"/>
        <item m="1" x="4865"/>
        <item m="1" x="4899"/>
        <item m="1" x="3246"/>
        <item m="1" x="4911"/>
        <item m="1" x="3956"/>
        <item m="1" x="4927"/>
        <item m="1" x="3781"/>
        <item m="1" x="3965"/>
        <item m="1" x="4944"/>
        <item m="1" x="4406"/>
        <item m="1" x="4635"/>
        <item m="1" x="2843"/>
        <item m="1" x="3729"/>
        <item m="1" x="2961"/>
        <item m="1" x="3591"/>
        <item m="1" x="3836"/>
        <item m="1" x="3087"/>
        <item m="1" x="4556"/>
        <item m="1" x="3908"/>
        <item m="1" x="4841"/>
        <item m="1" x="3914"/>
        <item m="1" x="4822"/>
        <item m="1" x="3195"/>
        <item m="1" x="4813"/>
        <item m="1" x="5180"/>
        <item m="1" x="5155"/>
        <item m="1" x="3526"/>
        <item m="1" x="3458"/>
        <item m="1" x="2893"/>
        <item m="1" x="3810"/>
        <item m="1" x="4886"/>
        <item m="1" x="4376"/>
        <item m="1" x="4902"/>
        <item m="1" x="3854"/>
        <item m="1" x="3177"/>
        <item m="1" x="4001"/>
        <item m="1" x="2902"/>
        <item m="1" x="4534"/>
        <item m="1" x="4745"/>
        <item m="1" x="3823"/>
        <item m="1" x="4557"/>
        <item m="1" x="4755"/>
        <item m="1" x="4548"/>
        <item m="1" x="4767"/>
        <item m="1" x="4794"/>
        <item m="1" x="3848"/>
        <item m="1" x="4206"/>
        <item m="1" x="4554"/>
        <item m="1" x="4775"/>
        <item m="1" x="4803"/>
        <item m="1" x="3109"/>
        <item m="1" x="3628"/>
        <item m="1" x="3860"/>
        <item m="1" x="4620"/>
        <item m="1" x="4895"/>
        <item m="1" x="3937"/>
        <item m="1" x="3230"/>
        <item m="1" x="4867"/>
        <item m="1" x="4918"/>
        <item m="1" x="3775"/>
        <item m="1" x="4883"/>
        <item m="1" x="3960"/>
        <item m="1" x="3267"/>
        <item m="1" x="4655"/>
        <item m="1" x="4330"/>
        <item m="1" x="4951"/>
        <item m="1" x="3801"/>
        <item m="1" x="3973"/>
        <item m="1" x="3279"/>
        <item m="1" x="4964"/>
        <item m="1" x="3985"/>
        <item m="1" x="3288"/>
        <item m="1" x="4976"/>
        <item m="1" x="3828"/>
        <item m="1" x="3993"/>
        <item m="1" x="4676"/>
        <item m="1" x="4986"/>
        <item m="1" x="4006"/>
        <item m="1" x="3080"/>
        <item m="1" x="4762"/>
        <item m="1" x="4771"/>
        <item m="1" x="4573"/>
        <item m="1" x="4790"/>
        <item m="1" x="4585"/>
        <item m="1" x="3876"/>
        <item m="1" x="3132"/>
        <item m="1" x="4821"/>
        <item m="1" x="3891"/>
        <item m="1" x="4598"/>
        <item m="1" x="3899"/>
        <item m="1" x="4742"/>
        <item m="1" x="4530"/>
        <item m="1" x="4720"/>
        <item m="1" x="4538"/>
        <item m="1" x="4544"/>
        <item m="1" x="4734"/>
        <item m="1" x="3812"/>
        <item m="1" x="3827"/>
        <item m="1" x="4562"/>
        <item m="1" x="4761"/>
        <item m="1" x="3091"/>
        <item m="1" x="4797"/>
        <item m="1" x="4804"/>
        <item m="1" x="4788"/>
        <item m="1" x="4702"/>
        <item m="1" x="4712"/>
        <item m="1" x="4718"/>
        <item m="1" x="4500"/>
        <item m="1" x="4722"/>
        <item m="1" x="4708"/>
        <item m="1" x="4519"/>
        <item m="1" x="4739"/>
        <item m="1" x="3772"/>
        <item m="1" x="4507"/>
        <item m="1" x="4155"/>
        <item m="1" x="3798"/>
        <item m="1" x="3058"/>
        <item m="1" x="3825"/>
        <item m="1" x="4560"/>
        <item m="1" x="4651"/>
        <item m="1" x="4677"/>
        <item m="1" x="4659"/>
        <item m="1" x="4682"/>
        <item m="1" x="4688"/>
        <item m="1" x="4671"/>
        <item m="1" x="4694"/>
        <item m="1" x="4684"/>
        <item m="1" x="4489"/>
        <item m="1" x="4498"/>
        <item m="1" x="4721"/>
        <item m="1" x="4707"/>
        <item m="1" x="4728"/>
        <item m="1" x="4738"/>
        <item m="1" x="4627"/>
        <item m="1" x="3637"/>
        <item m="1" x="4661"/>
        <item m="1" x="2831"/>
        <item m="1" x="4665"/>
        <item m="1" x="4647"/>
        <item m="1" x="4031"/>
        <item m="1" x="4453"/>
        <item m="1" x="4685"/>
        <item m="1" x="3698"/>
        <item m="1" x="3707"/>
        <item m="1" x="4477"/>
        <item m="1" x="4711"/>
        <item m="1" x="3715"/>
        <item m="1" x="4623"/>
        <item m="1" x="4384"/>
        <item m="1" x="4630"/>
        <item m="1" x="3599"/>
        <item m="1" x="3608"/>
        <item m="1" x="4621"/>
        <item m="1" x="4626"/>
        <item m="1" x="4632"/>
        <item m="1" x="4653"/>
        <item m="1" x="4636"/>
        <item m="1" x="4432"/>
        <item m="1" x="4664"/>
        <item m="1" x="4017"/>
        <item m="1" x="4656"/>
        <item m="1" x="4603"/>
        <item m="1" x="3569"/>
        <item m="1" x="4613"/>
        <item m="1" x="3497"/>
        <item m="1" x="4814"/>
        <item m="1" x="4220"/>
        <item m="1" x="5156"/>
        <item m="1" x="4812"/>
        <item m="1" x="3527"/>
        <item m="1" x="4249"/>
        <item m="1" x="4839"/>
        <item m="1" x="4756"/>
        <item m="1" x="4167"/>
        <item m="1" x="5099"/>
        <item m="1" x="4131"/>
        <item m="1" x="3429"/>
        <item m="1" x="4763"/>
        <item m="1" x="4736"/>
        <item m="1" x="5115"/>
        <item m="1" x="3925"/>
        <item m="1" x="4145"/>
        <item m="1" x="4774"/>
        <item m="1" x="5127"/>
        <item m="1" x="4158"/>
        <item m="1" x="4784"/>
        <item m="1" x="2849"/>
        <item m="1" x="4279"/>
        <item m="1" x="4287"/>
        <item m="1" x="3582"/>
        <item m="1" x="4182"/>
        <item m="1" x="2949"/>
        <item m="1" x="3874"/>
        <item m="1" x="2975"/>
        <item m="1" x="4654"/>
        <item m="1" x="3865"/>
        <item m="1" x="4237"/>
        <item m="1" x="5143"/>
        <item m="1" x="2994"/>
        <item m="1" x="3418"/>
        <item m="1" x="3006"/>
        <item m="1" x="3964"/>
        <item m="1" x="4310"/>
        <item m="1" x="3166"/>
        <item m="1" x="4780"/>
        <item m="1" x="3185"/>
        <item m="1" x="4786"/>
        <item m="1" x="4768"/>
        <item m="1" x="3842"/>
        <item m="1" x="3095"/>
        <item m="1" x="4571"/>
        <item m="1" x="4776"/>
        <item m="1" x="3105"/>
        <item m="1" x="4565"/>
        <item m="1" x="4569"/>
        <item m="1" x="4806"/>
        <item m="1" x="3257"/>
        <item m="1" x="4357"/>
        <item m="1" x="3348"/>
        <item m="1" x="4421"/>
        <item m="1" x="4579"/>
        <item m="1" x="3938"/>
        <item m="1" x="3362"/>
        <item m="1" x="3691"/>
        <item m="1" x="4679"/>
        <item m="1" x="4829"/>
        <item m="1" x="3783"/>
        <item m="1" x="3830"/>
        <item m="1" x="4887"/>
        <item m="1" x="4377"/>
        <item m="1" x="3897"/>
        <item m="1" x="3557"/>
        <item m="1" x="3498"/>
        <item m="1" x="4455"/>
        <item m="1" x="4439"/>
        <item m="1" x="3136"/>
        <item m="1" x="4471"/>
        <item m="1" x="4490"/>
        <item m="1" x="3163"/>
        <item m="1" x="4466"/>
        <item m="1" x="4475"/>
        <item m="1" x="4484"/>
        <item m="1" x="3416"/>
        <item m="1" x="4294"/>
        <item m="1" x="4563"/>
        <item m="1" x="5079"/>
        <item m="1" x="4314"/>
        <item m="1" x="4586"/>
        <item m="1" x="3296"/>
        <item m="1" x="3519"/>
        <item m="1" x="4323"/>
        <item m="1" x="3885"/>
        <item m="1" x="3528"/>
        <item m="1" x="5104"/>
        <item m="1" x="4594"/>
        <item m="1" x="3534"/>
        <item m="1" x="3543"/>
        <item m="1" x="5129"/>
        <item m="1" x="4590"/>
        <item m="1" x="4602"/>
        <item m="1" x="3550"/>
        <item m="1" x="4355"/>
        <item m="1" x="4618"/>
        <item m="1" x="3577"/>
        <item m="1" x="5167"/>
        <item m="1" x="4622"/>
        <item m="1" x="3586"/>
        <item m="1" x="4615"/>
        <item m="1" x="4634"/>
        <item m="1" x="3412"/>
        <item m="1" x="3596"/>
        <item m="1" x="4637"/>
        <item m="1" x="3606"/>
        <item m="1" x="5195"/>
        <item m="1" x="4410"/>
        <item m="1" x="4644"/>
        <item m="1" x="3616"/>
        <item m="1" x="4422"/>
        <item m="1" x="4631"/>
        <item m="1" x="4652"/>
        <item m="1" x="3626"/>
        <item m="1" x="2799"/>
        <item m="1" x="4425"/>
        <item m="1" x="3977"/>
        <item m="1" x="3636"/>
        <item m="1" x="3547"/>
        <item m="1" x="3730"/>
        <item m="1" x="4709"/>
        <item m="1" x="3740"/>
        <item m="1" x="2983"/>
        <item m="1" x="4499"/>
        <item m="1" x="4740"/>
        <item m="1" x="3751"/>
        <item m="1" x="4528"/>
        <item m="1" x="4752"/>
        <item m="1" x="3773"/>
        <item m="1" x="3012"/>
        <item m="1" x="4535"/>
        <item m="1" x="4939"/>
        <item m="1" x="4993"/>
        <item m="1" x="4038"/>
        <item m="1" x="3331"/>
        <item m="1" x="4704"/>
        <item m="1" x="4995"/>
        <item m="1" x="3878"/>
        <item m="1" x="4049"/>
        <item m="1" x="5017"/>
        <item m="1" x="5061"/>
        <item m="1" x="3892"/>
        <item m="1" x="3374"/>
        <item m="1" x="4713"/>
        <item m="1" x="5033"/>
        <item m="1" x="5072"/>
        <item m="1" x="3902"/>
        <item m="1" x="4085"/>
        <item m="1" x="4729"/>
        <item m="1" x="5081"/>
        <item m="1" x="4096"/>
        <item m="1" x="3400"/>
        <item m="1" x="4743"/>
        <item m="1" x="5110"/>
        <item m="1" x="4121"/>
        <item m="1" x="4766"/>
        <item m="1" x="4914"/>
        <item m="1" x="4968"/>
        <item m="1" x="3975"/>
        <item m="1" x="3281"/>
        <item m="1" x="4987"/>
        <item m="1" x="3995"/>
        <item m="1" x="3851"/>
        <item m="1" x="4007"/>
        <item m="1" x="3304"/>
        <item m="1" x="3063"/>
        <item m="1" x="4284"/>
        <item m="1" x="3164"/>
        <item m="1" x="4935"/>
        <item m="1" x="3748"/>
        <item m="1" x="4008"/>
        <item m="1" x="5193"/>
        <item m="1" x="4318"/>
        <item m="1" x="3167"/>
        <item m="1" x="3186"/>
        <item m="1" x="3566"/>
        <item m="1" x="4333"/>
        <item m="1" x="4369"/>
        <item m="1" x="4819"/>
        <item m="1" x="3613"/>
        <item m="1" x="3247"/>
        <item m="1" x="4428"/>
        <item m="1" x="4435"/>
        <item m="1" x="4460"/>
        <item m="1" x="3351"/>
        <item m="1" x="4903"/>
        <item m="1" x="4209"/>
        <item m="1" x="4523"/>
        <item m="1" x="3430"/>
        <item m="1" x="4194"/>
        <item m="1" x="2984"/>
        <item m="1" x="5157"/>
        <item m="1" x="3235"/>
        <item m="1" x="3982"/>
        <item m="1" x="4213"/>
        <item m="1" x="3632"/>
        <item m="1" x="5160"/>
        <item m="1" x="4832"/>
        <item m="1" x="4230"/>
        <item m="1" x="4837"/>
        <item m="1" x="2798"/>
        <item m="1" x="4255"/>
        <item m="1" x="4270"/>
        <item m="1" x="2808"/>
        <item m="1" x="2865"/>
        <item m="1" x="4280"/>
        <item m="1" x="4362"/>
        <item m="1" x="4401"/>
        <item m="1" x="3236"/>
        <item m="1" x="4820"/>
        <item m="1" x="4641"/>
        <item m="1" x="4666"/>
        <item m="1" x="2814"/>
        <item m="1" x="4648"/>
        <item m="1" x="4675"/>
        <item m="1" x="2832"/>
        <item m="1" x="4662"/>
        <item m="1" x="4686"/>
        <item m="1" x="2861"/>
        <item m="1" x="4668"/>
        <item m="1" x="3678"/>
        <item m="1" x="2876"/>
        <item m="1" x="4979"/>
        <item m="1" x="5018"/>
        <item m="1" x="4989"/>
        <item m="1" x="5034"/>
        <item m="1" x="4726"/>
        <item m="1" x="3554"/>
        <item m="1" x="3723"/>
        <item m="1" x="4512"/>
        <item m="1" x="4981"/>
        <item m="1" x="5027"/>
        <item m="1" x="4705"/>
        <item m="1" x="4039"/>
        <item m="1" x="4714"/>
        <item m="1" x="4378"/>
        <item m="1" x="4050"/>
        <item m="1" x="4385"/>
        <item m="1" x="5019"/>
        <item m="1" x="4062"/>
        <item m="1" x="4395"/>
        <item m="1" x="3903"/>
        <item m="1" x="4074"/>
        <item m="1" x="3375"/>
        <item m="1" x="4730"/>
        <item m="1" x="4403"/>
        <item m="1" x="5045"/>
        <item m="1" x="4086"/>
        <item m="1" x="4777"/>
        <item m="1" x="3088"/>
        <item m="1" x="3855"/>
        <item m="1" x="3886"/>
        <item m="1" x="3915"/>
        <item m="1" x="4440"/>
        <item m="1" x="3894"/>
        <item m="1" x="4445"/>
        <item m="1" x="3913"/>
        <item m="1" x="3927"/>
        <item m="1" x="3934"/>
        <item m="1" x="5054"/>
        <item m="1" x="3929"/>
        <item m="1" x="3947"/>
        <item m="1" x="3629"/>
        <item m="1" x="2941"/>
        <item m="1" x="3845"/>
        <item m="1" x="3872"/>
        <item m="1" x="4782"/>
        <item m="1" x="4931"/>
        <item m="1" x="3531"/>
        <item m="1" x="2942"/>
        <item m="1" x="4242"/>
        <item m="1" x="2962"/>
        <item m="1" x="4250"/>
        <item m="1" x="2985"/>
        <item m="1" x="3906"/>
        <item m="1" x="4476"/>
        <item m="1" x="3261"/>
        <item m="1" x="4147"/>
        <item m="1" x="4433"/>
        <item m="1" x="4532"/>
        <item m="1" x="4268"/>
        <item m="1" x="4541"/>
        <item m="1" x="4275"/>
        <item m="1" x="4517"/>
        <item m="1" x="4553"/>
        <item m="1" x="3457"/>
        <item m="1" x="3464"/>
        <item m="1" x="4290"/>
        <item m="1" x="3834"/>
        <item m="1" x="4543"/>
        <item m="1" x="4549"/>
        <item m="1" x="4574"/>
        <item m="1" x="3852"/>
        <item m="1" x="4311"/>
        <item m="1" x="4567"/>
        <item m="1" x="5026"/>
        <item m="1" x="3609"/>
        <item m="1" x="4379"/>
        <item m="1" x="4115"/>
        <item m="1" x="3620"/>
        <item m="1" x="4419"/>
        <item m="1" x="4833"/>
        <item m="1" x="4128"/>
        <item m="1" x="4143"/>
        <item m="1" x="4405"/>
        <item m="1" x="4431"/>
        <item m="1" x="4414"/>
        <item m="1" x="3289"/>
        <item m="1" x="4854"/>
        <item m="1" x="3344"/>
        <item m="1" x="4491"/>
        <item m="1" x="4239"/>
        <item m="1" x="4467"/>
        <item m="1" x="4503"/>
        <item m="1" x="4226"/>
        <item m="1" x="3394"/>
        <item m="1" x="4953"/>
        <item m="1" x="4485"/>
        <item m="1" x="3403"/>
        <item m="1" x="4539"/>
        <item m="1" x="4274"/>
        <item m="1" x="4513"/>
        <item m="1" x="4545"/>
        <item m="1" x="4411"/>
        <item m="1" x="4434"/>
        <item m="1" x="4160"/>
        <item m="1" x="4423"/>
        <item m="1" x="4174"/>
        <item m="1" x="4449"/>
        <item m="1" x="4185"/>
        <item m="1" x="4871"/>
        <item m="1" x="4438"/>
        <item m="1" x="4464"/>
        <item m="1" x="4202"/>
        <item m="1" x="4444"/>
        <item m="1" x="4470"/>
        <item m="1" x="3354"/>
        <item m="1" x="4227"/>
        <item m="1" x="4459"/>
        <item m="1" x="4238"/>
        <item m="1" x="4501"/>
        <item m="1" x="3175"/>
        <item m="1" x="3379"/>
        <item m="1" x="4474"/>
        <item m="1" x="3391"/>
        <item m="1" x="4950"/>
        <item m="1" x="4251"/>
        <item m="1" x="3237"/>
        <item m="1" x="4107"/>
        <item m="1" x="3614"/>
        <item m="1" x="4381"/>
        <item m="1" x="4415"/>
        <item m="1" x="4424"/>
        <item m="1" x="3260"/>
        <item m="1" x="3724"/>
        <item m="1" x="4741"/>
        <item m="1" x="3745"/>
        <item m="1" x="4747"/>
        <item m="1" x="5041"/>
        <item m="1" x="3076"/>
        <item m="1" x="3119"/>
        <item m="1" x="4391"/>
        <item m="1" x="3712"/>
        <item m="1" x="3130"/>
        <item m="1" x="3104"/>
        <item m="1" x="4408"/>
        <item m="1" x="5123"/>
        <item m="1" x="3113"/>
        <item m="1" x="3152"/>
        <item m="1" x="4286"/>
        <item m="1" x="5116"/>
        <item m="1" x="3131"/>
        <item m="1" x="4430"/>
        <item m="1" x="3181"/>
        <item m="1" x="4436"/>
        <item m="1" x="4748"/>
        <item m="1" x="5082"/>
        <item m="1" x="5126"/>
        <item m="1" x="2815"/>
        <item m="1" x="5092"/>
        <item m="1" x="2833"/>
        <item m="1" x="4606"/>
        <item m="1" x="4789"/>
        <item m="1" x="5111"/>
        <item m="1" x="2852"/>
        <item m="1" x="5150"/>
        <item m="1" x="2862"/>
        <item m="1" x="4617"/>
        <item m="1" x="4801"/>
        <item m="1" x="2819"/>
        <item m="1" x="2871"/>
        <item m="1" x="4893"/>
        <item m="1" x="2836"/>
        <item m="1" x="2885"/>
        <item m="1" x="4698"/>
        <item m="1" x="4315"/>
        <item m="1" x="3322"/>
        <item m="1" x="5135"/>
        <item m="1" x="2834"/>
        <item m="1" x="4607"/>
        <item m="1" x="5112"/>
        <item m="1" x="5151"/>
        <item m="1" x="5161"/>
        <item m="1" x="3174"/>
        <item m="1" x="3210"/>
        <item m="1" x="3332"/>
        <item m="1" x="4888"/>
        <item m="1" x="3248"/>
        <item m="1" x="3291"/>
        <item m="1" x="3431"/>
        <item m="1" x="4991"/>
        <item m="1" x="3384"/>
        <item m="1" x="3508"/>
        <item m="1" x="5080"/>
        <item m="1" x="2976"/>
        <item m="1" x="3395"/>
        <item m="1" x="3404"/>
        <item m="1" x="3529"/>
        <item m="1" x="5105"/>
        <item m="1" x="3009"/>
        <item m="1" x="3377"/>
        <item m="1" x="4458"/>
        <item m="1" x="3535"/>
        <item m="1" x="5120"/>
        <item m="1" x="3473"/>
        <item m="1" x="4502"/>
        <item m="1" x="3573"/>
        <item m="1" x="3363"/>
        <item m="1" x="4830"/>
        <item m="1" x="4526"/>
        <item m="1" x="4836"/>
        <item m="1" x="4334"/>
        <item m="1" x="4525"/>
        <item m="1" x="4772"/>
        <item m="1" x="4851"/>
        <item m="1" x="2839"/>
        <item m="1" x="3592"/>
        <item m="1" x="4558"/>
        <item m="1" x="5136"/>
        <item m="1" x="2824"/>
        <item m="1" x="4604"/>
        <item m="1" x="3298"/>
        <item m="1" x="4769"/>
        <item m="1" x="5144"/>
        <item m="1" x="2844"/>
        <item m="1" x="4610"/>
        <item m="1" x="5152"/>
        <item m="1" x="3942"/>
        <item m="1" x="2857"/>
        <item m="1" x="4614"/>
        <item m="1" x="4802"/>
        <item m="1" x="5131"/>
        <item m="1" x="3946"/>
        <item m="1" x="2867"/>
        <item m="1" x="4619"/>
        <item m="1" x="4810"/>
        <item m="1" x="4792"/>
        <item m="1" x="5139"/>
        <item m="1" x="2883"/>
        <item m="1" x="5176"/>
        <item m="1" x="2943"/>
        <item m="1" x="2793"/>
        <item m="1" x="4014"/>
        <item m="1" x="2963"/>
        <item m="1" x="4649"/>
        <item m="1" x="4845"/>
        <item m="1" x="5187"/>
        <item m="1" x="2803"/>
        <item m="1" x="4658"/>
        <item m="1" x="2988"/>
        <item m="1" x="3168"/>
        <item m="1" x="3000"/>
        <item m="1" x="4217"/>
        <item m="1" x="3475"/>
        <item m="1" x="3574"/>
        <item m="1" x="3454"/>
        <item m="1" x="3583"/>
        <item m="1" x="3544"/>
        <item m="1" x="3638"/>
        <item m="1" x="3182"/>
        <item m="1" x="3555"/>
        <item m="1" x="3648"/>
        <item m="1" x="4076"/>
        <item m="1" x="3580"/>
        <item m="1" x="3725"/>
        <item m="1" x="3270"/>
        <item m="1" x="3679"/>
        <item m="1" x="3817"/>
        <item m="1" x="3763"/>
        <item m="1" x="3888"/>
        <item m="1" x="3782"/>
        <item m="1" x="3896"/>
        <item m="1" x="3427"/>
        <item m="1" x="3742"/>
        <item m="1" x="3909"/>
        <item m="1" x="3169"/>
        <item m="1" x="5163"/>
        <item m="1" x="3189"/>
        <item m="1" x="3300"/>
        <item m="1" x="3439"/>
        <item m="1" x="3275"/>
        <item m="1" x="3450"/>
        <item m="1" x="5024"/>
        <item m="1" x="2895"/>
        <item m="1" x="3520"/>
        <item m="1" x="2825"/>
        <item m="1" x="3659"/>
        <item m="1" x="3650"/>
        <item m="1" x="3364"/>
        <item m="1" x="4053"/>
        <item m="1" x="4350"/>
        <item m="1" x="4373"/>
        <item m="1" x="4342"/>
        <item m="1" x="4451"/>
        <item m="1" x="4348"/>
        <item m="1" x="4371"/>
        <item m="1" x="4356"/>
        <item m="1" x="4078"/>
        <item m="1" x="4360"/>
        <item m="1" x="4473"/>
        <item m="1" x="4370"/>
        <item m="1" x="4889"/>
        <item m="1" x="4584"/>
        <item m="1" x="4589"/>
        <item m="1" x="4800"/>
        <item m="1" x="4904"/>
        <item m="1" x="4917"/>
        <item m="1" x="5121"/>
        <item m="1" x="5130"/>
        <item m="1" x="5138"/>
        <item m="1" x="4683"/>
        <item m="1" x="4550"/>
        <item m="1" x="4996"/>
        <item m="1" x="4559"/>
        <item m="1" x="5093"/>
        <item m="1" x="2816"/>
        <item m="1" x="3294"/>
        <item m="1" x="3943"/>
        <item m="1" x="4811"/>
        <item m="1" x="5171"/>
        <item m="1" x="3970"/>
        <item m="1" x="5158"/>
        <item m="1" x="2905"/>
        <item m="1" x="5038"/>
        <item m="1" x="4759"/>
        <item m="1" x="5069"/>
        <item m="1" x="4593"/>
        <item m="1" x="3274"/>
        <item m="1" x="5124"/>
        <item m="1" x="5090"/>
        <item m="1" x="2813"/>
        <item m="1" x="3048"/>
        <item m="1" x="4910"/>
        <item m="1" x="4962"/>
        <item m="1" x="4504"/>
        <item m="1" x="5095"/>
        <item m="1" x="4673"/>
        <item m="1" x="4940"/>
        <item m="1" x="3839"/>
        <item m="1" x="4957"/>
        <item m="1" x="4533"/>
        <item m="1" x="4969"/>
        <item m="1" x="5132"/>
        <item m="1" x="5010"/>
        <item m="1" x="5051"/>
        <item m="1" x="4818"/>
        <item m="1" x="5179"/>
        <item m="1" x="2791"/>
        <item m="1" x="4643"/>
        <item m="1" x="4696"/>
        <item m="1" x="2907"/>
        <item m="1" x="3100"/>
        <item m="1" x="3150"/>
        <item m="1" x="3040"/>
        <item m="1" x="3057"/>
        <item m="1" x="3178"/>
        <item m="1" x="5039"/>
        <item m="1" x="3019"/>
        <item m="1" x="3072"/>
        <item m="1" x="3033"/>
        <item m="1" x="3084"/>
        <item m="1" x="3200"/>
        <item m="1" x="4795"/>
        <item m="1" x="3049"/>
        <item m="1" x="3207"/>
        <item m="1" x="5070"/>
        <item m="1" x="3061"/>
        <item m="1" x="3120"/>
        <item m="1" x="4262"/>
        <item m="1" x="5091"/>
        <item m="1" x="5109"/>
        <item m="1" x="4134"/>
        <item m="1" x="3107"/>
        <item m="1" x="3117"/>
        <item m="1" x="2914"/>
        <item m="1" x="4977"/>
        <item m="1" x="2927"/>
        <item m="1" x="3134"/>
        <item m="1" x="4735"/>
        <item m="1" x="4751"/>
        <item m="1" x="2966"/>
        <item m="1" x="2987"/>
        <item m="1" x="3161"/>
        <item m="1" x="4770"/>
        <item m="1" x="2998"/>
        <item m="1" x="3053"/>
        <item m="1" x="4216"/>
        <item m="1" x="3176"/>
        <item m="1" x="3015"/>
        <item m="1" x="3191"/>
        <item m="1" x="3032"/>
        <item m="1" x="5059"/>
        <item m="1" x="2820"/>
        <item m="1" x="3050"/>
        <item m="1" x="3465"/>
        <item m="1" x="2837"/>
        <item m="1" x="2886"/>
        <item m="1" x="4691"/>
        <item m="1" x="4015"/>
        <item m="1" x="4846"/>
        <item m="1" x="3651"/>
        <item m="1" x="3522"/>
        <item m="1" x="2908"/>
        <item m="1" x="3081"/>
        <item m="1" x="4925"/>
        <item m="1" x="3232"/>
        <item m="1" x="3615"/>
        <item m="1" x="3713"/>
        <item m="1" x="2936"/>
        <item m="1" x="3271"/>
        <item m="1" x="3593"/>
        <item m="1" x="3623"/>
        <item m="1" x="2950"/>
        <item m="1" x="3198"/>
        <item m="1" x="3222"/>
        <item m="1" x="4896"/>
        <item m="1" x="5194"/>
        <item m="1" x="3204"/>
        <item m="1" x="4343"/>
        <item m="1" x="4907"/>
        <item m="1" x="3709"/>
        <item m="1" x="4044"/>
        <item m="1" x="3499"/>
        <item m="1" x="4060"/>
        <item m="1" x="4099"/>
        <item m="1" x="4221"/>
        <item m="1" x="3537"/>
        <item m="1" x="2845"/>
        <item m="1" x="4588"/>
        <item m="1" x="3665"/>
        <item m="1" x="4189"/>
        <item m="1" x="3089"/>
        <item m="1" x="4667"/>
        <item m="1" x="3101"/>
        <item m="1" x="3468"/>
        <item m="1" x="3764"/>
        <item m="1" x="3939"/>
        <item m="1" x="4020"/>
        <item m="1" x="4346"/>
        <item m="1" x="4291"/>
        <item m="1" x="4396"/>
        <item m="1" x="4324"/>
        <item m="1" x="3983"/>
        <item m="1" x="4302"/>
        <item m="1" x="4413"/>
        <item m="1" x="3992"/>
        <item m="1" x="5113"/>
        <item m="1" x="3933"/>
        <item m="1" x="4600"/>
        <item m="1" x="4793"/>
        <item m="1" x="4605"/>
        <item m="1" x="2846"/>
        <item m="1" x="4805"/>
        <item m="1" x="5076"/>
        <item m="1" x="3231"/>
        <item m="1" x="3242"/>
        <item m="1" x="3190"/>
        <item m="1" x="3217"/>
        <item m="1" x="3316"/>
        <item m="1" x="5188"/>
        <item m="1" x="3223"/>
        <item m="1" x="3333"/>
        <item m="1" x="4890"/>
        <item m="1" x="3205"/>
        <item m="1" x="3214"/>
        <item m="1" x="3360"/>
        <item m="1" x="2797"/>
        <item m="1" x="3716"/>
        <item m="1" x="2810"/>
        <item m="1" x="3228"/>
        <item m="1" x="3272"/>
        <item m="1" x="2826"/>
        <item m="1" x="3401"/>
        <item m="1" x="2847"/>
        <item m="1" x="3750"/>
        <item m="1" x="3409"/>
        <item m="1" x="3263"/>
        <item m="1" x="2863"/>
        <item m="1" x="3780"/>
        <item m="1" x="3276"/>
        <item m="1" x="3305"/>
        <item m="1" x="4393"/>
        <item m="1" x="3432"/>
        <item m="1" x="2881"/>
        <item m="1" x="3313"/>
        <item m="1" x="3443"/>
        <item m="1" x="2896"/>
        <item m="1" x="3396"/>
        <item m="1" x="3500"/>
        <item m="1" x="3445"/>
        <item m="1" x="3563"/>
        <item m="1" x="3459"/>
        <item m="1" x="3488"/>
        <item m="1" x="5191"/>
        <item m="1" x="2964"/>
        <item m="1" x="4840"/>
        <item m="1" x="2822"/>
        <item m="1" x="4862"/>
        <item m="1" x="4848"/>
        <item m="1" x="2841"/>
        <item m="1" x="4868"/>
        <item m="1" x="2804"/>
        <item m="1" x="3013"/>
        <item m="1" x="4670"/>
        <item m="1" x="3030"/>
        <item m="1" x="4892"/>
        <item m="1" x="2872"/>
        <item m="1" x="2923"/>
        <item m="1" x="2903"/>
        <item m="1" x="2955"/>
        <item m="1" x="2918"/>
        <item m="1" x="4723"/>
        <item m="1" x="3112"/>
        <item m="1" x="3243"/>
        <item m="1" x="3193"/>
        <item m="1" x="4880"/>
        <item m="1" x="3694"/>
        <item m="1" x="3202"/>
        <item m="1" x="3229"/>
        <item m="1" x="3359"/>
        <item m="1" x="3001"/>
        <item m="1" x="3871"/>
        <item m="1" x="3455"/>
        <item m="1" x="3485"/>
        <item m="1" x="3570"/>
        <item m="1" x="3463"/>
        <item m="1" x="3511"/>
        <item m="1" x="5184"/>
        <item m="1" x="3123"/>
        <item m="1" x="5190"/>
        <item m="1" x="3147"/>
        <item m="1" x="3494"/>
        <item m="1" x="3607"/>
        <item m="1" x="5196"/>
        <item m="1" x="3160"/>
        <item m="1" x="3503"/>
        <item m="1" x="3617"/>
        <item m="1" x="3173"/>
        <item m="1" x="3514"/>
        <item m="1" x="3627"/>
        <item m="1" x="2800"/>
        <item m="1" x="3283"/>
        <item m="1" x="2873"/>
        <item m="1" x="3301"/>
        <item m="1" x="3337"/>
        <item m="1" x="5035"/>
        <item m="1" x="2919"/>
        <item m="1" x="3326"/>
        <item m="1" x="3486"/>
        <item m="1" x="3392"/>
        <item m="1" x="3492"/>
        <item m="1" x="2995"/>
        <item m="1" x="3671"/>
        <item m="1" x="3958"/>
        <item m="1" x="3998"/>
        <item m="1" x="4119"/>
        <item m="1" x="3971"/>
        <item m="1" x="4009"/>
        <item m="1" x="3680"/>
        <item m="1" x="3387"/>
        <item m="1" x="4260"/>
        <item m="1" x="4306"/>
        <item m="1" x="4036"/>
        <item m="1" x="3962"/>
        <item m="1" x="4004"/>
        <item m="1" x="3756"/>
        <item m="1" x="4153"/>
        <item m="1" x="4266"/>
        <item m="1" x="3843"/>
        <item m="1" x="3096"/>
        <item m="1" x="4200"/>
        <item m="1" x="4678"/>
        <item m="1" x="4265"/>
        <item m="1" x="3857"/>
        <item m="1" x="3605"/>
        <item m="1" x="3766"/>
        <item m="1" x="3795"/>
        <item m="1" x="4100"/>
        <item m="1" x="4112"/>
        <item m="1" x="4157"/>
        <item m="1" x="3792"/>
        <item m="1" x="4264"/>
        <item m="1" x="4183"/>
        <item m="1" x="4271"/>
        <item m="1" x="4277"/>
        <item m="1" x="3565"/>
        <item m="1" x="3853"/>
        <item m="1" x="4162"/>
        <item m="1" x="4199"/>
        <item m="1" x="4165"/>
        <item m="1" x="3462"/>
        <item m="1" x="3706"/>
        <item m="1" x="4013"/>
        <item m="1" x="4058"/>
        <item m="1" x="4069"/>
        <item m="1" x="3737"/>
        <item m="1" x="4051"/>
        <item m="1" x="4092"/>
        <item m="1" x="4207"/>
        <item m="1" x="4064"/>
        <item m="1" x="4218"/>
        <item m="1" x="3765"/>
        <item m="1" x="3746"/>
        <item m="1" x="4129"/>
        <item m="1" x="4240"/>
        <item m="1" x="3793"/>
        <item m="1" x="4097"/>
        <item m="1" x="3808"/>
        <item m="1" x="4253"/>
        <item m="1" x="3822"/>
        <item m="1" x="3963"/>
        <item m="1" x="4126"/>
        <item m="1" x="3423"/>
        <item m="1" x="3976"/>
        <item m="1" x="4139"/>
        <item m="1" x="3688"/>
        <item m="1" x="4149"/>
        <item m="1" x="4447"/>
        <item m="1" x="4024"/>
        <item m="1" x="4196"/>
        <item m="1" x="4046"/>
        <item m="1" x="3760"/>
        <item m="1" x="3945"/>
        <item m="1" x="3931"/>
        <item m="1" x="3957"/>
        <item m="1" x="4077"/>
        <item m="1" x="3966"/>
        <item m="1" x="4089"/>
        <item m="1" x="3644"/>
        <item m="1" x="3944"/>
        <item m="1" x="3979"/>
        <item m="1" x="3661"/>
        <item m="1" x="3989"/>
        <item m="1" x="4111"/>
        <item m="1" x="4002"/>
        <item m="1" x="4124"/>
        <item m="1" x="3676"/>
        <item m="1" x="4919"/>
        <item m="1" x="4135"/>
        <item m="1" x="3433"/>
        <item m="1" x="3986"/>
        <item m="1" x="3696"/>
        <item m="1" x="4952"/>
        <item m="1" x="4161"/>
        <item m="1" x="4054"/>
        <item m="1" x="4175"/>
        <item m="1" x="3710"/>
        <item m="1" x="3589"/>
        <item m="1" x="3916"/>
        <item m="1" x="4028"/>
        <item m="1" x="3595"/>
        <item m="1" x="4140"/>
        <item m="1" x="3689"/>
        <item m="1" x="3987"/>
        <item m="1" x="4033"/>
        <item m="1" x="4150"/>
        <item m="1" x="3999"/>
        <item m="1" x="4042"/>
        <item m="1" x="3705"/>
        <item m="1" x="4010"/>
        <item m="1" x="4056"/>
        <item m="1" x="4463"/>
        <item m="1" x="4025"/>
        <item m="1" x="3736"/>
        <item m="1" x="4047"/>
        <item m="1" x="3493"/>
        <item m="1" x="4071"/>
        <item m="1" x="4225"/>
        <item m="1" x="4083"/>
        <item m="1" x="4125"/>
        <item m="1" x="5036"/>
        <item m="1" x="4235"/>
        <item m="1" x="4514"/>
        <item m="1" x="4093"/>
        <item m="1" x="4103"/>
        <item m="1" x="5056"/>
        <item m="1" x="3818"/>
        <item m="1" x="3788"/>
        <item m="1" x="4118"/>
        <item m="1" x="4163"/>
        <item m="1" x="4258"/>
        <item m="1" x="3545"/>
        <item m="1" x="3831"/>
        <item m="1" x="4144"/>
        <item m="1" x="4186"/>
        <item m="1" x="4273"/>
        <item m="1" x="4555"/>
        <item m="1" x="4195"/>
        <item m="1" x="3856"/>
        <item m="1" x="4203"/>
        <item m="1" x="4285"/>
        <item m="1" x="4168"/>
        <item m="1" x="4201"/>
        <item m="1" x="3866"/>
        <item m="1" x="4178"/>
        <item m="1" x="4210"/>
        <item m="1" x="5125"/>
        <item m="1" x="3873"/>
        <item m="1" x="4295"/>
        <item m="1" x="3880"/>
        <item m="1" x="4197"/>
        <item m="1" x="5141"/>
        <item m="1" x="4299"/>
        <item m="1" x="3597"/>
        <item m="1" x="3890"/>
        <item m="1" x="4246"/>
        <item m="1" x="4272"/>
        <item m="1" x="3642"/>
        <item m="1" x="4992"/>
        <item m="1" x="4624"/>
        <item m="1" x="4857"/>
        <item m="1" x="5006"/>
        <item m="1" x="4861"/>
        <item m="1" x="5015"/>
        <item m="1" x="4905"/>
        <item m="1" x="5030"/>
        <item m="1" x="4639"/>
        <item m="1" x="4875"/>
        <item m="1" x="4645"/>
        <item m="1" x="4924"/>
        <item m="1" x="4674"/>
        <item m="1" x="3135"/>
        <item m="1" x="4941"/>
        <item m="1" x="4982"/>
        <item m="1" x="5089"/>
        <item m="1" x="4508"/>
        <item m="1" x="4997"/>
        <item m="1" x="5106"/>
        <item m="1" x="4518"/>
        <item m="1" x="5122"/>
        <item m="1" x="4692"/>
        <item m="1" x="4980"/>
        <item m="1" x="5020"/>
        <item m="1" x="4699"/>
        <item m="1" x="4706"/>
        <item m="1" x="3895"/>
        <item m="1" x="5162"/>
        <item m="1" x="4566"/>
        <item m="1" x="4725"/>
        <item m="1" x="5186"/>
        <item m="1" x="2796"/>
        <item m="1" x="4849"/>
        <item m="1" x="2858"/>
        <item m="1" x="2909"/>
        <item m="1" x="3064"/>
        <item m="1" x="4926"/>
        <item m="1" x="4942"/>
        <item m="1" x="2989"/>
        <item m="1" x="3041"/>
        <item m="1" x="4757"/>
        <item m="1" x="3424"/>
        <item m="1" x="3314"/>
        <item m="1" x="3327"/>
        <item m="1" x="2915"/>
        <item m="1" x="2928"/>
        <item m="1" x="3309"/>
        <item m="1" x="3361"/>
        <item m="1" x="3405"/>
        <item m="1" x="3378"/>
        <item m="1" x="3027"/>
        <item m="1" x="3043"/>
        <item m="1" x="3442"/>
        <item m="1" x="4472"/>
        <item m="1" x="3118"/>
        <item m="1" x="3466"/>
        <item m="1" x="3587"/>
        <item m="1" x="3141"/>
        <item m="1" x="3633"/>
        <item m="1" x="4583"/>
        <item m="1" x="3643"/>
        <item m="1" x="3714"/>
        <item m="1" x="3666"/>
        <item m="1" x="3065"/>
        <item m="1" x="3388"/>
        <item m="1" x="3398"/>
        <item m="1" x="3697"/>
        <item m="1" x="3727"/>
        <item m="1" x="3115"/>
        <item m="1" x="3126"/>
        <item m="1" x="3719"/>
        <item m="1" x="3768"/>
        <item m="1" x="3883"/>
        <item m="1" x="3625"/>
        <item m="1" x="3635"/>
        <item m="1" x="3016"/>
        <item m="1" x="3813"/>
        <item m="1" x="3370"/>
        <item m="1" x="3385"/>
        <item m="1" x="3686"/>
        <item m="1" x="3849"/>
        <item m="1" x="3578"/>
        <item m="1" x="5177"/>
        <item m="1" x="3515"/>
        <item m="1" x="3590"/>
        <item m="1" x="3489"/>
        <item m="1" x="3533"/>
        <item m="1" x="3953"/>
        <item m="1" x="3618"/>
        <item m="1" x="3837"/>
        <item m="1" x="4065"/>
        <item m="1" x="3675"/>
        <item m="1" x="3220"/>
        <item m="1" x="5192"/>
        <item m="1" x="4881"/>
        <item m="1" x="2788"/>
        <item m="1" x="3345"/>
        <item m="1" x="3218"/>
        <item m="1" x="3249"/>
        <item m="1" x="3357"/>
        <item m="1" x="3224"/>
        <item m="1" x="2817"/>
        <item m="1" x="3233"/>
        <item m="1" x="3381"/>
        <item m="1" x="2835"/>
        <item m="1" x="2878"/>
        <item m="1" x="4948"/>
        <item m="1" x="3097"/>
        <item m="1" x="2910"/>
        <item m="1" x="3106"/>
        <item m="1" x="3116"/>
        <item m="1" x="4727"/>
        <item m="1" x="2956"/>
        <item m="1" x="3022"/>
        <item m="1" x="3035"/>
        <item m="1" x="4749"/>
        <item m="1" x="3069"/>
        <item m="1" x="2786"/>
        <item m="1" x="4650"/>
        <item m="1" x="4863"/>
        <item m="1" x="4869"/>
        <item m="1" x="2805"/>
        <item m="1" x="2854"/>
        <item m="1" x="4663"/>
        <item m="1" x="2866"/>
        <item m="1" x="2828"/>
        <item m="1" x="2850"/>
        <item m="1" x="3045"/>
        <item m="1" x="3059"/>
        <item m="1" x="2887"/>
        <item m="1" x="4703"/>
        <item m="1" x="2957"/>
        <item m="1" x="4971"/>
        <item m="1" x="2920"/>
        <item m="1" x="3110"/>
        <item m="1" x="2931"/>
        <item m="1" x="3122"/>
        <item m="1" x="3010"/>
        <item m="1" x="2970"/>
        <item m="1" x="3028"/>
        <item m="1" x="3138"/>
        <item m="1" x="2990"/>
        <item m="1" x="3002"/>
        <item m="1" x="3153"/>
        <item m="1" x="3548"/>
        <item m="1" x="3075"/>
        <item m="1" x="3425"/>
        <item m="1" x="2811"/>
        <item m="1" x="3440"/>
        <item m="1" x="2827"/>
        <item m="1" x="2877"/>
        <item m="1" x="2848"/>
        <item m="1" x="3039"/>
        <item m="1" x="2906"/>
        <item m="1" x="3055"/>
        <item m="1" x="4689"/>
        <item m="1" x="2868"/>
        <item m="1" x="3071"/>
        <item m="1" x="4695"/>
        <item m="1" x="3386"/>
        <item m="1" x="3419"/>
        <item m="1" x="3397"/>
        <item m="1" x="5096"/>
        <item m="1" x="3051"/>
        <item m="1" x="3068"/>
        <item m="1" x="3540"/>
        <item m="1" x="3083"/>
        <item m="1" x="3754"/>
        <item m="1" x="3809"/>
        <item m="1" x="3893"/>
        <item m="1" x="3904"/>
        <item m="1" x="3483"/>
        <item m="1" x="3911"/>
        <item m="1" x="3802"/>
        <item m="1" x="3846"/>
        <item m="1" x="3918"/>
        <item m="1" x="3922"/>
        <item m="1" x="3841"/>
        <item m="1" x="3870"/>
        <item m="1" x="4011"/>
        <item m="1" x="3681"/>
        <item m="1" x="4026"/>
        <item m="1" x="4132"/>
        <item m="1" x="3020"/>
        <item m="1" x="3156"/>
        <item m="1" x="5060"/>
        <item m="1" x="3077"/>
        <item m="1" x="3092"/>
        <item m="1" x="4807"/>
        <item m="1" x="4978"/>
        <item m="1" x="2929"/>
        <item m="1" x="3139"/>
        <item m="1" x="4744"/>
        <item m="1" x="3054"/>
        <item m="1" x="2879"/>
        <item m="1" x="3480"/>
        <item m="1" x="3090"/>
        <item m="1" x="2924"/>
        <item m="1" x="4173"/>
        <item m="1" x="3003"/>
        <item m="1" x="5002"/>
        <item m="1" x="3036"/>
        <item m="1" x="3142"/>
        <item m="1" x="4764"/>
        <item m="1" x="2996"/>
        <item m="1" x="2869"/>
        <item m="1" x="3007"/>
        <item m="1" x="3451"/>
        <item m="1" x="2901"/>
        <item m="1" x="5048"/>
        <item m="1" x="5173"/>
        <item m="1" x="4746"/>
        <item m="1" x="2787"/>
        <item m="1" x="2823"/>
        <item m="1" x="2951"/>
        <item m="1" x="3474"/>
        <item m="1" x="2888"/>
        <item m="1" x="3082"/>
        <item m="1" x="3413"/>
        <item m="1" x="2969"/>
        <item m="1" x="3021"/>
        <item m="1" x="2829"/>
        <item m="1" x="2965"/>
        <item m="1" x="3481"/>
        <item m="1" x="4963"/>
        <item m="1" x="4773"/>
        <item m="1" x="3244"/>
        <item m="1" x="4827"/>
        <item m="1" x="3323"/>
        <item m="1" x="2792"/>
        <item m="1" x="2897"/>
        <item m="1" x="3467"/>
        <item m="1" x="3579"/>
        <item m="1" x="5168"/>
        <item m="1" x="3634"/>
        <item m="1" x="3572"/>
        <item m="1" x="3215"/>
        <item m="1" x="3996"/>
        <item m="1" x="3556"/>
        <item m="1" x="3581"/>
        <item m="1" x="4070"/>
        <item m="1" x="3297"/>
        <item m="1" x="3552"/>
        <item m="1" x="3034"/>
        <item m="1" x="3541"/>
        <item m="1" x="3601"/>
        <item m="1" x="3631"/>
        <item m="1" x="3755"/>
        <item m="1" x="3889"/>
        <item m="1" x="4492"/>
        <item m="1" x="3789"/>
        <item m="1" x="4094"/>
        <item m="1" x="3804"/>
        <item m="1" x="4331"/>
        <item m="1" x="3639"/>
        <item m="1" x="3952"/>
        <item m="1" x="4301"/>
        <item m="1" x="4392"/>
        <item m="1" x="4309"/>
        <item m="1" x="4000"/>
        <item m="1" x="3254"/>
        <item m="1" x="3561"/>
        <item m="1" x="4372"/>
        <item m="1" x="3991"/>
        <item m="1" x="3703"/>
        <item m="1" x="4005"/>
        <item m="1" x="4048"/>
        <item m="1" x="3708"/>
        <item m="1" x="4164"/>
        <item m="1" x="3717"/>
        <item m="1" x="4034"/>
        <item m="1" x="4073"/>
        <item m="1" x="4303"/>
        <item m="1" x="4340"/>
        <item m="1" x="3731"/>
        <item m="1" x="4808"/>
        <item m="1" x="4891"/>
        <item m="1" x="4596"/>
        <item m="1" x="3025"/>
        <item m="1" x="4859"/>
        <item m="1" x="2932"/>
        <item m="1" x="4949"/>
        <item m="1" x="2894"/>
        <item m="1" x="2945"/>
        <item m="1" x="2911"/>
        <item m="1" x="2971"/>
        <item m="1" x="3098"/>
        <item m="1" x="2925"/>
        <item m="1" x="4985"/>
        <item m="1" x="2940"/>
        <item m="1" x="3004"/>
        <item m="1" x="2958"/>
        <item m="1" x="3023"/>
        <item m="1" x="3127"/>
        <item m="1" x="5009"/>
        <item m="1" x="3008"/>
        <item m="1" x="3062"/>
        <item m="1" x="3145"/>
        <item m="1" x="3157"/>
        <item m="1" x="5052"/>
        <item m="1" x="3093"/>
        <item m="1" x="3170"/>
        <item m="1" x="5063"/>
        <item m="1" x="3187"/>
        <item m="1" x="3567"/>
        <item m="1" x="3073"/>
        <item m="1" x="3196"/>
        <item m="1" x="3124"/>
        <item m="1" x="5097"/>
        <item m="1" x="3553"/>
        <item m="1" x="3042"/>
        <item m="1" x="3171"/>
        <item m="1" x="4781"/>
        <item m="1" x="3560"/>
        <item m="1" x="4787"/>
        <item m="1" x="5075"/>
        <item m="1" x="3074"/>
        <item m="1" x="3114"/>
        <item m="1" x="3085"/>
        <item m="1" x="3125"/>
        <item m="1" x="4798"/>
        <item m="1" x="3212"/>
        <item m="1" x="5114"/>
        <item m="1" x="3121"/>
        <item m="1" x="5133"/>
        <item m="1" x="3815"/>
        <item m="1" x="3146"/>
        <item m="1" x="4214"/>
        <item m="1" x="4192"/>
        <item m="1" x="3733"/>
        <item m="1" x="4283"/>
        <item m="1" x="3881"/>
        <item m="1" x="3863"/>
        <item m="1" x="4288"/>
        <item m="1" x="3898"/>
        <item m="1" x="4367"/>
        <item m="1" x="4429"/>
        <item m="1" x="4388"/>
        <item m="1" x="4130"/>
        <item m="1" x="4398"/>
        <item m="1" x="4297"/>
        <item m="1" x="4304"/>
        <item m="1" x="4452"/>
        <item m="1" x="4191"/>
        <item m="1" x="3905"/>
        <item m="1" x="4198"/>
        <item m="1" x="4442"/>
        <item m="1" x="3912"/>
        <item m="1" x="3129"/>
        <item m="1" x="4958"/>
        <item m="1" x="4998"/>
        <item m="1" x="4970"/>
        <item m="1" x="4693"/>
        <item m="1" x="5107"/>
        <item m="1" x="4710"/>
        <item m="1" x="4690"/>
        <item m="1" x="5004"/>
        <item m="1" x="4716"/>
        <item m="1" x="5012"/>
        <item m="1" x="5028"/>
        <item m="1" x="5064"/>
        <item m="1" x="5042"/>
        <item m="1" x="5050"/>
        <item m="1" x="5164"/>
        <item m="1" x="3066"/>
        <item m="1" x="4930"/>
        <item m="1" x="4897"/>
        <item m="1" x="4946"/>
        <item m="1" x="4909"/>
        <item m="1" x="4923"/>
        <item m="1" x="5057"/>
        <item m="1" x="4938"/>
        <item m="1" x="4956"/>
        <item m="1" x="4994"/>
        <item m="1" x="5049"/>
        <item m="1" x="5174"/>
        <item m="1" x="5068"/>
        <item m="1" x="3226"/>
        <item m="1" x="4587"/>
        <item m="1" x="5100"/>
        <item m="1" x="5149"/>
        <item m="1" x="2794"/>
        <item m="1" x="4799"/>
        <item m="1" x="5128"/>
        <item m="1" x="2809"/>
        <item m="1" x="3954"/>
        <item m="1" x="2821"/>
        <item m="1" x="4724"/>
        <item m="1" x="5166"/>
        <item m="1" x="4796"/>
        <item m="1" x="5145"/>
        <item m="1" x="5153"/>
        <item m="1" x="5189"/>
        <item m="1" x="3501"/>
        <item m="1" x="3604"/>
        <item m="1" x="3338"/>
        <item m="1" x="3349"/>
        <item m="1" x="2912"/>
        <item m="1" x="2999"/>
        <item m="1" x="3487"/>
        <item x="27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17"/>
    <field x="0"/>
    <field x="9"/>
    <field x="1"/>
    <field x="3"/>
    <field x="12"/>
    <field x="13"/>
  </rowFields>
  <rowItems count="2803">
    <i>
      <x v="2614"/>
      <x v="782"/>
      <x v="3"/>
      <x v="10"/>
      <x v="2"/>
      <x/>
      <x v="1"/>
    </i>
    <i>
      <x v="2575"/>
      <x v="716"/>
      <x v="3"/>
      <x v="5"/>
      <x v="7"/>
      <x v="5"/>
      <x v="1"/>
    </i>
    <i>
      <x v="2581"/>
      <x v="894"/>
      <x v="1"/>
      <x v="3"/>
      <x v="12"/>
      <x v="4"/>
      <x v="1"/>
    </i>
    <i>
      <x v="2415"/>
      <x v="156"/>
      <x v="4"/>
      <x v="7"/>
      <x v="8"/>
      <x v="1"/>
      <x v="1"/>
    </i>
    <i>
      <x v="2582"/>
      <x v="233"/>
      <x v="3"/>
      <x v="7"/>
      <x v="7"/>
      <x v="5"/>
      <x v="1"/>
    </i>
    <i>
      <x v="2417"/>
      <x v="289"/>
      <x v="4"/>
      <x v="7"/>
      <x v="1"/>
      <x v="2"/>
      <x v="1"/>
    </i>
    <i>
      <x v="2583"/>
      <x v="181"/>
      <x v="3"/>
      <x v="17"/>
      <x v="1"/>
      <x v="2"/>
      <x v="1"/>
    </i>
    <i>
      <x v="2419"/>
      <x v="218"/>
      <x v="4"/>
      <x v="12"/>
      <x v="8"/>
      <x v="1"/>
      <x v="1"/>
    </i>
    <i>
      <x v="2593"/>
      <x v="923"/>
      <x v="3"/>
      <x v="21"/>
      <x v="3"/>
      <x/>
      <x v="1"/>
    </i>
    <i>
      <x v="2421"/>
      <x v="99"/>
      <x v="4"/>
      <x v="12"/>
      <x v="8"/>
      <x v="1"/>
      <x v="1"/>
    </i>
    <i>
      <x v="2595"/>
      <x v="1175"/>
      <x v="1"/>
      <x v="9"/>
      <x v="3"/>
      <x/>
      <x v="1"/>
    </i>
    <i>
      <x v="2423"/>
      <x v="57"/>
      <x v="6"/>
      <x v="17"/>
      <x v="9"/>
      <x v="1"/>
      <x v="1"/>
    </i>
    <i>
      <x v="2596"/>
      <x v="1005"/>
      <x v="1"/>
      <x v="5"/>
      <x v="5"/>
      <x v="2"/>
      <x v="1"/>
    </i>
    <i>
      <x v="2425"/>
      <x v="118"/>
      <x v="4"/>
      <x v="2"/>
      <x v="8"/>
      <x v="1"/>
      <x v="1"/>
    </i>
    <i>
      <x v="2597"/>
      <x v="461"/>
      <x v="3"/>
      <x v="17"/>
      <x v="8"/>
      <x v="1"/>
      <x v="1"/>
    </i>
    <i>
      <x v="2427"/>
      <x v="105"/>
      <x v="6"/>
      <x v="5"/>
      <x v="4"/>
      <x v="2"/>
      <x v="1"/>
    </i>
    <i>
      <x v="2598"/>
      <x v="737"/>
      <x v="3"/>
      <x v="14"/>
      <x v="9"/>
      <x v="1"/>
      <x v="1"/>
    </i>
    <i>
      <x v="2438"/>
      <x v="698"/>
      <x v="6"/>
      <x/>
      <x v="10"/>
      <x v="3"/>
      <x v="1"/>
    </i>
    <i>
      <x v="2612"/>
      <x v="584"/>
      <x v="3"/>
      <x v="18"/>
      <x v="6"/>
      <x v="2"/>
      <x v="1"/>
    </i>
    <i>
      <x v="2450"/>
      <x v="510"/>
      <x v="6"/>
      <x v="2"/>
      <x v="9"/>
      <x v="1"/>
      <x v="1"/>
    </i>
    <i>
      <x v="2613"/>
      <x v="454"/>
      <x v="3"/>
      <x v="18"/>
      <x v="10"/>
      <x v="3"/>
      <x v="1"/>
    </i>
    <i>
      <x v="2452"/>
      <x v="354"/>
      <x v="6"/>
      <x/>
      <x v="10"/>
      <x v="3"/>
      <x v="1"/>
    </i>
    <i>
      <x v="2414"/>
      <x v="58"/>
      <x v="4"/>
      <x v="7"/>
      <x v="9"/>
      <x v="1"/>
      <x v="1"/>
    </i>
    <i>
      <x v="2455"/>
      <x v="295"/>
      <x v="6"/>
      <x v="6"/>
      <x v="9"/>
      <x v="1"/>
      <x v="1"/>
    </i>
    <i>
      <x v="2620"/>
      <x v="802"/>
      <x v="3"/>
      <x v="10"/>
      <x v="9"/>
      <x v="1"/>
      <x v="1"/>
    </i>
    <i>
      <x v="2458"/>
      <x v="1050"/>
      <x v="5"/>
      <x v="22"/>
      <x v="11"/>
      <x v="4"/>
      <x v="1"/>
    </i>
    <i>
      <x v="2621"/>
      <x v="765"/>
      <x v="3"/>
      <x v="20"/>
      <x v="5"/>
      <x v="2"/>
      <x v="1"/>
    </i>
    <i>
      <x v="2460"/>
      <x v="458"/>
      <x v="3"/>
      <x v="2"/>
      <x v="9"/>
      <x v="1"/>
      <x v="1"/>
    </i>
    <i>
      <x v="2622"/>
      <x v="626"/>
      <x/>
      <x v="19"/>
      <x v="2"/>
      <x/>
      <x v="1"/>
    </i>
    <i>
      <x v="2462"/>
      <x v="615"/>
      <x v="3"/>
      <x v="2"/>
      <x v="9"/>
      <x v="1"/>
      <x v="1"/>
    </i>
    <i>
      <x v="2623"/>
      <x v="773"/>
      <x v="1"/>
      <x v="2"/>
      <x v="9"/>
      <x v="1"/>
      <x v="1"/>
    </i>
    <i>
      <x v="2464"/>
      <x v="188"/>
      <x v="6"/>
      <x v="20"/>
      <x v="9"/>
      <x v="1"/>
      <x v="1"/>
    </i>
    <i>
      <x v="2624"/>
      <x v="628"/>
      <x v="3"/>
      <x v="13"/>
      <x v="2"/>
      <x/>
      <x v="1"/>
    </i>
    <i>
      <x v="2466"/>
      <x v="813"/>
      <x v="3"/>
      <x v="2"/>
      <x v="4"/>
      <x v="2"/>
      <x v="1"/>
    </i>
    <i>
      <x v="2625"/>
      <x v="217"/>
      <x v="3"/>
      <x v="2"/>
      <x v="8"/>
      <x v="1"/>
      <x v="1"/>
    </i>
    <i>
      <x v="2469"/>
      <x v="26"/>
      <x v="6"/>
      <x v="2"/>
      <x v="9"/>
      <x v="1"/>
      <x v="1"/>
    </i>
    <i>
      <x v="2626"/>
      <x v="666"/>
      <x v="3"/>
      <x/>
      <x v="11"/>
      <x v="4"/>
      <x v="1"/>
    </i>
    <i>
      <x v="2472"/>
      <x v="117"/>
      <x v="6"/>
      <x v="2"/>
      <x v="8"/>
      <x v="1"/>
      <x v="1"/>
    </i>
    <i>
      <x v="2627"/>
      <x v="974"/>
      <x v="3"/>
      <x v="22"/>
      <x v="6"/>
      <x v="2"/>
      <x v="1"/>
    </i>
    <i>
      <x v="2479"/>
      <x v="608"/>
      <x v="6"/>
      <x v="6"/>
      <x v="9"/>
      <x v="1"/>
      <x v="1"/>
    </i>
    <i>
      <x v="2628"/>
      <x v="689"/>
      <x v="3"/>
      <x v="22"/>
      <x v="10"/>
      <x v="3"/>
      <x v="1"/>
    </i>
    <i>
      <x v="2481"/>
      <x v="146"/>
      <x v="6"/>
      <x v="5"/>
      <x v="7"/>
      <x v="5"/>
      <x v="1"/>
    </i>
    <i>
      <x v="2629"/>
      <x v="677"/>
      <x v="3"/>
      <x v="3"/>
      <x v="11"/>
      <x v="4"/>
      <x v="1"/>
    </i>
    <i>
      <x v="2485"/>
      <x v="658"/>
      <x v="6"/>
      <x v="7"/>
      <x v="7"/>
      <x v="5"/>
      <x v="1"/>
    </i>
    <i>
      <x v="2630"/>
      <x v="429"/>
      <x v="3"/>
      <x v="3"/>
      <x v="15"/>
      <x v="4"/>
      <x v="1"/>
    </i>
    <i>
      <x v="2491"/>
      <x v="287"/>
      <x v="6"/>
      <x v="5"/>
      <x v="1"/>
      <x v="2"/>
      <x v="1"/>
    </i>
    <i>
      <x v="2631"/>
      <x v="647"/>
      <x v="3"/>
      <x v="5"/>
      <x v="1"/>
      <x v="2"/>
      <x v="1"/>
    </i>
    <i>
      <x v="2493"/>
      <x v="218"/>
      <x v="6"/>
      <x v="5"/>
      <x v="8"/>
      <x v="1"/>
      <x v="1"/>
    </i>
    <i>
      <x v="2632"/>
      <x v="990"/>
      <x v="3"/>
      <x/>
      <x v="6"/>
      <x v="2"/>
      <x v="1"/>
    </i>
    <i>
      <x v="2496"/>
      <x v="408"/>
      <x v="5"/>
      <x/>
      <x v="6"/>
      <x v="2"/>
      <x v="1"/>
    </i>
    <i>
      <x v="2633"/>
      <x v="644"/>
      <x v="3"/>
      <x v="2"/>
      <x v="1"/>
      <x v="2"/>
      <x v="1"/>
    </i>
    <i>
      <x v="2498"/>
      <x v="385"/>
      <x v="6"/>
      <x/>
      <x v="10"/>
      <x v="3"/>
      <x v="1"/>
    </i>
    <i>
      <x v="2635"/>
      <x v="439"/>
      <x v="3"/>
      <x v="5"/>
      <x v="5"/>
      <x v="2"/>
      <x v="1"/>
    </i>
    <i>
      <x v="2504"/>
      <x v="778"/>
      <x v="6"/>
      <x v="20"/>
      <x v="4"/>
      <x v="2"/>
      <x v="1"/>
    </i>
    <i>
      <x v="2639"/>
      <x v="652"/>
      <x v="3"/>
      <x v="5"/>
      <x v="4"/>
      <x v="2"/>
      <x v="1"/>
    </i>
    <i>
      <x v="2506"/>
      <x v="60"/>
      <x v="6"/>
      <x v="17"/>
      <x v="9"/>
      <x v="1"/>
      <x v="1"/>
    </i>
    <i>
      <x v="2641"/>
      <x v="934"/>
      <x v="3"/>
      <x v="1"/>
      <x v="3"/>
      <x/>
      <x v="1"/>
    </i>
    <i>
      <x v="2508"/>
      <x v="19"/>
      <x v="6"/>
      <x v="17"/>
      <x v="9"/>
      <x v="1"/>
      <x v="1"/>
    </i>
    <i>
      <x v="2649"/>
      <x v="115"/>
      <x v="2"/>
      <x v="20"/>
      <x v="8"/>
      <x v="1"/>
      <x v="1"/>
    </i>
    <i>
      <x v="2510"/>
      <x v="1029"/>
      <x v="3"/>
      <x v="23"/>
      <x v="9"/>
      <x v="1"/>
      <x v="1"/>
    </i>
    <i>
      <x v="2650"/>
      <x v="246"/>
      <x v="2"/>
      <x v="20"/>
      <x v="5"/>
      <x v="2"/>
      <x v="1"/>
    </i>
    <i>
      <x v="2512"/>
      <x v="48"/>
      <x v="6"/>
      <x v="17"/>
      <x v="8"/>
      <x v="1"/>
      <x v="1"/>
    </i>
    <i>
      <x v="2654"/>
      <x v="35"/>
      <x v="3"/>
      <x v="4"/>
      <x v="11"/>
      <x v="4"/>
      <x v="1"/>
    </i>
    <i>
      <x v="2514"/>
      <x v="555"/>
      <x v="6"/>
      <x v="22"/>
      <x v="6"/>
      <x v="2"/>
      <x v="1"/>
    </i>
    <i>
      <x v="2655"/>
      <x v="1003"/>
      <x v="3"/>
      <x v="5"/>
      <x v="5"/>
      <x v="2"/>
      <x v="1"/>
    </i>
    <i>
      <x v="2516"/>
      <x v="814"/>
      <x v="6"/>
      <x v="20"/>
      <x v="4"/>
      <x v="2"/>
      <x v="1"/>
    </i>
    <i>
      <x v="2656"/>
      <x v="17"/>
      <x v="3"/>
      <x v="17"/>
      <x v="1"/>
      <x v="2"/>
      <x v="1"/>
    </i>
    <i>
      <x v="2518"/>
      <x v="150"/>
      <x v="6"/>
      <x/>
      <x v="6"/>
      <x v="2"/>
      <x v="1"/>
    </i>
    <i>
      <x v="2658"/>
      <x v="1108"/>
      <x v="3"/>
      <x v="12"/>
      <x v="2"/>
      <x/>
      <x v="1"/>
    </i>
    <i>
      <x v="2520"/>
      <x v="433"/>
      <x v="6"/>
      <x v="12"/>
      <x v="8"/>
      <x v="1"/>
      <x v="1"/>
    </i>
    <i>
      <x v="2659"/>
      <x v="1078"/>
      <x v="3"/>
      <x v="6"/>
      <x v="9"/>
      <x v="1"/>
      <x v="1"/>
    </i>
    <i>
      <x v="2522"/>
      <x v="778"/>
      <x v="6"/>
      <x v="12"/>
      <x v="4"/>
      <x v="2"/>
      <x v="1"/>
    </i>
    <i>
      <x v="2661"/>
      <x v="432"/>
      <x v="3"/>
      <x v="5"/>
      <x v="8"/>
      <x v="1"/>
      <x v="1"/>
    </i>
    <i>
      <x v="2524"/>
      <x v="156"/>
      <x v="6"/>
      <x v="17"/>
      <x v="8"/>
      <x v="1"/>
      <x v="1"/>
    </i>
    <i>
      <x v="2662"/>
      <x v="473"/>
      <x v="3"/>
      <x v="13"/>
      <x v="9"/>
      <x v="1"/>
      <x v="1"/>
    </i>
    <i>
      <x v="2526"/>
      <x v="361"/>
      <x v="5"/>
      <x v="5"/>
      <x v="9"/>
      <x v="1"/>
      <x v="1"/>
    </i>
    <i>
      <x v="2664"/>
      <x v="531"/>
      <x v="3"/>
      <x v="13"/>
      <x v="9"/>
      <x v="1"/>
      <x v="1"/>
    </i>
    <i>
      <x v="2528"/>
      <x v="662"/>
      <x v="6"/>
      <x v="20"/>
      <x v="7"/>
      <x v="5"/>
      <x v="1"/>
    </i>
    <i>
      <x v="2666"/>
      <x v="1021"/>
      <x v="3"/>
      <x v="13"/>
      <x v="9"/>
      <x v="1"/>
      <x v="1"/>
    </i>
    <i>
      <x v="2530"/>
      <x v="529"/>
      <x/>
      <x v="14"/>
      <x v="9"/>
      <x v="1"/>
      <x v="1"/>
    </i>
    <i>
      <x v="2667"/>
      <x v="181"/>
      <x v="7"/>
      <x v="17"/>
      <x v="1"/>
      <x v="2"/>
      <x v="1"/>
    </i>
    <i>
      <x v="2532"/>
      <x v="18"/>
      <x v="6"/>
      <x v="17"/>
      <x v="1"/>
      <x v="2"/>
      <x v="1"/>
    </i>
    <i>
      <x v="2670"/>
      <x v="1010"/>
      <x v="1"/>
      <x v="17"/>
      <x v="7"/>
      <x v="5"/>
      <x v="1"/>
    </i>
    <i>
      <x v="2534"/>
      <x v="329"/>
      <x v="5"/>
      <x v="17"/>
      <x v="7"/>
      <x v="5"/>
      <x v="1"/>
    </i>
    <i>
      <x v="2674"/>
      <x v="754"/>
      <x v="3"/>
      <x/>
      <x v="6"/>
      <x v="2"/>
      <x v="1"/>
    </i>
    <i>
      <x v="2536"/>
      <x v="499"/>
      <x v="3"/>
      <x v="5"/>
      <x v="7"/>
      <x v="5"/>
      <x v="1"/>
    </i>
    <i>
      <x v="2678"/>
      <x v="16"/>
      <x v="3"/>
      <x v="17"/>
      <x v="1"/>
      <x v="2"/>
      <x v="1"/>
    </i>
    <i>
      <x v="2538"/>
      <x v="878"/>
      <x v="6"/>
      <x v="3"/>
      <x v="6"/>
      <x v="2"/>
      <x v="1"/>
    </i>
    <i>
      <x v="2684"/>
      <x v="458"/>
      <x v="3"/>
      <x v="5"/>
      <x v="9"/>
      <x v="1"/>
      <x v="1"/>
    </i>
    <i>
      <x v="2540"/>
      <x v="127"/>
      <x v="6"/>
      <x v="20"/>
      <x v="5"/>
      <x v="2"/>
      <x v="1"/>
    </i>
    <i>
      <x v="2692"/>
      <x v="937"/>
      <x v="3"/>
      <x v="2"/>
      <x v="1"/>
      <x v="2"/>
      <x v="1"/>
    </i>
    <i>
      <x v="2543"/>
      <x v="20"/>
      <x v="6"/>
      <x v="5"/>
      <x v="9"/>
      <x v="1"/>
      <x v="1"/>
    </i>
    <i>
      <x v="2699"/>
      <x v="1139"/>
      <x v="3"/>
      <x v="15"/>
      <x v="12"/>
      <x v="4"/>
      <x v="1"/>
    </i>
    <i>
      <x v="2573"/>
      <x v="1197"/>
      <x v="3"/>
      <x v="3"/>
      <x v="10"/>
      <x v="3"/>
      <x v="1"/>
    </i>
    <i>
      <x v="2732"/>
      <x v="920"/>
      <x v="3"/>
      <x v="14"/>
      <x v="9"/>
      <x v="1"/>
      <x v="1"/>
    </i>
    <i>
      <x v="2416"/>
      <x v="11"/>
      <x v="4"/>
      <x v="7"/>
      <x v="7"/>
      <x v="5"/>
      <x v="1"/>
    </i>
    <i>
      <x v="2733"/>
      <x v="216"/>
      <x v="3"/>
      <x v="5"/>
      <x v="8"/>
      <x v="1"/>
      <x v="1"/>
    </i>
    <i>
      <x v="2420"/>
      <x v="625"/>
      <x v="4"/>
      <x v="19"/>
      <x v="2"/>
      <x/>
      <x v="1"/>
    </i>
    <i>
      <x v="2735"/>
      <x v="1034"/>
      <x v="3"/>
      <x v="9"/>
      <x v="3"/>
      <x/>
      <x v="1"/>
    </i>
    <i>
      <x v="2424"/>
      <x v="47"/>
      <x v="4"/>
      <x v="2"/>
      <x v="8"/>
      <x v="1"/>
      <x v="1"/>
    </i>
    <i>
      <x v="2413"/>
      <x v="1246"/>
      <x v="8"/>
      <x v="24"/>
      <x v="16"/>
      <x v="6"/>
      <x v="2"/>
    </i>
    <i>
      <x v="2428"/>
      <x v="626"/>
      <x v="4"/>
      <x v="13"/>
      <x v="2"/>
      <x/>
      <x v="1"/>
    </i>
    <i>
      <x v="2772"/>
      <x v="294"/>
      <x v="3"/>
      <x v="17"/>
      <x v="1"/>
      <x v="2"/>
      <x v="1"/>
    </i>
    <i>
      <x v="2451"/>
      <x v="112"/>
      <x v="6"/>
      <x v="18"/>
      <x v="6"/>
      <x v="2"/>
      <x v="1"/>
    </i>
    <i>
      <x v="2774"/>
      <x v="750"/>
      <x v="3"/>
      <x v="3"/>
      <x v="6"/>
      <x v="2"/>
      <x v="1"/>
    </i>
    <i>
      <x v="2457"/>
      <x v="224"/>
      <x v="6"/>
      <x v="20"/>
      <x v="7"/>
      <x v="5"/>
      <x v="1"/>
    </i>
    <i>
      <x v="2775"/>
      <x v="564"/>
      <x v="3"/>
      <x v="3"/>
      <x v="6"/>
      <x v="2"/>
      <x v="1"/>
    </i>
    <i>
      <x v="2461"/>
      <x v="146"/>
      <x v="3"/>
      <x v="17"/>
      <x v="7"/>
      <x v="5"/>
      <x v="1"/>
    </i>
    <i>
      <x v="2776"/>
      <x v="395"/>
      <x v="3"/>
      <x v="3"/>
      <x v="10"/>
      <x v="3"/>
      <x v="1"/>
    </i>
    <i>
      <x v="2465"/>
      <x v="487"/>
      <x v="6"/>
      <x v="6"/>
      <x v="9"/>
      <x v="1"/>
      <x v="1"/>
    </i>
    <i>
      <x v="2777"/>
      <x v="890"/>
      <x v="3"/>
      <x v="3"/>
      <x v="14"/>
      <x v="3"/>
      <x v="1"/>
    </i>
    <i>
      <x v="2471"/>
      <x v="639"/>
      <x v="6"/>
      <x v="2"/>
      <x v="9"/>
      <x v="1"/>
      <x v="1"/>
    </i>
    <i>
      <x v="2778"/>
      <x v="510"/>
      <x v="3"/>
      <x v="5"/>
      <x v="9"/>
      <x v="1"/>
      <x v="1"/>
    </i>
    <i>
      <x v="2480"/>
      <x v="798"/>
      <x v="6"/>
      <x v="2"/>
      <x v="1"/>
      <x v="2"/>
      <x v="1"/>
    </i>
    <i>
      <x v="2779"/>
      <x v="152"/>
      <x v="3"/>
      <x v="3"/>
      <x v="6"/>
      <x v="2"/>
      <x v="1"/>
    </i>
    <i>
      <x v="2486"/>
      <x v="437"/>
      <x v="6"/>
      <x v="7"/>
      <x v="5"/>
      <x v="2"/>
      <x v="1"/>
    </i>
    <i>
      <x v="2780"/>
      <x v="267"/>
      <x v="3"/>
      <x v="22"/>
      <x v="6"/>
      <x v="2"/>
      <x v="1"/>
    </i>
    <i>
      <x v="2495"/>
      <x v="613"/>
      <x v="5"/>
      <x v="7"/>
      <x v="9"/>
      <x v="1"/>
      <x v="1"/>
    </i>
    <i>
      <x v="2781"/>
      <x v="816"/>
      <x v="3"/>
      <x v="3"/>
      <x v="10"/>
      <x v="3"/>
      <x v="1"/>
    </i>
    <i>
      <x v="2499"/>
      <x v="294"/>
      <x/>
      <x v="20"/>
      <x v="1"/>
      <x v="2"/>
      <x v="1"/>
    </i>
    <i>
      <x v="2783"/>
      <x v="866"/>
      <x v="3"/>
      <x v="3"/>
      <x v="6"/>
      <x v="2"/>
      <x v="1"/>
    </i>
    <i>
      <x v="2507"/>
      <x v="154"/>
      <x v="6"/>
      <x v="17"/>
      <x v="8"/>
      <x v="1"/>
      <x v="1"/>
    </i>
    <i>
      <x v="2785"/>
      <x v="461"/>
      <x v="3"/>
      <x v="20"/>
      <x v="8"/>
      <x v="1"/>
      <x v="1"/>
    </i>
    <i>
      <x v="2511"/>
      <x v="853"/>
      <x v="6"/>
      <x v="3"/>
      <x v="10"/>
      <x v="3"/>
      <x v="1"/>
    </i>
    <i>
      <x v="2786"/>
      <x v="368"/>
      <x v="3"/>
      <x v="17"/>
      <x v="10"/>
      <x v="3"/>
      <x v="1"/>
    </i>
    <i>
      <x v="2515"/>
      <x v="280"/>
      <x v="6"/>
      <x v="7"/>
      <x v="8"/>
      <x v="1"/>
      <x v="1"/>
    </i>
    <i>
      <x v="2787"/>
      <x v="513"/>
      <x v="3"/>
      <x v="20"/>
      <x v="9"/>
      <x v="1"/>
      <x v="1"/>
    </i>
    <i>
      <x v="2519"/>
      <x v="492"/>
      <x v="5"/>
      <x v="17"/>
      <x v="9"/>
      <x v="1"/>
      <x v="1"/>
    </i>
    <i>
      <x v="2788"/>
      <x v="576"/>
      <x v="1"/>
      <x v="11"/>
      <x v="6"/>
      <x v="2"/>
      <x v="1"/>
    </i>
    <i>
      <x v="2523"/>
      <x v="627"/>
      <x v="6"/>
      <x v="6"/>
      <x v="2"/>
      <x/>
      <x v="1"/>
    </i>
    <i>
      <x v="2789"/>
      <x v="154"/>
      <x v="3"/>
      <x v="5"/>
      <x v="8"/>
      <x v="1"/>
      <x v="1"/>
    </i>
    <i>
      <x v="2527"/>
      <x v="447"/>
      <x v="6"/>
      <x v="6"/>
      <x v="9"/>
      <x v="1"/>
      <x v="1"/>
    </i>
    <i>
      <x v="2790"/>
      <x v="910"/>
      <x v="3"/>
      <x v="5"/>
      <x v="8"/>
      <x v="1"/>
      <x v="1"/>
    </i>
    <i>
      <x v="2531"/>
      <x v="1177"/>
      <x v="3"/>
      <x v="14"/>
      <x v="9"/>
      <x v="1"/>
      <x v="1"/>
    </i>
    <i>
      <x v="2791"/>
      <x v="262"/>
      <x v="3"/>
      <x v="3"/>
      <x v="6"/>
      <x v="2"/>
      <x v="1"/>
    </i>
    <i>
      <x v="2535"/>
      <x v="960"/>
      <x v="6"/>
      <x v="1"/>
      <x v="3"/>
      <x/>
      <x v="1"/>
    </i>
    <i>
      <x v="2792"/>
      <x v="1025"/>
      <x v="3"/>
      <x v="13"/>
      <x v="9"/>
      <x v="1"/>
      <x v="1"/>
    </i>
    <i>
      <x v="2539"/>
      <x v="1029"/>
      <x v="5"/>
      <x v="6"/>
      <x v="9"/>
      <x v="1"/>
      <x v="1"/>
    </i>
    <i>
      <x v="2801"/>
      <x v="124"/>
      <x v="3"/>
      <x v="2"/>
      <x v="5"/>
      <x v="2"/>
      <x v="1"/>
    </i>
    <i>
      <x v="2551"/>
      <x v="485"/>
      <x v="3"/>
      <x v="20"/>
      <x v="7"/>
      <x v="5"/>
      <x v="1"/>
    </i>
    <i>
      <x v="2802"/>
      <x v="195"/>
      <x v="3"/>
      <x v="10"/>
      <x v="9"/>
      <x v="1"/>
      <x v="1"/>
    </i>
    <i>
      <x v="2418"/>
      <x v="44"/>
      <x v="4"/>
      <x v="12"/>
      <x v="8"/>
      <x v="1"/>
      <x v="1"/>
    </i>
    <i>
      <x v="2822"/>
      <x v="1039"/>
      <x v="3"/>
      <x v="7"/>
      <x v="4"/>
      <x v="2"/>
      <x v="1"/>
    </i>
    <i>
      <x v="2426"/>
      <x v="879"/>
      <x v="4"/>
      <x v="22"/>
      <x v="6"/>
      <x v="2"/>
      <x v="1"/>
    </i>
    <i>
      <x v="2823"/>
      <x v="821"/>
      <x v="1"/>
      <x v="11"/>
      <x v="10"/>
      <x v="3"/>
      <x v="1"/>
    </i>
    <i>
      <x v="2454"/>
      <x v="514"/>
      <x v="6"/>
      <x v="13"/>
      <x v="2"/>
      <x/>
      <x v="1"/>
    </i>
    <i>
      <x v="2885"/>
      <x v="786"/>
      <x v="3"/>
      <x v="2"/>
      <x v="9"/>
      <x v="1"/>
      <x v="1"/>
    </i>
    <i>
      <x v="2463"/>
      <x v="42"/>
      <x v="6"/>
      <x v="20"/>
      <x v="1"/>
      <x v="2"/>
      <x v="1"/>
    </i>
    <i>
      <x v="2889"/>
      <x v="409"/>
      <x v="3"/>
      <x v="22"/>
      <x v="6"/>
      <x v="2"/>
      <x v="1"/>
    </i>
    <i>
      <x v="2478"/>
      <x v="58"/>
      <x v="6"/>
      <x v="17"/>
      <x v="9"/>
      <x v="1"/>
      <x v="1"/>
    </i>
    <i>
      <x v="2892"/>
      <x v="114"/>
      <x v="3"/>
      <x v="2"/>
      <x v="8"/>
      <x v="1"/>
      <x v="1"/>
    </i>
    <i>
      <x v="2492"/>
      <x v="95"/>
      <x v="6"/>
      <x v="5"/>
      <x v="8"/>
      <x v="1"/>
      <x v="1"/>
    </i>
    <i>
      <x v="2896"/>
      <x v="593"/>
      <x v="3"/>
      <x v="3"/>
      <x v="6"/>
      <x v="2"/>
      <x v="1"/>
    </i>
    <i>
      <x v="2505"/>
      <x v="860"/>
      <x v="6"/>
      <x v="22"/>
      <x v="11"/>
      <x v="4"/>
      <x v="1"/>
    </i>
    <i>
      <x v="2903"/>
      <x v="216"/>
      <x v="3"/>
      <x v="2"/>
      <x v="8"/>
      <x v="1"/>
      <x v="1"/>
    </i>
    <i>
      <x v="2513"/>
      <x v="619"/>
      <x v="5"/>
      <x v="7"/>
      <x v="9"/>
      <x v="1"/>
      <x v="1"/>
    </i>
    <i>
      <x v="2908"/>
      <x v="867"/>
      <x v="3"/>
      <x v="3"/>
      <x v="6"/>
      <x v="2"/>
      <x v="1"/>
    </i>
    <i>
      <x v="2521"/>
      <x v="888"/>
      <x v="6"/>
      <x v="4"/>
      <x v="14"/>
      <x v="3"/>
      <x v="1"/>
    </i>
    <i>
      <x v="2926"/>
      <x v="210"/>
      <x v="1"/>
      <x v="17"/>
      <x v="9"/>
      <x v="1"/>
      <x v="1"/>
    </i>
    <i>
      <x v="2529"/>
      <x v="537"/>
      <x v="6"/>
      <x v="20"/>
      <x v="8"/>
      <x v="1"/>
      <x v="1"/>
    </i>
    <i>
      <x v="2927"/>
      <x v="277"/>
      <x v="3"/>
      <x v="18"/>
      <x v="6"/>
      <x v="2"/>
      <x v="1"/>
    </i>
    <i>
      <x v="2537"/>
      <x v="887"/>
      <x v="3"/>
      <x v="20"/>
      <x v="4"/>
      <x v="2"/>
      <x v="1"/>
    </i>
    <i>
      <x v="2935"/>
      <x v="811"/>
      <x v="3"/>
      <x v="18"/>
      <x v="10"/>
      <x v="3"/>
      <x v="1"/>
    </i>
    <i>
      <x v="3101"/>
      <x v="416"/>
      <x v="7"/>
      <x v="18"/>
      <x v="6"/>
      <x v="2"/>
      <x v="1"/>
    </i>
    <i>
      <x v="2937"/>
      <x v="487"/>
      <x v="3"/>
      <x v="13"/>
      <x v="9"/>
      <x v="1"/>
      <x v="1"/>
    </i>
    <i>
      <x v="2449"/>
      <x v="941"/>
      <x v="6"/>
      <x v="2"/>
      <x v="1"/>
      <x v="2"/>
      <x v="1"/>
    </i>
    <i>
      <x v="2944"/>
      <x v="471"/>
      <x v="3"/>
      <x v="5"/>
      <x v="4"/>
      <x v="2"/>
      <x v="1"/>
    </i>
    <i>
      <x v="2467"/>
      <x v="447"/>
      <x v="6"/>
      <x v="23"/>
      <x v="9"/>
      <x v="1"/>
      <x v="1"/>
    </i>
    <i>
      <x v="2945"/>
      <x v="100"/>
      <x v="3"/>
      <x v="17"/>
      <x v="7"/>
      <x v="5"/>
      <x v="1"/>
    </i>
    <i>
      <x v="2497"/>
      <x v="534"/>
      <x v="6"/>
      <x v="7"/>
      <x v="8"/>
      <x v="1"/>
      <x v="1"/>
    </i>
    <i>
      <x v="2946"/>
      <x v="488"/>
      <x v="3"/>
      <x v="10"/>
      <x v="9"/>
      <x v="1"/>
      <x v="1"/>
    </i>
    <i>
      <x v="2517"/>
      <x v="495"/>
      <x v="6"/>
      <x v="2"/>
      <x v="7"/>
      <x v="5"/>
      <x v="1"/>
    </i>
    <i>
      <x v="2949"/>
      <x v="336"/>
      <x v="3"/>
      <x v="2"/>
      <x v="9"/>
      <x v="1"/>
      <x v="1"/>
    </i>
    <i>
      <x v="2533"/>
      <x v="801"/>
      <x v="6"/>
      <x v="10"/>
      <x v="9"/>
      <x v="1"/>
      <x v="1"/>
    </i>
    <i>
      <x v="2951"/>
      <x v="703"/>
      <x v="3"/>
      <x v="7"/>
      <x v="8"/>
      <x v="1"/>
      <x v="1"/>
    </i>
    <i>
      <x v="2422"/>
      <x v="60"/>
      <x v="4"/>
      <x v="12"/>
      <x v="9"/>
      <x v="1"/>
      <x v="1"/>
    </i>
    <i>
      <x v="2952"/>
      <x v="430"/>
      <x v="3"/>
      <x v="3"/>
      <x v="15"/>
      <x v="4"/>
      <x v="1"/>
    </i>
    <i>
      <x v="2482"/>
      <x v="532"/>
      <x v="6"/>
      <x v="10"/>
      <x v="9"/>
      <x v="1"/>
      <x v="1"/>
    </i>
    <i>
      <x v="2954"/>
      <x v="206"/>
      <x v="3"/>
      <x v="10"/>
      <x v="9"/>
      <x v="1"/>
      <x v="1"/>
    </i>
    <i>
      <x v="2525"/>
      <x v="133"/>
      <x v="6"/>
      <x v="20"/>
      <x v="1"/>
      <x v="2"/>
      <x v="1"/>
    </i>
    <i>
      <x v="2961"/>
      <x v="645"/>
      <x v="3"/>
      <x v="2"/>
      <x v="1"/>
      <x v="2"/>
      <x v="1"/>
    </i>
    <i>
      <x v="2459"/>
      <x v="6"/>
      <x v="5"/>
      <x v="2"/>
      <x v="9"/>
      <x v="1"/>
      <x v="1"/>
    </i>
    <i>
      <x v="2970"/>
      <x v="215"/>
      <x v="3"/>
      <x v="21"/>
      <x v="12"/>
      <x v="4"/>
      <x v="1"/>
    </i>
    <i>
      <x v="2542"/>
      <x v="448"/>
      <x v="3"/>
      <x v="6"/>
      <x v="9"/>
      <x v="1"/>
      <x v="1"/>
    </i>
    <i>
      <x v="3016"/>
      <x v="1163"/>
      <x v="7"/>
      <x v="9"/>
      <x v="3"/>
      <x/>
      <x v="1"/>
    </i>
    <i>
      <x v="2509"/>
      <x v="433"/>
      <x v="3"/>
      <x v="2"/>
      <x v="8"/>
      <x v="1"/>
      <x v="1"/>
    </i>
    <i>
      <x v="3042"/>
      <x v="1166"/>
      <x v="1"/>
      <x v="16"/>
      <x v="3"/>
      <x/>
      <x v="1"/>
    </i>
    <i>
      <x v="3497"/>
      <x v="237"/>
      <x v="1"/>
      <x v="20"/>
      <x v="1"/>
      <x v="2"/>
      <x v="1"/>
    </i>
    <i>
      <x v="3801"/>
      <x v="572"/>
      <x v="1"/>
      <x v="11"/>
      <x v="6"/>
      <x v="2"/>
      <x v="1"/>
    </i>
    <i>
      <x v="3803"/>
      <x v="706"/>
      <x v="1"/>
      <x v="5"/>
      <x v="8"/>
      <x v="1"/>
      <x v="1"/>
    </i>
    <i>
      <x v="3123"/>
      <x v="506"/>
      <x v="1"/>
      <x v="2"/>
      <x v="1"/>
      <x v="2"/>
      <x v="1"/>
    </i>
    <i>
      <x v="3523"/>
      <x v="260"/>
      <x v="1"/>
      <x v="11"/>
      <x v="6"/>
      <x v="2"/>
      <x v="1"/>
    </i>
    <i>
      <x v="3208"/>
      <x v="326"/>
      <x v="7"/>
      <x v="5"/>
      <x v="7"/>
      <x v="5"/>
      <x v="1"/>
    </i>
    <i>
      <x v="3540"/>
      <x v="982"/>
      <x v="1"/>
      <x/>
      <x v="6"/>
      <x v="2"/>
      <x v="1"/>
    </i>
    <i>
      <x v="3210"/>
      <x v="292"/>
      <x v="7"/>
      <x v="5"/>
      <x v="1"/>
      <x v="2"/>
      <x v="1"/>
    </i>
    <i>
      <x v="3544"/>
      <x v="834"/>
      <x v="1"/>
      <x v="14"/>
      <x v="13"/>
      <x v="3"/>
      <x v="1"/>
    </i>
    <i>
      <x v="3212"/>
      <x v="358"/>
      <x v="7"/>
      <x v="11"/>
      <x v="10"/>
      <x v="3"/>
      <x v="1"/>
    </i>
    <i>
      <x v="3549"/>
      <x v="692"/>
      <x v="1"/>
      <x v="11"/>
      <x v="10"/>
      <x v="3"/>
      <x v="1"/>
    </i>
    <i>
      <x v="3214"/>
      <x v="501"/>
      <x v="7"/>
      <x v="17"/>
      <x v="7"/>
      <x v="5"/>
      <x v="1"/>
    </i>
    <i>
      <x v="3552"/>
      <x v="532"/>
      <x v="1"/>
      <x v="23"/>
      <x v="9"/>
      <x v="1"/>
      <x v="1"/>
    </i>
    <i>
      <x v="3217"/>
      <x v="1020"/>
      <x v="7"/>
      <x v="23"/>
      <x v="9"/>
      <x v="1"/>
      <x v="1"/>
    </i>
    <i>
      <x v="3557"/>
      <x v="1074"/>
      <x v="1"/>
      <x v="23"/>
      <x/>
      <x v="1"/>
      <x v="1"/>
    </i>
    <i>
      <x v="3221"/>
      <x v="1223"/>
      <x v="1"/>
      <x v="18"/>
      <x v="13"/>
      <x v="3"/>
      <x v="1"/>
    </i>
    <i>
      <x v="3559"/>
      <x v="221"/>
      <x v="1"/>
      <x v="17"/>
      <x v="8"/>
      <x v="1"/>
      <x v="1"/>
    </i>
    <i>
      <x v="3227"/>
      <x v="743"/>
      <x v="1"/>
      <x v="11"/>
      <x v="6"/>
      <x v="2"/>
      <x v="1"/>
    </i>
    <i>
      <x v="3569"/>
      <x v="419"/>
      <x v="1"/>
      <x v="11"/>
      <x v="6"/>
      <x v="2"/>
      <x v="1"/>
    </i>
    <i>
      <x v="3235"/>
      <x v="928"/>
      <x v="7"/>
      <x v="10"/>
      <x v="9"/>
      <x v="1"/>
      <x v="1"/>
    </i>
    <i>
      <x v="3571"/>
      <x v="248"/>
      <x v="1"/>
      <x v="17"/>
      <x v="4"/>
      <x v="2"/>
      <x v="1"/>
    </i>
    <i>
      <x v="3244"/>
      <x v="493"/>
      <x v="1"/>
      <x v="2"/>
      <x v="9"/>
      <x v="1"/>
      <x v="1"/>
    </i>
    <i>
      <x v="3586"/>
      <x v="726"/>
      <x v="1"/>
      <x v="18"/>
      <x v="10"/>
      <x v="3"/>
      <x v="1"/>
    </i>
    <i>
      <x v="3263"/>
      <x v="1044"/>
      <x v="7"/>
      <x v="3"/>
      <x v="11"/>
      <x v="4"/>
      <x v="1"/>
    </i>
    <i>
      <x v="3590"/>
      <x v="1172"/>
      <x v="1"/>
      <x v="23"/>
      <x v="9"/>
      <x v="1"/>
      <x v="1"/>
    </i>
    <i>
      <x v="3265"/>
      <x v="708"/>
      <x v="2"/>
      <x v="20"/>
      <x v="8"/>
      <x v="1"/>
      <x v="1"/>
    </i>
    <i>
      <x v="3611"/>
      <x v="715"/>
      <x v="1"/>
      <x v="17"/>
      <x v="7"/>
      <x v="5"/>
      <x v="1"/>
    </i>
    <i>
      <x v="3272"/>
      <x v="952"/>
      <x v="7"/>
      <x v="16"/>
      <x v="3"/>
      <x/>
      <x v="1"/>
    </i>
    <i>
      <x v="3652"/>
      <x v="1074"/>
      <x v="1"/>
      <x v="14"/>
      <x/>
      <x v="1"/>
      <x v="1"/>
    </i>
    <i>
      <x v="3286"/>
      <x v="1163"/>
      <x v="1"/>
      <x v="9"/>
      <x v="3"/>
      <x/>
      <x v="1"/>
    </i>
    <i>
      <x v="3665"/>
      <x v="545"/>
      <x v="1"/>
      <x v="11"/>
      <x v="6"/>
      <x v="2"/>
      <x v="1"/>
    </i>
    <i>
      <x v="3288"/>
      <x v="1158"/>
      <x v="1"/>
      <x v="9"/>
      <x v="3"/>
      <x/>
      <x v="1"/>
    </i>
    <i>
      <x v="3668"/>
      <x v="1079"/>
      <x v="1"/>
      <x v="23"/>
      <x v="9"/>
      <x v="1"/>
      <x v="1"/>
    </i>
    <i>
      <x v="3297"/>
      <x v="830"/>
      <x v="7"/>
      <x v="3"/>
      <x v="13"/>
      <x v="3"/>
      <x v="1"/>
    </i>
    <i>
      <x v="3673"/>
      <x v="1122"/>
      <x v="1"/>
      <x v="16"/>
      <x v="12"/>
      <x v="4"/>
      <x v="1"/>
    </i>
    <i>
      <x v="3308"/>
      <x v="929"/>
      <x v="1"/>
      <x v="10"/>
      <x v="2"/>
      <x/>
      <x v="1"/>
    </i>
    <i>
      <x v="3676"/>
      <x v="1130"/>
      <x v="1"/>
      <x v="23"/>
      <x v="12"/>
      <x v="4"/>
      <x v="1"/>
    </i>
    <i>
      <x v="3343"/>
      <x v="856"/>
      <x v="1"/>
      <x v="3"/>
      <x v="10"/>
      <x v="3"/>
      <x v="1"/>
    </i>
    <i>
      <x v="3682"/>
      <x v="1078"/>
      <x v="1"/>
      <x v="23"/>
      <x v="9"/>
      <x v="1"/>
      <x v="1"/>
    </i>
    <i>
      <x v="3345"/>
      <x v="954"/>
      <x v="2"/>
      <x v="8"/>
      <x v="3"/>
      <x/>
      <x v="1"/>
    </i>
    <i>
      <x v="3683"/>
      <x v="526"/>
      <x v="1"/>
      <x v="17"/>
      <x v="9"/>
      <x v="1"/>
      <x v="1"/>
    </i>
    <i>
      <x v="3354"/>
      <x v="828"/>
      <x v="1"/>
      <x v="18"/>
      <x v="13"/>
      <x v="3"/>
      <x v="1"/>
    </i>
    <i>
      <x v="3684"/>
      <x v="1160"/>
      <x v="1"/>
      <x v="8"/>
      <x v="3"/>
      <x/>
      <x v="1"/>
    </i>
    <i>
      <x v="3802"/>
      <x v="280"/>
      <x v="1"/>
      <x v="17"/>
      <x v="8"/>
      <x v="1"/>
      <x v="1"/>
    </i>
    <i>
      <x v="3693"/>
      <x v="1023"/>
      <x v="1"/>
      <x v="23"/>
      <x v="9"/>
      <x v="1"/>
      <x v="1"/>
    </i>
    <i>
      <x v="3490"/>
      <x v="1125"/>
      <x v="1"/>
      <x v="21"/>
      <x v="12"/>
      <x v="4"/>
      <x v="1"/>
    </i>
    <i>
      <x v="3705"/>
      <x v="1170"/>
      <x v="1"/>
      <x v="23"/>
      <x v="9"/>
      <x v="1"/>
      <x v="1"/>
    </i>
    <i>
      <x v="3207"/>
      <x v="289"/>
      <x v="7"/>
      <x v="5"/>
      <x v="1"/>
      <x v="2"/>
      <x v="1"/>
    </i>
    <i>
      <x v="3723"/>
      <x v="268"/>
      <x v="1"/>
      <x v="11"/>
      <x v="6"/>
      <x v="2"/>
      <x v="1"/>
    </i>
    <i>
      <x v="3211"/>
      <x v="117"/>
      <x v="7"/>
      <x v="5"/>
      <x v="8"/>
      <x v="1"/>
      <x v="1"/>
    </i>
    <i>
      <x v="3725"/>
      <x v="922"/>
      <x v="1"/>
      <x v="21"/>
      <x v="3"/>
      <x/>
      <x v="1"/>
    </i>
    <i>
      <x v="3216"/>
      <x v="435"/>
      <x v="7"/>
      <x v="5"/>
      <x v="5"/>
      <x v="2"/>
      <x v="1"/>
    </i>
    <i>
      <x v="3726"/>
      <x v="709"/>
      <x v="1"/>
      <x v="5"/>
      <x v="4"/>
      <x v="2"/>
      <x v="1"/>
    </i>
    <i>
      <x v="3225"/>
      <x v="798"/>
      <x v="7"/>
      <x v="17"/>
      <x v="1"/>
      <x v="2"/>
      <x v="1"/>
    </i>
    <i>
      <x v="3729"/>
      <x v="318"/>
      <x v="1"/>
      <x v="17"/>
      <x v="9"/>
      <x v="1"/>
      <x v="1"/>
    </i>
    <i>
      <x v="3239"/>
      <x v="75"/>
      <x v="1"/>
      <x v="2"/>
      <x v="10"/>
      <x v="3"/>
      <x v="1"/>
    </i>
    <i>
      <x v="3735"/>
      <x v="1119"/>
      <x v="1"/>
      <x v="17"/>
      <x v="1"/>
      <x v="2"/>
      <x v="1"/>
    </i>
    <i>
      <x v="3264"/>
      <x v="413"/>
      <x v="2"/>
      <x v="4"/>
      <x v="6"/>
      <x v="2"/>
      <x v="1"/>
    </i>
    <i>
      <x v="3745"/>
      <x v="1027"/>
      <x v="1"/>
      <x v="13"/>
      <x v="9"/>
      <x v="1"/>
      <x v="1"/>
    </i>
    <i>
      <x v="3282"/>
      <x v="963"/>
      <x v="1"/>
      <x v="16"/>
      <x v="3"/>
      <x/>
      <x v="1"/>
    </i>
    <i>
      <x v="3747"/>
      <x v="289"/>
      <x v="1"/>
      <x v="20"/>
      <x v="1"/>
      <x v="2"/>
      <x v="1"/>
    </i>
    <i>
      <x v="3295"/>
      <x v="934"/>
      <x v="1"/>
      <x v="9"/>
      <x v="3"/>
      <x/>
      <x v="1"/>
    </i>
    <i>
      <x v="3748"/>
      <x v="1214"/>
      <x v="1"/>
      <x v="3"/>
      <x v="13"/>
      <x v="3"/>
      <x v="1"/>
    </i>
    <i>
      <x v="3321"/>
      <x v="743"/>
      <x v="1"/>
      <x v="18"/>
      <x v="6"/>
      <x v="2"/>
      <x v="1"/>
    </i>
    <i>
      <x v="3751"/>
      <x v="161"/>
      <x v="1"/>
      <x v="20"/>
      <x v="5"/>
      <x v="2"/>
      <x v="1"/>
    </i>
    <i>
      <x v="3804"/>
      <x v="915"/>
      <x v="1"/>
      <x v="2"/>
      <x v="8"/>
      <x v="1"/>
      <x v="1"/>
    </i>
    <i>
      <x v="3756"/>
      <x v="889"/>
      <x v="1"/>
      <x v="3"/>
      <x v="14"/>
      <x v="3"/>
      <x v="1"/>
    </i>
    <i>
      <x v="3476"/>
      <x v="450"/>
      <x v="1"/>
      <x v="13"/>
      <x v="9"/>
      <x v="1"/>
      <x v="1"/>
    </i>
    <i>
      <x v="3757"/>
      <x v="1013"/>
      <x v="1"/>
      <x v="5"/>
      <x v="7"/>
      <x v="5"/>
      <x v="1"/>
    </i>
    <i>
      <x v="3209"/>
      <x v="1175"/>
      <x v="7"/>
      <x v="8"/>
      <x v="3"/>
      <x/>
      <x v="1"/>
    </i>
    <i>
      <x v="3758"/>
      <x v="196"/>
      <x v="1"/>
      <x v="7"/>
      <x v="7"/>
      <x v="5"/>
      <x v="1"/>
    </i>
    <i>
      <x v="3219"/>
      <x v="1140"/>
      <x v="1"/>
      <x v="8"/>
      <x v="3"/>
      <x/>
      <x v="1"/>
    </i>
    <i>
      <x v="3760"/>
      <x v="448"/>
      <x v="1"/>
      <x v="13"/>
      <x v="9"/>
      <x v="1"/>
      <x v="1"/>
    </i>
    <i>
      <x v="3261"/>
      <x v="1142"/>
      <x v="2"/>
      <x v="21"/>
      <x v="3"/>
      <x/>
      <x v="1"/>
    </i>
    <i>
      <x v="3761"/>
      <x v="243"/>
      <x v="1"/>
      <x v="5"/>
      <x v="5"/>
      <x v="2"/>
      <x v="1"/>
    </i>
    <i>
      <x v="3287"/>
      <x v="988"/>
      <x v="1"/>
      <x v="11"/>
      <x v="6"/>
      <x v="2"/>
      <x v="1"/>
    </i>
    <i>
      <x v="3764"/>
      <x v="857"/>
      <x v="1"/>
      <x v="3"/>
      <x v="10"/>
      <x v="3"/>
      <x v="1"/>
    </i>
    <i>
      <x v="3344"/>
      <x v="676"/>
      <x v="1"/>
      <x v="11"/>
      <x v="11"/>
      <x v="4"/>
      <x v="1"/>
    </i>
    <i>
      <x v="3766"/>
      <x v="1220"/>
      <x v="1"/>
      <x v="18"/>
      <x v="13"/>
      <x v="3"/>
      <x v="1"/>
    </i>
    <i>
      <x v="3110"/>
      <x v="937"/>
      <x v="1"/>
      <x v="2"/>
      <x v="1"/>
      <x v="2"/>
      <x v="1"/>
    </i>
    <i>
      <x v="3769"/>
      <x v="273"/>
      <x v="1"/>
      <x v="11"/>
      <x v="6"/>
      <x v="2"/>
      <x v="1"/>
    </i>
    <i>
      <x v="3229"/>
      <x v="1011"/>
      <x v="1"/>
      <x v="5"/>
      <x v="7"/>
      <x v="5"/>
      <x v="1"/>
    </i>
    <i>
      <x v="3770"/>
      <x v="636"/>
      <x v="1"/>
      <x v="17"/>
      <x v="5"/>
      <x v="2"/>
      <x v="1"/>
    </i>
    <i>
      <x v="3301"/>
      <x v="238"/>
      <x v="1"/>
      <x v="7"/>
      <x v="1"/>
      <x v="2"/>
      <x v="1"/>
    </i>
    <i>
      <x v="3771"/>
      <x v="389"/>
      <x v="1"/>
      <x v="11"/>
      <x v="10"/>
      <x v="3"/>
      <x v="1"/>
    </i>
    <i>
      <x v="3213"/>
      <x v="658"/>
      <x v="1"/>
      <x v="5"/>
      <x v="7"/>
      <x v="5"/>
      <x v="1"/>
    </i>
    <i>
      <x v="3773"/>
      <x v="502"/>
      <x v="1"/>
      <x v="5"/>
      <x v="7"/>
      <x v="5"/>
      <x v="1"/>
    </i>
    <i>
      <x v="3381"/>
      <x v="1023"/>
      <x v="1"/>
      <x v="13"/>
      <x v="9"/>
      <x v="1"/>
      <x v="1"/>
    </i>
    <i>
      <x v="3791"/>
      <x v="232"/>
      <x v="1"/>
      <x v="5"/>
      <x v="7"/>
      <x v="5"/>
      <x v="1"/>
    </i>
    <i>
      <x v="3269"/>
      <x v="80"/>
      <x v="7"/>
      <x v="5"/>
      <x v="10"/>
      <x v="3"/>
      <x v="1"/>
    </i>
    <i>
      <x v="3793"/>
      <x v="713"/>
      <x v="1"/>
      <x v="17"/>
      <x v="7"/>
      <x v="5"/>
      <x v="1"/>
    </i>
    <i>
      <x v="3902"/>
      <x v="1155"/>
      <x v="1"/>
      <x v="9"/>
      <x v="3"/>
      <x/>
      <x v="1"/>
    </i>
    <i>
      <x v="3907"/>
      <x v="776"/>
      <x v="1"/>
      <x v="2"/>
      <x v="9"/>
      <x v="1"/>
      <x v="1"/>
    </i>
    <i>
      <x v="3806"/>
      <x v="325"/>
      <x v="1"/>
      <x v="17"/>
      <x v="7"/>
      <x v="5"/>
      <x v="1"/>
    </i>
    <i>
      <x v="3908"/>
      <x v="1117"/>
      <x v="1"/>
      <x v="17"/>
      <x v="1"/>
      <x v="2"/>
      <x v="1"/>
    </i>
    <i>
      <x v="3812"/>
      <x v="1106"/>
      <x v="1"/>
      <x v="2"/>
      <x v="2"/>
      <x/>
      <x v="1"/>
    </i>
    <i>
      <x v="3909"/>
      <x v="923"/>
      <x v="1"/>
      <x v="16"/>
      <x v="3"/>
      <x/>
      <x v="1"/>
    </i>
    <i>
      <x v="3814"/>
      <x v="977"/>
      <x v="1"/>
      <x v="18"/>
      <x v="6"/>
      <x v="2"/>
      <x v="1"/>
    </i>
    <i>
      <x v="3911"/>
      <x v="635"/>
      <x v="1"/>
      <x v="17"/>
      <x v="5"/>
      <x v="2"/>
      <x v="1"/>
    </i>
    <i>
      <x v="3816"/>
      <x v="1036"/>
      <x v="1"/>
      <x v="9"/>
      <x v="3"/>
      <x/>
      <x v="1"/>
    </i>
    <i>
      <x v="3912"/>
      <x v="336"/>
      <x v="1"/>
      <x v="17"/>
      <x v="9"/>
      <x v="1"/>
      <x v="1"/>
    </i>
    <i>
      <x v="3818"/>
      <x v="1230"/>
      <x v="1"/>
      <x v="14"/>
      <x v="13"/>
      <x v="3"/>
      <x v="1"/>
    </i>
    <i>
      <x v="3913"/>
      <x v="1181"/>
      <x v="1"/>
      <x v="23"/>
      <x v="9"/>
      <x v="1"/>
      <x v="1"/>
    </i>
    <i>
      <x v="3822"/>
      <x v="1178"/>
      <x v="1"/>
      <x v="10"/>
      <x v="9"/>
      <x v="1"/>
      <x v="1"/>
    </i>
    <i>
      <x v="3914"/>
      <x v="674"/>
      <x v="1"/>
      <x v="3"/>
      <x v="11"/>
      <x v="4"/>
      <x v="1"/>
    </i>
    <i>
      <x v="3824"/>
      <x v="117"/>
      <x v="1"/>
      <x v="12"/>
      <x v="8"/>
      <x v="1"/>
      <x v="1"/>
    </i>
    <i>
      <x v="3926"/>
      <x v="1021"/>
      <x v="1"/>
      <x v="13"/>
      <x v="9"/>
      <x v="1"/>
      <x v="1"/>
    </i>
    <i>
      <x v="3826"/>
      <x v="136"/>
      <x v="1"/>
      <x v="10"/>
      <x v="9"/>
      <x v="1"/>
      <x v="1"/>
    </i>
    <i>
      <x v="3927"/>
      <x v="627"/>
      <x v="1"/>
      <x v="23"/>
      <x v="2"/>
      <x/>
      <x v="1"/>
    </i>
    <i>
      <x v="3828"/>
      <x v="415"/>
      <x v="1"/>
      <x v="18"/>
      <x v="6"/>
      <x v="2"/>
      <x v="1"/>
    </i>
    <i>
      <x v="3928"/>
      <x v="882"/>
      <x v="1"/>
      <x v="11"/>
      <x v="6"/>
      <x v="2"/>
      <x v="1"/>
    </i>
    <i>
      <x v="3831"/>
      <x v="757"/>
      <x v="1"/>
      <x v="11"/>
      <x v="6"/>
      <x v="2"/>
      <x v="1"/>
    </i>
    <i>
      <x v="3935"/>
      <x v="867"/>
      <x v="1"/>
      <x v="3"/>
      <x v="6"/>
      <x v="2"/>
      <x v="1"/>
    </i>
    <i>
      <x v="3834"/>
      <x v="1209"/>
      <x v="1"/>
      <x v="11"/>
      <x v="13"/>
      <x v="3"/>
      <x v="1"/>
    </i>
    <i>
      <x v="3936"/>
      <x v="1093"/>
      <x v="1"/>
      <x v="13"/>
      <x v="9"/>
      <x v="1"/>
      <x v="1"/>
    </i>
    <i>
      <x v="3837"/>
      <x v="1189"/>
      <x v="1"/>
      <x v="17"/>
      <x v="7"/>
      <x v="5"/>
      <x v="1"/>
    </i>
    <i>
      <x v="3967"/>
      <x v="155"/>
      <x v="1"/>
      <x v="17"/>
      <x v="8"/>
      <x v="1"/>
      <x v="1"/>
    </i>
    <i>
      <x v="3839"/>
      <x v="497"/>
      <x v="1"/>
      <x v="17"/>
      <x v="7"/>
      <x v="5"/>
      <x v="1"/>
    </i>
    <i>
      <x v="3973"/>
      <x v="696"/>
      <x v="1"/>
      <x v="11"/>
      <x v="10"/>
      <x v="3"/>
      <x v="1"/>
    </i>
    <i>
      <x v="3848"/>
      <x v="1130"/>
      <x v="1"/>
      <x v="13"/>
      <x v="12"/>
      <x v="4"/>
      <x v="1"/>
    </i>
    <i>
      <x v="3975"/>
      <x v="802"/>
      <x v="1"/>
      <x v="23"/>
      <x v="9"/>
      <x v="1"/>
      <x v="1"/>
    </i>
    <i>
      <x v="3860"/>
      <x v="249"/>
      <x v="1"/>
      <x v="17"/>
      <x v="4"/>
      <x v="2"/>
      <x v="1"/>
    </i>
    <i>
      <x v="3987"/>
      <x v="803"/>
      <x v="1"/>
      <x v="11"/>
      <x v="10"/>
      <x v="3"/>
      <x v="1"/>
    </i>
    <i>
      <x v="3866"/>
      <x v="978"/>
      <x v="1"/>
      <x/>
      <x v="6"/>
      <x v="2"/>
      <x v="1"/>
    </i>
    <i>
      <x v="3988"/>
      <x v="544"/>
      <x v="1"/>
      <x v="11"/>
      <x v="6"/>
      <x v="2"/>
      <x v="1"/>
    </i>
    <i>
      <x v="3876"/>
      <x v="340"/>
      <x v="1"/>
      <x v="20"/>
      <x v="7"/>
      <x v="5"/>
      <x v="1"/>
    </i>
    <i>
      <x v="3990"/>
      <x v="712"/>
      <x v="1"/>
      <x v="2"/>
      <x v="7"/>
      <x v="5"/>
      <x v="1"/>
    </i>
    <i>
      <x v="3809"/>
      <x v="634"/>
      <x v="1"/>
      <x v="2"/>
      <x v="5"/>
      <x v="2"/>
      <x v="1"/>
    </i>
    <i>
      <x v="3991"/>
      <x v="530"/>
      <x v="1"/>
      <x v="23"/>
      <x v="9"/>
      <x v="1"/>
      <x v="1"/>
    </i>
    <i>
      <x v="3815"/>
      <x v="963"/>
      <x v="1"/>
      <x v="9"/>
      <x v="3"/>
      <x/>
      <x v="1"/>
    </i>
    <i>
      <x v="3992"/>
      <x v="555"/>
      <x v="1"/>
      <x v="11"/>
      <x v="6"/>
      <x v="2"/>
      <x v="1"/>
    </i>
    <i>
      <x v="3821"/>
      <x v="853"/>
      <x v="1"/>
      <x v="11"/>
      <x v="10"/>
      <x v="3"/>
      <x v="1"/>
    </i>
    <i>
      <x v="3993"/>
      <x v="1042"/>
      <x v="1"/>
      <x v="11"/>
      <x v="11"/>
      <x v="4"/>
      <x v="1"/>
    </i>
    <i>
      <x v="3825"/>
      <x v="817"/>
      <x v="1"/>
      <x v="11"/>
      <x v="10"/>
      <x v="3"/>
      <x v="1"/>
    </i>
    <i>
      <x v="3995"/>
      <x v="1017"/>
      <x v="1"/>
      <x v="23"/>
      <x v="9"/>
      <x v="1"/>
      <x v="1"/>
    </i>
    <i>
      <x v="3830"/>
      <x v="553"/>
      <x v="1"/>
      <x v="11"/>
      <x v="6"/>
      <x v="2"/>
      <x v="1"/>
    </i>
    <i>
      <x v="4014"/>
      <x v="826"/>
      <x v="1"/>
      <x v="11"/>
      <x v="13"/>
      <x v="3"/>
      <x v="1"/>
    </i>
    <i>
      <x v="3836"/>
      <x v="171"/>
      <x v="1"/>
      <x v="17"/>
      <x v="7"/>
      <x v="5"/>
      <x v="1"/>
    </i>
    <i>
      <x v="4018"/>
      <x v="1065"/>
      <x v="1"/>
      <x v="23"/>
      <x v="13"/>
      <x v="3"/>
      <x v="1"/>
    </i>
    <i>
      <x v="3841"/>
      <x v="787"/>
      <x v="1"/>
      <x v="17"/>
      <x v="9"/>
      <x v="1"/>
      <x v="1"/>
    </i>
    <i>
      <x v="4037"/>
      <x v="1127"/>
      <x v="1"/>
      <x v="16"/>
      <x v="12"/>
      <x v="4"/>
      <x v="1"/>
    </i>
    <i>
      <x v="3864"/>
      <x v="798"/>
      <x v="1"/>
      <x v="5"/>
      <x v="1"/>
      <x v="2"/>
      <x v="1"/>
    </i>
    <i>
      <x v="4044"/>
      <x v="1102"/>
      <x v="1"/>
      <x v="17"/>
      <x v="2"/>
      <x/>
      <x v="1"/>
    </i>
    <i>
      <x v="4188"/>
      <x v="851"/>
      <x v="1"/>
      <x v="11"/>
      <x v="13"/>
      <x v="3"/>
      <x v="1"/>
    </i>
    <i>
      <x v="4053"/>
      <x v="912"/>
      <x v="1"/>
      <x v="20"/>
      <x v="8"/>
      <x v="1"/>
      <x v="1"/>
    </i>
    <i>
      <x v="3817"/>
      <x v="1187"/>
      <x v="1"/>
      <x v="14"/>
      <x v="9"/>
      <x v="1"/>
      <x v="1"/>
    </i>
    <i>
      <x v="4054"/>
      <x v="753"/>
      <x v="1"/>
      <x v="3"/>
      <x v="6"/>
      <x v="2"/>
      <x v="1"/>
    </i>
    <i>
      <x v="3827"/>
      <x v="1018"/>
      <x v="1"/>
      <x v="10"/>
      <x v="9"/>
      <x v="1"/>
      <x v="1"/>
    </i>
    <i>
      <x v="4072"/>
      <x v="980"/>
      <x v="1"/>
      <x v="11"/>
      <x v="6"/>
      <x v="2"/>
      <x v="1"/>
    </i>
    <i>
      <x v="3838"/>
      <x v="1216"/>
      <x v="1"/>
      <x/>
      <x v="13"/>
      <x v="3"/>
      <x v="1"/>
    </i>
    <i>
      <x v="4075"/>
      <x v="839"/>
      <x v="1"/>
      <x v="11"/>
      <x v="13"/>
      <x v="3"/>
      <x v="1"/>
    </i>
    <i>
      <x v="3868"/>
      <x v="147"/>
      <x v="1"/>
      <x v="5"/>
      <x v="7"/>
      <x v="5"/>
      <x v="1"/>
    </i>
    <i>
      <x v="4084"/>
      <x v="613"/>
      <x v="1"/>
      <x v="17"/>
      <x v="9"/>
      <x v="1"/>
      <x v="1"/>
    </i>
    <i>
      <x v="3823"/>
      <x v="699"/>
      <x v="1"/>
      <x v="11"/>
      <x v="10"/>
      <x v="3"/>
      <x v="1"/>
    </i>
    <i>
      <x v="4085"/>
      <x v="106"/>
      <x v="1"/>
      <x v="17"/>
      <x v="1"/>
      <x v="2"/>
      <x v="1"/>
    </i>
    <i>
      <x v="3857"/>
      <x v="96"/>
      <x v="1"/>
      <x v="17"/>
      <x v="8"/>
      <x v="1"/>
      <x v="1"/>
    </i>
    <i>
      <x v="4146"/>
      <x v="700"/>
      <x v="1"/>
      <x v="17"/>
      <x v="9"/>
      <x v="1"/>
      <x v="1"/>
    </i>
    <i>
      <x v="3832"/>
      <x v="250"/>
      <x v="1"/>
      <x v="17"/>
      <x v="4"/>
      <x v="2"/>
      <x v="1"/>
    </i>
    <i>
      <x v="3805"/>
      <x v="1083"/>
      <x v="1"/>
      <x v="17"/>
      <x v="2"/>
      <x/>
      <x v="1"/>
    </i>
    <i>
      <x v="3813"/>
      <x v="1141"/>
      <x v="1"/>
      <x v="16"/>
      <x v="3"/>
      <x/>
      <x v="1"/>
    </i>
    <i>
      <x v="4159"/>
      <x v="291"/>
      <x v="1"/>
      <x v="17"/>
      <x v="1"/>
      <x v="2"/>
      <x v="1"/>
    </i>
    <i>
      <x v="3107"/>
      <x v="511"/>
      <x v="3"/>
      <x v="2"/>
      <x v="9"/>
      <x v="1"/>
      <x/>
    </i>
    <i>
      <x v="2796"/>
      <x v="256"/>
      <x/>
      <x v="3"/>
      <x v="6"/>
      <x v="2"/>
      <x/>
    </i>
    <i>
      <x v="2447"/>
      <x v="119"/>
      <x v="4"/>
      <x v="5"/>
      <x v="4"/>
      <x v="2"/>
      <x/>
    </i>
    <i>
      <x v="2798"/>
      <x v="1236"/>
      <x/>
      <x v="3"/>
      <x v="11"/>
      <x v="4"/>
      <x/>
    </i>
    <i>
      <x v="2448"/>
      <x v="114"/>
      <x v="4"/>
      <x v="20"/>
      <x v="8"/>
      <x v="1"/>
      <x/>
    </i>
    <i>
      <x v="2800"/>
      <x v="661"/>
      <x v="3"/>
      <x v="5"/>
      <x v="7"/>
      <x v="5"/>
      <x/>
    </i>
    <i r="6">
      <x v="1"/>
    </i>
    <i>
      <x v="2473"/>
      <x v="456"/>
      <x v="4"/>
      <x v="10"/>
      <x v="2"/>
      <x/>
      <x/>
    </i>
    <i>
      <x v="2601"/>
      <x v="973"/>
      <x v="6"/>
      <x v="18"/>
      <x v="6"/>
      <x v="2"/>
      <x/>
    </i>
    <i>
      <x v="2475"/>
      <x v="291"/>
      <x v="4"/>
      <x v="2"/>
      <x v="1"/>
      <x v="2"/>
      <x/>
    </i>
    <i>
      <x v="2602"/>
      <x v="802"/>
      <x v="6"/>
      <x v="10"/>
      <x v="9"/>
      <x v="1"/>
      <x/>
    </i>
    <i>
      <x v="2544"/>
      <x v="1068"/>
      <x v="6"/>
      <x v="11"/>
      <x v="10"/>
      <x v="3"/>
      <x/>
    </i>
    <i>
      <x v="2805"/>
      <x v="1243"/>
      <x/>
      <x/>
      <x v="10"/>
      <x v="3"/>
      <x/>
    </i>
    <i>
      <x v="2637"/>
      <x v="896"/>
      <x v="6"/>
      <x v="3"/>
      <x v="12"/>
      <x v="4"/>
      <x/>
    </i>
    <i>
      <x v="2807"/>
      <x v="170"/>
      <x/>
      <x v="23"/>
      <x v="9"/>
      <x v="1"/>
      <x/>
    </i>
    <i>
      <x v="2545"/>
      <x v="474"/>
      <x v="5"/>
      <x v="6"/>
      <x v="9"/>
      <x v="1"/>
      <x/>
    </i>
    <i>
      <x v="2808"/>
      <x v="979"/>
      <x/>
      <x v="3"/>
      <x v="6"/>
      <x v="2"/>
      <x/>
    </i>
    <i>
      <x v="2546"/>
      <x v="438"/>
      <x v="6"/>
      <x v="2"/>
      <x v="5"/>
      <x v="2"/>
      <x/>
    </i>
    <i>
      <x v="2809"/>
      <x v="799"/>
      <x/>
      <x v="5"/>
      <x v="1"/>
      <x v="2"/>
      <x/>
    </i>
    <i>
      <x v="2643"/>
      <x v="1028"/>
      <x v="6"/>
      <x v="23"/>
      <x v="9"/>
      <x v="1"/>
      <x/>
    </i>
    <i>
      <x v="2603"/>
      <x v="971"/>
      <x v="6"/>
      <x v="18"/>
      <x v="6"/>
      <x v="2"/>
      <x/>
    </i>
    <i>
      <x v="2645"/>
      <x v="838"/>
      <x v="6"/>
      <x/>
      <x v="13"/>
      <x v="3"/>
      <x/>
    </i>
    <i>
      <x v="2604"/>
      <x v="307"/>
      <x v="6"/>
      <x v="11"/>
      <x v="10"/>
      <x v="3"/>
      <x/>
    </i>
    <i>
      <x v="2647"/>
      <x v="696"/>
      <x v="6"/>
      <x v="18"/>
      <x v="10"/>
      <x v="3"/>
      <x/>
    </i>
    <i>
      <x v="2850"/>
      <x v="604"/>
      <x/>
      <x v="5"/>
      <x v="7"/>
      <x v="5"/>
      <x/>
    </i>
    <i>
      <x v="2547"/>
      <x v="719"/>
      <x v="5"/>
      <x v="7"/>
      <x v="8"/>
      <x v="1"/>
      <x/>
    </i>
    <i>
      <x v="2851"/>
      <x v="496"/>
      <x/>
      <x v="5"/>
      <x v="7"/>
      <x v="5"/>
      <x/>
    </i>
    <i>
      <x v="2651"/>
      <x v="697"/>
      <x v="6"/>
      <x v="3"/>
      <x v="10"/>
      <x v="3"/>
      <x/>
    </i>
    <i>
      <x v="2852"/>
      <x v="1144"/>
      <x/>
      <x v="21"/>
      <x v="3"/>
      <x/>
      <x/>
    </i>
    <i>
      <x v="2653"/>
      <x v="284"/>
      <x v="6"/>
      <x v="2"/>
      <x v="8"/>
      <x v="1"/>
      <x/>
    </i>
    <i>
      <x v="2861"/>
      <x v="318"/>
      <x/>
      <x v="12"/>
      <x v="9"/>
      <x v="1"/>
      <x/>
    </i>
    <i>
      <x v="2550"/>
      <x v="14"/>
      <x v="5"/>
      <x v="20"/>
      <x v="1"/>
      <x v="2"/>
      <x/>
    </i>
    <i>
      <x v="2605"/>
      <x v="1189"/>
      <x v="6"/>
      <x v="2"/>
      <x v="7"/>
      <x v="5"/>
      <x/>
    </i>
    <i>
      <x v="2657"/>
      <x v="174"/>
      <x v="6"/>
      <x v="13"/>
      <x v="9"/>
      <x v="1"/>
      <x/>
    </i>
    <i>
      <x v="2606"/>
      <x v="664"/>
      <x v="6"/>
      <x v="17"/>
      <x v="7"/>
      <x v="5"/>
      <x/>
    </i>
    <i>
      <x v="2556"/>
      <x v="699"/>
      <x v="6"/>
      <x/>
      <x v="10"/>
      <x v="3"/>
      <x/>
    </i>
    <i>
      <x v="2607"/>
      <x v="442"/>
      <x v="6"/>
      <x v="5"/>
      <x v="5"/>
      <x v="2"/>
      <x/>
    </i>
    <i>
      <x v="2557"/>
      <x v="839"/>
      <x v="6"/>
      <x/>
      <x v="13"/>
      <x v="3"/>
      <x/>
    </i>
    <i>
      <x v="2893"/>
      <x v="617"/>
      <x/>
      <x v="23"/>
      <x v="9"/>
      <x v="1"/>
      <x/>
    </i>
    <i>
      <x v="2559"/>
      <x v="441"/>
      <x v="6"/>
      <x v="5"/>
      <x v="5"/>
      <x v="2"/>
      <x/>
    </i>
    <i>
      <x v="2608"/>
      <x v="814"/>
      <x v="6"/>
      <x v="2"/>
      <x v="4"/>
      <x v="2"/>
      <x/>
    </i>
    <i>
      <x v="2561"/>
      <x v="1128"/>
      <x v="6"/>
      <x v="1"/>
      <x v="12"/>
      <x v="4"/>
      <x/>
    </i>
    <i>
      <x v="2609"/>
      <x v="796"/>
      <x v="6"/>
      <x v="2"/>
      <x v="1"/>
      <x v="2"/>
      <x/>
    </i>
    <i>
      <x v="2673"/>
      <x v="351"/>
      <x/>
      <x v="18"/>
      <x v="11"/>
      <x v="4"/>
      <x/>
    </i>
    <i>
      <x v="2610"/>
      <x v="496"/>
      <x v="6"/>
      <x v="17"/>
      <x v="7"/>
      <x v="5"/>
      <x/>
    </i>
    <i>
      <x v="2676"/>
      <x v="94"/>
      <x/>
      <x v="17"/>
      <x v="8"/>
      <x v="1"/>
      <x/>
    </i>
    <i>
      <x v="2611"/>
      <x v="612"/>
      <x v="6"/>
      <x v="2"/>
      <x v="4"/>
      <x v="2"/>
      <x/>
    </i>
    <i>
      <x v="2565"/>
      <x v="341"/>
      <x v="5"/>
      <x v="2"/>
      <x v="7"/>
      <x v="5"/>
      <x/>
    </i>
    <i>
      <x v="2429"/>
      <x v="45"/>
      <x v="4"/>
      <x v="20"/>
      <x v="8"/>
      <x v="1"/>
      <x/>
    </i>
    <i>
      <x v="2567"/>
      <x v="1095"/>
      <x v="5"/>
      <x v="23"/>
      <x v="9"/>
      <x v="1"/>
      <x/>
    </i>
    <i>
      <x v="2439"/>
      <x v="107"/>
      <x v="4"/>
      <x v="2"/>
      <x v="1"/>
      <x v="2"/>
      <x/>
    </i>
    <i>
      <x v="2696"/>
      <x v="408"/>
      <x/>
      <x v="22"/>
      <x v="6"/>
      <x v="2"/>
      <x/>
    </i>
    <i>
      <x v="2440"/>
      <x v="667"/>
      <x v="4"/>
      <x v="22"/>
      <x v="13"/>
      <x v="3"/>
      <x/>
    </i>
    <i>
      <x v="2731"/>
      <x v="369"/>
      <x/>
      <x v="5"/>
      <x v="10"/>
      <x v="3"/>
      <x/>
    </i>
    <i>
      <x v="2938"/>
      <x v="134"/>
      <x/>
      <x v="17"/>
      <x v="1"/>
      <x v="2"/>
      <x/>
    </i>
    <i>
      <x v="2571"/>
      <x v="453"/>
      <x v="5"/>
      <x v="18"/>
      <x v="10"/>
      <x v="3"/>
      <x/>
    </i>
    <i>
      <x v="2940"/>
      <x v="796"/>
      <x/>
      <x v="5"/>
      <x v="1"/>
      <x v="2"/>
      <x/>
    </i>
    <i>
      <x v="2572"/>
      <x v="500"/>
      <x v="5"/>
      <x v="2"/>
      <x v="7"/>
      <x v="5"/>
      <x/>
    </i>
    <i>
      <x v="2943"/>
      <x v="125"/>
      <x/>
      <x v="5"/>
      <x v="5"/>
      <x v="2"/>
      <x/>
    </i>
    <i>
      <x v="2745"/>
      <x v="940"/>
      <x/>
      <x v="5"/>
      <x v="1"/>
      <x v="2"/>
      <x/>
    </i>
    <i>
      <x v="2615"/>
      <x v="849"/>
      <x v="6"/>
      <x v="18"/>
      <x v="13"/>
      <x v="3"/>
      <x/>
    </i>
    <i>
      <x v="2477"/>
      <x v="30"/>
      <x v="4"/>
      <x v="5"/>
      <x v="9"/>
      <x v="1"/>
      <x/>
    </i>
    <i>
      <x v="2616"/>
      <x v="996"/>
      <x v="6"/>
      <x/>
      <x v="6"/>
      <x v="2"/>
      <x/>
    </i>
    <i>
      <x v="2574"/>
      <x v="336"/>
      <x v="6"/>
      <x v="5"/>
      <x v="9"/>
      <x v="1"/>
      <x/>
    </i>
    <i>
      <x v="2617"/>
      <x v="263"/>
      <x v="6"/>
      <x/>
      <x v="6"/>
      <x v="2"/>
      <x/>
    </i>
    <i>
      <x v="2577"/>
      <x v="427"/>
      <x v="6"/>
      <x/>
      <x v="6"/>
      <x v="2"/>
      <x/>
    </i>
    <i>
      <x v="2618"/>
      <x v="522"/>
      <x v="6"/>
      <x/>
      <x v="11"/>
      <x v="4"/>
      <x/>
    </i>
    <i>
      <x v="2579"/>
      <x v="784"/>
      <x v="6"/>
      <x v="20"/>
      <x v="9"/>
      <x v="1"/>
      <x/>
    </i>
    <i>
      <x v="2619"/>
      <x v="466"/>
      <x v="6"/>
      <x v="20"/>
      <x v="9"/>
      <x v="1"/>
      <x/>
    </i>
    <i>
      <x v="2432"/>
      <x v="185"/>
      <x v="4"/>
      <x v="2"/>
      <x v="9"/>
      <x v="1"/>
      <x/>
    </i>
    <i>
      <x v="2441"/>
      <x v="528"/>
      <x v="4"/>
      <x v="22"/>
      <x v="10"/>
      <x v="3"/>
      <x/>
    </i>
    <i>
      <x v="2453"/>
      <x v="61"/>
      <x v="4"/>
      <x v="2"/>
      <x v="9"/>
      <x v="1"/>
      <x/>
    </i>
    <i>
      <x v="2442"/>
      <x v="533"/>
      <x v="4"/>
      <x v="10"/>
      <x v="9"/>
      <x v="1"/>
      <x/>
    </i>
    <i>
      <x v="2434"/>
      <x v="46"/>
      <x v="4"/>
      <x v="2"/>
      <x v="8"/>
      <x v="1"/>
      <x/>
    </i>
    <i>
      <x v="2958"/>
      <x v="178"/>
      <x/>
      <x v="20"/>
      <x v="1"/>
      <x v="2"/>
      <x/>
    </i>
    <i>
      <x v="2435"/>
      <x v="702"/>
      <x v="4"/>
      <x v="2"/>
      <x v="4"/>
      <x v="2"/>
      <x/>
    </i>
    <i>
      <x v="2443"/>
      <x v="624"/>
      <x v="4"/>
      <x v="23"/>
      <x v="2"/>
      <x/>
      <x/>
    </i>
    <i>
      <x v="2436"/>
      <x v="348"/>
      <x v="4"/>
      <x v="10"/>
      <x v="2"/>
      <x/>
      <x/>
    </i>
    <i>
      <x v="2444"/>
      <x v="210"/>
      <x v="4"/>
      <x v="5"/>
      <x v="9"/>
      <x v="1"/>
      <x/>
    </i>
    <i>
      <x v="2599"/>
      <x v="168"/>
      <x v="6"/>
      <x v="13"/>
      <x v="9"/>
      <x v="1"/>
      <x/>
    </i>
    <i>
      <x v="2995"/>
      <x v="198"/>
      <x v="3"/>
      <x v="5"/>
      <x v="7"/>
      <x v="5"/>
      <x/>
    </i>
    <i>
      <x v="2793"/>
      <x v="565"/>
      <x/>
      <x v="3"/>
      <x v="6"/>
      <x v="2"/>
      <x/>
    </i>
    <i>
      <x v="2997"/>
      <x v="1004"/>
      <x v="3"/>
      <x v="20"/>
      <x v="5"/>
      <x v="2"/>
      <x/>
    </i>
    <i>
      <x v="2795"/>
      <x v="502"/>
      <x/>
      <x v="17"/>
      <x v="7"/>
      <x v="5"/>
      <x/>
    </i>
    <i>
      <x v="3013"/>
      <x v="488"/>
      <x v="3"/>
      <x v="23"/>
      <x v="9"/>
      <x v="1"/>
      <x/>
    </i>
    <i>
      <x v="2430"/>
      <x v="500"/>
      <x v="4"/>
      <x v="2"/>
      <x v="7"/>
      <x v="5"/>
      <x/>
    </i>
    <i>
      <x v="3015"/>
      <x v="320"/>
      <x v="3"/>
      <x v="2"/>
      <x v="5"/>
      <x v="2"/>
      <x/>
    </i>
    <i>
      <x v="2634"/>
      <x v="497"/>
      <x v="6"/>
      <x v="5"/>
      <x v="7"/>
      <x v="5"/>
      <x/>
    </i>
    <i>
      <x v="2445"/>
      <x v="28"/>
      <x v="4"/>
      <x v="5"/>
      <x v="9"/>
      <x v="1"/>
      <x/>
    </i>
    <i>
      <x v="2638"/>
      <x v="735"/>
      <x v="6"/>
      <x v="19"/>
      <x v="9"/>
      <x v="1"/>
      <x/>
    </i>
    <i>
      <x v="3022"/>
      <x v="293"/>
      <x v="3"/>
      <x v="2"/>
      <x v="1"/>
      <x v="2"/>
      <x/>
    </i>
    <i>
      <x v="2642"/>
      <x v="221"/>
      <x v="6"/>
      <x v="2"/>
      <x v="8"/>
      <x v="1"/>
      <x/>
    </i>
    <i>
      <x v="3027"/>
      <x v="625"/>
      <x v="3"/>
      <x v="23"/>
      <x v="2"/>
      <x/>
      <x/>
    </i>
    <i>
      <x v="2646"/>
      <x v="795"/>
      <x v="6"/>
      <x v="5"/>
      <x v="1"/>
      <x v="2"/>
      <x/>
    </i>
    <i>
      <x v="3029"/>
      <x v="131"/>
      <x v="3"/>
      <x v="2"/>
      <x v="1"/>
      <x v="2"/>
      <x/>
    </i>
    <i>
      <x v="2548"/>
      <x v="299"/>
      <x v="6"/>
      <x v="6"/>
      <x v="9"/>
      <x v="1"/>
      <x/>
    </i>
    <i>
      <x v="3035"/>
      <x v="677"/>
      <x v="3"/>
      <x v="18"/>
      <x v="11"/>
      <x v="4"/>
      <x/>
    </i>
    <i>
      <x v="2549"/>
      <x v="221"/>
      <x v="6"/>
      <x v="5"/>
      <x v="8"/>
      <x v="1"/>
      <x/>
    </i>
    <i>
      <x v="3039"/>
      <x v="765"/>
      <x v="3"/>
      <x v="5"/>
      <x v="5"/>
      <x v="2"/>
      <x/>
    </i>
    <i>
      <x v="2552"/>
      <x v="620"/>
      <x v="6"/>
      <x v="20"/>
      <x v="9"/>
      <x v="1"/>
      <x/>
    </i>
    <i>
      <x v="2446"/>
      <x v="164"/>
      <x v="4"/>
      <x v="5"/>
      <x v="9"/>
      <x v="1"/>
      <x/>
    </i>
    <i>
      <x v="2558"/>
      <x v="699"/>
      <x v="6"/>
      <x v="22"/>
      <x v="10"/>
      <x v="3"/>
      <x/>
    </i>
    <i>
      <x v="3043"/>
      <x v="956"/>
      <x v="3"/>
      <x v="8"/>
      <x v="3"/>
      <x/>
      <x/>
    </i>
    <i>
      <x v="2562"/>
      <x v="502"/>
      <x v="6"/>
      <x v="5"/>
      <x v="7"/>
      <x v="5"/>
      <x/>
    </i>
    <i>
      <x v="3045"/>
      <x v="547"/>
      <x v="3"/>
      <x v="22"/>
      <x v="6"/>
      <x v="2"/>
      <x/>
    </i>
    <i>
      <x v="2677"/>
      <x v="273"/>
      <x/>
      <x v="22"/>
      <x v="6"/>
      <x v="2"/>
      <x/>
    </i>
    <i>
      <x v="3046"/>
      <x v="327"/>
      <x v="3"/>
      <x v="5"/>
      <x v="7"/>
      <x v="5"/>
      <x/>
    </i>
    <i>
      <x v="2568"/>
      <x v="462"/>
      <x v="5"/>
      <x v="2"/>
      <x v="8"/>
      <x v="1"/>
      <x/>
    </i>
    <i>
      <x v="3053"/>
      <x v="518"/>
      <x v="3"/>
      <x v="17"/>
      <x v="4"/>
      <x v="2"/>
      <x/>
    </i>
    <i>
      <x v="2570"/>
      <x v="421"/>
      <x v="6"/>
      <x/>
      <x v="6"/>
      <x v="2"/>
      <x/>
    </i>
    <i>
      <x v="3056"/>
      <x v="559"/>
      <x v="3"/>
      <x v="3"/>
      <x v="6"/>
      <x v="2"/>
      <x/>
    </i>
    <i>
      <x v="2739"/>
      <x v="838"/>
      <x/>
      <x v="11"/>
      <x v="13"/>
      <x v="3"/>
      <x/>
    </i>
    <i>
      <x v="3063"/>
      <x v="1138"/>
      <x v="3"/>
      <x v="15"/>
      <x v="12"/>
      <x v="4"/>
      <x/>
    </i>
    <i>
      <x v="2771"/>
      <x v="1013"/>
      <x/>
      <x v="17"/>
      <x v="7"/>
      <x v="5"/>
      <x/>
    </i>
    <i>
      <x v="3064"/>
      <x v="584"/>
      <x v="3"/>
      <x v="11"/>
      <x v="6"/>
      <x v="2"/>
      <x/>
    </i>
    <i>
      <x v="2578"/>
      <x v="539"/>
      <x v="6"/>
      <x v="17"/>
      <x v="8"/>
      <x v="1"/>
      <x/>
    </i>
    <i>
      <x v="3065"/>
      <x v="1071"/>
      <x v="3"/>
      <x v="22"/>
      <x v="10"/>
      <x v="3"/>
      <x/>
    </i>
    <i>
      <x v="2433"/>
      <x v="94"/>
      <x v="4"/>
      <x v="2"/>
      <x v="8"/>
      <x v="1"/>
      <x/>
    </i>
    <i>
      <x v="3071"/>
      <x v="406"/>
      <x v="3"/>
      <x/>
      <x v="6"/>
      <x v="2"/>
      <x/>
    </i>
    <i>
      <x v="2594"/>
      <x v="818"/>
      <x v="6"/>
      <x v="22"/>
      <x v="10"/>
      <x v="3"/>
      <x/>
    </i>
    <i>
      <x v="3072"/>
      <x v="768"/>
      <x v="3"/>
      <x v="20"/>
      <x v="5"/>
      <x v="2"/>
      <x/>
    </i>
    <i>
      <x v="2437"/>
      <x v="394"/>
      <x v="4"/>
      <x v="3"/>
      <x v="10"/>
      <x v="3"/>
      <x/>
    </i>
    <i>
      <x v="3073"/>
      <x v="647"/>
      <x v="3"/>
      <x v="17"/>
      <x v="1"/>
      <x v="2"/>
      <x/>
    </i>
    <i>
      <x v="2794"/>
      <x v="947"/>
      <x/>
      <x v="17"/>
      <x v="7"/>
      <x v="5"/>
      <x/>
    </i>
    <i>
      <x v="3074"/>
      <x v="392"/>
      <x v="3"/>
      <x v="3"/>
      <x v="10"/>
      <x v="3"/>
      <x/>
    </i>
    <i>
      <x v="2474"/>
      <x v="512"/>
      <x v="4"/>
      <x v="2"/>
      <x v="9"/>
      <x v="1"/>
      <x/>
    </i>
    <i>
      <x v="3078"/>
      <x v="245"/>
      <x v="3"/>
      <x v="17"/>
      <x v="5"/>
      <x v="2"/>
      <x/>
    </i>
    <i>
      <x v="2640"/>
      <x v="28"/>
      <x v="6"/>
      <x v="17"/>
      <x v="9"/>
      <x v="1"/>
      <x/>
    </i>
    <i>
      <x v="3080"/>
      <x v="1106"/>
      <x v="3"/>
      <x v="17"/>
      <x v="2"/>
      <x/>
      <x/>
    </i>
    <i>
      <x v="2648"/>
      <x v="450"/>
      <x v="6"/>
      <x v="13"/>
      <x v="9"/>
      <x v="1"/>
      <x/>
    </i>
    <i>
      <x v="3081"/>
      <x v="48"/>
      <x v="3"/>
      <x v="5"/>
      <x v="8"/>
      <x v="1"/>
      <x/>
    </i>
    <i>
      <x v="2476"/>
      <x v="209"/>
      <x v="4"/>
      <x v="5"/>
      <x v="9"/>
      <x v="1"/>
      <x/>
    </i>
    <i>
      <x v="3082"/>
      <x v="445"/>
      <x v="3"/>
      <x v="11"/>
      <x v="15"/>
      <x v="4"/>
      <x/>
    </i>
    <i>
      <x v="2560"/>
      <x v="456"/>
      <x v="6"/>
      <x v="13"/>
      <x v="2"/>
      <x/>
      <x/>
    </i>
    <i>
      <x v="3083"/>
      <x v="888"/>
      <x v="3"/>
      <x v="3"/>
      <x v="14"/>
      <x v="3"/>
      <x/>
    </i>
    <i>
      <x v="2679"/>
      <x v="437"/>
      <x/>
      <x v="12"/>
      <x v="5"/>
      <x v="2"/>
      <x/>
    </i>
    <i>
      <x v="3085"/>
      <x v="627"/>
      <x v="3"/>
      <x v="13"/>
      <x v="2"/>
      <x/>
      <x/>
    </i>
    <i>
      <x v="2734"/>
      <x v="145"/>
      <x/>
      <x v="5"/>
      <x v="7"/>
      <x v="5"/>
      <x/>
    </i>
    <i>
      <x v="3086"/>
      <x v="609"/>
      <x v="3"/>
      <x v="14"/>
      <x v="9"/>
      <x v="1"/>
      <x/>
    </i>
    <i>
      <x v="2431"/>
      <x v="638"/>
      <x v="4"/>
      <x v="2"/>
      <x v="9"/>
      <x v="1"/>
      <x/>
    </i>
    <i>
      <x v="3087"/>
      <x v="110"/>
      <x v="3"/>
      <x v="13"/>
      <x v="9"/>
      <x v="1"/>
      <x/>
    </i>
    <i>
      <x v="2590"/>
      <x v="698"/>
      <x v="6"/>
      <x v="18"/>
      <x v="10"/>
      <x v="3"/>
      <x/>
    </i>
    <i>
      <x v="3088"/>
      <x v="714"/>
      <x v="3"/>
      <x v="20"/>
      <x v="7"/>
      <x v="5"/>
      <x/>
    </i>
    <i>
      <x v="2600"/>
      <x v="440"/>
      <x v="6"/>
      <x v="2"/>
      <x v="5"/>
      <x v="2"/>
      <x/>
    </i>
    <i>
      <x v="3089"/>
      <x v="536"/>
      <x v="3"/>
      <x v="20"/>
      <x v="8"/>
      <x v="1"/>
      <x/>
    </i>
    <i>
      <x v="2636"/>
      <x v="431"/>
      <x v="6"/>
      <x v="5"/>
      <x v="8"/>
      <x v="1"/>
      <x/>
    </i>
    <i>
      <x v="3090"/>
      <x v="879"/>
      <x v="3"/>
      <x v="18"/>
      <x v="6"/>
      <x v="2"/>
      <x/>
    </i>
    <i>
      <x v="2652"/>
      <x v="927"/>
      <x v="6"/>
      <x v="13"/>
      <x v="9"/>
      <x v="1"/>
      <x/>
    </i>
    <i>
      <x v="3091"/>
      <x v="477"/>
      <x v="3"/>
      <x v="3"/>
      <x v="10"/>
      <x v="3"/>
      <x/>
    </i>
    <i>
      <x v="2563"/>
      <x v="709"/>
      <x v="6"/>
      <x v="5"/>
      <x v="4"/>
      <x v="2"/>
      <x/>
    </i>
    <i>
      <x v="3092"/>
      <x v="456"/>
      <x v="3"/>
      <x v="6"/>
      <x v="2"/>
      <x/>
      <x/>
    </i>
    <i>
      <x v="2754"/>
      <x v="8"/>
      <x/>
      <x v="17"/>
      <x v="8"/>
      <x v="1"/>
      <x/>
    </i>
    <i>
      <x v="3093"/>
      <x v="388"/>
      <x v="3"/>
      <x v="18"/>
      <x v="10"/>
      <x v="3"/>
      <x/>
    </i>
    <i>
      <x v="2456"/>
      <x v="499"/>
      <x v="4"/>
      <x v="2"/>
      <x v="7"/>
      <x v="5"/>
      <x/>
    </i>
    <i>
      <x v="3094"/>
      <x v="181"/>
      <x v="3"/>
      <x v="5"/>
      <x v="1"/>
      <x v="2"/>
      <x/>
    </i>
    <i>
      <x v="2644"/>
      <x v="451"/>
      <x v="6"/>
      <x v="13"/>
      <x v="9"/>
      <x v="1"/>
      <x/>
    </i>
    <i>
      <x v="3095"/>
      <x v="265"/>
      <x v="3"/>
      <x v="18"/>
      <x v="6"/>
      <x v="2"/>
      <x/>
    </i>
    <i>
      <x v="2569"/>
      <x v="302"/>
      <x v="6"/>
      <x v="19"/>
      <x v="9"/>
      <x v="1"/>
      <x/>
    </i>
    <i>
      <x v="3097"/>
      <x v="459"/>
      <x v="3"/>
      <x v="17"/>
      <x v="9"/>
      <x v="1"/>
      <x/>
    </i>
    <i>
      <x v="2470"/>
      <x v="540"/>
      <x v="4"/>
      <x v="2"/>
      <x v="8"/>
      <x v="1"/>
      <x/>
    </i>
    <i>
      <x v="3098"/>
      <x v="695"/>
      <x v="3"/>
      <x v="18"/>
      <x v="15"/>
      <x v="4"/>
      <x/>
    </i>
    <i>
      <x v="2580"/>
      <x v="216"/>
      <x v="5"/>
      <x v="17"/>
      <x v="8"/>
      <x v="1"/>
      <x/>
    </i>
    <i>
      <x v="2468"/>
      <x v="895"/>
      <x v="4"/>
      <x v="18"/>
      <x v="12"/>
      <x v="4"/>
      <x/>
    </i>
    <i>
      <x v="2660"/>
      <x v="696"/>
      <x v="6"/>
      <x v="3"/>
      <x v="10"/>
      <x v="3"/>
      <x/>
    </i>
    <i>
      <x v="3102"/>
      <x v="66"/>
      <x v="3"/>
      <x v="17"/>
      <x v="9"/>
      <x v="1"/>
      <x/>
    </i>
    <i>
      <x v="3402"/>
      <x v="649"/>
      <x v="2"/>
      <x v="17"/>
      <x v="1"/>
      <x v="2"/>
      <x/>
    </i>
    <i>
      <x v="3681"/>
      <x v="927"/>
      <x v="1"/>
      <x v="23"/>
      <x v="9"/>
      <x v="1"/>
      <x/>
    </i>
    <i r="6">
      <x v="1"/>
    </i>
    <i>
      <x v="3114"/>
      <x v="970"/>
      <x v="3"/>
      <x v="11"/>
      <x v="6"/>
      <x v="2"/>
      <x/>
    </i>
    <i>
      <x v="3332"/>
      <x v="812"/>
      <x v="3"/>
      <x v="20"/>
      <x v="4"/>
      <x v="2"/>
      <x/>
    </i>
    <i>
      <x v="3281"/>
      <x v="535"/>
      <x v="1"/>
      <x v="17"/>
      <x v="8"/>
      <x v="1"/>
      <x/>
    </i>
    <i r="6">
      <x v="1"/>
    </i>
    <i>
      <x v="3340"/>
      <x v="724"/>
      <x v="3"/>
      <x v="3"/>
      <x v="10"/>
      <x v="3"/>
      <x/>
    </i>
    <i>
      <x v="3112"/>
      <x v="575"/>
      <x v="3"/>
      <x v="11"/>
      <x v="6"/>
      <x v="2"/>
      <x/>
    </i>
    <i>
      <x v="3220"/>
      <x v="1191"/>
      <x v="1"/>
      <x v="17"/>
      <x v="7"/>
      <x v="5"/>
      <x/>
    </i>
    <i r="6">
      <x v="1"/>
    </i>
    <i>
      <x v="3685"/>
      <x v="102"/>
      <x v="2"/>
      <x v="23"/>
      <x v="9"/>
      <x v="1"/>
      <x/>
    </i>
    <i>
      <x v="3222"/>
      <x v="587"/>
      <x v="3"/>
      <x/>
      <x v="6"/>
      <x v="2"/>
      <x/>
    </i>
    <i>
      <x v="3687"/>
      <x v="1168"/>
      <x v="2"/>
      <x v="16"/>
      <x v="3"/>
      <x/>
      <x/>
    </i>
    <i>
      <x v="3355"/>
      <x v="252"/>
      <x v="3"/>
      <x v="18"/>
      <x v="6"/>
      <x v="2"/>
      <x/>
    </i>
    <i>
      <x v="3688"/>
      <x v="162"/>
      <x v="2"/>
      <x v="17"/>
      <x v="5"/>
      <x v="2"/>
      <x/>
    </i>
    <i>
      <x v="3372"/>
      <x v="1176"/>
      <x v="2"/>
      <x v="8"/>
      <x v="3"/>
      <x/>
      <x/>
    </i>
    <i>
      <x v="3285"/>
      <x v="72"/>
      <x v="3"/>
      <x v="7"/>
      <x v="10"/>
      <x v="3"/>
      <x/>
    </i>
    <i>
      <x v="3156"/>
      <x v="659"/>
      <x v="3"/>
      <x v="17"/>
      <x v="7"/>
      <x v="5"/>
      <x/>
    </i>
    <i>
      <x v="3694"/>
      <x v="1194"/>
      <x v="1"/>
      <x v="17"/>
      <x v="7"/>
      <x v="5"/>
      <x/>
    </i>
    <i r="6">
      <x v="1"/>
    </i>
    <i>
      <x v="3109"/>
      <x v="556"/>
      <x v="3"/>
      <x v="3"/>
      <x v="6"/>
      <x v="2"/>
      <x/>
    </i>
    <i>
      <x v="3696"/>
      <x v="1031"/>
      <x v="7"/>
      <x v="23"/>
      <x v="9"/>
      <x v="1"/>
      <x/>
    </i>
    <i>
      <x v="3226"/>
      <x v="1097"/>
      <x v="3"/>
      <x v="2"/>
      <x v="2"/>
      <x/>
      <x/>
    </i>
    <i>
      <x v="3697"/>
      <x v="51"/>
      <x v="7"/>
      <x v="23"/>
      <x v="9"/>
      <x v="1"/>
      <x/>
    </i>
    <i>
      <x v="3158"/>
      <x v="660"/>
      <x v="3"/>
      <x v="17"/>
      <x v="7"/>
      <x v="5"/>
      <x/>
    </i>
    <i>
      <x v="3699"/>
      <x v="914"/>
      <x v="2"/>
      <x v="17"/>
      <x v="8"/>
      <x v="1"/>
      <x/>
    </i>
    <i>
      <x v="3507"/>
      <x v="441"/>
      <x v="7"/>
      <x v="20"/>
      <x v="5"/>
      <x v="2"/>
      <x/>
    </i>
    <i>
      <x v="3700"/>
      <x v="81"/>
      <x v="7"/>
      <x v="17"/>
      <x v="10"/>
      <x v="3"/>
      <x/>
    </i>
    <i>
      <x v="3231"/>
      <x v="1120"/>
      <x v="3"/>
      <x v="2"/>
      <x v="4"/>
      <x v="2"/>
      <x/>
    </i>
    <i>
      <x v="3128"/>
      <x v="507"/>
      <x v="3"/>
      <x v="17"/>
      <x v="1"/>
      <x v="2"/>
      <x/>
    </i>
    <i>
      <x v="3543"/>
      <x v="647"/>
      <x v="7"/>
      <x v="17"/>
      <x v="1"/>
      <x v="2"/>
      <x/>
    </i>
    <i>
      <x v="3706"/>
      <x v="1026"/>
      <x v="7"/>
      <x v="23"/>
      <x v="9"/>
      <x v="1"/>
      <x/>
    </i>
    <i>
      <x v="3546"/>
      <x v="639"/>
      <x v="2"/>
      <x v="17"/>
      <x v="9"/>
      <x v="1"/>
      <x/>
    </i>
    <i>
      <x v="3709"/>
      <x v="36"/>
      <x v="7"/>
      <x v="11"/>
      <x v="11"/>
      <x v="4"/>
      <x/>
    </i>
    <i>
      <x v="3236"/>
      <x v="83"/>
      <x v="3"/>
      <x v="2"/>
      <x v="10"/>
      <x v="3"/>
      <x/>
    </i>
    <i>
      <x v="3715"/>
      <x v="573"/>
      <x v="7"/>
      <x v="11"/>
      <x v="6"/>
      <x v="2"/>
      <x/>
    </i>
    <i>
      <x v="3555"/>
      <x v="520"/>
      <x v="7"/>
      <x v="11"/>
      <x v="11"/>
      <x v="4"/>
      <x/>
    </i>
    <i>
      <x v="3722"/>
      <x v="734"/>
      <x v="2"/>
      <x v="10"/>
      <x v="9"/>
      <x v="1"/>
      <x/>
    </i>
    <i>
      <x v="3241"/>
      <x v="155"/>
      <x v="3"/>
      <x v="2"/>
      <x v="8"/>
      <x v="1"/>
      <x/>
    </i>
    <i>
      <x v="3134"/>
      <x v="1183"/>
      <x v="3"/>
      <x v="23"/>
      <x v="9"/>
      <x v="1"/>
      <x/>
    </i>
    <i>
      <x v="3242"/>
      <x v="524"/>
      <x v="3"/>
      <x v="5"/>
      <x v="9"/>
      <x v="1"/>
      <x/>
    </i>
    <i>
      <x v="3140"/>
      <x v="1120"/>
      <x v="3"/>
      <x v="17"/>
      <x v="4"/>
      <x v="2"/>
      <x/>
    </i>
    <i>
      <x v="3574"/>
      <x v="702"/>
      <x v="7"/>
      <x v="17"/>
      <x v="4"/>
      <x v="2"/>
      <x/>
    </i>
    <i>
      <x v="3289"/>
      <x v="562"/>
      <x v="3"/>
      <x v="11"/>
      <x v="6"/>
      <x v="2"/>
      <x/>
    </i>
    <i>
      <x v="3589"/>
      <x v="1114"/>
      <x v="1"/>
      <x v="17"/>
      <x v="1"/>
      <x v="2"/>
      <x/>
    </i>
    <i r="6">
      <x v="1"/>
    </i>
    <i>
      <x v="3290"/>
      <x v="715"/>
      <x v="3"/>
      <x v="17"/>
      <x v="7"/>
      <x v="5"/>
      <x/>
    </i>
    <i>
      <x v="3591"/>
      <x v="919"/>
      <x v="1"/>
      <x v="23"/>
      <x v="9"/>
      <x v="1"/>
      <x/>
    </i>
    <i r="6">
      <x v="1"/>
    </i>
    <i>
      <x v="3730"/>
      <x v="961"/>
      <x v="2"/>
      <x v="16"/>
      <x v="3"/>
      <x/>
      <x/>
    </i>
    <i>
      <x v="3650"/>
      <x v="322"/>
      <x v="7"/>
      <x v="5"/>
      <x v="9"/>
      <x v="1"/>
      <x/>
    </i>
    <i>
      <x v="3732"/>
      <x v="1200"/>
      <x v="7"/>
      <x v="11"/>
      <x v="11"/>
      <x v="4"/>
      <x/>
    </i>
    <i>
      <x v="3181"/>
      <x v="893"/>
      <x v="3"/>
      <x v="22"/>
      <x v="12"/>
      <x v="4"/>
      <x/>
    </i>
    <i>
      <x v="3294"/>
      <x v="1086"/>
      <x v="3"/>
      <x v="17"/>
      <x v="2"/>
      <x/>
      <x/>
    </i>
    <i>
      <x v="3654"/>
      <x v="1112"/>
      <x v="7"/>
      <x v="11"/>
      <x v="14"/>
      <x v="3"/>
      <x/>
    </i>
    <i>
      <x v="3738"/>
      <x v="325"/>
      <x v="7"/>
      <x v="20"/>
      <x v="7"/>
      <x v="5"/>
      <x/>
    </i>
    <i>
      <x v="3657"/>
      <x v="330"/>
      <x v="7"/>
      <x v="17"/>
      <x v="7"/>
      <x v="5"/>
      <x/>
    </i>
    <i>
      <x v="3739"/>
      <x v="638"/>
      <x v="7"/>
      <x v="17"/>
      <x v="9"/>
      <x v="1"/>
      <x/>
    </i>
    <i>
      <x v="3663"/>
      <x v="149"/>
      <x v="7"/>
      <x v="11"/>
      <x v="10"/>
      <x v="3"/>
      <x/>
    </i>
    <i>
      <x v="3740"/>
      <x v="278"/>
      <x v="7"/>
      <x v="11"/>
      <x v="6"/>
      <x v="2"/>
      <x/>
    </i>
    <i>
      <x v="3202"/>
      <x v="486"/>
      <x v="3"/>
      <x v="5"/>
      <x v="7"/>
      <x v="5"/>
      <x/>
    </i>
    <i>
      <x v="3742"/>
      <x v="431"/>
      <x v="7"/>
      <x v="17"/>
      <x v="8"/>
      <x v="1"/>
      <x/>
    </i>
    <i>
      <x v="3674"/>
      <x v="462"/>
      <x v="7"/>
      <x v="20"/>
      <x v="8"/>
      <x v="1"/>
      <x/>
    </i>
    <i>
      <x v="3744"/>
      <x v="881"/>
      <x v="7"/>
      <x v="11"/>
      <x v="6"/>
      <x v="2"/>
      <x/>
    </i>
    <i>
      <x v="3678"/>
      <x v="1197"/>
      <x v="2"/>
      <x v="11"/>
      <x v="10"/>
      <x v="3"/>
      <x/>
    </i>
    <i>
      <x v="3141"/>
      <x v="204"/>
      <x v="3"/>
      <x v="23"/>
      <x v="9"/>
      <x v="1"/>
      <x/>
    </i>
    <i>
      <x v="3331"/>
      <x v="972"/>
      <x v="3"/>
      <x v="11"/>
      <x v="6"/>
      <x v="2"/>
      <x/>
    </i>
    <i>
      <x v="3746"/>
      <x v="1001"/>
      <x v="7"/>
      <x/>
      <x v="6"/>
      <x v="2"/>
      <x/>
    </i>
    <i>
      <x v="3153"/>
      <x v="47"/>
      <x v="3"/>
      <x v="17"/>
      <x v="8"/>
      <x v="1"/>
      <x/>
    </i>
    <i>
      <x v="3145"/>
      <x v="864"/>
      <x v="3"/>
      <x v="3"/>
      <x v="6"/>
      <x v="2"/>
      <x/>
    </i>
    <i>
      <x v="3223"/>
      <x v="1238"/>
      <x v="3"/>
      <x v="3"/>
      <x v="11"/>
      <x v="4"/>
      <x/>
    </i>
    <i>
      <x v="3147"/>
      <x v="369"/>
      <x v="3"/>
      <x v="17"/>
      <x v="10"/>
      <x v="3"/>
      <x/>
    </i>
    <i>
      <x v="3224"/>
      <x v="770"/>
      <x v="3"/>
      <x v="2"/>
      <x v="5"/>
      <x v="2"/>
      <x/>
    </i>
    <i>
      <x v="3749"/>
      <x v="1184"/>
      <x v="7"/>
      <x v="14"/>
      <x v="9"/>
      <x v="1"/>
      <x/>
    </i>
    <i>
      <x v="3466"/>
      <x v="941"/>
      <x v="7"/>
      <x v="5"/>
      <x v="1"/>
      <x v="2"/>
      <x/>
    </i>
    <i>
      <x v="3750"/>
      <x v="642"/>
      <x v="7"/>
      <x v="7"/>
      <x v="9"/>
      <x v="1"/>
      <x/>
    </i>
    <i>
      <x v="3228"/>
      <x v="727"/>
      <x v="3"/>
      <x v="18"/>
      <x v="10"/>
      <x v="3"/>
      <x/>
    </i>
    <i>
      <x v="3304"/>
      <x v="925"/>
      <x v="3"/>
      <x v="13"/>
      <x v="9"/>
      <x v="1"/>
      <x/>
    </i>
    <i>
      <x v="3232"/>
      <x v="783"/>
      <x v="3"/>
      <x v="13"/>
      <x v="2"/>
      <x/>
      <x/>
    </i>
    <i>
      <x v="3753"/>
      <x v="1131"/>
      <x v="2"/>
      <x v="10"/>
      <x v="12"/>
      <x v="4"/>
      <x/>
    </i>
    <i>
      <x v="3161"/>
      <x v="39"/>
      <x v="3"/>
      <x v="11"/>
      <x v="11"/>
      <x v="4"/>
      <x/>
    </i>
    <i>
      <x v="3754"/>
      <x v="731"/>
      <x v="7"/>
      <x v="11"/>
      <x v="10"/>
      <x v="3"/>
      <x/>
    </i>
    <i>
      <x v="3162"/>
      <x v="646"/>
      <x v="3"/>
      <x v="20"/>
      <x v="1"/>
      <x v="2"/>
      <x/>
    </i>
    <i>
      <x v="3755"/>
      <x v="133"/>
      <x v="7"/>
      <x v="5"/>
      <x v="1"/>
      <x v="2"/>
      <x/>
    </i>
    <i>
      <x v="3163"/>
      <x v="658"/>
      <x v="3"/>
      <x v="5"/>
      <x v="7"/>
      <x v="5"/>
      <x/>
    </i>
    <i>
      <x v="3305"/>
      <x v="852"/>
      <x v="3"/>
      <x v="22"/>
      <x v="10"/>
      <x v="3"/>
      <x/>
    </i>
    <i>
      <x v="3174"/>
      <x v="1235"/>
      <x v="3"/>
      <x v="22"/>
      <x v="11"/>
      <x v="4"/>
      <x/>
    </i>
    <i>
      <x v="3306"/>
      <x v="145"/>
      <x v="3"/>
      <x v="17"/>
      <x v="7"/>
      <x v="5"/>
      <x/>
    </i>
    <i>
      <x v="3651"/>
      <x v="660"/>
      <x v="7"/>
      <x v="17"/>
      <x v="7"/>
      <x v="5"/>
      <x/>
    </i>
    <i>
      <x v="3307"/>
      <x v="1045"/>
      <x v="3"/>
      <x v="3"/>
      <x v="11"/>
      <x v="4"/>
      <x/>
    </i>
    <i>
      <x v="3655"/>
      <x v="997"/>
      <x v="7"/>
      <x v="3"/>
      <x v="6"/>
      <x v="2"/>
      <x/>
    </i>
    <i>
      <x v="3759"/>
      <x v="907"/>
      <x v="7"/>
      <x v="11"/>
      <x v="10"/>
      <x v="3"/>
      <x/>
    </i>
    <i>
      <x v="3185"/>
      <x v="221"/>
      <x v="3"/>
      <x v="20"/>
      <x v="8"/>
      <x v="1"/>
      <x/>
    </i>
    <i>
      <x v="3149"/>
      <x v="781"/>
      <x v="3"/>
      <x v="17"/>
      <x v="4"/>
      <x v="2"/>
      <x/>
    </i>
    <i>
      <x v="3271"/>
      <x v="1191"/>
      <x v="3"/>
      <x v="17"/>
      <x v="7"/>
      <x v="5"/>
      <x/>
    </i>
    <i>
      <x v="3313"/>
      <x v="630"/>
      <x v="3"/>
      <x v="17"/>
      <x v="5"/>
      <x v="2"/>
      <x/>
    </i>
    <i>
      <x v="3333"/>
      <x v="588"/>
      <x v="3"/>
      <x v="4"/>
      <x v="6"/>
      <x v="2"/>
      <x/>
    </i>
    <i>
      <x v="3314"/>
      <x v="509"/>
      <x v="3"/>
      <x v="5"/>
      <x v="1"/>
      <x v="2"/>
      <x/>
    </i>
    <i>
      <x v="3356"/>
      <x v="1114"/>
      <x v="3"/>
      <x v="17"/>
      <x v="1"/>
      <x v="2"/>
      <x/>
    </i>
    <i>
      <x v="3765"/>
      <x v="941"/>
      <x v="1"/>
      <x v="17"/>
      <x v="1"/>
      <x v="2"/>
      <x/>
    </i>
    <i r="6">
      <x v="1"/>
    </i>
    <i>
      <x v="3488"/>
      <x v="983"/>
      <x v="7"/>
      <x/>
      <x v="6"/>
      <x v="2"/>
      <x/>
    </i>
    <i>
      <x v="3315"/>
      <x v="1134"/>
      <x v="3"/>
      <x v="16"/>
      <x v="12"/>
      <x v="4"/>
      <x/>
    </i>
    <i>
      <x v="3233"/>
      <x v="1179"/>
      <x v="3"/>
      <x v="10"/>
      <x v="9"/>
      <x v="1"/>
      <x/>
    </i>
    <i>
      <x v="3317"/>
      <x v="140"/>
      <x v="3"/>
      <x v="20"/>
      <x v="8"/>
      <x v="1"/>
      <x/>
    </i>
    <i>
      <x v="3568"/>
      <x v="438"/>
      <x v="2"/>
      <x v="17"/>
      <x v="5"/>
      <x v="2"/>
      <x/>
    </i>
    <i>
      <x v="3318"/>
      <x v="826"/>
      <x v="3"/>
      <x v="3"/>
      <x v="13"/>
      <x v="3"/>
      <x/>
    </i>
    <i>
      <x v="3262"/>
      <x v="287"/>
      <x v="3"/>
      <x v="2"/>
      <x v="1"/>
      <x v="2"/>
      <x/>
    </i>
    <i>
      <x v="3320"/>
      <x v="1207"/>
      <x v="3"/>
      <x v="3"/>
      <x v="13"/>
      <x v="3"/>
      <x/>
    </i>
    <i>
      <x v="3659"/>
      <x v="675"/>
      <x v="2"/>
      <x v="11"/>
      <x v="11"/>
      <x v="4"/>
      <x/>
    </i>
    <i>
      <x v="3218"/>
      <x v="1117"/>
      <x v="3"/>
      <x v="5"/>
      <x v="1"/>
      <x v="2"/>
      <x/>
    </i>
    <i>
      <x v="3680"/>
      <x v="659"/>
      <x v="7"/>
      <x v="17"/>
      <x v="7"/>
      <x v="5"/>
      <x/>
    </i>
    <i>
      <x v="3774"/>
      <x v="1079"/>
      <x v="7"/>
      <x v="14"/>
      <x v="9"/>
      <x v="1"/>
      <x/>
    </i>
    <i>
      <x v="3429"/>
      <x v="856"/>
      <x v="1"/>
      <x v="11"/>
      <x v="10"/>
      <x v="3"/>
      <x/>
    </i>
    <i r="6">
      <x v="1"/>
    </i>
    <i>
      <x v="3784"/>
      <x v="1020"/>
      <x v="7"/>
      <x v="14"/>
      <x v="9"/>
      <x v="1"/>
      <x/>
    </i>
    <i>
      <x v="3553"/>
      <x v="220"/>
      <x v="7"/>
      <x v="17"/>
      <x v="8"/>
      <x v="1"/>
      <x/>
    </i>
    <i>
      <x v="3327"/>
      <x v="1069"/>
      <x v="3"/>
      <x v="18"/>
      <x v="10"/>
      <x v="3"/>
      <x/>
    </i>
    <i>
      <x v="3653"/>
      <x v="1044"/>
      <x v="7"/>
      <x v="11"/>
      <x v="11"/>
      <x v="4"/>
      <x/>
    </i>
    <i>
      <x v="3792"/>
      <x v="1182"/>
      <x v="7"/>
      <x v="13"/>
      <x v="9"/>
      <x v="1"/>
      <x/>
    </i>
    <i>
      <x v="3154"/>
      <x v="133"/>
      <x v="3"/>
      <x v="17"/>
      <x v="1"/>
      <x v="2"/>
      <x/>
    </i>
    <i>
      <x v="3329"/>
      <x v="1235"/>
      <x v="3"/>
      <x v="18"/>
      <x v="11"/>
      <x v="4"/>
      <x/>
    </i>
    <i>
      <x v="3245"/>
      <x v="448"/>
      <x v="3"/>
      <x v="10"/>
      <x v="9"/>
      <x v="1"/>
      <x/>
    </i>
    <i>
      <x v="3796"/>
      <x v="1162"/>
      <x v="2"/>
      <x v="16"/>
      <x v="3"/>
      <x/>
      <x/>
    </i>
    <i>
      <x v="3160"/>
      <x v="379"/>
      <x v="3"/>
      <x v="17"/>
      <x v="10"/>
      <x v="3"/>
      <x/>
    </i>
    <i>
      <x v="3798"/>
      <x v="176"/>
      <x v="7"/>
      <x v="11"/>
      <x v="11"/>
      <x v="4"/>
      <x/>
    </i>
    <i>
      <x v="3113"/>
      <x v="775"/>
      <x v="3"/>
      <x v="17"/>
      <x v="9"/>
      <x v="1"/>
      <x/>
    </i>
    <i>
      <x v="3330"/>
      <x v="440"/>
      <x v="3"/>
      <x v="20"/>
      <x v="5"/>
      <x v="2"/>
      <x/>
    </i>
    <i>
      <x v="4232"/>
      <x v="198"/>
      <x v="1"/>
      <x v="20"/>
      <x v="7"/>
      <x v="5"/>
      <x/>
    </i>
    <i>
      <x v="4348"/>
      <x v="902"/>
      <x v="1"/>
      <x v="11"/>
      <x v="14"/>
      <x v="3"/>
      <x/>
    </i>
    <i>
      <x v="4306"/>
      <x v="597"/>
      <x v="1"/>
      <x v="17"/>
      <x v="6"/>
      <x v="2"/>
      <x/>
    </i>
    <i>
      <x v="4494"/>
      <x v="84"/>
      <x v="1"/>
      <x v="17"/>
      <x v="10"/>
      <x v="3"/>
      <x/>
    </i>
    <i>
      <x v="4313"/>
      <x v="875"/>
      <x v="1"/>
      <x v="11"/>
      <x v="6"/>
      <x v="2"/>
      <x/>
    </i>
    <i>
      <x v="3849"/>
      <x v="918"/>
      <x v="7"/>
      <x v="14"/>
      <x v="9"/>
      <x v="1"/>
      <x/>
    </i>
    <i>
      <x v="4343"/>
      <x v="626"/>
      <x v="1"/>
      <x v="23"/>
      <x v="2"/>
      <x/>
      <x/>
    </i>
    <i>
      <x v="3852"/>
      <x v="578"/>
      <x v="1"/>
      <x v="11"/>
      <x v="6"/>
      <x v="2"/>
      <x/>
    </i>
    <i r="6">
      <x v="1"/>
    </i>
    <i>
      <x v="4345"/>
      <x v="891"/>
      <x v="1"/>
      <x v="11"/>
      <x v="14"/>
      <x v="3"/>
      <x/>
    </i>
    <i>
      <x v="3920"/>
      <x v="915"/>
      <x v="7"/>
      <x v="5"/>
      <x v="8"/>
      <x v="1"/>
      <x/>
    </i>
    <i>
      <x v="4352"/>
      <x v="846"/>
      <x v="1"/>
      <x v="11"/>
      <x v="13"/>
      <x v="3"/>
      <x/>
    </i>
    <i>
      <x v="3853"/>
      <x v="543"/>
      <x v="1"/>
      <x v="11"/>
      <x v="6"/>
      <x v="2"/>
      <x/>
    </i>
    <i r="6">
      <x v="1"/>
    </i>
    <i>
      <x v="4372"/>
      <x v="1236"/>
      <x v="1"/>
      <x v="11"/>
      <x v="11"/>
      <x v="4"/>
      <x/>
    </i>
    <i>
      <x v="3929"/>
      <x v="361"/>
      <x v="2"/>
      <x v="17"/>
      <x v="9"/>
      <x v="1"/>
      <x/>
    </i>
    <i>
      <x v="4374"/>
      <x v="496"/>
      <x v="1"/>
      <x v="17"/>
      <x v="7"/>
      <x v="5"/>
      <x/>
    </i>
    <i>
      <x v="3858"/>
      <x v="169"/>
      <x v="7"/>
      <x v="23"/>
      <x v="9"/>
      <x v="1"/>
      <x/>
    </i>
    <i>
      <x v="4375"/>
      <x v="405"/>
      <x v="1"/>
      <x v="11"/>
      <x v="6"/>
      <x v="2"/>
      <x/>
    </i>
    <i>
      <x v="3968"/>
      <x v="1041"/>
      <x v="1"/>
      <x v="17"/>
      <x v="4"/>
      <x v="2"/>
      <x/>
    </i>
    <i r="6">
      <x v="1"/>
    </i>
    <i>
      <x v="4376"/>
      <x v="779"/>
      <x v="1"/>
      <x v="17"/>
      <x v="4"/>
      <x v="2"/>
      <x/>
    </i>
    <i>
      <x v="3974"/>
      <x v="997"/>
      <x v="1"/>
      <x v="11"/>
      <x v="6"/>
      <x v="2"/>
      <x/>
    </i>
    <i r="6">
      <x v="1"/>
    </i>
    <i>
      <x v="4377"/>
      <x v="631"/>
      <x v="1"/>
      <x v="17"/>
      <x v="5"/>
      <x v="2"/>
      <x/>
    </i>
    <i>
      <x v="3867"/>
      <x v="810"/>
      <x v="7"/>
      <x v="11"/>
      <x v="10"/>
      <x v="3"/>
      <x/>
    </i>
    <i>
      <x v="4381"/>
      <x v="847"/>
      <x v="1"/>
      <x v="23"/>
      <x v="13"/>
      <x v="3"/>
      <x/>
    </i>
    <i>
      <x v="3872"/>
      <x v="41"/>
      <x v="7"/>
      <x v="2"/>
      <x v="1"/>
      <x v="2"/>
      <x/>
    </i>
    <i>
      <x v="4386"/>
      <x v="154"/>
      <x v="1"/>
      <x v="17"/>
      <x v="8"/>
      <x v="1"/>
      <x/>
    </i>
    <i>
      <x v="3882"/>
      <x v="1006"/>
      <x v="2"/>
      <x v="7"/>
      <x v="5"/>
      <x v="2"/>
      <x/>
    </i>
    <i>
      <x v="4387"/>
      <x v="657"/>
      <x v="1"/>
      <x v="17"/>
      <x v="7"/>
      <x v="5"/>
      <x/>
    </i>
    <i>
      <x v="3888"/>
      <x v="887"/>
      <x v="7"/>
      <x v="17"/>
      <x v="4"/>
      <x v="2"/>
      <x/>
    </i>
    <i>
      <x v="4389"/>
      <x v="1005"/>
      <x v="1"/>
      <x v="17"/>
      <x v="5"/>
      <x v="2"/>
      <x/>
    </i>
    <i>
      <x v="3893"/>
      <x v="953"/>
      <x v="2"/>
      <x v="16"/>
      <x v="3"/>
      <x/>
      <x/>
    </i>
    <i>
      <x v="4391"/>
      <x v="764"/>
      <x v="1"/>
      <x v="17"/>
      <x v="5"/>
      <x v="2"/>
      <x/>
    </i>
    <i>
      <x v="3896"/>
      <x v="457"/>
      <x v="7"/>
      <x v="23"/>
      <x v="2"/>
      <x/>
      <x/>
    </i>
    <i>
      <x v="4398"/>
      <x v="669"/>
      <x v="1"/>
      <x v="11"/>
      <x v="13"/>
      <x v="3"/>
      <x/>
    </i>
    <i>
      <x v="3899"/>
      <x v="957"/>
      <x v="7"/>
      <x v="16"/>
      <x v="3"/>
      <x/>
      <x/>
    </i>
    <i>
      <x v="4403"/>
      <x v="620"/>
      <x v="1"/>
      <x v="17"/>
      <x v="9"/>
      <x v="1"/>
      <x/>
    </i>
    <i>
      <x v="3843"/>
      <x v="752"/>
      <x v="7"/>
      <x v="22"/>
      <x v="6"/>
      <x v="2"/>
      <x/>
    </i>
    <i>
      <x v="4406"/>
      <x v="982"/>
      <x v="1"/>
      <x v="11"/>
      <x v="6"/>
      <x v="2"/>
      <x/>
    </i>
    <i>
      <x v="3905"/>
      <x v="13"/>
      <x v="7"/>
      <x v="2"/>
      <x v="5"/>
      <x v="2"/>
      <x/>
    </i>
    <i>
      <x v="4411"/>
      <x v="623"/>
      <x v="1"/>
      <x v="17"/>
      <x v="9"/>
      <x v="1"/>
      <x/>
    </i>
    <i>
      <x v="4224"/>
      <x v="142"/>
      <x v="1"/>
      <x v="17"/>
      <x v="9"/>
      <x v="1"/>
      <x/>
    </i>
    <i>
      <x v="4422"/>
      <x v="558"/>
      <x v="1"/>
      <x v="11"/>
      <x v="6"/>
      <x v="2"/>
      <x/>
    </i>
    <i>
      <x v="4226"/>
      <x v="442"/>
      <x v="1"/>
      <x v="5"/>
      <x v="5"/>
      <x v="2"/>
      <x/>
    </i>
    <i>
      <x v="4426"/>
      <x v="859"/>
      <x v="1"/>
      <x v="11"/>
      <x v="10"/>
      <x v="3"/>
      <x/>
    </i>
    <i>
      <x v="4228"/>
      <x v="298"/>
      <x v="1"/>
      <x v="13"/>
      <x v="9"/>
      <x v="1"/>
      <x/>
    </i>
    <i>
      <x v="4429"/>
      <x v="697"/>
      <x v="1"/>
      <x v="11"/>
      <x v="10"/>
      <x v="3"/>
      <x/>
    </i>
    <i>
      <x v="4255"/>
      <x v="1033"/>
      <x v="1"/>
      <x v="16"/>
      <x v="3"/>
      <x/>
      <x/>
    </i>
    <i>
      <x v="4442"/>
      <x v="886"/>
      <x v="1"/>
      <x v="23"/>
      <x/>
      <x v="1"/>
      <x/>
    </i>
    <i>
      <x v="4266"/>
      <x v="258"/>
      <x v="1"/>
      <x v="11"/>
      <x v="6"/>
      <x v="2"/>
      <x/>
    </i>
    <i>
      <x v="4444"/>
      <x v="1047"/>
      <x v="1"/>
      <x v="11"/>
      <x v="11"/>
      <x v="4"/>
      <x/>
    </i>
    <i>
      <x v="4288"/>
      <x v="1232"/>
      <x v="1"/>
      <x v="11"/>
      <x v="13"/>
      <x v="3"/>
      <x/>
    </i>
    <i>
      <x v="4447"/>
      <x v="582"/>
      <x v="1"/>
      <x v="11"/>
      <x v="6"/>
      <x v="2"/>
      <x/>
    </i>
    <i>
      <x v="3845"/>
      <x v="905"/>
      <x v="7"/>
      <x v="22"/>
      <x v="10"/>
      <x v="3"/>
      <x/>
    </i>
    <i>
      <x v="4450"/>
      <x v="379"/>
      <x v="1"/>
      <x v="17"/>
      <x v="10"/>
      <x v="3"/>
      <x/>
    </i>
    <i>
      <x v="3810"/>
      <x v="259"/>
      <x v="7"/>
      <x v="18"/>
      <x v="6"/>
      <x v="2"/>
      <x/>
    </i>
    <i>
      <x v="4452"/>
      <x v="945"/>
      <x v="1"/>
      <x v="17"/>
      <x v="7"/>
      <x v="5"/>
      <x/>
    </i>
    <i>
      <x v="3915"/>
      <x v="774"/>
      <x v="7"/>
      <x v="17"/>
      <x v="9"/>
      <x v="1"/>
      <x/>
    </i>
    <i>
      <x v="4453"/>
      <x v="1086"/>
      <x v="1"/>
      <x v="20"/>
      <x v="2"/>
      <x/>
      <x/>
    </i>
    <i>
      <x v="3856"/>
      <x v="616"/>
      <x v="2"/>
      <x v="17"/>
      <x v="9"/>
      <x v="1"/>
      <x/>
    </i>
    <i>
      <x v="4454"/>
      <x v="775"/>
      <x v="1"/>
      <x v="20"/>
      <x v="9"/>
      <x v="1"/>
      <x/>
    </i>
    <i>
      <x v="3859"/>
      <x v="985"/>
      <x v="2"/>
      <x v="11"/>
      <x v="6"/>
      <x v="2"/>
      <x/>
    </i>
    <i>
      <x v="4456"/>
      <x v="910"/>
      <x v="1"/>
      <x v="17"/>
      <x v="8"/>
      <x v="1"/>
      <x/>
    </i>
    <i>
      <x v="3820"/>
      <x v="1054"/>
      <x v="7"/>
      <x v="16"/>
      <x v="13"/>
      <x v="3"/>
      <x/>
    </i>
    <i>
      <x v="4458"/>
      <x v="257"/>
      <x v="1"/>
      <x v="11"/>
      <x v="6"/>
      <x v="2"/>
      <x/>
    </i>
    <i>
      <x v="3874"/>
      <x v="934"/>
      <x v="2"/>
      <x v="21"/>
      <x v="3"/>
      <x/>
      <x/>
    </i>
    <i>
      <x v="4459"/>
      <x v="776"/>
      <x v="1"/>
      <x v="17"/>
      <x v="9"/>
      <x v="1"/>
      <x/>
    </i>
    <i>
      <x v="3889"/>
      <x v="1081"/>
      <x v="7"/>
      <x v="17"/>
      <x v="2"/>
      <x/>
      <x/>
    </i>
    <i>
      <x v="4461"/>
      <x v="769"/>
      <x v="1"/>
      <x v="17"/>
      <x v="5"/>
      <x v="2"/>
      <x/>
    </i>
    <i>
      <x v="3898"/>
      <x v="563"/>
      <x v="7"/>
      <x v="11"/>
      <x v="6"/>
      <x v="2"/>
      <x/>
    </i>
    <i>
      <x v="4464"/>
      <x v="750"/>
      <x v="1"/>
      <x v="11"/>
      <x v="6"/>
      <x v="2"/>
      <x/>
    </i>
    <i>
      <x v="3904"/>
      <x v="439"/>
      <x v="1"/>
      <x v="17"/>
      <x v="5"/>
      <x v="2"/>
      <x/>
    </i>
    <i r="6">
      <x v="1"/>
    </i>
    <i>
      <x v="4467"/>
      <x v="681"/>
      <x v="1"/>
      <x v="11"/>
      <x v="10"/>
      <x v="3"/>
      <x/>
    </i>
    <i>
      <x v="4225"/>
      <x v="397"/>
      <x v="1"/>
      <x v="17"/>
      <x v="4"/>
      <x v="2"/>
      <x/>
    </i>
    <i>
      <x v="4468"/>
      <x v="166"/>
      <x v="1"/>
      <x v="11"/>
      <x v="11"/>
      <x v="4"/>
      <x/>
    </i>
    <i>
      <x v="4230"/>
      <x v="687"/>
      <x v="1"/>
      <x v="11"/>
      <x v="10"/>
      <x v="3"/>
      <x/>
    </i>
    <i>
      <x v="4469"/>
      <x v="893"/>
      <x v="1"/>
      <x v="11"/>
      <x v="12"/>
      <x v="4"/>
      <x/>
    </i>
    <i>
      <x v="4274"/>
      <x v="1018"/>
      <x v="1"/>
      <x v="23"/>
      <x v="9"/>
      <x v="1"/>
      <x/>
    </i>
    <i>
      <x v="4470"/>
      <x v="1206"/>
      <x v="1"/>
      <x v="16"/>
      <x v="13"/>
      <x v="3"/>
      <x/>
    </i>
    <i>
      <x v="4301"/>
      <x v="734"/>
      <x v="1"/>
      <x v="23"/>
      <x v="9"/>
      <x v="1"/>
      <x/>
    </i>
    <i>
      <x v="4471"/>
      <x v="593"/>
      <x v="1"/>
      <x v="11"/>
      <x v="6"/>
      <x v="2"/>
      <x/>
    </i>
    <i>
      <x v="3923"/>
      <x v="441"/>
      <x v="1"/>
      <x v="17"/>
      <x v="5"/>
      <x v="2"/>
      <x/>
    </i>
    <i r="6">
      <x v="1"/>
    </i>
    <i>
      <x v="4472"/>
      <x v="242"/>
      <x v="1"/>
      <x v="17"/>
      <x v="5"/>
      <x v="2"/>
      <x/>
    </i>
    <i>
      <x v="3819"/>
      <x v="531"/>
      <x v="1"/>
      <x v="23"/>
      <x v="9"/>
      <x v="1"/>
      <x/>
    </i>
    <i r="6">
      <x v="1"/>
    </i>
    <i>
      <x v="4474"/>
      <x v="137"/>
      <x v="1"/>
      <x v="23"/>
      <x v="9"/>
      <x v="1"/>
      <x/>
    </i>
    <i>
      <x v="3885"/>
      <x v="1049"/>
      <x v="7"/>
      <x v="11"/>
      <x v="11"/>
      <x v="4"/>
      <x/>
    </i>
    <i>
      <x v="4475"/>
      <x v="1028"/>
      <x v="1"/>
      <x v="23"/>
      <x v="9"/>
      <x v="1"/>
      <x/>
    </i>
    <i>
      <x v="3900"/>
      <x v="1162"/>
      <x v="7"/>
      <x v="16"/>
      <x v="3"/>
      <x/>
      <x/>
    </i>
    <i>
      <x v="4476"/>
      <x v="122"/>
      <x v="1"/>
      <x v="17"/>
      <x v="5"/>
      <x v="2"/>
      <x/>
    </i>
    <i>
      <x v="4227"/>
      <x v="126"/>
      <x v="1"/>
      <x v="17"/>
      <x v="5"/>
      <x v="2"/>
      <x/>
    </i>
    <i>
      <x v="4478"/>
      <x v="866"/>
      <x v="1"/>
      <x v="11"/>
      <x v="6"/>
      <x v="2"/>
      <x/>
    </i>
    <i>
      <x v="4290"/>
      <x v="451"/>
      <x v="1"/>
      <x v="23"/>
      <x v="9"/>
      <x v="1"/>
      <x/>
    </i>
    <i>
      <x v="4479"/>
      <x v="662"/>
      <x v="1"/>
      <x v="17"/>
      <x v="7"/>
      <x v="5"/>
      <x/>
    </i>
    <i>
      <x v="3807"/>
      <x v="938"/>
      <x v="1"/>
      <x v="17"/>
      <x v="1"/>
      <x v="2"/>
      <x/>
    </i>
    <i r="6">
      <x v="1"/>
    </i>
    <i>
      <x v="4480"/>
      <x v="1151"/>
      <x v="1"/>
      <x v="16"/>
      <x v="3"/>
      <x/>
      <x/>
    </i>
    <i>
      <x v="3894"/>
      <x v="130"/>
      <x v="7"/>
      <x v="17"/>
      <x v="1"/>
      <x v="2"/>
      <x/>
    </i>
    <i>
      <x v="4481"/>
      <x v="1225"/>
      <x v="1"/>
      <x v="23"/>
      <x v="13"/>
      <x v="3"/>
      <x/>
    </i>
    <i>
      <x v="4261"/>
      <x v="869"/>
      <x v="1"/>
      <x v="11"/>
      <x v="6"/>
      <x v="2"/>
      <x/>
    </i>
    <i>
      <x v="4482"/>
      <x v="1165"/>
      <x v="1"/>
      <x v="16"/>
      <x v="3"/>
      <x/>
      <x/>
    </i>
    <i>
      <x v="3835"/>
      <x v="3"/>
      <x v="7"/>
      <x v="17"/>
      <x v="9"/>
      <x v="1"/>
      <x/>
    </i>
    <i>
      <x v="4488"/>
      <x v="1111"/>
      <x v="1"/>
      <x v="11"/>
      <x v="14"/>
      <x v="3"/>
      <x/>
    </i>
    <i>
      <x v="3851"/>
      <x v="789"/>
      <x v="7"/>
      <x v="16"/>
      <x v="3"/>
      <x/>
      <x/>
    </i>
    <i>
      <x v="4491"/>
      <x v="967"/>
      <x v="1"/>
      <x v="11"/>
      <x v="6"/>
      <x v="2"/>
      <x/>
    </i>
    <i>
      <x v="3844"/>
      <x v="1015"/>
      <x v="7"/>
      <x v="12"/>
      <x v="7"/>
      <x v="5"/>
      <x/>
    </i>
    <i>
      <x v="4493"/>
      <x v="1223"/>
      <x v="1"/>
      <x v="11"/>
      <x v="13"/>
      <x v="3"/>
      <x/>
    </i>
    <i>
      <x v="4796"/>
      <x v="1006"/>
      <x v="1"/>
      <x v="17"/>
      <x v="5"/>
      <x v="2"/>
      <x/>
    </i>
    <i>
      <x v="4739"/>
      <x v="236"/>
      <x v="1"/>
      <x v="17"/>
      <x v="1"/>
      <x v="2"/>
      <x/>
    </i>
    <i>
      <x v="5182"/>
      <x v="947"/>
      <x v="1"/>
      <x v="2"/>
      <x v="7"/>
      <x v="5"/>
      <x/>
    </i>
    <i>
      <x v="4741"/>
      <x v="125"/>
      <x v="1"/>
      <x v="17"/>
      <x v="5"/>
      <x v="2"/>
      <x/>
    </i>
    <i>
      <x v="4791"/>
      <x v="913"/>
      <x v="1"/>
      <x v="2"/>
      <x v="8"/>
      <x v="1"/>
      <x/>
    </i>
    <i>
      <x v="4793"/>
      <x v="114"/>
      <x v="1"/>
      <x v="17"/>
      <x v="8"/>
      <x v="1"/>
      <x/>
    </i>
    <i>
      <x v="4521"/>
      <x v="912"/>
      <x v="1"/>
      <x v="17"/>
      <x v="8"/>
      <x v="1"/>
      <x/>
    </i>
    <i>
      <x v="4795"/>
      <x v="484"/>
      <x v="1"/>
      <x v="17"/>
      <x v="7"/>
      <x v="5"/>
      <x/>
    </i>
    <i>
      <x v="4526"/>
      <x v="132"/>
      <x v="1"/>
      <x v="17"/>
      <x v="1"/>
      <x v="2"/>
      <x/>
    </i>
    <i>
      <x v="4797"/>
      <x v="1192"/>
      <x v="1"/>
      <x v="17"/>
      <x v="7"/>
      <x v="5"/>
      <x/>
    </i>
    <i>
      <x v="4529"/>
      <x v="128"/>
      <x v="1"/>
      <x v="17"/>
      <x v="5"/>
      <x v="2"/>
      <x/>
    </i>
    <i>
      <x v="4799"/>
      <x v="392"/>
      <x v="1"/>
      <x v="11"/>
      <x v="10"/>
      <x v="3"/>
      <x/>
    </i>
    <i>
      <x v="4532"/>
      <x v="1094"/>
      <x v="1"/>
      <x v="23"/>
      <x v="9"/>
      <x v="1"/>
      <x/>
    </i>
    <i>
      <x v="4801"/>
      <x v="905"/>
      <x v="1"/>
      <x v="11"/>
      <x v="10"/>
      <x v="3"/>
      <x/>
    </i>
    <i>
      <x v="4535"/>
      <x v="694"/>
      <x v="1"/>
      <x v="11"/>
      <x v="15"/>
      <x v="4"/>
      <x/>
    </i>
    <i>
      <x v="4802"/>
      <x v="651"/>
      <x v="1"/>
      <x v="17"/>
      <x v="4"/>
      <x v="2"/>
      <x/>
    </i>
    <i>
      <x v="4537"/>
      <x v="944"/>
      <x v="1"/>
      <x v="17"/>
      <x v="7"/>
      <x v="5"/>
      <x/>
    </i>
    <i>
      <x v="4803"/>
      <x v="456"/>
      <x v="1"/>
      <x v="23"/>
      <x v="2"/>
      <x/>
      <x/>
    </i>
    <i>
      <x v="4545"/>
      <x v="703"/>
      <x v="1"/>
      <x v="17"/>
      <x v="8"/>
      <x v="1"/>
      <x/>
    </i>
    <i>
      <x v="4805"/>
      <x v="809"/>
      <x v="1"/>
      <x v="11"/>
      <x v="10"/>
      <x v="3"/>
      <x/>
    </i>
    <i>
      <x v="4547"/>
      <x v="412"/>
      <x v="1"/>
      <x v="11"/>
      <x v="6"/>
      <x v="2"/>
      <x/>
    </i>
    <i>
      <x v="4810"/>
      <x v="832"/>
      <x v="1"/>
      <x v="11"/>
      <x v="13"/>
      <x v="3"/>
      <x/>
    </i>
    <i>
      <x v="4549"/>
      <x v="857"/>
      <x v="1"/>
      <x v="11"/>
      <x v="10"/>
      <x v="3"/>
      <x/>
    </i>
    <i>
      <x v="4813"/>
      <x v="1031"/>
      <x v="1"/>
      <x v="23"/>
      <x v="9"/>
      <x v="1"/>
      <x/>
    </i>
    <i>
      <x v="4551"/>
      <x v="71"/>
      <x v="1"/>
      <x v="5"/>
      <x v="10"/>
      <x v="3"/>
      <x/>
    </i>
    <i>
      <x v="4815"/>
      <x v="1061"/>
      <x v="1"/>
      <x v="11"/>
      <x v="13"/>
      <x v="3"/>
      <x/>
    </i>
    <i>
      <x v="4553"/>
      <x v="1001"/>
      <x v="1"/>
      <x v="11"/>
      <x v="6"/>
      <x v="2"/>
      <x/>
    </i>
    <i>
      <x v="4816"/>
      <x v="301"/>
      <x v="1"/>
      <x v="11"/>
      <x v="12"/>
      <x v="4"/>
      <x/>
    </i>
    <i>
      <x v="4557"/>
      <x v="1203"/>
      <x v="1"/>
      <x v="16"/>
      <x v="13"/>
      <x v="3"/>
      <x/>
    </i>
    <i>
      <x v="4817"/>
      <x v="90"/>
      <x v="1"/>
      <x v="17"/>
      <x v="5"/>
      <x v="2"/>
      <x/>
    </i>
    <i>
      <x v="4560"/>
      <x v="594"/>
      <x v="1"/>
      <x v="11"/>
      <x v="6"/>
      <x v="2"/>
      <x/>
    </i>
    <i>
      <x v="4821"/>
      <x v="815"/>
      <x v="1"/>
      <x v="11"/>
      <x v="10"/>
      <x v="3"/>
      <x/>
    </i>
    <i>
      <x v="4562"/>
      <x v="918"/>
      <x v="1"/>
      <x v="23"/>
      <x v="9"/>
      <x v="1"/>
      <x/>
    </i>
    <i>
      <x v="4822"/>
      <x v="529"/>
      <x v="1"/>
      <x v="23"/>
      <x v="9"/>
      <x v="1"/>
      <x/>
    </i>
    <i>
      <x v="4565"/>
      <x v="161"/>
      <x v="1"/>
      <x v="17"/>
      <x v="5"/>
      <x v="2"/>
      <x/>
    </i>
    <i>
      <x v="4823"/>
      <x v="426"/>
      <x v="1"/>
      <x v="11"/>
      <x v="6"/>
      <x v="2"/>
      <x/>
    </i>
    <i>
      <x v="4569"/>
      <x v="741"/>
      <x v="1"/>
      <x v="11"/>
      <x v="6"/>
      <x v="2"/>
      <x/>
    </i>
    <i>
      <x v="4824"/>
      <x v="1093"/>
      <x v="1"/>
      <x v="23"/>
      <x v="9"/>
      <x v="1"/>
      <x/>
    </i>
    <i>
      <x v="4572"/>
      <x v="251"/>
      <x v="1"/>
      <x v="11"/>
      <x v="6"/>
      <x v="2"/>
      <x/>
    </i>
    <i>
      <x v="4825"/>
      <x v="417"/>
      <x v="1"/>
      <x v="11"/>
      <x v="6"/>
      <x v="2"/>
      <x/>
    </i>
    <i>
      <x v="4575"/>
      <x v="1124"/>
      <x v="1"/>
      <x v="16"/>
      <x v="12"/>
      <x v="4"/>
      <x/>
    </i>
    <i>
      <x v="4826"/>
      <x v="1086"/>
      <x v="1"/>
      <x v="17"/>
      <x v="2"/>
      <x/>
      <x/>
    </i>
    <i>
      <x v="4578"/>
      <x v="956"/>
      <x v="1"/>
      <x v="16"/>
      <x v="3"/>
      <x/>
      <x/>
    </i>
    <i>
      <x v="4827"/>
      <x v="890"/>
      <x v="1"/>
      <x v="11"/>
      <x v="14"/>
      <x v="3"/>
      <x/>
    </i>
    <i>
      <x v="4580"/>
      <x v="1024"/>
      <x v="1"/>
      <x v="23"/>
      <x v="9"/>
      <x v="1"/>
      <x/>
    </i>
    <i>
      <x v="4831"/>
      <x v="738"/>
      <x v="1"/>
      <x v="23"/>
      <x v="9"/>
      <x v="1"/>
      <x/>
    </i>
    <i>
      <x v="4582"/>
      <x v="388"/>
      <x v="1"/>
      <x v="11"/>
      <x v="10"/>
      <x v="3"/>
      <x/>
    </i>
    <i>
      <x v="4833"/>
      <x v="1099"/>
      <x v="1"/>
      <x v="17"/>
      <x v="2"/>
      <x/>
      <x/>
    </i>
    <i>
      <x v="4585"/>
      <x v="881"/>
      <x v="1"/>
      <x v="11"/>
      <x v="6"/>
      <x v="2"/>
      <x/>
    </i>
    <i>
      <x v="4842"/>
      <x v="933"/>
      <x v="1"/>
      <x v="16"/>
      <x v="3"/>
      <x/>
      <x/>
    </i>
    <i>
      <x v="4591"/>
      <x v="182"/>
      <x v="1"/>
      <x v="17"/>
      <x v="1"/>
      <x v="2"/>
      <x/>
    </i>
    <i>
      <x v="4846"/>
      <x v="1004"/>
      <x v="1"/>
      <x v="17"/>
      <x v="5"/>
      <x v="2"/>
      <x/>
    </i>
    <i>
      <x v="4595"/>
      <x v="659"/>
      <x v="1"/>
      <x v="17"/>
      <x v="7"/>
      <x v="5"/>
      <x/>
    </i>
    <i>
      <x v="4847"/>
      <x v="880"/>
      <x v="1"/>
      <x v="11"/>
      <x v="6"/>
      <x v="2"/>
      <x/>
    </i>
    <i>
      <x v="4602"/>
      <x v="287"/>
      <x v="1"/>
      <x v="17"/>
      <x v="1"/>
      <x v="2"/>
      <x/>
    </i>
    <i>
      <x v="4501"/>
      <x v="949"/>
      <x v="1"/>
      <x v="16"/>
      <x v="3"/>
      <x/>
      <x/>
    </i>
    <i>
      <x v="4605"/>
      <x v="1021"/>
      <x v="1"/>
      <x v="23"/>
      <x v="9"/>
      <x v="1"/>
      <x/>
    </i>
    <i>
      <x v="4865"/>
      <x v="1091"/>
      <x v="1"/>
      <x v="23"/>
      <x v="9"/>
      <x v="1"/>
      <x/>
    </i>
    <i>
      <x v="4608"/>
      <x v="729"/>
      <x v="1"/>
      <x v="11"/>
      <x v="10"/>
      <x v="3"/>
      <x/>
    </i>
    <i>
      <x v="4871"/>
      <x v="376"/>
      <x v="1"/>
      <x v="17"/>
      <x v="10"/>
      <x v="3"/>
      <x/>
    </i>
    <i>
      <x v="4613"/>
      <x v="606"/>
      <x v="1"/>
      <x v="11"/>
      <x v="14"/>
      <x v="3"/>
      <x/>
    </i>
    <i>
      <x v="4874"/>
      <x v="436"/>
      <x v="1"/>
      <x v="17"/>
      <x v="5"/>
      <x v="2"/>
      <x/>
    </i>
    <i>
      <x v="4616"/>
      <x v="904"/>
      <x v="1"/>
      <x v="11"/>
      <x v="14"/>
      <x v="3"/>
      <x/>
    </i>
    <i>
      <x v="4876"/>
      <x v="1158"/>
      <x v="1"/>
      <x v="21"/>
      <x v="3"/>
      <x/>
      <x/>
    </i>
    <i>
      <x v="4620"/>
      <x v="1205"/>
      <x v="1"/>
      <x v="16"/>
      <x v="13"/>
      <x v="3"/>
      <x/>
    </i>
    <i>
      <x v="4879"/>
      <x v="83"/>
      <x v="1"/>
      <x v="17"/>
      <x v="10"/>
      <x v="3"/>
      <x/>
    </i>
    <i>
      <x v="4629"/>
      <x v="522"/>
      <x v="1"/>
      <x v="3"/>
      <x v="11"/>
      <x v="4"/>
      <x/>
    </i>
    <i>
      <x v="4888"/>
      <x v="1003"/>
      <x v="1"/>
      <x v="17"/>
      <x v="5"/>
      <x v="2"/>
      <x/>
    </i>
    <i>
      <x v="4634"/>
      <x v="1103"/>
      <x v="1"/>
      <x v="5"/>
      <x v="2"/>
      <x/>
      <x/>
    </i>
    <i>
      <x v="4889"/>
      <x v="642"/>
      <x v="1"/>
      <x v="17"/>
      <x v="9"/>
      <x v="1"/>
      <x/>
    </i>
    <i>
      <x v="4638"/>
      <x v="1183"/>
      <x v="1"/>
      <x v="13"/>
      <x v="9"/>
      <x v="1"/>
      <x/>
    </i>
    <i>
      <x v="4893"/>
      <x v="937"/>
      <x v="1"/>
      <x v="17"/>
      <x v="1"/>
      <x v="2"/>
      <x/>
    </i>
    <i>
      <x v="4643"/>
      <x v="226"/>
      <x v="1"/>
      <x v="5"/>
      <x v="9"/>
      <x v="1"/>
      <x/>
    </i>
    <i>
      <x v="4895"/>
      <x v="563"/>
      <x v="1"/>
      <x v="11"/>
      <x v="6"/>
      <x v="2"/>
      <x/>
    </i>
    <i>
      <x v="4645"/>
      <x v="1176"/>
      <x v="1"/>
      <x v="16"/>
      <x v="3"/>
      <x/>
      <x/>
    </i>
    <i>
      <x v="4896"/>
      <x v="411"/>
      <x v="1"/>
      <x v="11"/>
      <x v="6"/>
      <x v="2"/>
      <x/>
    </i>
    <i>
      <x v="4649"/>
      <x v="858"/>
      <x v="1"/>
      <x v="5"/>
      <x v="4"/>
      <x v="2"/>
      <x/>
    </i>
    <i>
      <x v="4900"/>
      <x v="747"/>
      <x v="1"/>
      <x v="11"/>
      <x v="6"/>
      <x v="2"/>
      <x/>
    </i>
    <i>
      <x v="4651"/>
      <x v="1127"/>
      <x v="1"/>
      <x v="9"/>
      <x v="12"/>
      <x v="4"/>
      <x/>
    </i>
    <i>
      <x v="4902"/>
      <x v="935"/>
      <x v="1"/>
      <x v="21"/>
      <x v="3"/>
      <x/>
      <x/>
    </i>
    <i>
      <x v="4653"/>
      <x v="885"/>
      <x v="1"/>
      <x v="23"/>
      <x/>
      <x v="1"/>
      <x/>
    </i>
    <i>
      <x v="4903"/>
      <x v="1215"/>
      <x v="1"/>
      <x v="11"/>
      <x v="13"/>
      <x v="3"/>
      <x/>
    </i>
    <i>
      <x v="4656"/>
      <x v="767"/>
      <x v="1"/>
      <x v="2"/>
      <x v="5"/>
      <x v="2"/>
      <x/>
    </i>
    <i>
      <x v="4904"/>
      <x v="800"/>
      <x v="1"/>
      <x v="10"/>
      <x v="9"/>
      <x v="1"/>
      <x/>
    </i>
    <i>
      <x v="4659"/>
      <x v="379"/>
      <x v="1"/>
      <x v="2"/>
      <x v="10"/>
      <x v="3"/>
      <x/>
    </i>
    <i>
      <x v="4905"/>
      <x v="402"/>
      <x v="1"/>
      <x v="11"/>
      <x v="6"/>
      <x v="2"/>
      <x/>
    </i>
    <i>
      <x v="4665"/>
      <x v="716"/>
      <x v="1"/>
      <x v="17"/>
      <x v="7"/>
      <x v="5"/>
      <x/>
    </i>
    <i>
      <x v="4906"/>
      <x v="950"/>
      <x v="1"/>
      <x v="17"/>
      <x v="9"/>
      <x v="1"/>
      <x/>
    </i>
    <i>
      <x v="4668"/>
      <x v="726"/>
      <x v="1"/>
      <x v="11"/>
      <x v="10"/>
      <x v="3"/>
      <x/>
    </i>
    <i>
      <x v="4908"/>
      <x v="958"/>
      <x v="1"/>
      <x v="9"/>
      <x v="3"/>
      <x/>
      <x/>
    </i>
    <i>
      <x v="4674"/>
      <x v="983"/>
      <x v="1"/>
      <x v="11"/>
      <x v="6"/>
      <x v="2"/>
      <x/>
    </i>
    <i>
      <x v="4909"/>
      <x v="1059"/>
      <x v="1"/>
      <x v="11"/>
      <x v="13"/>
      <x v="3"/>
      <x/>
    </i>
    <i>
      <x v="4677"/>
      <x v="806"/>
      <x v="1"/>
      <x v="11"/>
      <x v="10"/>
      <x v="3"/>
      <x/>
    </i>
    <i>
      <x v="4913"/>
      <x v="1110"/>
      <x v="1"/>
      <x v="11"/>
      <x v="14"/>
      <x v="3"/>
      <x/>
    </i>
    <i>
      <x v="4679"/>
      <x v="406"/>
      <x v="1"/>
      <x v="11"/>
      <x v="6"/>
      <x v="2"/>
      <x/>
    </i>
    <i>
      <x v="4914"/>
      <x v="222"/>
      <x v="1"/>
      <x v="17"/>
      <x v="9"/>
      <x v="1"/>
      <x/>
    </i>
    <i>
      <x v="4683"/>
      <x v="514"/>
      <x v="1"/>
      <x v="23"/>
      <x v="2"/>
      <x/>
      <x/>
    </i>
    <i>
      <x v="4915"/>
      <x v="1240"/>
      <x v="1"/>
      <x v="23"/>
      <x/>
      <x v="1"/>
      <x/>
    </i>
    <i>
      <x v="4686"/>
      <x v="712"/>
      <x v="1"/>
      <x v="17"/>
      <x v="7"/>
      <x v="5"/>
      <x/>
    </i>
    <i>
      <x v="4918"/>
      <x v="209"/>
      <x v="1"/>
      <x v="17"/>
      <x v="9"/>
      <x v="1"/>
      <x/>
    </i>
    <i>
      <x v="4689"/>
      <x v="1089"/>
      <x v="1"/>
      <x v="14"/>
      <x v="9"/>
      <x v="1"/>
      <x/>
    </i>
    <i>
      <x v="4920"/>
      <x v="293"/>
      <x v="1"/>
      <x v="17"/>
      <x v="1"/>
      <x v="2"/>
      <x/>
    </i>
    <i>
      <x v="4694"/>
      <x v="490"/>
      <x v="1"/>
      <x v="17"/>
      <x v="9"/>
      <x v="1"/>
      <x/>
    </i>
    <i>
      <x v="4923"/>
      <x v="378"/>
      <x v="1"/>
      <x v="17"/>
      <x v="10"/>
      <x v="3"/>
      <x/>
    </i>
    <i>
      <x v="4700"/>
      <x v="1008"/>
      <x v="1"/>
      <x v="17"/>
      <x v="5"/>
      <x v="2"/>
      <x/>
    </i>
    <i>
      <x v="4925"/>
      <x v="320"/>
      <x v="1"/>
      <x v="17"/>
      <x v="5"/>
      <x v="2"/>
      <x/>
    </i>
    <i>
      <x v="4704"/>
      <x v="422"/>
      <x v="1"/>
      <x v="11"/>
      <x v="6"/>
      <x v="2"/>
      <x/>
    </i>
    <i>
      <x v="4926"/>
      <x v="825"/>
      <x v="1"/>
      <x v="11"/>
      <x v="13"/>
      <x v="3"/>
      <x/>
    </i>
    <i>
      <x v="4710"/>
      <x v="901"/>
      <x v="1"/>
      <x v="11"/>
      <x v="14"/>
      <x v="3"/>
      <x/>
    </i>
    <i>
      <x v="4927"/>
      <x v="255"/>
      <x v="1"/>
      <x v="11"/>
      <x v="6"/>
      <x v="2"/>
      <x/>
    </i>
    <i>
      <x v="4714"/>
      <x v="698"/>
      <x v="1"/>
      <x v="11"/>
      <x v="10"/>
      <x v="3"/>
      <x/>
    </i>
    <i>
      <x v="4928"/>
      <x v="673"/>
      <x v="1"/>
      <x v="11"/>
      <x v="11"/>
      <x v="4"/>
      <x/>
    </i>
    <i>
      <x v="4717"/>
      <x v="986"/>
      <x v="1"/>
      <x v="11"/>
      <x v="6"/>
      <x v="2"/>
      <x/>
    </i>
    <i>
      <x v="4930"/>
      <x v="1217"/>
      <x v="1"/>
      <x v="11"/>
      <x v="13"/>
      <x v="3"/>
      <x/>
    </i>
    <i>
      <x v="4719"/>
      <x v="261"/>
      <x v="1"/>
      <x v="11"/>
      <x v="6"/>
      <x v="2"/>
      <x/>
    </i>
    <i>
      <x v="4932"/>
      <x v="409"/>
      <x v="1"/>
      <x v="11"/>
      <x v="6"/>
      <x v="2"/>
      <x/>
    </i>
    <i>
      <x v="4724"/>
      <x v="147"/>
      <x v="1"/>
      <x v="17"/>
      <x v="7"/>
      <x v="5"/>
      <x/>
    </i>
    <i>
      <x v="4933"/>
      <x v="855"/>
      <x v="1"/>
      <x v="11"/>
      <x v="10"/>
      <x v="3"/>
      <x/>
    </i>
    <i>
      <x v="4729"/>
      <x v="569"/>
      <x v="1"/>
      <x v="11"/>
      <x v="6"/>
      <x v="2"/>
      <x/>
    </i>
    <i>
      <x v="4940"/>
      <x v="1142"/>
      <x v="1"/>
      <x v="16"/>
      <x v="3"/>
      <x/>
      <x/>
    </i>
    <i>
      <x v="4736"/>
      <x v="591"/>
      <x v="1"/>
      <x v="11"/>
      <x v="6"/>
      <x v="2"/>
      <x/>
    </i>
    <i>
      <x v="4943"/>
      <x v="313"/>
      <x v="1"/>
      <x v="11"/>
      <x v="10"/>
      <x v="3"/>
      <x/>
    </i>
    <i>
      <x v="4738"/>
      <x v="1107"/>
      <x v="1"/>
      <x v="17"/>
      <x v="2"/>
      <x/>
      <x/>
    </i>
    <i>
      <x v="4944"/>
      <x v="465"/>
      <x v="1"/>
      <x v="11"/>
      <x v="10"/>
      <x v="3"/>
      <x/>
    </i>
    <i>
      <x v="4742"/>
      <x v="824"/>
      <x v="1"/>
      <x v="11"/>
      <x v="13"/>
      <x v="3"/>
      <x/>
    </i>
    <i>
      <x v="4947"/>
      <x v="840"/>
      <x v="1"/>
      <x v="11"/>
      <x v="13"/>
      <x v="3"/>
      <x/>
    </i>
    <i>
      <x v="4746"/>
      <x v="942"/>
      <x v="1"/>
      <x v="2"/>
      <x v="1"/>
      <x v="2"/>
      <x/>
    </i>
    <i>
      <x v="4951"/>
      <x v="371"/>
      <x v="1"/>
      <x v="17"/>
      <x v="10"/>
      <x v="3"/>
      <x/>
    </i>
    <i>
      <x v="4750"/>
      <x v="849"/>
      <x v="1"/>
      <x v="11"/>
      <x v="13"/>
      <x v="3"/>
      <x/>
    </i>
    <i>
      <x v="4952"/>
      <x v="1103"/>
      <x v="1"/>
      <x v="17"/>
      <x v="2"/>
      <x/>
      <x/>
    </i>
    <i>
      <x v="4755"/>
      <x v="782"/>
      <x v="1"/>
      <x v="23"/>
      <x v="2"/>
      <x/>
      <x/>
    </i>
    <i>
      <x v="4959"/>
      <x v="414"/>
      <x v="1"/>
      <x v="11"/>
      <x v="6"/>
      <x v="2"/>
      <x/>
    </i>
    <i>
      <x v="4759"/>
      <x v="5"/>
      <x v="1"/>
      <x v="11"/>
      <x v="11"/>
      <x v="4"/>
      <x/>
    </i>
    <i>
      <x v="4960"/>
      <x v="737"/>
      <x v="1"/>
      <x v="23"/>
      <x v="9"/>
      <x v="1"/>
      <x/>
    </i>
    <i>
      <x v="4765"/>
      <x v="62"/>
      <x v="1"/>
      <x v="17"/>
      <x v="9"/>
      <x v="1"/>
      <x/>
    </i>
    <i>
      <x v="4962"/>
      <x v="924"/>
      <x v="1"/>
      <x v="23"/>
      <x v="9"/>
      <x v="1"/>
      <x/>
    </i>
    <i>
      <x v="4770"/>
      <x v="27"/>
      <x v="1"/>
      <x v="17"/>
      <x v="9"/>
      <x v="1"/>
      <x/>
    </i>
    <i>
      <x v="4963"/>
      <x v="1109"/>
      <x v="1"/>
      <x v="17"/>
      <x v="2"/>
      <x/>
      <x/>
    </i>
    <i>
      <x v="4772"/>
      <x v="1062"/>
      <x v="1"/>
      <x v="11"/>
      <x v="13"/>
      <x v="3"/>
      <x/>
    </i>
    <i>
      <x v="4964"/>
      <x v="115"/>
      <x v="1"/>
      <x v="17"/>
      <x v="8"/>
      <x v="1"/>
      <x/>
    </i>
    <i>
      <x v="4779"/>
      <x v="746"/>
      <x v="1"/>
      <x v="11"/>
      <x v="6"/>
      <x v="2"/>
      <x/>
    </i>
    <i>
      <x v="4966"/>
      <x v="619"/>
      <x v="1"/>
      <x v="17"/>
      <x v="9"/>
      <x v="1"/>
      <x/>
    </i>
    <i>
      <x v="4782"/>
      <x v="1098"/>
      <x v="1"/>
      <x v="17"/>
      <x v="2"/>
      <x/>
      <x/>
    </i>
    <i>
      <x v="4968"/>
      <x v="425"/>
      <x v="1"/>
      <x v="11"/>
      <x v="6"/>
      <x v="2"/>
      <x/>
    </i>
    <i>
      <x v="4786"/>
      <x v="491"/>
      <x v="1"/>
      <x v="17"/>
      <x v="9"/>
      <x v="1"/>
      <x/>
    </i>
    <i>
      <x v="4969"/>
      <x v="819"/>
      <x v="1"/>
      <x v="11"/>
      <x v="10"/>
      <x v="3"/>
      <x/>
    </i>
    <i>
      <x v="5181"/>
      <x v="1227"/>
      <x v="1"/>
      <x v="23"/>
      <x v="13"/>
      <x v="3"/>
      <x/>
    </i>
    <i>
      <x v="4972"/>
      <x v="868"/>
      <x v="1"/>
      <x v="11"/>
      <x v="6"/>
      <x v="2"/>
      <x/>
    </i>
    <i>
      <x v="4528"/>
      <x v="592"/>
      <x v="1"/>
      <x v="11"/>
      <x v="6"/>
      <x v="2"/>
      <x/>
    </i>
    <i>
      <x v="4976"/>
      <x v="1009"/>
      <x v="1"/>
      <x v="17"/>
      <x v="7"/>
      <x v="5"/>
      <x/>
    </i>
    <i>
      <x v="4533"/>
      <x v="732"/>
      <x v="1"/>
      <x v="11"/>
      <x v="10"/>
      <x v="3"/>
      <x/>
    </i>
    <i>
      <x v="4977"/>
      <x v="253"/>
      <x v="1"/>
      <x v="3"/>
      <x v="6"/>
      <x v="2"/>
      <x/>
    </i>
    <i>
      <x v="4543"/>
      <x v="573"/>
      <x v="1"/>
      <x v="11"/>
      <x v="6"/>
      <x v="2"/>
      <x/>
    </i>
    <i>
      <x v="4981"/>
      <x v="1034"/>
      <x v="1"/>
      <x v="16"/>
      <x v="3"/>
      <x/>
      <x/>
    </i>
    <i>
      <x v="4548"/>
      <x v="671"/>
      <x v="1"/>
      <x v="11"/>
      <x v="11"/>
      <x v="4"/>
      <x/>
    </i>
    <i>
      <x v="4985"/>
      <x v="1081"/>
      <x v="1"/>
      <x v="17"/>
      <x v="2"/>
      <x/>
      <x/>
    </i>
    <i>
      <x v="4552"/>
      <x v="374"/>
      <x v="1"/>
      <x v="17"/>
      <x v="10"/>
      <x v="3"/>
      <x/>
    </i>
    <i>
      <x v="4991"/>
      <x v="444"/>
      <x v="1"/>
      <x v="11"/>
      <x v="14"/>
      <x v="3"/>
      <x/>
    </i>
    <i>
      <x v="4558"/>
      <x v="762"/>
      <x v="1"/>
      <x v="11"/>
      <x v="10"/>
      <x v="3"/>
      <x/>
    </i>
    <i>
      <x v="4994"/>
      <x v="883"/>
      <x v="1"/>
      <x v="11"/>
      <x v="6"/>
      <x v="2"/>
      <x/>
    </i>
    <i>
      <x v="4563"/>
      <x v="767"/>
      <x v="1"/>
      <x v="17"/>
      <x v="5"/>
      <x v="2"/>
      <x/>
    </i>
    <i>
      <x v="4995"/>
      <x v="827"/>
      <x v="1"/>
      <x v="11"/>
      <x v="13"/>
      <x v="3"/>
      <x/>
    </i>
    <i>
      <x v="4570"/>
      <x v="1173"/>
      <x v="1"/>
      <x v="23"/>
      <x v="10"/>
      <x v="3"/>
      <x/>
    </i>
    <i>
      <x v="5004"/>
      <x v="645"/>
      <x v="1"/>
      <x v="5"/>
      <x v="1"/>
      <x v="2"/>
      <x/>
    </i>
    <i>
      <x v="4576"/>
      <x v="993"/>
      <x v="1"/>
      <x v="11"/>
      <x v="6"/>
      <x v="2"/>
      <x/>
    </i>
    <i>
      <x v="5008"/>
      <x v="1070"/>
      <x v="1"/>
      <x v="11"/>
      <x v="10"/>
      <x v="3"/>
      <x/>
    </i>
    <i>
      <x v="4581"/>
      <x v="603"/>
      <x v="1"/>
      <x v="17"/>
      <x v="7"/>
      <x v="5"/>
      <x/>
    </i>
    <i>
      <x v="5020"/>
      <x v="183"/>
      <x v="1"/>
      <x v="17"/>
      <x v="9"/>
      <x v="1"/>
      <x/>
    </i>
    <i>
      <x v="4587"/>
      <x v="1163"/>
      <x v="1"/>
      <x v="16"/>
      <x v="3"/>
      <x/>
      <x/>
    </i>
    <i>
      <x v="5028"/>
      <x v="944"/>
      <x v="1"/>
      <x v="5"/>
      <x v="7"/>
      <x v="5"/>
      <x/>
    </i>
    <i>
      <x v="4600"/>
      <x v="423"/>
      <x v="1"/>
      <x v="11"/>
      <x v="6"/>
      <x v="2"/>
      <x/>
    </i>
    <i>
      <x v="5034"/>
      <x v="1026"/>
      <x v="1"/>
      <x v="10"/>
      <x v="9"/>
      <x v="1"/>
      <x/>
    </i>
    <i>
      <x v="4607"/>
      <x v="648"/>
      <x v="1"/>
      <x v="17"/>
      <x v="1"/>
      <x v="2"/>
      <x/>
    </i>
    <i>
      <x v="5038"/>
      <x v="1096"/>
      <x v="1"/>
      <x v="2"/>
      <x v="2"/>
      <x/>
      <x/>
    </i>
    <i>
      <x v="4614"/>
      <x v="878"/>
      <x v="1"/>
      <x v="11"/>
      <x v="6"/>
      <x v="2"/>
      <x/>
    </i>
    <i>
      <x v="5042"/>
      <x v="935"/>
      <x v="1"/>
      <x v="8"/>
      <x v="3"/>
      <x/>
      <x/>
    </i>
    <i>
      <x v="4621"/>
      <x v="464"/>
      <x v="1"/>
      <x v="17"/>
      <x v="8"/>
      <x v="1"/>
      <x/>
    </i>
    <i>
      <x v="5043"/>
      <x v="800"/>
      <x v="1"/>
      <x v="13"/>
      <x v="9"/>
      <x v="1"/>
      <x/>
    </i>
    <i>
      <x v="4637"/>
      <x v="974"/>
      <x v="1"/>
      <x v="3"/>
      <x v="6"/>
      <x v="2"/>
      <x/>
    </i>
    <i>
      <x v="5045"/>
      <x v="677"/>
      <x v="1"/>
      <x v="11"/>
      <x v="11"/>
      <x v="4"/>
      <x/>
    </i>
    <i>
      <x v="4644"/>
      <x v="1105"/>
      <x v="1"/>
      <x v="17"/>
      <x v="2"/>
      <x/>
      <x/>
    </i>
    <i>
      <x v="5050"/>
      <x v="930"/>
      <x v="1"/>
      <x v="10"/>
      <x v="2"/>
      <x/>
      <x/>
    </i>
    <i>
      <x v="4650"/>
      <x v="1014"/>
      <x v="1"/>
      <x v="17"/>
      <x v="7"/>
      <x v="5"/>
      <x/>
    </i>
    <i>
      <x v="5052"/>
      <x v="766"/>
      <x v="1"/>
      <x v="5"/>
      <x v="5"/>
      <x v="2"/>
      <x/>
    </i>
    <i>
      <x v="4654"/>
      <x v="963"/>
      <x v="1"/>
      <x v="21"/>
      <x v="3"/>
      <x/>
      <x/>
    </i>
    <i>
      <x v="5057"/>
      <x v="92"/>
      <x v="1"/>
      <x v="2"/>
      <x v="5"/>
      <x v="2"/>
      <x/>
    </i>
    <i>
      <x v="4662"/>
      <x v="1080"/>
      <x v="1"/>
      <x v="10"/>
      <x v="9"/>
      <x v="1"/>
      <x/>
    </i>
    <i>
      <x v="5060"/>
      <x v="874"/>
      <x v="1"/>
      <x v="11"/>
      <x v="6"/>
      <x v="2"/>
      <x/>
    </i>
    <i>
      <x v="4672"/>
      <x v="1237"/>
      <x v="1"/>
      <x v="11"/>
      <x v="11"/>
      <x v="4"/>
      <x/>
    </i>
    <i>
      <x v="5063"/>
      <x v="302"/>
      <x v="1"/>
      <x v="23"/>
      <x v="9"/>
      <x v="1"/>
      <x/>
    </i>
    <i>
      <x v="4678"/>
      <x v="174"/>
      <x v="1"/>
      <x v="23"/>
      <x v="9"/>
      <x v="1"/>
      <x/>
    </i>
    <i>
      <x v="5064"/>
      <x v="1173"/>
      <x v="1"/>
      <x v="10"/>
      <x v="10"/>
      <x v="3"/>
      <x/>
    </i>
    <i>
      <x v="4684"/>
      <x v="1169"/>
      <x v="1"/>
      <x v="23"/>
      <x v="9"/>
      <x v="1"/>
      <x/>
    </i>
    <i>
      <x v="5071"/>
      <x v="783"/>
      <x v="1"/>
      <x v="23"/>
      <x v="2"/>
      <x/>
      <x/>
    </i>
    <i>
      <x v="4690"/>
      <x v="219"/>
      <x v="1"/>
      <x v="17"/>
      <x v="8"/>
      <x v="1"/>
      <x/>
    </i>
    <i>
      <x v="5072"/>
      <x v="482"/>
      <x v="1"/>
      <x v="5"/>
      <x v="7"/>
      <x v="5"/>
      <x/>
    </i>
    <i>
      <x v="4702"/>
      <x v="292"/>
      <x v="1"/>
      <x v="17"/>
      <x v="1"/>
      <x v="2"/>
      <x/>
    </i>
    <i>
      <x v="5075"/>
      <x v="879"/>
      <x v="1"/>
      <x v="3"/>
      <x v="6"/>
      <x v="2"/>
      <x/>
    </i>
    <i>
      <x v="4713"/>
      <x v="50"/>
      <x v="1"/>
      <x v="23"/>
      <x v="9"/>
      <x v="1"/>
      <x/>
    </i>
    <i>
      <x v="5076"/>
      <x v="254"/>
      <x v="1"/>
      <x v="11"/>
      <x v="6"/>
      <x v="2"/>
      <x/>
    </i>
    <i>
      <x v="4718"/>
      <x v="1218"/>
      <x v="1"/>
      <x v="11"/>
      <x v="13"/>
      <x v="3"/>
      <x/>
    </i>
    <i>
      <x v="5078"/>
      <x v="1211"/>
      <x v="1"/>
      <x v="11"/>
      <x v="13"/>
      <x v="3"/>
      <x/>
    </i>
    <i>
      <x v="4726"/>
      <x v="385"/>
      <x v="1"/>
      <x v="11"/>
      <x v="10"/>
      <x v="3"/>
      <x/>
    </i>
    <i>
      <x v="5079"/>
      <x v="201"/>
      <x v="1"/>
      <x v="11"/>
      <x v="10"/>
      <x v="3"/>
      <x/>
    </i>
    <i>
      <x v="4737"/>
      <x v="1161"/>
      <x v="1"/>
      <x v="16"/>
      <x v="3"/>
      <x/>
      <x/>
    </i>
    <i>
      <x v="5080"/>
      <x v="1178"/>
      <x v="1"/>
      <x v="23"/>
      <x v="9"/>
      <x v="1"/>
      <x/>
    </i>
    <i>
      <x v="4745"/>
      <x v="510"/>
      <x v="1"/>
      <x v="17"/>
      <x v="9"/>
      <x v="1"/>
      <x/>
    </i>
    <i>
      <x v="5081"/>
      <x v="172"/>
      <x v="1"/>
      <x v="10"/>
      <x v="9"/>
      <x v="1"/>
      <x/>
    </i>
    <i>
      <x v="4751"/>
      <x v="1201"/>
      <x v="1"/>
      <x v="16"/>
      <x v="13"/>
      <x v="3"/>
      <x/>
    </i>
    <i>
      <x v="5083"/>
      <x v="498"/>
      <x v="1"/>
      <x v="17"/>
      <x v="7"/>
      <x v="5"/>
      <x/>
    </i>
    <i>
      <x v="4760"/>
      <x v="968"/>
      <x v="1"/>
      <x v="11"/>
      <x v="6"/>
      <x v="2"/>
      <x/>
    </i>
    <i>
      <x v="5084"/>
      <x v="1012"/>
      <x v="1"/>
      <x v="17"/>
      <x v="7"/>
      <x v="5"/>
      <x/>
    </i>
    <i>
      <x v="4771"/>
      <x v="295"/>
      <x v="1"/>
      <x v="13"/>
      <x v="9"/>
      <x v="1"/>
      <x/>
    </i>
    <i>
      <x v="5086"/>
      <x v="1222"/>
      <x v="1"/>
      <x v="11"/>
      <x v="13"/>
      <x v="3"/>
      <x/>
    </i>
    <i>
      <x v="4780"/>
      <x v="285"/>
      <x v="1"/>
      <x v="17"/>
      <x v="8"/>
      <x v="1"/>
      <x/>
    </i>
    <i>
      <x v="5087"/>
      <x v="366"/>
      <x v="1"/>
      <x v="20"/>
      <x v="10"/>
      <x v="3"/>
      <x/>
    </i>
    <i>
      <x v="4787"/>
      <x v="814"/>
      <x v="1"/>
      <x v="17"/>
      <x v="4"/>
      <x v="2"/>
      <x/>
    </i>
    <i>
      <x v="5088"/>
      <x v="1056"/>
      <x v="1"/>
      <x v="16"/>
      <x v="13"/>
      <x v="3"/>
      <x/>
    </i>
    <i>
      <x v="4530"/>
      <x v="1043"/>
      <x v="1"/>
      <x v="11"/>
      <x v="11"/>
      <x v="4"/>
      <x/>
    </i>
    <i>
      <x v="5090"/>
      <x v="1013"/>
      <x v="1"/>
      <x v="17"/>
      <x v="7"/>
      <x v="5"/>
      <x/>
    </i>
    <i>
      <x v="4546"/>
      <x v="1221"/>
      <x v="1"/>
      <x v="11"/>
      <x v="13"/>
      <x v="3"/>
      <x/>
    </i>
    <i>
      <x v="5091"/>
      <x v="922"/>
      <x v="1"/>
      <x v="16"/>
      <x v="3"/>
      <x/>
      <x/>
    </i>
    <i>
      <x v="4556"/>
      <x v="751"/>
      <x v="1"/>
      <x v="11"/>
      <x v="6"/>
      <x v="2"/>
      <x/>
    </i>
    <i>
      <x v="5092"/>
      <x v="380"/>
      <x v="1"/>
      <x v="17"/>
      <x v="10"/>
      <x v="3"/>
      <x/>
    </i>
    <i>
      <x v="4567"/>
      <x v="373"/>
      <x v="1"/>
      <x v="17"/>
      <x v="10"/>
      <x v="3"/>
      <x/>
    </i>
    <i>
      <x v="5093"/>
      <x v="508"/>
      <x v="1"/>
      <x v="17"/>
      <x v="1"/>
      <x v="2"/>
      <x/>
    </i>
    <i>
      <x v="4579"/>
      <x v="87"/>
      <x v="1"/>
      <x v="17"/>
      <x v="10"/>
      <x v="3"/>
      <x/>
    </i>
    <i>
      <x v="5096"/>
      <x v="892"/>
      <x v="1"/>
      <x v="11"/>
      <x v="12"/>
      <x v="4"/>
      <x/>
    </i>
    <i>
      <x v="4594"/>
      <x v="730"/>
      <x v="1"/>
      <x v="11"/>
      <x v="10"/>
      <x v="3"/>
      <x/>
    </i>
    <i>
      <x v="5097"/>
      <x v="1101"/>
      <x v="1"/>
      <x v="17"/>
      <x v="2"/>
      <x/>
      <x/>
    </i>
    <i>
      <x v="4611"/>
      <x v="1204"/>
      <x v="1"/>
      <x v="16"/>
      <x v="13"/>
      <x v="3"/>
      <x/>
    </i>
    <i>
      <x v="5098"/>
      <x v="833"/>
      <x v="1"/>
      <x v="11"/>
      <x v="13"/>
      <x v="3"/>
      <x/>
    </i>
    <i>
      <x v="4632"/>
      <x v="1020"/>
      <x v="1"/>
      <x v="23"/>
      <x v="9"/>
      <x v="1"/>
      <x/>
    </i>
    <i>
      <x v="5100"/>
      <x v="82"/>
      <x v="1"/>
      <x v="17"/>
      <x v="10"/>
      <x v="3"/>
      <x/>
    </i>
    <i>
      <x v="4648"/>
      <x v="1159"/>
      <x v="1"/>
      <x v="16"/>
      <x v="3"/>
      <x/>
      <x/>
    </i>
    <i>
      <x v="5101"/>
      <x v="720"/>
      <x v="1"/>
      <x v="11"/>
      <x v="12"/>
      <x v="4"/>
      <x/>
    </i>
    <i>
      <x v="4658"/>
      <x v="1021"/>
      <x v="1"/>
      <x v="10"/>
      <x v="9"/>
      <x v="1"/>
      <x/>
    </i>
    <i>
      <x v="5102"/>
      <x v="745"/>
      <x v="1"/>
      <x v="11"/>
      <x v="6"/>
      <x v="2"/>
      <x/>
    </i>
    <i>
      <x v="4675"/>
      <x v="877"/>
      <x v="1"/>
      <x v="11"/>
      <x v="6"/>
      <x v="2"/>
      <x/>
    </i>
    <i>
      <x v="5104"/>
      <x v="773"/>
      <x v="1"/>
      <x v="17"/>
      <x v="9"/>
      <x v="1"/>
      <x/>
    </i>
    <i>
      <x v="4687"/>
      <x v="1204"/>
      <x v="1"/>
      <x v="8"/>
      <x v="13"/>
      <x v="3"/>
      <x/>
    </i>
    <i>
      <x v="5107"/>
      <x v="772"/>
      <x v="1"/>
      <x v="17"/>
      <x v="9"/>
      <x v="1"/>
      <x/>
    </i>
    <i>
      <x v="4708"/>
      <x v="245"/>
      <x v="1"/>
      <x v="17"/>
      <x v="5"/>
      <x v="2"/>
      <x/>
    </i>
    <i>
      <x v="5109"/>
      <x v="54"/>
      <x v="1"/>
      <x v="17"/>
      <x v="5"/>
      <x v="2"/>
      <x/>
    </i>
    <i>
      <x v="4722"/>
      <x v="1224"/>
      <x v="1"/>
      <x v="11"/>
      <x v="13"/>
      <x v="3"/>
      <x/>
    </i>
    <i>
      <x v="5110"/>
      <x v="77"/>
      <x v="1"/>
      <x v="2"/>
      <x v="10"/>
      <x v="3"/>
      <x/>
    </i>
    <i>
      <x v="4503"/>
      <x v="1202"/>
      <x v="1"/>
      <x v="16"/>
      <x v="13"/>
      <x v="3"/>
      <x/>
    </i>
    <i>
      <x v="5111"/>
      <x v="95"/>
      <x v="1"/>
      <x v="17"/>
      <x v="8"/>
      <x v="1"/>
      <x/>
    </i>
    <i>
      <x v="4757"/>
      <x v="1210"/>
      <x v="1"/>
      <x v="11"/>
      <x v="13"/>
      <x v="3"/>
      <x/>
    </i>
    <i>
      <x v="5113"/>
      <x v="711"/>
      <x v="1"/>
      <x v="17"/>
      <x v="7"/>
      <x v="5"/>
      <x/>
    </i>
    <i>
      <x v="4776"/>
      <x v="78"/>
      <x v="1"/>
      <x v="17"/>
      <x v="10"/>
      <x v="3"/>
      <x/>
    </i>
    <i>
      <x v="5114"/>
      <x v="951"/>
      <x v="1"/>
      <x v="5"/>
      <x v="9"/>
      <x v="1"/>
      <x/>
    </i>
    <i>
      <x v="4525"/>
      <x v="394"/>
      <x v="1"/>
      <x v="11"/>
      <x v="10"/>
      <x v="3"/>
      <x/>
    </i>
    <i>
      <x v="5115"/>
      <x v="709"/>
      <x v="1"/>
      <x v="17"/>
      <x v="4"/>
      <x v="2"/>
      <x/>
    </i>
    <i>
      <x v="4550"/>
      <x v="799"/>
      <x v="1"/>
      <x v="17"/>
      <x v="1"/>
      <x v="2"/>
      <x/>
    </i>
    <i>
      <x v="5116"/>
      <x v="274"/>
      <x v="1"/>
      <x v="11"/>
      <x v="6"/>
      <x v="2"/>
      <x/>
    </i>
    <i>
      <x v="4573"/>
      <x v="889"/>
      <x v="1"/>
      <x v="11"/>
      <x v="14"/>
      <x v="3"/>
      <x/>
    </i>
    <i>
      <x v="5121"/>
      <x v="701"/>
      <x v="1"/>
      <x v="17"/>
      <x v="9"/>
      <x v="1"/>
      <x/>
    </i>
    <i>
      <x v="4603"/>
      <x v="519"/>
      <x v="1"/>
      <x v="17"/>
      <x v="4"/>
      <x v="2"/>
      <x/>
    </i>
    <i>
      <x v="5124"/>
      <x v="570"/>
      <x v="1"/>
      <x v="11"/>
      <x v="6"/>
      <x v="2"/>
      <x/>
    </i>
    <i>
      <x v="4639"/>
      <x v="617"/>
      <x v="1"/>
      <x v="23"/>
      <x v="9"/>
      <x v="1"/>
      <x/>
    </i>
    <i>
      <x v="5126"/>
      <x v="537"/>
      <x v="1"/>
      <x v="17"/>
      <x v="8"/>
      <x v="1"/>
      <x/>
    </i>
    <i>
      <x v="4666"/>
      <x v="858"/>
      <x v="1"/>
      <x v="7"/>
      <x v="4"/>
      <x v="2"/>
      <x/>
    </i>
    <i>
      <x v="5131"/>
      <x v="755"/>
      <x v="1"/>
      <x v="11"/>
      <x v="6"/>
      <x v="2"/>
      <x/>
    </i>
    <i>
      <x v="4695"/>
      <x v="551"/>
      <x v="1"/>
      <x v="11"/>
      <x v="6"/>
      <x v="2"/>
      <x/>
    </i>
    <i>
      <x v="5132"/>
      <x v="750"/>
      <x v="1"/>
      <x v="3"/>
      <x v="6"/>
      <x v="2"/>
      <x/>
    </i>
    <i>
      <x v="4732"/>
      <x v="637"/>
      <x v="1"/>
      <x v="17"/>
      <x v="9"/>
      <x v="1"/>
      <x/>
    </i>
    <i>
      <x v="5134"/>
      <x v="1117"/>
      <x v="1"/>
      <x v="2"/>
      <x v="1"/>
      <x v="2"/>
      <x/>
    </i>
    <i>
      <x v="4769"/>
      <x v="972"/>
      <x v="1"/>
      <x v="11"/>
      <x v="6"/>
      <x v="2"/>
      <x/>
    </i>
    <i>
      <x v="5135"/>
      <x v="1180"/>
      <x v="1"/>
      <x v="13"/>
      <x v="9"/>
      <x v="1"/>
      <x/>
    </i>
    <i>
      <x v="4536"/>
      <x v="290"/>
      <x v="1"/>
      <x v="17"/>
      <x v="1"/>
      <x v="2"/>
      <x/>
    </i>
    <i>
      <x v="5136"/>
      <x v="1107"/>
      <x v="1"/>
      <x v="5"/>
      <x v="2"/>
      <x/>
      <x/>
    </i>
    <i>
      <x v="4584"/>
      <x v="157"/>
      <x v="1"/>
      <x v="17"/>
      <x v="8"/>
      <x v="1"/>
      <x/>
    </i>
    <i>
      <x v="5138"/>
      <x v="771"/>
      <x v="1"/>
      <x v="2"/>
      <x v="9"/>
      <x v="1"/>
      <x/>
    </i>
    <i>
      <x v="4652"/>
      <x v="323"/>
      <x v="1"/>
      <x v="17"/>
      <x v="9"/>
      <x v="1"/>
      <x/>
    </i>
    <i>
      <x v="5139"/>
      <x v="899"/>
      <x v="1"/>
      <x v="11"/>
      <x v="12"/>
      <x v="4"/>
      <x/>
    </i>
    <i>
      <x v="4715"/>
      <x v="1182"/>
      <x v="1"/>
      <x v="23"/>
      <x v="9"/>
      <x v="1"/>
      <x/>
    </i>
    <i>
      <x v="5141"/>
      <x v="1179"/>
      <x v="1"/>
      <x v="10"/>
      <x v="9"/>
      <x v="1"/>
      <x/>
    </i>
    <i>
      <x v="4783"/>
      <x v="775"/>
      <x v="1"/>
      <x v="17"/>
      <x v="9"/>
      <x v="1"/>
      <x/>
    </i>
    <i>
      <x v="5144"/>
      <x v="829"/>
      <x v="1"/>
      <x v="11"/>
      <x v="13"/>
      <x v="3"/>
      <x/>
    </i>
    <i>
      <x v="4619"/>
      <x v="804"/>
      <x v="1"/>
      <x v="11"/>
      <x v="10"/>
      <x v="3"/>
      <x/>
    </i>
    <i>
      <x v="5156"/>
      <x v="708"/>
      <x v="1"/>
      <x v="17"/>
      <x v="8"/>
      <x v="1"/>
      <x/>
    </i>
    <i>
      <x v="4749"/>
      <x v="1053"/>
      <x v="1"/>
      <x v="9"/>
      <x v="13"/>
      <x v="3"/>
      <x/>
    </i>
    <i>
      <x v="5167"/>
      <x v="991"/>
      <x v="1"/>
      <x v="3"/>
      <x v="6"/>
      <x v="2"/>
      <x/>
    </i>
    <i>
      <x v="4680"/>
      <x v="931"/>
      <x v="1"/>
      <x v="14"/>
      <x v="2"/>
      <x/>
      <x/>
    </i>
    <i>
      <x v="5174"/>
      <x v="932"/>
      <x v="1"/>
      <x v="16"/>
      <x v="3"/>
      <x/>
      <x/>
    </i>
    <i>
      <x v="4561"/>
      <x v="1132"/>
      <x v="1"/>
      <x v="23"/>
      <x v="12"/>
      <x v="4"/>
      <x/>
    </i>
    <i>
      <x v="5179"/>
      <x v="943"/>
      <x v="1"/>
      <x v="5"/>
      <x v="1"/>
      <x v="2"/>
      <x/>
    </i>
    <i>
      <x v="2760"/>
      <x v="492"/>
      <x v="6"/>
      <x v="2"/>
      <x v="9"/>
      <x v="1"/>
      <x/>
    </i>
    <i>
      <x v="2936"/>
      <x v="534"/>
      <x v="5"/>
      <x v="2"/>
      <x v="8"/>
      <x v="1"/>
      <x/>
    </i>
    <i>
      <x v="2928"/>
      <x v="302"/>
      <x v="6"/>
      <x v="10"/>
      <x v="9"/>
      <x v="1"/>
      <x/>
    </i>
    <i>
      <x v="2929"/>
      <x v="799"/>
      <x v="5"/>
      <x v="20"/>
      <x v="1"/>
      <x v="2"/>
      <x/>
    </i>
    <i>
      <x v="2767"/>
      <x v="479"/>
      <x v="6"/>
      <x v="11"/>
      <x v="10"/>
      <x v="3"/>
      <x/>
    </i>
    <i>
      <x v="2930"/>
      <x v="892"/>
      <x v="6"/>
      <x v="3"/>
      <x v="12"/>
      <x v="4"/>
      <x/>
    </i>
    <i>
      <x v="2769"/>
      <x v="614"/>
      <x v="6"/>
      <x v="17"/>
      <x v="9"/>
      <x v="1"/>
      <x/>
    </i>
    <i>
      <x v="2931"/>
      <x v="432"/>
      <x v="6"/>
      <x v="5"/>
      <x v="8"/>
      <x v="1"/>
      <x/>
    </i>
    <i>
      <x v="2907"/>
      <x v="769"/>
      <x v="5"/>
      <x v="17"/>
      <x v="5"/>
      <x v="2"/>
      <x/>
    </i>
    <i>
      <x v="2763"/>
      <x v="684"/>
      <x v="6"/>
      <x v="11"/>
      <x/>
      <x v="1"/>
      <x/>
    </i>
    <i>
      <x v="2703"/>
      <x v="116"/>
      <x v="6"/>
      <x v="17"/>
      <x v="8"/>
      <x v="1"/>
      <x/>
    </i>
    <i>
      <x v="2668"/>
      <x v="674"/>
      <x v="6"/>
      <x/>
      <x v="11"/>
      <x v="4"/>
      <x/>
    </i>
    <i>
      <x v="2909"/>
      <x v="331"/>
      <x v="5"/>
      <x v="11"/>
      <x v="10"/>
      <x v="3"/>
      <x/>
    </i>
    <i>
      <x v="2782"/>
      <x v="470"/>
      <x v="5"/>
      <x v="5"/>
      <x v="4"/>
      <x v="2"/>
      <x/>
    </i>
    <i>
      <x v="2910"/>
      <x v="707"/>
      <x v="5"/>
      <x v="17"/>
      <x v="8"/>
      <x v="1"/>
      <x/>
    </i>
    <i>
      <x v="2494"/>
      <x v="27"/>
      <x v="4"/>
      <x v="5"/>
      <x v="9"/>
      <x v="1"/>
      <x/>
    </i>
    <i>
      <x v="2911"/>
      <x v="457"/>
      <x v="5"/>
      <x v="10"/>
      <x v="2"/>
      <x/>
      <x/>
    </i>
    <i>
      <x v="2680"/>
      <x v="788"/>
      <x v="5"/>
      <x v="10"/>
      <x v="2"/>
      <x/>
      <x/>
    </i>
    <i>
      <x v="2912"/>
      <x v="1192"/>
      <x v="6"/>
      <x v="17"/>
      <x v="7"/>
      <x v="5"/>
      <x/>
    </i>
    <i>
      <x v="2683"/>
      <x v="109"/>
      <x v="6"/>
      <x v="17"/>
      <x v="9"/>
      <x v="1"/>
      <x/>
    </i>
    <i>
      <x v="2913"/>
      <x v="612"/>
      <x v="5"/>
      <x v="5"/>
      <x v="4"/>
      <x v="2"/>
      <x/>
    </i>
    <i>
      <x v="2489"/>
      <x v="919"/>
      <x v="4"/>
      <x v="19"/>
      <x v="9"/>
      <x v="1"/>
      <x/>
    </i>
    <i>
      <x v="2914"/>
      <x v="516"/>
      <x v="5"/>
      <x v="10"/>
      <x v="2"/>
      <x/>
      <x/>
    </i>
    <i>
      <x v="2804"/>
      <x v="1103"/>
      <x v="5"/>
      <x v="2"/>
      <x v="2"/>
      <x/>
      <x/>
    </i>
    <i>
      <x v="2915"/>
      <x v="916"/>
      <x v="5"/>
      <x v="5"/>
      <x v="8"/>
      <x v="1"/>
      <x/>
    </i>
    <i>
      <x v="2806"/>
      <x v="155"/>
      <x v="6"/>
      <x v="2"/>
      <x v="8"/>
      <x v="1"/>
      <x/>
    </i>
    <i>
      <x v="2916"/>
      <x v="1020"/>
      <x v="5"/>
      <x v="10"/>
      <x v="9"/>
      <x v="1"/>
      <x/>
    </i>
    <i>
      <x v="2690"/>
      <x v="118"/>
      <x v="6"/>
      <x v="5"/>
      <x v="8"/>
      <x v="1"/>
      <x/>
    </i>
    <i>
      <x v="2917"/>
      <x v="159"/>
      <x v="5"/>
      <x v="2"/>
      <x v="8"/>
      <x v="1"/>
      <x/>
    </i>
    <i>
      <x v="2811"/>
      <x v="243"/>
      <x v="5"/>
      <x v="20"/>
      <x v="5"/>
      <x v="2"/>
      <x/>
    </i>
    <i>
      <x v="2918"/>
      <x v="156"/>
      <x v="6"/>
      <x v="5"/>
      <x v="8"/>
      <x v="1"/>
      <x/>
    </i>
    <i>
      <x v="2813"/>
      <x v="116"/>
      <x v="6"/>
      <x v="2"/>
      <x v="8"/>
      <x v="1"/>
      <x/>
    </i>
    <i>
      <x v="2919"/>
      <x v="329"/>
      <x v="5"/>
      <x v="5"/>
      <x v="7"/>
      <x v="5"/>
      <x/>
    </i>
    <i>
      <x v="2815"/>
      <x v="438"/>
      <x v="5"/>
      <x v="7"/>
      <x v="5"/>
      <x v="2"/>
      <x/>
    </i>
    <i>
      <x v="2920"/>
      <x v="657"/>
      <x v="5"/>
      <x v="2"/>
      <x v="7"/>
      <x v="5"/>
      <x/>
    </i>
    <i>
      <x v="2817"/>
      <x v="228"/>
      <x v="5"/>
      <x v="5"/>
      <x v="7"/>
      <x v="5"/>
      <x/>
    </i>
    <i>
      <x v="2921"/>
      <x v="798"/>
      <x v="5"/>
      <x v="2"/>
      <x v="1"/>
      <x v="2"/>
      <x/>
    </i>
    <i>
      <x v="2819"/>
      <x v="476"/>
      <x v="5"/>
      <x v="3"/>
      <x v="10"/>
      <x v="3"/>
      <x/>
    </i>
    <i>
      <x v="2922"/>
      <x v="282"/>
      <x v="5"/>
      <x v="2"/>
      <x v="8"/>
      <x v="1"/>
      <x/>
    </i>
    <i>
      <x v="2821"/>
      <x v="817"/>
      <x v="5"/>
      <x v="3"/>
      <x v="10"/>
      <x v="3"/>
      <x/>
    </i>
    <i>
      <x v="2923"/>
      <x v="1218"/>
      <x v="5"/>
      <x/>
      <x v="13"/>
      <x v="3"/>
      <x/>
    </i>
    <i>
      <x v="2825"/>
      <x v="797"/>
      <x v="5"/>
      <x v="7"/>
      <x v="1"/>
      <x v="2"/>
      <x/>
    </i>
    <i>
      <x v="2924"/>
      <x v="1179"/>
      <x v="5"/>
      <x v="13"/>
      <x v="9"/>
      <x v="1"/>
      <x/>
    </i>
    <i>
      <x v="2827"/>
      <x v="233"/>
      <x v="5"/>
      <x v="17"/>
      <x v="7"/>
      <x v="5"/>
      <x/>
    </i>
    <i>
      <x v="2925"/>
      <x v="115"/>
      <x v="5"/>
      <x v="5"/>
      <x v="8"/>
      <x v="1"/>
      <x/>
    </i>
    <i>
      <x v="2829"/>
      <x v="343"/>
      <x v="5"/>
      <x v="17"/>
      <x v="7"/>
      <x v="5"/>
      <x/>
    </i>
    <i>
      <x v="2764"/>
      <x v="641"/>
      <x v="6"/>
      <x v="17"/>
      <x v="9"/>
      <x v="1"/>
      <x/>
    </i>
    <i>
      <x v="2831"/>
      <x v="699"/>
      <x v="5"/>
      <x v="18"/>
      <x v="10"/>
      <x v="3"/>
      <x/>
    </i>
    <i>
      <x v="2768"/>
      <x v="492"/>
      <x v="6"/>
      <x v="17"/>
      <x v="9"/>
      <x v="1"/>
      <x/>
    </i>
    <i>
      <x v="2833"/>
      <x v="922"/>
      <x v="5"/>
      <x v="1"/>
      <x v="3"/>
      <x/>
      <x/>
    </i>
    <i>
      <x v="2770"/>
      <x v="438"/>
      <x v="6"/>
      <x v="17"/>
      <x v="5"/>
      <x v="2"/>
      <x/>
    </i>
    <i>
      <x v="2835"/>
      <x v="867"/>
      <x v="5"/>
      <x/>
      <x v="6"/>
      <x v="2"/>
      <x/>
    </i>
    <i>
      <x v="2487"/>
      <x v="1010"/>
      <x v="4"/>
      <x v="12"/>
      <x v="7"/>
      <x v="5"/>
      <x/>
    </i>
    <i>
      <x v="2837"/>
      <x v="164"/>
      <x v="5"/>
      <x v="7"/>
      <x v="9"/>
      <x v="1"/>
      <x/>
    </i>
    <i>
      <x v="2932"/>
      <x v="448"/>
      <x v="5"/>
      <x v="14"/>
      <x v="9"/>
      <x v="1"/>
      <x/>
    </i>
    <i>
      <x v="2839"/>
      <x v="297"/>
      <x v="5"/>
      <x v="10"/>
      <x v="9"/>
      <x v="1"/>
      <x/>
    </i>
    <i>
      <x v="2933"/>
      <x v="519"/>
      <x v="6"/>
      <x v="5"/>
      <x v="4"/>
      <x v="2"/>
      <x/>
    </i>
    <i>
      <x v="2841"/>
      <x v="462"/>
      <x v="5"/>
      <x v="7"/>
      <x v="8"/>
      <x v="1"/>
      <x/>
    </i>
    <i>
      <x v="2934"/>
      <x v="647"/>
      <x v="5"/>
      <x v="2"/>
      <x v="1"/>
      <x v="2"/>
      <x/>
    </i>
    <i>
      <x v="2843"/>
      <x v="167"/>
      <x v="5"/>
      <x v="6"/>
      <x v="9"/>
      <x v="1"/>
      <x/>
    </i>
    <i>
      <x v="2765"/>
      <x v="667"/>
      <x v="6"/>
      <x v="11"/>
      <x v="13"/>
      <x v="3"/>
      <x/>
    </i>
    <i>
      <x v="2845"/>
      <x v="661"/>
      <x v="5"/>
      <x v="5"/>
      <x v="7"/>
      <x v="5"/>
      <x/>
    </i>
    <i>
      <x v="2766"/>
      <x v="742"/>
      <x v="6"/>
      <x v="3"/>
      <x v="6"/>
      <x v="2"/>
      <x/>
    </i>
    <i>
      <x v="2847"/>
      <x v="1196"/>
      <x v="5"/>
      <x v="4"/>
      <x v="6"/>
      <x v="2"/>
      <x/>
    </i>
    <i>
      <x v="2939"/>
      <x v="294"/>
      <x v="5"/>
      <x v="2"/>
      <x v="1"/>
      <x v="2"/>
      <x/>
    </i>
    <i>
      <x v="2849"/>
      <x v="863"/>
      <x v="5"/>
      <x v="4"/>
      <x v="6"/>
      <x v="2"/>
      <x/>
    </i>
    <i>
      <x v="2709"/>
      <x v="620"/>
      <x v="6"/>
      <x v="7"/>
      <x v="9"/>
      <x v="1"/>
      <x/>
    </i>
    <i>
      <x v="2695"/>
      <x v="505"/>
      <x v="6"/>
      <x v="2"/>
      <x v="1"/>
      <x v="2"/>
      <x/>
    </i>
    <i>
      <x v="2941"/>
      <x v="1179"/>
      <x v="5"/>
      <x v="14"/>
      <x v="9"/>
      <x v="1"/>
      <x/>
    </i>
    <i>
      <x v="2854"/>
      <x v="657"/>
      <x v="5"/>
      <x v="12"/>
      <x v="7"/>
      <x v="5"/>
      <x/>
    </i>
    <i>
      <x v="2942"/>
      <x v="363"/>
      <x v="5"/>
      <x v="17"/>
      <x v="9"/>
      <x v="1"/>
      <x/>
    </i>
    <i>
      <x v="2856"/>
      <x v="533"/>
      <x v="5"/>
      <x v="19"/>
      <x v="9"/>
      <x v="1"/>
      <x/>
    </i>
    <i>
      <x v="2710"/>
      <x v="1195"/>
      <x v="6"/>
      <x/>
      <x v="10"/>
      <x v="3"/>
      <x/>
    </i>
    <i>
      <x v="2858"/>
      <x v="295"/>
      <x v="5"/>
      <x v="19"/>
      <x v="9"/>
      <x v="1"/>
      <x/>
    </i>
    <i>
      <x v="2711"/>
      <x v="148"/>
      <x v="6"/>
      <x v="17"/>
      <x v="7"/>
      <x v="5"/>
      <x/>
    </i>
    <i>
      <x v="2860"/>
      <x v="484"/>
      <x v="5"/>
      <x v="20"/>
      <x v="7"/>
      <x v="5"/>
      <x/>
    </i>
    <i>
      <x v="2947"/>
      <x v="617"/>
      <x v="5"/>
      <x v="10"/>
      <x v="9"/>
      <x v="1"/>
      <x/>
    </i>
    <i>
      <x v="2863"/>
      <x v="296"/>
      <x v="5"/>
      <x v="19"/>
      <x v="9"/>
      <x v="1"/>
      <x/>
    </i>
    <i>
      <x v="2948"/>
      <x v="917"/>
      <x v="5"/>
      <x v="5"/>
      <x v="8"/>
      <x v="1"/>
      <x/>
    </i>
    <i>
      <x v="2865"/>
      <x v="524"/>
      <x v="5"/>
      <x v="12"/>
      <x v="9"/>
      <x v="1"/>
      <x/>
    </i>
    <i>
      <x v="2950"/>
      <x v="857"/>
      <x v="5"/>
      <x v="3"/>
      <x v="10"/>
      <x v="3"/>
      <x/>
    </i>
    <i>
      <x v="2867"/>
      <x v="690"/>
      <x v="5"/>
      <x v="3"/>
      <x v="10"/>
      <x v="3"/>
      <x/>
    </i>
    <i>
      <x v="2715"/>
      <x v="707"/>
      <x v="6"/>
      <x v="2"/>
      <x v="8"/>
      <x v="1"/>
      <x/>
    </i>
    <i>
      <x v="2869"/>
      <x v="238"/>
      <x v="5"/>
      <x v="12"/>
      <x v="1"/>
      <x v="2"/>
      <x/>
    </i>
    <i>
      <x v="2716"/>
      <x v="1087"/>
      <x v="6"/>
      <x v="5"/>
      <x v="2"/>
      <x/>
      <x/>
    </i>
    <i>
      <x v="2871"/>
      <x v="330"/>
      <x v="5"/>
      <x v="2"/>
      <x v="7"/>
      <x v="5"/>
      <x/>
    </i>
    <i>
      <x v="2953"/>
      <x v="269"/>
      <x v="6"/>
      <x v="4"/>
      <x v="6"/>
      <x v="2"/>
      <x/>
    </i>
    <i>
      <x v="2873"/>
      <x v="891"/>
      <x v="6"/>
      <x v="3"/>
      <x v="14"/>
      <x v="3"/>
      <x/>
    </i>
    <i>
      <x v="2717"/>
      <x v="1229"/>
      <x v="6"/>
      <x v="6"/>
      <x v="13"/>
      <x v="3"/>
      <x/>
    </i>
    <i>
      <x v="2875"/>
      <x v="317"/>
      <x v="6"/>
      <x v="3"/>
      <x v="10"/>
      <x v="3"/>
      <x/>
    </i>
    <i>
      <x v="2955"/>
      <x v="856"/>
      <x v="6"/>
      <x v="4"/>
      <x v="10"/>
      <x v="3"/>
      <x/>
    </i>
    <i>
      <x v="2877"/>
      <x v="428"/>
      <x v="5"/>
      <x/>
      <x v="15"/>
      <x v="4"/>
      <x/>
    </i>
    <i>
      <x v="2956"/>
      <x v="289"/>
      <x v="3"/>
      <x v="17"/>
      <x v="1"/>
      <x v="2"/>
      <x/>
    </i>
    <i r="6">
      <x v="1"/>
    </i>
    <i>
      <x v="2879"/>
      <x v="616"/>
      <x v="5"/>
      <x v="2"/>
      <x v="9"/>
      <x v="1"/>
      <x/>
    </i>
    <i>
      <x v="2957"/>
      <x v="801"/>
      <x v="6"/>
      <x v="14"/>
      <x v="9"/>
      <x v="1"/>
      <x/>
    </i>
    <i>
      <x v="2881"/>
      <x v="1096"/>
      <x v="6"/>
      <x v="17"/>
      <x v="2"/>
      <x/>
      <x/>
    </i>
    <i>
      <x v="2718"/>
      <x v="286"/>
      <x v="6"/>
      <x v="2"/>
      <x v="8"/>
      <x v="1"/>
      <x/>
    </i>
    <i>
      <x v="2883"/>
      <x v="431"/>
      <x v="5"/>
      <x v="2"/>
      <x v="8"/>
      <x v="1"/>
      <x/>
    </i>
    <i>
      <x v="2959"/>
      <x v="522"/>
      <x v="6"/>
      <x v="3"/>
      <x v="11"/>
      <x v="4"/>
      <x/>
    </i>
    <i>
      <x v="2697"/>
      <x v="435"/>
      <x v="6"/>
      <x v="2"/>
      <x v="5"/>
      <x v="2"/>
      <x/>
    </i>
    <i>
      <x v="2960"/>
      <x v="601"/>
      <x v="6"/>
      <x v="12"/>
      <x v="7"/>
      <x v="5"/>
      <x/>
    </i>
    <i>
      <x v="2887"/>
      <x v="1060"/>
      <x v="5"/>
      <x/>
      <x v="13"/>
      <x v="3"/>
      <x/>
    </i>
    <i>
      <x v="2719"/>
      <x v="653"/>
      <x v="6"/>
      <x v="7"/>
      <x v="4"/>
      <x v="2"/>
      <x/>
    </i>
    <i>
      <x v="2698"/>
      <x v="875"/>
      <x v="6"/>
      <x v="18"/>
      <x v="6"/>
      <x v="2"/>
      <x/>
    </i>
    <i>
      <x v="2962"/>
      <x v="1149"/>
      <x v="5"/>
      <x v="9"/>
      <x v="3"/>
      <x/>
      <x/>
    </i>
    <i>
      <x v="2891"/>
      <x v="797"/>
      <x v="5"/>
      <x v="2"/>
      <x v="1"/>
      <x v="2"/>
      <x/>
    </i>
    <i>
      <x v="2963"/>
      <x v="971"/>
      <x v="5"/>
      <x v="3"/>
      <x v="6"/>
      <x v="2"/>
      <x/>
    </i>
    <i>
      <x v="2894"/>
      <x v="1010"/>
      <x v="5"/>
      <x v="5"/>
      <x v="7"/>
      <x v="5"/>
      <x/>
    </i>
    <i>
      <x v="2964"/>
      <x v="497"/>
      <x v="6"/>
      <x v="2"/>
      <x v="7"/>
      <x v="5"/>
      <x/>
    </i>
    <i>
      <x v="2897"/>
      <x v="749"/>
      <x v="6"/>
      <x v="11"/>
      <x v="6"/>
      <x v="2"/>
      <x/>
    </i>
    <i>
      <x v="2965"/>
      <x v="973"/>
      <x v="5"/>
      <x v="11"/>
      <x v="6"/>
      <x v="2"/>
      <x/>
    </i>
    <i>
      <x v="2899"/>
      <x v="212"/>
      <x v="5"/>
      <x v="2"/>
      <x v="9"/>
      <x v="1"/>
      <x/>
    </i>
    <i>
      <x v="2966"/>
      <x v="919"/>
      <x v="5"/>
      <x v="10"/>
      <x v="9"/>
      <x v="1"/>
      <x/>
    </i>
    <i>
      <x v="2901"/>
      <x v="909"/>
      <x v="5"/>
      <x v="22"/>
      <x v="10"/>
      <x v="3"/>
      <x/>
    </i>
    <i>
      <x v="2967"/>
      <x v="1076"/>
      <x v="6"/>
      <x v="13"/>
      <x v="9"/>
      <x v="1"/>
      <x/>
    </i>
    <i>
      <x v="2702"/>
      <x v="797"/>
      <x v="6"/>
      <x v="2"/>
      <x v="1"/>
      <x v="2"/>
      <x/>
    </i>
    <i>
      <x v="2968"/>
      <x v="175"/>
      <x v="5"/>
      <x v="23"/>
      <x v="9"/>
      <x v="1"/>
      <x/>
    </i>
    <i>
      <x v="2905"/>
      <x v="1016"/>
      <x v="5"/>
      <x v="5"/>
      <x v="7"/>
      <x v="5"/>
      <x/>
    </i>
    <i>
      <x v="2969"/>
      <x v="865"/>
      <x v="5"/>
      <x v="3"/>
      <x v="6"/>
      <x v="2"/>
      <x/>
    </i>
    <i>
      <x v="2665"/>
      <x v="637"/>
      <x v="6"/>
      <x v="5"/>
      <x v="9"/>
      <x v="1"/>
      <x/>
    </i>
    <i>
      <x v="2720"/>
      <x v="329"/>
      <x v="6"/>
      <x v="20"/>
      <x v="7"/>
      <x v="5"/>
      <x/>
    </i>
    <i>
      <x v="2784"/>
      <x v="671"/>
      <x v="5"/>
      <x v="11"/>
      <x v="11"/>
      <x v="4"/>
      <x/>
    </i>
    <i>
      <x v="2994"/>
      <x v="915"/>
      <x v="3"/>
      <x v="5"/>
      <x v="8"/>
      <x v="1"/>
      <x/>
    </i>
    <i>
      <x v="2797"/>
      <x v="463"/>
      <x v="5"/>
      <x v="17"/>
      <x v="8"/>
      <x v="1"/>
      <x/>
    </i>
    <i>
      <x v="2721"/>
      <x v="580"/>
      <x v="6"/>
      <x v="22"/>
      <x v="6"/>
      <x v="2"/>
      <x/>
    </i>
    <i>
      <x v="2803"/>
      <x v="613"/>
      <x v="5"/>
      <x v="5"/>
      <x v="9"/>
      <x v="1"/>
      <x/>
    </i>
    <i>
      <x v="3012"/>
      <x v="1032"/>
      <x/>
      <x v="14"/>
      <x v="9"/>
      <x v="1"/>
      <x/>
    </i>
    <i>
      <x v="2689"/>
      <x v="183"/>
      <x v="6"/>
      <x v="2"/>
      <x v="9"/>
      <x v="1"/>
      <x/>
    </i>
    <i>
      <x v="2723"/>
      <x v="130"/>
      <x v="6"/>
      <x v="20"/>
      <x v="1"/>
      <x v="2"/>
      <x/>
    </i>
    <i>
      <x v="2812"/>
      <x v="99"/>
      <x v="5"/>
      <x v="20"/>
      <x v="8"/>
      <x v="1"/>
      <x/>
    </i>
    <i>
      <x v="3014"/>
      <x v="769"/>
      <x/>
      <x v="5"/>
      <x v="5"/>
      <x v="2"/>
      <x/>
    </i>
    <i>
      <x v="2816"/>
      <x v="527"/>
      <x v="5"/>
      <x v="11"/>
      <x v="10"/>
      <x v="3"/>
      <x/>
    </i>
    <i>
      <x v="2725"/>
      <x v="467"/>
      <x v="6"/>
      <x v="5"/>
      <x v="9"/>
      <x v="1"/>
      <x/>
    </i>
    <i>
      <x v="2820"/>
      <x v="1077"/>
      <x v="5"/>
      <x v="13"/>
      <x v="9"/>
      <x v="1"/>
      <x/>
    </i>
    <i>
      <x v="3018"/>
      <x v="451"/>
      <x/>
      <x v="6"/>
      <x v="9"/>
      <x v="1"/>
      <x/>
    </i>
    <i>
      <x v="2826"/>
      <x v="672"/>
      <x v="5"/>
      <x v="18"/>
      <x v="11"/>
      <x v="4"/>
      <x/>
    </i>
    <i>
      <x v="3019"/>
      <x v="514"/>
      <x/>
      <x v="23"/>
      <x v="2"/>
      <x/>
      <x/>
    </i>
    <i>
      <x v="2830"/>
      <x v="362"/>
      <x v="5"/>
      <x v="7"/>
      <x v="9"/>
      <x v="1"/>
      <x/>
    </i>
    <i>
      <x v="3023"/>
      <x v="621"/>
      <x/>
      <x v="17"/>
      <x v="9"/>
      <x v="1"/>
      <x/>
    </i>
    <i>
      <x v="2834"/>
      <x v="14"/>
      <x v="5"/>
      <x v="17"/>
      <x v="1"/>
      <x v="2"/>
      <x/>
    </i>
    <i>
      <x v="3024"/>
      <x v="1165"/>
      <x/>
      <x v="8"/>
      <x v="3"/>
      <x/>
      <x/>
    </i>
    <i>
      <x v="2838"/>
      <x v="534"/>
      <x v="5"/>
      <x v="17"/>
      <x v="8"/>
      <x v="1"/>
      <x/>
    </i>
    <i>
      <x v="2727"/>
      <x v="617"/>
      <x v="6"/>
      <x v="6"/>
      <x v="9"/>
      <x v="1"/>
      <x/>
    </i>
    <i>
      <x v="2842"/>
      <x v="524"/>
      <x v="5"/>
      <x v="7"/>
      <x v="9"/>
      <x v="1"/>
      <x/>
    </i>
    <i>
      <x v="2728"/>
      <x v="540"/>
      <x v="5"/>
      <x v="12"/>
      <x v="8"/>
      <x v="1"/>
      <x/>
    </i>
    <i>
      <x v="2846"/>
      <x v="509"/>
      <x v="5"/>
      <x v="12"/>
      <x v="1"/>
      <x v="2"/>
      <x/>
    </i>
    <i>
      <x v="3030"/>
      <x v="29"/>
      <x/>
      <x v="17"/>
      <x v="9"/>
      <x v="1"/>
      <x/>
    </i>
    <i>
      <x v="2694"/>
      <x v="542"/>
      <x v="6"/>
      <x v="22"/>
      <x v="6"/>
      <x v="2"/>
      <x/>
    </i>
    <i>
      <x v="3034"/>
      <x v="431"/>
      <x/>
      <x v="17"/>
      <x v="8"/>
      <x v="1"/>
      <x/>
    </i>
    <i>
      <x v="2855"/>
      <x v="618"/>
      <x v="5"/>
      <x v="19"/>
      <x v="9"/>
      <x v="1"/>
      <x/>
    </i>
    <i>
      <x v="3036"/>
      <x v="1199"/>
      <x/>
      <x/>
      <x v="11"/>
      <x v="4"/>
      <x/>
    </i>
    <i>
      <x v="2859"/>
      <x v="649"/>
      <x v="5"/>
      <x v="12"/>
      <x v="1"/>
      <x v="2"/>
      <x/>
    </i>
    <i>
      <x v="3037"/>
      <x v="534"/>
      <x/>
      <x v="5"/>
      <x v="8"/>
      <x v="1"/>
      <x/>
    </i>
    <i>
      <x v="2864"/>
      <x v="237"/>
      <x v="5"/>
      <x v="12"/>
      <x v="1"/>
      <x v="2"/>
      <x/>
    </i>
    <i>
      <x v="3038"/>
      <x v="926"/>
      <x/>
      <x v="6"/>
      <x v="9"/>
      <x v="1"/>
      <x/>
    </i>
    <i>
      <x v="2868"/>
      <x v="787"/>
      <x v="5"/>
      <x v="5"/>
      <x v="9"/>
      <x v="1"/>
      <x/>
    </i>
    <i>
      <x v="2730"/>
      <x v="1019"/>
      <x v="5"/>
      <x v="13"/>
      <x v="9"/>
      <x v="1"/>
      <x/>
    </i>
    <i>
      <x v="2872"/>
      <x v="776"/>
      <x v="6"/>
      <x v="12"/>
      <x v="9"/>
      <x v="1"/>
      <x/>
    </i>
    <i>
      <x v="3040"/>
      <x v="245"/>
      <x/>
      <x v="5"/>
      <x v="5"/>
      <x v="2"/>
      <x/>
    </i>
    <i>
      <x v="2876"/>
      <x v="180"/>
      <x v="5"/>
      <x v="20"/>
      <x v="1"/>
      <x v="2"/>
      <x/>
    </i>
    <i>
      <x v="3041"/>
      <x v="622"/>
      <x/>
      <x v="12"/>
      <x v="9"/>
      <x v="1"/>
      <x/>
    </i>
    <i>
      <x v="2880"/>
      <x v="663"/>
      <x v="5"/>
      <x v="7"/>
      <x v="7"/>
      <x v="5"/>
      <x/>
    </i>
    <i>
      <x v="2541"/>
      <x v="16"/>
      <x v="4"/>
      <x v="5"/>
      <x v="1"/>
      <x v="2"/>
      <x/>
    </i>
    <i>
      <x v="2884"/>
      <x v="49"/>
      <x v="5"/>
      <x v="10"/>
      <x v="9"/>
      <x v="1"/>
      <x/>
    </i>
    <i>
      <x v="2490"/>
      <x v="658"/>
      <x v="4"/>
      <x v="12"/>
      <x v="7"/>
      <x v="5"/>
      <x/>
    </i>
    <i>
      <x v="2888"/>
      <x v="90"/>
      <x v="6"/>
      <x v="5"/>
      <x v="5"/>
      <x v="2"/>
      <x/>
    </i>
    <i>
      <x v="3044"/>
      <x v="140"/>
      <x/>
      <x v="17"/>
      <x v="8"/>
      <x v="1"/>
      <x/>
    </i>
    <i>
      <x v="2700"/>
      <x v="22"/>
      <x v="6"/>
      <x v="5"/>
      <x v="9"/>
      <x v="1"/>
      <x/>
    </i>
    <i>
      <x v="2483"/>
      <x v="1020"/>
      <x v="4"/>
      <x v="6"/>
      <x v="9"/>
      <x v="1"/>
      <x/>
    </i>
    <i>
      <x v="2898"/>
      <x v="1014"/>
      <x v="5"/>
      <x v="5"/>
      <x v="7"/>
      <x v="5"/>
      <x/>
    </i>
    <i>
      <x v="3047"/>
      <x v="814"/>
      <x/>
      <x v="2"/>
      <x v="4"/>
      <x v="2"/>
      <x/>
    </i>
    <i>
      <x v="2902"/>
      <x v="981"/>
      <x v="5"/>
      <x v="11"/>
      <x v="6"/>
      <x v="2"/>
      <x/>
    </i>
    <i>
      <x v="3048"/>
      <x v="771"/>
      <x/>
      <x v="20"/>
      <x v="9"/>
      <x v="1"/>
      <x/>
    </i>
    <i>
      <x v="2906"/>
      <x v="1218"/>
      <x v="5"/>
      <x v="3"/>
      <x v="13"/>
      <x v="3"/>
      <x/>
    </i>
    <i>
      <x v="3049"/>
      <x v="892"/>
      <x/>
      <x v="11"/>
      <x v="12"/>
      <x v="4"/>
      <x/>
    </i>
    <i>
      <x v="2488"/>
      <x v="24"/>
      <x v="4"/>
      <x v="5"/>
      <x v="9"/>
      <x v="1"/>
      <x/>
    </i>
    <i>
      <x v="3051"/>
      <x v="501"/>
      <x/>
      <x v="5"/>
      <x v="7"/>
      <x v="5"/>
      <x/>
    </i>
    <i>
      <x v="2687"/>
      <x v="883"/>
      <x v="6"/>
      <x/>
      <x v="6"/>
      <x v="2"/>
      <x/>
    </i>
    <i>
      <x v="3052"/>
      <x v="901"/>
      <x/>
      <x v="18"/>
      <x v="14"/>
      <x v="3"/>
      <x/>
    </i>
    <i>
      <x v="2814"/>
      <x v="806"/>
      <x v="5"/>
      <x/>
      <x v="10"/>
      <x v="3"/>
      <x/>
    </i>
    <i>
      <x v="2484"/>
      <x v="538"/>
      <x v="4"/>
      <x v="2"/>
      <x v="8"/>
      <x v="1"/>
      <x/>
    </i>
    <i>
      <x v="2691"/>
      <x v="432"/>
      <x v="6"/>
      <x v="17"/>
      <x v="8"/>
      <x v="1"/>
      <x/>
    </i>
    <i>
      <x v="3054"/>
      <x v="637"/>
      <x/>
      <x v="7"/>
      <x v="9"/>
      <x v="1"/>
      <x/>
    </i>
    <i>
      <x v="2832"/>
      <x v="212"/>
      <x v="5"/>
      <x v="7"/>
      <x v="9"/>
      <x v="1"/>
      <x/>
    </i>
    <i>
      <x v="2736"/>
      <x v="704"/>
      <x v="5"/>
      <x v="5"/>
      <x v="8"/>
      <x v="1"/>
      <x/>
    </i>
    <i>
      <x v="2840"/>
      <x v="504"/>
      <x v="5"/>
      <x v="7"/>
      <x v="1"/>
      <x v="2"/>
      <x/>
    </i>
    <i>
      <x v="2737"/>
      <x v="120"/>
      <x v="6"/>
      <x v="17"/>
      <x v="4"/>
      <x v="2"/>
      <x/>
    </i>
    <i>
      <x v="2848"/>
      <x v="549"/>
      <x v="5"/>
      <x v="4"/>
      <x v="6"/>
      <x v="2"/>
      <x/>
    </i>
    <i>
      <x v="2738"/>
      <x v="604"/>
      <x v="6"/>
      <x v="2"/>
      <x v="7"/>
      <x v="5"/>
      <x/>
    </i>
    <i>
      <x v="2857"/>
      <x v="495"/>
      <x v="5"/>
      <x v="12"/>
      <x v="7"/>
      <x v="5"/>
      <x/>
    </i>
    <i>
      <x v="2500"/>
      <x v="685"/>
      <x v="4"/>
      <x v="22"/>
      <x/>
      <x v="1"/>
      <x/>
    </i>
    <i>
      <x v="2866"/>
      <x v="432"/>
      <x v="5"/>
      <x v="12"/>
      <x v="8"/>
      <x v="1"/>
      <x/>
    </i>
    <i>
      <x v="3070"/>
      <x v="565"/>
      <x/>
      <x v="18"/>
      <x v="6"/>
      <x v="2"/>
      <x/>
    </i>
    <i>
      <x v="2874"/>
      <x v="323"/>
      <x v="5"/>
      <x v="2"/>
      <x v="9"/>
      <x v="1"/>
      <x/>
    </i>
    <i>
      <x v="3075"/>
      <x v="908"/>
      <x/>
      <x v="3"/>
      <x v="10"/>
      <x v="3"/>
      <x/>
    </i>
    <i>
      <x v="2882"/>
      <x v="618"/>
      <x v="5"/>
      <x v="10"/>
      <x v="9"/>
      <x v="1"/>
      <x/>
    </i>
    <i>
      <x v="3077"/>
      <x v="654"/>
      <x/>
      <x v="5"/>
      <x v="4"/>
      <x v="2"/>
      <x/>
    </i>
    <i>
      <x v="2890"/>
      <x v="799"/>
      <x v="5"/>
      <x v="2"/>
      <x v="1"/>
      <x v="2"/>
      <x/>
    </i>
    <i>
      <x v="2744"/>
      <x v="446"/>
      <x v="5"/>
      <x v="23"/>
      <x v="9"/>
      <x v="1"/>
      <x/>
    </i>
    <i>
      <x v="2900"/>
      <x v="1009"/>
      <x v="5"/>
      <x v="5"/>
      <x v="7"/>
      <x v="5"/>
      <x/>
    </i>
    <i>
      <x v="2501"/>
      <x v="631"/>
      <x v="4"/>
      <x v="20"/>
      <x v="5"/>
      <x v="2"/>
      <x/>
    </i>
    <i>
      <x v="2669"/>
      <x v="73"/>
      <x v="6"/>
      <x v="17"/>
      <x v="10"/>
      <x v="3"/>
      <x/>
    </i>
    <i>
      <x v="2751"/>
      <x v="684"/>
      <x v="6"/>
      <x v="3"/>
      <x/>
      <x v="1"/>
      <x/>
    </i>
    <i>
      <x v="2810"/>
      <x v="147"/>
      <x v="5"/>
      <x v="2"/>
      <x v="7"/>
      <x v="5"/>
      <x/>
    </i>
    <i>
      <x v="2752"/>
      <x v="290"/>
      <x v="5"/>
      <x v="2"/>
      <x v="1"/>
      <x v="2"/>
      <x/>
    </i>
    <i>
      <x v="2828"/>
      <x v="1020"/>
      <x v="5"/>
      <x v="23"/>
      <x v="9"/>
      <x v="1"/>
      <x/>
    </i>
    <i>
      <x v="2753"/>
      <x v="97"/>
      <x v="6"/>
      <x v="17"/>
      <x v="8"/>
      <x v="1"/>
      <x/>
    </i>
    <i>
      <x v="2844"/>
      <x v="294"/>
      <x v="5"/>
      <x v="12"/>
      <x v="1"/>
      <x v="2"/>
      <x/>
    </i>
    <i>
      <x v="2502"/>
      <x v="244"/>
      <x v="4"/>
      <x v="20"/>
      <x v="5"/>
      <x v="2"/>
      <x/>
    </i>
    <i>
      <x v="2862"/>
      <x v="991"/>
      <x v="5"/>
      <x v="4"/>
      <x v="6"/>
      <x v="2"/>
      <x/>
    </i>
    <i>
      <x v="2755"/>
      <x v="642"/>
      <x v="5"/>
      <x v="5"/>
      <x v="9"/>
      <x v="1"/>
      <x/>
    </i>
    <i>
      <x v="2878"/>
      <x v="808"/>
      <x v="5"/>
      <x v="22"/>
      <x v="10"/>
      <x v="3"/>
      <x/>
    </i>
    <i>
      <x v="2756"/>
      <x v="859"/>
      <x v="6"/>
      <x v="11"/>
      <x v="10"/>
      <x v="3"/>
      <x/>
    </i>
    <i>
      <x v="2895"/>
      <x v="649"/>
      <x v="5"/>
      <x v="2"/>
      <x v="1"/>
      <x v="2"/>
      <x/>
    </i>
    <i>
      <x v="2757"/>
      <x v="776"/>
      <x v="6"/>
      <x v="20"/>
      <x v="9"/>
      <x v="1"/>
      <x/>
    </i>
    <i>
      <x v="2799"/>
      <x v="659"/>
      <x v="5"/>
      <x v="5"/>
      <x v="7"/>
      <x v="5"/>
      <x/>
    </i>
    <i>
      <x v="2758"/>
      <x v="529"/>
      <x v="5"/>
      <x v="14"/>
      <x v="9"/>
      <x v="1"/>
      <x/>
    </i>
    <i>
      <x v="2836"/>
      <x v="142"/>
      <x v="5"/>
      <x v="5"/>
      <x v="9"/>
      <x v="1"/>
      <x/>
    </i>
    <i>
      <x v="2759"/>
      <x v="471"/>
      <x v="6"/>
      <x v="17"/>
      <x v="4"/>
      <x v="2"/>
      <x/>
    </i>
    <i>
      <x v="2870"/>
      <x v="377"/>
      <x v="5"/>
      <x v="5"/>
      <x v="10"/>
      <x v="3"/>
      <x/>
    </i>
    <i>
      <x v="3096"/>
      <x v="151"/>
      <x/>
      <x v="3"/>
      <x v="6"/>
      <x v="2"/>
      <x/>
    </i>
    <i>
      <x v="2904"/>
      <x v="280"/>
      <x v="5"/>
      <x v="2"/>
      <x v="8"/>
      <x v="1"/>
      <x/>
    </i>
    <i>
      <x v="2503"/>
      <x v="164"/>
      <x v="4"/>
      <x v="17"/>
      <x v="9"/>
      <x v="1"/>
      <x/>
    </i>
    <i>
      <x v="2853"/>
      <x v="467"/>
      <x v="5"/>
      <x v="2"/>
      <x v="9"/>
      <x v="1"/>
      <x/>
    </i>
    <i>
      <x v="2761"/>
      <x v="772"/>
      <x v="6"/>
      <x v="17"/>
      <x v="9"/>
      <x v="1"/>
      <x/>
    </i>
    <i>
      <x v="2818"/>
      <x v="218"/>
      <x v="5"/>
      <x v="7"/>
      <x v="8"/>
      <x v="1"/>
      <x/>
    </i>
    <i>
      <x v="3099"/>
      <x v="742"/>
      <x/>
      <x v="3"/>
      <x v="6"/>
      <x v="2"/>
      <x/>
    </i>
    <i>
      <x v="2886"/>
      <x v="608"/>
      <x v="5"/>
      <x v="10"/>
      <x v="9"/>
      <x v="1"/>
      <x/>
    </i>
    <i>
      <x v="2762"/>
      <x v="470"/>
      <x v="6"/>
      <x v="17"/>
      <x v="4"/>
      <x v="2"/>
      <x/>
    </i>
    <i>
      <x v="3514"/>
      <x v="660"/>
      <x v="3"/>
      <x v="5"/>
      <x v="7"/>
      <x v="5"/>
      <x/>
    </i>
    <i>
      <x v="3714"/>
      <x v="1242"/>
      <x v="3"/>
      <x v="11"/>
      <x v="10"/>
      <x v="3"/>
      <x/>
    </i>
    <i>
      <x v="3649"/>
      <x v="971"/>
      <x v="7"/>
      <x v="11"/>
      <x v="6"/>
      <x v="2"/>
      <x/>
    </i>
    <i>
      <x v="3375"/>
      <x v="321"/>
      <x v="3"/>
      <x v="17"/>
      <x v="5"/>
      <x v="2"/>
      <x/>
    </i>
    <i>
      <x v="3430"/>
      <x v="550"/>
      <x v="3"/>
      <x v="11"/>
      <x v="6"/>
      <x v="2"/>
      <x/>
    </i>
    <i>
      <x v="3716"/>
      <x v="538"/>
      <x v="3"/>
      <x v="20"/>
      <x v="8"/>
      <x v="1"/>
      <x/>
    </i>
    <i>
      <x v="3449"/>
      <x v="334"/>
      <x v="3"/>
      <x v="17"/>
      <x v="9"/>
      <x v="1"/>
      <x/>
    </i>
    <i>
      <x v="3719"/>
      <x v="1145"/>
      <x v="3"/>
      <x v="21"/>
      <x v="3"/>
      <x/>
      <x/>
    </i>
    <i>
      <x v="3206"/>
      <x v="399"/>
      <x/>
      <x v="3"/>
      <x v="14"/>
      <x v="3"/>
      <x/>
    </i>
    <i>
      <x v="3721"/>
      <x v="362"/>
      <x v="3"/>
      <x v="5"/>
      <x v="9"/>
      <x v="1"/>
      <x/>
    </i>
    <i>
      <x v="3457"/>
      <x v="437"/>
      <x v="3"/>
      <x v="17"/>
      <x v="5"/>
      <x v="2"/>
      <x/>
    </i>
    <i>
      <x v="3548"/>
      <x v="345"/>
      <x v="3"/>
      <x v="23"/>
      <x v="2"/>
      <x/>
      <x/>
    </i>
    <i>
      <x v="3460"/>
      <x v="1088"/>
      <x v="3"/>
      <x v="17"/>
      <x v="2"/>
      <x/>
      <x/>
    </i>
    <i>
      <x v="3310"/>
      <x v="246"/>
      <x/>
      <x v="17"/>
      <x v="5"/>
      <x v="2"/>
      <x/>
    </i>
    <i>
      <x v="3464"/>
      <x v="199"/>
      <x v="3"/>
      <x v="17"/>
      <x v="7"/>
      <x v="5"/>
      <x/>
    </i>
    <i>
      <x v="3550"/>
      <x v="609"/>
      <x v="3"/>
      <x v="10"/>
      <x v="9"/>
      <x v="1"/>
      <x/>
    </i>
    <i>
      <x v="3666"/>
      <x v="744"/>
      <x v="3"/>
      <x v="3"/>
      <x v="6"/>
      <x v="2"/>
      <x/>
    </i>
    <i>
      <x v="3390"/>
      <x v="1192"/>
      <x v="3"/>
      <x v="17"/>
      <x v="7"/>
      <x v="5"/>
      <x/>
    </i>
    <i>
      <x v="3469"/>
      <x v="277"/>
      <x v="3"/>
      <x/>
      <x v="6"/>
      <x v="2"/>
      <x/>
    </i>
    <i>
      <x v="3311"/>
      <x v="20"/>
      <x/>
      <x v="17"/>
      <x v="9"/>
      <x v="1"/>
      <x/>
    </i>
    <i>
      <x v="3670"/>
      <x v="33"/>
      <x v="3"/>
      <x v="18"/>
      <x v="11"/>
      <x v="4"/>
      <x/>
    </i>
    <i>
      <x v="3554"/>
      <x v="702"/>
      <x v="3"/>
      <x v="17"/>
      <x v="4"/>
      <x v="2"/>
      <x/>
    </i>
    <i>
      <x v="3672"/>
      <x v="491"/>
      <x v="3"/>
      <x v="17"/>
      <x v="9"/>
      <x v="1"/>
      <x/>
    </i>
    <i>
      <x v="3404"/>
      <x v="179"/>
      <x v="3"/>
      <x v="2"/>
      <x v="1"/>
      <x v="2"/>
      <x/>
    </i>
    <i>
      <x v="3246"/>
      <x v="925"/>
      <x/>
      <x v="13"/>
      <x v="9"/>
      <x v="1"/>
      <x/>
    </i>
    <i>
      <x v="3556"/>
      <x v="663"/>
      <x v="3"/>
      <x v="17"/>
      <x v="7"/>
      <x v="5"/>
      <x/>
    </i>
    <i>
      <x v="3478"/>
      <x v="335"/>
      <x v="3"/>
      <x v="5"/>
      <x v="9"/>
      <x v="1"/>
      <x/>
    </i>
    <i>
      <x v="3406"/>
      <x v="644"/>
      <x v="3"/>
      <x v="17"/>
      <x v="1"/>
      <x v="2"/>
      <x/>
    </i>
    <i>
      <x v="3483"/>
      <x v="435"/>
      <x v="3"/>
      <x v="5"/>
      <x v="5"/>
      <x v="2"/>
      <x/>
    </i>
    <i>
      <x v="3408"/>
      <x v="138"/>
      <x v="3"/>
      <x v="14"/>
      <x v="9"/>
      <x v="1"/>
      <x/>
    </i>
    <i>
      <x v="3303"/>
      <x v="652"/>
      <x/>
      <x v="20"/>
      <x v="4"/>
      <x v="2"/>
      <x/>
    </i>
    <i>
      <x v="3565"/>
      <x v="921"/>
      <x v="3"/>
      <x v="1"/>
      <x v="3"/>
      <x/>
      <x/>
    </i>
    <i>
      <x v="3494"/>
      <x v="937"/>
      <x v="3"/>
      <x v="5"/>
      <x v="1"/>
      <x v="2"/>
      <x/>
    </i>
    <i>
      <x v="3412"/>
      <x v="1119"/>
      <x v="3"/>
      <x v="20"/>
      <x v="1"/>
      <x v="2"/>
      <x/>
    </i>
    <i>
      <x v="3270"/>
      <x v="659"/>
      <x/>
      <x v="7"/>
      <x v="7"/>
      <x v="5"/>
      <x/>
    </i>
    <i>
      <x v="3743"/>
      <x v="918"/>
      <x v="7"/>
      <x v="23"/>
      <x v="9"/>
      <x v="1"/>
      <x/>
    </i>
    <i>
      <x v="3215"/>
      <x v="59"/>
      <x/>
      <x v="17"/>
      <x v="9"/>
      <x v="1"/>
      <x/>
    </i>
    <i>
      <x v="3417"/>
      <x v="780"/>
      <x v="3"/>
      <x v="17"/>
      <x v="4"/>
      <x v="2"/>
      <x/>
    </i>
    <i>
      <x v="3690"/>
      <x v="580"/>
      <x v="3"/>
      <x v="11"/>
      <x v="6"/>
      <x v="2"/>
      <x/>
    </i>
    <i>
      <x v="3418"/>
      <x v="539"/>
      <x v="3"/>
      <x v="17"/>
      <x v="8"/>
      <x v="1"/>
      <x/>
    </i>
    <i>
      <x v="3532"/>
      <x v="532"/>
      <x v="3"/>
      <x v="23"/>
      <x v="9"/>
      <x v="1"/>
      <x/>
    </i>
    <i>
      <x v="3419"/>
      <x v="284"/>
      <x v="3"/>
      <x v="5"/>
      <x v="8"/>
      <x v="1"/>
      <x/>
    </i>
    <i>
      <x v="3539"/>
      <x v="1029"/>
      <x v="3"/>
      <x v="14"/>
      <x v="9"/>
      <x v="1"/>
      <x/>
    </i>
    <i>
      <x v="3575"/>
      <x v="392"/>
      <x v="3"/>
      <x v="11"/>
      <x v="10"/>
      <x v="3"/>
      <x/>
    </i>
    <i>
      <x v="3541"/>
      <x v="180"/>
      <x v="3"/>
      <x v="5"/>
      <x v="1"/>
      <x v="2"/>
      <x/>
    </i>
    <i>
      <x v="3576"/>
      <x v="858"/>
      <x v="3"/>
      <x v="17"/>
      <x v="4"/>
      <x v="2"/>
      <x/>
    </i>
    <i>
      <x v="3704"/>
      <x v="294"/>
      <x v="3"/>
      <x v="5"/>
      <x v="1"/>
      <x v="2"/>
      <x/>
    </i>
    <i>
      <x v="3578"/>
      <x v="1031"/>
      <x v="3"/>
      <x v="23"/>
      <x v="9"/>
      <x v="1"/>
      <x/>
    </i>
    <i>
      <x v="3373"/>
      <x v="919"/>
      <x v="3"/>
      <x v="23"/>
      <x v="9"/>
      <x v="1"/>
      <x/>
    </i>
    <i>
      <x v="3583"/>
      <x v="460"/>
      <x v="3"/>
      <x v="5"/>
      <x v="9"/>
      <x v="1"/>
      <x/>
    </i>
    <i>
      <x v="3545"/>
      <x v="698"/>
      <x v="3"/>
      <x v="18"/>
      <x v="10"/>
      <x v="3"/>
      <x/>
    </i>
    <i>
      <x v="3420"/>
      <x v="776"/>
      <x v="3"/>
      <x v="5"/>
      <x v="9"/>
      <x v="1"/>
      <x/>
    </i>
    <i>
      <x v="3713"/>
      <x v="948"/>
      <x v="3"/>
      <x v="17"/>
      <x v="7"/>
      <x v="5"/>
      <x/>
    </i>
    <i>
      <x v="3752"/>
      <x v="1231"/>
      <x v="3"/>
      <x v="3"/>
      <x v="13"/>
      <x v="3"/>
      <x/>
    </i>
    <i>
      <x v="3431"/>
      <x v="1119"/>
      <x v="3"/>
      <x v="17"/>
      <x v="1"/>
      <x v="2"/>
      <x/>
    </i>
    <i>
      <x v="3421"/>
      <x v="346"/>
      <x v="3"/>
      <x v="17"/>
      <x v="4"/>
      <x v="2"/>
      <x/>
    </i>
    <i>
      <x v="3656"/>
      <x v="475"/>
      <x v="3"/>
      <x v="11"/>
      <x v="10"/>
      <x v="3"/>
      <x/>
    </i>
    <i>
      <x v="3423"/>
      <x v="1224"/>
      <x v="3"/>
      <x v="4"/>
      <x v="13"/>
      <x v="3"/>
      <x/>
    </i>
    <i>
      <x v="3662"/>
      <x v="1141"/>
      <x v="3"/>
      <x v="9"/>
      <x v="3"/>
      <x/>
      <x/>
    </i>
    <i>
      <x v="3425"/>
      <x v="760"/>
      <x v="3"/>
      <x v="11"/>
      <x v="10"/>
      <x v="3"/>
      <x/>
    </i>
    <i>
      <x v="3667"/>
      <x v="1056"/>
      <x v="3"/>
      <x v="9"/>
      <x v="13"/>
      <x v="3"/>
      <x/>
    </i>
    <i>
      <x v="3592"/>
      <x v="1014"/>
      <x v="3"/>
      <x v="5"/>
      <x v="7"/>
      <x v="5"/>
      <x/>
    </i>
    <i>
      <x v="3671"/>
      <x v="870"/>
      <x v="3"/>
      <x v="11"/>
      <x v="6"/>
      <x v="2"/>
      <x/>
    </i>
    <i>
      <x v="3597"/>
      <x v="730"/>
      <x v="3"/>
      <x v="11"/>
      <x v="10"/>
      <x v="3"/>
      <x/>
    </i>
    <i>
      <x v="3675"/>
      <x v="920"/>
      <x v="3"/>
      <x v="23"/>
      <x v="9"/>
      <x v="1"/>
      <x/>
    </i>
    <i>
      <x v="3600"/>
      <x v="86"/>
      <x v="3"/>
      <x v="17"/>
      <x v="10"/>
      <x v="3"/>
      <x/>
    </i>
    <i>
      <x v="3485"/>
      <x v="795"/>
      <x v="3"/>
      <x v="5"/>
      <x v="1"/>
      <x v="2"/>
      <x/>
    </i>
    <i>
      <x v="3606"/>
      <x v="98"/>
      <x v="3"/>
      <x v="17"/>
      <x v="8"/>
      <x v="1"/>
      <x/>
    </i>
    <i>
      <x v="3496"/>
      <x v="1010"/>
      <x v="3"/>
      <x v="17"/>
      <x v="7"/>
      <x v="5"/>
      <x/>
    </i>
    <i>
      <x v="3607"/>
      <x v="999"/>
      <x v="3"/>
      <x v="11"/>
      <x v="6"/>
      <x v="2"/>
      <x/>
    </i>
    <i>
      <x v="3157"/>
      <x v="793"/>
      <x v="3"/>
      <x v="23"/>
      <x v="9"/>
      <x v="1"/>
      <x/>
    </i>
    <i>
      <x v="3610"/>
      <x v="561"/>
      <x v="3"/>
      <x v="11"/>
      <x v="6"/>
      <x v="2"/>
      <x/>
    </i>
    <i>
      <x v="3535"/>
      <x v="844"/>
      <x v="3"/>
      <x v="23"/>
      <x v="13"/>
      <x v="3"/>
      <x/>
    </i>
    <i>
      <x v="3427"/>
      <x v="693"/>
      <x v="3"/>
      <x v="3"/>
      <x v="10"/>
      <x v="3"/>
      <x/>
    </i>
    <i>
      <x v="3702"/>
      <x v="797"/>
      <x v="3"/>
      <x v="17"/>
      <x v="1"/>
      <x v="2"/>
      <x/>
    </i>
    <i>
      <x v="3619"/>
      <x v="350"/>
      <x v="3"/>
      <x v="23"/>
      <x v="2"/>
      <x/>
      <x/>
    </i>
    <i>
      <x v="3708"/>
      <x v="452"/>
      <x v="3"/>
      <x v="11"/>
      <x v="14"/>
      <x v="3"/>
      <x/>
    </i>
    <i>
      <x v="3620"/>
      <x v="975"/>
      <x v="3"/>
      <x v="11"/>
      <x v="6"/>
      <x v="2"/>
      <x/>
    </i>
    <i>
      <x v="3205"/>
      <x v="387"/>
      <x/>
      <x v="3"/>
      <x v="10"/>
      <x v="3"/>
      <x/>
    </i>
    <i>
      <x v="3621"/>
      <x v="723"/>
      <x v="3"/>
      <x v="16"/>
      <x v="12"/>
      <x v="4"/>
      <x/>
    </i>
    <i>
      <x v="3658"/>
      <x v="1210"/>
      <x v="3"/>
      <x v="22"/>
      <x v="13"/>
      <x v="3"/>
      <x/>
    </i>
    <i>
      <x v="3622"/>
      <x v="512"/>
      <x v="3"/>
      <x v="17"/>
      <x v="9"/>
      <x v="1"/>
      <x/>
    </i>
    <i>
      <x v="3669"/>
      <x v="850"/>
      <x v="3"/>
      <x v="3"/>
      <x v="13"/>
      <x v="3"/>
      <x/>
    </i>
    <i>
      <x v="3624"/>
      <x v="979"/>
      <x v="3"/>
      <x v="11"/>
      <x v="6"/>
      <x v="2"/>
      <x/>
    </i>
    <i>
      <x v="3677"/>
      <x v="638"/>
      <x v="3"/>
      <x v="17"/>
      <x v="9"/>
      <x v="1"/>
      <x/>
    </i>
    <i>
      <x v="3625"/>
      <x v="725"/>
      <x v="3"/>
      <x v="3"/>
      <x v="10"/>
      <x v="3"/>
      <x/>
    </i>
    <i>
      <x v="3686"/>
      <x v="357"/>
      <x v="3"/>
      <x v="11"/>
      <x v="10"/>
      <x v="3"/>
      <x/>
    </i>
    <i>
      <x v="3627"/>
      <x v="505"/>
      <x v="3"/>
      <x v="17"/>
      <x v="1"/>
      <x v="2"/>
      <x/>
    </i>
    <i>
      <x v="3364"/>
      <x v="154"/>
      <x v="3"/>
      <x v="2"/>
      <x v="8"/>
      <x v="1"/>
      <x/>
    </i>
    <i>
      <x v="3630"/>
      <x v="161"/>
      <x v="3"/>
      <x v="17"/>
      <x v="5"/>
      <x v="2"/>
      <x/>
    </i>
    <i>
      <x v="3710"/>
      <x v="327"/>
      <x v="3"/>
      <x v="20"/>
      <x v="7"/>
      <x v="5"/>
      <x/>
    </i>
    <i>
      <x v="3633"/>
      <x v="247"/>
      <x v="3"/>
      <x v="17"/>
      <x v="4"/>
      <x v="2"/>
      <x/>
    </i>
    <i>
      <x v="3298"/>
      <x v="70"/>
      <x/>
      <x v="17"/>
      <x v="10"/>
      <x v="3"/>
      <x/>
    </i>
    <i>
      <x v="3637"/>
      <x v="1016"/>
      <x v="3"/>
      <x v="17"/>
      <x v="7"/>
      <x v="5"/>
      <x/>
    </i>
    <i>
      <x v="3346"/>
      <x v="888"/>
      <x/>
      <x/>
      <x v="14"/>
      <x v="3"/>
      <x/>
    </i>
    <i>
      <x v="3639"/>
      <x v="764"/>
      <x v="3"/>
      <x v="5"/>
      <x v="5"/>
      <x v="2"/>
      <x/>
    </i>
    <i>
      <x v="3135"/>
      <x v="531"/>
      <x/>
      <x v="14"/>
      <x v="9"/>
      <x v="1"/>
      <x/>
    </i>
    <i>
      <x v="3641"/>
      <x v="1219"/>
      <x v="3"/>
      <x v="3"/>
      <x v="13"/>
      <x v="3"/>
      <x/>
    </i>
    <i>
      <x v="3470"/>
      <x v="600"/>
      <x v="3"/>
      <x/>
      <x v="6"/>
      <x v="2"/>
      <x/>
    </i>
    <i>
      <x v="3642"/>
      <x v="995"/>
      <x v="3"/>
      <x v="22"/>
      <x v="6"/>
      <x v="2"/>
      <x/>
    </i>
    <i>
      <x v="3451"/>
      <x v="751"/>
      <x v="3"/>
      <x v="18"/>
      <x v="6"/>
      <x v="2"/>
      <x/>
    </i>
    <i>
      <x v="3645"/>
      <x v="581"/>
      <x v="3"/>
      <x v="11"/>
      <x v="6"/>
      <x v="2"/>
      <x/>
    </i>
    <i>
      <x v="3274"/>
      <x v="615"/>
      <x/>
      <x v="12"/>
      <x v="9"/>
      <x v="1"/>
      <x/>
    </i>
    <i>
      <x v="3646"/>
      <x v="466"/>
      <x v="3"/>
      <x v="5"/>
      <x v="9"/>
      <x v="1"/>
      <x/>
    </i>
    <i>
      <x v="4349"/>
      <x v="744"/>
      <x v="7"/>
      <x v="11"/>
      <x v="6"/>
      <x v="2"/>
      <x/>
    </i>
    <i>
      <x v="4424"/>
      <x v="356"/>
      <x v="7"/>
      <x v="11"/>
      <x v="10"/>
      <x v="3"/>
      <x/>
    </i>
    <i>
      <x v="4308"/>
      <x v="756"/>
      <x v="7"/>
      <x v="11"/>
      <x v="6"/>
      <x v="2"/>
      <x/>
    </i>
    <i>
      <x v="4425"/>
      <x v="609"/>
      <x v="7"/>
      <x v="23"/>
      <x v="9"/>
      <x v="1"/>
      <x/>
    </i>
    <i>
      <x v="3983"/>
      <x v="583"/>
      <x v="7"/>
      <x v="11"/>
      <x v="6"/>
      <x v="2"/>
      <x/>
    </i>
    <i>
      <x v="4211"/>
      <x v="716"/>
      <x v="2"/>
      <x v="17"/>
      <x v="7"/>
      <x v="5"/>
      <x/>
    </i>
    <i>
      <x v="4316"/>
      <x v="1120"/>
      <x v="7"/>
      <x v="17"/>
      <x v="4"/>
      <x v="2"/>
      <x/>
    </i>
    <i>
      <x v="4427"/>
      <x v="545"/>
      <x v="7"/>
      <x v="11"/>
      <x v="6"/>
      <x v="2"/>
      <x/>
    </i>
    <i>
      <x v="4318"/>
      <x v="594"/>
      <x v="7"/>
      <x v="11"/>
      <x v="6"/>
      <x v="2"/>
      <x/>
    </i>
    <i>
      <x v="4428"/>
      <x v="529"/>
      <x v="7"/>
      <x v="23"/>
      <x v="9"/>
      <x v="1"/>
      <x/>
    </i>
    <i>
      <x v="4324"/>
      <x v="948"/>
      <x v="7"/>
      <x v="17"/>
      <x v="7"/>
      <x v="5"/>
      <x/>
    </i>
    <i>
      <x v="3997"/>
      <x v="1166"/>
      <x v="7"/>
      <x v="21"/>
      <x v="3"/>
      <x/>
      <x/>
    </i>
    <i>
      <x v="4330"/>
      <x v="516"/>
      <x v="7"/>
      <x v="23"/>
      <x v="2"/>
      <x/>
      <x/>
    </i>
    <i>
      <x v="4431"/>
      <x v="1079"/>
      <x v="7"/>
      <x v="23"/>
      <x v="9"/>
      <x v="1"/>
      <x/>
    </i>
    <i>
      <x v="3986"/>
      <x v="1126"/>
      <x v="7"/>
      <x v="16"/>
      <x v="12"/>
      <x v="4"/>
      <x/>
    </i>
    <i>
      <x v="4432"/>
      <x v="1040"/>
      <x v="7"/>
      <x v="17"/>
      <x v="4"/>
      <x v="2"/>
      <x/>
    </i>
    <i>
      <x v="4498"/>
      <x v="831"/>
      <x v="7"/>
      <x v="11"/>
      <x v="13"/>
      <x v="3"/>
      <x/>
    </i>
    <i>
      <x v="4433"/>
      <x v="1076"/>
      <x v="7"/>
      <x v="23"/>
      <x v="9"/>
      <x v="1"/>
      <x/>
    </i>
    <i>
      <x v="4350"/>
      <x v="668"/>
      <x v="7"/>
      <x v="17"/>
      <x v="13"/>
      <x v="3"/>
      <x/>
    </i>
    <i>
      <x v="4434"/>
      <x v="999"/>
      <x v="7"/>
      <x v="11"/>
      <x v="6"/>
      <x v="2"/>
      <x/>
    </i>
    <i>
      <x v="4354"/>
      <x v="797"/>
      <x v="7"/>
      <x v="17"/>
      <x v="1"/>
      <x v="2"/>
      <x/>
    </i>
    <i>
      <x v="4436"/>
      <x v="1046"/>
      <x v="7"/>
      <x v="11"/>
      <x v="11"/>
      <x v="4"/>
      <x/>
    </i>
    <i>
      <x v="4358"/>
      <x v="208"/>
      <x v="7"/>
      <x v="17"/>
      <x v="9"/>
      <x v="1"/>
      <x/>
    </i>
    <i>
      <x v="4438"/>
      <x v="913"/>
      <x v="7"/>
      <x v="17"/>
      <x v="8"/>
      <x v="1"/>
      <x/>
    </i>
    <i>
      <x v="4365"/>
      <x v="772"/>
      <x v="7"/>
      <x v="17"/>
      <x v="9"/>
      <x v="1"/>
      <x/>
    </i>
    <i>
      <x v="4439"/>
      <x v="1171"/>
      <x v="7"/>
      <x v="23"/>
      <x v="9"/>
      <x v="1"/>
      <x/>
    </i>
    <i>
      <x v="4368"/>
      <x v="429"/>
      <x v="7"/>
      <x v="11"/>
      <x v="15"/>
      <x v="4"/>
      <x/>
    </i>
    <i>
      <x v="4440"/>
      <x v="916"/>
      <x v="7"/>
      <x v="17"/>
      <x v="8"/>
      <x v="1"/>
      <x/>
    </i>
    <i>
      <x v="4087"/>
      <x v="854"/>
      <x v="7"/>
      <x v="11"/>
      <x v="10"/>
      <x v="3"/>
      <x/>
    </i>
    <i>
      <x v="4441"/>
      <x v="729"/>
      <x v="2"/>
      <x v="11"/>
      <x v="10"/>
      <x v="3"/>
      <x/>
    </i>
    <i>
      <x v="3958"/>
      <x v="735"/>
      <x v="2"/>
      <x v="23"/>
      <x v="9"/>
      <x v="1"/>
      <x/>
    </i>
    <i>
      <x v="4003"/>
      <x v="659"/>
      <x v="7"/>
      <x v="2"/>
      <x v="7"/>
      <x v="5"/>
      <x/>
    </i>
    <i>
      <x v="4379"/>
      <x v="784"/>
      <x v="7"/>
      <x v="17"/>
      <x v="9"/>
      <x v="1"/>
      <x/>
    </i>
    <i>
      <x v="4004"/>
      <x v="1231"/>
      <x v="7"/>
      <x v="22"/>
      <x v="13"/>
      <x v="3"/>
      <x/>
    </i>
    <i>
      <x v="3966"/>
      <x v="1025"/>
      <x v="7"/>
      <x v="10"/>
      <x v="9"/>
      <x v="1"/>
      <x/>
    </i>
    <i>
      <x v="4445"/>
      <x v="942"/>
      <x v="7"/>
      <x v="17"/>
      <x v="1"/>
      <x v="2"/>
      <x/>
    </i>
    <i>
      <x v="4385"/>
      <x v="270"/>
      <x v="7"/>
      <x v="11"/>
      <x v="6"/>
      <x v="2"/>
      <x/>
    </i>
    <i>
      <x v="4446"/>
      <x v="890"/>
      <x v="7"/>
      <x v="11"/>
      <x v="14"/>
      <x v="3"/>
      <x/>
    </i>
    <i>
      <x v="4158"/>
      <x v="225"/>
      <x v="2"/>
      <x v="17"/>
      <x v="9"/>
      <x v="1"/>
      <x/>
    </i>
    <i>
      <x v="4007"/>
      <x v="1190"/>
      <x v="2"/>
      <x v="5"/>
      <x v="7"/>
      <x v="5"/>
      <x/>
    </i>
    <i>
      <x v="4170"/>
      <x v="144"/>
      <x v="7"/>
      <x v="17"/>
      <x v="9"/>
      <x v="1"/>
      <x/>
    </i>
    <i>
      <x v="4448"/>
      <x v="716"/>
      <x v="7"/>
      <x v="2"/>
      <x v="7"/>
      <x v="5"/>
      <x/>
    </i>
    <i>
      <x v="4393"/>
      <x v="537"/>
      <x v="7"/>
      <x v="17"/>
      <x v="8"/>
      <x v="1"/>
      <x/>
    </i>
    <i>
      <x v="4449"/>
      <x v="234"/>
      <x v="2"/>
      <x v="17"/>
      <x v="1"/>
      <x v="2"/>
      <x/>
    </i>
    <i>
      <x v="4396"/>
      <x v="775"/>
      <x v="7"/>
      <x v="17"/>
      <x v="9"/>
      <x v="1"/>
      <x/>
    </i>
    <i>
      <x v="3925"/>
      <x v="736"/>
      <x v="7"/>
      <x v="23"/>
      <x v="9"/>
      <x v="1"/>
      <x/>
    </i>
    <i>
      <x v="4399"/>
      <x v="483"/>
      <x v="7"/>
      <x v="17"/>
      <x v="7"/>
      <x v="5"/>
      <x/>
    </i>
    <i>
      <x v="4451"/>
      <x v="266"/>
      <x v="7"/>
      <x v="11"/>
      <x v="6"/>
      <x v="2"/>
      <x/>
    </i>
    <i>
      <x v="4402"/>
      <x v="390"/>
      <x v="7"/>
      <x v="11"/>
      <x v="10"/>
      <x v="3"/>
      <x/>
    </i>
    <i>
      <x v="3887"/>
      <x v="714"/>
      <x v="3"/>
      <x v="12"/>
      <x v="7"/>
      <x v="5"/>
      <x/>
    </i>
    <i>
      <x v="4404"/>
      <x v="1170"/>
      <x v="7"/>
      <x v="23"/>
      <x v="9"/>
      <x v="1"/>
      <x/>
    </i>
    <i>
      <x v="4499"/>
      <x v="992"/>
      <x v="7"/>
      <x v="11"/>
      <x v="6"/>
      <x v="2"/>
      <x/>
    </i>
    <i>
      <x v="3917"/>
      <x v="95"/>
      <x v="3"/>
      <x v="17"/>
      <x v="8"/>
      <x v="1"/>
      <x/>
    </i>
    <i>
      <x v="4236"/>
      <x v="1002"/>
      <x v="7"/>
      <x v="17"/>
      <x v="5"/>
      <x v="2"/>
      <x/>
    </i>
    <i>
      <x v="4408"/>
      <x v="1017"/>
      <x v="7"/>
      <x v="23"/>
      <x v="9"/>
      <x v="1"/>
      <x/>
    </i>
    <i>
      <x v="4455"/>
      <x v="1139"/>
      <x v="2"/>
      <x v="16"/>
      <x v="12"/>
      <x v="4"/>
      <x/>
    </i>
    <i>
      <x v="4410"/>
      <x v="1113"/>
      <x v="7"/>
      <x v="11"/>
      <x v="14"/>
      <x v="3"/>
      <x/>
    </i>
    <i>
      <x v="4237"/>
      <x v="704"/>
      <x v="7"/>
      <x v="17"/>
      <x v="8"/>
      <x v="1"/>
      <x/>
    </i>
    <i>
      <x v="4412"/>
      <x v="40"/>
      <x v="7"/>
      <x v="17"/>
      <x v="4"/>
      <x v="2"/>
      <x/>
    </i>
    <i>
      <x v="4457"/>
      <x v="981"/>
      <x v="7"/>
      <x v="11"/>
      <x v="6"/>
      <x v="2"/>
      <x/>
    </i>
    <i>
      <x v="4415"/>
      <x v="843"/>
      <x v="7"/>
      <x v="23"/>
      <x v="13"/>
      <x v="3"/>
      <x/>
    </i>
    <i>
      <x v="4241"/>
      <x v="167"/>
      <x v="7"/>
      <x v="23"/>
      <x v="9"/>
      <x v="1"/>
      <x/>
    </i>
    <i>
      <x v="4418"/>
      <x v="229"/>
      <x v="7"/>
      <x v="17"/>
      <x v="7"/>
      <x v="5"/>
      <x/>
    </i>
    <i>
      <x v="4022"/>
      <x v="1146"/>
      <x v="7"/>
      <x v="16"/>
      <x v="3"/>
      <x/>
      <x/>
    </i>
    <i>
      <x v="4420"/>
      <x v="965"/>
      <x v="7"/>
      <x v="11"/>
      <x v="6"/>
      <x v="2"/>
      <x/>
    </i>
    <i>
      <x v="4460"/>
      <x v="822"/>
      <x v="7"/>
      <x v="11"/>
      <x v="10"/>
      <x v="3"/>
      <x/>
    </i>
    <i>
      <x v="4191"/>
      <x v="1028"/>
      <x v="2"/>
      <x v="14"/>
      <x v="9"/>
      <x v="1"/>
      <x/>
    </i>
    <i>
      <x v="4256"/>
      <x v="79"/>
      <x v="7"/>
      <x v="17"/>
      <x v="10"/>
      <x v="3"/>
      <x/>
    </i>
    <i>
      <x v="4311"/>
      <x v="164"/>
      <x v="7"/>
      <x v="17"/>
      <x v="9"/>
      <x v="1"/>
      <x/>
    </i>
    <i>
      <x v="4462"/>
      <x v="425"/>
      <x v="2"/>
      <x v="11"/>
      <x v="6"/>
      <x v="2"/>
      <x/>
    </i>
    <i>
      <x v="4317"/>
      <x v="131"/>
      <x v="7"/>
      <x v="17"/>
      <x v="1"/>
      <x v="2"/>
      <x/>
    </i>
    <i>
      <x v="4463"/>
      <x v="596"/>
      <x v="2"/>
      <x v="17"/>
      <x v="6"/>
      <x v="2"/>
      <x/>
    </i>
    <i>
      <x v="4326"/>
      <x v="1064"/>
      <x v="7"/>
      <x v="23"/>
      <x v="13"/>
      <x v="3"/>
      <x/>
    </i>
    <i>
      <x v="4259"/>
      <x v="647"/>
      <x v="7"/>
      <x v="5"/>
      <x v="1"/>
      <x v="2"/>
      <x/>
    </i>
    <i>
      <x v="4078"/>
      <x v="362"/>
      <x v="2"/>
      <x v="17"/>
      <x v="9"/>
      <x v="1"/>
      <x/>
    </i>
    <i>
      <x v="4465"/>
      <x v="31"/>
      <x v="7"/>
      <x v="17"/>
      <x v="8"/>
      <x v="1"/>
      <x/>
    </i>
    <i>
      <x v="3940"/>
      <x v="258"/>
      <x v="3"/>
      <x v="11"/>
      <x v="6"/>
      <x v="2"/>
      <x/>
    </i>
    <i>
      <x v="4466"/>
      <x v="1167"/>
      <x v="7"/>
      <x v="16"/>
      <x v="3"/>
      <x/>
      <x/>
    </i>
    <i>
      <x v="4361"/>
      <x v="687"/>
      <x v="7"/>
      <x v="11"/>
      <x v="10"/>
      <x v="3"/>
      <x/>
    </i>
    <i>
      <x v="3969"/>
      <x v="919"/>
      <x v="7"/>
      <x v="10"/>
      <x v="9"/>
      <x v="1"/>
      <x/>
    </i>
    <i>
      <x v="3946"/>
      <x v="719"/>
      <x v="7"/>
      <x v="20"/>
      <x v="8"/>
      <x v="1"/>
      <x/>
    </i>
    <i>
      <x v="4264"/>
      <x v="574"/>
      <x v="7"/>
      <x v="11"/>
      <x v="6"/>
      <x v="2"/>
      <x/>
    </i>
    <i>
      <x v="4147"/>
      <x v="447"/>
      <x v="7"/>
      <x v="23"/>
      <x v="9"/>
      <x v="1"/>
      <x/>
    </i>
    <i>
      <x v="4039"/>
      <x v="37"/>
      <x v="7"/>
      <x v="11"/>
      <x v="11"/>
      <x v="4"/>
      <x/>
    </i>
    <i>
      <x v="4384"/>
      <x v="399"/>
      <x v="7"/>
      <x v="11"/>
      <x v="14"/>
      <x v="3"/>
      <x/>
    </i>
    <i>
      <x v="4271"/>
      <x v="1007"/>
      <x v="7"/>
      <x v="17"/>
      <x v="5"/>
      <x v="2"/>
      <x/>
    </i>
    <i>
      <x v="3842"/>
      <x v="648"/>
      <x v="7"/>
      <x v="17"/>
      <x v="1"/>
      <x v="2"/>
      <x/>
    </i>
    <i>
      <x v="4273"/>
      <x v="319"/>
      <x v="7"/>
      <x v="17"/>
      <x v="4"/>
      <x v="2"/>
      <x/>
    </i>
    <i>
      <x v="4395"/>
      <x v="865"/>
      <x v="7"/>
      <x v="11"/>
      <x v="6"/>
      <x v="2"/>
      <x/>
    </i>
    <i>
      <x v="4041"/>
      <x v="1185"/>
      <x v="7"/>
      <x v="10"/>
      <x v="9"/>
      <x v="1"/>
      <x/>
    </i>
    <i>
      <x v="4400"/>
      <x v="1019"/>
      <x v="7"/>
      <x v="23"/>
      <x v="9"/>
      <x v="1"/>
      <x/>
    </i>
    <i>
      <x v="4473"/>
      <x v="936"/>
      <x v="2"/>
      <x v="16"/>
      <x v="3"/>
      <x/>
      <x/>
    </i>
    <i>
      <x v="4405"/>
      <x v="1214"/>
      <x v="7"/>
      <x v="11"/>
      <x v="13"/>
      <x v="3"/>
      <x/>
    </i>
    <i>
      <x v="4275"/>
      <x v="480"/>
      <x v="7"/>
      <x v="23"/>
      <x v="9"/>
      <x v="1"/>
      <x/>
    </i>
    <i>
      <x v="4409"/>
      <x v="753"/>
      <x v="7"/>
      <x v="11"/>
      <x v="6"/>
      <x v="2"/>
      <x/>
    </i>
    <i>
      <x v="4276"/>
      <x v="710"/>
      <x v="7"/>
      <x v="11"/>
      <x v="12"/>
      <x v="4"/>
      <x/>
    </i>
    <i>
      <x v="4414"/>
      <x v="1013"/>
      <x v="7"/>
      <x v="17"/>
      <x v="7"/>
      <x v="5"/>
      <x/>
    </i>
    <i>
      <x v="4281"/>
      <x v="715"/>
      <x v="7"/>
      <x v="17"/>
      <x v="7"/>
      <x v="5"/>
      <x/>
    </i>
    <i>
      <x v="4419"/>
      <x v="707"/>
      <x v="7"/>
      <x v="17"/>
      <x v="8"/>
      <x v="1"/>
      <x/>
    </i>
    <i>
      <x v="4283"/>
      <x v="523"/>
      <x v="7"/>
      <x v="11"/>
      <x v="13"/>
      <x v="3"/>
      <x/>
    </i>
    <i>
      <x v="4423"/>
      <x v="544"/>
      <x v="7"/>
      <x v="11"/>
      <x v="6"/>
      <x v="2"/>
      <x/>
    </i>
    <i>
      <x v="4287"/>
      <x v="613"/>
      <x v="7"/>
      <x v="17"/>
      <x v="9"/>
      <x v="1"/>
      <x/>
    </i>
    <i>
      <x v="4320"/>
      <x v="954"/>
      <x v="2"/>
      <x v="16"/>
      <x v="3"/>
      <x/>
      <x/>
    </i>
    <i>
      <x v="4043"/>
      <x v="989"/>
      <x v="7"/>
      <x v="11"/>
      <x v="6"/>
      <x v="2"/>
      <x/>
    </i>
    <i>
      <x v="3847"/>
      <x v="1097"/>
      <x v="3"/>
      <x v="7"/>
      <x v="2"/>
      <x/>
      <x/>
    </i>
    <i>
      <x v="3934"/>
      <x v="968"/>
      <x v="3"/>
      <x v="3"/>
      <x v="6"/>
      <x v="2"/>
      <x/>
    </i>
    <i>
      <x v="4367"/>
      <x v="746"/>
      <x v="7"/>
      <x v="11"/>
      <x v="6"/>
      <x v="2"/>
      <x/>
    </i>
    <i>
      <x v="4046"/>
      <x v="1150"/>
      <x v="7"/>
      <x v="16"/>
      <x v="3"/>
      <x/>
      <x/>
    </i>
    <i>
      <x v="4380"/>
      <x v="71"/>
      <x v="7"/>
      <x v="17"/>
      <x v="10"/>
      <x v="3"/>
      <x/>
    </i>
    <i>
      <x v="4483"/>
      <x v="349"/>
      <x v="7"/>
      <x v="23"/>
      <x v="2"/>
      <x/>
      <x/>
    </i>
    <i>
      <x v="4392"/>
      <x v="552"/>
      <x v="7"/>
      <x v="11"/>
      <x v="6"/>
      <x v="2"/>
      <x/>
    </i>
    <i>
      <x v="4484"/>
      <x v="1111"/>
      <x v="7"/>
      <x v="11"/>
      <x v="14"/>
      <x v="3"/>
      <x/>
    </i>
    <i>
      <x v="4186"/>
      <x v="914"/>
      <x v="7"/>
      <x v="17"/>
      <x v="8"/>
      <x v="1"/>
      <x/>
    </i>
    <i>
      <x v="4486"/>
      <x v="1149"/>
      <x v="7"/>
      <x v="16"/>
      <x v="3"/>
      <x/>
      <x/>
    </i>
    <i>
      <x v="4190"/>
      <x v="1144"/>
      <x v="7"/>
      <x v="16"/>
      <x v="3"/>
      <x/>
      <x/>
    </i>
    <i>
      <x v="4487"/>
      <x v="962"/>
      <x v="2"/>
      <x v="16"/>
      <x v="3"/>
      <x/>
      <x/>
    </i>
    <i>
      <x v="4421"/>
      <x v="91"/>
      <x v="7"/>
      <x v="17"/>
      <x v="5"/>
      <x v="2"/>
      <x/>
    </i>
    <i>
      <x v="4292"/>
      <x v="652"/>
      <x v="7"/>
      <x v="17"/>
      <x v="4"/>
      <x v="2"/>
      <x/>
    </i>
    <i>
      <x v="4339"/>
      <x v="121"/>
      <x v="7"/>
      <x v="23"/>
      <x v="9"/>
      <x v="1"/>
      <x/>
    </i>
    <i>
      <x v="4489"/>
      <x v="157"/>
      <x v="7"/>
      <x v="2"/>
      <x v="8"/>
      <x v="1"/>
      <x/>
    </i>
    <i>
      <x v="4121"/>
      <x v="322"/>
      <x v="7"/>
      <x v="17"/>
      <x v="9"/>
      <x v="1"/>
      <x/>
    </i>
    <i>
      <x v="4490"/>
      <x v="883"/>
      <x v="2"/>
      <x v="11"/>
      <x v="6"/>
      <x v="2"/>
      <x/>
    </i>
    <i>
      <x v="4174"/>
      <x v="568"/>
      <x v="7"/>
      <x v="11"/>
      <x v="6"/>
      <x v="2"/>
      <x/>
    </i>
    <i>
      <x v="3921"/>
      <x v="297"/>
      <x v="3"/>
      <x v="23"/>
      <x v="9"/>
      <x v="1"/>
      <x/>
    </i>
    <i>
      <x v="4416"/>
      <x v="993"/>
      <x v="7"/>
      <x v="11"/>
      <x v="6"/>
      <x v="2"/>
      <x/>
    </i>
    <i>
      <x v="4304"/>
      <x v="139"/>
      <x v="7"/>
      <x v="23"/>
      <x v="9"/>
      <x v="1"/>
      <x/>
    </i>
    <i>
      <x v="4356"/>
      <x v="386"/>
      <x v="2"/>
      <x v="11"/>
      <x v="10"/>
      <x v="3"/>
      <x/>
    </i>
    <i>
      <x v="3854"/>
      <x v="1091"/>
      <x v="3"/>
      <x v="10"/>
      <x v="9"/>
      <x v="1"/>
      <x/>
    </i>
    <i>
      <x v="4407"/>
      <x v="646"/>
      <x v="7"/>
      <x v="17"/>
      <x v="1"/>
      <x v="2"/>
      <x/>
    </i>
    <i>
      <x v="4495"/>
      <x v="707"/>
      <x v="2"/>
      <x v="17"/>
      <x v="8"/>
      <x v="1"/>
      <x/>
    </i>
    <i>
      <x v="4500"/>
      <x v="870"/>
      <x v="7"/>
      <x v="3"/>
      <x v="6"/>
      <x v="2"/>
      <x/>
    </i>
    <i>
      <x v="4496"/>
      <x v="1034"/>
      <x v="7"/>
      <x v="16"/>
      <x v="3"/>
      <x/>
      <x/>
    </i>
    <i>
      <x v="4314"/>
      <x v="925"/>
      <x v="7"/>
      <x v="23"/>
      <x v="9"/>
      <x v="1"/>
      <x/>
    </i>
    <i>
      <x v="4497"/>
      <x v="1123"/>
      <x v="7"/>
      <x v="16"/>
      <x v="12"/>
      <x v="4"/>
      <x/>
    </i>
    <i>
      <x v="4504"/>
      <x v="801"/>
      <x v="7"/>
      <x v="23"/>
      <x v="9"/>
      <x v="1"/>
      <x/>
    </i>
    <i>
      <x v="4808"/>
      <x v="314"/>
      <x v="7"/>
      <x v="11"/>
      <x v="10"/>
      <x v="3"/>
      <x/>
    </i>
    <i>
      <x v="4642"/>
      <x v="953"/>
      <x v="2"/>
      <x v="21"/>
      <x v="3"/>
      <x/>
      <x/>
    </i>
    <i>
      <x v="4809"/>
      <x v="818"/>
      <x v="7"/>
      <x v="11"/>
      <x v="10"/>
      <x v="3"/>
      <x/>
    </i>
    <i>
      <x v="4505"/>
      <x v="550"/>
      <x v="7"/>
      <x v="11"/>
      <x v="6"/>
      <x v="2"/>
      <x/>
    </i>
    <i>
      <x v="4682"/>
      <x v="1018"/>
      <x v="7"/>
      <x v="23"/>
      <x v="9"/>
      <x v="1"/>
      <x/>
    </i>
    <i>
      <x v="4743"/>
      <x v="487"/>
      <x v="7"/>
      <x v="23"/>
      <x v="9"/>
      <x v="1"/>
      <x/>
    </i>
    <i>
      <x v="4606"/>
      <x v="725"/>
      <x v="7"/>
      <x v="11"/>
      <x v="10"/>
      <x v="3"/>
      <x/>
    </i>
    <i>
      <x v="4646"/>
      <x v="1189"/>
      <x v="2"/>
      <x v="7"/>
      <x v="7"/>
      <x v="5"/>
      <x/>
    </i>
    <i>
      <x v="4559"/>
      <x v="1012"/>
      <x v="7"/>
      <x v="17"/>
      <x v="7"/>
      <x v="5"/>
      <x/>
    </i>
    <i>
      <x v="4647"/>
      <x v="1075"/>
      <x v="2"/>
      <x v="13"/>
      <x v="9"/>
      <x v="1"/>
      <x/>
    </i>
    <i>
      <x v="4511"/>
      <x v="1211"/>
      <x v="7"/>
      <x/>
      <x v="13"/>
      <x v="3"/>
      <x/>
    </i>
    <i>
      <x v="4520"/>
      <x v="1030"/>
      <x v="7"/>
      <x v="23"/>
      <x v="9"/>
      <x v="1"/>
      <x/>
    </i>
    <i>
      <x v="4531"/>
      <x v="1075"/>
      <x v="7"/>
      <x v="23"/>
      <x v="9"/>
      <x v="1"/>
      <x/>
    </i>
    <i>
      <x v="4753"/>
      <x v="978"/>
      <x v="7"/>
      <x v="11"/>
      <x v="6"/>
      <x v="2"/>
      <x/>
    </i>
    <i>
      <x v="4818"/>
      <x v="1155"/>
      <x v="2"/>
      <x v="8"/>
      <x v="3"/>
      <x/>
      <x/>
    </i>
    <i>
      <x v="4756"/>
      <x v="703"/>
      <x v="7"/>
      <x v="17"/>
      <x v="8"/>
      <x v="1"/>
      <x/>
    </i>
    <i>
      <x v="4819"/>
      <x v="1146"/>
      <x v="2"/>
      <x v="21"/>
      <x v="3"/>
      <x/>
      <x/>
    </i>
    <i>
      <x v="4758"/>
      <x v="752"/>
      <x v="7"/>
      <x v="11"/>
      <x v="6"/>
      <x v="2"/>
      <x/>
    </i>
    <i>
      <x v="4612"/>
      <x v="431"/>
      <x v="7"/>
      <x v="5"/>
      <x v="8"/>
      <x v="1"/>
      <x/>
    </i>
    <i>
      <x v="4523"/>
      <x v="928"/>
      <x v="7"/>
      <x v="23"/>
      <x v="9"/>
      <x v="1"/>
      <x/>
    </i>
    <i>
      <x v="4512"/>
      <x v="1169"/>
      <x v="7"/>
      <x v="23"/>
      <x v="9"/>
      <x v="1"/>
      <x/>
    </i>
    <i>
      <x v="4588"/>
      <x v="1033"/>
      <x v="7"/>
      <x v="9"/>
      <x v="3"/>
      <x/>
      <x/>
    </i>
    <i>
      <x v="4693"/>
      <x v="1007"/>
      <x v="7"/>
      <x v="12"/>
      <x v="5"/>
      <x v="2"/>
      <x/>
    </i>
    <i>
      <x v="4589"/>
      <x v="757"/>
      <x v="2"/>
      <x v="11"/>
      <x v="6"/>
      <x v="2"/>
      <x/>
    </i>
    <i>
      <x v="4513"/>
      <x v="926"/>
      <x v="7"/>
      <x v="23"/>
      <x v="9"/>
      <x v="1"/>
      <x/>
    </i>
    <i>
      <x v="4524"/>
      <x v="123"/>
      <x v="7"/>
      <x v="17"/>
      <x v="5"/>
      <x v="2"/>
      <x/>
    </i>
    <i>
      <x v="4615"/>
      <x v="182"/>
      <x v="2"/>
      <x v="17"/>
      <x v="1"/>
      <x v="2"/>
      <x/>
    </i>
    <i>
      <x v="4774"/>
      <x v="874"/>
      <x v="7"/>
      <x v="11"/>
      <x v="6"/>
      <x v="2"/>
      <x/>
    </i>
    <i>
      <x v="4697"/>
      <x v="601"/>
      <x v="7"/>
      <x v="17"/>
      <x v="7"/>
      <x v="5"/>
      <x/>
    </i>
    <i>
      <x v="4777"/>
      <x v="1158"/>
      <x v="2"/>
      <x v="16"/>
      <x v="3"/>
      <x/>
      <x/>
    </i>
    <i>
      <x v="4534"/>
      <x v="74"/>
      <x v="7"/>
      <x v="17"/>
      <x v="10"/>
      <x v="3"/>
      <x/>
    </i>
    <i>
      <x v="4660"/>
      <x v="1168"/>
      <x v="2"/>
      <x v="9"/>
      <x v="3"/>
      <x/>
      <x/>
    </i>
    <i>
      <x v="4701"/>
      <x v="362"/>
      <x v="7"/>
      <x v="17"/>
      <x v="9"/>
      <x v="1"/>
      <x/>
    </i>
    <i>
      <x v="4507"/>
      <x v="898"/>
      <x v="7"/>
      <x v="11"/>
      <x v="12"/>
      <x v="4"/>
      <x/>
    </i>
    <i>
      <x v="4832"/>
      <x v="896"/>
      <x v="2"/>
      <x v="11"/>
      <x v="12"/>
      <x v="4"/>
      <x/>
    </i>
    <i>
      <x v="4667"/>
      <x v="1106"/>
      <x v="2"/>
      <x v="17"/>
      <x v="2"/>
      <x/>
      <x/>
    </i>
    <i>
      <x v="4617"/>
      <x v="934"/>
      <x v="2"/>
      <x v="16"/>
      <x v="3"/>
      <x/>
      <x/>
    </i>
    <i>
      <x v="4789"/>
      <x v="1188"/>
      <x v="7"/>
      <x v="23"/>
      <x v="9"/>
      <x v="1"/>
      <x/>
    </i>
    <i>
      <x v="4836"/>
      <x v="90"/>
      <x v="7"/>
      <x v="17"/>
      <x v="5"/>
      <x v="2"/>
      <x/>
    </i>
    <i>
      <x v="4671"/>
      <x v="286"/>
      <x v="2"/>
      <x v="5"/>
      <x v="8"/>
      <x v="1"/>
      <x/>
    </i>
    <i>
      <x v="4837"/>
      <x v="367"/>
      <x v="2"/>
      <x v="17"/>
      <x v="10"/>
      <x v="3"/>
      <x/>
    </i>
    <i>
      <x v="4502"/>
      <x v="848"/>
      <x v="7"/>
      <x v="11"/>
      <x v="13"/>
      <x v="3"/>
      <x/>
    </i>
    <i>
      <x v="4839"/>
      <x v="586"/>
      <x v="7"/>
      <x v="11"/>
      <x v="6"/>
      <x v="2"/>
      <x/>
    </i>
    <i>
      <x v="4601"/>
      <x v="1210"/>
      <x v="2"/>
      <x v="18"/>
      <x v="13"/>
      <x v="3"/>
      <x/>
    </i>
    <i>
      <x v="4841"/>
      <x v="850"/>
      <x v="2"/>
      <x v="11"/>
      <x v="13"/>
      <x v="3"/>
      <x/>
    </i>
    <i>
      <x v="4509"/>
      <x v="1022"/>
      <x v="7"/>
      <x v="23"/>
      <x v="9"/>
      <x v="1"/>
      <x/>
    </i>
    <i>
      <x v="4566"/>
      <x v="888"/>
      <x v="7"/>
      <x v="11"/>
      <x v="14"/>
      <x v="3"/>
      <x/>
    </i>
    <i>
      <x v="4804"/>
      <x v="608"/>
      <x v="7"/>
      <x v="23"/>
      <x v="9"/>
      <x v="1"/>
      <x/>
    </i>
    <i>
      <x v="4843"/>
      <x v="1039"/>
      <x v="7"/>
      <x v="17"/>
      <x v="4"/>
      <x v="2"/>
      <x/>
    </i>
    <i>
      <x v="4517"/>
      <x v="796"/>
      <x v="2"/>
      <x v="17"/>
      <x v="1"/>
      <x v="2"/>
      <x/>
    </i>
    <i>
      <x v="4845"/>
      <x v="794"/>
      <x v="7"/>
      <x v="23"/>
      <x v="9"/>
      <x v="1"/>
      <x/>
    </i>
    <i>
      <x v="4518"/>
      <x v="420"/>
      <x v="2"/>
      <x v="11"/>
      <x v="6"/>
      <x v="2"/>
      <x/>
    </i>
    <i>
      <x v="4705"/>
      <x v="583"/>
      <x v="2"/>
      <x v="11"/>
      <x v="6"/>
      <x v="2"/>
      <x/>
    </i>
    <i>
      <x v="4519"/>
      <x v="1035"/>
      <x v="7"/>
      <x v="16"/>
      <x v="3"/>
      <x/>
      <x/>
    </i>
    <i>
      <x v="4706"/>
      <x v="786"/>
      <x v="7"/>
      <x v="17"/>
      <x v="9"/>
      <x v="1"/>
      <x/>
    </i>
    <i>
      <x v="4506"/>
      <x v="1207"/>
      <x v="7"/>
      <x v="11"/>
      <x v="13"/>
      <x v="3"/>
      <x/>
    </i>
    <i>
      <x v="4707"/>
      <x v="196"/>
      <x v="7"/>
      <x v="5"/>
      <x v="7"/>
      <x v="5"/>
      <x/>
    </i>
    <i>
      <x v="4586"/>
      <x v="964"/>
      <x v="7"/>
      <x v="16"/>
      <x v="3"/>
      <x/>
      <x/>
    </i>
    <i>
      <x v="4514"/>
      <x v="705"/>
      <x v="2"/>
      <x v="17"/>
      <x v="8"/>
      <x v="1"/>
      <x/>
    </i>
    <i>
      <x v="4655"/>
      <x v="524"/>
      <x v="2"/>
      <x v="17"/>
      <x v="9"/>
      <x v="1"/>
      <x/>
    </i>
    <i>
      <x v="4709"/>
      <x v="1190"/>
      <x v="7"/>
      <x v="17"/>
      <x v="7"/>
      <x v="5"/>
      <x/>
    </i>
    <i>
      <x v="4773"/>
      <x v="1105"/>
      <x v="2"/>
      <x v="17"/>
      <x v="2"/>
      <x/>
      <x/>
    </i>
    <i>
      <x v="4568"/>
      <x v="809"/>
      <x v="2"/>
      <x v="11"/>
      <x v="10"/>
      <x v="3"/>
      <x/>
    </i>
    <i>
      <x v="4778"/>
      <x v="504"/>
      <x v="2"/>
      <x v="17"/>
      <x v="1"/>
      <x v="2"/>
      <x/>
    </i>
    <i>
      <x v="4712"/>
      <x v="130"/>
      <x v="2"/>
      <x v="17"/>
      <x v="1"/>
      <x v="2"/>
      <x/>
    </i>
    <i>
      <x v="4508"/>
      <x v="361"/>
      <x v="7"/>
      <x v="20"/>
      <x v="9"/>
      <x v="1"/>
      <x/>
    </i>
    <i>
      <x v="4622"/>
      <x v="1133"/>
      <x v="7"/>
      <x v="23"/>
      <x v="12"/>
      <x v="4"/>
      <x/>
    </i>
    <i>
      <x v="4669"/>
      <x v="794"/>
      <x v="2"/>
      <x v="23"/>
      <x v="9"/>
      <x v="1"/>
      <x/>
    </i>
    <i>
      <x v="4623"/>
      <x v="1187"/>
      <x v="2"/>
      <x v="23"/>
      <x v="9"/>
      <x v="1"/>
      <x/>
    </i>
    <i>
      <x v="4554"/>
      <x v="383"/>
      <x v="7"/>
      <x v="17"/>
      <x v="10"/>
      <x v="3"/>
      <x/>
    </i>
    <i>
      <x v="4626"/>
      <x v="1104"/>
      <x v="2"/>
      <x v="17"/>
      <x v="2"/>
      <x/>
      <x/>
    </i>
    <i>
      <x v="4604"/>
      <x v="940"/>
      <x v="7"/>
      <x v="17"/>
      <x v="1"/>
      <x v="2"/>
      <x/>
    </i>
    <i>
      <x v="4627"/>
      <x v="279"/>
      <x v="7"/>
      <x v="11"/>
      <x v="6"/>
      <x v="2"/>
      <x/>
    </i>
    <i>
      <x v="4544"/>
      <x v="655"/>
      <x v="7"/>
      <x v="17"/>
      <x v="4"/>
      <x v="2"/>
      <x/>
    </i>
    <i>
      <x v="4515"/>
      <x v="903"/>
      <x v="7"/>
      <x v="11"/>
      <x v="14"/>
      <x v="3"/>
      <x/>
    </i>
    <i>
      <x v="4752"/>
      <x v="274"/>
      <x v="7"/>
      <x v="11"/>
      <x v="6"/>
      <x v="2"/>
      <x/>
    </i>
    <i>
      <x v="4630"/>
      <x v="532"/>
      <x v="2"/>
      <x v="13"/>
      <x v="9"/>
      <x v="1"/>
      <x/>
    </i>
    <i>
      <x v="4764"/>
      <x v="966"/>
      <x v="7"/>
      <x v="11"/>
      <x v="6"/>
      <x v="2"/>
      <x/>
    </i>
    <i>
      <x v="4516"/>
      <x v="914"/>
      <x v="7"/>
      <x v="5"/>
      <x v="8"/>
      <x v="1"/>
      <x/>
    </i>
    <i>
      <x v="4592"/>
      <x v="656"/>
      <x v="7"/>
      <x v="17"/>
      <x v="7"/>
      <x v="5"/>
      <x/>
    </i>
    <i>
      <x v="4538"/>
      <x v="1055"/>
      <x v="7"/>
      <x v="16"/>
      <x v="13"/>
      <x v="3"/>
      <x/>
    </i>
    <i>
      <x v="4596"/>
      <x v="707"/>
      <x v="7"/>
      <x v="5"/>
      <x v="8"/>
      <x v="1"/>
      <x/>
    </i>
    <i>
      <x v="4725"/>
      <x v="1080"/>
      <x v="7"/>
      <x v="23"/>
      <x v="9"/>
      <x v="1"/>
      <x/>
    </i>
    <i>
      <x v="4527"/>
      <x v="1115"/>
      <x v="7"/>
      <x v="17"/>
      <x v="1"/>
      <x v="2"/>
      <x/>
    </i>
    <i>
      <x v="4635"/>
      <x v="724"/>
      <x v="7"/>
      <x v="11"/>
      <x v="10"/>
      <x v="3"/>
      <x/>
    </i>
    <i>
      <x v="4747"/>
      <x v="673"/>
      <x v="2"/>
      <x v="11"/>
      <x v="11"/>
      <x v="4"/>
      <x/>
    </i>
    <i>
      <x v="4539"/>
      <x v="173"/>
      <x v="7"/>
      <x v="23"/>
      <x v="9"/>
      <x v="1"/>
      <x/>
    </i>
    <i>
      <x v="4657"/>
      <x v="158"/>
      <x v="2"/>
      <x v="2"/>
      <x v="8"/>
      <x v="1"/>
      <x/>
    </i>
    <i>
      <x v="4540"/>
      <x v="750"/>
      <x v="7"/>
      <x v="11"/>
      <x v="6"/>
      <x v="2"/>
      <x/>
    </i>
    <i>
      <x v="4599"/>
      <x v="159"/>
      <x v="2"/>
      <x v="17"/>
      <x v="8"/>
      <x v="1"/>
      <x/>
    </i>
    <i>
      <x v="4734"/>
      <x v="1079"/>
      <x v="7"/>
      <x v="19"/>
      <x v="9"/>
      <x v="1"/>
      <x/>
    </i>
    <i>
      <x v="4522"/>
      <x v="1198"/>
      <x v="7"/>
      <x v="11"/>
      <x v="11"/>
      <x v="4"/>
      <x/>
    </i>
    <i>
      <x v="4735"/>
      <x v="973"/>
      <x v="7"/>
      <x v="11"/>
      <x v="6"/>
      <x v="2"/>
      <x/>
    </i>
    <i>
      <x v="4510"/>
      <x v="1194"/>
      <x v="7"/>
      <x v="17"/>
      <x v="7"/>
      <x v="5"/>
      <x/>
    </i>
    <i>
      <x v="4542"/>
      <x v="1157"/>
      <x v="7"/>
      <x v="16"/>
      <x v="3"/>
      <x/>
      <x/>
    </i>
    <i>
      <x v="4593"/>
      <x v="1180"/>
      <x v="7"/>
      <x v="23"/>
      <x v="9"/>
      <x v="1"/>
      <x/>
    </i>
    <i>
      <x v="4640"/>
      <x v="1140"/>
      <x v="7"/>
      <x v="16"/>
      <x v="3"/>
      <x/>
      <x/>
    </i>
    <i>
      <x v="2564"/>
      <x v="433"/>
      <x v="4"/>
      <x v="20"/>
      <x v="8"/>
      <x v="1"/>
      <x/>
    </i>
    <i>
      <x v="2990"/>
      <x v="859"/>
      <x v="6"/>
      <x v="3"/>
      <x v="10"/>
      <x v="3"/>
      <x/>
    </i>
    <i>
      <x v="3057"/>
      <x v="291"/>
      <x v="5"/>
      <x v="7"/>
      <x v="1"/>
      <x v="2"/>
      <x/>
    </i>
    <i>
      <x v="3021"/>
      <x v="660"/>
      <x v="5"/>
      <x v="12"/>
      <x v="7"/>
      <x v="5"/>
      <x/>
    </i>
    <i>
      <x v="3058"/>
      <x v="1089"/>
      <x v="6"/>
      <x v="23"/>
      <x v="9"/>
      <x v="1"/>
      <x/>
    </i>
    <i>
      <x v="2553"/>
      <x v="213"/>
      <x v="4"/>
      <x v="2"/>
      <x v="9"/>
      <x v="1"/>
      <x/>
    </i>
    <i>
      <x v="3059"/>
      <x v="512"/>
      <x v="5"/>
      <x v="7"/>
      <x v="9"/>
      <x v="1"/>
      <x/>
    </i>
    <i>
      <x v="3026"/>
      <x v="224"/>
      <x v="5"/>
      <x v="12"/>
      <x v="7"/>
      <x v="5"/>
      <x/>
    </i>
    <i>
      <x v="3060"/>
      <x v="184"/>
      <x v="5"/>
      <x v="7"/>
      <x v="9"/>
      <x v="1"/>
      <x/>
    </i>
    <i>
      <x v="3028"/>
      <x v="244"/>
      <x v="5"/>
      <x v="12"/>
      <x v="5"/>
      <x v="2"/>
      <x/>
    </i>
    <i>
      <x v="3061"/>
      <x v="101"/>
      <x v="6"/>
      <x v="2"/>
      <x v="7"/>
      <x v="5"/>
      <x/>
    </i>
    <i>
      <x v="2971"/>
      <x v="539"/>
      <x v="5"/>
      <x v="5"/>
      <x v="8"/>
      <x v="1"/>
      <x/>
    </i>
    <i>
      <x v="2991"/>
      <x v="65"/>
      <x v="5"/>
      <x v="17"/>
      <x v="9"/>
      <x v="1"/>
      <x/>
    </i>
    <i>
      <x v="3032"/>
      <x v="211"/>
      <x v="6"/>
      <x v="5"/>
      <x v="9"/>
      <x v="1"/>
      <x/>
    </i>
    <i>
      <x v="2992"/>
      <x v="154"/>
      <x v="5"/>
      <x v="17"/>
      <x v="8"/>
      <x v="1"/>
      <x/>
    </i>
    <i>
      <x v="2972"/>
      <x v="868"/>
      <x v="5"/>
      <x v="3"/>
      <x v="6"/>
      <x v="2"/>
      <x/>
    </i>
    <i>
      <x v="2993"/>
      <x v="778"/>
      <x v="6"/>
      <x v="5"/>
      <x v="4"/>
      <x v="2"/>
      <x/>
    </i>
    <i>
      <x v="2974"/>
      <x v="1174"/>
      <x v="6"/>
      <x v="14"/>
      <x v="10"/>
      <x v="3"/>
      <x/>
    </i>
    <i>
      <x v="3069"/>
      <x v="533"/>
      <x v="5"/>
      <x v="13"/>
      <x v="9"/>
      <x v="1"/>
      <x/>
    </i>
    <i>
      <x v="2976"/>
      <x v="350"/>
      <x v="6"/>
      <x v="23"/>
      <x v="2"/>
      <x/>
      <x/>
    </i>
    <i>
      <x v="2584"/>
      <x v="361"/>
      <x v="4"/>
      <x v="2"/>
      <x v="9"/>
      <x v="1"/>
      <x/>
    </i>
    <i>
      <x v="2978"/>
      <x v="400"/>
      <x v="5"/>
      <x v="3"/>
      <x v="14"/>
      <x v="3"/>
      <x/>
    </i>
    <i>
      <x v="2555"/>
      <x v="179"/>
      <x v="4"/>
      <x v="5"/>
      <x v="1"/>
      <x v="2"/>
      <x/>
    </i>
    <i>
      <x v="2980"/>
      <x v="1013"/>
      <x v="6"/>
      <x v="20"/>
      <x v="7"/>
      <x v="5"/>
      <x/>
    </i>
    <i>
      <x v="3076"/>
      <x v="784"/>
      <x v="5"/>
      <x v="2"/>
      <x v="9"/>
      <x v="1"/>
      <x/>
    </i>
    <i>
      <x v="2982"/>
      <x v="651"/>
      <x v="6"/>
      <x v="5"/>
      <x v="4"/>
      <x v="2"/>
      <x/>
    </i>
    <i>
      <x v="2996"/>
      <x v="184"/>
      <x v="6"/>
      <x v="2"/>
      <x v="9"/>
      <x v="1"/>
      <x/>
    </i>
    <i>
      <x v="2984"/>
      <x v="663"/>
      <x v="5"/>
      <x v="5"/>
      <x v="7"/>
      <x v="5"/>
      <x/>
    </i>
    <i>
      <x v="2998"/>
      <x v="678"/>
      <x v="6"/>
      <x v="11"/>
      <x v="11"/>
      <x v="4"/>
      <x/>
    </i>
    <i>
      <x v="3050"/>
      <x v="257"/>
      <x v="6"/>
      <x v="18"/>
      <x v="6"/>
      <x v="2"/>
      <x/>
    </i>
    <i>
      <x v="2999"/>
      <x v="1212"/>
      <x v="5"/>
      <x v="18"/>
      <x v="13"/>
      <x v="3"/>
      <x/>
    </i>
    <i>
      <x v="2987"/>
      <x v="614"/>
      <x v="6"/>
      <x v="5"/>
      <x v="9"/>
      <x v="1"/>
      <x/>
    </i>
    <i>
      <x v="3000"/>
      <x v="231"/>
      <x v="5"/>
      <x v="2"/>
      <x v="7"/>
      <x v="5"/>
      <x/>
    </i>
    <i>
      <x v="2989"/>
      <x v="446"/>
      <x v="5"/>
      <x v="10"/>
      <x v="9"/>
      <x v="1"/>
      <x/>
    </i>
    <i>
      <x v="3001"/>
      <x v="1185"/>
      <x v="5"/>
      <x v="23"/>
      <x v="9"/>
      <x v="1"/>
      <x/>
    </i>
    <i>
      <x v="2589"/>
      <x v="428"/>
      <x v="4"/>
      <x v="18"/>
      <x v="15"/>
      <x v="4"/>
      <x/>
    </i>
    <i>
      <x v="3002"/>
      <x v="670"/>
      <x v="5"/>
      <x/>
      <x v="13"/>
      <x v="3"/>
      <x/>
    </i>
    <i>
      <x v="3025"/>
      <x v="585"/>
      <x v="5"/>
      <x v="4"/>
      <x v="6"/>
      <x v="2"/>
      <x/>
    </i>
    <i>
      <x v="3003"/>
      <x v="615"/>
      <x v="5"/>
      <x v="2"/>
      <x v="9"/>
      <x v="1"/>
      <x/>
    </i>
    <i>
      <x v="2587"/>
      <x v="349"/>
      <x v="4"/>
      <x v="23"/>
      <x v="2"/>
      <x/>
      <x/>
    </i>
    <i>
      <x v="3005"/>
      <x v="223"/>
      <x v="5"/>
      <x v="2"/>
      <x v="9"/>
      <x v="1"/>
      <x/>
    </i>
    <i>
      <x v="3033"/>
      <x v="999"/>
      <x v="5"/>
      <x v="18"/>
      <x v="6"/>
      <x v="2"/>
      <x/>
    </i>
    <i>
      <x v="3006"/>
      <x v="138"/>
      <x v="5"/>
      <x v="10"/>
      <x v="9"/>
      <x v="1"/>
      <x/>
    </i>
    <i>
      <x v="2975"/>
      <x v="124"/>
      <x v="5"/>
      <x v="5"/>
      <x v="5"/>
      <x v="2"/>
      <x/>
    </i>
    <i>
      <x v="3007"/>
      <x v="186"/>
      <x v="5"/>
      <x v="2"/>
      <x v="9"/>
      <x v="1"/>
      <x/>
    </i>
    <i>
      <x v="2979"/>
      <x v="329"/>
      <x v="6"/>
      <x v="2"/>
      <x v="7"/>
      <x v="5"/>
      <x/>
    </i>
    <i>
      <x v="3008"/>
      <x v="1138"/>
      <x v="5"/>
      <x v="21"/>
      <x v="12"/>
      <x v="4"/>
      <x/>
    </i>
    <i>
      <x v="2983"/>
      <x v="1245"/>
      <x v="5"/>
      <x v="18"/>
      <x v="10"/>
      <x v="3"/>
      <x/>
    </i>
    <i>
      <x v="3009"/>
      <x v="380"/>
      <x v="5"/>
      <x v="5"/>
      <x v="10"/>
      <x v="3"/>
      <x/>
    </i>
    <i>
      <x v="2986"/>
      <x v="1109"/>
      <x v="6"/>
      <x v="5"/>
      <x v="2"/>
      <x/>
      <x/>
    </i>
    <i>
      <x v="3010"/>
      <x v="516"/>
      <x v="6"/>
      <x v="13"/>
      <x v="2"/>
      <x/>
      <x/>
    </i>
    <i>
      <x v="3055"/>
      <x v="764"/>
      <x v="6"/>
      <x v="2"/>
      <x v="5"/>
      <x v="2"/>
      <x/>
    </i>
    <i>
      <x v="2585"/>
      <x v="456"/>
      <x v="4"/>
      <x v="13"/>
      <x v="2"/>
      <x/>
      <x/>
    </i>
    <i>
      <x v="2592"/>
      <x v="159"/>
      <x v="4"/>
      <x v="5"/>
      <x v="8"/>
      <x v="1"/>
      <x/>
    </i>
    <i>
      <x v="2773"/>
      <x v="808"/>
      <x v="3"/>
      <x v="11"/>
      <x v="10"/>
      <x v="3"/>
      <x/>
    </i>
    <i r="6">
      <x v="1"/>
    </i>
    <i>
      <x v="2973"/>
      <x v="471"/>
      <x v="5"/>
      <x v="5"/>
      <x v="4"/>
      <x v="2"/>
      <x/>
    </i>
    <i>
      <x v="2554"/>
      <x v="61"/>
      <x v="4"/>
      <x v="20"/>
      <x v="9"/>
      <x v="1"/>
      <x/>
    </i>
    <i>
      <x v="2981"/>
      <x v="539"/>
      <x v="6"/>
      <x v="2"/>
      <x v="8"/>
      <x v="1"/>
      <x/>
    </i>
    <i>
      <x v="3100"/>
      <x v="324"/>
      <x v="5"/>
      <x v="20"/>
      <x v="9"/>
      <x v="1"/>
      <x/>
    </i>
    <i>
      <x v="2988"/>
      <x v="200"/>
      <x v="5"/>
      <x v="7"/>
      <x v="7"/>
      <x v="5"/>
      <x/>
    </i>
    <i>
      <x v="2588"/>
      <x v="291"/>
      <x v="4"/>
      <x v="20"/>
      <x v="1"/>
      <x v="2"/>
      <x/>
    </i>
    <i>
      <x v="3031"/>
      <x v="784"/>
      <x v="5"/>
      <x v="7"/>
      <x v="9"/>
      <x v="1"/>
      <x/>
    </i>
    <i>
      <x v="2586"/>
      <x v="96"/>
      <x v="4"/>
      <x v="5"/>
      <x v="8"/>
      <x v="1"/>
      <x/>
    </i>
    <i>
      <x v="2985"/>
      <x v="1115"/>
      <x v="5"/>
      <x v="5"/>
      <x v="1"/>
      <x v="2"/>
      <x/>
    </i>
    <i>
      <x v="3104"/>
      <x v="1199"/>
      <x v="5"/>
      <x v="3"/>
      <x v="11"/>
      <x v="4"/>
      <x/>
    </i>
    <i>
      <x v="2977"/>
      <x v="643"/>
      <x v="5"/>
      <x v="5"/>
      <x v="1"/>
      <x v="2"/>
      <x/>
    </i>
    <i>
      <x v="3105"/>
      <x v="778"/>
      <x v="5"/>
      <x v="2"/>
      <x v="4"/>
      <x v="2"/>
      <x/>
    </i>
    <i>
      <x v="2591"/>
      <x v="536"/>
      <x v="4"/>
      <x v="5"/>
      <x v="8"/>
      <x v="1"/>
      <x/>
    </i>
    <i>
      <x v="3106"/>
      <x v="888"/>
      <x v="5"/>
      <x v="11"/>
      <x v="14"/>
      <x v="3"/>
      <x/>
    </i>
    <i>
      <x v="3351"/>
      <x v="504"/>
      <x v="5"/>
      <x v="20"/>
      <x v="1"/>
      <x v="2"/>
      <x/>
    </i>
    <i>
      <x v="3258"/>
      <x v="190"/>
      <x v="5"/>
      <x v="4"/>
      <x v="14"/>
      <x v="3"/>
      <x/>
    </i>
    <i>
      <x v="3138"/>
      <x v="438"/>
      <x v="5"/>
      <x v="5"/>
      <x v="5"/>
      <x v="2"/>
      <x/>
    </i>
    <i>
      <x v="3437"/>
      <x v="532"/>
      <x/>
      <x v="10"/>
      <x v="9"/>
      <x v="1"/>
      <x/>
    </i>
    <i>
      <x v="3324"/>
      <x v="893"/>
      <x v="5"/>
      <x v="11"/>
      <x v="12"/>
      <x v="4"/>
      <x/>
    </i>
    <i>
      <x v="3259"/>
      <x v="437"/>
      <x v="5"/>
      <x v="20"/>
      <x v="5"/>
      <x v="2"/>
      <x/>
    </i>
    <i>
      <x v="3124"/>
      <x v="712"/>
      <x v="6"/>
      <x v="2"/>
      <x v="7"/>
      <x v="5"/>
      <x/>
    </i>
    <i>
      <x v="3260"/>
      <x v="585"/>
      <x v="5"/>
      <x v="18"/>
      <x v="6"/>
      <x v="2"/>
      <x/>
    </i>
    <i>
      <x v="3164"/>
      <x v="608"/>
      <x v="5"/>
      <x v="13"/>
      <x v="9"/>
      <x v="1"/>
      <x/>
    </i>
    <i>
      <x v="3183"/>
      <x v="525"/>
      <x v="5"/>
      <x v="17"/>
      <x v="9"/>
      <x v="1"/>
      <x/>
    </i>
    <i>
      <x v="3166"/>
      <x v="349"/>
      <x v="6"/>
      <x v="10"/>
      <x v="2"/>
      <x/>
      <x/>
    </i>
    <i>
      <x v="3184"/>
      <x v="1193"/>
      <x v="5"/>
      <x v="20"/>
      <x v="7"/>
      <x v="5"/>
      <x/>
    </i>
    <i>
      <x v="3168"/>
      <x v="472"/>
      <x v="6"/>
      <x v="2"/>
      <x v="4"/>
      <x v="2"/>
      <x/>
    </i>
    <i>
      <x v="3143"/>
      <x v="290"/>
      <x v="5"/>
      <x v="20"/>
      <x v="1"/>
      <x v="2"/>
      <x/>
    </i>
    <i>
      <x v="3335"/>
      <x v="115"/>
      <x v="5"/>
      <x v="17"/>
      <x v="8"/>
      <x v="1"/>
      <x/>
    </i>
    <i>
      <x v="3186"/>
      <x v="1052"/>
      <x v="5"/>
      <x v="3"/>
      <x v="13"/>
      <x v="3"/>
      <x/>
    </i>
    <i>
      <x v="3337"/>
      <x v="242"/>
      <x v="5"/>
      <x v="17"/>
      <x v="5"/>
      <x v="2"/>
      <x/>
    </i>
    <i>
      <x v="3187"/>
      <x v="1164"/>
      <x v="5"/>
      <x v="9"/>
      <x v="3"/>
      <x/>
      <x/>
    </i>
    <i>
      <x v="3339"/>
      <x v="1116"/>
      <x v="5"/>
      <x v="5"/>
      <x v="1"/>
      <x v="2"/>
      <x/>
    </i>
    <i>
      <x v="3468"/>
      <x v="815"/>
      <x/>
      <x v="11"/>
      <x v="10"/>
      <x v="3"/>
      <x/>
    </i>
    <i>
      <x v="3647"/>
      <x v="802"/>
      <x v="3"/>
      <x v="23"/>
      <x v="9"/>
      <x v="1"/>
      <x/>
    </i>
    <i>
      <x v="3266"/>
      <x v="501"/>
      <x v="5"/>
      <x v="20"/>
      <x v="7"/>
      <x v="5"/>
      <x/>
    </i>
    <i>
      <x v="3170"/>
      <x v="656"/>
      <x v="6"/>
      <x v="5"/>
      <x v="7"/>
      <x v="5"/>
      <x/>
    </i>
    <i>
      <x v="3267"/>
      <x v="219"/>
      <x v="5"/>
      <x v="20"/>
      <x v="8"/>
      <x v="1"/>
      <x/>
    </i>
    <i>
      <x v="3171"/>
      <x v="1187"/>
      <x v="5"/>
      <x v="23"/>
      <x v="9"/>
      <x v="1"/>
      <x/>
    </i>
    <i>
      <x v="3717"/>
      <x v="628"/>
      <x v="7"/>
      <x v="23"/>
      <x v="2"/>
      <x/>
      <x/>
    </i>
    <i>
      <x v="3347"/>
      <x v="10"/>
      <x v="5"/>
      <x v="17"/>
      <x v="8"/>
      <x v="1"/>
      <x/>
    </i>
    <i>
      <x v="3268"/>
      <x v="625"/>
      <x v="6"/>
      <x v="23"/>
      <x v="2"/>
      <x/>
      <x/>
    </i>
    <i>
      <x v="3350"/>
      <x v="342"/>
      <x v="5"/>
      <x v="2"/>
      <x v="7"/>
      <x v="5"/>
      <x/>
    </i>
    <i>
      <x v="3188"/>
      <x v="464"/>
      <x v="5"/>
      <x v="5"/>
      <x v="8"/>
      <x v="1"/>
      <x/>
    </i>
    <i>
      <x v="3352"/>
      <x v="228"/>
      <x v="5"/>
      <x v="17"/>
      <x v="7"/>
      <x v="5"/>
      <x/>
    </i>
    <i>
      <x v="3189"/>
      <x v="436"/>
      <x v="5"/>
      <x v="5"/>
      <x v="5"/>
      <x v="2"/>
      <x/>
    </i>
    <i>
      <x v="3660"/>
      <x v="1015"/>
      <x v="3"/>
      <x v="17"/>
      <x v="7"/>
      <x v="5"/>
      <x/>
    </i>
    <i>
      <x v="3190"/>
      <x v="1140"/>
      <x v="5"/>
      <x v="21"/>
      <x v="3"/>
      <x/>
      <x/>
    </i>
    <i>
      <x v="3126"/>
      <x v="1080"/>
      <x v="5"/>
      <x v="10"/>
      <x v="9"/>
      <x v="1"/>
      <x/>
    </i>
    <i>
      <x v="3191"/>
      <x v="446"/>
      <x v="5"/>
      <x v="13"/>
      <x v="9"/>
      <x v="1"/>
      <x/>
    </i>
    <i>
      <x v="3357"/>
      <x v="183"/>
      <x v="6"/>
      <x v="5"/>
      <x v="9"/>
      <x v="1"/>
      <x/>
    </i>
    <i>
      <x v="3192"/>
      <x v="1048"/>
      <x v="5"/>
      <x v="11"/>
      <x v="11"/>
      <x v="4"/>
      <x/>
    </i>
    <i>
      <x v="3359"/>
      <x v="590"/>
      <x v="5"/>
      <x v="3"/>
      <x v="6"/>
      <x v="2"/>
      <x/>
    </i>
    <i>
      <x v="3276"/>
      <x v="629"/>
      <x v="5"/>
      <x v="4"/>
      <x v="12"/>
      <x v="4"/>
      <x/>
    </i>
    <i>
      <x v="3371"/>
      <x v="306"/>
      <x/>
      <x v="3"/>
      <x v="10"/>
      <x v="3"/>
      <x/>
    </i>
    <i>
      <x v="3277"/>
      <x v="786"/>
      <x v="5"/>
      <x v="12"/>
      <x v="9"/>
      <x v="1"/>
      <x/>
    </i>
    <i>
      <x v="3177"/>
      <x v="641"/>
      <x v="5"/>
      <x v="7"/>
      <x v="9"/>
      <x v="1"/>
      <x/>
    </i>
    <i>
      <x v="3278"/>
      <x v="38"/>
      <x v="5"/>
      <x v="11"/>
      <x v="11"/>
      <x v="4"/>
      <x/>
    </i>
    <i>
      <x v="3178"/>
      <x v="208"/>
      <x v="5"/>
      <x v="17"/>
      <x v="9"/>
      <x v="1"/>
      <x/>
    </i>
    <i>
      <x v="3733"/>
      <x v="995"/>
      <x v="7"/>
      <x v="11"/>
      <x v="6"/>
      <x v="2"/>
      <x/>
    </i>
    <i>
      <x v="3179"/>
      <x v="619"/>
      <x v="5"/>
      <x v="17"/>
      <x v="9"/>
      <x v="1"/>
      <x/>
    </i>
    <i>
      <x v="3279"/>
      <x v="321"/>
      <x v="5"/>
      <x v="7"/>
      <x v="5"/>
      <x v="2"/>
      <x/>
    </i>
    <i>
      <x v="3180"/>
      <x v="428"/>
      <x v="5"/>
      <x v="11"/>
      <x v="15"/>
      <x v="4"/>
      <x/>
    </i>
    <i>
      <x v="3280"/>
      <x v="932"/>
      <x v="5"/>
      <x v="16"/>
      <x v="3"/>
      <x/>
      <x/>
    </i>
    <i>
      <x v="3142"/>
      <x v="808"/>
      <x v="5"/>
      <x v="11"/>
      <x v="10"/>
      <x v="3"/>
      <x/>
    </i>
    <i>
      <x v="3193"/>
      <x v="326"/>
      <x v="5"/>
      <x v="17"/>
      <x v="7"/>
      <x v="5"/>
      <x/>
    </i>
    <i>
      <x v="3247"/>
      <x v="6"/>
      <x v="5"/>
      <x v="17"/>
      <x v="9"/>
      <x v="1"/>
      <x/>
    </i>
    <i>
      <x v="3194"/>
      <x v="136"/>
      <x v="5"/>
      <x v="23"/>
      <x v="9"/>
      <x v="1"/>
      <x/>
    </i>
    <i>
      <x v="3249"/>
      <x v="1222"/>
      <x v="5"/>
      <x/>
      <x v="13"/>
      <x v="3"/>
      <x/>
    </i>
    <i>
      <x v="3283"/>
      <x v="942"/>
      <x v="5"/>
      <x v="20"/>
      <x v="1"/>
      <x v="2"/>
      <x/>
    </i>
    <i>
      <x v="3251"/>
      <x v="791"/>
      <x v="5"/>
      <x v="10"/>
      <x v="9"/>
      <x v="1"/>
      <x/>
    </i>
    <i>
      <x v="3284"/>
      <x v="211"/>
      <x v="6"/>
      <x v="12"/>
      <x v="9"/>
      <x v="1"/>
      <x/>
    </i>
    <i>
      <x v="3253"/>
      <x v="1182"/>
      <x v="5"/>
      <x v="23"/>
      <x v="9"/>
      <x v="1"/>
      <x/>
    </i>
    <i>
      <x v="3195"/>
      <x v="106"/>
      <x v="5"/>
      <x v="17"/>
      <x v="1"/>
      <x v="2"/>
      <x/>
    </i>
    <i>
      <x v="3254"/>
      <x v="121"/>
      <x v="5"/>
      <x v="13"/>
      <x v="9"/>
      <x v="1"/>
      <x/>
    </i>
    <i>
      <x v="3196"/>
      <x v="455"/>
      <x v="5"/>
      <x v="11"/>
      <x v="10"/>
      <x v="3"/>
      <x/>
    </i>
    <i>
      <x v="3255"/>
      <x v="662"/>
      <x v="5"/>
      <x v="5"/>
      <x v="7"/>
      <x v="5"/>
      <x/>
    </i>
    <i>
      <x v="3197"/>
      <x v="396"/>
      <x v="5"/>
      <x v="17"/>
      <x v="4"/>
      <x v="2"/>
      <x/>
    </i>
    <i>
      <x v="3257"/>
      <x v="282"/>
      <x v="5"/>
      <x v="5"/>
      <x v="8"/>
      <x v="1"/>
      <x/>
    </i>
    <i>
      <x v="3198"/>
      <x v="534"/>
      <x v="5"/>
      <x v="5"/>
      <x v="8"/>
      <x v="1"/>
      <x/>
    </i>
    <i>
      <x v="3325"/>
      <x v="418"/>
      <x v="5"/>
      <x v="18"/>
      <x v="6"/>
      <x v="2"/>
      <x/>
    </i>
    <i>
      <x v="3199"/>
      <x v="227"/>
      <x v="5"/>
      <x v="5"/>
      <x v="7"/>
      <x v="5"/>
      <x/>
    </i>
    <i>
      <x v="3165"/>
      <x v="567"/>
      <x v="6"/>
      <x v="3"/>
      <x v="6"/>
      <x v="2"/>
      <x/>
    </i>
    <i>
      <x v="3200"/>
      <x v="589"/>
      <x v="5"/>
      <x/>
      <x v="6"/>
      <x v="2"/>
      <x/>
    </i>
    <i>
      <x v="3334"/>
      <x v="777"/>
      <x v="5"/>
      <x v="16"/>
      <x v="3"/>
      <x/>
      <x/>
    </i>
    <i>
      <x v="3291"/>
      <x v="1094"/>
      <x v="5"/>
      <x v="14"/>
      <x v="9"/>
      <x v="1"/>
      <x/>
    </i>
    <i>
      <x v="3338"/>
      <x v="207"/>
      <x v="5"/>
      <x v="5"/>
      <x v="4"/>
      <x v="2"/>
      <x/>
    </i>
    <i>
      <x v="3292"/>
      <x v="1023"/>
      <x v="5"/>
      <x v="23"/>
      <x v="9"/>
      <x v="1"/>
      <x/>
    </i>
    <i>
      <x v="3341"/>
      <x v="680"/>
      <x v="5"/>
      <x v="3"/>
      <x v="6"/>
      <x v="2"/>
      <x/>
    </i>
    <i>
      <x v="3201"/>
      <x v="797"/>
      <x v="5"/>
      <x v="17"/>
      <x v="1"/>
      <x v="2"/>
      <x/>
    </i>
    <i>
      <x v="3172"/>
      <x v="784"/>
      <x v="5"/>
      <x v="17"/>
      <x v="9"/>
      <x v="1"/>
      <x/>
    </i>
    <i>
      <x v="3551"/>
      <x v="653"/>
      <x v="3"/>
      <x v="17"/>
      <x v="4"/>
      <x v="2"/>
      <x/>
    </i>
    <i>
      <x v="3173"/>
      <x v="790"/>
      <x v="5"/>
      <x v="23"/>
      <x v="9"/>
      <x v="1"/>
      <x/>
    </i>
    <i>
      <x v="3144"/>
      <x v="76"/>
      <x v="5"/>
      <x v="5"/>
      <x v="10"/>
      <x v="3"/>
      <x/>
    </i>
    <i>
      <x v="3234"/>
      <x v="880"/>
      <x v="5"/>
      <x v="3"/>
      <x v="6"/>
      <x v="2"/>
      <x/>
    </i>
    <i>
      <x v="3296"/>
      <x v="1083"/>
      <x v="5"/>
      <x v="17"/>
      <x v="2"/>
      <x/>
      <x/>
    </i>
    <i>
      <x v="3358"/>
      <x v="503"/>
      <x v="5"/>
      <x v="20"/>
      <x v="1"/>
      <x v="2"/>
      <x/>
    </i>
    <i>
      <x v="3204"/>
      <x v="478"/>
      <x v="5"/>
      <x v="11"/>
      <x v="10"/>
      <x v="3"/>
      <x/>
    </i>
    <i>
      <x v="3238"/>
      <x v="297"/>
      <x v="5"/>
      <x v="14"/>
      <x v="9"/>
      <x v="1"/>
      <x/>
    </i>
    <i>
      <x v="3127"/>
      <x v="538"/>
      <x v="6"/>
      <x v="17"/>
      <x v="8"/>
      <x v="1"/>
      <x/>
    </i>
    <i>
      <x v="3387"/>
      <x v="793"/>
      <x/>
      <x v="13"/>
      <x v="9"/>
      <x v="1"/>
      <x/>
    </i>
    <i>
      <x v="3146"/>
      <x v="494"/>
      <x v="5"/>
      <x v="20"/>
      <x v="9"/>
      <x v="1"/>
      <x/>
    </i>
    <i>
      <x v="3405"/>
      <x v="318"/>
      <x/>
      <x v="5"/>
      <x v="9"/>
      <x v="1"/>
      <x/>
    </i>
    <i>
      <x v="3302"/>
      <x v="947"/>
      <x v="5"/>
      <x v="2"/>
      <x v="7"/>
      <x v="5"/>
      <x/>
    </i>
    <i>
      <x v="3248"/>
      <x v="770"/>
      <x v="5"/>
      <x v="7"/>
      <x v="5"/>
      <x v="2"/>
      <x/>
    </i>
    <i>
      <x v="3116"/>
      <x v="165"/>
      <x v="5"/>
      <x v="23"/>
      <x v="9"/>
      <x v="1"/>
      <x/>
    </i>
    <i>
      <x v="3252"/>
      <x v="512"/>
      <x v="5"/>
      <x v="20"/>
      <x v="9"/>
      <x v="1"/>
      <x/>
    </i>
    <i>
      <x v="3560"/>
      <x v="538"/>
      <x v="3"/>
      <x v="17"/>
      <x v="8"/>
      <x v="1"/>
      <x/>
    </i>
    <i>
      <x v="3426"/>
      <x v="969"/>
      <x/>
      <x v="11"/>
      <x v="6"/>
      <x v="2"/>
      <x/>
    </i>
    <i>
      <x v="3129"/>
      <x v="890"/>
      <x v="6"/>
      <x v="11"/>
      <x v="14"/>
      <x v="3"/>
      <x/>
    </i>
    <i>
      <x v="3322"/>
      <x v="759"/>
      <x v="5"/>
      <x v="18"/>
      <x v="10"/>
      <x v="3"/>
      <x/>
    </i>
    <i>
      <x v="3150"/>
      <x v="727"/>
      <x v="5"/>
      <x/>
      <x v="10"/>
      <x v="3"/>
      <x/>
    </i>
    <i>
      <x v="3167"/>
      <x v="1092"/>
      <x v="3"/>
      <x v="23"/>
      <x v="9"/>
      <x v="1"/>
      <x/>
    </i>
    <i>
      <x v="3151"/>
      <x v="342"/>
      <x v="5"/>
      <x v="5"/>
      <x v="7"/>
      <x v="5"/>
      <x/>
    </i>
    <i>
      <x v="3169"/>
      <x v="787"/>
      <x v="6"/>
      <x v="17"/>
      <x v="9"/>
      <x v="1"/>
      <x/>
    </i>
    <i>
      <x v="3152"/>
      <x v="186"/>
      <x v="5"/>
      <x v="17"/>
      <x v="9"/>
      <x v="1"/>
      <x/>
    </i>
    <i>
      <x v="3349"/>
      <x v="793"/>
      <x v="5"/>
      <x v="23"/>
      <x v="9"/>
      <x v="1"/>
      <x/>
    </i>
    <i>
      <x v="3130"/>
      <x v="1111"/>
      <x v="6"/>
      <x v="3"/>
      <x v="14"/>
      <x v="3"/>
      <x/>
    </i>
    <i>
      <x v="3175"/>
      <x v="1118"/>
      <x v="5"/>
      <x v="17"/>
      <x v="1"/>
      <x v="2"/>
      <x/>
    </i>
    <i>
      <x v="3309"/>
      <x v="157"/>
      <x v="5"/>
      <x v="7"/>
      <x v="8"/>
      <x v="1"/>
      <x/>
    </i>
    <i>
      <x v="3240"/>
      <x v="1078"/>
      <x v="5"/>
      <x v="10"/>
      <x v="9"/>
      <x v="1"/>
      <x/>
    </i>
    <i>
      <x v="3131"/>
      <x v="718"/>
      <x v="5"/>
      <x v="5"/>
      <x v="8"/>
      <x v="1"/>
      <x/>
    </i>
    <i>
      <x v="3182"/>
      <x v="97"/>
      <x v="5"/>
      <x v="17"/>
      <x v="8"/>
      <x v="1"/>
      <x/>
    </i>
    <i>
      <x v="3155"/>
      <x v="210"/>
      <x v="5"/>
      <x v="5"/>
      <x v="9"/>
      <x v="1"/>
      <x/>
    </i>
    <i>
      <x v="3691"/>
      <x v="788"/>
      <x v="3"/>
      <x v="13"/>
      <x v="2"/>
      <x/>
      <x/>
    </i>
    <i>
      <x v="3312"/>
      <x v="546"/>
      <x v="5"/>
      <x v="18"/>
      <x v="6"/>
      <x v="2"/>
      <x/>
    </i>
    <i>
      <x v="3328"/>
      <x v="705"/>
      <x v="5"/>
      <x v="2"/>
      <x v="8"/>
      <x v="1"/>
      <x/>
    </i>
    <i>
      <x v="3133"/>
      <x v="209"/>
      <x v="6"/>
      <x v="5"/>
      <x v="9"/>
      <x v="1"/>
      <x/>
    </i>
    <i>
      <x v="3230"/>
      <x v="719"/>
      <x v="5"/>
      <x v="2"/>
      <x v="8"/>
      <x v="1"/>
      <x/>
    </i>
    <i>
      <x v="3119"/>
      <x v="67"/>
      <x v="5"/>
      <x v="17"/>
      <x v="10"/>
      <x v="3"/>
      <x/>
    </i>
    <i>
      <x v="3237"/>
      <x v="442"/>
      <x v="5"/>
      <x v="2"/>
      <x v="5"/>
      <x v="2"/>
      <x/>
    </i>
    <i>
      <x v="3111"/>
      <x v="994"/>
      <x v="5"/>
      <x v="11"/>
      <x v="6"/>
      <x v="2"/>
      <x/>
    </i>
    <i>
      <x v="3250"/>
      <x v="1030"/>
      <x v="5"/>
      <x v="10"/>
      <x v="9"/>
      <x v="1"/>
      <x/>
    </i>
    <i>
      <x v="3316"/>
      <x v="941"/>
      <x v="6"/>
      <x v="17"/>
      <x v="1"/>
      <x v="2"/>
      <x/>
    </i>
    <i>
      <x v="3336"/>
      <x v="330"/>
      <x v="5"/>
      <x v="5"/>
      <x v="7"/>
      <x v="5"/>
      <x/>
    </i>
    <i>
      <x v="3159"/>
      <x v="391"/>
      <x v="5"/>
      <x v="3"/>
      <x v="10"/>
      <x v="3"/>
      <x/>
    </i>
    <i>
      <x v="3243"/>
      <x v="624"/>
      <x v="3"/>
      <x v="23"/>
      <x v="2"/>
      <x/>
      <x/>
    </i>
    <i>
      <x v="3136"/>
      <x v="238"/>
      <x v="6"/>
      <x v="17"/>
      <x v="1"/>
      <x v="2"/>
      <x/>
    </i>
    <i>
      <x v="3353"/>
      <x v="1066"/>
      <x v="5"/>
      <x v="3"/>
      <x v="13"/>
      <x v="3"/>
      <x/>
    </i>
    <i>
      <x v="3319"/>
      <x v="467"/>
      <x v="5"/>
      <x v="17"/>
      <x v="9"/>
      <x v="1"/>
      <x/>
    </i>
    <i>
      <x v="3256"/>
      <x v="248"/>
      <x v="5"/>
      <x v="5"/>
      <x v="4"/>
      <x v="2"/>
      <x/>
    </i>
    <i>
      <x v="3137"/>
      <x v="129"/>
      <x v="5"/>
      <x v="17"/>
      <x v="9"/>
      <x v="1"/>
      <x/>
    </i>
    <i>
      <x v="4291"/>
      <x v="1188"/>
      <x v="3"/>
      <x v="23"/>
      <x v="9"/>
      <x v="1"/>
      <x/>
    </i>
    <i>
      <x v="4028"/>
      <x v="73"/>
      <x v="3"/>
      <x v="17"/>
      <x v="10"/>
      <x v="3"/>
      <x/>
    </i>
    <i>
      <x v="4030"/>
      <x v="950"/>
      <x v="3"/>
      <x v="12"/>
      <x v="9"/>
      <x v="1"/>
      <x/>
    </i>
    <i>
      <x v="4260"/>
      <x v="807"/>
      <x v="3"/>
      <x v="11"/>
      <x v="10"/>
      <x v="3"/>
      <x/>
    </i>
    <i>
      <x v="4327"/>
      <x v="595"/>
      <x v="3"/>
      <x v="11"/>
      <x v="6"/>
      <x v="2"/>
      <x/>
    </i>
    <i>
      <x v="4263"/>
      <x v="642"/>
      <x v="3"/>
      <x v="17"/>
      <x v="9"/>
      <x v="1"/>
      <x/>
    </i>
    <i>
      <x v="4328"/>
      <x v="416"/>
      <x v="3"/>
      <x v="11"/>
      <x v="6"/>
      <x v="2"/>
      <x/>
    </i>
    <i>
      <x v="4265"/>
      <x v="1241"/>
      <x v="3"/>
      <x v="23"/>
      <x/>
      <x v="1"/>
      <x/>
    </i>
    <i>
      <x v="4329"/>
      <x v="4"/>
      <x v="3"/>
      <x v="17"/>
      <x v="9"/>
      <x v="1"/>
      <x/>
    </i>
    <i>
      <x v="4269"/>
      <x v="183"/>
      <x v="3"/>
      <x v="17"/>
      <x v="9"/>
      <x v="1"/>
      <x/>
    </i>
    <i>
      <x v="4162"/>
      <x v="382"/>
      <x v="3"/>
      <x v="17"/>
      <x v="10"/>
      <x v="3"/>
      <x/>
    </i>
    <i>
      <x v="4062"/>
      <x v="376"/>
      <x v="3"/>
      <x v="17"/>
      <x v="10"/>
      <x v="3"/>
      <x/>
    </i>
    <i>
      <x v="4334"/>
      <x v="748"/>
      <x v="3"/>
      <x v="11"/>
      <x v="6"/>
      <x v="2"/>
      <x/>
    </i>
    <i>
      <x v="4065"/>
      <x v="11"/>
      <x v="3"/>
      <x v="17"/>
      <x v="7"/>
      <x v="5"/>
      <x/>
    </i>
    <i>
      <x v="4335"/>
      <x v="911"/>
      <x v="3"/>
      <x v="17"/>
      <x v="8"/>
      <x v="1"/>
      <x/>
    </i>
    <i>
      <x v="4011"/>
      <x v="378"/>
      <x v="3"/>
      <x v="17"/>
      <x v="10"/>
      <x v="3"/>
      <x/>
    </i>
    <i>
      <x v="4169"/>
      <x v="1110"/>
      <x v="3"/>
      <x v="3"/>
      <x v="14"/>
      <x v="3"/>
      <x/>
    </i>
    <i>
      <x v="4277"/>
      <x v="213"/>
      <x v="3"/>
      <x v="17"/>
      <x v="9"/>
      <x v="1"/>
      <x/>
    </i>
    <i>
      <x v="4341"/>
      <x v="287"/>
      <x v="3"/>
      <x v="17"/>
      <x v="1"/>
      <x v="2"/>
      <x/>
    </i>
    <i>
      <x v="4279"/>
      <x v="774"/>
      <x v="3"/>
      <x v="17"/>
      <x v="9"/>
      <x v="1"/>
      <x/>
    </i>
    <i>
      <x v="4342"/>
      <x v="49"/>
      <x v="3"/>
      <x v="23"/>
      <x v="9"/>
      <x v="1"/>
      <x/>
    </i>
    <i>
      <x v="4280"/>
      <x v="432"/>
      <x v="3"/>
      <x v="17"/>
      <x v="8"/>
      <x v="1"/>
      <x/>
    </i>
    <i>
      <x v="4032"/>
      <x v="785"/>
      <x v="3"/>
      <x v="17"/>
      <x v="9"/>
      <x v="1"/>
      <x/>
    </i>
    <i>
      <x v="4282"/>
      <x v="79"/>
      <x v="3"/>
      <x v="17"/>
      <x v="10"/>
      <x v="3"/>
      <x/>
    </i>
    <i>
      <x v="4033"/>
      <x v="994"/>
      <x v="3"/>
      <x v="11"/>
      <x v="6"/>
      <x v="2"/>
      <x/>
    </i>
    <i>
      <x v="3998"/>
      <x v="116"/>
      <x v="3"/>
      <x v="5"/>
      <x v="8"/>
      <x v="1"/>
      <x/>
    </i>
    <i>
      <x v="4346"/>
      <x v="748"/>
      <x v="7"/>
      <x v="11"/>
      <x v="6"/>
      <x v="2"/>
      <x/>
    </i>
    <i>
      <x v="4286"/>
      <x v="82"/>
      <x v="3"/>
      <x v="17"/>
      <x v="10"/>
      <x v="3"/>
      <x/>
    </i>
    <i>
      <x v="4347"/>
      <x v="1018"/>
      <x v="3"/>
      <x v="23"/>
      <x v="9"/>
      <x v="1"/>
      <x/>
    </i>
    <i>
      <x v="4000"/>
      <x v="576"/>
      <x v="3"/>
      <x v="11"/>
      <x v="6"/>
      <x v="2"/>
      <x/>
    </i>
    <i>
      <x v="4181"/>
      <x v="500"/>
      <x v="3"/>
      <x v="17"/>
      <x v="7"/>
      <x v="5"/>
      <x/>
    </i>
    <i>
      <x v="4092"/>
      <x v="1028"/>
      <x v="3"/>
      <x v="23"/>
      <x v="9"/>
      <x v="1"/>
      <x/>
    </i>
    <i>
      <x v="4035"/>
      <x v="1185"/>
      <x v="3"/>
      <x v="23"/>
      <x v="9"/>
      <x v="1"/>
      <x/>
    </i>
    <i>
      <x v="4293"/>
      <x v="275"/>
      <x v="3"/>
      <x v="11"/>
      <x v="6"/>
      <x v="2"/>
      <x/>
    </i>
    <i>
      <x v="4036"/>
      <x v="774"/>
      <x v="3"/>
      <x v="5"/>
      <x v="9"/>
      <x v="1"/>
      <x/>
    </i>
    <i>
      <x v="4296"/>
      <x v="351"/>
      <x v="3"/>
      <x v="11"/>
      <x v="11"/>
      <x v="4"/>
      <x/>
    </i>
    <i>
      <x v="3840"/>
      <x v="1011"/>
      <x v="2"/>
      <x v="17"/>
      <x v="7"/>
      <x v="5"/>
      <x/>
    </i>
    <i>
      <x v="4302"/>
      <x v="640"/>
      <x v="3"/>
      <x v="17"/>
      <x v="9"/>
      <x v="1"/>
      <x/>
    </i>
    <i>
      <x v="4353"/>
      <x v="1032"/>
      <x v="7"/>
      <x v="13"/>
      <x v="9"/>
      <x v="1"/>
      <x/>
    </i>
    <i>
      <x v="4020"/>
      <x v="328"/>
      <x v="3"/>
      <x v="7"/>
      <x v="7"/>
      <x v="5"/>
      <x/>
    </i>
    <i>
      <x v="4038"/>
      <x v="1195"/>
      <x v="3"/>
      <x v="11"/>
      <x v="10"/>
      <x v="3"/>
      <x/>
    </i>
    <i>
      <x v="4435"/>
      <x v="1004"/>
      <x v="7"/>
      <x v="17"/>
      <x v="5"/>
      <x v="2"/>
      <x/>
    </i>
    <i>
      <x v="4355"/>
      <x v="945"/>
      <x v="3"/>
      <x v="2"/>
      <x v="7"/>
      <x v="5"/>
      <x/>
    </i>
    <i>
      <x v="4437"/>
      <x v="158"/>
      <x v="3"/>
      <x v="17"/>
      <x v="8"/>
      <x v="1"/>
      <x/>
    </i>
    <i>
      <x v="3996"/>
      <x v="701"/>
      <x v="3"/>
      <x v="17"/>
      <x v="9"/>
      <x v="1"/>
      <x/>
    </i>
    <i>
      <x v="4002"/>
      <x v="577"/>
      <x v="3"/>
      <x v="11"/>
      <x v="6"/>
      <x v="2"/>
      <x/>
    </i>
    <i>
      <x v="4216"/>
      <x v="632"/>
      <x v="3"/>
      <x v="17"/>
      <x v="5"/>
      <x v="2"/>
      <x/>
    </i>
    <i>
      <x v="4148"/>
      <x v="697"/>
      <x v="3"/>
      <x v="11"/>
      <x v="10"/>
      <x v="3"/>
      <x/>
    </i>
    <i>
      <x v="4360"/>
      <x v="271"/>
      <x v="3"/>
      <x v="11"/>
      <x v="6"/>
      <x v="2"/>
      <x/>
    </i>
    <i>
      <x v="4443"/>
      <x v="711"/>
      <x v="3"/>
      <x v="17"/>
      <x v="7"/>
      <x v="5"/>
      <x/>
    </i>
    <i>
      <x v="4217"/>
      <x v="771"/>
      <x v="3"/>
      <x v="17"/>
      <x v="9"/>
      <x v="1"/>
      <x/>
    </i>
    <i>
      <x v="4026"/>
      <x v="440"/>
      <x v="3"/>
      <x v="17"/>
      <x v="5"/>
      <x v="2"/>
      <x/>
    </i>
    <i>
      <x v="4364"/>
      <x v="510"/>
      <x v="3"/>
      <x v="17"/>
      <x v="9"/>
      <x v="1"/>
      <x/>
    </i>
    <i>
      <x v="4058"/>
      <x v="521"/>
      <x v="3"/>
      <x v="18"/>
      <x v="11"/>
      <x v="4"/>
      <x/>
    </i>
    <i>
      <x v="4219"/>
      <x v="645"/>
      <x v="3"/>
      <x v="17"/>
      <x v="1"/>
      <x v="2"/>
      <x/>
    </i>
    <i>
      <x v="4060"/>
      <x v="267"/>
      <x v="3"/>
      <x v="11"/>
      <x v="6"/>
      <x v="2"/>
      <x/>
    </i>
    <i>
      <x v="4040"/>
      <x v="658"/>
      <x v="3"/>
      <x v="17"/>
      <x v="7"/>
      <x v="5"/>
      <x/>
    </i>
    <i>
      <x v="4272"/>
      <x v="193"/>
      <x v="3"/>
      <x v="11"/>
      <x v="6"/>
      <x v="2"/>
      <x/>
    </i>
    <i>
      <x v="4005"/>
      <x v="218"/>
      <x v="3"/>
      <x v="17"/>
      <x v="8"/>
      <x v="1"/>
      <x/>
    </i>
    <i>
      <x v="4012"/>
      <x v="170"/>
      <x v="3"/>
      <x v="19"/>
      <x v="9"/>
      <x v="1"/>
      <x/>
    </i>
    <i>
      <x v="4370"/>
      <x v="103"/>
      <x v="3"/>
      <x v="23"/>
      <x v="9"/>
      <x v="1"/>
      <x/>
    </i>
    <i>
      <x v="4413"/>
      <x v="1090"/>
      <x v="7"/>
      <x v="23"/>
      <x v="9"/>
      <x v="1"/>
      <x/>
    </i>
    <i>
      <x v="4477"/>
      <x v="991"/>
      <x v="3"/>
      <x v="11"/>
      <x v="6"/>
      <x v="2"/>
      <x/>
    </i>
    <i>
      <x v="4417"/>
      <x v="1005"/>
      <x v="3"/>
      <x v="17"/>
      <x v="5"/>
      <x v="2"/>
      <x/>
    </i>
    <i>
      <x v="4006"/>
      <x v="1177"/>
      <x v="3"/>
      <x v="23"/>
      <x v="9"/>
      <x v="1"/>
      <x/>
    </i>
    <i>
      <x v="4016"/>
      <x v="532"/>
      <x v="3"/>
      <x v="13"/>
      <x v="9"/>
      <x v="1"/>
      <x/>
    </i>
    <i>
      <x v="4373"/>
      <x v="1178"/>
      <x v="3"/>
      <x v="23"/>
      <x v="9"/>
      <x v="1"/>
      <x/>
    </i>
    <i>
      <x v="4095"/>
      <x v="500"/>
      <x v="3"/>
      <x v="5"/>
      <x v="7"/>
      <x v="5"/>
      <x/>
    </i>
    <i>
      <x v="3994"/>
      <x v="434"/>
      <x v="3"/>
      <x v="5"/>
      <x v="8"/>
      <x v="1"/>
      <x/>
    </i>
    <i>
      <x v="4097"/>
      <x v="44"/>
      <x v="3"/>
      <x v="17"/>
      <x v="8"/>
      <x v="1"/>
      <x/>
    </i>
    <i>
      <x v="4008"/>
      <x v="125"/>
      <x v="3"/>
      <x v="17"/>
      <x v="5"/>
      <x v="2"/>
      <x/>
    </i>
    <i>
      <x v="4134"/>
      <x v="757"/>
      <x v="3"/>
      <x v="3"/>
      <x v="6"/>
      <x v="2"/>
      <x/>
    </i>
    <i>
      <x v="4229"/>
      <x v="97"/>
      <x v="3"/>
      <x v="5"/>
      <x v="8"/>
      <x v="1"/>
      <x/>
    </i>
    <i>
      <x v="4021"/>
      <x v="268"/>
      <x v="3"/>
      <x v="11"/>
      <x v="6"/>
      <x v="2"/>
      <x/>
    </i>
    <i>
      <x v="4047"/>
      <x v="926"/>
      <x v="3"/>
      <x v="23"/>
      <x v="9"/>
      <x v="1"/>
      <x/>
    </i>
    <i>
      <x v="4150"/>
      <x v="495"/>
      <x v="3"/>
      <x v="5"/>
      <x v="7"/>
      <x v="5"/>
      <x/>
    </i>
    <i>
      <x v="4378"/>
      <x v="883"/>
      <x v="3"/>
      <x v="3"/>
      <x v="6"/>
      <x v="2"/>
      <x/>
    </i>
    <i>
      <x v="4057"/>
      <x v="992"/>
      <x v="3"/>
      <x v="3"/>
      <x v="6"/>
      <x v="2"/>
      <x/>
    </i>
    <i>
      <x v="4048"/>
      <x v="569"/>
      <x v="3"/>
      <x v="11"/>
      <x v="6"/>
      <x v="2"/>
      <x/>
    </i>
    <i>
      <x v="4270"/>
      <x v="778"/>
      <x v="3"/>
      <x v="17"/>
      <x v="4"/>
      <x v="2"/>
      <x/>
    </i>
    <i>
      <x v="4049"/>
      <x v="359"/>
      <x v="3"/>
      <x v="11"/>
      <x v="10"/>
      <x v="3"/>
      <x/>
    </i>
    <i>
      <x v="4278"/>
      <x v="495"/>
      <x v="7"/>
      <x v="17"/>
      <x v="7"/>
      <x v="5"/>
      <x/>
    </i>
    <i>
      <x v="4051"/>
      <x v="719"/>
      <x v="3"/>
      <x v="17"/>
      <x v="8"/>
      <x v="1"/>
      <x/>
    </i>
    <i>
      <x v="4284"/>
      <x v="662"/>
      <x v="3"/>
      <x v="17"/>
      <x v="7"/>
      <x v="5"/>
      <x/>
    </i>
    <i>
      <x v="4382"/>
      <x v="1104"/>
      <x v="3"/>
      <x v="17"/>
      <x v="2"/>
      <x/>
      <x/>
    </i>
    <i>
      <x v="4295"/>
      <x v="679"/>
      <x v="3"/>
      <x v="11"/>
      <x v="6"/>
      <x v="2"/>
      <x/>
    </i>
    <i>
      <x v="4383"/>
      <x v="713"/>
      <x v="3"/>
      <x v="17"/>
      <x v="7"/>
      <x v="5"/>
      <x/>
    </i>
    <i>
      <x v="4135"/>
      <x v="784"/>
      <x v="3"/>
      <x v="20"/>
      <x v="9"/>
      <x v="1"/>
      <x/>
    </i>
    <i>
      <x v="4009"/>
      <x v="1013"/>
      <x v="3"/>
      <x v="20"/>
      <x v="7"/>
      <x v="5"/>
      <x/>
    </i>
    <i>
      <x v="4023"/>
      <x v="865"/>
      <x v="3"/>
      <x v="11"/>
      <x v="6"/>
      <x v="2"/>
      <x/>
    </i>
    <i>
      <x v="4492"/>
      <x v="1027"/>
      <x v="7"/>
      <x v="23"/>
      <x v="9"/>
      <x v="1"/>
      <x/>
    </i>
    <i>
      <x v="4066"/>
      <x v="229"/>
      <x v="3"/>
      <x v="5"/>
      <x v="7"/>
      <x v="5"/>
      <x/>
    </i>
    <i>
      <x v="4246"/>
      <x v="1170"/>
      <x v="3"/>
      <x v="23"/>
      <x v="9"/>
      <x v="1"/>
      <x/>
    </i>
    <i>
      <x v="4091"/>
      <x v="88"/>
      <x v="3"/>
      <x v="3"/>
      <x v="6"/>
      <x v="2"/>
      <x/>
    </i>
    <i>
      <x v="4247"/>
      <x v="1220"/>
      <x v="3"/>
      <x v="11"/>
      <x v="13"/>
      <x v="3"/>
      <x/>
    </i>
    <i>
      <x v="4315"/>
      <x v="796"/>
      <x v="3"/>
      <x v="17"/>
      <x v="1"/>
      <x v="2"/>
      <x/>
    </i>
    <i>
      <x v="4254"/>
      <x v="107"/>
      <x v="3"/>
      <x v="17"/>
      <x v="1"/>
      <x v="2"/>
      <x/>
    </i>
    <i>
      <x v="4013"/>
      <x v="951"/>
      <x v="3"/>
      <x v="17"/>
      <x v="9"/>
      <x v="1"/>
      <x/>
    </i>
    <i>
      <x v="4388"/>
      <x v="888"/>
      <x v="3"/>
      <x v="11"/>
      <x v="14"/>
      <x v="3"/>
      <x/>
    </i>
    <i>
      <x v="4059"/>
      <x v="536"/>
      <x v="3"/>
      <x v="17"/>
      <x v="8"/>
      <x v="1"/>
      <x/>
    </i>
    <i>
      <x v="4010"/>
      <x v="499"/>
      <x v="3"/>
      <x v="17"/>
      <x v="7"/>
      <x v="5"/>
      <x/>
    </i>
    <i>
      <x v="4114"/>
      <x v="502"/>
      <x v="3"/>
      <x v="2"/>
      <x v="7"/>
      <x v="5"/>
      <x/>
    </i>
    <i>
      <x v="4056"/>
      <x v="570"/>
      <x v="3"/>
      <x v="11"/>
      <x v="6"/>
      <x v="2"/>
      <x/>
    </i>
    <i>
      <x v="5195"/>
      <x v="588"/>
      <x v="7"/>
      <x v="11"/>
      <x v="6"/>
      <x v="2"/>
      <x/>
    </i>
    <i>
      <x v="4835"/>
      <x v="1033"/>
      <x v="3"/>
      <x v="21"/>
      <x v="3"/>
      <x/>
      <x/>
    </i>
    <i>
      <x v="4919"/>
      <x v="70"/>
      <x v="2"/>
      <x v="17"/>
      <x v="10"/>
      <x v="3"/>
      <x/>
    </i>
    <i>
      <x v="4878"/>
      <x v="2"/>
      <x v="7"/>
      <x v="17"/>
      <x v="8"/>
      <x v="1"/>
      <x/>
    </i>
    <i>
      <x v="4541"/>
      <x v="648"/>
      <x v="3"/>
      <x v="17"/>
      <x v="1"/>
      <x v="2"/>
      <x/>
    </i>
    <i>
      <x v="4988"/>
      <x v="353"/>
      <x v="7"/>
      <x v="11"/>
      <x v="6"/>
      <x v="2"/>
      <x/>
    </i>
    <i>
      <x v="4922"/>
      <x v="979"/>
      <x v="7"/>
      <x v="11"/>
      <x v="6"/>
      <x v="2"/>
      <x/>
    </i>
    <i>
      <x v="4564"/>
      <x v="795"/>
      <x v="3"/>
      <x v="17"/>
      <x v="1"/>
      <x v="2"/>
      <x/>
    </i>
    <i>
      <x v="4698"/>
      <x v="1021"/>
      <x v="3"/>
      <x v="23"/>
      <x v="9"/>
      <x v="1"/>
      <x/>
    </i>
    <i>
      <x v="4993"/>
      <x v="1154"/>
      <x v="7"/>
      <x v="16"/>
      <x v="3"/>
      <x/>
      <x/>
    </i>
    <i>
      <x v="4924"/>
      <x v="735"/>
      <x v="7"/>
      <x v="23"/>
      <x v="9"/>
      <x v="1"/>
      <x/>
    </i>
    <i>
      <x v="4814"/>
      <x v="53"/>
      <x v="3"/>
      <x v="17"/>
      <x v="5"/>
      <x v="2"/>
      <x/>
    </i>
    <i>
      <x v="4699"/>
      <x v="541"/>
      <x v="3"/>
      <x v="17"/>
      <x v="8"/>
      <x v="1"/>
      <x/>
    </i>
    <i>
      <x v="4998"/>
      <x v="871"/>
      <x v="7"/>
      <x v="11"/>
      <x v="6"/>
      <x v="2"/>
      <x/>
    </i>
    <i>
      <x v="5085"/>
      <x v="386"/>
      <x v="7"/>
      <x v="11"/>
      <x v="10"/>
      <x v="3"/>
      <x/>
    </i>
    <i>
      <x v="4574"/>
      <x v="929"/>
      <x v="3"/>
      <x v="23"/>
      <x v="2"/>
      <x/>
      <x/>
    </i>
    <i>
      <x v="4840"/>
      <x v="163"/>
      <x v="3"/>
      <x v="17"/>
      <x v="9"/>
      <x v="1"/>
      <x/>
    </i>
    <i>
      <x v="4890"/>
      <x v="219"/>
      <x v="7"/>
      <x v="17"/>
      <x v="8"/>
      <x v="1"/>
      <x/>
    </i>
    <i>
      <x v="4800"/>
      <x v="633"/>
      <x v="3"/>
      <x v="17"/>
      <x v="5"/>
      <x v="2"/>
      <x/>
    </i>
    <i>
      <x v="5010"/>
      <x v="105"/>
      <x v="7"/>
      <x v="17"/>
      <x v="4"/>
      <x v="2"/>
      <x/>
    </i>
    <i>
      <x v="4631"/>
      <x v="643"/>
      <x v="3"/>
      <x v="17"/>
      <x v="1"/>
      <x v="2"/>
      <x/>
    </i>
    <i>
      <x v="5014"/>
      <x v="180"/>
      <x v="7"/>
      <x v="17"/>
      <x v="1"/>
      <x v="2"/>
      <x/>
    </i>
    <i>
      <x v="5089"/>
      <x v="69"/>
      <x v="7"/>
      <x v="17"/>
      <x v="10"/>
      <x v="3"/>
      <x/>
    </i>
    <i>
      <x v="5016"/>
      <x v="619"/>
      <x v="7"/>
      <x v="17"/>
      <x v="9"/>
      <x v="1"/>
      <x/>
    </i>
    <i>
      <x v="4929"/>
      <x v="473"/>
      <x v="7"/>
      <x v="23"/>
      <x v="9"/>
      <x v="1"/>
      <x/>
    </i>
    <i>
      <x v="4892"/>
      <x v="67"/>
      <x v="7"/>
      <x v="17"/>
      <x v="10"/>
      <x v="3"/>
      <x/>
    </i>
    <i>
      <x v="4744"/>
      <x v="1075"/>
      <x v="3"/>
      <x v="23"/>
      <x v="9"/>
      <x v="1"/>
      <x/>
    </i>
    <i>
      <x v="5023"/>
      <x v="1063"/>
      <x v="7"/>
      <x v="17"/>
      <x v="13"/>
      <x v="3"/>
      <x/>
    </i>
    <i>
      <x v="4931"/>
      <x v="920"/>
      <x v="7"/>
      <x v="23"/>
      <x v="9"/>
      <x v="1"/>
      <x/>
    </i>
    <i>
      <x v="5025"/>
      <x v="980"/>
      <x v="7"/>
      <x v="11"/>
      <x v="6"/>
      <x v="2"/>
      <x/>
    </i>
    <i>
      <x v="4598"/>
      <x v="45"/>
      <x v="3"/>
      <x v="17"/>
      <x v="8"/>
      <x v="1"/>
      <x/>
    </i>
    <i>
      <x v="4663"/>
      <x v="1155"/>
      <x v="3"/>
      <x v="16"/>
      <x v="3"/>
      <x/>
      <x/>
    </i>
    <i>
      <x v="4721"/>
      <x v="735"/>
      <x v="3"/>
      <x v="10"/>
      <x v="9"/>
      <x v="1"/>
      <x/>
    </i>
    <i>
      <x v="5030"/>
      <x v="548"/>
      <x v="7"/>
      <x v="11"/>
      <x v="6"/>
      <x v="2"/>
      <x/>
    </i>
    <i>
      <x v="4934"/>
      <x v="1228"/>
      <x v="2"/>
      <x v="23"/>
      <x v="13"/>
      <x v="3"/>
      <x/>
    </i>
    <i>
      <x v="5032"/>
      <x v="747"/>
      <x v="7"/>
      <x v="3"/>
      <x v="6"/>
      <x v="2"/>
      <x/>
    </i>
    <i>
      <x v="4937"/>
      <x v="145"/>
      <x v="7"/>
      <x v="17"/>
      <x v="7"/>
      <x v="5"/>
      <x/>
    </i>
    <i>
      <x v="4754"/>
      <x v="1000"/>
      <x v="7"/>
      <x v="11"/>
      <x v="6"/>
      <x v="2"/>
      <x/>
    </i>
    <i>
      <x v="4939"/>
      <x v="807"/>
      <x v="7"/>
      <x v="11"/>
      <x v="10"/>
      <x v="3"/>
      <x/>
    </i>
    <i>
      <x v="5036"/>
      <x v="823"/>
      <x v="7"/>
      <x v="11"/>
      <x v="13"/>
      <x v="3"/>
      <x/>
    </i>
    <i>
      <x v="4670"/>
      <x v="1129"/>
      <x v="3"/>
      <x v="16"/>
      <x v="12"/>
      <x v="4"/>
      <x/>
    </i>
    <i>
      <x v="4733"/>
      <x v="700"/>
      <x v="3"/>
      <x v="17"/>
      <x v="9"/>
      <x v="1"/>
      <x/>
    </i>
    <i>
      <x v="4942"/>
      <x v="935"/>
      <x v="7"/>
      <x v="16"/>
      <x v="3"/>
      <x/>
      <x/>
    </i>
    <i>
      <x v="5040"/>
      <x v="333"/>
      <x v="7"/>
      <x v="17"/>
      <x v="9"/>
      <x v="1"/>
      <x/>
    </i>
    <i>
      <x v="4807"/>
      <x v="977"/>
      <x v="3"/>
      <x v="11"/>
      <x v="6"/>
      <x v="2"/>
      <x/>
    </i>
    <i>
      <x v="4784"/>
      <x v="959"/>
      <x v="3"/>
      <x v="16"/>
      <x v="3"/>
      <x/>
      <x/>
    </i>
    <i>
      <x v="5105"/>
      <x v="1089"/>
      <x v="7"/>
      <x v="23"/>
      <x v="9"/>
      <x v="1"/>
      <x/>
    </i>
    <i>
      <x v="4692"/>
      <x v="236"/>
      <x v="3"/>
      <x v="5"/>
      <x v="1"/>
      <x v="2"/>
      <x/>
    </i>
    <i>
      <x v="5106"/>
      <x v="740"/>
      <x v="7"/>
      <x v="11"/>
      <x v="6"/>
      <x v="2"/>
      <x/>
    </i>
    <i>
      <x v="5048"/>
      <x v="1072"/>
      <x v="2"/>
      <x v="11"/>
      <x v="10"/>
      <x v="3"/>
      <x/>
    </i>
    <i>
      <x v="4853"/>
      <x v="610"/>
      <x v="7"/>
      <x v="23"/>
      <x v="9"/>
      <x v="1"/>
      <x/>
    </i>
    <i>
      <x v="4664"/>
      <x v="1110"/>
      <x v="3"/>
      <x v="11"/>
      <x v="14"/>
      <x v="3"/>
      <x/>
    </i>
    <i>
      <x v="5108"/>
      <x v="347"/>
      <x v="7"/>
      <x v="2"/>
      <x v="4"/>
      <x v="2"/>
      <x/>
    </i>
    <i>
      <x v="5054"/>
      <x v="540"/>
      <x v="7"/>
      <x v="17"/>
      <x v="8"/>
      <x v="1"/>
      <x/>
    </i>
    <i>
      <x v="4856"/>
      <x v="503"/>
      <x v="2"/>
      <x v="5"/>
      <x v="1"/>
      <x v="2"/>
      <x/>
    </i>
    <i>
      <x v="5059"/>
      <x v="766"/>
      <x v="7"/>
      <x v="5"/>
      <x v="5"/>
      <x v="2"/>
      <x/>
    </i>
    <i>
      <x v="4949"/>
      <x v="605"/>
      <x v="7"/>
      <x v="17"/>
      <x v="7"/>
      <x v="5"/>
      <x/>
    </i>
    <i>
      <x v="4792"/>
      <x v="770"/>
      <x v="3"/>
      <x v="17"/>
      <x v="5"/>
      <x v="2"/>
      <x/>
    </i>
    <i>
      <x v="4859"/>
      <x v="566"/>
      <x v="2"/>
      <x v="11"/>
      <x v="6"/>
      <x v="2"/>
      <x/>
    </i>
    <i>
      <x v="5066"/>
      <x v="706"/>
      <x v="2"/>
      <x v="17"/>
      <x v="8"/>
      <x v="1"/>
      <x/>
    </i>
    <i>
      <x v="5112"/>
      <x v="230"/>
      <x v="7"/>
      <x v="17"/>
      <x v="7"/>
      <x v="5"/>
      <x/>
    </i>
    <i>
      <x v="5069"/>
      <x v="1015"/>
      <x v="2"/>
      <x v="5"/>
      <x v="7"/>
      <x v="5"/>
      <x/>
    </i>
    <i>
      <x v="4861"/>
      <x v="554"/>
      <x v="7"/>
      <x v="11"/>
      <x v="6"/>
      <x v="2"/>
      <x/>
    </i>
    <i>
      <x v="4763"/>
      <x v="1133"/>
      <x v="3"/>
      <x v="14"/>
      <x v="12"/>
      <x v="4"/>
      <x/>
    </i>
    <i>
      <x v="4953"/>
      <x v="1043"/>
      <x v="7"/>
      <x v="11"/>
      <x v="11"/>
      <x v="4"/>
      <x/>
    </i>
    <i>
      <x v="5074"/>
      <x v="410"/>
      <x v="7"/>
      <x v="11"/>
      <x v="6"/>
      <x v="2"/>
      <x/>
    </i>
    <i>
      <x v="4955"/>
      <x v="731"/>
      <x v="2"/>
      <x v="11"/>
      <x v="10"/>
      <x v="3"/>
      <x/>
    </i>
    <i>
      <x v="4984"/>
      <x v="1097"/>
      <x v="7"/>
      <x v="17"/>
      <x v="2"/>
      <x/>
      <x/>
    </i>
    <i>
      <x v="4957"/>
      <x v="637"/>
      <x v="7"/>
      <x v="17"/>
      <x v="9"/>
      <x v="1"/>
      <x/>
    </i>
    <i>
      <x v="4990"/>
      <x v="868"/>
      <x v="7"/>
      <x v="11"/>
      <x v="6"/>
      <x v="2"/>
      <x/>
    </i>
    <i>
      <x v="5119"/>
      <x v="728"/>
      <x v="7"/>
      <x v="3"/>
      <x v="10"/>
      <x v="3"/>
      <x/>
    </i>
    <i>
      <x v="4885"/>
      <x v="1193"/>
      <x v="7"/>
      <x v="17"/>
      <x v="7"/>
      <x v="5"/>
      <x/>
    </i>
    <i>
      <x v="4864"/>
      <x v="505"/>
      <x v="2"/>
      <x v="17"/>
      <x v="1"/>
      <x v="2"/>
      <x/>
    </i>
    <i>
      <x v="5003"/>
      <x v="537"/>
      <x v="7"/>
      <x v="2"/>
      <x v="8"/>
      <x v="1"/>
      <x/>
    </i>
    <i>
      <x v="4775"/>
      <x v="754"/>
      <x v="3"/>
      <x v="11"/>
      <x v="6"/>
      <x v="2"/>
      <x/>
    </i>
    <i>
      <x v="5009"/>
      <x v="298"/>
      <x v="2"/>
      <x v="23"/>
      <x v="9"/>
      <x v="1"/>
      <x/>
    </i>
    <i>
      <x v="4866"/>
      <x v="1213"/>
      <x v="7"/>
      <x v="11"/>
      <x v="13"/>
      <x v="3"/>
      <x/>
    </i>
    <i>
      <x v="5015"/>
      <x v="407"/>
      <x v="7"/>
      <x v="3"/>
      <x v="6"/>
      <x v="2"/>
      <x/>
    </i>
    <i>
      <x v="4867"/>
      <x v="919"/>
      <x v="2"/>
      <x v="23"/>
      <x v="9"/>
      <x v="1"/>
      <x/>
    </i>
    <i>
      <x v="5021"/>
      <x v="1244"/>
      <x v="7"/>
      <x v="11"/>
      <x v="10"/>
      <x v="3"/>
      <x/>
    </i>
    <i>
      <x v="4868"/>
      <x v="527"/>
      <x v="7"/>
      <x v="11"/>
      <x v="10"/>
      <x v="3"/>
      <x/>
    </i>
    <i>
      <x v="5027"/>
      <x v="551"/>
      <x v="7"/>
      <x v="11"/>
      <x v="6"/>
      <x v="2"/>
      <x/>
    </i>
    <i>
      <x v="4869"/>
      <x v="1219"/>
      <x v="2"/>
      <x v="11"/>
      <x v="13"/>
      <x v="3"/>
      <x/>
    </i>
    <i>
      <x v="5031"/>
      <x v="976"/>
      <x v="7"/>
      <x v="11"/>
      <x v="6"/>
      <x v="2"/>
      <x/>
    </i>
    <i>
      <x v="4967"/>
      <x v="910"/>
      <x v="7"/>
      <x v="17"/>
      <x v="8"/>
      <x v="1"/>
      <x/>
    </i>
    <i>
      <x v="5035"/>
      <x v="114"/>
      <x v="7"/>
      <x v="5"/>
      <x v="8"/>
      <x v="1"/>
      <x/>
    </i>
    <i>
      <x v="4685"/>
      <x v="179"/>
      <x v="3"/>
      <x v="17"/>
      <x v="1"/>
      <x v="2"/>
      <x/>
    </i>
    <i>
      <x v="5039"/>
      <x v="117"/>
      <x v="7"/>
      <x v="17"/>
      <x v="8"/>
      <x v="1"/>
      <x/>
    </i>
    <i>
      <x v="4872"/>
      <x v="1156"/>
      <x v="2"/>
      <x v="16"/>
      <x v="3"/>
      <x/>
      <x/>
    </i>
    <i>
      <x v="4785"/>
      <x v="889"/>
      <x v="3"/>
      <x v="11"/>
      <x v="14"/>
      <x v="3"/>
      <x/>
    </i>
    <i>
      <x v="4971"/>
      <x v="41"/>
      <x v="7"/>
      <x v="17"/>
      <x v="1"/>
      <x v="2"/>
      <x/>
    </i>
    <i>
      <x v="5049"/>
      <x v="755"/>
      <x v="7"/>
      <x v="11"/>
      <x v="6"/>
      <x v="2"/>
      <x/>
    </i>
    <i>
      <x v="4873"/>
      <x v="722"/>
      <x v="7"/>
      <x v="16"/>
      <x v="12"/>
      <x v="4"/>
      <x/>
    </i>
    <i>
      <x v="4790"/>
      <x v="853"/>
      <x v="3"/>
      <x v="11"/>
      <x v="10"/>
      <x v="3"/>
      <x/>
    </i>
    <i>
      <x v="5142"/>
      <x v="734"/>
      <x v="7"/>
      <x v="23"/>
      <x v="9"/>
      <x v="1"/>
      <x/>
    </i>
    <i>
      <x v="4609"/>
      <x v="253"/>
      <x v="3"/>
      <x v="11"/>
      <x v="6"/>
      <x v="2"/>
      <x/>
    </i>
    <i>
      <x v="4633"/>
      <x v="1038"/>
      <x v="3"/>
      <x v="17"/>
      <x v="4"/>
      <x v="2"/>
      <x/>
    </i>
    <i>
      <x v="4794"/>
      <x v="741"/>
      <x v="3"/>
      <x v="11"/>
      <x v="6"/>
      <x v="2"/>
      <x/>
    </i>
    <i>
      <x v="5153"/>
      <x v="187"/>
      <x v="7"/>
      <x v="17"/>
      <x v="9"/>
      <x v="1"/>
      <x/>
    </i>
    <i>
      <x v="4917"/>
      <x v="251"/>
      <x v="7"/>
      <x v="11"/>
      <x v="6"/>
      <x v="2"/>
      <x/>
    </i>
    <i>
      <x v="4811"/>
      <x v="198"/>
      <x v="3"/>
      <x v="17"/>
      <x v="7"/>
      <x v="5"/>
      <x/>
    </i>
    <i>
      <x v="4992"/>
      <x v="790"/>
      <x v="7"/>
      <x v="23"/>
      <x v="9"/>
      <x v="1"/>
      <x/>
    </i>
    <i>
      <x v="5158"/>
      <x v="449"/>
      <x v="7"/>
      <x v="23"/>
      <x v="9"/>
      <x v="1"/>
      <x/>
    </i>
    <i>
      <x v="5007"/>
      <x v="678"/>
      <x v="7"/>
      <x v="11"/>
      <x v="11"/>
      <x v="4"/>
      <x/>
    </i>
    <i>
      <x v="5159"/>
      <x v="653"/>
      <x v="7"/>
      <x v="5"/>
      <x v="4"/>
      <x v="2"/>
      <x/>
    </i>
    <i>
      <x v="5019"/>
      <x v="217"/>
      <x v="7"/>
      <x v="17"/>
      <x v="8"/>
      <x v="1"/>
      <x/>
    </i>
    <i>
      <x v="5161"/>
      <x v="447"/>
      <x v="7"/>
      <x v="13"/>
      <x v="9"/>
      <x v="1"/>
      <x/>
    </i>
    <i>
      <x v="5029"/>
      <x v="1177"/>
      <x v="7"/>
      <x v="23"/>
      <x v="9"/>
      <x v="1"/>
      <x/>
    </i>
    <i>
      <x v="5162"/>
      <x v="538"/>
      <x v="2"/>
      <x v="5"/>
      <x v="8"/>
      <x v="1"/>
      <x/>
    </i>
    <i>
      <x v="5037"/>
      <x v="393"/>
      <x v="7"/>
      <x v="11"/>
      <x v="10"/>
      <x v="3"/>
      <x/>
    </i>
    <i>
      <x v="4978"/>
      <x v="451"/>
      <x v="7"/>
      <x v="23"/>
      <x v="9"/>
      <x v="1"/>
      <x/>
    </i>
    <i>
      <x v="5047"/>
      <x v="951"/>
      <x v="7"/>
      <x v="17"/>
      <x v="9"/>
      <x v="1"/>
      <x/>
    </i>
    <i>
      <x v="5169"/>
      <x v="1203"/>
      <x v="7"/>
      <x v="21"/>
      <x v="13"/>
      <x v="3"/>
      <x/>
    </i>
    <i>
      <x v="4628"/>
      <x v="925"/>
      <x v="3"/>
      <x v="23"/>
      <x v="9"/>
      <x v="1"/>
      <x/>
    </i>
    <i>
      <x v="5171"/>
      <x v="498"/>
      <x v="7"/>
      <x v="17"/>
      <x v="7"/>
      <x v="5"/>
      <x/>
    </i>
    <i>
      <x v="5073"/>
      <x v="827"/>
      <x v="7"/>
      <x v="3"/>
      <x v="13"/>
      <x v="3"/>
      <x/>
    </i>
    <i>
      <x v="4979"/>
      <x v="282"/>
      <x v="7"/>
      <x v="17"/>
      <x v="8"/>
      <x v="1"/>
      <x/>
    </i>
    <i>
      <x v="4997"/>
      <x v="96"/>
      <x v="7"/>
      <x v="17"/>
      <x v="8"/>
      <x v="1"/>
      <x/>
    </i>
    <i>
      <x v="5175"/>
      <x v="125"/>
      <x v="7"/>
      <x v="17"/>
      <x v="5"/>
      <x v="2"/>
      <x/>
    </i>
    <i>
      <x v="5024"/>
      <x v="1035"/>
      <x v="7"/>
      <x v="21"/>
      <x v="3"/>
      <x/>
      <x/>
    </i>
    <i>
      <x v="5178"/>
      <x v="841"/>
      <x v="2"/>
      <x v="11"/>
      <x v="13"/>
      <x v="3"/>
      <x/>
    </i>
    <i>
      <x v="5041"/>
      <x v="904"/>
      <x v="7"/>
      <x v="11"/>
      <x v="14"/>
      <x v="3"/>
      <x/>
    </i>
    <i>
      <x v="4980"/>
      <x v="688"/>
      <x v="7"/>
      <x v="11"/>
      <x v="10"/>
      <x v="3"/>
      <x/>
    </i>
    <i>
      <x v="5068"/>
      <x v="917"/>
      <x v="2"/>
      <x v="17"/>
      <x v="8"/>
      <x v="1"/>
      <x/>
    </i>
    <i>
      <x v="5180"/>
      <x v="561"/>
      <x v="7"/>
      <x v="11"/>
      <x v="6"/>
      <x v="2"/>
      <x/>
    </i>
    <i>
      <x v="5012"/>
      <x v="1234"/>
      <x v="7"/>
      <x v="11"/>
      <x v="13"/>
      <x v="3"/>
      <x/>
    </i>
    <i>
      <x v="4877"/>
      <x v="1175"/>
      <x v="7"/>
      <x v="16"/>
      <x v="3"/>
      <x/>
      <x/>
    </i>
    <i>
      <x v="4711"/>
      <x v="448"/>
      <x v="3"/>
      <x v="23"/>
      <x v="9"/>
      <x v="1"/>
      <x/>
    </i>
    <i>
      <x v="4982"/>
      <x v="1208"/>
      <x v="7"/>
      <x v="11"/>
      <x v="13"/>
      <x v="3"/>
      <x/>
    </i>
    <i>
      <x v="5033"/>
      <x v="661"/>
      <x v="7"/>
      <x v="17"/>
      <x v="7"/>
      <x v="5"/>
      <x/>
    </i>
    <i>
      <x v="5189"/>
      <x v="21"/>
      <x v="2"/>
      <x v="17"/>
      <x v="9"/>
      <x v="1"/>
      <x/>
    </i>
    <i>
      <x v="4987"/>
      <x v="244"/>
      <x v="2"/>
      <x v="20"/>
      <x v="5"/>
      <x v="2"/>
      <x/>
    </i>
    <i>
      <x v="5191"/>
      <x v="884"/>
      <x v="7"/>
      <x v="11"/>
      <x v="10"/>
      <x v="3"/>
      <x/>
    </i>
    <i>
      <x v="2707"/>
      <x v="179"/>
      <x v="4"/>
      <x v="17"/>
      <x v="1"/>
      <x v="2"/>
      <x/>
    </i>
    <i>
      <x v="2686"/>
      <x v="128"/>
      <x v="4"/>
      <x v="5"/>
      <x v="5"/>
      <x v="2"/>
      <x/>
    </i>
    <i>
      <x v="2675"/>
      <x v="170"/>
      <x v="4"/>
      <x v="6"/>
      <x v="9"/>
      <x v="1"/>
      <x/>
    </i>
    <i>
      <x v="2712"/>
      <x v="101"/>
      <x v="4"/>
      <x v="17"/>
      <x v="7"/>
      <x v="5"/>
      <x/>
    </i>
    <i>
      <x v="2706"/>
      <x v="159"/>
      <x v="4"/>
      <x v="17"/>
      <x v="8"/>
      <x v="1"/>
      <x/>
    </i>
    <i>
      <x v="2688"/>
      <x v="497"/>
      <x v="4"/>
      <x v="12"/>
      <x v="7"/>
      <x v="5"/>
      <x/>
    </i>
    <i>
      <x v="2726"/>
      <x v="804"/>
      <x v="4"/>
      <x v="11"/>
      <x v="10"/>
      <x v="3"/>
      <x/>
    </i>
    <i>
      <x v="2714"/>
      <x v="645"/>
      <x v="4"/>
      <x v="2"/>
      <x v="1"/>
      <x v="2"/>
      <x/>
    </i>
    <i>
      <x v="2722"/>
      <x v="12"/>
      <x v="4"/>
      <x v="17"/>
      <x v="7"/>
      <x v="5"/>
      <x/>
    </i>
    <i>
      <x v="3084"/>
      <x v="99"/>
      <x v="3"/>
      <x v="5"/>
      <x v="8"/>
      <x v="1"/>
      <x/>
    </i>
    <i>
      <x v="2681"/>
      <x v="42"/>
      <x v="4"/>
      <x v="17"/>
      <x v="1"/>
      <x v="2"/>
      <x/>
    </i>
    <i>
      <x v="2724"/>
      <x v="10"/>
      <x v="4"/>
      <x v="2"/>
      <x v="8"/>
      <x v="1"/>
      <x/>
    </i>
    <i>
      <x v="2708"/>
      <x v="431"/>
      <x v="4"/>
      <x v="7"/>
      <x v="8"/>
      <x v="1"/>
      <x/>
    </i>
    <i>
      <x v="3108"/>
      <x v="286"/>
      <x v="3"/>
      <x v="17"/>
      <x v="8"/>
      <x v="1"/>
      <x/>
    </i>
    <i>
      <x v="2701"/>
      <x v="221"/>
      <x v="4"/>
      <x v="17"/>
      <x v="8"/>
      <x v="1"/>
      <x/>
    </i>
    <i>
      <x v="2672"/>
      <x v="26"/>
      <x v="4"/>
      <x v="17"/>
      <x v="9"/>
      <x v="1"/>
      <x/>
    </i>
    <i>
      <x v="2682"/>
      <x v="108"/>
      <x v="4"/>
      <x v="17"/>
      <x v="1"/>
      <x v="2"/>
      <x/>
    </i>
    <i>
      <x v="2705"/>
      <x v="777"/>
      <x v="4"/>
      <x v="15"/>
      <x v="3"/>
      <x/>
      <x/>
    </i>
    <i>
      <x v="2671"/>
      <x v="210"/>
      <x v="4"/>
      <x v="17"/>
      <x v="9"/>
      <x v="1"/>
      <x/>
    </i>
    <i>
      <x v="2713"/>
      <x v="504"/>
      <x v="4"/>
      <x v="2"/>
      <x v="1"/>
      <x v="2"/>
      <x/>
    </i>
    <i>
      <x v="3103"/>
      <x v="127"/>
      <x v="3"/>
      <x v="17"/>
      <x v="5"/>
      <x v="2"/>
      <x/>
    </i>
    <i>
      <x v="2685"/>
      <x v="897"/>
      <x v="4"/>
      <x v="18"/>
      <x v="12"/>
      <x v="4"/>
      <x/>
    </i>
    <i>
      <x v="2693"/>
      <x v="64"/>
      <x v="4"/>
      <x v="17"/>
      <x v="9"/>
      <x v="1"/>
      <x/>
    </i>
    <i>
      <x v="2663"/>
      <x v="264"/>
      <x v="4"/>
      <x v="3"/>
      <x v="6"/>
      <x v="2"/>
      <x/>
    </i>
    <i>
      <x v="2704"/>
      <x v="291"/>
      <x v="4"/>
      <x v="17"/>
      <x v="1"/>
      <x v="2"/>
      <x/>
    </i>
    <i>
      <x v="3456"/>
      <x v="338"/>
      <x v="6"/>
      <x v="11"/>
      <x v="10"/>
      <x v="3"/>
      <x/>
    </i>
    <i>
      <x v="3480"/>
      <x v="240"/>
      <x v="5"/>
      <x v="17"/>
      <x v="1"/>
      <x v="2"/>
      <x/>
    </i>
    <i>
      <x v="3401"/>
      <x v="752"/>
      <x v="5"/>
      <x v="18"/>
      <x v="6"/>
      <x v="2"/>
      <x/>
    </i>
    <i>
      <x v="3481"/>
      <x v="805"/>
      <x v="5"/>
      <x v="11"/>
      <x v="10"/>
      <x v="3"/>
      <x/>
    </i>
    <i>
      <x v="3409"/>
      <x v="525"/>
      <x v="5"/>
      <x v="2"/>
      <x v="9"/>
      <x v="1"/>
      <x/>
    </i>
    <i>
      <x v="3482"/>
      <x v="1067"/>
      <x v="5"/>
      <x v="18"/>
      <x v="10"/>
      <x v="3"/>
      <x/>
    </i>
    <i>
      <x v="3411"/>
      <x v="619"/>
      <x v="5"/>
      <x v="20"/>
      <x v="9"/>
      <x v="1"/>
      <x/>
    </i>
    <i>
      <x v="3378"/>
      <x v="611"/>
      <x v="5"/>
      <x v="2"/>
      <x v="4"/>
      <x v="2"/>
      <x/>
    </i>
    <i>
      <x v="3414"/>
      <x v="413"/>
      <x v="5"/>
      <x v="3"/>
      <x v="6"/>
      <x v="2"/>
      <x/>
    </i>
    <i>
      <x v="3484"/>
      <x v="1099"/>
      <x v="5"/>
      <x v="17"/>
      <x v="2"/>
      <x/>
      <x/>
    </i>
    <i>
      <x v="3299"/>
      <x v="126"/>
      <x v="5"/>
      <x v="17"/>
      <x v="5"/>
      <x v="2"/>
      <x/>
    </i>
    <i>
      <x v="3379"/>
      <x v="1121"/>
      <x v="5"/>
      <x v="2"/>
      <x v="4"/>
      <x v="2"/>
      <x/>
    </i>
    <i>
      <x v="3424"/>
      <x v="1165"/>
      <x v="5"/>
      <x v="15"/>
      <x v="3"/>
      <x/>
      <x/>
    </i>
    <i>
      <x v="3486"/>
      <x v="280"/>
      <x v="5"/>
      <x v="5"/>
      <x v="8"/>
      <x v="1"/>
      <x/>
    </i>
    <i>
      <x v="3361"/>
      <x v="754"/>
      <x v="5"/>
      <x v="3"/>
      <x v="6"/>
      <x v="2"/>
      <x/>
    </i>
    <i>
      <x v="3487"/>
      <x v="245"/>
      <x v="6"/>
      <x v="5"/>
      <x v="5"/>
      <x v="2"/>
      <x/>
    </i>
    <i>
      <x v="3362"/>
      <x v="515"/>
      <x v="5"/>
      <x v="14"/>
      <x v="2"/>
      <x/>
      <x/>
    </i>
    <i>
      <x v="3489"/>
      <x v="230"/>
      <x v="5"/>
      <x v="5"/>
      <x v="7"/>
      <x v="5"/>
      <x/>
    </i>
    <i>
      <x v="3432"/>
      <x v="538"/>
      <x v="5"/>
      <x v="2"/>
      <x v="8"/>
      <x v="1"/>
      <x/>
    </i>
    <i>
      <x v="3491"/>
      <x v="501"/>
      <x v="5"/>
      <x v="5"/>
      <x v="7"/>
      <x v="5"/>
      <x/>
    </i>
    <i>
      <x v="3434"/>
      <x v="170"/>
      <x v="5"/>
      <x v="13"/>
      <x v="9"/>
      <x v="1"/>
      <x/>
    </i>
    <i>
      <x v="3493"/>
      <x v="652"/>
      <x v="5"/>
      <x v="17"/>
      <x v="4"/>
      <x v="2"/>
      <x/>
    </i>
    <i>
      <x v="3436"/>
      <x v="608"/>
      <x v="6"/>
      <x v="13"/>
      <x v="9"/>
      <x v="1"/>
      <x/>
    </i>
    <i>
      <x v="3382"/>
      <x v="728"/>
      <x v="5"/>
      <x v="3"/>
      <x v="10"/>
      <x v="3"/>
      <x/>
    </i>
    <i>
      <x v="3438"/>
      <x v="90"/>
      <x v="6"/>
      <x v="2"/>
      <x v="5"/>
      <x v="2"/>
      <x/>
    </i>
    <i>
      <x v="3495"/>
      <x v="25"/>
      <x v="5"/>
      <x v="17"/>
      <x v="9"/>
      <x v="1"/>
      <x/>
    </i>
    <i>
      <x v="3440"/>
      <x v="434"/>
      <x v="6"/>
      <x v="17"/>
      <x v="8"/>
      <x v="1"/>
      <x/>
    </i>
    <i>
      <x v="3383"/>
      <x v="1233"/>
      <x v="5"/>
      <x v="18"/>
      <x v="13"/>
      <x v="3"/>
      <x/>
    </i>
    <i>
      <x v="3442"/>
      <x v="618"/>
      <x v="6"/>
      <x v="23"/>
      <x v="9"/>
      <x v="1"/>
      <x/>
    </i>
    <i>
      <x v="3384"/>
      <x v="343"/>
      <x v="5"/>
      <x v="5"/>
      <x v="7"/>
      <x v="5"/>
      <x/>
    </i>
    <i>
      <x v="3444"/>
      <x v="179"/>
      <x v="5"/>
      <x v="17"/>
      <x v="1"/>
      <x v="2"/>
      <x/>
    </i>
    <i>
      <x v="3498"/>
      <x v="1212"/>
      <x v="5"/>
      <x v="3"/>
      <x v="13"/>
      <x v="3"/>
      <x/>
    </i>
    <i>
      <x v="3446"/>
      <x v="626"/>
      <x v="5"/>
      <x v="23"/>
      <x v="2"/>
      <x/>
      <x/>
    </i>
    <i>
      <x v="3499"/>
      <x v="714"/>
      <x v="5"/>
      <x v="7"/>
      <x v="7"/>
      <x v="5"/>
      <x/>
    </i>
    <i>
      <x v="3448"/>
      <x v="462"/>
      <x v="6"/>
      <x v="5"/>
      <x v="8"/>
      <x v="1"/>
      <x/>
    </i>
    <i>
      <x v="3500"/>
      <x v="496"/>
      <x v="5"/>
      <x v="5"/>
      <x v="7"/>
      <x v="5"/>
      <x/>
    </i>
    <i>
      <x v="3450"/>
      <x v="264"/>
      <x v="6"/>
      <x v="3"/>
      <x v="6"/>
      <x v="2"/>
      <x/>
    </i>
    <i>
      <x v="3501"/>
      <x v="498"/>
      <x v="5"/>
      <x v="5"/>
      <x v="7"/>
      <x v="5"/>
      <x/>
    </i>
    <i>
      <x v="3452"/>
      <x v="282"/>
      <x v="5"/>
      <x v="17"/>
      <x v="8"/>
      <x v="1"/>
      <x/>
    </i>
    <i>
      <x v="3502"/>
      <x v="197"/>
      <x v="6"/>
      <x v="5"/>
      <x v="7"/>
      <x v="5"/>
      <x/>
    </i>
    <i>
      <x v="3455"/>
      <x v="321"/>
      <x v="5"/>
      <x v="2"/>
      <x v="5"/>
      <x v="2"/>
      <x/>
    </i>
    <i>
      <x v="3503"/>
      <x v="500"/>
      <x v="5"/>
      <x v="5"/>
      <x v="7"/>
      <x v="5"/>
      <x/>
    </i>
    <i>
      <x v="3369"/>
      <x v="119"/>
      <x v="5"/>
      <x v="17"/>
      <x v="4"/>
      <x v="2"/>
      <x/>
    </i>
    <i>
      <x v="3504"/>
      <x v="511"/>
      <x v="5"/>
      <x v="17"/>
      <x v="9"/>
      <x v="1"/>
      <x/>
    </i>
    <i>
      <x v="3459"/>
      <x v="394"/>
      <x v="5"/>
      <x/>
      <x v="10"/>
      <x v="3"/>
      <x/>
    </i>
    <i>
      <x v="3505"/>
      <x v="537"/>
      <x v="5"/>
      <x v="5"/>
      <x v="8"/>
      <x v="1"/>
      <x/>
    </i>
    <i>
      <x v="3462"/>
      <x v="188"/>
      <x v="5"/>
      <x v="5"/>
      <x v="9"/>
      <x v="1"/>
      <x/>
    </i>
    <i>
      <x v="3508"/>
      <x v="167"/>
      <x v="5"/>
      <x v="13"/>
      <x v="9"/>
      <x v="1"/>
      <x/>
    </i>
    <i>
      <x v="3273"/>
      <x v="534"/>
      <x v="3"/>
      <x v="17"/>
      <x v="8"/>
      <x v="1"/>
      <x/>
    </i>
    <i>
      <x v="3509"/>
      <x v="219"/>
      <x v="6"/>
      <x v="5"/>
      <x v="8"/>
      <x v="1"/>
      <x/>
    </i>
    <i>
      <x v="3148"/>
      <x v="469"/>
      <x v="5"/>
      <x v="17"/>
      <x v="4"/>
      <x v="2"/>
      <x/>
    </i>
    <i>
      <x v="3510"/>
      <x v="343"/>
      <x v="6"/>
      <x v="7"/>
      <x v="7"/>
      <x v="5"/>
      <x/>
    </i>
    <i>
      <x v="3374"/>
      <x v="179"/>
      <x v="5"/>
      <x v="5"/>
      <x v="1"/>
      <x v="2"/>
      <x/>
    </i>
    <i>
      <x v="3512"/>
      <x v="237"/>
      <x v="6"/>
      <x v="17"/>
      <x v="1"/>
      <x v="2"/>
      <x/>
    </i>
    <i>
      <x v="3472"/>
      <x v="238"/>
      <x v="5"/>
      <x v="5"/>
      <x v="1"/>
      <x v="2"/>
      <x/>
    </i>
    <i>
      <x v="3513"/>
      <x v="693"/>
      <x v="5"/>
      <x v="3"/>
      <x v="10"/>
      <x v="3"/>
      <x/>
    </i>
    <i>
      <x v="3473"/>
      <x v="312"/>
      <x v="5"/>
      <x v="11"/>
      <x v="10"/>
      <x v="3"/>
      <x/>
    </i>
    <i>
      <x v="3386"/>
      <x v="437"/>
      <x v="5"/>
      <x v="5"/>
      <x v="5"/>
      <x v="2"/>
      <x/>
    </i>
    <i>
      <x v="3475"/>
      <x v="939"/>
      <x v="6"/>
      <x v="7"/>
      <x v="1"/>
      <x v="2"/>
      <x/>
    </i>
    <i>
      <x v="3516"/>
      <x v="690"/>
      <x v="5"/>
      <x v="11"/>
      <x v="10"/>
      <x v="3"/>
      <x/>
    </i>
    <i>
      <x v="3477"/>
      <x v="1028"/>
      <x v="5"/>
      <x v="13"/>
      <x v="9"/>
      <x v="1"/>
      <x/>
    </i>
    <i>
      <x v="3518"/>
      <x v="782"/>
      <x v="5"/>
      <x v="23"/>
      <x v="2"/>
      <x/>
      <x/>
    </i>
    <i>
      <x v="3479"/>
      <x v="23"/>
      <x v="5"/>
      <x v="17"/>
      <x v="9"/>
      <x v="1"/>
      <x/>
    </i>
    <i>
      <x v="3519"/>
      <x v="385"/>
      <x v="6"/>
      <x v="3"/>
      <x v="10"/>
      <x v="3"/>
      <x/>
    </i>
    <i>
      <x v="3410"/>
      <x v="244"/>
      <x v="5"/>
      <x v="17"/>
      <x v="5"/>
      <x v="2"/>
      <x/>
    </i>
    <i>
      <x v="3520"/>
      <x v="1113"/>
      <x v="5"/>
      <x/>
      <x v="14"/>
      <x v="3"/>
      <x/>
    </i>
    <i>
      <x v="3415"/>
      <x v="422"/>
      <x v="5"/>
      <x v="11"/>
      <x v="6"/>
      <x v="2"/>
      <x/>
    </i>
    <i>
      <x v="3521"/>
      <x v="948"/>
      <x v="5"/>
      <x v="17"/>
      <x v="7"/>
      <x v="5"/>
      <x/>
    </i>
    <i>
      <x v="3360"/>
      <x v="644"/>
      <x v="5"/>
      <x v="17"/>
      <x v="1"/>
      <x v="2"/>
      <x/>
    </i>
    <i>
      <x v="3522"/>
      <x v="615"/>
      <x v="5"/>
      <x v="5"/>
      <x v="9"/>
      <x v="1"/>
      <x/>
    </i>
    <i>
      <x v="3363"/>
      <x v="347"/>
      <x v="5"/>
      <x v="17"/>
      <x v="4"/>
      <x v="2"/>
      <x/>
    </i>
    <i>
      <x v="3139"/>
      <x v="943"/>
      <x v="5"/>
      <x v="17"/>
      <x v="1"/>
      <x v="2"/>
      <x/>
    </i>
    <i>
      <x v="3435"/>
      <x v="1069"/>
      <x v="5"/>
      <x v="11"/>
      <x v="10"/>
      <x v="3"/>
      <x/>
    </i>
    <i>
      <x v="3524"/>
      <x v="546"/>
      <x v="6"/>
      <x v="18"/>
      <x v="6"/>
      <x v="2"/>
      <x/>
    </i>
    <i>
      <x v="3439"/>
      <x v="660"/>
      <x v="6"/>
      <x v="5"/>
      <x v="7"/>
      <x v="5"/>
      <x/>
    </i>
    <i>
      <x v="3525"/>
      <x v="1013"/>
      <x v="5"/>
      <x v="5"/>
      <x v="7"/>
      <x v="5"/>
      <x/>
    </i>
    <i>
      <x v="3443"/>
      <x v="619"/>
      <x v="6"/>
      <x v="5"/>
      <x v="9"/>
      <x v="1"/>
      <x/>
    </i>
    <i>
      <x v="3526"/>
      <x v="554"/>
      <x v="5"/>
      <x v="11"/>
      <x v="6"/>
      <x v="2"/>
      <x/>
    </i>
    <i>
      <x v="3447"/>
      <x v="889"/>
      <x v="6"/>
      <x v="3"/>
      <x v="14"/>
      <x v="3"/>
      <x/>
    </i>
    <i>
      <x v="3527"/>
      <x v="653"/>
      <x v="5"/>
      <x v="5"/>
      <x v="4"/>
      <x v="2"/>
      <x/>
    </i>
    <i>
      <x v="3367"/>
      <x v="214"/>
      <x v="5"/>
      <x v="17"/>
      <x v="9"/>
      <x v="1"/>
      <x/>
    </i>
    <i>
      <x v="3528"/>
      <x v="298"/>
      <x v="5"/>
      <x v="14"/>
      <x v="9"/>
      <x v="1"/>
      <x/>
    </i>
    <i>
      <x v="3368"/>
      <x v="875"/>
      <x v="5"/>
      <x v="3"/>
      <x v="6"/>
      <x v="2"/>
      <x/>
    </i>
    <i>
      <x v="3529"/>
      <x v="1025"/>
      <x v="5"/>
      <x v="23"/>
      <x v="9"/>
      <x v="1"/>
      <x/>
    </i>
    <i>
      <x v="3370"/>
      <x v="911"/>
      <x v="5"/>
      <x v="17"/>
      <x v="8"/>
      <x v="1"/>
      <x/>
    </i>
    <i>
      <x v="3530"/>
      <x v="1032"/>
      <x v="5"/>
      <x v="23"/>
      <x v="9"/>
      <x v="1"/>
      <x/>
    </i>
    <i>
      <x v="3465"/>
      <x v="1028"/>
      <x v="6"/>
      <x v="10"/>
      <x v="9"/>
      <x v="1"/>
      <x/>
    </i>
    <i>
      <x v="3531"/>
      <x v="440"/>
      <x v="5"/>
      <x v="17"/>
      <x v="5"/>
      <x v="2"/>
      <x/>
    </i>
    <i>
      <x v="3471"/>
      <x v="854"/>
      <x v="5"/>
      <x v="11"/>
      <x v="10"/>
      <x v="3"/>
      <x/>
    </i>
    <i>
      <x v="3388"/>
      <x v="905"/>
      <x v="6"/>
      <x v="3"/>
      <x v="10"/>
      <x v="3"/>
      <x/>
    </i>
    <i>
      <x v="3474"/>
      <x v="133"/>
      <x v="6"/>
      <x v="17"/>
      <x v="1"/>
      <x v="2"/>
      <x/>
    </i>
    <i>
      <x v="3533"/>
      <x v="638"/>
      <x v="5"/>
      <x v="2"/>
      <x v="9"/>
      <x v="1"/>
      <x/>
    </i>
    <i>
      <x v="3377"/>
      <x v="796"/>
      <x v="5"/>
      <x v="12"/>
      <x v="1"/>
      <x v="2"/>
      <x/>
    </i>
    <i>
      <x v="3534"/>
      <x v="943"/>
      <x v="5"/>
      <x v="2"/>
      <x v="1"/>
      <x v="2"/>
      <x/>
    </i>
    <i>
      <x v="3413"/>
      <x v="116"/>
      <x v="5"/>
      <x v="5"/>
      <x v="8"/>
      <x v="1"/>
      <x/>
    </i>
    <i>
      <x v="3389"/>
      <x v="467"/>
      <x v="6"/>
      <x v="17"/>
      <x v="9"/>
      <x v="1"/>
      <x/>
    </i>
    <i>
      <x v="3428"/>
      <x v="322"/>
      <x v="5"/>
      <x v="17"/>
      <x v="9"/>
      <x v="1"/>
      <x/>
    </i>
    <i>
      <x v="3536"/>
      <x v="439"/>
      <x v="5"/>
      <x v="5"/>
      <x v="5"/>
      <x v="2"/>
      <x/>
    </i>
    <i>
      <x v="3365"/>
      <x v="482"/>
      <x v="5"/>
      <x v="20"/>
      <x v="7"/>
      <x v="5"/>
      <x/>
    </i>
    <i>
      <x v="3537"/>
      <x v="1108"/>
      <x v="6"/>
      <x v="2"/>
      <x v="2"/>
      <x/>
      <x/>
    </i>
    <i>
      <x v="3445"/>
      <x v="187"/>
      <x v="6"/>
      <x v="5"/>
      <x v="9"/>
      <x v="1"/>
      <x/>
    </i>
    <i>
      <x v="3538"/>
      <x v="344"/>
      <x v="5"/>
      <x v="5"/>
      <x v="7"/>
      <x v="5"/>
      <x/>
    </i>
    <i>
      <x v="3453"/>
      <x v="133"/>
      <x v="5"/>
      <x v="5"/>
      <x v="1"/>
      <x v="2"/>
      <x/>
    </i>
    <i>
      <x v="3391"/>
      <x v="996"/>
      <x v="5"/>
      <x v="18"/>
      <x v="6"/>
      <x v="2"/>
      <x/>
    </i>
    <i>
      <x v="3463"/>
      <x v="1068"/>
      <x v="6"/>
      <x/>
      <x v="10"/>
      <x v="3"/>
      <x/>
    </i>
    <i>
      <x v="3392"/>
      <x v="984"/>
      <x v="5"/>
      <x v="3"/>
      <x v="6"/>
      <x v="2"/>
      <x/>
    </i>
    <i>
      <x v="3403"/>
      <x v="121"/>
      <x v="5"/>
      <x v="14"/>
      <x v="9"/>
      <x v="1"/>
      <x/>
    </i>
    <i>
      <x v="3542"/>
      <x v="906"/>
      <x v="6"/>
      <x/>
      <x v="10"/>
      <x v="3"/>
      <x/>
    </i>
    <i>
      <x v="3407"/>
      <x v="586"/>
      <x v="5"/>
      <x v="11"/>
      <x v="6"/>
      <x v="2"/>
      <x/>
    </i>
    <i>
      <x v="3393"/>
      <x v="960"/>
      <x v="5"/>
      <x v="15"/>
      <x v="3"/>
      <x/>
      <x/>
    </i>
    <i>
      <x v="3433"/>
      <x v="361"/>
      <x v="5"/>
      <x v="17"/>
      <x v="9"/>
      <x v="1"/>
      <x/>
    </i>
    <i>
      <x v="3395"/>
      <x v="642"/>
      <x v="5"/>
      <x v="20"/>
      <x v="9"/>
      <x v="1"/>
      <x/>
    </i>
    <i>
      <x v="3366"/>
      <x v="610"/>
      <x v="5"/>
      <x v="10"/>
      <x v="9"/>
      <x v="1"/>
      <x/>
    </i>
    <i>
      <x v="3396"/>
      <x v="287"/>
      <x v="5"/>
      <x v="20"/>
      <x v="1"/>
      <x v="2"/>
      <x/>
    </i>
    <i>
      <x v="3467"/>
      <x v="320"/>
      <x v="5"/>
      <x v="5"/>
      <x v="5"/>
      <x v="2"/>
      <x/>
    </i>
    <i>
      <x v="3547"/>
      <x v="398"/>
      <x v="5"/>
      <x v="3"/>
      <x v="14"/>
      <x v="3"/>
      <x/>
    </i>
    <i>
      <x v="3422"/>
      <x v="272"/>
      <x v="5"/>
      <x v="11"/>
      <x v="6"/>
      <x v="2"/>
      <x/>
    </i>
    <i>
      <x v="3397"/>
      <x v="303"/>
      <x v="5"/>
      <x v="14"/>
      <x v="9"/>
      <x v="1"/>
      <x/>
    </i>
    <i>
      <x v="3458"/>
      <x v="15"/>
      <x v="6"/>
      <x v="17"/>
      <x v="1"/>
      <x v="2"/>
      <x/>
    </i>
    <i>
      <x v="3398"/>
      <x v="239"/>
      <x v="5"/>
      <x v="17"/>
      <x v="1"/>
      <x v="2"/>
      <x/>
    </i>
    <i>
      <x v="3441"/>
      <x v="648"/>
      <x v="6"/>
      <x v="5"/>
      <x v="1"/>
      <x v="2"/>
      <x/>
    </i>
    <i>
      <x v="3399"/>
      <x v="240"/>
      <x v="5"/>
      <x v="20"/>
      <x v="1"/>
      <x v="2"/>
      <x/>
    </i>
    <i>
      <x v="3376"/>
      <x v="878"/>
      <x v="5"/>
      <x v="3"/>
      <x v="6"/>
      <x v="2"/>
      <x/>
    </i>
    <i>
      <x v="3400"/>
      <x v="846"/>
      <x v="5"/>
      <x v="18"/>
      <x v="13"/>
      <x v="3"/>
      <x/>
    </i>
    <i>
      <x v="4155"/>
      <x v="418"/>
      <x/>
      <x v="3"/>
      <x v="6"/>
      <x v="2"/>
      <x/>
    </i>
    <i>
      <x v="4113"/>
      <x v="1214"/>
      <x/>
      <x v="22"/>
      <x v="13"/>
      <x v="3"/>
      <x/>
    </i>
    <i>
      <x v="4294"/>
      <x v="571"/>
      <x v="3"/>
      <x v="11"/>
      <x v="6"/>
      <x v="2"/>
      <x/>
    </i>
    <i>
      <x v="4130"/>
      <x v="859"/>
      <x/>
      <x v="18"/>
      <x v="10"/>
      <x v="3"/>
      <x/>
    </i>
    <i>
      <x v="4071"/>
      <x v="423"/>
      <x/>
      <x v="11"/>
      <x v="6"/>
      <x v="2"/>
      <x/>
    </i>
    <i>
      <x v="4142"/>
      <x v="945"/>
      <x/>
      <x v="17"/>
      <x v="7"/>
      <x v="5"/>
      <x/>
    </i>
    <i>
      <x v="4061"/>
      <x v="404"/>
      <x/>
      <x v="11"/>
      <x v="6"/>
      <x v="2"/>
      <x/>
    </i>
    <i>
      <x v="4369"/>
      <x v="1172"/>
      <x v="3"/>
      <x v="23"/>
      <x v="9"/>
      <x v="1"/>
      <x/>
    </i>
    <i>
      <x v="4336"/>
      <x v="859"/>
      <x v="3"/>
      <x v="11"/>
      <x v="10"/>
      <x v="3"/>
      <x/>
    </i>
    <i>
      <x v="4160"/>
      <x v="609"/>
      <x/>
      <x v="23"/>
      <x v="9"/>
      <x v="1"/>
      <x/>
    </i>
    <i>
      <x v="4848"/>
      <x v="1154"/>
      <x v="3"/>
      <x v="21"/>
      <x v="3"/>
      <x/>
      <x/>
    </i>
    <i>
      <x v="4912"/>
      <x v="1087"/>
      <x v="3"/>
      <x v="17"/>
      <x v="2"/>
      <x/>
      <x/>
    </i>
    <i>
      <x v="5194"/>
      <x v="340"/>
      <x v="3"/>
      <x v="17"/>
      <x v="7"/>
      <x v="5"/>
      <x/>
    </i>
    <i>
      <x v="4886"/>
      <x v="745"/>
      <x v="3"/>
      <x v="11"/>
      <x v="6"/>
      <x v="2"/>
      <x/>
    </i>
    <i>
      <x v="4916"/>
      <x v="466"/>
      <x v="3"/>
      <x v="17"/>
      <x v="9"/>
      <x v="1"/>
      <x/>
    </i>
    <i>
      <x v="4986"/>
      <x v="718"/>
      <x v="3"/>
      <x v="17"/>
      <x v="8"/>
      <x v="1"/>
      <x/>
    </i>
    <i>
      <x v="4850"/>
      <x v="1036"/>
      <x v="3"/>
      <x v="16"/>
      <x v="3"/>
      <x/>
      <x/>
    </i>
    <i>
      <x v="5118"/>
      <x v="1"/>
      <x v="3"/>
      <x v="17"/>
      <x v="8"/>
      <x v="1"/>
      <x/>
    </i>
    <i>
      <x v="4855"/>
      <x v="696"/>
      <x v="3"/>
      <x v="11"/>
      <x v="10"/>
      <x v="3"/>
      <x/>
    </i>
    <i>
      <x v="5120"/>
      <x v="327"/>
      <x v="3"/>
      <x v="17"/>
      <x v="7"/>
      <x v="5"/>
      <x/>
    </i>
    <i>
      <x v="4936"/>
      <x v="370"/>
      <x v="3"/>
      <x v="17"/>
      <x v="10"/>
      <x v="3"/>
      <x/>
    </i>
    <i>
      <x v="5122"/>
      <x v="372"/>
      <x v="3"/>
      <x v="2"/>
      <x v="10"/>
      <x v="3"/>
      <x/>
    </i>
    <i>
      <x v="5053"/>
      <x v="1042"/>
      <x v="3"/>
      <x v="11"/>
      <x v="11"/>
      <x v="4"/>
      <x/>
    </i>
    <i>
      <x v="5123"/>
      <x v="556"/>
      <x v="3"/>
      <x v="11"/>
      <x v="6"/>
      <x v="2"/>
      <x/>
    </i>
    <i>
      <x v="5055"/>
      <x v="589"/>
      <x v="3"/>
      <x v="11"/>
      <x v="6"/>
      <x v="2"/>
      <x/>
    </i>
    <i>
      <x v="5128"/>
      <x v="1216"/>
      <x v="3"/>
      <x v="11"/>
      <x v="13"/>
      <x v="3"/>
      <x/>
    </i>
    <i>
      <x v="5062"/>
      <x v="328"/>
      <x v="3"/>
      <x v="17"/>
      <x v="7"/>
      <x v="5"/>
      <x/>
    </i>
    <i>
      <x v="5129"/>
      <x v="746"/>
      <x v="3"/>
      <x v="3"/>
      <x v="6"/>
      <x v="2"/>
      <x/>
    </i>
    <i>
      <x v="4862"/>
      <x v="281"/>
      <x v="3"/>
      <x v="17"/>
      <x v="8"/>
      <x v="1"/>
      <x/>
    </i>
    <i>
      <x v="5130"/>
      <x v="56"/>
      <x v="3"/>
      <x v="17"/>
      <x v="9"/>
      <x v="1"/>
      <x/>
    </i>
    <i>
      <x v="5070"/>
      <x v="156"/>
      <x v="3"/>
      <x v="17"/>
      <x v="8"/>
      <x v="1"/>
      <x/>
    </i>
    <i>
      <x v="4898"/>
      <x v="768"/>
      <x v="3"/>
      <x v="17"/>
      <x v="5"/>
      <x v="2"/>
      <x/>
    </i>
    <i>
      <x v="4954"/>
      <x v="1160"/>
      <x v="3"/>
      <x v="16"/>
      <x v="3"/>
      <x/>
      <x/>
    </i>
    <i>
      <x v="4999"/>
      <x v="380"/>
      <x v="3"/>
      <x v="17"/>
      <x v="10"/>
      <x v="3"/>
      <x/>
    </i>
    <i>
      <x v="4958"/>
      <x v="1100"/>
      <x v="3"/>
      <x v="17"/>
      <x v="2"/>
      <x/>
      <x/>
    </i>
    <i>
      <x v="5143"/>
      <x v="384"/>
      <x v="3"/>
      <x v="2"/>
      <x v="10"/>
      <x v="3"/>
      <x/>
    </i>
    <i>
      <x v="5094"/>
      <x v="1174"/>
      <x v="3"/>
      <x v="23"/>
      <x v="10"/>
      <x v="3"/>
      <x/>
    </i>
    <i>
      <x v="5146"/>
      <x v="993"/>
      <x v="3"/>
      <x v="11"/>
      <x v="6"/>
      <x v="2"/>
      <x/>
    </i>
    <i>
      <x v="4973"/>
      <x v="903"/>
      <x v="3"/>
      <x v="11"/>
      <x v="14"/>
      <x v="3"/>
      <x/>
    </i>
    <i>
      <x v="5150"/>
      <x v="805"/>
      <x v="3"/>
      <x v="11"/>
      <x v="10"/>
      <x v="3"/>
      <x/>
    </i>
    <i>
      <x v="4975"/>
      <x v="740"/>
      <x v="3"/>
      <x v="11"/>
      <x v="6"/>
      <x v="2"/>
      <x/>
    </i>
    <i>
      <x v="5154"/>
      <x v="1101"/>
      <x v="3"/>
      <x v="5"/>
      <x v="2"/>
      <x/>
      <x/>
    </i>
    <i>
      <x v="5026"/>
      <x v="824"/>
      <x v="3"/>
      <x v="3"/>
      <x v="13"/>
      <x v="3"/>
      <x/>
    </i>
    <i>
      <x v="5160"/>
      <x v="457"/>
      <x v="3"/>
      <x v="23"/>
      <x v="2"/>
      <x/>
      <x/>
    </i>
    <i>
      <x v="4851"/>
      <x v="611"/>
      <x v="3"/>
      <x v="17"/>
      <x v="4"/>
      <x v="2"/>
      <x/>
    </i>
    <i>
      <x v="5164"/>
      <x v="494"/>
      <x v="3"/>
      <x v="17"/>
      <x v="9"/>
      <x v="1"/>
      <x/>
    </i>
    <i>
      <x v="5051"/>
      <x v="403"/>
      <x v="3"/>
      <x v="17"/>
      <x v="6"/>
      <x v="2"/>
      <x/>
    </i>
    <i>
      <x v="4788"/>
      <x v="235"/>
      <x v="3"/>
      <x v="17"/>
      <x v="1"/>
      <x v="2"/>
      <x/>
    </i>
    <i>
      <x v="5058"/>
      <x v="861"/>
      <x v="3"/>
      <x v="11"/>
      <x v="11"/>
      <x v="4"/>
      <x/>
    </i>
    <i>
      <x v="5168"/>
      <x v="801"/>
      <x v="3"/>
      <x v="23"/>
      <x v="9"/>
      <x v="1"/>
      <x/>
    </i>
    <i>
      <x v="4863"/>
      <x v="557"/>
      <x v="3"/>
      <x v="11"/>
      <x v="6"/>
      <x v="2"/>
      <x/>
    </i>
    <i>
      <x v="5173"/>
      <x v="1182"/>
      <x v="3"/>
      <x v="23"/>
      <x v="9"/>
      <x v="1"/>
      <x/>
    </i>
    <i>
      <x v="5082"/>
      <x v="1017"/>
      <x v="3"/>
      <x v="23"/>
      <x v="9"/>
      <x v="1"/>
      <x/>
    </i>
    <i>
      <x v="5011"/>
      <x v="572"/>
      <x v="3"/>
      <x v="11"/>
      <x v="6"/>
      <x v="2"/>
      <x/>
    </i>
    <i>
      <x v="4911"/>
      <x v="260"/>
      <x v="3"/>
      <x v="11"/>
      <x v="6"/>
      <x v="2"/>
      <x/>
    </i>
    <i>
      <x v="5176"/>
      <x v="763"/>
      <x v="3"/>
      <x v="11"/>
      <x v="10"/>
      <x v="3"/>
      <x/>
    </i>
    <i>
      <x v="4883"/>
      <x v="974"/>
      <x v="3"/>
      <x v="11"/>
      <x v="6"/>
      <x v="2"/>
      <x/>
    </i>
    <i>
      <x v="5183"/>
      <x v="1121"/>
      <x v="3"/>
      <x v="17"/>
      <x v="4"/>
      <x v="2"/>
      <x/>
    </i>
    <i>
      <x v="4935"/>
      <x v="765"/>
      <x v="3"/>
      <x v="17"/>
      <x v="5"/>
      <x v="2"/>
      <x/>
    </i>
    <i>
      <x v="5186"/>
      <x v="1059"/>
      <x v="3"/>
      <x v="3"/>
      <x v="13"/>
      <x v="3"/>
      <x/>
    </i>
    <i>
      <x v="4806"/>
      <x v="939"/>
      <x v="3"/>
      <x v="17"/>
      <x v="1"/>
      <x v="2"/>
      <x/>
    </i>
    <i>
      <x v="5187"/>
      <x v="138"/>
      <x v="3"/>
      <x v="23"/>
      <x v="9"/>
      <x v="1"/>
      <x/>
    </i>
    <i>
      <x v="4965"/>
      <x v="608"/>
      <x v="3"/>
      <x v="23"/>
      <x v="9"/>
      <x v="1"/>
      <x/>
    </i>
    <i>
      <x v="5018"/>
      <x v="598"/>
      <x v="3"/>
      <x v="17"/>
      <x v="6"/>
      <x v="2"/>
      <x/>
    </i>
    <i>
      <x v="4731"/>
      <x v="560"/>
      <x v="3"/>
      <x v="11"/>
      <x v="6"/>
      <x v="2"/>
      <x/>
    </i>
    <i>
      <x v="5190"/>
      <x v="285"/>
      <x v="3"/>
      <x v="2"/>
      <x v="8"/>
      <x v="1"/>
      <x/>
    </i>
    <i>
      <x v="4948"/>
      <x v="610"/>
      <x v="3"/>
      <x v="23"/>
      <x v="9"/>
      <x v="1"/>
      <x/>
    </i>
    <i>
      <x v="4910"/>
      <x v="758"/>
      <x v="3"/>
      <x v="11"/>
      <x v="6"/>
      <x v="2"/>
      <x/>
    </i>
    <i>
      <x v="4858"/>
      <x v="930"/>
      <x v="3"/>
      <x v="23"/>
      <x v="2"/>
      <x/>
      <x/>
    </i>
    <i>
      <x v="5192"/>
      <x v="937"/>
      <x v="3"/>
      <x v="17"/>
      <x v="1"/>
      <x v="2"/>
      <x/>
    </i>
    <i>
      <x v="5103"/>
      <x v="1181"/>
      <x v="3"/>
      <x v="23"/>
      <x v="9"/>
      <x v="1"/>
      <x/>
    </i>
    <i>
      <x v="5193"/>
      <x v="540"/>
      <x v="3"/>
      <x v="17"/>
      <x v="8"/>
      <x v="1"/>
      <x/>
    </i>
    <i>
      <x v="2749"/>
      <x v="1032"/>
      <x v="4"/>
      <x v="13"/>
      <x v="9"/>
      <x v="1"/>
      <x/>
    </i>
    <i>
      <x v="2746"/>
      <x v="447"/>
      <x v="4"/>
      <x v="13"/>
      <x v="9"/>
      <x v="1"/>
      <x/>
    </i>
    <i>
      <x v="2741"/>
      <x v="293"/>
      <x v="4"/>
      <x v="5"/>
      <x v="1"/>
      <x v="2"/>
      <x/>
    </i>
    <i>
      <x v="2747"/>
      <x v="615"/>
      <x v="4"/>
      <x v="17"/>
      <x v="9"/>
      <x v="1"/>
      <x/>
    </i>
    <i>
      <x v="2729"/>
      <x v="157"/>
      <x v="4"/>
      <x v="17"/>
      <x v="8"/>
      <x v="1"/>
      <x/>
    </i>
    <i>
      <x v="2748"/>
      <x v="401"/>
      <x v="4"/>
      <x v="3"/>
      <x v="6"/>
      <x v="2"/>
      <x/>
    </i>
    <i>
      <x v="2743"/>
      <x v="469"/>
      <x v="4"/>
      <x v="5"/>
      <x v="4"/>
      <x v="2"/>
      <x/>
    </i>
    <i>
      <x v="2740"/>
      <x v="131"/>
      <x v="4"/>
      <x v="17"/>
      <x v="1"/>
      <x v="2"/>
      <x/>
    </i>
    <i>
      <x v="2742"/>
      <x v="633"/>
      <x v="4"/>
      <x v="7"/>
      <x v="5"/>
      <x v="2"/>
      <x/>
    </i>
    <i>
      <x v="2750"/>
      <x v="436"/>
      <x v="4"/>
      <x v="5"/>
      <x v="5"/>
      <x v="2"/>
      <x/>
    </i>
    <i>
      <x v="3679"/>
      <x v="867"/>
      <x v="6"/>
      <x v="11"/>
      <x v="6"/>
      <x v="2"/>
      <x/>
    </i>
    <i>
      <x v="3581"/>
      <x v="1115"/>
      <x v="5"/>
      <x v="17"/>
      <x v="1"/>
      <x v="2"/>
      <x/>
    </i>
    <i>
      <x v="3582"/>
      <x v="982"/>
      <x v="6"/>
      <x v="22"/>
      <x v="6"/>
      <x v="2"/>
      <x/>
    </i>
    <i>
      <x v="3648"/>
      <x v="205"/>
      <x v="6"/>
      <x v="23"/>
      <x v="9"/>
      <x v="1"/>
      <x/>
    </i>
    <i>
      <x v="3584"/>
      <x v="1148"/>
      <x v="6"/>
      <x v="8"/>
      <x v="3"/>
      <x/>
      <x/>
    </i>
    <i>
      <x v="3609"/>
      <x v="1232"/>
      <x v="5"/>
      <x v="3"/>
      <x v="13"/>
      <x v="3"/>
      <x/>
    </i>
    <i>
      <x v="3585"/>
      <x v="435"/>
      <x v="6"/>
      <x v="17"/>
      <x v="5"/>
      <x v="2"/>
      <x/>
    </i>
    <i>
      <x v="3614"/>
      <x v="256"/>
      <x v="5"/>
      <x v="11"/>
      <x v="6"/>
      <x v="2"/>
      <x/>
    </i>
    <i>
      <x v="3587"/>
      <x v="506"/>
      <x v="6"/>
      <x v="17"/>
      <x v="1"/>
      <x v="2"/>
      <x/>
    </i>
    <i>
      <x v="3616"/>
      <x v="153"/>
      <x v="5"/>
      <x v="11"/>
      <x v="6"/>
      <x v="2"/>
      <x/>
    </i>
    <i>
      <x v="3588"/>
      <x v="1032"/>
      <x v="6"/>
      <x v="23"/>
      <x v="9"/>
      <x v="1"/>
      <x/>
    </i>
    <i>
      <x v="3617"/>
      <x v="421"/>
      <x v="5"/>
      <x v="11"/>
      <x v="6"/>
      <x v="2"/>
      <x/>
    </i>
    <i>
      <x v="3593"/>
      <x v="797"/>
      <x v="5"/>
      <x v="20"/>
      <x v="1"/>
      <x v="2"/>
      <x/>
    </i>
    <i>
      <x v="3692"/>
      <x v="177"/>
      <x v="5"/>
      <x v="18"/>
      <x v="11"/>
      <x v="4"/>
      <x/>
    </i>
    <i>
      <x v="3661"/>
      <x v="1153"/>
      <x v="5"/>
      <x v="21"/>
      <x v="3"/>
      <x/>
      <x/>
    </i>
    <i>
      <x v="3698"/>
      <x v="702"/>
      <x v="5"/>
      <x v="17"/>
      <x v="4"/>
      <x v="2"/>
      <x/>
    </i>
    <i>
      <x v="3594"/>
      <x v="1034"/>
      <x v="5"/>
      <x v="9"/>
      <x v="3"/>
      <x/>
      <x/>
    </i>
    <i>
      <x v="3701"/>
      <x v="895"/>
      <x v="5"/>
      <x v="11"/>
      <x v="12"/>
      <x v="4"/>
      <x/>
    </i>
    <i>
      <x v="3762"/>
      <x v="937"/>
      <x v="5"/>
      <x v="17"/>
      <x v="1"/>
      <x v="2"/>
      <x/>
    </i>
    <i>
      <x v="3572"/>
      <x v="328"/>
      <x v="5"/>
      <x v="17"/>
      <x v="7"/>
      <x v="5"/>
      <x/>
    </i>
    <i>
      <x v="3763"/>
      <x v="127"/>
      <x v="5"/>
      <x v="20"/>
      <x v="5"/>
      <x v="2"/>
      <x/>
    </i>
    <i>
      <x v="3626"/>
      <x v="188"/>
      <x v="5"/>
      <x v="17"/>
      <x v="9"/>
      <x v="1"/>
      <x/>
    </i>
    <i>
      <x v="3595"/>
      <x v="468"/>
      <x v="5"/>
      <x v="5"/>
      <x v="9"/>
      <x v="1"/>
      <x/>
    </i>
    <i>
      <x v="3711"/>
      <x v="625"/>
      <x v="5"/>
      <x v="23"/>
      <x v="2"/>
      <x/>
      <x/>
    </i>
    <i>
      <x v="3664"/>
      <x v="1171"/>
      <x v="5"/>
      <x v="23"/>
      <x v="9"/>
      <x v="1"/>
      <x/>
    </i>
    <i>
      <x v="3629"/>
      <x v="118"/>
      <x v="6"/>
      <x v="17"/>
      <x v="8"/>
      <x v="1"/>
      <x/>
    </i>
    <i>
      <x v="3596"/>
      <x v="675"/>
      <x v="5"/>
      <x v="11"/>
      <x v="11"/>
      <x v="4"/>
      <x/>
    </i>
    <i>
      <x v="3632"/>
      <x v="1208"/>
      <x v="6"/>
      <x v="18"/>
      <x v="13"/>
      <x v="3"/>
      <x/>
    </i>
    <i>
      <x v="3767"/>
      <x v="515"/>
      <x v="6"/>
      <x v="23"/>
      <x v="2"/>
      <x/>
      <x/>
    </i>
    <i>
      <x v="3634"/>
      <x v="970"/>
      <x v="5"/>
      <x v="11"/>
      <x v="6"/>
      <x v="2"/>
      <x/>
    </i>
    <i>
      <x v="3768"/>
      <x v="908"/>
      <x v="5"/>
      <x v="11"/>
      <x v="10"/>
      <x v="3"/>
      <x/>
    </i>
    <i>
      <x v="3636"/>
      <x v="783"/>
      <x v="6"/>
      <x v="23"/>
      <x v="2"/>
      <x/>
      <x/>
    </i>
    <i>
      <x v="3326"/>
      <x v="185"/>
      <x v="5"/>
      <x v="17"/>
      <x v="9"/>
      <x v="1"/>
      <x/>
    </i>
    <i>
      <x v="3385"/>
      <x v="887"/>
      <x v="5"/>
      <x v="17"/>
      <x v="4"/>
      <x v="2"/>
      <x/>
    </i>
    <i>
      <x v="3176"/>
      <x v="656"/>
      <x v="5"/>
      <x v="17"/>
      <x v="7"/>
      <x v="5"/>
      <x/>
    </i>
    <i>
      <x v="3728"/>
      <x v="665"/>
      <x v="5"/>
      <x v="11"/>
      <x v="11"/>
      <x v="4"/>
      <x/>
    </i>
    <i>
      <x v="3772"/>
      <x v="1107"/>
      <x v="5"/>
      <x v="17"/>
      <x v="2"/>
      <x/>
      <x/>
    </i>
    <i>
      <x v="3577"/>
      <x v="774"/>
      <x v="6"/>
      <x v="17"/>
      <x v="9"/>
      <x v="1"/>
      <x/>
    </i>
    <i>
      <x v="3598"/>
      <x v="222"/>
      <x v="5"/>
      <x v="17"/>
      <x v="9"/>
      <x v="1"/>
      <x/>
    </i>
    <i>
      <x v="3734"/>
      <x v="672"/>
      <x v="5"/>
      <x v="11"/>
      <x v="11"/>
      <x v="4"/>
      <x/>
    </i>
    <i>
      <x v="3599"/>
      <x v="375"/>
      <x v="5"/>
      <x v="7"/>
      <x v="10"/>
      <x v="3"/>
      <x/>
    </i>
    <i>
      <x v="3737"/>
      <x v="325"/>
      <x v="5"/>
      <x v="5"/>
      <x v="7"/>
      <x v="5"/>
      <x/>
    </i>
    <i>
      <x v="3775"/>
      <x v="169"/>
      <x v="5"/>
      <x v="13"/>
      <x v="9"/>
      <x v="1"/>
      <x/>
    </i>
    <i>
      <x v="3643"/>
      <x v="517"/>
      <x v="5"/>
      <x v="17"/>
      <x v="4"/>
      <x v="2"/>
      <x/>
    </i>
    <i>
      <x v="3776"/>
      <x v="812"/>
      <x v="5"/>
      <x v="5"/>
      <x v="4"/>
      <x v="2"/>
      <x/>
    </i>
    <i>
      <x v="3580"/>
      <x v="292"/>
      <x v="6"/>
      <x v="2"/>
      <x v="1"/>
      <x v="2"/>
      <x/>
    </i>
    <i>
      <x v="3777"/>
      <x v="217"/>
      <x v="5"/>
      <x v="5"/>
      <x v="8"/>
      <x v="1"/>
      <x/>
    </i>
    <i>
      <x v="3323"/>
      <x v="873"/>
      <x v="5"/>
      <x v="18"/>
      <x v="6"/>
      <x v="2"/>
      <x/>
    </i>
    <i>
      <x v="3778"/>
      <x v="648"/>
      <x v="5"/>
      <x v="5"/>
      <x v="1"/>
      <x v="2"/>
      <x/>
    </i>
    <i>
      <x v="3615"/>
      <x v="636"/>
      <x v="5"/>
      <x v="17"/>
      <x v="5"/>
      <x v="2"/>
      <x/>
    </i>
    <i>
      <x v="3779"/>
      <x v="141"/>
      <x v="5"/>
      <x v="17"/>
      <x v="9"/>
      <x v="1"/>
      <x/>
    </i>
    <i>
      <x v="3618"/>
      <x v="192"/>
      <x v="5"/>
      <x v="11"/>
      <x v="6"/>
      <x v="2"/>
      <x/>
    </i>
    <i>
      <x v="3780"/>
      <x v="629"/>
      <x v="5"/>
      <x v="11"/>
      <x v="12"/>
      <x v="4"/>
      <x/>
    </i>
    <i>
      <x v="3623"/>
      <x v="614"/>
      <x v="5"/>
      <x v="17"/>
      <x v="9"/>
      <x v="1"/>
      <x/>
    </i>
    <i>
      <x v="3781"/>
      <x v="524"/>
      <x v="5"/>
      <x v="2"/>
      <x v="9"/>
      <x v="1"/>
      <x/>
    </i>
    <i>
      <x v="3707"/>
      <x v="813"/>
      <x v="5"/>
      <x v="17"/>
      <x v="4"/>
      <x v="2"/>
      <x/>
    </i>
    <i>
      <x v="3782"/>
      <x v="433"/>
      <x v="5"/>
      <x v="17"/>
      <x v="8"/>
      <x v="1"/>
      <x/>
    </i>
    <i>
      <x v="3712"/>
      <x v="32"/>
      <x v="5"/>
      <x v="11"/>
      <x v="11"/>
      <x v="4"/>
      <x/>
    </i>
    <i>
      <x v="3783"/>
      <x v="290"/>
      <x v="5"/>
      <x v="5"/>
      <x v="1"/>
      <x v="2"/>
      <x/>
    </i>
    <i>
      <x v="3718"/>
      <x v="1020"/>
      <x v="5"/>
      <x v="14"/>
      <x v="9"/>
      <x v="1"/>
      <x/>
    </i>
    <i>
      <x v="3785"/>
      <x v="1029"/>
      <x v="5"/>
      <x v="13"/>
      <x v="9"/>
      <x v="1"/>
      <x/>
    </i>
    <i>
      <x v="3724"/>
      <x v="1098"/>
      <x v="5"/>
      <x v="5"/>
      <x v="2"/>
      <x/>
      <x/>
    </i>
    <i>
      <x v="3786"/>
      <x v="1198"/>
      <x v="5"/>
      <x v="3"/>
      <x v="11"/>
      <x v="4"/>
      <x/>
    </i>
    <i>
      <x v="3638"/>
      <x v="1058"/>
      <x v="6"/>
      <x v="18"/>
      <x v="13"/>
      <x v="3"/>
      <x/>
    </i>
    <i>
      <x v="3787"/>
      <x v="482"/>
      <x v="5"/>
      <x v="17"/>
      <x v="7"/>
      <x v="5"/>
      <x/>
    </i>
    <i>
      <x v="3736"/>
      <x v="663"/>
      <x v="5"/>
      <x v="17"/>
      <x v="7"/>
      <x v="5"/>
      <x/>
    </i>
    <i>
      <x v="3788"/>
      <x v="605"/>
      <x v="5"/>
      <x v="2"/>
      <x v="7"/>
      <x v="5"/>
      <x/>
    </i>
    <i>
      <x v="3644"/>
      <x v="978"/>
      <x v="5"/>
      <x v="11"/>
      <x v="6"/>
      <x v="2"/>
      <x/>
    </i>
    <i>
      <x v="3789"/>
      <x v="442"/>
      <x v="5"/>
      <x v="17"/>
      <x v="5"/>
      <x v="2"/>
      <x/>
    </i>
    <i>
      <x v="3612"/>
      <x v="641"/>
      <x v="5"/>
      <x v="17"/>
      <x v="9"/>
      <x v="1"/>
      <x/>
    </i>
    <i>
      <x v="3790"/>
      <x v="283"/>
      <x v="5"/>
      <x v="2"/>
      <x v="8"/>
      <x v="1"/>
      <x/>
    </i>
    <i>
      <x v="3695"/>
      <x v="448"/>
      <x v="5"/>
      <x v="19"/>
      <x v="9"/>
      <x v="1"/>
      <x/>
    </i>
    <i>
      <x v="3601"/>
      <x v="104"/>
      <x v="5"/>
      <x v="17"/>
      <x v="9"/>
      <x v="1"/>
      <x/>
    </i>
    <i>
      <x v="3628"/>
      <x v="1003"/>
      <x v="5"/>
      <x v="2"/>
      <x v="5"/>
      <x v="2"/>
      <x/>
    </i>
    <i>
      <x v="3602"/>
      <x v="509"/>
      <x v="5"/>
      <x v="2"/>
      <x v="1"/>
      <x v="2"/>
      <x/>
    </i>
    <i>
      <x v="3635"/>
      <x v="161"/>
      <x v="5"/>
      <x v="2"/>
      <x v="5"/>
      <x v="2"/>
      <x/>
    </i>
    <i>
      <x v="3794"/>
      <x v="1189"/>
      <x v="5"/>
      <x v="20"/>
      <x v="7"/>
      <x v="5"/>
      <x/>
    </i>
    <i>
      <x v="3640"/>
      <x v="198"/>
      <x v="5"/>
      <x v="17"/>
      <x v="7"/>
      <x v="5"/>
      <x/>
    </i>
    <i>
      <x v="3795"/>
      <x v="439"/>
      <x v="5"/>
      <x v="2"/>
      <x v="5"/>
      <x v="2"/>
      <x/>
    </i>
    <i>
      <x v="3608"/>
      <x v="1066"/>
      <x v="5"/>
      <x v="11"/>
      <x v="13"/>
      <x v="3"/>
      <x/>
    </i>
    <i>
      <x v="3603"/>
      <x v="772"/>
      <x v="5"/>
      <x v="5"/>
      <x v="9"/>
      <x v="1"/>
      <x/>
    </i>
    <i>
      <x v="3703"/>
      <x v="663"/>
      <x v="5"/>
      <x v="20"/>
      <x v="7"/>
      <x v="5"/>
      <x/>
    </i>
    <i>
      <x v="3797"/>
      <x v="717"/>
      <x v="5"/>
      <x v="2"/>
      <x v="8"/>
      <x v="1"/>
      <x/>
    </i>
    <i>
      <x v="3727"/>
      <x v="236"/>
      <x v="5"/>
      <x v="17"/>
      <x v="1"/>
      <x v="2"/>
      <x/>
    </i>
    <i>
      <x v="3342"/>
      <x v="644"/>
      <x v="5"/>
      <x v="5"/>
      <x v="1"/>
      <x v="2"/>
      <x/>
    </i>
    <i>
      <x v="3689"/>
      <x v="525"/>
      <x v="5"/>
      <x v="20"/>
      <x v="9"/>
      <x v="1"/>
      <x/>
    </i>
    <i>
      <x v="3799"/>
      <x v="1186"/>
      <x v="5"/>
      <x v="13"/>
      <x v="9"/>
      <x v="1"/>
      <x/>
    </i>
    <i>
      <x v="3579"/>
      <x v="85"/>
      <x v="6"/>
      <x v="17"/>
      <x v="10"/>
      <x v="3"/>
      <x/>
    </i>
    <i>
      <x v="3800"/>
      <x v="1122"/>
      <x v="5"/>
      <x v="9"/>
      <x v="12"/>
      <x v="4"/>
      <x/>
    </i>
    <i>
      <x v="3631"/>
      <x v="352"/>
      <x v="5"/>
      <x v="11"/>
      <x v="6"/>
      <x v="2"/>
      <x/>
    </i>
    <i>
      <x v="3604"/>
      <x v="205"/>
      <x v="5"/>
      <x v="13"/>
      <x v="9"/>
      <x v="1"/>
      <x/>
    </i>
    <i>
      <x v="3850"/>
      <x v="548"/>
      <x v="5"/>
      <x v="11"/>
      <x v="6"/>
      <x v="2"/>
      <x/>
    </i>
    <i>
      <x v="3933"/>
      <x v="977"/>
      <x v="5"/>
      <x v="11"/>
      <x v="6"/>
      <x v="2"/>
      <x/>
    </i>
    <i>
      <x v="3910"/>
      <x v="837"/>
      <x v="5"/>
      <x v="11"/>
      <x v="13"/>
      <x v="3"/>
      <x/>
    </i>
    <i>
      <x v="3916"/>
      <x v="345"/>
      <x v="6"/>
      <x v="23"/>
      <x v="2"/>
      <x/>
      <x/>
    </i>
    <i>
      <x v="3833"/>
      <x v="816"/>
      <x v="5"/>
      <x v="11"/>
      <x v="10"/>
      <x v="3"/>
      <x/>
    </i>
    <i>
      <x v="3918"/>
      <x v="162"/>
      <x v="5"/>
      <x v="2"/>
      <x v="5"/>
      <x v="2"/>
      <x/>
    </i>
    <i>
      <x v="3895"/>
      <x v="524"/>
      <x v="5"/>
      <x v="17"/>
      <x v="9"/>
      <x v="1"/>
      <x/>
    </i>
    <i>
      <x v="3919"/>
      <x v="496"/>
      <x v="5"/>
      <x v="7"/>
      <x v="7"/>
      <x v="5"/>
      <x/>
    </i>
    <i>
      <x v="3880"/>
      <x v="612"/>
      <x v="5"/>
      <x v="17"/>
      <x v="4"/>
      <x v="2"/>
      <x/>
    </i>
    <i>
      <x v="3808"/>
      <x v="239"/>
      <x v="5"/>
      <x v="5"/>
      <x v="1"/>
      <x v="2"/>
      <x/>
    </i>
    <i>
      <x v="3869"/>
      <x v="1001"/>
      <x v="5"/>
      <x v="3"/>
      <x v="6"/>
      <x v="2"/>
      <x/>
    </i>
    <i>
      <x v="3922"/>
      <x v="1062"/>
      <x v="6"/>
      <x v="3"/>
      <x v="13"/>
      <x v="3"/>
      <x/>
    </i>
    <i>
      <x v="3937"/>
      <x v="308"/>
      <x v="5"/>
      <x v="3"/>
      <x v="10"/>
      <x v="3"/>
      <x/>
    </i>
    <i>
      <x v="3878"/>
      <x v="1060"/>
      <x v="5"/>
      <x v="18"/>
      <x v="13"/>
      <x v="3"/>
      <x/>
    </i>
    <i>
      <x v="3938"/>
      <x v="63"/>
      <x v="5"/>
      <x v="17"/>
      <x v="9"/>
      <x v="1"/>
      <x/>
    </i>
    <i>
      <x v="3829"/>
      <x v="155"/>
      <x v="5"/>
      <x v="17"/>
      <x v="8"/>
      <x v="1"/>
      <x/>
    </i>
    <i>
      <x v="3897"/>
      <x v="531"/>
      <x v="5"/>
      <x v="13"/>
      <x v="9"/>
      <x v="1"/>
      <x/>
    </i>
    <i>
      <x v="3891"/>
      <x v="288"/>
      <x v="5"/>
      <x v="17"/>
      <x v="1"/>
      <x v="2"/>
      <x/>
    </i>
    <i>
      <x v="3941"/>
      <x v="887"/>
      <x v="5"/>
      <x v="5"/>
      <x v="4"/>
      <x v="2"/>
      <x/>
    </i>
    <i>
      <x v="3861"/>
      <x v="706"/>
      <x v="5"/>
      <x v="12"/>
      <x v="8"/>
      <x v="1"/>
      <x/>
    </i>
    <i>
      <x v="3942"/>
      <x v="216"/>
      <x v="5"/>
      <x v="20"/>
      <x v="8"/>
      <x v="1"/>
      <x/>
    </i>
    <i>
      <x v="3931"/>
      <x v="627"/>
      <x v="5"/>
      <x v="23"/>
      <x v="2"/>
      <x/>
      <x/>
    </i>
    <i>
      <x v="3943"/>
      <x v="489"/>
      <x v="5"/>
      <x v="11"/>
      <x v="12"/>
      <x v="4"/>
      <x/>
    </i>
    <i>
      <x v="3932"/>
      <x v="1002"/>
      <x v="5"/>
      <x v="17"/>
      <x v="5"/>
      <x v="2"/>
      <x/>
    </i>
    <i>
      <x v="3881"/>
      <x v="771"/>
      <x v="5"/>
      <x v="5"/>
      <x v="9"/>
      <x v="1"/>
      <x/>
    </i>
    <i>
      <x v="3863"/>
      <x v="433"/>
      <x v="5"/>
      <x v="20"/>
      <x v="8"/>
      <x v="1"/>
      <x/>
    </i>
    <i>
      <x v="3944"/>
      <x v="645"/>
      <x v="5"/>
      <x v="17"/>
      <x v="1"/>
      <x v="2"/>
      <x/>
    </i>
    <i>
      <x v="3886"/>
      <x v="803"/>
      <x v="5"/>
      <x v="3"/>
      <x v="10"/>
      <x v="3"/>
      <x/>
    </i>
    <i>
      <x v="3862"/>
      <x v="619"/>
      <x v="5"/>
      <x v="5"/>
      <x v="9"/>
      <x v="1"/>
      <x/>
    </i>
    <i>
      <x v="3865"/>
      <x v="390"/>
      <x v="5"/>
      <x v="18"/>
      <x v="10"/>
      <x v="3"/>
      <x/>
    </i>
    <i>
      <x v="3945"/>
      <x v="568"/>
      <x v="5"/>
      <x v="11"/>
      <x v="6"/>
      <x v="2"/>
      <x/>
    </i>
    <i>
      <x v="3890"/>
      <x v="433"/>
      <x v="6"/>
      <x v="17"/>
      <x v="8"/>
      <x v="1"/>
      <x/>
    </i>
    <i>
      <x v="3870"/>
      <x v="222"/>
      <x v="5"/>
      <x v="2"/>
      <x v="9"/>
      <x v="1"/>
      <x/>
    </i>
    <i>
      <x v="3930"/>
      <x v="743"/>
      <x v="5"/>
      <x v="3"/>
      <x v="6"/>
      <x v="2"/>
      <x/>
    </i>
    <i>
      <x v="3871"/>
      <x v="614"/>
      <x v="5"/>
      <x v="2"/>
      <x v="9"/>
      <x v="1"/>
      <x/>
    </i>
    <i>
      <x v="3884"/>
      <x v="564"/>
      <x v="5"/>
      <x v="3"/>
      <x v="6"/>
      <x v="2"/>
      <x/>
    </i>
    <i>
      <x v="3846"/>
      <x v="756"/>
      <x v="5"/>
      <x v="11"/>
      <x v="6"/>
      <x v="2"/>
      <x/>
    </i>
    <i>
      <x v="3877"/>
      <x v="616"/>
      <x v="5"/>
      <x v="5"/>
      <x v="9"/>
      <x v="1"/>
      <x/>
    </i>
    <i>
      <x v="3901"/>
      <x v="1183"/>
      <x v="5"/>
      <x v="13"/>
      <x v="9"/>
      <x v="1"/>
      <x/>
    </i>
    <i>
      <x v="3892"/>
      <x v="1148"/>
      <x v="5"/>
      <x v="9"/>
      <x v="3"/>
      <x/>
      <x/>
    </i>
    <i>
      <x v="3811"/>
      <x v="1239"/>
      <x v="5"/>
      <x v="23"/>
      <x/>
      <x v="1"/>
      <x/>
    </i>
    <i>
      <x v="3906"/>
      <x v="315"/>
      <x v="5"/>
      <x v="11"/>
      <x v="10"/>
      <x v="3"/>
      <x/>
    </i>
    <i>
      <x v="3883"/>
      <x v="911"/>
      <x v="6"/>
      <x v="5"/>
      <x v="8"/>
      <x v="1"/>
      <x/>
    </i>
    <i>
      <x v="3879"/>
      <x v="340"/>
      <x v="5"/>
      <x v="2"/>
      <x v="7"/>
      <x v="5"/>
      <x/>
    </i>
    <i>
      <x v="3903"/>
      <x v="398"/>
      <x v="5"/>
      <x v="11"/>
      <x v="14"/>
      <x v="3"/>
      <x/>
    </i>
    <i>
      <x v="3924"/>
      <x v="300"/>
      <x v="5"/>
      <x v="23"/>
      <x v="9"/>
      <x v="1"/>
      <x/>
    </i>
    <i>
      <x v="3875"/>
      <x v="95"/>
      <x v="5"/>
      <x v="7"/>
      <x v="8"/>
      <x v="1"/>
      <x/>
    </i>
    <i>
      <x v="3079"/>
      <x v="1018"/>
      <x v="4"/>
      <x v="6"/>
      <x v="9"/>
      <x v="1"/>
      <x/>
    </i>
    <i>
      <x v="3066"/>
      <x v="394"/>
      <x v="4"/>
      <x v="18"/>
      <x v="10"/>
      <x v="3"/>
      <x/>
    </i>
    <i>
      <x v="3017"/>
      <x v="9"/>
      <x v="4"/>
      <x v="17"/>
      <x v="8"/>
      <x v="1"/>
      <x/>
    </i>
    <i>
      <x v="3068"/>
      <x v="798"/>
      <x v="4"/>
      <x v="5"/>
      <x v="1"/>
      <x v="2"/>
      <x/>
    </i>
    <i>
      <x v="3067"/>
      <x v="707"/>
      <x v="4"/>
      <x v="20"/>
      <x v="8"/>
      <x v="1"/>
      <x/>
    </i>
    <i>
      <x v="3004"/>
      <x v="197"/>
      <x v="4"/>
      <x v="17"/>
      <x v="7"/>
      <x v="5"/>
      <x/>
    </i>
    <i>
      <x v="3011"/>
      <x v="650"/>
      <x v="4"/>
      <x v="17"/>
      <x v="4"/>
      <x v="2"/>
      <x/>
    </i>
    <i>
      <x v="2824"/>
      <x v="657"/>
      <x v="5"/>
      <x v="17"/>
      <x v="7"/>
      <x v="5"/>
      <x/>
    </i>
    <i>
      <x v="3020"/>
      <x v="659"/>
      <x v="4"/>
      <x v="20"/>
      <x v="7"/>
      <x v="5"/>
      <x/>
    </i>
    <i>
      <x v="3062"/>
      <x v="891"/>
      <x v="4"/>
      <x v="18"/>
      <x v="14"/>
      <x v="3"/>
      <x/>
    </i>
    <i>
      <x v="2576"/>
      <x v="114"/>
      <x v="5"/>
      <x v="17"/>
      <x v="8"/>
      <x v="1"/>
      <x/>
    </i>
    <i>
      <x v="3118"/>
      <x v="52"/>
      <x v="4"/>
      <x v="14"/>
      <x v="9"/>
      <x v="1"/>
      <x/>
    </i>
    <i>
      <x v="3293"/>
      <x v="407"/>
      <x v="4"/>
      <x v="11"/>
      <x v="6"/>
      <x v="2"/>
      <x/>
    </i>
    <i>
      <x v="3125"/>
      <x v="450"/>
      <x v="6"/>
      <x v="23"/>
      <x v="9"/>
      <x v="1"/>
      <x/>
    </i>
    <i>
      <x v="3203"/>
      <x v="798"/>
      <x v="5"/>
      <x v="17"/>
      <x v="1"/>
      <x v="2"/>
      <x/>
    </i>
    <i>
      <x v="3121"/>
      <x v="7"/>
      <x v="4"/>
      <x v="17"/>
      <x v="8"/>
      <x v="1"/>
      <x/>
    </i>
    <i>
      <x v="3132"/>
      <x v="695"/>
      <x v="6"/>
      <x v="11"/>
      <x v="15"/>
      <x v="4"/>
      <x/>
    </i>
    <i>
      <x v="3454"/>
      <x v="1091"/>
      <x v="6"/>
      <x v="23"/>
      <x v="9"/>
      <x v="1"/>
      <x/>
    </i>
    <i>
      <x v="3275"/>
      <x v="716"/>
      <x v="5"/>
      <x v="17"/>
      <x v="7"/>
      <x v="5"/>
      <x/>
    </i>
    <i>
      <x v="3122"/>
      <x v="794"/>
      <x v="4"/>
      <x v="13"/>
      <x v="9"/>
      <x v="1"/>
      <x/>
    </i>
    <i>
      <x v="3115"/>
      <x v="884"/>
      <x v="4"/>
      <x v="11"/>
      <x v="10"/>
      <x v="3"/>
      <x/>
    </i>
    <i>
      <x v="3515"/>
      <x v="771"/>
      <x v="5"/>
      <x v="17"/>
      <x v="9"/>
      <x v="1"/>
      <x/>
    </i>
    <i>
      <x v="3117"/>
      <x v="342"/>
      <x v="4"/>
      <x v="17"/>
      <x v="7"/>
      <x v="5"/>
      <x/>
    </i>
    <i>
      <x v="3564"/>
      <x v="773"/>
      <x v="5"/>
      <x v="17"/>
      <x v="9"/>
      <x v="1"/>
      <x/>
    </i>
    <i>
      <x v="3348"/>
      <x v="43"/>
      <x v="4"/>
      <x v="17"/>
      <x v="1"/>
      <x v="2"/>
      <x/>
    </i>
    <i>
      <x v="3300"/>
      <x v="609"/>
      <x v="4"/>
      <x v="13"/>
      <x v="9"/>
      <x v="1"/>
      <x/>
    </i>
    <i>
      <x v="3394"/>
      <x v="807"/>
      <x v="5"/>
      <x v="11"/>
      <x v="10"/>
      <x v="3"/>
      <x/>
    </i>
    <i>
      <x v="3731"/>
      <x v="1010"/>
      <x v="5"/>
      <x v="17"/>
      <x v="7"/>
      <x v="5"/>
      <x/>
    </i>
    <i>
      <x v="3120"/>
      <x v="787"/>
      <x v="4"/>
      <x v="17"/>
      <x v="9"/>
      <x v="1"/>
      <x/>
    </i>
    <i>
      <x v="4152"/>
      <x v="204"/>
      <x v="5"/>
      <x v="13"/>
      <x v="9"/>
      <x v="1"/>
      <x/>
    </i>
    <i>
      <x v="4164"/>
      <x v="814"/>
      <x v="5"/>
      <x v="5"/>
      <x v="4"/>
      <x v="2"/>
      <x/>
    </i>
    <i>
      <x v="4165"/>
      <x v="155"/>
      <x v="5"/>
      <x v="5"/>
      <x v="8"/>
      <x v="1"/>
      <x/>
    </i>
    <i>
      <x v="4083"/>
      <x v="483"/>
      <x v="5"/>
      <x v="2"/>
      <x v="7"/>
      <x v="5"/>
      <x/>
    </i>
    <i>
      <x v="4166"/>
      <x v="664"/>
      <x v="5"/>
      <x v="2"/>
      <x v="7"/>
      <x v="5"/>
      <x/>
    </i>
    <i>
      <x v="3981"/>
      <x v="538"/>
      <x v="5"/>
      <x v="5"/>
      <x v="8"/>
      <x v="1"/>
      <x/>
    </i>
    <i>
      <x v="4167"/>
      <x v="334"/>
      <x v="5"/>
      <x v="5"/>
      <x v="9"/>
      <x v="1"/>
      <x/>
    </i>
    <i>
      <x v="3982"/>
      <x v="1077"/>
      <x v="5"/>
      <x v="23"/>
      <x v="9"/>
      <x v="1"/>
      <x/>
    </i>
    <i>
      <x v="4390"/>
      <x v="515"/>
      <x v="5"/>
      <x v="23"/>
      <x v="2"/>
      <x/>
      <x/>
    </i>
    <i>
      <x v="4089"/>
      <x v="808"/>
      <x v="5"/>
      <x v="3"/>
      <x v="10"/>
      <x v="3"/>
      <x/>
    </i>
    <i>
      <x v="4168"/>
      <x v="249"/>
      <x v="5"/>
      <x v="5"/>
      <x v="4"/>
      <x v="2"/>
      <x/>
    </i>
    <i>
      <x v="3952"/>
      <x v="367"/>
      <x v="5"/>
      <x v="17"/>
      <x v="10"/>
      <x v="3"/>
      <x/>
    </i>
    <i>
      <x v="3963"/>
      <x v="610"/>
      <x v="5"/>
      <x v="14"/>
      <x v="9"/>
      <x v="1"/>
      <x/>
    </i>
    <i>
      <x v="4019"/>
      <x v="902"/>
      <x v="5"/>
      <x v="11"/>
      <x v="14"/>
      <x v="3"/>
      <x/>
    </i>
    <i>
      <x v="4086"/>
      <x v="678"/>
      <x v="5"/>
      <x v="3"/>
      <x v="11"/>
      <x v="4"/>
      <x/>
    </i>
    <i>
      <x v="4094"/>
      <x v="228"/>
      <x v="5"/>
      <x v="2"/>
      <x v="7"/>
      <x v="5"/>
      <x/>
    </i>
    <i>
      <x v="4088"/>
      <x v="443"/>
      <x v="6"/>
      <x v="11"/>
      <x v="14"/>
      <x v="3"/>
      <x/>
    </i>
    <i>
      <x v="4096"/>
      <x v="369"/>
      <x v="5"/>
      <x v="17"/>
      <x v="10"/>
      <x v="3"/>
      <x/>
    </i>
    <i>
      <x v="4090"/>
      <x v="34"/>
      <x v="6"/>
      <x v="11"/>
      <x v="11"/>
      <x v="4"/>
      <x/>
    </i>
    <i>
      <x v="4025"/>
      <x v="386"/>
      <x v="5"/>
      <x v="11"/>
      <x v="10"/>
      <x v="3"/>
      <x/>
    </i>
    <i>
      <x v="3984"/>
      <x v="540"/>
      <x v="5"/>
      <x v="5"/>
      <x v="8"/>
      <x v="1"/>
      <x/>
    </i>
    <i>
      <x v="4099"/>
      <x v="46"/>
      <x v="6"/>
      <x v="17"/>
      <x v="8"/>
      <x v="1"/>
      <x/>
    </i>
    <i>
      <x v="4285"/>
      <x v="1114"/>
      <x v="5"/>
      <x v="5"/>
      <x v="1"/>
      <x v="2"/>
      <x/>
    </i>
    <i>
      <x v="4101"/>
      <x v="626"/>
      <x v="5"/>
      <x v="10"/>
      <x v="2"/>
      <x/>
      <x/>
    </i>
    <i>
      <x v="3964"/>
      <x v="639"/>
      <x v="5"/>
      <x v="5"/>
      <x v="9"/>
      <x v="1"/>
      <x/>
    </i>
    <i>
      <x v="4103"/>
      <x v="1209"/>
      <x v="6"/>
      <x v="22"/>
      <x v="13"/>
      <x v="3"/>
      <x/>
    </i>
    <i>
      <x v="4394"/>
      <x v="920"/>
      <x v="5"/>
      <x v="23"/>
      <x v="9"/>
      <x v="1"/>
      <x/>
    </i>
    <i>
      <x v="4298"/>
      <x v="616"/>
      <x v="5"/>
      <x v="17"/>
      <x v="9"/>
      <x v="1"/>
      <x/>
    </i>
    <i>
      <x v="4172"/>
      <x v="1021"/>
      <x v="6"/>
      <x v="13"/>
      <x v="9"/>
      <x v="1"/>
      <x/>
    </i>
    <i>
      <x v="4300"/>
      <x v="738"/>
      <x v="5"/>
      <x v="23"/>
      <x v="9"/>
      <x v="1"/>
      <x/>
    </i>
    <i>
      <x v="4397"/>
      <x v="987"/>
      <x v="5"/>
      <x v="11"/>
      <x v="6"/>
      <x v="2"/>
      <x/>
    </i>
    <i>
      <x v="4105"/>
      <x v="156"/>
      <x v="5"/>
      <x v="7"/>
      <x v="8"/>
      <x v="1"/>
      <x/>
    </i>
    <i>
      <x v="4173"/>
      <x v="392"/>
      <x v="6"/>
      <x v="11"/>
      <x v="10"/>
      <x v="3"/>
      <x/>
    </i>
    <i>
      <x v="4106"/>
      <x v="801"/>
      <x v="5"/>
      <x v="23"/>
      <x v="9"/>
      <x v="1"/>
      <x/>
    </i>
    <i>
      <x v="4045"/>
      <x v="894"/>
      <x v="6"/>
      <x v="11"/>
      <x v="12"/>
      <x v="4"/>
      <x/>
    </i>
    <i>
      <x v="4107"/>
      <x v="189"/>
      <x v="5"/>
      <x v="17"/>
      <x v="9"/>
      <x v="1"/>
      <x/>
    </i>
    <i>
      <x v="4401"/>
      <x v="355"/>
      <x v="5"/>
      <x v="11"/>
      <x v="10"/>
      <x v="3"/>
      <x/>
    </i>
    <i>
      <x v="4108"/>
      <x v="933"/>
      <x v="6"/>
      <x v="21"/>
      <x v="3"/>
      <x/>
      <x/>
    </i>
    <i>
      <x v="4176"/>
      <x v="733"/>
      <x v="6"/>
      <x v="11"/>
      <x v="12"/>
      <x v="4"/>
      <x/>
    </i>
    <i>
      <x v="4310"/>
      <x v="862"/>
      <x v="5"/>
      <x v="11"/>
      <x v="11"/>
      <x v="4"/>
      <x/>
    </i>
    <i>
      <x v="4177"/>
      <x v="708"/>
      <x v="5"/>
      <x v="5"/>
      <x v="8"/>
      <x v="1"/>
      <x/>
    </i>
    <i>
      <x v="4312"/>
      <x v="950"/>
      <x v="5"/>
      <x v="17"/>
      <x v="9"/>
      <x v="1"/>
      <x/>
    </i>
    <i>
      <x v="4178"/>
      <x v="140"/>
      <x v="5"/>
      <x v="2"/>
      <x v="8"/>
      <x v="1"/>
      <x/>
    </i>
    <i>
      <x v="4111"/>
      <x v="163"/>
      <x v="6"/>
      <x v="2"/>
      <x v="9"/>
      <x v="1"/>
      <x/>
    </i>
    <i>
      <x v="4179"/>
      <x v="292"/>
      <x v="5"/>
      <x v="20"/>
      <x v="1"/>
      <x v="2"/>
      <x/>
    </i>
    <i>
      <x v="4027"/>
      <x v="876"/>
      <x v="6"/>
      <x v="11"/>
      <x v="6"/>
      <x v="2"/>
      <x/>
    </i>
    <i>
      <x v="4180"/>
      <x v="660"/>
      <x v="5"/>
      <x v="17"/>
      <x v="7"/>
      <x v="5"/>
      <x/>
    </i>
    <i>
      <x v="4319"/>
      <x v="717"/>
      <x v="5"/>
      <x v="17"/>
      <x v="8"/>
      <x v="1"/>
      <x/>
    </i>
    <i>
      <x v="3999"/>
      <x v="609"/>
      <x v="5"/>
      <x v="23"/>
      <x v="9"/>
      <x v="1"/>
      <x/>
    </i>
    <i>
      <x v="4321"/>
      <x v="755"/>
      <x v="5"/>
      <x v="11"/>
      <x v="6"/>
      <x v="2"/>
      <x/>
    </i>
    <i>
      <x v="4182"/>
      <x v="50"/>
      <x v="6"/>
      <x v="13"/>
      <x v="9"/>
      <x v="1"/>
      <x/>
    </i>
    <i>
      <x v="4323"/>
      <x v="755"/>
      <x v="6"/>
      <x v="3"/>
      <x v="6"/>
      <x v="2"/>
      <x/>
    </i>
    <i>
      <x v="4183"/>
      <x v="982"/>
      <x v="5"/>
      <x v="11"/>
      <x v="6"/>
      <x v="2"/>
      <x/>
    </i>
    <i>
      <x v="4325"/>
      <x v="828"/>
      <x v="5"/>
      <x v="11"/>
      <x v="13"/>
      <x v="3"/>
      <x/>
    </i>
    <i>
      <x v="4184"/>
      <x v="524"/>
      <x v="6"/>
      <x v="5"/>
      <x v="9"/>
      <x v="1"/>
      <x/>
    </i>
    <i>
      <x v="4119"/>
      <x v="1008"/>
      <x v="6"/>
      <x v="5"/>
      <x v="5"/>
      <x v="2"/>
      <x/>
    </i>
    <i>
      <x v="4185"/>
      <x v="506"/>
      <x v="5"/>
      <x v="20"/>
      <x v="1"/>
      <x v="2"/>
      <x/>
    </i>
    <i>
      <x v="3953"/>
      <x v="758"/>
      <x v="5"/>
      <x v="3"/>
      <x v="6"/>
      <x v="2"/>
      <x/>
    </i>
    <i>
      <x v="3965"/>
      <x v="434"/>
      <x v="5"/>
      <x v="17"/>
      <x v="8"/>
      <x v="1"/>
      <x/>
    </i>
    <i>
      <x v="4331"/>
      <x v="1067"/>
      <x v="5"/>
      <x v="11"/>
      <x v="10"/>
      <x v="3"/>
      <x/>
    </i>
    <i>
      <x v="4001"/>
      <x v="840"/>
      <x v="5"/>
      <x v="22"/>
      <x v="13"/>
      <x v="3"/>
      <x/>
    </i>
    <i>
      <x v="4333"/>
      <x v="695"/>
      <x v="5"/>
      <x v="11"/>
      <x v="15"/>
      <x v="4"/>
      <x/>
    </i>
    <i>
      <x v="4189"/>
      <x v="1142"/>
      <x v="5"/>
      <x v="16"/>
      <x v="3"/>
      <x/>
      <x/>
    </i>
    <i>
      <x v="4124"/>
      <x v="795"/>
      <x v="6"/>
      <x v="17"/>
      <x v="1"/>
      <x v="2"/>
      <x/>
    </i>
    <i>
      <x v="3939"/>
      <x v="433"/>
      <x v="5"/>
      <x v="5"/>
      <x v="8"/>
      <x v="1"/>
      <x/>
    </i>
    <i>
      <x v="4337"/>
      <x v="265"/>
      <x v="5"/>
      <x v="11"/>
      <x v="6"/>
      <x v="2"/>
      <x/>
    </i>
    <i>
      <x v="4050"/>
      <x v="519"/>
      <x v="6"/>
      <x v="17"/>
      <x v="4"/>
      <x v="2"/>
      <x/>
    </i>
    <i>
      <x v="4126"/>
      <x v="241"/>
      <x v="6"/>
      <x v="17"/>
      <x v="1"/>
      <x v="2"/>
      <x/>
    </i>
    <i>
      <x v="4192"/>
      <x v="973"/>
      <x v="5"/>
      <x v="22"/>
      <x v="6"/>
      <x v="2"/>
      <x/>
    </i>
    <i>
      <x v="4127"/>
      <x v="782"/>
      <x v="6"/>
      <x v="23"/>
      <x v="2"/>
      <x/>
      <x/>
    </i>
    <i>
      <x v="4193"/>
      <x v="618"/>
      <x v="5"/>
      <x v="13"/>
      <x v="9"/>
      <x v="1"/>
      <x/>
    </i>
    <i>
      <x v="4129"/>
      <x v="209"/>
      <x v="6"/>
      <x v="2"/>
      <x v="9"/>
      <x v="1"/>
      <x/>
    </i>
    <i>
      <x v="4194"/>
      <x v="995"/>
      <x v="5"/>
      <x v="18"/>
      <x v="6"/>
      <x v="2"/>
      <x/>
    </i>
    <i>
      <x v="4029"/>
      <x v="132"/>
      <x v="5"/>
      <x v="17"/>
      <x v="1"/>
      <x v="2"/>
      <x/>
    </i>
    <i>
      <x v="4195"/>
      <x v="836"/>
      <x v="5"/>
      <x v="23"/>
      <x v="13"/>
      <x v="3"/>
      <x/>
    </i>
    <i>
      <x v="4132"/>
      <x v="651"/>
      <x v="5"/>
      <x v="5"/>
      <x v="4"/>
      <x v="2"/>
      <x/>
    </i>
    <i>
      <x v="4196"/>
      <x v="875"/>
      <x v="5"/>
      <x v="18"/>
      <x v="6"/>
      <x v="2"/>
      <x/>
    </i>
    <i>
      <x v="3954"/>
      <x v="485"/>
      <x v="5"/>
      <x v="5"/>
      <x v="7"/>
      <x v="5"/>
      <x/>
    </i>
    <i>
      <x v="4197"/>
      <x v="566"/>
      <x v="5"/>
      <x v="11"/>
      <x v="6"/>
      <x v="2"/>
      <x/>
    </i>
    <i>
      <x v="4351"/>
      <x v="304"/>
      <x v="5"/>
      <x v="17"/>
      <x v="9"/>
      <x v="1"/>
      <x/>
    </i>
    <i>
      <x v="4198"/>
      <x v="1109"/>
      <x v="5"/>
      <x v="17"/>
      <x v="2"/>
      <x/>
      <x/>
    </i>
    <i>
      <x v="4137"/>
      <x v="643"/>
      <x v="6"/>
      <x v="17"/>
      <x v="1"/>
      <x v="2"/>
      <x/>
    </i>
    <i>
      <x v="4199"/>
      <x v="68"/>
      <x v="5"/>
      <x v="20"/>
      <x v="10"/>
      <x v="3"/>
      <x/>
    </i>
    <i>
      <x v="4139"/>
      <x v="162"/>
      <x v="6"/>
      <x v="5"/>
      <x v="5"/>
      <x v="2"/>
      <x/>
    </i>
    <i>
      <x v="4200"/>
      <x v="879"/>
      <x v="5"/>
      <x v="22"/>
      <x v="6"/>
      <x v="2"/>
      <x/>
    </i>
    <i>
      <x v="4357"/>
      <x v="76"/>
      <x v="5"/>
      <x v="17"/>
      <x v="10"/>
      <x v="3"/>
      <x/>
    </i>
    <i>
      <x v="4201"/>
      <x v="439"/>
      <x v="5"/>
      <x v="12"/>
      <x v="5"/>
      <x v="2"/>
      <x/>
    </i>
    <i>
      <x v="4359"/>
      <x v="337"/>
      <x v="5"/>
      <x v="17"/>
      <x v="9"/>
      <x v="1"/>
      <x/>
    </i>
    <i>
      <x v="4202"/>
      <x v="362"/>
      <x v="5"/>
      <x v="2"/>
      <x v="9"/>
      <x v="1"/>
      <x/>
    </i>
    <i>
      <x v="4143"/>
      <x v="796"/>
      <x v="5"/>
      <x v="17"/>
      <x v="1"/>
      <x v="2"/>
      <x/>
    </i>
    <i>
      <x v="4203"/>
      <x v="367"/>
      <x v="6"/>
      <x v="2"/>
      <x v="10"/>
      <x v="3"/>
      <x/>
    </i>
    <i>
      <x v="4363"/>
      <x v="299"/>
      <x v="5"/>
      <x v="23"/>
      <x v="9"/>
      <x v="1"/>
      <x/>
    </i>
    <i>
      <x v="4430"/>
      <x v="1051"/>
      <x v="5"/>
      <x v="11"/>
      <x v="11"/>
      <x v="4"/>
      <x/>
    </i>
    <i>
      <x v="4145"/>
      <x v="218"/>
      <x v="5"/>
      <x v="17"/>
      <x v="8"/>
      <x v="1"/>
      <x/>
    </i>
    <i>
      <x v="4204"/>
      <x v="685"/>
      <x v="5"/>
      <x v="11"/>
      <x/>
      <x v="1"/>
      <x/>
    </i>
    <i>
      <x v="3989"/>
      <x v="1063"/>
      <x v="5"/>
      <x v="20"/>
      <x v="13"/>
      <x v="3"/>
      <x/>
    </i>
    <i>
      <x v="4205"/>
      <x v="788"/>
      <x v="5"/>
      <x v="23"/>
      <x v="2"/>
      <x/>
      <x/>
    </i>
    <i>
      <x v="3956"/>
      <x v="507"/>
      <x v="5"/>
      <x v="5"/>
      <x v="1"/>
      <x v="2"/>
      <x/>
    </i>
    <i>
      <x v="4206"/>
      <x v="501"/>
      <x v="5"/>
      <x v="17"/>
      <x v="7"/>
      <x v="5"/>
      <x/>
    </i>
    <i>
      <x v="4371"/>
      <x v="766"/>
      <x v="5"/>
      <x v="17"/>
      <x v="5"/>
      <x v="2"/>
      <x/>
    </i>
    <i>
      <x v="4207"/>
      <x v="599"/>
      <x v="5"/>
      <x v="17"/>
      <x v="6"/>
      <x v="2"/>
      <x/>
    </i>
    <i>
      <x v="3957"/>
      <x v="209"/>
      <x v="5"/>
      <x v="17"/>
      <x v="9"/>
      <x v="1"/>
      <x/>
    </i>
    <i>
      <x v="4079"/>
      <x v="795"/>
      <x v="5"/>
      <x v="2"/>
      <x v="1"/>
      <x v="2"/>
      <x/>
    </i>
    <i>
      <x v="4153"/>
      <x v="438"/>
      <x v="5"/>
      <x v="20"/>
      <x v="5"/>
      <x v="2"/>
      <x/>
    </i>
    <i>
      <x v="3959"/>
      <x v="587"/>
      <x v="5"/>
      <x v="11"/>
      <x v="6"/>
      <x v="2"/>
      <x/>
    </i>
    <i>
      <x v="4208"/>
      <x v="284"/>
      <x v="6"/>
      <x v="17"/>
      <x v="8"/>
      <x v="1"/>
      <x/>
    </i>
    <i>
      <x v="4157"/>
      <x v="164"/>
      <x v="5"/>
      <x v="5"/>
      <x v="9"/>
      <x v="1"/>
      <x/>
    </i>
    <i>
      <x v="4209"/>
      <x v="18"/>
      <x v="5"/>
      <x v="5"/>
      <x v="1"/>
      <x v="2"/>
      <x/>
    </i>
    <i>
      <x v="3961"/>
      <x v="646"/>
      <x v="5"/>
      <x v="5"/>
      <x v="1"/>
      <x v="2"/>
      <x/>
    </i>
    <i>
      <x v="4210"/>
      <x v="786"/>
      <x v="5"/>
      <x v="5"/>
      <x v="9"/>
      <x v="1"/>
      <x/>
    </i>
    <i>
      <x v="4161"/>
      <x v="451"/>
      <x v="6"/>
      <x v="23"/>
      <x v="9"/>
      <x v="1"/>
      <x/>
    </i>
    <i>
      <x v="4212"/>
      <x v="800"/>
      <x v="5"/>
      <x v="13"/>
      <x v="9"/>
      <x v="1"/>
      <x/>
    </i>
    <i>
      <x v="4163"/>
      <x v="830"/>
      <x v="5"/>
      <x/>
      <x v="13"/>
      <x v="3"/>
      <x/>
    </i>
    <i>
      <x v="4213"/>
      <x v="897"/>
      <x v="6"/>
      <x v="11"/>
      <x v="12"/>
      <x v="4"/>
      <x/>
    </i>
    <i>
      <x v="4081"/>
      <x v="910"/>
      <x v="5"/>
      <x v="17"/>
      <x v="8"/>
      <x v="1"/>
      <x/>
    </i>
    <i>
      <x v="4214"/>
      <x v="820"/>
      <x v="5"/>
      <x v="22"/>
      <x v="10"/>
      <x v="3"/>
      <x/>
    </i>
    <i>
      <x v="4289"/>
      <x v="1184"/>
      <x v="5"/>
      <x v="23"/>
      <x v="9"/>
      <x v="1"/>
      <x/>
    </i>
    <i>
      <x v="4215"/>
      <x v="533"/>
      <x v="5"/>
      <x v="23"/>
      <x v="9"/>
      <x v="1"/>
      <x/>
    </i>
    <i>
      <x v="4100"/>
      <x v="486"/>
      <x v="6"/>
      <x v="17"/>
      <x v="7"/>
      <x v="5"/>
      <x/>
    </i>
    <i>
      <x v="4052"/>
      <x v="194"/>
      <x v="5"/>
      <x v="11"/>
      <x v="6"/>
      <x v="2"/>
      <x/>
    </i>
    <i>
      <x v="4297"/>
      <x v="401"/>
      <x v="5"/>
      <x v="11"/>
      <x v="6"/>
      <x v="2"/>
      <x/>
    </i>
    <i>
      <x v="3947"/>
      <x v="851"/>
      <x v="5"/>
      <x v="3"/>
      <x v="13"/>
      <x v="3"/>
      <x/>
    </i>
    <i>
      <x v="4104"/>
      <x v="246"/>
      <x v="5"/>
      <x v="2"/>
      <x v="5"/>
      <x v="2"/>
      <x/>
    </i>
    <i>
      <x v="4218"/>
      <x v="509"/>
      <x v="5"/>
      <x v="17"/>
      <x v="1"/>
      <x v="2"/>
      <x/>
    </i>
    <i>
      <x v="4305"/>
      <x v="1108"/>
      <x v="5"/>
      <x v="17"/>
      <x v="2"/>
      <x/>
      <x/>
    </i>
    <i>
      <x v="3948"/>
      <x v="916"/>
      <x v="5"/>
      <x v="17"/>
      <x v="8"/>
      <x v="1"/>
      <x/>
    </i>
    <i>
      <x v="4309"/>
      <x v="243"/>
      <x v="5"/>
      <x v="17"/>
      <x v="5"/>
      <x v="2"/>
      <x/>
    </i>
    <i>
      <x v="4220"/>
      <x v="812"/>
      <x v="5"/>
      <x v="17"/>
      <x v="4"/>
      <x v="2"/>
      <x/>
    </i>
    <i>
      <x v="4110"/>
      <x v="772"/>
      <x v="5"/>
      <x v="2"/>
      <x v="9"/>
      <x v="1"/>
      <x/>
    </i>
    <i>
      <x v="4221"/>
      <x v="505"/>
      <x v="5"/>
      <x v="5"/>
      <x v="1"/>
      <x v="2"/>
      <x/>
    </i>
    <i>
      <x v="4115"/>
      <x v="143"/>
      <x v="5"/>
      <x v="2"/>
      <x v="9"/>
      <x v="1"/>
      <x/>
    </i>
    <i>
      <x v="4222"/>
      <x v="644"/>
      <x v="5"/>
      <x v="7"/>
      <x v="1"/>
      <x v="2"/>
      <x/>
    </i>
    <i>
      <x v="4322"/>
      <x v="249"/>
      <x v="5"/>
      <x v="17"/>
      <x v="4"/>
      <x v="2"/>
      <x/>
    </i>
    <i>
      <x v="4223"/>
      <x v="1147"/>
      <x v="6"/>
      <x v="18"/>
      <x v="14"/>
      <x v="3"/>
      <x/>
    </i>
    <i>
      <x v="4118"/>
      <x v="160"/>
      <x v="5"/>
      <x v="17"/>
      <x v="5"/>
      <x v="2"/>
      <x/>
    </i>
    <i>
      <x v="3970"/>
      <x v="617"/>
      <x v="5"/>
      <x v="13"/>
      <x v="9"/>
      <x v="1"/>
      <x/>
    </i>
    <i>
      <x v="4122"/>
      <x v="207"/>
      <x v="5"/>
      <x v="2"/>
      <x v="4"/>
      <x v="2"/>
      <x/>
    </i>
    <i>
      <x v="3971"/>
      <x v="1037"/>
      <x v="5"/>
      <x v="17"/>
      <x v="4"/>
      <x v="2"/>
      <x/>
    </i>
    <i>
      <x v="4123"/>
      <x v="1020"/>
      <x v="6"/>
      <x v="23"/>
      <x v="9"/>
      <x v="1"/>
      <x/>
    </i>
    <i>
      <x v="3972"/>
      <x v="231"/>
      <x v="6"/>
      <x v="5"/>
      <x v="7"/>
      <x v="5"/>
      <x/>
    </i>
    <i>
      <x v="4338"/>
      <x v="955"/>
      <x v="5"/>
      <x v="16"/>
      <x v="3"/>
      <x/>
      <x/>
    </i>
    <i>
      <x v="3949"/>
      <x v="651"/>
      <x v="5"/>
      <x v="17"/>
      <x v="4"/>
      <x v="2"/>
      <x/>
    </i>
    <i>
      <x v="4128"/>
      <x v="168"/>
      <x v="5"/>
      <x v="13"/>
      <x v="9"/>
      <x v="1"/>
      <x/>
    </i>
    <i>
      <x v="3950"/>
      <x v="664"/>
      <x v="5"/>
      <x v="17"/>
      <x v="7"/>
      <x v="5"/>
      <x/>
    </i>
    <i>
      <x v="4131"/>
      <x v="470"/>
      <x v="5"/>
      <x v="17"/>
      <x v="4"/>
      <x v="2"/>
      <x/>
    </i>
    <i>
      <x v="3951"/>
      <x v="1022"/>
      <x v="5"/>
      <x v="23"/>
      <x v="9"/>
      <x v="1"/>
      <x/>
    </i>
    <i>
      <x v="4031"/>
      <x v="1175"/>
      <x v="5"/>
      <x v="16"/>
      <x v="3"/>
      <x/>
      <x/>
    </i>
    <i>
      <x v="3976"/>
      <x v="649"/>
      <x v="5"/>
      <x v="17"/>
      <x v="1"/>
      <x v="2"/>
      <x/>
    </i>
    <i>
      <x v="4138"/>
      <x v="393"/>
      <x v="5"/>
      <x v="11"/>
      <x v="10"/>
      <x v="3"/>
      <x/>
    </i>
    <i>
      <x v="4234"/>
      <x v="686"/>
      <x v="6"/>
      <x v="11"/>
      <x/>
      <x v="1"/>
      <x/>
    </i>
    <i>
      <x v="4141"/>
      <x v="341"/>
      <x v="5"/>
      <x v="17"/>
      <x v="7"/>
      <x v="5"/>
      <x/>
    </i>
    <i>
      <x v="4235"/>
      <x v="344"/>
      <x v="6"/>
      <x v="7"/>
      <x v="7"/>
      <x v="5"/>
      <x/>
    </i>
    <i>
      <x v="4362"/>
      <x v="913"/>
      <x v="5"/>
      <x v="17"/>
      <x v="8"/>
      <x v="1"/>
      <x/>
    </i>
    <i>
      <x v="4063"/>
      <x v="437"/>
      <x v="5"/>
      <x v="17"/>
      <x v="5"/>
      <x v="2"/>
      <x/>
    </i>
    <i>
      <x v="4366"/>
      <x v="992"/>
      <x v="5"/>
      <x v="11"/>
      <x v="6"/>
      <x v="2"/>
      <x/>
    </i>
    <i>
      <x v="4064"/>
      <x v="764"/>
      <x v="5"/>
      <x v="20"/>
      <x v="5"/>
      <x v="2"/>
      <x/>
    </i>
    <i>
      <x v="4149"/>
      <x v="184"/>
      <x v="6"/>
      <x v="17"/>
      <x v="9"/>
      <x v="1"/>
      <x/>
    </i>
    <i>
      <x v="4238"/>
      <x v="1167"/>
      <x v="6"/>
      <x v="21"/>
      <x v="3"/>
      <x/>
      <x/>
    </i>
    <i>
      <x v="4156"/>
      <x v="872"/>
      <x v="5"/>
      <x/>
      <x v="6"/>
      <x v="2"/>
      <x/>
    </i>
    <i>
      <x v="4240"/>
      <x v="162"/>
      <x v="6"/>
      <x v="7"/>
      <x v="5"/>
      <x v="2"/>
      <x/>
    </i>
    <i>
      <x v="3962"/>
      <x v="144"/>
      <x v="5"/>
      <x v="5"/>
      <x v="9"/>
      <x v="1"/>
      <x/>
    </i>
    <i>
      <x v="3977"/>
      <x v="783"/>
      <x v="5"/>
      <x v="23"/>
      <x v="2"/>
      <x/>
      <x/>
    </i>
    <i>
      <x v="4082"/>
      <x v="1072"/>
      <x v="5"/>
      <x v="3"/>
      <x v="10"/>
      <x v="3"/>
      <x/>
    </i>
    <i>
      <x v="4242"/>
      <x v="738"/>
      <x v="6"/>
      <x v="23"/>
      <x v="9"/>
      <x v="1"/>
      <x/>
    </i>
    <i>
      <x v="4098"/>
      <x v="1141"/>
      <x v="5"/>
      <x v="8"/>
      <x v="3"/>
      <x/>
      <x/>
    </i>
    <i>
      <x v="4245"/>
      <x v="296"/>
      <x v="6"/>
      <x v="13"/>
      <x v="9"/>
      <x v="1"/>
      <x/>
    </i>
    <i>
      <x v="4299"/>
      <x v="608"/>
      <x v="5"/>
      <x v="23"/>
      <x v="9"/>
      <x v="1"/>
      <x/>
    </i>
    <i>
      <x v="3978"/>
      <x v="463"/>
      <x v="5"/>
      <x v="5"/>
      <x v="8"/>
      <x v="1"/>
      <x/>
    </i>
    <i>
      <x v="4307"/>
      <x v="924"/>
      <x v="5"/>
      <x v="23"/>
      <x v="9"/>
      <x v="1"/>
      <x/>
    </i>
    <i>
      <x v="4067"/>
      <x v="485"/>
      <x v="5"/>
      <x v="17"/>
      <x v="7"/>
      <x v="5"/>
      <x/>
    </i>
    <i>
      <x v="4112"/>
      <x v="472"/>
      <x v="6"/>
      <x v="17"/>
      <x v="4"/>
      <x v="2"/>
      <x/>
    </i>
    <i>
      <x v="4248"/>
      <x v="618"/>
      <x v="6"/>
      <x v="14"/>
      <x v="9"/>
      <x v="1"/>
      <x/>
    </i>
    <i>
      <x v="4117"/>
      <x v="474"/>
      <x v="5"/>
      <x v="10"/>
      <x v="9"/>
      <x v="1"/>
      <x/>
    </i>
    <i>
      <x v="4249"/>
      <x v="446"/>
      <x v="6"/>
      <x v="23"/>
      <x v="9"/>
      <x v="1"/>
      <x/>
    </i>
    <i>
      <x v="4332"/>
      <x v="211"/>
      <x v="5"/>
      <x v="17"/>
      <x v="9"/>
      <x v="1"/>
      <x/>
    </i>
    <i>
      <x v="4250"/>
      <x v="55"/>
      <x v="6"/>
      <x v="17"/>
      <x v="1"/>
      <x v="2"/>
      <x/>
    </i>
    <i>
      <x v="4340"/>
      <x v="1117"/>
      <x v="5"/>
      <x v="17"/>
      <x v="1"/>
      <x v="2"/>
      <x/>
    </i>
    <i>
      <x v="4251"/>
      <x v="661"/>
      <x v="5"/>
      <x v="17"/>
      <x v="7"/>
      <x v="5"/>
      <x/>
    </i>
    <i>
      <x v="4133"/>
      <x v="928"/>
      <x v="5"/>
      <x v="13"/>
      <x v="9"/>
      <x v="1"/>
      <x/>
    </i>
    <i>
      <x v="4253"/>
      <x v="365"/>
      <x v="6"/>
      <x v="11"/>
      <x v="10"/>
      <x v="3"/>
      <x/>
    </i>
    <i>
      <x v="4140"/>
      <x v="92"/>
      <x v="6"/>
      <x v="17"/>
      <x v="5"/>
      <x v="2"/>
      <x/>
    </i>
    <i>
      <x v="4068"/>
      <x v="1013"/>
      <x v="5"/>
      <x v="2"/>
      <x v="7"/>
      <x v="5"/>
      <x/>
    </i>
    <i>
      <x v="4144"/>
      <x v="474"/>
      <x v="5"/>
      <x v="23"/>
      <x v="9"/>
      <x v="1"/>
      <x/>
    </i>
    <i>
      <x v="4069"/>
      <x v="1131"/>
      <x v="5"/>
      <x v="23"/>
      <x v="12"/>
      <x v="4"/>
      <x/>
    </i>
    <i>
      <x v="4154"/>
      <x v="113"/>
      <x v="5"/>
      <x v="3"/>
      <x v="6"/>
      <x v="2"/>
      <x/>
    </i>
    <i>
      <x v="4070"/>
      <x v="774"/>
      <x v="5"/>
      <x v="5"/>
      <x v="9"/>
      <x v="1"/>
      <x/>
    </i>
    <i>
      <x v="4042"/>
      <x v="348"/>
      <x v="5"/>
      <x v="23"/>
      <x v="2"/>
      <x/>
      <x/>
    </i>
    <i>
      <x v="4257"/>
      <x v="93"/>
      <x v="5"/>
      <x v="5"/>
      <x v="5"/>
      <x v="2"/>
      <x/>
    </i>
    <i>
      <x v="4102"/>
      <x v="216"/>
      <x v="6"/>
      <x v="17"/>
      <x v="8"/>
      <x v="1"/>
      <x/>
    </i>
    <i>
      <x v="4485"/>
      <x v="998"/>
      <x v="5"/>
      <x v="11"/>
      <x v="6"/>
      <x v="2"/>
      <x/>
    </i>
    <i>
      <x v="4109"/>
      <x v="459"/>
      <x v="5"/>
      <x v="2"/>
      <x v="9"/>
      <x v="1"/>
      <x/>
    </i>
    <i>
      <x v="4258"/>
      <x v="1148"/>
      <x v="5"/>
      <x v="16"/>
      <x v="3"/>
      <x/>
      <x/>
    </i>
    <i>
      <x v="4120"/>
      <x v="499"/>
      <x v="5"/>
      <x v="5"/>
      <x v="7"/>
      <x v="5"/>
      <x/>
    </i>
    <i>
      <x v="4015"/>
      <x v="276"/>
      <x v="5"/>
      <x v="11"/>
      <x v="6"/>
      <x v="2"/>
      <x/>
    </i>
    <i>
      <x v="4344"/>
      <x v="1029"/>
      <x v="5"/>
      <x v="23"/>
      <x v="9"/>
      <x v="1"/>
      <x/>
    </i>
    <i>
      <x v="3979"/>
      <x v="1231"/>
      <x v="5"/>
      <x v="11"/>
      <x v="13"/>
      <x v="3"/>
      <x/>
    </i>
    <i>
      <x v="3955"/>
      <x v="579"/>
      <x v="5"/>
      <x v="3"/>
      <x v="6"/>
      <x v="2"/>
      <x/>
    </i>
    <i>
      <x v="4073"/>
      <x v="1135"/>
      <x v="5"/>
      <x v="16"/>
      <x v="12"/>
      <x v="4"/>
      <x/>
    </i>
    <i>
      <x v="3960"/>
      <x v="182"/>
      <x v="5"/>
      <x v="2"/>
      <x v="1"/>
      <x v="2"/>
      <x/>
    </i>
    <i>
      <x v="4262"/>
      <x v="309"/>
      <x v="5"/>
      <x v="11"/>
      <x v="10"/>
      <x v="3"/>
      <x/>
    </i>
    <i>
      <x v="4303"/>
      <x v="800"/>
      <x v="5"/>
      <x v="23"/>
      <x v="9"/>
      <x v="1"/>
      <x/>
    </i>
    <i>
      <x v="4017"/>
      <x v="316"/>
      <x v="5"/>
      <x v="11"/>
      <x v="10"/>
      <x v="3"/>
      <x/>
    </i>
    <i>
      <x v="4125"/>
      <x v="436"/>
      <x v="5"/>
      <x v="17"/>
      <x v="5"/>
      <x v="2"/>
      <x/>
    </i>
    <i>
      <x v="4076"/>
      <x v="792"/>
      <x v="6"/>
      <x v="23"/>
      <x v="9"/>
      <x v="1"/>
      <x/>
    </i>
    <i>
      <x v="4034"/>
      <x/>
      <x v="5"/>
      <x v="17"/>
      <x v="8"/>
      <x v="1"/>
      <x/>
    </i>
    <i>
      <x v="4077"/>
      <x v="799"/>
      <x v="5"/>
      <x v="5"/>
      <x v="1"/>
      <x v="2"/>
      <x/>
    </i>
    <i>
      <x v="4116"/>
      <x v="424"/>
      <x v="6"/>
      <x v="11"/>
      <x v="6"/>
      <x v="2"/>
      <x/>
    </i>
    <i>
      <x v="4267"/>
      <x v="940"/>
      <x v="6"/>
      <x v="17"/>
      <x v="1"/>
      <x v="2"/>
      <x/>
    </i>
    <i>
      <x v="4024"/>
      <x v="602"/>
      <x v="5"/>
      <x v="17"/>
      <x v="7"/>
      <x v="5"/>
      <x/>
    </i>
    <i>
      <x v="4268"/>
      <x v="290"/>
      <x v="6"/>
      <x v="17"/>
      <x v="1"/>
      <x v="2"/>
      <x/>
    </i>
    <i>
      <x v="4136"/>
      <x v="492"/>
      <x v="5"/>
      <x v="5"/>
      <x v="9"/>
      <x v="1"/>
      <x/>
    </i>
    <i>
      <x v="3980"/>
      <x v="135"/>
      <x v="5"/>
      <x v="17"/>
      <x v="1"/>
      <x v="2"/>
      <x/>
    </i>
    <i>
      <x v="4820"/>
      <x v="274"/>
      <x v="5"/>
      <x v="11"/>
      <x v="6"/>
      <x v="2"/>
      <x/>
    </i>
    <i>
      <x v="4728"/>
      <x v="1152"/>
      <x v="6"/>
      <x v="16"/>
      <x v="3"/>
      <x/>
      <x/>
    </i>
    <i>
      <x v="4838"/>
      <x v="711"/>
      <x v="6"/>
      <x v="17"/>
      <x v="7"/>
      <x v="5"/>
      <x/>
    </i>
    <i>
      <x v="4636"/>
      <x v="904"/>
      <x v="5"/>
      <x v="11"/>
      <x v="14"/>
      <x v="3"/>
      <x/>
    </i>
    <i>
      <x v="4641"/>
      <x v="210"/>
      <x v="6"/>
      <x v="17"/>
      <x v="9"/>
      <x v="1"/>
      <x/>
    </i>
    <i>
      <x v="4590"/>
      <x v="1161"/>
      <x v="5"/>
      <x v="16"/>
      <x v="3"/>
      <x/>
      <x/>
    </i>
    <i>
      <x v="4577"/>
      <x v="368"/>
      <x v="6"/>
      <x v="17"/>
      <x v="10"/>
      <x v="3"/>
      <x/>
    </i>
    <i>
      <x v="4723"/>
      <x v="931"/>
      <x v="6"/>
      <x v="19"/>
      <x v="2"/>
      <x/>
      <x/>
    </i>
    <i>
      <x v="4766"/>
      <x v="680"/>
      <x v="5"/>
      <x v="11"/>
      <x v="6"/>
      <x v="2"/>
      <x/>
    </i>
    <i>
      <x v="4661"/>
      <x v="1073"/>
      <x v="5"/>
      <x v="23"/>
      <x/>
      <x v="1"/>
      <x/>
    </i>
    <i>
      <x v="4730"/>
      <x v="611"/>
      <x v="5"/>
      <x v="17"/>
      <x v="4"/>
      <x v="2"/>
      <x/>
    </i>
    <i>
      <x v="4597"/>
      <x v="370"/>
      <x v="5"/>
      <x v="17"/>
      <x v="10"/>
      <x v="3"/>
      <x/>
    </i>
    <i>
      <x v="4834"/>
      <x v="941"/>
      <x v="5"/>
      <x v="17"/>
      <x v="1"/>
      <x v="2"/>
      <x/>
    </i>
    <i>
      <x v="4716"/>
      <x v="271"/>
      <x v="5"/>
      <x v="11"/>
      <x v="6"/>
      <x v="2"/>
      <x/>
    </i>
    <i>
      <x v="4571"/>
      <x v="319"/>
      <x v="6"/>
      <x v="5"/>
      <x v="4"/>
      <x v="2"/>
      <x/>
    </i>
    <i>
      <x v="4829"/>
      <x v="983"/>
      <x v="5"/>
      <x v="11"/>
      <x v="6"/>
      <x v="2"/>
      <x/>
    </i>
    <i>
      <x v="4703"/>
      <x v="147"/>
      <x v="5"/>
      <x v="17"/>
      <x v="7"/>
      <x v="5"/>
      <x/>
    </i>
    <i>
      <x v="4830"/>
      <x v="344"/>
      <x v="5"/>
      <x v="17"/>
      <x v="7"/>
      <x v="5"/>
      <x/>
    </i>
    <i>
      <x v="4727"/>
      <x v="172"/>
      <x v="5"/>
      <x v="23"/>
      <x v="9"/>
      <x v="1"/>
      <x/>
    </i>
    <i>
      <x v="4844"/>
      <x v="1226"/>
      <x v="5"/>
      <x v="23"/>
      <x v="13"/>
      <x v="3"/>
      <x/>
    </i>
    <i>
      <x v="4798"/>
      <x v="1145"/>
      <x v="5"/>
      <x v="16"/>
      <x v="3"/>
      <x/>
      <x/>
    </i>
    <i>
      <x v="4740"/>
      <x v="1024"/>
      <x v="5"/>
      <x v="23"/>
      <x v="9"/>
      <x v="1"/>
      <x/>
    </i>
    <i>
      <x v="4781"/>
      <x v="646"/>
      <x v="6"/>
      <x v="17"/>
      <x v="1"/>
      <x v="2"/>
      <x/>
    </i>
    <i>
      <x v="4676"/>
      <x v="360"/>
      <x v="6"/>
      <x v="11"/>
      <x v="10"/>
      <x v="3"/>
      <x/>
    </i>
    <i>
      <x v="4688"/>
      <x v="742"/>
      <x v="5"/>
      <x v="11"/>
      <x v="6"/>
      <x v="2"/>
      <x/>
    </i>
    <i>
      <x v="4696"/>
      <x v="721"/>
      <x v="5"/>
      <x v="9"/>
      <x v="12"/>
      <x v="4"/>
      <x/>
    </i>
    <i>
      <x v="4618"/>
      <x v="640"/>
      <x v="5"/>
      <x v="17"/>
      <x v="9"/>
      <x v="1"/>
      <x/>
    </i>
    <i>
      <x v="4610"/>
      <x v="69"/>
      <x v="5"/>
      <x v="17"/>
      <x v="10"/>
      <x v="3"/>
      <x/>
    </i>
    <i>
      <x v="4748"/>
      <x v="927"/>
      <x v="5"/>
      <x v="19"/>
      <x v="9"/>
      <x v="1"/>
      <x/>
    </i>
    <i>
      <x v="4828"/>
      <x v="1052"/>
      <x v="5"/>
      <x v="11"/>
      <x v="13"/>
      <x v="3"/>
      <x/>
    </i>
    <i>
      <x v="4625"/>
      <x v="44"/>
      <x v="6"/>
      <x v="17"/>
      <x v="8"/>
      <x v="1"/>
      <x/>
    </i>
    <i>
      <x v="4624"/>
      <x v="460"/>
      <x v="5"/>
      <x v="17"/>
      <x v="9"/>
      <x v="1"/>
      <x/>
    </i>
    <i>
      <x v="4720"/>
      <x v="691"/>
      <x v="5"/>
      <x v="11"/>
      <x v="10"/>
      <x v="3"/>
      <x/>
    </i>
    <i>
      <x v="4555"/>
      <x v="1053"/>
      <x v="6"/>
      <x v="16"/>
      <x v="13"/>
      <x v="3"/>
      <x/>
    </i>
    <i>
      <x v="4673"/>
      <x v="1082"/>
      <x v="5"/>
      <x v="17"/>
      <x v="2"/>
      <x/>
      <x/>
    </i>
    <i>
      <x v="4762"/>
      <x v="1137"/>
      <x v="5"/>
      <x v="16"/>
      <x v="12"/>
      <x v="4"/>
      <x/>
    </i>
    <i>
      <x v="4691"/>
      <x v="1057"/>
      <x v="6"/>
      <x v="21"/>
      <x v="13"/>
      <x v="3"/>
      <x/>
    </i>
    <i>
      <x v="2566"/>
      <x v="764"/>
      <x v="5"/>
      <x v="17"/>
      <x v="5"/>
      <x v="2"/>
      <x/>
    </i>
    <i>
      <x v="3741"/>
      <x v="797"/>
      <x v="4"/>
      <x v="5"/>
      <x v="1"/>
      <x v="2"/>
      <x/>
    </i>
    <i>
      <x v="3720"/>
      <x v="283"/>
      <x v="4"/>
      <x v="17"/>
      <x v="8"/>
      <x v="1"/>
      <x/>
    </i>
    <i>
      <x v="3566"/>
      <x v="842"/>
      <x v="4"/>
      <x v="11"/>
      <x v="13"/>
      <x v="3"/>
      <x/>
    </i>
    <i>
      <x v="3461"/>
      <x v="498"/>
      <x v="4"/>
      <x v="5"/>
      <x v="7"/>
      <x v="5"/>
      <x/>
    </i>
    <i>
      <x v="3511"/>
      <x v="1018"/>
      <x v="4"/>
      <x v="13"/>
      <x v="9"/>
      <x v="1"/>
      <x/>
    </i>
    <i>
      <x v="3573"/>
      <x v="202"/>
      <x v="4"/>
      <x v="11"/>
      <x v="10"/>
      <x v="3"/>
      <x/>
    </i>
    <i>
      <x v="3492"/>
      <x v="93"/>
      <x v="4"/>
      <x v="17"/>
      <x v="5"/>
      <x v="2"/>
      <x/>
    </i>
    <i>
      <x v="3563"/>
      <x v="845"/>
      <x v="4"/>
      <x v="23"/>
      <x v="13"/>
      <x v="3"/>
      <x/>
    </i>
    <i>
      <x v="3416"/>
      <x v="664"/>
      <x v="4"/>
      <x v="17"/>
      <x v="7"/>
      <x v="5"/>
      <x/>
    </i>
    <i>
      <x v="3570"/>
      <x v="794"/>
      <x v="4"/>
      <x v="23"/>
      <x v="9"/>
      <x v="1"/>
      <x/>
    </i>
    <i>
      <x v="3561"/>
      <x v="389"/>
      <x v="4"/>
      <x v="11"/>
      <x v="10"/>
      <x v="3"/>
      <x/>
    </i>
    <i>
      <x v="3562"/>
      <x v="1012"/>
      <x v="4"/>
      <x v="5"/>
      <x v="7"/>
      <x v="5"/>
      <x/>
    </i>
    <i>
      <x v="3380"/>
      <x v="872"/>
      <x v="4"/>
      <x v="11"/>
      <x v="6"/>
      <x v="2"/>
      <x/>
    </i>
    <i>
      <x v="3517"/>
      <x v="1029"/>
      <x v="6"/>
      <x v="23"/>
      <x v="9"/>
      <x v="1"/>
      <x/>
    </i>
    <i>
      <x v="3506"/>
      <x v="461"/>
      <x v="4"/>
      <x v="5"/>
      <x v="8"/>
      <x v="1"/>
      <x/>
    </i>
    <i>
      <x v="3567"/>
      <x v="364"/>
      <x v="4"/>
      <x v="11"/>
      <x v="10"/>
      <x v="3"/>
      <x/>
    </i>
    <i>
      <x v="3605"/>
      <x v="339"/>
      <x v="4"/>
      <x v="11"/>
      <x v="10"/>
      <x v="3"/>
      <x/>
    </i>
    <i>
      <x v="3613"/>
      <x v="481"/>
      <x v="4"/>
      <x v="23"/>
      <x v="9"/>
      <x v="1"/>
      <x/>
    </i>
    <i>
      <x v="3558"/>
      <x v="768"/>
      <x v="4"/>
      <x v="2"/>
      <x v="5"/>
      <x v="2"/>
      <x/>
    </i>
    <i>
      <x v="3855"/>
      <x v="377"/>
      <x v="5"/>
      <x v="20"/>
      <x v="10"/>
      <x v="3"/>
      <x/>
    </i>
    <i>
      <x v="4074"/>
      <x v="814"/>
      <x v="5"/>
      <x v="17"/>
      <x v="4"/>
      <x v="2"/>
      <x/>
    </i>
    <i>
      <x v="3873"/>
      <x v="657"/>
      <x v="4"/>
      <x v="17"/>
      <x v="7"/>
      <x v="5"/>
      <x/>
    </i>
    <i>
      <x v="4884"/>
      <x v="921"/>
      <x v="5"/>
      <x v="16"/>
      <x v="3"/>
      <x/>
      <x/>
    </i>
    <i>
      <x v="4901"/>
      <x v="786"/>
      <x v="6"/>
      <x v="17"/>
      <x v="9"/>
      <x v="1"/>
      <x/>
    </i>
    <i>
      <x v="4849"/>
      <x v="444"/>
      <x v="6"/>
      <x v="11"/>
      <x v="14"/>
      <x v="3"/>
      <x/>
    </i>
    <i>
      <x v="5005"/>
      <x v="810"/>
      <x v="5"/>
      <x v="11"/>
      <x v="10"/>
      <x v="3"/>
      <x/>
    </i>
    <i>
      <x v="4941"/>
      <x v="541"/>
      <x v="5"/>
      <x v="17"/>
      <x v="8"/>
      <x v="1"/>
      <x/>
    </i>
    <i>
      <x v="4970"/>
      <x v="1019"/>
      <x v="5"/>
      <x v="23"/>
      <x v="9"/>
      <x v="1"/>
      <x/>
    </i>
    <i>
      <x v="5006"/>
      <x v="111"/>
      <x v="5"/>
      <x v="11"/>
      <x v="6"/>
      <x v="2"/>
      <x/>
    </i>
    <i>
      <x v="5163"/>
      <x v="305"/>
      <x v="6"/>
      <x v="11"/>
      <x v="10"/>
      <x v="3"/>
      <x/>
    </i>
    <i>
      <x v="5127"/>
      <x v="310"/>
      <x v="5"/>
      <x v="11"/>
      <x v="10"/>
      <x v="3"/>
      <x/>
    </i>
    <i>
      <x v="5099"/>
      <x v="198"/>
      <x v="6"/>
      <x v="17"/>
      <x v="7"/>
      <x v="5"/>
      <x/>
    </i>
    <i>
      <x v="4894"/>
      <x v="1190"/>
      <x v="6"/>
      <x v="17"/>
      <x v="7"/>
      <x v="5"/>
      <x/>
    </i>
    <i>
      <x v="5165"/>
      <x v="882"/>
      <x v="5"/>
      <x v="11"/>
      <x v="6"/>
      <x v="2"/>
      <x/>
    </i>
    <i>
      <x v="5133"/>
      <x v="1184"/>
      <x v="5"/>
      <x v="19"/>
      <x v="9"/>
      <x v="1"/>
      <x/>
    </i>
    <i>
      <x v="5166"/>
      <x v="708"/>
      <x v="5"/>
      <x v="17"/>
      <x v="8"/>
      <x v="1"/>
      <x/>
    </i>
    <i>
      <x v="4996"/>
      <x v="250"/>
      <x v="6"/>
      <x v="17"/>
      <x v="4"/>
      <x v="2"/>
      <x/>
    </i>
    <i>
      <x v="4880"/>
      <x v="1152"/>
      <x v="5"/>
      <x v="21"/>
      <x v="3"/>
      <x/>
      <x/>
    </i>
    <i>
      <x v="4921"/>
      <x v="518"/>
      <x v="5"/>
      <x v="17"/>
      <x v="4"/>
      <x v="2"/>
      <x/>
    </i>
    <i>
      <x v="4857"/>
      <x v="1036"/>
      <x v="6"/>
      <x v="21"/>
      <x v="3"/>
      <x/>
      <x/>
    </i>
    <i>
      <x v="5140"/>
      <x v="774"/>
      <x v="5"/>
      <x v="17"/>
      <x v="9"/>
      <x v="1"/>
      <x/>
    </i>
    <i>
      <x v="4974"/>
      <x v="900"/>
      <x v="5"/>
      <x v="11"/>
      <x v="12"/>
      <x v="4"/>
      <x/>
    </i>
    <i>
      <x v="5065"/>
      <x v="650"/>
      <x v="5"/>
      <x v="17"/>
      <x v="4"/>
      <x v="2"/>
      <x/>
    </i>
    <i>
      <x v="5170"/>
      <x v="1101"/>
      <x v="5"/>
      <x v="17"/>
      <x v="2"/>
      <x/>
      <x/>
    </i>
    <i>
      <x v="4945"/>
      <x v="819"/>
      <x v="6"/>
      <x v="11"/>
      <x v="10"/>
      <x v="3"/>
      <x/>
    </i>
    <i>
      <x v="4852"/>
      <x v="811"/>
      <x v="5"/>
      <x v="11"/>
      <x v="10"/>
      <x v="3"/>
      <x/>
    </i>
    <i>
      <x v="5148"/>
      <x v="825"/>
      <x v="5"/>
      <x v="3"/>
      <x v="13"/>
      <x v="3"/>
      <x/>
    </i>
    <i>
      <x v="5172"/>
      <x v="1128"/>
      <x v="5"/>
      <x v="21"/>
      <x v="12"/>
      <x v="4"/>
      <x/>
    </i>
    <i>
      <x v="5067"/>
      <x v="343"/>
      <x v="5"/>
      <x v="20"/>
      <x v="7"/>
      <x v="5"/>
      <x/>
    </i>
    <i>
      <x v="4938"/>
      <x v="1084"/>
      <x v="5"/>
      <x v="17"/>
      <x v="2"/>
      <x/>
      <x/>
    </i>
    <i>
      <x v="5152"/>
      <x v="321"/>
      <x v="5"/>
      <x v="5"/>
      <x v="5"/>
      <x v="2"/>
      <x/>
    </i>
    <i>
      <x v="4881"/>
      <x v="835"/>
      <x v="5"/>
      <x v="23"/>
      <x v="13"/>
      <x v="3"/>
      <x/>
    </i>
    <i>
      <x v="5095"/>
      <x v="89"/>
      <x v="5"/>
      <x v="23"/>
      <x v="9"/>
      <x v="1"/>
      <x/>
    </i>
    <i>
      <x v="4882"/>
      <x v="907"/>
      <x v="5"/>
      <x v="11"/>
      <x v="10"/>
      <x v="3"/>
      <x/>
    </i>
    <i>
      <x v="4946"/>
      <x v="427"/>
      <x v="5"/>
      <x v="11"/>
      <x v="6"/>
      <x v="2"/>
      <x/>
    </i>
    <i>
      <x v="4950"/>
      <x v="1136"/>
      <x v="6"/>
      <x v="16"/>
      <x v="12"/>
      <x v="4"/>
      <x/>
    </i>
    <i>
      <x v="4870"/>
      <x v="500"/>
      <x v="5"/>
      <x v="17"/>
      <x v="7"/>
      <x v="5"/>
      <x/>
    </i>
    <i>
      <x v="5177"/>
      <x v="325"/>
      <x v="5"/>
      <x v="17"/>
      <x v="7"/>
      <x v="5"/>
      <x/>
    </i>
    <i>
      <x v="5196"/>
      <x v="462"/>
      <x v="5"/>
      <x v="17"/>
      <x v="8"/>
      <x v="1"/>
      <x/>
    </i>
    <i>
      <x v="5013"/>
      <x v="969"/>
      <x v="5"/>
      <x v="11"/>
      <x v="6"/>
      <x v="2"/>
      <x/>
    </i>
    <i>
      <x v="5046"/>
      <x v="412"/>
      <x v="5"/>
      <x/>
      <x v="6"/>
      <x v="2"/>
      <x/>
    </i>
    <i>
      <x v="4907"/>
      <x v="1085"/>
      <x v="6"/>
      <x v="17"/>
      <x v="2"/>
      <x/>
      <x/>
    </i>
    <i>
      <x v="5137"/>
      <x v="81"/>
      <x v="6"/>
      <x v="17"/>
      <x v="10"/>
      <x v="3"/>
      <x/>
    </i>
    <i>
      <x v="4854"/>
      <x v="1125"/>
      <x v="6"/>
      <x v="16"/>
      <x v="12"/>
      <x v="4"/>
      <x/>
    </i>
    <i>
      <x v="4875"/>
      <x v="247"/>
      <x v="5"/>
      <x v="17"/>
      <x v="4"/>
      <x v="2"/>
      <x/>
    </i>
    <i>
      <x v="5017"/>
      <x v="943"/>
      <x v="6"/>
      <x v="17"/>
      <x v="1"/>
      <x v="2"/>
      <x/>
    </i>
    <i>
      <x v="5147"/>
      <x v="157"/>
      <x v="5"/>
      <x v="17"/>
      <x v="8"/>
      <x v="1"/>
      <x/>
    </i>
    <i>
      <x v="5044"/>
      <x v="110"/>
      <x v="6"/>
      <x v="23"/>
      <x v="9"/>
      <x v="1"/>
      <x/>
    </i>
    <i>
      <x v="5151"/>
      <x v="979"/>
      <x v="5"/>
      <x v="3"/>
      <x v="6"/>
      <x v="2"/>
      <x/>
    </i>
    <i>
      <x v="5184"/>
      <x v="281"/>
      <x v="5"/>
      <x v="17"/>
      <x v="8"/>
      <x v="1"/>
      <x/>
    </i>
    <i>
      <x v="5155"/>
      <x v="682"/>
      <x v="5"/>
      <x v="11"/>
      <x v="10"/>
      <x v="3"/>
      <x/>
    </i>
    <i>
      <x v="5185"/>
      <x v="327"/>
      <x v="5"/>
      <x v="17"/>
      <x v="7"/>
      <x v="5"/>
      <x/>
    </i>
    <i>
      <x v="5125"/>
      <x v="761"/>
      <x v="5"/>
      <x v="11"/>
      <x v="10"/>
      <x v="3"/>
      <x/>
    </i>
    <i>
      <x v="4887"/>
      <x v="1164"/>
      <x v="6"/>
      <x v="16"/>
      <x v="3"/>
      <x/>
      <x/>
    </i>
    <i>
      <x v="4897"/>
      <x v="999"/>
      <x v="5"/>
      <x v="11"/>
      <x v="6"/>
      <x v="2"/>
      <x/>
    </i>
    <i>
      <x v="5188"/>
      <x v="739"/>
      <x v="5"/>
      <x v="11"/>
      <x v="6"/>
      <x v="2"/>
      <x/>
    </i>
    <i>
      <x v="5001"/>
      <x v="140"/>
      <x v="5"/>
      <x v="7"/>
      <x v="8"/>
      <x v="1"/>
      <x/>
    </i>
    <i>
      <x v="5077"/>
      <x v="553"/>
      <x v="5"/>
      <x v="11"/>
      <x v="6"/>
      <x v="2"/>
      <x/>
    </i>
    <i>
      <x v="5002"/>
      <x v="252"/>
      <x v="5"/>
      <x v="11"/>
      <x v="6"/>
      <x v="2"/>
      <x/>
    </i>
    <i>
      <x v="5056"/>
      <x v="537"/>
      <x v="5"/>
      <x v="17"/>
      <x v="8"/>
      <x v="1"/>
      <x/>
    </i>
    <i>
      <x v="5061"/>
      <x v="688"/>
      <x v="5"/>
      <x v="11"/>
      <x v="10"/>
      <x v="3"/>
      <x/>
    </i>
    <i>
      <x v="4956"/>
      <x v="381"/>
      <x v="6"/>
      <x v="17"/>
      <x v="10"/>
      <x v="3"/>
      <x/>
    </i>
    <i>
      <x v="5149"/>
      <x v="224"/>
      <x v="5"/>
      <x v="17"/>
      <x v="7"/>
      <x v="5"/>
      <x/>
    </i>
    <i>
      <x v="5117"/>
      <x v="191"/>
      <x v="5"/>
      <x v="11"/>
      <x v="10"/>
      <x v="3"/>
      <x/>
    </i>
    <i>
      <x v="4899"/>
      <x v="311"/>
      <x v="5"/>
      <x v="11"/>
      <x v="10"/>
      <x v="3"/>
      <x/>
    </i>
    <i>
      <x v="4812"/>
      <x v="946"/>
      <x v="6"/>
      <x v="17"/>
      <x v="7"/>
      <x v="5"/>
      <x/>
    </i>
    <i>
      <x v="5157"/>
      <x v="117"/>
      <x v="6"/>
      <x v="17"/>
      <x v="8"/>
      <x v="1"/>
      <x/>
    </i>
    <i>
      <x v="4891"/>
      <x v="1143"/>
      <x v="5"/>
      <x v="16"/>
      <x v="3"/>
      <x/>
      <x/>
    </i>
    <i>
      <x v="4093"/>
      <x v="199"/>
      <x v="4"/>
      <x v="5"/>
      <x v="7"/>
      <x v="5"/>
      <x/>
    </i>
    <i>
      <x v="4243"/>
      <x v="458"/>
      <x v="4"/>
      <x v="17"/>
      <x v="9"/>
      <x v="1"/>
      <x/>
    </i>
    <i>
      <x v="4055"/>
      <x v="788"/>
      <x v="4"/>
      <x v="23"/>
      <x v="2"/>
      <x/>
      <x/>
    </i>
    <i>
      <x v="4244"/>
      <x v="1051"/>
      <x v="4"/>
      <x v="11"/>
      <x v="11"/>
      <x v="4"/>
      <x/>
    </i>
    <i>
      <x v="4231"/>
      <x v="484"/>
      <x v="4"/>
      <x v="5"/>
      <x v="7"/>
      <x v="5"/>
      <x/>
    </i>
    <i>
      <x v="4175"/>
      <x v="870"/>
      <x v="4"/>
      <x v="11"/>
      <x v="6"/>
      <x v="2"/>
      <x/>
    </i>
    <i>
      <x v="4151"/>
      <x v="607"/>
      <x v="4"/>
      <x v="11"/>
      <x v="10"/>
      <x v="3"/>
      <x/>
    </i>
    <i>
      <x v="4187"/>
      <x v="905"/>
      <x v="4"/>
      <x v="3"/>
      <x v="10"/>
      <x v="3"/>
      <x/>
    </i>
    <i>
      <x v="4239"/>
      <x v="173"/>
      <x v="4"/>
      <x v="13"/>
      <x v="9"/>
      <x v="1"/>
      <x/>
    </i>
    <i>
      <x v="3985"/>
      <x v="516"/>
      <x v="4"/>
      <x v="23"/>
      <x v="2"/>
      <x/>
      <x/>
    </i>
    <i>
      <x v="4233"/>
      <x v="716"/>
      <x v="4"/>
      <x v="5"/>
      <x v="7"/>
      <x v="5"/>
      <x/>
    </i>
    <i>
      <x v="4080"/>
      <x v="754"/>
      <x v="4"/>
      <x v="11"/>
      <x v="6"/>
      <x v="2"/>
      <x/>
    </i>
    <i>
      <x v="4252"/>
      <x v="1233"/>
      <x v="4"/>
      <x v="11"/>
      <x v="13"/>
      <x v="3"/>
      <x/>
    </i>
    <i>
      <x v="4171"/>
      <x v="801"/>
      <x v="4"/>
      <x v="23"/>
      <x v="9"/>
      <x v="1"/>
      <x/>
    </i>
    <i>
      <x v="4583"/>
      <x v="1132"/>
      <x v="4"/>
      <x v="13"/>
      <x v="12"/>
      <x v="4"/>
      <x/>
    </i>
    <i>
      <x v="4768"/>
      <x v="203"/>
      <x v="4"/>
      <x v="11"/>
      <x v="10"/>
      <x v="3"/>
      <x/>
    </i>
    <i>
      <x v="4761"/>
      <x v="998"/>
      <x v="4"/>
      <x v="11"/>
      <x v="6"/>
      <x v="2"/>
      <x/>
    </i>
    <i>
      <x v="4681"/>
      <x v="961"/>
      <x v="4"/>
      <x v="8"/>
      <x v="3"/>
      <x/>
      <x/>
    </i>
    <i>
      <x v="4767"/>
      <x v="1045"/>
      <x v="4"/>
      <x v="11"/>
      <x v="11"/>
      <x v="4"/>
      <x/>
    </i>
    <i>
      <x v="5000"/>
      <x v="707"/>
      <x v="4"/>
      <x v="17"/>
      <x v="8"/>
      <x v="1"/>
      <x/>
    </i>
    <i>
      <x v="5145"/>
      <x v="196"/>
      <x v="4"/>
      <x v="17"/>
      <x v="7"/>
      <x v="5"/>
      <x/>
    </i>
    <i>
      <x v="4989"/>
      <x v="683"/>
      <x v="4"/>
      <x v="11"/>
      <x v="10"/>
      <x v="3"/>
      <x/>
    </i>
    <i>
      <x v="4860"/>
      <x v="996"/>
      <x v="4"/>
      <x v="11"/>
      <x v="6"/>
      <x v="2"/>
      <x/>
    </i>
    <i>
      <x v="4961"/>
      <x v="855"/>
      <x v="4"/>
      <x v="11"/>
      <x v="10"/>
      <x v="3"/>
      <x/>
    </i>
    <i>
      <x v="4983"/>
      <x v="332"/>
      <x v="4"/>
      <x v="17"/>
      <x v="9"/>
      <x v="1"/>
      <x/>
    </i>
    <i>
      <x v="5022"/>
      <x v="272"/>
      <x v="4"/>
      <x v="11"/>
      <x v="6"/>
      <x v="2"/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Date &amp; heure Commande" fld="7" subtotal="average" baseField="13" baseItem="1" numFmtId="168"/>
    <dataField name="Date &amp; heure rendu" fld="8" subtotal="average" baseField="13" baseItem="1" numFmtId="168"/>
    <dataField name="Max. de Délai restant" fld="14" subtotal="max" baseField="13" baseItem="0" numFmtId="167"/>
  </dataFields>
  <formats count="1">
    <format dxfId="0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énomination_analyse" xr10:uid="{131E9192-20F4-4665-AF77-CA2306E68EA6}" sourceName="Dénomination analyse">
  <pivotTables>
    <pivotTable tabId="20" name="Tableau croisé dynamique1"/>
  </pivotTables>
  <data>
    <tabular pivotCacheId="246336706">
      <items count="9">
        <i x="4" s="1"/>
        <i x="5" s="1"/>
        <i x="6" s="1"/>
        <i x="3" s="1"/>
        <i x="0" s="1"/>
        <i x="2" s="1"/>
        <i x="1" s="1"/>
        <i x="7" s="1"/>
        <i x="8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Équipe_responsable" xr10:uid="{E5796BCB-47EF-4C7E-80FA-344C83BAD9EC}" sourceName="Équipe responsable">
  <pivotTables>
    <pivotTable tabId="20" name="Tableau croisé dynamique1"/>
  </pivotTables>
  <data>
    <tabular pivotCacheId="246336706">
      <items count="5">
        <i x="2" s="1"/>
        <i x="0" s="1"/>
        <i x="1" s="1"/>
        <i x="3" s="1"/>
        <i x="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n_retard?" xr10:uid="{97DC0853-0EB8-4D2F-81EE-D1DBEB108096}" sourceName="En retard?">
  <pivotTables>
    <pivotTable tabId="20" name="Tableau croisé dynamique1"/>
  </pivotTables>
  <data>
    <tabular pivotCacheId="246336706">
      <items count="3">
        <i x="1" s="1"/>
        <i x="0" s="1"/>
        <i x="2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Délai" xr10:uid="{23914149-593D-49B2-AB0B-18D8385D02CD}" sourceName="Catégorie Délai">
  <pivotTables>
    <pivotTable tabId="20" name="Tableau croisé dynamique1"/>
  </pivotTables>
  <data>
    <tabular pivotCacheId="246336706">
      <items count="5">
        <i x="1" s="1"/>
        <i x="2" s="1"/>
        <i x="3" s="1"/>
        <i x="0" s="1"/>
        <i x="4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énomination analyse" xr10:uid="{D1C75476-4F31-406E-9F08-42D022320D61}" cache="Segment_Dénomination_analyse" caption="Dénomination analyse" rowHeight="241300"/>
  <slicer name="Équipe responsable" xr10:uid="{D6B01599-A31B-4E41-BDB4-E6FB1D072C46}" cache="Segment_Équipe_responsable" caption="Équipe responsable" rowHeight="241300"/>
  <slicer name="En retard?" xr10:uid="{DAD43A1F-0638-4531-8346-2D2E4EAF013F}" cache="Segment_En_retard?" caption="En retard?" rowHeight="241300"/>
  <slicer name="Catégorie Délai" xr10:uid="{FD3EF9C2-2CD1-412F-A9C1-EDFA4DD0A2D2}" cache="Segment_Catégorie_Délai" caption="Catégorie Délai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478B862-3B74-4500-90BC-F5D19BE55BF8}" name="Tableau1" displayName="Tableau1" ref="A1:R2921" totalsRowShown="0" headerRowDxfId="19">
  <autoFilter ref="A1:R2921" xr:uid="{A63E677E-BAB1-4573-BA75-3F619B0F3DB7}"/>
  <tableColumns count="18">
    <tableColumn id="1" xr3:uid="{8105F02E-75C1-4410-9E51-C0348E3F80FE}" name="OrderCode" dataDxfId="18"/>
    <tableColumn id="2" xr3:uid="{3FEDD57E-988A-45C9-857C-DEAE3948172A}" name="Product" dataDxfId="17"/>
    <tableColumn id="3" xr3:uid="{851FE028-0629-489F-AE25-1663D39E76BA}" name="CustomerCode" dataDxfId="16"/>
    <tableColumn id="4" xr3:uid="{3FAA9A18-F214-47E8-BF46-0D99F7C892C0}" name="Customer" dataDxfId="15"/>
    <tableColumn id="5" xr3:uid="{EDB12FD8-0BAD-4D7B-A0BD-D9DF3BE062AE}" name="AnaCode" dataDxfId="14"/>
    <tableColumn id="6" xr3:uid="{34C8EAB9-3427-4141-B4CD-AFFBFEA8677A}" name="OrderDate" dataDxfId="13"/>
    <tableColumn id="7" xr3:uid="{A57A1E3F-5DF7-454E-B7B5-B1618347CF17}" name="OrderDueTo" dataDxfId="12"/>
    <tableColumn id="8" xr3:uid="{EAFD54A7-192B-4EEB-8640-55D18EF4E055}" name="Date Commande" dataDxfId="11">
      <calculatedColumnFormula>SUBSTITUTE(LEFT(Tableau1[[#This Row],[OrderDate]],17),".",":")+0</calculatedColumnFormula>
    </tableColumn>
    <tableColumn id="9" xr3:uid="{1C6411DB-23C7-4853-8E78-C23B843D41EF}" name="Date rendu" dataDxfId="10">
      <calculatedColumnFormula>SUBSTITUTE(LEFT(Tableau1[[#This Row],[OrderDueTo]],17),".",":")+0</calculatedColumnFormula>
    </tableColumn>
    <tableColumn id="10" xr3:uid="{687B6FD3-4629-4850-B977-186DA6D437BB}" name="Dénomination analyse" dataDxfId="9">
      <calculatedColumnFormula>VLOOKUP(Tableau1[[#This Row],[AnaCode]],'Config Analyses'!A:C,2,FALSE)</calculatedColumnFormula>
    </tableColumn>
    <tableColumn id="11" xr3:uid="{5D2B6D30-1213-4DC3-B863-99723E5DEA74}" name="Équipe responsable" dataDxfId="8">
      <calculatedColumnFormula>VLOOKUP(Tableau1[[#This Row],[AnaCode]],'Config Analyses'!A:C,3,FALSE)</calculatedColumnFormula>
    </tableColumn>
    <tableColumn id="12" xr3:uid="{17B7D168-831A-4E97-84EA-5D01D627B133}" name="Type de client" dataDxfId="7">
      <calculatedColumnFormula>VLOOKUP(Tableau1[[#This Row],[CustomerCode]],'Config Clients'!A:D,3,FALSE)</calculatedColumnFormula>
    </tableColumn>
    <tableColumn id="13" xr3:uid="{81E1AA14-92A5-4C67-BAD6-5177859AC0AA}" name="Commercial " dataDxfId="6">
      <calculatedColumnFormula>VLOOKUP(Tableau1[[#This Row],[CustomerCode]],'Config Clients'!A:D,4,FALSE)</calculatedColumnFormula>
    </tableColumn>
    <tableColumn id="14" xr3:uid="{C86004D4-A464-456A-9A42-9FBF2839383B}" name="En retard?" dataDxfId="5">
      <calculatedColumnFormula>IFERROR(IF(Tableau1[[#This Row],[Date rendu]]-'Date de l''export'!$A$2&gt;0,"Non","Oui"),"Oui")</calculatedColumnFormula>
    </tableColumn>
    <tableColumn id="15" xr3:uid="{936CEC91-843D-428A-A52D-7728F3FF2F9A}" name="Délai restant" dataDxfId="4">
      <calculatedColumnFormula>IF(Tableau1[[#This Row],[En retard?]]="Non",Tableau1[[#This Row],[Date rendu]]-'Date de l''export'!$A$2,0)</calculatedColumnFormula>
    </tableColumn>
    <tableColumn id="16" xr3:uid="{CE1CFF8E-0652-476C-8065-DDA522887655}" name="Catégorie Délai" dataDxfId="3">
      <calculatedColumnFormula>IF(Tableau1[[#This Row],[En retard?]]="Oui","HD",IF(Tableau1[Délai restant]&lt;1,"&lt;24h",IF(Tableau1[Délai restant]&lt;2,"&lt;48h","≥48h")))</calculatedColumnFormula>
    </tableColumn>
    <tableColumn id="17" xr3:uid="{916902F3-CC7D-4207-ABB7-21C22A287C8F}" name="Retard Citron / Amandes" dataDxfId="2">
      <calculatedColumnFormula>IF(AND(Tableau1[[#This Row],[En retard?]]="Oui",OR(Tableau1[[#This Row],[Product]]="Citron",Tableau1[[#This Row],[Product]]="Amandes")),"Oui","Non")</calculatedColumnFormula>
    </tableColumn>
    <tableColumn id="18" xr3:uid="{2D17B69D-110D-4738-B0E4-3D3B39AA2BE3}" name="ID Analyse" dataDxfId="1">
      <calculatedColumnFormula>CONCATENATE(Tableau1[[#This Row],[OrderCode]],"|",Tableau1[[#This Row],[AnaCode]],"|",Tableau1[[#This Row],[Product]])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2977E-4DDD-43FC-8403-EACE47FE34BC}">
  <dimension ref="A1:R2921"/>
  <sheetViews>
    <sheetView zoomScaleNormal="100" workbookViewId="0">
      <selection activeCell="B3" sqref="B3"/>
    </sheetView>
  </sheetViews>
  <sheetFormatPr baseColWidth="10" defaultRowHeight="15" outlineLevelCol="1" x14ac:dyDescent="0.25"/>
  <cols>
    <col min="1" max="1" width="14.85546875" style="1" bestFit="1" customWidth="1"/>
    <col min="2" max="2" width="10" style="1" customWidth="1"/>
    <col min="3" max="3" width="17.140625" style="2" customWidth="1"/>
    <col min="4" max="4" width="12.7109375" style="1" bestFit="1" customWidth="1"/>
    <col min="5" max="5" width="11.42578125" style="1"/>
    <col min="6" max="6" width="18.140625" style="1" customWidth="1"/>
    <col min="7" max="7" width="23.7109375" style="1" customWidth="1"/>
    <col min="8" max="9" width="23.7109375" style="3" customWidth="1"/>
    <col min="10" max="10" width="23" customWidth="1"/>
    <col min="11" max="11" width="20.5703125" customWidth="1"/>
    <col min="12" max="13" width="18.7109375" customWidth="1"/>
    <col min="14" max="14" width="17" style="9" customWidth="1" outlineLevel="1"/>
    <col min="15" max="15" width="18.85546875" style="1" customWidth="1" outlineLevel="1"/>
    <col min="16" max="16" width="19.7109375" style="1" customWidth="1" outlineLevel="1"/>
    <col min="17" max="17" width="24.85546875" style="1" customWidth="1" outlineLevel="1"/>
    <col min="18" max="18" width="20.42578125" customWidth="1"/>
  </cols>
  <sheetData>
    <row r="1" spans="1:18" s="4" customFormat="1" ht="30" customHeight="1" x14ac:dyDescent="0.25">
      <c r="A1" s="5" t="s">
        <v>0</v>
      </c>
      <c r="B1" s="5" t="s">
        <v>1</v>
      </c>
      <c r="C1" s="6" t="s">
        <v>2</v>
      </c>
      <c r="D1" s="7" t="s">
        <v>3</v>
      </c>
      <c r="E1" s="5" t="s">
        <v>4</v>
      </c>
      <c r="F1" s="5" t="s">
        <v>5</v>
      </c>
      <c r="G1" s="5" t="s">
        <v>6</v>
      </c>
      <c r="H1" s="25" t="s">
        <v>3189</v>
      </c>
      <c r="I1" s="25" t="s">
        <v>3190</v>
      </c>
      <c r="J1" s="25" t="s">
        <v>3186</v>
      </c>
      <c r="K1" s="25" t="s">
        <v>3168</v>
      </c>
      <c r="L1" s="25" t="s">
        <v>3174</v>
      </c>
      <c r="M1" s="25" t="s">
        <v>3187</v>
      </c>
      <c r="N1" s="25" t="s">
        <v>3193</v>
      </c>
      <c r="O1" s="25" t="s">
        <v>3191</v>
      </c>
      <c r="P1" s="25" t="s">
        <v>3194</v>
      </c>
      <c r="Q1" s="25" t="s">
        <v>3195</v>
      </c>
      <c r="R1" s="25" t="s">
        <v>8804</v>
      </c>
    </row>
    <row r="2" spans="1:18" x14ac:dyDescent="0.25">
      <c r="A2" s="1" t="s">
        <v>124</v>
      </c>
      <c r="B2" s="1" t="s">
        <v>7</v>
      </c>
      <c r="C2" s="3" t="s">
        <v>61</v>
      </c>
      <c r="D2" s="3" t="s">
        <v>14</v>
      </c>
      <c r="E2" s="1" t="s">
        <v>50</v>
      </c>
      <c r="F2" s="1" t="s">
        <v>935</v>
      </c>
      <c r="G2" s="1" t="s">
        <v>936</v>
      </c>
      <c r="H2" s="3">
        <f>SUBSTITUTE(LEFT(Tableau1[[#This Row],[OrderDate]],17),".",":")+0</f>
        <v>43559.339502314811</v>
      </c>
      <c r="I2" s="3">
        <f>SUBSTITUTE(LEFT(Tableau1[[#This Row],[OrderDueTo]],17),".",":")+0</f>
        <v>43570.5</v>
      </c>
      <c r="J2" s="1" t="str">
        <f>VLOOKUP(Tableau1[[#This Row],[AnaCode]],'Config Analyses'!A:C,2,FALSE)</f>
        <v>Analyse OGM</v>
      </c>
      <c r="K2" s="1" t="str">
        <f>VLOOKUP(Tableau1[[#This Row],[AnaCode]],'Config Analyses'!A:C,3,FALSE)</f>
        <v>Equipe 2</v>
      </c>
      <c r="L2" s="1" t="str">
        <f>VLOOKUP(Tableau1[[#This Row],[CustomerCode]],'Config Clients'!A:D,3,FALSE)</f>
        <v>Grande surface</v>
      </c>
      <c r="M2" s="1" t="str">
        <f>VLOOKUP(Tableau1[[#This Row],[CustomerCode]],'Config Clients'!A:D,4,FALSE)</f>
        <v>Eric</v>
      </c>
      <c r="N2" s="10" t="str">
        <f>IFERROR(IF(Tableau1[[#This Row],[Date rendu]]-'Date de l''export'!$A$2&gt;0,"Non","Oui"),"Oui")</f>
        <v>Oui</v>
      </c>
      <c r="O2" s="11">
        <f>IF(Tableau1[[#This Row],[En retard?]]="Non",Tableau1[[#This Row],[Date rendu]]-'Date de l''export'!$A$2,0)</f>
        <v>0</v>
      </c>
      <c r="P2" s="9" t="str">
        <f>IF(Tableau1[[#This Row],[En retard?]]="Oui","HD",IF(Tableau1[Délai restant]&lt;1,"&lt;24h",IF(Tableau1[Délai restant]&lt;2,"&lt;48h","≥48h")))</f>
        <v>HD</v>
      </c>
      <c r="Q2" s="9" t="str">
        <f>IF(AND(Tableau1[[#This Row],[En retard?]]="Oui",OR(Tableau1[[#This Row],[Product]]="Citron",Tableau1[[#This Row],[Product]]="Amandes")),"Oui","Non")</f>
        <v>Non</v>
      </c>
      <c r="R2" t="str">
        <f>CONCATENATE(Tableau1[[#This Row],[OrderCode]],"|",Tableau1[[#This Row],[AnaCode]],"|",Tableau1[[#This Row],[Product]])</f>
        <v>CMD01389607|OGM|Concombre</v>
      </c>
    </row>
    <row r="3" spans="1:18" x14ac:dyDescent="0.25">
      <c r="A3" s="1" t="s">
        <v>48</v>
      </c>
      <c r="B3" s="1" t="s">
        <v>7</v>
      </c>
      <c r="C3" s="3" t="s">
        <v>49</v>
      </c>
      <c r="D3" s="3" t="s">
        <v>8</v>
      </c>
      <c r="E3" s="1" t="s">
        <v>50</v>
      </c>
      <c r="F3" s="1" t="s">
        <v>937</v>
      </c>
      <c r="G3" s="1" t="s">
        <v>936</v>
      </c>
      <c r="H3" s="3">
        <f>SUBSTITUTE(LEFT(Tableau1[[#This Row],[OrderDate]],17),".",":")+0</f>
        <v>43559.377824074072</v>
      </c>
      <c r="I3" s="3">
        <f>SUBSTITUTE(LEFT(Tableau1[[#This Row],[OrderDueTo]],17),".",":")+0</f>
        <v>43570.5</v>
      </c>
      <c r="J3" s="1" t="str">
        <f>VLOOKUP(Tableau1[[#This Row],[AnaCode]],'Config Analyses'!A:C,2,FALSE)</f>
        <v>Analyse OGM</v>
      </c>
      <c r="K3" s="1" t="str">
        <f>VLOOKUP(Tableau1[[#This Row],[AnaCode]],'Config Analyses'!A:C,3,FALSE)</f>
        <v>Equipe 2</v>
      </c>
      <c r="L3" s="1" t="str">
        <f>VLOOKUP(Tableau1[[#This Row],[CustomerCode]],'Config Clients'!A:D,3,FALSE)</f>
        <v>Grande surface</v>
      </c>
      <c r="M3" s="1" t="str">
        <f>VLOOKUP(Tableau1[[#This Row],[CustomerCode]],'Config Clients'!A:D,4,FALSE)</f>
        <v>Eric</v>
      </c>
      <c r="N3" s="10" t="str">
        <f>IFERROR(IF(Tableau1[[#This Row],[Date rendu]]-'Date de l''export'!$A$2&gt;0,"Non","Oui"),"Oui")</f>
        <v>Oui</v>
      </c>
      <c r="O3" s="11">
        <f>IF(Tableau1[[#This Row],[En retard?]]="Non",Tableau1[[#This Row],[Date rendu]]-'Date de l''export'!$A$2,0)</f>
        <v>0</v>
      </c>
      <c r="P3" s="9" t="str">
        <f>IF(Tableau1[[#This Row],[En retard?]]="Oui","HD",IF(Tableau1[Délai restant]&lt;1,"&lt;24h",IF(Tableau1[Délai restant]&lt;2,"&lt;48h","≥48h")))</f>
        <v>HD</v>
      </c>
      <c r="Q3" s="9" t="str">
        <f>IF(AND(Tableau1[[#This Row],[En retard?]]="Oui",OR(Tableau1[[#This Row],[Product]]="Citron",Tableau1[[#This Row],[Product]]="Amandes")),"Oui","Non")</f>
        <v>Non</v>
      </c>
      <c r="R3" t="str">
        <f>CONCATENATE(Tableau1[[#This Row],[OrderCode]],"|",Tableau1[[#This Row],[AnaCode]],"|",Tableau1[[#This Row],[Product]])</f>
        <v>CMD01490005|OGM|Concombre</v>
      </c>
    </row>
    <row r="4" spans="1:18" x14ac:dyDescent="0.25">
      <c r="A4" s="1" t="s">
        <v>51</v>
      </c>
      <c r="B4" s="1" t="s">
        <v>7</v>
      </c>
      <c r="C4" s="3" t="s">
        <v>52</v>
      </c>
      <c r="D4" s="3" t="s">
        <v>9</v>
      </c>
      <c r="E4" s="1" t="s">
        <v>50</v>
      </c>
      <c r="F4" s="1" t="s">
        <v>938</v>
      </c>
      <c r="G4" s="1" t="s">
        <v>936</v>
      </c>
      <c r="H4" s="3">
        <f>SUBSTITUTE(LEFT(Tableau1[[#This Row],[OrderDate]],17),".",":")+0</f>
        <v>43559.377916666665</v>
      </c>
      <c r="I4" s="3">
        <f>SUBSTITUTE(LEFT(Tableau1[[#This Row],[OrderDueTo]],17),".",":")+0</f>
        <v>43570.5</v>
      </c>
      <c r="J4" s="13" t="str">
        <f>VLOOKUP(Tableau1[[#This Row],[AnaCode]],'Config Analyses'!A:C,2,FALSE)</f>
        <v>Analyse OGM</v>
      </c>
      <c r="K4" s="13" t="str">
        <f>VLOOKUP(Tableau1[[#This Row],[AnaCode]],'Config Analyses'!A:C,3,FALSE)</f>
        <v>Equipe 2</v>
      </c>
      <c r="L4" s="13" t="str">
        <f>VLOOKUP(Tableau1[[#This Row],[CustomerCode]],'Config Clients'!A:D,3,FALSE)</f>
        <v>Centrale d'achats</v>
      </c>
      <c r="M4" s="13" t="str">
        <f>VLOOKUP(Tableau1[[#This Row],[CustomerCode]],'Config Clients'!A:D,4,FALSE)</f>
        <v>Sandrine</v>
      </c>
      <c r="N4" s="10" t="str">
        <f>IFERROR(IF(Tableau1[[#This Row],[Date rendu]]-'Date de l''export'!$A$2&gt;0,"Non","Oui"),"Oui")</f>
        <v>Oui</v>
      </c>
      <c r="O4" s="11">
        <f>IF(Tableau1[[#This Row],[En retard?]]="Non",Tableau1[[#This Row],[Date rendu]]-'Date de l''export'!$A$2,0)</f>
        <v>0</v>
      </c>
      <c r="P4" s="14" t="str">
        <f>IF(Tableau1[[#This Row],[En retard?]]="Oui","HD",IF(Tableau1[Délai restant]&lt;1,"&lt;24h",IF(Tableau1[Délai restant]&lt;2,"&lt;48h","≥48h")))</f>
        <v>HD</v>
      </c>
      <c r="Q4" s="14" t="str">
        <f>IF(AND(Tableau1[[#This Row],[En retard?]]="Oui",OR(Tableau1[[#This Row],[Product]]="Citron",Tableau1[[#This Row],[Product]]="Amandes")),"Oui","Non")</f>
        <v>Non</v>
      </c>
      <c r="R4" t="str">
        <f>CONCATENATE(Tableau1[[#This Row],[OrderCode]],"|",Tableau1[[#This Row],[AnaCode]],"|",Tableau1[[#This Row],[Product]])</f>
        <v>CMD01353002|OGM|Concombre</v>
      </c>
    </row>
    <row r="5" spans="1:18" x14ac:dyDescent="0.25">
      <c r="A5" s="1" t="s">
        <v>53</v>
      </c>
      <c r="B5" s="1" t="s">
        <v>7</v>
      </c>
      <c r="C5" s="3" t="s">
        <v>54</v>
      </c>
      <c r="D5" s="3" t="s">
        <v>10</v>
      </c>
      <c r="E5" s="1" t="s">
        <v>50</v>
      </c>
      <c r="F5" s="1" t="s">
        <v>939</v>
      </c>
      <c r="G5" s="1" t="s">
        <v>936</v>
      </c>
      <c r="H5" s="3">
        <f>SUBSTITUTE(LEFT(Tableau1[[#This Row],[OrderDate]],17),".",":")+0</f>
        <v>43559.378078703703</v>
      </c>
      <c r="I5" s="3">
        <f>SUBSTITUTE(LEFT(Tableau1[[#This Row],[OrderDueTo]],17),".",":")+0</f>
        <v>43570.5</v>
      </c>
      <c r="J5" s="13" t="str">
        <f>VLOOKUP(Tableau1[[#This Row],[AnaCode]],'Config Analyses'!A:C,2,FALSE)</f>
        <v>Analyse OGM</v>
      </c>
      <c r="K5" s="13" t="str">
        <f>VLOOKUP(Tableau1[[#This Row],[AnaCode]],'Config Analyses'!A:C,3,FALSE)</f>
        <v>Equipe 2</v>
      </c>
      <c r="L5" s="13" t="str">
        <f>VLOOKUP(Tableau1[[#This Row],[CustomerCode]],'Config Clients'!A:D,3,FALSE)</f>
        <v>Coopérative agricole</v>
      </c>
      <c r="M5" s="13" t="str">
        <f>VLOOKUP(Tableau1[[#This Row],[CustomerCode]],'Config Clients'!A:D,4,FALSE)</f>
        <v>Julie</v>
      </c>
      <c r="N5" s="10" t="str">
        <f>IFERROR(IF(Tableau1[[#This Row],[Date rendu]]-'Date de l''export'!$A$2&gt;0,"Non","Oui"),"Oui")</f>
        <v>Oui</v>
      </c>
      <c r="O5" s="11">
        <f>IF(Tableau1[[#This Row],[En retard?]]="Non",Tableau1[[#This Row],[Date rendu]]-'Date de l''export'!$A$2,0)</f>
        <v>0</v>
      </c>
      <c r="P5" s="14" t="str">
        <f>IF(Tableau1[[#This Row],[En retard?]]="Oui","HD",IF(Tableau1[Délai restant]&lt;1,"&lt;24h",IF(Tableau1[Délai restant]&lt;2,"&lt;48h","≥48h")))</f>
        <v>HD</v>
      </c>
      <c r="Q5" s="14" t="str">
        <f>IF(AND(Tableau1[[#This Row],[En retard?]]="Oui",OR(Tableau1[[#This Row],[Product]]="Citron",Tableau1[[#This Row],[Product]]="Amandes")),"Oui","Non")</f>
        <v>Non</v>
      </c>
      <c r="R5" t="str">
        <f>CONCATENATE(Tableau1[[#This Row],[OrderCode]],"|",Tableau1[[#This Row],[AnaCode]],"|",Tableau1[[#This Row],[Product]])</f>
        <v>CMD01569203|OGM|Concombre</v>
      </c>
    </row>
    <row r="6" spans="1:18" x14ac:dyDescent="0.25">
      <c r="A6" s="1" t="s">
        <v>55</v>
      </c>
      <c r="B6" s="1" t="s">
        <v>11</v>
      </c>
      <c r="C6" s="3" t="s">
        <v>49</v>
      </c>
      <c r="D6" s="3" t="s">
        <v>8</v>
      </c>
      <c r="E6" s="1" t="s">
        <v>50</v>
      </c>
      <c r="F6" s="1" t="s">
        <v>940</v>
      </c>
      <c r="G6" s="1" t="s">
        <v>936</v>
      </c>
      <c r="H6" s="3">
        <f>SUBSTITUTE(LEFT(Tableau1[[#This Row],[OrderDate]],17),".",":")+0</f>
        <v>43559.37940972222</v>
      </c>
      <c r="I6" s="3">
        <f>SUBSTITUTE(LEFT(Tableau1[[#This Row],[OrderDueTo]],17),".",":")+0</f>
        <v>43570.5</v>
      </c>
      <c r="J6" s="13" t="str">
        <f>VLOOKUP(Tableau1[[#This Row],[AnaCode]],'Config Analyses'!A:C,2,FALSE)</f>
        <v>Analyse OGM</v>
      </c>
      <c r="K6" s="13" t="str">
        <f>VLOOKUP(Tableau1[[#This Row],[AnaCode]],'Config Analyses'!A:C,3,FALSE)</f>
        <v>Equipe 2</v>
      </c>
      <c r="L6" s="13" t="str">
        <f>VLOOKUP(Tableau1[[#This Row],[CustomerCode]],'Config Clients'!A:D,3,FALSE)</f>
        <v>Grande surface</v>
      </c>
      <c r="M6" s="13" t="str">
        <f>VLOOKUP(Tableau1[[#This Row],[CustomerCode]],'Config Clients'!A:D,4,FALSE)</f>
        <v>Eric</v>
      </c>
      <c r="N6" s="10" t="str">
        <f>IFERROR(IF(Tableau1[[#This Row],[Date rendu]]-'Date de l''export'!$A$2&gt;0,"Non","Oui"),"Oui")</f>
        <v>Oui</v>
      </c>
      <c r="O6" s="11">
        <f>IF(Tableau1[[#This Row],[En retard?]]="Non",Tableau1[[#This Row],[Date rendu]]-'Date de l''export'!$A$2,0)</f>
        <v>0</v>
      </c>
      <c r="P6" s="14" t="str">
        <f>IF(Tableau1[[#This Row],[En retard?]]="Oui","HD",IF(Tableau1[Délai restant]&lt;1,"&lt;24h",IF(Tableau1[Délai restant]&lt;2,"&lt;48h","≥48h")))</f>
        <v>HD</v>
      </c>
      <c r="Q6" s="14" t="str">
        <f>IF(AND(Tableau1[[#This Row],[En retard?]]="Oui",OR(Tableau1[[#This Row],[Product]]="Citron",Tableau1[[#This Row],[Product]]="Amandes")),"Oui","Non")</f>
        <v>Non</v>
      </c>
      <c r="R6" t="str">
        <f>CONCATENATE(Tableau1[[#This Row],[OrderCode]],"|",Tableau1[[#This Row],[AnaCode]],"|",Tableau1[[#This Row],[Product]])</f>
        <v>CMD01375901|OGM|Oignon</v>
      </c>
    </row>
    <row r="7" spans="1:18" x14ac:dyDescent="0.25">
      <c r="A7" s="1" t="s">
        <v>56</v>
      </c>
      <c r="B7" s="1" t="s">
        <v>11</v>
      </c>
      <c r="C7" s="3" t="s">
        <v>49</v>
      </c>
      <c r="D7" s="3" t="s">
        <v>8</v>
      </c>
      <c r="E7" s="1" t="s">
        <v>50</v>
      </c>
      <c r="F7" s="1" t="s">
        <v>941</v>
      </c>
      <c r="G7" s="1" t="s">
        <v>936</v>
      </c>
      <c r="H7" s="3">
        <f>SUBSTITUTE(LEFT(Tableau1[[#This Row],[OrderDate]],17),".",":")+0</f>
        <v>43559.379652777781</v>
      </c>
      <c r="I7" s="3">
        <f>SUBSTITUTE(LEFT(Tableau1[[#This Row],[OrderDueTo]],17),".",":")+0</f>
        <v>43570.5</v>
      </c>
      <c r="J7" s="13" t="str">
        <f>VLOOKUP(Tableau1[[#This Row],[AnaCode]],'Config Analyses'!A:C,2,FALSE)</f>
        <v>Analyse OGM</v>
      </c>
      <c r="K7" s="13" t="str">
        <f>VLOOKUP(Tableau1[[#This Row],[AnaCode]],'Config Analyses'!A:C,3,FALSE)</f>
        <v>Equipe 2</v>
      </c>
      <c r="L7" s="13" t="str">
        <f>VLOOKUP(Tableau1[[#This Row],[CustomerCode]],'Config Clients'!A:D,3,FALSE)</f>
        <v>Grande surface</v>
      </c>
      <c r="M7" s="13" t="str">
        <f>VLOOKUP(Tableau1[[#This Row],[CustomerCode]],'Config Clients'!A:D,4,FALSE)</f>
        <v>Eric</v>
      </c>
      <c r="N7" s="10" t="str">
        <f>IFERROR(IF(Tableau1[[#This Row],[Date rendu]]-'Date de l''export'!$A$2&gt;0,"Non","Oui"),"Oui")</f>
        <v>Oui</v>
      </c>
      <c r="O7" s="11">
        <f>IF(Tableau1[[#This Row],[En retard?]]="Non",Tableau1[[#This Row],[Date rendu]]-'Date de l''export'!$A$2,0)</f>
        <v>0</v>
      </c>
      <c r="P7" s="14" t="str">
        <f>IF(Tableau1[[#This Row],[En retard?]]="Oui","HD",IF(Tableau1[Délai restant]&lt;1,"&lt;24h",IF(Tableau1[Délai restant]&lt;2,"&lt;48h","≥48h")))</f>
        <v>HD</v>
      </c>
      <c r="Q7" s="14" t="str">
        <f>IF(AND(Tableau1[[#This Row],[En retard?]]="Oui",OR(Tableau1[[#This Row],[Product]]="Citron",Tableau1[[#This Row],[Product]]="Amandes")),"Oui","Non")</f>
        <v>Non</v>
      </c>
      <c r="R7" t="str">
        <f>CONCATENATE(Tableau1[[#This Row],[OrderCode]],"|",Tableau1[[#This Row],[AnaCode]],"|",Tableau1[[#This Row],[Product]])</f>
        <v>CMD01546204|OGM|Oignon</v>
      </c>
    </row>
    <row r="8" spans="1:18" x14ac:dyDescent="0.25">
      <c r="A8" s="1" t="s">
        <v>57</v>
      </c>
      <c r="B8" s="1" t="s">
        <v>12</v>
      </c>
      <c r="C8" s="3" t="s">
        <v>58</v>
      </c>
      <c r="D8" s="3" t="s">
        <v>13</v>
      </c>
      <c r="E8" s="1" t="s">
        <v>50</v>
      </c>
      <c r="F8" s="1" t="s">
        <v>942</v>
      </c>
      <c r="G8" s="1" t="s">
        <v>936</v>
      </c>
      <c r="H8" s="3">
        <f>SUBSTITUTE(LEFT(Tableau1[[#This Row],[OrderDate]],17),".",":")+0</f>
        <v>43559.37972222222</v>
      </c>
      <c r="I8" s="3">
        <f>SUBSTITUTE(LEFT(Tableau1[[#This Row],[OrderDueTo]],17),".",":")+0</f>
        <v>43570.5</v>
      </c>
      <c r="J8" s="13" t="str">
        <f>VLOOKUP(Tableau1[[#This Row],[AnaCode]],'Config Analyses'!A:C,2,FALSE)</f>
        <v>Analyse OGM</v>
      </c>
      <c r="K8" s="13" t="str">
        <f>VLOOKUP(Tableau1[[#This Row],[AnaCode]],'Config Analyses'!A:C,3,FALSE)</f>
        <v>Equipe 2</v>
      </c>
      <c r="L8" s="13" t="str">
        <f>VLOOKUP(Tableau1[[#This Row],[CustomerCode]],'Config Clients'!A:D,3,FALSE)</f>
        <v>Coopérative agricole</v>
      </c>
      <c r="M8" s="13" t="str">
        <f>VLOOKUP(Tableau1[[#This Row],[CustomerCode]],'Config Clients'!A:D,4,FALSE)</f>
        <v>Béatrice</v>
      </c>
      <c r="N8" s="10" t="str">
        <f>IFERROR(IF(Tableau1[[#This Row],[Date rendu]]-'Date de l''export'!$A$2&gt;0,"Non","Oui"),"Oui")</f>
        <v>Oui</v>
      </c>
      <c r="O8" s="11">
        <f>IF(Tableau1[[#This Row],[En retard?]]="Non",Tableau1[[#This Row],[Date rendu]]-'Date de l''export'!$A$2,0)</f>
        <v>0</v>
      </c>
      <c r="P8" s="14" t="str">
        <f>IF(Tableau1[[#This Row],[En retard?]]="Oui","HD",IF(Tableau1[Délai restant]&lt;1,"&lt;24h",IF(Tableau1[Délai restant]&lt;2,"&lt;48h","≥48h")))</f>
        <v>HD</v>
      </c>
      <c r="Q8" s="14" t="str">
        <f>IF(AND(Tableau1[[#This Row],[En retard?]]="Oui",OR(Tableau1[[#This Row],[Product]]="Citron",Tableau1[[#This Row],[Product]]="Amandes")),"Oui","Non")</f>
        <v>Non</v>
      </c>
      <c r="R8" t="str">
        <f>CONCATENATE(Tableau1[[#This Row],[OrderCode]],"|",Tableau1[[#This Row],[AnaCode]],"|",Tableau1[[#This Row],[Product]])</f>
        <v>CMD01659901|OGM|Pruneau</v>
      </c>
    </row>
    <row r="9" spans="1:18" x14ac:dyDescent="0.25">
      <c r="A9" s="1" t="s">
        <v>59</v>
      </c>
      <c r="B9" s="1" t="s">
        <v>11</v>
      </c>
      <c r="C9" s="3" t="s">
        <v>49</v>
      </c>
      <c r="D9" s="3" t="s">
        <v>8</v>
      </c>
      <c r="E9" s="1" t="s">
        <v>50</v>
      </c>
      <c r="F9" s="1" t="s">
        <v>943</v>
      </c>
      <c r="G9" s="1" t="s">
        <v>936</v>
      </c>
      <c r="H9" s="3">
        <f>SUBSTITUTE(LEFT(Tableau1[[#This Row],[OrderDate]],17),".",":")+0</f>
        <v>43559.379745370374</v>
      </c>
      <c r="I9" s="3">
        <f>SUBSTITUTE(LEFT(Tableau1[[#This Row],[OrderDueTo]],17),".",":")+0</f>
        <v>43570.5</v>
      </c>
      <c r="J9" s="13" t="str">
        <f>VLOOKUP(Tableau1[[#This Row],[AnaCode]],'Config Analyses'!A:C,2,FALSE)</f>
        <v>Analyse OGM</v>
      </c>
      <c r="K9" s="13" t="str">
        <f>VLOOKUP(Tableau1[[#This Row],[AnaCode]],'Config Analyses'!A:C,3,FALSE)</f>
        <v>Equipe 2</v>
      </c>
      <c r="L9" s="13" t="str">
        <f>VLOOKUP(Tableau1[[#This Row],[CustomerCode]],'Config Clients'!A:D,3,FALSE)</f>
        <v>Grande surface</v>
      </c>
      <c r="M9" s="13" t="str">
        <f>VLOOKUP(Tableau1[[#This Row],[CustomerCode]],'Config Clients'!A:D,4,FALSE)</f>
        <v>Eric</v>
      </c>
      <c r="N9" s="10" t="str">
        <f>IFERROR(IF(Tableau1[[#This Row],[Date rendu]]-'Date de l''export'!$A$2&gt;0,"Non","Oui"),"Oui")</f>
        <v>Oui</v>
      </c>
      <c r="O9" s="11">
        <f>IF(Tableau1[[#This Row],[En retard?]]="Non",Tableau1[[#This Row],[Date rendu]]-'Date de l''export'!$A$2,0)</f>
        <v>0</v>
      </c>
      <c r="P9" s="14" t="str">
        <f>IF(Tableau1[[#This Row],[En retard?]]="Oui","HD",IF(Tableau1[Délai restant]&lt;1,"&lt;24h",IF(Tableau1[Délai restant]&lt;2,"&lt;48h","≥48h")))</f>
        <v>HD</v>
      </c>
      <c r="Q9" s="14" t="str">
        <f>IF(AND(Tableau1[[#This Row],[En retard?]]="Oui",OR(Tableau1[[#This Row],[Product]]="Citron",Tableau1[[#This Row],[Product]]="Amandes")),"Oui","Non")</f>
        <v>Non</v>
      </c>
      <c r="R9" t="str">
        <f>CONCATENATE(Tableau1[[#This Row],[OrderCode]],"|",Tableau1[[#This Row],[AnaCode]],"|",Tableau1[[#This Row],[Product]])</f>
        <v>CMD01408209|OGM|Oignon</v>
      </c>
    </row>
    <row r="10" spans="1:18" x14ac:dyDescent="0.25">
      <c r="A10" s="1" t="s">
        <v>60</v>
      </c>
      <c r="B10" s="1" t="s">
        <v>11</v>
      </c>
      <c r="C10" s="3" t="s">
        <v>61</v>
      </c>
      <c r="D10" s="3" t="s">
        <v>14</v>
      </c>
      <c r="E10" s="1" t="s">
        <v>50</v>
      </c>
      <c r="F10" s="1" t="s">
        <v>944</v>
      </c>
      <c r="G10" s="1" t="s">
        <v>936</v>
      </c>
      <c r="H10" s="3">
        <f>SUBSTITUTE(LEFT(Tableau1[[#This Row],[OrderDate]],17),".",":")+0</f>
        <v>43559.379872685182</v>
      </c>
      <c r="I10" s="3">
        <f>SUBSTITUTE(LEFT(Tableau1[[#This Row],[OrderDueTo]],17),".",":")+0</f>
        <v>43570.5</v>
      </c>
      <c r="J10" s="13" t="str">
        <f>VLOOKUP(Tableau1[[#This Row],[AnaCode]],'Config Analyses'!A:C,2,FALSE)</f>
        <v>Analyse OGM</v>
      </c>
      <c r="K10" s="13" t="str">
        <f>VLOOKUP(Tableau1[[#This Row],[AnaCode]],'Config Analyses'!A:C,3,FALSE)</f>
        <v>Equipe 2</v>
      </c>
      <c r="L10" s="13" t="str">
        <f>VLOOKUP(Tableau1[[#This Row],[CustomerCode]],'Config Clients'!A:D,3,FALSE)</f>
        <v>Grande surface</v>
      </c>
      <c r="M10" s="13" t="str">
        <f>VLOOKUP(Tableau1[[#This Row],[CustomerCode]],'Config Clients'!A:D,4,FALSE)</f>
        <v>Eric</v>
      </c>
      <c r="N10" s="10" t="str">
        <f>IFERROR(IF(Tableau1[[#This Row],[Date rendu]]-'Date de l''export'!$A$2&gt;0,"Non","Oui"),"Oui")</f>
        <v>Oui</v>
      </c>
      <c r="O10" s="11">
        <f>IF(Tableau1[[#This Row],[En retard?]]="Non",Tableau1[[#This Row],[Date rendu]]-'Date de l''export'!$A$2,0)</f>
        <v>0</v>
      </c>
      <c r="P10" s="14" t="str">
        <f>IF(Tableau1[[#This Row],[En retard?]]="Oui","HD",IF(Tableau1[Délai restant]&lt;1,"&lt;24h",IF(Tableau1[Délai restant]&lt;2,"&lt;48h","≥48h")))</f>
        <v>HD</v>
      </c>
      <c r="Q10" s="14" t="str">
        <f>IF(AND(Tableau1[[#This Row],[En retard?]]="Oui",OR(Tableau1[[#This Row],[Product]]="Citron",Tableau1[[#This Row],[Product]]="Amandes")),"Oui","Non")</f>
        <v>Non</v>
      </c>
      <c r="R10" t="str">
        <f>CONCATENATE(Tableau1[[#This Row],[OrderCode]],"|",Tableau1[[#This Row],[AnaCode]],"|",Tableau1[[#This Row],[Product]])</f>
        <v>CMD01390402|OGM|Oignon</v>
      </c>
    </row>
    <row r="11" spans="1:18" x14ac:dyDescent="0.25">
      <c r="A11" s="1" t="s">
        <v>169</v>
      </c>
      <c r="B11" s="1" t="s">
        <v>31</v>
      </c>
      <c r="C11" s="3" t="s">
        <v>61</v>
      </c>
      <c r="D11" s="3" t="s">
        <v>14</v>
      </c>
      <c r="E11" s="1" t="s">
        <v>63</v>
      </c>
      <c r="F11" s="1" t="s">
        <v>1073</v>
      </c>
      <c r="G11" s="1" t="s">
        <v>953</v>
      </c>
      <c r="H11" s="3">
        <f>SUBSTITUTE(LEFT(Tableau1[[#This Row],[OrderDate]],17),".",":")+0</f>
        <v>43560.298576388886</v>
      </c>
      <c r="I11" s="3">
        <f>SUBSTITUTE(LEFT(Tableau1[[#This Row],[OrderDueTo]],17),".",":")+0</f>
        <v>43567.5</v>
      </c>
      <c r="J11" s="13" t="str">
        <f>VLOOKUP(Tableau1[[#This Row],[AnaCode]],'Config Analyses'!A:C,2,FALSE)</f>
        <v>Analyse polluants d'emballage</v>
      </c>
      <c r="K11" s="13" t="str">
        <f>VLOOKUP(Tableau1[[#This Row],[AnaCode]],'Config Analyses'!A:C,3,FALSE)</f>
        <v>Equipe 3</v>
      </c>
      <c r="L11" s="13" t="str">
        <f>VLOOKUP(Tableau1[[#This Row],[CustomerCode]],'Config Clients'!A:D,3,FALSE)</f>
        <v>Grande surface</v>
      </c>
      <c r="M11" s="13" t="str">
        <f>VLOOKUP(Tableau1[[#This Row],[CustomerCode]],'Config Clients'!A:D,4,FALSE)</f>
        <v>Eric</v>
      </c>
      <c r="N11" s="10" t="str">
        <f>IFERROR(IF(Tableau1[[#This Row],[Date rendu]]-'Date de l''export'!$A$2&gt;0,"Non","Oui"),"Oui")</f>
        <v>Oui</v>
      </c>
      <c r="O11" s="11">
        <f>IF(Tableau1[[#This Row],[En retard?]]="Non",Tableau1[[#This Row],[Date rendu]]-'Date de l''export'!$A$2,0)</f>
        <v>0</v>
      </c>
      <c r="P11" s="14" t="str">
        <f>IF(Tableau1[[#This Row],[En retard?]]="Oui","HD",IF(Tableau1[Délai restant]&lt;1,"&lt;24h",IF(Tableau1[Délai restant]&lt;2,"&lt;48h","≥48h")))</f>
        <v>HD</v>
      </c>
      <c r="Q11" s="14" t="str">
        <f>IF(AND(Tableau1[[#This Row],[En retard?]]="Oui",OR(Tableau1[[#This Row],[Product]]="Citron",Tableau1[[#This Row],[Product]]="Amandes")),"Oui","Non")</f>
        <v>Non</v>
      </c>
      <c r="R11" t="str">
        <f>CONCATENATE(Tableau1[[#This Row],[OrderCode]],"|",Tableau1[[#This Row],[AnaCode]],"|",Tableau1[[#This Row],[Product]])</f>
        <v>CMD01389605|PLLT|Pomme de terre</v>
      </c>
    </row>
    <row r="12" spans="1:18" x14ac:dyDescent="0.25">
      <c r="A12" s="1" t="s">
        <v>68</v>
      </c>
      <c r="B12" s="1" t="s">
        <v>19</v>
      </c>
      <c r="C12" s="3" t="s">
        <v>49</v>
      </c>
      <c r="D12" s="3" t="s">
        <v>8</v>
      </c>
      <c r="E12" s="1" t="s">
        <v>50</v>
      </c>
      <c r="F12" s="1" t="s">
        <v>946</v>
      </c>
      <c r="G12" s="1" t="s">
        <v>947</v>
      </c>
      <c r="H12" s="3">
        <f>SUBSTITUTE(LEFT(Tableau1[[#This Row],[OrderDate]],17),".",":")+0</f>
        <v>43560.366041666668</v>
      </c>
      <c r="I12" s="3">
        <f>SUBSTITUTE(LEFT(Tableau1[[#This Row],[OrderDueTo]],17),".",":")+0</f>
        <v>43571.5</v>
      </c>
      <c r="J12" s="13" t="str">
        <f>VLOOKUP(Tableau1[[#This Row],[AnaCode]],'Config Analyses'!A:C,2,FALSE)</f>
        <v>Analyse OGM</v>
      </c>
      <c r="K12" s="13" t="str">
        <f>VLOOKUP(Tableau1[[#This Row],[AnaCode]],'Config Analyses'!A:C,3,FALSE)</f>
        <v>Equipe 2</v>
      </c>
      <c r="L12" s="13" t="str">
        <f>VLOOKUP(Tableau1[[#This Row],[CustomerCode]],'Config Clients'!A:D,3,FALSE)</f>
        <v>Grande surface</v>
      </c>
      <c r="M12" s="13" t="str">
        <f>VLOOKUP(Tableau1[[#This Row],[CustomerCode]],'Config Clients'!A:D,4,FALSE)</f>
        <v>Eric</v>
      </c>
      <c r="N12" s="10" t="str">
        <f>IFERROR(IF(Tableau1[[#This Row],[Date rendu]]-'Date de l''export'!$A$2&gt;0,"Non","Oui"),"Oui")</f>
        <v>Oui</v>
      </c>
      <c r="O12" s="11">
        <f>IF(Tableau1[[#This Row],[En retard?]]="Non",Tableau1[[#This Row],[Date rendu]]-'Date de l''export'!$A$2,0)</f>
        <v>0</v>
      </c>
      <c r="P12" s="14" t="str">
        <f>IF(Tableau1[[#This Row],[En retard?]]="Oui","HD",IF(Tableau1[Délai restant]&lt;1,"&lt;24h",IF(Tableau1[Délai restant]&lt;2,"&lt;48h","≥48h")))</f>
        <v>HD</v>
      </c>
      <c r="Q12" s="14" t="str">
        <f>IF(AND(Tableau1[[#This Row],[En retard?]]="Oui",OR(Tableau1[[#This Row],[Product]]="Citron",Tableau1[[#This Row],[Product]]="Amandes")),"Oui","Non")</f>
        <v>Non</v>
      </c>
      <c r="R12" t="str">
        <f>CONCATENATE(Tableau1[[#This Row],[OrderCode]],"|",Tableau1[[#This Row],[AnaCode]],"|",Tableau1[[#This Row],[Product]])</f>
        <v>CMD01375904|OGM|Bettrave</v>
      </c>
    </row>
    <row r="13" spans="1:18" x14ac:dyDescent="0.25">
      <c r="A13" s="1" t="s">
        <v>69</v>
      </c>
      <c r="B13" s="1" t="s">
        <v>19</v>
      </c>
      <c r="C13" s="3" t="s">
        <v>49</v>
      </c>
      <c r="D13" s="3" t="s">
        <v>8</v>
      </c>
      <c r="E13" s="1" t="s">
        <v>50</v>
      </c>
      <c r="F13" s="1" t="s">
        <v>948</v>
      </c>
      <c r="G13" s="1" t="s">
        <v>947</v>
      </c>
      <c r="H13" s="3">
        <f>SUBSTITUTE(LEFT(Tableau1[[#This Row],[OrderDate]],17),".",":")+0</f>
        <v>43560.367013888892</v>
      </c>
      <c r="I13" s="3">
        <f>SUBSTITUTE(LEFT(Tableau1[[#This Row],[OrderDueTo]],17),".",":")+0</f>
        <v>43571.5</v>
      </c>
      <c r="J13" s="13" t="str">
        <f>VLOOKUP(Tableau1[[#This Row],[AnaCode]],'Config Analyses'!A:C,2,FALSE)</f>
        <v>Analyse OGM</v>
      </c>
      <c r="K13" s="13" t="str">
        <f>VLOOKUP(Tableau1[[#This Row],[AnaCode]],'Config Analyses'!A:C,3,FALSE)</f>
        <v>Equipe 2</v>
      </c>
      <c r="L13" s="13" t="str">
        <f>VLOOKUP(Tableau1[[#This Row],[CustomerCode]],'Config Clients'!A:D,3,FALSE)</f>
        <v>Grande surface</v>
      </c>
      <c r="M13" s="13" t="str">
        <f>VLOOKUP(Tableau1[[#This Row],[CustomerCode]],'Config Clients'!A:D,4,FALSE)</f>
        <v>Eric</v>
      </c>
      <c r="N13" s="10" t="str">
        <f>IFERROR(IF(Tableau1[[#This Row],[Date rendu]]-'Date de l''export'!$A$2&gt;0,"Non","Oui"),"Oui")</f>
        <v>Oui</v>
      </c>
      <c r="O13" s="11">
        <f>IF(Tableau1[[#This Row],[En retard?]]="Non",Tableau1[[#This Row],[Date rendu]]-'Date de l''export'!$A$2,0)</f>
        <v>0</v>
      </c>
      <c r="P13" s="14" t="str">
        <f>IF(Tableau1[[#This Row],[En retard?]]="Oui","HD",IF(Tableau1[Délai restant]&lt;1,"&lt;24h",IF(Tableau1[Délai restant]&lt;2,"&lt;48h","≥48h")))</f>
        <v>HD</v>
      </c>
      <c r="Q13" s="14" t="str">
        <f>IF(AND(Tableau1[[#This Row],[En retard?]]="Oui",OR(Tableau1[[#This Row],[Product]]="Citron",Tableau1[[#This Row],[Product]]="Amandes")),"Oui","Non")</f>
        <v>Non</v>
      </c>
      <c r="R13" t="str">
        <f>CONCATENATE(Tableau1[[#This Row],[OrderCode]],"|",Tableau1[[#This Row],[AnaCode]],"|",Tableau1[[#This Row],[Product]])</f>
        <v>CMD01445006|OGM|Bettrave</v>
      </c>
    </row>
    <row r="14" spans="1:18" x14ac:dyDescent="0.25">
      <c r="A14" s="1" t="s">
        <v>3196</v>
      </c>
      <c r="B14" s="1" t="s">
        <v>36</v>
      </c>
      <c r="C14" s="3" t="s">
        <v>188</v>
      </c>
      <c r="D14" s="3" t="s">
        <v>38</v>
      </c>
      <c r="E14" s="1" t="s">
        <v>50</v>
      </c>
      <c r="F14" s="1" t="s">
        <v>3197</v>
      </c>
      <c r="G14" s="1" t="s">
        <v>947</v>
      </c>
      <c r="H14" s="3">
        <f>SUBSTITUTE(LEFT(Tableau1[[#This Row],[OrderDate]],17),".",":")+0</f>
        <v>43560.36822916667</v>
      </c>
      <c r="I14" s="3">
        <f>SUBSTITUTE(LEFT(Tableau1[[#This Row],[OrderDueTo]],17),".",":")+0</f>
        <v>43571.5</v>
      </c>
      <c r="J14" s="13" t="str">
        <f>VLOOKUP(Tableau1[[#This Row],[AnaCode]],'Config Analyses'!A:C,2,FALSE)</f>
        <v>Analyse OGM</v>
      </c>
      <c r="K14" s="13" t="str">
        <f>VLOOKUP(Tableau1[[#This Row],[AnaCode]],'Config Analyses'!A:C,3,FALSE)</f>
        <v>Equipe 2</v>
      </c>
      <c r="L14" s="13" t="str">
        <f>VLOOKUP(Tableau1[[#This Row],[CustomerCode]],'Config Clients'!A:D,3,FALSE)</f>
        <v>Coopérative agricole</v>
      </c>
      <c r="M14" s="13" t="str">
        <f>VLOOKUP(Tableau1[[#This Row],[CustomerCode]],'Config Clients'!A:D,4,FALSE)</f>
        <v>Julie</v>
      </c>
      <c r="N14" s="10" t="str">
        <f>IFERROR(IF(Tableau1[[#This Row],[Date rendu]]-'Date de l''export'!$A$2&gt;0,"Non","Oui"),"Oui")</f>
        <v>Oui</v>
      </c>
      <c r="O14" s="11">
        <f>IF(Tableau1[[#This Row],[En retard?]]="Non",Tableau1[[#This Row],[Date rendu]]-'Date de l''export'!$A$2,0)</f>
        <v>0</v>
      </c>
      <c r="P14" s="14" t="str">
        <f>IF(Tableau1[[#This Row],[En retard?]]="Oui","HD",IF(Tableau1[Délai restant]&lt;1,"&lt;24h",IF(Tableau1[Délai restant]&lt;2,"&lt;48h","≥48h")))</f>
        <v>HD</v>
      </c>
      <c r="Q14" s="14" t="str">
        <f>IF(AND(Tableau1[[#This Row],[En retard?]]="Oui",OR(Tableau1[[#This Row],[Product]]="Citron",Tableau1[[#This Row],[Product]]="Amandes")),"Oui","Non")</f>
        <v>Non</v>
      </c>
      <c r="R14" t="str">
        <f>CONCATENATE(Tableau1[[#This Row],[OrderCode]],"|",Tableau1[[#This Row],[AnaCode]],"|",Tableau1[[#This Row],[Product]])</f>
        <v>CMD01721617|OGM|Saumon</v>
      </c>
    </row>
    <row r="15" spans="1:18" x14ac:dyDescent="0.25">
      <c r="A15" s="1" t="s">
        <v>71</v>
      </c>
      <c r="B15" s="1" t="s">
        <v>21</v>
      </c>
      <c r="C15" s="3" t="s">
        <v>72</v>
      </c>
      <c r="D15" s="3" t="s">
        <v>22</v>
      </c>
      <c r="E15" s="1" t="s">
        <v>63</v>
      </c>
      <c r="F15" s="1" t="s">
        <v>952</v>
      </c>
      <c r="G15" s="1" t="s">
        <v>953</v>
      </c>
      <c r="H15" s="3">
        <f>SUBSTITUTE(LEFT(Tableau1[[#This Row],[OrderDate]],17),".",":")+0</f>
        <v>43560.378321759257</v>
      </c>
      <c r="I15" s="3">
        <f>SUBSTITUTE(LEFT(Tableau1[[#This Row],[OrderDueTo]],17),".",":")+0</f>
        <v>43567.5</v>
      </c>
      <c r="J15" s="13" t="str">
        <f>VLOOKUP(Tableau1[[#This Row],[AnaCode]],'Config Analyses'!A:C,2,FALSE)</f>
        <v>Analyse polluants d'emballage</v>
      </c>
      <c r="K15" s="13" t="str">
        <f>VLOOKUP(Tableau1[[#This Row],[AnaCode]],'Config Analyses'!A:C,3,FALSE)</f>
        <v>Equipe 3</v>
      </c>
      <c r="L15" s="13" t="str">
        <f>VLOOKUP(Tableau1[[#This Row],[CustomerCode]],'Config Clients'!A:D,3,FALSE)</f>
        <v>Coopérative agricole</v>
      </c>
      <c r="M15" s="13" t="str">
        <f>VLOOKUP(Tableau1[[#This Row],[CustomerCode]],'Config Clients'!A:D,4,FALSE)</f>
        <v>Julie</v>
      </c>
      <c r="N15" s="10" t="str">
        <f>IFERROR(IF(Tableau1[[#This Row],[Date rendu]]-'Date de l''export'!$A$2&gt;0,"Non","Oui"),"Oui")</f>
        <v>Oui</v>
      </c>
      <c r="O15" s="11">
        <f>IF(Tableau1[[#This Row],[En retard?]]="Non",Tableau1[[#This Row],[Date rendu]]-'Date de l''export'!$A$2,0)</f>
        <v>0</v>
      </c>
      <c r="P15" s="14" t="str">
        <f>IF(Tableau1[[#This Row],[En retard?]]="Oui","HD",IF(Tableau1[Délai restant]&lt;1,"&lt;24h",IF(Tableau1[Délai restant]&lt;2,"&lt;48h","≥48h")))</f>
        <v>HD</v>
      </c>
      <c r="Q15" s="14" t="str">
        <f>IF(AND(Tableau1[[#This Row],[En retard?]]="Oui",OR(Tableau1[[#This Row],[Product]]="Citron",Tableau1[[#This Row],[Product]]="Amandes")),"Oui","Non")</f>
        <v>Non</v>
      </c>
      <c r="R15" t="str">
        <f>CONCATENATE(Tableau1[[#This Row],[OrderCode]],"|",Tableau1[[#This Row],[AnaCode]],"|",Tableau1[[#This Row],[Product]])</f>
        <v>CMD01414901|PLLT|Carotte</v>
      </c>
    </row>
    <row r="16" spans="1:18" x14ac:dyDescent="0.25">
      <c r="A16" s="1" t="s">
        <v>81</v>
      </c>
      <c r="B16" s="1" t="s">
        <v>20</v>
      </c>
      <c r="C16" s="3" t="s">
        <v>58</v>
      </c>
      <c r="D16" s="3" t="s">
        <v>13</v>
      </c>
      <c r="E16" s="1" t="s">
        <v>50</v>
      </c>
      <c r="F16" s="1" t="s">
        <v>954</v>
      </c>
      <c r="G16" s="1" t="s">
        <v>947</v>
      </c>
      <c r="H16" s="3">
        <f>SUBSTITUTE(LEFT(Tableau1[[#This Row],[OrderDate]],17),".",":")+0</f>
        <v>43560.395775462966</v>
      </c>
      <c r="I16" s="3">
        <f>SUBSTITUTE(LEFT(Tableau1[[#This Row],[OrderDueTo]],17),".",":")+0</f>
        <v>43571.5</v>
      </c>
      <c r="J16" s="13" t="str">
        <f>VLOOKUP(Tableau1[[#This Row],[AnaCode]],'Config Analyses'!A:C,2,FALSE)</f>
        <v>Analyse OGM</v>
      </c>
      <c r="K16" s="13" t="str">
        <f>VLOOKUP(Tableau1[[#This Row],[AnaCode]],'Config Analyses'!A:C,3,FALSE)</f>
        <v>Equipe 2</v>
      </c>
      <c r="L16" s="13" t="str">
        <f>VLOOKUP(Tableau1[[#This Row],[CustomerCode]],'Config Clients'!A:D,3,FALSE)</f>
        <v>Coopérative agricole</v>
      </c>
      <c r="M16" s="13" t="str">
        <f>VLOOKUP(Tableau1[[#This Row],[CustomerCode]],'Config Clients'!A:D,4,FALSE)</f>
        <v>Béatrice</v>
      </c>
      <c r="N16" s="10" t="str">
        <f>IFERROR(IF(Tableau1[[#This Row],[Date rendu]]-'Date de l''export'!$A$2&gt;0,"Non","Oui"),"Oui")</f>
        <v>Oui</v>
      </c>
      <c r="O16" s="11">
        <f>IF(Tableau1[[#This Row],[En retard?]]="Non",Tableau1[[#This Row],[Date rendu]]-'Date de l''export'!$A$2,0)</f>
        <v>0</v>
      </c>
      <c r="P16" s="14" t="str">
        <f>IF(Tableau1[[#This Row],[En retard?]]="Oui","HD",IF(Tableau1[Délai restant]&lt;1,"&lt;24h",IF(Tableau1[Délai restant]&lt;2,"&lt;48h","≥48h")))</f>
        <v>HD</v>
      </c>
      <c r="Q16" s="14" t="str">
        <f>IF(AND(Tableau1[[#This Row],[En retard?]]="Oui",OR(Tableau1[[#This Row],[Product]]="Citron",Tableau1[[#This Row],[Product]]="Amandes")),"Oui","Non")</f>
        <v>Non</v>
      </c>
      <c r="R16" t="str">
        <f>CONCATENATE(Tableau1[[#This Row],[OrderCode]],"|",Tableau1[[#This Row],[AnaCode]],"|",Tableau1[[#This Row],[Product]])</f>
        <v>CMD01660001|OGM|Orange</v>
      </c>
    </row>
    <row r="17" spans="1:18" x14ac:dyDescent="0.25">
      <c r="A17" s="1" t="s">
        <v>84</v>
      </c>
      <c r="B17" s="1" t="s">
        <v>26</v>
      </c>
      <c r="C17" s="3" t="s">
        <v>49</v>
      </c>
      <c r="D17" s="3" t="s">
        <v>8</v>
      </c>
      <c r="E17" s="1" t="s">
        <v>50</v>
      </c>
      <c r="F17" s="1" t="s">
        <v>957</v>
      </c>
      <c r="G17" s="1" t="s">
        <v>945</v>
      </c>
      <c r="H17" s="3">
        <f>SUBSTITUTE(LEFT(Tableau1[[#This Row],[OrderDate]],17),".",":")+0</f>
        <v>43560.536712962959</v>
      </c>
      <c r="I17" s="3">
        <f>SUBSTITUTE(LEFT(Tableau1[[#This Row],[OrderDueTo]],17),".",":")+0</f>
        <v>43572.5</v>
      </c>
      <c r="J17" s="13" t="str">
        <f>VLOOKUP(Tableau1[[#This Row],[AnaCode]],'Config Analyses'!A:C,2,FALSE)</f>
        <v>Analyse OGM</v>
      </c>
      <c r="K17" s="13" t="str">
        <f>VLOOKUP(Tableau1[[#This Row],[AnaCode]],'Config Analyses'!A:C,3,FALSE)</f>
        <v>Equipe 2</v>
      </c>
      <c r="L17" s="13" t="str">
        <f>VLOOKUP(Tableau1[[#This Row],[CustomerCode]],'Config Clients'!A:D,3,FALSE)</f>
        <v>Grande surface</v>
      </c>
      <c r="M17" s="13" t="str">
        <f>VLOOKUP(Tableau1[[#This Row],[CustomerCode]],'Config Clients'!A:D,4,FALSE)</f>
        <v>Eric</v>
      </c>
      <c r="N17" s="10" t="str">
        <f>IFERROR(IF(Tableau1[[#This Row],[Date rendu]]-'Date de l''export'!$A$2&gt;0,"Non","Oui"),"Oui")</f>
        <v>Non</v>
      </c>
      <c r="O17" s="11">
        <f>IF(Tableau1[[#This Row],[En retard?]]="Non",Tableau1[[#This Row],[Date rendu]]-'Date de l''export'!$A$2,0)</f>
        <v>0.74041666666744277</v>
      </c>
      <c r="P17" s="14" t="str">
        <f>IF(Tableau1[[#This Row],[En retard?]]="Oui","HD",IF(Tableau1[Délai restant]&lt;1,"&lt;24h",IF(Tableau1[Délai restant]&lt;2,"&lt;48h","≥48h")))</f>
        <v>&lt;24h</v>
      </c>
      <c r="Q17" s="14" t="str">
        <f>IF(AND(Tableau1[[#This Row],[En retard?]]="Oui",OR(Tableau1[[#This Row],[Product]]="Citron",Tableau1[[#This Row],[Product]]="Amandes")),"Oui","Non")</f>
        <v>Non</v>
      </c>
      <c r="R17" t="str">
        <f>CONCATENATE(Tableau1[[#This Row],[OrderCode]],"|",Tableau1[[#This Row],[AnaCode]],"|",Tableau1[[#This Row],[Product]])</f>
        <v>CMD01375902|OGM|Radis</v>
      </c>
    </row>
    <row r="18" spans="1:18" x14ac:dyDescent="0.25">
      <c r="A18" s="1" t="s">
        <v>128</v>
      </c>
      <c r="B18" s="1" t="s">
        <v>19</v>
      </c>
      <c r="C18" s="3" t="s">
        <v>52</v>
      </c>
      <c r="D18" s="3" t="s">
        <v>9</v>
      </c>
      <c r="E18" s="1" t="s">
        <v>50</v>
      </c>
      <c r="F18" s="1" t="s">
        <v>978</v>
      </c>
      <c r="G18" s="1" t="s">
        <v>945</v>
      </c>
      <c r="H18" s="3">
        <f>SUBSTITUTE(LEFT(Tableau1[[#This Row],[OrderDate]],17),".",":")+0</f>
        <v>43560.636724537035</v>
      </c>
      <c r="I18" s="3">
        <f>SUBSTITUTE(LEFT(Tableau1[[#This Row],[OrderDueTo]],17),".",":")+0</f>
        <v>43572.5</v>
      </c>
      <c r="J18" s="13" t="str">
        <f>VLOOKUP(Tableau1[[#This Row],[AnaCode]],'Config Analyses'!A:C,2,FALSE)</f>
        <v>Analyse OGM</v>
      </c>
      <c r="K18" s="13" t="str">
        <f>VLOOKUP(Tableau1[[#This Row],[AnaCode]],'Config Analyses'!A:C,3,FALSE)</f>
        <v>Equipe 2</v>
      </c>
      <c r="L18" s="13" t="str">
        <f>VLOOKUP(Tableau1[[#This Row],[CustomerCode]],'Config Clients'!A:D,3,FALSE)</f>
        <v>Centrale d'achats</v>
      </c>
      <c r="M18" s="13" t="str">
        <f>VLOOKUP(Tableau1[[#This Row],[CustomerCode]],'Config Clients'!A:D,4,FALSE)</f>
        <v>Sandrine</v>
      </c>
      <c r="N18" s="10" t="str">
        <f>IFERROR(IF(Tableau1[[#This Row],[Date rendu]]-'Date de l''export'!$A$2&gt;0,"Non","Oui"),"Oui")</f>
        <v>Non</v>
      </c>
      <c r="O18" s="11">
        <f>IF(Tableau1[[#This Row],[En retard?]]="Non",Tableau1[[#This Row],[Date rendu]]-'Date de l''export'!$A$2,0)</f>
        <v>0.74041666666744277</v>
      </c>
      <c r="P18" s="14" t="str">
        <f>IF(Tableau1[[#This Row],[En retard?]]="Oui","HD",IF(Tableau1[Délai restant]&lt;1,"&lt;24h",IF(Tableau1[Délai restant]&lt;2,"&lt;48h","≥48h")))</f>
        <v>&lt;24h</v>
      </c>
      <c r="Q18" s="14" t="str">
        <f>IF(AND(Tableau1[[#This Row],[En retard?]]="Oui",OR(Tableau1[[#This Row],[Product]]="Citron",Tableau1[[#This Row],[Product]]="Amandes")),"Oui","Non")</f>
        <v>Non</v>
      </c>
      <c r="R18" t="str">
        <f>CONCATENATE(Tableau1[[#This Row],[OrderCode]],"|",Tableau1[[#This Row],[AnaCode]],"|",Tableau1[[#This Row],[Product]])</f>
        <v>CMD01626007|OGM|Bettrave</v>
      </c>
    </row>
    <row r="19" spans="1:18" x14ac:dyDescent="0.25">
      <c r="A19" s="1" t="s">
        <v>95</v>
      </c>
      <c r="B19" s="1" t="s">
        <v>19</v>
      </c>
      <c r="C19" s="3" t="s">
        <v>61</v>
      </c>
      <c r="D19" s="3" t="s">
        <v>14</v>
      </c>
      <c r="E19" s="1" t="s">
        <v>50</v>
      </c>
      <c r="F19" s="1" t="s">
        <v>976</v>
      </c>
      <c r="G19" s="1" t="s">
        <v>945</v>
      </c>
      <c r="H19" s="3">
        <f>SUBSTITUTE(LEFT(Tableau1[[#This Row],[OrderDate]],17),".",":")+0</f>
        <v>43560.667997685188</v>
      </c>
      <c r="I19" s="3">
        <f>SUBSTITUTE(LEFT(Tableau1[[#This Row],[OrderDueTo]],17),".",":")+0</f>
        <v>43572.5</v>
      </c>
      <c r="J19" s="13" t="str">
        <f>VLOOKUP(Tableau1[[#This Row],[AnaCode]],'Config Analyses'!A:C,2,FALSE)</f>
        <v>Analyse OGM</v>
      </c>
      <c r="K19" s="13" t="str">
        <f>VLOOKUP(Tableau1[[#This Row],[AnaCode]],'Config Analyses'!A:C,3,FALSE)</f>
        <v>Equipe 2</v>
      </c>
      <c r="L19" s="13" t="str">
        <f>VLOOKUP(Tableau1[[#This Row],[CustomerCode]],'Config Clients'!A:D,3,FALSE)</f>
        <v>Grande surface</v>
      </c>
      <c r="M19" s="13" t="str">
        <f>VLOOKUP(Tableau1[[#This Row],[CustomerCode]],'Config Clients'!A:D,4,FALSE)</f>
        <v>Eric</v>
      </c>
      <c r="N19" s="10" t="str">
        <f>IFERROR(IF(Tableau1[[#This Row],[Date rendu]]-'Date de l''export'!$A$2&gt;0,"Non","Oui"),"Oui")</f>
        <v>Non</v>
      </c>
      <c r="O19" s="11">
        <f>IF(Tableau1[[#This Row],[En retard?]]="Non",Tableau1[[#This Row],[Date rendu]]-'Date de l''export'!$A$2,0)</f>
        <v>0.74041666666744277</v>
      </c>
      <c r="P19" s="14" t="str">
        <f>IF(Tableau1[[#This Row],[En retard?]]="Oui","HD",IF(Tableau1[Délai restant]&lt;1,"&lt;24h",IF(Tableau1[Délai restant]&lt;2,"&lt;48h","≥48h")))</f>
        <v>&lt;24h</v>
      </c>
      <c r="Q19" s="14" t="str">
        <f>IF(AND(Tableau1[[#This Row],[En retard?]]="Oui",OR(Tableau1[[#This Row],[Product]]="Citron",Tableau1[[#This Row],[Product]]="Amandes")),"Oui","Non")</f>
        <v>Non</v>
      </c>
      <c r="R19" t="str">
        <f>CONCATENATE(Tableau1[[#This Row],[OrderCode]],"|",Tableau1[[#This Row],[AnaCode]],"|",Tableau1[[#This Row],[Product]])</f>
        <v>CMD01664402|OGM|Bettrave</v>
      </c>
    </row>
    <row r="20" spans="1:18" x14ac:dyDescent="0.25">
      <c r="A20" s="1" t="s">
        <v>86</v>
      </c>
      <c r="B20" s="1" t="s">
        <v>19</v>
      </c>
      <c r="C20" s="3" t="s">
        <v>61</v>
      </c>
      <c r="D20" s="3" t="s">
        <v>14</v>
      </c>
      <c r="E20" s="1" t="s">
        <v>50</v>
      </c>
      <c r="F20" s="1" t="s">
        <v>959</v>
      </c>
      <c r="G20" s="1" t="s">
        <v>945</v>
      </c>
      <c r="H20" s="3">
        <f>SUBSTITUTE(LEFT(Tableau1[[#This Row],[OrderDate]],17),".",":")+0</f>
        <v>43560.679780092592</v>
      </c>
      <c r="I20" s="3">
        <f>SUBSTITUTE(LEFT(Tableau1[[#This Row],[OrderDueTo]],17),".",":")+0</f>
        <v>43572.5</v>
      </c>
      <c r="J20" s="13" t="str">
        <f>VLOOKUP(Tableau1[[#This Row],[AnaCode]],'Config Analyses'!A:C,2,FALSE)</f>
        <v>Analyse OGM</v>
      </c>
      <c r="K20" s="13" t="str">
        <f>VLOOKUP(Tableau1[[#This Row],[AnaCode]],'Config Analyses'!A:C,3,FALSE)</f>
        <v>Equipe 2</v>
      </c>
      <c r="L20" s="13" t="str">
        <f>VLOOKUP(Tableau1[[#This Row],[CustomerCode]],'Config Clients'!A:D,3,FALSE)</f>
        <v>Grande surface</v>
      </c>
      <c r="M20" s="13" t="str">
        <f>VLOOKUP(Tableau1[[#This Row],[CustomerCode]],'Config Clients'!A:D,4,FALSE)</f>
        <v>Eric</v>
      </c>
      <c r="N20" s="10" t="str">
        <f>IFERROR(IF(Tableau1[[#This Row],[Date rendu]]-'Date de l''export'!$A$2&gt;0,"Non","Oui"),"Oui")</f>
        <v>Non</v>
      </c>
      <c r="O20" s="11">
        <f>IF(Tableau1[[#This Row],[En retard?]]="Non",Tableau1[[#This Row],[Date rendu]]-'Date de l''export'!$A$2,0)</f>
        <v>0.74041666666744277</v>
      </c>
      <c r="P20" s="14" t="str">
        <f>IF(Tableau1[[#This Row],[En retard?]]="Oui","HD",IF(Tableau1[Délai restant]&lt;1,"&lt;24h",IF(Tableau1[Délai restant]&lt;2,"&lt;48h","≥48h")))</f>
        <v>&lt;24h</v>
      </c>
      <c r="Q20" s="14" t="str">
        <f>IF(AND(Tableau1[[#This Row],[En retard?]]="Oui",OR(Tableau1[[#This Row],[Product]]="Citron",Tableau1[[#This Row],[Product]]="Amandes")),"Oui","Non")</f>
        <v>Non</v>
      </c>
      <c r="R20" t="str">
        <f>CONCATENATE(Tableau1[[#This Row],[OrderCode]],"|",Tableau1[[#This Row],[AnaCode]],"|",Tableau1[[#This Row],[Product]])</f>
        <v>CMD01503401|OGM|Bettrave</v>
      </c>
    </row>
    <row r="21" spans="1:18" x14ac:dyDescent="0.25">
      <c r="A21" s="1" t="s">
        <v>87</v>
      </c>
      <c r="B21" s="1" t="s">
        <v>19</v>
      </c>
      <c r="C21" s="3" t="s">
        <v>49</v>
      </c>
      <c r="D21" s="3" t="s">
        <v>8</v>
      </c>
      <c r="E21" s="1" t="s">
        <v>50</v>
      </c>
      <c r="F21" s="1" t="s">
        <v>960</v>
      </c>
      <c r="G21" s="1" t="s">
        <v>945</v>
      </c>
      <c r="H21" s="3">
        <f>SUBSTITUTE(LEFT(Tableau1[[#This Row],[OrderDate]],17),".",":")+0</f>
        <v>43560.721064814818</v>
      </c>
      <c r="I21" s="3">
        <f>SUBSTITUTE(LEFT(Tableau1[[#This Row],[OrderDueTo]],17),".",":")+0</f>
        <v>43572.5</v>
      </c>
      <c r="J21" s="13" t="str">
        <f>VLOOKUP(Tableau1[[#This Row],[AnaCode]],'Config Analyses'!A:C,2,FALSE)</f>
        <v>Analyse OGM</v>
      </c>
      <c r="K21" s="13" t="str">
        <f>VLOOKUP(Tableau1[[#This Row],[AnaCode]],'Config Analyses'!A:C,3,FALSE)</f>
        <v>Equipe 2</v>
      </c>
      <c r="L21" s="13" t="str">
        <f>VLOOKUP(Tableau1[[#This Row],[CustomerCode]],'Config Clients'!A:D,3,FALSE)</f>
        <v>Grande surface</v>
      </c>
      <c r="M21" s="13" t="str">
        <f>VLOOKUP(Tableau1[[#This Row],[CustomerCode]],'Config Clients'!A:D,4,FALSE)</f>
        <v>Eric</v>
      </c>
      <c r="N21" s="10" t="str">
        <f>IFERROR(IF(Tableau1[[#This Row],[Date rendu]]-'Date de l''export'!$A$2&gt;0,"Non","Oui"),"Oui")</f>
        <v>Non</v>
      </c>
      <c r="O21" s="11">
        <f>IF(Tableau1[[#This Row],[En retard?]]="Non",Tableau1[[#This Row],[Date rendu]]-'Date de l''export'!$A$2,0)</f>
        <v>0.74041666666744277</v>
      </c>
      <c r="P21" s="14" t="str">
        <f>IF(Tableau1[[#This Row],[En retard?]]="Oui","HD",IF(Tableau1[Délai restant]&lt;1,"&lt;24h",IF(Tableau1[Délai restant]&lt;2,"&lt;48h","≥48h")))</f>
        <v>&lt;24h</v>
      </c>
      <c r="Q21" s="14" t="str">
        <f>IF(AND(Tableau1[[#This Row],[En retard?]]="Oui",OR(Tableau1[[#This Row],[Product]]="Citron",Tableau1[[#This Row],[Product]]="Amandes")),"Oui","Non")</f>
        <v>Non</v>
      </c>
      <c r="R21" t="str">
        <f>CONCATENATE(Tableau1[[#This Row],[OrderCode]],"|",Tableau1[[#This Row],[AnaCode]],"|",Tableau1[[#This Row],[Product]])</f>
        <v>CMD01407901|OGM|Bettrave</v>
      </c>
    </row>
    <row r="22" spans="1:18" x14ac:dyDescent="0.25">
      <c r="A22" s="1" t="s">
        <v>100</v>
      </c>
      <c r="B22" s="1" t="s">
        <v>19</v>
      </c>
      <c r="C22" s="3" t="s">
        <v>49</v>
      </c>
      <c r="D22" s="3" t="s">
        <v>8</v>
      </c>
      <c r="E22" s="1" t="s">
        <v>50</v>
      </c>
      <c r="F22" s="1" t="s">
        <v>961</v>
      </c>
      <c r="G22" s="1" t="s">
        <v>945</v>
      </c>
      <c r="H22" s="3">
        <f>SUBSTITUTE(LEFT(Tableau1[[#This Row],[OrderDate]],17),".",":")+0</f>
        <v>43560.778113425928</v>
      </c>
      <c r="I22" s="3">
        <f>SUBSTITUTE(LEFT(Tableau1[[#This Row],[OrderDueTo]],17),".",":")+0</f>
        <v>43572.5</v>
      </c>
      <c r="J22" s="13" t="str">
        <f>VLOOKUP(Tableau1[[#This Row],[AnaCode]],'Config Analyses'!A:C,2,FALSE)</f>
        <v>Analyse OGM</v>
      </c>
      <c r="K22" s="13" t="str">
        <f>VLOOKUP(Tableau1[[#This Row],[AnaCode]],'Config Analyses'!A:C,3,FALSE)</f>
        <v>Equipe 2</v>
      </c>
      <c r="L22" s="13" t="str">
        <f>VLOOKUP(Tableau1[[#This Row],[CustomerCode]],'Config Clients'!A:D,3,FALSE)</f>
        <v>Grande surface</v>
      </c>
      <c r="M22" s="13" t="str">
        <f>VLOOKUP(Tableau1[[#This Row],[CustomerCode]],'Config Clients'!A:D,4,FALSE)</f>
        <v>Eric</v>
      </c>
      <c r="N22" s="10" t="str">
        <f>IFERROR(IF(Tableau1[[#This Row],[Date rendu]]-'Date de l''export'!$A$2&gt;0,"Non","Oui"),"Oui")</f>
        <v>Non</v>
      </c>
      <c r="O22" s="11">
        <f>IF(Tableau1[[#This Row],[En retard?]]="Non",Tableau1[[#This Row],[Date rendu]]-'Date de l''export'!$A$2,0)</f>
        <v>0.74041666666744277</v>
      </c>
      <c r="P22" s="14" t="str">
        <f>IF(Tableau1[[#This Row],[En retard?]]="Oui","HD",IF(Tableau1[Délai restant]&lt;1,"&lt;24h",IF(Tableau1[Délai restant]&lt;2,"&lt;48h","≥48h")))</f>
        <v>&lt;24h</v>
      </c>
      <c r="Q22" s="14" t="str">
        <f>IF(AND(Tableau1[[#This Row],[En retard?]]="Oui",OR(Tableau1[[#This Row],[Product]]="Citron",Tableau1[[#This Row],[Product]]="Amandes")),"Oui","Non")</f>
        <v>Non</v>
      </c>
      <c r="R22" t="str">
        <f>CONCATENATE(Tableau1[[#This Row],[OrderCode]],"|",Tableau1[[#This Row],[AnaCode]],"|",Tableau1[[#This Row],[Product]])</f>
        <v>CMD01375903|OGM|Bettrave</v>
      </c>
    </row>
    <row r="23" spans="1:18" x14ac:dyDescent="0.25">
      <c r="A23" s="1" t="s">
        <v>261</v>
      </c>
      <c r="B23" s="1" t="s">
        <v>19</v>
      </c>
      <c r="C23" s="3" t="s">
        <v>72</v>
      </c>
      <c r="D23" s="3" t="s">
        <v>22</v>
      </c>
      <c r="E23" s="1" t="s">
        <v>50</v>
      </c>
      <c r="F23" s="1" t="s">
        <v>975</v>
      </c>
      <c r="G23" s="1" t="s">
        <v>945</v>
      </c>
      <c r="H23" s="3">
        <f>SUBSTITUTE(LEFT(Tableau1[[#This Row],[OrderDate]],17),".",":")+0</f>
        <v>43560.801354166666</v>
      </c>
      <c r="I23" s="3">
        <f>SUBSTITUTE(LEFT(Tableau1[[#This Row],[OrderDueTo]],17),".",":")+0</f>
        <v>43572.5</v>
      </c>
      <c r="J23" s="13" t="str">
        <f>VLOOKUP(Tableau1[[#This Row],[AnaCode]],'Config Analyses'!A:C,2,FALSE)</f>
        <v>Analyse OGM</v>
      </c>
      <c r="K23" s="13" t="str">
        <f>VLOOKUP(Tableau1[[#This Row],[AnaCode]],'Config Analyses'!A:C,3,FALSE)</f>
        <v>Equipe 2</v>
      </c>
      <c r="L23" s="13" t="str">
        <f>VLOOKUP(Tableau1[[#This Row],[CustomerCode]],'Config Clients'!A:D,3,FALSE)</f>
        <v>Coopérative agricole</v>
      </c>
      <c r="M23" s="13" t="str">
        <f>VLOOKUP(Tableau1[[#This Row],[CustomerCode]],'Config Clients'!A:D,4,FALSE)</f>
        <v>Julie</v>
      </c>
      <c r="N23" s="10" t="str">
        <f>IFERROR(IF(Tableau1[[#This Row],[Date rendu]]-'Date de l''export'!$A$2&gt;0,"Non","Oui"),"Oui")</f>
        <v>Non</v>
      </c>
      <c r="O23" s="11">
        <f>IF(Tableau1[[#This Row],[En retard?]]="Non",Tableau1[[#This Row],[Date rendu]]-'Date de l''export'!$A$2,0)</f>
        <v>0.74041666666744277</v>
      </c>
      <c r="P23" s="14" t="str">
        <f>IF(Tableau1[[#This Row],[En retard?]]="Oui","HD",IF(Tableau1[Délai restant]&lt;1,"&lt;24h",IF(Tableau1[Délai restant]&lt;2,"&lt;48h","≥48h")))</f>
        <v>&lt;24h</v>
      </c>
      <c r="Q23" s="14" t="str">
        <f>IF(AND(Tableau1[[#This Row],[En retard?]]="Oui",OR(Tableau1[[#This Row],[Product]]="Citron",Tableau1[[#This Row],[Product]]="Amandes")),"Oui","Non")</f>
        <v>Non</v>
      </c>
      <c r="R23" t="str">
        <f>CONCATENATE(Tableau1[[#This Row],[OrderCode]],"|",Tableau1[[#This Row],[AnaCode]],"|",Tableau1[[#This Row],[Product]])</f>
        <v>CMD01686301|OGM|Bettrave</v>
      </c>
    </row>
    <row r="24" spans="1:18" x14ac:dyDescent="0.25">
      <c r="A24" s="1" t="s">
        <v>77</v>
      </c>
      <c r="B24" s="1" t="s">
        <v>25</v>
      </c>
      <c r="C24" s="3" t="s">
        <v>58</v>
      </c>
      <c r="D24" s="3" t="s">
        <v>13</v>
      </c>
      <c r="E24" s="1" t="s">
        <v>50</v>
      </c>
      <c r="F24" s="1" t="s">
        <v>974</v>
      </c>
      <c r="G24" s="1" t="s">
        <v>945</v>
      </c>
      <c r="H24" s="3">
        <f>SUBSTITUTE(LEFT(Tableau1[[#This Row],[OrderDate]],17),".",":")+0</f>
        <v>43560.839386574073</v>
      </c>
      <c r="I24" s="3">
        <f>SUBSTITUTE(LEFT(Tableau1[[#This Row],[OrderDueTo]],17),".",":")+0</f>
        <v>43572.5</v>
      </c>
      <c r="J24" s="13" t="str">
        <f>VLOOKUP(Tableau1[[#This Row],[AnaCode]],'Config Analyses'!A:C,2,FALSE)</f>
        <v>Analyse OGM</v>
      </c>
      <c r="K24" s="13" t="str">
        <f>VLOOKUP(Tableau1[[#This Row],[AnaCode]],'Config Analyses'!A:C,3,FALSE)</f>
        <v>Equipe 2</v>
      </c>
      <c r="L24" s="13" t="str">
        <f>VLOOKUP(Tableau1[[#This Row],[CustomerCode]],'Config Clients'!A:D,3,FALSE)</f>
        <v>Coopérative agricole</v>
      </c>
      <c r="M24" s="13" t="str">
        <f>VLOOKUP(Tableau1[[#This Row],[CustomerCode]],'Config Clients'!A:D,4,FALSE)</f>
        <v>Béatrice</v>
      </c>
      <c r="N24" s="10" t="str">
        <f>IFERROR(IF(Tableau1[[#This Row],[Date rendu]]-'Date de l''export'!$A$2&gt;0,"Non","Oui"),"Oui")</f>
        <v>Non</v>
      </c>
      <c r="O24" s="11">
        <f>IF(Tableau1[[#This Row],[En retard?]]="Non",Tableau1[[#This Row],[Date rendu]]-'Date de l''export'!$A$2,0)</f>
        <v>0.74041666666744277</v>
      </c>
      <c r="P24" s="14" t="str">
        <f>IF(Tableau1[[#This Row],[En retard?]]="Oui","HD",IF(Tableau1[Délai restant]&lt;1,"&lt;24h",IF(Tableau1[Délai restant]&lt;2,"&lt;48h","≥48h")))</f>
        <v>&lt;24h</v>
      </c>
      <c r="Q24" s="14" t="str">
        <f>IF(AND(Tableau1[[#This Row],[En retard?]]="Oui",OR(Tableau1[[#This Row],[Product]]="Citron",Tableau1[[#This Row],[Product]]="Amandes")),"Oui","Non")</f>
        <v>Non</v>
      </c>
      <c r="R24" t="str">
        <f>CONCATENATE(Tableau1[[#This Row],[OrderCode]],"|",Tableau1[[#This Row],[AnaCode]],"|",Tableau1[[#This Row],[Product]])</f>
        <v>CMD01586301|OGM|Haricots vert</v>
      </c>
    </row>
    <row r="25" spans="1:18" x14ac:dyDescent="0.25">
      <c r="A25" s="1" t="s">
        <v>3198</v>
      </c>
      <c r="B25" s="1" t="s">
        <v>30</v>
      </c>
      <c r="C25" s="3" t="s">
        <v>73</v>
      </c>
      <c r="D25" s="3" t="s">
        <v>23</v>
      </c>
      <c r="E25" s="1" t="s">
        <v>50</v>
      </c>
      <c r="F25" s="1" t="s">
        <v>3199</v>
      </c>
      <c r="G25" s="1" t="s">
        <v>945</v>
      </c>
      <c r="H25" s="3">
        <f>SUBSTITUTE(LEFT(Tableau1[[#This Row],[OrderDate]],17),".",":")+0</f>
        <v>43563.293506944443</v>
      </c>
      <c r="I25" s="3">
        <f>SUBSTITUTE(LEFT(Tableau1[[#This Row],[OrderDueTo]],17),".",":")+0</f>
        <v>43572.5</v>
      </c>
      <c r="J25" s="13" t="str">
        <f>VLOOKUP(Tableau1[[#This Row],[AnaCode]],'Config Analyses'!A:C,2,FALSE)</f>
        <v>Analyse OGM</v>
      </c>
      <c r="K25" s="13" t="str">
        <f>VLOOKUP(Tableau1[[#This Row],[AnaCode]],'Config Analyses'!A:C,3,FALSE)</f>
        <v>Equipe 2</v>
      </c>
      <c r="L25" s="13" t="str">
        <f>VLOOKUP(Tableau1[[#This Row],[CustomerCode]],'Config Clients'!A:D,3,FALSE)</f>
        <v>Entreprises agro-alimentaires</v>
      </c>
      <c r="M25" s="13" t="str">
        <f>VLOOKUP(Tableau1[[#This Row],[CustomerCode]],'Config Clients'!A:D,4,FALSE)</f>
        <v>Julien</v>
      </c>
      <c r="N25" s="10" t="str">
        <f>IFERROR(IF(Tableau1[[#This Row],[Date rendu]]-'Date de l''export'!$A$2&gt;0,"Non","Oui"),"Oui")</f>
        <v>Non</v>
      </c>
      <c r="O25" s="11">
        <f>IF(Tableau1[[#This Row],[En retard?]]="Non",Tableau1[[#This Row],[Date rendu]]-'Date de l''export'!$A$2,0)</f>
        <v>0.74041666666744277</v>
      </c>
      <c r="P25" s="14" t="str">
        <f>IF(Tableau1[[#This Row],[En retard?]]="Oui","HD",IF(Tableau1[Délai restant]&lt;1,"&lt;24h",IF(Tableau1[Délai restant]&lt;2,"&lt;48h","≥48h")))</f>
        <v>&lt;24h</v>
      </c>
      <c r="Q25" s="14" t="str">
        <f>IF(AND(Tableau1[[#This Row],[En retard?]]="Oui",OR(Tableau1[[#This Row],[Product]]="Citron",Tableau1[[#This Row],[Product]]="Amandes")),"Oui","Non")</f>
        <v>Non</v>
      </c>
      <c r="R25" t="str">
        <f>CONCATENATE(Tableau1[[#This Row],[OrderCode]],"|",Tableau1[[#This Row],[AnaCode]],"|",Tableau1[[#This Row],[Product]])</f>
        <v>CMD01599501|OGM|Bœuf</v>
      </c>
    </row>
    <row r="26" spans="1:18" x14ac:dyDescent="0.25">
      <c r="A26" s="1" t="s">
        <v>3200</v>
      </c>
      <c r="B26" s="1" t="s">
        <v>16</v>
      </c>
      <c r="C26" s="3" t="s">
        <v>73</v>
      </c>
      <c r="D26" s="3" t="s">
        <v>23</v>
      </c>
      <c r="E26" s="1" t="s">
        <v>63</v>
      </c>
      <c r="F26" s="1" t="s">
        <v>3201</v>
      </c>
      <c r="G26" s="1" t="s">
        <v>936</v>
      </c>
      <c r="H26" s="3">
        <f>SUBSTITUTE(LEFT(Tableau1[[#This Row],[OrderDate]],17),".",":")+0</f>
        <v>43563.303113425929</v>
      </c>
      <c r="I26" s="3">
        <f>SUBSTITUTE(LEFT(Tableau1[[#This Row],[OrderDueTo]],17),".",":")+0</f>
        <v>43570.5</v>
      </c>
      <c r="J26" s="13" t="str">
        <f>VLOOKUP(Tableau1[[#This Row],[AnaCode]],'Config Analyses'!A:C,2,FALSE)</f>
        <v>Analyse polluants d'emballage</v>
      </c>
      <c r="K26" s="13" t="str">
        <f>VLOOKUP(Tableau1[[#This Row],[AnaCode]],'Config Analyses'!A:C,3,FALSE)</f>
        <v>Equipe 3</v>
      </c>
      <c r="L26" s="13" t="str">
        <f>VLOOKUP(Tableau1[[#This Row],[CustomerCode]],'Config Clients'!A:D,3,FALSE)</f>
        <v>Entreprises agro-alimentaires</v>
      </c>
      <c r="M26" s="13" t="str">
        <f>VLOOKUP(Tableau1[[#This Row],[CustomerCode]],'Config Clients'!A:D,4,FALSE)</f>
        <v>Julien</v>
      </c>
      <c r="N26" s="10" t="str">
        <f>IFERROR(IF(Tableau1[[#This Row],[Date rendu]]-'Date de l''export'!$A$2&gt;0,"Non","Oui"),"Oui")</f>
        <v>Oui</v>
      </c>
      <c r="O26" s="11">
        <f>IF(Tableau1[[#This Row],[En retard?]]="Non",Tableau1[[#This Row],[Date rendu]]-'Date de l''export'!$A$2,0)</f>
        <v>0</v>
      </c>
      <c r="P26" s="14" t="str">
        <f>IF(Tableau1[[#This Row],[En retard?]]="Oui","HD",IF(Tableau1[Délai restant]&lt;1,"&lt;24h",IF(Tableau1[Délai restant]&lt;2,"&lt;48h","≥48h")))</f>
        <v>HD</v>
      </c>
      <c r="Q26" s="14" t="str">
        <f>IF(AND(Tableau1[[#This Row],[En retard?]]="Oui",OR(Tableau1[[#This Row],[Product]]="Citron",Tableau1[[#This Row],[Product]]="Amandes")),"Oui","Non")</f>
        <v>Non</v>
      </c>
      <c r="R26" t="str">
        <f>CONCATENATE(Tableau1[[#This Row],[OrderCode]],"|",Tableau1[[#This Row],[AnaCode]],"|",Tableau1[[#This Row],[Product]])</f>
        <v>CMD01684604|PLLT|Agneau</v>
      </c>
    </row>
    <row r="27" spans="1:18" x14ac:dyDescent="0.25">
      <c r="A27" s="1" t="s">
        <v>91</v>
      </c>
      <c r="B27" s="1" t="s">
        <v>19</v>
      </c>
      <c r="C27" s="3" t="s">
        <v>54</v>
      </c>
      <c r="D27" s="3" t="s">
        <v>10</v>
      </c>
      <c r="E27" s="1" t="s">
        <v>50</v>
      </c>
      <c r="F27" s="1" t="s">
        <v>965</v>
      </c>
      <c r="G27" s="1" t="s">
        <v>945</v>
      </c>
      <c r="H27" s="3">
        <f>SUBSTITUTE(LEFT(Tableau1[[#This Row],[OrderDate]],17),".",":")+0</f>
        <v>43563.330520833333</v>
      </c>
      <c r="I27" s="3">
        <f>SUBSTITUTE(LEFT(Tableau1[[#This Row],[OrderDueTo]],17),".",":")+0</f>
        <v>43572.5</v>
      </c>
      <c r="J27" s="13" t="str">
        <f>VLOOKUP(Tableau1[[#This Row],[AnaCode]],'Config Analyses'!A:C,2,FALSE)</f>
        <v>Analyse OGM</v>
      </c>
      <c r="K27" s="13" t="str">
        <f>VLOOKUP(Tableau1[[#This Row],[AnaCode]],'Config Analyses'!A:C,3,FALSE)</f>
        <v>Equipe 2</v>
      </c>
      <c r="L27" s="13" t="str">
        <f>VLOOKUP(Tableau1[[#This Row],[CustomerCode]],'Config Clients'!A:D,3,FALSE)</f>
        <v>Coopérative agricole</v>
      </c>
      <c r="M27" s="13" t="str">
        <f>VLOOKUP(Tableau1[[#This Row],[CustomerCode]],'Config Clients'!A:D,4,FALSE)</f>
        <v>Julie</v>
      </c>
      <c r="N27" s="10" t="str">
        <f>IFERROR(IF(Tableau1[[#This Row],[Date rendu]]-'Date de l''export'!$A$2&gt;0,"Non","Oui"),"Oui")</f>
        <v>Non</v>
      </c>
      <c r="O27" s="11">
        <f>IF(Tableau1[[#This Row],[En retard?]]="Non",Tableau1[[#This Row],[Date rendu]]-'Date de l''export'!$A$2,0)</f>
        <v>0.74041666666744277</v>
      </c>
      <c r="P27" s="14" t="str">
        <f>IF(Tableau1[[#This Row],[En retard?]]="Oui","HD",IF(Tableau1[Délai restant]&lt;1,"&lt;24h",IF(Tableau1[Délai restant]&lt;2,"&lt;48h","≥48h")))</f>
        <v>&lt;24h</v>
      </c>
      <c r="Q27" s="14" t="str">
        <f>IF(AND(Tableau1[[#This Row],[En retard?]]="Oui",OR(Tableau1[[#This Row],[Product]]="Citron",Tableau1[[#This Row],[Product]]="Amandes")),"Oui","Non")</f>
        <v>Non</v>
      </c>
      <c r="R27" t="str">
        <f>CONCATENATE(Tableau1[[#This Row],[OrderCode]],"|",Tableau1[[#This Row],[AnaCode]],"|",Tableau1[[#This Row],[Product]])</f>
        <v>CMD01418904|OGM|Bettrave</v>
      </c>
    </row>
    <row r="28" spans="1:18" x14ac:dyDescent="0.25">
      <c r="A28" s="1" t="s">
        <v>166</v>
      </c>
      <c r="B28" s="1" t="s">
        <v>36</v>
      </c>
      <c r="C28" s="3" t="s">
        <v>75</v>
      </c>
      <c r="D28" s="3" t="s">
        <v>24</v>
      </c>
      <c r="E28" s="1" t="s">
        <v>50</v>
      </c>
      <c r="F28" s="1" t="s">
        <v>951</v>
      </c>
      <c r="G28" s="1" t="s">
        <v>945</v>
      </c>
      <c r="H28" s="3">
        <f>SUBSTITUTE(LEFT(Tableau1[[#This Row],[OrderDate]],17),".",":")+0</f>
        <v>43563.34884259259</v>
      </c>
      <c r="I28" s="3">
        <f>SUBSTITUTE(LEFT(Tableau1[[#This Row],[OrderDueTo]],17),".",":")+0</f>
        <v>43572.5</v>
      </c>
      <c r="J28" s="13" t="str">
        <f>VLOOKUP(Tableau1[[#This Row],[AnaCode]],'Config Analyses'!A:C,2,FALSE)</f>
        <v>Analyse OGM</v>
      </c>
      <c r="K28" s="13" t="str">
        <f>VLOOKUP(Tableau1[[#This Row],[AnaCode]],'Config Analyses'!A:C,3,FALSE)</f>
        <v>Equipe 2</v>
      </c>
      <c r="L28" s="13" t="str">
        <f>VLOOKUP(Tableau1[[#This Row],[CustomerCode]],'Config Clients'!A:D,3,FALSE)</f>
        <v>Entreprises agro-alimentaires</v>
      </c>
      <c r="M28" s="13" t="str">
        <f>VLOOKUP(Tableau1[[#This Row],[CustomerCode]],'Config Clients'!A:D,4,FALSE)</f>
        <v>Julien</v>
      </c>
      <c r="N28" s="10" t="str">
        <f>IFERROR(IF(Tableau1[[#This Row],[Date rendu]]-'Date de l''export'!$A$2&gt;0,"Non","Oui"),"Oui")</f>
        <v>Non</v>
      </c>
      <c r="O28" s="11">
        <f>IF(Tableau1[[#This Row],[En retard?]]="Non",Tableau1[[#This Row],[Date rendu]]-'Date de l''export'!$A$2,0)</f>
        <v>0.74041666666744277</v>
      </c>
      <c r="P28" s="14" t="str">
        <f>IF(Tableau1[[#This Row],[En retard?]]="Oui","HD",IF(Tableau1[Délai restant]&lt;1,"&lt;24h",IF(Tableau1[Délai restant]&lt;2,"&lt;48h","≥48h")))</f>
        <v>&lt;24h</v>
      </c>
      <c r="Q28" s="14" t="str">
        <f>IF(AND(Tableau1[[#This Row],[En retard?]]="Oui",OR(Tableau1[[#This Row],[Product]]="Citron",Tableau1[[#This Row],[Product]]="Amandes")),"Oui","Non")</f>
        <v>Non</v>
      </c>
      <c r="R28" t="str">
        <f>CONCATENATE(Tableau1[[#This Row],[OrderCode]],"|",Tableau1[[#This Row],[AnaCode]],"|",Tableau1[[#This Row],[Product]])</f>
        <v>CMD01671806|OGM|Saumon</v>
      </c>
    </row>
    <row r="29" spans="1:18" x14ac:dyDescent="0.25">
      <c r="A29" s="1" t="s">
        <v>3202</v>
      </c>
      <c r="B29" s="1" t="s">
        <v>36</v>
      </c>
      <c r="C29" s="3" t="s">
        <v>73</v>
      </c>
      <c r="D29" s="3" t="s">
        <v>23</v>
      </c>
      <c r="E29" s="1" t="s">
        <v>50</v>
      </c>
      <c r="F29" s="1" t="s">
        <v>3203</v>
      </c>
      <c r="G29" s="1" t="s">
        <v>945</v>
      </c>
      <c r="H29" s="3">
        <f>SUBSTITUTE(LEFT(Tableau1[[#This Row],[OrderDate]],17),".",":")+0</f>
        <v>43563.354317129626</v>
      </c>
      <c r="I29" s="3">
        <f>SUBSTITUTE(LEFT(Tableau1[[#This Row],[OrderDueTo]],17),".",":")+0</f>
        <v>43572.5</v>
      </c>
      <c r="J29" s="13" t="str">
        <f>VLOOKUP(Tableau1[[#This Row],[AnaCode]],'Config Analyses'!A:C,2,FALSE)</f>
        <v>Analyse OGM</v>
      </c>
      <c r="K29" s="13" t="str">
        <f>VLOOKUP(Tableau1[[#This Row],[AnaCode]],'Config Analyses'!A:C,3,FALSE)</f>
        <v>Equipe 2</v>
      </c>
      <c r="L29" s="13" t="str">
        <f>VLOOKUP(Tableau1[[#This Row],[CustomerCode]],'Config Clients'!A:D,3,FALSE)</f>
        <v>Entreprises agro-alimentaires</v>
      </c>
      <c r="M29" s="13" t="str">
        <f>VLOOKUP(Tableau1[[#This Row],[CustomerCode]],'Config Clients'!A:D,4,FALSE)</f>
        <v>Julien</v>
      </c>
      <c r="N29" s="10" t="str">
        <f>IFERROR(IF(Tableau1[[#This Row],[Date rendu]]-'Date de l''export'!$A$2&gt;0,"Non","Oui"),"Oui")</f>
        <v>Non</v>
      </c>
      <c r="O29" s="11">
        <f>IF(Tableau1[[#This Row],[En retard?]]="Non",Tableau1[[#This Row],[Date rendu]]-'Date de l''export'!$A$2,0)</f>
        <v>0.74041666666744277</v>
      </c>
      <c r="P29" s="14" t="str">
        <f>IF(Tableau1[[#This Row],[En retard?]]="Oui","HD",IF(Tableau1[Délai restant]&lt;1,"&lt;24h",IF(Tableau1[Délai restant]&lt;2,"&lt;48h","≥48h")))</f>
        <v>&lt;24h</v>
      </c>
      <c r="Q29" s="14" t="str">
        <f>IF(AND(Tableau1[[#This Row],[En retard?]]="Oui",OR(Tableau1[[#This Row],[Product]]="Citron",Tableau1[[#This Row],[Product]]="Amandes")),"Oui","Non")</f>
        <v>Non</v>
      </c>
      <c r="R29" t="str">
        <f>CONCATENATE(Tableau1[[#This Row],[OrderCode]],"|",Tableau1[[#This Row],[AnaCode]],"|",Tableau1[[#This Row],[Product]])</f>
        <v>CMD01643203|OGM|Saumon</v>
      </c>
    </row>
    <row r="30" spans="1:18" x14ac:dyDescent="0.25">
      <c r="A30" s="1" t="s">
        <v>270</v>
      </c>
      <c r="B30" s="1" t="s">
        <v>25</v>
      </c>
      <c r="C30" s="3" t="s">
        <v>61</v>
      </c>
      <c r="D30" s="3" t="s">
        <v>14</v>
      </c>
      <c r="E30" s="1" t="s">
        <v>50</v>
      </c>
      <c r="F30" s="1" t="s">
        <v>1187</v>
      </c>
      <c r="G30" s="1" t="s">
        <v>945</v>
      </c>
      <c r="H30" s="3">
        <f>SUBSTITUTE(LEFT(Tableau1[[#This Row],[OrderDate]],17),".",":")+0</f>
        <v>43563.354687500003</v>
      </c>
      <c r="I30" s="3">
        <f>SUBSTITUTE(LEFT(Tableau1[[#This Row],[OrderDueTo]],17),".",":")+0</f>
        <v>43572.5</v>
      </c>
      <c r="J30" s="13" t="str">
        <f>VLOOKUP(Tableau1[[#This Row],[AnaCode]],'Config Analyses'!A:C,2,FALSE)</f>
        <v>Analyse OGM</v>
      </c>
      <c r="K30" s="13" t="str">
        <f>VLOOKUP(Tableau1[[#This Row],[AnaCode]],'Config Analyses'!A:C,3,FALSE)</f>
        <v>Equipe 2</v>
      </c>
      <c r="L30" s="13" t="str">
        <f>VLOOKUP(Tableau1[[#This Row],[CustomerCode]],'Config Clients'!A:D,3,FALSE)</f>
        <v>Grande surface</v>
      </c>
      <c r="M30" s="13" t="str">
        <f>VLOOKUP(Tableau1[[#This Row],[CustomerCode]],'Config Clients'!A:D,4,FALSE)</f>
        <v>Eric</v>
      </c>
      <c r="N30" s="10" t="str">
        <f>IFERROR(IF(Tableau1[[#This Row],[Date rendu]]-'Date de l''export'!$A$2&gt;0,"Non","Oui"),"Oui")</f>
        <v>Non</v>
      </c>
      <c r="O30" s="11">
        <f>IF(Tableau1[[#This Row],[En retard?]]="Non",Tableau1[[#This Row],[Date rendu]]-'Date de l''export'!$A$2,0)</f>
        <v>0.74041666666744277</v>
      </c>
      <c r="P30" s="14" t="str">
        <f>IF(Tableau1[[#This Row],[En retard?]]="Oui","HD",IF(Tableau1[Délai restant]&lt;1,"&lt;24h",IF(Tableau1[Délai restant]&lt;2,"&lt;48h","≥48h")))</f>
        <v>&lt;24h</v>
      </c>
      <c r="Q30" s="14" t="str">
        <f>IF(AND(Tableau1[[#This Row],[En retard?]]="Oui",OR(Tableau1[[#This Row],[Product]]="Citron",Tableau1[[#This Row],[Product]]="Amandes")),"Oui","Non")</f>
        <v>Non</v>
      </c>
      <c r="R30" t="str">
        <f>CONCATENATE(Tableau1[[#This Row],[OrderCode]],"|",Tableau1[[#This Row],[AnaCode]],"|",Tableau1[[#This Row],[Product]])</f>
        <v>CMD01645605|OGM|Haricots vert</v>
      </c>
    </row>
    <row r="31" spans="1:18" x14ac:dyDescent="0.25">
      <c r="A31" s="1" t="s">
        <v>133</v>
      </c>
      <c r="B31" s="1" t="s">
        <v>32</v>
      </c>
      <c r="C31" s="3" t="s">
        <v>58</v>
      </c>
      <c r="D31" s="3" t="s">
        <v>13</v>
      </c>
      <c r="E31" s="1" t="s">
        <v>50</v>
      </c>
      <c r="F31" s="1" t="s">
        <v>1025</v>
      </c>
      <c r="G31" s="1" t="s">
        <v>945</v>
      </c>
      <c r="H31" s="3">
        <f>SUBSTITUTE(LEFT(Tableau1[[#This Row],[OrderDate]],17),".",":")+0</f>
        <v>43563.356180555558</v>
      </c>
      <c r="I31" s="3">
        <f>SUBSTITUTE(LEFT(Tableau1[[#This Row],[OrderDueTo]],17),".",":")+0</f>
        <v>43572.5</v>
      </c>
      <c r="J31" s="13" t="str">
        <f>VLOOKUP(Tableau1[[#This Row],[AnaCode]],'Config Analyses'!A:C,2,FALSE)</f>
        <v>Analyse OGM</v>
      </c>
      <c r="K31" s="13" t="str">
        <f>VLOOKUP(Tableau1[[#This Row],[AnaCode]],'Config Analyses'!A:C,3,FALSE)</f>
        <v>Equipe 2</v>
      </c>
      <c r="L31" s="13" t="str">
        <f>VLOOKUP(Tableau1[[#This Row],[CustomerCode]],'Config Clients'!A:D,3,FALSE)</f>
        <v>Coopérative agricole</v>
      </c>
      <c r="M31" s="13" t="str">
        <f>VLOOKUP(Tableau1[[#This Row],[CustomerCode]],'Config Clients'!A:D,4,FALSE)</f>
        <v>Béatrice</v>
      </c>
      <c r="N31" s="10" t="str">
        <f>IFERROR(IF(Tableau1[[#This Row],[Date rendu]]-'Date de l''export'!$A$2&gt;0,"Non","Oui"),"Oui")</f>
        <v>Non</v>
      </c>
      <c r="O31" s="11">
        <f>IF(Tableau1[[#This Row],[En retard?]]="Non",Tableau1[[#This Row],[Date rendu]]-'Date de l''export'!$A$2,0)</f>
        <v>0.74041666666744277</v>
      </c>
      <c r="P31" s="14" t="str">
        <f>IF(Tableau1[[#This Row],[En retard?]]="Oui","HD",IF(Tableau1[Délai restant]&lt;1,"&lt;24h",IF(Tableau1[Délai restant]&lt;2,"&lt;48h","≥48h")))</f>
        <v>&lt;24h</v>
      </c>
      <c r="Q31" s="14" t="str">
        <f>IF(AND(Tableau1[[#This Row],[En retard?]]="Oui",OR(Tableau1[[#This Row],[Product]]="Citron",Tableau1[[#This Row],[Product]]="Amandes")),"Oui","Non")</f>
        <v>Non</v>
      </c>
      <c r="R31" t="str">
        <f>CONCATENATE(Tableau1[[#This Row],[OrderCode]],"|",Tableau1[[#This Row],[AnaCode]],"|",Tableau1[[#This Row],[Product]])</f>
        <v>CMD01659801|OGM|Tomate</v>
      </c>
    </row>
    <row r="32" spans="1:18" x14ac:dyDescent="0.25">
      <c r="A32" s="1" t="s">
        <v>92</v>
      </c>
      <c r="B32" s="1" t="s">
        <v>21</v>
      </c>
      <c r="C32" s="3" t="s">
        <v>61</v>
      </c>
      <c r="D32" s="3" t="s">
        <v>14</v>
      </c>
      <c r="E32" s="1" t="s">
        <v>50</v>
      </c>
      <c r="F32" s="1" t="s">
        <v>967</v>
      </c>
      <c r="G32" s="1" t="s">
        <v>945</v>
      </c>
      <c r="H32" s="3">
        <f>SUBSTITUTE(LEFT(Tableau1[[#This Row],[OrderDate]],17),".",":")+0</f>
        <v>43563.356608796297</v>
      </c>
      <c r="I32" s="3">
        <f>SUBSTITUTE(LEFT(Tableau1[[#This Row],[OrderDueTo]],17),".",":")+0</f>
        <v>43572.5</v>
      </c>
      <c r="J32" s="13" t="str">
        <f>VLOOKUP(Tableau1[[#This Row],[AnaCode]],'Config Analyses'!A:C,2,FALSE)</f>
        <v>Analyse OGM</v>
      </c>
      <c r="K32" s="13" t="str">
        <f>VLOOKUP(Tableau1[[#This Row],[AnaCode]],'Config Analyses'!A:C,3,FALSE)</f>
        <v>Equipe 2</v>
      </c>
      <c r="L32" s="13" t="str">
        <f>VLOOKUP(Tableau1[[#This Row],[CustomerCode]],'Config Clients'!A:D,3,FALSE)</f>
        <v>Grande surface</v>
      </c>
      <c r="M32" s="13" t="str">
        <f>VLOOKUP(Tableau1[[#This Row],[CustomerCode]],'Config Clients'!A:D,4,FALSE)</f>
        <v>Eric</v>
      </c>
      <c r="N32" s="10" t="str">
        <f>IFERROR(IF(Tableau1[[#This Row],[Date rendu]]-'Date de l''export'!$A$2&gt;0,"Non","Oui"),"Oui")</f>
        <v>Non</v>
      </c>
      <c r="O32" s="11">
        <f>IF(Tableau1[[#This Row],[En retard?]]="Non",Tableau1[[#This Row],[Date rendu]]-'Date de l''export'!$A$2,0)</f>
        <v>0.74041666666744277</v>
      </c>
      <c r="P32" s="14" t="str">
        <f>IF(Tableau1[[#This Row],[En retard?]]="Oui","HD",IF(Tableau1[Délai restant]&lt;1,"&lt;24h",IF(Tableau1[Délai restant]&lt;2,"&lt;48h","≥48h")))</f>
        <v>&lt;24h</v>
      </c>
      <c r="Q32" s="14" t="str">
        <f>IF(AND(Tableau1[[#This Row],[En retard?]]="Oui",OR(Tableau1[[#This Row],[Product]]="Citron",Tableau1[[#This Row],[Product]]="Amandes")),"Oui","Non")</f>
        <v>Non</v>
      </c>
      <c r="R32" t="str">
        <f>CONCATENATE(Tableau1[[#This Row],[OrderCode]],"|",Tableau1[[#This Row],[AnaCode]],"|",Tableau1[[#This Row],[Product]])</f>
        <v>CMD01517101|OGM|Carotte</v>
      </c>
    </row>
    <row r="33" spans="1:18" x14ac:dyDescent="0.25">
      <c r="A33" s="1" t="s">
        <v>394</v>
      </c>
      <c r="B33" s="1" t="s">
        <v>21</v>
      </c>
      <c r="C33" s="3" t="s">
        <v>61</v>
      </c>
      <c r="D33" s="3" t="s">
        <v>14</v>
      </c>
      <c r="E33" s="1" t="s">
        <v>50</v>
      </c>
      <c r="F33" s="1" t="s">
        <v>968</v>
      </c>
      <c r="G33" s="1" t="s">
        <v>945</v>
      </c>
      <c r="H33" s="3">
        <f>SUBSTITUTE(LEFT(Tableau1[[#This Row],[OrderDate]],17),".",":")+0</f>
        <v>43563.356747685182</v>
      </c>
      <c r="I33" s="3">
        <f>SUBSTITUTE(LEFT(Tableau1[[#This Row],[OrderDueTo]],17),".",":")+0</f>
        <v>43572.5</v>
      </c>
      <c r="J33" s="13" t="str">
        <f>VLOOKUP(Tableau1[[#This Row],[AnaCode]],'Config Analyses'!A:C,2,FALSE)</f>
        <v>Analyse OGM</v>
      </c>
      <c r="K33" s="13" t="str">
        <f>VLOOKUP(Tableau1[[#This Row],[AnaCode]],'Config Analyses'!A:C,3,FALSE)</f>
        <v>Equipe 2</v>
      </c>
      <c r="L33" s="13" t="str">
        <f>VLOOKUP(Tableau1[[#This Row],[CustomerCode]],'Config Clients'!A:D,3,FALSE)</f>
        <v>Grande surface</v>
      </c>
      <c r="M33" s="13" t="str">
        <f>VLOOKUP(Tableau1[[#This Row],[CustomerCode]],'Config Clients'!A:D,4,FALSE)</f>
        <v>Eric</v>
      </c>
      <c r="N33" s="10" t="str">
        <f>IFERROR(IF(Tableau1[[#This Row],[Date rendu]]-'Date de l''export'!$A$2&gt;0,"Non","Oui"),"Oui")</f>
        <v>Non</v>
      </c>
      <c r="O33" s="11">
        <f>IF(Tableau1[[#This Row],[En retard?]]="Non",Tableau1[[#This Row],[Date rendu]]-'Date de l''export'!$A$2,0)</f>
        <v>0.74041666666744277</v>
      </c>
      <c r="P33" s="14" t="str">
        <f>IF(Tableau1[[#This Row],[En retard?]]="Oui","HD",IF(Tableau1[Délai restant]&lt;1,"&lt;24h",IF(Tableau1[Délai restant]&lt;2,"&lt;48h","≥48h")))</f>
        <v>&lt;24h</v>
      </c>
      <c r="Q33" s="14" t="str">
        <f>IF(AND(Tableau1[[#This Row],[En retard?]]="Oui",OR(Tableau1[[#This Row],[Product]]="Citron",Tableau1[[#This Row],[Product]]="Amandes")),"Oui","Non")</f>
        <v>Non</v>
      </c>
      <c r="R33" t="str">
        <f>CONCATENATE(Tableau1[[#This Row],[OrderCode]],"|",Tableau1[[#This Row],[AnaCode]],"|",Tableau1[[#This Row],[Product]])</f>
        <v>CMD01359204|OGM|Carotte</v>
      </c>
    </row>
    <row r="34" spans="1:18" x14ac:dyDescent="0.25">
      <c r="A34" s="1" t="s">
        <v>136</v>
      </c>
      <c r="B34" s="1" t="s">
        <v>21</v>
      </c>
      <c r="C34" s="3" t="s">
        <v>61</v>
      </c>
      <c r="D34" s="3" t="s">
        <v>14</v>
      </c>
      <c r="E34" s="1" t="s">
        <v>50</v>
      </c>
      <c r="F34" s="1" t="s">
        <v>969</v>
      </c>
      <c r="G34" s="1" t="s">
        <v>945</v>
      </c>
      <c r="H34" s="3">
        <f>SUBSTITUTE(LEFT(Tableau1[[#This Row],[OrderDate]],17),".",":")+0</f>
        <v>43563.357141203705</v>
      </c>
      <c r="I34" s="3">
        <f>SUBSTITUTE(LEFT(Tableau1[[#This Row],[OrderDueTo]],17),".",":")+0</f>
        <v>43572.5</v>
      </c>
      <c r="J34" s="13" t="str">
        <f>VLOOKUP(Tableau1[[#This Row],[AnaCode]],'Config Analyses'!A:C,2,FALSE)</f>
        <v>Analyse OGM</v>
      </c>
      <c r="K34" s="13" t="str">
        <f>VLOOKUP(Tableau1[[#This Row],[AnaCode]],'Config Analyses'!A:C,3,FALSE)</f>
        <v>Equipe 2</v>
      </c>
      <c r="L34" s="13" t="str">
        <f>VLOOKUP(Tableau1[[#This Row],[CustomerCode]],'Config Clients'!A:D,3,FALSE)</f>
        <v>Grande surface</v>
      </c>
      <c r="M34" s="13" t="str">
        <f>VLOOKUP(Tableau1[[#This Row],[CustomerCode]],'Config Clients'!A:D,4,FALSE)</f>
        <v>Eric</v>
      </c>
      <c r="N34" s="10" t="str">
        <f>IFERROR(IF(Tableau1[[#This Row],[Date rendu]]-'Date de l''export'!$A$2&gt;0,"Non","Oui"),"Oui")</f>
        <v>Non</v>
      </c>
      <c r="O34" s="11">
        <f>IF(Tableau1[[#This Row],[En retard?]]="Non",Tableau1[[#This Row],[Date rendu]]-'Date de l''export'!$A$2,0)</f>
        <v>0.74041666666744277</v>
      </c>
      <c r="P34" s="14" t="str">
        <f>IF(Tableau1[[#This Row],[En retard?]]="Oui","HD",IF(Tableau1[Délai restant]&lt;1,"&lt;24h",IF(Tableau1[Délai restant]&lt;2,"&lt;48h","≥48h")))</f>
        <v>&lt;24h</v>
      </c>
      <c r="Q34" s="14" t="str">
        <f>IF(AND(Tableau1[[#This Row],[En retard?]]="Oui",OR(Tableau1[[#This Row],[Product]]="Citron",Tableau1[[#This Row],[Product]]="Amandes")),"Oui","Non")</f>
        <v>Non</v>
      </c>
      <c r="R34" t="str">
        <f>CONCATENATE(Tableau1[[#This Row],[OrderCode]],"|",Tableau1[[#This Row],[AnaCode]],"|",Tableau1[[#This Row],[Product]])</f>
        <v>CMD01491703|OGM|Carotte</v>
      </c>
    </row>
    <row r="35" spans="1:18" x14ac:dyDescent="0.25">
      <c r="A35" s="1" t="s">
        <v>137</v>
      </c>
      <c r="B35" s="1" t="s">
        <v>21</v>
      </c>
      <c r="C35" s="3" t="s">
        <v>72</v>
      </c>
      <c r="D35" s="3" t="s">
        <v>22</v>
      </c>
      <c r="E35" s="1" t="s">
        <v>50</v>
      </c>
      <c r="F35" s="1" t="s">
        <v>970</v>
      </c>
      <c r="G35" s="1" t="s">
        <v>945</v>
      </c>
      <c r="H35" s="3">
        <f>SUBSTITUTE(LEFT(Tableau1[[#This Row],[OrderDate]],17),".",":")+0</f>
        <v>43563.366631944446</v>
      </c>
      <c r="I35" s="3">
        <f>SUBSTITUTE(LEFT(Tableau1[[#This Row],[OrderDueTo]],17),".",":")+0</f>
        <v>43572.5</v>
      </c>
      <c r="J35" s="13" t="str">
        <f>VLOOKUP(Tableau1[[#This Row],[AnaCode]],'Config Analyses'!A:C,2,FALSE)</f>
        <v>Analyse OGM</v>
      </c>
      <c r="K35" s="13" t="str">
        <f>VLOOKUP(Tableau1[[#This Row],[AnaCode]],'Config Analyses'!A:C,3,FALSE)</f>
        <v>Equipe 2</v>
      </c>
      <c r="L35" s="13" t="str">
        <f>VLOOKUP(Tableau1[[#This Row],[CustomerCode]],'Config Clients'!A:D,3,FALSE)</f>
        <v>Coopérative agricole</v>
      </c>
      <c r="M35" s="13" t="str">
        <f>VLOOKUP(Tableau1[[#This Row],[CustomerCode]],'Config Clients'!A:D,4,FALSE)</f>
        <v>Julie</v>
      </c>
      <c r="N35" s="10" t="str">
        <f>IFERROR(IF(Tableau1[[#This Row],[Date rendu]]-'Date de l''export'!$A$2&gt;0,"Non","Oui"),"Oui")</f>
        <v>Non</v>
      </c>
      <c r="O35" s="11">
        <f>IF(Tableau1[[#This Row],[En retard?]]="Non",Tableau1[[#This Row],[Date rendu]]-'Date de l''export'!$A$2,0)</f>
        <v>0.74041666666744277</v>
      </c>
      <c r="P35" s="14" t="str">
        <f>IF(Tableau1[[#This Row],[En retard?]]="Oui","HD",IF(Tableau1[Délai restant]&lt;1,"&lt;24h",IF(Tableau1[Délai restant]&lt;2,"&lt;48h","≥48h")))</f>
        <v>&lt;24h</v>
      </c>
      <c r="Q35" s="14" t="str">
        <f>IF(AND(Tableau1[[#This Row],[En retard?]]="Oui",OR(Tableau1[[#This Row],[Product]]="Citron",Tableau1[[#This Row],[Product]]="Amandes")),"Oui","Non")</f>
        <v>Non</v>
      </c>
      <c r="R35" t="str">
        <f>CONCATENATE(Tableau1[[#This Row],[OrderCode]],"|",Tableau1[[#This Row],[AnaCode]],"|",Tableau1[[#This Row],[Product]])</f>
        <v>CMD01445801|OGM|Carotte</v>
      </c>
    </row>
    <row r="36" spans="1:18" x14ac:dyDescent="0.25">
      <c r="A36" s="1" t="s">
        <v>82</v>
      </c>
      <c r="B36" s="1" t="s">
        <v>26</v>
      </c>
      <c r="C36" s="3" t="s">
        <v>49</v>
      </c>
      <c r="D36" s="3" t="s">
        <v>8</v>
      </c>
      <c r="E36" s="1" t="s">
        <v>50</v>
      </c>
      <c r="F36" s="1" t="s">
        <v>955</v>
      </c>
      <c r="G36" s="1" t="s">
        <v>945</v>
      </c>
      <c r="H36" s="3">
        <f>SUBSTITUTE(LEFT(Tableau1[[#This Row],[OrderDate]],17),".",":")+0</f>
        <v>43563.370057870372</v>
      </c>
      <c r="I36" s="3">
        <f>SUBSTITUTE(LEFT(Tableau1[[#This Row],[OrderDueTo]],17),".",":")+0</f>
        <v>43572.5</v>
      </c>
      <c r="J36" s="13" t="str">
        <f>VLOOKUP(Tableau1[[#This Row],[AnaCode]],'Config Analyses'!A:C,2,FALSE)</f>
        <v>Analyse OGM</v>
      </c>
      <c r="K36" s="13" t="str">
        <f>VLOOKUP(Tableau1[[#This Row],[AnaCode]],'Config Analyses'!A:C,3,FALSE)</f>
        <v>Equipe 2</v>
      </c>
      <c r="L36" s="13" t="str">
        <f>VLOOKUP(Tableau1[[#This Row],[CustomerCode]],'Config Clients'!A:D,3,FALSE)</f>
        <v>Grande surface</v>
      </c>
      <c r="M36" s="13" t="str">
        <f>VLOOKUP(Tableau1[[#This Row],[CustomerCode]],'Config Clients'!A:D,4,FALSE)</f>
        <v>Eric</v>
      </c>
      <c r="N36" s="10" t="str">
        <f>IFERROR(IF(Tableau1[[#This Row],[Date rendu]]-'Date de l''export'!$A$2&gt;0,"Non","Oui"),"Oui")</f>
        <v>Non</v>
      </c>
      <c r="O36" s="11">
        <f>IF(Tableau1[[#This Row],[En retard?]]="Non",Tableau1[[#This Row],[Date rendu]]-'Date de l''export'!$A$2,0)</f>
        <v>0.74041666666744277</v>
      </c>
      <c r="P36" s="14" t="str">
        <f>IF(Tableau1[[#This Row],[En retard?]]="Oui","HD",IF(Tableau1[Délai restant]&lt;1,"&lt;24h",IF(Tableau1[Délai restant]&lt;2,"&lt;48h","≥48h")))</f>
        <v>&lt;24h</v>
      </c>
      <c r="Q36" s="14" t="str">
        <f>IF(AND(Tableau1[[#This Row],[En retard?]]="Oui",OR(Tableau1[[#This Row],[Product]]="Citron",Tableau1[[#This Row],[Product]]="Amandes")),"Oui","Non")</f>
        <v>Non</v>
      </c>
      <c r="R36" t="str">
        <f>CONCATENATE(Tableau1[[#This Row],[OrderCode]],"|",Tableau1[[#This Row],[AnaCode]],"|",Tableau1[[#This Row],[Product]])</f>
        <v>CMD01445001|OGM|Radis</v>
      </c>
    </row>
    <row r="37" spans="1:18" x14ac:dyDescent="0.25">
      <c r="A37" s="1" t="s">
        <v>336</v>
      </c>
      <c r="B37" s="1" t="s">
        <v>19</v>
      </c>
      <c r="C37" s="3" t="s">
        <v>54</v>
      </c>
      <c r="D37" s="3" t="s">
        <v>10</v>
      </c>
      <c r="E37" s="1" t="s">
        <v>63</v>
      </c>
      <c r="F37" s="1" t="s">
        <v>1117</v>
      </c>
      <c r="G37" s="1" t="s">
        <v>936</v>
      </c>
      <c r="H37" s="3">
        <f>SUBSTITUTE(LEFT(Tableau1[[#This Row],[OrderDate]],17),".",":")+0</f>
        <v>43563.370208333334</v>
      </c>
      <c r="I37" s="3">
        <f>SUBSTITUTE(LEFT(Tableau1[[#This Row],[OrderDueTo]],17),".",":")+0</f>
        <v>43570.5</v>
      </c>
      <c r="J37" s="13" t="str">
        <f>VLOOKUP(Tableau1[[#This Row],[AnaCode]],'Config Analyses'!A:C,2,FALSE)</f>
        <v>Analyse polluants d'emballage</v>
      </c>
      <c r="K37" s="13" t="str">
        <f>VLOOKUP(Tableau1[[#This Row],[AnaCode]],'Config Analyses'!A:C,3,FALSE)</f>
        <v>Equipe 3</v>
      </c>
      <c r="L37" s="13" t="str">
        <f>VLOOKUP(Tableau1[[#This Row],[CustomerCode]],'Config Clients'!A:D,3,FALSE)</f>
        <v>Coopérative agricole</v>
      </c>
      <c r="M37" s="13" t="str">
        <f>VLOOKUP(Tableau1[[#This Row],[CustomerCode]],'Config Clients'!A:D,4,FALSE)</f>
        <v>Julie</v>
      </c>
      <c r="N37" s="10" t="str">
        <f>IFERROR(IF(Tableau1[[#This Row],[Date rendu]]-'Date de l''export'!$A$2&gt;0,"Non","Oui"),"Oui")</f>
        <v>Oui</v>
      </c>
      <c r="O37" s="11">
        <f>IF(Tableau1[[#This Row],[En retard?]]="Non",Tableau1[[#This Row],[Date rendu]]-'Date de l''export'!$A$2,0)</f>
        <v>0</v>
      </c>
      <c r="P37" s="14" t="str">
        <f>IF(Tableau1[[#This Row],[En retard?]]="Oui","HD",IF(Tableau1[Délai restant]&lt;1,"&lt;24h",IF(Tableau1[Délai restant]&lt;2,"&lt;48h","≥48h")))</f>
        <v>HD</v>
      </c>
      <c r="Q37" s="14" t="str">
        <f>IF(AND(Tableau1[[#This Row],[En retard?]]="Oui",OR(Tableau1[[#This Row],[Product]]="Citron",Tableau1[[#This Row],[Product]]="Amandes")),"Oui","Non")</f>
        <v>Non</v>
      </c>
      <c r="R37" t="str">
        <f>CONCATENATE(Tableau1[[#This Row],[OrderCode]],"|",Tableau1[[#This Row],[AnaCode]],"|",Tableau1[[#This Row],[Product]])</f>
        <v>CMD01743706|PLLT|Bettrave</v>
      </c>
    </row>
    <row r="38" spans="1:18" x14ac:dyDescent="0.25">
      <c r="A38" s="1" t="s">
        <v>102</v>
      </c>
      <c r="B38" s="1" t="s">
        <v>19</v>
      </c>
      <c r="C38" s="3" t="s">
        <v>61</v>
      </c>
      <c r="D38" s="3" t="s">
        <v>14</v>
      </c>
      <c r="E38" s="1" t="s">
        <v>63</v>
      </c>
      <c r="F38" s="1" t="s">
        <v>1118</v>
      </c>
      <c r="G38" s="1" t="s">
        <v>936</v>
      </c>
      <c r="H38" s="3">
        <f>SUBSTITUTE(LEFT(Tableau1[[#This Row],[OrderDate]],17),".",":")+0</f>
        <v>43563.370416666665</v>
      </c>
      <c r="I38" s="3">
        <f>SUBSTITUTE(LEFT(Tableau1[[#This Row],[OrderDueTo]],17),".",":")+0</f>
        <v>43570.5</v>
      </c>
      <c r="J38" s="13" t="str">
        <f>VLOOKUP(Tableau1[[#This Row],[AnaCode]],'Config Analyses'!A:C,2,FALSE)</f>
        <v>Analyse polluants d'emballage</v>
      </c>
      <c r="K38" s="13" t="str">
        <f>VLOOKUP(Tableau1[[#This Row],[AnaCode]],'Config Analyses'!A:C,3,FALSE)</f>
        <v>Equipe 3</v>
      </c>
      <c r="L38" s="13" t="str">
        <f>VLOOKUP(Tableau1[[#This Row],[CustomerCode]],'Config Clients'!A:D,3,FALSE)</f>
        <v>Grande surface</v>
      </c>
      <c r="M38" s="13" t="str">
        <f>VLOOKUP(Tableau1[[#This Row],[CustomerCode]],'Config Clients'!A:D,4,FALSE)</f>
        <v>Eric</v>
      </c>
      <c r="N38" s="10" t="str">
        <f>IFERROR(IF(Tableau1[[#This Row],[Date rendu]]-'Date de l''export'!$A$2&gt;0,"Non","Oui"),"Oui")</f>
        <v>Oui</v>
      </c>
      <c r="O38" s="11">
        <f>IF(Tableau1[[#This Row],[En retard?]]="Non",Tableau1[[#This Row],[Date rendu]]-'Date de l''export'!$A$2,0)</f>
        <v>0</v>
      </c>
      <c r="P38" s="14" t="str">
        <f>IF(Tableau1[[#This Row],[En retard?]]="Oui","HD",IF(Tableau1[Délai restant]&lt;1,"&lt;24h",IF(Tableau1[Délai restant]&lt;2,"&lt;48h","≥48h")))</f>
        <v>HD</v>
      </c>
      <c r="Q38" s="14" t="str">
        <f>IF(AND(Tableau1[[#This Row],[En retard?]]="Oui",OR(Tableau1[[#This Row],[Product]]="Citron",Tableau1[[#This Row],[Product]]="Amandes")),"Oui","Non")</f>
        <v>Non</v>
      </c>
      <c r="R38" t="str">
        <f>CONCATENATE(Tableau1[[#This Row],[OrderCode]],"|",Tableau1[[#This Row],[AnaCode]],"|",Tableau1[[#This Row],[Product]])</f>
        <v>CMD01626602|PLLT|Bettrave</v>
      </c>
    </row>
    <row r="39" spans="1:18" x14ac:dyDescent="0.25">
      <c r="A39" s="1" t="s">
        <v>3204</v>
      </c>
      <c r="B39" s="1" t="s">
        <v>29</v>
      </c>
      <c r="C39" s="3" t="s">
        <v>188</v>
      </c>
      <c r="D39" s="3" t="s">
        <v>38</v>
      </c>
      <c r="E39" s="1" t="s">
        <v>63</v>
      </c>
      <c r="F39" s="1" t="s">
        <v>3205</v>
      </c>
      <c r="G39" s="1" t="s">
        <v>936</v>
      </c>
      <c r="H39" s="3">
        <f>SUBSTITUTE(LEFT(Tableau1[[#This Row],[OrderDate]],17),".",":")+0</f>
        <v>43563.370451388888</v>
      </c>
      <c r="I39" s="3">
        <f>SUBSTITUTE(LEFT(Tableau1[[#This Row],[OrderDueTo]],17),".",":")+0</f>
        <v>43570.5</v>
      </c>
      <c r="J39" s="13" t="str">
        <f>VLOOKUP(Tableau1[[#This Row],[AnaCode]],'Config Analyses'!A:C,2,FALSE)</f>
        <v>Analyse polluants d'emballage</v>
      </c>
      <c r="K39" s="13" t="str">
        <f>VLOOKUP(Tableau1[[#This Row],[AnaCode]],'Config Analyses'!A:C,3,FALSE)</f>
        <v>Equipe 3</v>
      </c>
      <c r="L39" s="13" t="str">
        <f>VLOOKUP(Tableau1[[#This Row],[CustomerCode]],'Config Clients'!A:D,3,FALSE)</f>
        <v>Coopérative agricole</v>
      </c>
      <c r="M39" s="13" t="str">
        <f>VLOOKUP(Tableau1[[#This Row],[CustomerCode]],'Config Clients'!A:D,4,FALSE)</f>
        <v>Julie</v>
      </c>
      <c r="N39" s="10" t="str">
        <f>IFERROR(IF(Tableau1[[#This Row],[Date rendu]]-'Date de l''export'!$A$2&gt;0,"Non","Oui"),"Oui")</f>
        <v>Oui</v>
      </c>
      <c r="O39" s="11">
        <f>IF(Tableau1[[#This Row],[En retard?]]="Non",Tableau1[[#This Row],[Date rendu]]-'Date de l''export'!$A$2,0)</f>
        <v>0</v>
      </c>
      <c r="P39" s="14" t="str">
        <f>IF(Tableau1[[#This Row],[En retard?]]="Oui","HD",IF(Tableau1[Délai restant]&lt;1,"&lt;24h",IF(Tableau1[Délai restant]&lt;2,"&lt;48h","≥48h")))</f>
        <v>HD</v>
      </c>
      <c r="Q39" s="14" t="str">
        <f>IF(AND(Tableau1[[#This Row],[En retard?]]="Oui",OR(Tableau1[[#This Row],[Product]]="Citron",Tableau1[[#This Row],[Product]]="Amandes")),"Oui","Non")</f>
        <v>Non</v>
      </c>
      <c r="R39" t="str">
        <f>CONCATENATE(Tableau1[[#This Row],[OrderCode]],"|",Tableau1[[#This Row],[AnaCode]],"|",Tableau1[[#This Row],[Product]])</f>
        <v>CMD01440320|PLLT|Porc</v>
      </c>
    </row>
    <row r="40" spans="1:18" x14ac:dyDescent="0.25">
      <c r="A40" s="1" t="s">
        <v>3206</v>
      </c>
      <c r="B40" s="1" t="s">
        <v>16</v>
      </c>
      <c r="C40" s="3" t="s">
        <v>73</v>
      </c>
      <c r="D40" s="3" t="s">
        <v>23</v>
      </c>
      <c r="E40" s="1" t="s">
        <v>63</v>
      </c>
      <c r="F40" s="1" t="s">
        <v>3207</v>
      </c>
      <c r="G40" s="1" t="s">
        <v>936</v>
      </c>
      <c r="H40" s="3">
        <f>SUBSTITUTE(LEFT(Tableau1[[#This Row],[OrderDate]],17),".",":")+0</f>
        <v>43563.370509259257</v>
      </c>
      <c r="I40" s="3">
        <f>SUBSTITUTE(LEFT(Tableau1[[#This Row],[OrderDueTo]],17),".",":")+0</f>
        <v>43570.5</v>
      </c>
      <c r="J40" s="13" t="str">
        <f>VLOOKUP(Tableau1[[#This Row],[AnaCode]],'Config Analyses'!A:C,2,FALSE)</f>
        <v>Analyse polluants d'emballage</v>
      </c>
      <c r="K40" s="13" t="str">
        <f>VLOOKUP(Tableau1[[#This Row],[AnaCode]],'Config Analyses'!A:C,3,FALSE)</f>
        <v>Equipe 3</v>
      </c>
      <c r="L40" s="13" t="str">
        <f>VLOOKUP(Tableau1[[#This Row],[CustomerCode]],'Config Clients'!A:D,3,FALSE)</f>
        <v>Entreprises agro-alimentaires</v>
      </c>
      <c r="M40" s="13" t="str">
        <f>VLOOKUP(Tableau1[[#This Row],[CustomerCode]],'Config Clients'!A:D,4,FALSE)</f>
        <v>Julien</v>
      </c>
      <c r="N40" s="10" t="str">
        <f>IFERROR(IF(Tableau1[[#This Row],[Date rendu]]-'Date de l''export'!$A$2&gt;0,"Non","Oui"),"Oui")</f>
        <v>Oui</v>
      </c>
      <c r="O40" s="11">
        <f>IF(Tableau1[[#This Row],[En retard?]]="Non",Tableau1[[#This Row],[Date rendu]]-'Date de l''export'!$A$2,0)</f>
        <v>0</v>
      </c>
      <c r="P40" s="14" t="str">
        <f>IF(Tableau1[[#This Row],[En retard?]]="Oui","HD",IF(Tableau1[Délai restant]&lt;1,"&lt;24h",IF(Tableau1[Délai restant]&lt;2,"&lt;48h","≥48h")))</f>
        <v>HD</v>
      </c>
      <c r="Q40" s="14" t="str">
        <f>IF(AND(Tableau1[[#This Row],[En retard?]]="Oui",OR(Tableau1[[#This Row],[Product]]="Citron",Tableau1[[#This Row],[Product]]="Amandes")),"Oui","Non")</f>
        <v>Non</v>
      </c>
      <c r="R40" t="str">
        <f>CONCATENATE(Tableau1[[#This Row],[OrderCode]],"|",Tableau1[[#This Row],[AnaCode]],"|",Tableau1[[#This Row],[Product]])</f>
        <v>CMD01591702|PLLT|Agneau</v>
      </c>
    </row>
    <row r="41" spans="1:18" x14ac:dyDescent="0.25">
      <c r="A41" s="1" t="s">
        <v>79</v>
      </c>
      <c r="B41" s="1" t="s">
        <v>19</v>
      </c>
      <c r="C41" s="3" t="s">
        <v>61</v>
      </c>
      <c r="D41" s="3" t="s">
        <v>14</v>
      </c>
      <c r="E41" s="1" t="s">
        <v>50</v>
      </c>
      <c r="F41" s="1" t="s">
        <v>962</v>
      </c>
      <c r="G41" s="1" t="s">
        <v>945</v>
      </c>
      <c r="H41" s="3">
        <f>SUBSTITUTE(LEFT(Tableau1[[#This Row],[OrderDate]],17),".",":")+0</f>
        <v>43563.371759259258</v>
      </c>
      <c r="I41" s="3">
        <f>SUBSTITUTE(LEFT(Tableau1[[#This Row],[OrderDueTo]],17),".",":")+0</f>
        <v>43572.5</v>
      </c>
      <c r="J41" s="13" t="str">
        <f>VLOOKUP(Tableau1[[#This Row],[AnaCode]],'Config Analyses'!A:C,2,FALSE)</f>
        <v>Analyse OGM</v>
      </c>
      <c r="K41" s="13" t="str">
        <f>VLOOKUP(Tableau1[[#This Row],[AnaCode]],'Config Analyses'!A:C,3,FALSE)</f>
        <v>Equipe 2</v>
      </c>
      <c r="L41" s="13" t="str">
        <f>VLOOKUP(Tableau1[[#This Row],[CustomerCode]],'Config Clients'!A:D,3,FALSE)</f>
        <v>Grande surface</v>
      </c>
      <c r="M41" s="13" t="str">
        <f>VLOOKUP(Tableau1[[#This Row],[CustomerCode]],'Config Clients'!A:D,4,FALSE)</f>
        <v>Eric</v>
      </c>
      <c r="N41" s="10" t="str">
        <f>IFERROR(IF(Tableau1[[#This Row],[Date rendu]]-'Date de l''export'!$A$2&gt;0,"Non","Oui"),"Oui")</f>
        <v>Non</v>
      </c>
      <c r="O41" s="11">
        <f>IF(Tableau1[[#This Row],[En retard?]]="Non",Tableau1[[#This Row],[Date rendu]]-'Date de l''export'!$A$2,0)</f>
        <v>0.74041666666744277</v>
      </c>
      <c r="P41" s="14" t="str">
        <f>IF(Tableau1[[#This Row],[En retard?]]="Oui","HD",IF(Tableau1[Délai restant]&lt;1,"&lt;24h",IF(Tableau1[Délai restant]&lt;2,"&lt;48h","≥48h")))</f>
        <v>&lt;24h</v>
      </c>
      <c r="Q41" s="14" t="str">
        <f>IF(AND(Tableau1[[#This Row],[En retard?]]="Oui",OR(Tableau1[[#This Row],[Product]]="Citron",Tableau1[[#This Row],[Product]]="Amandes")),"Oui","Non")</f>
        <v>Non</v>
      </c>
      <c r="R41" t="str">
        <f>CONCATENATE(Tableau1[[#This Row],[OrderCode]],"|",Tableau1[[#This Row],[AnaCode]],"|",Tableau1[[#This Row],[Product]])</f>
        <v>CMD01390403|OGM|Bettrave</v>
      </c>
    </row>
    <row r="42" spans="1:18" x14ac:dyDescent="0.25">
      <c r="A42" s="1" t="s">
        <v>70</v>
      </c>
      <c r="B42" s="1" t="s">
        <v>20</v>
      </c>
      <c r="C42" s="3" t="s">
        <v>58</v>
      </c>
      <c r="D42" s="3" t="s">
        <v>13</v>
      </c>
      <c r="E42" s="1" t="s">
        <v>63</v>
      </c>
      <c r="F42" s="1" t="s">
        <v>1065</v>
      </c>
      <c r="G42" s="1" t="s">
        <v>936</v>
      </c>
      <c r="H42" s="3">
        <f>SUBSTITUTE(LEFT(Tableau1[[#This Row],[OrderDate]],17),".",":")+0</f>
        <v>43563.371817129628</v>
      </c>
      <c r="I42" s="3">
        <f>SUBSTITUTE(LEFT(Tableau1[[#This Row],[OrderDueTo]],17),".",":")+0</f>
        <v>43570.5</v>
      </c>
      <c r="J42" s="13" t="str">
        <f>VLOOKUP(Tableau1[[#This Row],[AnaCode]],'Config Analyses'!A:C,2,FALSE)</f>
        <v>Analyse polluants d'emballage</v>
      </c>
      <c r="K42" s="13" t="str">
        <f>VLOOKUP(Tableau1[[#This Row],[AnaCode]],'Config Analyses'!A:C,3,FALSE)</f>
        <v>Equipe 3</v>
      </c>
      <c r="L42" s="13" t="str">
        <f>VLOOKUP(Tableau1[[#This Row],[CustomerCode]],'Config Clients'!A:D,3,FALSE)</f>
        <v>Coopérative agricole</v>
      </c>
      <c r="M42" s="13" t="str">
        <f>VLOOKUP(Tableau1[[#This Row],[CustomerCode]],'Config Clients'!A:D,4,FALSE)</f>
        <v>Béatrice</v>
      </c>
      <c r="N42" s="10" t="str">
        <f>IFERROR(IF(Tableau1[[#This Row],[Date rendu]]-'Date de l''export'!$A$2&gt;0,"Non","Oui"),"Oui")</f>
        <v>Oui</v>
      </c>
      <c r="O42" s="11">
        <f>IF(Tableau1[[#This Row],[En retard?]]="Non",Tableau1[[#This Row],[Date rendu]]-'Date de l''export'!$A$2,0)</f>
        <v>0</v>
      </c>
      <c r="P42" s="14" t="str">
        <f>IF(Tableau1[[#This Row],[En retard?]]="Oui","HD",IF(Tableau1[Délai restant]&lt;1,"&lt;24h",IF(Tableau1[Délai restant]&lt;2,"&lt;48h","≥48h")))</f>
        <v>HD</v>
      </c>
      <c r="Q42" s="14" t="str">
        <f>IF(AND(Tableau1[[#This Row],[En retard?]]="Oui",OR(Tableau1[[#This Row],[Product]]="Citron",Tableau1[[#This Row],[Product]]="Amandes")),"Oui","Non")</f>
        <v>Non</v>
      </c>
      <c r="R42" t="str">
        <f>CONCATENATE(Tableau1[[#This Row],[OrderCode]],"|",Tableau1[[#This Row],[AnaCode]],"|",Tableau1[[#This Row],[Product]])</f>
        <v>CMD01627001|PLLT|Orange</v>
      </c>
    </row>
    <row r="43" spans="1:18" x14ac:dyDescent="0.25">
      <c r="A43" s="1" t="s">
        <v>351</v>
      </c>
      <c r="B43" s="1" t="s">
        <v>15</v>
      </c>
      <c r="C43" s="3" t="s">
        <v>61</v>
      </c>
      <c r="D43" s="3" t="s">
        <v>14</v>
      </c>
      <c r="E43" s="1" t="s">
        <v>63</v>
      </c>
      <c r="F43" s="1" t="s">
        <v>1060</v>
      </c>
      <c r="G43" s="1" t="s">
        <v>936</v>
      </c>
      <c r="H43" s="3">
        <f>SUBSTITUTE(LEFT(Tableau1[[#This Row],[OrderDate]],17),".",":")+0</f>
        <v>43563.371898148151</v>
      </c>
      <c r="I43" s="3">
        <f>SUBSTITUTE(LEFT(Tableau1[[#This Row],[OrderDueTo]],17),".",":")+0</f>
        <v>43570.5</v>
      </c>
      <c r="J43" s="13" t="str">
        <f>VLOOKUP(Tableau1[[#This Row],[AnaCode]],'Config Analyses'!A:C,2,FALSE)</f>
        <v>Analyse polluants d'emballage</v>
      </c>
      <c r="K43" s="13" t="str">
        <f>VLOOKUP(Tableau1[[#This Row],[AnaCode]],'Config Analyses'!A:C,3,FALSE)</f>
        <v>Equipe 3</v>
      </c>
      <c r="L43" s="13" t="str">
        <f>VLOOKUP(Tableau1[[#This Row],[CustomerCode]],'Config Clients'!A:D,3,FALSE)</f>
        <v>Grande surface</v>
      </c>
      <c r="M43" s="13" t="str">
        <f>VLOOKUP(Tableau1[[#This Row],[CustomerCode]],'Config Clients'!A:D,4,FALSE)</f>
        <v>Eric</v>
      </c>
      <c r="N43" s="10" t="str">
        <f>IFERROR(IF(Tableau1[[#This Row],[Date rendu]]-'Date de l''export'!$A$2&gt;0,"Non","Oui"),"Oui")</f>
        <v>Oui</v>
      </c>
      <c r="O43" s="11">
        <f>IF(Tableau1[[#This Row],[En retard?]]="Non",Tableau1[[#This Row],[Date rendu]]-'Date de l''export'!$A$2,0)</f>
        <v>0</v>
      </c>
      <c r="P43" s="14" t="str">
        <f>IF(Tableau1[[#This Row],[En retard?]]="Oui","HD",IF(Tableau1[Délai restant]&lt;1,"&lt;24h",IF(Tableau1[Délai restant]&lt;2,"&lt;48h","≥48h")))</f>
        <v>HD</v>
      </c>
      <c r="Q43" s="14" t="str">
        <f>IF(AND(Tableau1[[#This Row],[En retard?]]="Oui",OR(Tableau1[[#This Row],[Product]]="Citron",Tableau1[[#This Row],[Product]]="Amandes")),"Oui","Non")</f>
        <v>Oui</v>
      </c>
      <c r="R43" t="str">
        <f>CONCATENATE(Tableau1[[#This Row],[OrderCode]],"|",Tableau1[[#This Row],[AnaCode]],"|",Tableau1[[#This Row],[Product]])</f>
        <v>CMD01570101|PLLT|Citron</v>
      </c>
    </row>
    <row r="44" spans="1:18" x14ac:dyDescent="0.25">
      <c r="A44" s="1" t="s">
        <v>199</v>
      </c>
      <c r="B44" s="1" t="s">
        <v>19</v>
      </c>
      <c r="C44" s="3" t="s">
        <v>52</v>
      </c>
      <c r="D44" s="3" t="s">
        <v>9</v>
      </c>
      <c r="E44" s="1" t="s">
        <v>50</v>
      </c>
      <c r="F44" s="1" t="s">
        <v>977</v>
      </c>
      <c r="G44" s="1" t="s">
        <v>945</v>
      </c>
      <c r="H44" s="3">
        <f>SUBSTITUTE(LEFT(Tableau1[[#This Row],[OrderDate]],17),".",":")+0</f>
        <v>43563.373391203706</v>
      </c>
      <c r="I44" s="3">
        <f>SUBSTITUTE(LEFT(Tableau1[[#This Row],[OrderDueTo]],17),".",":")+0</f>
        <v>43572.5</v>
      </c>
      <c r="J44" s="13" t="str">
        <f>VLOOKUP(Tableau1[[#This Row],[AnaCode]],'Config Analyses'!A:C,2,FALSE)</f>
        <v>Analyse OGM</v>
      </c>
      <c r="K44" s="13" t="str">
        <f>VLOOKUP(Tableau1[[#This Row],[AnaCode]],'Config Analyses'!A:C,3,FALSE)</f>
        <v>Equipe 2</v>
      </c>
      <c r="L44" s="13" t="str">
        <f>VLOOKUP(Tableau1[[#This Row],[CustomerCode]],'Config Clients'!A:D,3,FALSE)</f>
        <v>Centrale d'achats</v>
      </c>
      <c r="M44" s="13" t="str">
        <f>VLOOKUP(Tableau1[[#This Row],[CustomerCode]],'Config Clients'!A:D,4,FALSE)</f>
        <v>Sandrine</v>
      </c>
      <c r="N44" s="10" t="str">
        <f>IFERROR(IF(Tableau1[[#This Row],[Date rendu]]-'Date de l''export'!$A$2&gt;0,"Non","Oui"),"Oui")</f>
        <v>Non</v>
      </c>
      <c r="O44" s="11">
        <f>IF(Tableau1[[#This Row],[En retard?]]="Non",Tableau1[[#This Row],[Date rendu]]-'Date de l''export'!$A$2,0)</f>
        <v>0.74041666666744277</v>
      </c>
      <c r="P44" s="14" t="str">
        <f>IF(Tableau1[[#This Row],[En retard?]]="Oui","HD",IF(Tableau1[Délai restant]&lt;1,"&lt;24h",IF(Tableau1[Délai restant]&lt;2,"&lt;48h","≥48h")))</f>
        <v>&lt;24h</v>
      </c>
      <c r="Q44" s="14" t="str">
        <f>IF(AND(Tableau1[[#This Row],[En retard?]]="Oui",OR(Tableau1[[#This Row],[Product]]="Citron",Tableau1[[#This Row],[Product]]="Amandes")),"Oui","Non")</f>
        <v>Non</v>
      </c>
      <c r="R44" t="str">
        <f>CONCATENATE(Tableau1[[#This Row],[OrderCode]],"|",Tableau1[[#This Row],[AnaCode]],"|",Tableau1[[#This Row],[Product]])</f>
        <v>CMD01626006|OGM|Bettrave</v>
      </c>
    </row>
    <row r="45" spans="1:18" x14ac:dyDescent="0.25">
      <c r="A45" s="1" t="s">
        <v>145</v>
      </c>
      <c r="B45" s="1" t="s">
        <v>26</v>
      </c>
      <c r="C45" s="3" t="s">
        <v>52</v>
      </c>
      <c r="D45" s="3" t="s">
        <v>9</v>
      </c>
      <c r="E45" s="1" t="s">
        <v>63</v>
      </c>
      <c r="F45" s="1" t="s">
        <v>1050</v>
      </c>
      <c r="G45" s="1" t="s">
        <v>936</v>
      </c>
      <c r="H45" s="3">
        <f>SUBSTITUTE(LEFT(Tableau1[[#This Row],[OrderDate]],17),".",":")+0</f>
        <v>43563.373576388891</v>
      </c>
      <c r="I45" s="3">
        <f>SUBSTITUTE(LEFT(Tableau1[[#This Row],[OrderDueTo]],17),".",":")+0</f>
        <v>43570.5</v>
      </c>
      <c r="J45" s="13" t="str">
        <f>VLOOKUP(Tableau1[[#This Row],[AnaCode]],'Config Analyses'!A:C,2,FALSE)</f>
        <v>Analyse polluants d'emballage</v>
      </c>
      <c r="K45" s="13" t="str">
        <f>VLOOKUP(Tableau1[[#This Row],[AnaCode]],'Config Analyses'!A:C,3,FALSE)</f>
        <v>Equipe 3</v>
      </c>
      <c r="L45" s="13" t="str">
        <f>VLOOKUP(Tableau1[[#This Row],[CustomerCode]],'Config Clients'!A:D,3,FALSE)</f>
        <v>Centrale d'achats</v>
      </c>
      <c r="M45" s="13" t="str">
        <f>VLOOKUP(Tableau1[[#This Row],[CustomerCode]],'Config Clients'!A:D,4,FALSE)</f>
        <v>Sandrine</v>
      </c>
      <c r="N45" s="10" t="str">
        <f>IFERROR(IF(Tableau1[[#This Row],[Date rendu]]-'Date de l''export'!$A$2&gt;0,"Non","Oui"),"Oui")</f>
        <v>Oui</v>
      </c>
      <c r="O45" s="11">
        <f>IF(Tableau1[[#This Row],[En retard?]]="Non",Tableau1[[#This Row],[Date rendu]]-'Date de l''export'!$A$2,0)</f>
        <v>0</v>
      </c>
      <c r="P45" s="14" t="str">
        <f>IF(Tableau1[[#This Row],[En retard?]]="Oui","HD",IF(Tableau1[Délai restant]&lt;1,"&lt;24h",IF(Tableau1[Délai restant]&lt;2,"&lt;48h","≥48h")))</f>
        <v>HD</v>
      </c>
      <c r="Q45" s="14" t="str">
        <f>IF(AND(Tableau1[[#This Row],[En retard?]]="Oui",OR(Tableau1[[#This Row],[Product]]="Citron",Tableau1[[#This Row],[Product]]="Amandes")),"Oui","Non")</f>
        <v>Non</v>
      </c>
      <c r="R45" t="str">
        <f>CONCATENATE(Tableau1[[#This Row],[OrderCode]],"|",Tableau1[[#This Row],[AnaCode]],"|",Tableau1[[#This Row],[Product]])</f>
        <v>CMD01547305|PLLT|Radis</v>
      </c>
    </row>
    <row r="46" spans="1:18" x14ac:dyDescent="0.25">
      <c r="A46" s="1" t="s">
        <v>222</v>
      </c>
      <c r="B46" s="1" t="s">
        <v>36</v>
      </c>
      <c r="C46" s="3" t="s">
        <v>65</v>
      </c>
      <c r="D46" s="3" t="s">
        <v>17</v>
      </c>
      <c r="E46" s="1" t="s">
        <v>130</v>
      </c>
      <c r="F46" s="1" t="s">
        <v>1163</v>
      </c>
      <c r="G46" s="1" t="s">
        <v>936</v>
      </c>
      <c r="H46" s="3">
        <f>SUBSTITUTE(LEFT(Tableau1[[#This Row],[OrderDate]],17),".",":")+0</f>
        <v>43563.376099537039</v>
      </c>
      <c r="I46" s="3">
        <f>SUBSTITUTE(LEFT(Tableau1[[#This Row],[OrderDueTo]],17),".",":")+0</f>
        <v>43570.5</v>
      </c>
      <c r="J46" s="13" t="str">
        <f>VLOOKUP(Tableau1[[#This Row],[AnaCode]],'Config Analyses'!A:C,2,FALSE)</f>
        <v>Analyse pesticides</v>
      </c>
      <c r="K46" s="13" t="str">
        <f>VLOOKUP(Tableau1[[#This Row],[AnaCode]],'Config Analyses'!A:C,3,FALSE)</f>
        <v>Equipe 3</v>
      </c>
      <c r="L46" s="13" t="str">
        <f>VLOOKUP(Tableau1[[#This Row],[CustomerCode]],'Config Clients'!A:D,3,FALSE)</f>
        <v>Entreprises agro-alimentaires</v>
      </c>
      <c r="M46" s="13" t="str">
        <f>VLOOKUP(Tableau1[[#This Row],[CustomerCode]],'Config Clients'!A:D,4,FALSE)</f>
        <v>Marc</v>
      </c>
      <c r="N46" s="10" t="str">
        <f>IFERROR(IF(Tableau1[[#This Row],[Date rendu]]-'Date de l''export'!$A$2&gt;0,"Non","Oui"),"Oui")</f>
        <v>Oui</v>
      </c>
      <c r="O46" s="11">
        <f>IF(Tableau1[[#This Row],[En retard?]]="Non",Tableau1[[#This Row],[Date rendu]]-'Date de l''export'!$A$2,0)</f>
        <v>0</v>
      </c>
      <c r="P46" s="14" t="str">
        <f>IF(Tableau1[[#This Row],[En retard?]]="Oui","HD",IF(Tableau1[Délai restant]&lt;1,"&lt;24h",IF(Tableau1[Délai restant]&lt;2,"&lt;48h","≥48h")))</f>
        <v>HD</v>
      </c>
      <c r="Q46" s="14" t="str">
        <f>IF(AND(Tableau1[[#This Row],[En retard?]]="Oui",OR(Tableau1[[#This Row],[Product]]="Citron",Tableau1[[#This Row],[Product]]="Amandes")),"Oui","Non")</f>
        <v>Non</v>
      </c>
      <c r="R46" t="str">
        <f>CONCATENATE(Tableau1[[#This Row],[OrderCode]],"|",Tableau1[[#This Row],[AnaCode]],"|",Tableau1[[#This Row],[Product]])</f>
        <v>CMD01753801|PEST|Saumon</v>
      </c>
    </row>
    <row r="47" spans="1:18" x14ac:dyDescent="0.25">
      <c r="A47" s="1" t="s">
        <v>103</v>
      </c>
      <c r="B47" s="1" t="s">
        <v>19</v>
      </c>
      <c r="C47" s="3" t="s">
        <v>61</v>
      </c>
      <c r="D47" s="3" t="s">
        <v>14</v>
      </c>
      <c r="E47" s="1" t="s">
        <v>130</v>
      </c>
      <c r="F47" s="1" t="s">
        <v>979</v>
      </c>
      <c r="G47" s="1" t="s">
        <v>936</v>
      </c>
      <c r="H47" s="3">
        <f>SUBSTITUTE(LEFT(Tableau1[[#This Row],[OrderDate]],17),".",":")+0</f>
        <v>43563.376134259262</v>
      </c>
      <c r="I47" s="3">
        <f>SUBSTITUTE(LEFT(Tableau1[[#This Row],[OrderDueTo]],17),".",":")+0</f>
        <v>43570.5</v>
      </c>
      <c r="J47" s="13" t="str">
        <f>VLOOKUP(Tableau1[[#This Row],[AnaCode]],'Config Analyses'!A:C,2,FALSE)</f>
        <v>Analyse pesticides</v>
      </c>
      <c r="K47" s="13" t="str">
        <f>VLOOKUP(Tableau1[[#This Row],[AnaCode]],'Config Analyses'!A:C,3,FALSE)</f>
        <v>Equipe 3</v>
      </c>
      <c r="L47" s="13" t="str">
        <f>VLOOKUP(Tableau1[[#This Row],[CustomerCode]],'Config Clients'!A:D,3,FALSE)</f>
        <v>Grande surface</v>
      </c>
      <c r="M47" s="13" t="str">
        <f>VLOOKUP(Tableau1[[#This Row],[CustomerCode]],'Config Clients'!A:D,4,FALSE)</f>
        <v>Eric</v>
      </c>
      <c r="N47" s="10" t="str">
        <f>IFERROR(IF(Tableau1[[#This Row],[Date rendu]]-'Date de l''export'!$A$2&gt;0,"Non","Oui"),"Oui")</f>
        <v>Oui</v>
      </c>
      <c r="O47" s="11">
        <f>IF(Tableau1[[#This Row],[En retard?]]="Non",Tableau1[[#This Row],[Date rendu]]-'Date de l''export'!$A$2,0)</f>
        <v>0</v>
      </c>
      <c r="P47" s="14" t="str">
        <f>IF(Tableau1[[#This Row],[En retard?]]="Oui","HD",IF(Tableau1[Délai restant]&lt;1,"&lt;24h",IF(Tableau1[Délai restant]&lt;2,"&lt;48h","≥48h")))</f>
        <v>HD</v>
      </c>
      <c r="Q47" s="14" t="str">
        <f>IF(AND(Tableau1[[#This Row],[En retard?]]="Oui",OR(Tableau1[[#This Row],[Product]]="Citron",Tableau1[[#This Row],[Product]]="Amandes")),"Oui","Non")</f>
        <v>Non</v>
      </c>
      <c r="R47" t="str">
        <f>CONCATENATE(Tableau1[[#This Row],[OrderCode]],"|",Tableau1[[#This Row],[AnaCode]],"|",Tableau1[[#This Row],[Product]])</f>
        <v>CMD01310307|PEST|Bettrave</v>
      </c>
    </row>
    <row r="48" spans="1:18" x14ac:dyDescent="0.25">
      <c r="A48" s="1" t="s">
        <v>266</v>
      </c>
      <c r="B48" s="1" t="s">
        <v>19</v>
      </c>
      <c r="C48" s="3" t="s">
        <v>61</v>
      </c>
      <c r="D48" s="3" t="s">
        <v>14</v>
      </c>
      <c r="E48" s="1" t="s">
        <v>107</v>
      </c>
      <c r="F48" s="1" t="s">
        <v>1178</v>
      </c>
      <c r="G48" s="1" t="s">
        <v>982</v>
      </c>
      <c r="H48" s="3">
        <f>SUBSTITUTE(LEFT(Tableau1[[#This Row],[OrderDate]],17),".",":")+0</f>
        <v>43563.376446759263</v>
      </c>
      <c r="I48" s="3">
        <f>SUBSTITUTE(LEFT(Tableau1[[#This Row],[OrderDueTo]],17),".",":")+0</f>
        <v>43566.5</v>
      </c>
      <c r="J48" s="13" t="str">
        <f>VLOOKUP(Tableau1[[#This Row],[AnaCode]],'Config Analyses'!A:C,2,FALSE)</f>
        <v>Analyse nutritionelle</v>
      </c>
      <c r="K48" s="13" t="str">
        <f>VLOOKUP(Tableau1[[#This Row],[AnaCode]],'Config Analyses'!A:C,3,FALSE)</f>
        <v>Equipe 2</v>
      </c>
      <c r="L48" s="13" t="str">
        <f>VLOOKUP(Tableau1[[#This Row],[CustomerCode]],'Config Clients'!A:D,3,FALSE)</f>
        <v>Grande surface</v>
      </c>
      <c r="M48" s="13" t="str">
        <f>VLOOKUP(Tableau1[[#This Row],[CustomerCode]],'Config Clients'!A:D,4,FALSE)</f>
        <v>Eric</v>
      </c>
      <c r="N48" s="10" t="str">
        <f>IFERROR(IF(Tableau1[[#This Row],[Date rendu]]-'Date de l''export'!$A$2&gt;0,"Non","Oui"),"Oui")</f>
        <v>Oui</v>
      </c>
      <c r="O48" s="11">
        <f>IF(Tableau1[[#This Row],[En retard?]]="Non",Tableau1[[#This Row],[Date rendu]]-'Date de l''export'!$A$2,0)</f>
        <v>0</v>
      </c>
      <c r="P48" s="14" t="str">
        <f>IF(Tableau1[[#This Row],[En retard?]]="Oui","HD",IF(Tableau1[Délai restant]&lt;1,"&lt;24h",IF(Tableau1[Délai restant]&lt;2,"&lt;48h","≥48h")))</f>
        <v>HD</v>
      </c>
      <c r="Q48" s="14" t="str">
        <f>IF(AND(Tableau1[[#This Row],[En retard?]]="Oui",OR(Tableau1[[#This Row],[Product]]="Citron",Tableau1[[#This Row],[Product]]="Amandes")),"Oui","Non")</f>
        <v>Non</v>
      </c>
      <c r="R48" t="str">
        <f>CONCATENATE(Tableau1[[#This Row],[OrderCode]],"|",Tableau1[[#This Row],[AnaCode]],"|",Tableau1[[#This Row],[Product]])</f>
        <v>CMD01608901|NTR|Bettrave</v>
      </c>
    </row>
    <row r="49" spans="1:18" x14ac:dyDescent="0.25">
      <c r="A49" s="1" t="s">
        <v>117</v>
      </c>
      <c r="B49" s="1" t="s">
        <v>31</v>
      </c>
      <c r="C49" s="3" t="s">
        <v>52</v>
      </c>
      <c r="D49" s="3" t="s">
        <v>9</v>
      </c>
      <c r="E49" s="1" t="s">
        <v>107</v>
      </c>
      <c r="F49" s="1" t="s">
        <v>1177</v>
      </c>
      <c r="G49" s="1" t="s">
        <v>982</v>
      </c>
      <c r="H49" s="3">
        <f>SUBSTITUTE(LEFT(Tableau1[[#This Row],[OrderDate]],17),".",":")+0</f>
        <v>43563.376458333332</v>
      </c>
      <c r="I49" s="3">
        <f>SUBSTITUTE(LEFT(Tableau1[[#This Row],[OrderDueTo]],17),".",":")+0</f>
        <v>43566.5</v>
      </c>
      <c r="J49" s="13" t="str">
        <f>VLOOKUP(Tableau1[[#This Row],[AnaCode]],'Config Analyses'!A:C,2,FALSE)</f>
        <v>Analyse nutritionelle</v>
      </c>
      <c r="K49" s="13" t="str">
        <f>VLOOKUP(Tableau1[[#This Row],[AnaCode]],'Config Analyses'!A:C,3,FALSE)</f>
        <v>Equipe 2</v>
      </c>
      <c r="L49" s="13" t="str">
        <f>VLOOKUP(Tableau1[[#This Row],[CustomerCode]],'Config Clients'!A:D,3,FALSE)</f>
        <v>Centrale d'achats</v>
      </c>
      <c r="M49" s="13" t="str">
        <f>VLOOKUP(Tableau1[[#This Row],[CustomerCode]],'Config Clients'!A:D,4,FALSE)</f>
        <v>Sandrine</v>
      </c>
      <c r="N49" s="10" t="str">
        <f>IFERROR(IF(Tableau1[[#This Row],[Date rendu]]-'Date de l''export'!$A$2&gt;0,"Non","Oui"),"Oui")</f>
        <v>Oui</v>
      </c>
      <c r="O49" s="11">
        <f>IF(Tableau1[[#This Row],[En retard?]]="Non",Tableau1[[#This Row],[Date rendu]]-'Date de l''export'!$A$2,0)</f>
        <v>0</v>
      </c>
      <c r="P49" s="14" t="str">
        <f>IF(Tableau1[[#This Row],[En retard?]]="Oui","HD",IF(Tableau1[Délai restant]&lt;1,"&lt;24h",IF(Tableau1[Délai restant]&lt;2,"&lt;48h","≥48h")))</f>
        <v>HD</v>
      </c>
      <c r="Q49" s="14" t="str">
        <f>IF(AND(Tableau1[[#This Row],[En retard?]]="Oui",OR(Tableau1[[#This Row],[Product]]="Citron",Tableau1[[#This Row],[Product]]="Amandes")),"Oui","Non")</f>
        <v>Non</v>
      </c>
      <c r="R49" t="str">
        <f>CONCATENATE(Tableau1[[#This Row],[OrderCode]],"|",Tableau1[[#This Row],[AnaCode]],"|",Tableau1[[#This Row],[Product]])</f>
        <v>CMD01474702|NTR|Pomme de terre</v>
      </c>
    </row>
    <row r="50" spans="1:18" x14ac:dyDescent="0.25">
      <c r="A50" s="1" t="s">
        <v>312</v>
      </c>
      <c r="B50" s="1" t="s">
        <v>19</v>
      </c>
      <c r="C50" s="3" t="s">
        <v>61</v>
      </c>
      <c r="D50" s="3" t="s">
        <v>14</v>
      </c>
      <c r="E50" s="1" t="s">
        <v>107</v>
      </c>
      <c r="F50" s="1" t="s">
        <v>981</v>
      </c>
      <c r="G50" s="1" t="s">
        <v>982</v>
      </c>
      <c r="H50" s="3">
        <f>SUBSTITUTE(LEFT(Tableau1[[#This Row],[OrderDate]],17),".",":")+0</f>
        <v>43563.376481481479</v>
      </c>
      <c r="I50" s="3">
        <f>SUBSTITUTE(LEFT(Tableau1[[#This Row],[OrderDueTo]],17),".",":")+0</f>
        <v>43566.5</v>
      </c>
      <c r="J50" s="13" t="str">
        <f>VLOOKUP(Tableau1[[#This Row],[AnaCode]],'Config Analyses'!A:C,2,FALSE)</f>
        <v>Analyse nutritionelle</v>
      </c>
      <c r="K50" s="13" t="str">
        <f>VLOOKUP(Tableau1[[#This Row],[AnaCode]],'Config Analyses'!A:C,3,FALSE)</f>
        <v>Equipe 2</v>
      </c>
      <c r="L50" s="13" t="str">
        <f>VLOOKUP(Tableau1[[#This Row],[CustomerCode]],'Config Clients'!A:D,3,FALSE)</f>
        <v>Grande surface</v>
      </c>
      <c r="M50" s="13" t="str">
        <f>VLOOKUP(Tableau1[[#This Row],[CustomerCode]],'Config Clients'!A:D,4,FALSE)</f>
        <v>Eric</v>
      </c>
      <c r="N50" s="10" t="str">
        <f>IFERROR(IF(Tableau1[[#This Row],[Date rendu]]-'Date de l''export'!$A$2&gt;0,"Non","Oui"),"Oui")</f>
        <v>Oui</v>
      </c>
      <c r="O50" s="11">
        <f>IF(Tableau1[[#This Row],[En retard?]]="Non",Tableau1[[#This Row],[Date rendu]]-'Date de l''export'!$A$2,0)</f>
        <v>0</v>
      </c>
      <c r="P50" s="14" t="str">
        <f>IF(Tableau1[[#This Row],[En retard?]]="Oui","HD",IF(Tableau1[Délai restant]&lt;1,"&lt;24h",IF(Tableau1[Délai restant]&lt;2,"&lt;48h","≥48h")))</f>
        <v>HD</v>
      </c>
      <c r="Q50" s="14" t="str">
        <f>IF(AND(Tableau1[[#This Row],[En retard?]]="Oui",OR(Tableau1[[#This Row],[Product]]="Citron",Tableau1[[#This Row],[Product]]="Amandes")),"Oui","Non")</f>
        <v>Non</v>
      </c>
      <c r="R50" t="str">
        <f>CONCATENATE(Tableau1[[#This Row],[OrderCode]],"|",Tableau1[[#This Row],[AnaCode]],"|",Tableau1[[#This Row],[Product]])</f>
        <v>CMD01650604|NTR|Bettrave</v>
      </c>
    </row>
    <row r="51" spans="1:18" x14ac:dyDescent="0.25">
      <c r="A51" s="1" t="s">
        <v>85</v>
      </c>
      <c r="B51" s="1" t="s">
        <v>26</v>
      </c>
      <c r="C51" s="3" t="s">
        <v>54</v>
      </c>
      <c r="D51" s="3" t="s">
        <v>10</v>
      </c>
      <c r="E51" s="1" t="s">
        <v>63</v>
      </c>
      <c r="F51" s="1" t="s">
        <v>958</v>
      </c>
      <c r="G51" s="1" t="s">
        <v>936</v>
      </c>
      <c r="H51" s="3">
        <f>SUBSTITUTE(LEFT(Tableau1[[#This Row],[OrderDate]],17),".",":")+0</f>
        <v>43563.377453703702</v>
      </c>
      <c r="I51" s="3">
        <f>SUBSTITUTE(LEFT(Tableau1[[#This Row],[OrderDueTo]],17),".",":")+0</f>
        <v>43570.5</v>
      </c>
      <c r="J51" s="13" t="str">
        <f>VLOOKUP(Tableau1[[#This Row],[AnaCode]],'Config Analyses'!A:C,2,FALSE)</f>
        <v>Analyse polluants d'emballage</v>
      </c>
      <c r="K51" s="13" t="str">
        <f>VLOOKUP(Tableau1[[#This Row],[AnaCode]],'Config Analyses'!A:C,3,FALSE)</f>
        <v>Equipe 3</v>
      </c>
      <c r="L51" s="13" t="str">
        <f>VLOOKUP(Tableau1[[#This Row],[CustomerCode]],'Config Clients'!A:D,3,FALSE)</f>
        <v>Coopérative agricole</v>
      </c>
      <c r="M51" s="13" t="str">
        <f>VLOOKUP(Tableau1[[#This Row],[CustomerCode]],'Config Clients'!A:D,4,FALSE)</f>
        <v>Julie</v>
      </c>
      <c r="N51" s="10" t="str">
        <f>IFERROR(IF(Tableau1[[#This Row],[Date rendu]]-'Date de l''export'!$A$2&gt;0,"Non","Oui"),"Oui")</f>
        <v>Oui</v>
      </c>
      <c r="O51" s="11">
        <f>IF(Tableau1[[#This Row],[En retard?]]="Non",Tableau1[[#This Row],[Date rendu]]-'Date de l''export'!$A$2,0)</f>
        <v>0</v>
      </c>
      <c r="P51" s="14" t="str">
        <f>IF(Tableau1[[#This Row],[En retard?]]="Oui","HD",IF(Tableau1[Délai restant]&lt;1,"&lt;24h",IF(Tableau1[Délai restant]&lt;2,"&lt;48h","≥48h")))</f>
        <v>HD</v>
      </c>
      <c r="Q51" s="14" t="str">
        <f>IF(AND(Tableau1[[#This Row],[En retard?]]="Oui",OR(Tableau1[[#This Row],[Product]]="Citron",Tableau1[[#This Row],[Product]]="Amandes")),"Oui","Non")</f>
        <v>Non</v>
      </c>
      <c r="R51" t="str">
        <f>CONCATENATE(Tableau1[[#This Row],[OrderCode]],"|",Tableau1[[#This Row],[AnaCode]],"|",Tableau1[[#This Row],[Product]])</f>
        <v>CMD01375803|PLLT|Radis</v>
      </c>
    </row>
    <row r="52" spans="1:18" x14ac:dyDescent="0.25">
      <c r="A52" s="1" t="s">
        <v>158</v>
      </c>
      <c r="B52" s="1" t="s">
        <v>26</v>
      </c>
      <c r="C52" s="3" t="s">
        <v>61</v>
      </c>
      <c r="D52" s="3" t="s">
        <v>14</v>
      </c>
      <c r="E52" s="1" t="s">
        <v>63</v>
      </c>
      <c r="F52" s="1" t="s">
        <v>984</v>
      </c>
      <c r="G52" s="1" t="s">
        <v>936</v>
      </c>
      <c r="H52" s="3">
        <f>SUBSTITUTE(LEFT(Tableau1[[#This Row],[OrderDate]],17),".",":")+0</f>
        <v>43563.377581018518</v>
      </c>
      <c r="I52" s="3">
        <f>SUBSTITUTE(LEFT(Tableau1[[#This Row],[OrderDueTo]],17),".",":")+0</f>
        <v>43570.5</v>
      </c>
      <c r="J52" s="13" t="str">
        <f>VLOOKUP(Tableau1[[#This Row],[AnaCode]],'Config Analyses'!A:C,2,FALSE)</f>
        <v>Analyse polluants d'emballage</v>
      </c>
      <c r="K52" s="13" t="str">
        <f>VLOOKUP(Tableau1[[#This Row],[AnaCode]],'Config Analyses'!A:C,3,FALSE)</f>
        <v>Equipe 3</v>
      </c>
      <c r="L52" s="13" t="str">
        <f>VLOOKUP(Tableau1[[#This Row],[CustomerCode]],'Config Clients'!A:D,3,FALSE)</f>
        <v>Grande surface</v>
      </c>
      <c r="M52" s="13" t="str">
        <f>VLOOKUP(Tableau1[[#This Row],[CustomerCode]],'Config Clients'!A:D,4,FALSE)</f>
        <v>Eric</v>
      </c>
      <c r="N52" s="10" t="str">
        <f>IFERROR(IF(Tableau1[[#This Row],[Date rendu]]-'Date de l''export'!$A$2&gt;0,"Non","Oui"),"Oui")</f>
        <v>Oui</v>
      </c>
      <c r="O52" s="11">
        <f>IF(Tableau1[[#This Row],[En retard?]]="Non",Tableau1[[#This Row],[Date rendu]]-'Date de l''export'!$A$2,0)</f>
        <v>0</v>
      </c>
      <c r="P52" s="14" t="str">
        <f>IF(Tableau1[[#This Row],[En retard?]]="Oui","HD",IF(Tableau1[Délai restant]&lt;1,"&lt;24h",IF(Tableau1[Délai restant]&lt;2,"&lt;48h","≥48h")))</f>
        <v>HD</v>
      </c>
      <c r="Q52" s="14" t="str">
        <f>IF(AND(Tableau1[[#This Row],[En retard?]]="Oui",OR(Tableau1[[#This Row],[Product]]="Citron",Tableau1[[#This Row],[Product]]="Amandes")),"Oui","Non")</f>
        <v>Non</v>
      </c>
      <c r="R52" t="str">
        <f>CONCATENATE(Tableau1[[#This Row],[OrderCode]],"|",Tableau1[[#This Row],[AnaCode]],"|",Tableau1[[#This Row],[Product]])</f>
        <v>CMD01503404|PLLT|Radis</v>
      </c>
    </row>
    <row r="53" spans="1:18" x14ac:dyDescent="0.25">
      <c r="A53" s="1" t="s">
        <v>301</v>
      </c>
      <c r="B53" s="1" t="s">
        <v>15</v>
      </c>
      <c r="C53" s="3" t="s">
        <v>61</v>
      </c>
      <c r="D53" s="3" t="s">
        <v>14</v>
      </c>
      <c r="E53" s="1" t="s">
        <v>63</v>
      </c>
      <c r="F53" s="1" t="s">
        <v>986</v>
      </c>
      <c r="G53" s="1" t="s">
        <v>936</v>
      </c>
      <c r="H53" s="3">
        <f>SUBSTITUTE(LEFT(Tableau1[[#This Row],[OrderDate]],17),".",":")+0</f>
        <v>43563.378206018519</v>
      </c>
      <c r="I53" s="3">
        <f>SUBSTITUTE(LEFT(Tableau1[[#This Row],[OrderDueTo]],17),".",":")+0</f>
        <v>43570.5</v>
      </c>
      <c r="J53" s="13" t="str">
        <f>VLOOKUP(Tableau1[[#This Row],[AnaCode]],'Config Analyses'!A:C,2,FALSE)</f>
        <v>Analyse polluants d'emballage</v>
      </c>
      <c r="K53" s="13" t="str">
        <f>VLOOKUP(Tableau1[[#This Row],[AnaCode]],'Config Analyses'!A:C,3,FALSE)</f>
        <v>Equipe 3</v>
      </c>
      <c r="L53" s="13" t="str">
        <f>VLOOKUP(Tableau1[[#This Row],[CustomerCode]],'Config Clients'!A:D,3,FALSE)</f>
        <v>Grande surface</v>
      </c>
      <c r="M53" s="13" t="str">
        <f>VLOOKUP(Tableau1[[#This Row],[CustomerCode]],'Config Clients'!A:D,4,FALSE)</f>
        <v>Eric</v>
      </c>
      <c r="N53" s="10" t="str">
        <f>IFERROR(IF(Tableau1[[#This Row],[Date rendu]]-'Date de l''export'!$A$2&gt;0,"Non","Oui"),"Oui")</f>
        <v>Oui</v>
      </c>
      <c r="O53" s="11">
        <f>IF(Tableau1[[#This Row],[En retard?]]="Non",Tableau1[[#This Row],[Date rendu]]-'Date de l''export'!$A$2,0)</f>
        <v>0</v>
      </c>
      <c r="P53" s="14" t="str">
        <f>IF(Tableau1[[#This Row],[En retard?]]="Oui","HD",IF(Tableau1[Délai restant]&lt;1,"&lt;24h",IF(Tableau1[Délai restant]&lt;2,"&lt;48h","≥48h")))</f>
        <v>HD</v>
      </c>
      <c r="Q53" s="14" t="str">
        <f>IF(AND(Tableau1[[#This Row],[En retard?]]="Oui",OR(Tableau1[[#This Row],[Product]]="Citron",Tableau1[[#This Row],[Product]]="Amandes")),"Oui","Non")</f>
        <v>Oui</v>
      </c>
      <c r="R53" t="str">
        <f>CONCATENATE(Tableau1[[#This Row],[OrderCode]],"|",Tableau1[[#This Row],[AnaCode]],"|",Tableau1[[#This Row],[Product]])</f>
        <v>CMD01622102|PLLT|Citron</v>
      </c>
    </row>
    <row r="54" spans="1:18" x14ac:dyDescent="0.25">
      <c r="A54" s="1" t="s">
        <v>371</v>
      </c>
      <c r="B54" s="1" t="s">
        <v>19</v>
      </c>
      <c r="C54" s="3" t="s">
        <v>72</v>
      </c>
      <c r="D54" s="3" t="s">
        <v>22</v>
      </c>
      <c r="E54" s="1" t="s">
        <v>107</v>
      </c>
      <c r="F54" s="1" t="s">
        <v>1128</v>
      </c>
      <c r="G54" s="1" t="s">
        <v>982</v>
      </c>
      <c r="H54" s="3">
        <f>SUBSTITUTE(LEFT(Tableau1[[#This Row],[OrderDate]],17),".",":")+0</f>
        <v>43563.378819444442</v>
      </c>
      <c r="I54" s="3">
        <f>SUBSTITUTE(LEFT(Tableau1[[#This Row],[OrderDueTo]],17),".",":")+0</f>
        <v>43566.5</v>
      </c>
      <c r="J54" s="13" t="str">
        <f>VLOOKUP(Tableau1[[#This Row],[AnaCode]],'Config Analyses'!A:C,2,FALSE)</f>
        <v>Analyse nutritionelle</v>
      </c>
      <c r="K54" s="13" t="str">
        <f>VLOOKUP(Tableau1[[#This Row],[AnaCode]],'Config Analyses'!A:C,3,FALSE)</f>
        <v>Equipe 2</v>
      </c>
      <c r="L54" s="13" t="str">
        <f>VLOOKUP(Tableau1[[#This Row],[CustomerCode]],'Config Clients'!A:D,3,FALSE)</f>
        <v>Coopérative agricole</v>
      </c>
      <c r="M54" s="13" t="str">
        <f>VLOOKUP(Tableau1[[#This Row],[CustomerCode]],'Config Clients'!A:D,4,FALSE)</f>
        <v>Julie</v>
      </c>
      <c r="N54" s="10" t="str">
        <f>IFERROR(IF(Tableau1[[#This Row],[Date rendu]]-'Date de l''export'!$A$2&gt;0,"Non","Oui"),"Oui")</f>
        <v>Oui</v>
      </c>
      <c r="O54" s="11">
        <f>IF(Tableau1[[#This Row],[En retard?]]="Non",Tableau1[[#This Row],[Date rendu]]-'Date de l''export'!$A$2,0)</f>
        <v>0</v>
      </c>
      <c r="P54" s="14" t="str">
        <f>IF(Tableau1[[#This Row],[En retard?]]="Oui","HD",IF(Tableau1[Délai restant]&lt;1,"&lt;24h",IF(Tableau1[Délai restant]&lt;2,"&lt;48h","≥48h")))</f>
        <v>HD</v>
      </c>
      <c r="Q54" s="14" t="str">
        <f>IF(AND(Tableau1[[#This Row],[En retard?]]="Oui",OR(Tableau1[[#This Row],[Product]]="Citron",Tableau1[[#This Row],[Product]]="Amandes")),"Oui","Non")</f>
        <v>Non</v>
      </c>
      <c r="R54" t="str">
        <f>CONCATENATE(Tableau1[[#This Row],[OrderCode]],"|",Tableau1[[#This Row],[AnaCode]],"|",Tableau1[[#This Row],[Product]])</f>
        <v>CMD01714902|NTR|Bettrave</v>
      </c>
    </row>
    <row r="55" spans="1:18" x14ac:dyDescent="0.25">
      <c r="A55" s="1" t="s">
        <v>108</v>
      </c>
      <c r="B55" s="1" t="s">
        <v>32</v>
      </c>
      <c r="C55" s="3" t="s">
        <v>61</v>
      </c>
      <c r="D55" s="3" t="s">
        <v>14</v>
      </c>
      <c r="E55" s="1" t="s">
        <v>63</v>
      </c>
      <c r="F55" s="1" t="s">
        <v>1186</v>
      </c>
      <c r="G55" s="1" t="s">
        <v>936</v>
      </c>
      <c r="H55" s="3">
        <f>SUBSTITUTE(LEFT(Tableau1[[#This Row],[OrderDate]],17),".",":")+0</f>
        <v>43563.421180555553</v>
      </c>
      <c r="I55" s="3">
        <f>SUBSTITUTE(LEFT(Tableau1[[#This Row],[OrderDueTo]],17),".",":")+0</f>
        <v>43570.5</v>
      </c>
      <c r="J55" s="13" t="str">
        <f>VLOOKUP(Tableau1[[#This Row],[AnaCode]],'Config Analyses'!A:C,2,FALSE)</f>
        <v>Analyse polluants d'emballage</v>
      </c>
      <c r="K55" s="13" t="str">
        <f>VLOOKUP(Tableau1[[#This Row],[AnaCode]],'Config Analyses'!A:C,3,FALSE)</f>
        <v>Equipe 3</v>
      </c>
      <c r="L55" s="13" t="str">
        <f>VLOOKUP(Tableau1[[#This Row],[CustomerCode]],'Config Clients'!A:D,3,FALSE)</f>
        <v>Grande surface</v>
      </c>
      <c r="M55" s="13" t="str">
        <f>VLOOKUP(Tableau1[[#This Row],[CustomerCode]],'Config Clients'!A:D,4,FALSE)</f>
        <v>Eric</v>
      </c>
      <c r="N55" s="10" t="str">
        <f>IFERROR(IF(Tableau1[[#This Row],[Date rendu]]-'Date de l''export'!$A$2&gt;0,"Non","Oui"),"Oui")</f>
        <v>Oui</v>
      </c>
      <c r="O55" s="11">
        <f>IF(Tableau1[[#This Row],[En retard?]]="Non",Tableau1[[#This Row],[Date rendu]]-'Date de l''export'!$A$2,0)</f>
        <v>0</v>
      </c>
      <c r="P55" s="14" t="str">
        <f>IF(Tableau1[[#This Row],[En retard?]]="Oui","HD",IF(Tableau1[Délai restant]&lt;1,"&lt;24h",IF(Tableau1[Délai restant]&lt;2,"&lt;48h","≥48h")))</f>
        <v>HD</v>
      </c>
      <c r="Q55" s="14" t="str">
        <f>IF(AND(Tableau1[[#This Row],[En retard?]]="Oui",OR(Tableau1[[#This Row],[Product]]="Citron",Tableau1[[#This Row],[Product]]="Amandes")),"Oui","Non")</f>
        <v>Non</v>
      </c>
      <c r="R55" t="str">
        <f>CONCATENATE(Tableau1[[#This Row],[OrderCode]],"|",Tableau1[[#This Row],[AnaCode]],"|",Tableau1[[#This Row],[Product]])</f>
        <v>CMD01604402|PLLT|Tomate</v>
      </c>
    </row>
    <row r="56" spans="1:18" x14ac:dyDescent="0.25">
      <c r="A56" s="1" t="s">
        <v>372</v>
      </c>
      <c r="B56" s="1" t="s">
        <v>29</v>
      </c>
      <c r="C56" s="3" t="s">
        <v>147</v>
      </c>
      <c r="D56" s="3" t="s">
        <v>34</v>
      </c>
      <c r="E56" s="1" t="s">
        <v>50</v>
      </c>
      <c r="F56" s="1" t="s">
        <v>991</v>
      </c>
      <c r="G56" s="1" t="s">
        <v>945</v>
      </c>
      <c r="H56" s="3">
        <f>SUBSTITUTE(LEFT(Tableau1[[#This Row],[OrderDate]],17),".",":")+0</f>
        <v>43563.437743055554</v>
      </c>
      <c r="I56" s="3">
        <f>SUBSTITUTE(LEFT(Tableau1[[#This Row],[OrderDueTo]],17),".",":")+0</f>
        <v>43572.5</v>
      </c>
      <c r="J56" s="13" t="str">
        <f>VLOOKUP(Tableau1[[#This Row],[AnaCode]],'Config Analyses'!A:C,2,FALSE)</f>
        <v>Analyse OGM</v>
      </c>
      <c r="K56" s="13" t="str">
        <f>VLOOKUP(Tableau1[[#This Row],[AnaCode]],'Config Analyses'!A:C,3,FALSE)</f>
        <v>Equipe 2</v>
      </c>
      <c r="L56" s="13" t="str">
        <f>VLOOKUP(Tableau1[[#This Row],[CustomerCode]],'Config Clients'!A:D,3,FALSE)</f>
        <v>Entreprises agro-alimentaires</v>
      </c>
      <c r="M56" s="13" t="str">
        <f>VLOOKUP(Tableau1[[#This Row],[CustomerCode]],'Config Clients'!A:D,4,FALSE)</f>
        <v>Marc</v>
      </c>
      <c r="N56" s="10" t="str">
        <f>IFERROR(IF(Tableau1[[#This Row],[Date rendu]]-'Date de l''export'!$A$2&gt;0,"Non","Oui"),"Oui")</f>
        <v>Non</v>
      </c>
      <c r="O56" s="11">
        <f>IF(Tableau1[[#This Row],[En retard?]]="Non",Tableau1[[#This Row],[Date rendu]]-'Date de l''export'!$A$2,0)</f>
        <v>0.74041666666744277</v>
      </c>
      <c r="P56" s="14" t="str">
        <f>IF(Tableau1[[#This Row],[En retard?]]="Oui","HD",IF(Tableau1[Délai restant]&lt;1,"&lt;24h",IF(Tableau1[Délai restant]&lt;2,"&lt;48h","≥48h")))</f>
        <v>&lt;24h</v>
      </c>
      <c r="Q56" s="14" t="str">
        <f>IF(AND(Tableau1[[#This Row],[En retard?]]="Oui",OR(Tableau1[[#This Row],[Product]]="Citron",Tableau1[[#This Row],[Product]]="Amandes")),"Oui","Non")</f>
        <v>Non</v>
      </c>
      <c r="R56" t="str">
        <f>CONCATENATE(Tableau1[[#This Row],[OrderCode]],"|",Tableau1[[#This Row],[AnaCode]],"|",Tableau1[[#This Row],[Product]])</f>
        <v>CMD01737002|OGM|Porc</v>
      </c>
    </row>
    <row r="57" spans="1:18" x14ac:dyDescent="0.25">
      <c r="A57" s="1" t="s">
        <v>170</v>
      </c>
      <c r="B57" s="1" t="s">
        <v>19</v>
      </c>
      <c r="C57" s="3" t="s">
        <v>61</v>
      </c>
      <c r="D57" s="3" t="s">
        <v>14</v>
      </c>
      <c r="E57" s="1" t="s">
        <v>63</v>
      </c>
      <c r="F57" s="1" t="s">
        <v>992</v>
      </c>
      <c r="G57" s="1" t="s">
        <v>936</v>
      </c>
      <c r="H57" s="3">
        <f>SUBSTITUTE(LEFT(Tableau1[[#This Row],[OrderDate]],17),".",":")+0</f>
        <v>43563.443831018521</v>
      </c>
      <c r="I57" s="3">
        <f>SUBSTITUTE(LEFT(Tableau1[[#This Row],[OrderDueTo]],17),".",":")+0</f>
        <v>43570.5</v>
      </c>
      <c r="J57" s="13" t="str">
        <f>VLOOKUP(Tableau1[[#This Row],[AnaCode]],'Config Analyses'!A:C,2,FALSE)</f>
        <v>Analyse polluants d'emballage</v>
      </c>
      <c r="K57" s="13" t="str">
        <f>VLOOKUP(Tableau1[[#This Row],[AnaCode]],'Config Analyses'!A:C,3,FALSE)</f>
        <v>Equipe 3</v>
      </c>
      <c r="L57" s="13" t="str">
        <f>VLOOKUP(Tableau1[[#This Row],[CustomerCode]],'Config Clients'!A:D,3,FALSE)</f>
        <v>Grande surface</v>
      </c>
      <c r="M57" s="13" t="str">
        <f>VLOOKUP(Tableau1[[#This Row],[CustomerCode]],'Config Clients'!A:D,4,FALSE)</f>
        <v>Eric</v>
      </c>
      <c r="N57" s="10" t="str">
        <f>IFERROR(IF(Tableau1[[#This Row],[Date rendu]]-'Date de l''export'!$A$2&gt;0,"Non","Oui"),"Oui")</f>
        <v>Oui</v>
      </c>
      <c r="O57" s="11">
        <f>IF(Tableau1[[#This Row],[En retard?]]="Non",Tableau1[[#This Row],[Date rendu]]-'Date de l''export'!$A$2,0)</f>
        <v>0</v>
      </c>
      <c r="P57" s="14" t="str">
        <f>IF(Tableau1[[#This Row],[En retard?]]="Oui","HD",IF(Tableau1[Délai restant]&lt;1,"&lt;24h",IF(Tableau1[Délai restant]&lt;2,"&lt;48h","≥48h")))</f>
        <v>HD</v>
      </c>
      <c r="Q57" s="14" t="str">
        <f>IF(AND(Tableau1[[#This Row],[En retard?]]="Oui",OR(Tableau1[[#This Row],[Product]]="Citron",Tableau1[[#This Row],[Product]]="Amandes")),"Oui","Non")</f>
        <v>Non</v>
      </c>
      <c r="R57" t="str">
        <f>CONCATENATE(Tableau1[[#This Row],[OrderCode]],"|",Tableau1[[#This Row],[AnaCode]],"|",Tableau1[[#This Row],[Product]])</f>
        <v>CMD01359202|PLLT|Bettrave</v>
      </c>
    </row>
    <row r="58" spans="1:18" x14ac:dyDescent="0.25">
      <c r="A58" s="1" t="s">
        <v>244</v>
      </c>
      <c r="B58" s="1" t="s">
        <v>19</v>
      </c>
      <c r="C58" s="3" t="s">
        <v>49</v>
      </c>
      <c r="D58" s="3" t="s">
        <v>8</v>
      </c>
      <c r="E58" s="1" t="s">
        <v>50</v>
      </c>
      <c r="F58" s="1" t="s">
        <v>1111</v>
      </c>
      <c r="G58" s="1" t="s">
        <v>945</v>
      </c>
      <c r="H58" s="3">
        <f>SUBSTITUTE(LEFT(Tableau1[[#This Row],[OrderDate]],17),".",":")+0</f>
        <v>43563.465208333335</v>
      </c>
      <c r="I58" s="3">
        <f>SUBSTITUTE(LEFT(Tableau1[[#This Row],[OrderDueTo]],17),".",":")+0</f>
        <v>43572.5</v>
      </c>
      <c r="J58" s="13" t="str">
        <f>VLOOKUP(Tableau1[[#This Row],[AnaCode]],'Config Analyses'!A:C,2,FALSE)</f>
        <v>Analyse OGM</v>
      </c>
      <c r="K58" s="13" t="str">
        <f>VLOOKUP(Tableau1[[#This Row],[AnaCode]],'Config Analyses'!A:C,3,FALSE)</f>
        <v>Equipe 2</v>
      </c>
      <c r="L58" s="13" t="str">
        <f>VLOOKUP(Tableau1[[#This Row],[CustomerCode]],'Config Clients'!A:D,3,FALSE)</f>
        <v>Grande surface</v>
      </c>
      <c r="M58" s="13" t="str">
        <f>VLOOKUP(Tableau1[[#This Row],[CustomerCode]],'Config Clients'!A:D,4,FALSE)</f>
        <v>Eric</v>
      </c>
      <c r="N58" s="10" t="str">
        <f>IFERROR(IF(Tableau1[[#This Row],[Date rendu]]-'Date de l''export'!$A$2&gt;0,"Non","Oui"),"Oui")</f>
        <v>Non</v>
      </c>
      <c r="O58" s="11">
        <f>IF(Tableau1[[#This Row],[En retard?]]="Non",Tableau1[[#This Row],[Date rendu]]-'Date de l''export'!$A$2,0)</f>
        <v>0.74041666666744277</v>
      </c>
      <c r="P58" s="14" t="str">
        <f>IF(Tableau1[[#This Row],[En retard?]]="Oui","HD",IF(Tableau1[Délai restant]&lt;1,"&lt;24h",IF(Tableau1[Délai restant]&lt;2,"&lt;48h","≥48h")))</f>
        <v>&lt;24h</v>
      </c>
      <c r="Q58" s="14" t="str">
        <f>IF(AND(Tableau1[[#This Row],[En retard?]]="Oui",OR(Tableau1[[#This Row],[Product]]="Citron",Tableau1[[#This Row],[Product]]="Amandes")),"Oui","Non")</f>
        <v>Non</v>
      </c>
      <c r="R58" t="str">
        <f>CONCATENATE(Tableau1[[#This Row],[OrderCode]],"|",Tableau1[[#This Row],[AnaCode]],"|",Tableau1[[#This Row],[Product]])</f>
        <v>CMD01645807|OGM|Bettrave</v>
      </c>
    </row>
    <row r="59" spans="1:18" x14ac:dyDescent="0.25">
      <c r="A59" s="1" t="s">
        <v>279</v>
      </c>
      <c r="B59" s="1" t="s">
        <v>19</v>
      </c>
      <c r="C59" s="3" t="s">
        <v>61</v>
      </c>
      <c r="D59" s="3" t="s">
        <v>14</v>
      </c>
      <c r="E59" s="1" t="s">
        <v>63</v>
      </c>
      <c r="F59" s="1" t="s">
        <v>1193</v>
      </c>
      <c r="G59" s="1" t="s">
        <v>936</v>
      </c>
      <c r="H59" s="3">
        <f>SUBSTITUTE(LEFT(Tableau1[[#This Row],[OrderDate]],17),".",":")+0</f>
        <v>43563.46670138889</v>
      </c>
      <c r="I59" s="3">
        <f>SUBSTITUTE(LEFT(Tableau1[[#This Row],[OrderDueTo]],17),".",":")+0</f>
        <v>43570.5</v>
      </c>
      <c r="J59" s="13" t="str">
        <f>VLOOKUP(Tableau1[[#This Row],[AnaCode]],'Config Analyses'!A:C,2,FALSE)</f>
        <v>Analyse polluants d'emballage</v>
      </c>
      <c r="K59" s="13" t="str">
        <f>VLOOKUP(Tableau1[[#This Row],[AnaCode]],'Config Analyses'!A:C,3,FALSE)</f>
        <v>Equipe 3</v>
      </c>
      <c r="L59" s="13" t="str">
        <f>VLOOKUP(Tableau1[[#This Row],[CustomerCode]],'Config Clients'!A:D,3,FALSE)</f>
        <v>Grande surface</v>
      </c>
      <c r="M59" s="13" t="str">
        <f>VLOOKUP(Tableau1[[#This Row],[CustomerCode]],'Config Clients'!A:D,4,FALSE)</f>
        <v>Eric</v>
      </c>
      <c r="N59" s="10" t="str">
        <f>IFERROR(IF(Tableau1[[#This Row],[Date rendu]]-'Date de l''export'!$A$2&gt;0,"Non","Oui"),"Oui")</f>
        <v>Oui</v>
      </c>
      <c r="O59" s="11">
        <f>IF(Tableau1[[#This Row],[En retard?]]="Non",Tableau1[[#This Row],[Date rendu]]-'Date de l''export'!$A$2,0)</f>
        <v>0</v>
      </c>
      <c r="P59" s="14" t="str">
        <f>IF(Tableau1[[#This Row],[En retard?]]="Oui","HD",IF(Tableau1[Délai restant]&lt;1,"&lt;24h",IF(Tableau1[Délai restant]&lt;2,"&lt;48h","≥48h")))</f>
        <v>HD</v>
      </c>
      <c r="Q59" s="14" t="str">
        <f>IF(AND(Tableau1[[#This Row],[En retard?]]="Oui",OR(Tableau1[[#This Row],[Product]]="Citron",Tableau1[[#This Row],[Product]]="Amandes")),"Oui","Non")</f>
        <v>Non</v>
      </c>
      <c r="R59" t="str">
        <f>CONCATENATE(Tableau1[[#This Row],[OrderCode]],"|",Tableau1[[#This Row],[AnaCode]],"|",Tableau1[[#This Row],[Product]])</f>
        <v>CMD01664403|PLLT|Bettrave</v>
      </c>
    </row>
    <row r="60" spans="1:18" x14ac:dyDescent="0.25">
      <c r="A60" s="1" t="s">
        <v>213</v>
      </c>
      <c r="B60" s="1" t="s">
        <v>19</v>
      </c>
      <c r="C60" s="3" t="s">
        <v>49</v>
      </c>
      <c r="D60" s="3" t="s">
        <v>8</v>
      </c>
      <c r="E60" s="1" t="s">
        <v>63</v>
      </c>
      <c r="F60" s="1" t="s">
        <v>994</v>
      </c>
      <c r="G60" s="1" t="s">
        <v>936</v>
      </c>
      <c r="H60" s="3">
        <f>SUBSTITUTE(LEFT(Tableau1[[#This Row],[OrderDate]],17),".",":")+0</f>
        <v>43563.473854166667</v>
      </c>
      <c r="I60" s="3">
        <f>SUBSTITUTE(LEFT(Tableau1[[#This Row],[OrderDueTo]],17),".",":")+0</f>
        <v>43570.5</v>
      </c>
      <c r="J60" s="13" t="str">
        <f>VLOOKUP(Tableau1[[#This Row],[AnaCode]],'Config Analyses'!A:C,2,FALSE)</f>
        <v>Analyse polluants d'emballage</v>
      </c>
      <c r="K60" s="13" t="str">
        <f>VLOOKUP(Tableau1[[#This Row],[AnaCode]],'Config Analyses'!A:C,3,FALSE)</f>
        <v>Equipe 3</v>
      </c>
      <c r="L60" s="13" t="str">
        <f>VLOOKUP(Tableau1[[#This Row],[CustomerCode]],'Config Clients'!A:D,3,FALSE)</f>
        <v>Grande surface</v>
      </c>
      <c r="M60" s="13" t="str">
        <f>VLOOKUP(Tableau1[[#This Row],[CustomerCode]],'Config Clients'!A:D,4,FALSE)</f>
        <v>Eric</v>
      </c>
      <c r="N60" s="10" t="str">
        <f>IFERROR(IF(Tableau1[[#This Row],[Date rendu]]-'Date de l''export'!$A$2&gt;0,"Non","Oui"),"Oui")</f>
        <v>Oui</v>
      </c>
      <c r="O60" s="11">
        <f>IF(Tableau1[[#This Row],[En retard?]]="Non",Tableau1[[#This Row],[Date rendu]]-'Date de l''export'!$A$2,0)</f>
        <v>0</v>
      </c>
      <c r="P60" s="14" t="str">
        <f>IF(Tableau1[[#This Row],[En retard?]]="Oui","HD",IF(Tableau1[Délai restant]&lt;1,"&lt;24h",IF(Tableau1[Délai restant]&lt;2,"&lt;48h","≥48h")))</f>
        <v>HD</v>
      </c>
      <c r="Q60" s="14" t="str">
        <f>IF(AND(Tableau1[[#This Row],[En retard?]]="Oui",OR(Tableau1[[#This Row],[Product]]="Citron",Tableau1[[#This Row],[Product]]="Amandes")),"Oui","Non")</f>
        <v>Non</v>
      </c>
      <c r="R60" t="str">
        <f>CONCATENATE(Tableau1[[#This Row],[OrderCode]],"|",Tableau1[[#This Row],[AnaCode]],"|",Tableau1[[#This Row],[Product]])</f>
        <v>CMD01445004|PLLT|Bettrave</v>
      </c>
    </row>
    <row r="61" spans="1:18" x14ac:dyDescent="0.25">
      <c r="A61" s="1" t="s">
        <v>162</v>
      </c>
      <c r="B61" s="1" t="s">
        <v>25</v>
      </c>
      <c r="C61" s="3" t="s">
        <v>58</v>
      </c>
      <c r="D61" s="3" t="s">
        <v>13</v>
      </c>
      <c r="E61" s="1" t="s">
        <v>50</v>
      </c>
      <c r="F61" s="1" t="s">
        <v>995</v>
      </c>
      <c r="G61" s="1" t="s">
        <v>945</v>
      </c>
      <c r="H61" s="3">
        <f>SUBSTITUTE(LEFT(Tableau1[[#This Row],[OrderDate]],17),".",":")+0</f>
        <v>43563.475902777776</v>
      </c>
      <c r="I61" s="3">
        <f>SUBSTITUTE(LEFT(Tableau1[[#This Row],[OrderDueTo]],17),".",":")+0</f>
        <v>43572.5</v>
      </c>
      <c r="J61" s="13" t="str">
        <f>VLOOKUP(Tableau1[[#This Row],[AnaCode]],'Config Analyses'!A:C,2,FALSE)</f>
        <v>Analyse OGM</v>
      </c>
      <c r="K61" s="13" t="str">
        <f>VLOOKUP(Tableau1[[#This Row],[AnaCode]],'Config Analyses'!A:C,3,FALSE)</f>
        <v>Equipe 2</v>
      </c>
      <c r="L61" s="13" t="str">
        <f>VLOOKUP(Tableau1[[#This Row],[CustomerCode]],'Config Clients'!A:D,3,FALSE)</f>
        <v>Coopérative agricole</v>
      </c>
      <c r="M61" s="13" t="str">
        <f>VLOOKUP(Tableau1[[#This Row],[CustomerCode]],'Config Clients'!A:D,4,FALSE)</f>
        <v>Béatrice</v>
      </c>
      <c r="N61" s="10" t="str">
        <f>IFERROR(IF(Tableau1[[#This Row],[Date rendu]]-'Date de l''export'!$A$2&gt;0,"Non","Oui"),"Oui")</f>
        <v>Non</v>
      </c>
      <c r="O61" s="11">
        <f>IF(Tableau1[[#This Row],[En retard?]]="Non",Tableau1[[#This Row],[Date rendu]]-'Date de l''export'!$A$2,0)</f>
        <v>0.74041666666744277</v>
      </c>
      <c r="P61" s="14" t="str">
        <f>IF(Tableau1[[#This Row],[En retard?]]="Oui","HD",IF(Tableau1[Délai restant]&lt;1,"&lt;24h",IF(Tableau1[Délai restant]&lt;2,"&lt;48h","≥48h")))</f>
        <v>&lt;24h</v>
      </c>
      <c r="Q61" s="14" t="str">
        <f>IF(AND(Tableau1[[#This Row],[En retard?]]="Oui",OR(Tableau1[[#This Row],[Product]]="Citron",Tableau1[[#This Row],[Product]]="Amandes")),"Oui","Non")</f>
        <v>Non</v>
      </c>
      <c r="R61" t="str">
        <f>CONCATENATE(Tableau1[[#This Row],[OrderCode]],"|",Tableau1[[#This Row],[AnaCode]],"|",Tableau1[[#This Row],[Product]])</f>
        <v>CMD01608301|OGM|Haricots vert</v>
      </c>
    </row>
    <row r="62" spans="1:18" x14ac:dyDescent="0.25">
      <c r="A62" s="1" t="s">
        <v>275</v>
      </c>
      <c r="B62" s="1" t="s">
        <v>19</v>
      </c>
      <c r="C62" s="3" t="s">
        <v>61</v>
      </c>
      <c r="D62" s="3" t="s">
        <v>14</v>
      </c>
      <c r="E62" s="1" t="s">
        <v>50</v>
      </c>
      <c r="F62" s="1" t="s">
        <v>996</v>
      </c>
      <c r="G62" s="1" t="s">
        <v>945</v>
      </c>
      <c r="H62" s="3">
        <f>SUBSTITUTE(LEFT(Tableau1[[#This Row],[OrderDate]],17),".",":")+0</f>
        <v>43563.486759259256</v>
      </c>
      <c r="I62" s="3">
        <f>SUBSTITUTE(LEFT(Tableau1[[#This Row],[OrderDueTo]],17),".",":")+0</f>
        <v>43572.5</v>
      </c>
      <c r="J62" s="13" t="str">
        <f>VLOOKUP(Tableau1[[#This Row],[AnaCode]],'Config Analyses'!A:C,2,FALSE)</f>
        <v>Analyse OGM</v>
      </c>
      <c r="K62" s="13" t="str">
        <f>VLOOKUP(Tableau1[[#This Row],[AnaCode]],'Config Analyses'!A:C,3,FALSE)</f>
        <v>Equipe 2</v>
      </c>
      <c r="L62" s="13" t="str">
        <f>VLOOKUP(Tableau1[[#This Row],[CustomerCode]],'Config Clients'!A:D,3,FALSE)</f>
        <v>Grande surface</v>
      </c>
      <c r="M62" s="13" t="str">
        <f>VLOOKUP(Tableau1[[#This Row],[CustomerCode]],'Config Clients'!A:D,4,FALSE)</f>
        <v>Eric</v>
      </c>
      <c r="N62" s="10" t="str">
        <f>IFERROR(IF(Tableau1[[#This Row],[Date rendu]]-'Date de l''export'!$A$2&gt;0,"Non","Oui"),"Oui")</f>
        <v>Non</v>
      </c>
      <c r="O62" s="11">
        <f>IF(Tableau1[[#This Row],[En retard?]]="Non",Tableau1[[#This Row],[Date rendu]]-'Date de l''export'!$A$2,0)</f>
        <v>0.74041666666744277</v>
      </c>
      <c r="P62" s="14" t="str">
        <f>IF(Tableau1[[#This Row],[En retard?]]="Oui","HD",IF(Tableau1[Délai restant]&lt;1,"&lt;24h",IF(Tableau1[Délai restant]&lt;2,"&lt;48h","≥48h")))</f>
        <v>&lt;24h</v>
      </c>
      <c r="Q62" s="14" t="str">
        <f>IF(AND(Tableau1[[#This Row],[En retard?]]="Oui",OR(Tableau1[[#This Row],[Product]]="Citron",Tableau1[[#This Row],[Product]]="Amandes")),"Oui","Non")</f>
        <v>Non</v>
      </c>
      <c r="R62" t="str">
        <f>CONCATENATE(Tableau1[[#This Row],[OrderCode]],"|",Tableau1[[#This Row],[AnaCode]],"|",Tableau1[[#This Row],[Product]])</f>
        <v>CMD01626604|OGM|Bettrave</v>
      </c>
    </row>
    <row r="63" spans="1:18" x14ac:dyDescent="0.25">
      <c r="A63" s="1" t="s">
        <v>113</v>
      </c>
      <c r="B63" s="1" t="s">
        <v>19</v>
      </c>
      <c r="C63" s="3" t="s">
        <v>54</v>
      </c>
      <c r="D63" s="3" t="s">
        <v>10</v>
      </c>
      <c r="E63" s="1" t="s">
        <v>50</v>
      </c>
      <c r="F63" s="1" t="s">
        <v>997</v>
      </c>
      <c r="G63" s="1" t="s">
        <v>945</v>
      </c>
      <c r="H63" s="3">
        <f>SUBSTITUTE(LEFT(Tableau1[[#This Row],[OrderDate]],17),".",":")+0</f>
        <v>43563.490034722221</v>
      </c>
      <c r="I63" s="3">
        <f>SUBSTITUTE(LEFT(Tableau1[[#This Row],[OrderDueTo]],17),".",":")+0</f>
        <v>43572.5</v>
      </c>
      <c r="J63" s="13" t="str">
        <f>VLOOKUP(Tableau1[[#This Row],[AnaCode]],'Config Analyses'!A:C,2,FALSE)</f>
        <v>Analyse OGM</v>
      </c>
      <c r="K63" s="13" t="str">
        <f>VLOOKUP(Tableau1[[#This Row],[AnaCode]],'Config Analyses'!A:C,3,FALSE)</f>
        <v>Equipe 2</v>
      </c>
      <c r="L63" s="13" t="str">
        <f>VLOOKUP(Tableau1[[#This Row],[CustomerCode]],'Config Clients'!A:D,3,FALSE)</f>
        <v>Coopérative agricole</v>
      </c>
      <c r="M63" s="13" t="str">
        <f>VLOOKUP(Tableau1[[#This Row],[CustomerCode]],'Config Clients'!A:D,4,FALSE)</f>
        <v>Julie</v>
      </c>
      <c r="N63" s="10" t="str">
        <f>IFERROR(IF(Tableau1[[#This Row],[Date rendu]]-'Date de l''export'!$A$2&gt;0,"Non","Oui"),"Oui")</f>
        <v>Non</v>
      </c>
      <c r="O63" s="11">
        <f>IF(Tableau1[[#This Row],[En retard?]]="Non",Tableau1[[#This Row],[Date rendu]]-'Date de l''export'!$A$2,0)</f>
        <v>0.74041666666744277</v>
      </c>
      <c r="P63" s="14" t="str">
        <f>IF(Tableau1[[#This Row],[En retard?]]="Oui","HD",IF(Tableau1[Délai restant]&lt;1,"&lt;24h",IF(Tableau1[Délai restant]&lt;2,"&lt;48h","≥48h")))</f>
        <v>&lt;24h</v>
      </c>
      <c r="Q63" s="14" t="str">
        <f>IF(AND(Tableau1[[#This Row],[En retard?]]="Oui",OR(Tableau1[[#This Row],[Product]]="Citron",Tableau1[[#This Row],[Product]]="Amandes")),"Oui","Non")</f>
        <v>Non</v>
      </c>
      <c r="R63" t="str">
        <f>CONCATENATE(Tableau1[[#This Row],[OrderCode]],"|",Tableau1[[#This Row],[AnaCode]],"|",Tableau1[[#This Row],[Product]])</f>
        <v>CMD01569205|OGM|Bettrave</v>
      </c>
    </row>
    <row r="64" spans="1:18" x14ac:dyDescent="0.25">
      <c r="A64" s="1" t="s">
        <v>114</v>
      </c>
      <c r="B64" s="1" t="s">
        <v>21</v>
      </c>
      <c r="C64" s="3" t="s">
        <v>61</v>
      </c>
      <c r="D64" s="3" t="s">
        <v>14</v>
      </c>
      <c r="E64" s="1" t="s">
        <v>50</v>
      </c>
      <c r="F64" s="1" t="s">
        <v>998</v>
      </c>
      <c r="G64" s="1" t="s">
        <v>945</v>
      </c>
      <c r="H64" s="3">
        <f>SUBSTITUTE(LEFT(Tableau1[[#This Row],[OrderDate]],17),".",":")+0</f>
        <v>43563.491469907407</v>
      </c>
      <c r="I64" s="3">
        <f>SUBSTITUTE(LEFT(Tableau1[[#This Row],[OrderDueTo]],17),".",":")+0</f>
        <v>43572.5</v>
      </c>
      <c r="J64" s="13" t="str">
        <f>VLOOKUP(Tableau1[[#This Row],[AnaCode]],'Config Analyses'!A:C,2,FALSE)</f>
        <v>Analyse OGM</v>
      </c>
      <c r="K64" s="13" t="str">
        <f>VLOOKUP(Tableau1[[#This Row],[AnaCode]],'Config Analyses'!A:C,3,FALSE)</f>
        <v>Equipe 2</v>
      </c>
      <c r="L64" s="13" t="str">
        <f>VLOOKUP(Tableau1[[#This Row],[CustomerCode]],'Config Clients'!A:D,3,FALSE)</f>
        <v>Grande surface</v>
      </c>
      <c r="M64" s="13" t="str">
        <f>VLOOKUP(Tableau1[[#This Row],[CustomerCode]],'Config Clients'!A:D,4,FALSE)</f>
        <v>Eric</v>
      </c>
      <c r="N64" s="10" t="str">
        <f>IFERROR(IF(Tableau1[[#This Row],[Date rendu]]-'Date de l''export'!$A$2&gt;0,"Non","Oui"),"Oui")</f>
        <v>Non</v>
      </c>
      <c r="O64" s="11">
        <f>IF(Tableau1[[#This Row],[En retard?]]="Non",Tableau1[[#This Row],[Date rendu]]-'Date de l''export'!$A$2,0)</f>
        <v>0.74041666666744277</v>
      </c>
      <c r="P64" s="14" t="str">
        <f>IF(Tableau1[[#This Row],[En retard?]]="Oui","HD",IF(Tableau1[Délai restant]&lt;1,"&lt;24h",IF(Tableau1[Délai restant]&lt;2,"&lt;48h","≥48h")))</f>
        <v>&lt;24h</v>
      </c>
      <c r="Q64" s="14" t="str">
        <f>IF(AND(Tableau1[[#This Row],[En retard?]]="Oui",OR(Tableau1[[#This Row],[Product]]="Citron",Tableau1[[#This Row],[Product]]="Amandes")),"Oui","Non")</f>
        <v>Non</v>
      </c>
      <c r="R64" t="str">
        <f>CONCATENATE(Tableau1[[#This Row],[OrderCode]],"|",Tableau1[[#This Row],[AnaCode]],"|",Tableau1[[#This Row],[Product]])</f>
        <v>CMD01516306|OGM|Carotte</v>
      </c>
    </row>
    <row r="65" spans="1:18" x14ac:dyDescent="0.25">
      <c r="A65" s="1" t="s">
        <v>115</v>
      </c>
      <c r="B65" s="1" t="s">
        <v>21</v>
      </c>
      <c r="C65" s="3" t="s">
        <v>61</v>
      </c>
      <c r="D65" s="3" t="s">
        <v>14</v>
      </c>
      <c r="E65" s="1" t="s">
        <v>50</v>
      </c>
      <c r="F65" s="1" t="s">
        <v>999</v>
      </c>
      <c r="G65" s="1" t="s">
        <v>945</v>
      </c>
      <c r="H65" s="3">
        <f>SUBSTITUTE(LEFT(Tableau1[[#This Row],[OrderDate]],17),".",":")+0</f>
        <v>43563.492002314815</v>
      </c>
      <c r="I65" s="3">
        <f>SUBSTITUTE(LEFT(Tableau1[[#This Row],[OrderDueTo]],17),".",":")+0</f>
        <v>43572.5</v>
      </c>
      <c r="J65" s="13" t="str">
        <f>VLOOKUP(Tableau1[[#This Row],[AnaCode]],'Config Analyses'!A:C,2,FALSE)</f>
        <v>Analyse OGM</v>
      </c>
      <c r="K65" s="13" t="str">
        <f>VLOOKUP(Tableau1[[#This Row],[AnaCode]],'Config Analyses'!A:C,3,FALSE)</f>
        <v>Equipe 2</v>
      </c>
      <c r="L65" s="13" t="str">
        <f>VLOOKUP(Tableau1[[#This Row],[CustomerCode]],'Config Clients'!A:D,3,FALSE)</f>
        <v>Grande surface</v>
      </c>
      <c r="M65" s="13" t="str">
        <f>VLOOKUP(Tableau1[[#This Row],[CustomerCode]],'Config Clients'!A:D,4,FALSE)</f>
        <v>Eric</v>
      </c>
      <c r="N65" s="10" t="str">
        <f>IFERROR(IF(Tableau1[[#This Row],[Date rendu]]-'Date de l''export'!$A$2&gt;0,"Non","Oui"),"Oui")</f>
        <v>Non</v>
      </c>
      <c r="O65" s="11">
        <f>IF(Tableau1[[#This Row],[En retard?]]="Non",Tableau1[[#This Row],[Date rendu]]-'Date de l''export'!$A$2,0)</f>
        <v>0.74041666666744277</v>
      </c>
      <c r="P65" s="14" t="str">
        <f>IF(Tableau1[[#This Row],[En retard?]]="Oui","HD",IF(Tableau1[Délai restant]&lt;1,"&lt;24h",IF(Tableau1[Délai restant]&lt;2,"&lt;48h","≥48h")))</f>
        <v>&lt;24h</v>
      </c>
      <c r="Q65" s="14" t="str">
        <f>IF(AND(Tableau1[[#This Row],[En retard?]]="Oui",OR(Tableau1[[#This Row],[Product]]="Citron",Tableau1[[#This Row],[Product]]="Amandes")),"Oui","Non")</f>
        <v>Non</v>
      </c>
      <c r="R65" t="str">
        <f>CONCATENATE(Tableau1[[#This Row],[OrderCode]],"|",Tableau1[[#This Row],[AnaCode]],"|",Tableau1[[#This Row],[Product]])</f>
        <v>CMD01359603|OGM|Carotte</v>
      </c>
    </row>
    <row r="66" spans="1:18" x14ac:dyDescent="0.25">
      <c r="A66" s="1" t="s">
        <v>124</v>
      </c>
      <c r="B66" s="1" t="s">
        <v>31</v>
      </c>
      <c r="C66" s="3" t="s">
        <v>61</v>
      </c>
      <c r="D66" s="3" t="s">
        <v>14</v>
      </c>
      <c r="E66" s="1" t="s">
        <v>63</v>
      </c>
      <c r="F66" s="1" t="s">
        <v>1197</v>
      </c>
      <c r="G66" s="1" t="s">
        <v>947</v>
      </c>
      <c r="H66" s="3">
        <f>SUBSTITUTE(LEFT(Tableau1[[#This Row],[OrderDate]],17),".",":")+0</f>
        <v>43563.521874999999</v>
      </c>
      <c r="I66" s="3">
        <f>SUBSTITUTE(LEFT(Tableau1[[#This Row],[OrderDueTo]],17),".",":")+0</f>
        <v>43571.5</v>
      </c>
      <c r="J66" s="13" t="str">
        <f>VLOOKUP(Tableau1[[#This Row],[AnaCode]],'Config Analyses'!A:C,2,FALSE)</f>
        <v>Analyse polluants d'emballage</v>
      </c>
      <c r="K66" s="13" t="str">
        <f>VLOOKUP(Tableau1[[#This Row],[AnaCode]],'Config Analyses'!A:C,3,FALSE)</f>
        <v>Equipe 3</v>
      </c>
      <c r="L66" s="13" t="str">
        <f>VLOOKUP(Tableau1[[#This Row],[CustomerCode]],'Config Clients'!A:D,3,FALSE)</f>
        <v>Grande surface</v>
      </c>
      <c r="M66" s="13" t="str">
        <f>VLOOKUP(Tableau1[[#This Row],[CustomerCode]],'Config Clients'!A:D,4,FALSE)</f>
        <v>Eric</v>
      </c>
      <c r="N66" s="10" t="str">
        <f>IFERROR(IF(Tableau1[[#This Row],[Date rendu]]-'Date de l''export'!$A$2&gt;0,"Non","Oui"),"Oui")</f>
        <v>Oui</v>
      </c>
      <c r="O66" s="11">
        <f>IF(Tableau1[[#This Row],[En retard?]]="Non",Tableau1[[#This Row],[Date rendu]]-'Date de l''export'!$A$2,0)</f>
        <v>0</v>
      </c>
      <c r="P66" s="14" t="str">
        <f>IF(Tableau1[[#This Row],[En retard?]]="Oui","HD",IF(Tableau1[Délai restant]&lt;1,"&lt;24h",IF(Tableau1[Délai restant]&lt;2,"&lt;48h","≥48h")))</f>
        <v>HD</v>
      </c>
      <c r="Q66" s="14" t="str">
        <f>IF(AND(Tableau1[[#This Row],[En retard?]]="Oui",OR(Tableau1[[#This Row],[Product]]="Citron",Tableau1[[#This Row],[Product]]="Amandes")),"Oui","Non")</f>
        <v>Non</v>
      </c>
      <c r="R66" t="str">
        <f>CONCATENATE(Tableau1[[#This Row],[OrderCode]],"|",Tableau1[[#This Row],[AnaCode]],"|",Tableau1[[#This Row],[Product]])</f>
        <v>CMD01389607|PLLT|Pomme de terre</v>
      </c>
    </row>
    <row r="67" spans="1:18" x14ac:dyDescent="0.25">
      <c r="A67" s="1" t="s">
        <v>302</v>
      </c>
      <c r="B67" s="1" t="s">
        <v>15</v>
      </c>
      <c r="C67" s="3" t="s">
        <v>61</v>
      </c>
      <c r="D67" s="3" t="s">
        <v>14</v>
      </c>
      <c r="E67" s="1" t="s">
        <v>63</v>
      </c>
      <c r="F67" s="1" t="s">
        <v>985</v>
      </c>
      <c r="G67" s="1" t="s">
        <v>947</v>
      </c>
      <c r="H67" s="3">
        <f>SUBSTITUTE(LEFT(Tableau1[[#This Row],[OrderDate]],17),".",":")+0</f>
        <v>43563.522210648145</v>
      </c>
      <c r="I67" s="3">
        <f>SUBSTITUTE(LEFT(Tableau1[[#This Row],[OrderDueTo]],17),".",":")+0</f>
        <v>43571.5</v>
      </c>
      <c r="J67" s="13" t="str">
        <f>VLOOKUP(Tableau1[[#This Row],[AnaCode]],'Config Analyses'!A:C,2,FALSE)</f>
        <v>Analyse polluants d'emballage</v>
      </c>
      <c r="K67" s="13" t="str">
        <f>VLOOKUP(Tableau1[[#This Row],[AnaCode]],'Config Analyses'!A:C,3,FALSE)</f>
        <v>Equipe 3</v>
      </c>
      <c r="L67" s="13" t="str">
        <f>VLOOKUP(Tableau1[[#This Row],[CustomerCode]],'Config Clients'!A:D,3,FALSE)</f>
        <v>Grande surface</v>
      </c>
      <c r="M67" s="13" t="str">
        <f>VLOOKUP(Tableau1[[#This Row],[CustomerCode]],'Config Clients'!A:D,4,FALSE)</f>
        <v>Eric</v>
      </c>
      <c r="N67" s="10" t="str">
        <f>IFERROR(IF(Tableau1[[#This Row],[Date rendu]]-'Date de l''export'!$A$2&gt;0,"Non","Oui"),"Oui")</f>
        <v>Oui</v>
      </c>
      <c r="O67" s="11">
        <f>IF(Tableau1[[#This Row],[En retard?]]="Non",Tableau1[[#This Row],[Date rendu]]-'Date de l''export'!$A$2,0)</f>
        <v>0</v>
      </c>
      <c r="P67" s="14" t="str">
        <f>IF(Tableau1[[#This Row],[En retard?]]="Oui","HD",IF(Tableau1[Délai restant]&lt;1,"&lt;24h",IF(Tableau1[Délai restant]&lt;2,"&lt;48h","≥48h")))</f>
        <v>HD</v>
      </c>
      <c r="Q67" s="14" t="str">
        <f>IF(AND(Tableau1[[#This Row],[En retard?]]="Oui",OR(Tableau1[[#This Row],[Product]]="Citron",Tableau1[[#This Row],[Product]]="Amandes")),"Oui","Non")</f>
        <v>Oui</v>
      </c>
      <c r="R67" t="str">
        <f>CONCATENATE(Tableau1[[#This Row],[OrderCode]],"|",Tableau1[[#This Row],[AnaCode]],"|",Tableau1[[#This Row],[Product]])</f>
        <v>CMD01648401|PLLT|Citron</v>
      </c>
    </row>
    <row r="68" spans="1:18" x14ac:dyDescent="0.25">
      <c r="A68" s="1" t="s">
        <v>254</v>
      </c>
      <c r="B68" s="1" t="s">
        <v>19</v>
      </c>
      <c r="C68" s="3" t="s">
        <v>54</v>
      </c>
      <c r="D68" s="3" t="s">
        <v>10</v>
      </c>
      <c r="E68" s="1" t="s">
        <v>63</v>
      </c>
      <c r="F68" s="1" t="s">
        <v>1198</v>
      </c>
      <c r="G68" s="1" t="s">
        <v>947</v>
      </c>
      <c r="H68" s="3">
        <f>SUBSTITUTE(LEFT(Tableau1[[#This Row],[OrderDate]],17),".",":")+0</f>
        <v>43563.525243055556</v>
      </c>
      <c r="I68" s="3">
        <f>SUBSTITUTE(LEFT(Tableau1[[#This Row],[OrderDueTo]],17),".",":")+0</f>
        <v>43571.5</v>
      </c>
      <c r="J68" s="13" t="str">
        <f>VLOOKUP(Tableau1[[#This Row],[AnaCode]],'Config Analyses'!A:C,2,FALSE)</f>
        <v>Analyse polluants d'emballage</v>
      </c>
      <c r="K68" s="13" t="str">
        <f>VLOOKUP(Tableau1[[#This Row],[AnaCode]],'Config Analyses'!A:C,3,FALSE)</f>
        <v>Equipe 3</v>
      </c>
      <c r="L68" s="13" t="str">
        <f>VLOOKUP(Tableau1[[#This Row],[CustomerCode]],'Config Clients'!A:D,3,FALSE)</f>
        <v>Coopérative agricole</v>
      </c>
      <c r="M68" s="13" t="str">
        <f>VLOOKUP(Tableau1[[#This Row],[CustomerCode]],'Config Clients'!A:D,4,FALSE)</f>
        <v>Julie</v>
      </c>
      <c r="N68" s="10" t="str">
        <f>IFERROR(IF(Tableau1[[#This Row],[Date rendu]]-'Date de l''export'!$A$2&gt;0,"Non","Oui"),"Oui")</f>
        <v>Oui</v>
      </c>
      <c r="O68" s="11">
        <f>IF(Tableau1[[#This Row],[En retard?]]="Non",Tableau1[[#This Row],[Date rendu]]-'Date de l''export'!$A$2,0)</f>
        <v>0</v>
      </c>
      <c r="P68" s="14" t="str">
        <f>IF(Tableau1[[#This Row],[En retard?]]="Oui","HD",IF(Tableau1[Délai restant]&lt;1,"&lt;24h",IF(Tableau1[Délai restant]&lt;2,"&lt;48h","≥48h")))</f>
        <v>HD</v>
      </c>
      <c r="Q68" s="14" t="str">
        <f>IF(AND(Tableau1[[#This Row],[En retard?]]="Oui",OR(Tableau1[[#This Row],[Product]]="Citron",Tableau1[[#This Row],[Product]]="Amandes")),"Oui","Non")</f>
        <v>Non</v>
      </c>
      <c r="R68" t="str">
        <f>CONCATENATE(Tableau1[[#This Row],[OrderCode]],"|",Tableau1[[#This Row],[AnaCode]],"|",Tableau1[[#This Row],[Product]])</f>
        <v>CMD01711304|PLLT|Bettrave</v>
      </c>
    </row>
    <row r="69" spans="1:18" x14ac:dyDescent="0.25">
      <c r="A69" s="1" t="s">
        <v>117</v>
      </c>
      <c r="B69" s="1" t="s">
        <v>21</v>
      </c>
      <c r="C69" s="3" t="s">
        <v>52</v>
      </c>
      <c r="D69" s="3" t="s">
        <v>9</v>
      </c>
      <c r="E69" s="1" t="s">
        <v>63</v>
      </c>
      <c r="F69" s="1" t="s">
        <v>1001</v>
      </c>
      <c r="G69" s="1" t="s">
        <v>947</v>
      </c>
      <c r="H69" s="3">
        <f>SUBSTITUTE(LEFT(Tableau1[[#This Row],[OrderDate]],17),".",":")+0</f>
        <v>43563.597268518519</v>
      </c>
      <c r="I69" s="3">
        <f>SUBSTITUTE(LEFT(Tableau1[[#This Row],[OrderDueTo]],17),".",":")+0</f>
        <v>43571.5</v>
      </c>
      <c r="J69" s="13" t="str">
        <f>VLOOKUP(Tableau1[[#This Row],[AnaCode]],'Config Analyses'!A:C,2,FALSE)</f>
        <v>Analyse polluants d'emballage</v>
      </c>
      <c r="K69" s="13" t="str">
        <f>VLOOKUP(Tableau1[[#This Row],[AnaCode]],'Config Analyses'!A:C,3,FALSE)</f>
        <v>Equipe 3</v>
      </c>
      <c r="L69" s="13" t="str">
        <f>VLOOKUP(Tableau1[[#This Row],[CustomerCode]],'Config Clients'!A:D,3,FALSE)</f>
        <v>Centrale d'achats</v>
      </c>
      <c r="M69" s="13" t="str">
        <f>VLOOKUP(Tableau1[[#This Row],[CustomerCode]],'Config Clients'!A:D,4,FALSE)</f>
        <v>Sandrine</v>
      </c>
      <c r="N69" s="10" t="str">
        <f>IFERROR(IF(Tableau1[[#This Row],[Date rendu]]-'Date de l''export'!$A$2&gt;0,"Non","Oui"),"Oui")</f>
        <v>Oui</v>
      </c>
      <c r="O69" s="11">
        <f>IF(Tableau1[[#This Row],[En retard?]]="Non",Tableau1[[#This Row],[Date rendu]]-'Date de l''export'!$A$2,0)</f>
        <v>0</v>
      </c>
      <c r="P69" s="14" t="str">
        <f>IF(Tableau1[[#This Row],[En retard?]]="Oui","HD",IF(Tableau1[Délai restant]&lt;1,"&lt;24h",IF(Tableau1[Délai restant]&lt;2,"&lt;48h","≥48h")))</f>
        <v>HD</v>
      </c>
      <c r="Q69" s="14" t="str">
        <f>IF(AND(Tableau1[[#This Row],[En retard?]]="Oui",OR(Tableau1[[#This Row],[Product]]="Citron",Tableau1[[#This Row],[Product]]="Amandes")),"Oui","Non")</f>
        <v>Non</v>
      </c>
      <c r="R69" t="str">
        <f>CONCATENATE(Tableau1[[#This Row],[OrderCode]],"|",Tableau1[[#This Row],[AnaCode]],"|",Tableau1[[#This Row],[Product]])</f>
        <v>CMD01474702|PLLT|Carotte</v>
      </c>
    </row>
    <row r="70" spans="1:18" x14ac:dyDescent="0.25">
      <c r="A70" s="1" t="s">
        <v>276</v>
      </c>
      <c r="B70" s="1" t="s">
        <v>25</v>
      </c>
      <c r="C70" s="3" t="s">
        <v>61</v>
      </c>
      <c r="D70" s="3" t="s">
        <v>14</v>
      </c>
      <c r="E70" s="1" t="s">
        <v>63</v>
      </c>
      <c r="F70" s="1" t="s">
        <v>1002</v>
      </c>
      <c r="G70" s="1" t="s">
        <v>947</v>
      </c>
      <c r="H70" s="3">
        <f>SUBSTITUTE(LEFT(Tableau1[[#This Row],[OrderDate]],17),".",":")+0</f>
        <v>43563.598182870373</v>
      </c>
      <c r="I70" s="3">
        <f>SUBSTITUTE(LEFT(Tableau1[[#This Row],[OrderDueTo]],17),".",":")+0</f>
        <v>43571.5</v>
      </c>
      <c r="J70" s="13" t="str">
        <f>VLOOKUP(Tableau1[[#This Row],[AnaCode]],'Config Analyses'!A:C,2,FALSE)</f>
        <v>Analyse polluants d'emballage</v>
      </c>
      <c r="K70" s="13" t="str">
        <f>VLOOKUP(Tableau1[[#This Row],[AnaCode]],'Config Analyses'!A:C,3,FALSE)</f>
        <v>Equipe 3</v>
      </c>
      <c r="L70" s="13" t="str">
        <f>VLOOKUP(Tableau1[[#This Row],[CustomerCode]],'Config Clients'!A:D,3,FALSE)</f>
        <v>Grande surface</v>
      </c>
      <c r="M70" s="13" t="str">
        <f>VLOOKUP(Tableau1[[#This Row],[CustomerCode]],'Config Clients'!A:D,4,FALSE)</f>
        <v>Eric</v>
      </c>
      <c r="N70" s="10" t="str">
        <f>IFERROR(IF(Tableau1[[#This Row],[Date rendu]]-'Date de l''export'!$A$2&gt;0,"Non","Oui"),"Oui")</f>
        <v>Oui</v>
      </c>
      <c r="O70" s="11">
        <f>IF(Tableau1[[#This Row],[En retard?]]="Non",Tableau1[[#This Row],[Date rendu]]-'Date de l''export'!$A$2,0)</f>
        <v>0</v>
      </c>
      <c r="P70" s="14" t="str">
        <f>IF(Tableau1[[#This Row],[En retard?]]="Oui","HD",IF(Tableau1[Délai restant]&lt;1,"&lt;24h",IF(Tableau1[Délai restant]&lt;2,"&lt;48h","≥48h")))</f>
        <v>HD</v>
      </c>
      <c r="Q70" s="14" t="str">
        <f>IF(AND(Tableau1[[#This Row],[En retard?]]="Oui",OR(Tableau1[[#This Row],[Product]]="Citron",Tableau1[[#This Row],[Product]]="Amandes")),"Oui","Non")</f>
        <v>Non</v>
      </c>
      <c r="R70" t="str">
        <f>CONCATENATE(Tableau1[[#This Row],[OrderCode]],"|",Tableau1[[#This Row],[AnaCode]],"|",Tableau1[[#This Row],[Product]])</f>
        <v>CMD01645604|PLLT|Haricots vert</v>
      </c>
    </row>
    <row r="71" spans="1:18" x14ac:dyDescent="0.25">
      <c r="A71" s="1" t="s">
        <v>228</v>
      </c>
      <c r="B71" s="1" t="s">
        <v>15</v>
      </c>
      <c r="C71" s="3" t="s">
        <v>61</v>
      </c>
      <c r="D71" s="3" t="s">
        <v>14</v>
      </c>
      <c r="E71" s="1" t="s">
        <v>50</v>
      </c>
      <c r="F71" s="1" t="s">
        <v>1003</v>
      </c>
      <c r="G71" s="1" t="s">
        <v>964</v>
      </c>
      <c r="H71" s="3">
        <f>SUBSTITUTE(LEFT(Tableau1[[#This Row],[OrderDate]],17),".",":")+0</f>
        <v>43563.615057870367</v>
      </c>
      <c r="I71" s="3">
        <f>SUBSTITUTE(LEFT(Tableau1[[#This Row],[OrderDueTo]],17),".",":")+0</f>
        <v>43573.5</v>
      </c>
      <c r="J71" s="13" t="str">
        <f>VLOOKUP(Tableau1[[#This Row],[AnaCode]],'Config Analyses'!A:C,2,FALSE)</f>
        <v>Analyse OGM</v>
      </c>
      <c r="K71" s="13" t="str">
        <f>VLOOKUP(Tableau1[[#This Row],[AnaCode]],'Config Analyses'!A:C,3,FALSE)</f>
        <v>Equipe 2</v>
      </c>
      <c r="L71" s="13" t="str">
        <f>VLOOKUP(Tableau1[[#This Row],[CustomerCode]],'Config Clients'!A:D,3,FALSE)</f>
        <v>Grande surface</v>
      </c>
      <c r="M71" s="13" t="str">
        <f>VLOOKUP(Tableau1[[#This Row],[CustomerCode]],'Config Clients'!A:D,4,FALSE)</f>
        <v>Eric</v>
      </c>
      <c r="N71" s="10" t="str">
        <f>IFERROR(IF(Tableau1[[#This Row],[Date rendu]]-'Date de l''export'!$A$2&gt;0,"Non","Oui"),"Oui")</f>
        <v>Non</v>
      </c>
      <c r="O71" s="11">
        <f>IF(Tableau1[[#This Row],[En retard?]]="Non",Tableau1[[#This Row],[Date rendu]]-'Date de l''export'!$A$2,0)</f>
        <v>1.7404166666674428</v>
      </c>
      <c r="P71" s="14" t="str">
        <f>IF(Tableau1[[#This Row],[En retard?]]="Oui","HD",IF(Tableau1[Délai restant]&lt;1,"&lt;24h",IF(Tableau1[Délai restant]&lt;2,"&lt;48h","≥48h")))</f>
        <v>&lt;48h</v>
      </c>
      <c r="Q71" s="14" t="str">
        <f>IF(AND(Tableau1[[#This Row],[En retard?]]="Oui",OR(Tableau1[[#This Row],[Product]]="Citron",Tableau1[[#This Row],[Product]]="Amandes")),"Oui","Non")</f>
        <v>Non</v>
      </c>
      <c r="R71" t="str">
        <f>CONCATENATE(Tableau1[[#This Row],[OrderCode]],"|",Tableau1[[#This Row],[AnaCode]],"|",Tableau1[[#This Row],[Product]])</f>
        <v>CMD01749404|OGM|Citron</v>
      </c>
    </row>
    <row r="72" spans="1:18" x14ac:dyDescent="0.25">
      <c r="A72" s="1" t="s">
        <v>208</v>
      </c>
      <c r="B72" s="1" t="s">
        <v>19</v>
      </c>
      <c r="C72" s="3" t="s">
        <v>49</v>
      </c>
      <c r="D72" s="3" t="s">
        <v>8</v>
      </c>
      <c r="E72" s="1" t="s">
        <v>50</v>
      </c>
      <c r="F72" s="1" t="s">
        <v>1004</v>
      </c>
      <c r="G72" s="1" t="s">
        <v>964</v>
      </c>
      <c r="H72" s="3">
        <f>SUBSTITUTE(LEFT(Tableau1[[#This Row],[OrderDate]],17),".",":")+0</f>
        <v>43563.646828703706</v>
      </c>
      <c r="I72" s="3">
        <f>SUBSTITUTE(LEFT(Tableau1[[#This Row],[OrderDueTo]],17),".",":")+0</f>
        <v>43573.5</v>
      </c>
      <c r="J72" s="13" t="str">
        <f>VLOOKUP(Tableau1[[#This Row],[AnaCode]],'Config Analyses'!A:C,2,FALSE)</f>
        <v>Analyse OGM</v>
      </c>
      <c r="K72" s="13" t="str">
        <f>VLOOKUP(Tableau1[[#This Row],[AnaCode]],'Config Analyses'!A:C,3,FALSE)</f>
        <v>Equipe 2</v>
      </c>
      <c r="L72" s="13" t="str">
        <f>VLOOKUP(Tableau1[[#This Row],[CustomerCode]],'Config Clients'!A:D,3,FALSE)</f>
        <v>Grande surface</v>
      </c>
      <c r="M72" s="13" t="str">
        <f>VLOOKUP(Tableau1[[#This Row],[CustomerCode]],'Config Clients'!A:D,4,FALSE)</f>
        <v>Eric</v>
      </c>
      <c r="N72" s="10" t="str">
        <f>IFERROR(IF(Tableau1[[#This Row],[Date rendu]]-'Date de l''export'!$A$2&gt;0,"Non","Oui"),"Oui")</f>
        <v>Non</v>
      </c>
      <c r="O72" s="11">
        <f>IF(Tableau1[[#This Row],[En retard?]]="Non",Tableau1[[#This Row],[Date rendu]]-'Date de l''export'!$A$2,0)</f>
        <v>1.7404166666674428</v>
      </c>
      <c r="P72" s="14" t="str">
        <f>IF(Tableau1[[#This Row],[En retard?]]="Oui","HD",IF(Tableau1[Délai restant]&lt;1,"&lt;24h",IF(Tableau1[Délai restant]&lt;2,"&lt;48h","≥48h")))</f>
        <v>&lt;48h</v>
      </c>
      <c r="Q72" s="14" t="str">
        <f>IF(AND(Tableau1[[#This Row],[En retard?]]="Oui",OR(Tableau1[[#This Row],[Product]]="Citron",Tableau1[[#This Row],[Product]]="Amandes")),"Oui","Non")</f>
        <v>Non</v>
      </c>
      <c r="R72" t="str">
        <f>CONCATENATE(Tableau1[[#This Row],[OrderCode]],"|",Tableau1[[#This Row],[AnaCode]],"|",Tableau1[[#This Row],[Product]])</f>
        <v>CMD01645805|OGM|Bettrave</v>
      </c>
    </row>
    <row r="73" spans="1:18" x14ac:dyDescent="0.25">
      <c r="A73" s="1" t="s">
        <v>121</v>
      </c>
      <c r="B73" s="1" t="s">
        <v>7</v>
      </c>
      <c r="C73" s="3" t="s">
        <v>52</v>
      </c>
      <c r="D73" s="3" t="s">
        <v>9</v>
      </c>
      <c r="E73" s="1" t="s">
        <v>63</v>
      </c>
      <c r="F73" s="1" t="s">
        <v>1035</v>
      </c>
      <c r="G73" s="1" t="s">
        <v>947</v>
      </c>
      <c r="H73" s="3">
        <f>SUBSTITUTE(LEFT(Tableau1[[#This Row],[OrderDate]],17),".",":")+0</f>
        <v>43563.646990740737</v>
      </c>
      <c r="I73" s="3">
        <f>SUBSTITUTE(LEFT(Tableau1[[#This Row],[OrderDueTo]],17),".",":")+0</f>
        <v>43571.5</v>
      </c>
      <c r="J73" s="13" t="str">
        <f>VLOOKUP(Tableau1[[#This Row],[AnaCode]],'Config Analyses'!A:C,2,FALSE)</f>
        <v>Analyse polluants d'emballage</v>
      </c>
      <c r="K73" s="13" t="str">
        <f>VLOOKUP(Tableau1[[#This Row],[AnaCode]],'Config Analyses'!A:C,3,FALSE)</f>
        <v>Equipe 3</v>
      </c>
      <c r="L73" s="13" t="str">
        <f>VLOOKUP(Tableau1[[#This Row],[CustomerCode]],'Config Clients'!A:D,3,FALSE)</f>
        <v>Centrale d'achats</v>
      </c>
      <c r="M73" s="13" t="str">
        <f>VLOOKUP(Tableau1[[#This Row],[CustomerCode]],'Config Clients'!A:D,4,FALSE)</f>
        <v>Sandrine</v>
      </c>
      <c r="N73" s="10" t="str">
        <f>IFERROR(IF(Tableau1[[#This Row],[Date rendu]]-'Date de l''export'!$A$2&gt;0,"Non","Oui"),"Oui")</f>
        <v>Oui</v>
      </c>
      <c r="O73" s="11">
        <f>IF(Tableau1[[#This Row],[En retard?]]="Non",Tableau1[[#This Row],[Date rendu]]-'Date de l''export'!$A$2,0)</f>
        <v>0</v>
      </c>
      <c r="P73" s="14" t="str">
        <f>IF(Tableau1[[#This Row],[En retard?]]="Oui","HD",IF(Tableau1[Délai restant]&lt;1,"&lt;24h",IF(Tableau1[Délai restant]&lt;2,"&lt;48h","≥48h")))</f>
        <v>HD</v>
      </c>
      <c r="Q73" s="14" t="str">
        <f>IF(AND(Tableau1[[#This Row],[En retard?]]="Oui",OR(Tableau1[[#This Row],[Product]]="Citron",Tableau1[[#This Row],[Product]]="Amandes")),"Oui","Non")</f>
        <v>Non</v>
      </c>
      <c r="R73" t="str">
        <f>CONCATENATE(Tableau1[[#This Row],[OrderCode]],"|",Tableau1[[#This Row],[AnaCode]],"|",Tableau1[[#This Row],[Product]])</f>
        <v>CMD01668304|PLLT|Concombre</v>
      </c>
    </row>
    <row r="74" spans="1:18" x14ac:dyDescent="0.25">
      <c r="A74" s="1" t="s">
        <v>142</v>
      </c>
      <c r="B74" s="1" t="s">
        <v>7</v>
      </c>
      <c r="C74" s="3" t="s">
        <v>98</v>
      </c>
      <c r="D74" s="3" t="s">
        <v>27</v>
      </c>
      <c r="E74" s="1" t="s">
        <v>63</v>
      </c>
      <c r="F74" s="1" t="s">
        <v>1034</v>
      </c>
      <c r="G74" s="1" t="s">
        <v>947</v>
      </c>
      <c r="H74" s="3">
        <f>SUBSTITUTE(LEFT(Tableau1[[#This Row],[OrderDate]],17),".",":")+0</f>
        <v>43563.651608796295</v>
      </c>
      <c r="I74" s="3">
        <f>SUBSTITUTE(LEFT(Tableau1[[#This Row],[OrderDueTo]],17),".",":")+0</f>
        <v>43571.5</v>
      </c>
      <c r="J74" s="13" t="str">
        <f>VLOOKUP(Tableau1[[#This Row],[AnaCode]],'Config Analyses'!A:C,2,FALSE)</f>
        <v>Analyse polluants d'emballage</v>
      </c>
      <c r="K74" s="13" t="str">
        <f>VLOOKUP(Tableau1[[#This Row],[AnaCode]],'Config Analyses'!A:C,3,FALSE)</f>
        <v>Equipe 3</v>
      </c>
      <c r="L74" s="13" t="str">
        <f>VLOOKUP(Tableau1[[#This Row],[CustomerCode]],'Config Clients'!A:D,3,FALSE)</f>
        <v>Coopérative agricole</v>
      </c>
      <c r="M74" s="13" t="str">
        <f>VLOOKUP(Tableau1[[#This Row],[CustomerCode]],'Config Clients'!A:D,4,FALSE)</f>
        <v>Julie</v>
      </c>
      <c r="N74" s="10" t="str">
        <f>IFERROR(IF(Tableau1[[#This Row],[Date rendu]]-'Date de l''export'!$A$2&gt;0,"Non","Oui"),"Oui")</f>
        <v>Oui</v>
      </c>
      <c r="O74" s="11">
        <f>IF(Tableau1[[#This Row],[En retard?]]="Non",Tableau1[[#This Row],[Date rendu]]-'Date de l''export'!$A$2,0)</f>
        <v>0</v>
      </c>
      <c r="P74" s="14" t="str">
        <f>IF(Tableau1[[#This Row],[En retard?]]="Oui","HD",IF(Tableau1[Délai restant]&lt;1,"&lt;24h",IF(Tableau1[Délai restant]&lt;2,"&lt;48h","≥48h")))</f>
        <v>HD</v>
      </c>
      <c r="Q74" s="14" t="str">
        <f>IF(AND(Tableau1[[#This Row],[En retard?]]="Oui",OR(Tableau1[[#This Row],[Product]]="Citron",Tableau1[[#This Row],[Product]]="Amandes")),"Oui","Non")</f>
        <v>Non</v>
      </c>
      <c r="R74" t="str">
        <f>CONCATENATE(Tableau1[[#This Row],[OrderCode]],"|",Tableau1[[#This Row],[AnaCode]],"|",Tableau1[[#This Row],[Product]])</f>
        <v>CMD01603503|PLLT|Concombre</v>
      </c>
    </row>
    <row r="75" spans="1:18" x14ac:dyDescent="0.25">
      <c r="A75" s="1" t="s">
        <v>149</v>
      </c>
      <c r="B75" s="1" t="s">
        <v>11</v>
      </c>
      <c r="C75" s="3" t="s">
        <v>52</v>
      </c>
      <c r="D75" s="3" t="s">
        <v>9</v>
      </c>
      <c r="E75" s="1" t="s">
        <v>50</v>
      </c>
      <c r="F75" s="1" t="s">
        <v>1006</v>
      </c>
      <c r="G75" s="1" t="s">
        <v>964</v>
      </c>
      <c r="H75" s="3">
        <f>SUBSTITUTE(LEFT(Tableau1[[#This Row],[OrderDate]],17),".",":")+0</f>
        <v>43563.689212962963</v>
      </c>
      <c r="I75" s="3">
        <f>SUBSTITUTE(LEFT(Tableau1[[#This Row],[OrderDueTo]],17),".",":")+0</f>
        <v>43573.5</v>
      </c>
      <c r="J75" s="13" t="str">
        <f>VLOOKUP(Tableau1[[#This Row],[AnaCode]],'Config Analyses'!A:C,2,FALSE)</f>
        <v>Analyse OGM</v>
      </c>
      <c r="K75" s="13" t="str">
        <f>VLOOKUP(Tableau1[[#This Row],[AnaCode]],'Config Analyses'!A:C,3,FALSE)</f>
        <v>Equipe 2</v>
      </c>
      <c r="L75" s="13" t="str">
        <f>VLOOKUP(Tableau1[[#This Row],[CustomerCode]],'Config Clients'!A:D,3,FALSE)</f>
        <v>Centrale d'achats</v>
      </c>
      <c r="M75" s="13" t="str">
        <f>VLOOKUP(Tableau1[[#This Row],[CustomerCode]],'Config Clients'!A:D,4,FALSE)</f>
        <v>Sandrine</v>
      </c>
      <c r="N75" s="10" t="str">
        <f>IFERROR(IF(Tableau1[[#This Row],[Date rendu]]-'Date de l''export'!$A$2&gt;0,"Non","Oui"),"Oui")</f>
        <v>Non</v>
      </c>
      <c r="O75" s="11">
        <f>IF(Tableau1[[#This Row],[En retard?]]="Non",Tableau1[[#This Row],[Date rendu]]-'Date de l''export'!$A$2,0)</f>
        <v>1.7404166666674428</v>
      </c>
      <c r="P75" s="14" t="str">
        <f>IF(Tableau1[[#This Row],[En retard?]]="Oui","HD",IF(Tableau1[Délai restant]&lt;1,"&lt;24h",IF(Tableau1[Délai restant]&lt;2,"&lt;48h","≥48h")))</f>
        <v>&lt;48h</v>
      </c>
      <c r="Q75" s="14" t="str">
        <f>IF(AND(Tableau1[[#This Row],[En retard?]]="Oui",OR(Tableau1[[#This Row],[Product]]="Citron",Tableau1[[#This Row],[Product]]="Amandes")),"Oui","Non")</f>
        <v>Non</v>
      </c>
      <c r="R75" t="str">
        <f>CONCATENATE(Tableau1[[#This Row],[OrderCode]],"|",Tableau1[[#This Row],[AnaCode]],"|",Tableau1[[#This Row],[Product]])</f>
        <v>CMD01749302|OGM|Oignon</v>
      </c>
    </row>
    <row r="76" spans="1:18" x14ac:dyDescent="0.25">
      <c r="A76" s="1" t="s">
        <v>119</v>
      </c>
      <c r="B76" s="1" t="s">
        <v>21</v>
      </c>
      <c r="C76" s="3" t="s">
        <v>61</v>
      </c>
      <c r="D76" s="3" t="s">
        <v>14</v>
      </c>
      <c r="E76" s="1" t="s">
        <v>50</v>
      </c>
      <c r="F76" s="1" t="s">
        <v>1007</v>
      </c>
      <c r="G76" s="1" t="s">
        <v>964</v>
      </c>
      <c r="H76" s="3">
        <f>SUBSTITUTE(LEFT(Tableau1[[#This Row],[OrderDate]],17),".",":")+0</f>
        <v>43563.725752314815</v>
      </c>
      <c r="I76" s="3">
        <f>SUBSTITUTE(LEFT(Tableau1[[#This Row],[OrderDueTo]],17),".",":")+0</f>
        <v>43573.5</v>
      </c>
      <c r="J76" s="13" t="str">
        <f>VLOOKUP(Tableau1[[#This Row],[AnaCode]],'Config Analyses'!A:C,2,FALSE)</f>
        <v>Analyse OGM</v>
      </c>
      <c r="K76" s="13" t="str">
        <f>VLOOKUP(Tableau1[[#This Row],[AnaCode]],'Config Analyses'!A:C,3,FALSE)</f>
        <v>Equipe 2</v>
      </c>
      <c r="L76" s="13" t="str">
        <f>VLOOKUP(Tableau1[[#This Row],[CustomerCode]],'Config Clients'!A:D,3,FALSE)</f>
        <v>Grande surface</v>
      </c>
      <c r="M76" s="13" t="str">
        <f>VLOOKUP(Tableau1[[#This Row],[CustomerCode]],'Config Clients'!A:D,4,FALSE)</f>
        <v>Eric</v>
      </c>
      <c r="N76" s="10" t="str">
        <f>IFERROR(IF(Tableau1[[#This Row],[Date rendu]]-'Date de l''export'!$A$2&gt;0,"Non","Oui"),"Oui")</f>
        <v>Non</v>
      </c>
      <c r="O76" s="11">
        <f>IF(Tableau1[[#This Row],[En retard?]]="Non",Tableau1[[#This Row],[Date rendu]]-'Date de l''export'!$A$2,0)</f>
        <v>1.7404166666674428</v>
      </c>
      <c r="P76" s="14" t="str">
        <f>IF(Tableau1[[#This Row],[En retard?]]="Oui","HD",IF(Tableau1[Délai restant]&lt;1,"&lt;24h",IF(Tableau1[Délai restant]&lt;2,"&lt;48h","≥48h")))</f>
        <v>&lt;48h</v>
      </c>
      <c r="Q76" s="14" t="str">
        <f>IF(AND(Tableau1[[#This Row],[En retard?]]="Oui",OR(Tableau1[[#This Row],[Product]]="Citron",Tableau1[[#This Row],[Product]]="Amandes")),"Oui","Non")</f>
        <v>Non</v>
      </c>
      <c r="R76" t="str">
        <f>CONCATENATE(Tableau1[[#This Row],[OrderCode]],"|",Tableau1[[#This Row],[AnaCode]],"|",Tableau1[[#This Row],[Product]])</f>
        <v>CMD01359102|OGM|Carotte</v>
      </c>
    </row>
    <row r="77" spans="1:18" x14ac:dyDescent="0.25">
      <c r="A77" s="1" t="s">
        <v>144</v>
      </c>
      <c r="B77" s="1" t="s">
        <v>12</v>
      </c>
      <c r="C77" s="3" t="s">
        <v>61</v>
      </c>
      <c r="D77" s="3" t="s">
        <v>14</v>
      </c>
      <c r="E77" s="1" t="s">
        <v>50</v>
      </c>
      <c r="F77" s="1" t="s">
        <v>1009</v>
      </c>
      <c r="G77" s="1" t="s">
        <v>964</v>
      </c>
      <c r="H77" s="3">
        <f>SUBSTITUTE(LEFT(Tableau1[[#This Row],[OrderDate]],17),".",":")+0</f>
        <v>43563.842395833337</v>
      </c>
      <c r="I77" s="3">
        <f>SUBSTITUTE(LEFT(Tableau1[[#This Row],[OrderDueTo]],17),".",":")+0</f>
        <v>43573.5</v>
      </c>
      <c r="J77" s="13" t="str">
        <f>VLOOKUP(Tableau1[[#This Row],[AnaCode]],'Config Analyses'!A:C,2,FALSE)</f>
        <v>Analyse OGM</v>
      </c>
      <c r="K77" s="13" t="str">
        <f>VLOOKUP(Tableau1[[#This Row],[AnaCode]],'Config Analyses'!A:C,3,FALSE)</f>
        <v>Equipe 2</v>
      </c>
      <c r="L77" s="13" t="str">
        <f>VLOOKUP(Tableau1[[#This Row],[CustomerCode]],'Config Clients'!A:D,3,FALSE)</f>
        <v>Grande surface</v>
      </c>
      <c r="M77" s="13" t="str">
        <f>VLOOKUP(Tableau1[[#This Row],[CustomerCode]],'Config Clients'!A:D,4,FALSE)</f>
        <v>Eric</v>
      </c>
      <c r="N77" s="10" t="str">
        <f>IFERROR(IF(Tableau1[[#This Row],[Date rendu]]-'Date de l''export'!$A$2&gt;0,"Non","Oui"),"Oui")</f>
        <v>Non</v>
      </c>
      <c r="O77" s="11">
        <f>IF(Tableau1[[#This Row],[En retard?]]="Non",Tableau1[[#This Row],[Date rendu]]-'Date de l''export'!$A$2,0)</f>
        <v>1.7404166666674428</v>
      </c>
      <c r="P77" s="14" t="str">
        <f>IF(Tableau1[[#This Row],[En retard?]]="Oui","HD",IF(Tableau1[Délai restant]&lt;1,"&lt;24h",IF(Tableau1[Délai restant]&lt;2,"&lt;48h","≥48h")))</f>
        <v>&lt;48h</v>
      </c>
      <c r="Q77" s="14" t="str">
        <f>IF(AND(Tableau1[[#This Row],[En retard?]]="Oui",OR(Tableau1[[#This Row],[Product]]="Citron",Tableau1[[#This Row],[Product]]="Amandes")),"Oui","Non")</f>
        <v>Non</v>
      </c>
      <c r="R77" t="str">
        <f>CONCATENATE(Tableau1[[#This Row],[OrderCode]],"|",Tableau1[[#This Row],[AnaCode]],"|",Tableau1[[#This Row],[Product]])</f>
        <v>CMD01742702|OGM|Pruneau</v>
      </c>
    </row>
    <row r="78" spans="1:18" x14ac:dyDescent="0.25">
      <c r="A78" s="1" t="s">
        <v>121</v>
      </c>
      <c r="B78" s="1" t="s">
        <v>11</v>
      </c>
      <c r="C78" s="3" t="s">
        <v>52</v>
      </c>
      <c r="D78" s="3" t="s">
        <v>9</v>
      </c>
      <c r="E78" s="1" t="s">
        <v>50</v>
      </c>
      <c r="F78" s="1" t="s">
        <v>1010</v>
      </c>
      <c r="G78" s="1" t="s">
        <v>964</v>
      </c>
      <c r="H78" s="3">
        <f>SUBSTITUTE(LEFT(Tableau1[[#This Row],[OrderDate]],17),".",":")+0</f>
        <v>43563.861250000002</v>
      </c>
      <c r="I78" s="3">
        <f>SUBSTITUTE(LEFT(Tableau1[[#This Row],[OrderDueTo]],17),".",":")+0</f>
        <v>43573.5</v>
      </c>
      <c r="J78" s="13" t="str">
        <f>VLOOKUP(Tableau1[[#This Row],[AnaCode]],'Config Analyses'!A:C,2,FALSE)</f>
        <v>Analyse OGM</v>
      </c>
      <c r="K78" s="13" t="str">
        <f>VLOOKUP(Tableau1[[#This Row],[AnaCode]],'Config Analyses'!A:C,3,FALSE)</f>
        <v>Equipe 2</v>
      </c>
      <c r="L78" s="13" t="str">
        <f>VLOOKUP(Tableau1[[#This Row],[CustomerCode]],'Config Clients'!A:D,3,FALSE)</f>
        <v>Centrale d'achats</v>
      </c>
      <c r="M78" s="13" t="str">
        <f>VLOOKUP(Tableau1[[#This Row],[CustomerCode]],'Config Clients'!A:D,4,FALSE)</f>
        <v>Sandrine</v>
      </c>
      <c r="N78" s="10" t="str">
        <f>IFERROR(IF(Tableau1[[#This Row],[Date rendu]]-'Date de l''export'!$A$2&gt;0,"Non","Oui"),"Oui")</f>
        <v>Non</v>
      </c>
      <c r="O78" s="11">
        <f>IF(Tableau1[[#This Row],[En retard?]]="Non",Tableau1[[#This Row],[Date rendu]]-'Date de l''export'!$A$2,0)</f>
        <v>1.7404166666674428</v>
      </c>
      <c r="P78" s="14" t="str">
        <f>IF(Tableau1[[#This Row],[En retard?]]="Oui","HD",IF(Tableau1[Délai restant]&lt;1,"&lt;24h",IF(Tableau1[Délai restant]&lt;2,"&lt;48h","≥48h")))</f>
        <v>&lt;48h</v>
      </c>
      <c r="Q78" s="14" t="str">
        <f>IF(AND(Tableau1[[#This Row],[En retard?]]="Oui",OR(Tableau1[[#This Row],[Product]]="Citron",Tableau1[[#This Row],[Product]]="Amandes")),"Oui","Non")</f>
        <v>Non</v>
      </c>
      <c r="R78" t="str">
        <f>CONCATENATE(Tableau1[[#This Row],[OrderCode]],"|",Tableau1[[#This Row],[AnaCode]],"|",Tableau1[[#This Row],[Product]])</f>
        <v>CMD01668304|OGM|Oignon</v>
      </c>
    </row>
    <row r="79" spans="1:18" x14ac:dyDescent="0.25">
      <c r="A79" s="1" t="s">
        <v>122</v>
      </c>
      <c r="B79" s="1" t="s">
        <v>21</v>
      </c>
      <c r="C79" s="3" t="s">
        <v>54</v>
      </c>
      <c r="D79" s="3" t="s">
        <v>10</v>
      </c>
      <c r="E79" s="1" t="s">
        <v>63</v>
      </c>
      <c r="F79" s="1" t="s">
        <v>1011</v>
      </c>
      <c r="G79" s="1" t="s">
        <v>947</v>
      </c>
      <c r="H79" s="3">
        <f>SUBSTITUTE(LEFT(Tableau1[[#This Row],[OrderDate]],17),".",":")+0</f>
        <v>43564.281331018516</v>
      </c>
      <c r="I79" s="3">
        <f>SUBSTITUTE(LEFT(Tableau1[[#This Row],[OrderDueTo]],17),".",":")+0</f>
        <v>43571.5</v>
      </c>
      <c r="J79" s="13" t="str">
        <f>VLOOKUP(Tableau1[[#This Row],[AnaCode]],'Config Analyses'!A:C,2,FALSE)</f>
        <v>Analyse polluants d'emballage</v>
      </c>
      <c r="K79" s="13" t="str">
        <f>VLOOKUP(Tableau1[[#This Row],[AnaCode]],'Config Analyses'!A:C,3,FALSE)</f>
        <v>Equipe 3</v>
      </c>
      <c r="L79" s="13" t="str">
        <f>VLOOKUP(Tableau1[[#This Row],[CustomerCode]],'Config Clients'!A:D,3,FALSE)</f>
        <v>Coopérative agricole</v>
      </c>
      <c r="M79" s="13" t="str">
        <f>VLOOKUP(Tableau1[[#This Row],[CustomerCode]],'Config Clients'!A:D,4,FALSE)</f>
        <v>Julie</v>
      </c>
      <c r="N79" s="10" t="str">
        <f>IFERROR(IF(Tableau1[[#This Row],[Date rendu]]-'Date de l''export'!$A$2&gt;0,"Non","Oui"),"Oui")</f>
        <v>Oui</v>
      </c>
      <c r="O79" s="11">
        <f>IF(Tableau1[[#This Row],[En retard?]]="Non",Tableau1[[#This Row],[Date rendu]]-'Date de l''export'!$A$2,0)</f>
        <v>0</v>
      </c>
      <c r="P79" s="14" t="str">
        <f>IF(Tableau1[[#This Row],[En retard?]]="Oui","HD",IF(Tableau1[Délai restant]&lt;1,"&lt;24h",IF(Tableau1[Délai restant]&lt;2,"&lt;48h","≥48h")))</f>
        <v>HD</v>
      </c>
      <c r="Q79" s="14" t="str">
        <f>IF(AND(Tableau1[[#This Row],[En retard?]]="Oui",OR(Tableau1[[#This Row],[Product]]="Citron",Tableau1[[#This Row],[Product]]="Amandes")),"Oui","Non")</f>
        <v>Non</v>
      </c>
      <c r="R79" t="str">
        <f>CONCATENATE(Tableau1[[#This Row],[OrderCode]],"|",Tableau1[[#This Row],[AnaCode]],"|",Tableau1[[#This Row],[Product]])</f>
        <v>CMD01569201|PLLT|Carotte</v>
      </c>
    </row>
    <row r="80" spans="1:18" x14ac:dyDescent="0.25">
      <c r="A80" s="1" t="s">
        <v>122</v>
      </c>
      <c r="B80" s="1" t="s">
        <v>21</v>
      </c>
      <c r="C80" s="3" t="s">
        <v>54</v>
      </c>
      <c r="D80" s="3" t="s">
        <v>10</v>
      </c>
      <c r="E80" s="1" t="s">
        <v>63</v>
      </c>
      <c r="F80" s="1" t="s">
        <v>1081</v>
      </c>
      <c r="G80" s="1" t="s">
        <v>947</v>
      </c>
      <c r="H80" s="3">
        <f>SUBSTITUTE(LEFT(Tableau1[[#This Row],[OrderDate]],17),".",":")+0</f>
        <v>43564.287638888891</v>
      </c>
      <c r="I80" s="3">
        <f>SUBSTITUTE(LEFT(Tableau1[[#This Row],[OrderDueTo]],17),".",":")+0</f>
        <v>43571.5</v>
      </c>
      <c r="J80" s="13" t="str">
        <f>VLOOKUP(Tableau1[[#This Row],[AnaCode]],'Config Analyses'!A:C,2,FALSE)</f>
        <v>Analyse polluants d'emballage</v>
      </c>
      <c r="K80" s="13" t="str">
        <f>VLOOKUP(Tableau1[[#This Row],[AnaCode]],'Config Analyses'!A:C,3,FALSE)</f>
        <v>Equipe 3</v>
      </c>
      <c r="L80" s="13" t="str">
        <f>VLOOKUP(Tableau1[[#This Row],[CustomerCode]],'Config Clients'!A:D,3,FALSE)</f>
        <v>Coopérative agricole</v>
      </c>
      <c r="M80" s="13" t="str">
        <f>VLOOKUP(Tableau1[[#This Row],[CustomerCode]],'Config Clients'!A:D,4,FALSE)</f>
        <v>Julie</v>
      </c>
      <c r="N80" s="10" t="str">
        <f>IFERROR(IF(Tableau1[[#This Row],[Date rendu]]-'Date de l''export'!$A$2&gt;0,"Non","Oui"),"Oui")</f>
        <v>Oui</v>
      </c>
      <c r="O80" s="11">
        <f>IF(Tableau1[[#This Row],[En retard?]]="Non",Tableau1[[#This Row],[Date rendu]]-'Date de l''export'!$A$2,0)</f>
        <v>0</v>
      </c>
      <c r="P80" s="14" t="str">
        <f>IF(Tableau1[[#This Row],[En retard?]]="Oui","HD",IF(Tableau1[Délai restant]&lt;1,"&lt;24h",IF(Tableau1[Délai restant]&lt;2,"&lt;48h","≥48h")))</f>
        <v>HD</v>
      </c>
      <c r="Q80" s="14" t="str">
        <f>IF(AND(Tableau1[[#This Row],[En retard?]]="Oui",OR(Tableau1[[#This Row],[Product]]="Citron",Tableau1[[#This Row],[Product]]="Amandes")),"Oui","Non")</f>
        <v>Non</v>
      </c>
      <c r="R80" t="str">
        <f>CONCATENATE(Tableau1[[#This Row],[OrderCode]],"|",Tableau1[[#This Row],[AnaCode]],"|",Tableau1[[#This Row],[Product]])</f>
        <v>CMD01569201|PLLT|Carotte</v>
      </c>
    </row>
    <row r="81" spans="1:18" x14ac:dyDescent="0.25">
      <c r="A81" s="1" t="s">
        <v>126</v>
      </c>
      <c r="B81" s="1" t="s">
        <v>21</v>
      </c>
      <c r="C81" s="3" t="s">
        <v>49</v>
      </c>
      <c r="D81" s="3" t="s">
        <v>8</v>
      </c>
      <c r="E81" s="1" t="s">
        <v>63</v>
      </c>
      <c r="F81" s="1" t="s">
        <v>1014</v>
      </c>
      <c r="G81" s="1" t="s">
        <v>947</v>
      </c>
      <c r="H81" s="3">
        <f>SUBSTITUTE(LEFT(Tableau1[[#This Row],[OrderDate]],17),".",":")+0</f>
        <v>43564.290543981479</v>
      </c>
      <c r="I81" s="3">
        <f>SUBSTITUTE(LEFT(Tableau1[[#This Row],[OrderDueTo]],17),".",":")+0</f>
        <v>43571.5</v>
      </c>
      <c r="J81" s="13" t="str">
        <f>VLOOKUP(Tableau1[[#This Row],[AnaCode]],'Config Analyses'!A:C,2,FALSE)</f>
        <v>Analyse polluants d'emballage</v>
      </c>
      <c r="K81" s="13" t="str">
        <f>VLOOKUP(Tableau1[[#This Row],[AnaCode]],'Config Analyses'!A:C,3,FALSE)</f>
        <v>Equipe 3</v>
      </c>
      <c r="L81" s="13" t="str">
        <f>VLOOKUP(Tableau1[[#This Row],[CustomerCode]],'Config Clients'!A:D,3,FALSE)</f>
        <v>Grande surface</v>
      </c>
      <c r="M81" s="13" t="str">
        <f>VLOOKUP(Tableau1[[#This Row],[CustomerCode]],'Config Clients'!A:D,4,FALSE)</f>
        <v>Eric</v>
      </c>
      <c r="N81" s="10" t="str">
        <f>IFERROR(IF(Tableau1[[#This Row],[Date rendu]]-'Date de l''export'!$A$2&gt;0,"Non","Oui"),"Oui")</f>
        <v>Oui</v>
      </c>
      <c r="O81" s="11">
        <f>IF(Tableau1[[#This Row],[En retard?]]="Non",Tableau1[[#This Row],[Date rendu]]-'Date de l''export'!$A$2,0)</f>
        <v>0</v>
      </c>
      <c r="P81" s="14" t="str">
        <f>IF(Tableau1[[#This Row],[En retard?]]="Oui","HD",IF(Tableau1[Délai restant]&lt;1,"&lt;24h",IF(Tableau1[Délai restant]&lt;2,"&lt;48h","≥48h")))</f>
        <v>HD</v>
      </c>
      <c r="Q81" s="14" t="str">
        <f>IF(AND(Tableau1[[#This Row],[En retard?]]="Oui",OR(Tableau1[[#This Row],[Product]]="Citron",Tableau1[[#This Row],[Product]]="Amandes")),"Oui","Non")</f>
        <v>Non</v>
      </c>
      <c r="R81" t="str">
        <f>CONCATENATE(Tableau1[[#This Row],[OrderCode]],"|",Tableau1[[#This Row],[AnaCode]],"|",Tableau1[[#This Row],[Product]])</f>
        <v>CMD01408202|PLLT|Carotte</v>
      </c>
    </row>
    <row r="82" spans="1:18" x14ac:dyDescent="0.25">
      <c r="A82" s="1" t="s">
        <v>56</v>
      </c>
      <c r="B82" s="1" t="s">
        <v>21</v>
      </c>
      <c r="C82" s="3" t="s">
        <v>49</v>
      </c>
      <c r="D82" s="3" t="s">
        <v>8</v>
      </c>
      <c r="E82" s="1" t="s">
        <v>63</v>
      </c>
      <c r="F82" s="1" t="s">
        <v>1080</v>
      </c>
      <c r="G82" s="1" t="s">
        <v>947</v>
      </c>
      <c r="H82" s="3">
        <f>SUBSTITUTE(LEFT(Tableau1[[#This Row],[OrderDate]],17),".",":")+0</f>
        <v>43564.291504629633</v>
      </c>
      <c r="I82" s="3">
        <f>SUBSTITUTE(LEFT(Tableau1[[#This Row],[OrderDueTo]],17),".",":")+0</f>
        <v>43571.5</v>
      </c>
      <c r="J82" s="13" t="str">
        <f>VLOOKUP(Tableau1[[#This Row],[AnaCode]],'Config Analyses'!A:C,2,FALSE)</f>
        <v>Analyse polluants d'emballage</v>
      </c>
      <c r="K82" s="13" t="str">
        <f>VLOOKUP(Tableau1[[#This Row],[AnaCode]],'Config Analyses'!A:C,3,FALSE)</f>
        <v>Equipe 3</v>
      </c>
      <c r="L82" s="13" t="str">
        <f>VLOOKUP(Tableau1[[#This Row],[CustomerCode]],'Config Clients'!A:D,3,FALSE)</f>
        <v>Grande surface</v>
      </c>
      <c r="M82" s="13" t="str">
        <f>VLOOKUP(Tableau1[[#This Row],[CustomerCode]],'Config Clients'!A:D,4,FALSE)</f>
        <v>Eric</v>
      </c>
      <c r="N82" s="10" t="str">
        <f>IFERROR(IF(Tableau1[[#This Row],[Date rendu]]-'Date de l''export'!$A$2&gt;0,"Non","Oui"),"Oui")</f>
        <v>Oui</v>
      </c>
      <c r="O82" s="11">
        <f>IF(Tableau1[[#This Row],[En retard?]]="Non",Tableau1[[#This Row],[Date rendu]]-'Date de l''export'!$A$2,0)</f>
        <v>0</v>
      </c>
      <c r="P82" s="14" t="str">
        <f>IF(Tableau1[[#This Row],[En retard?]]="Oui","HD",IF(Tableau1[Délai restant]&lt;1,"&lt;24h",IF(Tableau1[Délai restant]&lt;2,"&lt;48h","≥48h")))</f>
        <v>HD</v>
      </c>
      <c r="Q82" s="14" t="str">
        <f>IF(AND(Tableau1[[#This Row],[En retard?]]="Oui",OR(Tableau1[[#This Row],[Product]]="Citron",Tableau1[[#This Row],[Product]]="Amandes")),"Oui","Non")</f>
        <v>Non</v>
      </c>
      <c r="R82" t="str">
        <f>CONCATENATE(Tableau1[[#This Row],[OrderCode]],"|",Tableau1[[#This Row],[AnaCode]],"|",Tableau1[[#This Row],[Product]])</f>
        <v>CMD01546204|PLLT|Carotte</v>
      </c>
    </row>
    <row r="83" spans="1:18" x14ac:dyDescent="0.25">
      <c r="A83" s="1" t="s">
        <v>127</v>
      </c>
      <c r="B83" s="1" t="s">
        <v>21</v>
      </c>
      <c r="C83" s="3" t="s">
        <v>61</v>
      </c>
      <c r="D83" s="3" t="s">
        <v>14</v>
      </c>
      <c r="E83" s="1" t="s">
        <v>50</v>
      </c>
      <c r="F83" s="1" t="s">
        <v>1015</v>
      </c>
      <c r="G83" s="1" t="s">
        <v>964</v>
      </c>
      <c r="H83" s="3">
        <f>SUBSTITUTE(LEFT(Tableau1[[#This Row],[OrderDate]],17),".",":")+0</f>
        <v>43564.292511574073</v>
      </c>
      <c r="I83" s="3">
        <f>SUBSTITUTE(LEFT(Tableau1[[#This Row],[OrderDueTo]],17),".",":")+0</f>
        <v>43573.5</v>
      </c>
      <c r="J83" s="13" t="str">
        <f>VLOOKUP(Tableau1[[#This Row],[AnaCode]],'Config Analyses'!A:C,2,FALSE)</f>
        <v>Analyse OGM</v>
      </c>
      <c r="K83" s="13" t="str">
        <f>VLOOKUP(Tableau1[[#This Row],[AnaCode]],'Config Analyses'!A:C,3,FALSE)</f>
        <v>Equipe 2</v>
      </c>
      <c r="L83" s="13" t="str">
        <f>VLOOKUP(Tableau1[[#This Row],[CustomerCode]],'Config Clients'!A:D,3,FALSE)</f>
        <v>Grande surface</v>
      </c>
      <c r="M83" s="13" t="str">
        <f>VLOOKUP(Tableau1[[#This Row],[CustomerCode]],'Config Clients'!A:D,4,FALSE)</f>
        <v>Eric</v>
      </c>
      <c r="N83" s="10" t="str">
        <f>IFERROR(IF(Tableau1[[#This Row],[Date rendu]]-'Date de l''export'!$A$2&gt;0,"Non","Oui"),"Oui")</f>
        <v>Non</v>
      </c>
      <c r="O83" s="11">
        <f>IF(Tableau1[[#This Row],[En retard?]]="Non",Tableau1[[#This Row],[Date rendu]]-'Date de l''export'!$A$2,0)</f>
        <v>1.7404166666674428</v>
      </c>
      <c r="P83" s="14" t="str">
        <f>IF(Tableau1[[#This Row],[En retard?]]="Oui","HD",IF(Tableau1[Délai restant]&lt;1,"&lt;24h",IF(Tableau1[Délai restant]&lt;2,"&lt;48h","≥48h")))</f>
        <v>&lt;48h</v>
      </c>
      <c r="Q83" s="14" t="str">
        <f>IF(AND(Tableau1[[#This Row],[En retard?]]="Oui",OR(Tableau1[[#This Row],[Product]]="Citron",Tableau1[[#This Row],[Product]]="Amandes")),"Oui","Non")</f>
        <v>Non</v>
      </c>
      <c r="R83" t="str">
        <f>CONCATENATE(Tableau1[[#This Row],[OrderCode]],"|",Tableau1[[#This Row],[AnaCode]],"|",Tableau1[[#This Row],[Product]])</f>
        <v>CMD01359203|OGM|Carotte</v>
      </c>
    </row>
    <row r="84" spans="1:18" x14ac:dyDescent="0.25">
      <c r="A84" s="1" t="s">
        <v>129</v>
      </c>
      <c r="B84" s="1" t="s">
        <v>7</v>
      </c>
      <c r="C84" s="3" t="s">
        <v>61</v>
      </c>
      <c r="D84" s="3" t="s">
        <v>14</v>
      </c>
      <c r="E84" s="1" t="s">
        <v>130</v>
      </c>
      <c r="F84" s="1" t="s">
        <v>1672</v>
      </c>
      <c r="G84" s="1" t="s">
        <v>947</v>
      </c>
      <c r="H84" s="3">
        <f>SUBSTITUTE(LEFT(Tableau1[[#This Row],[OrderDate]],17),".",":")+0</f>
        <v>43564.315023148149</v>
      </c>
      <c r="I84" s="3">
        <f>SUBSTITUTE(LEFT(Tableau1[[#This Row],[OrderDueTo]],17),".",":")+0</f>
        <v>43571.5</v>
      </c>
      <c r="J84" s="13" t="str">
        <f>VLOOKUP(Tableau1[[#This Row],[AnaCode]],'Config Analyses'!A:C,2,FALSE)</f>
        <v>Analyse pesticides</v>
      </c>
      <c r="K84" s="13" t="str">
        <f>VLOOKUP(Tableau1[[#This Row],[AnaCode]],'Config Analyses'!A:C,3,FALSE)</f>
        <v>Equipe 3</v>
      </c>
      <c r="L84" s="13" t="str">
        <f>VLOOKUP(Tableau1[[#This Row],[CustomerCode]],'Config Clients'!A:D,3,FALSE)</f>
        <v>Grande surface</v>
      </c>
      <c r="M84" s="13" t="str">
        <f>VLOOKUP(Tableau1[[#This Row],[CustomerCode]],'Config Clients'!A:D,4,FALSE)</f>
        <v>Eric</v>
      </c>
      <c r="N84" s="10" t="str">
        <f>IFERROR(IF(Tableau1[[#This Row],[Date rendu]]-'Date de l''export'!$A$2&gt;0,"Non","Oui"),"Oui")</f>
        <v>Oui</v>
      </c>
      <c r="O84" s="11">
        <f>IF(Tableau1[[#This Row],[En retard?]]="Non",Tableau1[[#This Row],[Date rendu]]-'Date de l''export'!$A$2,0)</f>
        <v>0</v>
      </c>
      <c r="P84" s="14" t="str">
        <f>IF(Tableau1[[#This Row],[En retard?]]="Oui","HD",IF(Tableau1[Délai restant]&lt;1,"&lt;24h",IF(Tableau1[Délai restant]&lt;2,"&lt;48h","≥48h")))</f>
        <v>HD</v>
      </c>
      <c r="Q84" s="14" t="str">
        <f>IF(AND(Tableau1[[#This Row],[En retard?]]="Oui",OR(Tableau1[[#This Row],[Product]]="Citron",Tableau1[[#This Row],[Product]]="Amandes")),"Oui","Non")</f>
        <v>Non</v>
      </c>
      <c r="R84" t="str">
        <f>CONCATENATE(Tableau1[[#This Row],[OrderCode]],"|",Tableau1[[#This Row],[AnaCode]],"|",Tableau1[[#This Row],[Product]])</f>
        <v>CMD01650602|PEST|Concombre</v>
      </c>
    </row>
    <row r="85" spans="1:18" x14ac:dyDescent="0.25">
      <c r="A85" s="1" t="s">
        <v>3208</v>
      </c>
      <c r="B85" s="1" t="s">
        <v>16</v>
      </c>
      <c r="C85" s="3" t="s">
        <v>188</v>
      </c>
      <c r="D85" s="3" t="s">
        <v>38</v>
      </c>
      <c r="E85" s="1" t="s">
        <v>130</v>
      </c>
      <c r="F85" s="1" t="s">
        <v>3209</v>
      </c>
      <c r="G85" s="1" t="s">
        <v>947</v>
      </c>
      <c r="H85" s="3">
        <f>SUBSTITUTE(LEFT(Tableau1[[#This Row],[OrderDate]],17),".",":")+0</f>
        <v>43564.31890046296</v>
      </c>
      <c r="I85" s="3">
        <f>SUBSTITUTE(LEFT(Tableau1[[#This Row],[OrderDueTo]],17),".",":")+0</f>
        <v>43571.5</v>
      </c>
      <c r="J85" s="13" t="str">
        <f>VLOOKUP(Tableau1[[#This Row],[AnaCode]],'Config Analyses'!A:C,2,FALSE)</f>
        <v>Analyse pesticides</v>
      </c>
      <c r="K85" s="13" t="str">
        <f>VLOOKUP(Tableau1[[#This Row],[AnaCode]],'Config Analyses'!A:C,3,FALSE)</f>
        <v>Equipe 3</v>
      </c>
      <c r="L85" s="13" t="str">
        <f>VLOOKUP(Tableau1[[#This Row],[CustomerCode]],'Config Clients'!A:D,3,FALSE)</f>
        <v>Coopérative agricole</v>
      </c>
      <c r="M85" s="13" t="str">
        <f>VLOOKUP(Tableau1[[#This Row],[CustomerCode]],'Config Clients'!A:D,4,FALSE)</f>
        <v>Julie</v>
      </c>
      <c r="N85" s="10" t="str">
        <f>IFERROR(IF(Tableau1[[#This Row],[Date rendu]]-'Date de l''export'!$A$2&gt;0,"Non","Oui"),"Oui")</f>
        <v>Oui</v>
      </c>
      <c r="O85" s="11">
        <f>IF(Tableau1[[#This Row],[En retard?]]="Non",Tableau1[[#This Row],[Date rendu]]-'Date de l''export'!$A$2,0)</f>
        <v>0</v>
      </c>
      <c r="P85" s="14" t="str">
        <f>IF(Tableau1[[#This Row],[En retard?]]="Oui","HD",IF(Tableau1[Délai restant]&lt;1,"&lt;24h",IF(Tableau1[Délai restant]&lt;2,"&lt;48h","≥48h")))</f>
        <v>HD</v>
      </c>
      <c r="Q85" s="14" t="str">
        <f>IF(AND(Tableau1[[#This Row],[En retard?]]="Oui",OR(Tableau1[[#This Row],[Product]]="Citron",Tableau1[[#This Row],[Product]]="Amandes")),"Oui","Non")</f>
        <v>Non</v>
      </c>
      <c r="R85" t="str">
        <f>CONCATENATE(Tableau1[[#This Row],[OrderCode]],"|",Tableau1[[#This Row],[AnaCode]],"|",Tableau1[[#This Row],[Product]])</f>
        <v>CMD01601412|PEST|Agneau</v>
      </c>
    </row>
    <row r="86" spans="1:18" x14ac:dyDescent="0.25">
      <c r="A86" s="1" t="s">
        <v>227</v>
      </c>
      <c r="B86" s="1" t="s">
        <v>7</v>
      </c>
      <c r="C86" s="3" t="s">
        <v>49</v>
      </c>
      <c r="D86" s="3" t="s">
        <v>8</v>
      </c>
      <c r="E86" s="1" t="s">
        <v>63</v>
      </c>
      <c r="F86" s="1" t="s">
        <v>1016</v>
      </c>
      <c r="G86" s="1" t="s">
        <v>947</v>
      </c>
      <c r="H86" s="3">
        <f>SUBSTITUTE(LEFT(Tableau1[[#This Row],[OrderDate]],17),".",":")+0</f>
        <v>43564.320821759262</v>
      </c>
      <c r="I86" s="3">
        <f>SUBSTITUTE(LEFT(Tableau1[[#This Row],[OrderDueTo]],17),".",":")+0</f>
        <v>43571.5</v>
      </c>
      <c r="J86" s="13" t="str">
        <f>VLOOKUP(Tableau1[[#This Row],[AnaCode]],'Config Analyses'!A:C,2,FALSE)</f>
        <v>Analyse polluants d'emballage</v>
      </c>
      <c r="K86" s="13" t="str">
        <f>VLOOKUP(Tableau1[[#This Row],[AnaCode]],'Config Analyses'!A:C,3,FALSE)</f>
        <v>Equipe 3</v>
      </c>
      <c r="L86" s="13" t="str">
        <f>VLOOKUP(Tableau1[[#This Row],[CustomerCode]],'Config Clients'!A:D,3,FALSE)</f>
        <v>Grande surface</v>
      </c>
      <c r="M86" s="13" t="str">
        <f>VLOOKUP(Tableau1[[#This Row],[CustomerCode]],'Config Clients'!A:D,4,FALSE)</f>
        <v>Eric</v>
      </c>
      <c r="N86" s="10" t="str">
        <f>IFERROR(IF(Tableau1[[#This Row],[Date rendu]]-'Date de l''export'!$A$2&gt;0,"Non","Oui"),"Oui")</f>
        <v>Oui</v>
      </c>
      <c r="O86" s="11">
        <f>IF(Tableau1[[#This Row],[En retard?]]="Non",Tableau1[[#This Row],[Date rendu]]-'Date de l''export'!$A$2,0)</f>
        <v>0</v>
      </c>
      <c r="P86" s="14" t="str">
        <f>IF(Tableau1[[#This Row],[En retard?]]="Oui","HD",IF(Tableau1[Délai restant]&lt;1,"&lt;24h",IF(Tableau1[Délai restant]&lt;2,"&lt;48h","≥48h")))</f>
        <v>HD</v>
      </c>
      <c r="Q86" s="14" t="str">
        <f>IF(AND(Tableau1[[#This Row],[En retard?]]="Oui",OR(Tableau1[[#This Row],[Product]]="Citron",Tableau1[[#This Row],[Product]]="Amandes")),"Oui","Non")</f>
        <v>Non</v>
      </c>
      <c r="R86" t="str">
        <f>CONCATENATE(Tableau1[[#This Row],[OrderCode]],"|",Tableau1[[#This Row],[AnaCode]],"|",Tableau1[[#This Row],[Product]])</f>
        <v>CMD01645801|PLLT|Concombre</v>
      </c>
    </row>
    <row r="87" spans="1:18" x14ac:dyDescent="0.25">
      <c r="A87" s="1" t="s">
        <v>3210</v>
      </c>
      <c r="B87" s="1" t="s">
        <v>16</v>
      </c>
      <c r="C87" s="3" t="s">
        <v>73</v>
      </c>
      <c r="D87" s="3" t="s">
        <v>23</v>
      </c>
      <c r="E87" s="1" t="s">
        <v>63</v>
      </c>
      <c r="F87" s="1" t="s">
        <v>3211</v>
      </c>
      <c r="G87" s="1" t="s">
        <v>947</v>
      </c>
      <c r="H87" s="3">
        <f>SUBSTITUTE(LEFT(Tableau1[[#This Row],[OrderDate]],17),".",":")+0</f>
        <v>43564.328240740739</v>
      </c>
      <c r="I87" s="3">
        <f>SUBSTITUTE(LEFT(Tableau1[[#This Row],[OrderDueTo]],17),".",":")+0</f>
        <v>43571.5</v>
      </c>
      <c r="J87" s="13" t="str">
        <f>VLOOKUP(Tableau1[[#This Row],[AnaCode]],'Config Analyses'!A:C,2,FALSE)</f>
        <v>Analyse polluants d'emballage</v>
      </c>
      <c r="K87" s="13" t="str">
        <f>VLOOKUP(Tableau1[[#This Row],[AnaCode]],'Config Analyses'!A:C,3,FALSE)</f>
        <v>Equipe 3</v>
      </c>
      <c r="L87" s="13" t="str">
        <f>VLOOKUP(Tableau1[[#This Row],[CustomerCode]],'Config Clients'!A:D,3,FALSE)</f>
        <v>Entreprises agro-alimentaires</v>
      </c>
      <c r="M87" s="13" t="str">
        <f>VLOOKUP(Tableau1[[#This Row],[CustomerCode]],'Config Clients'!A:D,4,FALSE)</f>
        <v>Julien</v>
      </c>
      <c r="N87" s="10" t="str">
        <f>IFERROR(IF(Tableau1[[#This Row],[Date rendu]]-'Date de l''export'!$A$2&gt;0,"Non","Oui"),"Oui")</f>
        <v>Oui</v>
      </c>
      <c r="O87" s="11">
        <f>IF(Tableau1[[#This Row],[En retard?]]="Non",Tableau1[[#This Row],[Date rendu]]-'Date de l''export'!$A$2,0)</f>
        <v>0</v>
      </c>
      <c r="P87" s="14" t="str">
        <f>IF(Tableau1[[#This Row],[En retard?]]="Oui","HD",IF(Tableau1[Délai restant]&lt;1,"&lt;24h",IF(Tableau1[Délai restant]&lt;2,"&lt;48h","≥48h")))</f>
        <v>HD</v>
      </c>
      <c r="Q87" s="14" t="str">
        <f>IF(AND(Tableau1[[#This Row],[En retard?]]="Oui",OR(Tableau1[[#This Row],[Product]]="Citron",Tableau1[[#This Row],[Product]]="Amandes")),"Oui","Non")</f>
        <v>Non</v>
      </c>
      <c r="R87" t="str">
        <f>CONCATENATE(Tableau1[[#This Row],[OrderCode]],"|",Tableau1[[#This Row],[AnaCode]],"|",Tableau1[[#This Row],[Product]])</f>
        <v>CMD01597501|PLLT|Agneau</v>
      </c>
    </row>
    <row r="88" spans="1:18" x14ac:dyDescent="0.25">
      <c r="A88" s="1" t="s">
        <v>341</v>
      </c>
      <c r="B88" s="1" t="s">
        <v>26</v>
      </c>
      <c r="C88" s="3" t="s">
        <v>54</v>
      </c>
      <c r="D88" s="3" t="s">
        <v>10</v>
      </c>
      <c r="E88" s="1" t="s">
        <v>167</v>
      </c>
      <c r="F88" s="1" t="s">
        <v>1264</v>
      </c>
      <c r="G88" s="1" t="s">
        <v>936</v>
      </c>
      <c r="H88" s="3">
        <f>SUBSTITUTE(LEFT(Tableau1[[#This Row],[OrderDate]],17),".",":")+0</f>
        <v>43564.334270833337</v>
      </c>
      <c r="I88" s="3">
        <f>SUBSTITUTE(LEFT(Tableau1[[#This Row],[OrderDueTo]],17),".",":")+0</f>
        <v>43570.5</v>
      </c>
      <c r="J88" s="13" t="str">
        <f>VLOOKUP(Tableau1[[#This Row],[AnaCode]],'Config Analyses'!A:C,2,FALSE)</f>
        <v>Analyse matières grasses</v>
      </c>
      <c r="K88" s="13" t="str">
        <f>VLOOKUP(Tableau1[[#This Row],[AnaCode]],'Config Analyses'!A:C,3,FALSE)</f>
        <v>Equipe 2</v>
      </c>
      <c r="L88" s="13" t="str">
        <f>VLOOKUP(Tableau1[[#This Row],[CustomerCode]],'Config Clients'!A:D,3,FALSE)</f>
        <v>Coopérative agricole</v>
      </c>
      <c r="M88" s="13" t="str">
        <f>VLOOKUP(Tableau1[[#This Row],[CustomerCode]],'Config Clients'!A:D,4,FALSE)</f>
        <v>Julie</v>
      </c>
      <c r="N88" s="10" t="str">
        <f>IFERROR(IF(Tableau1[[#This Row],[Date rendu]]-'Date de l''export'!$A$2&gt;0,"Non","Oui"),"Oui")</f>
        <v>Oui</v>
      </c>
      <c r="O88" s="11">
        <f>IF(Tableau1[[#This Row],[En retard?]]="Non",Tableau1[[#This Row],[Date rendu]]-'Date de l''export'!$A$2,0)</f>
        <v>0</v>
      </c>
      <c r="P88" s="14" t="str">
        <f>IF(Tableau1[[#This Row],[En retard?]]="Oui","HD",IF(Tableau1[Délai restant]&lt;1,"&lt;24h",IF(Tableau1[Délai restant]&lt;2,"&lt;48h","≥48h")))</f>
        <v>HD</v>
      </c>
      <c r="Q88" s="14" t="str">
        <f>IF(AND(Tableau1[[#This Row],[En retard?]]="Oui",OR(Tableau1[[#This Row],[Product]]="Citron",Tableau1[[#This Row],[Product]]="Amandes")),"Oui","Non")</f>
        <v>Non</v>
      </c>
      <c r="R88" t="str">
        <f>CONCATENATE(Tableau1[[#This Row],[OrderCode]],"|",Tableau1[[#This Row],[AnaCode]],"|",Tableau1[[#This Row],[Product]])</f>
        <v>CMD01569209|MTG|Radis</v>
      </c>
    </row>
    <row r="89" spans="1:18" x14ac:dyDescent="0.25">
      <c r="A89" s="1" t="s">
        <v>3212</v>
      </c>
      <c r="B89" s="1" t="s">
        <v>36</v>
      </c>
      <c r="C89" s="3" t="s">
        <v>255</v>
      </c>
      <c r="D89" s="3" t="s">
        <v>40</v>
      </c>
      <c r="E89" s="1" t="s">
        <v>50</v>
      </c>
      <c r="F89" s="1" t="s">
        <v>3213</v>
      </c>
      <c r="G89" s="1" t="s">
        <v>964</v>
      </c>
      <c r="H89" s="3">
        <f>SUBSTITUTE(LEFT(Tableau1[[#This Row],[OrderDate]],17),".",":")+0</f>
        <v>43564.342557870368</v>
      </c>
      <c r="I89" s="3">
        <f>SUBSTITUTE(LEFT(Tableau1[[#This Row],[OrderDueTo]],17),".",":")+0</f>
        <v>43573.5</v>
      </c>
      <c r="J89" s="13" t="str">
        <f>VLOOKUP(Tableau1[[#This Row],[AnaCode]],'Config Analyses'!A:C,2,FALSE)</f>
        <v>Analyse OGM</v>
      </c>
      <c r="K89" s="13" t="str">
        <f>VLOOKUP(Tableau1[[#This Row],[AnaCode]],'Config Analyses'!A:C,3,FALSE)</f>
        <v>Equipe 2</v>
      </c>
      <c r="L89" s="13" t="str">
        <f>VLOOKUP(Tableau1[[#This Row],[CustomerCode]],'Config Clients'!A:D,3,FALSE)</f>
        <v>Coopérative agricole</v>
      </c>
      <c r="M89" s="13" t="str">
        <f>VLOOKUP(Tableau1[[#This Row],[CustomerCode]],'Config Clients'!A:D,4,FALSE)</f>
        <v>Eric</v>
      </c>
      <c r="N89" s="10" t="str">
        <f>IFERROR(IF(Tableau1[[#This Row],[Date rendu]]-'Date de l''export'!$A$2&gt;0,"Non","Oui"),"Oui")</f>
        <v>Non</v>
      </c>
      <c r="O89" s="11">
        <f>IF(Tableau1[[#This Row],[En retard?]]="Non",Tableau1[[#This Row],[Date rendu]]-'Date de l''export'!$A$2,0)</f>
        <v>1.7404166666674428</v>
      </c>
      <c r="P89" s="14" t="str">
        <f>IF(Tableau1[[#This Row],[En retard?]]="Oui","HD",IF(Tableau1[Délai restant]&lt;1,"&lt;24h",IF(Tableau1[Délai restant]&lt;2,"&lt;48h","≥48h")))</f>
        <v>&lt;48h</v>
      </c>
      <c r="Q89" s="14" t="str">
        <f>IF(AND(Tableau1[[#This Row],[En retard?]]="Oui",OR(Tableau1[[#This Row],[Product]]="Citron",Tableau1[[#This Row],[Product]]="Amandes")),"Oui","Non")</f>
        <v>Non</v>
      </c>
      <c r="R89" t="str">
        <f>CONCATENATE(Tableau1[[#This Row],[OrderCode]],"|",Tableau1[[#This Row],[AnaCode]],"|",Tableau1[[#This Row],[Product]])</f>
        <v>CMD01677701|OGM|Saumon</v>
      </c>
    </row>
    <row r="90" spans="1:18" x14ac:dyDescent="0.25">
      <c r="A90" s="1" t="s">
        <v>475</v>
      </c>
      <c r="B90" s="1" t="s">
        <v>26</v>
      </c>
      <c r="C90" s="3" t="s">
        <v>98</v>
      </c>
      <c r="D90" s="3" t="s">
        <v>27</v>
      </c>
      <c r="E90" s="1" t="s">
        <v>50</v>
      </c>
      <c r="F90" s="1" t="s">
        <v>1090</v>
      </c>
      <c r="G90" s="1" t="s">
        <v>964</v>
      </c>
      <c r="H90" s="3">
        <f>SUBSTITUTE(LEFT(Tableau1[[#This Row],[OrderDate]],17),".",":")+0</f>
        <v>43564.342962962961</v>
      </c>
      <c r="I90" s="3">
        <f>SUBSTITUTE(LEFT(Tableau1[[#This Row],[OrderDueTo]],17),".",":")+0</f>
        <v>43573.5</v>
      </c>
      <c r="J90" s="13" t="str">
        <f>VLOOKUP(Tableau1[[#This Row],[AnaCode]],'Config Analyses'!A:C,2,FALSE)</f>
        <v>Analyse OGM</v>
      </c>
      <c r="K90" s="13" t="str">
        <f>VLOOKUP(Tableau1[[#This Row],[AnaCode]],'Config Analyses'!A:C,3,FALSE)</f>
        <v>Equipe 2</v>
      </c>
      <c r="L90" s="13" t="str">
        <f>VLOOKUP(Tableau1[[#This Row],[CustomerCode]],'Config Clients'!A:D,3,FALSE)</f>
        <v>Coopérative agricole</v>
      </c>
      <c r="M90" s="13" t="str">
        <f>VLOOKUP(Tableau1[[#This Row],[CustomerCode]],'Config Clients'!A:D,4,FALSE)</f>
        <v>Julie</v>
      </c>
      <c r="N90" s="10" t="str">
        <f>IFERROR(IF(Tableau1[[#This Row],[Date rendu]]-'Date de l''export'!$A$2&gt;0,"Non","Oui"),"Oui")</f>
        <v>Non</v>
      </c>
      <c r="O90" s="11">
        <f>IF(Tableau1[[#This Row],[En retard?]]="Non",Tableau1[[#This Row],[Date rendu]]-'Date de l''export'!$A$2,0)</f>
        <v>1.7404166666674428</v>
      </c>
      <c r="P90" s="14" t="str">
        <f>IF(Tableau1[[#This Row],[En retard?]]="Oui","HD",IF(Tableau1[Délai restant]&lt;1,"&lt;24h",IF(Tableau1[Délai restant]&lt;2,"&lt;48h","≥48h")))</f>
        <v>&lt;48h</v>
      </c>
      <c r="Q90" s="14" t="str">
        <f>IF(AND(Tableau1[[#This Row],[En retard?]]="Oui",OR(Tableau1[[#This Row],[Product]]="Citron",Tableau1[[#This Row],[Product]]="Amandes")),"Oui","Non")</f>
        <v>Non</v>
      </c>
      <c r="R90" t="str">
        <f>CONCATENATE(Tableau1[[#This Row],[OrderCode]],"|",Tableau1[[#This Row],[AnaCode]],"|",Tableau1[[#This Row],[Product]])</f>
        <v>CMD01664202|OGM|Radis</v>
      </c>
    </row>
    <row r="91" spans="1:18" x14ac:dyDescent="0.25">
      <c r="A91" s="1" t="s">
        <v>345</v>
      </c>
      <c r="B91" s="1" t="s">
        <v>26</v>
      </c>
      <c r="C91" s="3" t="s">
        <v>98</v>
      </c>
      <c r="D91" s="3" t="s">
        <v>27</v>
      </c>
      <c r="E91" s="1" t="s">
        <v>50</v>
      </c>
      <c r="F91" s="1" t="s">
        <v>1020</v>
      </c>
      <c r="G91" s="1" t="s">
        <v>964</v>
      </c>
      <c r="H91" s="3">
        <f>SUBSTITUTE(LEFT(Tableau1[[#This Row],[OrderDate]],17),".",":")+0</f>
        <v>43564.342974537038</v>
      </c>
      <c r="I91" s="3">
        <f>SUBSTITUTE(LEFT(Tableau1[[#This Row],[OrderDueTo]],17),".",":")+0</f>
        <v>43573.5</v>
      </c>
      <c r="J91" s="13" t="str">
        <f>VLOOKUP(Tableau1[[#This Row],[AnaCode]],'Config Analyses'!A:C,2,FALSE)</f>
        <v>Analyse OGM</v>
      </c>
      <c r="K91" s="13" t="str">
        <f>VLOOKUP(Tableau1[[#This Row],[AnaCode]],'Config Analyses'!A:C,3,FALSE)</f>
        <v>Equipe 2</v>
      </c>
      <c r="L91" s="13" t="str">
        <f>VLOOKUP(Tableau1[[#This Row],[CustomerCode]],'Config Clients'!A:D,3,FALSE)</f>
        <v>Coopérative agricole</v>
      </c>
      <c r="M91" s="13" t="str">
        <f>VLOOKUP(Tableau1[[#This Row],[CustomerCode]],'Config Clients'!A:D,4,FALSE)</f>
        <v>Julie</v>
      </c>
      <c r="N91" s="10" t="str">
        <f>IFERROR(IF(Tableau1[[#This Row],[Date rendu]]-'Date de l''export'!$A$2&gt;0,"Non","Oui"),"Oui")</f>
        <v>Non</v>
      </c>
      <c r="O91" s="11">
        <f>IF(Tableau1[[#This Row],[En retard?]]="Non",Tableau1[[#This Row],[Date rendu]]-'Date de l''export'!$A$2,0)</f>
        <v>1.7404166666674428</v>
      </c>
      <c r="P91" s="14" t="str">
        <f>IF(Tableau1[[#This Row],[En retard?]]="Oui","HD",IF(Tableau1[Délai restant]&lt;1,"&lt;24h",IF(Tableau1[Délai restant]&lt;2,"&lt;48h","≥48h")))</f>
        <v>&lt;48h</v>
      </c>
      <c r="Q91" s="14" t="str">
        <f>IF(AND(Tableau1[[#This Row],[En retard?]]="Oui",OR(Tableau1[[#This Row],[Product]]="Citron",Tableau1[[#This Row],[Product]]="Amandes")),"Oui","Non")</f>
        <v>Non</v>
      </c>
      <c r="R91" t="str">
        <f>CONCATENATE(Tableau1[[#This Row],[OrderCode]],"|",Tableau1[[#This Row],[AnaCode]],"|",Tableau1[[#This Row],[Product]])</f>
        <v>CMD01552803|OGM|Radis</v>
      </c>
    </row>
    <row r="92" spans="1:18" x14ac:dyDescent="0.25">
      <c r="A92" s="1" t="s">
        <v>136</v>
      </c>
      <c r="B92" s="1" t="s">
        <v>31</v>
      </c>
      <c r="C92" s="3" t="s">
        <v>61</v>
      </c>
      <c r="D92" s="3" t="s">
        <v>14</v>
      </c>
      <c r="E92" s="1" t="s">
        <v>50</v>
      </c>
      <c r="F92" s="1" t="s">
        <v>1091</v>
      </c>
      <c r="G92" s="1" t="s">
        <v>964</v>
      </c>
      <c r="H92" s="3">
        <f>SUBSTITUTE(LEFT(Tableau1[[#This Row],[OrderDate]],17),".",":")+0</f>
        <v>43564.344537037039</v>
      </c>
      <c r="I92" s="3">
        <f>SUBSTITUTE(LEFT(Tableau1[[#This Row],[OrderDueTo]],17),".",":")+0</f>
        <v>43573.5</v>
      </c>
      <c r="J92" s="13" t="str">
        <f>VLOOKUP(Tableau1[[#This Row],[AnaCode]],'Config Analyses'!A:C,2,FALSE)</f>
        <v>Analyse OGM</v>
      </c>
      <c r="K92" s="13" t="str">
        <f>VLOOKUP(Tableau1[[#This Row],[AnaCode]],'Config Analyses'!A:C,3,FALSE)</f>
        <v>Equipe 2</v>
      </c>
      <c r="L92" s="13" t="str">
        <f>VLOOKUP(Tableau1[[#This Row],[CustomerCode]],'Config Clients'!A:D,3,FALSE)</f>
        <v>Grande surface</v>
      </c>
      <c r="M92" s="13" t="str">
        <f>VLOOKUP(Tableau1[[#This Row],[CustomerCode]],'Config Clients'!A:D,4,FALSE)</f>
        <v>Eric</v>
      </c>
      <c r="N92" s="10" t="str">
        <f>IFERROR(IF(Tableau1[[#This Row],[Date rendu]]-'Date de l''export'!$A$2&gt;0,"Non","Oui"),"Oui")</f>
        <v>Non</v>
      </c>
      <c r="O92" s="11">
        <f>IF(Tableau1[[#This Row],[En retard?]]="Non",Tableau1[[#This Row],[Date rendu]]-'Date de l''export'!$A$2,0)</f>
        <v>1.7404166666674428</v>
      </c>
      <c r="P92" s="14" t="str">
        <f>IF(Tableau1[[#This Row],[En retard?]]="Oui","HD",IF(Tableau1[Délai restant]&lt;1,"&lt;24h",IF(Tableau1[Délai restant]&lt;2,"&lt;48h","≥48h")))</f>
        <v>&lt;48h</v>
      </c>
      <c r="Q92" s="14" t="str">
        <f>IF(AND(Tableau1[[#This Row],[En retard?]]="Oui",OR(Tableau1[[#This Row],[Product]]="Citron",Tableau1[[#This Row],[Product]]="Amandes")),"Oui","Non")</f>
        <v>Non</v>
      </c>
      <c r="R92" t="str">
        <f>CONCATENATE(Tableau1[[#This Row],[OrderCode]],"|",Tableau1[[#This Row],[AnaCode]],"|",Tableau1[[#This Row],[Product]])</f>
        <v>CMD01491703|OGM|Pomme de terre</v>
      </c>
    </row>
    <row r="93" spans="1:18" x14ac:dyDescent="0.25">
      <c r="A93" s="1" t="s">
        <v>131</v>
      </c>
      <c r="B93" s="1" t="s">
        <v>26</v>
      </c>
      <c r="C93" s="3" t="s">
        <v>72</v>
      </c>
      <c r="D93" s="3" t="s">
        <v>22</v>
      </c>
      <c r="E93" s="1" t="s">
        <v>63</v>
      </c>
      <c r="F93" s="1" t="s">
        <v>1022</v>
      </c>
      <c r="G93" s="1" t="s">
        <v>947</v>
      </c>
      <c r="H93" s="3">
        <f>SUBSTITUTE(LEFT(Tableau1[[#This Row],[OrderDate]],17),".",":")+0</f>
        <v>43564.346412037034</v>
      </c>
      <c r="I93" s="3">
        <f>SUBSTITUTE(LEFT(Tableau1[[#This Row],[OrderDueTo]],17),".",":")+0</f>
        <v>43571.5</v>
      </c>
      <c r="J93" s="13" t="str">
        <f>VLOOKUP(Tableau1[[#This Row],[AnaCode]],'Config Analyses'!A:C,2,FALSE)</f>
        <v>Analyse polluants d'emballage</v>
      </c>
      <c r="K93" s="13" t="str">
        <f>VLOOKUP(Tableau1[[#This Row],[AnaCode]],'Config Analyses'!A:C,3,FALSE)</f>
        <v>Equipe 3</v>
      </c>
      <c r="L93" s="13" t="str">
        <f>VLOOKUP(Tableau1[[#This Row],[CustomerCode]],'Config Clients'!A:D,3,FALSE)</f>
        <v>Coopérative agricole</v>
      </c>
      <c r="M93" s="13" t="str">
        <f>VLOOKUP(Tableau1[[#This Row],[CustomerCode]],'Config Clients'!A:D,4,FALSE)</f>
        <v>Julie</v>
      </c>
      <c r="N93" s="10" t="str">
        <f>IFERROR(IF(Tableau1[[#This Row],[Date rendu]]-'Date de l''export'!$A$2&gt;0,"Non","Oui"),"Oui")</f>
        <v>Oui</v>
      </c>
      <c r="O93" s="11">
        <f>IF(Tableau1[[#This Row],[En retard?]]="Non",Tableau1[[#This Row],[Date rendu]]-'Date de l''export'!$A$2,0)</f>
        <v>0</v>
      </c>
      <c r="P93" s="14" t="str">
        <f>IF(Tableau1[[#This Row],[En retard?]]="Oui","HD",IF(Tableau1[Délai restant]&lt;1,"&lt;24h",IF(Tableau1[Délai restant]&lt;2,"&lt;48h","≥48h")))</f>
        <v>HD</v>
      </c>
      <c r="Q93" s="14" t="str">
        <f>IF(AND(Tableau1[[#This Row],[En retard?]]="Oui",OR(Tableau1[[#This Row],[Product]]="Citron",Tableau1[[#This Row],[Product]]="Amandes")),"Oui","Non")</f>
        <v>Non</v>
      </c>
      <c r="R93" t="str">
        <f>CONCATENATE(Tableau1[[#This Row],[OrderCode]],"|",Tableau1[[#This Row],[AnaCode]],"|",Tableau1[[#This Row],[Product]])</f>
        <v>CMD01702101|PLLT|Radis</v>
      </c>
    </row>
    <row r="94" spans="1:18" x14ac:dyDescent="0.25">
      <c r="A94" s="1" t="s">
        <v>304</v>
      </c>
      <c r="B94" s="1" t="s">
        <v>36</v>
      </c>
      <c r="C94" s="3" t="s">
        <v>65</v>
      </c>
      <c r="D94" s="3" t="s">
        <v>17</v>
      </c>
      <c r="E94" s="1" t="s">
        <v>63</v>
      </c>
      <c r="F94" s="1" t="s">
        <v>990</v>
      </c>
      <c r="G94" s="1" t="s">
        <v>947</v>
      </c>
      <c r="H94" s="3">
        <f>SUBSTITUTE(LEFT(Tableau1[[#This Row],[OrderDate]],17),".",":")+0</f>
        <v>43564.346643518518</v>
      </c>
      <c r="I94" s="3">
        <f>SUBSTITUTE(LEFT(Tableau1[[#This Row],[OrderDueTo]],17),".",":")+0</f>
        <v>43571.5</v>
      </c>
      <c r="J94" s="13" t="str">
        <f>VLOOKUP(Tableau1[[#This Row],[AnaCode]],'Config Analyses'!A:C,2,FALSE)</f>
        <v>Analyse polluants d'emballage</v>
      </c>
      <c r="K94" s="13" t="str">
        <f>VLOOKUP(Tableau1[[#This Row],[AnaCode]],'Config Analyses'!A:C,3,FALSE)</f>
        <v>Equipe 3</v>
      </c>
      <c r="L94" s="13" t="str">
        <f>VLOOKUP(Tableau1[[#This Row],[CustomerCode]],'Config Clients'!A:D,3,FALSE)</f>
        <v>Entreprises agro-alimentaires</v>
      </c>
      <c r="M94" s="13" t="str">
        <f>VLOOKUP(Tableau1[[#This Row],[CustomerCode]],'Config Clients'!A:D,4,FALSE)</f>
        <v>Marc</v>
      </c>
      <c r="N94" s="10" t="str">
        <f>IFERROR(IF(Tableau1[[#This Row],[Date rendu]]-'Date de l''export'!$A$2&gt;0,"Non","Oui"),"Oui")</f>
        <v>Oui</v>
      </c>
      <c r="O94" s="11">
        <f>IF(Tableau1[[#This Row],[En retard?]]="Non",Tableau1[[#This Row],[Date rendu]]-'Date de l''export'!$A$2,0)</f>
        <v>0</v>
      </c>
      <c r="P94" s="14" t="str">
        <f>IF(Tableau1[[#This Row],[En retard?]]="Oui","HD",IF(Tableau1[Délai restant]&lt;1,"&lt;24h",IF(Tableau1[Délai restant]&lt;2,"&lt;48h","≥48h")))</f>
        <v>HD</v>
      </c>
      <c r="Q94" s="14" t="str">
        <f>IF(AND(Tableau1[[#This Row],[En retard?]]="Oui",OR(Tableau1[[#This Row],[Product]]="Citron",Tableau1[[#This Row],[Product]]="Amandes")),"Oui","Non")</f>
        <v>Non</v>
      </c>
      <c r="R94" t="str">
        <f>CONCATENATE(Tableau1[[#This Row],[OrderCode]],"|",Tableau1[[#This Row],[AnaCode]],"|",Tableau1[[#This Row],[Product]])</f>
        <v>CMD01721501|PLLT|Saumon</v>
      </c>
    </row>
    <row r="95" spans="1:18" x14ac:dyDescent="0.25">
      <c r="A95" s="1" t="s">
        <v>60</v>
      </c>
      <c r="B95" s="1" t="s">
        <v>31</v>
      </c>
      <c r="C95" s="3" t="s">
        <v>61</v>
      </c>
      <c r="D95" s="3" t="s">
        <v>14</v>
      </c>
      <c r="E95" s="1" t="s">
        <v>63</v>
      </c>
      <c r="F95" s="1" t="s">
        <v>1096</v>
      </c>
      <c r="G95" s="1" t="s">
        <v>947</v>
      </c>
      <c r="H95" s="3">
        <f>SUBSTITUTE(LEFT(Tableau1[[#This Row],[OrderDate]],17),".",":")+0</f>
        <v>43564.35292824074</v>
      </c>
      <c r="I95" s="3">
        <f>SUBSTITUTE(LEFT(Tableau1[[#This Row],[OrderDueTo]],17),".",":")+0</f>
        <v>43571.5</v>
      </c>
      <c r="J95" s="13" t="str">
        <f>VLOOKUP(Tableau1[[#This Row],[AnaCode]],'Config Analyses'!A:C,2,FALSE)</f>
        <v>Analyse polluants d'emballage</v>
      </c>
      <c r="K95" s="13" t="str">
        <f>VLOOKUP(Tableau1[[#This Row],[AnaCode]],'Config Analyses'!A:C,3,FALSE)</f>
        <v>Equipe 3</v>
      </c>
      <c r="L95" s="13" t="str">
        <f>VLOOKUP(Tableau1[[#This Row],[CustomerCode]],'Config Clients'!A:D,3,FALSE)</f>
        <v>Grande surface</v>
      </c>
      <c r="M95" s="13" t="str">
        <f>VLOOKUP(Tableau1[[#This Row],[CustomerCode]],'Config Clients'!A:D,4,FALSE)</f>
        <v>Eric</v>
      </c>
      <c r="N95" s="10" t="str">
        <f>IFERROR(IF(Tableau1[[#This Row],[Date rendu]]-'Date de l''export'!$A$2&gt;0,"Non","Oui"),"Oui")</f>
        <v>Oui</v>
      </c>
      <c r="O95" s="11">
        <f>IF(Tableau1[[#This Row],[En retard?]]="Non",Tableau1[[#This Row],[Date rendu]]-'Date de l''export'!$A$2,0)</f>
        <v>0</v>
      </c>
      <c r="P95" s="14" t="str">
        <f>IF(Tableau1[[#This Row],[En retard?]]="Oui","HD",IF(Tableau1[Délai restant]&lt;1,"&lt;24h",IF(Tableau1[Délai restant]&lt;2,"&lt;48h","≥48h")))</f>
        <v>HD</v>
      </c>
      <c r="Q95" s="14" t="str">
        <f>IF(AND(Tableau1[[#This Row],[En retard?]]="Oui",OR(Tableau1[[#This Row],[Product]]="Citron",Tableau1[[#This Row],[Product]]="Amandes")),"Oui","Non")</f>
        <v>Non</v>
      </c>
      <c r="R95" t="str">
        <f>CONCATENATE(Tableau1[[#This Row],[OrderCode]],"|",Tableau1[[#This Row],[AnaCode]],"|",Tableau1[[#This Row],[Product]])</f>
        <v>CMD01390402|PLLT|Pomme de terre</v>
      </c>
    </row>
    <row r="96" spans="1:18" x14ac:dyDescent="0.25">
      <c r="A96" s="1" t="s">
        <v>90</v>
      </c>
      <c r="B96" s="1" t="s">
        <v>31</v>
      </c>
      <c r="C96" s="3" t="s">
        <v>49</v>
      </c>
      <c r="D96" s="3" t="s">
        <v>8</v>
      </c>
      <c r="E96" s="1" t="s">
        <v>63</v>
      </c>
      <c r="F96" s="1" t="s">
        <v>1098</v>
      </c>
      <c r="G96" s="1" t="s">
        <v>947</v>
      </c>
      <c r="H96" s="3">
        <f>SUBSTITUTE(LEFT(Tableau1[[#This Row],[OrderDate]],17),".",":")+0</f>
        <v>43564.353877314818</v>
      </c>
      <c r="I96" s="3">
        <f>SUBSTITUTE(LEFT(Tableau1[[#This Row],[OrderDueTo]],17),".",":")+0</f>
        <v>43571.5</v>
      </c>
      <c r="J96" s="13" t="str">
        <f>VLOOKUP(Tableau1[[#This Row],[AnaCode]],'Config Analyses'!A:C,2,FALSE)</f>
        <v>Analyse polluants d'emballage</v>
      </c>
      <c r="K96" s="13" t="str">
        <f>VLOOKUP(Tableau1[[#This Row],[AnaCode]],'Config Analyses'!A:C,3,FALSE)</f>
        <v>Equipe 3</v>
      </c>
      <c r="L96" s="13" t="str">
        <f>VLOOKUP(Tableau1[[#This Row],[CustomerCode]],'Config Clients'!A:D,3,FALSE)</f>
        <v>Grande surface</v>
      </c>
      <c r="M96" s="13" t="str">
        <f>VLOOKUP(Tableau1[[#This Row],[CustomerCode]],'Config Clients'!A:D,4,FALSE)</f>
        <v>Eric</v>
      </c>
      <c r="N96" s="10" t="str">
        <f>IFERROR(IF(Tableau1[[#This Row],[Date rendu]]-'Date de l''export'!$A$2&gt;0,"Non","Oui"),"Oui")</f>
        <v>Oui</v>
      </c>
      <c r="O96" s="11">
        <f>IF(Tableau1[[#This Row],[En retard?]]="Non",Tableau1[[#This Row],[Date rendu]]-'Date de l''export'!$A$2,0)</f>
        <v>0</v>
      </c>
      <c r="P96" s="14" t="str">
        <f>IF(Tableau1[[#This Row],[En retard?]]="Oui","HD",IF(Tableau1[Délai restant]&lt;1,"&lt;24h",IF(Tableau1[Délai restant]&lt;2,"&lt;48h","≥48h")))</f>
        <v>HD</v>
      </c>
      <c r="Q96" s="14" t="str">
        <f>IF(AND(Tableau1[[#This Row],[En retard?]]="Oui",OR(Tableau1[[#This Row],[Product]]="Citron",Tableau1[[#This Row],[Product]]="Amandes")),"Oui","Non")</f>
        <v>Non</v>
      </c>
      <c r="R96" t="str">
        <f>CONCATENATE(Tableau1[[#This Row],[OrderCode]],"|",Tableau1[[#This Row],[AnaCode]],"|",Tableau1[[#This Row],[Product]])</f>
        <v>CMD01490001|PLLT|Pomme de terre</v>
      </c>
    </row>
    <row r="97" spans="1:18" x14ac:dyDescent="0.25">
      <c r="A97" s="1" t="s">
        <v>184</v>
      </c>
      <c r="B97" s="1" t="s">
        <v>31</v>
      </c>
      <c r="C97" s="3" t="s">
        <v>61</v>
      </c>
      <c r="D97" s="3" t="s">
        <v>14</v>
      </c>
      <c r="E97" s="1" t="s">
        <v>63</v>
      </c>
      <c r="F97" s="1" t="s">
        <v>1023</v>
      </c>
      <c r="G97" s="1" t="s">
        <v>947</v>
      </c>
      <c r="H97" s="3">
        <f>SUBSTITUTE(LEFT(Tableau1[[#This Row],[OrderDate]],17),".",":")+0</f>
        <v>43564.35596064815</v>
      </c>
      <c r="I97" s="3">
        <f>SUBSTITUTE(LEFT(Tableau1[[#This Row],[OrderDueTo]],17),".",":")+0</f>
        <v>43571.5</v>
      </c>
      <c r="J97" s="13" t="str">
        <f>VLOOKUP(Tableau1[[#This Row],[AnaCode]],'Config Analyses'!A:C,2,FALSE)</f>
        <v>Analyse polluants d'emballage</v>
      </c>
      <c r="K97" s="13" t="str">
        <f>VLOOKUP(Tableau1[[#This Row],[AnaCode]],'Config Analyses'!A:C,3,FALSE)</f>
        <v>Equipe 3</v>
      </c>
      <c r="L97" s="13" t="str">
        <f>VLOOKUP(Tableau1[[#This Row],[CustomerCode]],'Config Clients'!A:D,3,FALSE)</f>
        <v>Grande surface</v>
      </c>
      <c r="M97" s="13" t="str">
        <f>VLOOKUP(Tableau1[[#This Row],[CustomerCode]],'Config Clients'!A:D,4,FALSE)</f>
        <v>Eric</v>
      </c>
      <c r="N97" s="10" t="str">
        <f>IFERROR(IF(Tableau1[[#This Row],[Date rendu]]-'Date de l''export'!$A$2&gt;0,"Non","Oui"),"Oui")</f>
        <v>Oui</v>
      </c>
      <c r="O97" s="11">
        <f>IF(Tableau1[[#This Row],[En retard?]]="Non",Tableau1[[#This Row],[Date rendu]]-'Date de l''export'!$A$2,0)</f>
        <v>0</v>
      </c>
      <c r="P97" s="14" t="str">
        <f>IF(Tableau1[[#This Row],[En retard?]]="Oui","HD",IF(Tableau1[Délai restant]&lt;1,"&lt;24h",IF(Tableau1[Délai restant]&lt;2,"&lt;48h","≥48h")))</f>
        <v>HD</v>
      </c>
      <c r="Q97" s="14" t="str">
        <f>IF(AND(Tableau1[[#This Row],[En retard?]]="Oui",OR(Tableau1[[#This Row],[Product]]="Citron",Tableau1[[#This Row],[Product]]="Amandes")),"Oui","Non")</f>
        <v>Non</v>
      </c>
      <c r="R97" t="str">
        <f>CONCATENATE(Tableau1[[#This Row],[OrderCode]],"|",Tableau1[[#This Row],[AnaCode]],"|",Tableau1[[#This Row],[Product]])</f>
        <v>CMD01359001|PLLT|Pomme de terre</v>
      </c>
    </row>
    <row r="98" spans="1:18" x14ac:dyDescent="0.25">
      <c r="A98" s="1" t="s">
        <v>148</v>
      </c>
      <c r="B98" s="1" t="s">
        <v>19</v>
      </c>
      <c r="C98" s="3" t="s">
        <v>49</v>
      </c>
      <c r="D98" s="3" t="s">
        <v>8</v>
      </c>
      <c r="E98" s="1" t="s">
        <v>107</v>
      </c>
      <c r="F98" s="1" t="s">
        <v>1402</v>
      </c>
      <c r="G98" s="1" t="s">
        <v>953</v>
      </c>
      <c r="H98" s="3">
        <f>SUBSTITUTE(LEFT(Tableau1[[#This Row],[OrderDate]],17),".",":")+0</f>
        <v>43564.360590277778</v>
      </c>
      <c r="I98" s="3">
        <f>SUBSTITUTE(LEFT(Tableau1[[#This Row],[OrderDueTo]],17),".",":")+0</f>
        <v>43567.5</v>
      </c>
      <c r="J98" s="13" t="str">
        <f>VLOOKUP(Tableau1[[#This Row],[AnaCode]],'Config Analyses'!A:C,2,FALSE)</f>
        <v>Analyse nutritionelle</v>
      </c>
      <c r="K98" s="13" t="str">
        <f>VLOOKUP(Tableau1[[#This Row],[AnaCode]],'Config Analyses'!A:C,3,FALSE)</f>
        <v>Equipe 2</v>
      </c>
      <c r="L98" s="13" t="str">
        <f>VLOOKUP(Tableau1[[#This Row],[CustomerCode]],'Config Clients'!A:D,3,FALSE)</f>
        <v>Grande surface</v>
      </c>
      <c r="M98" s="13" t="str">
        <f>VLOOKUP(Tableau1[[#This Row],[CustomerCode]],'Config Clients'!A:D,4,FALSE)</f>
        <v>Eric</v>
      </c>
      <c r="N98" s="10" t="str">
        <f>IFERROR(IF(Tableau1[[#This Row],[Date rendu]]-'Date de l''export'!$A$2&gt;0,"Non","Oui"),"Oui")</f>
        <v>Oui</v>
      </c>
      <c r="O98" s="11">
        <f>IF(Tableau1[[#This Row],[En retard?]]="Non",Tableau1[[#This Row],[Date rendu]]-'Date de l''export'!$A$2,0)</f>
        <v>0</v>
      </c>
      <c r="P98" s="14" t="str">
        <f>IF(Tableau1[[#This Row],[En retard?]]="Oui","HD",IF(Tableau1[Délai restant]&lt;1,"&lt;24h",IF(Tableau1[Délai restant]&lt;2,"&lt;48h","≥48h")))</f>
        <v>HD</v>
      </c>
      <c r="Q98" s="14" t="str">
        <f>IF(AND(Tableau1[[#This Row],[En retard?]]="Oui",OR(Tableau1[[#This Row],[Product]]="Citron",Tableau1[[#This Row],[Product]]="Amandes")),"Oui","Non")</f>
        <v>Non</v>
      </c>
      <c r="R98" t="str">
        <f>CONCATENATE(Tableau1[[#This Row],[OrderCode]],"|",Tableau1[[#This Row],[AnaCode]],"|",Tableau1[[#This Row],[Product]])</f>
        <v>CMD01603304|NTR|Bettrave</v>
      </c>
    </row>
    <row r="99" spans="1:18" x14ac:dyDescent="0.25">
      <c r="A99" s="1" t="s">
        <v>296</v>
      </c>
      <c r="B99" s="1" t="s">
        <v>32</v>
      </c>
      <c r="C99" s="3" t="s">
        <v>61</v>
      </c>
      <c r="D99" s="3" t="s">
        <v>14</v>
      </c>
      <c r="E99" s="1" t="s">
        <v>107</v>
      </c>
      <c r="F99" s="1" t="s">
        <v>1879</v>
      </c>
      <c r="G99" s="1" t="s">
        <v>953</v>
      </c>
      <c r="H99" s="3">
        <f>SUBSTITUTE(LEFT(Tableau1[[#This Row],[OrderDate]],17),".",":")+0</f>
        <v>43564.362187500003</v>
      </c>
      <c r="I99" s="3">
        <f>SUBSTITUTE(LEFT(Tableau1[[#This Row],[OrderDueTo]],17),".",":")+0</f>
        <v>43567.5</v>
      </c>
      <c r="J99" s="13" t="str">
        <f>VLOOKUP(Tableau1[[#This Row],[AnaCode]],'Config Analyses'!A:C,2,FALSE)</f>
        <v>Analyse nutritionelle</v>
      </c>
      <c r="K99" s="13" t="str">
        <f>VLOOKUP(Tableau1[[#This Row],[AnaCode]],'Config Analyses'!A:C,3,FALSE)</f>
        <v>Equipe 2</v>
      </c>
      <c r="L99" s="13" t="str">
        <f>VLOOKUP(Tableau1[[#This Row],[CustomerCode]],'Config Clients'!A:D,3,FALSE)</f>
        <v>Grande surface</v>
      </c>
      <c r="M99" s="13" t="str">
        <f>VLOOKUP(Tableau1[[#This Row],[CustomerCode]],'Config Clients'!A:D,4,FALSE)</f>
        <v>Eric</v>
      </c>
      <c r="N99" s="10" t="str">
        <f>IFERROR(IF(Tableau1[[#This Row],[Date rendu]]-'Date de l''export'!$A$2&gt;0,"Non","Oui"),"Oui")</f>
        <v>Oui</v>
      </c>
      <c r="O99" s="11">
        <f>IF(Tableau1[[#This Row],[En retard?]]="Non",Tableau1[[#This Row],[Date rendu]]-'Date de l''export'!$A$2,0)</f>
        <v>0</v>
      </c>
      <c r="P99" s="14" t="str">
        <f>IF(Tableau1[[#This Row],[En retard?]]="Oui","HD",IF(Tableau1[Délai restant]&lt;1,"&lt;24h",IF(Tableau1[Délai restant]&lt;2,"&lt;48h","≥48h")))</f>
        <v>HD</v>
      </c>
      <c r="Q99" s="14" t="str">
        <f>IF(AND(Tableau1[[#This Row],[En retard?]]="Oui",OR(Tableau1[[#This Row],[Product]]="Citron",Tableau1[[#This Row],[Product]]="Amandes")),"Oui","Non")</f>
        <v>Non</v>
      </c>
      <c r="R99" t="str">
        <f>CONCATENATE(Tableau1[[#This Row],[OrderCode]],"|",Tableau1[[#This Row],[AnaCode]],"|",Tableau1[[#This Row],[Product]])</f>
        <v>CMD01750303|NTR|Tomate</v>
      </c>
    </row>
    <row r="100" spans="1:18" x14ac:dyDescent="0.25">
      <c r="A100" s="1" t="s">
        <v>3214</v>
      </c>
      <c r="B100" s="1" t="s">
        <v>30</v>
      </c>
      <c r="C100" s="3" t="s">
        <v>73</v>
      </c>
      <c r="D100" s="3" t="s">
        <v>23</v>
      </c>
      <c r="E100" s="1" t="s">
        <v>63</v>
      </c>
      <c r="F100" s="1" t="s">
        <v>3215</v>
      </c>
      <c r="G100" s="1" t="s">
        <v>947</v>
      </c>
      <c r="H100" s="3">
        <f>SUBSTITUTE(LEFT(Tableau1[[#This Row],[OrderDate]],17),".",":")+0</f>
        <v>43564.376631944448</v>
      </c>
      <c r="I100" s="3">
        <f>SUBSTITUTE(LEFT(Tableau1[[#This Row],[OrderDueTo]],17),".",":")+0</f>
        <v>43571.5</v>
      </c>
      <c r="J100" s="13" t="str">
        <f>VLOOKUP(Tableau1[[#This Row],[AnaCode]],'Config Analyses'!A:C,2,FALSE)</f>
        <v>Analyse polluants d'emballage</v>
      </c>
      <c r="K100" s="13" t="str">
        <f>VLOOKUP(Tableau1[[#This Row],[AnaCode]],'Config Analyses'!A:C,3,FALSE)</f>
        <v>Equipe 3</v>
      </c>
      <c r="L100" s="13" t="str">
        <f>VLOOKUP(Tableau1[[#This Row],[CustomerCode]],'Config Clients'!A:D,3,FALSE)</f>
        <v>Entreprises agro-alimentaires</v>
      </c>
      <c r="M100" s="13" t="str">
        <f>VLOOKUP(Tableau1[[#This Row],[CustomerCode]],'Config Clients'!A:D,4,FALSE)</f>
        <v>Julien</v>
      </c>
      <c r="N100" s="10" t="str">
        <f>IFERROR(IF(Tableau1[[#This Row],[Date rendu]]-'Date de l''export'!$A$2&gt;0,"Non","Oui"),"Oui")</f>
        <v>Oui</v>
      </c>
      <c r="O100" s="11">
        <f>IF(Tableau1[[#This Row],[En retard?]]="Non",Tableau1[[#This Row],[Date rendu]]-'Date de l''export'!$A$2,0)</f>
        <v>0</v>
      </c>
      <c r="P100" s="14" t="str">
        <f>IF(Tableau1[[#This Row],[En retard?]]="Oui","HD",IF(Tableau1[Délai restant]&lt;1,"&lt;24h",IF(Tableau1[Délai restant]&lt;2,"&lt;48h","≥48h")))</f>
        <v>HD</v>
      </c>
      <c r="Q100" s="14" t="str">
        <f>IF(AND(Tableau1[[#This Row],[En retard?]]="Oui",OR(Tableau1[[#This Row],[Product]]="Citron",Tableau1[[#This Row],[Product]]="Amandes")),"Oui","Non")</f>
        <v>Non</v>
      </c>
      <c r="R100" t="str">
        <f>CONCATENATE(Tableau1[[#This Row],[OrderCode]],"|",Tableau1[[#This Row],[AnaCode]],"|",Tableau1[[#This Row],[Product]])</f>
        <v>CMD01721101|PLLT|Bœuf</v>
      </c>
    </row>
    <row r="101" spans="1:18" x14ac:dyDescent="0.25">
      <c r="A101" s="1" t="s">
        <v>155</v>
      </c>
      <c r="B101" s="1" t="s">
        <v>31</v>
      </c>
      <c r="C101" s="3" t="s">
        <v>49</v>
      </c>
      <c r="D101" s="3" t="s">
        <v>8</v>
      </c>
      <c r="E101" s="1" t="s">
        <v>63</v>
      </c>
      <c r="F101" s="1" t="s">
        <v>1189</v>
      </c>
      <c r="G101" s="1" t="s">
        <v>947</v>
      </c>
      <c r="H101" s="3">
        <f>SUBSTITUTE(LEFT(Tableau1[[#This Row],[OrderDate]],17),".",":")+0</f>
        <v>43564.376967592594</v>
      </c>
      <c r="I101" s="3">
        <f>SUBSTITUTE(LEFT(Tableau1[[#This Row],[OrderDueTo]],17),".",":")+0</f>
        <v>43571.5</v>
      </c>
      <c r="J101" s="13" t="str">
        <f>VLOOKUP(Tableau1[[#This Row],[AnaCode]],'Config Analyses'!A:C,2,FALSE)</f>
        <v>Analyse polluants d'emballage</v>
      </c>
      <c r="K101" s="13" t="str">
        <f>VLOOKUP(Tableau1[[#This Row],[AnaCode]],'Config Analyses'!A:C,3,FALSE)</f>
        <v>Equipe 3</v>
      </c>
      <c r="L101" s="13" t="str">
        <f>VLOOKUP(Tableau1[[#This Row],[CustomerCode]],'Config Clients'!A:D,3,FALSE)</f>
        <v>Grande surface</v>
      </c>
      <c r="M101" s="13" t="str">
        <f>VLOOKUP(Tableau1[[#This Row],[CustomerCode]],'Config Clients'!A:D,4,FALSE)</f>
        <v>Eric</v>
      </c>
      <c r="N101" s="10" t="str">
        <f>IFERROR(IF(Tableau1[[#This Row],[Date rendu]]-'Date de l''export'!$A$2&gt;0,"Non","Oui"),"Oui")</f>
        <v>Oui</v>
      </c>
      <c r="O101" s="11">
        <f>IF(Tableau1[[#This Row],[En retard?]]="Non",Tableau1[[#This Row],[Date rendu]]-'Date de l''export'!$A$2,0)</f>
        <v>0</v>
      </c>
      <c r="P101" s="14" t="str">
        <f>IF(Tableau1[[#This Row],[En retard?]]="Oui","HD",IF(Tableau1[Délai restant]&lt;1,"&lt;24h",IF(Tableau1[Délai restant]&lt;2,"&lt;48h","≥48h")))</f>
        <v>HD</v>
      </c>
      <c r="Q101" s="14" t="str">
        <f>IF(AND(Tableau1[[#This Row],[En retard?]]="Oui",OR(Tableau1[[#This Row],[Product]]="Citron",Tableau1[[#This Row],[Product]]="Amandes")),"Oui","Non")</f>
        <v>Non</v>
      </c>
      <c r="R101" t="str">
        <f>CONCATENATE(Tableau1[[#This Row],[OrderCode]],"|",Tableau1[[#This Row],[AnaCode]],"|",Tableau1[[#This Row],[Product]])</f>
        <v>CMD01375905|PLLT|Pomme de terre</v>
      </c>
    </row>
    <row r="102" spans="1:18" x14ac:dyDescent="0.25">
      <c r="A102" s="1" t="s">
        <v>200</v>
      </c>
      <c r="B102" s="1" t="s">
        <v>7</v>
      </c>
      <c r="C102" s="3" t="s">
        <v>61</v>
      </c>
      <c r="D102" s="3" t="s">
        <v>14</v>
      </c>
      <c r="E102" s="1" t="s">
        <v>130</v>
      </c>
      <c r="F102" s="1" t="s">
        <v>1285</v>
      </c>
      <c r="G102" s="1" t="s">
        <v>947</v>
      </c>
      <c r="H102" s="3">
        <f>SUBSTITUTE(LEFT(Tableau1[[#This Row],[OrderDate]],17),".",":")+0</f>
        <v>43564.377500000002</v>
      </c>
      <c r="I102" s="3">
        <f>SUBSTITUTE(LEFT(Tableau1[[#This Row],[OrderDueTo]],17),".",":")+0</f>
        <v>43571.5</v>
      </c>
      <c r="J102" s="13" t="str">
        <f>VLOOKUP(Tableau1[[#This Row],[AnaCode]],'Config Analyses'!A:C,2,FALSE)</f>
        <v>Analyse pesticides</v>
      </c>
      <c r="K102" s="13" t="str">
        <f>VLOOKUP(Tableau1[[#This Row],[AnaCode]],'Config Analyses'!A:C,3,FALSE)</f>
        <v>Equipe 3</v>
      </c>
      <c r="L102" s="13" t="str">
        <f>VLOOKUP(Tableau1[[#This Row],[CustomerCode]],'Config Clients'!A:D,3,FALSE)</f>
        <v>Grande surface</v>
      </c>
      <c r="M102" s="13" t="str">
        <f>VLOOKUP(Tableau1[[#This Row],[CustomerCode]],'Config Clients'!A:D,4,FALSE)</f>
        <v>Eric</v>
      </c>
      <c r="N102" s="10" t="str">
        <f>IFERROR(IF(Tableau1[[#This Row],[Date rendu]]-'Date de l''export'!$A$2&gt;0,"Non","Oui"),"Oui")</f>
        <v>Oui</v>
      </c>
      <c r="O102" s="11">
        <f>IF(Tableau1[[#This Row],[En retard?]]="Non",Tableau1[[#This Row],[Date rendu]]-'Date de l''export'!$A$2,0)</f>
        <v>0</v>
      </c>
      <c r="P102" s="14" t="str">
        <f>IF(Tableau1[[#This Row],[En retard?]]="Oui","HD",IF(Tableau1[Délai restant]&lt;1,"&lt;24h",IF(Tableau1[Délai restant]&lt;2,"&lt;48h","≥48h")))</f>
        <v>HD</v>
      </c>
      <c r="Q102" s="14" t="str">
        <f>IF(AND(Tableau1[[#This Row],[En retard?]]="Oui",OR(Tableau1[[#This Row],[Product]]="Citron",Tableau1[[#This Row],[Product]]="Amandes")),"Oui","Non")</f>
        <v>Non</v>
      </c>
      <c r="R102" t="str">
        <f>CONCATENATE(Tableau1[[#This Row],[OrderCode]],"|",Tableau1[[#This Row],[AnaCode]],"|",Tableau1[[#This Row],[Product]])</f>
        <v>CMD01658001|PEST|Concombre</v>
      </c>
    </row>
    <row r="103" spans="1:18" x14ac:dyDescent="0.25">
      <c r="A103" s="1" t="s">
        <v>3216</v>
      </c>
      <c r="B103" s="1" t="s">
        <v>36</v>
      </c>
      <c r="C103" s="3" t="s">
        <v>188</v>
      </c>
      <c r="D103" s="3" t="s">
        <v>38</v>
      </c>
      <c r="E103" s="1" t="s">
        <v>63</v>
      </c>
      <c r="F103" s="1" t="s">
        <v>3217</v>
      </c>
      <c r="G103" s="1" t="s">
        <v>947</v>
      </c>
      <c r="H103" s="3">
        <f>SUBSTITUTE(LEFT(Tableau1[[#This Row],[OrderDate]],17),".",":")+0</f>
        <v>43564.378194444442</v>
      </c>
      <c r="I103" s="3">
        <f>SUBSTITUTE(LEFT(Tableau1[[#This Row],[OrderDueTo]],17),".",":")+0</f>
        <v>43571.5</v>
      </c>
      <c r="J103" s="13" t="str">
        <f>VLOOKUP(Tableau1[[#This Row],[AnaCode]],'Config Analyses'!A:C,2,FALSE)</f>
        <v>Analyse polluants d'emballage</v>
      </c>
      <c r="K103" s="13" t="str">
        <f>VLOOKUP(Tableau1[[#This Row],[AnaCode]],'Config Analyses'!A:C,3,FALSE)</f>
        <v>Equipe 3</v>
      </c>
      <c r="L103" s="13" t="str">
        <f>VLOOKUP(Tableau1[[#This Row],[CustomerCode]],'Config Clients'!A:D,3,FALSE)</f>
        <v>Coopérative agricole</v>
      </c>
      <c r="M103" s="13" t="str">
        <f>VLOOKUP(Tableau1[[#This Row],[CustomerCode]],'Config Clients'!A:D,4,FALSE)</f>
        <v>Julie</v>
      </c>
      <c r="N103" s="10" t="str">
        <f>IFERROR(IF(Tableau1[[#This Row],[Date rendu]]-'Date de l''export'!$A$2&gt;0,"Non","Oui"),"Oui")</f>
        <v>Oui</v>
      </c>
      <c r="O103" s="11">
        <f>IF(Tableau1[[#This Row],[En retard?]]="Non",Tableau1[[#This Row],[Date rendu]]-'Date de l''export'!$A$2,0)</f>
        <v>0</v>
      </c>
      <c r="P103" s="14" t="str">
        <f>IF(Tableau1[[#This Row],[En retard?]]="Oui","HD",IF(Tableau1[Délai restant]&lt;1,"&lt;24h",IF(Tableau1[Délai restant]&lt;2,"&lt;48h","≥48h")))</f>
        <v>HD</v>
      </c>
      <c r="Q103" s="14" t="str">
        <f>IF(AND(Tableau1[[#This Row],[En retard?]]="Oui",OR(Tableau1[[#This Row],[Product]]="Citron",Tableau1[[#This Row],[Product]]="Amandes")),"Oui","Non")</f>
        <v>Non</v>
      </c>
      <c r="R103" t="str">
        <f>CONCATENATE(Tableau1[[#This Row],[OrderCode]],"|",Tableau1[[#This Row],[AnaCode]],"|",Tableau1[[#This Row],[Product]])</f>
        <v>CMD01646416|PLLT|Saumon</v>
      </c>
    </row>
    <row r="104" spans="1:18" x14ac:dyDescent="0.25">
      <c r="A104" s="1" t="s">
        <v>370</v>
      </c>
      <c r="B104" s="1" t="s">
        <v>7</v>
      </c>
      <c r="C104" s="3" t="s">
        <v>49</v>
      </c>
      <c r="D104" s="3" t="s">
        <v>8</v>
      </c>
      <c r="E104" s="1" t="s">
        <v>63</v>
      </c>
      <c r="F104" s="1" t="s">
        <v>1032</v>
      </c>
      <c r="G104" s="1" t="s">
        <v>947</v>
      </c>
      <c r="H104" s="3">
        <f>SUBSTITUTE(LEFT(Tableau1[[#This Row],[OrderDate]],17),".",":")+0</f>
        <v>43564.378217592595</v>
      </c>
      <c r="I104" s="3">
        <f>SUBSTITUTE(LEFT(Tableau1[[#This Row],[OrderDueTo]],17),".",":")+0</f>
        <v>43571.5</v>
      </c>
      <c r="J104" s="13" t="str">
        <f>VLOOKUP(Tableau1[[#This Row],[AnaCode]],'Config Analyses'!A:C,2,FALSE)</f>
        <v>Analyse polluants d'emballage</v>
      </c>
      <c r="K104" s="13" t="str">
        <f>VLOOKUP(Tableau1[[#This Row],[AnaCode]],'Config Analyses'!A:C,3,FALSE)</f>
        <v>Equipe 3</v>
      </c>
      <c r="L104" s="13" t="str">
        <f>VLOOKUP(Tableau1[[#This Row],[CustomerCode]],'Config Clients'!A:D,3,FALSE)</f>
        <v>Grande surface</v>
      </c>
      <c r="M104" s="13" t="str">
        <f>VLOOKUP(Tableau1[[#This Row],[CustomerCode]],'Config Clients'!A:D,4,FALSE)</f>
        <v>Eric</v>
      </c>
      <c r="N104" s="10" t="str">
        <f>IFERROR(IF(Tableau1[[#This Row],[Date rendu]]-'Date de l''export'!$A$2&gt;0,"Non","Oui"),"Oui")</f>
        <v>Oui</v>
      </c>
      <c r="O104" s="11">
        <f>IF(Tableau1[[#This Row],[En retard?]]="Non",Tableau1[[#This Row],[Date rendu]]-'Date de l''export'!$A$2,0)</f>
        <v>0</v>
      </c>
      <c r="P104" s="14" t="str">
        <f>IF(Tableau1[[#This Row],[En retard?]]="Oui","HD",IF(Tableau1[Délai restant]&lt;1,"&lt;24h",IF(Tableau1[Délai restant]&lt;2,"&lt;48h","≥48h")))</f>
        <v>HD</v>
      </c>
      <c r="Q104" s="14" t="str">
        <f>IF(AND(Tableau1[[#This Row],[En retard?]]="Oui",OR(Tableau1[[#This Row],[Product]]="Citron",Tableau1[[#This Row],[Product]]="Amandes")),"Oui","Non")</f>
        <v>Non</v>
      </c>
      <c r="R104" t="str">
        <f>CONCATENATE(Tableau1[[#This Row],[OrderCode]],"|",Tableau1[[#This Row],[AnaCode]],"|",Tableau1[[#This Row],[Product]])</f>
        <v>CMD01568801|PLLT|Concombre</v>
      </c>
    </row>
    <row r="105" spans="1:18" x14ac:dyDescent="0.25">
      <c r="A105" s="1" t="s">
        <v>110</v>
      </c>
      <c r="B105" s="1" t="s">
        <v>26</v>
      </c>
      <c r="C105" s="3" t="s">
        <v>72</v>
      </c>
      <c r="D105" s="3" t="s">
        <v>22</v>
      </c>
      <c r="E105" s="1" t="s">
        <v>63</v>
      </c>
      <c r="F105" s="1" t="s">
        <v>1033</v>
      </c>
      <c r="G105" s="1" t="s">
        <v>947</v>
      </c>
      <c r="H105" s="3">
        <f>SUBSTITUTE(LEFT(Tableau1[[#This Row],[OrderDate]],17),".",":")+0</f>
        <v>43564.37872685185</v>
      </c>
      <c r="I105" s="3">
        <f>SUBSTITUTE(LEFT(Tableau1[[#This Row],[OrderDueTo]],17),".",":")+0</f>
        <v>43571.5</v>
      </c>
      <c r="J105" s="13" t="str">
        <f>VLOOKUP(Tableau1[[#This Row],[AnaCode]],'Config Analyses'!A:C,2,FALSE)</f>
        <v>Analyse polluants d'emballage</v>
      </c>
      <c r="K105" s="13" t="str">
        <f>VLOOKUP(Tableau1[[#This Row],[AnaCode]],'Config Analyses'!A:C,3,FALSE)</f>
        <v>Equipe 3</v>
      </c>
      <c r="L105" s="13" t="str">
        <f>VLOOKUP(Tableau1[[#This Row],[CustomerCode]],'Config Clients'!A:D,3,FALSE)</f>
        <v>Coopérative agricole</v>
      </c>
      <c r="M105" s="13" t="str">
        <f>VLOOKUP(Tableau1[[#This Row],[CustomerCode]],'Config Clients'!A:D,4,FALSE)</f>
        <v>Julie</v>
      </c>
      <c r="N105" s="10" t="str">
        <f>IFERROR(IF(Tableau1[[#This Row],[Date rendu]]-'Date de l''export'!$A$2&gt;0,"Non","Oui"),"Oui")</f>
        <v>Oui</v>
      </c>
      <c r="O105" s="11">
        <f>IF(Tableau1[[#This Row],[En retard?]]="Non",Tableau1[[#This Row],[Date rendu]]-'Date de l''export'!$A$2,0)</f>
        <v>0</v>
      </c>
      <c r="P105" s="14" t="str">
        <f>IF(Tableau1[[#This Row],[En retard?]]="Oui","HD",IF(Tableau1[Délai restant]&lt;1,"&lt;24h",IF(Tableau1[Délai restant]&lt;2,"&lt;48h","≥48h")))</f>
        <v>HD</v>
      </c>
      <c r="Q105" s="14" t="str">
        <f>IF(AND(Tableau1[[#This Row],[En retard?]]="Oui",OR(Tableau1[[#This Row],[Product]]="Citron",Tableau1[[#This Row],[Product]]="Amandes")),"Oui","Non")</f>
        <v>Non</v>
      </c>
      <c r="R105" t="str">
        <f>CONCATENATE(Tableau1[[#This Row],[OrderCode]],"|",Tableau1[[#This Row],[AnaCode]],"|",Tableau1[[#This Row],[Product]])</f>
        <v>CMD01714903|PLLT|Radis</v>
      </c>
    </row>
    <row r="106" spans="1:18" x14ac:dyDescent="0.25">
      <c r="A106" s="1" t="s">
        <v>263</v>
      </c>
      <c r="B106" s="1" t="s">
        <v>19</v>
      </c>
      <c r="C106" s="3" t="s">
        <v>52</v>
      </c>
      <c r="D106" s="3" t="s">
        <v>9</v>
      </c>
      <c r="E106" s="1" t="s">
        <v>63</v>
      </c>
      <c r="F106" s="1" t="s">
        <v>1172</v>
      </c>
      <c r="G106" s="1" t="s">
        <v>947</v>
      </c>
      <c r="H106" s="3">
        <f>SUBSTITUTE(LEFT(Tableau1[[#This Row],[OrderDate]],17),".",":")+0</f>
        <v>43564.379155092596</v>
      </c>
      <c r="I106" s="3">
        <f>SUBSTITUTE(LEFT(Tableau1[[#This Row],[OrderDueTo]],17),".",":")+0</f>
        <v>43571.5</v>
      </c>
      <c r="J106" s="13" t="str">
        <f>VLOOKUP(Tableau1[[#This Row],[AnaCode]],'Config Analyses'!A:C,2,FALSE)</f>
        <v>Analyse polluants d'emballage</v>
      </c>
      <c r="K106" s="13" t="str">
        <f>VLOOKUP(Tableau1[[#This Row],[AnaCode]],'Config Analyses'!A:C,3,FALSE)</f>
        <v>Equipe 3</v>
      </c>
      <c r="L106" s="13" t="str">
        <f>VLOOKUP(Tableau1[[#This Row],[CustomerCode]],'Config Clients'!A:D,3,FALSE)</f>
        <v>Centrale d'achats</v>
      </c>
      <c r="M106" s="13" t="str">
        <f>VLOOKUP(Tableau1[[#This Row],[CustomerCode]],'Config Clients'!A:D,4,FALSE)</f>
        <v>Sandrine</v>
      </c>
      <c r="N106" s="10" t="str">
        <f>IFERROR(IF(Tableau1[[#This Row],[Date rendu]]-'Date de l''export'!$A$2&gt;0,"Non","Oui"),"Oui")</f>
        <v>Oui</v>
      </c>
      <c r="O106" s="11">
        <f>IF(Tableau1[[#This Row],[En retard?]]="Non",Tableau1[[#This Row],[Date rendu]]-'Date de l''export'!$A$2,0)</f>
        <v>0</v>
      </c>
      <c r="P106" s="14" t="str">
        <f>IF(Tableau1[[#This Row],[En retard?]]="Oui","HD",IF(Tableau1[Délai restant]&lt;1,"&lt;24h",IF(Tableau1[Délai restant]&lt;2,"&lt;48h","≥48h")))</f>
        <v>HD</v>
      </c>
      <c r="Q106" s="14" t="str">
        <f>IF(AND(Tableau1[[#This Row],[En retard?]]="Oui",OR(Tableau1[[#This Row],[Product]]="Citron",Tableau1[[#This Row],[Product]]="Amandes")),"Oui","Non")</f>
        <v>Non</v>
      </c>
      <c r="R106" t="str">
        <f>CONCATENATE(Tableau1[[#This Row],[OrderCode]],"|",Tableau1[[#This Row],[AnaCode]],"|",Tableau1[[#This Row],[Product]])</f>
        <v>CMD01626001|PLLT|Bettrave</v>
      </c>
    </row>
    <row r="107" spans="1:18" x14ac:dyDescent="0.25">
      <c r="A107" s="1" t="s">
        <v>3218</v>
      </c>
      <c r="B107" s="1" t="s">
        <v>16</v>
      </c>
      <c r="C107" s="3" t="s">
        <v>188</v>
      </c>
      <c r="D107" s="3" t="s">
        <v>38</v>
      </c>
      <c r="E107" s="1" t="s">
        <v>63</v>
      </c>
      <c r="F107" s="1" t="s">
        <v>3219</v>
      </c>
      <c r="G107" s="1" t="s">
        <v>947</v>
      </c>
      <c r="H107" s="3">
        <f>SUBSTITUTE(LEFT(Tableau1[[#This Row],[OrderDate]],17),".",":")+0</f>
        <v>43564.379363425927</v>
      </c>
      <c r="I107" s="3">
        <f>SUBSTITUTE(LEFT(Tableau1[[#This Row],[OrderDueTo]],17),".",":")+0</f>
        <v>43571.5</v>
      </c>
      <c r="J107" s="13" t="str">
        <f>VLOOKUP(Tableau1[[#This Row],[AnaCode]],'Config Analyses'!A:C,2,FALSE)</f>
        <v>Analyse polluants d'emballage</v>
      </c>
      <c r="K107" s="13" t="str">
        <f>VLOOKUP(Tableau1[[#This Row],[AnaCode]],'Config Analyses'!A:C,3,FALSE)</f>
        <v>Equipe 3</v>
      </c>
      <c r="L107" s="13" t="str">
        <f>VLOOKUP(Tableau1[[#This Row],[CustomerCode]],'Config Clients'!A:D,3,FALSE)</f>
        <v>Coopérative agricole</v>
      </c>
      <c r="M107" s="13" t="str">
        <f>VLOOKUP(Tableau1[[#This Row],[CustomerCode]],'Config Clients'!A:D,4,FALSE)</f>
        <v>Julie</v>
      </c>
      <c r="N107" s="10" t="str">
        <f>IFERROR(IF(Tableau1[[#This Row],[Date rendu]]-'Date de l''export'!$A$2&gt;0,"Non","Oui"),"Oui")</f>
        <v>Oui</v>
      </c>
      <c r="O107" s="11">
        <f>IF(Tableau1[[#This Row],[En retard?]]="Non",Tableau1[[#This Row],[Date rendu]]-'Date de l''export'!$A$2,0)</f>
        <v>0</v>
      </c>
      <c r="P107" s="14" t="str">
        <f>IF(Tableau1[[#This Row],[En retard?]]="Oui","HD",IF(Tableau1[Délai restant]&lt;1,"&lt;24h",IF(Tableau1[Délai restant]&lt;2,"&lt;48h","≥48h")))</f>
        <v>HD</v>
      </c>
      <c r="Q107" s="14" t="str">
        <f>IF(AND(Tableau1[[#This Row],[En retard?]]="Oui",OR(Tableau1[[#This Row],[Product]]="Citron",Tableau1[[#This Row],[Product]]="Amandes")),"Oui","Non")</f>
        <v>Non</v>
      </c>
      <c r="R107" t="str">
        <f>CONCATENATE(Tableau1[[#This Row],[OrderCode]],"|",Tableau1[[#This Row],[AnaCode]],"|",Tableau1[[#This Row],[Product]])</f>
        <v>CMD01478001|PLLT|Agneau</v>
      </c>
    </row>
    <row r="108" spans="1:18" x14ac:dyDescent="0.25">
      <c r="A108" s="1" t="s">
        <v>309</v>
      </c>
      <c r="B108" s="1" t="s">
        <v>31</v>
      </c>
      <c r="C108" s="3" t="s">
        <v>61</v>
      </c>
      <c r="D108" s="3" t="s">
        <v>14</v>
      </c>
      <c r="E108" s="1" t="s">
        <v>130</v>
      </c>
      <c r="F108" s="1" t="s">
        <v>1629</v>
      </c>
      <c r="G108" s="1" t="s">
        <v>947</v>
      </c>
      <c r="H108" s="3">
        <f>SUBSTITUTE(LEFT(Tableau1[[#This Row],[OrderDate]],17),".",":")+0</f>
        <v>43564.379537037035</v>
      </c>
      <c r="I108" s="3">
        <f>SUBSTITUTE(LEFT(Tableau1[[#This Row],[OrderDueTo]],17),".",":")+0</f>
        <v>43571.5</v>
      </c>
      <c r="J108" s="13" t="str">
        <f>VLOOKUP(Tableau1[[#This Row],[AnaCode]],'Config Analyses'!A:C,2,FALSE)</f>
        <v>Analyse pesticides</v>
      </c>
      <c r="K108" s="13" t="str">
        <f>VLOOKUP(Tableau1[[#This Row],[AnaCode]],'Config Analyses'!A:C,3,FALSE)</f>
        <v>Equipe 3</v>
      </c>
      <c r="L108" s="13" t="str">
        <f>VLOOKUP(Tableau1[[#This Row],[CustomerCode]],'Config Clients'!A:D,3,FALSE)</f>
        <v>Grande surface</v>
      </c>
      <c r="M108" s="13" t="str">
        <f>VLOOKUP(Tableau1[[#This Row],[CustomerCode]],'Config Clients'!A:D,4,FALSE)</f>
        <v>Eric</v>
      </c>
      <c r="N108" s="10" t="str">
        <f>IFERROR(IF(Tableau1[[#This Row],[Date rendu]]-'Date de l''export'!$A$2&gt;0,"Non","Oui"),"Oui")</f>
        <v>Oui</v>
      </c>
      <c r="O108" s="11">
        <f>IF(Tableau1[[#This Row],[En retard?]]="Non",Tableau1[[#This Row],[Date rendu]]-'Date de l''export'!$A$2,0)</f>
        <v>0</v>
      </c>
      <c r="P108" s="14" t="str">
        <f>IF(Tableau1[[#This Row],[En retard?]]="Oui","HD",IF(Tableau1[Délai restant]&lt;1,"&lt;24h",IF(Tableau1[Délai restant]&lt;2,"&lt;48h","≥48h")))</f>
        <v>HD</v>
      </c>
      <c r="Q108" s="14" t="str">
        <f>IF(AND(Tableau1[[#This Row],[En retard?]]="Oui",OR(Tableau1[[#This Row],[Product]]="Citron",Tableau1[[#This Row],[Product]]="Amandes")),"Oui","Non")</f>
        <v>Non</v>
      </c>
      <c r="R108" t="str">
        <f>CONCATENATE(Tableau1[[#This Row],[OrderCode]],"|",Tableau1[[#This Row],[AnaCode]],"|",Tableau1[[#This Row],[Product]])</f>
        <v>CMD01625103|PEST|Pomme de terre</v>
      </c>
    </row>
    <row r="109" spans="1:18" x14ac:dyDescent="0.25">
      <c r="A109" s="1" t="s">
        <v>148</v>
      </c>
      <c r="B109" s="1" t="s">
        <v>11</v>
      </c>
      <c r="C109" s="3" t="s">
        <v>49</v>
      </c>
      <c r="D109" s="3" t="s">
        <v>8</v>
      </c>
      <c r="E109" s="1" t="s">
        <v>63</v>
      </c>
      <c r="F109" s="1" t="s">
        <v>1039</v>
      </c>
      <c r="G109" s="1" t="s">
        <v>947</v>
      </c>
      <c r="H109" s="3">
        <f>SUBSTITUTE(LEFT(Tableau1[[#This Row],[OrderDate]],17),".",":")+0</f>
        <v>43564.379710648151</v>
      </c>
      <c r="I109" s="3">
        <f>SUBSTITUTE(LEFT(Tableau1[[#This Row],[OrderDueTo]],17),".",":")+0</f>
        <v>43571.5</v>
      </c>
      <c r="J109" s="13" t="str">
        <f>VLOOKUP(Tableau1[[#This Row],[AnaCode]],'Config Analyses'!A:C,2,FALSE)</f>
        <v>Analyse polluants d'emballage</v>
      </c>
      <c r="K109" s="13" t="str">
        <f>VLOOKUP(Tableau1[[#This Row],[AnaCode]],'Config Analyses'!A:C,3,FALSE)</f>
        <v>Equipe 3</v>
      </c>
      <c r="L109" s="13" t="str">
        <f>VLOOKUP(Tableau1[[#This Row],[CustomerCode]],'Config Clients'!A:D,3,FALSE)</f>
        <v>Grande surface</v>
      </c>
      <c r="M109" s="13" t="str">
        <f>VLOOKUP(Tableau1[[#This Row],[CustomerCode]],'Config Clients'!A:D,4,FALSE)</f>
        <v>Eric</v>
      </c>
      <c r="N109" s="10" t="str">
        <f>IFERROR(IF(Tableau1[[#This Row],[Date rendu]]-'Date de l''export'!$A$2&gt;0,"Non","Oui"),"Oui")</f>
        <v>Oui</v>
      </c>
      <c r="O109" s="11">
        <f>IF(Tableau1[[#This Row],[En retard?]]="Non",Tableau1[[#This Row],[Date rendu]]-'Date de l''export'!$A$2,0)</f>
        <v>0</v>
      </c>
      <c r="P109" s="14" t="str">
        <f>IF(Tableau1[[#This Row],[En retard?]]="Oui","HD",IF(Tableau1[Délai restant]&lt;1,"&lt;24h",IF(Tableau1[Délai restant]&lt;2,"&lt;48h","≥48h")))</f>
        <v>HD</v>
      </c>
      <c r="Q109" s="14" t="str">
        <f>IF(AND(Tableau1[[#This Row],[En retard?]]="Oui",OR(Tableau1[[#This Row],[Product]]="Citron",Tableau1[[#This Row],[Product]]="Amandes")),"Oui","Non")</f>
        <v>Non</v>
      </c>
      <c r="R109" t="str">
        <f>CONCATENATE(Tableau1[[#This Row],[OrderCode]],"|",Tableau1[[#This Row],[AnaCode]],"|",Tableau1[[#This Row],[Product]])</f>
        <v>CMD01603304|PLLT|Oignon</v>
      </c>
    </row>
    <row r="110" spans="1:18" x14ac:dyDescent="0.25">
      <c r="A110" s="1" t="s">
        <v>151</v>
      </c>
      <c r="B110" s="1" t="s">
        <v>33</v>
      </c>
      <c r="C110" s="3" t="s">
        <v>152</v>
      </c>
      <c r="D110" s="3" t="s">
        <v>35</v>
      </c>
      <c r="E110" s="1" t="s">
        <v>63</v>
      </c>
      <c r="F110" s="1" t="s">
        <v>1040</v>
      </c>
      <c r="G110" s="1" t="s">
        <v>947</v>
      </c>
      <c r="H110" s="3">
        <f>SUBSTITUTE(LEFT(Tableau1[[#This Row],[OrderDate]],17),".",":")+0</f>
        <v>43564.379803240743</v>
      </c>
      <c r="I110" s="3">
        <f>SUBSTITUTE(LEFT(Tableau1[[#This Row],[OrderDueTo]],17),".",":")+0</f>
        <v>43571.5</v>
      </c>
      <c r="J110" s="13" t="str">
        <f>VLOOKUP(Tableau1[[#This Row],[AnaCode]],'Config Analyses'!A:C,2,FALSE)</f>
        <v>Analyse polluants d'emballage</v>
      </c>
      <c r="K110" s="13" t="str">
        <f>VLOOKUP(Tableau1[[#This Row],[AnaCode]],'Config Analyses'!A:C,3,FALSE)</f>
        <v>Equipe 3</v>
      </c>
      <c r="L110" s="13" t="str">
        <f>VLOOKUP(Tableau1[[#This Row],[CustomerCode]],'Config Clients'!A:D,3,FALSE)</f>
        <v>Entreprises agro-alimentaires</v>
      </c>
      <c r="M110" s="13" t="str">
        <f>VLOOKUP(Tableau1[[#This Row],[CustomerCode]],'Config Clients'!A:D,4,FALSE)</f>
        <v>Julien</v>
      </c>
      <c r="N110" s="10" t="str">
        <f>IFERROR(IF(Tableau1[[#This Row],[Date rendu]]-'Date de l''export'!$A$2&gt;0,"Non","Oui"),"Oui")</f>
        <v>Oui</v>
      </c>
      <c r="O110" s="11">
        <f>IF(Tableau1[[#This Row],[En retard?]]="Non",Tableau1[[#This Row],[Date rendu]]-'Date de l''export'!$A$2,0)</f>
        <v>0</v>
      </c>
      <c r="P110" s="14" t="str">
        <f>IF(Tableau1[[#This Row],[En retard?]]="Oui","HD",IF(Tableau1[Délai restant]&lt;1,"&lt;24h",IF(Tableau1[Délai restant]&lt;2,"&lt;48h","≥48h")))</f>
        <v>HD</v>
      </c>
      <c r="Q110" s="14" t="str">
        <f>IF(AND(Tableau1[[#This Row],[En retard?]]="Oui",OR(Tableau1[[#This Row],[Product]]="Citron",Tableau1[[#This Row],[Product]]="Amandes")),"Oui","Non")</f>
        <v>Non</v>
      </c>
      <c r="R110" t="str">
        <f>CONCATENATE(Tableau1[[#This Row],[OrderCode]],"|",Tableau1[[#This Row],[AnaCode]],"|",Tableau1[[#This Row],[Product]])</f>
        <v>CMD01734701|PLLT|Canard</v>
      </c>
    </row>
    <row r="111" spans="1:18" x14ac:dyDescent="0.25">
      <c r="A111" s="1" t="s">
        <v>131</v>
      </c>
      <c r="B111" s="1" t="s">
        <v>11</v>
      </c>
      <c r="C111" s="3" t="s">
        <v>72</v>
      </c>
      <c r="D111" s="3" t="s">
        <v>22</v>
      </c>
      <c r="E111" s="1" t="s">
        <v>63</v>
      </c>
      <c r="F111" s="1" t="s">
        <v>1041</v>
      </c>
      <c r="G111" s="1" t="s">
        <v>947</v>
      </c>
      <c r="H111" s="3">
        <f>SUBSTITUTE(LEFT(Tableau1[[#This Row],[OrderDate]],17),".",":")+0</f>
        <v>43564.379837962966</v>
      </c>
      <c r="I111" s="3">
        <f>SUBSTITUTE(LEFT(Tableau1[[#This Row],[OrderDueTo]],17),".",":")+0</f>
        <v>43571.5</v>
      </c>
      <c r="J111" s="13" t="str">
        <f>VLOOKUP(Tableau1[[#This Row],[AnaCode]],'Config Analyses'!A:C,2,FALSE)</f>
        <v>Analyse polluants d'emballage</v>
      </c>
      <c r="K111" s="13" t="str">
        <f>VLOOKUP(Tableau1[[#This Row],[AnaCode]],'Config Analyses'!A:C,3,FALSE)</f>
        <v>Equipe 3</v>
      </c>
      <c r="L111" s="13" t="str">
        <f>VLOOKUP(Tableau1[[#This Row],[CustomerCode]],'Config Clients'!A:D,3,FALSE)</f>
        <v>Coopérative agricole</v>
      </c>
      <c r="M111" s="13" t="str">
        <f>VLOOKUP(Tableau1[[#This Row],[CustomerCode]],'Config Clients'!A:D,4,FALSE)</f>
        <v>Julie</v>
      </c>
      <c r="N111" s="10" t="str">
        <f>IFERROR(IF(Tableau1[[#This Row],[Date rendu]]-'Date de l''export'!$A$2&gt;0,"Non","Oui"),"Oui")</f>
        <v>Oui</v>
      </c>
      <c r="O111" s="11">
        <f>IF(Tableau1[[#This Row],[En retard?]]="Non",Tableau1[[#This Row],[Date rendu]]-'Date de l''export'!$A$2,0)</f>
        <v>0</v>
      </c>
      <c r="P111" s="14" t="str">
        <f>IF(Tableau1[[#This Row],[En retard?]]="Oui","HD",IF(Tableau1[Délai restant]&lt;1,"&lt;24h",IF(Tableau1[Délai restant]&lt;2,"&lt;48h","≥48h")))</f>
        <v>HD</v>
      </c>
      <c r="Q111" s="14" t="str">
        <f>IF(AND(Tableau1[[#This Row],[En retard?]]="Oui",OR(Tableau1[[#This Row],[Product]]="Citron",Tableau1[[#This Row],[Product]]="Amandes")),"Oui","Non")</f>
        <v>Non</v>
      </c>
      <c r="R111" t="str">
        <f>CONCATENATE(Tableau1[[#This Row],[OrderCode]],"|",Tableau1[[#This Row],[AnaCode]],"|",Tableau1[[#This Row],[Product]])</f>
        <v>CMD01702101|PLLT|Oignon</v>
      </c>
    </row>
    <row r="112" spans="1:18" x14ac:dyDescent="0.25">
      <c r="A112" s="1" t="s">
        <v>89</v>
      </c>
      <c r="B112" s="1" t="s">
        <v>15</v>
      </c>
      <c r="C112" s="3" t="s">
        <v>58</v>
      </c>
      <c r="D112" s="3" t="s">
        <v>13</v>
      </c>
      <c r="E112" s="1" t="s">
        <v>63</v>
      </c>
      <c r="F112" s="1" t="s">
        <v>987</v>
      </c>
      <c r="G112" s="1" t="s">
        <v>947</v>
      </c>
      <c r="H112" s="3">
        <f>SUBSTITUTE(LEFT(Tableau1[[#This Row],[OrderDate]],17),".",":")+0</f>
        <v>43564.383796296293</v>
      </c>
      <c r="I112" s="3">
        <f>SUBSTITUTE(LEFT(Tableau1[[#This Row],[OrderDueTo]],17),".",":")+0</f>
        <v>43571.5</v>
      </c>
      <c r="J112" s="13" t="str">
        <f>VLOOKUP(Tableau1[[#This Row],[AnaCode]],'Config Analyses'!A:C,2,FALSE)</f>
        <v>Analyse polluants d'emballage</v>
      </c>
      <c r="K112" s="13" t="str">
        <f>VLOOKUP(Tableau1[[#This Row],[AnaCode]],'Config Analyses'!A:C,3,FALSE)</f>
        <v>Equipe 3</v>
      </c>
      <c r="L112" s="13" t="str">
        <f>VLOOKUP(Tableau1[[#This Row],[CustomerCode]],'Config Clients'!A:D,3,FALSE)</f>
        <v>Coopérative agricole</v>
      </c>
      <c r="M112" s="13" t="str">
        <f>VLOOKUP(Tableau1[[#This Row],[CustomerCode]],'Config Clients'!A:D,4,FALSE)</f>
        <v>Béatrice</v>
      </c>
      <c r="N112" s="10" t="str">
        <f>IFERROR(IF(Tableau1[[#This Row],[Date rendu]]-'Date de l''export'!$A$2&gt;0,"Non","Oui"),"Oui")</f>
        <v>Oui</v>
      </c>
      <c r="O112" s="11">
        <f>IF(Tableau1[[#This Row],[En retard?]]="Non",Tableau1[[#This Row],[Date rendu]]-'Date de l''export'!$A$2,0)</f>
        <v>0</v>
      </c>
      <c r="P112" s="14" t="str">
        <f>IF(Tableau1[[#This Row],[En retard?]]="Oui","HD",IF(Tableau1[Délai restant]&lt;1,"&lt;24h",IF(Tableau1[Délai restant]&lt;2,"&lt;48h","≥48h")))</f>
        <v>HD</v>
      </c>
      <c r="Q112" s="14" t="str">
        <f>IF(AND(Tableau1[[#This Row],[En retard?]]="Oui",OR(Tableau1[[#This Row],[Product]]="Citron",Tableau1[[#This Row],[Product]]="Amandes")),"Oui","Non")</f>
        <v>Oui</v>
      </c>
      <c r="R112" t="str">
        <f>CONCATENATE(Tableau1[[#This Row],[OrderCode]],"|",Tableau1[[#This Row],[AnaCode]],"|",Tableau1[[#This Row],[Product]])</f>
        <v>CMD01660101|PLLT|Citron</v>
      </c>
    </row>
    <row r="113" spans="1:18" x14ac:dyDescent="0.25">
      <c r="A113" s="1" t="s">
        <v>48</v>
      </c>
      <c r="B113" s="1" t="s">
        <v>31</v>
      </c>
      <c r="C113" s="3" t="s">
        <v>49</v>
      </c>
      <c r="D113" s="3" t="s">
        <v>8</v>
      </c>
      <c r="E113" s="1" t="s">
        <v>63</v>
      </c>
      <c r="F113" s="1" t="s">
        <v>1201</v>
      </c>
      <c r="G113" s="1" t="s">
        <v>947</v>
      </c>
      <c r="H113" s="3">
        <f>SUBSTITUTE(LEFT(Tableau1[[#This Row],[OrderDate]],17),".",":")+0</f>
        <v>43564.384502314817</v>
      </c>
      <c r="I113" s="3">
        <f>SUBSTITUTE(LEFT(Tableau1[[#This Row],[OrderDueTo]],17),".",":")+0</f>
        <v>43571.5</v>
      </c>
      <c r="J113" s="13" t="str">
        <f>VLOOKUP(Tableau1[[#This Row],[AnaCode]],'Config Analyses'!A:C,2,FALSE)</f>
        <v>Analyse polluants d'emballage</v>
      </c>
      <c r="K113" s="13" t="str">
        <f>VLOOKUP(Tableau1[[#This Row],[AnaCode]],'Config Analyses'!A:C,3,FALSE)</f>
        <v>Equipe 3</v>
      </c>
      <c r="L113" s="13" t="str">
        <f>VLOOKUP(Tableau1[[#This Row],[CustomerCode]],'Config Clients'!A:D,3,FALSE)</f>
        <v>Grande surface</v>
      </c>
      <c r="M113" s="13" t="str">
        <f>VLOOKUP(Tableau1[[#This Row],[CustomerCode]],'Config Clients'!A:D,4,FALSE)</f>
        <v>Eric</v>
      </c>
      <c r="N113" s="10" t="str">
        <f>IFERROR(IF(Tableau1[[#This Row],[Date rendu]]-'Date de l''export'!$A$2&gt;0,"Non","Oui"),"Oui")</f>
        <v>Oui</v>
      </c>
      <c r="O113" s="11">
        <f>IF(Tableau1[[#This Row],[En retard?]]="Non",Tableau1[[#This Row],[Date rendu]]-'Date de l''export'!$A$2,0)</f>
        <v>0</v>
      </c>
      <c r="P113" s="14" t="str">
        <f>IF(Tableau1[[#This Row],[En retard?]]="Oui","HD",IF(Tableau1[Délai restant]&lt;1,"&lt;24h",IF(Tableau1[Délai restant]&lt;2,"&lt;48h","≥48h")))</f>
        <v>HD</v>
      </c>
      <c r="Q113" s="14" t="str">
        <f>IF(AND(Tableau1[[#This Row],[En retard?]]="Oui",OR(Tableau1[[#This Row],[Product]]="Citron",Tableau1[[#This Row],[Product]]="Amandes")),"Oui","Non")</f>
        <v>Non</v>
      </c>
      <c r="R113" t="str">
        <f>CONCATENATE(Tableau1[[#This Row],[OrderCode]],"|",Tableau1[[#This Row],[AnaCode]],"|",Tableau1[[#This Row],[Product]])</f>
        <v>CMD01490005|PLLT|Pomme de terre</v>
      </c>
    </row>
    <row r="114" spans="1:18" x14ac:dyDescent="0.25">
      <c r="A114" s="1" t="s">
        <v>189</v>
      </c>
      <c r="B114" s="1" t="s">
        <v>26</v>
      </c>
      <c r="C114" s="3" t="s">
        <v>54</v>
      </c>
      <c r="D114" s="3" t="s">
        <v>10</v>
      </c>
      <c r="E114" s="1" t="s">
        <v>63</v>
      </c>
      <c r="F114" s="1" t="s">
        <v>1042</v>
      </c>
      <c r="G114" s="1" t="s">
        <v>947</v>
      </c>
      <c r="H114" s="3">
        <f>SUBSTITUTE(LEFT(Tableau1[[#This Row],[OrderDate]],17),".",":")+0</f>
        <v>43564.385810185187</v>
      </c>
      <c r="I114" s="3">
        <f>SUBSTITUTE(LEFT(Tableau1[[#This Row],[OrderDueTo]],17),".",":")+0</f>
        <v>43571.5</v>
      </c>
      <c r="J114" s="13" t="str">
        <f>VLOOKUP(Tableau1[[#This Row],[AnaCode]],'Config Analyses'!A:C,2,FALSE)</f>
        <v>Analyse polluants d'emballage</v>
      </c>
      <c r="K114" s="13" t="str">
        <f>VLOOKUP(Tableau1[[#This Row],[AnaCode]],'Config Analyses'!A:C,3,FALSE)</f>
        <v>Equipe 3</v>
      </c>
      <c r="L114" s="13" t="str">
        <f>VLOOKUP(Tableau1[[#This Row],[CustomerCode]],'Config Clients'!A:D,3,FALSE)</f>
        <v>Coopérative agricole</v>
      </c>
      <c r="M114" s="13" t="str">
        <f>VLOOKUP(Tableau1[[#This Row],[CustomerCode]],'Config Clients'!A:D,4,FALSE)</f>
        <v>Julie</v>
      </c>
      <c r="N114" s="10" t="str">
        <f>IFERROR(IF(Tableau1[[#This Row],[Date rendu]]-'Date de l''export'!$A$2&gt;0,"Non","Oui"),"Oui")</f>
        <v>Oui</v>
      </c>
      <c r="O114" s="11">
        <f>IF(Tableau1[[#This Row],[En retard?]]="Non",Tableau1[[#This Row],[Date rendu]]-'Date de l''export'!$A$2,0)</f>
        <v>0</v>
      </c>
      <c r="P114" s="14" t="str">
        <f>IF(Tableau1[[#This Row],[En retard?]]="Oui","HD",IF(Tableau1[Délai restant]&lt;1,"&lt;24h",IF(Tableau1[Délai restant]&lt;2,"&lt;48h","≥48h")))</f>
        <v>HD</v>
      </c>
      <c r="Q114" s="14" t="str">
        <f>IF(AND(Tableau1[[#This Row],[En retard?]]="Oui",OR(Tableau1[[#This Row],[Product]]="Citron",Tableau1[[#This Row],[Product]]="Amandes")),"Oui","Non")</f>
        <v>Non</v>
      </c>
      <c r="R114" t="str">
        <f>CONCATENATE(Tableau1[[#This Row],[OrderCode]],"|",Tableau1[[#This Row],[AnaCode]],"|",Tableau1[[#This Row],[Product]])</f>
        <v>CMD01461405|PLLT|Radis</v>
      </c>
    </row>
    <row r="115" spans="1:18" x14ac:dyDescent="0.25">
      <c r="A115" s="1" t="s">
        <v>291</v>
      </c>
      <c r="B115" s="1" t="s">
        <v>21</v>
      </c>
      <c r="C115" s="3" t="s">
        <v>61</v>
      </c>
      <c r="D115" s="3" t="s">
        <v>14</v>
      </c>
      <c r="E115" s="1" t="s">
        <v>130</v>
      </c>
      <c r="F115" s="1" t="s">
        <v>1693</v>
      </c>
      <c r="G115" s="1" t="s">
        <v>947</v>
      </c>
      <c r="H115" s="3">
        <f>SUBSTITUTE(LEFT(Tableau1[[#This Row],[OrderDate]],17),".",":")+0</f>
        <v>43564.395902777775</v>
      </c>
      <c r="I115" s="3">
        <f>SUBSTITUTE(LEFT(Tableau1[[#This Row],[OrderDueTo]],17),".",":")+0</f>
        <v>43571.5</v>
      </c>
      <c r="J115" s="13" t="str">
        <f>VLOOKUP(Tableau1[[#This Row],[AnaCode]],'Config Analyses'!A:C,2,FALSE)</f>
        <v>Analyse pesticides</v>
      </c>
      <c r="K115" s="13" t="str">
        <f>VLOOKUP(Tableau1[[#This Row],[AnaCode]],'Config Analyses'!A:C,3,FALSE)</f>
        <v>Equipe 3</v>
      </c>
      <c r="L115" s="13" t="str">
        <f>VLOOKUP(Tableau1[[#This Row],[CustomerCode]],'Config Clients'!A:D,3,FALSE)</f>
        <v>Grande surface</v>
      </c>
      <c r="M115" s="13" t="str">
        <f>VLOOKUP(Tableau1[[#This Row],[CustomerCode]],'Config Clients'!A:D,4,FALSE)</f>
        <v>Eric</v>
      </c>
      <c r="N115" s="10" t="str">
        <f>IFERROR(IF(Tableau1[[#This Row],[Date rendu]]-'Date de l''export'!$A$2&gt;0,"Non","Oui"),"Oui")</f>
        <v>Oui</v>
      </c>
      <c r="O115" s="11">
        <f>IF(Tableau1[[#This Row],[En retard?]]="Non",Tableau1[[#This Row],[Date rendu]]-'Date de l''export'!$A$2,0)</f>
        <v>0</v>
      </c>
      <c r="P115" s="14" t="str">
        <f>IF(Tableau1[[#This Row],[En retard?]]="Oui","HD",IF(Tableau1[Délai restant]&lt;1,"&lt;24h",IF(Tableau1[Délai restant]&lt;2,"&lt;48h","≥48h")))</f>
        <v>HD</v>
      </c>
      <c r="Q115" s="14" t="str">
        <f>IF(AND(Tableau1[[#This Row],[En retard?]]="Oui",OR(Tableau1[[#This Row],[Product]]="Citron",Tableau1[[#This Row],[Product]]="Amandes")),"Oui","Non")</f>
        <v>Non</v>
      </c>
      <c r="R115" t="str">
        <f>CONCATENATE(Tableau1[[#This Row],[OrderCode]],"|",Tableau1[[#This Row],[AnaCode]],"|",Tableau1[[#This Row],[Product]])</f>
        <v>CMD01592201|PEST|Carotte</v>
      </c>
    </row>
    <row r="116" spans="1:18" x14ac:dyDescent="0.25">
      <c r="A116" s="1" t="s">
        <v>108</v>
      </c>
      <c r="B116" s="1" t="s">
        <v>15</v>
      </c>
      <c r="C116" s="3" t="s">
        <v>61</v>
      </c>
      <c r="D116" s="3" t="s">
        <v>14</v>
      </c>
      <c r="E116" s="1" t="s">
        <v>63</v>
      </c>
      <c r="F116" s="1" t="s">
        <v>989</v>
      </c>
      <c r="G116" s="1" t="s">
        <v>947</v>
      </c>
      <c r="H116" s="3">
        <f>SUBSTITUTE(LEFT(Tableau1[[#This Row],[OrderDate]],17),".",":")+0</f>
        <v>43564.405034722222</v>
      </c>
      <c r="I116" s="3">
        <f>SUBSTITUTE(LEFT(Tableau1[[#This Row],[OrderDueTo]],17),".",":")+0</f>
        <v>43571.5</v>
      </c>
      <c r="J116" s="13" t="str">
        <f>VLOOKUP(Tableau1[[#This Row],[AnaCode]],'Config Analyses'!A:C,2,FALSE)</f>
        <v>Analyse polluants d'emballage</v>
      </c>
      <c r="K116" s="13" t="str">
        <f>VLOOKUP(Tableau1[[#This Row],[AnaCode]],'Config Analyses'!A:C,3,FALSE)</f>
        <v>Equipe 3</v>
      </c>
      <c r="L116" s="13" t="str">
        <f>VLOOKUP(Tableau1[[#This Row],[CustomerCode]],'Config Clients'!A:D,3,FALSE)</f>
        <v>Grande surface</v>
      </c>
      <c r="M116" s="13" t="str">
        <f>VLOOKUP(Tableau1[[#This Row],[CustomerCode]],'Config Clients'!A:D,4,FALSE)</f>
        <v>Eric</v>
      </c>
      <c r="N116" s="10" t="str">
        <f>IFERROR(IF(Tableau1[[#This Row],[Date rendu]]-'Date de l''export'!$A$2&gt;0,"Non","Oui"),"Oui")</f>
        <v>Oui</v>
      </c>
      <c r="O116" s="11">
        <f>IF(Tableau1[[#This Row],[En retard?]]="Non",Tableau1[[#This Row],[Date rendu]]-'Date de l''export'!$A$2,0)</f>
        <v>0</v>
      </c>
      <c r="P116" s="14" t="str">
        <f>IF(Tableau1[[#This Row],[En retard?]]="Oui","HD",IF(Tableau1[Délai restant]&lt;1,"&lt;24h",IF(Tableau1[Délai restant]&lt;2,"&lt;48h","≥48h")))</f>
        <v>HD</v>
      </c>
      <c r="Q116" s="14" t="str">
        <f>IF(AND(Tableau1[[#This Row],[En retard?]]="Oui",OR(Tableau1[[#This Row],[Product]]="Citron",Tableau1[[#This Row],[Product]]="Amandes")),"Oui","Non")</f>
        <v>Oui</v>
      </c>
      <c r="R116" t="str">
        <f>CONCATENATE(Tableau1[[#This Row],[OrderCode]],"|",Tableau1[[#This Row],[AnaCode]],"|",Tableau1[[#This Row],[Product]])</f>
        <v>CMD01604402|PLLT|Citron</v>
      </c>
    </row>
    <row r="117" spans="1:18" x14ac:dyDescent="0.25">
      <c r="A117" s="1" t="s">
        <v>281</v>
      </c>
      <c r="B117" s="1" t="s">
        <v>26</v>
      </c>
      <c r="C117" s="3" t="s">
        <v>52</v>
      </c>
      <c r="D117" s="3" t="s">
        <v>9</v>
      </c>
      <c r="E117" s="1" t="s">
        <v>63</v>
      </c>
      <c r="F117" s="1" t="s">
        <v>1044</v>
      </c>
      <c r="G117" s="1" t="s">
        <v>947</v>
      </c>
      <c r="H117" s="3">
        <f>SUBSTITUTE(LEFT(Tableau1[[#This Row],[OrderDate]],17),".",":")+0</f>
        <v>43564.405381944445</v>
      </c>
      <c r="I117" s="3">
        <f>SUBSTITUTE(LEFT(Tableau1[[#This Row],[OrderDueTo]],17),".",":")+0</f>
        <v>43571.5</v>
      </c>
      <c r="J117" s="13" t="str">
        <f>VLOOKUP(Tableau1[[#This Row],[AnaCode]],'Config Analyses'!A:C,2,FALSE)</f>
        <v>Analyse polluants d'emballage</v>
      </c>
      <c r="K117" s="13" t="str">
        <f>VLOOKUP(Tableau1[[#This Row],[AnaCode]],'Config Analyses'!A:C,3,FALSE)</f>
        <v>Equipe 3</v>
      </c>
      <c r="L117" s="13" t="str">
        <f>VLOOKUP(Tableau1[[#This Row],[CustomerCode]],'Config Clients'!A:D,3,FALSE)</f>
        <v>Centrale d'achats</v>
      </c>
      <c r="M117" s="13" t="str">
        <f>VLOOKUP(Tableau1[[#This Row],[CustomerCode]],'Config Clients'!A:D,4,FALSE)</f>
        <v>Sandrine</v>
      </c>
      <c r="N117" s="10" t="str">
        <f>IFERROR(IF(Tableau1[[#This Row],[Date rendu]]-'Date de l''export'!$A$2&gt;0,"Non","Oui"),"Oui")</f>
        <v>Oui</v>
      </c>
      <c r="O117" s="11">
        <f>IF(Tableau1[[#This Row],[En retard?]]="Non",Tableau1[[#This Row],[Date rendu]]-'Date de l''export'!$A$2,0)</f>
        <v>0</v>
      </c>
      <c r="P117" s="14" t="str">
        <f>IF(Tableau1[[#This Row],[En retard?]]="Oui","HD",IF(Tableau1[Délai restant]&lt;1,"&lt;24h",IF(Tableau1[Délai restant]&lt;2,"&lt;48h","≥48h")))</f>
        <v>HD</v>
      </c>
      <c r="Q117" s="14" t="str">
        <f>IF(AND(Tableau1[[#This Row],[En retard?]]="Oui",OR(Tableau1[[#This Row],[Product]]="Citron",Tableau1[[#This Row],[Product]]="Amandes")),"Oui","Non")</f>
        <v>Non</v>
      </c>
      <c r="R117" t="str">
        <f>CONCATENATE(Tableau1[[#This Row],[OrderCode]],"|",Tableau1[[#This Row],[AnaCode]],"|",Tableau1[[#This Row],[Product]])</f>
        <v>CMD01668310|PLLT|Radis</v>
      </c>
    </row>
    <row r="118" spans="1:18" x14ac:dyDescent="0.25">
      <c r="A118" s="1" t="s">
        <v>366</v>
      </c>
      <c r="B118" s="1" t="s">
        <v>26</v>
      </c>
      <c r="C118" s="3" t="s">
        <v>49</v>
      </c>
      <c r="D118" s="3" t="s">
        <v>8</v>
      </c>
      <c r="E118" s="1" t="s">
        <v>63</v>
      </c>
      <c r="F118" s="1" t="s">
        <v>1045</v>
      </c>
      <c r="G118" s="1" t="s">
        <v>947</v>
      </c>
      <c r="H118" s="3">
        <f>SUBSTITUTE(LEFT(Tableau1[[#This Row],[OrderDate]],17),".",":")+0</f>
        <v>43564.408553240741</v>
      </c>
      <c r="I118" s="3">
        <f>SUBSTITUTE(LEFT(Tableau1[[#This Row],[OrderDueTo]],17),".",":")+0</f>
        <v>43571.5</v>
      </c>
      <c r="J118" s="13" t="str">
        <f>VLOOKUP(Tableau1[[#This Row],[AnaCode]],'Config Analyses'!A:C,2,FALSE)</f>
        <v>Analyse polluants d'emballage</v>
      </c>
      <c r="K118" s="13" t="str">
        <f>VLOOKUP(Tableau1[[#This Row],[AnaCode]],'Config Analyses'!A:C,3,FALSE)</f>
        <v>Equipe 3</v>
      </c>
      <c r="L118" s="13" t="str">
        <f>VLOOKUP(Tableau1[[#This Row],[CustomerCode]],'Config Clients'!A:D,3,FALSE)</f>
        <v>Grande surface</v>
      </c>
      <c r="M118" s="13" t="str">
        <f>VLOOKUP(Tableau1[[#This Row],[CustomerCode]],'Config Clients'!A:D,4,FALSE)</f>
        <v>Eric</v>
      </c>
      <c r="N118" s="10" t="str">
        <f>IFERROR(IF(Tableau1[[#This Row],[Date rendu]]-'Date de l''export'!$A$2&gt;0,"Non","Oui"),"Oui")</f>
        <v>Oui</v>
      </c>
      <c r="O118" s="11">
        <f>IF(Tableau1[[#This Row],[En retard?]]="Non",Tableau1[[#This Row],[Date rendu]]-'Date de l''export'!$A$2,0)</f>
        <v>0</v>
      </c>
      <c r="P118" s="14" t="str">
        <f>IF(Tableau1[[#This Row],[En retard?]]="Oui","HD",IF(Tableau1[Délai restant]&lt;1,"&lt;24h",IF(Tableau1[Délai restant]&lt;2,"&lt;48h","≥48h")))</f>
        <v>HD</v>
      </c>
      <c r="Q118" s="14" t="str">
        <f>IF(AND(Tableau1[[#This Row],[En retard?]]="Oui",OR(Tableau1[[#This Row],[Product]]="Citron",Tableau1[[#This Row],[Product]]="Amandes")),"Oui","Non")</f>
        <v>Non</v>
      </c>
      <c r="R118" t="str">
        <f>CONCATENATE(Tableau1[[#This Row],[OrderCode]],"|",Tableau1[[#This Row],[AnaCode]],"|",Tableau1[[#This Row],[Product]])</f>
        <v>CMD01645804|PLLT|Radis</v>
      </c>
    </row>
    <row r="119" spans="1:18" x14ac:dyDescent="0.25">
      <c r="A119" s="1" t="s">
        <v>284</v>
      </c>
      <c r="B119" s="1" t="s">
        <v>28</v>
      </c>
      <c r="C119" s="3" t="s">
        <v>61</v>
      </c>
      <c r="D119" s="3" t="s">
        <v>14</v>
      </c>
      <c r="E119" s="1" t="s">
        <v>167</v>
      </c>
      <c r="F119" s="1" t="s">
        <v>1046</v>
      </c>
      <c r="G119" s="1" t="s">
        <v>936</v>
      </c>
      <c r="H119" s="3">
        <f>SUBSTITUTE(LEFT(Tableau1[[#This Row],[OrderDate]],17),".",":")+0</f>
        <v>43564.417592592596</v>
      </c>
      <c r="I119" s="3">
        <f>SUBSTITUTE(LEFT(Tableau1[[#This Row],[OrderDueTo]],17),".",":")+0</f>
        <v>43570.5</v>
      </c>
      <c r="J119" s="13" t="str">
        <f>VLOOKUP(Tableau1[[#This Row],[AnaCode]],'Config Analyses'!A:C,2,FALSE)</f>
        <v>Analyse matières grasses</v>
      </c>
      <c r="K119" s="13" t="str">
        <f>VLOOKUP(Tableau1[[#This Row],[AnaCode]],'Config Analyses'!A:C,3,FALSE)</f>
        <v>Equipe 2</v>
      </c>
      <c r="L119" s="13" t="str">
        <f>VLOOKUP(Tableau1[[#This Row],[CustomerCode]],'Config Clients'!A:D,3,FALSE)</f>
        <v>Grande surface</v>
      </c>
      <c r="M119" s="13" t="str">
        <f>VLOOKUP(Tableau1[[#This Row],[CustomerCode]],'Config Clients'!A:D,4,FALSE)</f>
        <v>Eric</v>
      </c>
      <c r="N119" s="10" t="str">
        <f>IFERROR(IF(Tableau1[[#This Row],[Date rendu]]-'Date de l''export'!$A$2&gt;0,"Non","Oui"),"Oui")</f>
        <v>Oui</v>
      </c>
      <c r="O119" s="11">
        <f>IF(Tableau1[[#This Row],[En retard?]]="Non",Tableau1[[#This Row],[Date rendu]]-'Date de l''export'!$A$2,0)</f>
        <v>0</v>
      </c>
      <c r="P119" s="14" t="str">
        <f>IF(Tableau1[[#This Row],[En retard?]]="Oui","HD",IF(Tableau1[Délai restant]&lt;1,"&lt;24h",IF(Tableau1[Délai restant]&lt;2,"&lt;48h","≥48h")))</f>
        <v>HD</v>
      </c>
      <c r="Q119" s="14" t="str">
        <f>IF(AND(Tableau1[[#This Row],[En retard?]]="Oui",OR(Tableau1[[#This Row],[Product]]="Citron",Tableau1[[#This Row],[Product]]="Amandes")),"Oui","Non")</f>
        <v>Non</v>
      </c>
      <c r="R119" t="str">
        <f>CONCATENATE(Tableau1[[#This Row],[OrderCode]],"|",Tableau1[[#This Row],[AnaCode]],"|",Tableau1[[#This Row],[Product]])</f>
        <v>CMD01645601|MTG|Petits pois</v>
      </c>
    </row>
    <row r="120" spans="1:18" x14ac:dyDescent="0.25">
      <c r="A120" s="1" t="s">
        <v>505</v>
      </c>
      <c r="B120" s="1" t="s">
        <v>28</v>
      </c>
      <c r="C120" s="3" t="s">
        <v>61</v>
      </c>
      <c r="D120" s="3" t="s">
        <v>14</v>
      </c>
      <c r="E120" s="1" t="s">
        <v>107</v>
      </c>
      <c r="F120" s="1" t="s">
        <v>1476</v>
      </c>
      <c r="G120" s="1" t="s">
        <v>953</v>
      </c>
      <c r="H120" s="3">
        <f>SUBSTITUTE(LEFT(Tableau1[[#This Row],[OrderDate]],17),".",":")+0</f>
        <v>43564.421712962961</v>
      </c>
      <c r="I120" s="3">
        <f>SUBSTITUTE(LEFT(Tableau1[[#This Row],[OrderDueTo]],17),".",":")+0</f>
        <v>43567.5</v>
      </c>
      <c r="J120" s="13" t="str">
        <f>VLOOKUP(Tableau1[[#This Row],[AnaCode]],'Config Analyses'!A:C,2,FALSE)</f>
        <v>Analyse nutritionelle</v>
      </c>
      <c r="K120" s="13" t="str">
        <f>VLOOKUP(Tableau1[[#This Row],[AnaCode]],'Config Analyses'!A:C,3,FALSE)</f>
        <v>Equipe 2</v>
      </c>
      <c r="L120" s="13" t="str">
        <f>VLOOKUP(Tableau1[[#This Row],[CustomerCode]],'Config Clients'!A:D,3,FALSE)</f>
        <v>Grande surface</v>
      </c>
      <c r="M120" s="13" t="str">
        <f>VLOOKUP(Tableau1[[#This Row],[CustomerCode]],'Config Clients'!A:D,4,FALSE)</f>
        <v>Eric</v>
      </c>
      <c r="N120" s="10" t="str">
        <f>IFERROR(IF(Tableau1[[#This Row],[Date rendu]]-'Date de l''export'!$A$2&gt;0,"Non","Oui"),"Oui")</f>
        <v>Oui</v>
      </c>
      <c r="O120" s="11">
        <f>IF(Tableau1[[#This Row],[En retard?]]="Non",Tableau1[[#This Row],[Date rendu]]-'Date de l''export'!$A$2,0)</f>
        <v>0</v>
      </c>
      <c r="P120" s="14" t="str">
        <f>IF(Tableau1[[#This Row],[En retard?]]="Oui","HD",IF(Tableau1[Délai restant]&lt;1,"&lt;24h",IF(Tableau1[Délai restant]&lt;2,"&lt;48h","≥48h")))</f>
        <v>HD</v>
      </c>
      <c r="Q120" s="14" t="str">
        <f>IF(AND(Tableau1[[#This Row],[En retard?]]="Oui",OR(Tableau1[[#This Row],[Product]]="Citron",Tableau1[[#This Row],[Product]]="Amandes")),"Oui","Non")</f>
        <v>Non</v>
      </c>
      <c r="R120" t="str">
        <f>CONCATENATE(Tableau1[[#This Row],[OrderCode]],"|",Tableau1[[#This Row],[AnaCode]],"|",Tableau1[[#This Row],[Product]])</f>
        <v>CMD01780701|NTR|Petits pois</v>
      </c>
    </row>
    <row r="121" spans="1:18" x14ac:dyDescent="0.25">
      <c r="A121" s="1" t="s">
        <v>123</v>
      </c>
      <c r="B121" s="1" t="s">
        <v>31</v>
      </c>
      <c r="C121" s="3" t="s">
        <v>54</v>
      </c>
      <c r="D121" s="3" t="s">
        <v>10</v>
      </c>
      <c r="E121" s="1" t="s">
        <v>63</v>
      </c>
      <c r="F121" s="1" t="s">
        <v>1871</v>
      </c>
      <c r="G121" s="1" t="s">
        <v>947</v>
      </c>
      <c r="H121" s="3">
        <f>SUBSTITUTE(LEFT(Tableau1[[#This Row],[OrderDate]],17),".",":")+0</f>
        <v>43564.426018518519</v>
      </c>
      <c r="I121" s="3">
        <f>SUBSTITUTE(LEFT(Tableau1[[#This Row],[OrderDueTo]],17),".",":")+0</f>
        <v>43571.5</v>
      </c>
      <c r="J121" s="13" t="str">
        <f>VLOOKUP(Tableau1[[#This Row],[AnaCode]],'Config Analyses'!A:C,2,FALSE)</f>
        <v>Analyse polluants d'emballage</v>
      </c>
      <c r="K121" s="13" t="str">
        <f>VLOOKUP(Tableau1[[#This Row],[AnaCode]],'Config Analyses'!A:C,3,FALSE)</f>
        <v>Equipe 3</v>
      </c>
      <c r="L121" s="13" t="str">
        <f>VLOOKUP(Tableau1[[#This Row],[CustomerCode]],'Config Clients'!A:D,3,FALSE)</f>
        <v>Coopérative agricole</v>
      </c>
      <c r="M121" s="13" t="str">
        <f>VLOOKUP(Tableau1[[#This Row],[CustomerCode]],'Config Clients'!A:D,4,FALSE)</f>
        <v>Julie</v>
      </c>
      <c r="N121" s="10" t="str">
        <f>IFERROR(IF(Tableau1[[#This Row],[Date rendu]]-'Date de l''export'!$A$2&gt;0,"Non","Oui"),"Oui")</f>
        <v>Oui</v>
      </c>
      <c r="O121" s="11">
        <f>IF(Tableau1[[#This Row],[En retard?]]="Non",Tableau1[[#This Row],[Date rendu]]-'Date de l''export'!$A$2,0)</f>
        <v>0</v>
      </c>
      <c r="P121" s="14" t="str">
        <f>IF(Tableau1[[#This Row],[En retard?]]="Oui","HD",IF(Tableau1[Délai restant]&lt;1,"&lt;24h",IF(Tableau1[Délai restant]&lt;2,"&lt;48h","≥48h")))</f>
        <v>HD</v>
      </c>
      <c r="Q121" s="14" t="str">
        <f>IF(AND(Tableau1[[#This Row],[En retard?]]="Oui",OR(Tableau1[[#This Row],[Product]]="Citron",Tableau1[[#This Row],[Product]]="Amandes")),"Oui","Non")</f>
        <v>Non</v>
      </c>
      <c r="R121" t="str">
        <f>CONCATENATE(Tableau1[[#This Row],[OrderCode]],"|",Tableau1[[#This Row],[AnaCode]],"|",Tableau1[[#This Row],[Product]])</f>
        <v>CMD01357906|PLLT|Pomme de terre</v>
      </c>
    </row>
    <row r="122" spans="1:18" x14ac:dyDescent="0.25">
      <c r="A122" s="1" t="s">
        <v>430</v>
      </c>
      <c r="B122" s="1" t="s">
        <v>25</v>
      </c>
      <c r="C122" s="3" t="s">
        <v>61</v>
      </c>
      <c r="D122" s="3" t="s">
        <v>14</v>
      </c>
      <c r="E122" s="1" t="s">
        <v>63</v>
      </c>
      <c r="F122" s="1" t="s">
        <v>1048</v>
      </c>
      <c r="G122" s="1" t="s">
        <v>947</v>
      </c>
      <c r="H122" s="3">
        <f>SUBSTITUTE(LEFT(Tableau1[[#This Row],[OrderDate]],17),".",":")+0</f>
        <v>43564.428877314815</v>
      </c>
      <c r="I122" s="3">
        <f>SUBSTITUTE(LEFT(Tableau1[[#This Row],[OrderDueTo]],17),".",":")+0</f>
        <v>43571.5</v>
      </c>
      <c r="J122" s="13" t="str">
        <f>VLOOKUP(Tableau1[[#This Row],[AnaCode]],'Config Analyses'!A:C,2,FALSE)</f>
        <v>Analyse polluants d'emballage</v>
      </c>
      <c r="K122" s="13" t="str">
        <f>VLOOKUP(Tableau1[[#This Row],[AnaCode]],'Config Analyses'!A:C,3,FALSE)</f>
        <v>Equipe 3</v>
      </c>
      <c r="L122" s="13" t="str">
        <f>VLOOKUP(Tableau1[[#This Row],[CustomerCode]],'Config Clients'!A:D,3,FALSE)</f>
        <v>Grande surface</v>
      </c>
      <c r="M122" s="13" t="str">
        <f>VLOOKUP(Tableau1[[#This Row],[CustomerCode]],'Config Clients'!A:D,4,FALSE)</f>
        <v>Eric</v>
      </c>
      <c r="N122" s="10" t="str">
        <f>IFERROR(IF(Tableau1[[#This Row],[Date rendu]]-'Date de l''export'!$A$2&gt;0,"Non","Oui"),"Oui")</f>
        <v>Oui</v>
      </c>
      <c r="O122" s="11">
        <f>IF(Tableau1[[#This Row],[En retard?]]="Non",Tableau1[[#This Row],[Date rendu]]-'Date de l''export'!$A$2,0)</f>
        <v>0</v>
      </c>
      <c r="P122" s="14" t="str">
        <f>IF(Tableau1[[#This Row],[En retard?]]="Oui","HD",IF(Tableau1[Délai restant]&lt;1,"&lt;24h",IF(Tableau1[Délai restant]&lt;2,"&lt;48h","≥48h")))</f>
        <v>HD</v>
      </c>
      <c r="Q122" s="14" t="str">
        <f>IF(AND(Tableau1[[#This Row],[En retard?]]="Oui",OR(Tableau1[[#This Row],[Product]]="Citron",Tableau1[[#This Row],[Product]]="Amandes")),"Oui","Non")</f>
        <v>Non</v>
      </c>
      <c r="R122" t="str">
        <f>CONCATENATE(Tableau1[[#This Row],[OrderCode]],"|",Tableau1[[#This Row],[AnaCode]],"|",Tableau1[[#This Row],[Product]])</f>
        <v>CMD01711402|PLLT|Haricots vert</v>
      </c>
    </row>
    <row r="123" spans="1:18" x14ac:dyDescent="0.25">
      <c r="A123" s="1" t="s">
        <v>286</v>
      </c>
      <c r="B123" s="1" t="s">
        <v>31</v>
      </c>
      <c r="C123" s="3" t="s">
        <v>52</v>
      </c>
      <c r="D123" s="3" t="s">
        <v>9</v>
      </c>
      <c r="E123" s="1" t="s">
        <v>130</v>
      </c>
      <c r="F123" s="1" t="s">
        <v>1710</v>
      </c>
      <c r="G123" s="1" t="s">
        <v>947</v>
      </c>
      <c r="H123" s="3">
        <f>SUBSTITUTE(LEFT(Tableau1[[#This Row],[OrderDate]],17),".",":")+0</f>
        <v>43564.429490740738</v>
      </c>
      <c r="I123" s="3">
        <f>SUBSTITUTE(LEFT(Tableau1[[#This Row],[OrderDueTo]],17),".",":")+0</f>
        <v>43571.5</v>
      </c>
      <c r="J123" s="13" t="str">
        <f>VLOOKUP(Tableau1[[#This Row],[AnaCode]],'Config Analyses'!A:C,2,FALSE)</f>
        <v>Analyse pesticides</v>
      </c>
      <c r="K123" s="13" t="str">
        <f>VLOOKUP(Tableau1[[#This Row],[AnaCode]],'Config Analyses'!A:C,3,FALSE)</f>
        <v>Equipe 3</v>
      </c>
      <c r="L123" s="13" t="str">
        <f>VLOOKUP(Tableau1[[#This Row],[CustomerCode]],'Config Clients'!A:D,3,FALSE)</f>
        <v>Centrale d'achats</v>
      </c>
      <c r="M123" s="13" t="str">
        <f>VLOOKUP(Tableau1[[#This Row],[CustomerCode]],'Config Clients'!A:D,4,FALSE)</f>
        <v>Sandrine</v>
      </c>
      <c r="N123" s="10" t="str">
        <f>IFERROR(IF(Tableau1[[#This Row],[Date rendu]]-'Date de l''export'!$A$2&gt;0,"Non","Oui"),"Oui")</f>
        <v>Oui</v>
      </c>
      <c r="O123" s="11">
        <f>IF(Tableau1[[#This Row],[En retard?]]="Non",Tableau1[[#This Row],[Date rendu]]-'Date de l''export'!$A$2,0)</f>
        <v>0</v>
      </c>
      <c r="P123" s="14" t="str">
        <f>IF(Tableau1[[#This Row],[En retard?]]="Oui","HD",IF(Tableau1[Délai restant]&lt;1,"&lt;24h",IF(Tableau1[Délai restant]&lt;2,"&lt;48h","≥48h")))</f>
        <v>HD</v>
      </c>
      <c r="Q123" s="14" t="str">
        <f>IF(AND(Tableau1[[#This Row],[En retard?]]="Oui",OR(Tableau1[[#This Row],[Product]]="Citron",Tableau1[[#This Row],[Product]]="Amandes")),"Oui","Non")</f>
        <v>Non</v>
      </c>
      <c r="R123" t="str">
        <f>CONCATENATE(Tableau1[[#This Row],[OrderCode]],"|",Tableau1[[#This Row],[AnaCode]],"|",Tableau1[[#This Row],[Product]])</f>
        <v>CMD01576311|PEST|Pomme de terre</v>
      </c>
    </row>
    <row r="124" spans="1:18" x14ac:dyDescent="0.25">
      <c r="A124" s="1" t="s">
        <v>224</v>
      </c>
      <c r="B124" s="1" t="s">
        <v>37</v>
      </c>
      <c r="C124" s="3" t="s">
        <v>225</v>
      </c>
      <c r="D124" s="3" t="s">
        <v>39</v>
      </c>
      <c r="E124" s="1" t="s">
        <v>63</v>
      </c>
      <c r="F124" s="1" t="s">
        <v>1136</v>
      </c>
      <c r="G124" s="1" t="s">
        <v>947</v>
      </c>
      <c r="H124" s="3">
        <f>SUBSTITUTE(LEFT(Tableau1[[#This Row],[OrderDate]],17),".",":")+0</f>
        <v>43564.432951388888</v>
      </c>
      <c r="I124" s="3">
        <f>SUBSTITUTE(LEFT(Tableau1[[#This Row],[OrderDueTo]],17),".",":")+0</f>
        <v>43571.5</v>
      </c>
      <c r="J124" s="13" t="str">
        <f>VLOOKUP(Tableau1[[#This Row],[AnaCode]],'Config Analyses'!A:C,2,FALSE)</f>
        <v>Analyse polluants d'emballage</v>
      </c>
      <c r="K124" s="13" t="str">
        <f>VLOOKUP(Tableau1[[#This Row],[AnaCode]],'Config Analyses'!A:C,3,FALSE)</f>
        <v>Equipe 3</v>
      </c>
      <c r="L124" s="13" t="str">
        <f>VLOOKUP(Tableau1[[#This Row],[CustomerCode]],'Config Clients'!A:D,3,FALSE)</f>
        <v>Coopérative agricole</v>
      </c>
      <c r="M124" s="13" t="str">
        <f>VLOOKUP(Tableau1[[#This Row],[CustomerCode]],'Config Clients'!A:D,4,FALSE)</f>
        <v>Béatrice</v>
      </c>
      <c r="N124" s="10" t="str">
        <f>IFERROR(IF(Tableau1[[#This Row],[Date rendu]]-'Date de l''export'!$A$2&gt;0,"Non","Oui"),"Oui")</f>
        <v>Oui</v>
      </c>
      <c r="O124" s="11">
        <f>IF(Tableau1[[#This Row],[En retard?]]="Non",Tableau1[[#This Row],[Date rendu]]-'Date de l''export'!$A$2,0)</f>
        <v>0</v>
      </c>
      <c r="P124" s="14" t="str">
        <f>IF(Tableau1[[#This Row],[En retard?]]="Oui","HD",IF(Tableau1[Délai restant]&lt;1,"&lt;24h",IF(Tableau1[Délai restant]&lt;2,"&lt;48h","≥48h")))</f>
        <v>HD</v>
      </c>
      <c r="Q124" s="14" t="str">
        <f>IF(AND(Tableau1[[#This Row],[En retard?]]="Oui",OR(Tableau1[[#This Row],[Product]]="Citron",Tableau1[[#This Row],[Product]]="Amandes")),"Oui","Non")</f>
        <v>Oui</v>
      </c>
      <c r="R124" t="str">
        <f>CONCATENATE(Tableau1[[#This Row],[OrderCode]],"|",Tableau1[[#This Row],[AnaCode]],"|",Tableau1[[#This Row],[Product]])</f>
        <v>CMD01748001|PLLT|Amandes</v>
      </c>
    </row>
    <row r="125" spans="1:18" x14ac:dyDescent="0.25">
      <c r="A125" s="1" t="s">
        <v>199</v>
      </c>
      <c r="B125" s="1" t="s">
        <v>21</v>
      </c>
      <c r="C125" s="3" t="s">
        <v>52</v>
      </c>
      <c r="D125" s="3" t="s">
        <v>9</v>
      </c>
      <c r="E125" s="1" t="s">
        <v>107</v>
      </c>
      <c r="F125" s="1" t="s">
        <v>1576</v>
      </c>
      <c r="G125" s="1" t="s">
        <v>953</v>
      </c>
      <c r="H125" s="3">
        <f>SUBSTITUTE(LEFT(Tableau1[[#This Row],[OrderDate]],17),".",":")+0</f>
        <v>43564.437789351854</v>
      </c>
      <c r="I125" s="3">
        <f>SUBSTITUTE(LEFT(Tableau1[[#This Row],[OrderDueTo]],17),".",":")+0</f>
        <v>43567.5</v>
      </c>
      <c r="J125" s="13" t="str">
        <f>VLOOKUP(Tableau1[[#This Row],[AnaCode]],'Config Analyses'!A:C,2,FALSE)</f>
        <v>Analyse nutritionelle</v>
      </c>
      <c r="K125" s="13" t="str">
        <f>VLOOKUP(Tableau1[[#This Row],[AnaCode]],'Config Analyses'!A:C,3,FALSE)</f>
        <v>Equipe 2</v>
      </c>
      <c r="L125" s="13" t="str">
        <f>VLOOKUP(Tableau1[[#This Row],[CustomerCode]],'Config Clients'!A:D,3,FALSE)</f>
        <v>Centrale d'achats</v>
      </c>
      <c r="M125" s="13" t="str">
        <f>VLOOKUP(Tableau1[[#This Row],[CustomerCode]],'Config Clients'!A:D,4,FALSE)</f>
        <v>Sandrine</v>
      </c>
      <c r="N125" s="10" t="str">
        <f>IFERROR(IF(Tableau1[[#This Row],[Date rendu]]-'Date de l''export'!$A$2&gt;0,"Non","Oui"),"Oui")</f>
        <v>Oui</v>
      </c>
      <c r="O125" s="11">
        <f>IF(Tableau1[[#This Row],[En retard?]]="Non",Tableau1[[#This Row],[Date rendu]]-'Date de l''export'!$A$2,0)</f>
        <v>0</v>
      </c>
      <c r="P125" s="14" t="str">
        <f>IF(Tableau1[[#This Row],[En retard?]]="Oui","HD",IF(Tableau1[Délai restant]&lt;1,"&lt;24h",IF(Tableau1[Délai restant]&lt;2,"&lt;48h","≥48h")))</f>
        <v>HD</v>
      </c>
      <c r="Q125" s="14" t="str">
        <f>IF(AND(Tableau1[[#This Row],[En retard?]]="Oui",OR(Tableau1[[#This Row],[Product]]="Citron",Tableau1[[#This Row],[Product]]="Amandes")),"Oui","Non")</f>
        <v>Non</v>
      </c>
      <c r="R125" t="str">
        <f>CONCATENATE(Tableau1[[#This Row],[OrderCode]],"|",Tableau1[[#This Row],[AnaCode]],"|",Tableau1[[#This Row],[Product]])</f>
        <v>CMD01626006|NTR|Carotte</v>
      </c>
    </row>
    <row r="126" spans="1:18" x14ac:dyDescent="0.25">
      <c r="A126" s="1" t="s">
        <v>156</v>
      </c>
      <c r="B126" s="1" t="s">
        <v>26</v>
      </c>
      <c r="C126" s="3" t="s">
        <v>72</v>
      </c>
      <c r="D126" s="3" t="s">
        <v>22</v>
      </c>
      <c r="E126" s="1" t="s">
        <v>107</v>
      </c>
      <c r="F126" s="1" t="s">
        <v>1051</v>
      </c>
      <c r="G126" s="1" t="s">
        <v>953</v>
      </c>
      <c r="H126" s="3">
        <f>SUBSTITUTE(LEFT(Tableau1[[#This Row],[OrderDate]],17),".",":")+0</f>
        <v>43564.438784722224</v>
      </c>
      <c r="I126" s="3">
        <f>SUBSTITUTE(LEFT(Tableau1[[#This Row],[OrderDueTo]],17),".",":")+0</f>
        <v>43567.5</v>
      </c>
      <c r="J126" s="13" t="str">
        <f>VLOOKUP(Tableau1[[#This Row],[AnaCode]],'Config Analyses'!A:C,2,FALSE)</f>
        <v>Analyse nutritionelle</v>
      </c>
      <c r="K126" s="13" t="str">
        <f>VLOOKUP(Tableau1[[#This Row],[AnaCode]],'Config Analyses'!A:C,3,FALSE)</f>
        <v>Equipe 2</v>
      </c>
      <c r="L126" s="13" t="str">
        <f>VLOOKUP(Tableau1[[#This Row],[CustomerCode]],'Config Clients'!A:D,3,FALSE)</f>
        <v>Coopérative agricole</v>
      </c>
      <c r="M126" s="13" t="str">
        <f>VLOOKUP(Tableau1[[#This Row],[CustomerCode]],'Config Clients'!A:D,4,FALSE)</f>
        <v>Julie</v>
      </c>
      <c r="N126" s="10" t="str">
        <f>IFERROR(IF(Tableau1[[#This Row],[Date rendu]]-'Date de l''export'!$A$2&gt;0,"Non","Oui"),"Oui")</f>
        <v>Oui</v>
      </c>
      <c r="O126" s="11">
        <f>IF(Tableau1[[#This Row],[En retard?]]="Non",Tableau1[[#This Row],[Date rendu]]-'Date de l''export'!$A$2,0)</f>
        <v>0</v>
      </c>
      <c r="P126" s="14" t="str">
        <f>IF(Tableau1[[#This Row],[En retard?]]="Oui","HD",IF(Tableau1[Délai restant]&lt;1,"&lt;24h",IF(Tableau1[Délai restant]&lt;2,"&lt;48h","≥48h")))</f>
        <v>HD</v>
      </c>
      <c r="Q126" s="14" t="str">
        <f>IF(AND(Tableau1[[#This Row],[En retard?]]="Oui",OR(Tableau1[[#This Row],[Product]]="Citron",Tableau1[[#This Row],[Product]]="Amandes")),"Oui","Non")</f>
        <v>Non</v>
      </c>
      <c r="R126" t="str">
        <f>CONCATENATE(Tableau1[[#This Row],[OrderCode]],"|",Tableau1[[#This Row],[AnaCode]],"|",Tableau1[[#This Row],[Product]])</f>
        <v>CMD01732301|NTR|Radis</v>
      </c>
    </row>
    <row r="127" spans="1:18" x14ac:dyDescent="0.25">
      <c r="A127" s="1" t="s">
        <v>3220</v>
      </c>
      <c r="B127" s="1" t="s">
        <v>30</v>
      </c>
      <c r="C127" s="3" t="s">
        <v>188</v>
      </c>
      <c r="D127" s="3" t="s">
        <v>38</v>
      </c>
      <c r="E127" s="1" t="s">
        <v>63</v>
      </c>
      <c r="F127" s="1" t="s">
        <v>3221</v>
      </c>
      <c r="G127" s="1" t="s">
        <v>947</v>
      </c>
      <c r="H127" s="3">
        <f>SUBSTITUTE(LEFT(Tableau1[[#This Row],[OrderDate]],17),".",":")+0</f>
        <v>43564.449895833335</v>
      </c>
      <c r="I127" s="3">
        <f>SUBSTITUTE(LEFT(Tableau1[[#This Row],[OrderDueTo]],17),".",":")+0</f>
        <v>43571.5</v>
      </c>
      <c r="J127" s="13" t="str">
        <f>VLOOKUP(Tableau1[[#This Row],[AnaCode]],'Config Analyses'!A:C,2,FALSE)</f>
        <v>Analyse polluants d'emballage</v>
      </c>
      <c r="K127" s="13" t="str">
        <f>VLOOKUP(Tableau1[[#This Row],[AnaCode]],'Config Analyses'!A:C,3,FALSE)</f>
        <v>Equipe 3</v>
      </c>
      <c r="L127" s="13" t="str">
        <f>VLOOKUP(Tableau1[[#This Row],[CustomerCode]],'Config Clients'!A:D,3,FALSE)</f>
        <v>Coopérative agricole</v>
      </c>
      <c r="M127" s="13" t="str">
        <f>VLOOKUP(Tableau1[[#This Row],[CustomerCode]],'Config Clients'!A:D,4,FALSE)</f>
        <v>Julie</v>
      </c>
      <c r="N127" s="10" t="str">
        <f>IFERROR(IF(Tableau1[[#This Row],[Date rendu]]-'Date de l''export'!$A$2&gt;0,"Non","Oui"),"Oui")</f>
        <v>Oui</v>
      </c>
      <c r="O127" s="11">
        <f>IF(Tableau1[[#This Row],[En retard?]]="Non",Tableau1[[#This Row],[Date rendu]]-'Date de l''export'!$A$2,0)</f>
        <v>0</v>
      </c>
      <c r="P127" s="14" t="str">
        <f>IF(Tableau1[[#This Row],[En retard?]]="Oui","HD",IF(Tableau1[Délai restant]&lt;1,"&lt;24h",IF(Tableau1[Délai restant]&lt;2,"&lt;48h","≥48h")))</f>
        <v>HD</v>
      </c>
      <c r="Q127" s="14" t="str">
        <f>IF(AND(Tableau1[[#This Row],[En retard?]]="Oui",OR(Tableau1[[#This Row],[Product]]="Citron",Tableau1[[#This Row],[Product]]="Amandes")),"Oui","Non")</f>
        <v>Non</v>
      </c>
      <c r="R127" t="str">
        <f>CONCATENATE(Tableau1[[#This Row],[OrderCode]],"|",Tableau1[[#This Row],[AnaCode]],"|",Tableau1[[#This Row],[Product]])</f>
        <v>CMD01721616|PLLT|Bœuf</v>
      </c>
    </row>
    <row r="128" spans="1:18" x14ac:dyDescent="0.25">
      <c r="A128" s="1" t="s">
        <v>296</v>
      </c>
      <c r="B128" s="1" t="s">
        <v>15</v>
      </c>
      <c r="C128" s="3" t="s">
        <v>61</v>
      </c>
      <c r="D128" s="3" t="s">
        <v>14</v>
      </c>
      <c r="E128" s="1" t="s">
        <v>130</v>
      </c>
      <c r="F128" s="1" t="s">
        <v>1052</v>
      </c>
      <c r="G128" s="1" t="s">
        <v>947</v>
      </c>
      <c r="H128" s="3">
        <f>SUBSTITUTE(LEFT(Tableau1[[#This Row],[OrderDate]],17),".",":")+0</f>
        <v>43564.450752314813</v>
      </c>
      <c r="I128" s="3">
        <f>SUBSTITUTE(LEFT(Tableau1[[#This Row],[OrderDueTo]],17),".",":")+0</f>
        <v>43571.5</v>
      </c>
      <c r="J128" s="13" t="str">
        <f>VLOOKUP(Tableau1[[#This Row],[AnaCode]],'Config Analyses'!A:C,2,FALSE)</f>
        <v>Analyse pesticides</v>
      </c>
      <c r="K128" s="13" t="str">
        <f>VLOOKUP(Tableau1[[#This Row],[AnaCode]],'Config Analyses'!A:C,3,FALSE)</f>
        <v>Equipe 3</v>
      </c>
      <c r="L128" s="13" t="str">
        <f>VLOOKUP(Tableau1[[#This Row],[CustomerCode]],'Config Clients'!A:D,3,FALSE)</f>
        <v>Grande surface</v>
      </c>
      <c r="M128" s="13" t="str">
        <f>VLOOKUP(Tableau1[[#This Row],[CustomerCode]],'Config Clients'!A:D,4,FALSE)</f>
        <v>Eric</v>
      </c>
      <c r="N128" s="10" t="str">
        <f>IFERROR(IF(Tableau1[[#This Row],[Date rendu]]-'Date de l''export'!$A$2&gt;0,"Non","Oui"),"Oui")</f>
        <v>Oui</v>
      </c>
      <c r="O128" s="11">
        <f>IF(Tableau1[[#This Row],[En retard?]]="Non",Tableau1[[#This Row],[Date rendu]]-'Date de l''export'!$A$2,0)</f>
        <v>0</v>
      </c>
      <c r="P128" s="14" t="str">
        <f>IF(Tableau1[[#This Row],[En retard?]]="Oui","HD",IF(Tableau1[Délai restant]&lt;1,"&lt;24h",IF(Tableau1[Délai restant]&lt;2,"&lt;48h","≥48h")))</f>
        <v>HD</v>
      </c>
      <c r="Q128" s="14" t="str">
        <f>IF(AND(Tableau1[[#This Row],[En retard?]]="Oui",OR(Tableau1[[#This Row],[Product]]="Citron",Tableau1[[#This Row],[Product]]="Amandes")),"Oui","Non")</f>
        <v>Oui</v>
      </c>
      <c r="R128" t="str">
        <f>CONCATENATE(Tableau1[[#This Row],[OrderCode]],"|",Tableau1[[#This Row],[AnaCode]],"|",Tableau1[[#This Row],[Product]])</f>
        <v>CMD01750303|PEST|Citron</v>
      </c>
    </row>
    <row r="129" spans="1:18" x14ac:dyDescent="0.25">
      <c r="A129" s="1" t="s">
        <v>159</v>
      </c>
      <c r="B129" s="1" t="s">
        <v>26</v>
      </c>
      <c r="C129" s="3" t="s">
        <v>98</v>
      </c>
      <c r="D129" s="3" t="s">
        <v>27</v>
      </c>
      <c r="E129" s="1" t="s">
        <v>63</v>
      </c>
      <c r="F129" s="1" t="s">
        <v>1053</v>
      </c>
      <c r="G129" s="1" t="s">
        <v>947</v>
      </c>
      <c r="H129" s="3">
        <f>SUBSTITUTE(LEFT(Tableau1[[#This Row],[OrderDate]],17),".",":")+0</f>
        <v>43564.466354166667</v>
      </c>
      <c r="I129" s="3">
        <f>SUBSTITUTE(LEFT(Tableau1[[#This Row],[OrderDueTo]],17),".",":")+0</f>
        <v>43571.5</v>
      </c>
      <c r="J129" s="13" t="str">
        <f>VLOOKUP(Tableau1[[#This Row],[AnaCode]],'Config Analyses'!A:C,2,FALSE)</f>
        <v>Analyse polluants d'emballage</v>
      </c>
      <c r="K129" s="13" t="str">
        <f>VLOOKUP(Tableau1[[#This Row],[AnaCode]],'Config Analyses'!A:C,3,FALSE)</f>
        <v>Equipe 3</v>
      </c>
      <c r="L129" s="13" t="str">
        <f>VLOOKUP(Tableau1[[#This Row],[CustomerCode]],'Config Clients'!A:D,3,FALSE)</f>
        <v>Coopérative agricole</v>
      </c>
      <c r="M129" s="13" t="str">
        <f>VLOOKUP(Tableau1[[#This Row],[CustomerCode]],'Config Clients'!A:D,4,FALSE)</f>
        <v>Julie</v>
      </c>
      <c r="N129" s="10" t="str">
        <f>IFERROR(IF(Tableau1[[#This Row],[Date rendu]]-'Date de l''export'!$A$2&gt;0,"Non","Oui"),"Oui")</f>
        <v>Oui</v>
      </c>
      <c r="O129" s="11">
        <f>IF(Tableau1[[#This Row],[En retard?]]="Non",Tableau1[[#This Row],[Date rendu]]-'Date de l''export'!$A$2,0)</f>
        <v>0</v>
      </c>
      <c r="P129" s="14" t="str">
        <f>IF(Tableau1[[#This Row],[En retard?]]="Oui","HD",IF(Tableau1[Délai restant]&lt;1,"&lt;24h",IF(Tableau1[Délai restant]&lt;2,"&lt;48h","≥48h")))</f>
        <v>HD</v>
      </c>
      <c r="Q129" s="14" t="str">
        <f>IF(AND(Tableau1[[#This Row],[En retard?]]="Oui",OR(Tableau1[[#This Row],[Product]]="Citron",Tableau1[[#This Row],[Product]]="Amandes")),"Oui","Non")</f>
        <v>Non</v>
      </c>
      <c r="R129" t="str">
        <f>CONCATENATE(Tableau1[[#This Row],[OrderCode]],"|",Tableau1[[#This Row],[AnaCode]],"|",Tableau1[[#This Row],[Product]])</f>
        <v>CMD01448507|PLLT|Radis</v>
      </c>
    </row>
    <row r="130" spans="1:18" x14ac:dyDescent="0.25">
      <c r="A130" s="1" t="s">
        <v>120</v>
      </c>
      <c r="B130" s="1" t="s">
        <v>21</v>
      </c>
      <c r="C130" s="3" t="s">
        <v>54</v>
      </c>
      <c r="D130" s="3" t="s">
        <v>10</v>
      </c>
      <c r="E130" s="1" t="s">
        <v>50</v>
      </c>
      <c r="F130" s="1" t="s">
        <v>1008</v>
      </c>
      <c r="G130" s="1" t="s">
        <v>964</v>
      </c>
      <c r="H130" s="3">
        <f>SUBSTITUTE(LEFT(Tableau1[[#This Row],[OrderDate]],17),".",":")+0</f>
        <v>43564.47761574074</v>
      </c>
      <c r="I130" s="3">
        <f>SUBSTITUTE(LEFT(Tableau1[[#This Row],[OrderDueTo]],17),".",":")+0</f>
        <v>43573.5</v>
      </c>
      <c r="J130" s="13" t="str">
        <f>VLOOKUP(Tableau1[[#This Row],[AnaCode]],'Config Analyses'!A:C,2,FALSE)</f>
        <v>Analyse OGM</v>
      </c>
      <c r="K130" s="13" t="str">
        <f>VLOOKUP(Tableau1[[#This Row],[AnaCode]],'Config Analyses'!A:C,3,FALSE)</f>
        <v>Equipe 2</v>
      </c>
      <c r="L130" s="13" t="str">
        <f>VLOOKUP(Tableau1[[#This Row],[CustomerCode]],'Config Clients'!A:D,3,FALSE)</f>
        <v>Coopérative agricole</v>
      </c>
      <c r="M130" s="13" t="str">
        <f>VLOOKUP(Tableau1[[#This Row],[CustomerCode]],'Config Clients'!A:D,4,FALSE)</f>
        <v>Julie</v>
      </c>
      <c r="N130" s="10" t="str">
        <f>IFERROR(IF(Tableau1[[#This Row],[Date rendu]]-'Date de l''export'!$A$2&gt;0,"Non","Oui"),"Oui")</f>
        <v>Non</v>
      </c>
      <c r="O130" s="11">
        <f>IF(Tableau1[[#This Row],[En retard?]]="Non",Tableau1[[#This Row],[Date rendu]]-'Date de l''export'!$A$2,0)</f>
        <v>1.7404166666674428</v>
      </c>
      <c r="P130" s="14" t="str">
        <f>IF(Tableau1[[#This Row],[En retard?]]="Oui","HD",IF(Tableau1[Délai restant]&lt;1,"&lt;24h",IF(Tableau1[Délai restant]&lt;2,"&lt;48h","≥48h")))</f>
        <v>&lt;48h</v>
      </c>
      <c r="Q130" s="14" t="str">
        <f>IF(AND(Tableau1[[#This Row],[En retard?]]="Oui",OR(Tableau1[[#This Row],[Product]]="Citron",Tableau1[[#This Row],[Product]]="Amandes")),"Oui","Non")</f>
        <v>Non</v>
      </c>
      <c r="R130" t="str">
        <f>CONCATENATE(Tableau1[[#This Row],[OrderCode]],"|",Tableau1[[#This Row],[AnaCode]],"|",Tableau1[[#This Row],[Product]])</f>
        <v>CMD01357904|OGM|Carotte</v>
      </c>
    </row>
    <row r="131" spans="1:18" x14ac:dyDescent="0.25">
      <c r="A131" s="1" t="s">
        <v>357</v>
      </c>
      <c r="B131" s="1" t="s">
        <v>15</v>
      </c>
      <c r="C131" s="3" t="s">
        <v>61</v>
      </c>
      <c r="D131" s="3" t="s">
        <v>14</v>
      </c>
      <c r="E131" s="1" t="s">
        <v>107</v>
      </c>
      <c r="F131" s="1" t="s">
        <v>1054</v>
      </c>
      <c r="G131" s="1" t="s">
        <v>953</v>
      </c>
      <c r="H131" s="3">
        <f>SUBSTITUTE(LEFT(Tableau1[[#This Row],[OrderDate]],17),".",":")+0</f>
        <v>43564.481666666667</v>
      </c>
      <c r="I131" s="3">
        <f>SUBSTITUTE(LEFT(Tableau1[[#This Row],[OrderDueTo]],17),".",":")+0</f>
        <v>43567.5</v>
      </c>
      <c r="J131" s="13" t="str">
        <f>VLOOKUP(Tableau1[[#This Row],[AnaCode]],'Config Analyses'!A:C,2,FALSE)</f>
        <v>Analyse nutritionelle</v>
      </c>
      <c r="K131" s="13" t="str">
        <f>VLOOKUP(Tableau1[[#This Row],[AnaCode]],'Config Analyses'!A:C,3,FALSE)</f>
        <v>Equipe 2</v>
      </c>
      <c r="L131" s="13" t="str">
        <f>VLOOKUP(Tableau1[[#This Row],[CustomerCode]],'Config Clients'!A:D,3,FALSE)</f>
        <v>Grande surface</v>
      </c>
      <c r="M131" s="13" t="str">
        <f>VLOOKUP(Tableau1[[#This Row],[CustomerCode]],'Config Clients'!A:D,4,FALSE)</f>
        <v>Eric</v>
      </c>
      <c r="N131" s="10" t="str">
        <f>IFERROR(IF(Tableau1[[#This Row],[Date rendu]]-'Date de l''export'!$A$2&gt;0,"Non","Oui"),"Oui")</f>
        <v>Oui</v>
      </c>
      <c r="O131" s="11">
        <f>IF(Tableau1[[#This Row],[En retard?]]="Non",Tableau1[[#This Row],[Date rendu]]-'Date de l''export'!$A$2,0)</f>
        <v>0</v>
      </c>
      <c r="P131" s="14" t="str">
        <f>IF(Tableau1[[#This Row],[En retard?]]="Oui","HD",IF(Tableau1[Délai restant]&lt;1,"&lt;24h",IF(Tableau1[Délai restant]&lt;2,"&lt;48h","≥48h")))</f>
        <v>HD</v>
      </c>
      <c r="Q131" s="14" t="str">
        <f>IF(AND(Tableau1[[#This Row],[En retard?]]="Oui",OR(Tableau1[[#This Row],[Product]]="Citron",Tableau1[[#This Row],[Product]]="Amandes")),"Oui","Non")</f>
        <v>Oui</v>
      </c>
      <c r="R131" t="str">
        <f>CONCATENATE(Tableau1[[#This Row],[OrderCode]],"|",Tableau1[[#This Row],[AnaCode]],"|",Tableau1[[#This Row],[Product]])</f>
        <v>CMD01604403|NTR|Citron</v>
      </c>
    </row>
    <row r="132" spans="1:18" x14ac:dyDescent="0.25">
      <c r="A132" s="1" t="s">
        <v>160</v>
      </c>
      <c r="B132" s="1" t="s">
        <v>21</v>
      </c>
      <c r="C132" s="3" t="s">
        <v>61</v>
      </c>
      <c r="D132" s="3" t="s">
        <v>14</v>
      </c>
      <c r="E132" s="1" t="s">
        <v>63</v>
      </c>
      <c r="F132" s="1" t="s">
        <v>1056</v>
      </c>
      <c r="G132" s="1" t="s">
        <v>947</v>
      </c>
      <c r="H132" s="3">
        <f>SUBSTITUTE(LEFT(Tableau1[[#This Row],[OrderDate]],17),".",":")+0</f>
        <v>43564.495752314811</v>
      </c>
      <c r="I132" s="3">
        <f>SUBSTITUTE(LEFT(Tableau1[[#This Row],[OrderDueTo]],17),".",":")+0</f>
        <v>43571.5</v>
      </c>
      <c r="J132" s="13" t="str">
        <f>VLOOKUP(Tableau1[[#This Row],[AnaCode]],'Config Analyses'!A:C,2,FALSE)</f>
        <v>Analyse polluants d'emballage</v>
      </c>
      <c r="K132" s="13" t="str">
        <f>VLOOKUP(Tableau1[[#This Row],[AnaCode]],'Config Analyses'!A:C,3,FALSE)</f>
        <v>Equipe 3</v>
      </c>
      <c r="L132" s="13" t="str">
        <f>VLOOKUP(Tableau1[[#This Row],[CustomerCode]],'Config Clients'!A:D,3,FALSE)</f>
        <v>Grande surface</v>
      </c>
      <c r="M132" s="13" t="str">
        <f>VLOOKUP(Tableau1[[#This Row],[CustomerCode]],'Config Clients'!A:D,4,FALSE)</f>
        <v>Eric</v>
      </c>
      <c r="N132" s="10" t="str">
        <f>IFERROR(IF(Tableau1[[#This Row],[Date rendu]]-'Date de l''export'!$A$2&gt;0,"Non","Oui"),"Oui")</f>
        <v>Oui</v>
      </c>
      <c r="O132" s="11">
        <f>IF(Tableau1[[#This Row],[En retard?]]="Non",Tableau1[[#This Row],[Date rendu]]-'Date de l''export'!$A$2,0)</f>
        <v>0</v>
      </c>
      <c r="P132" s="14" t="str">
        <f>IF(Tableau1[[#This Row],[En retard?]]="Oui","HD",IF(Tableau1[Délai restant]&lt;1,"&lt;24h",IF(Tableau1[Délai restant]&lt;2,"&lt;48h","≥48h")))</f>
        <v>HD</v>
      </c>
      <c r="Q132" s="14" t="str">
        <f>IF(AND(Tableau1[[#This Row],[En retard?]]="Oui",OR(Tableau1[[#This Row],[Product]]="Citron",Tableau1[[#This Row],[Product]]="Amandes")),"Oui","Non")</f>
        <v>Non</v>
      </c>
      <c r="R132" t="str">
        <f>CONCATENATE(Tableau1[[#This Row],[OrderCode]],"|",Tableau1[[#This Row],[AnaCode]],"|",Tableau1[[#This Row],[Product]])</f>
        <v>CMD01359002|PLLT|Carotte</v>
      </c>
    </row>
    <row r="133" spans="1:18" x14ac:dyDescent="0.25">
      <c r="A133" s="1" t="s">
        <v>3222</v>
      </c>
      <c r="B133" s="1" t="s">
        <v>42</v>
      </c>
      <c r="C133" s="3" t="s">
        <v>73</v>
      </c>
      <c r="D133" s="3" t="s">
        <v>23</v>
      </c>
      <c r="E133" s="1" t="s">
        <v>63</v>
      </c>
      <c r="F133" s="1" t="s">
        <v>3223</v>
      </c>
      <c r="G133" s="1" t="s">
        <v>945</v>
      </c>
      <c r="H133" s="3">
        <f>SUBSTITUTE(LEFT(Tableau1[[#This Row],[OrderDate]],17),".",":")+0</f>
        <v>43564.500763888886</v>
      </c>
      <c r="I133" s="3">
        <f>SUBSTITUTE(LEFT(Tableau1[[#This Row],[OrderDueTo]],17),".",":")+0</f>
        <v>43572.5</v>
      </c>
      <c r="J133" s="13" t="str">
        <f>VLOOKUP(Tableau1[[#This Row],[AnaCode]],'Config Analyses'!A:C,2,FALSE)</f>
        <v>Analyse polluants d'emballage</v>
      </c>
      <c r="K133" s="13" t="str">
        <f>VLOOKUP(Tableau1[[#This Row],[AnaCode]],'Config Analyses'!A:C,3,FALSE)</f>
        <v>Equipe 3</v>
      </c>
      <c r="L133" s="13" t="str">
        <f>VLOOKUP(Tableau1[[#This Row],[CustomerCode]],'Config Clients'!A:D,3,FALSE)</f>
        <v>Entreprises agro-alimentaires</v>
      </c>
      <c r="M133" s="13" t="str">
        <f>VLOOKUP(Tableau1[[#This Row],[CustomerCode]],'Config Clients'!A:D,4,FALSE)</f>
        <v>Julien</v>
      </c>
      <c r="N133" s="10" t="str">
        <f>IFERROR(IF(Tableau1[[#This Row],[Date rendu]]-'Date de l''export'!$A$2&gt;0,"Non","Oui"),"Oui")</f>
        <v>Non</v>
      </c>
      <c r="O133" s="11">
        <f>IF(Tableau1[[#This Row],[En retard?]]="Non",Tableau1[[#This Row],[Date rendu]]-'Date de l''export'!$A$2,0)</f>
        <v>0.74041666666744277</v>
      </c>
      <c r="P133" s="14" t="str">
        <f>IF(Tableau1[[#This Row],[En retard?]]="Oui","HD",IF(Tableau1[Délai restant]&lt;1,"&lt;24h",IF(Tableau1[Délai restant]&lt;2,"&lt;48h","≥48h")))</f>
        <v>&lt;24h</v>
      </c>
      <c r="Q133" s="14" t="str">
        <f>IF(AND(Tableau1[[#This Row],[En retard?]]="Oui",OR(Tableau1[[#This Row],[Product]]="Citron",Tableau1[[#This Row],[Product]]="Amandes")),"Oui","Non")</f>
        <v>Non</v>
      </c>
      <c r="R133" t="str">
        <f>CONCATENATE(Tableau1[[#This Row],[OrderCode]],"|",Tableau1[[#This Row],[AnaCode]],"|",Tableau1[[#This Row],[Product]])</f>
        <v>CMD01755302|PLLT|Jus de fruits</v>
      </c>
    </row>
    <row r="134" spans="1:18" x14ac:dyDescent="0.25">
      <c r="A134" s="1" t="s">
        <v>161</v>
      </c>
      <c r="B134" s="1" t="s">
        <v>15</v>
      </c>
      <c r="C134" s="3" t="s">
        <v>61</v>
      </c>
      <c r="D134" s="3" t="s">
        <v>14</v>
      </c>
      <c r="E134" s="1" t="s">
        <v>130</v>
      </c>
      <c r="F134" s="1" t="s">
        <v>1058</v>
      </c>
      <c r="G134" s="1" t="s">
        <v>945</v>
      </c>
      <c r="H134" s="3">
        <f>SUBSTITUTE(LEFT(Tableau1[[#This Row],[OrderDate]],17),".",":")+0</f>
        <v>43564.524953703702</v>
      </c>
      <c r="I134" s="3">
        <f>SUBSTITUTE(LEFT(Tableau1[[#This Row],[OrderDueTo]],17),".",":")+0</f>
        <v>43572.5</v>
      </c>
      <c r="J134" s="13" t="str">
        <f>VLOOKUP(Tableau1[[#This Row],[AnaCode]],'Config Analyses'!A:C,2,FALSE)</f>
        <v>Analyse pesticides</v>
      </c>
      <c r="K134" s="13" t="str">
        <f>VLOOKUP(Tableau1[[#This Row],[AnaCode]],'Config Analyses'!A:C,3,FALSE)</f>
        <v>Equipe 3</v>
      </c>
      <c r="L134" s="13" t="str">
        <f>VLOOKUP(Tableau1[[#This Row],[CustomerCode]],'Config Clients'!A:D,3,FALSE)</f>
        <v>Grande surface</v>
      </c>
      <c r="M134" s="13" t="str">
        <f>VLOOKUP(Tableau1[[#This Row],[CustomerCode]],'Config Clients'!A:D,4,FALSE)</f>
        <v>Eric</v>
      </c>
      <c r="N134" s="10" t="str">
        <f>IFERROR(IF(Tableau1[[#This Row],[Date rendu]]-'Date de l''export'!$A$2&gt;0,"Non","Oui"),"Oui")</f>
        <v>Non</v>
      </c>
      <c r="O134" s="11">
        <f>IF(Tableau1[[#This Row],[En retard?]]="Non",Tableau1[[#This Row],[Date rendu]]-'Date de l''export'!$A$2,0)</f>
        <v>0.74041666666744277</v>
      </c>
      <c r="P134" s="14" t="str">
        <f>IF(Tableau1[[#This Row],[En retard?]]="Oui","HD",IF(Tableau1[Délai restant]&lt;1,"&lt;24h",IF(Tableau1[Délai restant]&lt;2,"&lt;48h","≥48h")))</f>
        <v>&lt;24h</v>
      </c>
      <c r="Q134" s="14" t="str">
        <f>IF(AND(Tableau1[[#This Row],[En retard?]]="Oui",OR(Tableau1[[#This Row],[Product]]="Citron",Tableau1[[#This Row],[Product]]="Amandes")),"Oui","Non")</f>
        <v>Non</v>
      </c>
      <c r="R134" t="str">
        <f>CONCATENATE(Tableau1[[#This Row],[OrderCode]],"|",Tableau1[[#This Row],[AnaCode]],"|",Tableau1[[#This Row],[Product]])</f>
        <v>CMD01615803|PEST|Citron</v>
      </c>
    </row>
    <row r="135" spans="1:18" x14ac:dyDescent="0.25">
      <c r="A135" s="1" t="s">
        <v>105</v>
      </c>
      <c r="B135" s="1" t="s">
        <v>19</v>
      </c>
      <c r="C135" s="3" t="s">
        <v>98</v>
      </c>
      <c r="D135" s="3" t="s">
        <v>27</v>
      </c>
      <c r="E135" s="1" t="s">
        <v>63</v>
      </c>
      <c r="F135" s="1" t="s">
        <v>1059</v>
      </c>
      <c r="G135" s="1" t="s">
        <v>945</v>
      </c>
      <c r="H135" s="3">
        <f>SUBSTITUTE(LEFT(Tableau1[[#This Row],[OrderDate]],17),".",":")+0</f>
        <v>43564.525393518517</v>
      </c>
      <c r="I135" s="3">
        <f>SUBSTITUTE(LEFT(Tableau1[[#This Row],[OrderDueTo]],17),".",":")+0</f>
        <v>43572.5</v>
      </c>
      <c r="J135" s="13" t="str">
        <f>VLOOKUP(Tableau1[[#This Row],[AnaCode]],'Config Analyses'!A:C,2,FALSE)</f>
        <v>Analyse polluants d'emballage</v>
      </c>
      <c r="K135" s="13" t="str">
        <f>VLOOKUP(Tableau1[[#This Row],[AnaCode]],'Config Analyses'!A:C,3,FALSE)</f>
        <v>Equipe 3</v>
      </c>
      <c r="L135" s="13" t="str">
        <f>VLOOKUP(Tableau1[[#This Row],[CustomerCode]],'Config Clients'!A:D,3,FALSE)</f>
        <v>Coopérative agricole</v>
      </c>
      <c r="M135" s="13" t="str">
        <f>VLOOKUP(Tableau1[[#This Row],[CustomerCode]],'Config Clients'!A:D,4,FALSE)</f>
        <v>Julie</v>
      </c>
      <c r="N135" s="10" t="str">
        <f>IFERROR(IF(Tableau1[[#This Row],[Date rendu]]-'Date de l''export'!$A$2&gt;0,"Non","Oui"),"Oui")</f>
        <v>Non</v>
      </c>
      <c r="O135" s="11">
        <f>IF(Tableau1[[#This Row],[En retard?]]="Non",Tableau1[[#This Row],[Date rendu]]-'Date de l''export'!$A$2,0)</f>
        <v>0.74041666666744277</v>
      </c>
      <c r="P135" s="14" t="str">
        <f>IF(Tableau1[[#This Row],[En retard?]]="Oui","HD",IF(Tableau1[Délai restant]&lt;1,"&lt;24h",IF(Tableau1[Délai restant]&lt;2,"&lt;48h","≥48h")))</f>
        <v>&lt;24h</v>
      </c>
      <c r="Q135" s="14" t="str">
        <f>IF(AND(Tableau1[[#This Row],[En retard?]]="Oui",OR(Tableau1[[#This Row],[Product]]="Citron",Tableau1[[#This Row],[Product]]="Amandes")),"Oui","Non")</f>
        <v>Non</v>
      </c>
      <c r="R135" t="str">
        <f>CONCATENATE(Tableau1[[#This Row],[OrderCode]],"|",Tableau1[[#This Row],[AnaCode]],"|",Tableau1[[#This Row],[Product]])</f>
        <v>CMD01603504|PLLT|Bettrave</v>
      </c>
    </row>
    <row r="136" spans="1:18" x14ac:dyDescent="0.25">
      <c r="A136" s="1" t="s">
        <v>354</v>
      </c>
      <c r="B136" s="1" t="s">
        <v>7</v>
      </c>
      <c r="C136" s="3" t="s">
        <v>49</v>
      </c>
      <c r="D136" s="3" t="s">
        <v>8</v>
      </c>
      <c r="E136" s="1" t="s">
        <v>130</v>
      </c>
      <c r="F136" s="1" t="s">
        <v>1283</v>
      </c>
      <c r="G136" s="1" t="s">
        <v>945</v>
      </c>
      <c r="H136" s="3">
        <f>SUBSTITUTE(LEFT(Tableau1[[#This Row],[OrderDate]],17),".",":")+0</f>
        <v>43564.526678240742</v>
      </c>
      <c r="I136" s="3">
        <f>SUBSTITUTE(LEFT(Tableau1[[#This Row],[OrderDueTo]],17),".",":")+0</f>
        <v>43572.5</v>
      </c>
      <c r="J136" s="13" t="str">
        <f>VLOOKUP(Tableau1[[#This Row],[AnaCode]],'Config Analyses'!A:C,2,FALSE)</f>
        <v>Analyse pesticides</v>
      </c>
      <c r="K136" s="13" t="str">
        <f>VLOOKUP(Tableau1[[#This Row],[AnaCode]],'Config Analyses'!A:C,3,FALSE)</f>
        <v>Equipe 3</v>
      </c>
      <c r="L136" s="13" t="str">
        <f>VLOOKUP(Tableau1[[#This Row],[CustomerCode]],'Config Clients'!A:D,3,FALSE)</f>
        <v>Grande surface</v>
      </c>
      <c r="M136" s="13" t="str">
        <f>VLOOKUP(Tableau1[[#This Row],[CustomerCode]],'Config Clients'!A:D,4,FALSE)</f>
        <v>Eric</v>
      </c>
      <c r="N136" s="10" t="str">
        <f>IFERROR(IF(Tableau1[[#This Row],[Date rendu]]-'Date de l''export'!$A$2&gt;0,"Non","Oui"),"Oui")</f>
        <v>Non</v>
      </c>
      <c r="O136" s="11">
        <f>IF(Tableau1[[#This Row],[En retard?]]="Non",Tableau1[[#This Row],[Date rendu]]-'Date de l''export'!$A$2,0)</f>
        <v>0.74041666666744277</v>
      </c>
      <c r="P136" s="14" t="str">
        <f>IF(Tableau1[[#This Row],[En retard?]]="Oui","HD",IF(Tableau1[Délai restant]&lt;1,"&lt;24h",IF(Tableau1[Délai restant]&lt;2,"&lt;48h","≥48h")))</f>
        <v>&lt;24h</v>
      </c>
      <c r="Q136" s="14" t="str">
        <f>IF(AND(Tableau1[[#This Row],[En retard?]]="Oui",OR(Tableau1[[#This Row],[Product]]="Citron",Tableau1[[#This Row],[Product]]="Amandes")),"Oui","Non")</f>
        <v>Non</v>
      </c>
      <c r="R136" t="str">
        <f>CONCATENATE(Tableau1[[#This Row],[OrderCode]],"|",Tableau1[[#This Row],[AnaCode]],"|",Tableau1[[#This Row],[Product]])</f>
        <v>CMD01691403|PEST|Concombre</v>
      </c>
    </row>
    <row r="137" spans="1:18" x14ac:dyDescent="0.25">
      <c r="A137" s="1" t="s">
        <v>297</v>
      </c>
      <c r="B137" s="1" t="s">
        <v>15</v>
      </c>
      <c r="C137" s="3" t="s">
        <v>61</v>
      </c>
      <c r="D137" s="3" t="s">
        <v>14</v>
      </c>
      <c r="E137" s="1" t="s">
        <v>63</v>
      </c>
      <c r="F137" s="1" t="s">
        <v>1062</v>
      </c>
      <c r="G137" s="1" t="s">
        <v>945</v>
      </c>
      <c r="H137" s="3">
        <f>SUBSTITUTE(LEFT(Tableau1[[#This Row],[OrderDate]],17),".",":")+0</f>
        <v>43564.530127314814</v>
      </c>
      <c r="I137" s="3">
        <f>SUBSTITUTE(LEFT(Tableau1[[#This Row],[OrderDueTo]],17),".",":")+0</f>
        <v>43572.5</v>
      </c>
      <c r="J137" s="13" t="str">
        <f>VLOOKUP(Tableau1[[#This Row],[AnaCode]],'Config Analyses'!A:C,2,FALSE)</f>
        <v>Analyse polluants d'emballage</v>
      </c>
      <c r="K137" s="13" t="str">
        <f>VLOOKUP(Tableau1[[#This Row],[AnaCode]],'Config Analyses'!A:C,3,FALSE)</f>
        <v>Equipe 3</v>
      </c>
      <c r="L137" s="13" t="str">
        <f>VLOOKUP(Tableau1[[#This Row],[CustomerCode]],'Config Clients'!A:D,3,FALSE)</f>
        <v>Grande surface</v>
      </c>
      <c r="M137" s="13" t="str">
        <f>VLOOKUP(Tableau1[[#This Row],[CustomerCode]],'Config Clients'!A:D,4,FALSE)</f>
        <v>Eric</v>
      </c>
      <c r="N137" s="10" t="str">
        <f>IFERROR(IF(Tableau1[[#This Row],[Date rendu]]-'Date de l''export'!$A$2&gt;0,"Non","Oui"),"Oui")</f>
        <v>Non</v>
      </c>
      <c r="O137" s="11">
        <f>IF(Tableau1[[#This Row],[En retard?]]="Non",Tableau1[[#This Row],[Date rendu]]-'Date de l''export'!$A$2,0)</f>
        <v>0.74041666666744277</v>
      </c>
      <c r="P137" s="14" t="str">
        <f>IF(Tableau1[[#This Row],[En retard?]]="Oui","HD",IF(Tableau1[Délai restant]&lt;1,"&lt;24h",IF(Tableau1[Délai restant]&lt;2,"&lt;48h","≥48h")))</f>
        <v>&lt;24h</v>
      </c>
      <c r="Q137" s="14" t="str">
        <f>IF(AND(Tableau1[[#This Row],[En retard?]]="Oui",OR(Tableau1[[#This Row],[Product]]="Citron",Tableau1[[#This Row],[Product]]="Amandes")),"Oui","Non")</f>
        <v>Non</v>
      </c>
      <c r="R137" t="str">
        <f>CONCATENATE(Tableau1[[#This Row],[OrderCode]],"|",Tableau1[[#This Row],[AnaCode]],"|",Tableau1[[#This Row],[Product]])</f>
        <v>CMD01570105|PLLT|Citron</v>
      </c>
    </row>
    <row r="138" spans="1:18" x14ac:dyDescent="0.25">
      <c r="A138" s="1" t="s">
        <v>78</v>
      </c>
      <c r="B138" s="1" t="s">
        <v>21</v>
      </c>
      <c r="C138" s="3" t="s">
        <v>49</v>
      </c>
      <c r="D138" s="3" t="s">
        <v>8</v>
      </c>
      <c r="E138" s="1" t="s">
        <v>63</v>
      </c>
      <c r="F138" s="1" t="s">
        <v>1066</v>
      </c>
      <c r="G138" s="1" t="s">
        <v>945</v>
      </c>
      <c r="H138" s="3">
        <f>SUBSTITUTE(LEFT(Tableau1[[#This Row],[OrderDate]],17),".",":")+0</f>
        <v>43564.539826388886</v>
      </c>
      <c r="I138" s="3">
        <f>SUBSTITUTE(LEFT(Tableau1[[#This Row],[OrderDueTo]],17),".",":")+0</f>
        <v>43572.5</v>
      </c>
      <c r="J138" s="13" t="str">
        <f>VLOOKUP(Tableau1[[#This Row],[AnaCode]],'Config Analyses'!A:C,2,FALSE)</f>
        <v>Analyse polluants d'emballage</v>
      </c>
      <c r="K138" s="13" t="str">
        <f>VLOOKUP(Tableau1[[#This Row],[AnaCode]],'Config Analyses'!A:C,3,FALSE)</f>
        <v>Equipe 3</v>
      </c>
      <c r="L138" s="13" t="str">
        <f>VLOOKUP(Tableau1[[#This Row],[CustomerCode]],'Config Clients'!A:D,3,FALSE)</f>
        <v>Grande surface</v>
      </c>
      <c r="M138" s="13" t="str">
        <f>VLOOKUP(Tableau1[[#This Row],[CustomerCode]],'Config Clients'!A:D,4,FALSE)</f>
        <v>Eric</v>
      </c>
      <c r="N138" s="10" t="str">
        <f>IFERROR(IF(Tableau1[[#This Row],[Date rendu]]-'Date de l''export'!$A$2&gt;0,"Non","Oui"),"Oui")</f>
        <v>Non</v>
      </c>
      <c r="O138" s="11">
        <f>IF(Tableau1[[#This Row],[En retard?]]="Non",Tableau1[[#This Row],[Date rendu]]-'Date de l''export'!$A$2,0)</f>
        <v>0.74041666666744277</v>
      </c>
      <c r="P138" s="14" t="str">
        <f>IF(Tableau1[[#This Row],[En retard?]]="Oui","HD",IF(Tableau1[Délai restant]&lt;1,"&lt;24h",IF(Tableau1[Délai restant]&lt;2,"&lt;48h","≥48h")))</f>
        <v>&lt;24h</v>
      </c>
      <c r="Q138" s="14" t="str">
        <f>IF(AND(Tableau1[[#This Row],[En retard?]]="Oui",OR(Tableau1[[#This Row],[Product]]="Citron",Tableau1[[#This Row],[Product]]="Amandes")),"Oui","Non")</f>
        <v>Non</v>
      </c>
      <c r="R138" t="str">
        <f>CONCATENATE(Tableau1[[#This Row],[OrderCode]],"|",Tableau1[[#This Row],[AnaCode]],"|",Tableau1[[#This Row],[Product]])</f>
        <v>CMD01546207|PLLT|Carotte</v>
      </c>
    </row>
    <row r="139" spans="1:18" x14ac:dyDescent="0.25">
      <c r="A139" s="1" t="s">
        <v>83</v>
      </c>
      <c r="B139" s="1" t="s">
        <v>26</v>
      </c>
      <c r="C139" s="3" t="s">
        <v>54</v>
      </c>
      <c r="D139" s="3" t="s">
        <v>10</v>
      </c>
      <c r="E139" s="1" t="s">
        <v>130</v>
      </c>
      <c r="F139" s="1" t="s">
        <v>983</v>
      </c>
      <c r="G139" s="1" t="s">
        <v>945</v>
      </c>
      <c r="H139" s="3">
        <f>SUBSTITUTE(LEFT(Tableau1[[#This Row],[OrderDate]],17),".",":")+0</f>
        <v>43564.558680555558</v>
      </c>
      <c r="I139" s="3">
        <f>SUBSTITUTE(LEFT(Tableau1[[#This Row],[OrderDueTo]],17),".",":")+0</f>
        <v>43572.5</v>
      </c>
      <c r="J139" s="13" t="str">
        <f>VLOOKUP(Tableau1[[#This Row],[AnaCode]],'Config Analyses'!A:C,2,FALSE)</f>
        <v>Analyse pesticides</v>
      </c>
      <c r="K139" s="13" t="str">
        <f>VLOOKUP(Tableau1[[#This Row],[AnaCode]],'Config Analyses'!A:C,3,FALSE)</f>
        <v>Equipe 3</v>
      </c>
      <c r="L139" s="13" t="str">
        <f>VLOOKUP(Tableau1[[#This Row],[CustomerCode]],'Config Clients'!A:D,3,FALSE)</f>
        <v>Coopérative agricole</v>
      </c>
      <c r="M139" s="13" t="str">
        <f>VLOOKUP(Tableau1[[#This Row],[CustomerCode]],'Config Clients'!A:D,4,FALSE)</f>
        <v>Julie</v>
      </c>
      <c r="N139" s="10" t="str">
        <f>IFERROR(IF(Tableau1[[#This Row],[Date rendu]]-'Date de l''export'!$A$2&gt;0,"Non","Oui"),"Oui")</f>
        <v>Non</v>
      </c>
      <c r="O139" s="11">
        <f>IF(Tableau1[[#This Row],[En retard?]]="Non",Tableau1[[#This Row],[Date rendu]]-'Date de l''export'!$A$2,0)</f>
        <v>0.74041666666744277</v>
      </c>
      <c r="P139" s="14" t="str">
        <f>IF(Tableau1[[#This Row],[En retard?]]="Oui","HD",IF(Tableau1[Délai restant]&lt;1,"&lt;24h",IF(Tableau1[Délai restant]&lt;2,"&lt;48h","≥48h")))</f>
        <v>&lt;24h</v>
      </c>
      <c r="Q139" s="14" t="str">
        <f>IF(AND(Tableau1[[#This Row],[En retard?]]="Oui",OR(Tableau1[[#This Row],[Product]]="Citron",Tableau1[[#This Row],[Product]]="Amandes")),"Oui","Non")</f>
        <v>Non</v>
      </c>
      <c r="R139" t="str">
        <f>CONCATENATE(Tableau1[[#This Row],[OrderCode]],"|",Tableau1[[#This Row],[AnaCode]],"|",Tableau1[[#This Row],[Product]])</f>
        <v>CMD01357902|PEST|Radis</v>
      </c>
    </row>
    <row r="140" spans="1:18" x14ac:dyDescent="0.25">
      <c r="A140" s="1" t="s">
        <v>319</v>
      </c>
      <c r="B140" s="1" t="s">
        <v>26</v>
      </c>
      <c r="C140" s="3" t="s">
        <v>52</v>
      </c>
      <c r="D140" s="3" t="s">
        <v>9</v>
      </c>
      <c r="E140" s="1" t="s">
        <v>107</v>
      </c>
      <c r="F140" s="1" t="s">
        <v>1614</v>
      </c>
      <c r="G140" s="1" t="s">
        <v>1153</v>
      </c>
      <c r="H140" s="3">
        <f>SUBSTITUTE(LEFT(Tableau1[[#This Row],[OrderDate]],17),".",":")+0</f>
        <v>43564.626793981479</v>
      </c>
      <c r="I140" s="3">
        <f>SUBSTITUTE(LEFT(Tableau1[[#This Row],[OrderDueTo]],17),".",":")+0</f>
        <v>43568.5</v>
      </c>
      <c r="J140" s="13" t="str">
        <f>VLOOKUP(Tableau1[[#This Row],[AnaCode]],'Config Analyses'!A:C,2,FALSE)</f>
        <v>Analyse nutritionelle</v>
      </c>
      <c r="K140" s="13" t="str">
        <f>VLOOKUP(Tableau1[[#This Row],[AnaCode]],'Config Analyses'!A:C,3,FALSE)</f>
        <v>Equipe 2</v>
      </c>
      <c r="L140" s="13" t="str">
        <f>VLOOKUP(Tableau1[[#This Row],[CustomerCode]],'Config Clients'!A:D,3,FALSE)</f>
        <v>Centrale d'achats</v>
      </c>
      <c r="M140" s="13" t="str">
        <f>VLOOKUP(Tableau1[[#This Row],[CustomerCode]],'Config Clients'!A:D,4,FALSE)</f>
        <v>Sandrine</v>
      </c>
      <c r="N140" s="10" t="str">
        <f>IFERROR(IF(Tableau1[[#This Row],[Date rendu]]-'Date de l''export'!$A$2&gt;0,"Non","Oui"),"Oui")</f>
        <v>Oui</v>
      </c>
      <c r="O140" s="11">
        <f>IF(Tableau1[[#This Row],[En retard?]]="Non",Tableau1[[#This Row],[Date rendu]]-'Date de l''export'!$A$2,0)</f>
        <v>0</v>
      </c>
      <c r="P140" s="14" t="str">
        <f>IF(Tableau1[[#This Row],[En retard?]]="Oui","HD",IF(Tableau1[Délai restant]&lt;1,"&lt;24h",IF(Tableau1[Délai restant]&lt;2,"&lt;48h","≥48h")))</f>
        <v>HD</v>
      </c>
      <c r="Q140" s="14" t="str">
        <f>IF(AND(Tableau1[[#This Row],[En retard?]]="Oui",OR(Tableau1[[#This Row],[Product]]="Citron",Tableau1[[#This Row],[Product]]="Amandes")),"Oui","Non")</f>
        <v>Non</v>
      </c>
      <c r="R140" t="str">
        <f>CONCATENATE(Tableau1[[#This Row],[OrderCode]],"|",Tableau1[[#This Row],[AnaCode]],"|",Tableau1[[#This Row],[Product]])</f>
        <v>CMD01621907|NTR|Radis</v>
      </c>
    </row>
    <row r="141" spans="1:18" x14ac:dyDescent="0.25">
      <c r="A141" s="1" t="s">
        <v>135</v>
      </c>
      <c r="B141" s="1" t="s">
        <v>26</v>
      </c>
      <c r="C141" s="3" t="s">
        <v>61</v>
      </c>
      <c r="D141" s="3" t="s">
        <v>14</v>
      </c>
      <c r="E141" s="1" t="s">
        <v>63</v>
      </c>
      <c r="F141" s="1" t="s">
        <v>1029</v>
      </c>
      <c r="G141" s="1" t="s">
        <v>945</v>
      </c>
      <c r="H141" s="3">
        <f>SUBSTITUTE(LEFT(Tableau1[[#This Row],[OrderDate]],17),".",":")+0</f>
        <v>43564.631874999999</v>
      </c>
      <c r="I141" s="3">
        <f>SUBSTITUTE(LEFT(Tableau1[[#This Row],[OrderDueTo]],17),".",":")+0</f>
        <v>43572.5</v>
      </c>
      <c r="J141" s="13" t="str">
        <f>VLOOKUP(Tableau1[[#This Row],[AnaCode]],'Config Analyses'!A:C,2,FALSE)</f>
        <v>Analyse polluants d'emballage</v>
      </c>
      <c r="K141" s="13" t="str">
        <f>VLOOKUP(Tableau1[[#This Row],[AnaCode]],'Config Analyses'!A:C,3,FALSE)</f>
        <v>Equipe 3</v>
      </c>
      <c r="L141" s="13" t="str">
        <f>VLOOKUP(Tableau1[[#This Row],[CustomerCode]],'Config Clients'!A:D,3,FALSE)</f>
        <v>Grande surface</v>
      </c>
      <c r="M141" s="13" t="str">
        <f>VLOOKUP(Tableau1[[#This Row],[CustomerCode]],'Config Clients'!A:D,4,FALSE)</f>
        <v>Eric</v>
      </c>
      <c r="N141" s="10" t="str">
        <f>IFERROR(IF(Tableau1[[#This Row],[Date rendu]]-'Date de l''export'!$A$2&gt;0,"Non","Oui"),"Oui")</f>
        <v>Non</v>
      </c>
      <c r="O141" s="11">
        <f>IF(Tableau1[[#This Row],[En retard?]]="Non",Tableau1[[#This Row],[Date rendu]]-'Date de l''export'!$A$2,0)</f>
        <v>0.74041666666744277</v>
      </c>
      <c r="P141" s="14" t="str">
        <f>IF(Tableau1[[#This Row],[En retard?]]="Oui","HD",IF(Tableau1[Délai restant]&lt;1,"&lt;24h",IF(Tableau1[Délai restant]&lt;2,"&lt;48h","≥48h")))</f>
        <v>&lt;24h</v>
      </c>
      <c r="Q141" s="14" t="str">
        <f>IF(AND(Tableau1[[#This Row],[En retard?]]="Oui",OR(Tableau1[[#This Row],[Product]]="Citron",Tableau1[[#This Row],[Product]]="Amandes")),"Oui","Non")</f>
        <v>Non</v>
      </c>
      <c r="R141" t="str">
        <f>CONCATENATE(Tableau1[[#This Row],[OrderCode]],"|",Tableau1[[#This Row],[AnaCode]],"|",Tableau1[[#This Row],[Product]])</f>
        <v>CMD01658002|PLLT|Radis</v>
      </c>
    </row>
    <row r="142" spans="1:18" x14ac:dyDescent="0.25">
      <c r="A142" s="1" t="s">
        <v>112</v>
      </c>
      <c r="B142" s="1" t="s">
        <v>19</v>
      </c>
      <c r="C142" s="3" t="s">
        <v>61</v>
      </c>
      <c r="D142" s="3" t="s">
        <v>14</v>
      </c>
      <c r="E142" s="1" t="s">
        <v>50</v>
      </c>
      <c r="F142" s="1" t="s">
        <v>949</v>
      </c>
      <c r="G142" s="1" t="s">
        <v>950</v>
      </c>
      <c r="H142" s="3">
        <f>SUBSTITUTE(LEFT(Tableau1[[#This Row],[OrderDate]],17),".",":")+0</f>
        <v>43564.641111111108</v>
      </c>
      <c r="I142" s="3">
        <f>SUBSTITUTE(LEFT(Tableau1[[#This Row],[OrderDueTo]],17),".",":")+0</f>
        <v>43574.5</v>
      </c>
      <c r="J142" s="13" t="str">
        <f>VLOOKUP(Tableau1[[#This Row],[AnaCode]],'Config Analyses'!A:C,2,FALSE)</f>
        <v>Analyse OGM</v>
      </c>
      <c r="K142" s="13" t="str">
        <f>VLOOKUP(Tableau1[[#This Row],[AnaCode]],'Config Analyses'!A:C,3,FALSE)</f>
        <v>Equipe 2</v>
      </c>
      <c r="L142" s="13" t="str">
        <f>VLOOKUP(Tableau1[[#This Row],[CustomerCode]],'Config Clients'!A:D,3,FALSE)</f>
        <v>Grande surface</v>
      </c>
      <c r="M142" s="13" t="str">
        <f>VLOOKUP(Tableau1[[#This Row],[CustomerCode]],'Config Clients'!A:D,4,FALSE)</f>
        <v>Eric</v>
      </c>
      <c r="N142" s="10" t="str">
        <f>IFERROR(IF(Tableau1[[#This Row],[Date rendu]]-'Date de l''export'!$A$2&gt;0,"Non","Oui"),"Oui")</f>
        <v>Non</v>
      </c>
      <c r="O142" s="11">
        <f>IF(Tableau1[[#This Row],[En retard?]]="Non",Tableau1[[#This Row],[Date rendu]]-'Date de l''export'!$A$2,0)</f>
        <v>2.7404166666674428</v>
      </c>
      <c r="P142" s="14" t="str">
        <f>IF(Tableau1[[#This Row],[En retard?]]="Oui","HD",IF(Tableau1[Délai restant]&lt;1,"&lt;24h",IF(Tableau1[Délai restant]&lt;2,"&lt;48h","≥48h")))</f>
        <v>≥48h</v>
      </c>
      <c r="Q142" s="14" t="str">
        <f>IF(AND(Tableau1[[#This Row],[En retard?]]="Oui",OR(Tableau1[[#This Row],[Product]]="Citron",Tableau1[[#This Row],[Product]]="Amandes")),"Oui","Non")</f>
        <v>Non</v>
      </c>
      <c r="R142" t="str">
        <f>CONCATENATE(Tableau1[[#This Row],[OrderCode]],"|",Tableau1[[#This Row],[AnaCode]],"|",Tableau1[[#This Row],[Product]])</f>
        <v>CMD01517105|OGM|Bettrave</v>
      </c>
    </row>
    <row r="143" spans="1:18" x14ac:dyDescent="0.25">
      <c r="A143" s="1" t="s">
        <v>79</v>
      </c>
      <c r="B143" s="1" t="s">
        <v>26</v>
      </c>
      <c r="C143" s="3" t="s">
        <v>61</v>
      </c>
      <c r="D143" s="3" t="s">
        <v>14</v>
      </c>
      <c r="E143" s="1" t="s">
        <v>50</v>
      </c>
      <c r="F143" s="1" t="s">
        <v>956</v>
      </c>
      <c r="G143" s="1" t="s">
        <v>950</v>
      </c>
      <c r="H143" s="3">
        <f>SUBSTITUTE(LEFT(Tableau1[[#This Row],[OrderDate]],17),".",":")+0</f>
        <v>43564.692256944443</v>
      </c>
      <c r="I143" s="3">
        <f>SUBSTITUTE(LEFT(Tableau1[[#This Row],[OrderDueTo]],17),".",":")+0</f>
        <v>43574.5</v>
      </c>
      <c r="J143" s="13" t="str">
        <f>VLOOKUP(Tableau1[[#This Row],[AnaCode]],'Config Analyses'!A:C,2,FALSE)</f>
        <v>Analyse OGM</v>
      </c>
      <c r="K143" s="13" t="str">
        <f>VLOOKUP(Tableau1[[#This Row],[AnaCode]],'Config Analyses'!A:C,3,FALSE)</f>
        <v>Equipe 2</v>
      </c>
      <c r="L143" s="13" t="str">
        <f>VLOOKUP(Tableau1[[#This Row],[CustomerCode]],'Config Clients'!A:D,3,FALSE)</f>
        <v>Grande surface</v>
      </c>
      <c r="M143" s="13" t="str">
        <f>VLOOKUP(Tableau1[[#This Row],[CustomerCode]],'Config Clients'!A:D,4,FALSE)</f>
        <v>Eric</v>
      </c>
      <c r="N143" s="10" t="str">
        <f>IFERROR(IF(Tableau1[[#This Row],[Date rendu]]-'Date de l''export'!$A$2&gt;0,"Non","Oui"),"Oui")</f>
        <v>Non</v>
      </c>
      <c r="O143" s="11">
        <f>IF(Tableau1[[#This Row],[En retard?]]="Non",Tableau1[[#This Row],[Date rendu]]-'Date de l''export'!$A$2,0)</f>
        <v>2.7404166666674428</v>
      </c>
      <c r="P143" s="14" t="str">
        <f>IF(Tableau1[[#This Row],[En retard?]]="Oui","HD",IF(Tableau1[Délai restant]&lt;1,"&lt;24h",IF(Tableau1[Délai restant]&lt;2,"&lt;48h","≥48h")))</f>
        <v>≥48h</v>
      </c>
      <c r="Q143" s="14" t="str">
        <f>IF(AND(Tableau1[[#This Row],[En retard?]]="Oui",OR(Tableau1[[#This Row],[Product]]="Citron",Tableau1[[#This Row],[Product]]="Amandes")),"Oui","Non")</f>
        <v>Non</v>
      </c>
      <c r="R143" t="str">
        <f>CONCATENATE(Tableau1[[#This Row],[OrderCode]],"|",Tableau1[[#This Row],[AnaCode]],"|",Tableau1[[#This Row],[Product]])</f>
        <v>CMD01390403|OGM|Radis</v>
      </c>
    </row>
    <row r="144" spans="1:18" x14ac:dyDescent="0.25">
      <c r="A144" s="1" t="s">
        <v>138</v>
      </c>
      <c r="B144" s="1" t="s">
        <v>21</v>
      </c>
      <c r="C144" s="3" t="s">
        <v>54</v>
      </c>
      <c r="D144" s="3" t="s">
        <v>10</v>
      </c>
      <c r="E144" s="1" t="s">
        <v>50</v>
      </c>
      <c r="F144" s="1" t="s">
        <v>971</v>
      </c>
      <c r="G144" s="1" t="s">
        <v>950</v>
      </c>
      <c r="H144" s="3">
        <f>SUBSTITUTE(LEFT(Tableau1[[#This Row],[OrderDate]],17),".",":")+0</f>
        <v>43564.696342592593</v>
      </c>
      <c r="I144" s="3">
        <f>SUBSTITUTE(LEFT(Tableau1[[#This Row],[OrderDueTo]],17),".",":")+0</f>
        <v>43574.5</v>
      </c>
      <c r="J144" s="13" t="str">
        <f>VLOOKUP(Tableau1[[#This Row],[AnaCode]],'Config Analyses'!A:C,2,FALSE)</f>
        <v>Analyse OGM</v>
      </c>
      <c r="K144" s="13" t="str">
        <f>VLOOKUP(Tableau1[[#This Row],[AnaCode]],'Config Analyses'!A:C,3,FALSE)</f>
        <v>Equipe 2</v>
      </c>
      <c r="L144" s="13" t="str">
        <f>VLOOKUP(Tableau1[[#This Row],[CustomerCode]],'Config Clients'!A:D,3,FALSE)</f>
        <v>Coopérative agricole</v>
      </c>
      <c r="M144" s="13" t="str">
        <f>VLOOKUP(Tableau1[[#This Row],[CustomerCode]],'Config Clients'!A:D,4,FALSE)</f>
        <v>Julie</v>
      </c>
      <c r="N144" s="10" t="str">
        <f>IFERROR(IF(Tableau1[[#This Row],[Date rendu]]-'Date de l''export'!$A$2&gt;0,"Non","Oui"),"Oui")</f>
        <v>Non</v>
      </c>
      <c r="O144" s="11">
        <f>IF(Tableau1[[#This Row],[En retard?]]="Non",Tableau1[[#This Row],[Date rendu]]-'Date de l''export'!$A$2,0)</f>
        <v>2.7404166666674428</v>
      </c>
      <c r="P144" s="14" t="str">
        <f>IF(Tableau1[[#This Row],[En retard?]]="Oui","HD",IF(Tableau1[Délai restant]&lt;1,"&lt;24h",IF(Tableau1[Délai restant]&lt;2,"&lt;48h","≥48h")))</f>
        <v>≥48h</v>
      </c>
      <c r="Q144" s="14" t="str">
        <f>IF(AND(Tableau1[[#This Row],[En retard?]]="Oui",OR(Tableau1[[#This Row],[Product]]="Citron",Tableau1[[#This Row],[Product]]="Amandes")),"Oui","Non")</f>
        <v>Non</v>
      </c>
      <c r="R144" t="str">
        <f>CONCATENATE(Tableau1[[#This Row],[OrderCode]],"|",Tableau1[[#This Row],[AnaCode]],"|",Tableau1[[#This Row],[Product]])</f>
        <v>CMD01501903|OGM|Carotte</v>
      </c>
    </row>
    <row r="145" spans="1:18" x14ac:dyDescent="0.25">
      <c r="A145" s="1" t="s">
        <v>3224</v>
      </c>
      <c r="B145" s="1" t="s">
        <v>16</v>
      </c>
      <c r="C145" s="3" t="s">
        <v>73</v>
      </c>
      <c r="D145" s="3" t="s">
        <v>23</v>
      </c>
      <c r="E145" s="1" t="s">
        <v>63</v>
      </c>
      <c r="F145" s="1" t="s">
        <v>3225</v>
      </c>
      <c r="G145" s="1" t="s">
        <v>945</v>
      </c>
      <c r="H145" s="3">
        <f>SUBSTITUTE(LEFT(Tableau1[[#This Row],[OrderDate]],17),".",":")+0</f>
        <v>43564.732303240744</v>
      </c>
      <c r="I145" s="3">
        <f>SUBSTITUTE(LEFT(Tableau1[[#This Row],[OrderDueTo]],17),".",":")+0</f>
        <v>43572.5</v>
      </c>
      <c r="J145" s="13" t="str">
        <f>VLOOKUP(Tableau1[[#This Row],[AnaCode]],'Config Analyses'!A:C,2,FALSE)</f>
        <v>Analyse polluants d'emballage</v>
      </c>
      <c r="K145" s="13" t="str">
        <f>VLOOKUP(Tableau1[[#This Row],[AnaCode]],'Config Analyses'!A:C,3,FALSE)</f>
        <v>Equipe 3</v>
      </c>
      <c r="L145" s="13" t="str">
        <f>VLOOKUP(Tableau1[[#This Row],[CustomerCode]],'Config Clients'!A:D,3,FALSE)</f>
        <v>Entreprises agro-alimentaires</v>
      </c>
      <c r="M145" s="13" t="str">
        <f>VLOOKUP(Tableau1[[#This Row],[CustomerCode]],'Config Clients'!A:D,4,FALSE)</f>
        <v>Julien</v>
      </c>
      <c r="N145" s="10" t="str">
        <f>IFERROR(IF(Tableau1[[#This Row],[Date rendu]]-'Date de l''export'!$A$2&gt;0,"Non","Oui"),"Oui")</f>
        <v>Non</v>
      </c>
      <c r="O145" s="11">
        <f>IF(Tableau1[[#This Row],[En retard?]]="Non",Tableau1[[#This Row],[Date rendu]]-'Date de l''export'!$A$2,0)</f>
        <v>0.74041666666744277</v>
      </c>
      <c r="P145" s="14" t="str">
        <f>IF(Tableau1[[#This Row],[En retard?]]="Oui","HD",IF(Tableau1[Délai restant]&lt;1,"&lt;24h",IF(Tableau1[Délai restant]&lt;2,"&lt;48h","≥48h")))</f>
        <v>&lt;24h</v>
      </c>
      <c r="Q145" s="14" t="str">
        <f>IF(AND(Tableau1[[#This Row],[En retard?]]="Oui",OR(Tableau1[[#This Row],[Product]]="Citron",Tableau1[[#This Row],[Product]]="Amandes")),"Oui","Non")</f>
        <v>Non</v>
      </c>
      <c r="R145" t="str">
        <f>CONCATENATE(Tableau1[[#This Row],[OrderCode]],"|",Tableau1[[#This Row],[AnaCode]],"|",Tableau1[[#This Row],[Product]])</f>
        <v>CMD01684605|PLLT|Agneau</v>
      </c>
    </row>
    <row r="146" spans="1:18" x14ac:dyDescent="0.25">
      <c r="A146" s="1" t="s">
        <v>74</v>
      </c>
      <c r="B146" s="1" t="s">
        <v>16</v>
      </c>
      <c r="C146" s="3" t="s">
        <v>75</v>
      </c>
      <c r="D146" s="3" t="s">
        <v>24</v>
      </c>
      <c r="E146" s="1" t="s">
        <v>63</v>
      </c>
      <c r="F146" s="1" t="s">
        <v>1072</v>
      </c>
      <c r="G146" s="1" t="s">
        <v>945</v>
      </c>
      <c r="H146" s="3">
        <f>SUBSTITUTE(LEFT(Tableau1[[#This Row],[OrderDate]],17),".",":")+0</f>
        <v>43564.747743055559</v>
      </c>
      <c r="I146" s="3">
        <f>SUBSTITUTE(LEFT(Tableau1[[#This Row],[OrderDueTo]],17),".",":")+0</f>
        <v>43572.5</v>
      </c>
      <c r="J146" s="13" t="str">
        <f>VLOOKUP(Tableau1[[#This Row],[AnaCode]],'Config Analyses'!A:C,2,FALSE)</f>
        <v>Analyse polluants d'emballage</v>
      </c>
      <c r="K146" s="13" t="str">
        <f>VLOOKUP(Tableau1[[#This Row],[AnaCode]],'Config Analyses'!A:C,3,FALSE)</f>
        <v>Equipe 3</v>
      </c>
      <c r="L146" s="13" t="str">
        <f>VLOOKUP(Tableau1[[#This Row],[CustomerCode]],'Config Clients'!A:D,3,FALSE)</f>
        <v>Entreprises agro-alimentaires</v>
      </c>
      <c r="M146" s="13" t="str">
        <f>VLOOKUP(Tableau1[[#This Row],[CustomerCode]],'Config Clients'!A:D,4,FALSE)</f>
        <v>Julien</v>
      </c>
      <c r="N146" s="10" t="str">
        <f>IFERROR(IF(Tableau1[[#This Row],[Date rendu]]-'Date de l''export'!$A$2&gt;0,"Non","Oui"),"Oui")</f>
        <v>Non</v>
      </c>
      <c r="O146" s="11">
        <f>IF(Tableau1[[#This Row],[En retard?]]="Non",Tableau1[[#This Row],[Date rendu]]-'Date de l''export'!$A$2,0)</f>
        <v>0.74041666666744277</v>
      </c>
      <c r="P146" s="14" t="str">
        <f>IF(Tableau1[[#This Row],[En retard?]]="Oui","HD",IF(Tableau1[Délai restant]&lt;1,"&lt;24h",IF(Tableau1[Délai restant]&lt;2,"&lt;48h","≥48h")))</f>
        <v>&lt;24h</v>
      </c>
      <c r="Q146" s="14" t="str">
        <f>IF(AND(Tableau1[[#This Row],[En retard?]]="Oui",OR(Tableau1[[#This Row],[Product]]="Citron",Tableau1[[#This Row],[Product]]="Amandes")),"Oui","Non")</f>
        <v>Non</v>
      </c>
      <c r="R146" t="str">
        <f>CONCATENATE(Tableau1[[#This Row],[OrderCode]],"|",Tableau1[[#This Row],[AnaCode]],"|",Tableau1[[#This Row],[Product]])</f>
        <v>CMD01720308|PLLT|Agneau</v>
      </c>
    </row>
    <row r="147" spans="1:18" x14ac:dyDescent="0.25">
      <c r="A147" s="1" t="s">
        <v>3224</v>
      </c>
      <c r="B147" s="1" t="s">
        <v>36</v>
      </c>
      <c r="C147" s="3" t="s">
        <v>73</v>
      </c>
      <c r="D147" s="3" t="s">
        <v>23</v>
      </c>
      <c r="E147" s="1" t="s">
        <v>63</v>
      </c>
      <c r="F147" s="1" t="s">
        <v>3226</v>
      </c>
      <c r="G147" s="1" t="s">
        <v>945</v>
      </c>
      <c r="H147" s="3">
        <f>SUBSTITUTE(LEFT(Tableau1[[#This Row],[OrderDate]],17),".",":")+0</f>
        <v>43564.765393518515</v>
      </c>
      <c r="I147" s="3">
        <f>SUBSTITUTE(LEFT(Tableau1[[#This Row],[OrderDueTo]],17),".",":")+0</f>
        <v>43572.5</v>
      </c>
      <c r="J147" s="13" t="str">
        <f>VLOOKUP(Tableau1[[#This Row],[AnaCode]],'Config Analyses'!A:C,2,FALSE)</f>
        <v>Analyse polluants d'emballage</v>
      </c>
      <c r="K147" s="13" t="str">
        <f>VLOOKUP(Tableau1[[#This Row],[AnaCode]],'Config Analyses'!A:C,3,FALSE)</f>
        <v>Equipe 3</v>
      </c>
      <c r="L147" s="13" t="str">
        <f>VLOOKUP(Tableau1[[#This Row],[CustomerCode]],'Config Clients'!A:D,3,FALSE)</f>
        <v>Entreprises agro-alimentaires</v>
      </c>
      <c r="M147" s="13" t="str">
        <f>VLOOKUP(Tableau1[[#This Row],[CustomerCode]],'Config Clients'!A:D,4,FALSE)</f>
        <v>Julien</v>
      </c>
      <c r="N147" s="10" t="str">
        <f>IFERROR(IF(Tableau1[[#This Row],[Date rendu]]-'Date de l''export'!$A$2&gt;0,"Non","Oui"),"Oui")</f>
        <v>Non</v>
      </c>
      <c r="O147" s="11">
        <f>IF(Tableau1[[#This Row],[En retard?]]="Non",Tableau1[[#This Row],[Date rendu]]-'Date de l''export'!$A$2,0)</f>
        <v>0.74041666666744277</v>
      </c>
      <c r="P147" s="14" t="str">
        <f>IF(Tableau1[[#This Row],[En retard?]]="Oui","HD",IF(Tableau1[Délai restant]&lt;1,"&lt;24h",IF(Tableau1[Délai restant]&lt;2,"&lt;48h","≥48h")))</f>
        <v>&lt;24h</v>
      </c>
      <c r="Q147" s="14" t="str">
        <f>IF(AND(Tableau1[[#This Row],[En retard?]]="Oui",OR(Tableau1[[#This Row],[Product]]="Citron",Tableau1[[#This Row],[Product]]="Amandes")),"Oui","Non")</f>
        <v>Non</v>
      </c>
      <c r="R147" t="str">
        <f>CONCATENATE(Tableau1[[#This Row],[OrderCode]],"|",Tableau1[[#This Row],[AnaCode]],"|",Tableau1[[#This Row],[Product]])</f>
        <v>CMD01684605|PLLT|Saumon</v>
      </c>
    </row>
    <row r="148" spans="1:18" x14ac:dyDescent="0.25">
      <c r="A148" s="1" t="s">
        <v>405</v>
      </c>
      <c r="B148" s="1" t="s">
        <v>21</v>
      </c>
      <c r="C148" s="3" t="s">
        <v>98</v>
      </c>
      <c r="D148" s="3" t="s">
        <v>27</v>
      </c>
      <c r="E148" s="1" t="s">
        <v>63</v>
      </c>
      <c r="F148" s="1" t="s">
        <v>1074</v>
      </c>
      <c r="G148" s="1" t="s">
        <v>945</v>
      </c>
      <c r="H148" s="3">
        <f>SUBSTITUTE(LEFT(Tableau1[[#This Row],[OrderDate]],17),".",":")+0</f>
        <v>43564.766006944446</v>
      </c>
      <c r="I148" s="3">
        <f>SUBSTITUTE(LEFT(Tableau1[[#This Row],[OrderDueTo]],17),".",":")+0</f>
        <v>43572.5</v>
      </c>
      <c r="J148" s="13" t="str">
        <f>VLOOKUP(Tableau1[[#This Row],[AnaCode]],'Config Analyses'!A:C,2,FALSE)</f>
        <v>Analyse polluants d'emballage</v>
      </c>
      <c r="K148" s="13" t="str">
        <f>VLOOKUP(Tableau1[[#This Row],[AnaCode]],'Config Analyses'!A:C,3,FALSE)</f>
        <v>Equipe 3</v>
      </c>
      <c r="L148" s="13" t="str">
        <f>VLOOKUP(Tableau1[[#This Row],[CustomerCode]],'Config Clients'!A:D,3,FALSE)</f>
        <v>Coopérative agricole</v>
      </c>
      <c r="M148" s="13" t="str">
        <f>VLOOKUP(Tableau1[[#This Row],[CustomerCode]],'Config Clients'!A:D,4,FALSE)</f>
        <v>Julie</v>
      </c>
      <c r="N148" s="10" t="str">
        <f>IFERROR(IF(Tableau1[[#This Row],[Date rendu]]-'Date de l''export'!$A$2&gt;0,"Non","Oui"),"Oui")</f>
        <v>Non</v>
      </c>
      <c r="O148" s="11">
        <f>IF(Tableau1[[#This Row],[En retard?]]="Non",Tableau1[[#This Row],[Date rendu]]-'Date de l''export'!$A$2,0)</f>
        <v>0.74041666666744277</v>
      </c>
      <c r="P148" s="14" t="str">
        <f>IF(Tableau1[[#This Row],[En retard?]]="Oui","HD",IF(Tableau1[Délai restant]&lt;1,"&lt;24h",IF(Tableau1[Délai restant]&lt;2,"&lt;48h","≥48h")))</f>
        <v>&lt;24h</v>
      </c>
      <c r="Q148" s="14" t="str">
        <f>IF(AND(Tableau1[[#This Row],[En retard?]]="Oui",OR(Tableau1[[#This Row],[Product]]="Citron",Tableau1[[#This Row],[Product]]="Amandes")),"Oui","Non")</f>
        <v>Non</v>
      </c>
      <c r="R148" t="str">
        <f>CONCATENATE(Tableau1[[#This Row],[OrderCode]],"|",Tableau1[[#This Row],[AnaCode]],"|",Tableau1[[#This Row],[Product]])</f>
        <v>CMD01603507|PLLT|Carotte</v>
      </c>
    </row>
    <row r="149" spans="1:18" x14ac:dyDescent="0.25">
      <c r="A149" s="1" t="s">
        <v>162</v>
      </c>
      <c r="B149" s="1" t="s">
        <v>20</v>
      </c>
      <c r="C149" s="3" t="s">
        <v>58</v>
      </c>
      <c r="D149" s="3" t="s">
        <v>13</v>
      </c>
      <c r="E149" s="1" t="s">
        <v>63</v>
      </c>
      <c r="F149" s="1" t="s">
        <v>1076</v>
      </c>
      <c r="G149" s="1" t="s">
        <v>945</v>
      </c>
      <c r="H149" s="3">
        <f>SUBSTITUTE(LEFT(Tableau1[[#This Row],[OrderDate]],17),".",":")+0</f>
        <v>43564.776504629626</v>
      </c>
      <c r="I149" s="3">
        <f>SUBSTITUTE(LEFT(Tableau1[[#This Row],[OrderDueTo]],17),".",":")+0</f>
        <v>43572.5</v>
      </c>
      <c r="J149" s="13" t="str">
        <f>VLOOKUP(Tableau1[[#This Row],[AnaCode]],'Config Analyses'!A:C,2,FALSE)</f>
        <v>Analyse polluants d'emballage</v>
      </c>
      <c r="K149" s="13" t="str">
        <f>VLOOKUP(Tableau1[[#This Row],[AnaCode]],'Config Analyses'!A:C,3,FALSE)</f>
        <v>Equipe 3</v>
      </c>
      <c r="L149" s="13" t="str">
        <f>VLOOKUP(Tableau1[[#This Row],[CustomerCode]],'Config Clients'!A:D,3,FALSE)</f>
        <v>Coopérative agricole</v>
      </c>
      <c r="M149" s="13" t="str">
        <f>VLOOKUP(Tableau1[[#This Row],[CustomerCode]],'Config Clients'!A:D,4,FALSE)</f>
        <v>Béatrice</v>
      </c>
      <c r="N149" s="10" t="str">
        <f>IFERROR(IF(Tableau1[[#This Row],[Date rendu]]-'Date de l''export'!$A$2&gt;0,"Non","Oui"),"Oui")</f>
        <v>Non</v>
      </c>
      <c r="O149" s="11">
        <f>IF(Tableau1[[#This Row],[En retard?]]="Non",Tableau1[[#This Row],[Date rendu]]-'Date de l''export'!$A$2,0)</f>
        <v>0.74041666666744277</v>
      </c>
      <c r="P149" s="14" t="str">
        <f>IF(Tableau1[[#This Row],[En retard?]]="Oui","HD",IF(Tableau1[Délai restant]&lt;1,"&lt;24h",IF(Tableau1[Délai restant]&lt;2,"&lt;48h","≥48h")))</f>
        <v>&lt;24h</v>
      </c>
      <c r="Q149" s="14" t="str">
        <f>IF(AND(Tableau1[[#This Row],[En retard?]]="Oui",OR(Tableau1[[#This Row],[Product]]="Citron",Tableau1[[#This Row],[Product]]="Amandes")),"Oui","Non")</f>
        <v>Non</v>
      </c>
      <c r="R149" t="str">
        <f>CONCATENATE(Tableau1[[#This Row],[OrderCode]],"|",Tableau1[[#This Row],[AnaCode]],"|",Tableau1[[#This Row],[Product]])</f>
        <v>CMD01608301|PLLT|Orange</v>
      </c>
    </row>
    <row r="150" spans="1:18" x14ac:dyDescent="0.25">
      <c r="A150" s="1" t="s">
        <v>178</v>
      </c>
      <c r="B150" s="1" t="s">
        <v>37</v>
      </c>
      <c r="C150" s="3" t="s">
        <v>147</v>
      </c>
      <c r="D150" s="3" t="s">
        <v>34</v>
      </c>
      <c r="E150" s="1" t="s">
        <v>63</v>
      </c>
      <c r="F150" s="1" t="s">
        <v>1089</v>
      </c>
      <c r="G150" s="1" t="s">
        <v>945</v>
      </c>
      <c r="H150" s="3">
        <f>SUBSTITUTE(LEFT(Tableau1[[#This Row],[OrderDate]],17),".",":")+0</f>
        <v>43564.79351851852</v>
      </c>
      <c r="I150" s="3">
        <f>SUBSTITUTE(LEFT(Tableau1[[#This Row],[OrderDueTo]],17),".",":")+0</f>
        <v>43572.5</v>
      </c>
      <c r="J150" s="13" t="str">
        <f>VLOOKUP(Tableau1[[#This Row],[AnaCode]],'Config Analyses'!A:C,2,FALSE)</f>
        <v>Analyse polluants d'emballage</v>
      </c>
      <c r="K150" s="13" t="str">
        <f>VLOOKUP(Tableau1[[#This Row],[AnaCode]],'Config Analyses'!A:C,3,FALSE)</f>
        <v>Equipe 3</v>
      </c>
      <c r="L150" s="13" t="str">
        <f>VLOOKUP(Tableau1[[#This Row],[CustomerCode]],'Config Clients'!A:D,3,FALSE)</f>
        <v>Entreprises agro-alimentaires</v>
      </c>
      <c r="M150" s="13" t="str">
        <f>VLOOKUP(Tableau1[[#This Row],[CustomerCode]],'Config Clients'!A:D,4,FALSE)</f>
        <v>Marc</v>
      </c>
      <c r="N150" s="10" t="str">
        <f>IFERROR(IF(Tableau1[[#This Row],[Date rendu]]-'Date de l''export'!$A$2&gt;0,"Non","Oui"),"Oui")</f>
        <v>Non</v>
      </c>
      <c r="O150" s="11">
        <f>IF(Tableau1[[#This Row],[En retard?]]="Non",Tableau1[[#This Row],[Date rendu]]-'Date de l''export'!$A$2,0)</f>
        <v>0.74041666666744277</v>
      </c>
      <c r="P150" s="14" t="str">
        <f>IF(Tableau1[[#This Row],[En retard?]]="Oui","HD",IF(Tableau1[Délai restant]&lt;1,"&lt;24h",IF(Tableau1[Délai restant]&lt;2,"&lt;48h","≥48h")))</f>
        <v>&lt;24h</v>
      </c>
      <c r="Q150" s="14" t="str">
        <f>IF(AND(Tableau1[[#This Row],[En retard?]]="Oui",OR(Tableau1[[#This Row],[Product]]="Citron",Tableau1[[#This Row],[Product]]="Amandes")),"Oui","Non")</f>
        <v>Non</v>
      </c>
      <c r="R150" t="str">
        <f>CONCATENATE(Tableau1[[#This Row],[OrderCode]],"|",Tableau1[[#This Row],[AnaCode]],"|",Tableau1[[#This Row],[Product]])</f>
        <v>CMD01770814|PLLT|Amandes</v>
      </c>
    </row>
    <row r="151" spans="1:18" x14ac:dyDescent="0.25">
      <c r="A151" s="1" t="s">
        <v>395</v>
      </c>
      <c r="B151" s="1" t="s">
        <v>21</v>
      </c>
      <c r="C151" s="3" t="s">
        <v>52</v>
      </c>
      <c r="D151" s="3" t="s">
        <v>9</v>
      </c>
      <c r="E151" s="1" t="s">
        <v>63</v>
      </c>
      <c r="F151" s="1" t="s">
        <v>1077</v>
      </c>
      <c r="G151" s="1" t="s">
        <v>945</v>
      </c>
      <c r="H151" s="3">
        <f>SUBSTITUTE(LEFT(Tableau1[[#This Row],[OrderDate]],17),".",":")+0</f>
        <v>43564.803090277775</v>
      </c>
      <c r="I151" s="3">
        <f>SUBSTITUTE(LEFT(Tableau1[[#This Row],[OrderDueTo]],17),".",":")+0</f>
        <v>43572.5</v>
      </c>
      <c r="J151" s="13" t="str">
        <f>VLOOKUP(Tableau1[[#This Row],[AnaCode]],'Config Analyses'!A:C,2,FALSE)</f>
        <v>Analyse polluants d'emballage</v>
      </c>
      <c r="K151" s="13" t="str">
        <f>VLOOKUP(Tableau1[[#This Row],[AnaCode]],'Config Analyses'!A:C,3,FALSE)</f>
        <v>Equipe 3</v>
      </c>
      <c r="L151" s="13" t="str">
        <f>VLOOKUP(Tableau1[[#This Row],[CustomerCode]],'Config Clients'!A:D,3,FALSE)</f>
        <v>Centrale d'achats</v>
      </c>
      <c r="M151" s="13" t="str">
        <f>VLOOKUP(Tableau1[[#This Row],[CustomerCode]],'Config Clients'!A:D,4,FALSE)</f>
        <v>Sandrine</v>
      </c>
      <c r="N151" s="10" t="str">
        <f>IFERROR(IF(Tableau1[[#This Row],[Date rendu]]-'Date de l''export'!$A$2&gt;0,"Non","Oui"),"Oui")</f>
        <v>Non</v>
      </c>
      <c r="O151" s="11">
        <f>IF(Tableau1[[#This Row],[En retard?]]="Non",Tableau1[[#This Row],[Date rendu]]-'Date de l''export'!$A$2,0)</f>
        <v>0.74041666666744277</v>
      </c>
      <c r="P151" s="14" t="str">
        <f>IF(Tableau1[[#This Row],[En retard?]]="Oui","HD",IF(Tableau1[Délai restant]&lt;1,"&lt;24h",IF(Tableau1[Délai restant]&lt;2,"&lt;48h","≥48h")))</f>
        <v>&lt;24h</v>
      </c>
      <c r="Q151" s="14" t="str">
        <f>IF(AND(Tableau1[[#This Row],[En retard?]]="Oui",OR(Tableau1[[#This Row],[Product]]="Citron",Tableau1[[#This Row],[Product]]="Amandes")),"Oui","Non")</f>
        <v>Non</v>
      </c>
      <c r="R151" t="str">
        <f>CONCATENATE(Tableau1[[#This Row],[OrderCode]],"|",Tableau1[[#This Row],[AnaCode]],"|",Tableau1[[#This Row],[Product]])</f>
        <v>CMD01626010|PLLT|Carotte</v>
      </c>
    </row>
    <row r="152" spans="1:18" x14ac:dyDescent="0.25">
      <c r="A152" s="1" t="s">
        <v>173</v>
      </c>
      <c r="B152" s="1" t="s">
        <v>21</v>
      </c>
      <c r="C152" s="3" t="s">
        <v>72</v>
      </c>
      <c r="D152" s="3" t="s">
        <v>22</v>
      </c>
      <c r="E152" s="1" t="s">
        <v>63</v>
      </c>
      <c r="F152" s="1" t="s">
        <v>1079</v>
      </c>
      <c r="G152" s="1" t="s">
        <v>945</v>
      </c>
      <c r="H152" s="3">
        <f>SUBSTITUTE(LEFT(Tableau1[[#This Row],[OrderDate]],17),".",":")+0</f>
        <v>43564.809490740743</v>
      </c>
      <c r="I152" s="3">
        <f>SUBSTITUTE(LEFT(Tableau1[[#This Row],[OrderDueTo]],17),".",":")+0</f>
        <v>43572.5</v>
      </c>
      <c r="J152" s="13" t="str">
        <f>VLOOKUP(Tableau1[[#This Row],[AnaCode]],'Config Analyses'!A:C,2,FALSE)</f>
        <v>Analyse polluants d'emballage</v>
      </c>
      <c r="K152" s="13" t="str">
        <f>VLOOKUP(Tableau1[[#This Row],[AnaCode]],'Config Analyses'!A:C,3,FALSE)</f>
        <v>Equipe 3</v>
      </c>
      <c r="L152" s="13" t="str">
        <f>VLOOKUP(Tableau1[[#This Row],[CustomerCode]],'Config Clients'!A:D,3,FALSE)</f>
        <v>Coopérative agricole</v>
      </c>
      <c r="M152" s="13" t="str">
        <f>VLOOKUP(Tableau1[[#This Row],[CustomerCode]],'Config Clients'!A:D,4,FALSE)</f>
        <v>Julie</v>
      </c>
      <c r="N152" s="10" t="str">
        <f>IFERROR(IF(Tableau1[[#This Row],[Date rendu]]-'Date de l''export'!$A$2&gt;0,"Non","Oui"),"Oui")</f>
        <v>Non</v>
      </c>
      <c r="O152" s="11">
        <f>IF(Tableau1[[#This Row],[En retard?]]="Non",Tableau1[[#This Row],[Date rendu]]-'Date de l''export'!$A$2,0)</f>
        <v>0.74041666666744277</v>
      </c>
      <c r="P152" s="14" t="str">
        <f>IF(Tableau1[[#This Row],[En retard?]]="Oui","HD",IF(Tableau1[Délai restant]&lt;1,"&lt;24h",IF(Tableau1[Délai restant]&lt;2,"&lt;48h","≥48h")))</f>
        <v>&lt;24h</v>
      </c>
      <c r="Q152" s="14" t="str">
        <f>IF(AND(Tableau1[[#This Row],[En retard?]]="Oui",OR(Tableau1[[#This Row],[Product]]="Citron",Tableau1[[#This Row],[Product]]="Amandes")),"Oui","Non")</f>
        <v>Non</v>
      </c>
      <c r="R152" t="str">
        <f>CONCATENATE(Tableau1[[#This Row],[OrderCode]],"|",Tableau1[[#This Row],[AnaCode]],"|",Tableau1[[#This Row],[Product]])</f>
        <v>CMD01687201|PLLT|Carotte</v>
      </c>
    </row>
    <row r="153" spans="1:18" x14ac:dyDescent="0.25">
      <c r="A153" s="1" t="s">
        <v>148</v>
      </c>
      <c r="B153" s="1" t="s">
        <v>26</v>
      </c>
      <c r="C153" s="3" t="s">
        <v>49</v>
      </c>
      <c r="D153" s="3" t="s">
        <v>8</v>
      </c>
      <c r="E153" s="1" t="s">
        <v>50</v>
      </c>
      <c r="F153" s="1" t="s">
        <v>1202</v>
      </c>
      <c r="G153" s="1" t="s">
        <v>950</v>
      </c>
      <c r="H153" s="3">
        <f>SUBSTITUTE(LEFT(Tableau1[[#This Row],[OrderDate]],17),".",":")+0</f>
        <v>43564.832881944443</v>
      </c>
      <c r="I153" s="3">
        <f>SUBSTITUTE(LEFT(Tableau1[[#This Row],[OrderDueTo]],17),".",":")+0</f>
        <v>43574.5</v>
      </c>
      <c r="J153" s="13" t="str">
        <f>VLOOKUP(Tableau1[[#This Row],[AnaCode]],'Config Analyses'!A:C,2,FALSE)</f>
        <v>Analyse OGM</v>
      </c>
      <c r="K153" s="13" t="str">
        <f>VLOOKUP(Tableau1[[#This Row],[AnaCode]],'Config Analyses'!A:C,3,FALSE)</f>
        <v>Equipe 2</v>
      </c>
      <c r="L153" s="13" t="str">
        <f>VLOOKUP(Tableau1[[#This Row],[CustomerCode]],'Config Clients'!A:D,3,FALSE)</f>
        <v>Grande surface</v>
      </c>
      <c r="M153" s="13" t="str">
        <f>VLOOKUP(Tableau1[[#This Row],[CustomerCode]],'Config Clients'!A:D,4,FALSE)</f>
        <v>Eric</v>
      </c>
      <c r="N153" s="10" t="str">
        <f>IFERROR(IF(Tableau1[[#This Row],[Date rendu]]-'Date de l''export'!$A$2&gt;0,"Non","Oui"),"Oui")</f>
        <v>Non</v>
      </c>
      <c r="O153" s="11">
        <f>IF(Tableau1[[#This Row],[En retard?]]="Non",Tableau1[[#This Row],[Date rendu]]-'Date de l''export'!$A$2,0)</f>
        <v>2.7404166666674428</v>
      </c>
      <c r="P153" s="14" t="str">
        <f>IF(Tableau1[[#This Row],[En retard?]]="Oui","HD",IF(Tableau1[Délai restant]&lt;1,"&lt;24h",IF(Tableau1[Délai restant]&lt;2,"&lt;48h","≥48h")))</f>
        <v>≥48h</v>
      </c>
      <c r="Q153" s="14" t="str">
        <f>IF(AND(Tableau1[[#This Row],[En retard?]]="Oui",OR(Tableau1[[#This Row],[Product]]="Citron",Tableau1[[#This Row],[Product]]="Amandes")),"Oui","Non")</f>
        <v>Non</v>
      </c>
      <c r="R153" t="str">
        <f>CONCATENATE(Tableau1[[#This Row],[OrderCode]],"|",Tableau1[[#This Row],[AnaCode]],"|",Tableau1[[#This Row],[Product]])</f>
        <v>CMD01603304|OGM|Radis</v>
      </c>
    </row>
    <row r="154" spans="1:18" x14ac:dyDescent="0.25">
      <c r="A154" s="1" t="s">
        <v>722</v>
      </c>
      <c r="B154" s="1" t="s">
        <v>19</v>
      </c>
      <c r="C154" s="3" t="s">
        <v>52</v>
      </c>
      <c r="D154" s="3" t="s">
        <v>9</v>
      </c>
      <c r="E154" s="1" t="s">
        <v>130</v>
      </c>
      <c r="F154" s="1" t="s">
        <v>1356</v>
      </c>
      <c r="G154" s="1" t="s">
        <v>945</v>
      </c>
      <c r="H154" s="3">
        <f>SUBSTITUTE(LEFT(Tableau1[[#This Row],[OrderDate]],17),".",":")+0</f>
        <v>43565.280034722222</v>
      </c>
      <c r="I154" s="3">
        <f>SUBSTITUTE(LEFT(Tableau1[[#This Row],[OrderDueTo]],17),".",":")+0</f>
        <v>43572.5</v>
      </c>
      <c r="J154" s="13" t="str">
        <f>VLOOKUP(Tableau1[[#This Row],[AnaCode]],'Config Analyses'!A:C,2,FALSE)</f>
        <v>Analyse pesticides</v>
      </c>
      <c r="K154" s="13" t="str">
        <f>VLOOKUP(Tableau1[[#This Row],[AnaCode]],'Config Analyses'!A:C,3,FALSE)</f>
        <v>Equipe 3</v>
      </c>
      <c r="L154" s="13" t="str">
        <f>VLOOKUP(Tableau1[[#This Row],[CustomerCode]],'Config Clients'!A:D,3,FALSE)</f>
        <v>Centrale d'achats</v>
      </c>
      <c r="M154" s="13" t="str">
        <f>VLOOKUP(Tableau1[[#This Row],[CustomerCode]],'Config Clients'!A:D,4,FALSE)</f>
        <v>Sandrine</v>
      </c>
      <c r="N154" s="10" t="str">
        <f>IFERROR(IF(Tableau1[[#This Row],[Date rendu]]-'Date de l''export'!$A$2&gt;0,"Non","Oui"),"Oui")</f>
        <v>Non</v>
      </c>
      <c r="O154" s="11">
        <f>IF(Tableau1[[#This Row],[En retard?]]="Non",Tableau1[[#This Row],[Date rendu]]-'Date de l''export'!$A$2,0)</f>
        <v>0.74041666666744277</v>
      </c>
      <c r="P154" s="14" t="str">
        <f>IF(Tableau1[[#This Row],[En retard?]]="Oui","HD",IF(Tableau1[Délai restant]&lt;1,"&lt;24h",IF(Tableau1[Délai restant]&lt;2,"&lt;48h","≥48h")))</f>
        <v>&lt;24h</v>
      </c>
      <c r="Q154" s="14" t="str">
        <f>IF(AND(Tableau1[[#This Row],[En retard?]]="Oui",OR(Tableau1[[#This Row],[Product]]="Citron",Tableau1[[#This Row],[Product]]="Amandes")),"Oui","Non")</f>
        <v>Non</v>
      </c>
      <c r="R154" t="str">
        <f>CONCATENATE(Tableau1[[#This Row],[OrderCode]],"|",Tableau1[[#This Row],[AnaCode]],"|",Tableau1[[#This Row],[Product]])</f>
        <v>CMD01582602|PEST|Bettrave</v>
      </c>
    </row>
    <row r="155" spans="1:18" x14ac:dyDescent="0.25">
      <c r="A155" s="1" t="s">
        <v>264</v>
      </c>
      <c r="B155" s="1" t="s">
        <v>31</v>
      </c>
      <c r="C155" s="3" t="s">
        <v>98</v>
      </c>
      <c r="D155" s="3" t="s">
        <v>27</v>
      </c>
      <c r="E155" s="1" t="s">
        <v>130</v>
      </c>
      <c r="F155" s="1" t="s">
        <v>2396</v>
      </c>
      <c r="G155" s="1" t="s">
        <v>945</v>
      </c>
      <c r="H155" s="3">
        <f>SUBSTITUTE(LEFT(Tableau1[[#This Row],[OrderDate]],17),".",":")+0</f>
        <v>43565.280069444445</v>
      </c>
      <c r="I155" s="3">
        <f>SUBSTITUTE(LEFT(Tableau1[[#This Row],[OrderDueTo]],17),".",":")+0</f>
        <v>43572.5</v>
      </c>
      <c r="J155" s="13" t="str">
        <f>VLOOKUP(Tableau1[[#This Row],[AnaCode]],'Config Analyses'!A:C,2,FALSE)</f>
        <v>Analyse pesticides</v>
      </c>
      <c r="K155" s="13" t="str">
        <f>VLOOKUP(Tableau1[[#This Row],[AnaCode]],'Config Analyses'!A:C,3,FALSE)</f>
        <v>Equipe 3</v>
      </c>
      <c r="L155" s="13" t="str">
        <f>VLOOKUP(Tableau1[[#This Row],[CustomerCode]],'Config Clients'!A:D,3,FALSE)</f>
        <v>Coopérative agricole</v>
      </c>
      <c r="M155" s="13" t="str">
        <f>VLOOKUP(Tableau1[[#This Row],[CustomerCode]],'Config Clients'!A:D,4,FALSE)</f>
        <v>Julie</v>
      </c>
      <c r="N155" s="10" t="str">
        <f>IFERROR(IF(Tableau1[[#This Row],[Date rendu]]-'Date de l''export'!$A$2&gt;0,"Non","Oui"),"Oui")</f>
        <v>Non</v>
      </c>
      <c r="O155" s="11">
        <f>IF(Tableau1[[#This Row],[En retard?]]="Non",Tableau1[[#This Row],[Date rendu]]-'Date de l''export'!$A$2,0)</f>
        <v>0.74041666666744277</v>
      </c>
      <c r="P155" s="14" t="str">
        <f>IF(Tableau1[[#This Row],[En retard?]]="Oui","HD",IF(Tableau1[Délai restant]&lt;1,"&lt;24h",IF(Tableau1[Délai restant]&lt;2,"&lt;48h","≥48h")))</f>
        <v>&lt;24h</v>
      </c>
      <c r="Q155" s="14" t="str">
        <f>IF(AND(Tableau1[[#This Row],[En retard?]]="Oui",OR(Tableau1[[#This Row],[Product]]="Citron",Tableau1[[#This Row],[Product]]="Amandes")),"Oui","Non")</f>
        <v>Non</v>
      </c>
      <c r="R155" t="str">
        <f>CONCATENATE(Tableau1[[#This Row],[OrderCode]],"|",Tableau1[[#This Row],[AnaCode]],"|",Tableau1[[#This Row],[Product]])</f>
        <v>CMD01698801|PEST|Pomme de terre</v>
      </c>
    </row>
    <row r="156" spans="1:18" x14ac:dyDescent="0.25">
      <c r="A156" s="1" t="s">
        <v>704</v>
      </c>
      <c r="B156" s="1" t="s">
        <v>32</v>
      </c>
      <c r="C156" s="3" t="s">
        <v>61</v>
      </c>
      <c r="D156" s="3" t="s">
        <v>14</v>
      </c>
      <c r="E156" s="1" t="s">
        <v>130</v>
      </c>
      <c r="F156" s="1" t="s">
        <v>1670</v>
      </c>
      <c r="G156" s="1" t="s">
        <v>945</v>
      </c>
      <c r="H156" s="3">
        <f>SUBSTITUTE(LEFT(Tableau1[[#This Row],[OrderDate]],17),".",":")+0</f>
        <v>43565.288993055554</v>
      </c>
      <c r="I156" s="3">
        <f>SUBSTITUTE(LEFT(Tableau1[[#This Row],[OrderDueTo]],17),".",":")+0</f>
        <v>43572.5</v>
      </c>
      <c r="J156" s="13" t="str">
        <f>VLOOKUP(Tableau1[[#This Row],[AnaCode]],'Config Analyses'!A:C,2,FALSE)</f>
        <v>Analyse pesticides</v>
      </c>
      <c r="K156" s="13" t="str">
        <f>VLOOKUP(Tableau1[[#This Row],[AnaCode]],'Config Analyses'!A:C,3,FALSE)</f>
        <v>Equipe 3</v>
      </c>
      <c r="L156" s="13" t="str">
        <f>VLOOKUP(Tableau1[[#This Row],[CustomerCode]],'Config Clients'!A:D,3,FALSE)</f>
        <v>Grande surface</v>
      </c>
      <c r="M156" s="13" t="str">
        <f>VLOOKUP(Tableau1[[#This Row],[CustomerCode]],'Config Clients'!A:D,4,FALSE)</f>
        <v>Eric</v>
      </c>
      <c r="N156" s="10" t="str">
        <f>IFERROR(IF(Tableau1[[#This Row],[Date rendu]]-'Date de l''export'!$A$2&gt;0,"Non","Oui"),"Oui")</f>
        <v>Non</v>
      </c>
      <c r="O156" s="11">
        <f>IF(Tableau1[[#This Row],[En retard?]]="Non",Tableau1[[#This Row],[Date rendu]]-'Date de l''export'!$A$2,0)</f>
        <v>0.74041666666744277</v>
      </c>
      <c r="P156" s="14" t="str">
        <f>IF(Tableau1[[#This Row],[En retard?]]="Oui","HD",IF(Tableau1[Délai restant]&lt;1,"&lt;24h",IF(Tableau1[Délai restant]&lt;2,"&lt;48h","≥48h")))</f>
        <v>&lt;24h</v>
      </c>
      <c r="Q156" s="14" t="str">
        <f>IF(AND(Tableau1[[#This Row],[En retard?]]="Oui",OR(Tableau1[[#This Row],[Product]]="Citron",Tableau1[[#This Row],[Product]]="Amandes")),"Oui","Non")</f>
        <v>Non</v>
      </c>
      <c r="R156" t="str">
        <f>CONCATENATE(Tableau1[[#This Row],[OrderCode]],"|",Tableau1[[#This Row],[AnaCode]],"|",Tableau1[[#This Row],[Product]])</f>
        <v>CMD01763007|PEST|Tomate</v>
      </c>
    </row>
    <row r="157" spans="1:18" x14ac:dyDescent="0.25">
      <c r="A157" s="1" t="s">
        <v>504</v>
      </c>
      <c r="B157" s="1" t="s">
        <v>19</v>
      </c>
      <c r="C157" s="3" t="s">
        <v>49</v>
      </c>
      <c r="D157" s="3" t="s">
        <v>8</v>
      </c>
      <c r="E157" s="1" t="s">
        <v>130</v>
      </c>
      <c r="F157" s="1" t="s">
        <v>1362</v>
      </c>
      <c r="G157" s="1" t="s">
        <v>945</v>
      </c>
      <c r="H157" s="3">
        <f>SUBSTITUTE(LEFT(Tableau1[[#This Row],[OrderDate]],17),".",":")+0</f>
        <v>43565.289826388886</v>
      </c>
      <c r="I157" s="3">
        <f>SUBSTITUTE(LEFT(Tableau1[[#This Row],[OrderDueTo]],17),".",":")+0</f>
        <v>43572.5</v>
      </c>
      <c r="J157" s="13" t="str">
        <f>VLOOKUP(Tableau1[[#This Row],[AnaCode]],'Config Analyses'!A:C,2,FALSE)</f>
        <v>Analyse pesticides</v>
      </c>
      <c r="K157" s="13" t="str">
        <f>VLOOKUP(Tableau1[[#This Row],[AnaCode]],'Config Analyses'!A:C,3,FALSE)</f>
        <v>Equipe 3</v>
      </c>
      <c r="L157" s="13" t="str">
        <f>VLOOKUP(Tableau1[[#This Row],[CustomerCode]],'Config Clients'!A:D,3,FALSE)</f>
        <v>Grande surface</v>
      </c>
      <c r="M157" s="13" t="str">
        <f>VLOOKUP(Tableau1[[#This Row],[CustomerCode]],'Config Clients'!A:D,4,FALSE)</f>
        <v>Eric</v>
      </c>
      <c r="N157" s="10" t="str">
        <f>IFERROR(IF(Tableau1[[#This Row],[Date rendu]]-'Date de l''export'!$A$2&gt;0,"Non","Oui"),"Oui")</f>
        <v>Non</v>
      </c>
      <c r="O157" s="11">
        <f>IF(Tableau1[[#This Row],[En retard?]]="Non",Tableau1[[#This Row],[Date rendu]]-'Date de l''export'!$A$2,0)</f>
        <v>0.74041666666744277</v>
      </c>
      <c r="P157" s="14" t="str">
        <f>IF(Tableau1[[#This Row],[En retard?]]="Oui","HD",IF(Tableau1[Délai restant]&lt;1,"&lt;24h",IF(Tableau1[Délai restant]&lt;2,"&lt;48h","≥48h")))</f>
        <v>&lt;24h</v>
      </c>
      <c r="Q157" s="14" t="str">
        <f>IF(AND(Tableau1[[#This Row],[En retard?]]="Oui",OR(Tableau1[[#This Row],[Product]]="Citron",Tableau1[[#This Row],[Product]]="Amandes")),"Oui","Non")</f>
        <v>Non</v>
      </c>
      <c r="R157" t="str">
        <f>CONCATENATE(Tableau1[[#This Row],[OrderCode]],"|",Tableau1[[#This Row],[AnaCode]],"|",Tableau1[[#This Row],[Product]])</f>
        <v>CMD01609002|PEST|Bettrave</v>
      </c>
    </row>
    <row r="158" spans="1:18" x14ac:dyDescent="0.25">
      <c r="A158" s="1" t="s">
        <v>360</v>
      </c>
      <c r="B158" s="1" t="s">
        <v>12</v>
      </c>
      <c r="C158" s="3" t="s">
        <v>61</v>
      </c>
      <c r="D158" s="3" t="s">
        <v>14</v>
      </c>
      <c r="E158" s="1" t="s">
        <v>63</v>
      </c>
      <c r="F158" s="1" t="s">
        <v>1451</v>
      </c>
      <c r="G158" s="1" t="s">
        <v>945</v>
      </c>
      <c r="H158" s="3">
        <f>SUBSTITUTE(LEFT(Tableau1[[#This Row],[OrderDate]],17),".",":")+0</f>
        <v>43565.29146990741</v>
      </c>
      <c r="I158" s="3">
        <f>SUBSTITUTE(LEFT(Tableau1[[#This Row],[OrderDueTo]],17),".",":")+0</f>
        <v>43572.5</v>
      </c>
      <c r="J158" s="13" t="str">
        <f>VLOOKUP(Tableau1[[#This Row],[AnaCode]],'Config Analyses'!A:C,2,FALSE)</f>
        <v>Analyse polluants d'emballage</v>
      </c>
      <c r="K158" s="13" t="str">
        <f>VLOOKUP(Tableau1[[#This Row],[AnaCode]],'Config Analyses'!A:C,3,FALSE)</f>
        <v>Equipe 3</v>
      </c>
      <c r="L158" s="13" t="str">
        <f>VLOOKUP(Tableau1[[#This Row],[CustomerCode]],'Config Clients'!A:D,3,FALSE)</f>
        <v>Grande surface</v>
      </c>
      <c r="M158" s="13" t="str">
        <f>VLOOKUP(Tableau1[[#This Row],[CustomerCode]],'Config Clients'!A:D,4,FALSE)</f>
        <v>Eric</v>
      </c>
      <c r="N158" s="10" t="str">
        <f>IFERROR(IF(Tableau1[[#This Row],[Date rendu]]-'Date de l''export'!$A$2&gt;0,"Non","Oui"),"Oui")</f>
        <v>Non</v>
      </c>
      <c r="O158" s="11">
        <f>IF(Tableau1[[#This Row],[En retard?]]="Non",Tableau1[[#This Row],[Date rendu]]-'Date de l''export'!$A$2,0)</f>
        <v>0.74041666666744277</v>
      </c>
      <c r="P158" s="14" t="str">
        <f>IF(Tableau1[[#This Row],[En retard?]]="Oui","HD",IF(Tableau1[Délai restant]&lt;1,"&lt;24h",IF(Tableau1[Délai restant]&lt;2,"&lt;48h","≥48h")))</f>
        <v>&lt;24h</v>
      </c>
      <c r="Q158" s="14" t="str">
        <f>IF(AND(Tableau1[[#This Row],[En retard?]]="Oui",OR(Tableau1[[#This Row],[Product]]="Citron",Tableau1[[#This Row],[Product]]="Amandes")),"Oui","Non")</f>
        <v>Non</v>
      </c>
      <c r="R158" t="str">
        <f>CONCATENATE(Tableau1[[#This Row],[OrderCode]],"|",Tableau1[[#This Row],[AnaCode]],"|",Tableau1[[#This Row],[Product]])</f>
        <v>CMD01571701|PLLT|Pruneau</v>
      </c>
    </row>
    <row r="159" spans="1:18" x14ac:dyDescent="0.25">
      <c r="A159" s="1" t="s">
        <v>3227</v>
      </c>
      <c r="B159" s="1" t="s">
        <v>16</v>
      </c>
      <c r="C159" s="3" t="s">
        <v>188</v>
      </c>
      <c r="D159" s="3" t="s">
        <v>38</v>
      </c>
      <c r="E159" s="1" t="s">
        <v>63</v>
      </c>
      <c r="F159" s="1" t="s">
        <v>3228</v>
      </c>
      <c r="G159" s="1" t="s">
        <v>945</v>
      </c>
      <c r="H159" s="3">
        <f>SUBSTITUTE(LEFT(Tableau1[[#This Row],[OrderDate]],17),".",":")+0</f>
        <v>43565.294363425928</v>
      </c>
      <c r="I159" s="3">
        <f>SUBSTITUTE(LEFT(Tableau1[[#This Row],[OrderDueTo]],17),".",":")+0</f>
        <v>43572.5</v>
      </c>
      <c r="J159" s="13" t="str">
        <f>VLOOKUP(Tableau1[[#This Row],[AnaCode]],'Config Analyses'!A:C,2,FALSE)</f>
        <v>Analyse polluants d'emballage</v>
      </c>
      <c r="K159" s="13" t="str">
        <f>VLOOKUP(Tableau1[[#This Row],[AnaCode]],'Config Analyses'!A:C,3,FALSE)</f>
        <v>Equipe 3</v>
      </c>
      <c r="L159" s="13" t="str">
        <f>VLOOKUP(Tableau1[[#This Row],[CustomerCode]],'Config Clients'!A:D,3,FALSE)</f>
        <v>Coopérative agricole</v>
      </c>
      <c r="M159" s="13" t="str">
        <f>VLOOKUP(Tableau1[[#This Row],[CustomerCode]],'Config Clients'!A:D,4,FALSE)</f>
        <v>Julie</v>
      </c>
      <c r="N159" s="10" t="str">
        <f>IFERROR(IF(Tableau1[[#This Row],[Date rendu]]-'Date de l''export'!$A$2&gt;0,"Non","Oui"),"Oui")</f>
        <v>Non</v>
      </c>
      <c r="O159" s="11">
        <f>IF(Tableau1[[#This Row],[En retard?]]="Non",Tableau1[[#This Row],[Date rendu]]-'Date de l''export'!$A$2,0)</f>
        <v>0.74041666666744277</v>
      </c>
      <c r="P159" s="14" t="str">
        <f>IF(Tableau1[[#This Row],[En retard?]]="Oui","HD",IF(Tableau1[Délai restant]&lt;1,"&lt;24h",IF(Tableau1[Délai restant]&lt;2,"&lt;48h","≥48h")))</f>
        <v>&lt;24h</v>
      </c>
      <c r="Q159" s="14" t="str">
        <f>IF(AND(Tableau1[[#This Row],[En retard?]]="Oui",OR(Tableau1[[#This Row],[Product]]="Citron",Tableau1[[#This Row],[Product]]="Amandes")),"Oui","Non")</f>
        <v>Non</v>
      </c>
      <c r="R159" t="str">
        <f>CONCATENATE(Tableau1[[#This Row],[OrderCode]],"|",Tableau1[[#This Row],[AnaCode]],"|",Tableau1[[#This Row],[Product]])</f>
        <v>CMD01601426|PLLT|Agneau</v>
      </c>
    </row>
    <row r="160" spans="1:18" x14ac:dyDescent="0.25">
      <c r="A160" s="1" t="s">
        <v>3229</v>
      </c>
      <c r="B160" s="1" t="s">
        <v>29</v>
      </c>
      <c r="C160" s="3" t="s">
        <v>73</v>
      </c>
      <c r="D160" s="3" t="s">
        <v>23</v>
      </c>
      <c r="E160" s="1" t="s">
        <v>130</v>
      </c>
      <c r="F160" s="1" t="s">
        <v>3230</v>
      </c>
      <c r="G160" s="1" t="s">
        <v>945</v>
      </c>
      <c r="H160" s="3">
        <f>SUBSTITUTE(LEFT(Tableau1[[#This Row],[OrderDate]],17),".",":")+0</f>
        <v>43565.299456018518</v>
      </c>
      <c r="I160" s="3">
        <f>SUBSTITUTE(LEFT(Tableau1[[#This Row],[OrderDueTo]],17),".",":")+0</f>
        <v>43572.5</v>
      </c>
      <c r="J160" s="13" t="str">
        <f>VLOOKUP(Tableau1[[#This Row],[AnaCode]],'Config Analyses'!A:C,2,FALSE)</f>
        <v>Analyse pesticides</v>
      </c>
      <c r="K160" s="13" t="str">
        <f>VLOOKUP(Tableau1[[#This Row],[AnaCode]],'Config Analyses'!A:C,3,FALSE)</f>
        <v>Equipe 3</v>
      </c>
      <c r="L160" s="13" t="str">
        <f>VLOOKUP(Tableau1[[#This Row],[CustomerCode]],'Config Clients'!A:D,3,FALSE)</f>
        <v>Entreprises agro-alimentaires</v>
      </c>
      <c r="M160" s="13" t="str">
        <f>VLOOKUP(Tableau1[[#This Row],[CustomerCode]],'Config Clients'!A:D,4,FALSE)</f>
        <v>Julien</v>
      </c>
      <c r="N160" s="10" t="str">
        <f>IFERROR(IF(Tableau1[[#This Row],[Date rendu]]-'Date de l''export'!$A$2&gt;0,"Non","Oui"),"Oui")</f>
        <v>Non</v>
      </c>
      <c r="O160" s="11">
        <f>IF(Tableau1[[#This Row],[En retard?]]="Non",Tableau1[[#This Row],[Date rendu]]-'Date de l''export'!$A$2,0)</f>
        <v>0.74041666666744277</v>
      </c>
      <c r="P160" s="14" t="str">
        <f>IF(Tableau1[[#This Row],[En retard?]]="Oui","HD",IF(Tableau1[Délai restant]&lt;1,"&lt;24h",IF(Tableau1[Délai restant]&lt;2,"&lt;48h","≥48h")))</f>
        <v>&lt;24h</v>
      </c>
      <c r="Q160" s="14" t="str">
        <f>IF(AND(Tableau1[[#This Row],[En retard?]]="Oui",OR(Tableau1[[#This Row],[Product]]="Citron",Tableau1[[#This Row],[Product]]="Amandes")),"Oui","Non")</f>
        <v>Non</v>
      </c>
      <c r="R160" t="str">
        <f>CONCATENATE(Tableau1[[#This Row],[OrderCode]],"|",Tableau1[[#This Row],[AnaCode]],"|",Tableau1[[#This Row],[Product]])</f>
        <v>CMD01607501|PEST|Porc</v>
      </c>
    </row>
    <row r="161" spans="1:18" x14ac:dyDescent="0.25">
      <c r="A161" s="1" t="s">
        <v>128</v>
      </c>
      <c r="B161" s="1" t="s">
        <v>19</v>
      </c>
      <c r="C161" s="3" t="s">
        <v>52</v>
      </c>
      <c r="D161" s="3" t="s">
        <v>9</v>
      </c>
      <c r="E161" s="1" t="s">
        <v>130</v>
      </c>
      <c r="F161" s="1" t="s">
        <v>1367</v>
      </c>
      <c r="G161" s="1" t="s">
        <v>945</v>
      </c>
      <c r="H161" s="3">
        <f>SUBSTITUTE(LEFT(Tableau1[[#This Row],[OrderDate]],17),".",":")+0</f>
        <v>43565.301030092596</v>
      </c>
      <c r="I161" s="3">
        <f>SUBSTITUTE(LEFT(Tableau1[[#This Row],[OrderDueTo]],17),".",":")+0</f>
        <v>43572.5</v>
      </c>
      <c r="J161" s="13" t="str">
        <f>VLOOKUP(Tableau1[[#This Row],[AnaCode]],'Config Analyses'!A:C,2,FALSE)</f>
        <v>Analyse pesticides</v>
      </c>
      <c r="K161" s="13" t="str">
        <f>VLOOKUP(Tableau1[[#This Row],[AnaCode]],'Config Analyses'!A:C,3,FALSE)</f>
        <v>Equipe 3</v>
      </c>
      <c r="L161" s="13" t="str">
        <f>VLOOKUP(Tableau1[[#This Row],[CustomerCode]],'Config Clients'!A:D,3,FALSE)</f>
        <v>Centrale d'achats</v>
      </c>
      <c r="M161" s="13" t="str">
        <f>VLOOKUP(Tableau1[[#This Row],[CustomerCode]],'Config Clients'!A:D,4,FALSE)</f>
        <v>Sandrine</v>
      </c>
      <c r="N161" s="10" t="str">
        <f>IFERROR(IF(Tableau1[[#This Row],[Date rendu]]-'Date de l''export'!$A$2&gt;0,"Non","Oui"),"Oui")</f>
        <v>Non</v>
      </c>
      <c r="O161" s="11">
        <f>IF(Tableau1[[#This Row],[En retard?]]="Non",Tableau1[[#This Row],[Date rendu]]-'Date de l''export'!$A$2,0)</f>
        <v>0.74041666666744277</v>
      </c>
      <c r="P161" s="14" t="str">
        <f>IF(Tableau1[[#This Row],[En retard?]]="Oui","HD",IF(Tableau1[Délai restant]&lt;1,"&lt;24h",IF(Tableau1[Délai restant]&lt;2,"&lt;48h","≥48h")))</f>
        <v>&lt;24h</v>
      </c>
      <c r="Q161" s="14" t="str">
        <f>IF(AND(Tableau1[[#This Row],[En retard?]]="Oui",OR(Tableau1[[#This Row],[Product]]="Citron",Tableau1[[#This Row],[Product]]="Amandes")),"Oui","Non")</f>
        <v>Non</v>
      </c>
      <c r="R161" t="str">
        <f>CONCATENATE(Tableau1[[#This Row],[OrderCode]],"|",Tableau1[[#This Row],[AnaCode]],"|",Tableau1[[#This Row],[Product]])</f>
        <v>CMD01626007|PEST|Bettrave</v>
      </c>
    </row>
    <row r="162" spans="1:18" x14ac:dyDescent="0.25">
      <c r="A162" s="1" t="s">
        <v>3231</v>
      </c>
      <c r="B162" s="1" t="s">
        <v>30</v>
      </c>
      <c r="C162" s="3" t="s">
        <v>73</v>
      </c>
      <c r="D162" s="3" t="s">
        <v>23</v>
      </c>
      <c r="E162" s="1" t="s">
        <v>107</v>
      </c>
      <c r="F162" s="1" t="s">
        <v>3232</v>
      </c>
      <c r="G162" s="1" t="s">
        <v>936</v>
      </c>
      <c r="H162" s="3">
        <f>SUBSTITUTE(LEFT(Tableau1[[#This Row],[OrderDate]],17),".",":")+0</f>
        <v>43565.302256944444</v>
      </c>
      <c r="I162" s="3">
        <f>SUBSTITUTE(LEFT(Tableau1[[#This Row],[OrderDueTo]],17),".",":")+0</f>
        <v>43570.5</v>
      </c>
      <c r="J162" s="13" t="str">
        <f>VLOOKUP(Tableau1[[#This Row],[AnaCode]],'Config Analyses'!A:C,2,FALSE)</f>
        <v>Analyse nutritionelle</v>
      </c>
      <c r="K162" s="13" t="str">
        <f>VLOOKUP(Tableau1[[#This Row],[AnaCode]],'Config Analyses'!A:C,3,FALSE)</f>
        <v>Equipe 2</v>
      </c>
      <c r="L162" s="13" t="str">
        <f>VLOOKUP(Tableau1[[#This Row],[CustomerCode]],'Config Clients'!A:D,3,FALSE)</f>
        <v>Entreprises agro-alimentaires</v>
      </c>
      <c r="M162" s="13" t="str">
        <f>VLOOKUP(Tableau1[[#This Row],[CustomerCode]],'Config Clients'!A:D,4,FALSE)</f>
        <v>Julien</v>
      </c>
      <c r="N162" s="10" t="str">
        <f>IFERROR(IF(Tableau1[[#This Row],[Date rendu]]-'Date de l''export'!$A$2&gt;0,"Non","Oui"),"Oui")</f>
        <v>Oui</v>
      </c>
      <c r="O162" s="11">
        <f>IF(Tableau1[[#This Row],[En retard?]]="Non",Tableau1[[#This Row],[Date rendu]]-'Date de l''export'!$A$2,0)</f>
        <v>0</v>
      </c>
      <c r="P162" s="14" t="str">
        <f>IF(Tableau1[[#This Row],[En retard?]]="Oui","HD",IF(Tableau1[Délai restant]&lt;1,"&lt;24h",IF(Tableau1[Délai restant]&lt;2,"&lt;48h","≥48h")))</f>
        <v>HD</v>
      </c>
      <c r="Q162" s="14" t="str">
        <f>IF(AND(Tableau1[[#This Row],[En retard?]]="Oui",OR(Tableau1[[#This Row],[Product]]="Citron",Tableau1[[#This Row],[Product]]="Amandes")),"Oui","Non")</f>
        <v>Non</v>
      </c>
      <c r="R162" t="str">
        <f>CONCATENATE(Tableau1[[#This Row],[OrderCode]],"|",Tableau1[[#This Row],[AnaCode]],"|",Tableau1[[#This Row],[Product]])</f>
        <v>CMD01788001|NTR|Bœuf</v>
      </c>
    </row>
    <row r="163" spans="1:18" x14ac:dyDescent="0.25">
      <c r="A163" s="1" t="s">
        <v>386</v>
      </c>
      <c r="B163" s="1" t="s">
        <v>21</v>
      </c>
      <c r="C163" s="3" t="s">
        <v>61</v>
      </c>
      <c r="D163" s="3" t="s">
        <v>14</v>
      </c>
      <c r="E163" s="1" t="s">
        <v>63</v>
      </c>
      <c r="F163" s="1" t="s">
        <v>1800</v>
      </c>
      <c r="G163" s="1" t="s">
        <v>945</v>
      </c>
      <c r="H163" s="3">
        <f>SUBSTITUTE(LEFT(Tableau1[[#This Row],[OrderDate]],17),".",":")+0</f>
        <v>43565.304930555554</v>
      </c>
      <c r="I163" s="3">
        <f>SUBSTITUTE(LEFT(Tableau1[[#This Row],[OrderDueTo]],17),".",":")+0</f>
        <v>43572.5</v>
      </c>
      <c r="J163" s="13" t="str">
        <f>VLOOKUP(Tableau1[[#This Row],[AnaCode]],'Config Analyses'!A:C,2,FALSE)</f>
        <v>Analyse polluants d'emballage</v>
      </c>
      <c r="K163" s="13" t="str">
        <f>VLOOKUP(Tableau1[[#This Row],[AnaCode]],'Config Analyses'!A:C,3,FALSE)</f>
        <v>Equipe 3</v>
      </c>
      <c r="L163" s="13" t="str">
        <f>VLOOKUP(Tableau1[[#This Row],[CustomerCode]],'Config Clients'!A:D,3,FALSE)</f>
        <v>Grande surface</v>
      </c>
      <c r="M163" s="13" t="str">
        <f>VLOOKUP(Tableau1[[#This Row],[CustomerCode]],'Config Clients'!A:D,4,FALSE)</f>
        <v>Eric</v>
      </c>
      <c r="N163" s="10" t="str">
        <f>IFERROR(IF(Tableau1[[#This Row],[Date rendu]]-'Date de l''export'!$A$2&gt;0,"Non","Oui"),"Oui")</f>
        <v>Non</v>
      </c>
      <c r="O163" s="11">
        <f>IF(Tableau1[[#This Row],[En retard?]]="Non",Tableau1[[#This Row],[Date rendu]]-'Date de l''export'!$A$2,0)</f>
        <v>0.74041666666744277</v>
      </c>
      <c r="P163" s="14" t="str">
        <f>IF(Tableau1[[#This Row],[En retard?]]="Oui","HD",IF(Tableau1[Délai restant]&lt;1,"&lt;24h",IF(Tableau1[Délai restant]&lt;2,"&lt;48h","≥48h")))</f>
        <v>&lt;24h</v>
      </c>
      <c r="Q163" s="14" t="str">
        <f>IF(AND(Tableau1[[#This Row],[En retard?]]="Oui",OR(Tableau1[[#This Row],[Product]]="Citron",Tableau1[[#This Row],[Product]]="Amandes")),"Oui","Non")</f>
        <v>Non</v>
      </c>
      <c r="R163" t="str">
        <f>CONCATENATE(Tableau1[[#This Row],[OrderCode]],"|",Tableau1[[#This Row],[AnaCode]],"|",Tableau1[[#This Row],[Product]])</f>
        <v>CMD01578908|PLLT|Carotte</v>
      </c>
    </row>
    <row r="164" spans="1:18" x14ac:dyDescent="0.25">
      <c r="A164" s="1" t="s">
        <v>174</v>
      </c>
      <c r="B164" s="1" t="s">
        <v>21</v>
      </c>
      <c r="C164" s="3" t="s">
        <v>52</v>
      </c>
      <c r="D164" s="3" t="s">
        <v>9</v>
      </c>
      <c r="E164" s="1" t="s">
        <v>107</v>
      </c>
      <c r="F164" s="1" t="s">
        <v>1082</v>
      </c>
      <c r="G164" s="1" t="s">
        <v>936</v>
      </c>
      <c r="H164" s="3">
        <f>SUBSTITUTE(LEFT(Tableau1[[#This Row],[OrderDate]],17),".",":")+0</f>
        <v>43565.305879629632</v>
      </c>
      <c r="I164" s="3">
        <f>SUBSTITUTE(LEFT(Tableau1[[#This Row],[OrderDueTo]],17),".",":")+0</f>
        <v>43570.5</v>
      </c>
      <c r="J164" s="13" t="str">
        <f>VLOOKUP(Tableau1[[#This Row],[AnaCode]],'Config Analyses'!A:C,2,FALSE)</f>
        <v>Analyse nutritionelle</v>
      </c>
      <c r="K164" s="13" t="str">
        <f>VLOOKUP(Tableau1[[#This Row],[AnaCode]],'Config Analyses'!A:C,3,FALSE)</f>
        <v>Equipe 2</v>
      </c>
      <c r="L164" s="13" t="str">
        <f>VLOOKUP(Tableau1[[#This Row],[CustomerCode]],'Config Clients'!A:D,3,FALSE)</f>
        <v>Centrale d'achats</v>
      </c>
      <c r="M164" s="13" t="str">
        <f>VLOOKUP(Tableau1[[#This Row],[CustomerCode]],'Config Clients'!A:D,4,FALSE)</f>
        <v>Sandrine</v>
      </c>
      <c r="N164" s="10" t="str">
        <f>IFERROR(IF(Tableau1[[#This Row],[Date rendu]]-'Date de l''export'!$A$2&gt;0,"Non","Oui"),"Oui")</f>
        <v>Oui</v>
      </c>
      <c r="O164" s="11">
        <f>IF(Tableau1[[#This Row],[En retard?]]="Non",Tableau1[[#This Row],[Date rendu]]-'Date de l''export'!$A$2,0)</f>
        <v>0</v>
      </c>
      <c r="P164" s="14" t="str">
        <f>IF(Tableau1[[#This Row],[En retard?]]="Oui","HD",IF(Tableau1[Délai restant]&lt;1,"&lt;24h",IF(Tableau1[Délai restant]&lt;2,"&lt;48h","≥48h")))</f>
        <v>HD</v>
      </c>
      <c r="Q164" s="14" t="str">
        <f>IF(AND(Tableau1[[#This Row],[En retard?]]="Oui",OR(Tableau1[[#This Row],[Product]]="Citron",Tableau1[[#This Row],[Product]]="Amandes")),"Oui","Non")</f>
        <v>Non</v>
      </c>
      <c r="R164" t="str">
        <f>CONCATENATE(Tableau1[[#This Row],[OrderCode]],"|",Tableau1[[#This Row],[AnaCode]],"|",Tableau1[[#This Row],[Product]])</f>
        <v>CMD01691010|NTR|Carotte</v>
      </c>
    </row>
    <row r="165" spans="1:18" x14ac:dyDescent="0.25">
      <c r="A165" s="1" t="s">
        <v>82</v>
      </c>
      <c r="B165" s="1" t="s">
        <v>31</v>
      </c>
      <c r="C165" s="3" t="s">
        <v>49</v>
      </c>
      <c r="D165" s="3" t="s">
        <v>8</v>
      </c>
      <c r="E165" s="1" t="s">
        <v>130</v>
      </c>
      <c r="F165" s="1" t="s">
        <v>1873</v>
      </c>
      <c r="G165" s="1" t="s">
        <v>945</v>
      </c>
      <c r="H165" s="3">
        <f>SUBSTITUTE(LEFT(Tableau1[[#This Row],[OrderDate]],17),".",":")+0</f>
        <v>43565.306250000001</v>
      </c>
      <c r="I165" s="3">
        <f>SUBSTITUTE(LEFT(Tableau1[[#This Row],[OrderDueTo]],17),".",":")+0</f>
        <v>43572.5</v>
      </c>
      <c r="J165" s="13" t="str">
        <f>VLOOKUP(Tableau1[[#This Row],[AnaCode]],'Config Analyses'!A:C,2,FALSE)</f>
        <v>Analyse pesticides</v>
      </c>
      <c r="K165" s="13" t="str">
        <f>VLOOKUP(Tableau1[[#This Row],[AnaCode]],'Config Analyses'!A:C,3,FALSE)</f>
        <v>Equipe 3</v>
      </c>
      <c r="L165" s="13" t="str">
        <f>VLOOKUP(Tableau1[[#This Row],[CustomerCode]],'Config Clients'!A:D,3,FALSE)</f>
        <v>Grande surface</v>
      </c>
      <c r="M165" s="13" t="str">
        <f>VLOOKUP(Tableau1[[#This Row],[CustomerCode]],'Config Clients'!A:D,4,FALSE)</f>
        <v>Eric</v>
      </c>
      <c r="N165" s="10" t="str">
        <f>IFERROR(IF(Tableau1[[#This Row],[Date rendu]]-'Date de l''export'!$A$2&gt;0,"Non","Oui"),"Oui")</f>
        <v>Non</v>
      </c>
      <c r="O165" s="11">
        <f>IF(Tableau1[[#This Row],[En retard?]]="Non",Tableau1[[#This Row],[Date rendu]]-'Date de l''export'!$A$2,0)</f>
        <v>0.74041666666744277</v>
      </c>
      <c r="P165" s="14" t="str">
        <f>IF(Tableau1[[#This Row],[En retard?]]="Oui","HD",IF(Tableau1[Délai restant]&lt;1,"&lt;24h",IF(Tableau1[Délai restant]&lt;2,"&lt;48h","≥48h")))</f>
        <v>&lt;24h</v>
      </c>
      <c r="Q165" s="14" t="str">
        <f>IF(AND(Tableau1[[#This Row],[En retard?]]="Oui",OR(Tableau1[[#This Row],[Product]]="Citron",Tableau1[[#This Row],[Product]]="Amandes")),"Oui","Non")</f>
        <v>Non</v>
      </c>
      <c r="R165" t="str">
        <f>CONCATENATE(Tableau1[[#This Row],[OrderCode]],"|",Tableau1[[#This Row],[AnaCode]],"|",Tableau1[[#This Row],[Product]])</f>
        <v>CMD01445001|PEST|Pomme de terre</v>
      </c>
    </row>
    <row r="166" spans="1:18" x14ac:dyDescent="0.25">
      <c r="A166" s="1" t="s">
        <v>3233</v>
      </c>
      <c r="B166" s="1" t="s">
        <v>16</v>
      </c>
      <c r="C166" s="3" t="s">
        <v>188</v>
      </c>
      <c r="D166" s="3" t="s">
        <v>38</v>
      </c>
      <c r="E166" s="1" t="s">
        <v>63</v>
      </c>
      <c r="F166" s="1" t="s">
        <v>3234</v>
      </c>
      <c r="G166" s="1" t="s">
        <v>945</v>
      </c>
      <c r="H166" s="3">
        <f>SUBSTITUTE(LEFT(Tableau1[[#This Row],[OrderDate]],17),".",":")+0</f>
        <v>43565.314027777778</v>
      </c>
      <c r="I166" s="3">
        <f>SUBSTITUTE(LEFT(Tableau1[[#This Row],[OrderDueTo]],17),".",":")+0</f>
        <v>43572.5</v>
      </c>
      <c r="J166" s="13" t="str">
        <f>VLOOKUP(Tableau1[[#This Row],[AnaCode]],'Config Analyses'!A:C,2,FALSE)</f>
        <v>Analyse polluants d'emballage</v>
      </c>
      <c r="K166" s="13" t="str">
        <f>VLOOKUP(Tableau1[[#This Row],[AnaCode]],'Config Analyses'!A:C,3,FALSE)</f>
        <v>Equipe 3</v>
      </c>
      <c r="L166" s="13" t="str">
        <f>VLOOKUP(Tableau1[[#This Row],[CustomerCode]],'Config Clients'!A:D,3,FALSE)</f>
        <v>Coopérative agricole</v>
      </c>
      <c r="M166" s="13" t="str">
        <f>VLOOKUP(Tableau1[[#This Row],[CustomerCode]],'Config Clients'!A:D,4,FALSE)</f>
        <v>Julie</v>
      </c>
      <c r="N166" s="10" t="str">
        <f>IFERROR(IF(Tableau1[[#This Row],[Date rendu]]-'Date de l''export'!$A$2&gt;0,"Non","Oui"),"Oui")</f>
        <v>Non</v>
      </c>
      <c r="O166" s="11">
        <f>IF(Tableau1[[#This Row],[En retard?]]="Non",Tableau1[[#This Row],[Date rendu]]-'Date de l''export'!$A$2,0)</f>
        <v>0.74041666666744277</v>
      </c>
      <c r="P166" s="14" t="str">
        <f>IF(Tableau1[[#This Row],[En retard?]]="Oui","HD",IF(Tableau1[Délai restant]&lt;1,"&lt;24h",IF(Tableau1[Délai restant]&lt;2,"&lt;48h","≥48h")))</f>
        <v>&lt;24h</v>
      </c>
      <c r="Q166" s="14" t="str">
        <f>IF(AND(Tableau1[[#This Row],[En retard?]]="Oui",OR(Tableau1[[#This Row],[Product]]="Citron",Tableau1[[#This Row],[Product]]="Amandes")),"Oui","Non")</f>
        <v>Non</v>
      </c>
      <c r="R166" t="str">
        <f>CONCATENATE(Tableau1[[#This Row],[OrderCode]],"|",Tableau1[[#This Row],[AnaCode]],"|",Tableau1[[#This Row],[Product]])</f>
        <v>CMD01601432|PLLT|Agneau</v>
      </c>
    </row>
    <row r="167" spans="1:18" x14ac:dyDescent="0.25">
      <c r="A167" s="1" t="s">
        <v>231</v>
      </c>
      <c r="B167" s="1" t="s">
        <v>31</v>
      </c>
      <c r="C167" s="3" t="s">
        <v>49</v>
      </c>
      <c r="D167" s="3" t="s">
        <v>8</v>
      </c>
      <c r="E167" s="1" t="s">
        <v>63</v>
      </c>
      <c r="F167" s="1" t="s">
        <v>1804</v>
      </c>
      <c r="G167" s="1" t="s">
        <v>945</v>
      </c>
      <c r="H167" s="3">
        <f>SUBSTITUTE(LEFT(Tableau1[[#This Row],[OrderDate]],17),".",":")+0</f>
        <v>43565.316655092596</v>
      </c>
      <c r="I167" s="3">
        <f>SUBSTITUTE(LEFT(Tableau1[[#This Row],[OrderDueTo]],17),".",":")+0</f>
        <v>43572.5</v>
      </c>
      <c r="J167" s="13" t="str">
        <f>VLOOKUP(Tableau1[[#This Row],[AnaCode]],'Config Analyses'!A:C,2,FALSE)</f>
        <v>Analyse polluants d'emballage</v>
      </c>
      <c r="K167" s="13" t="str">
        <f>VLOOKUP(Tableau1[[#This Row],[AnaCode]],'Config Analyses'!A:C,3,FALSE)</f>
        <v>Equipe 3</v>
      </c>
      <c r="L167" s="13" t="str">
        <f>VLOOKUP(Tableau1[[#This Row],[CustomerCode]],'Config Clients'!A:D,3,FALSE)</f>
        <v>Grande surface</v>
      </c>
      <c r="M167" s="13" t="str">
        <f>VLOOKUP(Tableau1[[#This Row],[CustomerCode]],'Config Clients'!A:D,4,FALSE)</f>
        <v>Eric</v>
      </c>
      <c r="N167" s="10" t="str">
        <f>IFERROR(IF(Tableau1[[#This Row],[Date rendu]]-'Date de l''export'!$A$2&gt;0,"Non","Oui"),"Oui")</f>
        <v>Non</v>
      </c>
      <c r="O167" s="11">
        <f>IF(Tableau1[[#This Row],[En retard?]]="Non",Tableau1[[#This Row],[Date rendu]]-'Date de l''export'!$A$2,0)</f>
        <v>0.74041666666744277</v>
      </c>
      <c r="P167" s="14" t="str">
        <f>IF(Tableau1[[#This Row],[En retard?]]="Oui","HD",IF(Tableau1[Délai restant]&lt;1,"&lt;24h",IF(Tableau1[Délai restant]&lt;2,"&lt;48h","≥48h")))</f>
        <v>&lt;24h</v>
      </c>
      <c r="Q167" s="14" t="str">
        <f>IF(AND(Tableau1[[#This Row],[En retard?]]="Oui",OR(Tableau1[[#This Row],[Product]]="Citron",Tableau1[[#This Row],[Product]]="Amandes")),"Oui","Non")</f>
        <v>Non</v>
      </c>
      <c r="R167" t="str">
        <f>CONCATENATE(Tableau1[[#This Row],[OrderCode]],"|",Tableau1[[#This Row],[AnaCode]],"|",Tableau1[[#This Row],[Product]])</f>
        <v>CMD01645806|PLLT|Pomme de terre</v>
      </c>
    </row>
    <row r="168" spans="1:18" x14ac:dyDescent="0.25">
      <c r="A168" s="1" t="s">
        <v>104</v>
      </c>
      <c r="B168" s="1" t="s">
        <v>26</v>
      </c>
      <c r="C168" s="3" t="s">
        <v>61</v>
      </c>
      <c r="D168" s="3" t="s">
        <v>14</v>
      </c>
      <c r="E168" s="1" t="s">
        <v>63</v>
      </c>
      <c r="F168" s="1" t="s">
        <v>1460</v>
      </c>
      <c r="G168" s="1" t="s">
        <v>945</v>
      </c>
      <c r="H168" s="3">
        <f>SUBSTITUTE(LEFT(Tableau1[[#This Row],[OrderDate]],17),".",":")+0</f>
        <v>43565.316747685189</v>
      </c>
      <c r="I168" s="3">
        <f>SUBSTITUTE(LEFT(Tableau1[[#This Row],[OrderDueTo]],17),".",":")+0</f>
        <v>43572.5</v>
      </c>
      <c r="J168" s="13" t="str">
        <f>VLOOKUP(Tableau1[[#This Row],[AnaCode]],'Config Analyses'!A:C,2,FALSE)</f>
        <v>Analyse polluants d'emballage</v>
      </c>
      <c r="K168" s="13" t="str">
        <f>VLOOKUP(Tableau1[[#This Row],[AnaCode]],'Config Analyses'!A:C,3,FALSE)</f>
        <v>Equipe 3</v>
      </c>
      <c r="L168" s="13" t="str">
        <f>VLOOKUP(Tableau1[[#This Row],[CustomerCode]],'Config Clients'!A:D,3,FALSE)</f>
        <v>Grande surface</v>
      </c>
      <c r="M168" s="13" t="str">
        <f>VLOOKUP(Tableau1[[#This Row],[CustomerCode]],'Config Clients'!A:D,4,FALSE)</f>
        <v>Eric</v>
      </c>
      <c r="N168" s="10" t="str">
        <f>IFERROR(IF(Tableau1[[#This Row],[Date rendu]]-'Date de l''export'!$A$2&gt;0,"Non","Oui"),"Oui")</f>
        <v>Non</v>
      </c>
      <c r="O168" s="11">
        <f>IF(Tableau1[[#This Row],[En retard?]]="Non",Tableau1[[#This Row],[Date rendu]]-'Date de l''export'!$A$2,0)</f>
        <v>0.74041666666744277</v>
      </c>
      <c r="P168" s="14" t="str">
        <f>IF(Tableau1[[#This Row],[En retard?]]="Oui","HD",IF(Tableau1[Délai restant]&lt;1,"&lt;24h",IF(Tableau1[Délai restant]&lt;2,"&lt;48h","≥48h")))</f>
        <v>&lt;24h</v>
      </c>
      <c r="Q168" s="14" t="str">
        <f>IF(AND(Tableau1[[#This Row],[En retard?]]="Oui",OR(Tableau1[[#This Row],[Product]]="Citron",Tableau1[[#This Row],[Product]]="Amandes")),"Oui","Non")</f>
        <v>Non</v>
      </c>
      <c r="R168" t="str">
        <f>CONCATENATE(Tableau1[[#This Row],[OrderCode]],"|",Tableau1[[#This Row],[AnaCode]],"|",Tableau1[[#This Row],[Product]])</f>
        <v>CMD01704401|PLLT|Radis</v>
      </c>
    </row>
    <row r="169" spans="1:18" x14ac:dyDescent="0.25">
      <c r="A169" s="1" t="s">
        <v>116</v>
      </c>
      <c r="B169" s="1" t="s">
        <v>31</v>
      </c>
      <c r="C169" s="3" t="s">
        <v>49</v>
      </c>
      <c r="D169" s="3" t="s">
        <v>8</v>
      </c>
      <c r="E169" s="1" t="s">
        <v>130</v>
      </c>
      <c r="F169" s="1" t="s">
        <v>1880</v>
      </c>
      <c r="G169" s="1" t="s">
        <v>945</v>
      </c>
      <c r="H169" s="3">
        <f>SUBSTITUTE(LEFT(Tableau1[[#This Row],[OrderDate]],17),".",":")+0</f>
        <v>43565.321134259262</v>
      </c>
      <c r="I169" s="3">
        <f>SUBSTITUTE(LEFT(Tableau1[[#This Row],[OrderDueTo]],17),".",":")+0</f>
        <v>43572.5</v>
      </c>
      <c r="J169" s="13" t="str">
        <f>VLOOKUP(Tableau1[[#This Row],[AnaCode]],'Config Analyses'!A:C,2,FALSE)</f>
        <v>Analyse pesticides</v>
      </c>
      <c r="K169" s="13" t="str">
        <f>VLOOKUP(Tableau1[[#This Row],[AnaCode]],'Config Analyses'!A:C,3,FALSE)</f>
        <v>Equipe 3</v>
      </c>
      <c r="L169" s="13" t="str">
        <f>VLOOKUP(Tableau1[[#This Row],[CustomerCode]],'Config Clients'!A:D,3,FALSE)</f>
        <v>Grande surface</v>
      </c>
      <c r="M169" s="13" t="str">
        <f>VLOOKUP(Tableau1[[#This Row],[CustomerCode]],'Config Clients'!A:D,4,FALSE)</f>
        <v>Eric</v>
      </c>
      <c r="N169" s="10" t="str">
        <f>IFERROR(IF(Tableau1[[#This Row],[Date rendu]]-'Date de l''export'!$A$2&gt;0,"Non","Oui"),"Oui")</f>
        <v>Non</v>
      </c>
      <c r="O169" s="11">
        <f>IF(Tableau1[[#This Row],[En retard?]]="Non",Tableau1[[#This Row],[Date rendu]]-'Date de l''export'!$A$2,0)</f>
        <v>0.74041666666744277</v>
      </c>
      <c r="P169" s="14" t="str">
        <f>IF(Tableau1[[#This Row],[En retard?]]="Oui","HD",IF(Tableau1[Délai restant]&lt;1,"&lt;24h",IF(Tableau1[Délai restant]&lt;2,"&lt;48h","≥48h")))</f>
        <v>&lt;24h</v>
      </c>
      <c r="Q169" s="14" t="str">
        <f>IF(AND(Tableau1[[#This Row],[En retard?]]="Oui",OR(Tableau1[[#This Row],[Product]]="Citron",Tableau1[[#This Row],[Product]]="Amandes")),"Oui","Non")</f>
        <v>Non</v>
      </c>
      <c r="R169" t="str">
        <f>CONCATENATE(Tableau1[[#This Row],[OrderCode]],"|",Tableau1[[#This Row],[AnaCode]],"|",Tableau1[[#This Row],[Product]])</f>
        <v>CMD01546201|PEST|Pomme de terre</v>
      </c>
    </row>
    <row r="170" spans="1:18" x14ac:dyDescent="0.25">
      <c r="A170" s="1" t="s">
        <v>282</v>
      </c>
      <c r="B170" s="1" t="s">
        <v>30</v>
      </c>
      <c r="C170" s="3" t="s">
        <v>147</v>
      </c>
      <c r="D170" s="3" t="s">
        <v>34</v>
      </c>
      <c r="E170" s="1" t="s">
        <v>179</v>
      </c>
      <c r="F170" s="1" t="s">
        <v>1200</v>
      </c>
      <c r="G170" s="1" t="s">
        <v>982</v>
      </c>
      <c r="H170" s="3">
        <f>SUBSTITUTE(LEFT(Tableau1[[#This Row],[OrderDate]],17),".",":")+0</f>
        <v>43565.326331018521</v>
      </c>
      <c r="I170" s="3">
        <f>SUBSTITUTE(LEFT(Tableau1[[#This Row],[OrderDueTo]],17),".",":")+0</f>
        <v>43566.5</v>
      </c>
      <c r="J170" s="13" t="str">
        <f>VLOOKUP(Tableau1[[#This Row],[AnaCode]],'Config Analyses'!A:C,2,FALSE)</f>
        <v>Analyse métaux lourds</v>
      </c>
      <c r="K170" s="13" t="str">
        <f>VLOOKUP(Tableau1[[#This Row],[AnaCode]],'Config Analyses'!A:C,3,FALSE)</f>
        <v>Equipe 1</v>
      </c>
      <c r="L170" s="13" t="str">
        <f>VLOOKUP(Tableau1[[#This Row],[CustomerCode]],'Config Clients'!A:D,3,FALSE)</f>
        <v>Entreprises agro-alimentaires</v>
      </c>
      <c r="M170" s="13" t="str">
        <f>VLOOKUP(Tableau1[[#This Row],[CustomerCode]],'Config Clients'!A:D,4,FALSE)</f>
        <v>Marc</v>
      </c>
      <c r="N170" s="10" t="str">
        <f>IFERROR(IF(Tableau1[[#This Row],[Date rendu]]-'Date de l''export'!$A$2&gt;0,"Non","Oui"),"Oui")</f>
        <v>Oui</v>
      </c>
      <c r="O170" s="11">
        <f>IF(Tableau1[[#This Row],[En retard?]]="Non",Tableau1[[#This Row],[Date rendu]]-'Date de l''export'!$A$2,0)</f>
        <v>0</v>
      </c>
      <c r="P170" s="14" t="str">
        <f>IF(Tableau1[[#This Row],[En retard?]]="Oui","HD",IF(Tableau1[Délai restant]&lt;1,"&lt;24h",IF(Tableau1[Délai restant]&lt;2,"&lt;48h","≥48h")))</f>
        <v>HD</v>
      </c>
      <c r="Q170" s="14" t="str">
        <f>IF(AND(Tableau1[[#This Row],[En retard?]]="Oui",OR(Tableau1[[#This Row],[Product]]="Citron",Tableau1[[#This Row],[Product]]="Amandes")),"Oui","Non")</f>
        <v>Non</v>
      </c>
      <c r="R170" t="str">
        <f>CONCATENATE(Tableau1[[#This Row],[OrderCode]],"|",Tableau1[[#This Row],[AnaCode]],"|",Tableau1[[#This Row],[Product]])</f>
        <v>CMD01737001|MTX|Bœuf</v>
      </c>
    </row>
    <row r="171" spans="1:18" x14ac:dyDescent="0.25">
      <c r="A171" s="1" t="s">
        <v>349</v>
      </c>
      <c r="B171" s="1" t="s">
        <v>7</v>
      </c>
      <c r="C171" s="3" t="s">
        <v>52</v>
      </c>
      <c r="D171" s="3" t="s">
        <v>9</v>
      </c>
      <c r="E171" s="1" t="s">
        <v>107</v>
      </c>
      <c r="F171" s="1" t="s">
        <v>1470</v>
      </c>
      <c r="G171" s="1" t="s">
        <v>936</v>
      </c>
      <c r="H171" s="3">
        <f>SUBSTITUTE(LEFT(Tableau1[[#This Row],[OrderDate]],17),".",":")+0</f>
        <v>43565.326666666668</v>
      </c>
      <c r="I171" s="3">
        <f>SUBSTITUTE(LEFT(Tableau1[[#This Row],[OrderDueTo]],17),".",":")+0</f>
        <v>43570.5</v>
      </c>
      <c r="J171" s="13" t="str">
        <f>VLOOKUP(Tableau1[[#This Row],[AnaCode]],'Config Analyses'!A:C,2,FALSE)</f>
        <v>Analyse nutritionelle</v>
      </c>
      <c r="K171" s="13" t="str">
        <f>VLOOKUP(Tableau1[[#This Row],[AnaCode]],'Config Analyses'!A:C,3,FALSE)</f>
        <v>Equipe 2</v>
      </c>
      <c r="L171" s="13" t="str">
        <f>VLOOKUP(Tableau1[[#This Row],[CustomerCode]],'Config Clients'!A:D,3,FALSE)</f>
        <v>Centrale d'achats</v>
      </c>
      <c r="M171" s="13" t="str">
        <f>VLOOKUP(Tableau1[[#This Row],[CustomerCode]],'Config Clients'!A:D,4,FALSE)</f>
        <v>Sandrine</v>
      </c>
      <c r="N171" s="10" t="str">
        <f>IFERROR(IF(Tableau1[[#This Row],[Date rendu]]-'Date de l''export'!$A$2&gt;0,"Non","Oui"),"Oui")</f>
        <v>Oui</v>
      </c>
      <c r="O171" s="11">
        <f>IF(Tableau1[[#This Row],[En retard?]]="Non",Tableau1[[#This Row],[Date rendu]]-'Date de l''export'!$A$2,0)</f>
        <v>0</v>
      </c>
      <c r="P171" s="14" t="str">
        <f>IF(Tableau1[[#This Row],[En retard?]]="Oui","HD",IF(Tableau1[Délai restant]&lt;1,"&lt;24h",IF(Tableau1[Délai restant]&lt;2,"&lt;48h","≥48h")))</f>
        <v>HD</v>
      </c>
      <c r="Q171" s="14" t="str">
        <f>IF(AND(Tableau1[[#This Row],[En retard?]]="Oui",OR(Tableau1[[#This Row],[Product]]="Citron",Tableau1[[#This Row],[Product]]="Amandes")),"Oui","Non")</f>
        <v>Non</v>
      </c>
      <c r="R171" t="str">
        <f>CONCATENATE(Tableau1[[#This Row],[OrderCode]],"|",Tableau1[[#This Row],[AnaCode]],"|",Tableau1[[#This Row],[Product]])</f>
        <v>CMD01550611|NTR|Concombre</v>
      </c>
    </row>
    <row r="172" spans="1:18" x14ac:dyDescent="0.25">
      <c r="A172" s="1" t="s">
        <v>111</v>
      </c>
      <c r="B172" s="1" t="s">
        <v>31</v>
      </c>
      <c r="C172" s="3" t="s">
        <v>54</v>
      </c>
      <c r="D172" s="3" t="s">
        <v>10</v>
      </c>
      <c r="E172" s="1" t="s">
        <v>107</v>
      </c>
      <c r="F172" s="1" t="s">
        <v>1655</v>
      </c>
      <c r="G172" s="1" t="s">
        <v>936</v>
      </c>
      <c r="H172" s="3">
        <f>SUBSTITUTE(LEFT(Tableau1[[#This Row],[OrderDate]],17),".",":")+0</f>
        <v>43565.330995370372</v>
      </c>
      <c r="I172" s="3">
        <f>SUBSTITUTE(LEFT(Tableau1[[#This Row],[OrderDueTo]],17),".",":")+0</f>
        <v>43570.5</v>
      </c>
      <c r="J172" s="13" t="str">
        <f>VLOOKUP(Tableau1[[#This Row],[AnaCode]],'Config Analyses'!A:C,2,FALSE)</f>
        <v>Analyse nutritionelle</v>
      </c>
      <c r="K172" s="13" t="str">
        <f>VLOOKUP(Tableau1[[#This Row],[AnaCode]],'Config Analyses'!A:C,3,FALSE)</f>
        <v>Equipe 2</v>
      </c>
      <c r="L172" s="13" t="str">
        <f>VLOOKUP(Tableau1[[#This Row],[CustomerCode]],'Config Clients'!A:D,3,FALSE)</f>
        <v>Coopérative agricole</v>
      </c>
      <c r="M172" s="13" t="str">
        <f>VLOOKUP(Tableau1[[#This Row],[CustomerCode]],'Config Clients'!A:D,4,FALSE)</f>
        <v>Julie</v>
      </c>
      <c r="N172" s="10" t="str">
        <f>IFERROR(IF(Tableau1[[#This Row],[Date rendu]]-'Date de l''export'!$A$2&gt;0,"Non","Oui"),"Oui")</f>
        <v>Oui</v>
      </c>
      <c r="O172" s="11">
        <f>IF(Tableau1[[#This Row],[En retard?]]="Non",Tableau1[[#This Row],[Date rendu]]-'Date de l''export'!$A$2,0)</f>
        <v>0</v>
      </c>
      <c r="P172" s="14" t="str">
        <f>IF(Tableau1[[#This Row],[En retard?]]="Oui","HD",IF(Tableau1[Délai restant]&lt;1,"&lt;24h",IF(Tableau1[Délai restant]&lt;2,"&lt;48h","≥48h")))</f>
        <v>HD</v>
      </c>
      <c r="Q172" s="14" t="str">
        <f>IF(AND(Tableau1[[#This Row],[En retard?]]="Oui",OR(Tableau1[[#This Row],[Product]]="Citron",Tableau1[[#This Row],[Product]]="Amandes")),"Oui","Non")</f>
        <v>Non</v>
      </c>
      <c r="R172" t="str">
        <f>CONCATENATE(Tableau1[[#This Row],[OrderCode]],"|",Tableau1[[#This Row],[AnaCode]],"|",Tableau1[[#This Row],[Product]])</f>
        <v>CMD01501905|NTR|Pomme de terre</v>
      </c>
    </row>
    <row r="173" spans="1:18" x14ac:dyDescent="0.25">
      <c r="A173" s="1" t="s">
        <v>291</v>
      </c>
      <c r="B173" s="1" t="s">
        <v>19</v>
      </c>
      <c r="C173" s="3" t="s">
        <v>61</v>
      </c>
      <c r="D173" s="3" t="s">
        <v>14</v>
      </c>
      <c r="E173" s="1" t="s">
        <v>50</v>
      </c>
      <c r="F173" s="1" t="s">
        <v>1437</v>
      </c>
      <c r="G173" s="1" t="s">
        <v>950</v>
      </c>
      <c r="H173" s="3">
        <f>SUBSTITUTE(LEFT(Tableau1[[#This Row],[OrderDate]],17),".",":")+0</f>
        <v>43565.332407407404</v>
      </c>
      <c r="I173" s="3">
        <f>SUBSTITUTE(LEFT(Tableau1[[#This Row],[OrderDueTo]],17),".",":")+0</f>
        <v>43574.5</v>
      </c>
      <c r="J173" s="13" t="str">
        <f>VLOOKUP(Tableau1[[#This Row],[AnaCode]],'Config Analyses'!A:C,2,FALSE)</f>
        <v>Analyse OGM</v>
      </c>
      <c r="K173" s="13" t="str">
        <f>VLOOKUP(Tableau1[[#This Row],[AnaCode]],'Config Analyses'!A:C,3,FALSE)</f>
        <v>Equipe 2</v>
      </c>
      <c r="L173" s="13" t="str">
        <f>VLOOKUP(Tableau1[[#This Row],[CustomerCode]],'Config Clients'!A:D,3,FALSE)</f>
        <v>Grande surface</v>
      </c>
      <c r="M173" s="13" t="str">
        <f>VLOOKUP(Tableau1[[#This Row],[CustomerCode]],'Config Clients'!A:D,4,FALSE)</f>
        <v>Eric</v>
      </c>
      <c r="N173" s="10" t="str">
        <f>IFERROR(IF(Tableau1[[#This Row],[Date rendu]]-'Date de l''export'!$A$2&gt;0,"Non","Oui"),"Oui")</f>
        <v>Non</v>
      </c>
      <c r="O173" s="11">
        <f>IF(Tableau1[[#This Row],[En retard?]]="Non",Tableau1[[#This Row],[Date rendu]]-'Date de l''export'!$A$2,0)</f>
        <v>2.7404166666674428</v>
      </c>
      <c r="P173" s="14" t="str">
        <f>IF(Tableau1[[#This Row],[En retard?]]="Oui","HD",IF(Tableau1[Délai restant]&lt;1,"&lt;24h",IF(Tableau1[Délai restant]&lt;2,"&lt;48h","≥48h")))</f>
        <v>≥48h</v>
      </c>
      <c r="Q173" s="14" t="str">
        <f>IF(AND(Tableau1[[#This Row],[En retard?]]="Oui",OR(Tableau1[[#This Row],[Product]]="Citron",Tableau1[[#This Row],[Product]]="Amandes")),"Oui","Non")</f>
        <v>Non</v>
      </c>
      <c r="R173" t="str">
        <f>CONCATENATE(Tableau1[[#This Row],[OrderCode]],"|",Tableau1[[#This Row],[AnaCode]],"|",Tableau1[[#This Row],[Product]])</f>
        <v>CMD01592201|OGM|Bettrave</v>
      </c>
    </row>
    <row r="174" spans="1:18" x14ac:dyDescent="0.25">
      <c r="A174" s="1" t="s">
        <v>162</v>
      </c>
      <c r="B174" s="1" t="s">
        <v>20</v>
      </c>
      <c r="C174" s="3" t="s">
        <v>58</v>
      </c>
      <c r="D174" s="3" t="s">
        <v>13</v>
      </c>
      <c r="E174" s="1" t="s">
        <v>50</v>
      </c>
      <c r="F174" s="1" t="s">
        <v>1087</v>
      </c>
      <c r="G174" s="1" t="s">
        <v>950</v>
      </c>
      <c r="H174" s="3">
        <f>SUBSTITUTE(LEFT(Tableau1[[#This Row],[OrderDate]],17),".",":")+0</f>
        <v>43565.33252314815</v>
      </c>
      <c r="I174" s="3">
        <f>SUBSTITUTE(LEFT(Tableau1[[#This Row],[OrderDueTo]],17),".",":")+0</f>
        <v>43574.5</v>
      </c>
      <c r="J174" s="13" t="str">
        <f>VLOOKUP(Tableau1[[#This Row],[AnaCode]],'Config Analyses'!A:C,2,FALSE)</f>
        <v>Analyse OGM</v>
      </c>
      <c r="K174" s="13" t="str">
        <f>VLOOKUP(Tableau1[[#This Row],[AnaCode]],'Config Analyses'!A:C,3,FALSE)</f>
        <v>Equipe 2</v>
      </c>
      <c r="L174" s="13" t="str">
        <f>VLOOKUP(Tableau1[[#This Row],[CustomerCode]],'Config Clients'!A:D,3,FALSE)</f>
        <v>Coopérative agricole</v>
      </c>
      <c r="M174" s="13" t="str">
        <f>VLOOKUP(Tableau1[[#This Row],[CustomerCode]],'Config Clients'!A:D,4,FALSE)</f>
        <v>Béatrice</v>
      </c>
      <c r="N174" s="10" t="str">
        <f>IFERROR(IF(Tableau1[[#This Row],[Date rendu]]-'Date de l''export'!$A$2&gt;0,"Non","Oui"),"Oui")</f>
        <v>Non</v>
      </c>
      <c r="O174" s="11">
        <f>IF(Tableau1[[#This Row],[En retard?]]="Non",Tableau1[[#This Row],[Date rendu]]-'Date de l''export'!$A$2,0)</f>
        <v>2.7404166666674428</v>
      </c>
      <c r="P174" s="14" t="str">
        <f>IF(Tableau1[[#This Row],[En retard?]]="Oui","HD",IF(Tableau1[Délai restant]&lt;1,"&lt;24h",IF(Tableau1[Délai restant]&lt;2,"&lt;48h","≥48h")))</f>
        <v>≥48h</v>
      </c>
      <c r="Q174" s="14" t="str">
        <f>IF(AND(Tableau1[[#This Row],[En retard?]]="Oui",OR(Tableau1[[#This Row],[Product]]="Citron",Tableau1[[#This Row],[Product]]="Amandes")),"Oui","Non")</f>
        <v>Non</v>
      </c>
      <c r="R174" t="str">
        <f>CONCATENATE(Tableau1[[#This Row],[OrderCode]],"|",Tableau1[[#This Row],[AnaCode]],"|",Tableau1[[#This Row],[Product]])</f>
        <v>CMD01608301|OGM|Orange</v>
      </c>
    </row>
    <row r="175" spans="1:18" x14ac:dyDescent="0.25">
      <c r="A175" s="1" t="s">
        <v>516</v>
      </c>
      <c r="B175" s="1" t="s">
        <v>21</v>
      </c>
      <c r="C175" s="3" t="s">
        <v>49</v>
      </c>
      <c r="D175" s="3" t="s">
        <v>8</v>
      </c>
      <c r="E175" s="1" t="s">
        <v>50</v>
      </c>
      <c r="F175" s="1" t="s">
        <v>1088</v>
      </c>
      <c r="G175" s="1" t="s">
        <v>950</v>
      </c>
      <c r="H175" s="3">
        <f>SUBSTITUTE(LEFT(Tableau1[[#This Row],[OrderDate]],17),".",":")+0</f>
        <v>43565.333587962959</v>
      </c>
      <c r="I175" s="3">
        <f>SUBSTITUTE(LEFT(Tableau1[[#This Row],[OrderDueTo]],17),".",":")+0</f>
        <v>43574.5</v>
      </c>
      <c r="J175" s="13" t="str">
        <f>VLOOKUP(Tableau1[[#This Row],[AnaCode]],'Config Analyses'!A:C,2,FALSE)</f>
        <v>Analyse OGM</v>
      </c>
      <c r="K175" s="13" t="str">
        <f>VLOOKUP(Tableau1[[#This Row],[AnaCode]],'Config Analyses'!A:C,3,FALSE)</f>
        <v>Equipe 2</v>
      </c>
      <c r="L175" s="13" t="str">
        <f>VLOOKUP(Tableau1[[#This Row],[CustomerCode]],'Config Clients'!A:D,3,FALSE)</f>
        <v>Grande surface</v>
      </c>
      <c r="M175" s="13" t="str">
        <f>VLOOKUP(Tableau1[[#This Row],[CustomerCode]],'Config Clients'!A:D,4,FALSE)</f>
        <v>Eric</v>
      </c>
      <c r="N175" s="10" t="str">
        <f>IFERROR(IF(Tableau1[[#This Row],[Date rendu]]-'Date de l''export'!$A$2&gt;0,"Non","Oui"),"Oui")</f>
        <v>Non</v>
      </c>
      <c r="O175" s="11">
        <f>IF(Tableau1[[#This Row],[En retard?]]="Non",Tableau1[[#This Row],[Date rendu]]-'Date de l''export'!$A$2,0)</f>
        <v>2.7404166666674428</v>
      </c>
      <c r="P175" s="14" t="str">
        <f>IF(Tableau1[[#This Row],[En retard?]]="Oui","HD",IF(Tableau1[Délai restant]&lt;1,"&lt;24h",IF(Tableau1[Délai restant]&lt;2,"&lt;48h","≥48h")))</f>
        <v>≥48h</v>
      </c>
      <c r="Q175" s="14" t="str">
        <f>IF(AND(Tableau1[[#This Row],[En retard?]]="Oui",OR(Tableau1[[#This Row],[Product]]="Citron",Tableau1[[#This Row],[Product]]="Amandes")),"Oui","Non")</f>
        <v>Non</v>
      </c>
      <c r="R175" t="str">
        <f>CONCATENATE(Tableau1[[#This Row],[OrderCode]],"|",Tableau1[[#This Row],[AnaCode]],"|",Tableau1[[#This Row],[Product]])</f>
        <v>CMD01408204|OGM|Carotte</v>
      </c>
    </row>
    <row r="176" spans="1:18" x14ac:dyDescent="0.25">
      <c r="A176" s="1" t="s">
        <v>183</v>
      </c>
      <c r="B176" s="1" t="s">
        <v>32</v>
      </c>
      <c r="C176" s="3" t="s">
        <v>58</v>
      </c>
      <c r="D176" s="3" t="s">
        <v>13</v>
      </c>
      <c r="E176" s="1" t="s">
        <v>50</v>
      </c>
      <c r="F176" s="1" t="s">
        <v>1018</v>
      </c>
      <c r="G176" s="1" t="s">
        <v>950</v>
      </c>
      <c r="H176" s="3">
        <f>SUBSTITUTE(LEFT(Tableau1[[#This Row],[OrderDate]],17),".",":")+0</f>
        <v>43565.342789351853</v>
      </c>
      <c r="I176" s="3">
        <f>SUBSTITUTE(LEFT(Tableau1[[#This Row],[OrderDueTo]],17),".",":")+0</f>
        <v>43574.5</v>
      </c>
      <c r="J176" s="13" t="str">
        <f>VLOOKUP(Tableau1[[#This Row],[AnaCode]],'Config Analyses'!A:C,2,FALSE)</f>
        <v>Analyse OGM</v>
      </c>
      <c r="K176" s="13" t="str">
        <f>VLOOKUP(Tableau1[[#This Row],[AnaCode]],'Config Analyses'!A:C,3,FALSE)</f>
        <v>Equipe 2</v>
      </c>
      <c r="L176" s="13" t="str">
        <f>VLOOKUP(Tableau1[[#This Row],[CustomerCode]],'Config Clients'!A:D,3,FALSE)</f>
        <v>Coopérative agricole</v>
      </c>
      <c r="M176" s="13" t="str">
        <f>VLOOKUP(Tableau1[[#This Row],[CustomerCode]],'Config Clients'!A:D,4,FALSE)</f>
        <v>Béatrice</v>
      </c>
      <c r="N176" s="10" t="str">
        <f>IFERROR(IF(Tableau1[[#This Row],[Date rendu]]-'Date de l''export'!$A$2&gt;0,"Non","Oui"),"Oui")</f>
        <v>Non</v>
      </c>
      <c r="O176" s="11">
        <f>IF(Tableau1[[#This Row],[En retard?]]="Non",Tableau1[[#This Row],[Date rendu]]-'Date de l''export'!$A$2,0)</f>
        <v>2.7404166666674428</v>
      </c>
      <c r="P176" s="14" t="str">
        <f>IF(Tableau1[[#This Row],[En retard?]]="Oui","HD",IF(Tableau1[Délai restant]&lt;1,"&lt;24h",IF(Tableau1[Délai restant]&lt;2,"&lt;48h","≥48h")))</f>
        <v>≥48h</v>
      </c>
      <c r="Q176" s="14" t="str">
        <f>IF(AND(Tableau1[[#This Row],[En retard?]]="Oui",OR(Tableau1[[#This Row],[Product]]="Citron",Tableau1[[#This Row],[Product]]="Amandes")),"Oui","Non")</f>
        <v>Non</v>
      </c>
      <c r="R176" t="str">
        <f>CONCATENATE(Tableau1[[#This Row],[OrderCode]],"|",Tableau1[[#This Row],[AnaCode]],"|",Tableau1[[#This Row],[Product]])</f>
        <v>CMD01586401|OGM|Tomate</v>
      </c>
    </row>
    <row r="177" spans="1:18" x14ac:dyDescent="0.25">
      <c r="A177" s="1" t="s">
        <v>113</v>
      </c>
      <c r="B177" s="1" t="s">
        <v>26</v>
      </c>
      <c r="C177" s="3" t="s">
        <v>54</v>
      </c>
      <c r="D177" s="3" t="s">
        <v>10</v>
      </c>
      <c r="E177" s="1" t="s">
        <v>50</v>
      </c>
      <c r="F177" s="1" t="s">
        <v>1019</v>
      </c>
      <c r="G177" s="1" t="s">
        <v>950</v>
      </c>
      <c r="H177" s="3">
        <f>SUBSTITUTE(LEFT(Tableau1[[#This Row],[OrderDate]],17),".",":")+0</f>
        <v>43565.342812499999</v>
      </c>
      <c r="I177" s="3">
        <f>SUBSTITUTE(LEFT(Tableau1[[#This Row],[OrderDueTo]],17),".",":")+0</f>
        <v>43574.5</v>
      </c>
      <c r="J177" s="13" t="str">
        <f>VLOOKUP(Tableau1[[#This Row],[AnaCode]],'Config Analyses'!A:C,2,FALSE)</f>
        <v>Analyse OGM</v>
      </c>
      <c r="K177" s="13" t="str">
        <f>VLOOKUP(Tableau1[[#This Row],[AnaCode]],'Config Analyses'!A:C,3,FALSE)</f>
        <v>Equipe 2</v>
      </c>
      <c r="L177" s="13" t="str">
        <f>VLOOKUP(Tableau1[[#This Row],[CustomerCode]],'Config Clients'!A:D,3,FALSE)</f>
        <v>Coopérative agricole</v>
      </c>
      <c r="M177" s="13" t="str">
        <f>VLOOKUP(Tableau1[[#This Row],[CustomerCode]],'Config Clients'!A:D,4,FALSE)</f>
        <v>Julie</v>
      </c>
      <c r="N177" s="10" t="str">
        <f>IFERROR(IF(Tableau1[[#This Row],[Date rendu]]-'Date de l''export'!$A$2&gt;0,"Non","Oui"),"Oui")</f>
        <v>Non</v>
      </c>
      <c r="O177" s="11">
        <f>IF(Tableau1[[#This Row],[En retard?]]="Non",Tableau1[[#This Row],[Date rendu]]-'Date de l''export'!$A$2,0)</f>
        <v>2.7404166666674428</v>
      </c>
      <c r="P177" s="14" t="str">
        <f>IF(Tableau1[[#This Row],[En retard?]]="Oui","HD",IF(Tableau1[Délai restant]&lt;1,"&lt;24h",IF(Tableau1[Délai restant]&lt;2,"&lt;48h","≥48h")))</f>
        <v>≥48h</v>
      </c>
      <c r="Q177" s="14" t="str">
        <f>IF(AND(Tableau1[[#This Row],[En retard?]]="Oui",OR(Tableau1[[#This Row],[Product]]="Citron",Tableau1[[#This Row],[Product]]="Amandes")),"Oui","Non")</f>
        <v>Non</v>
      </c>
      <c r="R177" t="str">
        <f>CONCATENATE(Tableau1[[#This Row],[OrderCode]],"|",Tableau1[[#This Row],[AnaCode]],"|",Tableau1[[#This Row],[Product]])</f>
        <v>CMD01569205|OGM|Radis</v>
      </c>
    </row>
    <row r="178" spans="1:18" x14ac:dyDescent="0.25">
      <c r="A178" s="1" t="s">
        <v>66</v>
      </c>
      <c r="B178" s="1" t="s">
        <v>29</v>
      </c>
      <c r="C178" s="3" t="s">
        <v>67</v>
      </c>
      <c r="D178" s="3" t="s">
        <v>18</v>
      </c>
      <c r="E178" s="1" t="s">
        <v>50</v>
      </c>
      <c r="F178" s="1" t="s">
        <v>1021</v>
      </c>
      <c r="G178" s="1" t="s">
        <v>950</v>
      </c>
      <c r="H178" s="3">
        <f>SUBSTITUTE(LEFT(Tableau1[[#This Row],[OrderDate]],17),".",":")+0</f>
        <v>43565.343958333331</v>
      </c>
      <c r="I178" s="3">
        <f>SUBSTITUTE(LEFT(Tableau1[[#This Row],[OrderDueTo]],17),".",":")+0</f>
        <v>43574.5</v>
      </c>
      <c r="J178" s="13" t="str">
        <f>VLOOKUP(Tableau1[[#This Row],[AnaCode]],'Config Analyses'!A:C,2,FALSE)</f>
        <v>Analyse OGM</v>
      </c>
      <c r="K178" s="13" t="str">
        <f>VLOOKUP(Tableau1[[#This Row],[AnaCode]],'Config Analyses'!A:C,3,FALSE)</f>
        <v>Equipe 2</v>
      </c>
      <c r="L178" s="13" t="str">
        <f>VLOOKUP(Tableau1[[#This Row],[CustomerCode]],'Config Clients'!A:D,3,FALSE)</f>
        <v>Entreprises agro-alimentaires</v>
      </c>
      <c r="M178" s="13" t="str">
        <f>VLOOKUP(Tableau1[[#This Row],[CustomerCode]],'Config Clients'!A:D,4,FALSE)</f>
        <v>Marc</v>
      </c>
      <c r="N178" s="10" t="str">
        <f>IFERROR(IF(Tableau1[[#This Row],[Date rendu]]-'Date de l''export'!$A$2&gt;0,"Non","Oui"),"Oui")</f>
        <v>Non</v>
      </c>
      <c r="O178" s="11">
        <f>IF(Tableau1[[#This Row],[En retard?]]="Non",Tableau1[[#This Row],[Date rendu]]-'Date de l''export'!$A$2,0)</f>
        <v>2.7404166666674428</v>
      </c>
      <c r="P178" s="14" t="str">
        <f>IF(Tableau1[[#This Row],[En retard?]]="Oui","HD",IF(Tableau1[Délai restant]&lt;1,"&lt;24h",IF(Tableau1[Délai restant]&lt;2,"&lt;48h","≥48h")))</f>
        <v>≥48h</v>
      </c>
      <c r="Q178" s="14" t="str">
        <f>IF(AND(Tableau1[[#This Row],[En retard?]]="Oui",OR(Tableau1[[#This Row],[Product]]="Citron",Tableau1[[#This Row],[Product]]="Amandes")),"Oui","Non")</f>
        <v>Non</v>
      </c>
      <c r="R178" t="str">
        <f>CONCATENATE(Tableau1[[#This Row],[OrderCode]],"|",Tableau1[[#This Row],[AnaCode]],"|",Tableau1[[#This Row],[Product]])</f>
        <v>CMD01602501|OGM|Porc</v>
      </c>
    </row>
    <row r="179" spans="1:18" x14ac:dyDescent="0.25">
      <c r="A179" s="1" t="s">
        <v>3200</v>
      </c>
      <c r="B179" s="1" t="s">
        <v>29</v>
      </c>
      <c r="C179" s="3" t="s">
        <v>73</v>
      </c>
      <c r="D179" s="3" t="s">
        <v>23</v>
      </c>
      <c r="E179" s="1" t="s">
        <v>63</v>
      </c>
      <c r="F179" s="1" t="s">
        <v>3235</v>
      </c>
      <c r="G179" s="1" t="s">
        <v>945</v>
      </c>
      <c r="H179" s="3">
        <f>SUBSTITUTE(LEFT(Tableau1[[#This Row],[OrderDate]],17),".",":")+0</f>
        <v>43565.344282407408</v>
      </c>
      <c r="I179" s="3">
        <f>SUBSTITUTE(LEFT(Tableau1[[#This Row],[OrderDueTo]],17),".",":")+0</f>
        <v>43572.5</v>
      </c>
      <c r="J179" s="13" t="str">
        <f>VLOOKUP(Tableau1[[#This Row],[AnaCode]],'Config Analyses'!A:C,2,FALSE)</f>
        <v>Analyse polluants d'emballage</v>
      </c>
      <c r="K179" s="13" t="str">
        <f>VLOOKUP(Tableau1[[#This Row],[AnaCode]],'Config Analyses'!A:C,3,FALSE)</f>
        <v>Equipe 3</v>
      </c>
      <c r="L179" s="13" t="str">
        <f>VLOOKUP(Tableau1[[#This Row],[CustomerCode]],'Config Clients'!A:D,3,FALSE)</f>
        <v>Entreprises agro-alimentaires</v>
      </c>
      <c r="M179" s="13" t="str">
        <f>VLOOKUP(Tableau1[[#This Row],[CustomerCode]],'Config Clients'!A:D,4,FALSE)</f>
        <v>Julien</v>
      </c>
      <c r="N179" s="10" t="str">
        <f>IFERROR(IF(Tableau1[[#This Row],[Date rendu]]-'Date de l''export'!$A$2&gt;0,"Non","Oui"),"Oui")</f>
        <v>Non</v>
      </c>
      <c r="O179" s="11">
        <f>IF(Tableau1[[#This Row],[En retard?]]="Non",Tableau1[[#This Row],[Date rendu]]-'Date de l''export'!$A$2,0)</f>
        <v>0.74041666666744277</v>
      </c>
      <c r="P179" s="14" t="str">
        <f>IF(Tableau1[[#This Row],[En retard?]]="Oui","HD",IF(Tableau1[Délai restant]&lt;1,"&lt;24h",IF(Tableau1[Délai restant]&lt;2,"&lt;48h","≥48h")))</f>
        <v>&lt;24h</v>
      </c>
      <c r="Q179" s="14" t="str">
        <f>IF(AND(Tableau1[[#This Row],[En retard?]]="Oui",OR(Tableau1[[#This Row],[Product]]="Citron",Tableau1[[#This Row],[Product]]="Amandes")),"Oui","Non")</f>
        <v>Non</v>
      </c>
      <c r="R179" t="str">
        <f>CONCATENATE(Tableau1[[#This Row],[OrderCode]],"|",Tableau1[[#This Row],[AnaCode]],"|",Tableau1[[#This Row],[Product]])</f>
        <v>CMD01684604|PLLT|Porc</v>
      </c>
    </row>
    <row r="180" spans="1:18" x14ac:dyDescent="0.25">
      <c r="A180" s="1" t="s">
        <v>425</v>
      </c>
      <c r="B180" s="1" t="s">
        <v>21</v>
      </c>
      <c r="C180" s="3" t="s">
        <v>49</v>
      </c>
      <c r="D180" s="3" t="s">
        <v>8</v>
      </c>
      <c r="E180" s="1" t="s">
        <v>50</v>
      </c>
      <c r="F180" s="1" t="s">
        <v>1075</v>
      </c>
      <c r="G180" s="1" t="s">
        <v>950</v>
      </c>
      <c r="H180" s="3">
        <f>SUBSTITUTE(LEFT(Tableau1[[#This Row],[OrderDate]],17),".",":")+0</f>
        <v>43565.348356481481</v>
      </c>
      <c r="I180" s="3">
        <f>SUBSTITUTE(LEFT(Tableau1[[#This Row],[OrderDueTo]],17),".",":")+0</f>
        <v>43574.5</v>
      </c>
      <c r="J180" s="13" t="str">
        <f>VLOOKUP(Tableau1[[#This Row],[AnaCode]],'Config Analyses'!A:C,2,FALSE)</f>
        <v>Analyse OGM</v>
      </c>
      <c r="K180" s="13" t="str">
        <f>VLOOKUP(Tableau1[[#This Row],[AnaCode]],'Config Analyses'!A:C,3,FALSE)</f>
        <v>Equipe 2</v>
      </c>
      <c r="L180" s="13" t="str">
        <f>VLOOKUP(Tableau1[[#This Row],[CustomerCode]],'Config Clients'!A:D,3,FALSE)</f>
        <v>Grande surface</v>
      </c>
      <c r="M180" s="13" t="str">
        <f>VLOOKUP(Tableau1[[#This Row],[CustomerCode]],'Config Clients'!A:D,4,FALSE)</f>
        <v>Eric</v>
      </c>
      <c r="N180" s="10" t="str">
        <f>IFERROR(IF(Tableau1[[#This Row],[Date rendu]]-'Date de l''export'!$A$2&gt;0,"Non","Oui"),"Oui")</f>
        <v>Non</v>
      </c>
      <c r="O180" s="11">
        <f>IF(Tableau1[[#This Row],[En retard?]]="Non",Tableau1[[#This Row],[Date rendu]]-'Date de l''export'!$A$2,0)</f>
        <v>2.7404166666674428</v>
      </c>
      <c r="P180" s="14" t="str">
        <f>IF(Tableau1[[#This Row],[En retard?]]="Oui","HD",IF(Tableau1[Délai restant]&lt;1,"&lt;24h",IF(Tableau1[Délai restant]&lt;2,"&lt;48h","≥48h")))</f>
        <v>≥48h</v>
      </c>
      <c r="Q180" s="14" t="str">
        <f>IF(AND(Tableau1[[#This Row],[En retard?]]="Oui",OR(Tableau1[[#This Row],[Product]]="Citron",Tableau1[[#This Row],[Product]]="Amandes")),"Oui","Non")</f>
        <v>Non</v>
      </c>
      <c r="R180" t="str">
        <f>CONCATENATE(Tableau1[[#This Row],[OrderCode]],"|",Tableau1[[#This Row],[AnaCode]],"|",Tableau1[[#This Row],[Product]])</f>
        <v>CMD01645803|OGM|Carotte</v>
      </c>
    </row>
    <row r="181" spans="1:18" x14ac:dyDescent="0.25">
      <c r="A181" s="1" t="s">
        <v>93</v>
      </c>
      <c r="B181" s="1" t="s">
        <v>21</v>
      </c>
      <c r="C181" s="3" t="s">
        <v>49</v>
      </c>
      <c r="D181" s="3" t="s">
        <v>8</v>
      </c>
      <c r="E181" s="1" t="s">
        <v>50</v>
      </c>
      <c r="F181" s="1" t="s">
        <v>1181</v>
      </c>
      <c r="G181" s="1" t="s">
        <v>950</v>
      </c>
      <c r="H181" s="3">
        <f>SUBSTITUTE(LEFT(Tableau1[[#This Row],[OrderDate]],17),".",":")+0</f>
        <v>43565.349641203706</v>
      </c>
      <c r="I181" s="3">
        <f>SUBSTITUTE(LEFT(Tableau1[[#This Row],[OrderDueTo]],17),".",":")+0</f>
        <v>43574.5</v>
      </c>
      <c r="J181" s="13" t="str">
        <f>VLOOKUP(Tableau1[[#This Row],[AnaCode]],'Config Analyses'!A:C,2,FALSE)</f>
        <v>Analyse OGM</v>
      </c>
      <c r="K181" s="13" t="str">
        <f>VLOOKUP(Tableau1[[#This Row],[AnaCode]],'Config Analyses'!A:C,3,FALSE)</f>
        <v>Equipe 2</v>
      </c>
      <c r="L181" s="13" t="str">
        <f>VLOOKUP(Tableau1[[#This Row],[CustomerCode]],'Config Clients'!A:D,3,FALSE)</f>
        <v>Grande surface</v>
      </c>
      <c r="M181" s="13" t="str">
        <f>VLOOKUP(Tableau1[[#This Row],[CustomerCode]],'Config Clients'!A:D,4,FALSE)</f>
        <v>Eric</v>
      </c>
      <c r="N181" s="10" t="str">
        <f>IFERROR(IF(Tableau1[[#This Row],[Date rendu]]-'Date de l''export'!$A$2&gt;0,"Non","Oui"),"Oui")</f>
        <v>Non</v>
      </c>
      <c r="O181" s="11">
        <f>IF(Tableau1[[#This Row],[En retard?]]="Non",Tableau1[[#This Row],[Date rendu]]-'Date de l''export'!$A$2,0)</f>
        <v>2.7404166666674428</v>
      </c>
      <c r="P181" s="14" t="str">
        <f>IF(Tableau1[[#This Row],[En retard?]]="Oui","HD",IF(Tableau1[Délai restant]&lt;1,"&lt;24h",IF(Tableau1[Délai restant]&lt;2,"&lt;48h","≥48h")))</f>
        <v>≥48h</v>
      </c>
      <c r="Q181" s="14" t="str">
        <f>IF(AND(Tableau1[[#This Row],[En retard?]]="Oui",OR(Tableau1[[#This Row],[Product]]="Citron",Tableau1[[#This Row],[Product]]="Amandes")),"Oui","Non")</f>
        <v>Non</v>
      </c>
      <c r="R181" t="str">
        <f>CONCATENATE(Tableau1[[#This Row],[OrderCode]],"|",Tableau1[[#This Row],[AnaCode]],"|",Tableau1[[#This Row],[Product]])</f>
        <v>CMD01490008|OGM|Carotte</v>
      </c>
    </row>
    <row r="182" spans="1:18" x14ac:dyDescent="0.25">
      <c r="A182" s="1" t="s">
        <v>823</v>
      </c>
      <c r="B182" s="1" t="s">
        <v>46</v>
      </c>
      <c r="C182" s="3" t="s">
        <v>225</v>
      </c>
      <c r="D182" s="3" t="s">
        <v>39</v>
      </c>
      <c r="E182" s="1" t="s">
        <v>107</v>
      </c>
      <c r="F182" s="1" t="s">
        <v>2402</v>
      </c>
      <c r="G182" s="1" t="s">
        <v>936</v>
      </c>
      <c r="H182" s="3">
        <f>SUBSTITUTE(LEFT(Tableau1[[#This Row],[OrderDate]],17),".",":")+0</f>
        <v>43565.351284722223</v>
      </c>
      <c r="I182" s="3">
        <f>SUBSTITUTE(LEFT(Tableau1[[#This Row],[OrderDueTo]],17),".",":")+0</f>
        <v>43570.5</v>
      </c>
      <c r="J182" s="13" t="str">
        <f>VLOOKUP(Tableau1[[#This Row],[AnaCode]],'Config Analyses'!A:C,2,FALSE)</f>
        <v>Analyse nutritionelle</v>
      </c>
      <c r="K182" s="13" t="str">
        <f>VLOOKUP(Tableau1[[#This Row],[AnaCode]],'Config Analyses'!A:C,3,FALSE)</f>
        <v>Equipe 2</v>
      </c>
      <c r="L182" s="13" t="str">
        <f>VLOOKUP(Tableau1[[#This Row],[CustomerCode]],'Config Clients'!A:D,3,FALSE)</f>
        <v>Coopérative agricole</v>
      </c>
      <c r="M182" s="13" t="str">
        <f>VLOOKUP(Tableau1[[#This Row],[CustomerCode]],'Config Clients'!A:D,4,FALSE)</f>
        <v>Béatrice</v>
      </c>
      <c r="N182" s="10" t="str">
        <f>IFERROR(IF(Tableau1[[#This Row],[Date rendu]]-'Date de l''export'!$A$2&gt;0,"Non","Oui"),"Oui")</f>
        <v>Oui</v>
      </c>
      <c r="O182" s="11">
        <f>IF(Tableau1[[#This Row],[En retard?]]="Non",Tableau1[[#This Row],[Date rendu]]-'Date de l''export'!$A$2,0)</f>
        <v>0</v>
      </c>
      <c r="P182" s="14" t="str">
        <f>IF(Tableau1[[#This Row],[En retard?]]="Oui","HD",IF(Tableau1[Délai restant]&lt;1,"&lt;24h",IF(Tableau1[Délai restant]&lt;2,"&lt;48h","≥48h")))</f>
        <v>HD</v>
      </c>
      <c r="Q182" s="14" t="str">
        <f>IF(AND(Tableau1[[#This Row],[En retard?]]="Oui",OR(Tableau1[[#This Row],[Product]]="Citron",Tableau1[[#This Row],[Product]]="Amandes")),"Oui","Non")</f>
        <v>Non</v>
      </c>
      <c r="R182" t="str">
        <f>CONCATENATE(Tableau1[[#This Row],[OrderCode]],"|",Tableau1[[#This Row],[AnaCode]],"|",Tableau1[[#This Row],[Product]])</f>
        <v>CMD01742902|NTR|Raisin</v>
      </c>
    </row>
    <row r="183" spans="1:18" x14ac:dyDescent="0.25">
      <c r="A183" s="1" t="s">
        <v>3236</v>
      </c>
      <c r="B183" s="1" t="s">
        <v>36</v>
      </c>
      <c r="C183" s="3" t="s">
        <v>73</v>
      </c>
      <c r="D183" s="3" t="s">
        <v>23</v>
      </c>
      <c r="E183" s="1" t="s">
        <v>63</v>
      </c>
      <c r="F183" s="1" t="s">
        <v>3237</v>
      </c>
      <c r="G183" s="1" t="s">
        <v>945</v>
      </c>
      <c r="H183" s="3">
        <f>SUBSTITUTE(LEFT(Tableau1[[#This Row],[OrderDate]],17),".",":")+0</f>
        <v>43565.351493055554</v>
      </c>
      <c r="I183" s="3">
        <f>SUBSTITUTE(LEFT(Tableau1[[#This Row],[OrderDueTo]],17),".",":")+0</f>
        <v>43572.5</v>
      </c>
      <c r="J183" s="13" t="str">
        <f>VLOOKUP(Tableau1[[#This Row],[AnaCode]],'Config Analyses'!A:C,2,FALSE)</f>
        <v>Analyse polluants d'emballage</v>
      </c>
      <c r="K183" s="13" t="str">
        <f>VLOOKUP(Tableau1[[#This Row],[AnaCode]],'Config Analyses'!A:C,3,FALSE)</f>
        <v>Equipe 3</v>
      </c>
      <c r="L183" s="13" t="str">
        <f>VLOOKUP(Tableau1[[#This Row],[CustomerCode]],'Config Clients'!A:D,3,FALSE)</f>
        <v>Entreprises agro-alimentaires</v>
      </c>
      <c r="M183" s="13" t="str">
        <f>VLOOKUP(Tableau1[[#This Row],[CustomerCode]],'Config Clients'!A:D,4,FALSE)</f>
        <v>Julien</v>
      </c>
      <c r="N183" s="10" t="str">
        <f>IFERROR(IF(Tableau1[[#This Row],[Date rendu]]-'Date de l''export'!$A$2&gt;0,"Non","Oui"),"Oui")</f>
        <v>Non</v>
      </c>
      <c r="O183" s="11">
        <f>IF(Tableau1[[#This Row],[En retard?]]="Non",Tableau1[[#This Row],[Date rendu]]-'Date de l''export'!$A$2,0)</f>
        <v>0.74041666666744277</v>
      </c>
      <c r="P183" s="14" t="str">
        <f>IF(Tableau1[[#This Row],[En retard?]]="Oui","HD",IF(Tableau1[Délai restant]&lt;1,"&lt;24h",IF(Tableau1[Délai restant]&lt;2,"&lt;48h","≥48h")))</f>
        <v>&lt;24h</v>
      </c>
      <c r="Q183" s="14" t="str">
        <f>IF(AND(Tableau1[[#This Row],[En retard?]]="Oui",OR(Tableau1[[#This Row],[Product]]="Citron",Tableau1[[#This Row],[Product]]="Amandes")),"Oui","Non")</f>
        <v>Non</v>
      </c>
      <c r="R183" t="str">
        <f>CONCATENATE(Tableau1[[#This Row],[OrderCode]],"|",Tableau1[[#This Row],[AnaCode]],"|",Tableau1[[#This Row],[Product]])</f>
        <v>CMD01715103|PLLT|Saumon</v>
      </c>
    </row>
    <row r="184" spans="1:18" x14ac:dyDescent="0.25">
      <c r="A184" s="1" t="s">
        <v>672</v>
      </c>
      <c r="B184" s="1" t="s">
        <v>44</v>
      </c>
      <c r="C184" s="3" t="s">
        <v>225</v>
      </c>
      <c r="D184" s="3" t="s">
        <v>39</v>
      </c>
      <c r="E184" s="1" t="s">
        <v>179</v>
      </c>
      <c r="F184" s="1" t="s">
        <v>2110</v>
      </c>
      <c r="G184" s="1" t="s">
        <v>982</v>
      </c>
      <c r="H184" s="3">
        <f>SUBSTITUTE(LEFT(Tableau1[[#This Row],[OrderDate]],17),".",":")+0</f>
        <v>43565.352835648147</v>
      </c>
      <c r="I184" s="3">
        <f>SUBSTITUTE(LEFT(Tableau1[[#This Row],[OrderDueTo]],17),".",":")+0</f>
        <v>43566.5</v>
      </c>
      <c r="J184" s="13" t="str">
        <f>VLOOKUP(Tableau1[[#This Row],[AnaCode]],'Config Analyses'!A:C,2,FALSE)</f>
        <v>Analyse métaux lourds</v>
      </c>
      <c r="K184" s="13" t="str">
        <f>VLOOKUP(Tableau1[[#This Row],[AnaCode]],'Config Analyses'!A:C,3,FALSE)</f>
        <v>Equipe 1</v>
      </c>
      <c r="L184" s="13" t="str">
        <f>VLOOKUP(Tableau1[[#This Row],[CustomerCode]],'Config Clients'!A:D,3,FALSE)</f>
        <v>Coopérative agricole</v>
      </c>
      <c r="M184" s="13" t="str">
        <f>VLOOKUP(Tableau1[[#This Row],[CustomerCode]],'Config Clients'!A:D,4,FALSE)</f>
        <v>Béatrice</v>
      </c>
      <c r="N184" s="10" t="str">
        <f>IFERROR(IF(Tableau1[[#This Row],[Date rendu]]-'Date de l''export'!$A$2&gt;0,"Non","Oui"),"Oui")</f>
        <v>Oui</v>
      </c>
      <c r="O184" s="11">
        <f>IF(Tableau1[[#This Row],[En retard?]]="Non",Tableau1[[#This Row],[Date rendu]]-'Date de l''export'!$A$2,0)</f>
        <v>0</v>
      </c>
      <c r="P184" s="14" t="str">
        <f>IF(Tableau1[[#This Row],[En retard?]]="Oui","HD",IF(Tableau1[Délai restant]&lt;1,"&lt;24h",IF(Tableau1[Délai restant]&lt;2,"&lt;48h","≥48h")))</f>
        <v>HD</v>
      </c>
      <c r="Q184" s="14" t="str">
        <f>IF(AND(Tableau1[[#This Row],[En retard?]]="Oui",OR(Tableau1[[#This Row],[Product]]="Citron",Tableau1[[#This Row],[Product]]="Amandes")),"Oui","Non")</f>
        <v>Non</v>
      </c>
      <c r="R184" t="str">
        <f>CONCATENATE(Tableau1[[#This Row],[OrderCode]],"|",Tableau1[[#This Row],[AnaCode]],"|",Tableau1[[#This Row],[Product]])</f>
        <v>CMD01780101|MTX|Framboise</v>
      </c>
    </row>
    <row r="185" spans="1:18" x14ac:dyDescent="0.25">
      <c r="A185" s="1" t="s">
        <v>321</v>
      </c>
      <c r="B185" s="1" t="s">
        <v>21</v>
      </c>
      <c r="C185" s="3" t="s">
        <v>98</v>
      </c>
      <c r="D185" s="3" t="s">
        <v>27</v>
      </c>
      <c r="E185" s="1" t="s">
        <v>179</v>
      </c>
      <c r="F185" s="1" t="s">
        <v>2089</v>
      </c>
      <c r="G185" s="1" t="s">
        <v>982</v>
      </c>
      <c r="H185" s="3">
        <f>SUBSTITUTE(LEFT(Tableau1[[#This Row],[OrderDate]],17),".",":")+0</f>
        <v>43565.353125000001</v>
      </c>
      <c r="I185" s="3">
        <f>SUBSTITUTE(LEFT(Tableau1[[#This Row],[OrderDueTo]],17),".",":")+0</f>
        <v>43566.5</v>
      </c>
      <c r="J185" s="13" t="str">
        <f>VLOOKUP(Tableau1[[#This Row],[AnaCode]],'Config Analyses'!A:C,2,FALSE)</f>
        <v>Analyse métaux lourds</v>
      </c>
      <c r="K185" s="13" t="str">
        <f>VLOOKUP(Tableau1[[#This Row],[AnaCode]],'Config Analyses'!A:C,3,FALSE)</f>
        <v>Equipe 1</v>
      </c>
      <c r="L185" s="13" t="str">
        <f>VLOOKUP(Tableau1[[#This Row],[CustomerCode]],'Config Clients'!A:D,3,FALSE)</f>
        <v>Coopérative agricole</v>
      </c>
      <c r="M185" s="13" t="str">
        <f>VLOOKUP(Tableau1[[#This Row],[CustomerCode]],'Config Clients'!A:D,4,FALSE)</f>
        <v>Julie</v>
      </c>
      <c r="N185" s="10" t="str">
        <f>IFERROR(IF(Tableau1[[#This Row],[Date rendu]]-'Date de l''export'!$A$2&gt;0,"Non","Oui"),"Oui")</f>
        <v>Oui</v>
      </c>
      <c r="O185" s="11">
        <f>IF(Tableau1[[#This Row],[En retard?]]="Non",Tableau1[[#This Row],[Date rendu]]-'Date de l''export'!$A$2,0)</f>
        <v>0</v>
      </c>
      <c r="P185" s="14" t="str">
        <f>IF(Tableau1[[#This Row],[En retard?]]="Oui","HD",IF(Tableau1[Délai restant]&lt;1,"&lt;24h",IF(Tableau1[Délai restant]&lt;2,"&lt;48h","≥48h")))</f>
        <v>HD</v>
      </c>
      <c r="Q185" s="14" t="str">
        <f>IF(AND(Tableau1[[#This Row],[En retard?]]="Oui",OR(Tableau1[[#This Row],[Product]]="Citron",Tableau1[[#This Row],[Product]]="Amandes")),"Oui","Non")</f>
        <v>Non</v>
      </c>
      <c r="R185" t="str">
        <f>CONCATENATE(Tableau1[[#This Row],[OrderCode]],"|",Tableau1[[#This Row],[AnaCode]],"|",Tableau1[[#This Row],[Product]])</f>
        <v>CMD01749204|MTX|Carotte</v>
      </c>
    </row>
    <row r="186" spans="1:18" x14ac:dyDescent="0.25">
      <c r="A186" s="1" t="s">
        <v>367</v>
      </c>
      <c r="B186" s="1" t="s">
        <v>31</v>
      </c>
      <c r="C186" s="3" t="s">
        <v>49</v>
      </c>
      <c r="D186" s="3" t="s">
        <v>8</v>
      </c>
      <c r="E186" s="1" t="s">
        <v>107</v>
      </c>
      <c r="F186" s="1" t="s">
        <v>2344</v>
      </c>
      <c r="G186" s="1" t="s">
        <v>936</v>
      </c>
      <c r="H186" s="3">
        <f>SUBSTITUTE(LEFT(Tableau1[[#This Row],[OrderDate]],17),".",":")+0</f>
        <v>43565.353472222225</v>
      </c>
      <c r="I186" s="3">
        <f>SUBSTITUTE(LEFT(Tableau1[[#This Row],[OrderDueTo]],17),".",":")+0</f>
        <v>43570.5</v>
      </c>
      <c r="J186" s="13" t="str">
        <f>VLOOKUP(Tableau1[[#This Row],[AnaCode]],'Config Analyses'!A:C,2,FALSE)</f>
        <v>Analyse nutritionelle</v>
      </c>
      <c r="K186" s="13" t="str">
        <f>VLOOKUP(Tableau1[[#This Row],[AnaCode]],'Config Analyses'!A:C,3,FALSE)</f>
        <v>Equipe 2</v>
      </c>
      <c r="L186" s="13" t="str">
        <f>VLOOKUP(Tableau1[[#This Row],[CustomerCode]],'Config Clients'!A:D,3,FALSE)</f>
        <v>Grande surface</v>
      </c>
      <c r="M186" s="13" t="str">
        <f>VLOOKUP(Tableau1[[#This Row],[CustomerCode]],'Config Clients'!A:D,4,FALSE)</f>
        <v>Eric</v>
      </c>
      <c r="N186" s="10" t="str">
        <f>IFERROR(IF(Tableau1[[#This Row],[Date rendu]]-'Date de l''export'!$A$2&gt;0,"Non","Oui"),"Oui")</f>
        <v>Oui</v>
      </c>
      <c r="O186" s="11">
        <f>IF(Tableau1[[#This Row],[En retard?]]="Non",Tableau1[[#This Row],[Date rendu]]-'Date de l''export'!$A$2,0)</f>
        <v>0</v>
      </c>
      <c r="P186" s="14" t="str">
        <f>IF(Tableau1[[#This Row],[En retard?]]="Oui","HD",IF(Tableau1[Délai restant]&lt;1,"&lt;24h",IF(Tableau1[Délai restant]&lt;2,"&lt;48h","≥48h")))</f>
        <v>HD</v>
      </c>
      <c r="Q186" s="14" t="str">
        <f>IF(AND(Tableau1[[#This Row],[En retard?]]="Oui",OR(Tableau1[[#This Row],[Product]]="Citron",Tableau1[[#This Row],[Product]]="Amandes")),"Oui","Non")</f>
        <v>Non</v>
      </c>
      <c r="R186" t="str">
        <f>CONCATENATE(Tableau1[[#This Row],[OrderCode]],"|",Tableau1[[#This Row],[AnaCode]],"|",Tableau1[[#This Row],[Product]])</f>
        <v>CMD01609001|NTR|Pomme de terre</v>
      </c>
    </row>
    <row r="187" spans="1:18" x14ac:dyDescent="0.25">
      <c r="A187" s="1" t="s">
        <v>419</v>
      </c>
      <c r="B187" s="1" t="s">
        <v>28</v>
      </c>
      <c r="C187" s="3" t="s">
        <v>61</v>
      </c>
      <c r="D187" s="3" t="s">
        <v>14</v>
      </c>
      <c r="E187" s="1" t="s">
        <v>107</v>
      </c>
      <c r="F187" s="1" t="s">
        <v>1474</v>
      </c>
      <c r="G187" s="1" t="s">
        <v>936</v>
      </c>
      <c r="H187" s="3">
        <f>SUBSTITUTE(LEFT(Tableau1[[#This Row],[OrderDate]],17),".",":")+0</f>
        <v>43565.353680555556</v>
      </c>
      <c r="I187" s="3">
        <f>SUBSTITUTE(LEFT(Tableau1[[#This Row],[OrderDueTo]],17),".",":")+0</f>
        <v>43570.5</v>
      </c>
      <c r="J187" s="13" t="str">
        <f>VLOOKUP(Tableau1[[#This Row],[AnaCode]],'Config Analyses'!A:C,2,FALSE)</f>
        <v>Analyse nutritionelle</v>
      </c>
      <c r="K187" s="13" t="str">
        <f>VLOOKUP(Tableau1[[#This Row],[AnaCode]],'Config Analyses'!A:C,3,FALSE)</f>
        <v>Equipe 2</v>
      </c>
      <c r="L187" s="13" t="str">
        <f>VLOOKUP(Tableau1[[#This Row],[CustomerCode]],'Config Clients'!A:D,3,FALSE)</f>
        <v>Grande surface</v>
      </c>
      <c r="M187" s="13" t="str">
        <f>VLOOKUP(Tableau1[[#This Row],[CustomerCode]],'Config Clients'!A:D,4,FALSE)</f>
        <v>Eric</v>
      </c>
      <c r="N187" s="10" t="str">
        <f>IFERROR(IF(Tableau1[[#This Row],[Date rendu]]-'Date de l''export'!$A$2&gt;0,"Non","Oui"),"Oui")</f>
        <v>Oui</v>
      </c>
      <c r="O187" s="11">
        <f>IF(Tableau1[[#This Row],[En retard?]]="Non",Tableau1[[#This Row],[Date rendu]]-'Date de l''export'!$A$2,0)</f>
        <v>0</v>
      </c>
      <c r="P187" s="14" t="str">
        <f>IF(Tableau1[[#This Row],[En retard?]]="Oui","HD",IF(Tableau1[Délai restant]&lt;1,"&lt;24h",IF(Tableau1[Délai restant]&lt;2,"&lt;48h","≥48h")))</f>
        <v>HD</v>
      </c>
      <c r="Q187" s="14" t="str">
        <f>IF(AND(Tableau1[[#This Row],[En retard?]]="Oui",OR(Tableau1[[#This Row],[Product]]="Citron",Tableau1[[#This Row],[Product]]="Amandes")),"Oui","Non")</f>
        <v>Non</v>
      </c>
      <c r="R187" t="str">
        <f>CONCATENATE(Tableau1[[#This Row],[OrderCode]],"|",Tableau1[[#This Row],[AnaCode]],"|",Tableau1[[#This Row],[Product]])</f>
        <v>CMD01693304|NTR|Petits pois</v>
      </c>
    </row>
    <row r="188" spans="1:18" x14ac:dyDescent="0.25">
      <c r="A188" s="1" t="s">
        <v>205</v>
      </c>
      <c r="B188" s="1" t="s">
        <v>20</v>
      </c>
      <c r="C188" s="3" t="s">
        <v>61</v>
      </c>
      <c r="D188" s="3" t="s">
        <v>14</v>
      </c>
      <c r="E188" s="1" t="s">
        <v>63</v>
      </c>
      <c r="F188" s="1" t="s">
        <v>1444</v>
      </c>
      <c r="G188" s="1" t="s">
        <v>945</v>
      </c>
      <c r="H188" s="3">
        <f>SUBSTITUTE(LEFT(Tableau1[[#This Row],[OrderDate]],17),".",":")+0</f>
        <v>43565.358483796299</v>
      </c>
      <c r="I188" s="3">
        <f>SUBSTITUTE(LEFT(Tableau1[[#This Row],[OrderDueTo]],17),".",":")+0</f>
        <v>43572.5</v>
      </c>
      <c r="J188" s="13" t="str">
        <f>VLOOKUP(Tableau1[[#This Row],[AnaCode]],'Config Analyses'!A:C,2,FALSE)</f>
        <v>Analyse polluants d'emballage</v>
      </c>
      <c r="K188" s="13" t="str">
        <f>VLOOKUP(Tableau1[[#This Row],[AnaCode]],'Config Analyses'!A:C,3,FALSE)</f>
        <v>Equipe 3</v>
      </c>
      <c r="L188" s="13" t="str">
        <f>VLOOKUP(Tableau1[[#This Row],[CustomerCode]],'Config Clients'!A:D,3,FALSE)</f>
        <v>Grande surface</v>
      </c>
      <c r="M188" s="13" t="str">
        <f>VLOOKUP(Tableau1[[#This Row],[CustomerCode]],'Config Clients'!A:D,4,FALSE)</f>
        <v>Eric</v>
      </c>
      <c r="N188" s="10" t="str">
        <f>IFERROR(IF(Tableau1[[#This Row],[Date rendu]]-'Date de l''export'!$A$2&gt;0,"Non","Oui"),"Oui")</f>
        <v>Non</v>
      </c>
      <c r="O188" s="11">
        <f>IF(Tableau1[[#This Row],[En retard?]]="Non",Tableau1[[#This Row],[Date rendu]]-'Date de l''export'!$A$2,0)</f>
        <v>0.74041666666744277</v>
      </c>
      <c r="P188" s="14" t="str">
        <f>IF(Tableau1[[#This Row],[En retard?]]="Oui","HD",IF(Tableau1[Délai restant]&lt;1,"&lt;24h",IF(Tableau1[Délai restant]&lt;2,"&lt;48h","≥48h")))</f>
        <v>&lt;24h</v>
      </c>
      <c r="Q188" s="14" t="str">
        <f>IF(AND(Tableau1[[#This Row],[En retard?]]="Oui",OR(Tableau1[[#This Row],[Product]]="Citron",Tableau1[[#This Row],[Product]]="Amandes")),"Oui","Non")</f>
        <v>Non</v>
      </c>
      <c r="R188" t="str">
        <f>CONCATENATE(Tableau1[[#This Row],[OrderCode]],"|",Tableau1[[#This Row],[AnaCode]],"|",Tableau1[[#This Row],[Product]])</f>
        <v>CMD01497002|PLLT|Orange</v>
      </c>
    </row>
    <row r="189" spans="1:18" x14ac:dyDescent="0.25">
      <c r="A189" s="1" t="s">
        <v>109</v>
      </c>
      <c r="B189" s="1" t="s">
        <v>19</v>
      </c>
      <c r="C189" s="3" t="s">
        <v>98</v>
      </c>
      <c r="D189" s="3" t="s">
        <v>27</v>
      </c>
      <c r="E189" s="1" t="s">
        <v>63</v>
      </c>
      <c r="F189" s="1" t="s">
        <v>1443</v>
      </c>
      <c r="G189" s="1" t="s">
        <v>945</v>
      </c>
      <c r="H189" s="3">
        <f>SUBSTITUTE(LEFT(Tableau1[[#This Row],[OrderDate]],17),".",":")+0</f>
        <v>43565.358541666668</v>
      </c>
      <c r="I189" s="3">
        <f>SUBSTITUTE(LEFT(Tableau1[[#This Row],[OrderDueTo]],17),".",":")+0</f>
        <v>43572.5</v>
      </c>
      <c r="J189" s="13" t="str">
        <f>VLOOKUP(Tableau1[[#This Row],[AnaCode]],'Config Analyses'!A:C,2,FALSE)</f>
        <v>Analyse polluants d'emballage</v>
      </c>
      <c r="K189" s="13" t="str">
        <f>VLOOKUP(Tableau1[[#This Row],[AnaCode]],'Config Analyses'!A:C,3,FALSE)</f>
        <v>Equipe 3</v>
      </c>
      <c r="L189" s="13" t="str">
        <f>VLOOKUP(Tableau1[[#This Row],[CustomerCode]],'Config Clients'!A:D,3,FALSE)</f>
        <v>Coopérative agricole</v>
      </c>
      <c r="M189" s="13" t="str">
        <f>VLOOKUP(Tableau1[[#This Row],[CustomerCode]],'Config Clients'!A:D,4,FALSE)</f>
        <v>Julie</v>
      </c>
      <c r="N189" s="10" t="str">
        <f>IFERROR(IF(Tableau1[[#This Row],[Date rendu]]-'Date de l''export'!$A$2&gt;0,"Non","Oui"),"Oui")</f>
        <v>Non</v>
      </c>
      <c r="O189" s="11">
        <f>IF(Tableau1[[#This Row],[En retard?]]="Non",Tableau1[[#This Row],[Date rendu]]-'Date de l''export'!$A$2,0)</f>
        <v>0.74041666666744277</v>
      </c>
      <c r="P189" s="14" t="str">
        <f>IF(Tableau1[[#This Row],[En retard?]]="Oui","HD",IF(Tableau1[Délai restant]&lt;1,"&lt;24h",IF(Tableau1[Délai restant]&lt;2,"&lt;48h","≥48h")))</f>
        <v>&lt;24h</v>
      </c>
      <c r="Q189" s="14" t="str">
        <f>IF(AND(Tableau1[[#This Row],[En retard?]]="Oui",OR(Tableau1[[#This Row],[Product]]="Citron",Tableau1[[#This Row],[Product]]="Amandes")),"Oui","Non")</f>
        <v>Non</v>
      </c>
      <c r="R189" t="str">
        <f>CONCATENATE(Tableau1[[#This Row],[OrderCode]],"|",Tableau1[[#This Row],[AnaCode]],"|",Tableau1[[#This Row],[Product]])</f>
        <v>CMD01603506|PLLT|Bettrave</v>
      </c>
    </row>
    <row r="190" spans="1:18" x14ac:dyDescent="0.25">
      <c r="A190" s="1" t="s">
        <v>3238</v>
      </c>
      <c r="B190" s="1" t="s">
        <v>29</v>
      </c>
      <c r="C190" s="3" t="s">
        <v>188</v>
      </c>
      <c r="D190" s="3" t="s">
        <v>38</v>
      </c>
      <c r="E190" s="1" t="s">
        <v>63</v>
      </c>
      <c r="F190" s="1" t="s">
        <v>3239</v>
      </c>
      <c r="G190" s="1" t="s">
        <v>945</v>
      </c>
      <c r="H190" s="3">
        <f>SUBSTITUTE(LEFT(Tableau1[[#This Row],[OrderDate]],17),".",":")+0</f>
        <v>43565.358738425923</v>
      </c>
      <c r="I190" s="3">
        <f>SUBSTITUTE(LEFT(Tableau1[[#This Row],[OrderDueTo]],17),".",":")+0</f>
        <v>43572.5</v>
      </c>
      <c r="J190" s="13" t="str">
        <f>VLOOKUP(Tableau1[[#This Row],[AnaCode]],'Config Analyses'!A:C,2,FALSE)</f>
        <v>Analyse polluants d'emballage</v>
      </c>
      <c r="K190" s="13" t="str">
        <f>VLOOKUP(Tableau1[[#This Row],[AnaCode]],'Config Analyses'!A:C,3,FALSE)</f>
        <v>Equipe 3</v>
      </c>
      <c r="L190" s="13" t="str">
        <f>VLOOKUP(Tableau1[[#This Row],[CustomerCode]],'Config Clients'!A:D,3,FALSE)</f>
        <v>Coopérative agricole</v>
      </c>
      <c r="M190" s="13" t="str">
        <f>VLOOKUP(Tableau1[[#This Row],[CustomerCode]],'Config Clients'!A:D,4,FALSE)</f>
        <v>Julie</v>
      </c>
      <c r="N190" s="10" t="str">
        <f>IFERROR(IF(Tableau1[[#This Row],[Date rendu]]-'Date de l''export'!$A$2&gt;0,"Non","Oui"),"Oui")</f>
        <v>Non</v>
      </c>
      <c r="O190" s="11">
        <f>IF(Tableau1[[#This Row],[En retard?]]="Non",Tableau1[[#This Row],[Date rendu]]-'Date de l''export'!$A$2,0)</f>
        <v>0.74041666666744277</v>
      </c>
      <c r="P190" s="14" t="str">
        <f>IF(Tableau1[[#This Row],[En retard?]]="Oui","HD",IF(Tableau1[Délai restant]&lt;1,"&lt;24h",IF(Tableau1[Délai restant]&lt;2,"&lt;48h","≥48h")))</f>
        <v>&lt;24h</v>
      </c>
      <c r="Q190" s="14" t="str">
        <f>IF(AND(Tableau1[[#This Row],[En retard?]]="Oui",OR(Tableau1[[#This Row],[Product]]="Citron",Tableau1[[#This Row],[Product]]="Amandes")),"Oui","Non")</f>
        <v>Non</v>
      </c>
      <c r="R190" t="str">
        <f>CONCATENATE(Tableau1[[#This Row],[OrderCode]],"|",Tableau1[[#This Row],[AnaCode]],"|",Tableau1[[#This Row],[Product]])</f>
        <v>CMD01748510|PLLT|Porc</v>
      </c>
    </row>
    <row r="191" spans="1:18" x14ac:dyDescent="0.25">
      <c r="A191" s="1" t="s">
        <v>377</v>
      </c>
      <c r="B191" s="1" t="s">
        <v>25</v>
      </c>
      <c r="C191" s="3" t="s">
        <v>61</v>
      </c>
      <c r="D191" s="3" t="s">
        <v>14</v>
      </c>
      <c r="E191" s="1" t="s">
        <v>63</v>
      </c>
      <c r="F191" s="1" t="s">
        <v>1441</v>
      </c>
      <c r="G191" s="1" t="s">
        <v>945</v>
      </c>
      <c r="H191" s="3">
        <f>SUBSTITUTE(LEFT(Tableau1[[#This Row],[OrderDate]],17),".",":")+0</f>
        <v>43565.358969907407</v>
      </c>
      <c r="I191" s="3">
        <f>SUBSTITUTE(LEFT(Tableau1[[#This Row],[OrderDueTo]],17),".",":")+0</f>
        <v>43572.5</v>
      </c>
      <c r="J191" s="13" t="str">
        <f>VLOOKUP(Tableau1[[#This Row],[AnaCode]],'Config Analyses'!A:C,2,FALSE)</f>
        <v>Analyse polluants d'emballage</v>
      </c>
      <c r="K191" s="13" t="str">
        <f>VLOOKUP(Tableau1[[#This Row],[AnaCode]],'Config Analyses'!A:C,3,FALSE)</f>
        <v>Equipe 3</v>
      </c>
      <c r="L191" s="13" t="str">
        <f>VLOOKUP(Tableau1[[#This Row],[CustomerCode]],'Config Clients'!A:D,3,FALSE)</f>
        <v>Grande surface</v>
      </c>
      <c r="M191" s="13" t="str">
        <f>VLOOKUP(Tableau1[[#This Row],[CustomerCode]],'Config Clients'!A:D,4,FALSE)</f>
        <v>Eric</v>
      </c>
      <c r="N191" s="10" t="str">
        <f>IFERROR(IF(Tableau1[[#This Row],[Date rendu]]-'Date de l''export'!$A$2&gt;0,"Non","Oui"),"Oui")</f>
        <v>Non</v>
      </c>
      <c r="O191" s="11">
        <f>IF(Tableau1[[#This Row],[En retard?]]="Non",Tableau1[[#This Row],[Date rendu]]-'Date de l''export'!$A$2,0)</f>
        <v>0.74041666666744277</v>
      </c>
      <c r="P191" s="14" t="str">
        <f>IF(Tableau1[[#This Row],[En retard?]]="Oui","HD",IF(Tableau1[Délai restant]&lt;1,"&lt;24h",IF(Tableau1[Délai restant]&lt;2,"&lt;48h","≥48h")))</f>
        <v>&lt;24h</v>
      </c>
      <c r="Q191" s="14" t="str">
        <f>IF(AND(Tableau1[[#This Row],[En retard?]]="Oui",OR(Tableau1[[#This Row],[Product]]="Citron",Tableau1[[#This Row],[Product]]="Amandes")),"Oui","Non")</f>
        <v>Non</v>
      </c>
      <c r="R191" t="str">
        <f>CONCATENATE(Tableau1[[#This Row],[OrderCode]],"|",Tableau1[[#This Row],[AnaCode]],"|",Tableau1[[#This Row],[Product]])</f>
        <v>CMD01711403|PLLT|Haricots vert</v>
      </c>
    </row>
    <row r="192" spans="1:18" x14ac:dyDescent="0.25">
      <c r="A192" s="1" t="s">
        <v>3240</v>
      </c>
      <c r="B192" s="1" t="s">
        <v>29</v>
      </c>
      <c r="C192" s="3" t="s">
        <v>188</v>
      </c>
      <c r="D192" s="3" t="s">
        <v>38</v>
      </c>
      <c r="E192" s="1" t="s">
        <v>63</v>
      </c>
      <c r="F192" s="1" t="s">
        <v>3241</v>
      </c>
      <c r="G192" s="1" t="s">
        <v>945</v>
      </c>
      <c r="H192" s="3">
        <f>SUBSTITUTE(LEFT(Tableau1[[#This Row],[OrderDate]],17),".",":")+0</f>
        <v>43565.359016203707</v>
      </c>
      <c r="I192" s="3">
        <f>SUBSTITUTE(LEFT(Tableau1[[#This Row],[OrderDueTo]],17),".",":")+0</f>
        <v>43572.5</v>
      </c>
      <c r="J192" s="13" t="str">
        <f>VLOOKUP(Tableau1[[#This Row],[AnaCode]],'Config Analyses'!A:C,2,FALSE)</f>
        <v>Analyse polluants d'emballage</v>
      </c>
      <c r="K192" s="13" t="str">
        <f>VLOOKUP(Tableau1[[#This Row],[AnaCode]],'Config Analyses'!A:C,3,FALSE)</f>
        <v>Equipe 3</v>
      </c>
      <c r="L192" s="13" t="str">
        <f>VLOOKUP(Tableau1[[#This Row],[CustomerCode]],'Config Clients'!A:D,3,FALSE)</f>
        <v>Coopérative agricole</v>
      </c>
      <c r="M192" s="13" t="str">
        <f>VLOOKUP(Tableau1[[#This Row],[CustomerCode]],'Config Clients'!A:D,4,FALSE)</f>
        <v>Julie</v>
      </c>
      <c r="N192" s="10" t="str">
        <f>IFERROR(IF(Tableau1[[#This Row],[Date rendu]]-'Date de l''export'!$A$2&gt;0,"Non","Oui"),"Oui")</f>
        <v>Non</v>
      </c>
      <c r="O192" s="11">
        <f>IF(Tableau1[[#This Row],[En retard?]]="Non",Tableau1[[#This Row],[Date rendu]]-'Date de l''export'!$A$2,0)</f>
        <v>0.74041666666744277</v>
      </c>
      <c r="P192" s="14" t="str">
        <f>IF(Tableau1[[#This Row],[En retard?]]="Oui","HD",IF(Tableau1[Délai restant]&lt;1,"&lt;24h",IF(Tableau1[Délai restant]&lt;2,"&lt;48h","≥48h")))</f>
        <v>&lt;24h</v>
      </c>
      <c r="Q192" s="14" t="str">
        <f>IF(AND(Tableau1[[#This Row],[En retard?]]="Oui",OR(Tableau1[[#This Row],[Product]]="Citron",Tableau1[[#This Row],[Product]]="Amandes")),"Oui","Non")</f>
        <v>Non</v>
      </c>
      <c r="R192" t="str">
        <f>CONCATENATE(Tableau1[[#This Row],[OrderCode]],"|",Tableau1[[#This Row],[AnaCode]],"|",Tableau1[[#This Row],[Product]])</f>
        <v>CMD01748508|PLLT|Porc</v>
      </c>
    </row>
    <row r="193" spans="1:18" x14ac:dyDescent="0.25">
      <c r="A193" s="1" t="s">
        <v>3242</v>
      </c>
      <c r="B193" s="1" t="s">
        <v>42</v>
      </c>
      <c r="C193" s="3" t="s">
        <v>73</v>
      </c>
      <c r="D193" s="3" t="s">
        <v>23</v>
      </c>
      <c r="E193" s="1" t="s">
        <v>63</v>
      </c>
      <c r="F193" s="1" t="s">
        <v>3243</v>
      </c>
      <c r="G193" s="1" t="s">
        <v>945</v>
      </c>
      <c r="H193" s="3">
        <f>SUBSTITUTE(LEFT(Tableau1[[#This Row],[OrderDate]],17),".",":")+0</f>
        <v>43565.359178240738</v>
      </c>
      <c r="I193" s="3">
        <f>SUBSTITUTE(LEFT(Tableau1[[#This Row],[OrderDueTo]],17),".",":")+0</f>
        <v>43572.5</v>
      </c>
      <c r="J193" s="13" t="str">
        <f>VLOOKUP(Tableau1[[#This Row],[AnaCode]],'Config Analyses'!A:C,2,FALSE)</f>
        <v>Analyse polluants d'emballage</v>
      </c>
      <c r="K193" s="13" t="str">
        <f>VLOOKUP(Tableau1[[#This Row],[AnaCode]],'Config Analyses'!A:C,3,FALSE)</f>
        <v>Equipe 3</v>
      </c>
      <c r="L193" s="13" t="str">
        <f>VLOOKUP(Tableau1[[#This Row],[CustomerCode]],'Config Clients'!A:D,3,FALSE)</f>
        <v>Entreprises agro-alimentaires</v>
      </c>
      <c r="M193" s="13" t="str">
        <f>VLOOKUP(Tableau1[[#This Row],[CustomerCode]],'Config Clients'!A:D,4,FALSE)</f>
        <v>Julien</v>
      </c>
      <c r="N193" s="10" t="str">
        <f>IFERROR(IF(Tableau1[[#This Row],[Date rendu]]-'Date de l''export'!$A$2&gt;0,"Non","Oui"),"Oui")</f>
        <v>Non</v>
      </c>
      <c r="O193" s="11">
        <f>IF(Tableau1[[#This Row],[En retard?]]="Non",Tableau1[[#This Row],[Date rendu]]-'Date de l''export'!$A$2,0)</f>
        <v>0.74041666666744277</v>
      </c>
      <c r="P193" s="14" t="str">
        <f>IF(Tableau1[[#This Row],[En retard?]]="Oui","HD",IF(Tableau1[Délai restant]&lt;1,"&lt;24h",IF(Tableau1[Délai restant]&lt;2,"&lt;48h","≥48h")))</f>
        <v>&lt;24h</v>
      </c>
      <c r="Q193" s="14" t="str">
        <f>IF(AND(Tableau1[[#This Row],[En retard?]]="Oui",OR(Tableau1[[#This Row],[Product]]="Citron",Tableau1[[#This Row],[Product]]="Amandes")),"Oui","Non")</f>
        <v>Non</v>
      </c>
      <c r="R193" t="str">
        <f>CONCATENATE(Tableau1[[#This Row],[OrderCode]],"|",Tableau1[[#This Row],[AnaCode]],"|",Tableau1[[#This Row],[Product]])</f>
        <v>CMD01572604|PLLT|Jus de fruits</v>
      </c>
    </row>
    <row r="194" spans="1:18" x14ac:dyDescent="0.25">
      <c r="A194" s="1" t="s">
        <v>428</v>
      </c>
      <c r="B194" s="1" t="s">
        <v>19</v>
      </c>
      <c r="C194" s="3" t="s">
        <v>52</v>
      </c>
      <c r="D194" s="3" t="s">
        <v>9</v>
      </c>
      <c r="E194" s="1" t="s">
        <v>63</v>
      </c>
      <c r="F194" s="1" t="s">
        <v>1102</v>
      </c>
      <c r="G194" s="1" t="s">
        <v>945</v>
      </c>
      <c r="H194" s="3">
        <f>SUBSTITUTE(LEFT(Tableau1[[#This Row],[OrderDate]],17),".",":")+0</f>
        <v>43565.359224537038</v>
      </c>
      <c r="I194" s="3">
        <f>SUBSTITUTE(LEFT(Tableau1[[#This Row],[OrderDueTo]],17),".",":")+0</f>
        <v>43572.5</v>
      </c>
      <c r="J194" s="13" t="str">
        <f>VLOOKUP(Tableau1[[#This Row],[AnaCode]],'Config Analyses'!A:C,2,FALSE)</f>
        <v>Analyse polluants d'emballage</v>
      </c>
      <c r="K194" s="13" t="str">
        <f>VLOOKUP(Tableau1[[#This Row],[AnaCode]],'Config Analyses'!A:C,3,FALSE)</f>
        <v>Equipe 3</v>
      </c>
      <c r="L194" s="13" t="str">
        <f>VLOOKUP(Tableau1[[#This Row],[CustomerCode]],'Config Clients'!A:D,3,FALSE)</f>
        <v>Centrale d'achats</v>
      </c>
      <c r="M194" s="13" t="str">
        <f>VLOOKUP(Tableau1[[#This Row],[CustomerCode]],'Config Clients'!A:D,4,FALSE)</f>
        <v>Sandrine</v>
      </c>
      <c r="N194" s="10" t="str">
        <f>IFERROR(IF(Tableau1[[#This Row],[Date rendu]]-'Date de l''export'!$A$2&gt;0,"Non","Oui"),"Oui")</f>
        <v>Non</v>
      </c>
      <c r="O194" s="11">
        <f>IF(Tableau1[[#This Row],[En retard?]]="Non",Tableau1[[#This Row],[Date rendu]]-'Date de l''export'!$A$2,0)</f>
        <v>0.74041666666744277</v>
      </c>
      <c r="P194" s="14" t="str">
        <f>IF(Tableau1[[#This Row],[En retard?]]="Oui","HD",IF(Tableau1[Délai restant]&lt;1,"&lt;24h",IF(Tableau1[Délai restant]&lt;2,"&lt;48h","≥48h")))</f>
        <v>&lt;24h</v>
      </c>
      <c r="Q194" s="14" t="str">
        <f>IF(AND(Tableau1[[#This Row],[En retard?]]="Oui",OR(Tableau1[[#This Row],[Product]]="Citron",Tableau1[[#This Row],[Product]]="Amandes")),"Oui","Non")</f>
        <v>Non</v>
      </c>
      <c r="R194" t="str">
        <f>CONCATENATE(Tableau1[[#This Row],[OrderCode]],"|",Tableau1[[#This Row],[AnaCode]],"|",Tableau1[[#This Row],[Product]])</f>
        <v>CMD01784001|PLLT|Bettrave</v>
      </c>
    </row>
    <row r="195" spans="1:18" x14ac:dyDescent="0.25">
      <c r="A195" s="1" t="s">
        <v>215</v>
      </c>
      <c r="B195" s="1" t="s">
        <v>31</v>
      </c>
      <c r="C195" s="3" t="s">
        <v>52</v>
      </c>
      <c r="D195" s="3" t="s">
        <v>9</v>
      </c>
      <c r="E195" s="1" t="s">
        <v>63</v>
      </c>
      <c r="F195" s="1" t="s">
        <v>1767</v>
      </c>
      <c r="G195" s="1" t="s">
        <v>945</v>
      </c>
      <c r="H195" s="3">
        <f>SUBSTITUTE(LEFT(Tableau1[[#This Row],[OrderDate]],17),".",":")+0</f>
        <v>43565.359837962962</v>
      </c>
      <c r="I195" s="3">
        <f>SUBSTITUTE(LEFT(Tableau1[[#This Row],[OrderDueTo]],17),".",":")+0</f>
        <v>43572.5</v>
      </c>
      <c r="J195" s="13" t="str">
        <f>VLOOKUP(Tableau1[[#This Row],[AnaCode]],'Config Analyses'!A:C,2,FALSE)</f>
        <v>Analyse polluants d'emballage</v>
      </c>
      <c r="K195" s="13" t="str">
        <f>VLOOKUP(Tableau1[[#This Row],[AnaCode]],'Config Analyses'!A:C,3,FALSE)</f>
        <v>Equipe 3</v>
      </c>
      <c r="L195" s="13" t="str">
        <f>VLOOKUP(Tableau1[[#This Row],[CustomerCode]],'Config Clients'!A:D,3,FALSE)</f>
        <v>Centrale d'achats</v>
      </c>
      <c r="M195" s="13" t="str">
        <f>VLOOKUP(Tableau1[[#This Row],[CustomerCode]],'Config Clients'!A:D,4,FALSE)</f>
        <v>Sandrine</v>
      </c>
      <c r="N195" s="10" t="str">
        <f>IFERROR(IF(Tableau1[[#This Row],[Date rendu]]-'Date de l''export'!$A$2&gt;0,"Non","Oui"),"Oui")</f>
        <v>Non</v>
      </c>
      <c r="O195" s="11">
        <f>IF(Tableau1[[#This Row],[En retard?]]="Non",Tableau1[[#This Row],[Date rendu]]-'Date de l''export'!$A$2,0)</f>
        <v>0.74041666666744277</v>
      </c>
      <c r="P195" s="14" t="str">
        <f>IF(Tableau1[[#This Row],[En retard?]]="Oui","HD",IF(Tableau1[Délai restant]&lt;1,"&lt;24h",IF(Tableau1[Délai restant]&lt;2,"&lt;48h","≥48h")))</f>
        <v>&lt;24h</v>
      </c>
      <c r="Q195" s="14" t="str">
        <f>IF(AND(Tableau1[[#This Row],[En retard?]]="Oui",OR(Tableau1[[#This Row],[Product]]="Citron",Tableau1[[#This Row],[Product]]="Amandes")),"Oui","Non")</f>
        <v>Non</v>
      </c>
      <c r="R195" t="str">
        <f>CONCATENATE(Tableau1[[#This Row],[OrderCode]],"|",Tableau1[[#This Row],[AnaCode]],"|",Tableau1[[#This Row],[Product]])</f>
        <v>CMD01668313|PLLT|Pomme de terre</v>
      </c>
    </row>
    <row r="196" spans="1:18" x14ac:dyDescent="0.25">
      <c r="A196" s="1" t="s">
        <v>190</v>
      </c>
      <c r="B196" s="1" t="s">
        <v>21</v>
      </c>
      <c r="C196" s="3" t="s">
        <v>98</v>
      </c>
      <c r="D196" s="3" t="s">
        <v>27</v>
      </c>
      <c r="E196" s="1" t="s">
        <v>63</v>
      </c>
      <c r="F196" s="1" t="s">
        <v>1103</v>
      </c>
      <c r="G196" s="1" t="s">
        <v>945</v>
      </c>
      <c r="H196" s="3">
        <f>SUBSTITUTE(LEFT(Tableau1[[#This Row],[OrderDate]],17),".",":")+0</f>
        <v>43565.359895833331</v>
      </c>
      <c r="I196" s="3">
        <f>SUBSTITUTE(LEFT(Tableau1[[#This Row],[OrderDueTo]],17),".",":")+0</f>
        <v>43572.5</v>
      </c>
      <c r="J196" s="13" t="str">
        <f>VLOOKUP(Tableau1[[#This Row],[AnaCode]],'Config Analyses'!A:C,2,FALSE)</f>
        <v>Analyse polluants d'emballage</v>
      </c>
      <c r="K196" s="13" t="str">
        <f>VLOOKUP(Tableau1[[#This Row],[AnaCode]],'Config Analyses'!A:C,3,FALSE)</f>
        <v>Equipe 3</v>
      </c>
      <c r="L196" s="13" t="str">
        <f>VLOOKUP(Tableau1[[#This Row],[CustomerCode]],'Config Clients'!A:D,3,FALSE)</f>
        <v>Coopérative agricole</v>
      </c>
      <c r="M196" s="13" t="str">
        <f>VLOOKUP(Tableau1[[#This Row],[CustomerCode]],'Config Clients'!A:D,4,FALSE)</f>
        <v>Julie</v>
      </c>
      <c r="N196" s="10" t="str">
        <f>IFERROR(IF(Tableau1[[#This Row],[Date rendu]]-'Date de l''export'!$A$2&gt;0,"Non","Oui"),"Oui")</f>
        <v>Non</v>
      </c>
      <c r="O196" s="11">
        <f>IF(Tableau1[[#This Row],[En retard?]]="Non",Tableau1[[#This Row],[Date rendu]]-'Date de l''export'!$A$2,0)</f>
        <v>0.74041666666744277</v>
      </c>
      <c r="P196" s="14" t="str">
        <f>IF(Tableau1[[#This Row],[En retard?]]="Oui","HD",IF(Tableau1[Délai restant]&lt;1,"&lt;24h",IF(Tableau1[Délai restant]&lt;2,"&lt;48h","≥48h")))</f>
        <v>&lt;24h</v>
      </c>
      <c r="Q196" s="14" t="str">
        <f>IF(AND(Tableau1[[#This Row],[En retard?]]="Oui",OR(Tableau1[[#This Row],[Product]]="Citron",Tableau1[[#This Row],[Product]]="Amandes")),"Oui","Non")</f>
        <v>Non</v>
      </c>
      <c r="R196" t="str">
        <f>CONCATENATE(Tableau1[[#This Row],[OrderCode]],"|",Tableau1[[#This Row],[AnaCode]],"|",Tableau1[[#This Row],[Product]])</f>
        <v>CMD01603508|PLLT|Carotte</v>
      </c>
    </row>
    <row r="197" spans="1:18" x14ac:dyDescent="0.25">
      <c r="A197" s="1" t="s">
        <v>110</v>
      </c>
      <c r="B197" s="1" t="s">
        <v>19</v>
      </c>
      <c r="C197" s="3" t="s">
        <v>72</v>
      </c>
      <c r="D197" s="3" t="s">
        <v>22</v>
      </c>
      <c r="E197" s="1" t="s">
        <v>63</v>
      </c>
      <c r="F197" s="1" t="s">
        <v>1195</v>
      </c>
      <c r="G197" s="1" t="s">
        <v>945</v>
      </c>
      <c r="H197" s="3">
        <f>SUBSTITUTE(LEFT(Tableau1[[#This Row],[OrderDate]],17),".",":")+0</f>
        <v>43565.366956018515</v>
      </c>
      <c r="I197" s="3">
        <f>SUBSTITUTE(LEFT(Tableau1[[#This Row],[OrderDueTo]],17),".",":")+0</f>
        <v>43572.5</v>
      </c>
      <c r="J197" s="13" t="str">
        <f>VLOOKUP(Tableau1[[#This Row],[AnaCode]],'Config Analyses'!A:C,2,FALSE)</f>
        <v>Analyse polluants d'emballage</v>
      </c>
      <c r="K197" s="13" t="str">
        <f>VLOOKUP(Tableau1[[#This Row],[AnaCode]],'Config Analyses'!A:C,3,FALSE)</f>
        <v>Equipe 3</v>
      </c>
      <c r="L197" s="13" t="str">
        <f>VLOOKUP(Tableau1[[#This Row],[CustomerCode]],'Config Clients'!A:D,3,FALSE)</f>
        <v>Coopérative agricole</v>
      </c>
      <c r="M197" s="13" t="str">
        <f>VLOOKUP(Tableau1[[#This Row],[CustomerCode]],'Config Clients'!A:D,4,FALSE)</f>
        <v>Julie</v>
      </c>
      <c r="N197" s="10" t="str">
        <f>IFERROR(IF(Tableau1[[#This Row],[Date rendu]]-'Date de l''export'!$A$2&gt;0,"Non","Oui"),"Oui")</f>
        <v>Non</v>
      </c>
      <c r="O197" s="11">
        <f>IF(Tableau1[[#This Row],[En retard?]]="Non",Tableau1[[#This Row],[Date rendu]]-'Date de l''export'!$A$2,0)</f>
        <v>0.74041666666744277</v>
      </c>
      <c r="P197" s="14" t="str">
        <f>IF(Tableau1[[#This Row],[En retard?]]="Oui","HD",IF(Tableau1[Délai restant]&lt;1,"&lt;24h",IF(Tableau1[Délai restant]&lt;2,"&lt;48h","≥48h")))</f>
        <v>&lt;24h</v>
      </c>
      <c r="Q197" s="14" t="str">
        <f>IF(AND(Tableau1[[#This Row],[En retard?]]="Oui",OR(Tableau1[[#This Row],[Product]]="Citron",Tableau1[[#This Row],[Product]]="Amandes")),"Oui","Non")</f>
        <v>Non</v>
      </c>
      <c r="R197" t="str">
        <f>CONCATENATE(Tableau1[[#This Row],[OrderCode]],"|",Tableau1[[#This Row],[AnaCode]],"|",Tableau1[[#This Row],[Product]])</f>
        <v>CMD01714903|PLLT|Bettrave</v>
      </c>
    </row>
    <row r="198" spans="1:18" x14ac:dyDescent="0.25">
      <c r="A198" s="1" t="s">
        <v>272</v>
      </c>
      <c r="B198" s="1" t="s">
        <v>19</v>
      </c>
      <c r="C198" s="3" t="s">
        <v>54</v>
      </c>
      <c r="D198" s="3" t="s">
        <v>10</v>
      </c>
      <c r="E198" s="1" t="s">
        <v>63</v>
      </c>
      <c r="F198" s="1" t="s">
        <v>993</v>
      </c>
      <c r="G198" s="1" t="s">
        <v>945</v>
      </c>
      <c r="H198" s="3">
        <f>SUBSTITUTE(LEFT(Tableau1[[#This Row],[OrderDate]],17),".",":")+0</f>
        <v>43565.367418981485</v>
      </c>
      <c r="I198" s="3">
        <f>SUBSTITUTE(LEFT(Tableau1[[#This Row],[OrderDueTo]],17),".",":")+0</f>
        <v>43572.5</v>
      </c>
      <c r="J198" s="13" t="str">
        <f>VLOOKUP(Tableau1[[#This Row],[AnaCode]],'Config Analyses'!A:C,2,FALSE)</f>
        <v>Analyse polluants d'emballage</v>
      </c>
      <c r="K198" s="13" t="str">
        <f>VLOOKUP(Tableau1[[#This Row],[AnaCode]],'Config Analyses'!A:C,3,FALSE)</f>
        <v>Equipe 3</v>
      </c>
      <c r="L198" s="13" t="str">
        <f>VLOOKUP(Tableau1[[#This Row],[CustomerCode]],'Config Clients'!A:D,3,FALSE)</f>
        <v>Coopérative agricole</v>
      </c>
      <c r="M198" s="13" t="str">
        <f>VLOOKUP(Tableau1[[#This Row],[CustomerCode]],'Config Clients'!A:D,4,FALSE)</f>
        <v>Julie</v>
      </c>
      <c r="N198" s="10" t="str">
        <f>IFERROR(IF(Tableau1[[#This Row],[Date rendu]]-'Date de l''export'!$A$2&gt;0,"Non","Oui"),"Oui")</f>
        <v>Non</v>
      </c>
      <c r="O198" s="11">
        <f>IF(Tableau1[[#This Row],[En retard?]]="Non",Tableau1[[#This Row],[Date rendu]]-'Date de l''export'!$A$2,0)</f>
        <v>0.74041666666744277</v>
      </c>
      <c r="P198" s="14" t="str">
        <f>IF(Tableau1[[#This Row],[En retard?]]="Oui","HD",IF(Tableau1[Délai restant]&lt;1,"&lt;24h",IF(Tableau1[Délai restant]&lt;2,"&lt;48h","≥48h")))</f>
        <v>&lt;24h</v>
      </c>
      <c r="Q198" s="14" t="str">
        <f>IF(AND(Tableau1[[#This Row],[En retard?]]="Oui",OR(Tableau1[[#This Row],[Product]]="Citron",Tableau1[[#This Row],[Product]]="Amandes")),"Oui","Non")</f>
        <v>Non</v>
      </c>
      <c r="R198" t="str">
        <f>CONCATENATE(Tableau1[[#This Row],[OrderCode]],"|",Tableau1[[#This Row],[AnaCode]],"|",Tableau1[[#This Row],[Product]])</f>
        <v>CMD01711302|PLLT|Bettrave</v>
      </c>
    </row>
    <row r="199" spans="1:18" x14ac:dyDescent="0.25">
      <c r="A199" s="1" t="s">
        <v>206</v>
      </c>
      <c r="B199" s="1" t="s">
        <v>31</v>
      </c>
      <c r="C199" s="3" t="s">
        <v>52</v>
      </c>
      <c r="D199" s="3" t="s">
        <v>9</v>
      </c>
      <c r="E199" s="1" t="s">
        <v>63</v>
      </c>
      <c r="F199" s="1" t="s">
        <v>1225</v>
      </c>
      <c r="G199" s="1" t="s">
        <v>945</v>
      </c>
      <c r="H199" s="3">
        <f>SUBSTITUTE(LEFT(Tableau1[[#This Row],[OrderDate]],17),".",":")+0</f>
        <v>43565.367488425924</v>
      </c>
      <c r="I199" s="3">
        <f>SUBSTITUTE(LEFT(Tableau1[[#This Row],[OrderDueTo]],17),".",":")+0</f>
        <v>43572.5</v>
      </c>
      <c r="J199" s="13" t="str">
        <f>VLOOKUP(Tableau1[[#This Row],[AnaCode]],'Config Analyses'!A:C,2,FALSE)</f>
        <v>Analyse polluants d'emballage</v>
      </c>
      <c r="K199" s="13" t="str">
        <f>VLOOKUP(Tableau1[[#This Row],[AnaCode]],'Config Analyses'!A:C,3,FALSE)</f>
        <v>Equipe 3</v>
      </c>
      <c r="L199" s="13" t="str">
        <f>VLOOKUP(Tableau1[[#This Row],[CustomerCode]],'Config Clients'!A:D,3,FALSE)</f>
        <v>Centrale d'achats</v>
      </c>
      <c r="M199" s="13" t="str">
        <f>VLOOKUP(Tableau1[[#This Row],[CustomerCode]],'Config Clients'!A:D,4,FALSE)</f>
        <v>Sandrine</v>
      </c>
      <c r="N199" s="10" t="str">
        <f>IFERROR(IF(Tableau1[[#This Row],[Date rendu]]-'Date de l''export'!$A$2&gt;0,"Non","Oui"),"Oui")</f>
        <v>Non</v>
      </c>
      <c r="O199" s="11">
        <f>IF(Tableau1[[#This Row],[En retard?]]="Non",Tableau1[[#This Row],[Date rendu]]-'Date de l''export'!$A$2,0)</f>
        <v>0.74041666666744277</v>
      </c>
      <c r="P199" s="14" t="str">
        <f>IF(Tableau1[[#This Row],[En retard?]]="Oui","HD",IF(Tableau1[Délai restant]&lt;1,"&lt;24h",IF(Tableau1[Délai restant]&lt;2,"&lt;48h","≥48h")))</f>
        <v>&lt;24h</v>
      </c>
      <c r="Q199" s="14" t="str">
        <f>IF(AND(Tableau1[[#This Row],[En retard?]]="Oui",OR(Tableau1[[#This Row],[Product]]="Citron",Tableau1[[#This Row],[Product]]="Amandes")),"Oui","Non")</f>
        <v>Non</v>
      </c>
      <c r="R199" t="str">
        <f>CONCATENATE(Tableau1[[#This Row],[OrderCode]],"|",Tableau1[[#This Row],[AnaCode]],"|",Tableau1[[#This Row],[Product]])</f>
        <v>CMD01626002|PLLT|Pomme de terre</v>
      </c>
    </row>
    <row r="200" spans="1:18" x14ac:dyDescent="0.25">
      <c r="A200" s="1" t="s">
        <v>195</v>
      </c>
      <c r="B200" s="1" t="s">
        <v>19</v>
      </c>
      <c r="C200" s="3" t="s">
        <v>72</v>
      </c>
      <c r="D200" s="3" t="s">
        <v>22</v>
      </c>
      <c r="E200" s="1" t="s">
        <v>63</v>
      </c>
      <c r="F200" s="1" t="s">
        <v>1191</v>
      </c>
      <c r="G200" s="1" t="s">
        <v>945</v>
      </c>
      <c r="H200" s="3">
        <f>SUBSTITUTE(LEFT(Tableau1[[#This Row],[OrderDate]],17),".",":")+0</f>
        <v>43565.368020833332</v>
      </c>
      <c r="I200" s="3">
        <f>SUBSTITUTE(LEFT(Tableau1[[#This Row],[OrderDueTo]],17),".",":")+0</f>
        <v>43572.5</v>
      </c>
      <c r="J200" s="13" t="str">
        <f>VLOOKUP(Tableau1[[#This Row],[AnaCode]],'Config Analyses'!A:C,2,FALSE)</f>
        <v>Analyse polluants d'emballage</v>
      </c>
      <c r="K200" s="13" t="str">
        <f>VLOOKUP(Tableau1[[#This Row],[AnaCode]],'Config Analyses'!A:C,3,FALSE)</f>
        <v>Equipe 3</v>
      </c>
      <c r="L200" s="13" t="str">
        <f>VLOOKUP(Tableau1[[#This Row],[CustomerCode]],'Config Clients'!A:D,3,FALSE)</f>
        <v>Coopérative agricole</v>
      </c>
      <c r="M200" s="13" t="str">
        <f>VLOOKUP(Tableau1[[#This Row],[CustomerCode]],'Config Clients'!A:D,4,FALSE)</f>
        <v>Julie</v>
      </c>
      <c r="N200" s="10" t="str">
        <f>IFERROR(IF(Tableau1[[#This Row],[Date rendu]]-'Date de l''export'!$A$2&gt;0,"Non","Oui"),"Oui")</f>
        <v>Non</v>
      </c>
      <c r="O200" s="11">
        <f>IF(Tableau1[[#This Row],[En retard?]]="Non",Tableau1[[#This Row],[Date rendu]]-'Date de l''export'!$A$2,0)</f>
        <v>0.74041666666744277</v>
      </c>
      <c r="P200" s="14" t="str">
        <f>IF(Tableau1[[#This Row],[En retard?]]="Oui","HD",IF(Tableau1[Délai restant]&lt;1,"&lt;24h",IF(Tableau1[Délai restant]&lt;2,"&lt;48h","≥48h")))</f>
        <v>&lt;24h</v>
      </c>
      <c r="Q200" s="14" t="str">
        <f>IF(AND(Tableau1[[#This Row],[En retard?]]="Oui",OR(Tableau1[[#This Row],[Product]]="Citron",Tableau1[[#This Row],[Product]]="Amandes")),"Oui","Non")</f>
        <v>Non</v>
      </c>
      <c r="R200" t="str">
        <f>CONCATENATE(Tableau1[[#This Row],[OrderCode]],"|",Tableau1[[#This Row],[AnaCode]],"|",Tableau1[[#This Row],[Product]])</f>
        <v>CMD01648602|PLLT|Bettrave</v>
      </c>
    </row>
    <row r="201" spans="1:18" x14ac:dyDescent="0.25">
      <c r="A201" s="1" t="s">
        <v>3244</v>
      </c>
      <c r="B201" s="1" t="s">
        <v>29</v>
      </c>
      <c r="C201" s="3" t="s">
        <v>188</v>
      </c>
      <c r="D201" s="3" t="s">
        <v>38</v>
      </c>
      <c r="E201" s="1" t="s">
        <v>107</v>
      </c>
      <c r="F201" s="1" t="s">
        <v>3245</v>
      </c>
      <c r="G201" s="1" t="s">
        <v>936</v>
      </c>
      <c r="H201" s="3">
        <f>SUBSTITUTE(LEFT(Tableau1[[#This Row],[OrderDate]],17),".",":")+0</f>
        <v>43565.369328703702</v>
      </c>
      <c r="I201" s="3">
        <f>SUBSTITUTE(LEFT(Tableau1[[#This Row],[OrderDueTo]],17),".",":")+0</f>
        <v>43570.5</v>
      </c>
      <c r="J201" s="13" t="str">
        <f>VLOOKUP(Tableau1[[#This Row],[AnaCode]],'Config Analyses'!A:C,2,FALSE)</f>
        <v>Analyse nutritionelle</v>
      </c>
      <c r="K201" s="13" t="str">
        <f>VLOOKUP(Tableau1[[#This Row],[AnaCode]],'Config Analyses'!A:C,3,FALSE)</f>
        <v>Equipe 2</v>
      </c>
      <c r="L201" s="13" t="str">
        <f>VLOOKUP(Tableau1[[#This Row],[CustomerCode]],'Config Clients'!A:D,3,FALSE)</f>
        <v>Coopérative agricole</v>
      </c>
      <c r="M201" s="13" t="str">
        <f>VLOOKUP(Tableau1[[#This Row],[CustomerCode]],'Config Clients'!A:D,4,FALSE)</f>
        <v>Julie</v>
      </c>
      <c r="N201" s="10" t="str">
        <f>IFERROR(IF(Tableau1[[#This Row],[Date rendu]]-'Date de l''export'!$A$2&gt;0,"Non","Oui"),"Oui")</f>
        <v>Oui</v>
      </c>
      <c r="O201" s="11">
        <f>IF(Tableau1[[#This Row],[En retard?]]="Non",Tableau1[[#This Row],[Date rendu]]-'Date de l''export'!$A$2,0)</f>
        <v>0</v>
      </c>
      <c r="P201" s="14" t="str">
        <f>IF(Tableau1[[#This Row],[En retard?]]="Oui","HD",IF(Tableau1[Délai restant]&lt;1,"&lt;24h",IF(Tableau1[Délai restant]&lt;2,"&lt;48h","≥48h")))</f>
        <v>HD</v>
      </c>
      <c r="Q201" s="14" t="str">
        <f>IF(AND(Tableau1[[#This Row],[En retard?]]="Oui",OR(Tableau1[[#This Row],[Product]]="Citron",Tableau1[[#This Row],[Product]]="Amandes")),"Oui","Non")</f>
        <v>Non</v>
      </c>
      <c r="R201" t="str">
        <f>CONCATENATE(Tableau1[[#This Row],[OrderCode]],"|",Tableau1[[#This Row],[AnaCode]],"|",Tableau1[[#This Row],[Product]])</f>
        <v>CMD01646446|NTR|Porc</v>
      </c>
    </row>
    <row r="202" spans="1:18" x14ac:dyDescent="0.25">
      <c r="A202" s="1" t="s">
        <v>3246</v>
      </c>
      <c r="B202" s="1" t="s">
        <v>29</v>
      </c>
      <c r="C202" s="3" t="s">
        <v>73</v>
      </c>
      <c r="D202" s="3" t="s">
        <v>23</v>
      </c>
      <c r="E202" s="1" t="s">
        <v>107</v>
      </c>
      <c r="F202" s="1" t="s">
        <v>3247</v>
      </c>
      <c r="G202" s="1" t="s">
        <v>936</v>
      </c>
      <c r="H202" s="3">
        <f>SUBSTITUTE(LEFT(Tableau1[[#This Row],[OrderDate]],17),".",":")+0</f>
        <v>43565.369363425925</v>
      </c>
      <c r="I202" s="3">
        <f>SUBSTITUTE(LEFT(Tableau1[[#This Row],[OrderDueTo]],17),".",":")+0</f>
        <v>43570.5</v>
      </c>
      <c r="J202" s="13" t="str">
        <f>VLOOKUP(Tableau1[[#This Row],[AnaCode]],'Config Analyses'!A:C,2,FALSE)</f>
        <v>Analyse nutritionelle</v>
      </c>
      <c r="K202" s="13" t="str">
        <f>VLOOKUP(Tableau1[[#This Row],[AnaCode]],'Config Analyses'!A:C,3,FALSE)</f>
        <v>Equipe 2</v>
      </c>
      <c r="L202" s="13" t="str">
        <f>VLOOKUP(Tableau1[[#This Row],[CustomerCode]],'Config Clients'!A:D,3,FALSE)</f>
        <v>Entreprises agro-alimentaires</v>
      </c>
      <c r="M202" s="13" t="str">
        <f>VLOOKUP(Tableau1[[#This Row],[CustomerCode]],'Config Clients'!A:D,4,FALSE)</f>
        <v>Julien</v>
      </c>
      <c r="N202" s="10" t="str">
        <f>IFERROR(IF(Tableau1[[#This Row],[Date rendu]]-'Date de l''export'!$A$2&gt;0,"Non","Oui"),"Oui")</f>
        <v>Oui</v>
      </c>
      <c r="O202" s="11">
        <f>IF(Tableau1[[#This Row],[En retard?]]="Non",Tableau1[[#This Row],[Date rendu]]-'Date de l''export'!$A$2,0)</f>
        <v>0</v>
      </c>
      <c r="P202" s="14" t="str">
        <f>IF(Tableau1[[#This Row],[En retard?]]="Oui","HD",IF(Tableau1[Délai restant]&lt;1,"&lt;24h",IF(Tableau1[Délai restant]&lt;2,"&lt;48h","≥48h")))</f>
        <v>HD</v>
      </c>
      <c r="Q202" s="14" t="str">
        <f>IF(AND(Tableau1[[#This Row],[En retard?]]="Oui",OR(Tableau1[[#This Row],[Product]]="Citron",Tableau1[[#This Row],[Product]]="Amandes")),"Oui","Non")</f>
        <v>Non</v>
      </c>
      <c r="R202" t="str">
        <f>CONCATENATE(Tableau1[[#This Row],[OrderCode]],"|",Tableau1[[#This Row],[AnaCode]],"|",Tableau1[[#This Row],[Product]])</f>
        <v>CMD01607601|NTR|Porc</v>
      </c>
    </row>
    <row r="203" spans="1:18" x14ac:dyDescent="0.25">
      <c r="A203" s="1" t="s">
        <v>101</v>
      </c>
      <c r="B203" s="1" t="s">
        <v>25</v>
      </c>
      <c r="C203" s="3" t="s">
        <v>58</v>
      </c>
      <c r="D203" s="3" t="s">
        <v>13</v>
      </c>
      <c r="E203" s="1" t="s">
        <v>107</v>
      </c>
      <c r="F203" s="1" t="s">
        <v>1116</v>
      </c>
      <c r="G203" s="1" t="s">
        <v>936</v>
      </c>
      <c r="H203" s="3">
        <f>SUBSTITUTE(LEFT(Tableau1[[#This Row],[OrderDate]],17),".",":")+0</f>
        <v>43565.370150462964</v>
      </c>
      <c r="I203" s="3">
        <f>SUBSTITUTE(LEFT(Tableau1[[#This Row],[OrderDueTo]],17),".",":")+0</f>
        <v>43570.5</v>
      </c>
      <c r="J203" s="13" t="str">
        <f>VLOOKUP(Tableau1[[#This Row],[AnaCode]],'Config Analyses'!A:C,2,FALSE)</f>
        <v>Analyse nutritionelle</v>
      </c>
      <c r="K203" s="13" t="str">
        <f>VLOOKUP(Tableau1[[#This Row],[AnaCode]],'Config Analyses'!A:C,3,FALSE)</f>
        <v>Equipe 2</v>
      </c>
      <c r="L203" s="13" t="str">
        <f>VLOOKUP(Tableau1[[#This Row],[CustomerCode]],'Config Clients'!A:D,3,FALSE)</f>
        <v>Coopérative agricole</v>
      </c>
      <c r="M203" s="13" t="str">
        <f>VLOOKUP(Tableau1[[#This Row],[CustomerCode]],'Config Clients'!A:D,4,FALSE)</f>
        <v>Béatrice</v>
      </c>
      <c r="N203" s="10" t="str">
        <f>IFERROR(IF(Tableau1[[#This Row],[Date rendu]]-'Date de l''export'!$A$2&gt;0,"Non","Oui"),"Oui")</f>
        <v>Oui</v>
      </c>
      <c r="O203" s="11">
        <f>IF(Tableau1[[#This Row],[En retard?]]="Non",Tableau1[[#This Row],[Date rendu]]-'Date de l''export'!$A$2,0)</f>
        <v>0</v>
      </c>
      <c r="P203" s="14" t="str">
        <f>IF(Tableau1[[#This Row],[En retard?]]="Oui","HD",IF(Tableau1[Délai restant]&lt;1,"&lt;24h",IF(Tableau1[Délai restant]&lt;2,"&lt;48h","≥48h")))</f>
        <v>HD</v>
      </c>
      <c r="Q203" s="14" t="str">
        <f>IF(AND(Tableau1[[#This Row],[En retard?]]="Oui",OR(Tableau1[[#This Row],[Product]]="Citron",Tableau1[[#This Row],[Product]]="Amandes")),"Oui","Non")</f>
        <v>Non</v>
      </c>
      <c r="R203" t="str">
        <f>CONCATENATE(Tableau1[[#This Row],[OrderCode]],"|",Tableau1[[#This Row],[AnaCode]],"|",Tableau1[[#This Row],[Product]])</f>
        <v>CMD01704201|NTR|Haricots vert</v>
      </c>
    </row>
    <row r="204" spans="1:18" x14ac:dyDescent="0.25">
      <c r="A204" s="1" t="s">
        <v>680</v>
      </c>
      <c r="B204" s="1" t="s">
        <v>29</v>
      </c>
      <c r="C204" s="3" t="s">
        <v>75</v>
      </c>
      <c r="D204" s="3" t="s">
        <v>24</v>
      </c>
      <c r="E204" s="1" t="s">
        <v>63</v>
      </c>
      <c r="F204" s="1" t="s">
        <v>1119</v>
      </c>
      <c r="G204" s="1" t="s">
        <v>945</v>
      </c>
      <c r="H204" s="3">
        <f>SUBSTITUTE(LEFT(Tableau1[[#This Row],[OrderDate]],17),".",":")+0</f>
        <v>43565.370868055557</v>
      </c>
      <c r="I204" s="3">
        <f>SUBSTITUTE(LEFT(Tableau1[[#This Row],[OrderDueTo]],17),".",":")+0</f>
        <v>43572.5</v>
      </c>
      <c r="J204" s="13" t="str">
        <f>VLOOKUP(Tableau1[[#This Row],[AnaCode]],'Config Analyses'!A:C,2,FALSE)</f>
        <v>Analyse polluants d'emballage</v>
      </c>
      <c r="K204" s="13" t="str">
        <f>VLOOKUP(Tableau1[[#This Row],[AnaCode]],'Config Analyses'!A:C,3,FALSE)</f>
        <v>Equipe 3</v>
      </c>
      <c r="L204" s="13" t="str">
        <f>VLOOKUP(Tableau1[[#This Row],[CustomerCode]],'Config Clients'!A:D,3,FALSE)</f>
        <v>Entreprises agro-alimentaires</v>
      </c>
      <c r="M204" s="13" t="str">
        <f>VLOOKUP(Tableau1[[#This Row],[CustomerCode]],'Config Clients'!A:D,4,FALSE)</f>
        <v>Julien</v>
      </c>
      <c r="N204" s="10" t="str">
        <f>IFERROR(IF(Tableau1[[#This Row],[Date rendu]]-'Date de l''export'!$A$2&gt;0,"Non","Oui"),"Oui")</f>
        <v>Non</v>
      </c>
      <c r="O204" s="11">
        <f>IF(Tableau1[[#This Row],[En retard?]]="Non",Tableau1[[#This Row],[Date rendu]]-'Date de l''export'!$A$2,0)</f>
        <v>0.74041666666744277</v>
      </c>
      <c r="P204" s="14" t="str">
        <f>IF(Tableau1[[#This Row],[En retard?]]="Oui","HD",IF(Tableau1[Délai restant]&lt;1,"&lt;24h",IF(Tableau1[Délai restant]&lt;2,"&lt;48h","≥48h")))</f>
        <v>&lt;24h</v>
      </c>
      <c r="Q204" s="14" t="str">
        <f>IF(AND(Tableau1[[#This Row],[En retard?]]="Oui",OR(Tableau1[[#This Row],[Product]]="Citron",Tableau1[[#This Row],[Product]]="Amandes")),"Oui","Non")</f>
        <v>Non</v>
      </c>
      <c r="R204" t="str">
        <f>CONCATENATE(Tableau1[[#This Row],[OrderCode]],"|",Tableau1[[#This Row],[AnaCode]],"|",Tableau1[[#This Row],[Product]])</f>
        <v>CMD01720513|PLLT|Porc</v>
      </c>
    </row>
    <row r="205" spans="1:18" x14ac:dyDescent="0.25">
      <c r="A205" s="1" t="s">
        <v>3248</v>
      </c>
      <c r="B205" s="1" t="s">
        <v>16</v>
      </c>
      <c r="C205" s="3" t="s">
        <v>188</v>
      </c>
      <c r="D205" s="3" t="s">
        <v>38</v>
      </c>
      <c r="E205" s="1" t="s">
        <v>63</v>
      </c>
      <c r="F205" s="1" t="s">
        <v>3249</v>
      </c>
      <c r="G205" s="1" t="s">
        <v>945</v>
      </c>
      <c r="H205" s="3">
        <f>SUBSTITUTE(LEFT(Tableau1[[#This Row],[OrderDate]],17),".",":")+0</f>
        <v>43565.371030092596</v>
      </c>
      <c r="I205" s="3">
        <f>SUBSTITUTE(LEFT(Tableau1[[#This Row],[OrderDueTo]],17),".",":")+0</f>
        <v>43572.5</v>
      </c>
      <c r="J205" s="13" t="str">
        <f>VLOOKUP(Tableau1[[#This Row],[AnaCode]],'Config Analyses'!A:C,2,FALSE)</f>
        <v>Analyse polluants d'emballage</v>
      </c>
      <c r="K205" s="13" t="str">
        <f>VLOOKUP(Tableau1[[#This Row],[AnaCode]],'Config Analyses'!A:C,3,FALSE)</f>
        <v>Equipe 3</v>
      </c>
      <c r="L205" s="13" t="str">
        <f>VLOOKUP(Tableau1[[#This Row],[CustomerCode]],'Config Clients'!A:D,3,FALSE)</f>
        <v>Coopérative agricole</v>
      </c>
      <c r="M205" s="13" t="str">
        <f>VLOOKUP(Tableau1[[#This Row],[CustomerCode]],'Config Clients'!A:D,4,FALSE)</f>
        <v>Julie</v>
      </c>
      <c r="N205" s="10" t="str">
        <f>IFERROR(IF(Tableau1[[#This Row],[Date rendu]]-'Date de l''export'!$A$2&gt;0,"Non","Oui"),"Oui")</f>
        <v>Non</v>
      </c>
      <c r="O205" s="11">
        <f>IF(Tableau1[[#This Row],[En retard?]]="Non",Tableau1[[#This Row],[Date rendu]]-'Date de l''export'!$A$2,0)</f>
        <v>0.74041666666744277</v>
      </c>
      <c r="P205" s="14" t="str">
        <f>IF(Tableau1[[#This Row],[En retard?]]="Oui","HD",IF(Tableau1[Délai restant]&lt;1,"&lt;24h",IF(Tableau1[Délai restant]&lt;2,"&lt;48h","≥48h")))</f>
        <v>&lt;24h</v>
      </c>
      <c r="Q205" s="14" t="str">
        <f>IF(AND(Tableau1[[#This Row],[En retard?]]="Oui",OR(Tableau1[[#This Row],[Product]]="Citron",Tableau1[[#This Row],[Product]]="Amandes")),"Oui","Non")</f>
        <v>Non</v>
      </c>
      <c r="R205" t="str">
        <f>CONCATENATE(Tableau1[[#This Row],[OrderCode]],"|",Tableau1[[#This Row],[AnaCode]],"|",Tableau1[[#This Row],[Product]])</f>
        <v>CMD01748536|PLLT|Agneau</v>
      </c>
    </row>
    <row r="206" spans="1:18" x14ac:dyDescent="0.25">
      <c r="A206" s="1" t="s">
        <v>3250</v>
      </c>
      <c r="B206" s="1" t="s">
        <v>16</v>
      </c>
      <c r="C206" s="3" t="s">
        <v>188</v>
      </c>
      <c r="D206" s="3" t="s">
        <v>38</v>
      </c>
      <c r="E206" s="1" t="s">
        <v>63</v>
      </c>
      <c r="F206" s="1" t="s">
        <v>3251</v>
      </c>
      <c r="G206" s="1" t="s">
        <v>945</v>
      </c>
      <c r="H206" s="3">
        <f>SUBSTITUTE(LEFT(Tableau1[[#This Row],[OrderDate]],17),".",":")+0</f>
        <v>43565.371122685188</v>
      </c>
      <c r="I206" s="3">
        <f>SUBSTITUTE(LEFT(Tableau1[[#This Row],[OrderDueTo]],17),".",":")+0</f>
        <v>43572.5</v>
      </c>
      <c r="J206" s="13" t="str">
        <f>VLOOKUP(Tableau1[[#This Row],[AnaCode]],'Config Analyses'!A:C,2,FALSE)</f>
        <v>Analyse polluants d'emballage</v>
      </c>
      <c r="K206" s="13" t="str">
        <f>VLOOKUP(Tableau1[[#This Row],[AnaCode]],'Config Analyses'!A:C,3,FALSE)</f>
        <v>Equipe 3</v>
      </c>
      <c r="L206" s="13" t="str">
        <f>VLOOKUP(Tableau1[[#This Row],[CustomerCode]],'Config Clients'!A:D,3,FALSE)</f>
        <v>Coopérative agricole</v>
      </c>
      <c r="M206" s="13" t="str">
        <f>VLOOKUP(Tableau1[[#This Row],[CustomerCode]],'Config Clients'!A:D,4,FALSE)</f>
        <v>Julie</v>
      </c>
      <c r="N206" s="10" t="str">
        <f>IFERROR(IF(Tableau1[[#This Row],[Date rendu]]-'Date de l''export'!$A$2&gt;0,"Non","Oui"),"Oui")</f>
        <v>Non</v>
      </c>
      <c r="O206" s="11">
        <f>IF(Tableau1[[#This Row],[En retard?]]="Non",Tableau1[[#This Row],[Date rendu]]-'Date de l''export'!$A$2,0)</f>
        <v>0.74041666666744277</v>
      </c>
      <c r="P206" s="14" t="str">
        <f>IF(Tableau1[[#This Row],[En retard?]]="Oui","HD",IF(Tableau1[Délai restant]&lt;1,"&lt;24h",IF(Tableau1[Délai restant]&lt;2,"&lt;48h","≥48h")))</f>
        <v>&lt;24h</v>
      </c>
      <c r="Q206" s="14" t="str">
        <f>IF(AND(Tableau1[[#This Row],[En retard?]]="Oui",OR(Tableau1[[#This Row],[Product]]="Citron",Tableau1[[#This Row],[Product]]="Amandes")),"Oui","Non")</f>
        <v>Non</v>
      </c>
      <c r="R206" t="str">
        <f>CONCATENATE(Tableau1[[#This Row],[OrderCode]],"|",Tableau1[[#This Row],[AnaCode]],"|",Tableau1[[#This Row],[Product]])</f>
        <v>CMD01568416|PLLT|Agneau</v>
      </c>
    </row>
    <row r="207" spans="1:18" x14ac:dyDescent="0.25">
      <c r="A207" s="1" t="s">
        <v>64</v>
      </c>
      <c r="B207" s="1" t="s">
        <v>16</v>
      </c>
      <c r="C207" s="3" t="s">
        <v>65</v>
      </c>
      <c r="D207" s="3" t="s">
        <v>17</v>
      </c>
      <c r="E207" s="1" t="s">
        <v>63</v>
      </c>
      <c r="F207" s="1" t="s">
        <v>1068</v>
      </c>
      <c r="G207" s="1" t="s">
        <v>945</v>
      </c>
      <c r="H207" s="3">
        <f>SUBSTITUTE(LEFT(Tableau1[[#This Row],[OrderDate]],17),".",":")+0</f>
        <v>43565.37128472222</v>
      </c>
      <c r="I207" s="3">
        <f>SUBSTITUTE(LEFT(Tableau1[[#This Row],[OrderDueTo]],17),".",":")+0</f>
        <v>43572.5</v>
      </c>
      <c r="J207" s="13" t="str">
        <f>VLOOKUP(Tableau1[[#This Row],[AnaCode]],'Config Analyses'!A:C,2,FALSE)</f>
        <v>Analyse polluants d'emballage</v>
      </c>
      <c r="K207" s="13" t="str">
        <f>VLOOKUP(Tableau1[[#This Row],[AnaCode]],'Config Analyses'!A:C,3,FALSE)</f>
        <v>Equipe 3</v>
      </c>
      <c r="L207" s="13" t="str">
        <f>VLOOKUP(Tableau1[[#This Row],[CustomerCode]],'Config Clients'!A:D,3,FALSE)</f>
        <v>Entreprises agro-alimentaires</v>
      </c>
      <c r="M207" s="13" t="str">
        <f>VLOOKUP(Tableau1[[#This Row],[CustomerCode]],'Config Clients'!A:D,4,FALSE)</f>
        <v>Marc</v>
      </c>
      <c r="N207" s="10" t="str">
        <f>IFERROR(IF(Tableau1[[#This Row],[Date rendu]]-'Date de l''export'!$A$2&gt;0,"Non","Oui"),"Oui")</f>
        <v>Non</v>
      </c>
      <c r="O207" s="11">
        <f>IF(Tableau1[[#This Row],[En retard?]]="Non",Tableau1[[#This Row],[Date rendu]]-'Date de l''export'!$A$2,0)</f>
        <v>0.74041666666744277</v>
      </c>
      <c r="P207" s="14" t="str">
        <f>IF(Tableau1[[#This Row],[En retard?]]="Oui","HD",IF(Tableau1[Délai restant]&lt;1,"&lt;24h",IF(Tableau1[Délai restant]&lt;2,"&lt;48h","≥48h")))</f>
        <v>&lt;24h</v>
      </c>
      <c r="Q207" s="14" t="str">
        <f>IF(AND(Tableau1[[#This Row],[En retard?]]="Oui",OR(Tableau1[[#This Row],[Product]]="Citron",Tableau1[[#This Row],[Product]]="Amandes")),"Oui","Non")</f>
        <v>Non</v>
      </c>
      <c r="R207" t="str">
        <f>CONCATENATE(Tableau1[[#This Row],[OrderCode]],"|",Tableau1[[#This Row],[AnaCode]],"|",Tableau1[[#This Row],[Product]])</f>
        <v>CMD01628503|PLLT|Agneau</v>
      </c>
    </row>
    <row r="208" spans="1:18" x14ac:dyDescent="0.25">
      <c r="A208" s="1" t="s">
        <v>241</v>
      </c>
      <c r="B208" s="1" t="s">
        <v>26</v>
      </c>
      <c r="C208" s="3" t="s">
        <v>61</v>
      </c>
      <c r="D208" s="3" t="s">
        <v>14</v>
      </c>
      <c r="E208" s="1" t="s">
        <v>63</v>
      </c>
      <c r="F208" s="1" t="s">
        <v>1265</v>
      </c>
      <c r="G208" s="1" t="s">
        <v>945</v>
      </c>
      <c r="H208" s="3">
        <f>SUBSTITUTE(LEFT(Tableau1[[#This Row],[OrderDate]],17),".",":")+0</f>
        <v>43565.371377314812</v>
      </c>
      <c r="I208" s="3">
        <f>SUBSTITUTE(LEFT(Tableau1[[#This Row],[OrderDueTo]],17),".",":")+0</f>
        <v>43572.5</v>
      </c>
      <c r="J208" s="13" t="str">
        <f>VLOOKUP(Tableau1[[#This Row],[AnaCode]],'Config Analyses'!A:C,2,FALSE)</f>
        <v>Analyse polluants d'emballage</v>
      </c>
      <c r="K208" s="13" t="str">
        <f>VLOOKUP(Tableau1[[#This Row],[AnaCode]],'Config Analyses'!A:C,3,FALSE)</f>
        <v>Equipe 3</v>
      </c>
      <c r="L208" s="13" t="str">
        <f>VLOOKUP(Tableau1[[#This Row],[CustomerCode]],'Config Clients'!A:D,3,FALSE)</f>
        <v>Grande surface</v>
      </c>
      <c r="M208" s="13" t="str">
        <f>VLOOKUP(Tableau1[[#This Row],[CustomerCode]],'Config Clients'!A:D,4,FALSE)</f>
        <v>Eric</v>
      </c>
      <c r="N208" s="10" t="str">
        <f>IFERROR(IF(Tableau1[[#This Row],[Date rendu]]-'Date de l''export'!$A$2&gt;0,"Non","Oui"),"Oui")</f>
        <v>Non</v>
      </c>
      <c r="O208" s="11">
        <f>IF(Tableau1[[#This Row],[En retard?]]="Non",Tableau1[[#This Row],[Date rendu]]-'Date de l''export'!$A$2,0)</f>
        <v>0.74041666666744277</v>
      </c>
      <c r="P208" s="14" t="str">
        <f>IF(Tableau1[[#This Row],[En retard?]]="Oui","HD",IF(Tableau1[Délai restant]&lt;1,"&lt;24h",IF(Tableau1[Délai restant]&lt;2,"&lt;48h","≥48h")))</f>
        <v>&lt;24h</v>
      </c>
      <c r="Q208" s="14" t="str">
        <f>IF(AND(Tableau1[[#This Row],[En retard?]]="Oui",OR(Tableau1[[#This Row],[Product]]="Citron",Tableau1[[#This Row],[Product]]="Amandes")),"Oui","Non")</f>
        <v>Non</v>
      </c>
      <c r="R208" t="str">
        <f>CONCATENATE(Tableau1[[#This Row],[OrderCode]],"|",Tableau1[[#This Row],[AnaCode]],"|",Tableau1[[#This Row],[Product]])</f>
        <v>CMD01612402|PLLT|Radis</v>
      </c>
    </row>
    <row r="209" spans="1:18" x14ac:dyDescent="0.25">
      <c r="A209" s="1" t="s">
        <v>377</v>
      </c>
      <c r="B209" s="1" t="s">
        <v>25</v>
      </c>
      <c r="C209" s="3" t="s">
        <v>61</v>
      </c>
      <c r="D209" s="3" t="s">
        <v>14</v>
      </c>
      <c r="E209" s="1" t="s">
        <v>107</v>
      </c>
      <c r="F209" s="1" t="s">
        <v>1604</v>
      </c>
      <c r="G209" s="1" t="s">
        <v>936</v>
      </c>
      <c r="H209" s="3">
        <f>SUBSTITUTE(LEFT(Tableau1[[#This Row],[OrderDate]],17),".",":")+0</f>
        <v>43565.371527777781</v>
      </c>
      <c r="I209" s="3">
        <f>SUBSTITUTE(LEFT(Tableau1[[#This Row],[OrderDueTo]],17),".",":")+0</f>
        <v>43570.5</v>
      </c>
      <c r="J209" s="13" t="str">
        <f>VLOOKUP(Tableau1[[#This Row],[AnaCode]],'Config Analyses'!A:C,2,FALSE)</f>
        <v>Analyse nutritionelle</v>
      </c>
      <c r="K209" s="13" t="str">
        <f>VLOOKUP(Tableau1[[#This Row],[AnaCode]],'Config Analyses'!A:C,3,FALSE)</f>
        <v>Equipe 2</v>
      </c>
      <c r="L209" s="13" t="str">
        <f>VLOOKUP(Tableau1[[#This Row],[CustomerCode]],'Config Clients'!A:D,3,FALSE)</f>
        <v>Grande surface</v>
      </c>
      <c r="M209" s="13" t="str">
        <f>VLOOKUP(Tableau1[[#This Row],[CustomerCode]],'Config Clients'!A:D,4,FALSE)</f>
        <v>Eric</v>
      </c>
      <c r="N209" s="10" t="str">
        <f>IFERROR(IF(Tableau1[[#This Row],[Date rendu]]-'Date de l''export'!$A$2&gt;0,"Non","Oui"),"Oui")</f>
        <v>Oui</v>
      </c>
      <c r="O209" s="11">
        <f>IF(Tableau1[[#This Row],[En retard?]]="Non",Tableau1[[#This Row],[Date rendu]]-'Date de l''export'!$A$2,0)</f>
        <v>0</v>
      </c>
      <c r="P209" s="14" t="str">
        <f>IF(Tableau1[[#This Row],[En retard?]]="Oui","HD",IF(Tableau1[Délai restant]&lt;1,"&lt;24h",IF(Tableau1[Délai restant]&lt;2,"&lt;48h","≥48h")))</f>
        <v>HD</v>
      </c>
      <c r="Q209" s="14" t="str">
        <f>IF(AND(Tableau1[[#This Row],[En retard?]]="Oui",OR(Tableau1[[#This Row],[Product]]="Citron",Tableau1[[#This Row],[Product]]="Amandes")),"Oui","Non")</f>
        <v>Non</v>
      </c>
      <c r="R209" t="str">
        <f>CONCATENATE(Tableau1[[#This Row],[OrderCode]],"|",Tableau1[[#This Row],[AnaCode]],"|",Tableau1[[#This Row],[Product]])</f>
        <v>CMD01711403|NTR|Haricots vert</v>
      </c>
    </row>
    <row r="210" spans="1:18" x14ac:dyDescent="0.25">
      <c r="A210" s="1" t="s">
        <v>415</v>
      </c>
      <c r="B210" s="1" t="s">
        <v>26</v>
      </c>
      <c r="C210" s="3" t="s">
        <v>98</v>
      </c>
      <c r="D210" s="3" t="s">
        <v>27</v>
      </c>
      <c r="E210" s="1" t="s">
        <v>107</v>
      </c>
      <c r="F210" s="1" t="s">
        <v>1120</v>
      </c>
      <c r="G210" s="1" t="s">
        <v>936</v>
      </c>
      <c r="H210" s="3">
        <f>SUBSTITUTE(LEFT(Tableau1[[#This Row],[OrderDate]],17),".",":")+0</f>
        <v>43565.372708333336</v>
      </c>
      <c r="I210" s="3">
        <f>SUBSTITUTE(LEFT(Tableau1[[#This Row],[OrderDueTo]],17),".",":")+0</f>
        <v>43570.5</v>
      </c>
      <c r="J210" s="13" t="str">
        <f>VLOOKUP(Tableau1[[#This Row],[AnaCode]],'Config Analyses'!A:C,2,FALSE)</f>
        <v>Analyse nutritionelle</v>
      </c>
      <c r="K210" s="13" t="str">
        <f>VLOOKUP(Tableau1[[#This Row],[AnaCode]],'Config Analyses'!A:C,3,FALSE)</f>
        <v>Equipe 2</v>
      </c>
      <c r="L210" s="13" t="str">
        <f>VLOOKUP(Tableau1[[#This Row],[CustomerCode]],'Config Clients'!A:D,3,FALSE)</f>
        <v>Coopérative agricole</v>
      </c>
      <c r="M210" s="13" t="str">
        <f>VLOOKUP(Tableau1[[#This Row],[CustomerCode]],'Config Clients'!A:D,4,FALSE)</f>
        <v>Julie</v>
      </c>
      <c r="N210" s="10" t="str">
        <f>IFERROR(IF(Tableau1[[#This Row],[Date rendu]]-'Date de l''export'!$A$2&gt;0,"Non","Oui"),"Oui")</f>
        <v>Oui</v>
      </c>
      <c r="O210" s="11">
        <f>IF(Tableau1[[#This Row],[En retard?]]="Non",Tableau1[[#This Row],[Date rendu]]-'Date de l''export'!$A$2,0)</f>
        <v>0</v>
      </c>
      <c r="P210" s="14" t="str">
        <f>IF(Tableau1[[#This Row],[En retard?]]="Oui","HD",IF(Tableau1[Délai restant]&lt;1,"&lt;24h",IF(Tableau1[Délai restant]&lt;2,"&lt;48h","≥48h")))</f>
        <v>HD</v>
      </c>
      <c r="Q210" s="14" t="str">
        <f>IF(AND(Tableau1[[#This Row],[En retard?]]="Oui",OR(Tableau1[[#This Row],[Product]]="Citron",Tableau1[[#This Row],[Product]]="Amandes")),"Oui","Non")</f>
        <v>Non</v>
      </c>
      <c r="R210" t="str">
        <f>CONCATENATE(Tableau1[[#This Row],[OrderCode]],"|",Tableau1[[#This Row],[AnaCode]],"|",Tableau1[[#This Row],[Product]])</f>
        <v>CMD01698802|NTR|Radis</v>
      </c>
    </row>
    <row r="211" spans="1:18" x14ac:dyDescent="0.25">
      <c r="A211" s="1" t="s">
        <v>81</v>
      </c>
      <c r="B211" s="1" t="s">
        <v>12</v>
      </c>
      <c r="C211" s="3" t="s">
        <v>58</v>
      </c>
      <c r="D211" s="3" t="s">
        <v>13</v>
      </c>
      <c r="E211" s="1" t="s">
        <v>167</v>
      </c>
      <c r="F211" s="1" t="s">
        <v>1455</v>
      </c>
      <c r="G211" s="1" t="s">
        <v>947</v>
      </c>
      <c r="H211" s="3">
        <f>SUBSTITUTE(LEFT(Tableau1[[#This Row],[OrderDate]],17),".",":")+0</f>
        <v>43565.372777777775</v>
      </c>
      <c r="I211" s="3">
        <f>SUBSTITUTE(LEFT(Tableau1[[#This Row],[OrderDueTo]],17),".",":")+0</f>
        <v>43571.5</v>
      </c>
      <c r="J211" s="13" t="str">
        <f>VLOOKUP(Tableau1[[#This Row],[AnaCode]],'Config Analyses'!A:C,2,FALSE)</f>
        <v>Analyse matières grasses</v>
      </c>
      <c r="K211" s="13" t="str">
        <f>VLOOKUP(Tableau1[[#This Row],[AnaCode]],'Config Analyses'!A:C,3,FALSE)</f>
        <v>Equipe 2</v>
      </c>
      <c r="L211" s="13" t="str">
        <f>VLOOKUP(Tableau1[[#This Row],[CustomerCode]],'Config Clients'!A:D,3,FALSE)</f>
        <v>Coopérative agricole</v>
      </c>
      <c r="M211" s="13" t="str">
        <f>VLOOKUP(Tableau1[[#This Row],[CustomerCode]],'Config Clients'!A:D,4,FALSE)</f>
        <v>Béatrice</v>
      </c>
      <c r="N211" s="10" t="str">
        <f>IFERROR(IF(Tableau1[[#This Row],[Date rendu]]-'Date de l''export'!$A$2&gt;0,"Non","Oui"),"Oui")</f>
        <v>Oui</v>
      </c>
      <c r="O211" s="11">
        <f>IF(Tableau1[[#This Row],[En retard?]]="Non",Tableau1[[#This Row],[Date rendu]]-'Date de l''export'!$A$2,0)</f>
        <v>0</v>
      </c>
      <c r="P211" s="14" t="str">
        <f>IF(Tableau1[[#This Row],[En retard?]]="Oui","HD",IF(Tableau1[Délai restant]&lt;1,"&lt;24h",IF(Tableau1[Délai restant]&lt;2,"&lt;48h","≥48h")))</f>
        <v>HD</v>
      </c>
      <c r="Q211" s="14" t="str">
        <f>IF(AND(Tableau1[[#This Row],[En retard?]]="Oui",OR(Tableau1[[#This Row],[Product]]="Citron",Tableau1[[#This Row],[Product]]="Amandes")),"Oui","Non")</f>
        <v>Non</v>
      </c>
      <c r="R211" t="str">
        <f>CONCATENATE(Tableau1[[#This Row],[OrderCode]],"|",Tableau1[[#This Row],[AnaCode]],"|",Tableau1[[#This Row],[Product]])</f>
        <v>CMD01660001|MTG|Pruneau</v>
      </c>
    </row>
    <row r="212" spans="1:18" x14ac:dyDescent="0.25">
      <c r="A212" s="1" t="s">
        <v>379</v>
      </c>
      <c r="B212" s="1" t="s">
        <v>19</v>
      </c>
      <c r="C212" s="3" t="s">
        <v>61</v>
      </c>
      <c r="D212" s="3" t="s">
        <v>14</v>
      </c>
      <c r="E212" s="1" t="s">
        <v>179</v>
      </c>
      <c r="F212" s="1" t="s">
        <v>1603</v>
      </c>
      <c r="G212" s="1" t="s">
        <v>982</v>
      </c>
      <c r="H212" s="3">
        <f>SUBSTITUTE(LEFT(Tableau1[[#This Row],[OrderDate]],17),".",":")+0</f>
        <v>43565.372986111113</v>
      </c>
      <c r="I212" s="3">
        <f>SUBSTITUTE(LEFT(Tableau1[[#This Row],[OrderDueTo]],17),".",":")+0</f>
        <v>43566.5</v>
      </c>
      <c r="J212" s="13" t="str">
        <f>VLOOKUP(Tableau1[[#This Row],[AnaCode]],'Config Analyses'!A:C,2,FALSE)</f>
        <v>Analyse métaux lourds</v>
      </c>
      <c r="K212" s="13" t="str">
        <f>VLOOKUP(Tableau1[[#This Row],[AnaCode]],'Config Analyses'!A:C,3,FALSE)</f>
        <v>Equipe 1</v>
      </c>
      <c r="L212" s="13" t="str">
        <f>VLOOKUP(Tableau1[[#This Row],[CustomerCode]],'Config Clients'!A:D,3,FALSE)</f>
        <v>Grande surface</v>
      </c>
      <c r="M212" s="13" t="str">
        <f>VLOOKUP(Tableau1[[#This Row],[CustomerCode]],'Config Clients'!A:D,4,FALSE)</f>
        <v>Eric</v>
      </c>
      <c r="N212" s="10" t="str">
        <f>IFERROR(IF(Tableau1[[#This Row],[Date rendu]]-'Date de l''export'!$A$2&gt;0,"Non","Oui"),"Oui")</f>
        <v>Oui</v>
      </c>
      <c r="O212" s="11">
        <f>IF(Tableau1[[#This Row],[En retard?]]="Non",Tableau1[[#This Row],[Date rendu]]-'Date de l''export'!$A$2,0)</f>
        <v>0</v>
      </c>
      <c r="P212" s="14" t="str">
        <f>IF(Tableau1[[#This Row],[En retard?]]="Oui","HD",IF(Tableau1[Délai restant]&lt;1,"&lt;24h",IF(Tableau1[Délai restant]&lt;2,"&lt;48h","≥48h")))</f>
        <v>HD</v>
      </c>
      <c r="Q212" s="14" t="str">
        <f>IF(AND(Tableau1[[#This Row],[En retard?]]="Oui",OR(Tableau1[[#This Row],[Product]]="Citron",Tableau1[[#This Row],[Product]]="Amandes")),"Oui","Non")</f>
        <v>Non</v>
      </c>
      <c r="R212" t="str">
        <f>CONCATENATE(Tableau1[[#This Row],[OrderCode]],"|",Tableau1[[#This Row],[AnaCode]],"|",Tableau1[[#This Row],[Product]])</f>
        <v>CMD01700503|MTX|Bettrave</v>
      </c>
    </row>
    <row r="213" spans="1:18" x14ac:dyDescent="0.25">
      <c r="A213" s="1" t="s">
        <v>563</v>
      </c>
      <c r="B213" s="1" t="s">
        <v>20</v>
      </c>
      <c r="C213" s="3" t="s">
        <v>58</v>
      </c>
      <c r="D213" s="3" t="s">
        <v>13</v>
      </c>
      <c r="E213" s="1" t="s">
        <v>107</v>
      </c>
      <c r="F213" s="1" t="s">
        <v>1797</v>
      </c>
      <c r="G213" s="1" t="s">
        <v>936</v>
      </c>
      <c r="H213" s="3">
        <f>SUBSTITUTE(LEFT(Tableau1[[#This Row],[OrderDate]],17),".",":")+0</f>
        <v>43565.372997685183</v>
      </c>
      <c r="I213" s="3">
        <f>SUBSTITUTE(LEFT(Tableau1[[#This Row],[OrderDueTo]],17),".",":")+0</f>
        <v>43570.5</v>
      </c>
      <c r="J213" s="13" t="str">
        <f>VLOOKUP(Tableau1[[#This Row],[AnaCode]],'Config Analyses'!A:C,2,FALSE)</f>
        <v>Analyse nutritionelle</v>
      </c>
      <c r="K213" s="13" t="str">
        <f>VLOOKUP(Tableau1[[#This Row],[AnaCode]],'Config Analyses'!A:C,3,FALSE)</f>
        <v>Equipe 2</v>
      </c>
      <c r="L213" s="13" t="str">
        <f>VLOOKUP(Tableau1[[#This Row],[CustomerCode]],'Config Clients'!A:D,3,FALSE)</f>
        <v>Coopérative agricole</v>
      </c>
      <c r="M213" s="13" t="str">
        <f>VLOOKUP(Tableau1[[#This Row],[CustomerCode]],'Config Clients'!A:D,4,FALSE)</f>
        <v>Béatrice</v>
      </c>
      <c r="N213" s="10" t="str">
        <f>IFERROR(IF(Tableau1[[#This Row],[Date rendu]]-'Date de l''export'!$A$2&gt;0,"Non","Oui"),"Oui")</f>
        <v>Oui</v>
      </c>
      <c r="O213" s="11">
        <f>IF(Tableau1[[#This Row],[En retard?]]="Non",Tableau1[[#This Row],[Date rendu]]-'Date de l''export'!$A$2,0)</f>
        <v>0</v>
      </c>
      <c r="P213" s="14" t="str">
        <f>IF(Tableau1[[#This Row],[En retard?]]="Oui","HD",IF(Tableau1[Délai restant]&lt;1,"&lt;24h",IF(Tableau1[Délai restant]&lt;2,"&lt;48h","≥48h")))</f>
        <v>HD</v>
      </c>
      <c r="Q213" s="14" t="str">
        <f>IF(AND(Tableau1[[#This Row],[En retard?]]="Oui",OR(Tableau1[[#This Row],[Product]]="Citron",Tableau1[[#This Row],[Product]]="Amandes")),"Oui","Non")</f>
        <v>Non</v>
      </c>
      <c r="R213" t="str">
        <f>CONCATENATE(Tableau1[[#This Row],[OrderCode]],"|",Tableau1[[#This Row],[AnaCode]],"|",Tableau1[[#This Row],[Product]])</f>
        <v>CMD01660201|NTR|Orange</v>
      </c>
    </row>
    <row r="214" spans="1:18" x14ac:dyDescent="0.25">
      <c r="A214" s="1" t="s">
        <v>551</v>
      </c>
      <c r="B214" s="1" t="s">
        <v>19</v>
      </c>
      <c r="C214" s="3" t="s">
        <v>49</v>
      </c>
      <c r="D214" s="3" t="s">
        <v>8</v>
      </c>
      <c r="E214" s="1" t="s">
        <v>107</v>
      </c>
      <c r="F214" s="1" t="s">
        <v>1412</v>
      </c>
      <c r="G214" s="1" t="s">
        <v>936</v>
      </c>
      <c r="H214" s="3">
        <f>SUBSTITUTE(LEFT(Tableau1[[#This Row],[OrderDate]],17),".",":")+0</f>
        <v>43565.374675925923</v>
      </c>
      <c r="I214" s="3">
        <f>SUBSTITUTE(LEFT(Tableau1[[#This Row],[OrderDueTo]],17),".",":")+0</f>
        <v>43570.5</v>
      </c>
      <c r="J214" s="13" t="str">
        <f>VLOOKUP(Tableau1[[#This Row],[AnaCode]],'Config Analyses'!A:C,2,FALSE)</f>
        <v>Analyse nutritionelle</v>
      </c>
      <c r="K214" s="13" t="str">
        <f>VLOOKUP(Tableau1[[#This Row],[AnaCode]],'Config Analyses'!A:C,3,FALSE)</f>
        <v>Equipe 2</v>
      </c>
      <c r="L214" s="13" t="str">
        <f>VLOOKUP(Tableau1[[#This Row],[CustomerCode]],'Config Clients'!A:D,3,FALSE)</f>
        <v>Grande surface</v>
      </c>
      <c r="M214" s="13" t="str">
        <f>VLOOKUP(Tableau1[[#This Row],[CustomerCode]],'Config Clients'!A:D,4,FALSE)</f>
        <v>Eric</v>
      </c>
      <c r="N214" s="10" t="str">
        <f>IFERROR(IF(Tableau1[[#This Row],[Date rendu]]-'Date de l''export'!$A$2&gt;0,"Non","Oui"),"Oui")</f>
        <v>Oui</v>
      </c>
      <c r="O214" s="11">
        <f>IF(Tableau1[[#This Row],[En retard?]]="Non",Tableau1[[#This Row],[Date rendu]]-'Date de l''export'!$A$2,0)</f>
        <v>0</v>
      </c>
      <c r="P214" s="14" t="str">
        <f>IF(Tableau1[[#This Row],[En retard?]]="Oui","HD",IF(Tableau1[Délai restant]&lt;1,"&lt;24h",IF(Tableau1[Délai restant]&lt;2,"&lt;48h","≥48h")))</f>
        <v>HD</v>
      </c>
      <c r="Q214" s="14" t="str">
        <f>IF(AND(Tableau1[[#This Row],[En retard?]]="Oui",OR(Tableau1[[#This Row],[Product]]="Citron",Tableau1[[#This Row],[Product]]="Amandes")),"Oui","Non")</f>
        <v>Non</v>
      </c>
      <c r="R214" t="str">
        <f>CONCATENATE(Tableau1[[#This Row],[OrderCode]],"|",Tableau1[[#This Row],[AnaCode]],"|",Tableau1[[#This Row],[Product]])</f>
        <v>CMD01546203|NTR|Bettrave</v>
      </c>
    </row>
    <row r="215" spans="1:18" x14ac:dyDescent="0.25">
      <c r="A215" s="1" t="s">
        <v>217</v>
      </c>
      <c r="B215" s="1" t="s">
        <v>16</v>
      </c>
      <c r="C215" s="3" t="s">
        <v>65</v>
      </c>
      <c r="D215" s="3" t="s">
        <v>17</v>
      </c>
      <c r="E215" s="1" t="s">
        <v>107</v>
      </c>
      <c r="F215" s="1" t="s">
        <v>1453</v>
      </c>
      <c r="G215" s="1" t="s">
        <v>936</v>
      </c>
      <c r="H215" s="3">
        <f>SUBSTITUTE(LEFT(Tableau1[[#This Row],[OrderDate]],17),".",":")+0</f>
        <v>43565.375115740739</v>
      </c>
      <c r="I215" s="3">
        <f>SUBSTITUTE(LEFT(Tableau1[[#This Row],[OrderDueTo]],17),".",":")+0</f>
        <v>43570.5</v>
      </c>
      <c r="J215" s="13" t="str">
        <f>VLOOKUP(Tableau1[[#This Row],[AnaCode]],'Config Analyses'!A:C,2,FALSE)</f>
        <v>Analyse nutritionelle</v>
      </c>
      <c r="K215" s="13" t="str">
        <f>VLOOKUP(Tableau1[[#This Row],[AnaCode]],'Config Analyses'!A:C,3,FALSE)</f>
        <v>Equipe 2</v>
      </c>
      <c r="L215" s="13" t="str">
        <f>VLOOKUP(Tableau1[[#This Row],[CustomerCode]],'Config Clients'!A:D,3,FALSE)</f>
        <v>Entreprises agro-alimentaires</v>
      </c>
      <c r="M215" s="13" t="str">
        <f>VLOOKUP(Tableau1[[#This Row],[CustomerCode]],'Config Clients'!A:D,4,FALSE)</f>
        <v>Marc</v>
      </c>
      <c r="N215" s="10" t="str">
        <f>IFERROR(IF(Tableau1[[#This Row],[Date rendu]]-'Date de l''export'!$A$2&gt;0,"Non","Oui"),"Oui")</f>
        <v>Oui</v>
      </c>
      <c r="O215" s="11">
        <f>IF(Tableau1[[#This Row],[En retard?]]="Non",Tableau1[[#This Row],[Date rendu]]-'Date de l''export'!$A$2,0)</f>
        <v>0</v>
      </c>
      <c r="P215" s="14" t="str">
        <f>IF(Tableau1[[#This Row],[En retard?]]="Oui","HD",IF(Tableau1[Délai restant]&lt;1,"&lt;24h",IF(Tableau1[Délai restant]&lt;2,"&lt;48h","≥48h")))</f>
        <v>HD</v>
      </c>
      <c r="Q215" s="14" t="str">
        <f>IF(AND(Tableau1[[#This Row],[En retard?]]="Oui",OR(Tableau1[[#This Row],[Product]]="Citron",Tableau1[[#This Row],[Product]]="Amandes")),"Oui","Non")</f>
        <v>Non</v>
      </c>
      <c r="R215" t="str">
        <f>CONCATENATE(Tableau1[[#This Row],[OrderCode]],"|",Tableau1[[#This Row],[AnaCode]],"|",Tableau1[[#This Row],[Product]])</f>
        <v>CMD01670702|NTR|Agneau</v>
      </c>
    </row>
    <row r="216" spans="1:18" x14ac:dyDescent="0.25">
      <c r="A216" s="1" t="s">
        <v>3252</v>
      </c>
      <c r="B216" s="1" t="s">
        <v>36</v>
      </c>
      <c r="C216" s="3" t="s">
        <v>188</v>
      </c>
      <c r="D216" s="3" t="s">
        <v>38</v>
      </c>
      <c r="E216" s="1" t="s">
        <v>107</v>
      </c>
      <c r="F216" s="1" t="s">
        <v>3253</v>
      </c>
      <c r="G216" s="1" t="s">
        <v>936</v>
      </c>
      <c r="H216" s="3">
        <f>SUBSTITUTE(LEFT(Tableau1[[#This Row],[OrderDate]],17),".",":")+0</f>
        <v>43565.375462962962</v>
      </c>
      <c r="I216" s="3">
        <f>SUBSTITUTE(LEFT(Tableau1[[#This Row],[OrderDueTo]],17),".",":")+0</f>
        <v>43570.5</v>
      </c>
      <c r="J216" s="13" t="str">
        <f>VLOOKUP(Tableau1[[#This Row],[AnaCode]],'Config Analyses'!A:C,2,FALSE)</f>
        <v>Analyse nutritionelle</v>
      </c>
      <c r="K216" s="13" t="str">
        <f>VLOOKUP(Tableau1[[#This Row],[AnaCode]],'Config Analyses'!A:C,3,FALSE)</f>
        <v>Equipe 2</v>
      </c>
      <c r="L216" s="13" t="str">
        <f>VLOOKUP(Tableau1[[#This Row],[CustomerCode]],'Config Clients'!A:D,3,FALSE)</f>
        <v>Coopérative agricole</v>
      </c>
      <c r="M216" s="13" t="str">
        <f>VLOOKUP(Tableau1[[#This Row],[CustomerCode]],'Config Clients'!A:D,4,FALSE)</f>
        <v>Julie</v>
      </c>
      <c r="N216" s="10" t="str">
        <f>IFERROR(IF(Tableau1[[#This Row],[Date rendu]]-'Date de l''export'!$A$2&gt;0,"Non","Oui"),"Oui")</f>
        <v>Oui</v>
      </c>
      <c r="O216" s="11">
        <f>IF(Tableau1[[#This Row],[En retard?]]="Non",Tableau1[[#This Row],[Date rendu]]-'Date de l''export'!$A$2,0)</f>
        <v>0</v>
      </c>
      <c r="P216" s="14" t="str">
        <f>IF(Tableau1[[#This Row],[En retard?]]="Oui","HD",IF(Tableau1[Délai restant]&lt;1,"&lt;24h",IF(Tableau1[Délai restant]&lt;2,"&lt;48h","≥48h")))</f>
        <v>HD</v>
      </c>
      <c r="Q216" s="14" t="str">
        <f>IF(AND(Tableau1[[#This Row],[En retard?]]="Oui",OR(Tableau1[[#This Row],[Product]]="Citron",Tableau1[[#This Row],[Product]]="Amandes")),"Oui","Non")</f>
        <v>Non</v>
      </c>
      <c r="R216" t="str">
        <f>CONCATENATE(Tableau1[[#This Row],[OrderCode]],"|",Tableau1[[#This Row],[AnaCode]],"|",Tableau1[[#This Row],[Product]])</f>
        <v>CMD01748511|NTR|Saumon</v>
      </c>
    </row>
    <row r="217" spans="1:18" x14ac:dyDescent="0.25">
      <c r="A217" s="1" t="s">
        <v>3254</v>
      </c>
      <c r="B217" s="1" t="s">
        <v>36</v>
      </c>
      <c r="C217" s="3" t="s">
        <v>73</v>
      </c>
      <c r="D217" s="3" t="s">
        <v>23</v>
      </c>
      <c r="E217" s="1" t="s">
        <v>107</v>
      </c>
      <c r="F217" s="1" t="s">
        <v>3255</v>
      </c>
      <c r="G217" s="1" t="s">
        <v>936</v>
      </c>
      <c r="H217" s="3">
        <f>SUBSTITUTE(LEFT(Tableau1[[#This Row],[OrderDate]],17),".",":")+0</f>
        <v>43565.375486111108</v>
      </c>
      <c r="I217" s="3">
        <f>SUBSTITUTE(LEFT(Tableau1[[#This Row],[OrderDueTo]],17),".",":")+0</f>
        <v>43570.5</v>
      </c>
      <c r="J217" s="13" t="str">
        <f>VLOOKUP(Tableau1[[#This Row],[AnaCode]],'Config Analyses'!A:C,2,FALSE)</f>
        <v>Analyse nutritionelle</v>
      </c>
      <c r="K217" s="13" t="str">
        <f>VLOOKUP(Tableau1[[#This Row],[AnaCode]],'Config Analyses'!A:C,3,FALSE)</f>
        <v>Equipe 2</v>
      </c>
      <c r="L217" s="13" t="str">
        <f>VLOOKUP(Tableau1[[#This Row],[CustomerCode]],'Config Clients'!A:D,3,FALSE)</f>
        <v>Entreprises agro-alimentaires</v>
      </c>
      <c r="M217" s="13" t="str">
        <f>VLOOKUP(Tableau1[[#This Row],[CustomerCode]],'Config Clients'!A:D,4,FALSE)</f>
        <v>Julien</v>
      </c>
      <c r="N217" s="10" t="str">
        <f>IFERROR(IF(Tableau1[[#This Row],[Date rendu]]-'Date de l''export'!$A$2&gt;0,"Non","Oui"),"Oui")</f>
        <v>Oui</v>
      </c>
      <c r="O217" s="11">
        <f>IF(Tableau1[[#This Row],[En retard?]]="Non",Tableau1[[#This Row],[Date rendu]]-'Date de l''export'!$A$2,0)</f>
        <v>0</v>
      </c>
      <c r="P217" s="14" t="str">
        <f>IF(Tableau1[[#This Row],[En retard?]]="Oui","HD",IF(Tableau1[Délai restant]&lt;1,"&lt;24h",IF(Tableau1[Délai restant]&lt;2,"&lt;48h","≥48h")))</f>
        <v>HD</v>
      </c>
      <c r="Q217" s="14" t="str">
        <f>IF(AND(Tableau1[[#This Row],[En retard?]]="Oui",OR(Tableau1[[#This Row],[Product]]="Citron",Tableau1[[#This Row],[Product]]="Amandes")),"Oui","Non")</f>
        <v>Non</v>
      </c>
      <c r="R217" t="str">
        <f>CONCATENATE(Tableau1[[#This Row],[OrderCode]],"|",Tableau1[[#This Row],[AnaCode]],"|",Tableau1[[#This Row],[Product]])</f>
        <v>CMD01678504|NTR|Saumon</v>
      </c>
    </row>
    <row r="218" spans="1:18" x14ac:dyDescent="0.25">
      <c r="A218" s="1" t="s">
        <v>210</v>
      </c>
      <c r="B218" s="1" t="s">
        <v>30</v>
      </c>
      <c r="C218" s="3" t="s">
        <v>65</v>
      </c>
      <c r="D218" s="3" t="s">
        <v>17</v>
      </c>
      <c r="E218" s="1" t="s">
        <v>107</v>
      </c>
      <c r="F218" s="1" t="s">
        <v>1170</v>
      </c>
      <c r="G218" s="1" t="s">
        <v>936</v>
      </c>
      <c r="H218" s="3">
        <f>SUBSTITUTE(LEFT(Tableau1[[#This Row],[OrderDate]],17),".",":")+0</f>
        <v>43565.37740740741</v>
      </c>
      <c r="I218" s="3">
        <f>SUBSTITUTE(LEFT(Tableau1[[#This Row],[OrderDueTo]],17),".",":")+0</f>
        <v>43570.5</v>
      </c>
      <c r="J218" s="13" t="str">
        <f>VLOOKUP(Tableau1[[#This Row],[AnaCode]],'Config Analyses'!A:C,2,FALSE)</f>
        <v>Analyse nutritionelle</v>
      </c>
      <c r="K218" s="13" t="str">
        <f>VLOOKUP(Tableau1[[#This Row],[AnaCode]],'Config Analyses'!A:C,3,FALSE)</f>
        <v>Equipe 2</v>
      </c>
      <c r="L218" s="13" t="str">
        <f>VLOOKUP(Tableau1[[#This Row],[CustomerCode]],'Config Clients'!A:D,3,FALSE)</f>
        <v>Entreprises agro-alimentaires</v>
      </c>
      <c r="M218" s="13" t="str">
        <f>VLOOKUP(Tableau1[[#This Row],[CustomerCode]],'Config Clients'!A:D,4,FALSE)</f>
        <v>Marc</v>
      </c>
      <c r="N218" s="10" t="str">
        <f>IFERROR(IF(Tableau1[[#This Row],[Date rendu]]-'Date de l''export'!$A$2&gt;0,"Non","Oui"),"Oui")</f>
        <v>Oui</v>
      </c>
      <c r="O218" s="11">
        <f>IF(Tableau1[[#This Row],[En retard?]]="Non",Tableau1[[#This Row],[Date rendu]]-'Date de l''export'!$A$2,0)</f>
        <v>0</v>
      </c>
      <c r="P218" s="14" t="str">
        <f>IF(Tableau1[[#This Row],[En retard?]]="Oui","HD",IF(Tableau1[Délai restant]&lt;1,"&lt;24h",IF(Tableau1[Délai restant]&lt;2,"&lt;48h","≥48h")))</f>
        <v>HD</v>
      </c>
      <c r="Q218" s="14" t="str">
        <f>IF(AND(Tableau1[[#This Row],[En retard?]]="Oui",OR(Tableau1[[#This Row],[Product]]="Citron",Tableau1[[#This Row],[Product]]="Amandes")),"Oui","Non")</f>
        <v>Non</v>
      </c>
      <c r="R218" t="str">
        <f>CONCATENATE(Tableau1[[#This Row],[OrderCode]],"|",Tableau1[[#This Row],[AnaCode]],"|",Tableau1[[#This Row],[Product]])</f>
        <v>CMD01672602|NTR|Bœuf</v>
      </c>
    </row>
    <row r="219" spans="1:18" x14ac:dyDescent="0.25">
      <c r="A219" s="1" t="s">
        <v>427</v>
      </c>
      <c r="B219" s="1" t="s">
        <v>30</v>
      </c>
      <c r="C219" s="3" t="s">
        <v>67</v>
      </c>
      <c r="D219" s="3" t="s">
        <v>18</v>
      </c>
      <c r="E219" s="1" t="s">
        <v>107</v>
      </c>
      <c r="F219" s="1" t="s">
        <v>1126</v>
      </c>
      <c r="G219" s="1" t="s">
        <v>936</v>
      </c>
      <c r="H219" s="3">
        <f>SUBSTITUTE(LEFT(Tableau1[[#This Row],[OrderDate]],17),".",":")+0</f>
        <v>43565.377939814818</v>
      </c>
      <c r="I219" s="3">
        <f>SUBSTITUTE(LEFT(Tableau1[[#This Row],[OrderDueTo]],17),".",":")+0</f>
        <v>43570.5</v>
      </c>
      <c r="J219" s="13" t="str">
        <f>VLOOKUP(Tableau1[[#This Row],[AnaCode]],'Config Analyses'!A:C,2,FALSE)</f>
        <v>Analyse nutritionelle</v>
      </c>
      <c r="K219" s="13" t="str">
        <f>VLOOKUP(Tableau1[[#This Row],[AnaCode]],'Config Analyses'!A:C,3,FALSE)</f>
        <v>Equipe 2</v>
      </c>
      <c r="L219" s="13" t="str">
        <f>VLOOKUP(Tableau1[[#This Row],[CustomerCode]],'Config Clients'!A:D,3,FALSE)</f>
        <v>Entreprises agro-alimentaires</v>
      </c>
      <c r="M219" s="13" t="str">
        <f>VLOOKUP(Tableau1[[#This Row],[CustomerCode]],'Config Clients'!A:D,4,FALSE)</f>
        <v>Marc</v>
      </c>
      <c r="N219" s="10" t="str">
        <f>IFERROR(IF(Tableau1[[#This Row],[Date rendu]]-'Date de l''export'!$A$2&gt;0,"Non","Oui"),"Oui")</f>
        <v>Oui</v>
      </c>
      <c r="O219" s="11">
        <f>IF(Tableau1[[#This Row],[En retard?]]="Non",Tableau1[[#This Row],[Date rendu]]-'Date de l''export'!$A$2,0)</f>
        <v>0</v>
      </c>
      <c r="P219" s="14" t="str">
        <f>IF(Tableau1[[#This Row],[En retard?]]="Oui","HD",IF(Tableau1[Délai restant]&lt;1,"&lt;24h",IF(Tableau1[Délai restant]&lt;2,"&lt;48h","≥48h")))</f>
        <v>HD</v>
      </c>
      <c r="Q219" s="14" t="str">
        <f>IF(AND(Tableau1[[#This Row],[En retard?]]="Oui",OR(Tableau1[[#This Row],[Product]]="Citron",Tableau1[[#This Row],[Product]]="Amandes")),"Oui","Non")</f>
        <v>Non</v>
      </c>
      <c r="R219" t="str">
        <f>CONCATENATE(Tableau1[[#This Row],[OrderCode]],"|",Tableau1[[#This Row],[AnaCode]],"|",Tableau1[[#This Row],[Product]])</f>
        <v>CMD01602502|NTR|Bœuf</v>
      </c>
    </row>
    <row r="220" spans="1:18" x14ac:dyDescent="0.25">
      <c r="A220" s="1" t="s">
        <v>339</v>
      </c>
      <c r="B220" s="1" t="s">
        <v>21</v>
      </c>
      <c r="C220" s="3" t="s">
        <v>54</v>
      </c>
      <c r="D220" s="3" t="s">
        <v>10</v>
      </c>
      <c r="E220" s="1" t="s">
        <v>107</v>
      </c>
      <c r="F220" s="1" t="s">
        <v>1127</v>
      </c>
      <c r="G220" s="1" t="s">
        <v>936</v>
      </c>
      <c r="H220" s="3">
        <f>SUBSTITUTE(LEFT(Tableau1[[#This Row],[OrderDate]],17),".",":")+0</f>
        <v>43565.377951388888</v>
      </c>
      <c r="I220" s="3">
        <f>SUBSTITUTE(LEFT(Tableau1[[#This Row],[OrderDueTo]],17),".",":")+0</f>
        <v>43570.5</v>
      </c>
      <c r="J220" s="13" t="str">
        <f>VLOOKUP(Tableau1[[#This Row],[AnaCode]],'Config Analyses'!A:C,2,FALSE)</f>
        <v>Analyse nutritionelle</v>
      </c>
      <c r="K220" s="13" t="str">
        <f>VLOOKUP(Tableau1[[#This Row],[AnaCode]],'Config Analyses'!A:C,3,FALSE)</f>
        <v>Equipe 2</v>
      </c>
      <c r="L220" s="13" t="str">
        <f>VLOOKUP(Tableau1[[#This Row],[CustomerCode]],'Config Clients'!A:D,3,FALSE)</f>
        <v>Coopérative agricole</v>
      </c>
      <c r="M220" s="13" t="str">
        <f>VLOOKUP(Tableau1[[#This Row],[CustomerCode]],'Config Clients'!A:D,4,FALSE)</f>
        <v>Julie</v>
      </c>
      <c r="N220" s="10" t="str">
        <f>IFERROR(IF(Tableau1[[#This Row],[Date rendu]]-'Date de l''export'!$A$2&gt;0,"Non","Oui"),"Oui")</f>
        <v>Oui</v>
      </c>
      <c r="O220" s="11">
        <f>IF(Tableau1[[#This Row],[En retard?]]="Non",Tableau1[[#This Row],[Date rendu]]-'Date de l''export'!$A$2,0)</f>
        <v>0</v>
      </c>
      <c r="P220" s="14" t="str">
        <f>IF(Tableau1[[#This Row],[En retard?]]="Oui","HD",IF(Tableau1[Délai restant]&lt;1,"&lt;24h",IF(Tableau1[Délai restant]&lt;2,"&lt;48h","≥48h")))</f>
        <v>HD</v>
      </c>
      <c r="Q220" s="14" t="str">
        <f>IF(AND(Tableau1[[#This Row],[En retard?]]="Oui",OR(Tableau1[[#This Row],[Product]]="Citron",Tableau1[[#This Row],[Product]]="Amandes")),"Oui","Non")</f>
        <v>Non</v>
      </c>
      <c r="R220" t="str">
        <f>CONCATENATE(Tableau1[[#This Row],[OrderCode]],"|",Tableau1[[#This Row],[AnaCode]],"|",Tableau1[[#This Row],[Product]])</f>
        <v>CMD01665306|NTR|Carotte</v>
      </c>
    </row>
    <row r="221" spans="1:18" x14ac:dyDescent="0.25">
      <c r="A221" s="1" t="s">
        <v>3256</v>
      </c>
      <c r="B221" s="1" t="s">
        <v>16</v>
      </c>
      <c r="C221" s="3" t="s">
        <v>188</v>
      </c>
      <c r="D221" s="3" t="s">
        <v>38</v>
      </c>
      <c r="E221" s="1" t="s">
        <v>107</v>
      </c>
      <c r="F221" s="1" t="s">
        <v>1127</v>
      </c>
      <c r="G221" s="1" t="s">
        <v>936</v>
      </c>
      <c r="H221" s="3">
        <f>SUBSTITUTE(LEFT(Tableau1[[#This Row],[OrderDate]],17),".",":")+0</f>
        <v>43565.377951388888</v>
      </c>
      <c r="I221" s="3">
        <f>SUBSTITUTE(LEFT(Tableau1[[#This Row],[OrderDueTo]],17),".",":")+0</f>
        <v>43570.5</v>
      </c>
      <c r="J221" s="13" t="str">
        <f>VLOOKUP(Tableau1[[#This Row],[AnaCode]],'Config Analyses'!A:C,2,FALSE)</f>
        <v>Analyse nutritionelle</v>
      </c>
      <c r="K221" s="13" t="str">
        <f>VLOOKUP(Tableau1[[#This Row],[AnaCode]],'Config Analyses'!A:C,3,FALSE)</f>
        <v>Equipe 2</v>
      </c>
      <c r="L221" s="13" t="str">
        <f>VLOOKUP(Tableau1[[#This Row],[CustomerCode]],'Config Clients'!A:D,3,FALSE)</f>
        <v>Coopérative agricole</v>
      </c>
      <c r="M221" s="13" t="str">
        <f>VLOOKUP(Tableau1[[#This Row],[CustomerCode]],'Config Clients'!A:D,4,FALSE)</f>
        <v>Julie</v>
      </c>
      <c r="N221" s="10" t="str">
        <f>IFERROR(IF(Tableau1[[#This Row],[Date rendu]]-'Date de l''export'!$A$2&gt;0,"Non","Oui"),"Oui")</f>
        <v>Oui</v>
      </c>
      <c r="O221" s="11">
        <f>IF(Tableau1[[#This Row],[En retard?]]="Non",Tableau1[[#This Row],[Date rendu]]-'Date de l''export'!$A$2,0)</f>
        <v>0</v>
      </c>
      <c r="P221" s="14" t="str">
        <f>IF(Tableau1[[#This Row],[En retard?]]="Oui","HD",IF(Tableau1[Délai restant]&lt;1,"&lt;24h",IF(Tableau1[Délai restant]&lt;2,"&lt;48h","≥48h")))</f>
        <v>HD</v>
      </c>
      <c r="Q221" s="14" t="str">
        <f>IF(AND(Tableau1[[#This Row],[En retard?]]="Oui",OR(Tableau1[[#This Row],[Product]]="Citron",Tableau1[[#This Row],[Product]]="Amandes")),"Oui","Non")</f>
        <v>Non</v>
      </c>
      <c r="R221" t="str">
        <f>CONCATENATE(Tableau1[[#This Row],[OrderCode]],"|",Tableau1[[#This Row],[AnaCode]],"|",Tableau1[[#This Row],[Product]])</f>
        <v>CMD01748530|NTR|Agneau</v>
      </c>
    </row>
    <row r="222" spans="1:18" x14ac:dyDescent="0.25">
      <c r="A222" s="1" t="s">
        <v>230</v>
      </c>
      <c r="B222" s="1" t="s">
        <v>19</v>
      </c>
      <c r="C222" s="3" t="s">
        <v>54</v>
      </c>
      <c r="D222" s="3" t="s">
        <v>10</v>
      </c>
      <c r="E222" s="1" t="s">
        <v>107</v>
      </c>
      <c r="F222" s="1" t="s">
        <v>1129</v>
      </c>
      <c r="G222" s="1" t="s">
        <v>936</v>
      </c>
      <c r="H222" s="3">
        <f>SUBSTITUTE(LEFT(Tableau1[[#This Row],[OrderDate]],17),".",":")+0</f>
        <v>43565.378993055558</v>
      </c>
      <c r="I222" s="3">
        <f>SUBSTITUTE(LEFT(Tableau1[[#This Row],[OrderDueTo]],17),".",":")+0</f>
        <v>43570.5</v>
      </c>
      <c r="J222" s="13" t="str">
        <f>VLOOKUP(Tableau1[[#This Row],[AnaCode]],'Config Analyses'!A:C,2,FALSE)</f>
        <v>Analyse nutritionelle</v>
      </c>
      <c r="K222" s="13" t="str">
        <f>VLOOKUP(Tableau1[[#This Row],[AnaCode]],'Config Analyses'!A:C,3,FALSE)</f>
        <v>Equipe 2</v>
      </c>
      <c r="L222" s="13" t="str">
        <f>VLOOKUP(Tableau1[[#This Row],[CustomerCode]],'Config Clients'!A:D,3,FALSE)</f>
        <v>Coopérative agricole</v>
      </c>
      <c r="M222" s="13" t="str">
        <f>VLOOKUP(Tableau1[[#This Row],[CustomerCode]],'Config Clients'!A:D,4,FALSE)</f>
        <v>Julie</v>
      </c>
      <c r="N222" s="10" t="str">
        <f>IFERROR(IF(Tableau1[[#This Row],[Date rendu]]-'Date de l''export'!$A$2&gt;0,"Non","Oui"),"Oui")</f>
        <v>Oui</v>
      </c>
      <c r="O222" s="11">
        <f>IF(Tableau1[[#This Row],[En retard?]]="Non",Tableau1[[#This Row],[Date rendu]]-'Date de l''export'!$A$2,0)</f>
        <v>0</v>
      </c>
      <c r="P222" s="14" t="str">
        <f>IF(Tableau1[[#This Row],[En retard?]]="Oui","HD",IF(Tableau1[Délai restant]&lt;1,"&lt;24h",IF(Tableau1[Délai restant]&lt;2,"&lt;48h","≥48h")))</f>
        <v>HD</v>
      </c>
      <c r="Q222" s="14" t="str">
        <f>IF(AND(Tableau1[[#This Row],[En retard?]]="Oui",OR(Tableau1[[#This Row],[Product]]="Citron",Tableau1[[#This Row],[Product]]="Amandes")),"Oui","Non")</f>
        <v>Non</v>
      </c>
      <c r="R222" t="str">
        <f>CONCATENATE(Tableau1[[#This Row],[OrderCode]],"|",Tableau1[[#This Row],[AnaCode]],"|",Tableau1[[#This Row],[Product]])</f>
        <v>CMD01665302|NTR|Bettrave</v>
      </c>
    </row>
    <row r="223" spans="1:18" x14ac:dyDescent="0.25">
      <c r="A223" s="1" t="s">
        <v>214</v>
      </c>
      <c r="B223" s="1" t="s">
        <v>21</v>
      </c>
      <c r="C223" s="3" t="s">
        <v>52</v>
      </c>
      <c r="D223" s="3" t="s">
        <v>9</v>
      </c>
      <c r="E223" s="1" t="s">
        <v>63</v>
      </c>
      <c r="F223" s="1" t="s">
        <v>1131</v>
      </c>
      <c r="G223" s="1" t="s">
        <v>945</v>
      </c>
      <c r="H223" s="3">
        <f>SUBSTITUTE(LEFT(Tableau1[[#This Row],[OrderDate]],17),".",":")+0</f>
        <v>43565.38076388889</v>
      </c>
      <c r="I223" s="3">
        <f>SUBSTITUTE(LEFT(Tableau1[[#This Row],[OrderDueTo]],17),".",":")+0</f>
        <v>43572.5</v>
      </c>
      <c r="J223" s="13" t="str">
        <f>VLOOKUP(Tableau1[[#This Row],[AnaCode]],'Config Analyses'!A:C,2,FALSE)</f>
        <v>Analyse polluants d'emballage</v>
      </c>
      <c r="K223" s="13" t="str">
        <f>VLOOKUP(Tableau1[[#This Row],[AnaCode]],'Config Analyses'!A:C,3,FALSE)</f>
        <v>Equipe 3</v>
      </c>
      <c r="L223" s="13" t="str">
        <f>VLOOKUP(Tableau1[[#This Row],[CustomerCode]],'Config Clients'!A:D,3,FALSE)</f>
        <v>Centrale d'achats</v>
      </c>
      <c r="M223" s="13" t="str">
        <f>VLOOKUP(Tableau1[[#This Row],[CustomerCode]],'Config Clients'!A:D,4,FALSE)</f>
        <v>Sandrine</v>
      </c>
      <c r="N223" s="10" t="str">
        <f>IFERROR(IF(Tableau1[[#This Row],[Date rendu]]-'Date de l''export'!$A$2&gt;0,"Non","Oui"),"Oui")</f>
        <v>Non</v>
      </c>
      <c r="O223" s="11">
        <f>IF(Tableau1[[#This Row],[En retard?]]="Non",Tableau1[[#This Row],[Date rendu]]-'Date de l''export'!$A$2,0)</f>
        <v>0.74041666666744277</v>
      </c>
      <c r="P223" s="14" t="str">
        <f>IF(Tableau1[[#This Row],[En retard?]]="Oui","HD",IF(Tableau1[Délai restant]&lt;1,"&lt;24h",IF(Tableau1[Délai restant]&lt;2,"&lt;48h","≥48h")))</f>
        <v>&lt;24h</v>
      </c>
      <c r="Q223" s="14" t="str">
        <f>IF(AND(Tableau1[[#This Row],[En retard?]]="Oui",OR(Tableau1[[#This Row],[Product]]="Citron",Tableau1[[#This Row],[Product]]="Amandes")),"Oui","Non")</f>
        <v>Non</v>
      </c>
      <c r="R223" t="str">
        <f>CONCATENATE(Tableau1[[#This Row],[OrderCode]],"|",Tableau1[[#This Row],[AnaCode]],"|",Tableau1[[#This Row],[Product]])</f>
        <v>CMD01626003|PLLT|Carotte</v>
      </c>
    </row>
    <row r="224" spans="1:18" x14ac:dyDescent="0.25">
      <c r="A224" s="1" t="s">
        <v>191</v>
      </c>
      <c r="B224" s="1" t="s">
        <v>21</v>
      </c>
      <c r="C224" s="3" t="s">
        <v>98</v>
      </c>
      <c r="D224" s="3" t="s">
        <v>27</v>
      </c>
      <c r="E224" s="1" t="s">
        <v>107</v>
      </c>
      <c r="F224" s="1" t="s">
        <v>1147</v>
      </c>
      <c r="G224" s="1" t="s">
        <v>936</v>
      </c>
      <c r="H224" s="3">
        <f>SUBSTITUTE(LEFT(Tableau1[[#This Row],[OrderDate]],17),".",":")+0</f>
        <v>43565.381226851852</v>
      </c>
      <c r="I224" s="3">
        <f>SUBSTITUTE(LEFT(Tableau1[[#This Row],[OrderDueTo]],17),".",":")+0</f>
        <v>43570.5</v>
      </c>
      <c r="J224" s="13" t="str">
        <f>VLOOKUP(Tableau1[[#This Row],[AnaCode]],'Config Analyses'!A:C,2,FALSE)</f>
        <v>Analyse nutritionelle</v>
      </c>
      <c r="K224" s="13" t="str">
        <f>VLOOKUP(Tableau1[[#This Row],[AnaCode]],'Config Analyses'!A:C,3,FALSE)</f>
        <v>Equipe 2</v>
      </c>
      <c r="L224" s="13" t="str">
        <f>VLOOKUP(Tableau1[[#This Row],[CustomerCode]],'Config Clients'!A:D,3,FALSE)</f>
        <v>Coopérative agricole</v>
      </c>
      <c r="M224" s="13" t="str">
        <f>VLOOKUP(Tableau1[[#This Row],[CustomerCode]],'Config Clients'!A:D,4,FALSE)</f>
        <v>Julie</v>
      </c>
      <c r="N224" s="10" t="str">
        <f>IFERROR(IF(Tableau1[[#This Row],[Date rendu]]-'Date de l''export'!$A$2&gt;0,"Non","Oui"),"Oui")</f>
        <v>Oui</v>
      </c>
      <c r="O224" s="11">
        <f>IF(Tableau1[[#This Row],[En retard?]]="Non",Tableau1[[#This Row],[Date rendu]]-'Date de l''export'!$A$2,0)</f>
        <v>0</v>
      </c>
      <c r="P224" s="14" t="str">
        <f>IF(Tableau1[[#This Row],[En retard?]]="Oui","HD",IF(Tableau1[Délai restant]&lt;1,"&lt;24h",IF(Tableau1[Délai restant]&lt;2,"&lt;48h","≥48h")))</f>
        <v>HD</v>
      </c>
      <c r="Q224" s="14" t="str">
        <f>IF(AND(Tableau1[[#This Row],[En retard?]]="Oui",OR(Tableau1[[#This Row],[Product]]="Citron",Tableau1[[#This Row],[Product]]="Amandes")),"Oui","Non")</f>
        <v>Non</v>
      </c>
      <c r="R224" t="str">
        <f>CONCATENATE(Tableau1[[#This Row],[OrderCode]],"|",Tableau1[[#This Row],[AnaCode]],"|",Tableau1[[#This Row],[Product]])</f>
        <v>CMD01603505|NTR|Carotte</v>
      </c>
    </row>
    <row r="225" spans="1:18" x14ac:dyDescent="0.25">
      <c r="A225" s="1" t="s">
        <v>96</v>
      </c>
      <c r="B225" s="1" t="s">
        <v>21</v>
      </c>
      <c r="C225" s="3" t="s">
        <v>49</v>
      </c>
      <c r="D225" s="3" t="s">
        <v>8</v>
      </c>
      <c r="E225" s="1" t="s">
        <v>63</v>
      </c>
      <c r="F225" s="1" t="s">
        <v>1825</v>
      </c>
      <c r="G225" s="1" t="s">
        <v>945</v>
      </c>
      <c r="H225" s="3">
        <f>SUBSTITUTE(LEFT(Tableau1[[#This Row],[OrderDate]],17),".",":")+0</f>
        <v>43565.38721064815</v>
      </c>
      <c r="I225" s="3">
        <f>SUBSTITUTE(LEFT(Tableau1[[#This Row],[OrderDueTo]],17),".",":")+0</f>
        <v>43572.5</v>
      </c>
      <c r="J225" s="13" t="str">
        <f>VLOOKUP(Tableau1[[#This Row],[AnaCode]],'Config Analyses'!A:C,2,FALSE)</f>
        <v>Analyse polluants d'emballage</v>
      </c>
      <c r="K225" s="13" t="str">
        <f>VLOOKUP(Tableau1[[#This Row],[AnaCode]],'Config Analyses'!A:C,3,FALSE)</f>
        <v>Equipe 3</v>
      </c>
      <c r="L225" s="13" t="str">
        <f>VLOOKUP(Tableau1[[#This Row],[CustomerCode]],'Config Clients'!A:D,3,FALSE)</f>
        <v>Grande surface</v>
      </c>
      <c r="M225" s="13" t="str">
        <f>VLOOKUP(Tableau1[[#This Row],[CustomerCode]],'Config Clients'!A:D,4,FALSE)</f>
        <v>Eric</v>
      </c>
      <c r="N225" s="10" t="str">
        <f>IFERROR(IF(Tableau1[[#This Row],[Date rendu]]-'Date de l''export'!$A$2&gt;0,"Non","Oui"),"Oui")</f>
        <v>Non</v>
      </c>
      <c r="O225" s="11">
        <f>IF(Tableau1[[#This Row],[En retard?]]="Non",Tableau1[[#This Row],[Date rendu]]-'Date de l''export'!$A$2,0)</f>
        <v>0.74041666666744277</v>
      </c>
      <c r="P225" s="14" t="str">
        <f>IF(Tableau1[[#This Row],[En retard?]]="Oui","HD",IF(Tableau1[Délai restant]&lt;1,"&lt;24h",IF(Tableau1[Délai restant]&lt;2,"&lt;48h","≥48h")))</f>
        <v>&lt;24h</v>
      </c>
      <c r="Q225" s="14" t="str">
        <f>IF(AND(Tableau1[[#This Row],[En retard?]]="Oui",OR(Tableau1[[#This Row],[Product]]="Citron",Tableau1[[#This Row],[Product]]="Amandes")),"Oui","Non")</f>
        <v>Non</v>
      </c>
      <c r="R225" t="str">
        <f>CONCATENATE(Tableau1[[#This Row],[OrderCode]],"|",Tableau1[[#This Row],[AnaCode]],"|",Tableau1[[#This Row],[Product]])</f>
        <v>CMD01603301|PLLT|Carotte</v>
      </c>
    </row>
    <row r="226" spans="1:18" x14ac:dyDescent="0.25">
      <c r="A226" s="1" t="s">
        <v>375</v>
      </c>
      <c r="B226" s="1" t="s">
        <v>30</v>
      </c>
      <c r="C226" s="3" t="s">
        <v>147</v>
      </c>
      <c r="D226" s="3" t="s">
        <v>34</v>
      </c>
      <c r="E226" s="1" t="s">
        <v>63</v>
      </c>
      <c r="F226" s="1" t="s">
        <v>1133</v>
      </c>
      <c r="G226" s="1" t="s">
        <v>945</v>
      </c>
      <c r="H226" s="3">
        <f>SUBSTITUTE(LEFT(Tableau1[[#This Row],[OrderDate]],17),".",":")+0</f>
        <v>43565.387291666666</v>
      </c>
      <c r="I226" s="3">
        <f>SUBSTITUTE(LEFT(Tableau1[[#This Row],[OrderDueTo]],17),".",":")+0</f>
        <v>43572.5</v>
      </c>
      <c r="J226" s="13" t="str">
        <f>VLOOKUP(Tableau1[[#This Row],[AnaCode]],'Config Analyses'!A:C,2,FALSE)</f>
        <v>Analyse polluants d'emballage</v>
      </c>
      <c r="K226" s="13" t="str">
        <f>VLOOKUP(Tableau1[[#This Row],[AnaCode]],'Config Analyses'!A:C,3,FALSE)</f>
        <v>Equipe 3</v>
      </c>
      <c r="L226" s="13" t="str">
        <f>VLOOKUP(Tableau1[[#This Row],[CustomerCode]],'Config Clients'!A:D,3,FALSE)</f>
        <v>Entreprises agro-alimentaires</v>
      </c>
      <c r="M226" s="13" t="str">
        <f>VLOOKUP(Tableau1[[#This Row],[CustomerCode]],'Config Clients'!A:D,4,FALSE)</f>
        <v>Marc</v>
      </c>
      <c r="N226" s="10" t="str">
        <f>IFERROR(IF(Tableau1[[#This Row],[Date rendu]]-'Date de l''export'!$A$2&gt;0,"Non","Oui"),"Oui")</f>
        <v>Non</v>
      </c>
      <c r="O226" s="11">
        <f>IF(Tableau1[[#This Row],[En retard?]]="Non",Tableau1[[#This Row],[Date rendu]]-'Date de l''export'!$A$2,0)</f>
        <v>0.74041666666744277</v>
      </c>
      <c r="P226" s="14" t="str">
        <f>IF(Tableau1[[#This Row],[En retard?]]="Oui","HD",IF(Tableau1[Délai restant]&lt;1,"&lt;24h",IF(Tableau1[Délai restant]&lt;2,"&lt;48h","≥48h")))</f>
        <v>&lt;24h</v>
      </c>
      <c r="Q226" s="14" t="str">
        <f>IF(AND(Tableau1[[#This Row],[En retard?]]="Oui",OR(Tableau1[[#This Row],[Product]]="Citron",Tableau1[[#This Row],[Product]]="Amandes")),"Oui","Non")</f>
        <v>Non</v>
      </c>
      <c r="R226" t="str">
        <f>CONCATENATE(Tableau1[[#This Row],[OrderCode]],"|",Tableau1[[#This Row],[AnaCode]],"|",Tableau1[[#This Row],[Product]])</f>
        <v>CMD01737201|PLLT|Bœuf</v>
      </c>
    </row>
    <row r="227" spans="1:18" x14ac:dyDescent="0.25">
      <c r="A227" s="1" t="s">
        <v>236</v>
      </c>
      <c r="B227" s="1" t="s">
        <v>12</v>
      </c>
      <c r="C227" s="3" t="s">
        <v>61</v>
      </c>
      <c r="D227" s="3" t="s">
        <v>14</v>
      </c>
      <c r="E227" s="1" t="s">
        <v>63</v>
      </c>
      <c r="F227" s="1" t="s">
        <v>1140</v>
      </c>
      <c r="G227" s="1" t="s">
        <v>945</v>
      </c>
      <c r="H227" s="3">
        <f>SUBSTITUTE(LEFT(Tableau1[[#This Row],[OrderDate]],17),".",":")+0</f>
        <v>43565.388877314814</v>
      </c>
      <c r="I227" s="3">
        <f>SUBSTITUTE(LEFT(Tableau1[[#This Row],[OrderDueTo]],17),".",":")+0</f>
        <v>43572.5</v>
      </c>
      <c r="J227" s="13" t="str">
        <f>VLOOKUP(Tableau1[[#This Row],[AnaCode]],'Config Analyses'!A:C,2,FALSE)</f>
        <v>Analyse polluants d'emballage</v>
      </c>
      <c r="K227" s="13" t="str">
        <f>VLOOKUP(Tableau1[[#This Row],[AnaCode]],'Config Analyses'!A:C,3,FALSE)</f>
        <v>Equipe 3</v>
      </c>
      <c r="L227" s="13" t="str">
        <f>VLOOKUP(Tableau1[[#This Row],[CustomerCode]],'Config Clients'!A:D,3,FALSE)</f>
        <v>Grande surface</v>
      </c>
      <c r="M227" s="13" t="str">
        <f>VLOOKUP(Tableau1[[#This Row],[CustomerCode]],'Config Clients'!A:D,4,FALSE)</f>
        <v>Eric</v>
      </c>
      <c r="N227" s="10" t="str">
        <f>IFERROR(IF(Tableau1[[#This Row],[Date rendu]]-'Date de l''export'!$A$2&gt;0,"Non","Oui"),"Oui")</f>
        <v>Non</v>
      </c>
      <c r="O227" s="11">
        <f>IF(Tableau1[[#This Row],[En retard?]]="Non",Tableau1[[#This Row],[Date rendu]]-'Date de l''export'!$A$2,0)</f>
        <v>0.74041666666744277</v>
      </c>
      <c r="P227" s="14" t="str">
        <f>IF(Tableau1[[#This Row],[En retard?]]="Oui","HD",IF(Tableau1[Délai restant]&lt;1,"&lt;24h",IF(Tableau1[Délai restant]&lt;2,"&lt;48h","≥48h")))</f>
        <v>&lt;24h</v>
      </c>
      <c r="Q227" s="14" t="str">
        <f>IF(AND(Tableau1[[#This Row],[En retard?]]="Oui",OR(Tableau1[[#This Row],[Product]]="Citron",Tableau1[[#This Row],[Product]]="Amandes")),"Oui","Non")</f>
        <v>Non</v>
      </c>
      <c r="R227" t="str">
        <f>CONCATENATE(Tableau1[[#This Row],[OrderCode]],"|",Tableau1[[#This Row],[AnaCode]],"|",Tableau1[[#This Row],[Product]])</f>
        <v>CMD01693302|PLLT|Pruneau</v>
      </c>
    </row>
    <row r="228" spans="1:18" x14ac:dyDescent="0.25">
      <c r="A228" s="1" t="s">
        <v>340</v>
      </c>
      <c r="B228" s="1" t="s">
        <v>21</v>
      </c>
      <c r="C228" s="3" t="s">
        <v>72</v>
      </c>
      <c r="D228" s="3" t="s">
        <v>22</v>
      </c>
      <c r="E228" s="1" t="s">
        <v>107</v>
      </c>
      <c r="F228" s="1" t="s">
        <v>1134</v>
      </c>
      <c r="G228" s="1" t="s">
        <v>936</v>
      </c>
      <c r="H228" s="3">
        <f>SUBSTITUTE(LEFT(Tableau1[[#This Row],[OrderDate]],17),".",":")+0</f>
        <v>43565.389756944445</v>
      </c>
      <c r="I228" s="3">
        <f>SUBSTITUTE(LEFT(Tableau1[[#This Row],[OrderDueTo]],17),".",":")+0</f>
        <v>43570.5</v>
      </c>
      <c r="J228" s="13" t="str">
        <f>VLOOKUP(Tableau1[[#This Row],[AnaCode]],'Config Analyses'!A:C,2,FALSE)</f>
        <v>Analyse nutritionelle</v>
      </c>
      <c r="K228" s="13" t="str">
        <f>VLOOKUP(Tableau1[[#This Row],[AnaCode]],'Config Analyses'!A:C,3,FALSE)</f>
        <v>Equipe 2</v>
      </c>
      <c r="L228" s="13" t="str">
        <f>VLOOKUP(Tableau1[[#This Row],[CustomerCode]],'Config Clients'!A:D,3,FALSE)</f>
        <v>Coopérative agricole</v>
      </c>
      <c r="M228" s="13" t="str">
        <f>VLOOKUP(Tableau1[[#This Row],[CustomerCode]],'Config Clients'!A:D,4,FALSE)</f>
        <v>Julie</v>
      </c>
      <c r="N228" s="10" t="str">
        <f>IFERROR(IF(Tableau1[[#This Row],[Date rendu]]-'Date de l''export'!$A$2&gt;0,"Non","Oui"),"Oui")</f>
        <v>Oui</v>
      </c>
      <c r="O228" s="11">
        <f>IF(Tableau1[[#This Row],[En retard?]]="Non",Tableau1[[#This Row],[Date rendu]]-'Date de l''export'!$A$2,0)</f>
        <v>0</v>
      </c>
      <c r="P228" s="14" t="str">
        <f>IF(Tableau1[[#This Row],[En retard?]]="Oui","HD",IF(Tableau1[Délai restant]&lt;1,"&lt;24h",IF(Tableau1[Délai restant]&lt;2,"&lt;48h","≥48h")))</f>
        <v>HD</v>
      </c>
      <c r="Q228" s="14" t="str">
        <f>IF(AND(Tableau1[[#This Row],[En retard?]]="Oui",OR(Tableau1[[#This Row],[Product]]="Citron",Tableau1[[#This Row],[Product]]="Amandes")),"Oui","Non")</f>
        <v>Non</v>
      </c>
      <c r="R228" t="str">
        <f>CONCATENATE(Tableau1[[#This Row],[OrderCode]],"|",Tableau1[[#This Row],[AnaCode]],"|",Tableau1[[#This Row],[Product]])</f>
        <v>CMD01667103|NTR|Carotte</v>
      </c>
    </row>
    <row r="229" spans="1:18" x14ac:dyDescent="0.25">
      <c r="A229" s="1" t="s">
        <v>394</v>
      </c>
      <c r="B229" s="1" t="s">
        <v>31</v>
      </c>
      <c r="C229" s="3" t="s">
        <v>61</v>
      </c>
      <c r="D229" s="3" t="s">
        <v>14</v>
      </c>
      <c r="E229" s="1" t="s">
        <v>63</v>
      </c>
      <c r="F229" s="1" t="s">
        <v>1826</v>
      </c>
      <c r="G229" s="1" t="s">
        <v>945</v>
      </c>
      <c r="H229" s="3">
        <f>SUBSTITUTE(LEFT(Tableau1[[#This Row],[OrderDate]],17),".",":")+0</f>
        <v>43565.391203703701</v>
      </c>
      <c r="I229" s="3">
        <f>SUBSTITUTE(LEFT(Tableau1[[#This Row],[OrderDueTo]],17),".",":")+0</f>
        <v>43572.5</v>
      </c>
      <c r="J229" s="13" t="str">
        <f>VLOOKUP(Tableau1[[#This Row],[AnaCode]],'Config Analyses'!A:C,2,FALSE)</f>
        <v>Analyse polluants d'emballage</v>
      </c>
      <c r="K229" s="13" t="str">
        <f>VLOOKUP(Tableau1[[#This Row],[AnaCode]],'Config Analyses'!A:C,3,FALSE)</f>
        <v>Equipe 3</v>
      </c>
      <c r="L229" s="13" t="str">
        <f>VLOOKUP(Tableau1[[#This Row],[CustomerCode]],'Config Clients'!A:D,3,FALSE)</f>
        <v>Grande surface</v>
      </c>
      <c r="M229" s="13" t="str">
        <f>VLOOKUP(Tableau1[[#This Row],[CustomerCode]],'Config Clients'!A:D,4,FALSE)</f>
        <v>Eric</v>
      </c>
      <c r="N229" s="10" t="str">
        <f>IFERROR(IF(Tableau1[[#This Row],[Date rendu]]-'Date de l''export'!$A$2&gt;0,"Non","Oui"),"Oui")</f>
        <v>Non</v>
      </c>
      <c r="O229" s="11">
        <f>IF(Tableau1[[#This Row],[En retard?]]="Non",Tableau1[[#This Row],[Date rendu]]-'Date de l''export'!$A$2,0)</f>
        <v>0.74041666666744277</v>
      </c>
      <c r="P229" s="14" t="str">
        <f>IF(Tableau1[[#This Row],[En retard?]]="Oui","HD",IF(Tableau1[Délai restant]&lt;1,"&lt;24h",IF(Tableau1[Délai restant]&lt;2,"&lt;48h","≥48h")))</f>
        <v>&lt;24h</v>
      </c>
      <c r="Q229" s="14" t="str">
        <f>IF(AND(Tableau1[[#This Row],[En retard?]]="Oui",OR(Tableau1[[#This Row],[Product]]="Citron",Tableau1[[#This Row],[Product]]="Amandes")),"Oui","Non")</f>
        <v>Non</v>
      </c>
      <c r="R229" t="str">
        <f>CONCATENATE(Tableau1[[#This Row],[OrderCode]],"|",Tableau1[[#This Row],[AnaCode]],"|",Tableau1[[#This Row],[Product]])</f>
        <v>CMD01359204|PLLT|Pomme de terre</v>
      </c>
    </row>
    <row r="230" spans="1:18" x14ac:dyDescent="0.25">
      <c r="A230" s="1" t="s">
        <v>495</v>
      </c>
      <c r="B230" s="1" t="s">
        <v>37</v>
      </c>
      <c r="C230" s="3" t="s">
        <v>225</v>
      </c>
      <c r="D230" s="3" t="s">
        <v>39</v>
      </c>
      <c r="E230" s="1" t="s">
        <v>107</v>
      </c>
      <c r="F230" s="1" t="s">
        <v>1135</v>
      </c>
      <c r="G230" s="1" t="s">
        <v>936</v>
      </c>
      <c r="H230" s="3">
        <f>SUBSTITUTE(LEFT(Tableau1[[#This Row],[OrderDate]],17),".",":")+0</f>
        <v>43565.402291666665</v>
      </c>
      <c r="I230" s="3">
        <f>SUBSTITUTE(LEFT(Tableau1[[#This Row],[OrderDueTo]],17),".",":")+0</f>
        <v>43570.5</v>
      </c>
      <c r="J230" s="13" t="str">
        <f>VLOOKUP(Tableau1[[#This Row],[AnaCode]],'Config Analyses'!A:C,2,FALSE)</f>
        <v>Analyse nutritionelle</v>
      </c>
      <c r="K230" s="13" t="str">
        <f>VLOOKUP(Tableau1[[#This Row],[AnaCode]],'Config Analyses'!A:C,3,FALSE)</f>
        <v>Equipe 2</v>
      </c>
      <c r="L230" s="13" t="str">
        <f>VLOOKUP(Tableau1[[#This Row],[CustomerCode]],'Config Clients'!A:D,3,FALSE)</f>
        <v>Coopérative agricole</v>
      </c>
      <c r="M230" s="13" t="str">
        <f>VLOOKUP(Tableau1[[#This Row],[CustomerCode]],'Config Clients'!A:D,4,FALSE)</f>
        <v>Béatrice</v>
      </c>
      <c r="N230" s="10" t="str">
        <f>IFERROR(IF(Tableau1[[#This Row],[Date rendu]]-'Date de l''export'!$A$2&gt;0,"Non","Oui"),"Oui")</f>
        <v>Oui</v>
      </c>
      <c r="O230" s="11">
        <f>IF(Tableau1[[#This Row],[En retard?]]="Non",Tableau1[[#This Row],[Date rendu]]-'Date de l''export'!$A$2,0)</f>
        <v>0</v>
      </c>
      <c r="P230" s="14" t="str">
        <f>IF(Tableau1[[#This Row],[En retard?]]="Oui","HD",IF(Tableau1[Délai restant]&lt;1,"&lt;24h",IF(Tableau1[Délai restant]&lt;2,"&lt;48h","≥48h")))</f>
        <v>HD</v>
      </c>
      <c r="Q230" s="14" t="str">
        <f>IF(AND(Tableau1[[#This Row],[En retard?]]="Oui",OR(Tableau1[[#This Row],[Product]]="Citron",Tableau1[[#This Row],[Product]]="Amandes")),"Oui","Non")</f>
        <v>Oui</v>
      </c>
      <c r="R230" t="str">
        <f>CONCATENATE(Tableau1[[#This Row],[OrderCode]],"|",Tableau1[[#This Row],[AnaCode]],"|",Tableau1[[#This Row],[Product]])</f>
        <v>CMD01743402|NTR|Amandes</v>
      </c>
    </row>
    <row r="231" spans="1:18" x14ac:dyDescent="0.25">
      <c r="A231" s="1" t="s">
        <v>78</v>
      </c>
      <c r="B231" s="1" t="s">
        <v>19</v>
      </c>
      <c r="C231" s="3" t="s">
        <v>49</v>
      </c>
      <c r="D231" s="3" t="s">
        <v>8</v>
      </c>
      <c r="E231" s="1" t="s">
        <v>63</v>
      </c>
      <c r="F231" s="1" t="s">
        <v>1326</v>
      </c>
      <c r="G231" s="1" t="s">
        <v>945</v>
      </c>
      <c r="H231" s="3">
        <f>SUBSTITUTE(LEFT(Tableau1[[#This Row],[OrderDate]],17),".",":")+0</f>
        <v>43565.452511574076</v>
      </c>
      <c r="I231" s="3">
        <f>SUBSTITUTE(LEFT(Tableau1[[#This Row],[OrderDueTo]],17),".",":")+0</f>
        <v>43572.5</v>
      </c>
      <c r="J231" s="13" t="str">
        <f>VLOOKUP(Tableau1[[#This Row],[AnaCode]],'Config Analyses'!A:C,2,FALSE)</f>
        <v>Analyse polluants d'emballage</v>
      </c>
      <c r="K231" s="13" t="str">
        <f>VLOOKUP(Tableau1[[#This Row],[AnaCode]],'Config Analyses'!A:C,3,FALSE)</f>
        <v>Equipe 3</v>
      </c>
      <c r="L231" s="13" t="str">
        <f>VLOOKUP(Tableau1[[#This Row],[CustomerCode]],'Config Clients'!A:D,3,FALSE)</f>
        <v>Grande surface</v>
      </c>
      <c r="M231" s="13" t="str">
        <f>VLOOKUP(Tableau1[[#This Row],[CustomerCode]],'Config Clients'!A:D,4,FALSE)</f>
        <v>Eric</v>
      </c>
      <c r="N231" s="10" t="str">
        <f>IFERROR(IF(Tableau1[[#This Row],[Date rendu]]-'Date de l''export'!$A$2&gt;0,"Non","Oui"),"Oui")</f>
        <v>Non</v>
      </c>
      <c r="O231" s="11">
        <f>IF(Tableau1[[#This Row],[En retard?]]="Non",Tableau1[[#This Row],[Date rendu]]-'Date de l''export'!$A$2,0)</f>
        <v>0.74041666666744277</v>
      </c>
      <c r="P231" s="14" t="str">
        <f>IF(Tableau1[[#This Row],[En retard?]]="Oui","HD",IF(Tableau1[Délai restant]&lt;1,"&lt;24h",IF(Tableau1[Délai restant]&lt;2,"&lt;48h","≥48h")))</f>
        <v>&lt;24h</v>
      </c>
      <c r="Q231" s="14" t="str">
        <f>IF(AND(Tableau1[[#This Row],[En retard?]]="Oui",OR(Tableau1[[#This Row],[Product]]="Citron",Tableau1[[#This Row],[Product]]="Amandes")),"Oui","Non")</f>
        <v>Non</v>
      </c>
      <c r="R231" t="str">
        <f>CONCATENATE(Tableau1[[#This Row],[OrderCode]],"|",Tableau1[[#This Row],[AnaCode]],"|",Tableau1[[#This Row],[Product]])</f>
        <v>CMD01546207|PLLT|Bettrave</v>
      </c>
    </row>
    <row r="232" spans="1:18" x14ac:dyDescent="0.25">
      <c r="A232" s="1" t="s">
        <v>369</v>
      </c>
      <c r="B232" s="1" t="s">
        <v>32</v>
      </c>
      <c r="C232" s="3" t="s">
        <v>61</v>
      </c>
      <c r="D232" s="3" t="s">
        <v>14</v>
      </c>
      <c r="E232" s="1" t="s">
        <v>63</v>
      </c>
      <c r="F232" s="1" t="s">
        <v>1332</v>
      </c>
      <c r="G232" s="1" t="s">
        <v>945</v>
      </c>
      <c r="H232" s="3">
        <f>SUBSTITUTE(LEFT(Tableau1[[#This Row],[OrderDate]],17),".",":")+0</f>
        <v>43565.453831018516</v>
      </c>
      <c r="I232" s="3">
        <f>SUBSTITUTE(LEFT(Tableau1[[#This Row],[OrderDueTo]],17),".",":")+0</f>
        <v>43572.5</v>
      </c>
      <c r="J232" s="13" t="str">
        <f>VLOOKUP(Tableau1[[#This Row],[AnaCode]],'Config Analyses'!A:C,2,FALSE)</f>
        <v>Analyse polluants d'emballage</v>
      </c>
      <c r="K232" s="13" t="str">
        <f>VLOOKUP(Tableau1[[#This Row],[AnaCode]],'Config Analyses'!A:C,3,FALSE)</f>
        <v>Equipe 3</v>
      </c>
      <c r="L232" s="13" t="str">
        <f>VLOOKUP(Tableau1[[#This Row],[CustomerCode]],'Config Clients'!A:D,3,FALSE)</f>
        <v>Grande surface</v>
      </c>
      <c r="M232" s="13" t="str">
        <f>VLOOKUP(Tableau1[[#This Row],[CustomerCode]],'Config Clients'!A:D,4,FALSE)</f>
        <v>Eric</v>
      </c>
      <c r="N232" s="10" t="str">
        <f>IFERROR(IF(Tableau1[[#This Row],[Date rendu]]-'Date de l''export'!$A$2&gt;0,"Non","Oui"),"Oui")</f>
        <v>Non</v>
      </c>
      <c r="O232" s="11">
        <f>IF(Tableau1[[#This Row],[En retard?]]="Non",Tableau1[[#This Row],[Date rendu]]-'Date de l''export'!$A$2,0)</f>
        <v>0.74041666666744277</v>
      </c>
      <c r="P232" s="14" t="str">
        <f>IF(Tableau1[[#This Row],[En retard?]]="Oui","HD",IF(Tableau1[Délai restant]&lt;1,"&lt;24h",IF(Tableau1[Délai restant]&lt;2,"&lt;48h","≥48h")))</f>
        <v>&lt;24h</v>
      </c>
      <c r="Q232" s="14" t="str">
        <f>IF(AND(Tableau1[[#This Row],[En retard?]]="Oui",OR(Tableau1[[#This Row],[Product]]="Citron",Tableau1[[#This Row],[Product]]="Amandes")),"Oui","Non")</f>
        <v>Non</v>
      </c>
      <c r="R232" t="str">
        <f>CONCATENATE(Tableau1[[#This Row],[OrderCode]],"|",Tableau1[[#This Row],[AnaCode]],"|",Tableau1[[#This Row],[Product]])</f>
        <v>CMD01750302|PLLT|Tomate</v>
      </c>
    </row>
    <row r="233" spans="1:18" x14ac:dyDescent="0.25">
      <c r="A233" s="1" t="s">
        <v>163</v>
      </c>
      <c r="B233" s="1" t="s">
        <v>20</v>
      </c>
      <c r="C233" s="3" t="s">
        <v>61</v>
      </c>
      <c r="D233" s="3" t="s">
        <v>14</v>
      </c>
      <c r="E233" s="1" t="s">
        <v>63</v>
      </c>
      <c r="F233" s="1" t="s">
        <v>1336</v>
      </c>
      <c r="G233" s="1" t="s">
        <v>945</v>
      </c>
      <c r="H233" s="3">
        <f>SUBSTITUTE(LEFT(Tableau1[[#This Row],[OrderDate]],17),".",":")+0</f>
        <v>43565.45511574074</v>
      </c>
      <c r="I233" s="3">
        <f>SUBSTITUTE(LEFT(Tableau1[[#This Row],[OrderDueTo]],17),".",":")+0</f>
        <v>43572.5</v>
      </c>
      <c r="J233" s="13" t="str">
        <f>VLOOKUP(Tableau1[[#This Row],[AnaCode]],'Config Analyses'!A:C,2,FALSE)</f>
        <v>Analyse polluants d'emballage</v>
      </c>
      <c r="K233" s="13" t="str">
        <f>VLOOKUP(Tableau1[[#This Row],[AnaCode]],'Config Analyses'!A:C,3,FALSE)</f>
        <v>Equipe 3</v>
      </c>
      <c r="L233" s="13" t="str">
        <f>VLOOKUP(Tableau1[[#This Row],[CustomerCode]],'Config Clients'!A:D,3,FALSE)</f>
        <v>Grande surface</v>
      </c>
      <c r="M233" s="13" t="str">
        <f>VLOOKUP(Tableau1[[#This Row],[CustomerCode]],'Config Clients'!A:D,4,FALSE)</f>
        <v>Eric</v>
      </c>
      <c r="N233" s="10" t="str">
        <f>IFERROR(IF(Tableau1[[#This Row],[Date rendu]]-'Date de l''export'!$A$2&gt;0,"Non","Oui"),"Oui")</f>
        <v>Non</v>
      </c>
      <c r="O233" s="11">
        <f>IF(Tableau1[[#This Row],[En retard?]]="Non",Tableau1[[#This Row],[Date rendu]]-'Date de l''export'!$A$2,0)</f>
        <v>0.74041666666744277</v>
      </c>
      <c r="P233" s="14" t="str">
        <f>IF(Tableau1[[#This Row],[En retard?]]="Oui","HD",IF(Tableau1[Délai restant]&lt;1,"&lt;24h",IF(Tableau1[Délai restant]&lt;2,"&lt;48h","≥48h")))</f>
        <v>&lt;24h</v>
      </c>
      <c r="Q233" s="14" t="str">
        <f>IF(AND(Tableau1[[#This Row],[En retard?]]="Oui",OR(Tableau1[[#This Row],[Product]]="Citron",Tableau1[[#This Row],[Product]]="Amandes")),"Oui","Non")</f>
        <v>Non</v>
      </c>
      <c r="R233" t="str">
        <f>CONCATENATE(Tableau1[[#This Row],[OrderCode]],"|",Tableau1[[#This Row],[AnaCode]],"|",Tableau1[[#This Row],[Product]])</f>
        <v>CMD01604407|PLLT|Orange</v>
      </c>
    </row>
    <row r="234" spans="1:18" x14ac:dyDescent="0.25">
      <c r="A234" s="1" t="s">
        <v>168</v>
      </c>
      <c r="B234" s="1" t="s">
        <v>16</v>
      </c>
      <c r="C234" s="3" t="s">
        <v>75</v>
      </c>
      <c r="D234" s="3" t="s">
        <v>24</v>
      </c>
      <c r="E234" s="1" t="s">
        <v>63</v>
      </c>
      <c r="F234" s="1" t="s">
        <v>1070</v>
      </c>
      <c r="G234" s="1" t="s">
        <v>945</v>
      </c>
      <c r="H234" s="3">
        <f>SUBSTITUTE(LEFT(Tableau1[[#This Row],[OrderDate]],17),".",":")+0</f>
        <v>43565.455590277779</v>
      </c>
      <c r="I234" s="3">
        <f>SUBSTITUTE(LEFT(Tableau1[[#This Row],[OrderDueTo]],17),".",":")+0</f>
        <v>43572.5</v>
      </c>
      <c r="J234" s="13" t="str">
        <f>VLOOKUP(Tableau1[[#This Row],[AnaCode]],'Config Analyses'!A:C,2,FALSE)</f>
        <v>Analyse polluants d'emballage</v>
      </c>
      <c r="K234" s="13" t="str">
        <f>VLOOKUP(Tableau1[[#This Row],[AnaCode]],'Config Analyses'!A:C,3,FALSE)</f>
        <v>Equipe 3</v>
      </c>
      <c r="L234" s="13" t="str">
        <f>VLOOKUP(Tableau1[[#This Row],[CustomerCode]],'Config Clients'!A:D,3,FALSE)</f>
        <v>Entreprises agro-alimentaires</v>
      </c>
      <c r="M234" s="13" t="str">
        <f>VLOOKUP(Tableau1[[#This Row],[CustomerCode]],'Config Clients'!A:D,4,FALSE)</f>
        <v>Julien</v>
      </c>
      <c r="N234" s="10" t="str">
        <f>IFERROR(IF(Tableau1[[#This Row],[Date rendu]]-'Date de l''export'!$A$2&gt;0,"Non","Oui"),"Oui")</f>
        <v>Non</v>
      </c>
      <c r="O234" s="11">
        <f>IF(Tableau1[[#This Row],[En retard?]]="Non",Tableau1[[#This Row],[Date rendu]]-'Date de l''export'!$A$2,0)</f>
        <v>0.74041666666744277</v>
      </c>
      <c r="P234" s="14" t="str">
        <f>IF(Tableau1[[#This Row],[En retard?]]="Oui","HD",IF(Tableau1[Délai restant]&lt;1,"&lt;24h",IF(Tableau1[Délai restant]&lt;2,"&lt;48h","≥48h")))</f>
        <v>&lt;24h</v>
      </c>
      <c r="Q234" s="14" t="str">
        <f>IF(AND(Tableau1[[#This Row],[En retard?]]="Oui",OR(Tableau1[[#This Row],[Product]]="Citron",Tableau1[[#This Row],[Product]]="Amandes")),"Oui","Non")</f>
        <v>Non</v>
      </c>
      <c r="R234" t="str">
        <f>CONCATENATE(Tableau1[[#This Row],[OrderCode]],"|",Tableau1[[#This Row],[AnaCode]],"|",Tableau1[[#This Row],[Product]])</f>
        <v>CMD01720307|PLLT|Agneau</v>
      </c>
    </row>
    <row r="235" spans="1:18" x14ac:dyDescent="0.25">
      <c r="A235" s="1" t="s">
        <v>197</v>
      </c>
      <c r="B235" s="1" t="s">
        <v>21</v>
      </c>
      <c r="C235" s="3" t="s">
        <v>54</v>
      </c>
      <c r="D235" s="3" t="s">
        <v>10</v>
      </c>
      <c r="E235" s="1" t="s">
        <v>63</v>
      </c>
      <c r="F235" s="1" t="s">
        <v>1107</v>
      </c>
      <c r="G235" s="1" t="s">
        <v>945</v>
      </c>
      <c r="H235" s="3">
        <f>SUBSTITUTE(LEFT(Tableau1[[#This Row],[OrderDate]],17),".",":")+0</f>
        <v>43565.45585648148</v>
      </c>
      <c r="I235" s="3">
        <f>SUBSTITUTE(LEFT(Tableau1[[#This Row],[OrderDueTo]],17),".",":")+0</f>
        <v>43572.5</v>
      </c>
      <c r="J235" s="13" t="str">
        <f>VLOOKUP(Tableau1[[#This Row],[AnaCode]],'Config Analyses'!A:C,2,FALSE)</f>
        <v>Analyse polluants d'emballage</v>
      </c>
      <c r="K235" s="13" t="str">
        <f>VLOOKUP(Tableau1[[#This Row],[AnaCode]],'Config Analyses'!A:C,3,FALSE)</f>
        <v>Equipe 3</v>
      </c>
      <c r="L235" s="13" t="str">
        <f>VLOOKUP(Tableau1[[#This Row],[CustomerCode]],'Config Clients'!A:D,3,FALSE)</f>
        <v>Coopérative agricole</v>
      </c>
      <c r="M235" s="13" t="str">
        <f>VLOOKUP(Tableau1[[#This Row],[CustomerCode]],'Config Clients'!A:D,4,FALSE)</f>
        <v>Julie</v>
      </c>
      <c r="N235" s="10" t="str">
        <f>IFERROR(IF(Tableau1[[#This Row],[Date rendu]]-'Date de l''export'!$A$2&gt;0,"Non","Oui"),"Oui")</f>
        <v>Non</v>
      </c>
      <c r="O235" s="11">
        <f>IF(Tableau1[[#This Row],[En retard?]]="Non",Tableau1[[#This Row],[Date rendu]]-'Date de l''export'!$A$2,0)</f>
        <v>0.74041666666744277</v>
      </c>
      <c r="P235" s="14" t="str">
        <f>IF(Tableau1[[#This Row],[En retard?]]="Oui","HD",IF(Tableau1[Délai restant]&lt;1,"&lt;24h",IF(Tableau1[Délai restant]&lt;2,"&lt;48h","≥48h")))</f>
        <v>&lt;24h</v>
      </c>
      <c r="Q235" s="14" t="str">
        <f>IF(AND(Tableau1[[#This Row],[En retard?]]="Oui",OR(Tableau1[[#This Row],[Product]]="Citron",Tableau1[[#This Row],[Product]]="Amandes")),"Oui","Non")</f>
        <v>Non</v>
      </c>
      <c r="R235" t="str">
        <f>CONCATENATE(Tableau1[[#This Row],[OrderCode]],"|",Tableau1[[#This Row],[AnaCode]],"|",Tableau1[[#This Row],[Product]])</f>
        <v>CMD01711301|PLLT|Carotte</v>
      </c>
    </row>
    <row r="236" spans="1:18" x14ac:dyDescent="0.25">
      <c r="A236" s="1" t="s">
        <v>3257</v>
      </c>
      <c r="B236" s="1" t="s">
        <v>29</v>
      </c>
      <c r="C236" s="3" t="s">
        <v>73</v>
      </c>
      <c r="D236" s="3" t="s">
        <v>23</v>
      </c>
      <c r="E236" s="1" t="s">
        <v>63</v>
      </c>
      <c r="F236" s="1" t="s">
        <v>3258</v>
      </c>
      <c r="G236" s="1" t="s">
        <v>945</v>
      </c>
      <c r="H236" s="3">
        <f>SUBSTITUTE(LEFT(Tableau1[[#This Row],[OrderDate]],17),".",":")+0</f>
        <v>43565.457592592589</v>
      </c>
      <c r="I236" s="3">
        <f>SUBSTITUTE(LEFT(Tableau1[[#This Row],[OrderDueTo]],17),".",":")+0</f>
        <v>43572.5</v>
      </c>
      <c r="J236" s="13" t="str">
        <f>VLOOKUP(Tableau1[[#This Row],[AnaCode]],'Config Analyses'!A:C,2,FALSE)</f>
        <v>Analyse polluants d'emballage</v>
      </c>
      <c r="K236" s="13" t="str">
        <f>VLOOKUP(Tableau1[[#This Row],[AnaCode]],'Config Analyses'!A:C,3,FALSE)</f>
        <v>Equipe 3</v>
      </c>
      <c r="L236" s="13" t="str">
        <f>VLOOKUP(Tableau1[[#This Row],[CustomerCode]],'Config Clients'!A:D,3,FALSE)</f>
        <v>Entreprises agro-alimentaires</v>
      </c>
      <c r="M236" s="13" t="str">
        <f>VLOOKUP(Tableau1[[#This Row],[CustomerCode]],'Config Clients'!A:D,4,FALSE)</f>
        <v>Julien</v>
      </c>
      <c r="N236" s="10" t="str">
        <f>IFERROR(IF(Tableau1[[#This Row],[Date rendu]]-'Date de l''export'!$A$2&gt;0,"Non","Oui"),"Oui")</f>
        <v>Non</v>
      </c>
      <c r="O236" s="11">
        <f>IF(Tableau1[[#This Row],[En retard?]]="Non",Tableau1[[#This Row],[Date rendu]]-'Date de l''export'!$A$2,0)</f>
        <v>0.74041666666744277</v>
      </c>
      <c r="P236" s="14" t="str">
        <f>IF(Tableau1[[#This Row],[En retard?]]="Oui","HD",IF(Tableau1[Délai restant]&lt;1,"&lt;24h",IF(Tableau1[Délai restant]&lt;2,"&lt;48h","≥48h")))</f>
        <v>&lt;24h</v>
      </c>
      <c r="Q236" s="14" t="str">
        <f>IF(AND(Tableau1[[#This Row],[En retard?]]="Oui",OR(Tableau1[[#This Row],[Product]]="Citron",Tableau1[[#This Row],[Product]]="Amandes")),"Oui","Non")</f>
        <v>Non</v>
      </c>
      <c r="R236" t="str">
        <f>CONCATENATE(Tableau1[[#This Row],[OrderCode]],"|",Tableau1[[#This Row],[AnaCode]],"|",Tableau1[[#This Row],[Product]])</f>
        <v>CMD01684601|PLLT|Porc</v>
      </c>
    </row>
    <row r="237" spans="1:18" x14ac:dyDescent="0.25">
      <c r="A237" s="1" t="s">
        <v>404</v>
      </c>
      <c r="B237" s="1" t="s">
        <v>20</v>
      </c>
      <c r="C237" s="3" t="s">
        <v>61</v>
      </c>
      <c r="D237" s="3" t="s">
        <v>14</v>
      </c>
      <c r="E237" s="1" t="s">
        <v>63</v>
      </c>
      <c r="F237" s="1" t="s">
        <v>1139</v>
      </c>
      <c r="G237" s="1" t="s">
        <v>945</v>
      </c>
      <c r="H237" s="3">
        <f>SUBSTITUTE(LEFT(Tableau1[[#This Row],[OrderDate]],17),".",":")+0</f>
        <v>43565.459467592591</v>
      </c>
      <c r="I237" s="3">
        <f>SUBSTITUTE(LEFT(Tableau1[[#This Row],[OrderDueTo]],17),".",":")+0</f>
        <v>43572.5</v>
      </c>
      <c r="J237" s="13" t="str">
        <f>VLOOKUP(Tableau1[[#This Row],[AnaCode]],'Config Analyses'!A:C,2,FALSE)</f>
        <v>Analyse polluants d'emballage</v>
      </c>
      <c r="K237" s="13" t="str">
        <f>VLOOKUP(Tableau1[[#This Row],[AnaCode]],'Config Analyses'!A:C,3,FALSE)</f>
        <v>Equipe 3</v>
      </c>
      <c r="L237" s="13" t="str">
        <f>VLOOKUP(Tableau1[[#This Row],[CustomerCode]],'Config Clients'!A:D,3,FALSE)</f>
        <v>Grande surface</v>
      </c>
      <c r="M237" s="13" t="str">
        <f>VLOOKUP(Tableau1[[#This Row],[CustomerCode]],'Config Clients'!A:D,4,FALSE)</f>
        <v>Eric</v>
      </c>
      <c r="N237" s="10" t="str">
        <f>IFERROR(IF(Tableau1[[#This Row],[Date rendu]]-'Date de l''export'!$A$2&gt;0,"Non","Oui"),"Oui")</f>
        <v>Non</v>
      </c>
      <c r="O237" s="11">
        <f>IF(Tableau1[[#This Row],[En retard?]]="Non",Tableau1[[#This Row],[Date rendu]]-'Date de l''export'!$A$2,0)</f>
        <v>0.74041666666744277</v>
      </c>
      <c r="P237" s="14" t="str">
        <f>IF(Tableau1[[#This Row],[En retard?]]="Oui","HD",IF(Tableau1[Délai restant]&lt;1,"&lt;24h",IF(Tableau1[Délai restant]&lt;2,"&lt;48h","≥48h")))</f>
        <v>&lt;24h</v>
      </c>
      <c r="Q237" s="14" t="str">
        <f>IF(AND(Tableau1[[#This Row],[En retard?]]="Oui",OR(Tableau1[[#This Row],[Product]]="Citron",Tableau1[[#This Row],[Product]]="Amandes")),"Oui","Non")</f>
        <v>Non</v>
      </c>
      <c r="R237" t="str">
        <f>CONCATENATE(Tableau1[[#This Row],[OrderCode]],"|",Tableau1[[#This Row],[AnaCode]],"|",Tableau1[[#This Row],[Product]])</f>
        <v>CMD01604406|PLLT|Orange</v>
      </c>
    </row>
    <row r="238" spans="1:18" x14ac:dyDescent="0.25">
      <c r="A238" s="1" t="s">
        <v>311</v>
      </c>
      <c r="B238" s="1" t="s">
        <v>26</v>
      </c>
      <c r="C238" s="3" t="s">
        <v>49</v>
      </c>
      <c r="D238" s="3" t="s">
        <v>8</v>
      </c>
      <c r="E238" s="1" t="s">
        <v>226</v>
      </c>
      <c r="F238" s="1" t="s">
        <v>1616</v>
      </c>
      <c r="G238" s="1" t="s">
        <v>953</v>
      </c>
      <c r="H238" s="3">
        <f>SUBSTITUTE(LEFT(Tableau1[[#This Row],[OrderDate]],17),".",":")+0</f>
        <v>43565.468506944446</v>
      </c>
      <c r="I238" s="3">
        <f>SUBSTITUTE(LEFT(Tableau1[[#This Row],[OrderDueTo]],17),".",":")+0</f>
        <v>43567.5</v>
      </c>
      <c r="J238" s="13" t="str">
        <f>VLOOKUP(Tableau1[[#This Row],[AnaCode]],'Config Analyses'!A:C,2,FALSE)</f>
        <v>Analyse microbiologique</v>
      </c>
      <c r="K238" s="13" t="str">
        <f>VLOOKUP(Tableau1[[#This Row],[AnaCode]],'Config Analyses'!A:C,3,FALSE)</f>
        <v>Equipe 4</v>
      </c>
      <c r="L238" s="13" t="str">
        <f>VLOOKUP(Tableau1[[#This Row],[CustomerCode]],'Config Clients'!A:D,3,FALSE)</f>
        <v>Grande surface</v>
      </c>
      <c r="M238" s="13" t="str">
        <f>VLOOKUP(Tableau1[[#This Row],[CustomerCode]],'Config Clients'!A:D,4,FALSE)</f>
        <v>Eric</v>
      </c>
      <c r="N238" s="10" t="str">
        <f>IFERROR(IF(Tableau1[[#This Row],[Date rendu]]-'Date de l''export'!$A$2&gt;0,"Non","Oui"),"Oui")</f>
        <v>Oui</v>
      </c>
      <c r="O238" s="11">
        <f>IF(Tableau1[[#This Row],[En retard?]]="Non",Tableau1[[#This Row],[Date rendu]]-'Date de l''export'!$A$2,0)</f>
        <v>0</v>
      </c>
      <c r="P238" s="14" t="str">
        <f>IF(Tableau1[[#This Row],[En retard?]]="Oui","HD",IF(Tableau1[Délai restant]&lt;1,"&lt;24h",IF(Tableau1[Délai restant]&lt;2,"&lt;48h","≥48h")))</f>
        <v>HD</v>
      </c>
      <c r="Q238" s="14" t="str">
        <f>IF(AND(Tableau1[[#This Row],[En retard?]]="Oui",OR(Tableau1[[#This Row],[Product]]="Citron",Tableau1[[#This Row],[Product]]="Amandes")),"Oui","Non")</f>
        <v>Non</v>
      </c>
      <c r="R238" t="str">
        <f>CONCATENATE(Tableau1[[#This Row],[OrderCode]],"|",Tableau1[[#This Row],[AnaCode]],"|",Tableau1[[#This Row],[Product]])</f>
        <v>CMD01445002|BACT|Radis</v>
      </c>
    </row>
    <row r="239" spans="1:18" x14ac:dyDescent="0.25">
      <c r="A239" s="1" t="s">
        <v>540</v>
      </c>
      <c r="B239" s="1" t="s">
        <v>26</v>
      </c>
      <c r="C239" s="3" t="s">
        <v>98</v>
      </c>
      <c r="D239" s="3" t="s">
        <v>27</v>
      </c>
      <c r="E239" s="1" t="s">
        <v>226</v>
      </c>
      <c r="F239" s="1" t="s">
        <v>1615</v>
      </c>
      <c r="G239" s="1" t="s">
        <v>953</v>
      </c>
      <c r="H239" s="3">
        <f>SUBSTITUTE(LEFT(Tableau1[[#This Row],[OrderDate]],17),".",":")+0</f>
        <v>43565.470462962963</v>
      </c>
      <c r="I239" s="3">
        <f>SUBSTITUTE(LEFT(Tableau1[[#This Row],[OrderDueTo]],17),".",":")+0</f>
        <v>43567.5</v>
      </c>
      <c r="J239" s="13" t="str">
        <f>VLOOKUP(Tableau1[[#This Row],[AnaCode]],'Config Analyses'!A:C,2,FALSE)</f>
        <v>Analyse microbiologique</v>
      </c>
      <c r="K239" s="13" t="str">
        <f>VLOOKUP(Tableau1[[#This Row],[AnaCode]],'Config Analyses'!A:C,3,FALSE)</f>
        <v>Equipe 4</v>
      </c>
      <c r="L239" s="13" t="str">
        <f>VLOOKUP(Tableau1[[#This Row],[CustomerCode]],'Config Clients'!A:D,3,FALSE)</f>
        <v>Coopérative agricole</v>
      </c>
      <c r="M239" s="13" t="str">
        <f>VLOOKUP(Tableau1[[#This Row],[CustomerCode]],'Config Clients'!A:D,4,FALSE)</f>
        <v>Julie</v>
      </c>
      <c r="N239" s="10" t="str">
        <f>IFERROR(IF(Tableau1[[#This Row],[Date rendu]]-'Date de l''export'!$A$2&gt;0,"Non","Oui"),"Oui")</f>
        <v>Oui</v>
      </c>
      <c r="O239" s="11">
        <f>IF(Tableau1[[#This Row],[En retard?]]="Non",Tableau1[[#This Row],[Date rendu]]-'Date de l''export'!$A$2,0)</f>
        <v>0</v>
      </c>
      <c r="P239" s="14" t="str">
        <f>IF(Tableau1[[#This Row],[En retard?]]="Oui","HD",IF(Tableau1[Délai restant]&lt;1,"&lt;24h",IF(Tableau1[Délai restant]&lt;2,"&lt;48h","≥48h")))</f>
        <v>HD</v>
      </c>
      <c r="Q239" s="14" t="str">
        <f>IF(AND(Tableau1[[#This Row],[En retard?]]="Oui",OR(Tableau1[[#This Row],[Product]]="Citron",Tableau1[[#This Row],[Product]]="Amandes")),"Oui","Non")</f>
        <v>Non</v>
      </c>
      <c r="R239" t="str">
        <f>CONCATENATE(Tableau1[[#This Row],[OrderCode]],"|",Tableau1[[#This Row],[AnaCode]],"|",Tableau1[[#This Row],[Product]])</f>
        <v>CMD01552806|BACT|Radis</v>
      </c>
    </row>
    <row r="240" spans="1:18" x14ac:dyDescent="0.25">
      <c r="A240" s="1" t="s">
        <v>3259</v>
      </c>
      <c r="B240" s="1" t="s">
        <v>30</v>
      </c>
      <c r="C240" s="3" t="s">
        <v>73</v>
      </c>
      <c r="D240" s="3" t="s">
        <v>23</v>
      </c>
      <c r="E240" s="1" t="s">
        <v>63</v>
      </c>
      <c r="F240" s="1" t="s">
        <v>3260</v>
      </c>
      <c r="G240" s="1" t="s">
        <v>945</v>
      </c>
      <c r="H240" s="3">
        <f>SUBSTITUTE(LEFT(Tableau1[[#This Row],[OrderDate]],17),".",":")+0</f>
        <v>43565.472280092596</v>
      </c>
      <c r="I240" s="3">
        <f>SUBSTITUTE(LEFT(Tableau1[[#This Row],[OrderDueTo]],17),".",":")+0</f>
        <v>43572.5</v>
      </c>
      <c r="J240" s="13" t="str">
        <f>VLOOKUP(Tableau1[[#This Row],[AnaCode]],'Config Analyses'!A:C,2,FALSE)</f>
        <v>Analyse polluants d'emballage</v>
      </c>
      <c r="K240" s="13" t="str">
        <f>VLOOKUP(Tableau1[[#This Row],[AnaCode]],'Config Analyses'!A:C,3,FALSE)</f>
        <v>Equipe 3</v>
      </c>
      <c r="L240" s="13" t="str">
        <f>VLOOKUP(Tableau1[[#This Row],[CustomerCode]],'Config Clients'!A:D,3,FALSE)</f>
        <v>Entreprises agro-alimentaires</v>
      </c>
      <c r="M240" s="13" t="str">
        <f>VLOOKUP(Tableau1[[#This Row],[CustomerCode]],'Config Clients'!A:D,4,FALSE)</f>
        <v>Julien</v>
      </c>
      <c r="N240" s="10" t="str">
        <f>IFERROR(IF(Tableau1[[#This Row],[Date rendu]]-'Date de l''export'!$A$2&gt;0,"Non","Oui"),"Oui")</f>
        <v>Non</v>
      </c>
      <c r="O240" s="11">
        <f>IF(Tableau1[[#This Row],[En retard?]]="Non",Tableau1[[#This Row],[Date rendu]]-'Date de l''export'!$A$2,0)</f>
        <v>0.74041666666744277</v>
      </c>
      <c r="P240" s="14" t="str">
        <f>IF(Tableau1[[#This Row],[En retard?]]="Oui","HD",IF(Tableau1[Délai restant]&lt;1,"&lt;24h",IF(Tableau1[Délai restant]&lt;2,"&lt;48h","≥48h")))</f>
        <v>&lt;24h</v>
      </c>
      <c r="Q240" s="14" t="str">
        <f>IF(AND(Tableau1[[#This Row],[En retard?]]="Oui",OR(Tableau1[[#This Row],[Product]]="Citron",Tableau1[[#This Row],[Product]]="Amandes")),"Oui","Non")</f>
        <v>Non</v>
      </c>
      <c r="R240" t="str">
        <f>CONCATENATE(Tableau1[[#This Row],[OrderCode]],"|",Tableau1[[#This Row],[AnaCode]],"|",Tableau1[[#This Row],[Product]])</f>
        <v>CMD01684602|PLLT|Bœuf</v>
      </c>
    </row>
    <row r="241" spans="1:18" x14ac:dyDescent="0.25">
      <c r="A241" s="1" t="s">
        <v>666</v>
      </c>
      <c r="B241" s="1" t="s">
        <v>20</v>
      </c>
      <c r="C241" s="3" t="s">
        <v>61</v>
      </c>
      <c r="D241" s="3" t="s">
        <v>14</v>
      </c>
      <c r="E241" s="1" t="s">
        <v>63</v>
      </c>
      <c r="F241" s="1" t="s">
        <v>1243</v>
      </c>
      <c r="G241" s="1" t="s">
        <v>945</v>
      </c>
      <c r="H241" s="3">
        <f>SUBSTITUTE(LEFT(Tableau1[[#This Row],[OrderDate]],17),".",":")+0</f>
        <v>43565.476527777777</v>
      </c>
      <c r="I241" s="3">
        <f>SUBSTITUTE(LEFT(Tableau1[[#This Row],[OrderDueTo]],17),".",":")+0</f>
        <v>43572.5</v>
      </c>
      <c r="J241" s="13" t="str">
        <f>VLOOKUP(Tableau1[[#This Row],[AnaCode]],'Config Analyses'!A:C,2,FALSE)</f>
        <v>Analyse polluants d'emballage</v>
      </c>
      <c r="K241" s="13" t="str">
        <f>VLOOKUP(Tableau1[[#This Row],[AnaCode]],'Config Analyses'!A:C,3,FALSE)</f>
        <v>Equipe 3</v>
      </c>
      <c r="L241" s="13" t="str">
        <f>VLOOKUP(Tableau1[[#This Row],[CustomerCode]],'Config Clients'!A:D,3,FALSE)</f>
        <v>Grande surface</v>
      </c>
      <c r="M241" s="13" t="str">
        <f>VLOOKUP(Tableau1[[#This Row],[CustomerCode]],'Config Clients'!A:D,4,FALSE)</f>
        <v>Eric</v>
      </c>
      <c r="N241" s="10" t="str">
        <f>IFERROR(IF(Tableau1[[#This Row],[Date rendu]]-'Date de l''export'!$A$2&gt;0,"Non","Oui"),"Oui")</f>
        <v>Non</v>
      </c>
      <c r="O241" s="11">
        <f>IF(Tableau1[[#This Row],[En retard?]]="Non",Tableau1[[#This Row],[Date rendu]]-'Date de l''export'!$A$2,0)</f>
        <v>0.74041666666744277</v>
      </c>
      <c r="P241" s="14" t="str">
        <f>IF(Tableau1[[#This Row],[En retard?]]="Oui","HD",IF(Tableau1[Délai restant]&lt;1,"&lt;24h",IF(Tableau1[Délai restant]&lt;2,"&lt;48h","≥48h")))</f>
        <v>&lt;24h</v>
      </c>
      <c r="Q241" s="14" t="str">
        <f>IF(AND(Tableau1[[#This Row],[En retard?]]="Oui",OR(Tableau1[[#This Row],[Product]]="Citron",Tableau1[[#This Row],[Product]]="Amandes")),"Oui","Non")</f>
        <v>Non</v>
      </c>
      <c r="R241" t="str">
        <f>CONCATENATE(Tableau1[[#This Row],[OrderCode]],"|",Tableau1[[#This Row],[AnaCode]],"|",Tableau1[[#This Row],[Product]])</f>
        <v>CMD01743004|PLLT|Orange</v>
      </c>
    </row>
    <row r="242" spans="1:18" x14ac:dyDescent="0.25">
      <c r="A242" s="1" t="s">
        <v>400</v>
      </c>
      <c r="B242" s="1" t="s">
        <v>19</v>
      </c>
      <c r="C242" s="3" t="s">
        <v>49</v>
      </c>
      <c r="D242" s="3" t="s">
        <v>8</v>
      </c>
      <c r="E242" s="1" t="s">
        <v>63</v>
      </c>
      <c r="F242" s="1" t="s">
        <v>1411</v>
      </c>
      <c r="G242" s="1" t="s">
        <v>945</v>
      </c>
      <c r="H242" s="3">
        <f>SUBSTITUTE(LEFT(Tableau1[[#This Row],[OrderDate]],17),".",":")+0</f>
        <v>43565.48238425926</v>
      </c>
      <c r="I242" s="3">
        <f>SUBSTITUTE(LEFT(Tableau1[[#This Row],[OrderDueTo]],17),".",":")+0</f>
        <v>43572.5</v>
      </c>
      <c r="J242" s="13" t="str">
        <f>VLOOKUP(Tableau1[[#This Row],[AnaCode]],'Config Analyses'!A:C,2,FALSE)</f>
        <v>Analyse polluants d'emballage</v>
      </c>
      <c r="K242" s="13" t="str">
        <f>VLOOKUP(Tableau1[[#This Row],[AnaCode]],'Config Analyses'!A:C,3,FALSE)</f>
        <v>Equipe 3</v>
      </c>
      <c r="L242" s="13" t="str">
        <f>VLOOKUP(Tableau1[[#This Row],[CustomerCode]],'Config Clients'!A:D,3,FALSE)</f>
        <v>Grande surface</v>
      </c>
      <c r="M242" s="13" t="str">
        <f>VLOOKUP(Tableau1[[#This Row],[CustomerCode]],'Config Clients'!A:D,4,FALSE)</f>
        <v>Eric</v>
      </c>
      <c r="N242" s="10" t="str">
        <f>IFERROR(IF(Tableau1[[#This Row],[Date rendu]]-'Date de l''export'!$A$2&gt;0,"Non","Oui"),"Oui")</f>
        <v>Non</v>
      </c>
      <c r="O242" s="11">
        <f>IF(Tableau1[[#This Row],[En retard?]]="Non",Tableau1[[#This Row],[Date rendu]]-'Date de l''export'!$A$2,0)</f>
        <v>0.74041666666744277</v>
      </c>
      <c r="P242" s="14" t="str">
        <f>IF(Tableau1[[#This Row],[En retard?]]="Oui","HD",IF(Tableau1[Délai restant]&lt;1,"&lt;24h",IF(Tableau1[Délai restant]&lt;2,"&lt;48h","≥48h")))</f>
        <v>&lt;24h</v>
      </c>
      <c r="Q242" s="14" t="str">
        <f>IF(AND(Tableau1[[#This Row],[En retard?]]="Oui",OR(Tableau1[[#This Row],[Product]]="Citron",Tableau1[[#This Row],[Product]]="Amandes")),"Oui","Non")</f>
        <v>Non</v>
      </c>
      <c r="R242" t="str">
        <f>CONCATENATE(Tableau1[[#This Row],[OrderCode]],"|",Tableau1[[#This Row],[AnaCode]],"|",Tableau1[[#This Row],[Product]])</f>
        <v>CMD01568805|PLLT|Bettrave</v>
      </c>
    </row>
    <row r="243" spans="1:18" x14ac:dyDescent="0.25">
      <c r="A243" s="1" t="s">
        <v>246</v>
      </c>
      <c r="B243" s="1" t="s">
        <v>33</v>
      </c>
      <c r="C243" s="3" t="s">
        <v>65</v>
      </c>
      <c r="D243" s="3" t="s">
        <v>17</v>
      </c>
      <c r="E243" s="1" t="s">
        <v>107</v>
      </c>
      <c r="F243" s="1" t="s">
        <v>1144</v>
      </c>
      <c r="G243" s="1" t="s">
        <v>936</v>
      </c>
      <c r="H243" s="3">
        <f>SUBSTITUTE(LEFT(Tableau1[[#This Row],[OrderDate]],17),".",":")+0</f>
        <v>43565.490543981483</v>
      </c>
      <c r="I243" s="3">
        <f>SUBSTITUTE(LEFT(Tableau1[[#This Row],[OrderDueTo]],17),".",":")+0</f>
        <v>43570.5</v>
      </c>
      <c r="J243" s="13" t="str">
        <f>VLOOKUP(Tableau1[[#This Row],[AnaCode]],'Config Analyses'!A:C,2,FALSE)</f>
        <v>Analyse nutritionelle</v>
      </c>
      <c r="K243" s="13" t="str">
        <f>VLOOKUP(Tableau1[[#This Row],[AnaCode]],'Config Analyses'!A:C,3,FALSE)</f>
        <v>Equipe 2</v>
      </c>
      <c r="L243" s="13" t="str">
        <f>VLOOKUP(Tableau1[[#This Row],[CustomerCode]],'Config Clients'!A:D,3,FALSE)</f>
        <v>Entreprises agro-alimentaires</v>
      </c>
      <c r="M243" s="13" t="str">
        <f>VLOOKUP(Tableau1[[#This Row],[CustomerCode]],'Config Clients'!A:D,4,FALSE)</f>
        <v>Marc</v>
      </c>
      <c r="N243" s="10" t="str">
        <f>IFERROR(IF(Tableau1[[#This Row],[Date rendu]]-'Date de l''export'!$A$2&gt;0,"Non","Oui"),"Oui")</f>
        <v>Oui</v>
      </c>
      <c r="O243" s="11">
        <f>IF(Tableau1[[#This Row],[En retard?]]="Non",Tableau1[[#This Row],[Date rendu]]-'Date de l''export'!$A$2,0)</f>
        <v>0</v>
      </c>
      <c r="P243" s="14" t="str">
        <f>IF(Tableau1[[#This Row],[En retard?]]="Oui","HD",IF(Tableau1[Délai restant]&lt;1,"&lt;24h",IF(Tableau1[Délai restant]&lt;2,"&lt;48h","≥48h")))</f>
        <v>HD</v>
      </c>
      <c r="Q243" s="14" t="str">
        <f>IF(AND(Tableau1[[#This Row],[En retard?]]="Oui",OR(Tableau1[[#This Row],[Product]]="Citron",Tableau1[[#This Row],[Product]]="Amandes")),"Oui","Non")</f>
        <v>Non</v>
      </c>
      <c r="R243" t="str">
        <f>CONCATENATE(Tableau1[[#This Row],[OrderCode]],"|",Tableau1[[#This Row],[AnaCode]],"|",Tableau1[[#This Row],[Product]])</f>
        <v>CMD01360801|NTR|Canard</v>
      </c>
    </row>
    <row r="244" spans="1:18" x14ac:dyDescent="0.25">
      <c r="A244" s="1" t="s">
        <v>512</v>
      </c>
      <c r="B244" s="1" t="s">
        <v>21</v>
      </c>
      <c r="C244" s="3" t="s">
        <v>98</v>
      </c>
      <c r="D244" s="3" t="s">
        <v>27</v>
      </c>
      <c r="E244" s="1" t="s">
        <v>107</v>
      </c>
      <c r="F244" s="1" t="s">
        <v>1145</v>
      </c>
      <c r="G244" s="1" t="s">
        <v>936</v>
      </c>
      <c r="H244" s="3">
        <f>SUBSTITUTE(LEFT(Tableau1[[#This Row],[OrderDate]],17),".",":")+0</f>
        <v>43565.491111111114</v>
      </c>
      <c r="I244" s="3">
        <f>SUBSTITUTE(LEFT(Tableau1[[#This Row],[OrderDueTo]],17),".",":")+0</f>
        <v>43570.5</v>
      </c>
      <c r="J244" s="13" t="str">
        <f>VLOOKUP(Tableau1[[#This Row],[AnaCode]],'Config Analyses'!A:C,2,FALSE)</f>
        <v>Analyse nutritionelle</v>
      </c>
      <c r="K244" s="13" t="str">
        <f>VLOOKUP(Tableau1[[#This Row],[AnaCode]],'Config Analyses'!A:C,3,FALSE)</f>
        <v>Equipe 2</v>
      </c>
      <c r="L244" s="13" t="str">
        <f>VLOOKUP(Tableau1[[#This Row],[CustomerCode]],'Config Clients'!A:D,3,FALSE)</f>
        <v>Coopérative agricole</v>
      </c>
      <c r="M244" s="13" t="str">
        <f>VLOOKUP(Tableau1[[#This Row],[CustomerCode]],'Config Clients'!A:D,4,FALSE)</f>
        <v>Julie</v>
      </c>
      <c r="N244" s="10" t="str">
        <f>IFERROR(IF(Tableau1[[#This Row],[Date rendu]]-'Date de l''export'!$A$2&gt;0,"Non","Oui"),"Oui")</f>
        <v>Oui</v>
      </c>
      <c r="O244" s="11">
        <f>IF(Tableau1[[#This Row],[En retard?]]="Non",Tableau1[[#This Row],[Date rendu]]-'Date de l''export'!$A$2,0)</f>
        <v>0</v>
      </c>
      <c r="P244" s="14" t="str">
        <f>IF(Tableau1[[#This Row],[En retard?]]="Oui","HD",IF(Tableau1[Délai restant]&lt;1,"&lt;24h",IF(Tableau1[Délai restant]&lt;2,"&lt;48h","≥48h")))</f>
        <v>HD</v>
      </c>
      <c r="Q244" s="14" t="str">
        <f>IF(AND(Tableau1[[#This Row],[En retard?]]="Oui",OR(Tableau1[[#This Row],[Product]]="Citron",Tableau1[[#This Row],[Product]]="Amandes")),"Oui","Non")</f>
        <v>Non</v>
      </c>
      <c r="R244" t="str">
        <f>CONCATENATE(Tableau1[[#This Row],[OrderCode]],"|",Tableau1[[#This Row],[AnaCode]],"|",Tableau1[[#This Row],[Product]])</f>
        <v>CMD01749202|NTR|Carotte</v>
      </c>
    </row>
    <row r="245" spans="1:18" x14ac:dyDescent="0.25">
      <c r="A245" s="1" t="s">
        <v>247</v>
      </c>
      <c r="B245" s="1" t="s">
        <v>31</v>
      </c>
      <c r="C245" s="3" t="s">
        <v>54</v>
      </c>
      <c r="D245" s="3" t="s">
        <v>10</v>
      </c>
      <c r="E245" s="1" t="s">
        <v>107</v>
      </c>
      <c r="F245" s="1" t="s">
        <v>1146</v>
      </c>
      <c r="G245" s="1" t="s">
        <v>936</v>
      </c>
      <c r="H245" s="3">
        <f>SUBSTITUTE(LEFT(Tableau1[[#This Row],[OrderDate]],17),".",":")+0</f>
        <v>43565.491886574076</v>
      </c>
      <c r="I245" s="3">
        <f>SUBSTITUTE(LEFT(Tableau1[[#This Row],[OrderDueTo]],17),".",":")+0</f>
        <v>43570.5</v>
      </c>
      <c r="J245" s="13" t="str">
        <f>VLOOKUP(Tableau1[[#This Row],[AnaCode]],'Config Analyses'!A:C,2,FALSE)</f>
        <v>Analyse nutritionelle</v>
      </c>
      <c r="K245" s="13" t="str">
        <f>VLOOKUP(Tableau1[[#This Row],[AnaCode]],'Config Analyses'!A:C,3,FALSE)</f>
        <v>Equipe 2</v>
      </c>
      <c r="L245" s="13" t="str">
        <f>VLOOKUP(Tableau1[[#This Row],[CustomerCode]],'Config Clients'!A:D,3,FALSE)</f>
        <v>Coopérative agricole</v>
      </c>
      <c r="M245" s="13" t="str">
        <f>VLOOKUP(Tableau1[[#This Row],[CustomerCode]],'Config Clients'!A:D,4,FALSE)</f>
        <v>Julie</v>
      </c>
      <c r="N245" s="10" t="str">
        <f>IFERROR(IF(Tableau1[[#This Row],[Date rendu]]-'Date de l''export'!$A$2&gt;0,"Non","Oui"),"Oui")</f>
        <v>Oui</v>
      </c>
      <c r="O245" s="11">
        <f>IF(Tableau1[[#This Row],[En retard?]]="Non",Tableau1[[#This Row],[Date rendu]]-'Date de l''export'!$A$2,0)</f>
        <v>0</v>
      </c>
      <c r="P245" s="14" t="str">
        <f>IF(Tableau1[[#This Row],[En retard?]]="Oui","HD",IF(Tableau1[Délai restant]&lt;1,"&lt;24h",IF(Tableau1[Délai restant]&lt;2,"&lt;48h","≥48h")))</f>
        <v>HD</v>
      </c>
      <c r="Q245" s="14" t="str">
        <f>IF(AND(Tableau1[[#This Row],[En retard?]]="Oui",OR(Tableau1[[#This Row],[Product]]="Citron",Tableau1[[#This Row],[Product]]="Amandes")),"Oui","Non")</f>
        <v>Non</v>
      </c>
      <c r="R245" t="str">
        <f>CONCATENATE(Tableau1[[#This Row],[OrderCode]],"|",Tableau1[[#This Row],[AnaCode]],"|",Tableau1[[#This Row],[Product]])</f>
        <v>CMD01357905|NTR|Pomme de terre</v>
      </c>
    </row>
    <row r="246" spans="1:18" x14ac:dyDescent="0.25">
      <c r="A246" s="1" t="s">
        <v>755</v>
      </c>
      <c r="B246" s="1" t="s">
        <v>20</v>
      </c>
      <c r="C246" s="3" t="s">
        <v>61</v>
      </c>
      <c r="D246" s="3" t="s">
        <v>14</v>
      </c>
      <c r="E246" s="1" t="s">
        <v>63</v>
      </c>
      <c r="F246" s="1" t="s">
        <v>1084</v>
      </c>
      <c r="G246" s="1" t="s">
        <v>945</v>
      </c>
      <c r="H246" s="3">
        <f>SUBSTITUTE(LEFT(Tableau1[[#This Row],[OrderDate]],17),".",":")+0</f>
        <v>43565.492754629631</v>
      </c>
      <c r="I246" s="3">
        <f>SUBSTITUTE(LEFT(Tableau1[[#This Row],[OrderDueTo]],17),".",":")+0</f>
        <v>43572.5</v>
      </c>
      <c r="J246" s="13" t="str">
        <f>VLOOKUP(Tableau1[[#This Row],[AnaCode]],'Config Analyses'!A:C,2,FALSE)</f>
        <v>Analyse polluants d'emballage</v>
      </c>
      <c r="K246" s="13" t="str">
        <f>VLOOKUP(Tableau1[[#This Row],[AnaCode]],'Config Analyses'!A:C,3,FALSE)</f>
        <v>Equipe 3</v>
      </c>
      <c r="L246" s="13" t="str">
        <f>VLOOKUP(Tableau1[[#This Row],[CustomerCode]],'Config Clients'!A:D,3,FALSE)</f>
        <v>Grande surface</v>
      </c>
      <c r="M246" s="13" t="str">
        <f>VLOOKUP(Tableau1[[#This Row],[CustomerCode]],'Config Clients'!A:D,4,FALSE)</f>
        <v>Eric</v>
      </c>
      <c r="N246" s="10" t="str">
        <f>IFERROR(IF(Tableau1[[#This Row],[Date rendu]]-'Date de l''export'!$A$2&gt;0,"Non","Oui"),"Oui")</f>
        <v>Non</v>
      </c>
      <c r="O246" s="11">
        <f>IF(Tableau1[[#This Row],[En retard?]]="Non",Tableau1[[#This Row],[Date rendu]]-'Date de l''export'!$A$2,0)</f>
        <v>0.74041666666744277</v>
      </c>
      <c r="P246" s="14" t="str">
        <f>IF(Tableau1[[#This Row],[En retard?]]="Oui","HD",IF(Tableau1[Délai restant]&lt;1,"&lt;24h",IF(Tableau1[Délai restant]&lt;2,"&lt;48h","≥48h")))</f>
        <v>&lt;24h</v>
      </c>
      <c r="Q246" s="14" t="str">
        <f>IF(AND(Tableau1[[#This Row],[En retard?]]="Oui",OR(Tableau1[[#This Row],[Product]]="Citron",Tableau1[[#This Row],[Product]]="Amandes")),"Oui","Non")</f>
        <v>Non</v>
      </c>
      <c r="R246" t="str">
        <f>CONCATENATE(Tableau1[[#This Row],[OrderCode]],"|",Tableau1[[#This Row],[AnaCode]],"|",Tableau1[[#This Row],[Product]])</f>
        <v>CMD01497903|PLLT|Orange</v>
      </c>
    </row>
    <row r="247" spans="1:18" x14ac:dyDescent="0.25">
      <c r="A247" s="1" t="s">
        <v>118</v>
      </c>
      <c r="B247" s="1" t="s">
        <v>11</v>
      </c>
      <c r="C247" s="3" t="s">
        <v>58</v>
      </c>
      <c r="D247" s="3" t="s">
        <v>13</v>
      </c>
      <c r="E247" s="1" t="s">
        <v>107</v>
      </c>
      <c r="F247" s="1" t="s">
        <v>1148</v>
      </c>
      <c r="G247" s="1" t="s">
        <v>936</v>
      </c>
      <c r="H247" s="3">
        <f>SUBSTITUTE(LEFT(Tableau1[[#This Row],[OrderDate]],17),".",":")+0</f>
        <v>43565.494155092594</v>
      </c>
      <c r="I247" s="3">
        <f>SUBSTITUTE(LEFT(Tableau1[[#This Row],[OrderDueTo]],17),".",":")+0</f>
        <v>43570.5</v>
      </c>
      <c r="J247" s="13" t="str">
        <f>VLOOKUP(Tableau1[[#This Row],[AnaCode]],'Config Analyses'!A:C,2,FALSE)</f>
        <v>Analyse nutritionelle</v>
      </c>
      <c r="K247" s="13" t="str">
        <f>VLOOKUP(Tableau1[[#This Row],[AnaCode]],'Config Analyses'!A:C,3,FALSE)</f>
        <v>Equipe 2</v>
      </c>
      <c r="L247" s="13" t="str">
        <f>VLOOKUP(Tableau1[[#This Row],[CustomerCode]],'Config Clients'!A:D,3,FALSE)</f>
        <v>Coopérative agricole</v>
      </c>
      <c r="M247" s="13" t="str">
        <f>VLOOKUP(Tableau1[[#This Row],[CustomerCode]],'Config Clients'!A:D,4,FALSE)</f>
        <v>Béatrice</v>
      </c>
      <c r="N247" s="10" t="str">
        <f>IFERROR(IF(Tableau1[[#This Row],[Date rendu]]-'Date de l''export'!$A$2&gt;0,"Non","Oui"),"Oui")</f>
        <v>Oui</v>
      </c>
      <c r="O247" s="11">
        <f>IF(Tableau1[[#This Row],[En retard?]]="Non",Tableau1[[#This Row],[Date rendu]]-'Date de l''export'!$A$2,0)</f>
        <v>0</v>
      </c>
      <c r="P247" s="14" t="str">
        <f>IF(Tableau1[[#This Row],[En retard?]]="Oui","HD",IF(Tableau1[Délai restant]&lt;1,"&lt;24h",IF(Tableau1[Délai restant]&lt;2,"&lt;48h","≥48h")))</f>
        <v>HD</v>
      </c>
      <c r="Q247" s="14" t="str">
        <f>IF(AND(Tableau1[[#This Row],[En retard?]]="Oui",OR(Tableau1[[#This Row],[Product]]="Citron",Tableau1[[#This Row],[Product]]="Amandes")),"Oui","Non")</f>
        <v>Non</v>
      </c>
      <c r="R247" t="str">
        <f>CONCATENATE(Tableau1[[#This Row],[OrderCode]],"|",Tableau1[[#This Row],[AnaCode]],"|",Tableau1[[#This Row],[Product]])</f>
        <v>CMD01763113|NTR|Oignon</v>
      </c>
    </row>
    <row r="248" spans="1:18" x14ac:dyDescent="0.25">
      <c r="A248" s="1" t="s">
        <v>252</v>
      </c>
      <c r="B248" s="1" t="s">
        <v>15</v>
      </c>
      <c r="C248" s="3" t="s">
        <v>61</v>
      </c>
      <c r="D248" s="3" t="s">
        <v>14</v>
      </c>
      <c r="E248" s="1" t="s">
        <v>107</v>
      </c>
      <c r="F248" s="1" t="s">
        <v>1149</v>
      </c>
      <c r="G248" s="1" t="s">
        <v>936</v>
      </c>
      <c r="H248" s="3">
        <f>SUBSTITUTE(LEFT(Tableau1[[#This Row],[OrderDate]],17),".",":")+0</f>
        <v>43565.494849537034</v>
      </c>
      <c r="I248" s="3">
        <f>SUBSTITUTE(LEFT(Tableau1[[#This Row],[OrderDueTo]],17),".",":")+0</f>
        <v>43570.5</v>
      </c>
      <c r="J248" s="13" t="str">
        <f>VLOOKUP(Tableau1[[#This Row],[AnaCode]],'Config Analyses'!A:C,2,FALSE)</f>
        <v>Analyse nutritionelle</v>
      </c>
      <c r="K248" s="13" t="str">
        <f>VLOOKUP(Tableau1[[#This Row],[AnaCode]],'Config Analyses'!A:C,3,FALSE)</f>
        <v>Equipe 2</v>
      </c>
      <c r="L248" s="13" t="str">
        <f>VLOOKUP(Tableau1[[#This Row],[CustomerCode]],'Config Clients'!A:D,3,FALSE)</f>
        <v>Grande surface</v>
      </c>
      <c r="M248" s="13" t="str">
        <f>VLOOKUP(Tableau1[[#This Row],[CustomerCode]],'Config Clients'!A:D,4,FALSE)</f>
        <v>Eric</v>
      </c>
      <c r="N248" s="10" t="str">
        <f>IFERROR(IF(Tableau1[[#This Row],[Date rendu]]-'Date de l''export'!$A$2&gt;0,"Non","Oui"),"Oui")</f>
        <v>Oui</v>
      </c>
      <c r="O248" s="11">
        <f>IF(Tableau1[[#This Row],[En retard?]]="Non",Tableau1[[#This Row],[Date rendu]]-'Date de l''export'!$A$2,0)</f>
        <v>0</v>
      </c>
      <c r="P248" s="14" t="str">
        <f>IF(Tableau1[[#This Row],[En retard?]]="Oui","HD",IF(Tableau1[Délai restant]&lt;1,"&lt;24h",IF(Tableau1[Délai restant]&lt;2,"&lt;48h","≥48h")))</f>
        <v>HD</v>
      </c>
      <c r="Q248" s="14" t="str">
        <f>IF(AND(Tableau1[[#This Row],[En retard?]]="Oui",OR(Tableau1[[#This Row],[Product]]="Citron",Tableau1[[#This Row],[Product]]="Amandes")),"Oui","Non")</f>
        <v>Oui</v>
      </c>
      <c r="R248" t="str">
        <f>CONCATENATE(Tableau1[[#This Row],[OrderCode]],"|",Tableau1[[#This Row],[AnaCode]],"|",Tableau1[[#This Row],[Product]])</f>
        <v>CMD01761804|NTR|Citron</v>
      </c>
    </row>
    <row r="249" spans="1:18" x14ac:dyDescent="0.25">
      <c r="A249" s="1" t="s">
        <v>3257</v>
      </c>
      <c r="B249" s="1" t="s">
        <v>30</v>
      </c>
      <c r="C249" s="3" t="s">
        <v>73</v>
      </c>
      <c r="D249" s="3" t="s">
        <v>23</v>
      </c>
      <c r="E249" s="1" t="s">
        <v>63</v>
      </c>
      <c r="F249" s="1" t="s">
        <v>3261</v>
      </c>
      <c r="G249" s="1" t="s">
        <v>945</v>
      </c>
      <c r="H249" s="3">
        <f>SUBSTITUTE(LEFT(Tableau1[[#This Row],[OrderDate]],17),".",":")+0</f>
        <v>43565.496307870373</v>
      </c>
      <c r="I249" s="3">
        <f>SUBSTITUTE(LEFT(Tableau1[[#This Row],[OrderDueTo]],17),".",":")+0</f>
        <v>43572.5</v>
      </c>
      <c r="J249" s="13" t="str">
        <f>VLOOKUP(Tableau1[[#This Row],[AnaCode]],'Config Analyses'!A:C,2,FALSE)</f>
        <v>Analyse polluants d'emballage</v>
      </c>
      <c r="K249" s="13" t="str">
        <f>VLOOKUP(Tableau1[[#This Row],[AnaCode]],'Config Analyses'!A:C,3,FALSE)</f>
        <v>Equipe 3</v>
      </c>
      <c r="L249" s="13" t="str">
        <f>VLOOKUP(Tableau1[[#This Row],[CustomerCode]],'Config Clients'!A:D,3,FALSE)</f>
        <v>Entreprises agro-alimentaires</v>
      </c>
      <c r="M249" s="13" t="str">
        <f>VLOOKUP(Tableau1[[#This Row],[CustomerCode]],'Config Clients'!A:D,4,FALSE)</f>
        <v>Julien</v>
      </c>
      <c r="N249" s="10" t="str">
        <f>IFERROR(IF(Tableau1[[#This Row],[Date rendu]]-'Date de l''export'!$A$2&gt;0,"Non","Oui"),"Oui")</f>
        <v>Non</v>
      </c>
      <c r="O249" s="11">
        <f>IF(Tableau1[[#This Row],[En retard?]]="Non",Tableau1[[#This Row],[Date rendu]]-'Date de l''export'!$A$2,0)</f>
        <v>0.74041666666744277</v>
      </c>
      <c r="P249" s="14" t="str">
        <f>IF(Tableau1[[#This Row],[En retard?]]="Oui","HD",IF(Tableau1[Délai restant]&lt;1,"&lt;24h",IF(Tableau1[Délai restant]&lt;2,"&lt;48h","≥48h")))</f>
        <v>&lt;24h</v>
      </c>
      <c r="Q249" s="14" t="str">
        <f>IF(AND(Tableau1[[#This Row],[En retard?]]="Oui",OR(Tableau1[[#This Row],[Product]]="Citron",Tableau1[[#This Row],[Product]]="Amandes")),"Oui","Non")</f>
        <v>Non</v>
      </c>
      <c r="R249" t="str">
        <f>CONCATENATE(Tableau1[[#This Row],[OrderCode]],"|",Tableau1[[#This Row],[AnaCode]],"|",Tableau1[[#This Row],[Product]])</f>
        <v>CMD01684601|PLLT|Bœuf</v>
      </c>
    </row>
    <row r="250" spans="1:18" x14ac:dyDescent="0.25">
      <c r="A250" s="1" t="s">
        <v>253</v>
      </c>
      <c r="B250" s="1" t="s">
        <v>21</v>
      </c>
      <c r="C250" s="3" t="s">
        <v>49</v>
      </c>
      <c r="D250" s="3" t="s">
        <v>8</v>
      </c>
      <c r="E250" s="1" t="s">
        <v>107</v>
      </c>
      <c r="F250" s="1" t="s">
        <v>1150</v>
      </c>
      <c r="G250" s="1" t="s">
        <v>936</v>
      </c>
      <c r="H250" s="3">
        <f>SUBSTITUTE(LEFT(Tableau1[[#This Row],[OrderDate]],17),".",":")+0</f>
        <v>43565.496782407405</v>
      </c>
      <c r="I250" s="3">
        <f>SUBSTITUTE(LEFT(Tableau1[[#This Row],[OrderDueTo]],17),".",":")+0</f>
        <v>43570.5</v>
      </c>
      <c r="J250" s="13" t="str">
        <f>VLOOKUP(Tableau1[[#This Row],[AnaCode]],'Config Analyses'!A:C,2,FALSE)</f>
        <v>Analyse nutritionelle</v>
      </c>
      <c r="K250" s="13" t="str">
        <f>VLOOKUP(Tableau1[[#This Row],[AnaCode]],'Config Analyses'!A:C,3,FALSE)</f>
        <v>Equipe 2</v>
      </c>
      <c r="L250" s="13" t="str">
        <f>VLOOKUP(Tableau1[[#This Row],[CustomerCode]],'Config Clients'!A:D,3,FALSE)</f>
        <v>Grande surface</v>
      </c>
      <c r="M250" s="13" t="str">
        <f>VLOOKUP(Tableau1[[#This Row],[CustomerCode]],'Config Clients'!A:D,4,FALSE)</f>
        <v>Eric</v>
      </c>
      <c r="N250" s="10" t="str">
        <f>IFERROR(IF(Tableau1[[#This Row],[Date rendu]]-'Date de l''export'!$A$2&gt;0,"Non","Oui"),"Oui")</f>
        <v>Oui</v>
      </c>
      <c r="O250" s="11">
        <f>IF(Tableau1[[#This Row],[En retard?]]="Non",Tableau1[[#This Row],[Date rendu]]-'Date de l''export'!$A$2,0)</f>
        <v>0</v>
      </c>
      <c r="P250" s="14" t="str">
        <f>IF(Tableau1[[#This Row],[En retard?]]="Oui","HD",IF(Tableau1[Délai restant]&lt;1,"&lt;24h",IF(Tableau1[Délai restant]&lt;2,"&lt;48h","≥48h")))</f>
        <v>HD</v>
      </c>
      <c r="Q250" s="14" t="str">
        <f>IF(AND(Tableau1[[#This Row],[En retard?]]="Oui",OR(Tableau1[[#This Row],[Product]]="Citron",Tableau1[[#This Row],[Product]]="Amandes")),"Oui","Non")</f>
        <v>Non</v>
      </c>
      <c r="R250" t="str">
        <f>CONCATENATE(Tableau1[[#This Row],[OrderCode]],"|",Tableau1[[#This Row],[AnaCode]],"|",Tableau1[[#This Row],[Product]])</f>
        <v>CMD01603303|NTR|Carotte</v>
      </c>
    </row>
    <row r="251" spans="1:18" x14ac:dyDescent="0.25">
      <c r="A251" s="1" t="s">
        <v>579</v>
      </c>
      <c r="B251" s="1" t="s">
        <v>20</v>
      </c>
      <c r="C251" s="3" t="s">
        <v>61</v>
      </c>
      <c r="D251" s="3" t="s">
        <v>14</v>
      </c>
      <c r="E251" s="1" t="s">
        <v>107</v>
      </c>
      <c r="F251" s="1" t="s">
        <v>1857</v>
      </c>
      <c r="G251" s="1" t="s">
        <v>947</v>
      </c>
      <c r="H251" s="3">
        <f>SUBSTITUTE(LEFT(Tableau1[[#This Row],[OrderDate]],17),".",":")+0</f>
        <v>43565.50037037037</v>
      </c>
      <c r="I251" s="3">
        <f>SUBSTITUTE(LEFT(Tableau1[[#This Row],[OrderDueTo]],17),".",":")+0</f>
        <v>43571.5</v>
      </c>
      <c r="J251" s="13" t="str">
        <f>VLOOKUP(Tableau1[[#This Row],[AnaCode]],'Config Analyses'!A:C,2,FALSE)</f>
        <v>Analyse nutritionelle</v>
      </c>
      <c r="K251" s="13" t="str">
        <f>VLOOKUP(Tableau1[[#This Row],[AnaCode]],'Config Analyses'!A:C,3,FALSE)</f>
        <v>Equipe 2</v>
      </c>
      <c r="L251" s="13" t="str">
        <f>VLOOKUP(Tableau1[[#This Row],[CustomerCode]],'Config Clients'!A:D,3,FALSE)</f>
        <v>Grande surface</v>
      </c>
      <c r="M251" s="13" t="str">
        <f>VLOOKUP(Tableau1[[#This Row],[CustomerCode]],'Config Clients'!A:D,4,FALSE)</f>
        <v>Eric</v>
      </c>
      <c r="N251" s="10" t="str">
        <f>IFERROR(IF(Tableau1[[#This Row],[Date rendu]]-'Date de l''export'!$A$2&gt;0,"Non","Oui"),"Oui")</f>
        <v>Oui</v>
      </c>
      <c r="O251" s="11">
        <f>IF(Tableau1[[#This Row],[En retard?]]="Non",Tableau1[[#This Row],[Date rendu]]-'Date de l''export'!$A$2,0)</f>
        <v>0</v>
      </c>
      <c r="P251" s="14" t="str">
        <f>IF(Tableau1[[#This Row],[En retard?]]="Oui","HD",IF(Tableau1[Délai restant]&lt;1,"&lt;24h",IF(Tableau1[Délai restant]&lt;2,"&lt;48h","≥48h")))</f>
        <v>HD</v>
      </c>
      <c r="Q251" s="14" t="str">
        <f>IF(AND(Tableau1[[#This Row],[En retard?]]="Oui",OR(Tableau1[[#This Row],[Product]]="Citron",Tableau1[[#This Row],[Product]]="Amandes")),"Oui","Non")</f>
        <v>Non</v>
      </c>
      <c r="R251" t="str">
        <f>CONCATENATE(Tableau1[[#This Row],[OrderCode]],"|",Tableau1[[#This Row],[AnaCode]],"|",Tableau1[[#This Row],[Product]])</f>
        <v>CMD01615801|NTR|Orange</v>
      </c>
    </row>
    <row r="252" spans="1:18" x14ac:dyDescent="0.25">
      <c r="A252" s="1" t="s">
        <v>3262</v>
      </c>
      <c r="B252" s="1" t="s">
        <v>30</v>
      </c>
      <c r="C252" s="3" t="s">
        <v>188</v>
      </c>
      <c r="D252" s="3" t="s">
        <v>38</v>
      </c>
      <c r="E252" s="1" t="s">
        <v>50</v>
      </c>
      <c r="F252" s="1" t="s">
        <v>1173</v>
      </c>
      <c r="G252" s="1" t="s">
        <v>973</v>
      </c>
      <c r="H252" s="3">
        <f>SUBSTITUTE(LEFT(Tableau1[[#This Row],[OrderDate]],17),".",":")+0</f>
        <v>43565.501238425924</v>
      </c>
      <c r="I252" s="3">
        <f>SUBSTITUTE(LEFT(Tableau1[[#This Row],[OrderDueTo]],17),".",":")+0</f>
        <v>43575.5</v>
      </c>
      <c r="J252" s="13" t="str">
        <f>VLOOKUP(Tableau1[[#This Row],[AnaCode]],'Config Analyses'!A:C,2,FALSE)</f>
        <v>Analyse OGM</v>
      </c>
      <c r="K252" s="13" t="str">
        <f>VLOOKUP(Tableau1[[#This Row],[AnaCode]],'Config Analyses'!A:C,3,FALSE)</f>
        <v>Equipe 2</v>
      </c>
      <c r="L252" s="13" t="str">
        <f>VLOOKUP(Tableau1[[#This Row],[CustomerCode]],'Config Clients'!A:D,3,FALSE)</f>
        <v>Coopérative agricole</v>
      </c>
      <c r="M252" s="13" t="str">
        <f>VLOOKUP(Tableau1[[#This Row],[CustomerCode]],'Config Clients'!A:D,4,FALSE)</f>
        <v>Julie</v>
      </c>
      <c r="N252" s="10" t="str">
        <f>IFERROR(IF(Tableau1[[#This Row],[Date rendu]]-'Date de l''export'!$A$2&gt;0,"Non","Oui"),"Oui")</f>
        <v>Non</v>
      </c>
      <c r="O252" s="11">
        <f>IF(Tableau1[[#This Row],[En retard?]]="Non",Tableau1[[#This Row],[Date rendu]]-'Date de l''export'!$A$2,0)</f>
        <v>3.7404166666674428</v>
      </c>
      <c r="P252" s="14" t="str">
        <f>IF(Tableau1[[#This Row],[En retard?]]="Oui","HD",IF(Tableau1[Délai restant]&lt;1,"&lt;24h",IF(Tableau1[Délai restant]&lt;2,"&lt;48h","≥48h")))</f>
        <v>≥48h</v>
      </c>
      <c r="Q252" s="14" t="str">
        <f>IF(AND(Tableau1[[#This Row],[En retard?]]="Oui",OR(Tableau1[[#This Row],[Product]]="Citron",Tableau1[[#This Row],[Product]]="Amandes")),"Oui","Non")</f>
        <v>Non</v>
      </c>
      <c r="R252" t="str">
        <f>CONCATENATE(Tableau1[[#This Row],[OrderCode]],"|",Tableau1[[#This Row],[AnaCode]],"|",Tableau1[[#This Row],[Product]])</f>
        <v>CMD01568417|OGM|Bœuf</v>
      </c>
    </row>
    <row r="253" spans="1:18" x14ac:dyDescent="0.25">
      <c r="A253" s="1" t="s">
        <v>139</v>
      </c>
      <c r="B253" s="1" t="s">
        <v>20</v>
      </c>
      <c r="C253" s="3" t="s">
        <v>61</v>
      </c>
      <c r="D253" s="3" t="s">
        <v>14</v>
      </c>
      <c r="E253" s="1" t="s">
        <v>107</v>
      </c>
      <c r="F253" s="1" t="s">
        <v>1173</v>
      </c>
      <c r="G253" s="1" t="s">
        <v>947</v>
      </c>
      <c r="H253" s="3">
        <f>SUBSTITUTE(LEFT(Tableau1[[#This Row],[OrderDate]],17),".",":")+0</f>
        <v>43565.501238425924</v>
      </c>
      <c r="I253" s="3">
        <f>SUBSTITUTE(LEFT(Tableau1[[#This Row],[OrderDueTo]],17),".",":")+0</f>
        <v>43571.5</v>
      </c>
      <c r="J253" s="13" t="str">
        <f>VLOOKUP(Tableau1[[#This Row],[AnaCode]],'Config Analyses'!A:C,2,FALSE)</f>
        <v>Analyse nutritionelle</v>
      </c>
      <c r="K253" s="13" t="str">
        <f>VLOOKUP(Tableau1[[#This Row],[AnaCode]],'Config Analyses'!A:C,3,FALSE)</f>
        <v>Equipe 2</v>
      </c>
      <c r="L253" s="13" t="str">
        <f>VLOOKUP(Tableau1[[#This Row],[CustomerCode]],'Config Clients'!A:D,3,FALSE)</f>
        <v>Grande surface</v>
      </c>
      <c r="M253" s="13" t="str">
        <f>VLOOKUP(Tableau1[[#This Row],[CustomerCode]],'Config Clients'!A:D,4,FALSE)</f>
        <v>Eric</v>
      </c>
      <c r="N253" s="10" t="str">
        <f>IFERROR(IF(Tableau1[[#This Row],[Date rendu]]-'Date de l''export'!$A$2&gt;0,"Non","Oui"),"Oui")</f>
        <v>Oui</v>
      </c>
      <c r="O253" s="11">
        <f>IF(Tableau1[[#This Row],[En retard?]]="Non",Tableau1[[#This Row],[Date rendu]]-'Date de l''export'!$A$2,0)</f>
        <v>0</v>
      </c>
      <c r="P253" s="14" t="str">
        <f>IF(Tableau1[[#This Row],[En retard?]]="Oui","HD",IF(Tableau1[Délai restant]&lt;1,"&lt;24h",IF(Tableau1[Délai restant]&lt;2,"&lt;48h","≥48h")))</f>
        <v>HD</v>
      </c>
      <c r="Q253" s="14" t="str">
        <f>IF(AND(Tableau1[[#This Row],[En retard?]]="Oui",OR(Tableau1[[#This Row],[Product]]="Citron",Tableau1[[#This Row],[Product]]="Amandes")),"Oui","Non")</f>
        <v>Non</v>
      </c>
      <c r="R253" t="str">
        <f>CONCATENATE(Tableau1[[#This Row],[OrderCode]],"|",Tableau1[[#This Row],[AnaCode]],"|",Tableau1[[#This Row],[Product]])</f>
        <v>CMD01645603|NTR|Orange</v>
      </c>
    </row>
    <row r="254" spans="1:18" x14ac:dyDescent="0.25">
      <c r="A254" s="1" t="s">
        <v>204</v>
      </c>
      <c r="B254" s="1" t="s">
        <v>21</v>
      </c>
      <c r="C254" s="3" t="s">
        <v>61</v>
      </c>
      <c r="D254" s="3" t="s">
        <v>14</v>
      </c>
      <c r="E254" s="1" t="s">
        <v>63</v>
      </c>
      <c r="F254" s="1" t="s">
        <v>1151</v>
      </c>
      <c r="G254" s="1" t="s">
        <v>964</v>
      </c>
      <c r="H254" s="3">
        <f>SUBSTITUTE(LEFT(Tableau1[[#This Row],[OrderDate]],17),".",":")+0</f>
        <v>43565.509722222225</v>
      </c>
      <c r="I254" s="3">
        <f>SUBSTITUTE(LEFT(Tableau1[[#This Row],[OrderDueTo]],17),".",":")+0</f>
        <v>43573.5</v>
      </c>
      <c r="J254" s="13" t="str">
        <f>VLOOKUP(Tableau1[[#This Row],[AnaCode]],'Config Analyses'!A:C,2,FALSE)</f>
        <v>Analyse polluants d'emballage</v>
      </c>
      <c r="K254" s="13" t="str">
        <f>VLOOKUP(Tableau1[[#This Row],[AnaCode]],'Config Analyses'!A:C,3,FALSE)</f>
        <v>Equipe 3</v>
      </c>
      <c r="L254" s="13" t="str">
        <f>VLOOKUP(Tableau1[[#This Row],[CustomerCode]],'Config Clients'!A:D,3,FALSE)</f>
        <v>Grande surface</v>
      </c>
      <c r="M254" s="13" t="str">
        <f>VLOOKUP(Tableau1[[#This Row],[CustomerCode]],'Config Clients'!A:D,4,FALSE)</f>
        <v>Eric</v>
      </c>
      <c r="N254" s="10" t="str">
        <f>IFERROR(IF(Tableau1[[#This Row],[Date rendu]]-'Date de l''export'!$A$2&gt;0,"Non","Oui"),"Oui")</f>
        <v>Non</v>
      </c>
      <c r="O254" s="11">
        <f>IF(Tableau1[[#This Row],[En retard?]]="Non",Tableau1[[#This Row],[Date rendu]]-'Date de l''export'!$A$2,0)</f>
        <v>1.7404166666674428</v>
      </c>
      <c r="P254" s="14" t="str">
        <f>IF(Tableau1[[#This Row],[En retard?]]="Oui","HD",IF(Tableau1[Délai restant]&lt;1,"&lt;24h",IF(Tableau1[Délai restant]&lt;2,"&lt;48h","≥48h")))</f>
        <v>&lt;48h</v>
      </c>
      <c r="Q254" s="14" t="str">
        <f>IF(AND(Tableau1[[#This Row],[En retard?]]="Oui",OR(Tableau1[[#This Row],[Product]]="Citron",Tableau1[[#This Row],[Product]]="Amandes")),"Oui","Non")</f>
        <v>Non</v>
      </c>
      <c r="R254" t="str">
        <f>CONCATENATE(Tableau1[[#This Row],[OrderCode]],"|",Tableau1[[#This Row],[AnaCode]],"|",Tableau1[[#This Row],[Product]])</f>
        <v>CMD01664401|PLLT|Carotte</v>
      </c>
    </row>
    <row r="255" spans="1:18" x14ac:dyDescent="0.25">
      <c r="A255" s="1" t="s">
        <v>182</v>
      </c>
      <c r="B255" s="1" t="s">
        <v>20</v>
      </c>
      <c r="C255" s="3" t="s">
        <v>61</v>
      </c>
      <c r="D255" s="3" t="s">
        <v>14</v>
      </c>
      <c r="E255" s="1" t="s">
        <v>107</v>
      </c>
      <c r="F255" s="1" t="s">
        <v>1130</v>
      </c>
      <c r="G255" s="1" t="s">
        <v>947</v>
      </c>
      <c r="H255" s="3">
        <f>SUBSTITUTE(LEFT(Tableau1[[#This Row],[OrderDate]],17),".",":")+0</f>
        <v>43565.513414351852</v>
      </c>
      <c r="I255" s="3">
        <f>SUBSTITUTE(LEFT(Tableau1[[#This Row],[OrderDueTo]],17),".",":")+0</f>
        <v>43571.5</v>
      </c>
      <c r="J255" s="13" t="str">
        <f>VLOOKUP(Tableau1[[#This Row],[AnaCode]],'Config Analyses'!A:C,2,FALSE)</f>
        <v>Analyse nutritionelle</v>
      </c>
      <c r="K255" s="13" t="str">
        <f>VLOOKUP(Tableau1[[#This Row],[AnaCode]],'Config Analyses'!A:C,3,FALSE)</f>
        <v>Equipe 2</v>
      </c>
      <c r="L255" s="13" t="str">
        <f>VLOOKUP(Tableau1[[#This Row],[CustomerCode]],'Config Clients'!A:D,3,FALSE)</f>
        <v>Grande surface</v>
      </c>
      <c r="M255" s="13" t="str">
        <f>VLOOKUP(Tableau1[[#This Row],[CustomerCode]],'Config Clients'!A:D,4,FALSE)</f>
        <v>Eric</v>
      </c>
      <c r="N255" s="10" t="str">
        <f>IFERROR(IF(Tableau1[[#This Row],[Date rendu]]-'Date de l''export'!$A$2&gt;0,"Non","Oui"),"Oui")</f>
        <v>Oui</v>
      </c>
      <c r="O255" s="11">
        <f>IF(Tableau1[[#This Row],[En retard?]]="Non",Tableau1[[#This Row],[Date rendu]]-'Date de l''export'!$A$2,0)</f>
        <v>0</v>
      </c>
      <c r="P255" s="14" t="str">
        <f>IF(Tableau1[[#This Row],[En retard?]]="Oui","HD",IF(Tableau1[Délai restant]&lt;1,"&lt;24h",IF(Tableau1[Délai restant]&lt;2,"&lt;48h","≥48h")))</f>
        <v>HD</v>
      </c>
      <c r="Q255" s="14" t="str">
        <f>IF(AND(Tableau1[[#This Row],[En retard?]]="Oui",OR(Tableau1[[#This Row],[Product]]="Citron",Tableau1[[#This Row],[Product]]="Amandes")),"Oui","Non")</f>
        <v>Non</v>
      </c>
      <c r="R255" t="str">
        <f>CONCATENATE(Tableau1[[#This Row],[OrderCode]],"|",Tableau1[[#This Row],[AnaCode]],"|",Tableau1[[#This Row],[Product]])</f>
        <v>CMD01749501|NTR|Orange</v>
      </c>
    </row>
    <row r="256" spans="1:18" x14ac:dyDescent="0.25">
      <c r="A256" s="1" t="s">
        <v>111</v>
      </c>
      <c r="B256" s="1" t="s">
        <v>31</v>
      </c>
      <c r="C256" s="3" t="s">
        <v>54</v>
      </c>
      <c r="D256" s="3" t="s">
        <v>10</v>
      </c>
      <c r="E256" s="1" t="s">
        <v>229</v>
      </c>
      <c r="F256" s="1" t="s">
        <v>1152</v>
      </c>
      <c r="G256" s="1" t="s">
        <v>1153</v>
      </c>
      <c r="H256" s="3">
        <f>SUBSTITUTE(LEFT(Tableau1[[#This Row],[OrderDate]],17),".",":")+0</f>
        <v>43565.524583333332</v>
      </c>
      <c r="I256" s="3">
        <f>SUBSTITUTE(LEFT(Tableau1[[#This Row],[OrderDueTo]],17),".",":")+0</f>
        <v>43568.5</v>
      </c>
      <c r="J256" s="13" t="str">
        <f>VLOOKUP(Tableau1[[#This Row],[AnaCode]],'Config Analyses'!A:C,2,FALSE)</f>
        <v>Analyse sucres</v>
      </c>
      <c r="K256" s="13" t="str">
        <f>VLOOKUP(Tableau1[[#This Row],[AnaCode]],'Config Analyses'!A:C,3,FALSE)</f>
        <v>Equipe 2</v>
      </c>
      <c r="L256" s="13" t="str">
        <f>VLOOKUP(Tableau1[[#This Row],[CustomerCode]],'Config Clients'!A:D,3,FALSE)</f>
        <v>Coopérative agricole</v>
      </c>
      <c r="M256" s="13" t="str">
        <f>VLOOKUP(Tableau1[[#This Row],[CustomerCode]],'Config Clients'!A:D,4,FALSE)</f>
        <v>Julie</v>
      </c>
      <c r="N256" s="10" t="str">
        <f>IFERROR(IF(Tableau1[[#This Row],[Date rendu]]-'Date de l''export'!$A$2&gt;0,"Non","Oui"),"Oui")</f>
        <v>Oui</v>
      </c>
      <c r="O256" s="11">
        <f>IF(Tableau1[[#This Row],[En retard?]]="Non",Tableau1[[#This Row],[Date rendu]]-'Date de l''export'!$A$2,0)</f>
        <v>0</v>
      </c>
      <c r="P256" s="14" t="str">
        <f>IF(Tableau1[[#This Row],[En retard?]]="Oui","HD",IF(Tableau1[Délai restant]&lt;1,"&lt;24h",IF(Tableau1[Délai restant]&lt;2,"&lt;48h","≥48h")))</f>
        <v>HD</v>
      </c>
      <c r="Q256" s="14" t="str">
        <f>IF(AND(Tableau1[[#This Row],[En retard?]]="Oui",OR(Tableau1[[#This Row],[Product]]="Citron",Tableau1[[#This Row],[Product]]="Amandes")),"Oui","Non")</f>
        <v>Non</v>
      </c>
      <c r="R256" t="str">
        <f>CONCATENATE(Tableau1[[#This Row],[OrderCode]],"|",Tableau1[[#This Row],[AnaCode]],"|",Tableau1[[#This Row],[Product]])</f>
        <v>CMD01501905|SCR|Pomme de terre</v>
      </c>
    </row>
    <row r="257" spans="1:18" x14ac:dyDescent="0.25">
      <c r="A257" s="1" t="s">
        <v>219</v>
      </c>
      <c r="B257" s="1" t="s">
        <v>16</v>
      </c>
      <c r="C257" s="3" t="s">
        <v>65</v>
      </c>
      <c r="D257" s="3" t="s">
        <v>17</v>
      </c>
      <c r="E257" s="1" t="s">
        <v>63</v>
      </c>
      <c r="F257" s="1" t="s">
        <v>1155</v>
      </c>
      <c r="G257" s="1" t="s">
        <v>964</v>
      </c>
      <c r="H257" s="3">
        <f>SUBSTITUTE(LEFT(Tableau1[[#This Row],[OrderDate]],17),".",":")+0</f>
        <v>43565.528738425928</v>
      </c>
      <c r="I257" s="3">
        <f>SUBSTITUTE(LEFT(Tableau1[[#This Row],[OrderDueTo]],17),".",":")+0</f>
        <v>43573.5</v>
      </c>
      <c r="J257" s="13" t="str">
        <f>VLOOKUP(Tableau1[[#This Row],[AnaCode]],'Config Analyses'!A:C,2,FALSE)</f>
        <v>Analyse polluants d'emballage</v>
      </c>
      <c r="K257" s="13" t="str">
        <f>VLOOKUP(Tableau1[[#This Row],[AnaCode]],'Config Analyses'!A:C,3,FALSE)</f>
        <v>Equipe 3</v>
      </c>
      <c r="L257" s="13" t="str">
        <f>VLOOKUP(Tableau1[[#This Row],[CustomerCode]],'Config Clients'!A:D,3,FALSE)</f>
        <v>Entreprises agro-alimentaires</v>
      </c>
      <c r="M257" s="13" t="str">
        <f>VLOOKUP(Tableau1[[#This Row],[CustomerCode]],'Config Clients'!A:D,4,FALSE)</f>
        <v>Marc</v>
      </c>
      <c r="N257" s="10" t="str">
        <f>IFERROR(IF(Tableau1[[#This Row],[Date rendu]]-'Date de l''export'!$A$2&gt;0,"Non","Oui"),"Oui")</f>
        <v>Non</v>
      </c>
      <c r="O257" s="11">
        <f>IF(Tableau1[[#This Row],[En retard?]]="Non",Tableau1[[#This Row],[Date rendu]]-'Date de l''export'!$A$2,0)</f>
        <v>1.7404166666674428</v>
      </c>
      <c r="P257" s="14" t="str">
        <f>IF(Tableau1[[#This Row],[En retard?]]="Oui","HD",IF(Tableau1[Délai restant]&lt;1,"&lt;24h",IF(Tableau1[Délai restant]&lt;2,"&lt;48h","≥48h")))</f>
        <v>&lt;48h</v>
      </c>
      <c r="Q257" s="14" t="str">
        <f>IF(AND(Tableau1[[#This Row],[En retard?]]="Oui",OR(Tableau1[[#This Row],[Product]]="Citron",Tableau1[[#This Row],[Product]]="Amandes")),"Oui","Non")</f>
        <v>Non</v>
      </c>
      <c r="R257" t="str">
        <f>CONCATENATE(Tableau1[[#This Row],[OrderCode]],"|",Tableau1[[#This Row],[AnaCode]],"|",Tableau1[[#This Row],[Product]])</f>
        <v>CMD01672501|PLLT|Agneau</v>
      </c>
    </row>
    <row r="258" spans="1:18" x14ac:dyDescent="0.25">
      <c r="A258" s="1" t="s">
        <v>3263</v>
      </c>
      <c r="B258" s="1" t="s">
        <v>31</v>
      </c>
      <c r="C258" s="3" t="s">
        <v>73</v>
      </c>
      <c r="D258" s="3" t="s">
        <v>23</v>
      </c>
      <c r="E258" s="1" t="s">
        <v>63</v>
      </c>
      <c r="F258" s="1" t="s">
        <v>3264</v>
      </c>
      <c r="G258" s="1" t="s">
        <v>964</v>
      </c>
      <c r="H258" s="3">
        <f>SUBSTITUTE(LEFT(Tableau1[[#This Row],[OrderDate]],17),".",":")+0</f>
        <v>43565.529652777775</v>
      </c>
      <c r="I258" s="3">
        <f>SUBSTITUTE(LEFT(Tableau1[[#This Row],[OrderDueTo]],17),".",":")+0</f>
        <v>43573.5</v>
      </c>
      <c r="J258" s="13" t="str">
        <f>VLOOKUP(Tableau1[[#This Row],[AnaCode]],'Config Analyses'!A:C,2,FALSE)</f>
        <v>Analyse polluants d'emballage</v>
      </c>
      <c r="K258" s="13" t="str">
        <f>VLOOKUP(Tableau1[[#This Row],[AnaCode]],'Config Analyses'!A:C,3,FALSE)</f>
        <v>Equipe 3</v>
      </c>
      <c r="L258" s="13" t="str">
        <f>VLOOKUP(Tableau1[[#This Row],[CustomerCode]],'Config Clients'!A:D,3,FALSE)</f>
        <v>Entreprises agro-alimentaires</v>
      </c>
      <c r="M258" s="13" t="str">
        <f>VLOOKUP(Tableau1[[#This Row],[CustomerCode]],'Config Clients'!A:D,4,FALSE)</f>
        <v>Julien</v>
      </c>
      <c r="N258" s="10" t="str">
        <f>IFERROR(IF(Tableau1[[#This Row],[Date rendu]]-'Date de l''export'!$A$2&gt;0,"Non","Oui"),"Oui")</f>
        <v>Non</v>
      </c>
      <c r="O258" s="11">
        <f>IF(Tableau1[[#This Row],[En retard?]]="Non",Tableau1[[#This Row],[Date rendu]]-'Date de l''export'!$A$2,0)</f>
        <v>1.7404166666674428</v>
      </c>
      <c r="P258" s="14" t="str">
        <f>IF(Tableau1[[#This Row],[En retard?]]="Oui","HD",IF(Tableau1[Délai restant]&lt;1,"&lt;24h",IF(Tableau1[Délai restant]&lt;2,"&lt;48h","≥48h")))</f>
        <v>&lt;48h</v>
      </c>
      <c r="Q258" s="14" t="str">
        <f>IF(AND(Tableau1[[#This Row],[En retard?]]="Oui",OR(Tableau1[[#This Row],[Product]]="Citron",Tableau1[[#This Row],[Product]]="Amandes")),"Oui","Non")</f>
        <v>Non</v>
      </c>
      <c r="R258" t="str">
        <f>CONCATENATE(Tableau1[[#This Row],[OrderCode]],"|",Tableau1[[#This Row],[AnaCode]],"|",Tableau1[[#This Row],[Product]])</f>
        <v>CMD01392402|PLLT|Pomme de terre</v>
      </c>
    </row>
    <row r="259" spans="1:18" x14ac:dyDescent="0.25">
      <c r="A259" s="1" t="s">
        <v>149</v>
      </c>
      <c r="B259" s="1" t="s">
        <v>31</v>
      </c>
      <c r="C259" s="3" t="s">
        <v>52</v>
      </c>
      <c r="D259" s="3" t="s">
        <v>9</v>
      </c>
      <c r="E259" s="1" t="s">
        <v>179</v>
      </c>
      <c r="F259" s="1" t="s">
        <v>3073</v>
      </c>
      <c r="G259" s="1" t="s">
        <v>982</v>
      </c>
      <c r="H259" s="3">
        <f>SUBSTITUTE(LEFT(Tableau1[[#This Row],[OrderDate]],17),".",":")+0</f>
        <v>43565.531400462962</v>
      </c>
      <c r="I259" s="3">
        <f>SUBSTITUTE(LEFT(Tableau1[[#This Row],[OrderDueTo]],17),".",":")+0</f>
        <v>43566.5</v>
      </c>
      <c r="J259" s="13" t="str">
        <f>VLOOKUP(Tableau1[[#This Row],[AnaCode]],'Config Analyses'!A:C,2,FALSE)</f>
        <v>Analyse métaux lourds</v>
      </c>
      <c r="K259" s="13" t="str">
        <f>VLOOKUP(Tableau1[[#This Row],[AnaCode]],'Config Analyses'!A:C,3,FALSE)</f>
        <v>Equipe 1</v>
      </c>
      <c r="L259" s="13" t="str">
        <f>VLOOKUP(Tableau1[[#This Row],[CustomerCode]],'Config Clients'!A:D,3,FALSE)</f>
        <v>Centrale d'achats</v>
      </c>
      <c r="M259" s="13" t="str">
        <f>VLOOKUP(Tableau1[[#This Row],[CustomerCode]],'Config Clients'!A:D,4,FALSE)</f>
        <v>Sandrine</v>
      </c>
      <c r="N259" s="10" t="str">
        <f>IFERROR(IF(Tableau1[[#This Row],[Date rendu]]-'Date de l''export'!$A$2&gt;0,"Non","Oui"),"Oui")</f>
        <v>Oui</v>
      </c>
      <c r="O259" s="11">
        <f>IF(Tableau1[[#This Row],[En retard?]]="Non",Tableau1[[#This Row],[Date rendu]]-'Date de l''export'!$A$2,0)</f>
        <v>0</v>
      </c>
      <c r="P259" s="14" t="str">
        <f>IF(Tableau1[[#This Row],[En retard?]]="Oui","HD",IF(Tableau1[Délai restant]&lt;1,"&lt;24h",IF(Tableau1[Délai restant]&lt;2,"&lt;48h","≥48h")))</f>
        <v>HD</v>
      </c>
      <c r="Q259" s="14" t="str">
        <f>IF(AND(Tableau1[[#This Row],[En retard?]]="Oui",OR(Tableau1[[#This Row],[Product]]="Citron",Tableau1[[#This Row],[Product]]="Amandes")),"Oui","Non")</f>
        <v>Non</v>
      </c>
      <c r="R259" t="str">
        <f>CONCATENATE(Tableau1[[#This Row],[OrderCode]],"|",Tableau1[[#This Row],[AnaCode]],"|",Tableau1[[#This Row],[Product]])</f>
        <v>CMD01749302|MTX|Pomme de terre</v>
      </c>
    </row>
    <row r="260" spans="1:18" x14ac:dyDescent="0.25">
      <c r="A260" s="1" t="s">
        <v>92</v>
      </c>
      <c r="B260" s="1" t="s">
        <v>31</v>
      </c>
      <c r="C260" s="3" t="s">
        <v>61</v>
      </c>
      <c r="D260" s="3" t="s">
        <v>14</v>
      </c>
      <c r="E260" s="1" t="s">
        <v>50</v>
      </c>
      <c r="F260" s="1" t="s">
        <v>1218</v>
      </c>
      <c r="G260" s="1" t="s">
        <v>973</v>
      </c>
      <c r="H260" s="3">
        <f>SUBSTITUTE(LEFT(Tableau1[[#This Row],[OrderDate]],17),".",":")+0</f>
        <v>43565.53534722222</v>
      </c>
      <c r="I260" s="3">
        <f>SUBSTITUTE(LEFT(Tableau1[[#This Row],[OrderDueTo]],17),".",":")+0</f>
        <v>43575.5</v>
      </c>
      <c r="J260" s="13" t="str">
        <f>VLOOKUP(Tableau1[[#This Row],[AnaCode]],'Config Analyses'!A:C,2,FALSE)</f>
        <v>Analyse OGM</v>
      </c>
      <c r="K260" s="13" t="str">
        <f>VLOOKUP(Tableau1[[#This Row],[AnaCode]],'Config Analyses'!A:C,3,FALSE)</f>
        <v>Equipe 2</v>
      </c>
      <c r="L260" s="13" t="str">
        <f>VLOOKUP(Tableau1[[#This Row],[CustomerCode]],'Config Clients'!A:D,3,FALSE)</f>
        <v>Grande surface</v>
      </c>
      <c r="M260" s="13" t="str">
        <f>VLOOKUP(Tableau1[[#This Row],[CustomerCode]],'Config Clients'!A:D,4,FALSE)</f>
        <v>Eric</v>
      </c>
      <c r="N260" s="10" t="str">
        <f>IFERROR(IF(Tableau1[[#This Row],[Date rendu]]-'Date de l''export'!$A$2&gt;0,"Non","Oui"),"Oui")</f>
        <v>Non</v>
      </c>
      <c r="O260" s="11">
        <f>IF(Tableau1[[#This Row],[En retard?]]="Non",Tableau1[[#This Row],[Date rendu]]-'Date de l''export'!$A$2,0)</f>
        <v>3.7404166666674428</v>
      </c>
      <c r="P260" s="14" t="str">
        <f>IF(Tableau1[[#This Row],[En retard?]]="Oui","HD",IF(Tableau1[Délai restant]&lt;1,"&lt;24h",IF(Tableau1[Délai restant]&lt;2,"&lt;48h","≥48h")))</f>
        <v>≥48h</v>
      </c>
      <c r="Q260" s="14" t="str">
        <f>IF(AND(Tableau1[[#This Row],[En retard?]]="Oui",OR(Tableau1[[#This Row],[Product]]="Citron",Tableau1[[#This Row],[Product]]="Amandes")),"Oui","Non")</f>
        <v>Non</v>
      </c>
      <c r="R260" t="str">
        <f>CONCATENATE(Tableau1[[#This Row],[OrderCode]],"|",Tableau1[[#This Row],[AnaCode]],"|",Tableau1[[#This Row],[Product]])</f>
        <v>CMD01517101|OGM|Pomme de terre</v>
      </c>
    </row>
    <row r="261" spans="1:18" x14ac:dyDescent="0.25">
      <c r="A261" s="1" t="s">
        <v>170</v>
      </c>
      <c r="B261" s="1" t="s">
        <v>31</v>
      </c>
      <c r="C261" s="3" t="s">
        <v>61</v>
      </c>
      <c r="D261" s="3" t="s">
        <v>14</v>
      </c>
      <c r="E261" s="1" t="s">
        <v>50</v>
      </c>
      <c r="F261" s="1" t="s">
        <v>1217</v>
      </c>
      <c r="G261" s="1" t="s">
        <v>973</v>
      </c>
      <c r="H261" s="3">
        <f>SUBSTITUTE(LEFT(Tableau1[[#This Row],[OrderDate]],17),".",":")+0</f>
        <v>43565.55568287037</v>
      </c>
      <c r="I261" s="3">
        <f>SUBSTITUTE(LEFT(Tableau1[[#This Row],[OrderDueTo]],17),".",":")+0</f>
        <v>43575.5</v>
      </c>
      <c r="J261" s="13" t="str">
        <f>VLOOKUP(Tableau1[[#This Row],[AnaCode]],'Config Analyses'!A:C,2,FALSE)</f>
        <v>Analyse OGM</v>
      </c>
      <c r="K261" s="13" t="str">
        <f>VLOOKUP(Tableau1[[#This Row],[AnaCode]],'Config Analyses'!A:C,3,FALSE)</f>
        <v>Equipe 2</v>
      </c>
      <c r="L261" s="13" t="str">
        <f>VLOOKUP(Tableau1[[#This Row],[CustomerCode]],'Config Clients'!A:D,3,FALSE)</f>
        <v>Grande surface</v>
      </c>
      <c r="M261" s="13" t="str">
        <f>VLOOKUP(Tableau1[[#This Row],[CustomerCode]],'Config Clients'!A:D,4,FALSE)</f>
        <v>Eric</v>
      </c>
      <c r="N261" s="10" t="str">
        <f>IFERROR(IF(Tableau1[[#This Row],[Date rendu]]-'Date de l''export'!$A$2&gt;0,"Non","Oui"),"Oui")</f>
        <v>Non</v>
      </c>
      <c r="O261" s="11">
        <f>IF(Tableau1[[#This Row],[En retard?]]="Non",Tableau1[[#This Row],[Date rendu]]-'Date de l''export'!$A$2,0)</f>
        <v>3.7404166666674428</v>
      </c>
      <c r="P261" s="14" t="str">
        <f>IF(Tableau1[[#This Row],[En retard?]]="Oui","HD",IF(Tableau1[Délai restant]&lt;1,"&lt;24h",IF(Tableau1[Délai restant]&lt;2,"&lt;48h","≥48h")))</f>
        <v>≥48h</v>
      </c>
      <c r="Q261" s="14" t="str">
        <f>IF(AND(Tableau1[[#This Row],[En retard?]]="Oui",OR(Tableau1[[#This Row],[Product]]="Citron",Tableau1[[#This Row],[Product]]="Amandes")),"Oui","Non")</f>
        <v>Non</v>
      </c>
      <c r="R261" t="str">
        <f>CONCATENATE(Tableau1[[#This Row],[OrderCode]],"|",Tableau1[[#This Row],[AnaCode]],"|",Tableau1[[#This Row],[Product]])</f>
        <v>CMD01359202|OGM|Pomme de terre</v>
      </c>
    </row>
    <row r="262" spans="1:18" x14ac:dyDescent="0.25">
      <c r="A262" s="1" t="s">
        <v>258</v>
      </c>
      <c r="B262" s="1" t="s">
        <v>29</v>
      </c>
      <c r="C262" s="3" t="s">
        <v>65</v>
      </c>
      <c r="D262" s="3" t="s">
        <v>17</v>
      </c>
      <c r="E262" s="1" t="s">
        <v>167</v>
      </c>
      <c r="F262" s="1" t="s">
        <v>1158</v>
      </c>
      <c r="G262" s="1" t="s">
        <v>945</v>
      </c>
      <c r="H262" s="3">
        <f>SUBSTITUTE(LEFT(Tableau1[[#This Row],[OrderDate]],17),".",":")+0</f>
        <v>43565.557893518519</v>
      </c>
      <c r="I262" s="3">
        <f>SUBSTITUTE(LEFT(Tableau1[[#This Row],[OrderDueTo]],17),".",":")+0</f>
        <v>43572.5</v>
      </c>
      <c r="J262" s="13" t="str">
        <f>VLOOKUP(Tableau1[[#This Row],[AnaCode]],'Config Analyses'!A:C,2,FALSE)</f>
        <v>Analyse matières grasses</v>
      </c>
      <c r="K262" s="13" t="str">
        <f>VLOOKUP(Tableau1[[#This Row],[AnaCode]],'Config Analyses'!A:C,3,FALSE)</f>
        <v>Equipe 2</v>
      </c>
      <c r="L262" s="13" t="str">
        <f>VLOOKUP(Tableau1[[#This Row],[CustomerCode]],'Config Clients'!A:D,3,FALSE)</f>
        <v>Entreprises agro-alimentaires</v>
      </c>
      <c r="M262" s="13" t="str">
        <f>VLOOKUP(Tableau1[[#This Row],[CustomerCode]],'Config Clients'!A:D,4,FALSE)</f>
        <v>Marc</v>
      </c>
      <c r="N262" s="10" t="str">
        <f>IFERROR(IF(Tableau1[[#This Row],[Date rendu]]-'Date de l''export'!$A$2&gt;0,"Non","Oui"),"Oui")</f>
        <v>Non</v>
      </c>
      <c r="O262" s="11">
        <f>IF(Tableau1[[#This Row],[En retard?]]="Non",Tableau1[[#This Row],[Date rendu]]-'Date de l''export'!$A$2,0)</f>
        <v>0.74041666666744277</v>
      </c>
      <c r="P262" s="14" t="str">
        <f>IF(Tableau1[[#This Row],[En retard?]]="Oui","HD",IF(Tableau1[Délai restant]&lt;1,"&lt;24h",IF(Tableau1[Délai restant]&lt;2,"&lt;48h","≥48h")))</f>
        <v>&lt;24h</v>
      </c>
      <c r="Q262" s="14" t="str">
        <f>IF(AND(Tableau1[[#This Row],[En retard?]]="Oui",OR(Tableau1[[#This Row],[Product]]="Citron",Tableau1[[#This Row],[Product]]="Amandes")),"Oui","Non")</f>
        <v>Non</v>
      </c>
      <c r="R262" t="str">
        <f>CONCATENATE(Tableau1[[#This Row],[OrderCode]],"|",Tableau1[[#This Row],[AnaCode]],"|",Tableau1[[#This Row],[Product]])</f>
        <v>CMD01589601|MTG|Porc</v>
      </c>
    </row>
    <row r="263" spans="1:18" x14ac:dyDescent="0.25">
      <c r="A263" s="1" t="s">
        <v>3265</v>
      </c>
      <c r="B263" s="1" t="s">
        <v>16</v>
      </c>
      <c r="C263" s="3" t="s">
        <v>188</v>
      </c>
      <c r="D263" s="3" t="s">
        <v>38</v>
      </c>
      <c r="E263" s="1" t="s">
        <v>107</v>
      </c>
      <c r="F263" s="1" t="s">
        <v>3266</v>
      </c>
      <c r="G263" s="1" t="s">
        <v>947</v>
      </c>
      <c r="H263" s="3">
        <f>SUBSTITUTE(LEFT(Tableau1[[#This Row],[OrderDate]],17),".",":")+0</f>
        <v>43565.560381944444</v>
      </c>
      <c r="I263" s="3">
        <f>SUBSTITUTE(LEFT(Tableau1[[#This Row],[OrderDueTo]],17),".",":")+0</f>
        <v>43571.5</v>
      </c>
      <c r="J263" s="13" t="str">
        <f>VLOOKUP(Tableau1[[#This Row],[AnaCode]],'Config Analyses'!A:C,2,FALSE)</f>
        <v>Analyse nutritionelle</v>
      </c>
      <c r="K263" s="13" t="str">
        <f>VLOOKUP(Tableau1[[#This Row],[AnaCode]],'Config Analyses'!A:C,3,FALSE)</f>
        <v>Equipe 2</v>
      </c>
      <c r="L263" s="13" t="str">
        <f>VLOOKUP(Tableau1[[#This Row],[CustomerCode]],'Config Clients'!A:D,3,FALSE)</f>
        <v>Coopérative agricole</v>
      </c>
      <c r="M263" s="13" t="str">
        <f>VLOOKUP(Tableau1[[#This Row],[CustomerCode]],'Config Clients'!A:D,4,FALSE)</f>
        <v>Julie</v>
      </c>
      <c r="N263" s="10" t="str">
        <f>IFERROR(IF(Tableau1[[#This Row],[Date rendu]]-'Date de l''export'!$A$2&gt;0,"Non","Oui"),"Oui")</f>
        <v>Oui</v>
      </c>
      <c r="O263" s="11">
        <f>IF(Tableau1[[#This Row],[En retard?]]="Non",Tableau1[[#This Row],[Date rendu]]-'Date de l''export'!$A$2,0)</f>
        <v>0</v>
      </c>
      <c r="P263" s="14" t="str">
        <f>IF(Tableau1[[#This Row],[En retard?]]="Oui","HD",IF(Tableau1[Délai restant]&lt;1,"&lt;24h",IF(Tableau1[Délai restant]&lt;2,"&lt;48h","≥48h")))</f>
        <v>HD</v>
      </c>
      <c r="Q263" s="14" t="str">
        <f>IF(AND(Tableau1[[#This Row],[En retard?]]="Oui",OR(Tableau1[[#This Row],[Product]]="Citron",Tableau1[[#This Row],[Product]]="Amandes")),"Oui","Non")</f>
        <v>Non</v>
      </c>
      <c r="R263" t="str">
        <f>CONCATENATE(Tableau1[[#This Row],[OrderCode]],"|",Tableau1[[#This Row],[AnaCode]],"|",Tableau1[[#This Row],[Product]])</f>
        <v>CMD01695018|NTR|Agneau</v>
      </c>
    </row>
    <row r="264" spans="1:18" x14ac:dyDescent="0.25">
      <c r="A264" s="1" t="s">
        <v>300</v>
      </c>
      <c r="B264" s="1" t="s">
        <v>15</v>
      </c>
      <c r="C264" s="3" t="s">
        <v>61</v>
      </c>
      <c r="D264" s="3" t="s">
        <v>14</v>
      </c>
      <c r="E264" s="1" t="s">
        <v>50</v>
      </c>
      <c r="F264" s="1" t="s">
        <v>1159</v>
      </c>
      <c r="G264" s="1" t="s">
        <v>973</v>
      </c>
      <c r="H264" s="3">
        <f>SUBSTITUTE(LEFT(Tableau1[[#This Row],[OrderDate]],17),".",":")+0</f>
        <v>43565.564444444448</v>
      </c>
      <c r="I264" s="3">
        <f>SUBSTITUTE(LEFT(Tableau1[[#This Row],[OrderDueTo]],17),".",":")+0</f>
        <v>43575.5</v>
      </c>
      <c r="J264" s="13" t="str">
        <f>VLOOKUP(Tableau1[[#This Row],[AnaCode]],'Config Analyses'!A:C,2,FALSE)</f>
        <v>Analyse OGM</v>
      </c>
      <c r="K264" s="13" t="str">
        <f>VLOOKUP(Tableau1[[#This Row],[AnaCode]],'Config Analyses'!A:C,3,FALSE)</f>
        <v>Equipe 2</v>
      </c>
      <c r="L264" s="13" t="str">
        <f>VLOOKUP(Tableau1[[#This Row],[CustomerCode]],'Config Clients'!A:D,3,FALSE)</f>
        <v>Grande surface</v>
      </c>
      <c r="M264" s="13" t="str">
        <f>VLOOKUP(Tableau1[[#This Row],[CustomerCode]],'Config Clients'!A:D,4,FALSE)</f>
        <v>Eric</v>
      </c>
      <c r="N264" s="10" t="str">
        <f>IFERROR(IF(Tableau1[[#This Row],[Date rendu]]-'Date de l''export'!$A$2&gt;0,"Non","Oui"),"Oui")</f>
        <v>Non</v>
      </c>
      <c r="O264" s="11">
        <f>IF(Tableau1[[#This Row],[En retard?]]="Non",Tableau1[[#This Row],[Date rendu]]-'Date de l''export'!$A$2,0)</f>
        <v>3.7404166666674428</v>
      </c>
      <c r="P264" s="14" t="str">
        <f>IF(Tableau1[[#This Row],[En retard?]]="Oui","HD",IF(Tableau1[Délai restant]&lt;1,"&lt;24h",IF(Tableau1[Délai restant]&lt;2,"&lt;48h","≥48h")))</f>
        <v>≥48h</v>
      </c>
      <c r="Q264" s="14" t="str">
        <f>IF(AND(Tableau1[[#This Row],[En retard?]]="Oui",OR(Tableau1[[#This Row],[Product]]="Citron",Tableau1[[#This Row],[Product]]="Amandes")),"Oui","Non")</f>
        <v>Non</v>
      </c>
      <c r="R264" t="str">
        <f>CONCATENATE(Tableau1[[#This Row],[OrderCode]],"|",Tableau1[[#This Row],[AnaCode]],"|",Tableau1[[#This Row],[Product]])</f>
        <v>CMD01497005|OGM|Citron</v>
      </c>
    </row>
    <row r="265" spans="1:18" x14ac:dyDescent="0.25">
      <c r="A265" s="1" t="s">
        <v>87</v>
      </c>
      <c r="B265" s="1" t="s">
        <v>31</v>
      </c>
      <c r="C265" s="3" t="s">
        <v>49</v>
      </c>
      <c r="D265" s="3" t="s">
        <v>8</v>
      </c>
      <c r="E265" s="1" t="s">
        <v>167</v>
      </c>
      <c r="F265" s="1" t="s">
        <v>1160</v>
      </c>
      <c r="G265" s="1" t="s">
        <v>945</v>
      </c>
      <c r="H265" s="3">
        <f>SUBSTITUTE(LEFT(Tableau1[[#This Row],[OrderDate]],17),".",":")+0</f>
        <v>43565.574421296296</v>
      </c>
      <c r="I265" s="3">
        <f>SUBSTITUTE(LEFT(Tableau1[[#This Row],[OrderDueTo]],17),".",":")+0</f>
        <v>43572.5</v>
      </c>
      <c r="J265" s="13" t="str">
        <f>VLOOKUP(Tableau1[[#This Row],[AnaCode]],'Config Analyses'!A:C,2,FALSE)</f>
        <v>Analyse matières grasses</v>
      </c>
      <c r="K265" s="13" t="str">
        <f>VLOOKUP(Tableau1[[#This Row],[AnaCode]],'Config Analyses'!A:C,3,FALSE)</f>
        <v>Equipe 2</v>
      </c>
      <c r="L265" s="13" t="str">
        <f>VLOOKUP(Tableau1[[#This Row],[CustomerCode]],'Config Clients'!A:D,3,FALSE)</f>
        <v>Grande surface</v>
      </c>
      <c r="M265" s="13" t="str">
        <f>VLOOKUP(Tableau1[[#This Row],[CustomerCode]],'Config Clients'!A:D,4,FALSE)</f>
        <v>Eric</v>
      </c>
      <c r="N265" s="10" t="str">
        <f>IFERROR(IF(Tableau1[[#This Row],[Date rendu]]-'Date de l''export'!$A$2&gt;0,"Non","Oui"),"Oui")</f>
        <v>Non</v>
      </c>
      <c r="O265" s="11">
        <f>IF(Tableau1[[#This Row],[En retard?]]="Non",Tableau1[[#This Row],[Date rendu]]-'Date de l''export'!$A$2,0)</f>
        <v>0.74041666666744277</v>
      </c>
      <c r="P265" s="14" t="str">
        <f>IF(Tableau1[[#This Row],[En retard?]]="Oui","HD",IF(Tableau1[Délai restant]&lt;1,"&lt;24h",IF(Tableau1[Délai restant]&lt;2,"&lt;48h","≥48h")))</f>
        <v>&lt;24h</v>
      </c>
      <c r="Q265" s="14" t="str">
        <f>IF(AND(Tableau1[[#This Row],[En retard?]]="Oui",OR(Tableau1[[#This Row],[Product]]="Citron",Tableau1[[#This Row],[Product]]="Amandes")),"Oui","Non")</f>
        <v>Non</v>
      </c>
      <c r="R265" t="str">
        <f>CONCATENATE(Tableau1[[#This Row],[OrderCode]],"|",Tableau1[[#This Row],[AnaCode]],"|",Tableau1[[#This Row],[Product]])</f>
        <v>CMD01407901|MTG|Pomme de terre</v>
      </c>
    </row>
    <row r="266" spans="1:18" x14ac:dyDescent="0.25">
      <c r="A266" s="1" t="s">
        <v>3267</v>
      </c>
      <c r="B266" s="1" t="s">
        <v>36</v>
      </c>
      <c r="C266" s="3" t="s">
        <v>188</v>
      </c>
      <c r="D266" s="3" t="s">
        <v>38</v>
      </c>
      <c r="E266" s="1" t="s">
        <v>167</v>
      </c>
      <c r="F266" s="1" t="s">
        <v>3268</v>
      </c>
      <c r="G266" s="1" t="s">
        <v>945</v>
      </c>
      <c r="H266" s="3">
        <f>SUBSTITUTE(LEFT(Tableau1[[#This Row],[OrderDate]],17),".",":")+0</f>
        <v>43565.574907407405</v>
      </c>
      <c r="I266" s="3">
        <f>SUBSTITUTE(LEFT(Tableau1[[#This Row],[OrderDueTo]],17),".",":")+0</f>
        <v>43572.5</v>
      </c>
      <c r="J266" s="13" t="str">
        <f>VLOOKUP(Tableau1[[#This Row],[AnaCode]],'Config Analyses'!A:C,2,FALSE)</f>
        <v>Analyse matières grasses</v>
      </c>
      <c r="K266" s="13" t="str">
        <f>VLOOKUP(Tableau1[[#This Row],[AnaCode]],'Config Analyses'!A:C,3,FALSE)</f>
        <v>Equipe 2</v>
      </c>
      <c r="L266" s="13" t="str">
        <f>VLOOKUP(Tableau1[[#This Row],[CustomerCode]],'Config Clients'!A:D,3,FALSE)</f>
        <v>Coopérative agricole</v>
      </c>
      <c r="M266" s="13" t="str">
        <f>VLOOKUP(Tableau1[[#This Row],[CustomerCode]],'Config Clients'!A:D,4,FALSE)</f>
        <v>Julie</v>
      </c>
      <c r="N266" s="10" t="str">
        <f>IFERROR(IF(Tableau1[[#This Row],[Date rendu]]-'Date de l''export'!$A$2&gt;0,"Non","Oui"),"Oui")</f>
        <v>Non</v>
      </c>
      <c r="O266" s="11">
        <f>IF(Tableau1[[#This Row],[En retard?]]="Non",Tableau1[[#This Row],[Date rendu]]-'Date de l''export'!$A$2,0)</f>
        <v>0.74041666666744277</v>
      </c>
      <c r="P266" s="14" t="str">
        <f>IF(Tableau1[[#This Row],[En retard?]]="Oui","HD",IF(Tableau1[Délai restant]&lt;1,"&lt;24h",IF(Tableau1[Délai restant]&lt;2,"&lt;48h","≥48h")))</f>
        <v>&lt;24h</v>
      </c>
      <c r="Q266" s="14" t="str">
        <f>IF(AND(Tableau1[[#This Row],[En retard?]]="Oui",OR(Tableau1[[#This Row],[Product]]="Citron",Tableau1[[#This Row],[Product]]="Amandes")),"Oui","Non")</f>
        <v>Non</v>
      </c>
      <c r="R266" t="str">
        <f>CONCATENATE(Tableau1[[#This Row],[OrderCode]],"|",Tableau1[[#This Row],[AnaCode]],"|",Tableau1[[#This Row],[Product]])</f>
        <v>CMD01568429|MTG|Saumon</v>
      </c>
    </row>
    <row r="267" spans="1:18" x14ac:dyDescent="0.25">
      <c r="A267" s="1" t="s">
        <v>120</v>
      </c>
      <c r="B267" s="1" t="s">
        <v>31</v>
      </c>
      <c r="C267" s="3" t="s">
        <v>54</v>
      </c>
      <c r="D267" s="3" t="s">
        <v>10</v>
      </c>
      <c r="E267" s="1" t="s">
        <v>107</v>
      </c>
      <c r="F267" s="1" t="s">
        <v>1161</v>
      </c>
      <c r="G267" s="1" t="s">
        <v>947</v>
      </c>
      <c r="H267" s="3">
        <f>SUBSTITUTE(LEFT(Tableau1[[#This Row],[OrderDate]],17),".",":")+0</f>
        <v>43565.578923611109</v>
      </c>
      <c r="I267" s="3">
        <f>SUBSTITUTE(LEFT(Tableau1[[#This Row],[OrderDueTo]],17),".",":")+0</f>
        <v>43571.5</v>
      </c>
      <c r="J267" s="13" t="str">
        <f>VLOOKUP(Tableau1[[#This Row],[AnaCode]],'Config Analyses'!A:C,2,FALSE)</f>
        <v>Analyse nutritionelle</v>
      </c>
      <c r="K267" s="13" t="str">
        <f>VLOOKUP(Tableau1[[#This Row],[AnaCode]],'Config Analyses'!A:C,3,FALSE)</f>
        <v>Equipe 2</v>
      </c>
      <c r="L267" s="13" t="str">
        <f>VLOOKUP(Tableau1[[#This Row],[CustomerCode]],'Config Clients'!A:D,3,FALSE)</f>
        <v>Coopérative agricole</v>
      </c>
      <c r="M267" s="13" t="str">
        <f>VLOOKUP(Tableau1[[#This Row],[CustomerCode]],'Config Clients'!A:D,4,FALSE)</f>
        <v>Julie</v>
      </c>
      <c r="N267" s="10" t="str">
        <f>IFERROR(IF(Tableau1[[#This Row],[Date rendu]]-'Date de l''export'!$A$2&gt;0,"Non","Oui"),"Oui")</f>
        <v>Oui</v>
      </c>
      <c r="O267" s="11">
        <f>IF(Tableau1[[#This Row],[En retard?]]="Non",Tableau1[[#This Row],[Date rendu]]-'Date de l''export'!$A$2,0)</f>
        <v>0</v>
      </c>
      <c r="P267" s="14" t="str">
        <f>IF(Tableau1[[#This Row],[En retard?]]="Oui","HD",IF(Tableau1[Délai restant]&lt;1,"&lt;24h",IF(Tableau1[Délai restant]&lt;2,"&lt;48h","≥48h")))</f>
        <v>HD</v>
      </c>
      <c r="Q267" s="14" t="str">
        <f>IF(AND(Tableau1[[#This Row],[En retard?]]="Oui",OR(Tableau1[[#This Row],[Product]]="Citron",Tableau1[[#This Row],[Product]]="Amandes")),"Oui","Non")</f>
        <v>Non</v>
      </c>
      <c r="R267" t="str">
        <f>CONCATENATE(Tableau1[[#This Row],[OrderCode]],"|",Tableau1[[#This Row],[AnaCode]],"|",Tableau1[[#This Row],[Product]])</f>
        <v>CMD01357904|NTR|Pomme de terre</v>
      </c>
    </row>
    <row r="268" spans="1:18" x14ac:dyDescent="0.25">
      <c r="A268" s="1" t="s">
        <v>142</v>
      </c>
      <c r="B268" s="1" t="s">
        <v>11</v>
      </c>
      <c r="C268" s="3" t="s">
        <v>98</v>
      </c>
      <c r="D268" s="3" t="s">
        <v>27</v>
      </c>
      <c r="E268" s="1" t="s">
        <v>167</v>
      </c>
      <c r="F268" s="1" t="s">
        <v>1162</v>
      </c>
      <c r="G268" s="1" t="s">
        <v>945</v>
      </c>
      <c r="H268" s="3">
        <f>SUBSTITUTE(LEFT(Tableau1[[#This Row],[OrderDate]],17),".",":")+0</f>
        <v>43565.580879629626</v>
      </c>
      <c r="I268" s="3">
        <f>SUBSTITUTE(LEFT(Tableau1[[#This Row],[OrderDueTo]],17),".",":")+0</f>
        <v>43572.5</v>
      </c>
      <c r="J268" s="13" t="str">
        <f>VLOOKUP(Tableau1[[#This Row],[AnaCode]],'Config Analyses'!A:C,2,FALSE)</f>
        <v>Analyse matières grasses</v>
      </c>
      <c r="K268" s="13" t="str">
        <f>VLOOKUP(Tableau1[[#This Row],[AnaCode]],'Config Analyses'!A:C,3,FALSE)</f>
        <v>Equipe 2</v>
      </c>
      <c r="L268" s="13" t="str">
        <f>VLOOKUP(Tableau1[[#This Row],[CustomerCode]],'Config Clients'!A:D,3,FALSE)</f>
        <v>Coopérative agricole</v>
      </c>
      <c r="M268" s="13" t="str">
        <f>VLOOKUP(Tableau1[[#This Row],[CustomerCode]],'Config Clients'!A:D,4,FALSE)</f>
        <v>Julie</v>
      </c>
      <c r="N268" s="10" t="str">
        <f>IFERROR(IF(Tableau1[[#This Row],[Date rendu]]-'Date de l''export'!$A$2&gt;0,"Non","Oui"),"Oui")</f>
        <v>Non</v>
      </c>
      <c r="O268" s="11">
        <f>IF(Tableau1[[#This Row],[En retard?]]="Non",Tableau1[[#This Row],[Date rendu]]-'Date de l''export'!$A$2,0)</f>
        <v>0.74041666666744277</v>
      </c>
      <c r="P268" s="14" t="str">
        <f>IF(Tableau1[[#This Row],[En retard?]]="Oui","HD",IF(Tableau1[Délai restant]&lt;1,"&lt;24h",IF(Tableau1[Délai restant]&lt;2,"&lt;48h","≥48h")))</f>
        <v>&lt;24h</v>
      </c>
      <c r="Q268" s="14" t="str">
        <f>IF(AND(Tableau1[[#This Row],[En retard?]]="Oui",OR(Tableau1[[#This Row],[Product]]="Citron",Tableau1[[#This Row],[Product]]="Amandes")),"Oui","Non")</f>
        <v>Non</v>
      </c>
      <c r="R268" t="str">
        <f>CONCATENATE(Tableau1[[#This Row],[OrderCode]],"|",Tableau1[[#This Row],[AnaCode]],"|",Tableau1[[#This Row],[Product]])</f>
        <v>CMD01603503|MTG|Oignon</v>
      </c>
    </row>
    <row r="269" spans="1:18" x14ac:dyDescent="0.25">
      <c r="A269" s="1" t="s">
        <v>338</v>
      </c>
      <c r="B269" s="1" t="s">
        <v>25</v>
      </c>
      <c r="C269" s="3" t="s">
        <v>58</v>
      </c>
      <c r="D269" s="3" t="s">
        <v>13</v>
      </c>
      <c r="E269" s="1" t="s">
        <v>130</v>
      </c>
      <c r="F269" s="1" t="s">
        <v>980</v>
      </c>
      <c r="G269" s="1" t="s">
        <v>964</v>
      </c>
      <c r="H269" s="3">
        <f>SUBSTITUTE(LEFT(Tableau1[[#This Row],[OrderDate]],17),".",":")+0</f>
        <v>43565.583553240744</v>
      </c>
      <c r="I269" s="3">
        <f>SUBSTITUTE(LEFT(Tableau1[[#This Row],[OrderDueTo]],17),".",":")+0</f>
        <v>43573.5</v>
      </c>
      <c r="J269" s="13" t="str">
        <f>VLOOKUP(Tableau1[[#This Row],[AnaCode]],'Config Analyses'!A:C,2,FALSE)</f>
        <v>Analyse pesticides</v>
      </c>
      <c r="K269" s="13" t="str">
        <f>VLOOKUP(Tableau1[[#This Row],[AnaCode]],'Config Analyses'!A:C,3,FALSE)</f>
        <v>Equipe 3</v>
      </c>
      <c r="L269" s="13" t="str">
        <f>VLOOKUP(Tableau1[[#This Row],[CustomerCode]],'Config Clients'!A:D,3,FALSE)</f>
        <v>Coopérative agricole</v>
      </c>
      <c r="M269" s="13" t="str">
        <f>VLOOKUP(Tableau1[[#This Row],[CustomerCode]],'Config Clients'!A:D,4,FALSE)</f>
        <v>Béatrice</v>
      </c>
      <c r="N269" s="10" t="str">
        <f>IFERROR(IF(Tableau1[[#This Row],[Date rendu]]-'Date de l''export'!$A$2&gt;0,"Non","Oui"),"Oui")</f>
        <v>Non</v>
      </c>
      <c r="O269" s="11">
        <f>IF(Tableau1[[#This Row],[En retard?]]="Non",Tableau1[[#This Row],[Date rendu]]-'Date de l''export'!$A$2,0)</f>
        <v>1.7404166666674428</v>
      </c>
      <c r="P269" s="14" t="str">
        <f>IF(Tableau1[[#This Row],[En retard?]]="Oui","HD",IF(Tableau1[Délai restant]&lt;1,"&lt;24h",IF(Tableau1[Délai restant]&lt;2,"&lt;48h","≥48h")))</f>
        <v>&lt;48h</v>
      </c>
      <c r="Q269" s="14" t="str">
        <f>IF(AND(Tableau1[[#This Row],[En retard?]]="Oui",OR(Tableau1[[#This Row],[Product]]="Citron",Tableau1[[#This Row],[Product]]="Amandes")),"Oui","Non")</f>
        <v>Non</v>
      </c>
      <c r="R269" t="str">
        <f>CONCATENATE(Tableau1[[#This Row],[OrderCode]],"|",Tableau1[[#This Row],[AnaCode]],"|",Tableau1[[#This Row],[Product]])</f>
        <v>CMD01704501|PEST|Haricots vert</v>
      </c>
    </row>
    <row r="270" spans="1:18" x14ac:dyDescent="0.25">
      <c r="A270" s="1" t="s">
        <v>85</v>
      </c>
      <c r="B270" s="1" t="s">
        <v>31</v>
      </c>
      <c r="C270" s="3" t="s">
        <v>54</v>
      </c>
      <c r="D270" s="3" t="s">
        <v>10</v>
      </c>
      <c r="E270" s="1" t="s">
        <v>50</v>
      </c>
      <c r="F270" s="1" t="s">
        <v>1164</v>
      </c>
      <c r="G270" s="1" t="s">
        <v>973</v>
      </c>
      <c r="H270" s="3">
        <f>SUBSTITUTE(LEFT(Tableau1[[#This Row],[OrderDate]],17),".",":")+0</f>
        <v>43565.588275462964</v>
      </c>
      <c r="I270" s="3">
        <f>SUBSTITUTE(LEFT(Tableau1[[#This Row],[OrderDueTo]],17),".",":")+0</f>
        <v>43575.5</v>
      </c>
      <c r="J270" s="13" t="str">
        <f>VLOOKUP(Tableau1[[#This Row],[AnaCode]],'Config Analyses'!A:C,2,FALSE)</f>
        <v>Analyse OGM</v>
      </c>
      <c r="K270" s="13" t="str">
        <f>VLOOKUP(Tableau1[[#This Row],[AnaCode]],'Config Analyses'!A:C,3,FALSE)</f>
        <v>Equipe 2</v>
      </c>
      <c r="L270" s="13" t="str">
        <f>VLOOKUP(Tableau1[[#This Row],[CustomerCode]],'Config Clients'!A:D,3,FALSE)</f>
        <v>Coopérative agricole</v>
      </c>
      <c r="M270" s="13" t="str">
        <f>VLOOKUP(Tableau1[[#This Row],[CustomerCode]],'Config Clients'!A:D,4,FALSE)</f>
        <v>Julie</v>
      </c>
      <c r="N270" s="10" t="str">
        <f>IFERROR(IF(Tableau1[[#This Row],[Date rendu]]-'Date de l''export'!$A$2&gt;0,"Non","Oui"),"Oui")</f>
        <v>Non</v>
      </c>
      <c r="O270" s="11">
        <f>IF(Tableau1[[#This Row],[En retard?]]="Non",Tableau1[[#This Row],[Date rendu]]-'Date de l''export'!$A$2,0)</f>
        <v>3.7404166666674428</v>
      </c>
      <c r="P270" s="14" t="str">
        <f>IF(Tableau1[[#This Row],[En retard?]]="Oui","HD",IF(Tableau1[Délai restant]&lt;1,"&lt;24h",IF(Tableau1[Délai restant]&lt;2,"&lt;48h","≥48h")))</f>
        <v>≥48h</v>
      </c>
      <c r="Q270" s="14" t="str">
        <f>IF(AND(Tableau1[[#This Row],[En retard?]]="Oui",OR(Tableau1[[#This Row],[Product]]="Citron",Tableau1[[#This Row],[Product]]="Amandes")),"Oui","Non")</f>
        <v>Non</v>
      </c>
      <c r="R270" t="str">
        <f>CONCATENATE(Tableau1[[#This Row],[OrderCode]],"|",Tableau1[[#This Row],[AnaCode]],"|",Tableau1[[#This Row],[Product]])</f>
        <v>CMD01375803|OGM|Pomme de terre</v>
      </c>
    </row>
    <row r="271" spans="1:18" x14ac:dyDescent="0.25">
      <c r="A271" s="1" t="s">
        <v>418</v>
      </c>
      <c r="B271" s="1" t="s">
        <v>31</v>
      </c>
      <c r="C271" s="3" t="s">
        <v>54</v>
      </c>
      <c r="D271" s="3" t="s">
        <v>10</v>
      </c>
      <c r="E271" s="1" t="s">
        <v>50</v>
      </c>
      <c r="F271" s="1" t="s">
        <v>1165</v>
      </c>
      <c r="G271" s="1" t="s">
        <v>973</v>
      </c>
      <c r="H271" s="3">
        <f>SUBSTITUTE(LEFT(Tableau1[[#This Row],[OrderDate]],17),".",":")+0</f>
        <v>43565.589525462965</v>
      </c>
      <c r="I271" s="3">
        <f>SUBSTITUTE(LEFT(Tableau1[[#This Row],[OrderDueTo]],17),".",":")+0</f>
        <v>43575.5</v>
      </c>
      <c r="J271" s="13" t="str">
        <f>VLOOKUP(Tableau1[[#This Row],[AnaCode]],'Config Analyses'!A:C,2,FALSE)</f>
        <v>Analyse OGM</v>
      </c>
      <c r="K271" s="13" t="str">
        <f>VLOOKUP(Tableau1[[#This Row],[AnaCode]],'Config Analyses'!A:C,3,FALSE)</f>
        <v>Equipe 2</v>
      </c>
      <c r="L271" s="13" t="str">
        <f>VLOOKUP(Tableau1[[#This Row],[CustomerCode]],'Config Clients'!A:D,3,FALSE)</f>
        <v>Coopérative agricole</v>
      </c>
      <c r="M271" s="13" t="str">
        <f>VLOOKUP(Tableau1[[#This Row],[CustomerCode]],'Config Clients'!A:D,4,FALSE)</f>
        <v>Julie</v>
      </c>
      <c r="N271" s="10" t="str">
        <f>IFERROR(IF(Tableau1[[#This Row],[Date rendu]]-'Date de l''export'!$A$2&gt;0,"Non","Oui"),"Oui")</f>
        <v>Non</v>
      </c>
      <c r="O271" s="11">
        <f>IF(Tableau1[[#This Row],[En retard?]]="Non",Tableau1[[#This Row],[Date rendu]]-'Date de l''export'!$A$2,0)</f>
        <v>3.7404166666674428</v>
      </c>
      <c r="P271" s="14" t="str">
        <f>IF(Tableau1[[#This Row],[En retard?]]="Oui","HD",IF(Tableau1[Délai restant]&lt;1,"&lt;24h",IF(Tableau1[Délai restant]&lt;2,"&lt;48h","≥48h")))</f>
        <v>≥48h</v>
      </c>
      <c r="Q271" s="14" t="str">
        <f>IF(AND(Tableau1[[#This Row],[En retard?]]="Oui",OR(Tableau1[[#This Row],[Product]]="Citron",Tableau1[[#This Row],[Product]]="Amandes")),"Oui","Non")</f>
        <v>Non</v>
      </c>
      <c r="R271" t="str">
        <f>CONCATENATE(Tableau1[[#This Row],[OrderCode]],"|",Tableau1[[#This Row],[AnaCode]],"|",Tableau1[[#This Row],[Product]])</f>
        <v>CMD01418905|OGM|Pomme de terre</v>
      </c>
    </row>
    <row r="272" spans="1:18" x14ac:dyDescent="0.25">
      <c r="A272" s="1" t="s">
        <v>260</v>
      </c>
      <c r="B272" s="1" t="s">
        <v>31</v>
      </c>
      <c r="C272" s="3" t="s">
        <v>61</v>
      </c>
      <c r="D272" s="3" t="s">
        <v>14</v>
      </c>
      <c r="E272" s="1" t="s">
        <v>63</v>
      </c>
      <c r="F272" s="1" t="s">
        <v>1167</v>
      </c>
      <c r="G272" s="1" t="s">
        <v>964</v>
      </c>
      <c r="H272" s="3">
        <f>SUBSTITUTE(LEFT(Tableau1[[#This Row],[OrderDate]],17),".",":")+0</f>
        <v>43565.592164351852</v>
      </c>
      <c r="I272" s="3">
        <f>SUBSTITUTE(LEFT(Tableau1[[#This Row],[OrderDueTo]],17),".",":")+0</f>
        <v>43573.5</v>
      </c>
      <c r="J272" s="13" t="str">
        <f>VLOOKUP(Tableau1[[#This Row],[AnaCode]],'Config Analyses'!A:C,2,FALSE)</f>
        <v>Analyse polluants d'emballage</v>
      </c>
      <c r="K272" s="13" t="str">
        <f>VLOOKUP(Tableau1[[#This Row],[AnaCode]],'Config Analyses'!A:C,3,FALSE)</f>
        <v>Equipe 3</v>
      </c>
      <c r="L272" s="13" t="str">
        <f>VLOOKUP(Tableau1[[#This Row],[CustomerCode]],'Config Clients'!A:D,3,FALSE)</f>
        <v>Grande surface</v>
      </c>
      <c r="M272" s="13" t="str">
        <f>VLOOKUP(Tableau1[[#This Row],[CustomerCode]],'Config Clients'!A:D,4,FALSE)</f>
        <v>Eric</v>
      </c>
      <c r="N272" s="10" t="str">
        <f>IFERROR(IF(Tableau1[[#This Row],[Date rendu]]-'Date de l''export'!$A$2&gt;0,"Non","Oui"),"Oui")</f>
        <v>Non</v>
      </c>
      <c r="O272" s="11">
        <f>IF(Tableau1[[#This Row],[En retard?]]="Non",Tableau1[[#This Row],[Date rendu]]-'Date de l''export'!$A$2,0)</f>
        <v>1.7404166666674428</v>
      </c>
      <c r="P272" s="14" t="str">
        <f>IF(Tableau1[[#This Row],[En retard?]]="Oui","HD",IF(Tableau1[Délai restant]&lt;1,"&lt;24h",IF(Tableau1[Délai restant]&lt;2,"&lt;48h","≥48h")))</f>
        <v>&lt;48h</v>
      </c>
      <c r="Q272" s="14" t="str">
        <f>IF(AND(Tableau1[[#This Row],[En retard?]]="Oui",OR(Tableau1[[#This Row],[Product]]="Citron",Tableau1[[#This Row],[Product]]="Amandes")),"Oui","Non")</f>
        <v>Non</v>
      </c>
      <c r="R272" t="str">
        <f>CONCATENATE(Tableau1[[#This Row],[OrderCode]],"|",Tableau1[[#This Row],[AnaCode]],"|",Tableau1[[#This Row],[Product]])</f>
        <v>CMD01422805|PLLT|Pomme de terre</v>
      </c>
    </row>
    <row r="273" spans="1:18" x14ac:dyDescent="0.25">
      <c r="A273" s="1" t="s">
        <v>266</v>
      </c>
      <c r="B273" s="1" t="s">
        <v>21</v>
      </c>
      <c r="C273" s="3" t="s">
        <v>61</v>
      </c>
      <c r="D273" s="3" t="s">
        <v>14</v>
      </c>
      <c r="E273" s="1" t="s">
        <v>107</v>
      </c>
      <c r="F273" s="1" t="s">
        <v>1124</v>
      </c>
      <c r="G273" s="1" t="s">
        <v>947</v>
      </c>
      <c r="H273" s="3">
        <f>SUBSTITUTE(LEFT(Tableau1[[#This Row],[OrderDate]],17),".",":")+0</f>
        <v>43565.59951388889</v>
      </c>
      <c r="I273" s="3">
        <f>SUBSTITUTE(LEFT(Tableau1[[#This Row],[OrderDueTo]],17),".",":")+0</f>
        <v>43571.5</v>
      </c>
      <c r="J273" s="13" t="str">
        <f>VLOOKUP(Tableau1[[#This Row],[AnaCode]],'Config Analyses'!A:C,2,FALSE)</f>
        <v>Analyse nutritionelle</v>
      </c>
      <c r="K273" s="13" t="str">
        <f>VLOOKUP(Tableau1[[#This Row],[AnaCode]],'Config Analyses'!A:C,3,FALSE)</f>
        <v>Equipe 2</v>
      </c>
      <c r="L273" s="13" t="str">
        <f>VLOOKUP(Tableau1[[#This Row],[CustomerCode]],'Config Clients'!A:D,3,FALSE)</f>
        <v>Grande surface</v>
      </c>
      <c r="M273" s="13" t="str">
        <f>VLOOKUP(Tableau1[[#This Row],[CustomerCode]],'Config Clients'!A:D,4,FALSE)</f>
        <v>Eric</v>
      </c>
      <c r="N273" s="10" t="str">
        <f>IFERROR(IF(Tableau1[[#This Row],[Date rendu]]-'Date de l''export'!$A$2&gt;0,"Non","Oui"),"Oui")</f>
        <v>Oui</v>
      </c>
      <c r="O273" s="11">
        <f>IF(Tableau1[[#This Row],[En retard?]]="Non",Tableau1[[#This Row],[Date rendu]]-'Date de l''export'!$A$2,0)</f>
        <v>0</v>
      </c>
      <c r="P273" s="14" t="str">
        <f>IF(Tableau1[[#This Row],[En retard?]]="Oui","HD",IF(Tableau1[Délai restant]&lt;1,"&lt;24h",IF(Tableau1[Délai restant]&lt;2,"&lt;48h","≥48h")))</f>
        <v>HD</v>
      </c>
      <c r="Q273" s="14" t="str">
        <f>IF(AND(Tableau1[[#This Row],[En retard?]]="Oui",OR(Tableau1[[#This Row],[Product]]="Citron",Tableau1[[#This Row],[Product]]="Amandes")),"Oui","Non")</f>
        <v>Non</v>
      </c>
      <c r="R273" t="str">
        <f>CONCATENATE(Tableau1[[#This Row],[OrderCode]],"|",Tableau1[[#This Row],[AnaCode]],"|",Tableau1[[#This Row],[Product]])</f>
        <v>CMD01608901|NTR|Carotte</v>
      </c>
    </row>
    <row r="274" spans="1:18" x14ac:dyDescent="0.25">
      <c r="A274" s="1" t="s">
        <v>211</v>
      </c>
      <c r="B274" s="1" t="s">
        <v>29</v>
      </c>
      <c r="C274" s="3" t="s">
        <v>147</v>
      </c>
      <c r="D274" s="3" t="s">
        <v>34</v>
      </c>
      <c r="E274" s="1" t="s">
        <v>50</v>
      </c>
      <c r="F274" s="1" t="s">
        <v>1168</v>
      </c>
      <c r="G274" s="1" t="s">
        <v>973</v>
      </c>
      <c r="H274" s="3">
        <f>SUBSTITUTE(LEFT(Tableau1[[#This Row],[OrderDate]],17),".",":")+0</f>
        <v>43565.599641203706</v>
      </c>
      <c r="I274" s="3">
        <f>SUBSTITUTE(LEFT(Tableau1[[#This Row],[OrderDueTo]],17),".",":")+0</f>
        <v>43575.5</v>
      </c>
      <c r="J274" s="13" t="str">
        <f>VLOOKUP(Tableau1[[#This Row],[AnaCode]],'Config Analyses'!A:C,2,FALSE)</f>
        <v>Analyse OGM</v>
      </c>
      <c r="K274" s="13" t="str">
        <f>VLOOKUP(Tableau1[[#This Row],[AnaCode]],'Config Analyses'!A:C,3,FALSE)</f>
        <v>Equipe 2</v>
      </c>
      <c r="L274" s="13" t="str">
        <f>VLOOKUP(Tableau1[[#This Row],[CustomerCode]],'Config Clients'!A:D,3,FALSE)</f>
        <v>Entreprises agro-alimentaires</v>
      </c>
      <c r="M274" s="13" t="str">
        <f>VLOOKUP(Tableau1[[#This Row],[CustomerCode]],'Config Clients'!A:D,4,FALSE)</f>
        <v>Marc</v>
      </c>
      <c r="N274" s="10" t="str">
        <f>IFERROR(IF(Tableau1[[#This Row],[Date rendu]]-'Date de l''export'!$A$2&gt;0,"Non","Oui"),"Oui")</f>
        <v>Non</v>
      </c>
      <c r="O274" s="11">
        <f>IF(Tableau1[[#This Row],[En retard?]]="Non",Tableau1[[#This Row],[Date rendu]]-'Date de l''export'!$A$2,0)</f>
        <v>3.7404166666674428</v>
      </c>
      <c r="P274" s="14" t="str">
        <f>IF(Tableau1[[#This Row],[En retard?]]="Oui","HD",IF(Tableau1[Délai restant]&lt;1,"&lt;24h",IF(Tableau1[Délai restant]&lt;2,"&lt;48h","≥48h")))</f>
        <v>≥48h</v>
      </c>
      <c r="Q274" s="14" t="str">
        <f>IF(AND(Tableau1[[#This Row],[En retard?]]="Oui",OR(Tableau1[[#This Row],[Product]]="Citron",Tableau1[[#This Row],[Product]]="Amandes")),"Oui","Non")</f>
        <v>Non</v>
      </c>
      <c r="R274" t="str">
        <f>CONCATENATE(Tableau1[[#This Row],[OrderCode]],"|",Tableau1[[#This Row],[AnaCode]],"|",Tableau1[[#This Row],[Product]])</f>
        <v>CMD01737202|OGM|Porc</v>
      </c>
    </row>
    <row r="275" spans="1:18" x14ac:dyDescent="0.25">
      <c r="A275" s="1" t="s">
        <v>744</v>
      </c>
      <c r="B275" s="1" t="s">
        <v>21</v>
      </c>
      <c r="C275" s="3" t="s">
        <v>98</v>
      </c>
      <c r="D275" s="3" t="s">
        <v>27</v>
      </c>
      <c r="E275" s="1" t="s">
        <v>50</v>
      </c>
      <c r="F275" s="1" t="s">
        <v>1803</v>
      </c>
      <c r="G275" s="1" t="s">
        <v>973</v>
      </c>
      <c r="H275" s="3">
        <f>SUBSTITUTE(LEFT(Tableau1[[#This Row],[OrderDate]],17),".",":")+0</f>
        <v>43565.603842592594</v>
      </c>
      <c r="I275" s="3">
        <f>SUBSTITUTE(LEFT(Tableau1[[#This Row],[OrderDueTo]],17),".",":")+0</f>
        <v>43575.5</v>
      </c>
      <c r="J275" s="13" t="str">
        <f>VLOOKUP(Tableau1[[#This Row],[AnaCode]],'Config Analyses'!A:C,2,FALSE)</f>
        <v>Analyse OGM</v>
      </c>
      <c r="K275" s="13" t="str">
        <f>VLOOKUP(Tableau1[[#This Row],[AnaCode]],'Config Analyses'!A:C,3,FALSE)</f>
        <v>Equipe 2</v>
      </c>
      <c r="L275" s="13" t="str">
        <f>VLOOKUP(Tableau1[[#This Row],[CustomerCode]],'Config Clients'!A:D,3,FALSE)</f>
        <v>Coopérative agricole</v>
      </c>
      <c r="M275" s="13" t="str">
        <f>VLOOKUP(Tableau1[[#This Row],[CustomerCode]],'Config Clients'!A:D,4,FALSE)</f>
        <v>Julie</v>
      </c>
      <c r="N275" s="10" t="str">
        <f>IFERROR(IF(Tableau1[[#This Row],[Date rendu]]-'Date de l''export'!$A$2&gt;0,"Non","Oui"),"Oui")</f>
        <v>Non</v>
      </c>
      <c r="O275" s="11">
        <f>IF(Tableau1[[#This Row],[En retard?]]="Non",Tableau1[[#This Row],[Date rendu]]-'Date de l''export'!$A$2,0)</f>
        <v>3.7404166666674428</v>
      </c>
      <c r="P275" s="14" t="str">
        <f>IF(Tableau1[[#This Row],[En retard?]]="Oui","HD",IF(Tableau1[Délai restant]&lt;1,"&lt;24h",IF(Tableau1[Délai restant]&lt;2,"&lt;48h","≥48h")))</f>
        <v>≥48h</v>
      </c>
      <c r="Q275" s="14" t="str">
        <f>IF(AND(Tableau1[[#This Row],[En retard?]]="Oui",OR(Tableau1[[#This Row],[Product]]="Citron",Tableau1[[#This Row],[Product]]="Amandes")),"Oui","Non")</f>
        <v>Non</v>
      </c>
      <c r="R275" t="str">
        <f>CONCATENATE(Tableau1[[#This Row],[OrderCode]],"|",Tableau1[[#This Row],[AnaCode]],"|",Tableau1[[#This Row],[Product]])</f>
        <v>CMD01448509|OGM|Carotte</v>
      </c>
    </row>
    <row r="276" spans="1:18" x14ac:dyDescent="0.25">
      <c r="A276" s="1" t="s">
        <v>3269</v>
      </c>
      <c r="B276" s="1" t="s">
        <v>16</v>
      </c>
      <c r="C276" s="3" t="s">
        <v>188</v>
      </c>
      <c r="D276" s="3" t="s">
        <v>38</v>
      </c>
      <c r="E276" s="1" t="s">
        <v>63</v>
      </c>
      <c r="F276" s="1" t="s">
        <v>3270</v>
      </c>
      <c r="G276" s="1" t="s">
        <v>964</v>
      </c>
      <c r="H276" s="3">
        <f>SUBSTITUTE(LEFT(Tableau1[[#This Row],[OrderDate]],17),".",":")+0</f>
        <v>43565.607164351852</v>
      </c>
      <c r="I276" s="3">
        <f>SUBSTITUTE(LEFT(Tableau1[[#This Row],[OrderDueTo]],17),".",":")+0</f>
        <v>43573.5</v>
      </c>
      <c r="J276" s="13" t="str">
        <f>VLOOKUP(Tableau1[[#This Row],[AnaCode]],'Config Analyses'!A:C,2,FALSE)</f>
        <v>Analyse polluants d'emballage</v>
      </c>
      <c r="K276" s="13" t="str">
        <f>VLOOKUP(Tableau1[[#This Row],[AnaCode]],'Config Analyses'!A:C,3,FALSE)</f>
        <v>Equipe 3</v>
      </c>
      <c r="L276" s="13" t="str">
        <f>VLOOKUP(Tableau1[[#This Row],[CustomerCode]],'Config Clients'!A:D,3,FALSE)</f>
        <v>Coopérative agricole</v>
      </c>
      <c r="M276" s="13" t="str">
        <f>VLOOKUP(Tableau1[[#This Row],[CustomerCode]],'Config Clients'!A:D,4,FALSE)</f>
        <v>Julie</v>
      </c>
      <c r="N276" s="10" t="str">
        <f>IFERROR(IF(Tableau1[[#This Row],[Date rendu]]-'Date de l''export'!$A$2&gt;0,"Non","Oui"),"Oui")</f>
        <v>Non</v>
      </c>
      <c r="O276" s="11">
        <f>IF(Tableau1[[#This Row],[En retard?]]="Non",Tableau1[[#This Row],[Date rendu]]-'Date de l''export'!$A$2,0)</f>
        <v>1.7404166666674428</v>
      </c>
      <c r="P276" s="14" t="str">
        <f>IF(Tableau1[[#This Row],[En retard?]]="Oui","HD",IF(Tableau1[Délai restant]&lt;1,"&lt;24h",IF(Tableau1[Délai restant]&lt;2,"&lt;48h","≥48h")))</f>
        <v>&lt;48h</v>
      </c>
      <c r="Q276" s="14" t="str">
        <f>IF(AND(Tableau1[[#This Row],[En retard?]]="Oui",OR(Tableau1[[#This Row],[Product]]="Citron",Tableau1[[#This Row],[Product]]="Amandes")),"Oui","Non")</f>
        <v>Non</v>
      </c>
      <c r="R276" t="str">
        <f>CONCATENATE(Tableau1[[#This Row],[OrderCode]],"|",Tableau1[[#This Row],[AnaCode]],"|",Tableau1[[#This Row],[Product]])</f>
        <v>CMD01721621|PLLT|Agneau</v>
      </c>
    </row>
    <row r="277" spans="1:18" x14ac:dyDescent="0.25">
      <c r="A277" s="1" t="s">
        <v>214</v>
      </c>
      <c r="B277" s="1" t="s">
        <v>11</v>
      </c>
      <c r="C277" s="3" t="s">
        <v>52</v>
      </c>
      <c r="D277" s="3" t="s">
        <v>9</v>
      </c>
      <c r="E277" s="1" t="s">
        <v>50</v>
      </c>
      <c r="F277" s="1" t="s">
        <v>1169</v>
      </c>
      <c r="G277" s="1" t="s">
        <v>973</v>
      </c>
      <c r="H277" s="3">
        <f>SUBSTITUTE(LEFT(Tableau1[[#This Row],[OrderDate]],17),".",":")+0</f>
        <v>43565.608483796299</v>
      </c>
      <c r="I277" s="3">
        <f>SUBSTITUTE(LEFT(Tableau1[[#This Row],[OrderDueTo]],17),".",":")+0</f>
        <v>43575.5</v>
      </c>
      <c r="J277" s="13" t="str">
        <f>VLOOKUP(Tableau1[[#This Row],[AnaCode]],'Config Analyses'!A:C,2,FALSE)</f>
        <v>Analyse OGM</v>
      </c>
      <c r="K277" s="13" t="str">
        <f>VLOOKUP(Tableau1[[#This Row],[AnaCode]],'Config Analyses'!A:C,3,FALSE)</f>
        <v>Equipe 2</v>
      </c>
      <c r="L277" s="13" t="str">
        <f>VLOOKUP(Tableau1[[#This Row],[CustomerCode]],'Config Clients'!A:D,3,FALSE)</f>
        <v>Centrale d'achats</v>
      </c>
      <c r="M277" s="13" t="str">
        <f>VLOOKUP(Tableau1[[#This Row],[CustomerCode]],'Config Clients'!A:D,4,FALSE)</f>
        <v>Sandrine</v>
      </c>
      <c r="N277" s="10" t="str">
        <f>IFERROR(IF(Tableau1[[#This Row],[Date rendu]]-'Date de l''export'!$A$2&gt;0,"Non","Oui"),"Oui")</f>
        <v>Non</v>
      </c>
      <c r="O277" s="11">
        <f>IF(Tableau1[[#This Row],[En retard?]]="Non",Tableau1[[#This Row],[Date rendu]]-'Date de l''export'!$A$2,0)</f>
        <v>3.7404166666674428</v>
      </c>
      <c r="P277" s="14" t="str">
        <f>IF(Tableau1[[#This Row],[En retard?]]="Oui","HD",IF(Tableau1[Délai restant]&lt;1,"&lt;24h",IF(Tableau1[Délai restant]&lt;2,"&lt;48h","≥48h")))</f>
        <v>≥48h</v>
      </c>
      <c r="Q277" s="14" t="str">
        <f>IF(AND(Tableau1[[#This Row],[En retard?]]="Oui",OR(Tableau1[[#This Row],[Product]]="Citron",Tableau1[[#This Row],[Product]]="Amandes")),"Oui","Non")</f>
        <v>Non</v>
      </c>
      <c r="R277" t="str">
        <f>CONCATENATE(Tableau1[[#This Row],[OrderCode]],"|",Tableau1[[#This Row],[AnaCode]],"|",Tableau1[[#This Row],[Product]])</f>
        <v>CMD01626003|OGM|Oignon</v>
      </c>
    </row>
    <row r="278" spans="1:18" x14ac:dyDescent="0.25">
      <c r="A278" s="1" t="s">
        <v>80</v>
      </c>
      <c r="B278" s="1" t="s">
        <v>19</v>
      </c>
      <c r="C278" s="3" t="s">
        <v>61</v>
      </c>
      <c r="D278" s="3" t="s">
        <v>14</v>
      </c>
      <c r="E278" s="1" t="s">
        <v>63</v>
      </c>
      <c r="F278" s="1" t="s">
        <v>963</v>
      </c>
      <c r="G278" s="1" t="s">
        <v>964</v>
      </c>
      <c r="H278" s="3">
        <f>SUBSTITUTE(LEFT(Tableau1[[#This Row],[OrderDate]],17),".",":")+0</f>
        <v>43565.610069444447</v>
      </c>
      <c r="I278" s="3">
        <f>SUBSTITUTE(LEFT(Tableau1[[#This Row],[OrderDueTo]],17),".",":")+0</f>
        <v>43573.5</v>
      </c>
      <c r="J278" s="13" t="str">
        <f>VLOOKUP(Tableau1[[#This Row],[AnaCode]],'Config Analyses'!A:C,2,FALSE)</f>
        <v>Analyse polluants d'emballage</v>
      </c>
      <c r="K278" s="13" t="str">
        <f>VLOOKUP(Tableau1[[#This Row],[AnaCode]],'Config Analyses'!A:C,3,FALSE)</f>
        <v>Equipe 3</v>
      </c>
      <c r="L278" s="13" t="str">
        <f>VLOOKUP(Tableau1[[#This Row],[CustomerCode]],'Config Clients'!A:D,3,FALSE)</f>
        <v>Grande surface</v>
      </c>
      <c r="M278" s="13" t="str">
        <f>VLOOKUP(Tableau1[[#This Row],[CustomerCode]],'Config Clients'!A:D,4,FALSE)</f>
        <v>Eric</v>
      </c>
      <c r="N278" s="10" t="str">
        <f>IFERROR(IF(Tableau1[[#This Row],[Date rendu]]-'Date de l''export'!$A$2&gt;0,"Non","Oui"),"Oui")</f>
        <v>Non</v>
      </c>
      <c r="O278" s="11">
        <f>IF(Tableau1[[#This Row],[En retard?]]="Non",Tableau1[[#This Row],[Date rendu]]-'Date de l''export'!$A$2,0)</f>
        <v>1.7404166666674428</v>
      </c>
      <c r="P278" s="14" t="str">
        <f>IF(Tableau1[[#This Row],[En retard?]]="Oui","HD",IF(Tableau1[Délai restant]&lt;1,"&lt;24h",IF(Tableau1[Délai restant]&lt;2,"&lt;48h","≥48h")))</f>
        <v>&lt;48h</v>
      </c>
      <c r="Q278" s="14" t="str">
        <f>IF(AND(Tableau1[[#This Row],[En retard?]]="Oui",OR(Tableau1[[#This Row],[Product]]="Citron",Tableau1[[#This Row],[Product]]="Amandes")),"Oui","Non")</f>
        <v>Non</v>
      </c>
      <c r="R278" t="str">
        <f>CONCATENATE(Tableau1[[#This Row],[OrderCode]],"|",Tableau1[[#This Row],[AnaCode]],"|",Tableau1[[#This Row],[Product]])</f>
        <v>CMD01502002|PLLT|Bettrave</v>
      </c>
    </row>
    <row r="279" spans="1:18" x14ac:dyDescent="0.25">
      <c r="A279" s="1" t="s">
        <v>69</v>
      </c>
      <c r="B279" s="1" t="s">
        <v>21</v>
      </c>
      <c r="C279" s="3" t="s">
        <v>49</v>
      </c>
      <c r="D279" s="3" t="s">
        <v>8</v>
      </c>
      <c r="E279" s="1" t="s">
        <v>63</v>
      </c>
      <c r="F279" s="1" t="s">
        <v>1171</v>
      </c>
      <c r="G279" s="1" t="s">
        <v>964</v>
      </c>
      <c r="H279" s="3">
        <f>SUBSTITUTE(LEFT(Tableau1[[#This Row],[OrderDate]],17),".",":")+0</f>
        <v>43565.621331018519</v>
      </c>
      <c r="I279" s="3">
        <f>SUBSTITUTE(LEFT(Tableau1[[#This Row],[OrderDueTo]],17),".",":")+0</f>
        <v>43573.5</v>
      </c>
      <c r="J279" s="13" t="str">
        <f>VLOOKUP(Tableau1[[#This Row],[AnaCode]],'Config Analyses'!A:C,2,FALSE)</f>
        <v>Analyse polluants d'emballage</v>
      </c>
      <c r="K279" s="13" t="str">
        <f>VLOOKUP(Tableau1[[#This Row],[AnaCode]],'Config Analyses'!A:C,3,FALSE)</f>
        <v>Equipe 3</v>
      </c>
      <c r="L279" s="13" t="str">
        <f>VLOOKUP(Tableau1[[#This Row],[CustomerCode]],'Config Clients'!A:D,3,FALSE)</f>
        <v>Grande surface</v>
      </c>
      <c r="M279" s="13" t="str">
        <f>VLOOKUP(Tableau1[[#This Row],[CustomerCode]],'Config Clients'!A:D,4,FALSE)</f>
        <v>Eric</v>
      </c>
      <c r="N279" s="10" t="str">
        <f>IFERROR(IF(Tableau1[[#This Row],[Date rendu]]-'Date de l''export'!$A$2&gt;0,"Non","Oui"),"Oui")</f>
        <v>Non</v>
      </c>
      <c r="O279" s="11">
        <f>IF(Tableau1[[#This Row],[En retard?]]="Non",Tableau1[[#This Row],[Date rendu]]-'Date de l''export'!$A$2,0)</f>
        <v>1.7404166666674428</v>
      </c>
      <c r="P279" s="14" t="str">
        <f>IF(Tableau1[[#This Row],[En retard?]]="Oui","HD",IF(Tableau1[Délai restant]&lt;1,"&lt;24h",IF(Tableau1[Délai restant]&lt;2,"&lt;48h","≥48h")))</f>
        <v>&lt;48h</v>
      </c>
      <c r="Q279" s="14" t="str">
        <f>IF(AND(Tableau1[[#This Row],[En retard?]]="Oui",OR(Tableau1[[#This Row],[Product]]="Citron",Tableau1[[#This Row],[Product]]="Amandes")),"Oui","Non")</f>
        <v>Non</v>
      </c>
      <c r="R279" t="str">
        <f>CONCATENATE(Tableau1[[#This Row],[OrderCode]],"|",Tableau1[[#This Row],[AnaCode]],"|",Tableau1[[#This Row],[Product]])</f>
        <v>CMD01445006|PLLT|Carotte</v>
      </c>
    </row>
    <row r="280" spans="1:18" x14ac:dyDescent="0.25">
      <c r="A280" s="1" t="s">
        <v>253</v>
      </c>
      <c r="B280" s="1" t="s">
        <v>31</v>
      </c>
      <c r="C280" s="3" t="s">
        <v>49</v>
      </c>
      <c r="D280" s="3" t="s">
        <v>8</v>
      </c>
      <c r="E280" s="1" t="s">
        <v>63</v>
      </c>
      <c r="F280" s="1" t="s">
        <v>1171</v>
      </c>
      <c r="G280" s="1" t="s">
        <v>964</v>
      </c>
      <c r="H280" s="3">
        <f>SUBSTITUTE(LEFT(Tableau1[[#This Row],[OrderDate]],17),".",":")+0</f>
        <v>43565.621331018519</v>
      </c>
      <c r="I280" s="3">
        <f>SUBSTITUTE(LEFT(Tableau1[[#This Row],[OrderDueTo]],17),".",":")+0</f>
        <v>43573.5</v>
      </c>
      <c r="J280" s="13" t="str">
        <f>VLOOKUP(Tableau1[[#This Row],[AnaCode]],'Config Analyses'!A:C,2,FALSE)</f>
        <v>Analyse polluants d'emballage</v>
      </c>
      <c r="K280" s="13" t="str">
        <f>VLOOKUP(Tableau1[[#This Row],[AnaCode]],'Config Analyses'!A:C,3,FALSE)</f>
        <v>Equipe 3</v>
      </c>
      <c r="L280" s="13" t="str">
        <f>VLOOKUP(Tableau1[[#This Row],[CustomerCode]],'Config Clients'!A:D,3,FALSE)</f>
        <v>Grande surface</v>
      </c>
      <c r="M280" s="13" t="str">
        <f>VLOOKUP(Tableau1[[#This Row],[CustomerCode]],'Config Clients'!A:D,4,FALSE)</f>
        <v>Eric</v>
      </c>
      <c r="N280" s="10" t="str">
        <f>IFERROR(IF(Tableau1[[#This Row],[Date rendu]]-'Date de l''export'!$A$2&gt;0,"Non","Oui"),"Oui")</f>
        <v>Non</v>
      </c>
      <c r="O280" s="11">
        <f>IF(Tableau1[[#This Row],[En retard?]]="Non",Tableau1[[#This Row],[Date rendu]]-'Date de l''export'!$A$2,0)</f>
        <v>1.7404166666674428</v>
      </c>
      <c r="P280" s="14" t="str">
        <f>IF(Tableau1[[#This Row],[En retard?]]="Oui","HD",IF(Tableau1[Délai restant]&lt;1,"&lt;24h",IF(Tableau1[Délai restant]&lt;2,"&lt;48h","≥48h")))</f>
        <v>&lt;48h</v>
      </c>
      <c r="Q280" s="14" t="str">
        <f>IF(AND(Tableau1[[#This Row],[En retard?]]="Oui",OR(Tableau1[[#This Row],[Product]]="Citron",Tableau1[[#This Row],[Product]]="Amandes")),"Oui","Non")</f>
        <v>Non</v>
      </c>
      <c r="R280" t="str">
        <f>CONCATENATE(Tableau1[[#This Row],[OrderCode]],"|",Tableau1[[#This Row],[AnaCode]],"|",Tableau1[[#This Row],[Product]])</f>
        <v>CMD01603303|PLLT|Pomme de terre</v>
      </c>
    </row>
    <row r="281" spans="1:18" x14ac:dyDescent="0.25">
      <c r="A281" s="1" t="s">
        <v>333</v>
      </c>
      <c r="B281" s="1" t="s">
        <v>19</v>
      </c>
      <c r="C281" s="3" t="s">
        <v>54</v>
      </c>
      <c r="D281" s="3" t="s">
        <v>10</v>
      </c>
      <c r="E281" s="1" t="s">
        <v>107</v>
      </c>
      <c r="F281" s="1" t="s">
        <v>1174</v>
      </c>
      <c r="G281" s="1" t="s">
        <v>947</v>
      </c>
      <c r="H281" s="3">
        <f>SUBSTITUTE(LEFT(Tableau1[[#This Row],[OrderDate]],17),".",":")+0</f>
        <v>43565.636307870373</v>
      </c>
      <c r="I281" s="3">
        <f>SUBSTITUTE(LEFT(Tableau1[[#This Row],[OrderDueTo]],17),".",":")+0</f>
        <v>43571.5</v>
      </c>
      <c r="J281" s="13" t="str">
        <f>VLOOKUP(Tableau1[[#This Row],[AnaCode]],'Config Analyses'!A:C,2,FALSE)</f>
        <v>Analyse nutritionelle</v>
      </c>
      <c r="K281" s="13" t="str">
        <f>VLOOKUP(Tableau1[[#This Row],[AnaCode]],'Config Analyses'!A:C,3,FALSE)</f>
        <v>Equipe 2</v>
      </c>
      <c r="L281" s="13" t="str">
        <f>VLOOKUP(Tableau1[[#This Row],[CustomerCode]],'Config Clients'!A:D,3,FALSE)</f>
        <v>Coopérative agricole</v>
      </c>
      <c r="M281" s="13" t="str">
        <f>VLOOKUP(Tableau1[[#This Row],[CustomerCode]],'Config Clients'!A:D,4,FALSE)</f>
        <v>Julie</v>
      </c>
      <c r="N281" s="10" t="str">
        <f>IFERROR(IF(Tableau1[[#This Row],[Date rendu]]-'Date de l''export'!$A$2&gt;0,"Non","Oui"),"Oui")</f>
        <v>Oui</v>
      </c>
      <c r="O281" s="11">
        <f>IF(Tableau1[[#This Row],[En retard?]]="Non",Tableau1[[#This Row],[Date rendu]]-'Date de l''export'!$A$2,0)</f>
        <v>0</v>
      </c>
      <c r="P281" s="14" t="str">
        <f>IF(Tableau1[[#This Row],[En retard?]]="Oui","HD",IF(Tableau1[Délai restant]&lt;1,"&lt;24h",IF(Tableau1[Délai restant]&lt;2,"&lt;48h","≥48h")))</f>
        <v>HD</v>
      </c>
      <c r="Q281" s="14" t="str">
        <f>IF(AND(Tableau1[[#This Row],[En retard?]]="Oui",OR(Tableau1[[#This Row],[Product]]="Citron",Tableau1[[#This Row],[Product]]="Amandes")),"Oui","Non")</f>
        <v>Non</v>
      </c>
      <c r="R281" t="str">
        <f>CONCATENATE(Tableau1[[#This Row],[OrderCode]],"|",Tableau1[[#This Row],[AnaCode]],"|",Tableau1[[#This Row],[Product]])</f>
        <v>CMD01743701|NTR|Bettrave</v>
      </c>
    </row>
    <row r="282" spans="1:18" x14ac:dyDescent="0.25">
      <c r="A282" s="1" t="s">
        <v>132</v>
      </c>
      <c r="B282" s="1" t="s">
        <v>31</v>
      </c>
      <c r="C282" s="3" t="s">
        <v>61</v>
      </c>
      <c r="D282" s="3" t="s">
        <v>14</v>
      </c>
      <c r="E282" s="1" t="s">
        <v>50</v>
      </c>
      <c r="F282" s="1" t="s">
        <v>1024</v>
      </c>
      <c r="G282" s="1" t="s">
        <v>973</v>
      </c>
      <c r="H282" s="3">
        <f>SUBSTITUTE(LEFT(Tableau1[[#This Row],[OrderDate]],17),".",":")+0</f>
        <v>43565.638599537036</v>
      </c>
      <c r="I282" s="3">
        <f>SUBSTITUTE(LEFT(Tableau1[[#This Row],[OrderDueTo]],17),".",":")+0</f>
        <v>43575.5</v>
      </c>
      <c r="J282" s="13" t="str">
        <f>VLOOKUP(Tableau1[[#This Row],[AnaCode]],'Config Analyses'!A:C,2,FALSE)</f>
        <v>Analyse OGM</v>
      </c>
      <c r="K282" s="13" t="str">
        <f>VLOOKUP(Tableau1[[#This Row],[AnaCode]],'Config Analyses'!A:C,3,FALSE)</f>
        <v>Equipe 2</v>
      </c>
      <c r="L282" s="13" t="str">
        <f>VLOOKUP(Tableau1[[#This Row],[CustomerCode]],'Config Clients'!A:D,3,FALSE)</f>
        <v>Grande surface</v>
      </c>
      <c r="M282" s="13" t="str">
        <f>VLOOKUP(Tableau1[[#This Row],[CustomerCode]],'Config Clients'!A:D,4,FALSE)</f>
        <v>Eric</v>
      </c>
      <c r="N282" s="10" t="str">
        <f>IFERROR(IF(Tableau1[[#This Row],[Date rendu]]-'Date de l''export'!$A$2&gt;0,"Non","Oui"),"Oui")</f>
        <v>Non</v>
      </c>
      <c r="O282" s="11">
        <f>IF(Tableau1[[#This Row],[En retard?]]="Non",Tableau1[[#This Row],[Date rendu]]-'Date de l''export'!$A$2,0)</f>
        <v>3.7404166666674428</v>
      </c>
      <c r="P282" s="14" t="str">
        <f>IF(Tableau1[[#This Row],[En retard?]]="Oui","HD",IF(Tableau1[Délai restant]&lt;1,"&lt;24h",IF(Tableau1[Délai restant]&lt;2,"&lt;48h","≥48h")))</f>
        <v>≥48h</v>
      </c>
      <c r="Q282" s="14" t="str">
        <f>IF(AND(Tableau1[[#This Row],[En retard?]]="Oui",OR(Tableau1[[#This Row],[Product]]="Citron",Tableau1[[#This Row],[Product]]="Amandes")),"Oui","Non")</f>
        <v>Non</v>
      </c>
      <c r="R282" t="str">
        <f>CONCATENATE(Tableau1[[#This Row],[OrderCode]],"|",Tableau1[[#This Row],[AnaCode]],"|",Tableau1[[#This Row],[Product]])</f>
        <v>CMD01391002|OGM|Pomme de terre</v>
      </c>
    </row>
    <row r="283" spans="1:18" x14ac:dyDescent="0.25">
      <c r="A283" s="1" t="s">
        <v>3271</v>
      </c>
      <c r="B283" s="1" t="s">
        <v>36</v>
      </c>
      <c r="C283" s="3" t="s">
        <v>188</v>
      </c>
      <c r="D283" s="3" t="s">
        <v>38</v>
      </c>
      <c r="E283" s="1" t="s">
        <v>63</v>
      </c>
      <c r="F283" s="1" t="s">
        <v>3272</v>
      </c>
      <c r="G283" s="1" t="s">
        <v>964</v>
      </c>
      <c r="H283" s="3">
        <f>SUBSTITUTE(LEFT(Tableau1[[#This Row],[OrderDate]],17),".",":")+0</f>
        <v>43565.649641203701</v>
      </c>
      <c r="I283" s="3">
        <f>SUBSTITUTE(LEFT(Tableau1[[#This Row],[OrderDueTo]],17),".",":")+0</f>
        <v>43573.5</v>
      </c>
      <c r="J283" s="13" t="str">
        <f>VLOOKUP(Tableau1[[#This Row],[AnaCode]],'Config Analyses'!A:C,2,FALSE)</f>
        <v>Analyse polluants d'emballage</v>
      </c>
      <c r="K283" s="13" t="str">
        <f>VLOOKUP(Tableau1[[#This Row],[AnaCode]],'Config Analyses'!A:C,3,FALSE)</f>
        <v>Equipe 3</v>
      </c>
      <c r="L283" s="13" t="str">
        <f>VLOOKUP(Tableau1[[#This Row],[CustomerCode]],'Config Clients'!A:D,3,FALSE)</f>
        <v>Coopérative agricole</v>
      </c>
      <c r="M283" s="13" t="str">
        <f>VLOOKUP(Tableau1[[#This Row],[CustomerCode]],'Config Clients'!A:D,4,FALSE)</f>
        <v>Julie</v>
      </c>
      <c r="N283" s="10" t="str">
        <f>IFERROR(IF(Tableau1[[#This Row],[Date rendu]]-'Date de l''export'!$A$2&gt;0,"Non","Oui"),"Oui")</f>
        <v>Non</v>
      </c>
      <c r="O283" s="11">
        <f>IF(Tableau1[[#This Row],[En retard?]]="Non",Tableau1[[#This Row],[Date rendu]]-'Date de l''export'!$A$2,0)</f>
        <v>1.7404166666674428</v>
      </c>
      <c r="P283" s="14" t="str">
        <f>IF(Tableau1[[#This Row],[En retard?]]="Oui","HD",IF(Tableau1[Délai restant]&lt;1,"&lt;24h",IF(Tableau1[Délai restant]&lt;2,"&lt;48h","≥48h")))</f>
        <v>&lt;48h</v>
      </c>
      <c r="Q283" s="14" t="str">
        <f>IF(AND(Tableau1[[#This Row],[En retard?]]="Oui",OR(Tableau1[[#This Row],[Product]]="Citron",Tableau1[[#This Row],[Product]]="Amandes")),"Oui","Non")</f>
        <v>Non</v>
      </c>
      <c r="R283" t="str">
        <f>CONCATENATE(Tableau1[[#This Row],[OrderCode]],"|",Tableau1[[#This Row],[AnaCode]],"|",Tableau1[[#This Row],[Product]])</f>
        <v>CMD01646401|PLLT|Saumon</v>
      </c>
    </row>
    <row r="284" spans="1:18" x14ac:dyDescent="0.25">
      <c r="A284" s="1" t="s">
        <v>99</v>
      </c>
      <c r="B284" s="1" t="s">
        <v>19</v>
      </c>
      <c r="C284" s="3" t="s">
        <v>54</v>
      </c>
      <c r="D284" s="3" t="s">
        <v>10</v>
      </c>
      <c r="E284" s="1" t="s">
        <v>63</v>
      </c>
      <c r="F284" s="1" t="s">
        <v>1115</v>
      </c>
      <c r="G284" s="1" t="s">
        <v>964</v>
      </c>
      <c r="H284" s="3">
        <f>SUBSTITUTE(LEFT(Tableau1[[#This Row],[OrderDate]],17),".",":")+0</f>
        <v>43565.652453703704</v>
      </c>
      <c r="I284" s="3">
        <f>SUBSTITUTE(LEFT(Tableau1[[#This Row],[OrderDueTo]],17),".",":")+0</f>
        <v>43573.5</v>
      </c>
      <c r="J284" s="13" t="str">
        <f>VLOOKUP(Tableau1[[#This Row],[AnaCode]],'Config Analyses'!A:C,2,FALSE)</f>
        <v>Analyse polluants d'emballage</v>
      </c>
      <c r="K284" s="13" t="str">
        <f>VLOOKUP(Tableau1[[#This Row],[AnaCode]],'Config Analyses'!A:C,3,FALSE)</f>
        <v>Equipe 3</v>
      </c>
      <c r="L284" s="13" t="str">
        <f>VLOOKUP(Tableau1[[#This Row],[CustomerCode]],'Config Clients'!A:D,3,FALSE)</f>
        <v>Coopérative agricole</v>
      </c>
      <c r="M284" s="13" t="str">
        <f>VLOOKUP(Tableau1[[#This Row],[CustomerCode]],'Config Clients'!A:D,4,FALSE)</f>
        <v>Julie</v>
      </c>
      <c r="N284" s="10" t="str">
        <f>IFERROR(IF(Tableau1[[#This Row],[Date rendu]]-'Date de l''export'!$A$2&gt;0,"Non","Oui"),"Oui")</f>
        <v>Non</v>
      </c>
      <c r="O284" s="11">
        <f>IF(Tableau1[[#This Row],[En retard?]]="Non",Tableau1[[#This Row],[Date rendu]]-'Date de l''export'!$A$2,0)</f>
        <v>1.7404166666674428</v>
      </c>
      <c r="P284" s="14" t="str">
        <f>IF(Tableau1[[#This Row],[En retard?]]="Oui","HD",IF(Tableau1[Délai restant]&lt;1,"&lt;24h",IF(Tableau1[Délai restant]&lt;2,"&lt;48h","≥48h")))</f>
        <v>&lt;48h</v>
      </c>
      <c r="Q284" s="14" t="str">
        <f>IF(AND(Tableau1[[#This Row],[En retard?]]="Oui",OR(Tableau1[[#This Row],[Product]]="Citron",Tableau1[[#This Row],[Product]]="Amandes")),"Oui","Non")</f>
        <v>Non</v>
      </c>
      <c r="R284" t="str">
        <f>CONCATENATE(Tableau1[[#This Row],[OrderCode]],"|",Tableau1[[#This Row],[AnaCode]],"|",Tableau1[[#This Row],[Product]])</f>
        <v>CMD01626303|PLLT|Bettrave</v>
      </c>
    </row>
    <row r="285" spans="1:18" x14ac:dyDescent="0.25">
      <c r="A285" s="1" t="s">
        <v>3208</v>
      </c>
      <c r="B285" s="1" t="s">
        <v>36</v>
      </c>
      <c r="C285" s="3" t="s">
        <v>188</v>
      </c>
      <c r="D285" s="3" t="s">
        <v>38</v>
      </c>
      <c r="E285" s="1" t="s">
        <v>167</v>
      </c>
      <c r="F285" s="1" t="s">
        <v>3273</v>
      </c>
      <c r="G285" s="1" t="s">
        <v>945</v>
      </c>
      <c r="H285" s="3">
        <f>SUBSTITUTE(LEFT(Tableau1[[#This Row],[OrderDate]],17),".",":")+0</f>
        <v>43565.65766203704</v>
      </c>
      <c r="I285" s="3">
        <f>SUBSTITUTE(LEFT(Tableau1[[#This Row],[OrderDueTo]],17),".",":")+0</f>
        <v>43572.5</v>
      </c>
      <c r="J285" s="13" t="str">
        <f>VLOOKUP(Tableau1[[#This Row],[AnaCode]],'Config Analyses'!A:C,2,FALSE)</f>
        <v>Analyse matières grasses</v>
      </c>
      <c r="K285" s="13" t="str">
        <f>VLOOKUP(Tableau1[[#This Row],[AnaCode]],'Config Analyses'!A:C,3,FALSE)</f>
        <v>Equipe 2</v>
      </c>
      <c r="L285" s="13" t="str">
        <f>VLOOKUP(Tableau1[[#This Row],[CustomerCode]],'Config Clients'!A:D,3,FALSE)</f>
        <v>Coopérative agricole</v>
      </c>
      <c r="M285" s="13" t="str">
        <f>VLOOKUP(Tableau1[[#This Row],[CustomerCode]],'Config Clients'!A:D,4,FALSE)</f>
        <v>Julie</v>
      </c>
      <c r="N285" s="10" t="str">
        <f>IFERROR(IF(Tableau1[[#This Row],[Date rendu]]-'Date de l''export'!$A$2&gt;0,"Non","Oui"),"Oui")</f>
        <v>Non</v>
      </c>
      <c r="O285" s="11">
        <f>IF(Tableau1[[#This Row],[En retard?]]="Non",Tableau1[[#This Row],[Date rendu]]-'Date de l''export'!$A$2,0)</f>
        <v>0.74041666666744277</v>
      </c>
      <c r="P285" s="14" t="str">
        <f>IF(Tableau1[[#This Row],[En retard?]]="Oui","HD",IF(Tableau1[Délai restant]&lt;1,"&lt;24h",IF(Tableau1[Délai restant]&lt;2,"&lt;48h","≥48h")))</f>
        <v>&lt;24h</v>
      </c>
      <c r="Q285" s="14" t="str">
        <f>IF(AND(Tableau1[[#This Row],[En retard?]]="Oui",OR(Tableau1[[#This Row],[Product]]="Citron",Tableau1[[#This Row],[Product]]="Amandes")),"Oui","Non")</f>
        <v>Non</v>
      </c>
      <c r="R285" t="str">
        <f>CONCATENATE(Tableau1[[#This Row],[OrderCode]],"|",Tableau1[[#This Row],[AnaCode]],"|",Tableau1[[#This Row],[Product]])</f>
        <v>CMD01601412|MTG|Saumon</v>
      </c>
    </row>
    <row r="286" spans="1:18" x14ac:dyDescent="0.25">
      <c r="A286" s="1" t="s">
        <v>97</v>
      </c>
      <c r="B286" s="1" t="s">
        <v>19</v>
      </c>
      <c r="C286" s="3" t="s">
        <v>98</v>
      </c>
      <c r="D286" s="3" t="s">
        <v>27</v>
      </c>
      <c r="E286" s="1" t="s">
        <v>63</v>
      </c>
      <c r="F286" s="1" t="s">
        <v>1114</v>
      </c>
      <c r="G286" s="1" t="s">
        <v>964</v>
      </c>
      <c r="H286" s="3">
        <f>SUBSTITUTE(LEFT(Tableau1[[#This Row],[OrderDate]],17),".",":")+0</f>
        <v>43565.659108796295</v>
      </c>
      <c r="I286" s="3">
        <f>SUBSTITUTE(LEFT(Tableau1[[#This Row],[OrderDueTo]],17),".",":")+0</f>
        <v>43573.5</v>
      </c>
      <c r="J286" s="13" t="str">
        <f>VLOOKUP(Tableau1[[#This Row],[AnaCode]],'Config Analyses'!A:C,2,FALSE)</f>
        <v>Analyse polluants d'emballage</v>
      </c>
      <c r="K286" s="13" t="str">
        <f>VLOOKUP(Tableau1[[#This Row],[AnaCode]],'Config Analyses'!A:C,3,FALSE)</f>
        <v>Equipe 3</v>
      </c>
      <c r="L286" s="13" t="str">
        <f>VLOOKUP(Tableau1[[#This Row],[CustomerCode]],'Config Clients'!A:D,3,FALSE)</f>
        <v>Coopérative agricole</v>
      </c>
      <c r="M286" s="13" t="str">
        <f>VLOOKUP(Tableau1[[#This Row],[CustomerCode]],'Config Clients'!A:D,4,FALSE)</f>
        <v>Julie</v>
      </c>
      <c r="N286" s="10" t="str">
        <f>IFERROR(IF(Tableau1[[#This Row],[Date rendu]]-'Date de l''export'!$A$2&gt;0,"Non","Oui"),"Oui")</f>
        <v>Non</v>
      </c>
      <c r="O286" s="11">
        <f>IF(Tableau1[[#This Row],[En retard?]]="Non",Tableau1[[#This Row],[Date rendu]]-'Date de l''export'!$A$2,0)</f>
        <v>1.7404166666674428</v>
      </c>
      <c r="P286" s="14" t="str">
        <f>IF(Tableau1[[#This Row],[En retard?]]="Oui","HD",IF(Tableau1[Délai restant]&lt;1,"&lt;24h",IF(Tableau1[Délai restant]&lt;2,"&lt;48h","≥48h")))</f>
        <v>&lt;48h</v>
      </c>
      <c r="Q286" s="14" t="str">
        <f>IF(AND(Tableau1[[#This Row],[En retard?]]="Oui",OR(Tableau1[[#This Row],[Product]]="Citron",Tableau1[[#This Row],[Product]]="Amandes")),"Oui","Non")</f>
        <v>Non</v>
      </c>
      <c r="R286" t="str">
        <f>CONCATENATE(Tableau1[[#This Row],[OrderCode]],"|",Tableau1[[#This Row],[AnaCode]],"|",Tableau1[[#This Row],[Product]])</f>
        <v>CMD01603501|PLLT|Bettrave</v>
      </c>
    </row>
    <row r="287" spans="1:18" x14ac:dyDescent="0.25">
      <c r="A287" s="1" t="s">
        <v>3274</v>
      </c>
      <c r="B287" s="1" t="s">
        <v>29</v>
      </c>
      <c r="C287" s="3" t="s">
        <v>188</v>
      </c>
      <c r="D287" s="3" t="s">
        <v>38</v>
      </c>
      <c r="E287" s="1" t="s">
        <v>63</v>
      </c>
      <c r="F287" s="1" t="s">
        <v>3275</v>
      </c>
      <c r="G287" s="1" t="s">
        <v>964</v>
      </c>
      <c r="H287" s="3">
        <f>SUBSTITUTE(LEFT(Tableau1[[#This Row],[OrderDate]],17),".",":")+0</f>
        <v>43565.668287037035</v>
      </c>
      <c r="I287" s="3">
        <f>SUBSTITUTE(LEFT(Tableau1[[#This Row],[OrderDueTo]],17),".",":")+0</f>
        <v>43573.5</v>
      </c>
      <c r="J287" s="13" t="str">
        <f>VLOOKUP(Tableau1[[#This Row],[AnaCode]],'Config Analyses'!A:C,2,FALSE)</f>
        <v>Analyse polluants d'emballage</v>
      </c>
      <c r="K287" s="13" t="str">
        <f>VLOOKUP(Tableau1[[#This Row],[AnaCode]],'Config Analyses'!A:C,3,FALSE)</f>
        <v>Equipe 3</v>
      </c>
      <c r="L287" s="13" t="str">
        <f>VLOOKUP(Tableau1[[#This Row],[CustomerCode]],'Config Clients'!A:D,3,FALSE)</f>
        <v>Coopérative agricole</v>
      </c>
      <c r="M287" s="13" t="str">
        <f>VLOOKUP(Tableau1[[#This Row],[CustomerCode]],'Config Clients'!A:D,4,FALSE)</f>
        <v>Julie</v>
      </c>
      <c r="N287" s="10" t="str">
        <f>IFERROR(IF(Tableau1[[#This Row],[Date rendu]]-'Date de l''export'!$A$2&gt;0,"Non","Oui"),"Oui")</f>
        <v>Non</v>
      </c>
      <c r="O287" s="11">
        <f>IF(Tableau1[[#This Row],[En retard?]]="Non",Tableau1[[#This Row],[Date rendu]]-'Date de l''export'!$A$2,0)</f>
        <v>1.7404166666674428</v>
      </c>
      <c r="P287" s="14" t="str">
        <f>IF(Tableau1[[#This Row],[En retard?]]="Oui","HD",IF(Tableau1[Délai restant]&lt;1,"&lt;24h",IF(Tableau1[Délai restant]&lt;2,"&lt;48h","≥48h")))</f>
        <v>&lt;48h</v>
      </c>
      <c r="Q287" s="14" t="str">
        <f>IF(AND(Tableau1[[#This Row],[En retard?]]="Oui",OR(Tableau1[[#This Row],[Product]]="Citron",Tableau1[[#This Row],[Product]]="Amandes")),"Oui","Non")</f>
        <v>Non</v>
      </c>
      <c r="R287" t="str">
        <f>CONCATENATE(Tableau1[[#This Row],[OrderCode]],"|",Tableau1[[#This Row],[AnaCode]],"|",Tableau1[[#This Row],[Product]])</f>
        <v>CMD01721613|PLLT|Porc</v>
      </c>
    </row>
    <row r="288" spans="1:18" x14ac:dyDescent="0.25">
      <c r="A288" s="1" t="s">
        <v>792</v>
      </c>
      <c r="B288" s="1" t="s">
        <v>41</v>
      </c>
      <c r="C288" s="3" t="s">
        <v>147</v>
      </c>
      <c r="D288" s="3" t="s">
        <v>34</v>
      </c>
      <c r="E288" s="1" t="s">
        <v>107</v>
      </c>
      <c r="F288" s="1" t="s">
        <v>1853</v>
      </c>
      <c r="G288" s="1" t="s">
        <v>947</v>
      </c>
      <c r="H288" s="3">
        <f>SUBSTITUTE(LEFT(Tableau1[[#This Row],[OrderDate]],17),".",":")+0</f>
        <v>43565.672418981485</v>
      </c>
      <c r="I288" s="3">
        <f>SUBSTITUTE(LEFT(Tableau1[[#This Row],[OrderDueTo]],17),".",":")+0</f>
        <v>43571.5</v>
      </c>
      <c r="J288" s="13" t="str">
        <f>VLOOKUP(Tableau1[[#This Row],[AnaCode]],'Config Analyses'!A:C,2,FALSE)</f>
        <v>Analyse nutritionelle</v>
      </c>
      <c r="K288" s="13" t="str">
        <f>VLOOKUP(Tableau1[[#This Row],[AnaCode]],'Config Analyses'!A:C,3,FALSE)</f>
        <v>Equipe 2</v>
      </c>
      <c r="L288" s="13" t="str">
        <f>VLOOKUP(Tableau1[[#This Row],[CustomerCode]],'Config Clients'!A:D,3,FALSE)</f>
        <v>Entreprises agro-alimentaires</v>
      </c>
      <c r="M288" s="13" t="str">
        <f>VLOOKUP(Tableau1[[#This Row],[CustomerCode]],'Config Clients'!A:D,4,FALSE)</f>
        <v>Marc</v>
      </c>
      <c r="N288" s="10" t="str">
        <f>IFERROR(IF(Tableau1[[#This Row],[Date rendu]]-'Date de l''export'!$A$2&gt;0,"Non","Oui"),"Oui")</f>
        <v>Oui</v>
      </c>
      <c r="O288" s="11">
        <f>IF(Tableau1[[#This Row],[En retard?]]="Non",Tableau1[[#This Row],[Date rendu]]-'Date de l''export'!$A$2,0)</f>
        <v>0</v>
      </c>
      <c r="P288" s="14" t="str">
        <f>IF(Tableau1[[#This Row],[En retard?]]="Oui","HD",IF(Tableau1[Délai restant]&lt;1,"&lt;24h",IF(Tableau1[Délai restant]&lt;2,"&lt;48h","≥48h")))</f>
        <v>HD</v>
      </c>
      <c r="Q288" s="14" t="str">
        <f>IF(AND(Tableau1[[#This Row],[En retard?]]="Oui",OR(Tableau1[[#This Row],[Product]]="Citron",Tableau1[[#This Row],[Product]]="Amandes")),"Oui","Non")</f>
        <v>Non</v>
      </c>
      <c r="R288" t="str">
        <f>CONCATENATE(Tableau1[[#This Row],[OrderCode]],"|",Tableau1[[#This Row],[AnaCode]],"|",Tableau1[[#This Row],[Product]])</f>
        <v>CMD01771513|NTR|Poires</v>
      </c>
    </row>
    <row r="289" spans="1:18" x14ac:dyDescent="0.25">
      <c r="A289" s="1" t="s">
        <v>153</v>
      </c>
      <c r="B289" s="1" t="s">
        <v>21</v>
      </c>
      <c r="C289" s="3" t="s">
        <v>61</v>
      </c>
      <c r="D289" s="3" t="s">
        <v>14</v>
      </c>
      <c r="E289" s="1" t="s">
        <v>63</v>
      </c>
      <c r="F289" s="1" t="s">
        <v>966</v>
      </c>
      <c r="G289" s="1" t="s">
        <v>964</v>
      </c>
      <c r="H289" s="3">
        <f>SUBSTITUTE(LEFT(Tableau1[[#This Row],[OrderDate]],17),".",":")+0</f>
        <v>43565.673680555556</v>
      </c>
      <c r="I289" s="3">
        <f>SUBSTITUTE(LEFT(Tableau1[[#This Row],[OrderDueTo]],17),".",":")+0</f>
        <v>43573.5</v>
      </c>
      <c r="J289" s="13" t="str">
        <f>VLOOKUP(Tableau1[[#This Row],[AnaCode]],'Config Analyses'!A:C,2,FALSE)</f>
        <v>Analyse polluants d'emballage</v>
      </c>
      <c r="K289" s="13" t="str">
        <f>VLOOKUP(Tableau1[[#This Row],[AnaCode]],'Config Analyses'!A:C,3,FALSE)</f>
        <v>Equipe 3</v>
      </c>
      <c r="L289" s="13" t="str">
        <f>VLOOKUP(Tableau1[[#This Row],[CustomerCode]],'Config Clients'!A:D,3,FALSE)</f>
        <v>Grande surface</v>
      </c>
      <c r="M289" s="13" t="str">
        <f>VLOOKUP(Tableau1[[#This Row],[CustomerCode]],'Config Clients'!A:D,4,FALSE)</f>
        <v>Eric</v>
      </c>
      <c r="N289" s="10" t="str">
        <f>IFERROR(IF(Tableau1[[#This Row],[Date rendu]]-'Date de l''export'!$A$2&gt;0,"Non","Oui"),"Oui")</f>
        <v>Non</v>
      </c>
      <c r="O289" s="11">
        <f>IF(Tableau1[[#This Row],[En retard?]]="Non",Tableau1[[#This Row],[Date rendu]]-'Date de l''export'!$A$2,0)</f>
        <v>1.7404166666674428</v>
      </c>
      <c r="P289" s="14" t="str">
        <f>IF(Tableau1[[#This Row],[En retard?]]="Oui","HD",IF(Tableau1[Délai restant]&lt;1,"&lt;24h",IF(Tableau1[Délai restant]&lt;2,"&lt;48h","≥48h")))</f>
        <v>&lt;48h</v>
      </c>
      <c r="Q289" s="14" t="str">
        <f>IF(AND(Tableau1[[#This Row],[En retard?]]="Oui",OR(Tableau1[[#This Row],[Product]]="Citron",Tableau1[[#This Row],[Product]]="Amandes")),"Oui","Non")</f>
        <v>Non</v>
      </c>
      <c r="R289" t="str">
        <f>CONCATENATE(Tableau1[[#This Row],[OrderCode]],"|",Tableau1[[#This Row],[AnaCode]],"|",Tableau1[[#This Row],[Product]])</f>
        <v>CMD01359004|PLLT|Carotte</v>
      </c>
    </row>
    <row r="290" spans="1:18" x14ac:dyDescent="0.25">
      <c r="A290" s="1" t="s">
        <v>78</v>
      </c>
      <c r="B290" s="1" t="s">
        <v>31</v>
      </c>
      <c r="C290" s="3" t="s">
        <v>49</v>
      </c>
      <c r="D290" s="3" t="s">
        <v>8</v>
      </c>
      <c r="E290" s="1" t="s">
        <v>50</v>
      </c>
      <c r="F290" s="1" t="s">
        <v>1094</v>
      </c>
      <c r="G290" s="1" t="s">
        <v>973</v>
      </c>
      <c r="H290" s="3">
        <f>SUBSTITUTE(LEFT(Tableau1[[#This Row],[OrderDate]],17),".",":")+0</f>
        <v>43565.690381944441</v>
      </c>
      <c r="I290" s="3">
        <f>SUBSTITUTE(LEFT(Tableau1[[#This Row],[OrderDueTo]],17),".",":")+0</f>
        <v>43575.5</v>
      </c>
      <c r="J290" s="13" t="str">
        <f>VLOOKUP(Tableau1[[#This Row],[AnaCode]],'Config Analyses'!A:C,2,FALSE)</f>
        <v>Analyse OGM</v>
      </c>
      <c r="K290" s="13" t="str">
        <f>VLOOKUP(Tableau1[[#This Row],[AnaCode]],'Config Analyses'!A:C,3,FALSE)</f>
        <v>Equipe 2</v>
      </c>
      <c r="L290" s="13" t="str">
        <f>VLOOKUP(Tableau1[[#This Row],[CustomerCode]],'Config Clients'!A:D,3,FALSE)</f>
        <v>Grande surface</v>
      </c>
      <c r="M290" s="13" t="str">
        <f>VLOOKUP(Tableau1[[#This Row],[CustomerCode]],'Config Clients'!A:D,4,FALSE)</f>
        <v>Eric</v>
      </c>
      <c r="N290" s="10" t="str">
        <f>IFERROR(IF(Tableau1[[#This Row],[Date rendu]]-'Date de l''export'!$A$2&gt;0,"Non","Oui"),"Oui")</f>
        <v>Non</v>
      </c>
      <c r="O290" s="11">
        <f>IF(Tableau1[[#This Row],[En retard?]]="Non",Tableau1[[#This Row],[Date rendu]]-'Date de l''export'!$A$2,0)</f>
        <v>3.7404166666674428</v>
      </c>
      <c r="P290" s="14" t="str">
        <f>IF(Tableau1[[#This Row],[En retard?]]="Oui","HD",IF(Tableau1[Délai restant]&lt;1,"&lt;24h",IF(Tableau1[Délai restant]&lt;2,"&lt;48h","≥48h")))</f>
        <v>≥48h</v>
      </c>
      <c r="Q290" s="14" t="str">
        <f>IF(AND(Tableau1[[#This Row],[En retard?]]="Oui",OR(Tableau1[[#This Row],[Product]]="Citron",Tableau1[[#This Row],[Product]]="Amandes")),"Oui","Non")</f>
        <v>Non</v>
      </c>
      <c r="R290" t="str">
        <f>CONCATENATE(Tableau1[[#This Row],[OrderCode]],"|",Tableau1[[#This Row],[AnaCode]],"|",Tableau1[[#This Row],[Product]])</f>
        <v>CMD01546207|OGM|Pomme de terre</v>
      </c>
    </row>
    <row r="291" spans="1:18" x14ac:dyDescent="0.25">
      <c r="A291" s="1" t="s">
        <v>125</v>
      </c>
      <c r="B291" s="1" t="s">
        <v>19</v>
      </c>
      <c r="C291" s="3" t="s">
        <v>54</v>
      </c>
      <c r="D291" s="3" t="s">
        <v>10</v>
      </c>
      <c r="E291" s="1" t="s">
        <v>63</v>
      </c>
      <c r="F291" s="1" t="s">
        <v>1112</v>
      </c>
      <c r="G291" s="1" t="s">
        <v>964</v>
      </c>
      <c r="H291" s="3">
        <f>SUBSTITUTE(LEFT(Tableau1[[#This Row],[OrderDate]],17),".",":")+0</f>
        <v>43565.693923611114</v>
      </c>
      <c r="I291" s="3">
        <f>SUBSTITUTE(LEFT(Tableau1[[#This Row],[OrderDueTo]],17),".",":")+0</f>
        <v>43573.5</v>
      </c>
      <c r="J291" s="13" t="str">
        <f>VLOOKUP(Tableau1[[#This Row],[AnaCode]],'Config Analyses'!A:C,2,FALSE)</f>
        <v>Analyse polluants d'emballage</v>
      </c>
      <c r="K291" s="13" t="str">
        <f>VLOOKUP(Tableau1[[#This Row],[AnaCode]],'Config Analyses'!A:C,3,FALSE)</f>
        <v>Equipe 3</v>
      </c>
      <c r="L291" s="13" t="str">
        <f>VLOOKUP(Tableau1[[#This Row],[CustomerCode]],'Config Clients'!A:D,3,FALSE)</f>
        <v>Coopérative agricole</v>
      </c>
      <c r="M291" s="13" t="str">
        <f>VLOOKUP(Tableau1[[#This Row],[CustomerCode]],'Config Clients'!A:D,4,FALSE)</f>
        <v>Julie</v>
      </c>
      <c r="N291" s="10" t="str">
        <f>IFERROR(IF(Tableau1[[#This Row],[Date rendu]]-'Date de l''export'!$A$2&gt;0,"Non","Oui"),"Oui")</f>
        <v>Non</v>
      </c>
      <c r="O291" s="11">
        <f>IF(Tableau1[[#This Row],[En retard?]]="Non",Tableau1[[#This Row],[Date rendu]]-'Date de l''export'!$A$2,0)</f>
        <v>1.7404166666674428</v>
      </c>
      <c r="P291" s="14" t="str">
        <f>IF(Tableau1[[#This Row],[En retard?]]="Oui","HD",IF(Tableau1[Délai restant]&lt;1,"&lt;24h",IF(Tableau1[Délai restant]&lt;2,"&lt;48h","≥48h")))</f>
        <v>&lt;48h</v>
      </c>
      <c r="Q291" s="14" t="str">
        <f>IF(AND(Tableau1[[#This Row],[En retard?]]="Oui",OR(Tableau1[[#This Row],[Product]]="Citron",Tableau1[[#This Row],[Product]]="Amandes")),"Oui","Non")</f>
        <v>Non</v>
      </c>
      <c r="R291" t="str">
        <f>CONCATENATE(Tableau1[[#This Row],[OrderCode]],"|",Tableau1[[#This Row],[AnaCode]],"|",Tableau1[[#This Row],[Product]])</f>
        <v>CMD01711303|PLLT|Bettrave</v>
      </c>
    </row>
    <row r="292" spans="1:18" x14ac:dyDescent="0.25">
      <c r="A292" s="1" t="s">
        <v>185</v>
      </c>
      <c r="B292" s="1" t="s">
        <v>31</v>
      </c>
      <c r="C292" s="3" t="s">
        <v>49</v>
      </c>
      <c r="D292" s="3" t="s">
        <v>8</v>
      </c>
      <c r="E292" s="1" t="s">
        <v>63</v>
      </c>
      <c r="F292" s="1" t="s">
        <v>1213</v>
      </c>
      <c r="G292" s="1" t="s">
        <v>964</v>
      </c>
      <c r="H292" s="3">
        <f>SUBSTITUTE(LEFT(Tableau1[[#This Row],[OrderDate]],17),".",":")+0</f>
        <v>43565.695671296293</v>
      </c>
      <c r="I292" s="3">
        <f>SUBSTITUTE(LEFT(Tableau1[[#This Row],[OrderDueTo]],17),".",":")+0</f>
        <v>43573.5</v>
      </c>
      <c r="J292" s="13" t="str">
        <f>VLOOKUP(Tableau1[[#This Row],[AnaCode]],'Config Analyses'!A:C,2,FALSE)</f>
        <v>Analyse polluants d'emballage</v>
      </c>
      <c r="K292" s="13" t="str">
        <f>VLOOKUP(Tableau1[[#This Row],[AnaCode]],'Config Analyses'!A:C,3,FALSE)</f>
        <v>Equipe 3</v>
      </c>
      <c r="L292" s="13" t="str">
        <f>VLOOKUP(Tableau1[[#This Row],[CustomerCode]],'Config Clients'!A:D,3,FALSE)</f>
        <v>Grande surface</v>
      </c>
      <c r="M292" s="13" t="str">
        <f>VLOOKUP(Tableau1[[#This Row],[CustomerCode]],'Config Clients'!A:D,4,FALSE)</f>
        <v>Eric</v>
      </c>
      <c r="N292" s="10" t="str">
        <f>IFERROR(IF(Tableau1[[#This Row],[Date rendu]]-'Date de l''export'!$A$2&gt;0,"Non","Oui"),"Oui")</f>
        <v>Non</v>
      </c>
      <c r="O292" s="11">
        <f>IF(Tableau1[[#This Row],[En retard?]]="Non",Tableau1[[#This Row],[Date rendu]]-'Date de l''export'!$A$2,0)</f>
        <v>1.7404166666674428</v>
      </c>
      <c r="P292" s="14" t="str">
        <f>IF(Tableau1[[#This Row],[En retard?]]="Oui","HD",IF(Tableau1[Délai restant]&lt;1,"&lt;24h",IF(Tableau1[Délai restant]&lt;2,"&lt;48h","≥48h")))</f>
        <v>&lt;48h</v>
      </c>
      <c r="Q292" s="14" t="str">
        <f>IF(AND(Tableau1[[#This Row],[En retard?]]="Oui",OR(Tableau1[[#This Row],[Product]]="Citron",Tableau1[[#This Row],[Product]]="Amandes")),"Oui","Non")</f>
        <v>Non</v>
      </c>
      <c r="R292" t="str">
        <f>CONCATENATE(Tableau1[[#This Row],[OrderCode]],"|",Tableau1[[#This Row],[AnaCode]],"|",Tableau1[[#This Row],[Product]])</f>
        <v>CMD01445003|PLLT|Pomme de terre</v>
      </c>
    </row>
    <row r="293" spans="1:18" x14ac:dyDescent="0.25">
      <c r="A293" s="1" t="s">
        <v>113</v>
      </c>
      <c r="B293" s="1" t="s">
        <v>31</v>
      </c>
      <c r="C293" s="3" t="s">
        <v>54</v>
      </c>
      <c r="D293" s="3" t="s">
        <v>10</v>
      </c>
      <c r="E293" s="1" t="s">
        <v>50</v>
      </c>
      <c r="F293" s="1" t="s">
        <v>1180</v>
      </c>
      <c r="G293" s="1" t="s">
        <v>973</v>
      </c>
      <c r="H293" s="3">
        <f>SUBSTITUTE(LEFT(Tableau1[[#This Row],[OrderDate]],17),".",":")+0</f>
        <v>43565.699872685182</v>
      </c>
      <c r="I293" s="3">
        <f>SUBSTITUTE(LEFT(Tableau1[[#This Row],[OrderDueTo]],17),".",":")+0</f>
        <v>43575.5</v>
      </c>
      <c r="J293" s="13" t="str">
        <f>VLOOKUP(Tableau1[[#This Row],[AnaCode]],'Config Analyses'!A:C,2,FALSE)</f>
        <v>Analyse OGM</v>
      </c>
      <c r="K293" s="13" t="str">
        <f>VLOOKUP(Tableau1[[#This Row],[AnaCode]],'Config Analyses'!A:C,3,FALSE)</f>
        <v>Equipe 2</v>
      </c>
      <c r="L293" s="13" t="str">
        <f>VLOOKUP(Tableau1[[#This Row],[CustomerCode]],'Config Clients'!A:D,3,FALSE)</f>
        <v>Coopérative agricole</v>
      </c>
      <c r="M293" s="13" t="str">
        <f>VLOOKUP(Tableau1[[#This Row],[CustomerCode]],'Config Clients'!A:D,4,FALSE)</f>
        <v>Julie</v>
      </c>
      <c r="N293" s="10" t="str">
        <f>IFERROR(IF(Tableau1[[#This Row],[Date rendu]]-'Date de l''export'!$A$2&gt;0,"Non","Oui"),"Oui")</f>
        <v>Non</v>
      </c>
      <c r="O293" s="11">
        <f>IF(Tableau1[[#This Row],[En retard?]]="Non",Tableau1[[#This Row],[Date rendu]]-'Date de l''export'!$A$2,0)</f>
        <v>3.7404166666674428</v>
      </c>
      <c r="P293" s="14" t="str">
        <f>IF(Tableau1[[#This Row],[En retard?]]="Oui","HD",IF(Tableau1[Délai restant]&lt;1,"&lt;24h",IF(Tableau1[Délai restant]&lt;2,"&lt;48h","≥48h")))</f>
        <v>≥48h</v>
      </c>
      <c r="Q293" s="14" t="str">
        <f>IF(AND(Tableau1[[#This Row],[En retard?]]="Oui",OR(Tableau1[[#This Row],[Product]]="Citron",Tableau1[[#This Row],[Product]]="Amandes")),"Oui","Non")</f>
        <v>Non</v>
      </c>
      <c r="R293" t="str">
        <f>CONCATENATE(Tableau1[[#This Row],[OrderCode]],"|",Tableau1[[#This Row],[AnaCode]],"|",Tableau1[[#This Row],[Product]])</f>
        <v>CMD01569205|OGM|Pomme de terre</v>
      </c>
    </row>
    <row r="294" spans="1:18" x14ac:dyDescent="0.25">
      <c r="A294" s="1" t="s">
        <v>273</v>
      </c>
      <c r="B294" s="1" t="s">
        <v>41</v>
      </c>
      <c r="C294" s="3" t="s">
        <v>225</v>
      </c>
      <c r="D294" s="3" t="s">
        <v>39</v>
      </c>
      <c r="E294" s="1" t="s">
        <v>50</v>
      </c>
      <c r="F294" s="1" t="s">
        <v>1017</v>
      </c>
      <c r="G294" s="1" t="s">
        <v>973</v>
      </c>
      <c r="H294" s="3">
        <f>SUBSTITUTE(LEFT(Tableau1[[#This Row],[OrderDate]],17),".",":")+0</f>
        <v>43565.70826388889</v>
      </c>
      <c r="I294" s="3">
        <f>SUBSTITUTE(LEFT(Tableau1[[#This Row],[OrderDueTo]],17),".",":")+0</f>
        <v>43575.5</v>
      </c>
      <c r="J294" s="13" t="str">
        <f>VLOOKUP(Tableau1[[#This Row],[AnaCode]],'Config Analyses'!A:C,2,FALSE)</f>
        <v>Analyse OGM</v>
      </c>
      <c r="K294" s="13" t="str">
        <f>VLOOKUP(Tableau1[[#This Row],[AnaCode]],'Config Analyses'!A:C,3,FALSE)</f>
        <v>Equipe 2</v>
      </c>
      <c r="L294" s="13" t="str">
        <f>VLOOKUP(Tableau1[[#This Row],[CustomerCode]],'Config Clients'!A:D,3,FALSE)</f>
        <v>Coopérative agricole</v>
      </c>
      <c r="M294" s="13" t="str">
        <f>VLOOKUP(Tableau1[[#This Row],[CustomerCode]],'Config Clients'!A:D,4,FALSE)</f>
        <v>Béatrice</v>
      </c>
      <c r="N294" s="10" t="str">
        <f>IFERROR(IF(Tableau1[[#This Row],[Date rendu]]-'Date de l''export'!$A$2&gt;0,"Non","Oui"),"Oui")</f>
        <v>Non</v>
      </c>
      <c r="O294" s="11">
        <f>IF(Tableau1[[#This Row],[En retard?]]="Non",Tableau1[[#This Row],[Date rendu]]-'Date de l''export'!$A$2,0)</f>
        <v>3.7404166666674428</v>
      </c>
      <c r="P294" s="14" t="str">
        <f>IF(Tableau1[[#This Row],[En retard?]]="Oui","HD",IF(Tableau1[Délai restant]&lt;1,"&lt;24h",IF(Tableau1[Délai restant]&lt;2,"&lt;48h","≥48h")))</f>
        <v>≥48h</v>
      </c>
      <c r="Q294" s="14" t="str">
        <f>IF(AND(Tableau1[[#This Row],[En retard?]]="Oui",OR(Tableau1[[#This Row],[Product]]="Citron",Tableau1[[#This Row],[Product]]="Amandes")),"Oui","Non")</f>
        <v>Non</v>
      </c>
      <c r="R294" t="str">
        <f>CONCATENATE(Tableau1[[#This Row],[OrderCode]],"|",Tableau1[[#This Row],[AnaCode]],"|",Tableau1[[#This Row],[Product]])</f>
        <v>CMD01701802|OGM|Poires</v>
      </c>
    </row>
    <row r="295" spans="1:18" x14ac:dyDescent="0.25">
      <c r="A295" s="1" t="s">
        <v>93</v>
      </c>
      <c r="B295" s="1" t="s">
        <v>31</v>
      </c>
      <c r="C295" s="3" t="s">
        <v>49</v>
      </c>
      <c r="D295" s="3" t="s">
        <v>8</v>
      </c>
      <c r="E295" s="1" t="s">
        <v>50</v>
      </c>
      <c r="F295" s="1" t="s">
        <v>1182</v>
      </c>
      <c r="G295" s="1" t="s">
        <v>973</v>
      </c>
      <c r="H295" s="3">
        <f>SUBSTITUTE(LEFT(Tableau1[[#This Row],[OrderDate]],17),".",":")+0</f>
        <v>43565.713738425926</v>
      </c>
      <c r="I295" s="3">
        <f>SUBSTITUTE(LEFT(Tableau1[[#This Row],[OrderDueTo]],17),".",":")+0</f>
        <v>43575.5</v>
      </c>
      <c r="J295" s="13" t="str">
        <f>VLOOKUP(Tableau1[[#This Row],[AnaCode]],'Config Analyses'!A:C,2,FALSE)</f>
        <v>Analyse OGM</v>
      </c>
      <c r="K295" s="13" t="str">
        <f>VLOOKUP(Tableau1[[#This Row],[AnaCode]],'Config Analyses'!A:C,3,FALSE)</f>
        <v>Equipe 2</v>
      </c>
      <c r="L295" s="13" t="str">
        <f>VLOOKUP(Tableau1[[#This Row],[CustomerCode]],'Config Clients'!A:D,3,FALSE)</f>
        <v>Grande surface</v>
      </c>
      <c r="M295" s="13" t="str">
        <f>VLOOKUP(Tableau1[[#This Row],[CustomerCode]],'Config Clients'!A:D,4,FALSE)</f>
        <v>Eric</v>
      </c>
      <c r="N295" s="10" t="str">
        <f>IFERROR(IF(Tableau1[[#This Row],[Date rendu]]-'Date de l''export'!$A$2&gt;0,"Non","Oui"),"Oui")</f>
        <v>Non</v>
      </c>
      <c r="O295" s="11">
        <f>IF(Tableau1[[#This Row],[En retard?]]="Non",Tableau1[[#This Row],[Date rendu]]-'Date de l''export'!$A$2,0)</f>
        <v>3.7404166666674428</v>
      </c>
      <c r="P295" s="14" t="str">
        <f>IF(Tableau1[[#This Row],[En retard?]]="Oui","HD",IF(Tableau1[Délai restant]&lt;1,"&lt;24h",IF(Tableau1[Délai restant]&lt;2,"&lt;48h","≥48h")))</f>
        <v>≥48h</v>
      </c>
      <c r="Q295" s="14" t="str">
        <f>IF(AND(Tableau1[[#This Row],[En retard?]]="Oui",OR(Tableau1[[#This Row],[Product]]="Citron",Tableau1[[#This Row],[Product]]="Amandes")),"Oui","Non")</f>
        <v>Non</v>
      </c>
      <c r="R295" t="str">
        <f>CONCATENATE(Tableau1[[#This Row],[OrderCode]],"|",Tableau1[[#This Row],[AnaCode]],"|",Tableau1[[#This Row],[Product]])</f>
        <v>CMD01490008|OGM|Pomme de terre</v>
      </c>
    </row>
    <row r="296" spans="1:18" x14ac:dyDescent="0.25">
      <c r="A296" s="1" t="s">
        <v>138</v>
      </c>
      <c r="B296" s="1" t="s">
        <v>31</v>
      </c>
      <c r="C296" s="3" t="s">
        <v>54</v>
      </c>
      <c r="D296" s="3" t="s">
        <v>10</v>
      </c>
      <c r="E296" s="1" t="s">
        <v>50</v>
      </c>
      <c r="F296" s="1" t="s">
        <v>1184</v>
      </c>
      <c r="G296" s="1" t="s">
        <v>973</v>
      </c>
      <c r="H296" s="3">
        <f>SUBSTITUTE(LEFT(Tableau1[[#This Row],[OrderDate]],17),".",":")+0</f>
        <v>43565.718935185185</v>
      </c>
      <c r="I296" s="3">
        <f>SUBSTITUTE(LEFT(Tableau1[[#This Row],[OrderDueTo]],17),".",":")+0</f>
        <v>43575.5</v>
      </c>
      <c r="J296" s="13" t="str">
        <f>VLOOKUP(Tableau1[[#This Row],[AnaCode]],'Config Analyses'!A:C,2,FALSE)</f>
        <v>Analyse OGM</v>
      </c>
      <c r="K296" s="13" t="str">
        <f>VLOOKUP(Tableau1[[#This Row],[AnaCode]],'Config Analyses'!A:C,3,FALSE)</f>
        <v>Equipe 2</v>
      </c>
      <c r="L296" s="13" t="str">
        <f>VLOOKUP(Tableau1[[#This Row],[CustomerCode]],'Config Clients'!A:D,3,FALSE)</f>
        <v>Coopérative agricole</v>
      </c>
      <c r="M296" s="13" t="str">
        <f>VLOOKUP(Tableau1[[#This Row],[CustomerCode]],'Config Clients'!A:D,4,FALSE)</f>
        <v>Julie</v>
      </c>
      <c r="N296" s="10" t="str">
        <f>IFERROR(IF(Tableau1[[#This Row],[Date rendu]]-'Date de l''export'!$A$2&gt;0,"Non","Oui"),"Oui")</f>
        <v>Non</v>
      </c>
      <c r="O296" s="11">
        <f>IF(Tableau1[[#This Row],[En retard?]]="Non",Tableau1[[#This Row],[Date rendu]]-'Date de l''export'!$A$2,0)</f>
        <v>3.7404166666674428</v>
      </c>
      <c r="P296" s="14" t="str">
        <f>IF(Tableau1[[#This Row],[En retard?]]="Oui","HD",IF(Tableau1[Délai restant]&lt;1,"&lt;24h",IF(Tableau1[Délai restant]&lt;2,"&lt;48h","≥48h")))</f>
        <v>≥48h</v>
      </c>
      <c r="Q296" s="14" t="str">
        <f>IF(AND(Tableau1[[#This Row],[En retard?]]="Oui",OR(Tableau1[[#This Row],[Product]]="Citron",Tableau1[[#This Row],[Product]]="Amandes")),"Oui","Non")</f>
        <v>Non</v>
      </c>
      <c r="R296" t="str">
        <f>CONCATENATE(Tableau1[[#This Row],[OrderCode]],"|",Tableau1[[#This Row],[AnaCode]],"|",Tableau1[[#This Row],[Product]])</f>
        <v>CMD01501903|OGM|Pomme de terre</v>
      </c>
    </row>
    <row r="297" spans="1:18" x14ac:dyDescent="0.25">
      <c r="A297" s="1" t="s">
        <v>96</v>
      </c>
      <c r="B297" s="1" t="s">
        <v>7</v>
      </c>
      <c r="C297" s="3" t="s">
        <v>49</v>
      </c>
      <c r="D297" s="3" t="s">
        <v>8</v>
      </c>
      <c r="E297" s="1" t="s">
        <v>50</v>
      </c>
      <c r="F297" s="1" t="s">
        <v>1185</v>
      </c>
      <c r="G297" s="1" t="s">
        <v>973</v>
      </c>
      <c r="H297" s="3">
        <f>SUBSTITUTE(LEFT(Tableau1[[#This Row],[OrderDate]],17),".",":")+0</f>
        <v>43565.719652777778</v>
      </c>
      <c r="I297" s="3">
        <f>SUBSTITUTE(LEFT(Tableau1[[#This Row],[OrderDueTo]],17),".",":")+0</f>
        <v>43575.5</v>
      </c>
      <c r="J297" s="13" t="str">
        <f>VLOOKUP(Tableau1[[#This Row],[AnaCode]],'Config Analyses'!A:C,2,FALSE)</f>
        <v>Analyse OGM</v>
      </c>
      <c r="K297" s="13" t="str">
        <f>VLOOKUP(Tableau1[[#This Row],[AnaCode]],'Config Analyses'!A:C,3,FALSE)</f>
        <v>Equipe 2</v>
      </c>
      <c r="L297" s="13" t="str">
        <f>VLOOKUP(Tableau1[[#This Row],[CustomerCode]],'Config Clients'!A:D,3,FALSE)</f>
        <v>Grande surface</v>
      </c>
      <c r="M297" s="13" t="str">
        <f>VLOOKUP(Tableau1[[#This Row],[CustomerCode]],'Config Clients'!A:D,4,FALSE)</f>
        <v>Eric</v>
      </c>
      <c r="N297" s="10" t="str">
        <f>IFERROR(IF(Tableau1[[#This Row],[Date rendu]]-'Date de l''export'!$A$2&gt;0,"Non","Oui"),"Oui")</f>
        <v>Non</v>
      </c>
      <c r="O297" s="11">
        <f>IF(Tableau1[[#This Row],[En retard?]]="Non",Tableau1[[#This Row],[Date rendu]]-'Date de l''export'!$A$2,0)</f>
        <v>3.7404166666674428</v>
      </c>
      <c r="P297" s="14" t="str">
        <f>IF(Tableau1[[#This Row],[En retard?]]="Oui","HD",IF(Tableau1[Délai restant]&lt;1,"&lt;24h",IF(Tableau1[Délai restant]&lt;2,"&lt;48h","≥48h")))</f>
        <v>≥48h</v>
      </c>
      <c r="Q297" s="14" t="str">
        <f>IF(AND(Tableau1[[#This Row],[En retard?]]="Oui",OR(Tableau1[[#This Row],[Product]]="Citron",Tableau1[[#This Row],[Product]]="Amandes")),"Oui","Non")</f>
        <v>Non</v>
      </c>
      <c r="R297" t="str">
        <f>CONCATENATE(Tableau1[[#This Row],[OrderCode]],"|",Tableau1[[#This Row],[AnaCode]],"|",Tableau1[[#This Row],[Product]])</f>
        <v>CMD01603301|OGM|Concombre</v>
      </c>
    </row>
    <row r="298" spans="1:18" x14ac:dyDescent="0.25">
      <c r="A298" s="1" t="s">
        <v>135</v>
      </c>
      <c r="B298" s="1" t="s">
        <v>7</v>
      </c>
      <c r="C298" s="3" t="s">
        <v>61</v>
      </c>
      <c r="D298" s="3" t="s">
        <v>14</v>
      </c>
      <c r="E298" s="1" t="s">
        <v>63</v>
      </c>
      <c r="F298" s="1" t="s">
        <v>1031</v>
      </c>
      <c r="G298" s="1" t="s">
        <v>964</v>
      </c>
      <c r="H298" s="3">
        <f>SUBSTITUTE(LEFT(Tableau1[[#This Row],[OrderDate]],17),".",":")+0</f>
        <v>43565.732199074075</v>
      </c>
      <c r="I298" s="3">
        <f>SUBSTITUTE(LEFT(Tableau1[[#This Row],[OrderDueTo]],17),".",":")+0</f>
        <v>43573.5</v>
      </c>
      <c r="J298" s="13" t="str">
        <f>VLOOKUP(Tableau1[[#This Row],[AnaCode]],'Config Analyses'!A:C,2,FALSE)</f>
        <v>Analyse polluants d'emballage</v>
      </c>
      <c r="K298" s="13" t="str">
        <f>VLOOKUP(Tableau1[[#This Row],[AnaCode]],'Config Analyses'!A:C,3,FALSE)</f>
        <v>Equipe 3</v>
      </c>
      <c r="L298" s="13" t="str">
        <f>VLOOKUP(Tableau1[[#This Row],[CustomerCode]],'Config Clients'!A:D,3,FALSE)</f>
        <v>Grande surface</v>
      </c>
      <c r="M298" s="13" t="str">
        <f>VLOOKUP(Tableau1[[#This Row],[CustomerCode]],'Config Clients'!A:D,4,FALSE)</f>
        <v>Eric</v>
      </c>
      <c r="N298" s="10" t="str">
        <f>IFERROR(IF(Tableau1[[#This Row],[Date rendu]]-'Date de l''export'!$A$2&gt;0,"Non","Oui"),"Oui")</f>
        <v>Non</v>
      </c>
      <c r="O298" s="11">
        <f>IF(Tableau1[[#This Row],[En retard?]]="Non",Tableau1[[#This Row],[Date rendu]]-'Date de l''export'!$A$2,0)</f>
        <v>1.7404166666674428</v>
      </c>
      <c r="P298" s="14" t="str">
        <f>IF(Tableau1[[#This Row],[En retard?]]="Oui","HD",IF(Tableau1[Délai restant]&lt;1,"&lt;24h",IF(Tableau1[Délai restant]&lt;2,"&lt;48h","≥48h")))</f>
        <v>&lt;48h</v>
      </c>
      <c r="Q298" s="14" t="str">
        <f>IF(AND(Tableau1[[#This Row],[En retard?]]="Oui",OR(Tableau1[[#This Row],[Product]]="Citron",Tableau1[[#This Row],[Product]]="Amandes")),"Oui","Non")</f>
        <v>Non</v>
      </c>
      <c r="R298" t="str">
        <f>CONCATENATE(Tableau1[[#This Row],[OrderCode]],"|",Tableau1[[#This Row],[AnaCode]],"|",Tableau1[[#This Row],[Product]])</f>
        <v>CMD01658002|PLLT|Concombre</v>
      </c>
    </row>
    <row r="299" spans="1:18" x14ac:dyDescent="0.25">
      <c r="A299" s="1" t="s">
        <v>3276</v>
      </c>
      <c r="B299" s="1" t="s">
        <v>16</v>
      </c>
      <c r="C299" s="3" t="s">
        <v>73</v>
      </c>
      <c r="D299" s="3" t="s">
        <v>23</v>
      </c>
      <c r="E299" s="1" t="s">
        <v>63</v>
      </c>
      <c r="F299" s="1" t="s">
        <v>3277</v>
      </c>
      <c r="G299" s="1" t="s">
        <v>964</v>
      </c>
      <c r="H299" s="3">
        <f>SUBSTITUTE(LEFT(Tableau1[[#This Row],[OrderDate]],17),".",":")+0</f>
        <v>43565.733657407407</v>
      </c>
      <c r="I299" s="3">
        <f>SUBSTITUTE(LEFT(Tableau1[[#This Row],[OrderDueTo]],17),".",":")+0</f>
        <v>43573.5</v>
      </c>
      <c r="J299" s="13" t="str">
        <f>VLOOKUP(Tableau1[[#This Row],[AnaCode]],'Config Analyses'!A:C,2,FALSE)</f>
        <v>Analyse polluants d'emballage</v>
      </c>
      <c r="K299" s="13" t="str">
        <f>VLOOKUP(Tableau1[[#This Row],[AnaCode]],'Config Analyses'!A:C,3,FALSE)</f>
        <v>Equipe 3</v>
      </c>
      <c r="L299" s="13" t="str">
        <f>VLOOKUP(Tableau1[[#This Row],[CustomerCode]],'Config Clients'!A:D,3,FALSE)</f>
        <v>Entreprises agro-alimentaires</v>
      </c>
      <c r="M299" s="13" t="str">
        <f>VLOOKUP(Tableau1[[#This Row],[CustomerCode]],'Config Clients'!A:D,4,FALSE)</f>
        <v>Julien</v>
      </c>
      <c r="N299" s="10" t="str">
        <f>IFERROR(IF(Tableau1[[#This Row],[Date rendu]]-'Date de l''export'!$A$2&gt;0,"Non","Oui"),"Oui")</f>
        <v>Non</v>
      </c>
      <c r="O299" s="11">
        <f>IF(Tableau1[[#This Row],[En retard?]]="Non",Tableau1[[#This Row],[Date rendu]]-'Date de l''export'!$A$2,0)</f>
        <v>1.7404166666674428</v>
      </c>
      <c r="P299" s="14" t="str">
        <f>IF(Tableau1[[#This Row],[En retard?]]="Oui","HD",IF(Tableau1[Délai restant]&lt;1,"&lt;24h",IF(Tableau1[Délai restant]&lt;2,"&lt;48h","≥48h")))</f>
        <v>&lt;48h</v>
      </c>
      <c r="Q299" s="14" t="str">
        <f>IF(AND(Tableau1[[#This Row],[En retard?]]="Oui",OR(Tableau1[[#This Row],[Product]]="Citron",Tableau1[[#This Row],[Product]]="Amandes")),"Oui","Non")</f>
        <v>Non</v>
      </c>
      <c r="R299" t="str">
        <f>CONCATENATE(Tableau1[[#This Row],[OrderCode]],"|",Tableau1[[#This Row],[AnaCode]],"|",Tableau1[[#This Row],[Product]])</f>
        <v>CMD01784901|PLLT|Agneau</v>
      </c>
    </row>
    <row r="300" spans="1:18" x14ac:dyDescent="0.25">
      <c r="A300" s="1" t="s">
        <v>271</v>
      </c>
      <c r="B300" s="1" t="s">
        <v>31</v>
      </c>
      <c r="C300" s="3" t="s">
        <v>52</v>
      </c>
      <c r="D300" s="3" t="s">
        <v>9</v>
      </c>
      <c r="E300" s="1" t="s">
        <v>63</v>
      </c>
      <c r="F300" s="1" t="s">
        <v>1188</v>
      </c>
      <c r="G300" s="1" t="s">
        <v>964</v>
      </c>
      <c r="H300" s="3">
        <f>SUBSTITUTE(LEFT(Tableau1[[#This Row],[OrderDate]],17),".",":")+0</f>
        <v>43565.734837962962</v>
      </c>
      <c r="I300" s="3">
        <f>SUBSTITUTE(LEFT(Tableau1[[#This Row],[OrderDueTo]],17),".",":")+0</f>
        <v>43573.5</v>
      </c>
      <c r="J300" s="13" t="str">
        <f>VLOOKUP(Tableau1[[#This Row],[AnaCode]],'Config Analyses'!A:C,2,FALSE)</f>
        <v>Analyse polluants d'emballage</v>
      </c>
      <c r="K300" s="13" t="str">
        <f>VLOOKUP(Tableau1[[#This Row],[AnaCode]],'Config Analyses'!A:C,3,FALSE)</f>
        <v>Equipe 3</v>
      </c>
      <c r="L300" s="13" t="str">
        <f>VLOOKUP(Tableau1[[#This Row],[CustomerCode]],'Config Clients'!A:D,3,FALSE)</f>
        <v>Centrale d'achats</v>
      </c>
      <c r="M300" s="13" t="str">
        <f>VLOOKUP(Tableau1[[#This Row],[CustomerCode]],'Config Clients'!A:D,4,FALSE)</f>
        <v>Sandrine</v>
      </c>
      <c r="N300" s="10" t="str">
        <f>IFERROR(IF(Tableau1[[#This Row],[Date rendu]]-'Date de l''export'!$A$2&gt;0,"Non","Oui"),"Oui")</f>
        <v>Non</v>
      </c>
      <c r="O300" s="11">
        <f>IF(Tableau1[[#This Row],[En retard?]]="Non",Tableau1[[#This Row],[Date rendu]]-'Date de l''export'!$A$2,0)</f>
        <v>1.7404166666674428</v>
      </c>
      <c r="P300" s="14" t="str">
        <f>IF(Tableau1[[#This Row],[En retard?]]="Oui","HD",IF(Tableau1[Délai restant]&lt;1,"&lt;24h",IF(Tableau1[Délai restant]&lt;2,"&lt;48h","≥48h")))</f>
        <v>&lt;48h</v>
      </c>
      <c r="Q300" s="14" t="str">
        <f>IF(AND(Tableau1[[#This Row],[En retard?]]="Oui",OR(Tableau1[[#This Row],[Product]]="Citron",Tableau1[[#This Row],[Product]]="Amandes")),"Oui","Non")</f>
        <v>Non</v>
      </c>
      <c r="R300" t="str">
        <f>CONCATENATE(Tableau1[[#This Row],[OrderCode]],"|",Tableau1[[#This Row],[AnaCode]],"|",Tableau1[[#This Row],[Product]])</f>
        <v>CMD01474704|PLLT|Pomme de terre</v>
      </c>
    </row>
    <row r="301" spans="1:18" x14ac:dyDescent="0.25">
      <c r="A301" s="1" t="s">
        <v>94</v>
      </c>
      <c r="B301" s="1" t="s">
        <v>31</v>
      </c>
      <c r="C301" s="3" t="s">
        <v>52</v>
      </c>
      <c r="D301" s="3" t="s">
        <v>9</v>
      </c>
      <c r="E301" s="1" t="s">
        <v>50</v>
      </c>
      <c r="F301" s="1" t="s">
        <v>1190</v>
      </c>
      <c r="G301" s="1" t="s">
        <v>973</v>
      </c>
      <c r="H301" s="3">
        <f>SUBSTITUTE(LEFT(Tableau1[[#This Row],[OrderDate]],17),".",":")+0</f>
        <v>43565.735937500001</v>
      </c>
      <c r="I301" s="3">
        <f>SUBSTITUTE(LEFT(Tableau1[[#This Row],[OrderDueTo]],17),".",":")+0</f>
        <v>43575.5</v>
      </c>
      <c r="J301" s="13" t="str">
        <f>VLOOKUP(Tableau1[[#This Row],[AnaCode]],'Config Analyses'!A:C,2,FALSE)</f>
        <v>Analyse OGM</v>
      </c>
      <c r="K301" s="13" t="str">
        <f>VLOOKUP(Tableau1[[#This Row],[AnaCode]],'Config Analyses'!A:C,3,FALSE)</f>
        <v>Equipe 2</v>
      </c>
      <c r="L301" s="13" t="str">
        <f>VLOOKUP(Tableau1[[#This Row],[CustomerCode]],'Config Clients'!A:D,3,FALSE)</f>
        <v>Centrale d'achats</v>
      </c>
      <c r="M301" s="13" t="str">
        <f>VLOOKUP(Tableau1[[#This Row],[CustomerCode]],'Config Clients'!A:D,4,FALSE)</f>
        <v>Sandrine</v>
      </c>
      <c r="N301" s="10" t="str">
        <f>IFERROR(IF(Tableau1[[#This Row],[Date rendu]]-'Date de l''export'!$A$2&gt;0,"Non","Oui"),"Oui")</f>
        <v>Non</v>
      </c>
      <c r="O301" s="11">
        <f>IF(Tableau1[[#This Row],[En retard?]]="Non",Tableau1[[#This Row],[Date rendu]]-'Date de l''export'!$A$2,0)</f>
        <v>3.7404166666674428</v>
      </c>
      <c r="P301" s="14" t="str">
        <f>IF(Tableau1[[#This Row],[En retard?]]="Oui","HD",IF(Tableau1[Délai restant]&lt;1,"&lt;24h",IF(Tableau1[Délai restant]&lt;2,"&lt;48h","≥48h")))</f>
        <v>≥48h</v>
      </c>
      <c r="Q301" s="14" t="str">
        <f>IF(AND(Tableau1[[#This Row],[En retard?]]="Oui",OR(Tableau1[[#This Row],[Product]]="Citron",Tableau1[[#This Row],[Product]]="Amandes")),"Oui","Non")</f>
        <v>Non</v>
      </c>
      <c r="R301" t="str">
        <f>CONCATENATE(Tableau1[[#This Row],[OrderCode]],"|",Tableau1[[#This Row],[AnaCode]],"|",Tableau1[[#This Row],[Product]])</f>
        <v>CMD01408907|OGM|Pomme de terre</v>
      </c>
    </row>
    <row r="302" spans="1:18" x14ac:dyDescent="0.25">
      <c r="A302" s="1" t="s">
        <v>342</v>
      </c>
      <c r="B302" s="1" t="s">
        <v>19</v>
      </c>
      <c r="C302" s="3" t="s">
        <v>54</v>
      </c>
      <c r="D302" s="3" t="s">
        <v>10</v>
      </c>
      <c r="E302" s="1" t="s">
        <v>50</v>
      </c>
      <c r="F302" s="1" t="s">
        <v>1434</v>
      </c>
      <c r="G302" s="1" t="s">
        <v>973</v>
      </c>
      <c r="H302" s="3">
        <f>SUBSTITUTE(LEFT(Tableau1[[#This Row],[OrderDate]],17),".",":")+0</f>
        <v>43565.753865740742</v>
      </c>
      <c r="I302" s="3">
        <f>SUBSTITUTE(LEFT(Tableau1[[#This Row],[OrderDueTo]],17),".",":")+0</f>
        <v>43575.5</v>
      </c>
      <c r="J302" s="13" t="str">
        <f>VLOOKUP(Tableau1[[#This Row],[AnaCode]],'Config Analyses'!A:C,2,FALSE)</f>
        <v>Analyse OGM</v>
      </c>
      <c r="K302" s="13" t="str">
        <f>VLOOKUP(Tableau1[[#This Row],[AnaCode]],'Config Analyses'!A:C,3,FALSE)</f>
        <v>Equipe 2</v>
      </c>
      <c r="L302" s="13" t="str">
        <f>VLOOKUP(Tableau1[[#This Row],[CustomerCode]],'Config Clients'!A:D,3,FALSE)</f>
        <v>Coopérative agricole</v>
      </c>
      <c r="M302" s="13" t="str">
        <f>VLOOKUP(Tableau1[[#This Row],[CustomerCode]],'Config Clients'!A:D,4,FALSE)</f>
        <v>Julie</v>
      </c>
      <c r="N302" s="10" t="str">
        <f>IFERROR(IF(Tableau1[[#This Row],[Date rendu]]-'Date de l''export'!$A$2&gt;0,"Non","Oui"),"Oui")</f>
        <v>Non</v>
      </c>
      <c r="O302" s="11">
        <f>IF(Tableau1[[#This Row],[En retard?]]="Non",Tableau1[[#This Row],[Date rendu]]-'Date de l''export'!$A$2,0)</f>
        <v>3.7404166666674428</v>
      </c>
      <c r="P302" s="14" t="str">
        <f>IF(Tableau1[[#This Row],[En retard?]]="Oui","HD",IF(Tableau1[Délai restant]&lt;1,"&lt;24h",IF(Tableau1[Délai restant]&lt;2,"&lt;48h","≥48h")))</f>
        <v>≥48h</v>
      </c>
      <c r="Q302" s="14" t="str">
        <f>IF(AND(Tableau1[[#This Row],[En retard?]]="Oui",OR(Tableau1[[#This Row],[Product]]="Citron",Tableau1[[#This Row],[Product]]="Amandes")),"Oui","Non")</f>
        <v>Non</v>
      </c>
      <c r="R302" t="str">
        <f>CONCATENATE(Tableau1[[#This Row],[OrderCode]],"|",Tableau1[[#This Row],[AnaCode]],"|",Tableau1[[#This Row],[Product]])</f>
        <v>CMD01626302|OGM|Bettrave</v>
      </c>
    </row>
    <row r="303" spans="1:18" x14ac:dyDescent="0.25">
      <c r="A303" s="1" t="s">
        <v>234</v>
      </c>
      <c r="B303" s="1" t="s">
        <v>19</v>
      </c>
      <c r="C303" s="3" t="s">
        <v>54</v>
      </c>
      <c r="D303" s="3" t="s">
        <v>10</v>
      </c>
      <c r="E303" s="1" t="s">
        <v>50</v>
      </c>
      <c r="F303" s="1" t="s">
        <v>1194</v>
      </c>
      <c r="G303" s="1" t="s">
        <v>973</v>
      </c>
      <c r="H303" s="3">
        <f>SUBSTITUTE(LEFT(Tableau1[[#This Row],[OrderDate]],17),".",":")+0</f>
        <v>43565.781921296293</v>
      </c>
      <c r="I303" s="3">
        <f>SUBSTITUTE(LEFT(Tableau1[[#This Row],[OrderDueTo]],17),".",":")+0</f>
        <v>43575.5</v>
      </c>
      <c r="J303" s="13" t="str">
        <f>VLOOKUP(Tableau1[[#This Row],[AnaCode]],'Config Analyses'!A:C,2,FALSE)</f>
        <v>Analyse OGM</v>
      </c>
      <c r="K303" s="13" t="str">
        <f>VLOOKUP(Tableau1[[#This Row],[AnaCode]],'Config Analyses'!A:C,3,FALSE)</f>
        <v>Equipe 2</v>
      </c>
      <c r="L303" s="13" t="str">
        <f>VLOOKUP(Tableau1[[#This Row],[CustomerCode]],'Config Clients'!A:D,3,FALSE)</f>
        <v>Coopérative agricole</v>
      </c>
      <c r="M303" s="13" t="str">
        <f>VLOOKUP(Tableau1[[#This Row],[CustomerCode]],'Config Clients'!A:D,4,FALSE)</f>
        <v>Julie</v>
      </c>
      <c r="N303" s="10" t="str">
        <f>IFERROR(IF(Tableau1[[#This Row],[Date rendu]]-'Date de l''export'!$A$2&gt;0,"Non","Oui"),"Oui")</f>
        <v>Non</v>
      </c>
      <c r="O303" s="11">
        <f>IF(Tableau1[[#This Row],[En retard?]]="Non",Tableau1[[#This Row],[Date rendu]]-'Date de l''export'!$A$2,0)</f>
        <v>3.7404166666674428</v>
      </c>
      <c r="P303" s="14" t="str">
        <f>IF(Tableau1[[#This Row],[En retard?]]="Oui","HD",IF(Tableau1[Délai restant]&lt;1,"&lt;24h",IF(Tableau1[Délai restant]&lt;2,"&lt;48h","≥48h")))</f>
        <v>≥48h</v>
      </c>
      <c r="Q303" s="14" t="str">
        <f>IF(AND(Tableau1[[#This Row],[En retard?]]="Oui",OR(Tableau1[[#This Row],[Product]]="Citron",Tableau1[[#This Row],[Product]]="Amandes")),"Oui","Non")</f>
        <v>Non</v>
      </c>
      <c r="R303" t="str">
        <f>CONCATENATE(Tableau1[[#This Row],[OrderCode]],"|",Tableau1[[#This Row],[AnaCode]],"|",Tableau1[[#This Row],[Product]])</f>
        <v>CMD01665304|OGM|Bettrave</v>
      </c>
    </row>
    <row r="304" spans="1:18" x14ac:dyDescent="0.25">
      <c r="A304" s="1" t="s">
        <v>212</v>
      </c>
      <c r="B304" s="1" t="s">
        <v>19</v>
      </c>
      <c r="C304" s="3" t="s">
        <v>49</v>
      </c>
      <c r="D304" s="3" t="s">
        <v>8</v>
      </c>
      <c r="E304" s="1" t="s">
        <v>63</v>
      </c>
      <c r="F304" s="1" t="s">
        <v>1110</v>
      </c>
      <c r="G304" s="1" t="s">
        <v>964</v>
      </c>
      <c r="H304" s="3">
        <f>SUBSTITUTE(LEFT(Tableau1[[#This Row],[OrderDate]],17),".",":")+0</f>
        <v>43565.819861111115</v>
      </c>
      <c r="I304" s="3">
        <f>SUBSTITUTE(LEFT(Tableau1[[#This Row],[OrderDueTo]],17),".",":")+0</f>
        <v>43573.5</v>
      </c>
      <c r="J304" s="13" t="str">
        <f>VLOOKUP(Tableau1[[#This Row],[AnaCode]],'Config Analyses'!A:C,2,FALSE)</f>
        <v>Analyse polluants d'emballage</v>
      </c>
      <c r="K304" s="13" t="str">
        <f>VLOOKUP(Tableau1[[#This Row],[AnaCode]],'Config Analyses'!A:C,3,FALSE)</f>
        <v>Equipe 3</v>
      </c>
      <c r="L304" s="13" t="str">
        <f>VLOOKUP(Tableau1[[#This Row],[CustomerCode]],'Config Clients'!A:D,3,FALSE)</f>
        <v>Grande surface</v>
      </c>
      <c r="M304" s="13" t="str">
        <f>VLOOKUP(Tableau1[[#This Row],[CustomerCode]],'Config Clients'!A:D,4,FALSE)</f>
        <v>Eric</v>
      </c>
      <c r="N304" s="10" t="str">
        <f>IFERROR(IF(Tableau1[[#This Row],[Date rendu]]-'Date de l''export'!$A$2&gt;0,"Non","Oui"),"Oui")</f>
        <v>Non</v>
      </c>
      <c r="O304" s="11">
        <f>IF(Tableau1[[#This Row],[En retard?]]="Non",Tableau1[[#This Row],[Date rendu]]-'Date de l''export'!$A$2,0)</f>
        <v>1.7404166666674428</v>
      </c>
      <c r="P304" s="14" t="str">
        <f>IF(Tableau1[[#This Row],[En retard?]]="Oui","HD",IF(Tableau1[Délai restant]&lt;1,"&lt;24h",IF(Tableau1[Délai restant]&lt;2,"&lt;48h","≥48h")))</f>
        <v>&lt;48h</v>
      </c>
      <c r="Q304" s="14" t="str">
        <f>IF(AND(Tableau1[[#This Row],[En retard?]]="Oui",OR(Tableau1[[#This Row],[Product]]="Citron",Tableau1[[#This Row],[Product]]="Amandes")),"Oui","Non")</f>
        <v>Non</v>
      </c>
      <c r="R304" t="str">
        <f>CONCATENATE(Tableau1[[#This Row],[OrderCode]],"|",Tableau1[[#This Row],[AnaCode]],"|",Tableau1[[#This Row],[Product]])</f>
        <v>CMD01686705|PLLT|Bettrave</v>
      </c>
    </row>
    <row r="305" spans="1:18" x14ac:dyDescent="0.25">
      <c r="A305" s="1" t="s">
        <v>749</v>
      </c>
      <c r="B305" s="1" t="s">
        <v>21</v>
      </c>
      <c r="C305" s="3" t="s">
        <v>58</v>
      </c>
      <c r="D305" s="3" t="s">
        <v>13</v>
      </c>
      <c r="E305" s="1" t="s">
        <v>63</v>
      </c>
      <c r="F305" s="1" t="s">
        <v>1101</v>
      </c>
      <c r="G305" s="1" t="s">
        <v>964</v>
      </c>
      <c r="H305" s="3">
        <f>SUBSTITUTE(LEFT(Tableau1[[#This Row],[OrderDate]],17),".",":")+0</f>
        <v>43565.830428240741</v>
      </c>
      <c r="I305" s="3">
        <f>SUBSTITUTE(LEFT(Tableau1[[#This Row],[OrderDueTo]],17),".",":")+0</f>
        <v>43573.5</v>
      </c>
      <c r="J305" s="13" t="str">
        <f>VLOOKUP(Tableau1[[#This Row],[AnaCode]],'Config Analyses'!A:C,2,FALSE)</f>
        <v>Analyse polluants d'emballage</v>
      </c>
      <c r="K305" s="13" t="str">
        <f>VLOOKUP(Tableau1[[#This Row],[AnaCode]],'Config Analyses'!A:C,3,FALSE)</f>
        <v>Equipe 3</v>
      </c>
      <c r="L305" s="13" t="str">
        <f>VLOOKUP(Tableau1[[#This Row],[CustomerCode]],'Config Clients'!A:D,3,FALSE)</f>
        <v>Coopérative agricole</v>
      </c>
      <c r="M305" s="13" t="str">
        <f>VLOOKUP(Tableau1[[#This Row],[CustomerCode]],'Config Clients'!A:D,4,FALSE)</f>
        <v>Béatrice</v>
      </c>
      <c r="N305" s="10" t="str">
        <f>IFERROR(IF(Tableau1[[#This Row],[Date rendu]]-'Date de l''export'!$A$2&gt;0,"Non","Oui"),"Oui")</f>
        <v>Non</v>
      </c>
      <c r="O305" s="11">
        <f>IF(Tableau1[[#This Row],[En retard?]]="Non",Tableau1[[#This Row],[Date rendu]]-'Date de l''export'!$A$2,0)</f>
        <v>1.7404166666674428</v>
      </c>
      <c r="P305" s="14" t="str">
        <f>IF(Tableau1[[#This Row],[En retard?]]="Oui","HD",IF(Tableau1[Délai restant]&lt;1,"&lt;24h",IF(Tableau1[Délai restant]&lt;2,"&lt;48h","≥48h")))</f>
        <v>&lt;48h</v>
      </c>
      <c r="Q305" s="14" t="str">
        <f>IF(AND(Tableau1[[#This Row],[En retard?]]="Oui",OR(Tableau1[[#This Row],[Product]]="Citron",Tableau1[[#This Row],[Product]]="Amandes")),"Oui","Non")</f>
        <v>Non</v>
      </c>
      <c r="R305" t="str">
        <f>CONCATENATE(Tableau1[[#This Row],[OrderCode]],"|",Tableau1[[#This Row],[AnaCode]],"|",Tableau1[[#This Row],[Product]])</f>
        <v>CMD01762307|PLLT|Carotte</v>
      </c>
    </row>
    <row r="306" spans="1:18" x14ac:dyDescent="0.25">
      <c r="A306" s="1" t="s">
        <v>501</v>
      </c>
      <c r="B306" s="1" t="s">
        <v>15</v>
      </c>
      <c r="C306" s="3" t="s">
        <v>75</v>
      </c>
      <c r="D306" s="3" t="s">
        <v>24</v>
      </c>
      <c r="E306" s="1" t="s">
        <v>63</v>
      </c>
      <c r="F306" s="1" t="s">
        <v>1271</v>
      </c>
      <c r="G306" s="1" t="s">
        <v>964</v>
      </c>
      <c r="H306" s="3">
        <f>SUBSTITUTE(LEFT(Tableau1[[#This Row],[OrderDate]],17),".",":")+0</f>
        <v>43565.83866898148</v>
      </c>
      <c r="I306" s="3">
        <f>SUBSTITUTE(LEFT(Tableau1[[#This Row],[OrderDueTo]],17),".",":")+0</f>
        <v>43573.5</v>
      </c>
      <c r="J306" s="13" t="str">
        <f>VLOOKUP(Tableau1[[#This Row],[AnaCode]],'Config Analyses'!A:C,2,FALSE)</f>
        <v>Analyse polluants d'emballage</v>
      </c>
      <c r="K306" s="13" t="str">
        <f>VLOOKUP(Tableau1[[#This Row],[AnaCode]],'Config Analyses'!A:C,3,FALSE)</f>
        <v>Equipe 3</v>
      </c>
      <c r="L306" s="13" t="str">
        <f>VLOOKUP(Tableau1[[#This Row],[CustomerCode]],'Config Clients'!A:D,3,FALSE)</f>
        <v>Entreprises agro-alimentaires</v>
      </c>
      <c r="M306" s="13" t="str">
        <f>VLOOKUP(Tableau1[[#This Row],[CustomerCode]],'Config Clients'!A:D,4,FALSE)</f>
        <v>Julien</v>
      </c>
      <c r="N306" s="10" t="str">
        <f>IFERROR(IF(Tableau1[[#This Row],[Date rendu]]-'Date de l''export'!$A$2&gt;0,"Non","Oui"),"Oui")</f>
        <v>Non</v>
      </c>
      <c r="O306" s="11">
        <f>IF(Tableau1[[#This Row],[En retard?]]="Non",Tableau1[[#This Row],[Date rendu]]-'Date de l''export'!$A$2,0)</f>
        <v>1.7404166666674428</v>
      </c>
      <c r="P306" s="14" t="str">
        <f>IF(Tableau1[[#This Row],[En retard?]]="Oui","HD",IF(Tableau1[Délai restant]&lt;1,"&lt;24h",IF(Tableau1[Délai restant]&lt;2,"&lt;48h","≥48h")))</f>
        <v>&lt;48h</v>
      </c>
      <c r="Q306" s="14" t="str">
        <f>IF(AND(Tableau1[[#This Row],[En retard?]]="Oui",OR(Tableau1[[#This Row],[Product]]="Citron",Tableau1[[#This Row],[Product]]="Amandes")),"Oui","Non")</f>
        <v>Non</v>
      </c>
      <c r="R306" t="str">
        <f>CONCATENATE(Tableau1[[#This Row],[OrderCode]],"|",Tableau1[[#This Row],[AnaCode]],"|",Tableau1[[#This Row],[Product]])</f>
        <v>CMD01790405|PLLT|Citron</v>
      </c>
    </row>
    <row r="307" spans="1:18" x14ac:dyDescent="0.25">
      <c r="A307" s="1" t="s">
        <v>365</v>
      </c>
      <c r="B307" s="1" t="s">
        <v>19</v>
      </c>
      <c r="C307" s="3" t="s">
        <v>49</v>
      </c>
      <c r="D307" s="3" t="s">
        <v>8</v>
      </c>
      <c r="E307" s="1" t="s">
        <v>63</v>
      </c>
      <c r="F307" s="1" t="s">
        <v>1314</v>
      </c>
      <c r="G307" s="1" t="s">
        <v>964</v>
      </c>
      <c r="H307" s="3">
        <f>SUBSTITUTE(LEFT(Tableau1[[#This Row],[OrderDate]],17),".",":")+0</f>
        <v>43565.842951388891</v>
      </c>
      <c r="I307" s="3">
        <f>SUBSTITUTE(LEFT(Tableau1[[#This Row],[OrderDueTo]],17),".",":")+0</f>
        <v>43573.5</v>
      </c>
      <c r="J307" s="13" t="str">
        <f>VLOOKUP(Tableau1[[#This Row],[AnaCode]],'Config Analyses'!A:C,2,FALSE)</f>
        <v>Analyse polluants d'emballage</v>
      </c>
      <c r="K307" s="13" t="str">
        <f>VLOOKUP(Tableau1[[#This Row],[AnaCode]],'Config Analyses'!A:C,3,FALSE)</f>
        <v>Equipe 3</v>
      </c>
      <c r="L307" s="13" t="str">
        <f>VLOOKUP(Tableau1[[#This Row],[CustomerCode]],'Config Clients'!A:D,3,FALSE)</f>
        <v>Grande surface</v>
      </c>
      <c r="M307" s="13" t="str">
        <f>VLOOKUP(Tableau1[[#This Row],[CustomerCode]],'Config Clients'!A:D,4,FALSE)</f>
        <v>Eric</v>
      </c>
      <c r="N307" s="10" t="str">
        <f>IFERROR(IF(Tableau1[[#This Row],[Date rendu]]-'Date de l''export'!$A$2&gt;0,"Non","Oui"),"Oui")</f>
        <v>Non</v>
      </c>
      <c r="O307" s="11">
        <f>IF(Tableau1[[#This Row],[En retard?]]="Non",Tableau1[[#This Row],[Date rendu]]-'Date de l''export'!$A$2,0)</f>
        <v>1.7404166666674428</v>
      </c>
      <c r="P307" s="14" t="str">
        <f>IF(Tableau1[[#This Row],[En retard?]]="Oui","HD",IF(Tableau1[Délai restant]&lt;1,"&lt;24h",IF(Tableau1[Délai restant]&lt;2,"&lt;48h","≥48h")))</f>
        <v>&lt;48h</v>
      </c>
      <c r="Q307" s="14" t="str">
        <f>IF(AND(Tableau1[[#This Row],[En retard?]]="Oui",OR(Tableau1[[#This Row],[Product]]="Citron",Tableau1[[#This Row],[Product]]="Amandes")),"Oui","Non")</f>
        <v>Non</v>
      </c>
      <c r="R307" t="str">
        <f>CONCATENATE(Tableau1[[#This Row],[OrderCode]],"|",Tableau1[[#This Row],[AnaCode]],"|",Tableau1[[#This Row],[Product]])</f>
        <v>CMD01568807|PLLT|Bettrave</v>
      </c>
    </row>
    <row r="308" spans="1:18" x14ac:dyDescent="0.25">
      <c r="A308" s="1" t="s">
        <v>143</v>
      </c>
      <c r="B308" s="1" t="s">
        <v>7</v>
      </c>
      <c r="C308" s="3" t="s">
        <v>72</v>
      </c>
      <c r="D308" s="3" t="s">
        <v>22</v>
      </c>
      <c r="E308" s="1" t="s">
        <v>63</v>
      </c>
      <c r="F308" s="1" t="s">
        <v>1316</v>
      </c>
      <c r="G308" s="1" t="s">
        <v>964</v>
      </c>
      <c r="H308" s="3">
        <f>SUBSTITUTE(LEFT(Tableau1[[#This Row],[OrderDate]],17),".",":")+0</f>
        <v>43565.846365740741</v>
      </c>
      <c r="I308" s="3">
        <f>SUBSTITUTE(LEFT(Tableau1[[#This Row],[OrderDueTo]],17),".",":")+0</f>
        <v>43573.5</v>
      </c>
      <c r="J308" s="13" t="str">
        <f>VLOOKUP(Tableau1[[#This Row],[AnaCode]],'Config Analyses'!A:C,2,FALSE)</f>
        <v>Analyse polluants d'emballage</v>
      </c>
      <c r="K308" s="13" t="str">
        <f>VLOOKUP(Tableau1[[#This Row],[AnaCode]],'Config Analyses'!A:C,3,FALSE)</f>
        <v>Equipe 3</v>
      </c>
      <c r="L308" s="13" t="str">
        <f>VLOOKUP(Tableau1[[#This Row],[CustomerCode]],'Config Clients'!A:D,3,FALSE)</f>
        <v>Coopérative agricole</v>
      </c>
      <c r="M308" s="13" t="str">
        <f>VLOOKUP(Tableau1[[#This Row],[CustomerCode]],'Config Clients'!A:D,4,FALSE)</f>
        <v>Julie</v>
      </c>
      <c r="N308" s="10" t="str">
        <f>IFERROR(IF(Tableau1[[#This Row],[Date rendu]]-'Date de l''export'!$A$2&gt;0,"Non","Oui"),"Oui")</f>
        <v>Non</v>
      </c>
      <c r="O308" s="11">
        <f>IF(Tableau1[[#This Row],[En retard?]]="Non",Tableau1[[#This Row],[Date rendu]]-'Date de l''export'!$A$2,0)</f>
        <v>1.7404166666674428</v>
      </c>
      <c r="P308" s="14" t="str">
        <f>IF(Tableau1[[#This Row],[En retard?]]="Oui","HD",IF(Tableau1[Délai restant]&lt;1,"&lt;24h",IF(Tableau1[Délai restant]&lt;2,"&lt;48h","≥48h")))</f>
        <v>&lt;48h</v>
      </c>
      <c r="Q308" s="14" t="str">
        <f>IF(AND(Tableau1[[#This Row],[En retard?]]="Oui",OR(Tableau1[[#This Row],[Product]]="Citron",Tableau1[[#This Row],[Product]]="Amandes")),"Oui","Non")</f>
        <v>Non</v>
      </c>
      <c r="R308" t="str">
        <f>CONCATENATE(Tableau1[[#This Row],[OrderCode]],"|",Tableau1[[#This Row],[AnaCode]],"|",Tableau1[[#This Row],[Product]])</f>
        <v>CMD01667104|PLLT|Concombre</v>
      </c>
    </row>
    <row r="309" spans="1:18" x14ac:dyDescent="0.25">
      <c r="A309" s="1" t="s">
        <v>286</v>
      </c>
      <c r="B309" s="1" t="s">
        <v>26</v>
      </c>
      <c r="C309" s="3" t="s">
        <v>52</v>
      </c>
      <c r="D309" s="3" t="s">
        <v>9</v>
      </c>
      <c r="E309" s="1" t="s">
        <v>63</v>
      </c>
      <c r="F309" s="1" t="s">
        <v>1203</v>
      </c>
      <c r="G309" s="1" t="s">
        <v>964</v>
      </c>
      <c r="H309" s="3">
        <f>SUBSTITUTE(LEFT(Tableau1[[#This Row],[OrderDate]],17),".",":")+0</f>
        <v>43565.849548611113</v>
      </c>
      <c r="I309" s="3">
        <f>SUBSTITUTE(LEFT(Tableau1[[#This Row],[OrderDueTo]],17),".",":")+0</f>
        <v>43573.5</v>
      </c>
      <c r="J309" s="13" t="str">
        <f>VLOOKUP(Tableau1[[#This Row],[AnaCode]],'Config Analyses'!A:C,2,FALSE)</f>
        <v>Analyse polluants d'emballage</v>
      </c>
      <c r="K309" s="13" t="str">
        <f>VLOOKUP(Tableau1[[#This Row],[AnaCode]],'Config Analyses'!A:C,3,FALSE)</f>
        <v>Equipe 3</v>
      </c>
      <c r="L309" s="13" t="str">
        <f>VLOOKUP(Tableau1[[#This Row],[CustomerCode]],'Config Clients'!A:D,3,FALSE)</f>
        <v>Centrale d'achats</v>
      </c>
      <c r="M309" s="13" t="str">
        <f>VLOOKUP(Tableau1[[#This Row],[CustomerCode]],'Config Clients'!A:D,4,FALSE)</f>
        <v>Sandrine</v>
      </c>
      <c r="N309" s="10" t="str">
        <f>IFERROR(IF(Tableau1[[#This Row],[Date rendu]]-'Date de l''export'!$A$2&gt;0,"Non","Oui"),"Oui")</f>
        <v>Non</v>
      </c>
      <c r="O309" s="11">
        <f>IF(Tableau1[[#This Row],[En retard?]]="Non",Tableau1[[#This Row],[Date rendu]]-'Date de l''export'!$A$2,0)</f>
        <v>1.7404166666674428</v>
      </c>
      <c r="P309" s="14" t="str">
        <f>IF(Tableau1[[#This Row],[En retard?]]="Oui","HD",IF(Tableau1[Délai restant]&lt;1,"&lt;24h",IF(Tableau1[Délai restant]&lt;2,"&lt;48h","≥48h")))</f>
        <v>&lt;48h</v>
      </c>
      <c r="Q309" s="14" t="str">
        <f>IF(AND(Tableau1[[#This Row],[En retard?]]="Oui",OR(Tableau1[[#This Row],[Product]]="Citron",Tableau1[[#This Row],[Product]]="Amandes")),"Oui","Non")</f>
        <v>Non</v>
      </c>
      <c r="R309" t="str">
        <f>CONCATENATE(Tableau1[[#This Row],[OrderCode]],"|",Tableau1[[#This Row],[AnaCode]],"|",Tableau1[[#This Row],[Product]])</f>
        <v>CMD01576311|PLLT|Radis</v>
      </c>
    </row>
    <row r="310" spans="1:18" x14ac:dyDescent="0.25">
      <c r="A310" s="1" t="s">
        <v>3278</v>
      </c>
      <c r="B310" s="1" t="s">
        <v>36</v>
      </c>
      <c r="C310" s="3" t="s">
        <v>188</v>
      </c>
      <c r="D310" s="3" t="s">
        <v>38</v>
      </c>
      <c r="E310" s="1" t="s">
        <v>63</v>
      </c>
      <c r="F310" s="1" t="s">
        <v>3279</v>
      </c>
      <c r="G310" s="1" t="s">
        <v>964</v>
      </c>
      <c r="H310" s="3">
        <f>SUBSTITUTE(LEFT(Tableau1[[#This Row],[OrderDate]],17),".",":")+0</f>
        <v>43565.849583333336</v>
      </c>
      <c r="I310" s="3">
        <f>SUBSTITUTE(LEFT(Tableau1[[#This Row],[OrderDueTo]],17),".",":")+0</f>
        <v>43573.5</v>
      </c>
      <c r="J310" s="13" t="str">
        <f>VLOOKUP(Tableau1[[#This Row],[AnaCode]],'Config Analyses'!A:C,2,FALSE)</f>
        <v>Analyse polluants d'emballage</v>
      </c>
      <c r="K310" s="13" t="str">
        <f>VLOOKUP(Tableau1[[#This Row],[AnaCode]],'Config Analyses'!A:C,3,FALSE)</f>
        <v>Equipe 3</v>
      </c>
      <c r="L310" s="13" t="str">
        <f>VLOOKUP(Tableau1[[#This Row],[CustomerCode]],'Config Clients'!A:D,3,FALSE)</f>
        <v>Coopérative agricole</v>
      </c>
      <c r="M310" s="13" t="str">
        <f>VLOOKUP(Tableau1[[#This Row],[CustomerCode]],'Config Clients'!A:D,4,FALSE)</f>
        <v>Julie</v>
      </c>
      <c r="N310" s="10" t="str">
        <f>IFERROR(IF(Tableau1[[#This Row],[Date rendu]]-'Date de l''export'!$A$2&gt;0,"Non","Oui"),"Oui")</f>
        <v>Non</v>
      </c>
      <c r="O310" s="11">
        <f>IF(Tableau1[[#This Row],[En retard?]]="Non",Tableau1[[#This Row],[Date rendu]]-'Date de l''export'!$A$2,0)</f>
        <v>1.7404166666674428</v>
      </c>
      <c r="P310" s="14" t="str">
        <f>IF(Tableau1[[#This Row],[En retard?]]="Oui","HD",IF(Tableau1[Délai restant]&lt;1,"&lt;24h",IF(Tableau1[Délai restant]&lt;2,"&lt;48h","≥48h")))</f>
        <v>&lt;48h</v>
      </c>
      <c r="Q310" s="14" t="str">
        <f>IF(AND(Tableau1[[#This Row],[En retard?]]="Oui",OR(Tableau1[[#This Row],[Product]]="Citron",Tableau1[[#This Row],[Product]]="Amandes")),"Oui","Non")</f>
        <v>Non</v>
      </c>
      <c r="R310" t="str">
        <f>CONCATENATE(Tableau1[[#This Row],[OrderCode]],"|",Tableau1[[#This Row],[AnaCode]],"|",Tableau1[[#This Row],[Product]])</f>
        <v>CMD01646442|PLLT|Saumon</v>
      </c>
    </row>
    <row r="311" spans="1:18" x14ac:dyDescent="0.25">
      <c r="A311" s="1" t="s">
        <v>576</v>
      </c>
      <c r="B311" s="1" t="s">
        <v>31</v>
      </c>
      <c r="C311" s="3" t="s">
        <v>52</v>
      </c>
      <c r="D311" s="3" t="s">
        <v>9</v>
      </c>
      <c r="E311" s="1" t="s">
        <v>50</v>
      </c>
      <c r="F311" s="1" t="s">
        <v>1204</v>
      </c>
      <c r="G311" s="1" t="s">
        <v>973</v>
      </c>
      <c r="H311" s="3">
        <f>SUBSTITUTE(LEFT(Tableau1[[#This Row],[OrderDate]],17),".",":")+0</f>
        <v>43565.859814814816</v>
      </c>
      <c r="I311" s="3">
        <f>SUBSTITUTE(LEFT(Tableau1[[#This Row],[OrderDueTo]],17),".",":")+0</f>
        <v>43575.5</v>
      </c>
      <c r="J311" s="13" t="str">
        <f>VLOOKUP(Tableau1[[#This Row],[AnaCode]],'Config Analyses'!A:C,2,FALSE)</f>
        <v>Analyse OGM</v>
      </c>
      <c r="K311" s="13" t="str">
        <f>VLOOKUP(Tableau1[[#This Row],[AnaCode]],'Config Analyses'!A:C,3,FALSE)</f>
        <v>Equipe 2</v>
      </c>
      <c r="L311" s="13" t="str">
        <f>VLOOKUP(Tableau1[[#This Row],[CustomerCode]],'Config Clients'!A:D,3,FALSE)</f>
        <v>Centrale d'achats</v>
      </c>
      <c r="M311" s="13" t="str">
        <f>VLOOKUP(Tableau1[[#This Row],[CustomerCode]],'Config Clients'!A:D,4,FALSE)</f>
        <v>Sandrine</v>
      </c>
      <c r="N311" s="10" t="str">
        <f>IFERROR(IF(Tableau1[[#This Row],[Date rendu]]-'Date de l''export'!$A$2&gt;0,"Non","Oui"),"Oui")</f>
        <v>Non</v>
      </c>
      <c r="O311" s="11">
        <f>IF(Tableau1[[#This Row],[En retard?]]="Non",Tableau1[[#This Row],[Date rendu]]-'Date de l''export'!$A$2,0)</f>
        <v>3.7404166666674428</v>
      </c>
      <c r="P311" s="14" t="str">
        <f>IF(Tableau1[[#This Row],[En retard?]]="Oui","HD",IF(Tableau1[Délai restant]&lt;1,"&lt;24h",IF(Tableau1[Délai restant]&lt;2,"&lt;48h","≥48h")))</f>
        <v>≥48h</v>
      </c>
      <c r="Q311" s="14" t="str">
        <f>IF(AND(Tableau1[[#This Row],[En retard?]]="Oui",OR(Tableau1[[#This Row],[Product]]="Citron",Tableau1[[#This Row],[Product]]="Amandes")),"Oui","Non")</f>
        <v>Non</v>
      </c>
      <c r="R311" t="str">
        <f>CONCATENATE(Tableau1[[#This Row],[OrderCode]],"|",Tableau1[[#This Row],[AnaCode]],"|",Tableau1[[#This Row],[Product]])</f>
        <v>CMD01353004|OGM|Pomme de terre</v>
      </c>
    </row>
    <row r="312" spans="1:18" x14ac:dyDescent="0.25">
      <c r="A312" s="1" t="s">
        <v>293</v>
      </c>
      <c r="B312" s="1" t="s">
        <v>26</v>
      </c>
      <c r="C312" s="3" t="s">
        <v>54</v>
      </c>
      <c r="D312" s="3" t="s">
        <v>10</v>
      </c>
      <c r="E312" s="1" t="s">
        <v>63</v>
      </c>
      <c r="F312" s="1" t="s">
        <v>1205</v>
      </c>
      <c r="G312" s="1" t="s">
        <v>964</v>
      </c>
      <c r="H312" s="3">
        <f>SUBSTITUTE(LEFT(Tableau1[[#This Row],[OrderDate]],17),".",":")+0</f>
        <v>43565.860717592594</v>
      </c>
      <c r="I312" s="3">
        <f>SUBSTITUTE(LEFT(Tableau1[[#This Row],[OrderDueTo]],17),".",":")+0</f>
        <v>43573.5</v>
      </c>
      <c r="J312" s="13" t="str">
        <f>VLOOKUP(Tableau1[[#This Row],[AnaCode]],'Config Analyses'!A:C,2,FALSE)</f>
        <v>Analyse polluants d'emballage</v>
      </c>
      <c r="K312" s="13" t="str">
        <f>VLOOKUP(Tableau1[[#This Row],[AnaCode]],'Config Analyses'!A:C,3,FALSE)</f>
        <v>Equipe 3</v>
      </c>
      <c r="L312" s="13" t="str">
        <f>VLOOKUP(Tableau1[[#This Row],[CustomerCode]],'Config Clients'!A:D,3,FALSE)</f>
        <v>Coopérative agricole</v>
      </c>
      <c r="M312" s="13" t="str">
        <f>VLOOKUP(Tableau1[[#This Row],[CustomerCode]],'Config Clients'!A:D,4,FALSE)</f>
        <v>Julie</v>
      </c>
      <c r="N312" s="10" t="str">
        <f>IFERROR(IF(Tableau1[[#This Row],[Date rendu]]-'Date de l''export'!$A$2&gt;0,"Non","Oui"),"Oui")</f>
        <v>Non</v>
      </c>
      <c r="O312" s="11">
        <f>IF(Tableau1[[#This Row],[En retard?]]="Non",Tableau1[[#This Row],[Date rendu]]-'Date de l''export'!$A$2,0)</f>
        <v>1.7404166666674428</v>
      </c>
      <c r="P312" s="14" t="str">
        <f>IF(Tableau1[[#This Row],[En retard?]]="Oui","HD",IF(Tableau1[Délai restant]&lt;1,"&lt;24h",IF(Tableau1[Délai restant]&lt;2,"&lt;48h","≥48h")))</f>
        <v>&lt;48h</v>
      </c>
      <c r="Q312" s="14" t="str">
        <f>IF(AND(Tableau1[[#This Row],[En retard?]]="Oui",OR(Tableau1[[#This Row],[Product]]="Citron",Tableau1[[#This Row],[Product]]="Amandes")),"Oui","Non")</f>
        <v>Non</v>
      </c>
      <c r="R312" t="str">
        <f>CONCATENATE(Tableau1[[#This Row],[OrderCode]],"|",Tableau1[[#This Row],[AnaCode]],"|",Tableau1[[#This Row],[Product]])</f>
        <v>CMD01461401|PLLT|Radis</v>
      </c>
    </row>
    <row r="313" spans="1:18" x14ac:dyDescent="0.25">
      <c r="A313" s="1" t="s">
        <v>165</v>
      </c>
      <c r="B313" s="1" t="s">
        <v>19</v>
      </c>
      <c r="C313" s="3" t="s">
        <v>49</v>
      </c>
      <c r="D313" s="3" t="s">
        <v>8</v>
      </c>
      <c r="E313" s="1" t="s">
        <v>50</v>
      </c>
      <c r="F313" s="1" t="s">
        <v>972</v>
      </c>
      <c r="G313" s="1" t="s">
        <v>973</v>
      </c>
      <c r="H313" s="3">
        <f>SUBSTITUTE(LEFT(Tableau1[[#This Row],[OrderDate]],17),".",":")+0</f>
        <v>43565.861030092594</v>
      </c>
      <c r="I313" s="3">
        <f>SUBSTITUTE(LEFT(Tableau1[[#This Row],[OrderDueTo]],17),".",":")+0</f>
        <v>43575.5</v>
      </c>
      <c r="J313" s="13" t="str">
        <f>VLOOKUP(Tableau1[[#This Row],[AnaCode]],'Config Analyses'!A:C,2,FALSE)</f>
        <v>Analyse OGM</v>
      </c>
      <c r="K313" s="13" t="str">
        <f>VLOOKUP(Tableau1[[#This Row],[AnaCode]],'Config Analyses'!A:C,3,FALSE)</f>
        <v>Equipe 2</v>
      </c>
      <c r="L313" s="13" t="str">
        <f>VLOOKUP(Tableau1[[#This Row],[CustomerCode]],'Config Clients'!A:D,3,FALSE)</f>
        <v>Grande surface</v>
      </c>
      <c r="M313" s="13" t="str">
        <f>VLOOKUP(Tableau1[[#This Row],[CustomerCode]],'Config Clients'!A:D,4,FALSE)</f>
        <v>Eric</v>
      </c>
      <c r="N313" s="10" t="str">
        <f>IFERROR(IF(Tableau1[[#This Row],[Date rendu]]-'Date de l''export'!$A$2&gt;0,"Non","Oui"),"Oui")</f>
        <v>Non</v>
      </c>
      <c r="O313" s="11">
        <f>IF(Tableau1[[#This Row],[En retard?]]="Non",Tableau1[[#This Row],[Date rendu]]-'Date de l''export'!$A$2,0)</f>
        <v>3.7404166666674428</v>
      </c>
      <c r="P313" s="14" t="str">
        <f>IF(Tableau1[[#This Row],[En retard?]]="Oui","HD",IF(Tableau1[Délai restant]&lt;1,"&lt;24h",IF(Tableau1[Délai restant]&lt;2,"&lt;48h","≥48h")))</f>
        <v>≥48h</v>
      </c>
      <c r="Q313" s="14" t="str">
        <f>IF(AND(Tableau1[[#This Row],[En retard?]]="Oui",OR(Tableau1[[#This Row],[Product]]="Citron",Tableau1[[#This Row],[Product]]="Amandes")),"Oui","Non")</f>
        <v>Non</v>
      </c>
      <c r="R313" t="str">
        <f>CONCATENATE(Tableau1[[#This Row],[OrderCode]],"|",Tableau1[[#This Row],[AnaCode]],"|",Tableau1[[#This Row],[Product]])</f>
        <v>CMD01351607|OGM|Bettrave</v>
      </c>
    </row>
    <row r="314" spans="1:18" x14ac:dyDescent="0.25">
      <c r="A314" s="1" t="s">
        <v>187</v>
      </c>
      <c r="B314" s="1" t="s">
        <v>21</v>
      </c>
      <c r="C314" s="3" t="s">
        <v>61</v>
      </c>
      <c r="D314" s="3" t="s">
        <v>14</v>
      </c>
      <c r="E314" s="1" t="s">
        <v>63</v>
      </c>
      <c r="F314" s="1" t="s">
        <v>1100</v>
      </c>
      <c r="G314" s="1" t="s">
        <v>964</v>
      </c>
      <c r="H314" s="3">
        <f>SUBSTITUTE(LEFT(Tableau1[[#This Row],[OrderDate]],17),".",":")+0</f>
        <v>43565.863599537035</v>
      </c>
      <c r="I314" s="3">
        <f>SUBSTITUTE(LEFT(Tableau1[[#This Row],[OrderDueTo]],17),".",":")+0</f>
        <v>43573.5</v>
      </c>
      <c r="J314" s="13" t="str">
        <f>VLOOKUP(Tableau1[[#This Row],[AnaCode]],'Config Analyses'!A:C,2,FALSE)</f>
        <v>Analyse polluants d'emballage</v>
      </c>
      <c r="K314" s="13" t="str">
        <f>VLOOKUP(Tableau1[[#This Row],[AnaCode]],'Config Analyses'!A:C,3,FALSE)</f>
        <v>Equipe 3</v>
      </c>
      <c r="L314" s="13" t="str">
        <f>VLOOKUP(Tableau1[[#This Row],[CustomerCode]],'Config Clients'!A:D,3,FALSE)</f>
        <v>Grande surface</v>
      </c>
      <c r="M314" s="13" t="str">
        <f>VLOOKUP(Tableau1[[#This Row],[CustomerCode]],'Config Clients'!A:D,4,FALSE)</f>
        <v>Eric</v>
      </c>
      <c r="N314" s="10" t="str">
        <f>IFERROR(IF(Tableau1[[#This Row],[Date rendu]]-'Date de l''export'!$A$2&gt;0,"Non","Oui"),"Oui")</f>
        <v>Non</v>
      </c>
      <c r="O314" s="11">
        <f>IF(Tableau1[[#This Row],[En retard?]]="Non",Tableau1[[#This Row],[Date rendu]]-'Date de l''export'!$A$2,0)</f>
        <v>1.7404166666674428</v>
      </c>
      <c r="P314" s="14" t="str">
        <f>IF(Tableau1[[#This Row],[En retard?]]="Oui","HD",IF(Tableau1[Délai restant]&lt;1,"&lt;24h",IF(Tableau1[Délai restant]&lt;2,"&lt;48h","≥48h")))</f>
        <v>&lt;48h</v>
      </c>
      <c r="Q314" s="14" t="str">
        <f>IF(AND(Tableau1[[#This Row],[En retard?]]="Oui",OR(Tableau1[[#This Row],[Product]]="Citron",Tableau1[[#This Row],[Product]]="Amandes")),"Oui","Non")</f>
        <v>Non</v>
      </c>
      <c r="R314" t="str">
        <f>CONCATENATE(Tableau1[[#This Row],[OrderCode]],"|",Tableau1[[#This Row],[AnaCode]],"|",Tableau1[[#This Row],[Product]])</f>
        <v>CMD01612403|PLLT|Carotte</v>
      </c>
    </row>
    <row r="315" spans="1:18" x14ac:dyDescent="0.25">
      <c r="A315" s="1" t="s">
        <v>3280</v>
      </c>
      <c r="B315" s="1" t="s">
        <v>42</v>
      </c>
      <c r="C315" s="3" t="s">
        <v>73</v>
      </c>
      <c r="D315" s="3" t="s">
        <v>23</v>
      </c>
      <c r="E315" s="1" t="s">
        <v>50</v>
      </c>
      <c r="F315" s="1" t="s">
        <v>3281</v>
      </c>
      <c r="G315" s="1" t="s">
        <v>973</v>
      </c>
      <c r="H315" s="3">
        <f>SUBSTITUTE(LEFT(Tableau1[[#This Row],[OrderDate]],17),".",":")+0</f>
        <v>43565.868564814817</v>
      </c>
      <c r="I315" s="3">
        <f>SUBSTITUTE(LEFT(Tableau1[[#This Row],[OrderDueTo]],17),".",":")+0</f>
        <v>43575.5</v>
      </c>
      <c r="J315" s="13" t="str">
        <f>VLOOKUP(Tableau1[[#This Row],[AnaCode]],'Config Analyses'!A:C,2,FALSE)</f>
        <v>Analyse OGM</v>
      </c>
      <c r="K315" s="13" t="str">
        <f>VLOOKUP(Tableau1[[#This Row],[AnaCode]],'Config Analyses'!A:C,3,FALSE)</f>
        <v>Equipe 2</v>
      </c>
      <c r="L315" s="13" t="str">
        <f>VLOOKUP(Tableau1[[#This Row],[CustomerCode]],'Config Clients'!A:D,3,FALSE)</f>
        <v>Entreprises agro-alimentaires</v>
      </c>
      <c r="M315" s="13" t="str">
        <f>VLOOKUP(Tableau1[[#This Row],[CustomerCode]],'Config Clients'!A:D,4,FALSE)</f>
        <v>Julien</v>
      </c>
      <c r="N315" s="10" t="str">
        <f>IFERROR(IF(Tableau1[[#This Row],[Date rendu]]-'Date de l''export'!$A$2&gt;0,"Non","Oui"),"Oui")</f>
        <v>Non</v>
      </c>
      <c r="O315" s="11">
        <f>IF(Tableau1[[#This Row],[En retard?]]="Non",Tableau1[[#This Row],[Date rendu]]-'Date de l''export'!$A$2,0)</f>
        <v>3.7404166666674428</v>
      </c>
      <c r="P315" s="14" t="str">
        <f>IF(Tableau1[[#This Row],[En retard?]]="Oui","HD",IF(Tableau1[Délai restant]&lt;1,"&lt;24h",IF(Tableau1[Délai restant]&lt;2,"&lt;48h","≥48h")))</f>
        <v>≥48h</v>
      </c>
      <c r="Q315" s="14" t="str">
        <f>IF(AND(Tableau1[[#This Row],[En retard?]]="Oui",OR(Tableau1[[#This Row],[Product]]="Citron",Tableau1[[#This Row],[Product]]="Amandes")),"Oui","Non")</f>
        <v>Non</v>
      </c>
      <c r="R315" t="str">
        <f>CONCATENATE(Tableau1[[#This Row],[OrderCode]],"|",Tableau1[[#This Row],[AnaCode]],"|",Tableau1[[#This Row],[Product]])</f>
        <v>CMD01714002|OGM|Jus de fruits</v>
      </c>
    </row>
    <row r="316" spans="1:18" x14ac:dyDescent="0.25">
      <c r="A316" s="1" t="s">
        <v>62</v>
      </c>
      <c r="B316" s="1" t="s">
        <v>15</v>
      </c>
      <c r="C316" s="3" t="s">
        <v>61</v>
      </c>
      <c r="D316" s="3" t="s">
        <v>14</v>
      </c>
      <c r="E316" s="1" t="s">
        <v>63</v>
      </c>
      <c r="F316" s="1" t="s">
        <v>988</v>
      </c>
      <c r="G316" s="1" t="s">
        <v>964</v>
      </c>
      <c r="H316" s="3">
        <f>SUBSTITUTE(LEFT(Tableau1[[#This Row],[OrderDate]],17),".",":")+0</f>
        <v>43565.869837962964</v>
      </c>
      <c r="I316" s="3">
        <f>SUBSTITUTE(LEFT(Tableau1[[#This Row],[OrderDueTo]],17),".",":")+0</f>
        <v>43573.5</v>
      </c>
      <c r="J316" s="13" t="str">
        <f>VLOOKUP(Tableau1[[#This Row],[AnaCode]],'Config Analyses'!A:C,2,FALSE)</f>
        <v>Analyse polluants d'emballage</v>
      </c>
      <c r="K316" s="13" t="str">
        <f>VLOOKUP(Tableau1[[#This Row],[AnaCode]],'Config Analyses'!A:C,3,FALSE)</f>
        <v>Equipe 3</v>
      </c>
      <c r="L316" s="13" t="str">
        <f>VLOOKUP(Tableau1[[#This Row],[CustomerCode]],'Config Clients'!A:D,3,FALSE)</f>
        <v>Grande surface</v>
      </c>
      <c r="M316" s="13" t="str">
        <f>VLOOKUP(Tableau1[[#This Row],[CustomerCode]],'Config Clients'!A:D,4,FALSE)</f>
        <v>Eric</v>
      </c>
      <c r="N316" s="10" t="str">
        <f>IFERROR(IF(Tableau1[[#This Row],[Date rendu]]-'Date de l''export'!$A$2&gt;0,"Non","Oui"),"Oui")</f>
        <v>Non</v>
      </c>
      <c r="O316" s="11">
        <f>IF(Tableau1[[#This Row],[En retard?]]="Non",Tableau1[[#This Row],[Date rendu]]-'Date de l''export'!$A$2,0)</f>
        <v>1.7404166666674428</v>
      </c>
      <c r="P316" s="14" t="str">
        <f>IF(Tableau1[[#This Row],[En retard?]]="Oui","HD",IF(Tableau1[Délai restant]&lt;1,"&lt;24h",IF(Tableau1[Délai restant]&lt;2,"&lt;48h","≥48h")))</f>
        <v>&lt;48h</v>
      </c>
      <c r="Q316" s="14" t="str">
        <f>IF(AND(Tableau1[[#This Row],[En retard?]]="Oui",OR(Tableau1[[#This Row],[Product]]="Citron",Tableau1[[#This Row],[Product]]="Amandes")),"Oui","Non")</f>
        <v>Non</v>
      </c>
      <c r="R316" t="str">
        <f>CONCATENATE(Tableau1[[#This Row],[OrderCode]],"|",Tableau1[[#This Row],[AnaCode]],"|",Tableau1[[#This Row],[Product]])</f>
        <v>CMD01654001|PLLT|Citron</v>
      </c>
    </row>
    <row r="317" spans="1:18" x14ac:dyDescent="0.25">
      <c r="A317" s="1" t="s">
        <v>244</v>
      </c>
      <c r="B317" s="1" t="s">
        <v>11</v>
      </c>
      <c r="C317" s="3" t="s">
        <v>49</v>
      </c>
      <c r="D317" s="3" t="s">
        <v>8</v>
      </c>
      <c r="E317" s="1" t="s">
        <v>130</v>
      </c>
      <c r="F317" s="1" t="s">
        <v>1206</v>
      </c>
      <c r="G317" s="1" t="s">
        <v>964</v>
      </c>
      <c r="H317" s="3">
        <f>SUBSTITUTE(LEFT(Tableau1[[#This Row],[OrderDate]],17),".",":")+0</f>
        <v>43566.282500000001</v>
      </c>
      <c r="I317" s="3">
        <f>SUBSTITUTE(LEFT(Tableau1[[#This Row],[OrderDueTo]],17),".",":")+0</f>
        <v>43573.5</v>
      </c>
      <c r="J317" s="13" t="str">
        <f>VLOOKUP(Tableau1[[#This Row],[AnaCode]],'Config Analyses'!A:C,2,FALSE)</f>
        <v>Analyse pesticides</v>
      </c>
      <c r="K317" s="13" t="str">
        <f>VLOOKUP(Tableau1[[#This Row],[AnaCode]],'Config Analyses'!A:C,3,FALSE)</f>
        <v>Equipe 3</v>
      </c>
      <c r="L317" s="13" t="str">
        <f>VLOOKUP(Tableau1[[#This Row],[CustomerCode]],'Config Clients'!A:D,3,FALSE)</f>
        <v>Grande surface</v>
      </c>
      <c r="M317" s="13" t="str">
        <f>VLOOKUP(Tableau1[[#This Row],[CustomerCode]],'Config Clients'!A:D,4,FALSE)</f>
        <v>Eric</v>
      </c>
      <c r="N317" s="10" t="str">
        <f>IFERROR(IF(Tableau1[[#This Row],[Date rendu]]-'Date de l''export'!$A$2&gt;0,"Non","Oui"),"Oui")</f>
        <v>Non</v>
      </c>
      <c r="O317" s="11">
        <f>IF(Tableau1[[#This Row],[En retard?]]="Non",Tableau1[[#This Row],[Date rendu]]-'Date de l''export'!$A$2,0)</f>
        <v>1.7404166666674428</v>
      </c>
      <c r="P317" s="14" t="str">
        <f>IF(Tableau1[[#This Row],[En retard?]]="Oui","HD",IF(Tableau1[Délai restant]&lt;1,"&lt;24h",IF(Tableau1[Délai restant]&lt;2,"&lt;48h","≥48h")))</f>
        <v>&lt;48h</v>
      </c>
      <c r="Q317" s="14" t="str">
        <f>IF(AND(Tableau1[[#This Row],[En retard?]]="Oui",OR(Tableau1[[#This Row],[Product]]="Citron",Tableau1[[#This Row],[Product]]="Amandes")),"Oui","Non")</f>
        <v>Non</v>
      </c>
      <c r="R317" t="str">
        <f>CONCATENATE(Tableau1[[#This Row],[OrderCode]],"|",Tableau1[[#This Row],[AnaCode]],"|",Tableau1[[#This Row],[Product]])</f>
        <v>CMD01645807|PEST|Oignon</v>
      </c>
    </row>
    <row r="318" spans="1:18" x14ac:dyDescent="0.25">
      <c r="A318" s="1" t="s">
        <v>353</v>
      </c>
      <c r="B318" s="1" t="s">
        <v>31</v>
      </c>
      <c r="C318" s="3" t="s">
        <v>49</v>
      </c>
      <c r="D318" s="3" t="s">
        <v>8</v>
      </c>
      <c r="E318" s="1" t="s">
        <v>50</v>
      </c>
      <c r="F318" s="1" t="s">
        <v>1510</v>
      </c>
      <c r="G318" s="1" t="s">
        <v>1083</v>
      </c>
      <c r="H318" s="3">
        <f>SUBSTITUTE(LEFT(Tableau1[[#This Row],[OrderDate]],17),".",":")+0</f>
        <v>43566.283182870371</v>
      </c>
      <c r="I318" s="3">
        <f>SUBSTITUTE(LEFT(Tableau1[[#This Row],[OrderDueTo]],17),".",":")+0</f>
        <v>43577.5</v>
      </c>
      <c r="J318" s="13" t="str">
        <f>VLOOKUP(Tableau1[[#This Row],[AnaCode]],'Config Analyses'!A:C,2,FALSE)</f>
        <v>Analyse OGM</v>
      </c>
      <c r="K318" s="13" t="str">
        <f>VLOOKUP(Tableau1[[#This Row],[AnaCode]],'Config Analyses'!A:C,3,FALSE)</f>
        <v>Equipe 2</v>
      </c>
      <c r="L318" s="13" t="str">
        <f>VLOOKUP(Tableau1[[#This Row],[CustomerCode]],'Config Clients'!A:D,3,FALSE)</f>
        <v>Grande surface</v>
      </c>
      <c r="M318" s="13" t="str">
        <f>VLOOKUP(Tableau1[[#This Row],[CustomerCode]],'Config Clients'!A:D,4,FALSE)</f>
        <v>Eric</v>
      </c>
      <c r="N318" s="10" t="str">
        <f>IFERROR(IF(Tableau1[[#This Row],[Date rendu]]-'Date de l''export'!$A$2&gt;0,"Non","Oui"),"Oui")</f>
        <v>Non</v>
      </c>
      <c r="O318" s="11">
        <f>IF(Tableau1[[#This Row],[En retard?]]="Non",Tableau1[[#This Row],[Date rendu]]-'Date de l''export'!$A$2,0)</f>
        <v>5.7404166666674428</v>
      </c>
      <c r="P318" s="14" t="str">
        <f>IF(Tableau1[[#This Row],[En retard?]]="Oui","HD",IF(Tableau1[Délai restant]&lt;1,"&lt;24h",IF(Tableau1[Délai restant]&lt;2,"&lt;48h","≥48h")))</f>
        <v>≥48h</v>
      </c>
      <c r="Q318" s="14" t="str">
        <f>IF(AND(Tableau1[[#This Row],[En retard?]]="Oui",OR(Tableau1[[#This Row],[Product]]="Citron",Tableau1[[#This Row],[Product]]="Amandes")),"Oui","Non")</f>
        <v>Non</v>
      </c>
      <c r="R318" t="str">
        <f>CONCATENATE(Tableau1[[#This Row],[OrderCode]],"|",Tableau1[[#This Row],[AnaCode]],"|",Tableau1[[#This Row],[Product]])</f>
        <v>CMD01490006|OGM|Pomme de terre</v>
      </c>
    </row>
    <row r="319" spans="1:18" x14ac:dyDescent="0.25">
      <c r="A319" s="1" t="s">
        <v>526</v>
      </c>
      <c r="B319" s="1" t="s">
        <v>20</v>
      </c>
      <c r="C319" s="3" t="s">
        <v>61</v>
      </c>
      <c r="D319" s="3" t="s">
        <v>14</v>
      </c>
      <c r="E319" s="1" t="s">
        <v>130</v>
      </c>
      <c r="F319" s="1" t="s">
        <v>1699</v>
      </c>
      <c r="G319" s="1" t="s">
        <v>964</v>
      </c>
      <c r="H319" s="3">
        <f>SUBSTITUTE(LEFT(Tableau1[[#This Row],[OrderDate]],17),".",":")+0</f>
        <v>43566.293483796297</v>
      </c>
      <c r="I319" s="3">
        <f>SUBSTITUTE(LEFT(Tableau1[[#This Row],[OrderDueTo]],17),".",":")+0</f>
        <v>43573.5</v>
      </c>
      <c r="J319" s="13" t="str">
        <f>VLOOKUP(Tableau1[[#This Row],[AnaCode]],'Config Analyses'!A:C,2,FALSE)</f>
        <v>Analyse pesticides</v>
      </c>
      <c r="K319" s="13" t="str">
        <f>VLOOKUP(Tableau1[[#This Row],[AnaCode]],'Config Analyses'!A:C,3,FALSE)</f>
        <v>Equipe 3</v>
      </c>
      <c r="L319" s="13" t="str">
        <f>VLOOKUP(Tableau1[[#This Row],[CustomerCode]],'Config Clients'!A:D,3,FALSE)</f>
        <v>Grande surface</v>
      </c>
      <c r="M319" s="13" t="str">
        <f>VLOOKUP(Tableau1[[#This Row],[CustomerCode]],'Config Clients'!A:D,4,FALSE)</f>
        <v>Eric</v>
      </c>
      <c r="N319" s="10" t="str">
        <f>IFERROR(IF(Tableau1[[#This Row],[Date rendu]]-'Date de l''export'!$A$2&gt;0,"Non","Oui"),"Oui")</f>
        <v>Non</v>
      </c>
      <c r="O319" s="11">
        <f>IF(Tableau1[[#This Row],[En retard?]]="Non",Tableau1[[#This Row],[Date rendu]]-'Date de l''export'!$A$2,0)</f>
        <v>1.7404166666674428</v>
      </c>
      <c r="P319" s="14" t="str">
        <f>IF(Tableau1[[#This Row],[En retard?]]="Oui","HD",IF(Tableau1[Délai restant]&lt;1,"&lt;24h",IF(Tableau1[Délai restant]&lt;2,"&lt;48h","≥48h")))</f>
        <v>&lt;48h</v>
      </c>
      <c r="Q319" s="14" t="str">
        <f>IF(AND(Tableau1[[#This Row],[En retard?]]="Oui",OR(Tableau1[[#This Row],[Product]]="Citron",Tableau1[[#This Row],[Product]]="Amandes")),"Oui","Non")</f>
        <v>Non</v>
      </c>
      <c r="R319" t="str">
        <f>CONCATENATE(Tableau1[[#This Row],[OrderCode]],"|",Tableau1[[#This Row],[AnaCode]],"|",Tableau1[[#This Row],[Product]])</f>
        <v>CMD01749403|PEST|Orange</v>
      </c>
    </row>
    <row r="320" spans="1:18" x14ac:dyDescent="0.25">
      <c r="A320" s="1" t="s">
        <v>3282</v>
      </c>
      <c r="B320" s="1" t="s">
        <v>21</v>
      </c>
      <c r="C320" s="3" t="s">
        <v>73</v>
      </c>
      <c r="D320" s="3" t="s">
        <v>23</v>
      </c>
      <c r="E320" s="1" t="s">
        <v>167</v>
      </c>
      <c r="F320" s="1" t="s">
        <v>3283</v>
      </c>
      <c r="G320" s="1" t="s">
        <v>945</v>
      </c>
      <c r="H320" s="3">
        <f>SUBSTITUTE(LEFT(Tableau1[[#This Row],[OrderDate]],17),".",":")+0</f>
        <v>43566.295393518521</v>
      </c>
      <c r="I320" s="3">
        <f>SUBSTITUTE(LEFT(Tableau1[[#This Row],[OrderDueTo]],17),".",":")+0</f>
        <v>43572.5</v>
      </c>
      <c r="J320" s="13" t="str">
        <f>VLOOKUP(Tableau1[[#This Row],[AnaCode]],'Config Analyses'!A:C,2,FALSE)</f>
        <v>Analyse matières grasses</v>
      </c>
      <c r="K320" s="13" t="str">
        <f>VLOOKUP(Tableau1[[#This Row],[AnaCode]],'Config Analyses'!A:C,3,FALSE)</f>
        <v>Equipe 2</v>
      </c>
      <c r="L320" s="13" t="str">
        <f>VLOOKUP(Tableau1[[#This Row],[CustomerCode]],'Config Clients'!A:D,3,FALSE)</f>
        <v>Entreprises agro-alimentaires</v>
      </c>
      <c r="M320" s="13" t="str">
        <f>VLOOKUP(Tableau1[[#This Row],[CustomerCode]],'Config Clients'!A:D,4,FALSE)</f>
        <v>Julien</v>
      </c>
      <c r="N320" s="10" t="str">
        <f>IFERROR(IF(Tableau1[[#This Row],[Date rendu]]-'Date de l''export'!$A$2&gt;0,"Non","Oui"),"Oui")</f>
        <v>Non</v>
      </c>
      <c r="O320" s="11">
        <f>IF(Tableau1[[#This Row],[En retard?]]="Non",Tableau1[[#This Row],[Date rendu]]-'Date de l''export'!$A$2,0)</f>
        <v>0.74041666666744277</v>
      </c>
      <c r="P320" s="14" t="str">
        <f>IF(Tableau1[[#This Row],[En retard?]]="Oui","HD",IF(Tableau1[Délai restant]&lt;1,"&lt;24h",IF(Tableau1[Délai restant]&lt;2,"&lt;48h","≥48h")))</f>
        <v>&lt;24h</v>
      </c>
      <c r="Q320" s="14" t="str">
        <f>IF(AND(Tableau1[[#This Row],[En retard?]]="Oui",OR(Tableau1[[#This Row],[Product]]="Citron",Tableau1[[#This Row],[Product]]="Amandes")),"Oui","Non")</f>
        <v>Non</v>
      </c>
      <c r="R320" t="str">
        <f>CONCATENATE(Tableau1[[#This Row],[OrderCode]],"|",Tableau1[[#This Row],[AnaCode]],"|",Tableau1[[#This Row],[Product]])</f>
        <v>CMD01595404|MTG|Carotte</v>
      </c>
    </row>
    <row r="321" spans="1:18" x14ac:dyDescent="0.25">
      <c r="A321" s="1" t="s">
        <v>538</v>
      </c>
      <c r="B321" s="1" t="s">
        <v>28</v>
      </c>
      <c r="C321" s="3" t="s">
        <v>61</v>
      </c>
      <c r="D321" s="3" t="s">
        <v>14</v>
      </c>
      <c r="E321" s="1" t="s">
        <v>107</v>
      </c>
      <c r="F321" s="1" t="s">
        <v>1618</v>
      </c>
      <c r="G321" s="1" t="s">
        <v>947</v>
      </c>
      <c r="H321" s="3">
        <f>SUBSTITUTE(LEFT(Tableau1[[#This Row],[OrderDate]],17),".",":")+0</f>
        <v>43566.296793981484</v>
      </c>
      <c r="I321" s="3">
        <f>SUBSTITUTE(LEFT(Tableau1[[#This Row],[OrderDueTo]],17),".",":")+0</f>
        <v>43571.5</v>
      </c>
      <c r="J321" s="13" t="str">
        <f>VLOOKUP(Tableau1[[#This Row],[AnaCode]],'Config Analyses'!A:C,2,FALSE)</f>
        <v>Analyse nutritionelle</v>
      </c>
      <c r="K321" s="13" t="str">
        <f>VLOOKUP(Tableau1[[#This Row],[AnaCode]],'Config Analyses'!A:C,3,FALSE)</f>
        <v>Equipe 2</v>
      </c>
      <c r="L321" s="13" t="str">
        <f>VLOOKUP(Tableau1[[#This Row],[CustomerCode]],'Config Clients'!A:D,3,FALSE)</f>
        <v>Grande surface</v>
      </c>
      <c r="M321" s="13" t="str">
        <f>VLOOKUP(Tableau1[[#This Row],[CustomerCode]],'Config Clients'!A:D,4,FALSE)</f>
        <v>Eric</v>
      </c>
      <c r="N321" s="10" t="str">
        <f>IFERROR(IF(Tableau1[[#This Row],[Date rendu]]-'Date de l''export'!$A$2&gt;0,"Non","Oui"),"Oui")</f>
        <v>Oui</v>
      </c>
      <c r="O321" s="11">
        <f>IF(Tableau1[[#This Row],[En retard?]]="Non",Tableau1[[#This Row],[Date rendu]]-'Date de l''export'!$A$2,0)</f>
        <v>0</v>
      </c>
      <c r="P321" s="14" t="str">
        <f>IF(Tableau1[[#This Row],[En retard?]]="Oui","HD",IF(Tableau1[Délai restant]&lt;1,"&lt;24h",IF(Tableau1[Délai restant]&lt;2,"&lt;48h","≥48h")))</f>
        <v>HD</v>
      </c>
      <c r="Q321" s="14" t="str">
        <f>IF(AND(Tableau1[[#This Row],[En retard?]]="Oui",OR(Tableau1[[#This Row],[Product]]="Citron",Tableau1[[#This Row],[Product]]="Amandes")),"Oui","Non")</f>
        <v>Non</v>
      </c>
      <c r="R321" t="str">
        <f>CONCATENATE(Tableau1[[#This Row],[OrderCode]],"|",Tableau1[[#This Row],[AnaCode]],"|",Tableau1[[#This Row],[Product]])</f>
        <v>CMD01742703|NTR|Petits pois</v>
      </c>
    </row>
    <row r="322" spans="1:18" x14ac:dyDescent="0.25">
      <c r="A322" s="1" t="s">
        <v>116</v>
      </c>
      <c r="B322" s="1" t="s">
        <v>21</v>
      </c>
      <c r="C322" s="3" t="s">
        <v>49</v>
      </c>
      <c r="D322" s="3" t="s">
        <v>8</v>
      </c>
      <c r="E322" s="1" t="s">
        <v>107</v>
      </c>
      <c r="F322" s="1" t="s">
        <v>1000</v>
      </c>
      <c r="G322" s="1" t="s">
        <v>947</v>
      </c>
      <c r="H322" s="3">
        <f>SUBSTITUTE(LEFT(Tableau1[[#This Row],[OrderDate]],17),".",":")+0</f>
        <v>43566.300081018519</v>
      </c>
      <c r="I322" s="3">
        <f>SUBSTITUTE(LEFT(Tableau1[[#This Row],[OrderDueTo]],17),".",":")+0</f>
        <v>43571.5</v>
      </c>
      <c r="J322" s="13" t="str">
        <f>VLOOKUP(Tableau1[[#This Row],[AnaCode]],'Config Analyses'!A:C,2,FALSE)</f>
        <v>Analyse nutritionelle</v>
      </c>
      <c r="K322" s="13" t="str">
        <f>VLOOKUP(Tableau1[[#This Row],[AnaCode]],'Config Analyses'!A:C,3,FALSE)</f>
        <v>Equipe 2</v>
      </c>
      <c r="L322" s="13" t="str">
        <f>VLOOKUP(Tableau1[[#This Row],[CustomerCode]],'Config Clients'!A:D,3,FALSE)</f>
        <v>Grande surface</v>
      </c>
      <c r="M322" s="13" t="str">
        <f>VLOOKUP(Tableau1[[#This Row],[CustomerCode]],'Config Clients'!A:D,4,FALSE)</f>
        <v>Eric</v>
      </c>
      <c r="N322" s="10" t="str">
        <f>IFERROR(IF(Tableau1[[#This Row],[Date rendu]]-'Date de l''export'!$A$2&gt;0,"Non","Oui"),"Oui")</f>
        <v>Oui</v>
      </c>
      <c r="O322" s="11">
        <f>IF(Tableau1[[#This Row],[En retard?]]="Non",Tableau1[[#This Row],[Date rendu]]-'Date de l''export'!$A$2,0)</f>
        <v>0</v>
      </c>
      <c r="P322" s="14" t="str">
        <f>IF(Tableau1[[#This Row],[En retard?]]="Oui","HD",IF(Tableau1[Délai restant]&lt;1,"&lt;24h",IF(Tableau1[Délai restant]&lt;2,"&lt;48h","≥48h")))</f>
        <v>HD</v>
      </c>
      <c r="Q322" s="14" t="str">
        <f>IF(AND(Tableau1[[#This Row],[En retard?]]="Oui",OR(Tableau1[[#This Row],[Product]]="Citron",Tableau1[[#This Row],[Product]]="Amandes")),"Oui","Non")</f>
        <v>Non</v>
      </c>
      <c r="R322" t="str">
        <f>CONCATENATE(Tableau1[[#This Row],[OrderCode]],"|",Tableau1[[#This Row],[AnaCode]],"|",Tableau1[[#This Row],[Product]])</f>
        <v>CMD01546201|NTR|Carotte</v>
      </c>
    </row>
    <row r="323" spans="1:18" x14ac:dyDescent="0.25">
      <c r="A323" s="1" t="s">
        <v>558</v>
      </c>
      <c r="B323" s="1" t="s">
        <v>21</v>
      </c>
      <c r="C323" s="3" t="s">
        <v>52</v>
      </c>
      <c r="D323" s="3" t="s">
        <v>9</v>
      </c>
      <c r="E323" s="1" t="s">
        <v>167</v>
      </c>
      <c r="F323" s="1" t="s">
        <v>1785</v>
      </c>
      <c r="G323" s="1" t="s">
        <v>945</v>
      </c>
      <c r="H323" s="3">
        <f>SUBSTITUTE(LEFT(Tableau1[[#This Row],[OrderDate]],17),".",":")+0</f>
        <v>43566.301319444443</v>
      </c>
      <c r="I323" s="3">
        <f>SUBSTITUTE(LEFT(Tableau1[[#This Row],[OrderDueTo]],17),".",":")+0</f>
        <v>43572.5</v>
      </c>
      <c r="J323" s="13" t="str">
        <f>VLOOKUP(Tableau1[[#This Row],[AnaCode]],'Config Analyses'!A:C,2,FALSE)</f>
        <v>Analyse matières grasses</v>
      </c>
      <c r="K323" s="13" t="str">
        <f>VLOOKUP(Tableau1[[#This Row],[AnaCode]],'Config Analyses'!A:C,3,FALSE)</f>
        <v>Equipe 2</v>
      </c>
      <c r="L323" s="13" t="str">
        <f>VLOOKUP(Tableau1[[#This Row],[CustomerCode]],'Config Clients'!A:D,3,FALSE)</f>
        <v>Centrale d'achats</v>
      </c>
      <c r="M323" s="13" t="str">
        <f>VLOOKUP(Tableau1[[#This Row],[CustomerCode]],'Config Clients'!A:D,4,FALSE)</f>
        <v>Sandrine</v>
      </c>
      <c r="N323" s="10" t="str">
        <f>IFERROR(IF(Tableau1[[#This Row],[Date rendu]]-'Date de l''export'!$A$2&gt;0,"Non","Oui"),"Oui")</f>
        <v>Non</v>
      </c>
      <c r="O323" s="11">
        <f>IF(Tableau1[[#This Row],[En retard?]]="Non",Tableau1[[#This Row],[Date rendu]]-'Date de l''export'!$A$2,0)</f>
        <v>0.74041666666744277</v>
      </c>
      <c r="P323" s="14" t="str">
        <f>IF(Tableau1[[#This Row],[En retard?]]="Oui","HD",IF(Tableau1[Délai restant]&lt;1,"&lt;24h",IF(Tableau1[Délai restant]&lt;2,"&lt;48h","≥48h")))</f>
        <v>&lt;24h</v>
      </c>
      <c r="Q323" s="14" t="str">
        <f>IF(AND(Tableau1[[#This Row],[En retard?]]="Oui",OR(Tableau1[[#This Row],[Product]]="Citron",Tableau1[[#This Row],[Product]]="Amandes")),"Oui","Non")</f>
        <v>Non</v>
      </c>
      <c r="R323" t="str">
        <f>CONCATENATE(Tableau1[[#This Row],[OrderCode]],"|",Tableau1[[#This Row],[AnaCode]],"|",Tableau1[[#This Row],[Product]])</f>
        <v>CMD01474701|MTG|Carotte</v>
      </c>
    </row>
    <row r="324" spans="1:18" x14ac:dyDescent="0.25">
      <c r="A324" s="1" t="s">
        <v>595</v>
      </c>
      <c r="B324" s="1" t="s">
        <v>44</v>
      </c>
      <c r="C324" s="3" t="s">
        <v>225</v>
      </c>
      <c r="D324" s="3" t="s">
        <v>39</v>
      </c>
      <c r="E324" s="1" t="s">
        <v>107</v>
      </c>
      <c r="F324" s="1" t="s">
        <v>1858</v>
      </c>
      <c r="G324" s="1" t="s">
        <v>947</v>
      </c>
      <c r="H324" s="3">
        <f>SUBSTITUTE(LEFT(Tableau1[[#This Row],[OrderDate]],17),".",":")+0</f>
        <v>43566.310011574074</v>
      </c>
      <c r="I324" s="3">
        <f>SUBSTITUTE(LEFT(Tableau1[[#This Row],[OrderDueTo]],17),".",":")+0</f>
        <v>43571.5</v>
      </c>
      <c r="J324" s="13" t="str">
        <f>VLOOKUP(Tableau1[[#This Row],[AnaCode]],'Config Analyses'!A:C,2,FALSE)</f>
        <v>Analyse nutritionelle</v>
      </c>
      <c r="K324" s="13" t="str">
        <f>VLOOKUP(Tableau1[[#This Row],[AnaCode]],'Config Analyses'!A:C,3,FALSE)</f>
        <v>Equipe 2</v>
      </c>
      <c r="L324" s="13" t="str">
        <f>VLOOKUP(Tableau1[[#This Row],[CustomerCode]],'Config Clients'!A:D,3,FALSE)</f>
        <v>Coopérative agricole</v>
      </c>
      <c r="M324" s="13" t="str">
        <f>VLOOKUP(Tableau1[[#This Row],[CustomerCode]],'Config Clients'!A:D,4,FALSE)</f>
        <v>Béatrice</v>
      </c>
      <c r="N324" s="10" t="str">
        <f>IFERROR(IF(Tableau1[[#This Row],[Date rendu]]-'Date de l''export'!$A$2&gt;0,"Non","Oui"),"Oui")</f>
        <v>Oui</v>
      </c>
      <c r="O324" s="11">
        <f>IF(Tableau1[[#This Row],[En retard?]]="Non",Tableau1[[#This Row],[Date rendu]]-'Date de l''export'!$A$2,0)</f>
        <v>0</v>
      </c>
      <c r="P324" s="14" t="str">
        <f>IF(Tableau1[[#This Row],[En retard?]]="Oui","HD",IF(Tableau1[Délai restant]&lt;1,"&lt;24h",IF(Tableau1[Délai restant]&lt;2,"&lt;48h","≥48h")))</f>
        <v>HD</v>
      </c>
      <c r="Q324" s="14" t="str">
        <f>IF(AND(Tableau1[[#This Row],[En retard?]]="Oui",OR(Tableau1[[#This Row],[Product]]="Citron",Tableau1[[#This Row],[Product]]="Amandes")),"Oui","Non")</f>
        <v>Non</v>
      </c>
      <c r="R324" t="str">
        <f>CONCATENATE(Tableau1[[#This Row],[OrderCode]],"|",Tableau1[[#This Row],[AnaCode]],"|",Tableau1[[#This Row],[Product]])</f>
        <v>CMD01750701|NTR|Framboise</v>
      </c>
    </row>
    <row r="325" spans="1:18" x14ac:dyDescent="0.25">
      <c r="A325" s="1" t="s">
        <v>403</v>
      </c>
      <c r="B325" s="1" t="s">
        <v>21</v>
      </c>
      <c r="C325" s="3" t="s">
        <v>49</v>
      </c>
      <c r="D325" s="3" t="s">
        <v>8</v>
      </c>
      <c r="E325" s="1" t="s">
        <v>130</v>
      </c>
      <c r="F325" s="1" t="s">
        <v>1713</v>
      </c>
      <c r="G325" s="1" t="s">
        <v>964</v>
      </c>
      <c r="H325" s="3">
        <f>SUBSTITUTE(LEFT(Tableau1[[#This Row],[OrderDate]],17),".",":")+0</f>
        <v>43566.311932870369</v>
      </c>
      <c r="I325" s="3">
        <f>SUBSTITUTE(LEFT(Tableau1[[#This Row],[OrderDueTo]],17),".",":")+0</f>
        <v>43573.5</v>
      </c>
      <c r="J325" s="13" t="str">
        <f>VLOOKUP(Tableau1[[#This Row],[AnaCode]],'Config Analyses'!A:C,2,FALSE)</f>
        <v>Analyse pesticides</v>
      </c>
      <c r="K325" s="13" t="str">
        <f>VLOOKUP(Tableau1[[#This Row],[AnaCode]],'Config Analyses'!A:C,3,FALSE)</f>
        <v>Equipe 3</v>
      </c>
      <c r="L325" s="13" t="str">
        <f>VLOOKUP(Tableau1[[#This Row],[CustomerCode]],'Config Clients'!A:D,3,FALSE)</f>
        <v>Grande surface</v>
      </c>
      <c r="M325" s="13" t="str">
        <f>VLOOKUP(Tableau1[[#This Row],[CustomerCode]],'Config Clients'!A:D,4,FALSE)</f>
        <v>Eric</v>
      </c>
      <c r="N325" s="10" t="str">
        <f>IFERROR(IF(Tableau1[[#This Row],[Date rendu]]-'Date de l''export'!$A$2&gt;0,"Non","Oui"),"Oui")</f>
        <v>Non</v>
      </c>
      <c r="O325" s="11">
        <f>IF(Tableau1[[#This Row],[En retard?]]="Non",Tableau1[[#This Row],[Date rendu]]-'Date de l''export'!$A$2,0)</f>
        <v>1.7404166666674428</v>
      </c>
      <c r="P325" s="14" t="str">
        <f>IF(Tableau1[[#This Row],[En retard?]]="Oui","HD",IF(Tableau1[Délai restant]&lt;1,"&lt;24h",IF(Tableau1[Délai restant]&lt;2,"&lt;48h","≥48h")))</f>
        <v>&lt;48h</v>
      </c>
      <c r="Q325" s="14" t="str">
        <f>IF(AND(Tableau1[[#This Row],[En retard?]]="Oui",OR(Tableau1[[#This Row],[Product]]="Citron",Tableau1[[#This Row],[Product]]="Amandes")),"Oui","Non")</f>
        <v>Non</v>
      </c>
      <c r="R325" t="str">
        <f>CONCATENATE(Tableau1[[#This Row],[OrderCode]],"|",Tableau1[[#This Row],[AnaCode]],"|",Tableau1[[#This Row],[Product]])</f>
        <v>CMD01686702|PEST|Carotte</v>
      </c>
    </row>
    <row r="326" spans="1:18" x14ac:dyDescent="0.25">
      <c r="A326" s="1" t="s">
        <v>570</v>
      </c>
      <c r="B326" s="1" t="s">
        <v>31</v>
      </c>
      <c r="C326" s="3" t="s">
        <v>72</v>
      </c>
      <c r="D326" s="3" t="s">
        <v>22</v>
      </c>
      <c r="E326" s="1" t="s">
        <v>63</v>
      </c>
      <c r="F326" s="1" t="s">
        <v>1215</v>
      </c>
      <c r="G326" s="1" t="s">
        <v>964</v>
      </c>
      <c r="H326" s="3">
        <f>SUBSTITUTE(LEFT(Tableau1[[#This Row],[OrderDate]],17),".",":")+0</f>
        <v>43566.312974537039</v>
      </c>
      <c r="I326" s="3">
        <f>SUBSTITUTE(LEFT(Tableau1[[#This Row],[OrderDueTo]],17),".",":")+0</f>
        <v>43573.5</v>
      </c>
      <c r="J326" s="13" t="str">
        <f>VLOOKUP(Tableau1[[#This Row],[AnaCode]],'Config Analyses'!A:C,2,FALSE)</f>
        <v>Analyse polluants d'emballage</v>
      </c>
      <c r="K326" s="13" t="str">
        <f>VLOOKUP(Tableau1[[#This Row],[AnaCode]],'Config Analyses'!A:C,3,FALSE)</f>
        <v>Equipe 3</v>
      </c>
      <c r="L326" s="13" t="str">
        <f>VLOOKUP(Tableau1[[#This Row],[CustomerCode]],'Config Clients'!A:D,3,FALSE)</f>
        <v>Coopérative agricole</v>
      </c>
      <c r="M326" s="13" t="str">
        <f>VLOOKUP(Tableau1[[#This Row],[CustomerCode]],'Config Clients'!A:D,4,FALSE)</f>
        <v>Julie</v>
      </c>
      <c r="N326" s="10" t="str">
        <f>IFERROR(IF(Tableau1[[#This Row],[Date rendu]]-'Date de l''export'!$A$2&gt;0,"Non","Oui"),"Oui")</f>
        <v>Non</v>
      </c>
      <c r="O326" s="11">
        <f>IF(Tableau1[[#This Row],[En retard?]]="Non",Tableau1[[#This Row],[Date rendu]]-'Date de l''export'!$A$2,0)</f>
        <v>1.7404166666674428</v>
      </c>
      <c r="P326" s="14" t="str">
        <f>IF(Tableau1[[#This Row],[En retard?]]="Oui","HD",IF(Tableau1[Délai restant]&lt;1,"&lt;24h",IF(Tableau1[Délai restant]&lt;2,"&lt;48h","≥48h")))</f>
        <v>&lt;48h</v>
      </c>
      <c r="Q326" s="14" t="str">
        <f>IF(AND(Tableau1[[#This Row],[En retard?]]="Oui",OR(Tableau1[[#This Row],[Product]]="Citron",Tableau1[[#This Row],[Product]]="Amandes")),"Oui","Non")</f>
        <v>Non</v>
      </c>
      <c r="R326" t="str">
        <f>CONCATENATE(Tableau1[[#This Row],[OrderCode]],"|",Tableau1[[#This Row],[AnaCode]],"|",Tableau1[[#This Row],[Product]])</f>
        <v>CMD01445802|PLLT|Pomme de terre</v>
      </c>
    </row>
    <row r="327" spans="1:18" x14ac:dyDescent="0.25">
      <c r="A327" s="1" t="s">
        <v>432</v>
      </c>
      <c r="B327" s="1" t="s">
        <v>19</v>
      </c>
      <c r="C327" s="3" t="s">
        <v>52</v>
      </c>
      <c r="D327" s="3" t="s">
        <v>9</v>
      </c>
      <c r="E327" s="1" t="s">
        <v>63</v>
      </c>
      <c r="F327" s="1" t="s">
        <v>1488</v>
      </c>
      <c r="G327" s="1" t="s">
        <v>964</v>
      </c>
      <c r="H327" s="3">
        <f>SUBSTITUTE(LEFT(Tableau1[[#This Row],[OrderDate]],17),".",":")+0</f>
        <v>43566.313125000001</v>
      </c>
      <c r="I327" s="3">
        <f>SUBSTITUTE(LEFT(Tableau1[[#This Row],[OrderDueTo]],17),".",":")+0</f>
        <v>43573.5</v>
      </c>
      <c r="J327" s="13" t="str">
        <f>VLOOKUP(Tableau1[[#This Row],[AnaCode]],'Config Analyses'!A:C,2,FALSE)</f>
        <v>Analyse polluants d'emballage</v>
      </c>
      <c r="K327" s="13" t="str">
        <f>VLOOKUP(Tableau1[[#This Row],[AnaCode]],'Config Analyses'!A:C,3,FALSE)</f>
        <v>Equipe 3</v>
      </c>
      <c r="L327" s="13" t="str">
        <f>VLOOKUP(Tableau1[[#This Row],[CustomerCode]],'Config Clients'!A:D,3,FALSE)</f>
        <v>Centrale d'achats</v>
      </c>
      <c r="M327" s="13" t="str">
        <f>VLOOKUP(Tableau1[[#This Row],[CustomerCode]],'Config Clients'!A:D,4,FALSE)</f>
        <v>Sandrine</v>
      </c>
      <c r="N327" s="10" t="str">
        <f>IFERROR(IF(Tableau1[[#This Row],[Date rendu]]-'Date de l''export'!$A$2&gt;0,"Non","Oui"),"Oui")</f>
        <v>Non</v>
      </c>
      <c r="O327" s="11">
        <f>IF(Tableau1[[#This Row],[En retard?]]="Non",Tableau1[[#This Row],[Date rendu]]-'Date de l''export'!$A$2,0)</f>
        <v>1.7404166666674428</v>
      </c>
      <c r="P327" s="14" t="str">
        <f>IF(Tableau1[[#This Row],[En retard?]]="Oui","HD",IF(Tableau1[Délai restant]&lt;1,"&lt;24h",IF(Tableau1[Délai restant]&lt;2,"&lt;48h","≥48h")))</f>
        <v>&lt;48h</v>
      </c>
      <c r="Q327" s="14" t="str">
        <f>IF(AND(Tableau1[[#This Row],[En retard?]]="Oui",OR(Tableau1[[#This Row],[Product]]="Citron",Tableau1[[#This Row],[Product]]="Amandes")),"Oui","Non")</f>
        <v>Non</v>
      </c>
      <c r="R327" t="str">
        <f>CONCATENATE(Tableau1[[#This Row],[OrderCode]],"|",Tableau1[[#This Row],[AnaCode]],"|",Tableau1[[#This Row],[Product]])</f>
        <v>CMD01646904|PLLT|Bettrave</v>
      </c>
    </row>
    <row r="328" spans="1:18" x14ac:dyDescent="0.25">
      <c r="A328" s="1" t="s">
        <v>168</v>
      </c>
      <c r="B328" s="1" t="s">
        <v>42</v>
      </c>
      <c r="C328" s="3" t="s">
        <v>75</v>
      </c>
      <c r="D328" s="3" t="s">
        <v>24</v>
      </c>
      <c r="E328" s="1" t="s">
        <v>167</v>
      </c>
      <c r="F328" s="1" t="s">
        <v>1371</v>
      </c>
      <c r="G328" s="1" t="s">
        <v>945</v>
      </c>
      <c r="H328" s="3">
        <f>SUBSTITUTE(LEFT(Tableau1[[#This Row],[OrderDate]],17),".",":")+0</f>
        <v>43566.316840277781</v>
      </c>
      <c r="I328" s="3">
        <f>SUBSTITUTE(LEFT(Tableau1[[#This Row],[OrderDueTo]],17),".",":")+0</f>
        <v>43572.5</v>
      </c>
      <c r="J328" s="13" t="str">
        <f>VLOOKUP(Tableau1[[#This Row],[AnaCode]],'Config Analyses'!A:C,2,FALSE)</f>
        <v>Analyse matières grasses</v>
      </c>
      <c r="K328" s="13" t="str">
        <f>VLOOKUP(Tableau1[[#This Row],[AnaCode]],'Config Analyses'!A:C,3,FALSE)</f>
        <v>Equipe 2</v>
      </c>
      <c r="L328" s="13" t="str">
        <f>VLOOKUP(Tableau1[[#This Row],[CustomerCode]],'Config Clients'!A:D,3,FALSE)</f>
        <v>Entreprises agro-alimentaires</v>
      </c>
      <c r="M328" s="13" t="str">
        <f>VLOOKUP(Tableau1[[#This Row],[CustomerCode]],'Config Clients'!A:D,4,FALSE)</f>
        <v>Julien</v>
      </c>
      <c r="N328" s="10" t="str">
        <f>IFERROR(IF(Tableau1[[#This Row],[Date rendu]]-'Date de l''export'!$A$2&gt;0,"Non","Oui"),"Oui")</f>
        <v>Non</v>
      </c>
      <c r="O328" s="11">
        <f>IF(Tableau1[[#This Row],[En retard?]]="Non",Tableau1[[#This Row],[Date rendu]]-'Date de l''export'!$A$2,0)</f>
        <v>0.74041666666744277</v>
      </c>
      <c r="P328" s="14" t="str">
        <f>IF(Tableau1[[#This Row],[En retard?]]="Oui","HD",IF(Tableau1[Délai restant]&lt;1,"&lt;24h",IF(Tableau1[Délai restant]&lt;2,"&lt;48h","≥48h")))</f>
        <v>&lt;24h</v>
      </c>
      <c r="Q328" s="14" t="str">
        <f>IF(AND(Tableau1[[#This Row],[En retard?]]="Oui",OR(Tableau1[[#This Row],[Product]]="Citron",Tableau1[[#This Row],[Product]]="Amandes")),"Oui","Non")</f>
        <v>Non</v>
      </c>
      <c r="R328" t="str">
        <f>CONCATENATE(Tableau1[[#This Row],[OrderCode]],"|",Tableau1[[#This Row],[AnaCode]],"|",Tableau1[[#This Row],[Product]])</f>
        <v>CMD01720307|MTG|Jus de fruits</v>
      </c>
    </row>
    <row r="329" spans="1:18" x14ac:dyDescent="0.25">
      <c r="A329" s="1" t="s">
        <v>406</v>
      </c>
      <c r="B329" s="1" t="s">
        <v>31</v>
      </c>
      <c r="C329" s="3" t="s">
        <v>54</v>
      </c>
      <c r="D329" s="3" t="s">
        <v>10</v>
      </c>
      <c r="E329" s="1" t="s">
        <v>50</v>
      </c>
      <c r="F329" s="1" t="s">
        <v>1511</v>
      </c>
      <c r="G329" s="1" t="s">
        <v>1083</v>
      </c>
      <c r="H329" s="3">
        <f>SUBSTITUTE(LEFT(Tableau1[[#This Row],[OrderDate]],17),".",":")+0</f>
        <v>43566.318888888891</v>
      </c>
      <c r="I329" s="3">
        <f>SUBSTITUTE(LEFT(Tableau1[[#This Row],[OrderDueTo]],17),".",":")+0</f>
        <v>43577.5</v>
      </c>
      <c r="J329" s="13" t="str">
        <f>VLOOKUP(Tableau1[[#This Row],[AnaCode]],'Config Analyses'!A:C,2,FALSE)</f>
        <v>Analyse OGM</v>
      </c>
      <c r="K329" s="13" t="str">
        <f>VLOOKUP(Tableau1[[#This Row],[AnaCode]],'Config Analyses'!A:C,3,FALSE)</f>
        <v>Equipe 2</v>
      </c>
      <c r="L329" s="13" t="str">
        <f>VLOOKUP(Tableau1[[#This Row],[CustomerCode]],'Config Clients'!A:D,3,FALSE)</f>
        <v>Coopérative agricole</v>
      </c>
      <c r="M329" s="13" t="str">
        <f>VLOOKUP(Tableau1[[#This Row],[CustomerCode]],'Config Clients'!A:D,4,FALSE)</f>
        <v>Julie</v>
      </c>
      <c r="N329" s="10" t="str">
        <f>IFERROR(IF(Tableau1[[#This Row],[Date rendu]]-'Date de l''export'!$A$2&gt;0,"Non","Oui"),"Oui")</f>
        <v>Non</v>
      </c>
      <c r="O329" s="11">
        <f>IF(Tableau1[[#This Row],[En retard?]]="Non",Tableau1[[#This Row],[Date rendu]]-'Date de l''export'!$A$2,0)</f>
        <v>5.7404166666674428</v>
      </c>
      <c r="P329" s="14" t="str">
        <f>IF(Tableau1[[#This Row],[En retard?]]="Oui","HD",IF(Tableau1[Délai restant]&lt;1,"&lt;24h",IF(Tableau1[Délai restant]&lt;2,"&lt;48h","≥48h")))</f>
        <v>≥48h</v>
      </c>
      <c r="Q329" s="14" t="str">
        <f>IF(AND(Tableau1[[#This Row],[En retard?]]="Oui",OR(Tableau1[[#This Row],[Product]]="Citron",Tableau1[[#This Row],[Product]]="Amandes")),"Oui","Non")</f>
        <v>Non</v>
      </c>
      <c r="R329" t="str">
        <f>CONCATENATE(Tableau1[[#This Row],[OrderCode]],"|",Tableau1[[#This Row],[AnaCode]],"|",Tableau1[[#This Row],[Product]])</f>
        <v>CMD01461402|OGM|Pomme de terre</v>
      </c>
    </row>
    <row r="330" spans="1:18" x14ac:dyDescent="0.25">
      <c r="A330" s="1" t="s">
        <v>658</v>
      </c>
      <c r="B330" s="1" t="s">
        <v>21</v>
      </c>
      <c r="C330" s="3" t="s">
        <v>54</v>
      </c>
      <c r="D330" s="3" t="s">
        <v>10</v>
      </c>
      <c r="E330" s="1" t="s">
        <v>50</v>
      </c>
      <c r="F330" s="1" t="s">
        <v>1216</v>
      </c>
      <c r="G330" s="1" t="s">
        <v>1083</v>
      </c>
      <c r="H330" s="3">
        <f>SUBSTITUTE(LEFT(Tableau1[[#This Row],[OrderDate]],17),".",":")+0</f>
        <v>43566.319652777776</v>
      </c>
      <c r="I330" s="3">
        <f>SUBSTITUTE(LEFT(Tableau1[[#This Row],[OrderDueTo]],17),".",":")+0</f>
        <v>43577.5</v>
      </c>
      <c r="J330" s="13" t="str">
        <f>VLOOKUP(Tableau1[[#This Row],[AnaCode]],'Config Analyses'!A:C,2,FALSE)</f>
        <v>Analyse OGM</v>
      </c>
      <c r="K330" s="13" t="str">
        <f>VLOOKUP(Tableau1[[#This Row],[AnaCode]],'Config Analyses'!A:C,3,FALSE)</f>
        <v>Equipe 2</v>
      </c>
      <c r="L330" s="13" t="str">
        <f>VLOOKUP(Tableau1[[#This Row],[CustomerCode]],'Config Clients'!A:D,3,FALSE)</f>
        <v>Coopérative agricole</v>
      </c>
      <c r="M330" s="13" t="str">
        <f>VLOOKUP(Tableau1[[#This Row],[CustomerCode]],'Config Clients'!A:D,4,FALSE)</f>
        <v>Julie</v>
      </c>
      <c r="N330" s="10" t="str">
        <f>IFERROR(IF(Tableau1[[#This Row],[Date rendu]]-'Date de l''export'!$A$2&gt;0,"Non","Oui"),"Oui")</f>
        <v>Non</v>
      </c>
      <c r="O330" s="11">
        <f>IF(Tableau1[[#This Row],[En retard?]]="Non",Tableau1[[#This Row],[Date rendu]]-'Date de l''export'!$A$2,0)</f>
        <v>5.7404166666674428</v>
      </c>
      <c r="P330" s="14" t="str">
        <f>IF(Tableau1[[#This Row],[En retard?]]="Oui","HD",IF(Tableau1[Délai restant]&lt;1,"&lt;24h",IF(Tableau1[Délai restant]&lt;2,"&lt;48h","≥48h")))</f>
        <v>≥48h</v>
      </c>
      <c r="Q330" s="14" t="str">
        <f>IF(AND(Tableau1[[#This Row],[En retard?]]="Oui",OR(Tableau1[[#This Row],[Product]]="Citron",Tableau1[[#This Row],[Product]]="Amandes")),"Oui","Non")</f>
        <v>Non</v>
      </c>
      <c r="R330" t="str">
        <f>CONCATENATE(Tableau1[[#This Row],[OrderCode]],"|",Tableau1[[#This Row],[AnaCode]],"|",Tableau1[[#This Row],[Product]])</f>
        <v>CMD01569208|OGM|Carotte</v>
      </c>
    </row>
    <row r="331" spans="1:18" x14ac:dyDescent="0.25">
      <c r="A331" s="1" t="s">
        <v>408</v>
      </c>
      <c r="B331" s="1" t="s">
        <v>7</v>
      </c>
      <c r="C331" s="3" t="s">
        <v>98</v>
      </c>
      <c r="D331" s="3" t="s">
        <v>27</v>
      </c>
      <c r="E331" s="1" t="s">
        <v>50</v>
      </c>
      <c r="F331" s="1" t="s">
        <v>1854</v>
      </c>
      <c r="G331" s="1" t="s">
        <v>1083</v>
      </c>
      <c r="H331" s="3">
        <f>SUBSTITUTE(LEFT(Tableau1[[#This Row],[OrderDate]],17),".",":")+0</f>
        <v>43566.319884259261</v>
      </c>
      <c r="I331" s="3">
        <f>SUBSTITUTE(LEFT(Tableau1[[#This Row],[OrderDueTo]],17),".",":")+0</f>
        <v>43577.5</v>
      </c>
      <c r="J331" s="13" t="str">
        <f>VLOOKUP(Tableau1[[#This Row],[AnaCode]],'Config Analyses'!A:C,2,FALSE)</f>
        <v>Analyse OGM</v>
      </c>
      <c r="K331" s="13" t="str">
        <f>VLOOKUP(Tableau1[[#This Row],[AnaCode]],'Config Analyses'!A:C,3,FALSE)</f>
        <v>Equipe 2</v>
      </c>
      <c r="L331" s="13" t="str">
        <f>VLOOKUP(Tableau1[[#This Row],[CustomerCode]],'Config Clients'!A:D,3,FALSE)</f>
        <v>Coopérative agricole</v>
      </c>
      <c r="M331" s="13" t="str">
        <f>VLOOKUP(Tableau1[[#This Row],[CustomerCode]],'Config Clients'!A:D,4,FALSE)</f>
        <v>Julie</v>
      </c>
      <c r="N331" s="10" t="str">
        <f>IFERROR(IF(Tableau1[[#This Row],[Date rendu]]-'Date de l''export'!$A$2&gt;0,"Non","Oui"),"Oui")</f>
        <v>Non</v>
      </c>
      <c r="O331" s="11">
        <f>IF(Tableau1[[#This Row],[En retard?]]="Non",Tableau1[[#This Row],[Date rendu]]-'Date de l''export'!$A$2,0)</f>
        <v>5.7404166666674428</v>
      </c>
      <c r="P331" s="14" t="str">
        <f>IF(Tableau1[[#This Row],[En retard?]]="Oui","HD",IF(Tableau1[Délai restant]&lt;1,"&lt;24h",IF(Tableau1[Délai restant]&lt;2,"&lt;48h","≥48h")))</f>
        <v>≥48h</v>
      </c>
      <c r="Q331" s="14" t="str">
        <f>IF(AND(Tableau1[[#This Row],[En retard?]]="Oui",OR(Tableau1[[#This Row],[Product]]="Citron",Tableau1[[#This Row],[Product]]="Amandes")),"Oui","Non")</f>
        <v>Non</v>
      </c>
      <c r="R331" t="str">
        <f>CONCATENATE(Tableau1[[#This Row],[OrderCode]],"|",Tableau1[[#This Row],[AnaCode]],"|",Tableau1[[#This Row],[Product]])</f>
        <v>CMD01664205|OGM|Concombre</v>
      </c>
    </row>
    <row r="332" spans="1:18" x14ac:dyDescent="0.25">
      <c r="A332" s="1" t="s">
        <v>458</v>
      </c>
      <c r="B332" s="1" t="s">
        <v>21</v>
      </c>
      <c r="C332" s="3" t="s">
        <v>72</v>
      </c>
      <c r="D332" s="3" t="s">
        <v>22</v>
      </c>
      <c r="E332" s="1" t="s">
        <v>50</v>
      </c>
      <c r="F332" s="1" t="s">
        <v>1851</v>
      </c>
      <c r="G332" s="1" t="s">
        <v>1083</v>
      </c>
      <c r="H332" s="3">
        <f>SUBSTITUTE(LEFT(Tableau1[[#This Row],[OrderDate]],17),".",":")+0</f>
        <v>43566.319918981484</v>
      </c>
      <c r="I332" s="3">
        <f>SUBSTITUTE(LEFT(Tableau1[[#This Row],[OrderDueTo]],17),".",":")+0</f>
        <v>43577.5</v>
      </c>
      <c r="J332" s="13" t="str">
        <f>VLOOKUP(Tableau1[[#This Row],[AnaCode]],'Config Analyses'!A:C,2,FALSE)</f>
        <v>Analyse OGM</v>
      </c>
      <c r="K332" s="13" t="str">
        <f>VLOOKUP(Tableau1[[#This Row],[AnaCode]],'Config Analyses'!A:C,3,FALSE)</f>
        <v>Equipe 2</v>
      </c>
      <c r="L332" s="13" t="str">
        <f>VLOOKUP(Tableau1[[#This Row],[CustomerCode]],'Config Clients'!A:D,3,FALSE)</f>
        <v>Coopérative agricole</v>
      </c>
      <c r="M332" s="13" t="str">
        <f>VLOOKUP(Tableau1[[#This Row],[CustomerCode]],'Config Clients'!A:D,4,FALSE)</f>
        <v>Julie</v>
      </c>
      <c r="N332" s="10" t="str">
        <f>IFERROR(IF(Tableau1[[#This Row],[Date rendu]]-'Date de l''export'!$A$2&gt;0,"Non","Oui"),"Oui")</f>
        <v>Non</v>
      </c>
      <c r="O332" s="11">
        <f>IF(Tableau1[[#This Row],[En retard?]]="Non",Tableau1[[#This Row],[Date rendu]]-'Date de l''export'!$A$2,0)</f>
        <v>5.7404166666674428</v>
      </c>
      <c r="P332" s="14" t="str">
        <f>IF(Tableau1[[#This Row],[En retard?]]="Oui","HD",IF(Tableau1[Délai restant]&lt;1,"&lt;24h",IF(Tableau1[Délai restant]&lt;2,"&lt;48h","≥48h")))</f>
        <v>≥48h</v>
      </c>
      <c r="Q332" s="14" t="str">
        <f>IF(AND(Tableau1[[#This Row],[En retard?]]="Oui",OR(Tableau1[[#This Row],[Product]]="Citron",Tableau1[[#This Row],[Product]]="Amandes")),"Oui","Non")</f>
        <v>Non</v>
      </c>
      <c r="R332" t="str">
        <f>CONCATENATE(Tableau1[[#This Row],[OrderCode]],"|",Tableau1[[#This Row],[AnaCode]],"|",Tableau1[[#This Row],[Product]])</f>
        <v>CMD01614401|OGM|Carotte</v>
      </c>
    </row>
    <row r="333" spans="1:18" x14ac:dyDescent="0.25">
      <c r="A333" s="1" t="s">
        <v>397</v>
      </c>
      <c r="B333" s="1" t="s">
        <v>32</v>
      </c>
      <c r="C333" s="3" t="s">
        <v>61</v>
      </c>
      <c r="D333" s="3" t="s">
        <v>14</v>
      </c>
      <c r="E333" s="1" t="s">
        <v>130</v>
      </c>
      <c r="F333" s="1" t="s">
        <v>1813</v>
      </c>
      <c r="G333" s="1" t="s">
        <v>964</v>
      </c>
      <c r="H333" s="3">
        <f>SUBSTITUTE(LEFT(Tableau1[[#This Row],[OrderDate]],17),".",":")+0</f>
        <v>43566.323252314818</v>
      </c>
      <c r="I333" s="3">
        <f>SUBSTITUTE(LEFT(Tableau1[[#This Row],[OrderDueTo]],17),".",":")+0</f>
        <v>43573.5</v>
      </c>
      <c r="J333" s="13" t="str">
        <f>VLOOKUP(Tableau1[[#This Row],[AnaCode]],'Config Analyses'!A:C,2,FALSE)</f>
        <v>Analyse pesticides</v>
      </c>
      <c r="K333" s="13" t="str">
        <f>VLOOKUP(Tableau1[[#This Row],[AnaCode]],'Config Analyses'!A:C,3,FALSE)</f>
        <v>Equipe 3</v>
      </c>
      <c r="L333" s="13" t="str">
        <f>VLOOKUP(Tableau1[[#This Row],[CustomerCode]],'Config Clients'!A:D,3,FALSE)</f>
        <v>Grande surface</v>
      </c>
      <c r="M333" s="13" t="str">
        <f>VLOOKUP(Tableau1[[#This Row],[CustomerCode]],'Config Clients'!A:D,4,FALSE)</f>
        <v>Eric</v>
      </c>
      <c r="N333" s="10" t="str">
        <f>IFERROR(IF(Tableau1[[#This Row],[Date rendu]]-'Date de l''export'!$A$2&gt;0,"Non","Oui"),"Oui")</f>
        <v>Non</v>
      </c>
      <c r="O333" s="11">
        <f>IF(Tableau1[[#This Row],[En retard?]]="Non",Tableau1[[#This Row],[Date rendu]]-'Date de l''export'!$A$2,0)</f>
        <v>1.7404166666674428</v>
      </c>
      <c r="P333" s="14" t="str">
        <f>IF(Tableau1[[#This Row],[En retard?]]="Oui","HD",IF(Tableau1[Délai restant]&lt;1,"&lt;24h",IF(Tableau1[Délai restant]&lt;2,"&lt;48h","≥48h")))</f>
        <v>&lt;48h</v>
      </c>
      <c r="Q333" s="14" t="str">
        <f>IF(AND(Tableau1[[#This Row],[En retard?]]="Oui",OR(Tableau1[[#This Row],[Product]]="Citron",Tableau1[[#This Row],[Product]]="Amandes")),"Oui","Non")</f>
        <v>Non</v>
      </c>
      <c r="R333" t="str">
        <f>CONCATENATE(Tableau1[[#This Row],[OrderCode]],"|",Tableau1[[#This Row],[AnaCode]],"|",Tableau1[[#This Row],[Product]])</f>
        <v>CMD01604401|PEST|Tomate</v>
      </c>
    </row>
    <row r="334" spans="1:18" x14ac:dyDescent="0.25">
      <c r="A334" s="1" t="s">
        <v>383</v>
      </c>
      <c r="B334" s="1" t="s">
        <v>21</v>
      </c>
      <c r="C334" s="3" t="s">
        <v>54</v>
      </c>
      <c r="D334" s="3" t="s">
        <v>10</v>
      </c>
      <c r="E334" s="1" t="s">
        <v>167</v>
      </c>
      <c r="F334" s="1" t="s">
        <v>2364</v>
      </c>
      <c r="G334" s="1" t="s">
        <v>945</v>
      </c>
      <c r="H334" s="3">
        <f>SUBSTITUTE(LEFT(Tableau1[[#This Row],[OrderDate]],17),".",":")+0</f>
        <v>43566.3280787037</v>
      </c>
      <c r="I334" s="3">
        <f>SUBSTITUTE(LEFT(Tableau1[[#This Row],[OrderDueTo]],17),".",":")+0</f>
        <v>43572.5</v>
      </c>
      <c r="J334" s="13" t="str">
        <f>VLOOKUP(Tableau1[[#This Row],[AnaCode]],'Config Analyses'!A:C,2,FALSE)</f>
        <v>Analyse matières grasses</v>
      </c>
      <c r="K334" s="13" t="str">
        <f>VLOOKUP(Tableau1[[#This Row],[AnaCode]],'Config Analyses'!A:C,3,FALSE)</f>
        <v>Equipe 2</v>
      </c>
      <c r="L334" s="13" t="str">
        <f>VLOOKUP(Tableau1[[#This Row],[CustomerCode]],'Config Clients'!A:D,3,FALSE)</f>
        <v>Coopérative agricole</v>
      </c>
      <c r="M334" s="13" t="str">
        <f>VLOOKUP(Tableau1[[#This Row],[CustomerCode]],'Config Clients'!A:D,4,FALSE)</f>
        <v>Julie</v>
      </c>
      <c r="N334" s="10" t="str">
        <f>IFERROR(IF(Tableau1[[#This Row],[Date rendu]]-'Date de l''export'!$A$2&gt;0,"Non","Oui"),"Oui")</f>
        <v>Non</v>
      </c>
      <c r="O334" s="11">
        <f>IF(Tableau1[[#This Row],[En retard?]]="Non",Tableau1[[#This Row],[Date rendu]]-'Date de l''export'!$A$2,0)</f>
        <v>0.74041666666744277</v>
      </c>
      <c r="P334" s="14" t="str">
        <f>IF(Tableau1[[#This Row],[En retard?]]="Oui","HD",IF(Tableau1[Délai restant]&lt;1,"&lt;24h",IF(Tableau1[Délai restant]&lt;2,"&lt;48h","≥48h")))</f>
        <v>&lt;24h</v>
      </c>
      <c r="Q334" s="14" t="str">
        <f>IF(AND(Tableau1[[#This Row],[En retard?]]="Oui",OR(Tableau1[[#This Row],[Product]]="Citron",Tableau1[[#This Row],[Product]]="Amandes")),"Oui","Non")</f>
        <v>Non</v>
      </c>
      <c r="R334" t="str">
        <f>CONCATENATE(Tableau1[[#This Row],[OrderCode]],"|",Tableau1[[#This Row],[AnaCode]],"|",Tableau1[[#This Row],[Product]])</f>
        <v>CMD01743705|MTG|Carotte</v>
      </c>
    </row>
    <row r="335" spans="1:18" x14ac:dyDescent="0.25">
      <c r="A335" s="1" t="s">
        <v>108</v>
      </c>
      <c r="B335" s="1" t="s">
        <v>20</v>
      </c>
      <c r="C335" s="3" t="s">
        <v>61</v>
      </c>
      <c r="D335" s="3" t="s">
        <v>14</v>
      </c>
      <c r="E335" s="1" t="s">
        <v>50</v>
      </c>
      <c r="F335" s="1" t="s">
        <v>1312</v>
      </c>
      <c r="G335" s="1" t="s">
        <v>1083</v>
      </c>
      <c r="H335" s="3">
        <f>SUBSTITUTE(LEFT(Tableau1[[#This Row],[OrderDate]],17),".",":")+0</f>
        <v>43566.329131944447</v>
      </c>
      <c r="I335" s="3">
        <f>SUBSTITUTE(LEFT(Tableau1[[#This Row],[OrderDueTo]],17),".",":")+0</f>
        <v>43577.5</v>
      </c>
      <c r="J335" s="13" t="str">
        <f>VLOOKUP(Tableau1[[#This Row],[AnaCode]],'Config Analyses'!A:C,2,FALSE)</f>
        <v>Analyse OGM</v>
      </c>
      <c r="K335" s="13" t="str">
        <f>VLOOKUP(Tableau1[[#This Row],[AnaCode]],'Config Analyses'!A:C,3,FALSE)</f>
        <v>Equipe 2</v>
      </c>
      <c r="L335" s="13" t="str">
        <f>VLOOKUP(Tableau1[[#This Row],[CustomerCode]],'Config Clients'!A:D,3,FALSE)</f>
        <v>Grande surface</v>
      </c>
      <c r="M335" s="13" t="str">
        <f>VLOOKUP(Tableau1[[#This Row],[CustomerCode]],'Config Clients'!A:D,4,FALSE)</f>
        <v>Eric</v>
      </c>
      <c r="N335" s="10" t="str">
        <f>IFERROR(IF(Tableau1[[#This Row],[Date rendu]]-'Date de l''export'!$A$2&gt;0,"Non","Oui"),"Oui")</f>
        <v>Non</v>
      </c>
      <c r="O335" s="11">
        <f>IF(Tableau1[[#This Row],[En retard?]]="Non",Tableau1[[#This Row],[Date rendu]]-'Date de l''export'!$A$2,0)</f>
        <v>5.7404166666674428</v>
      </c>
      <c r="P335" s="14" t="str">
        <f>IF(Tableau1[[#This Row],[En retard?]]="Oui","HD",IF(Tableau1[Délai restant]&lt;1,"&lt;24h",IF(Tableau1[Délai restant]&lt;2,"&lt;48h","≥48h")))</f>
        <v>≥48h</v>
      </c>
      <c r="Q335" s="14" t="str">
        <f>IF(AND(Tableau1[[#This Row],[En retard?]]="Oui",OR(Tableau1[[#This Row],[Product]]="Citron",Tableau1[[#This Row],[Product]]="Amandes")),"Oui","Non")</f>
        <v>Non</v>
      </c>
      <c r="R335" t="str">
        <f>CONCATENATE(Tableau1[[#This Row],[OrderCode]],"|",Tableau1[[#This Row],[AnaCode]],"|",Tableau1[[#This Row],[Product]])</f>
        <v>CMD01604402|OGM|Orange</v>
      </c>
    </row>
    <row r="336" spans="1:18" x14ac:dyDescent="0.25">
      <c r="A336" s="1" t="s">
        <v>312</v>
      </c>
      <c r="B336" s="1" t="s">
        <v>31</v>
      </c>
      <c r="C336" s="3" t="s">
        <v>61</v>
      </c>
      <c r="D336" s="3" t="s">
        <v>14</v>
      </c>
      <c r="E336" s="1" t="s">
        <v>50</v>
      </c>
      <c r="F336" s="1" t="s">
        <v>1228</v>
      </c>
      <c r="G336" s="1" t="s">
        <v>1083</v>
      </c>
      <c r="H336" s="3">
        <f>SUBSTITUTE(LEFT(Tableau1[[#This Row],[OrderDate]],17),".",":")+0</f>
        <v>43566.329791666663</v>
      </c>
      <c r="I336" s="3">
        <f>SUBSTITUTE(LEFT(Tableau1[[#This Row],[OrderDueTo]],17),".",":")+0</f>
        <v>43577.5</v>
      </c>
      <c r="J336" s="13" t="str">
        <f>VLOOKUP(Tableau1[[#This Row],[AnaCode]],'Config Analyses'!A:C,2,FALSE)</f>
        <v>Analyse OGM</v>
      </c>
      <c r="K336" s="13" t="str">
        <f>VLOOKUP(Tableau1[[#This Row],[AnaCode]],'Config Analyses'!A:C,3,FALSE)</f>
        <v>Equipe 2</v>
      </c>
      <c r="L336" s="13" t="str">
        <f>VLOOKUP(Tableau1[[#This Row],[CustomerCode]],'Config Clients'!A:D,3,FALSE)</f>
        <v>Grande surface</v>
      </c>
      <c r="M336" s="13" t="str">
        <f>VLOOKUP(Tableau1[[#This Row],[CustomerCode]],'Config Clients'!A:D,4,FALSE)</f>
        <v>Eric</v>
      </c>
      <c r="N336" s="10" t="str">
        <f>IFERROR(IF(Tableau1[[#This Row],[Date rendu]]-'Date de l''export'!$A$2&gt;0,"Non","Oui"),"Oui")</f>
        <v>Non</v>
      </c>
      <c r="O336" s="11">
        <f>IF(Tableau1[[#This Row],[En retard?]]="Non",Tableau1[[#This Row],[Date rendu]]-'Date de l''export'!$A$2,0)</f>
        <v>5.7404166666674428</v>
      </c>
      <c r="P336" s="14" t="str">
        <f>IF(Tableau1[[#This Row],[En retard?]]="Oui","HD",IF(Tableau1[Délai restant]&lt;1,"&lt;24h",IF(Tableau1[Délai restant]&lt;2,"&lt;48h","≥48h")))</f>
        <v>≥48h</v>
      </c>
      <c r="Q336" s="14" t="str">
        <f>IF(AND(Tableau1[[#This Row],[En retard?]]="Oui",OR(Tableau1[[#This Row],[Product]]="Citron",Tableau1[[#This Row],[Product]]="Amandes")),"Oui","Non")</f>
        <v>Non</v>
      </c>
      <c r="R336" t="str">
        <f>CONCATENATE(Tableau1[[#This Row],[OrderCode]],"|",Tableau1[[#This Row],[AnaCode]],"|",Tableau1[[#This Row],[Product]])</f>
        <v>CMD01650604|OGM|Pomme de terre</v>
      </c>
    </row>
    <row r="337" spans="1:18" x14ac:dyDescent="0.25">
      <c r="A337" s="1" t="s">
        <v>3284</v>
      </c>
      <c r="B337" s="1" t="s">
        <v>30</v>
      </c>
      <c r="C337" s="3" t="s">
        <v>188</v>
      </c>
      <c r="D337" s="3" t="s">
        <v>38</v>
      </c>
      <c r="E337" s="1" t="s">
        <v>50</v>
      </c>
      <c r="F337" s="1" t="s">
        <v>3285</v>
      </c>
      <c r="G337" s="1" t="s">
        <v>1083</v>
      </c>
      <c r="H337" s="3">
        <f>SUBSTITUTE(LEFT(Tableau1[[#This Row],[OrderDate]],17),".",":")+0</f>
        <v>43566.330254629633</v>
      </c>
      <c r="I337" s="3">
        <f>SUBSTITUTE(LEFT(Tableau1[[#This Row],[OrderDueTo]],17),".",":")+0</f>
        <v>43577.5</v>
      </c>
      <c r="J337" s="13" t="str">
        <f>VLOOKUP(Tableau1[[#This Row],[AnaCode]],'Config Analyses'!A:C,2,FALSE)</f>
        <v>Analyse OGM</v>
      </c>
      <c r="K337" s="13" t="str">
        <f>VLOOKUP(Tableau1[[#This Row],[AnaCode]],'Config Analyses'!A:C,3,FALSE)</f>
        <v>Equipe 2</v>
      </c>
      <c r="L337" s="13" t="str">
        <f>VLOOKUP(Tableau1[[#This Row],[CustomerCode]],'Config Clients'!A:D,3,FALSE)</f>
        <v>Coopérative agricole</v>
      </c>
      <c r="M337" s="13" t="str">
        <f>VLOOKUP(Tableau1[[#This Row],[CustomerCode]],'Config Clients'!A:D,4,FALSE)</f>
        <v>Julie</v>
      </c>
      <c r="N337" s="10" t="str">
        <f>IFERROR(IF(Tableau1[[#This Row],[Date rendu]]-'Date de l''export'!$A$2&gt;0,"Non","Oui"),"Oui")</f>
        <v>Non</v>
      </c>
      <c r="O337" s="11">
        <f>IF(Tableau1[[#This Row],[En retard?]]="Non",Tableau1[[#This Row],[Date rendu]]-'Date de l''export'!$A$2,0)</f>
        <v>5.7404166666674428</v>
      </c>
      <c r="P337" s="14" t="str">
        <f>IF(Tableau1[[#This Row],[En retard?]]="Oui","HD",IF(Tableau1[Délai restant]&lt;1,"&lt;24h",IF(Tableau1[Délai restant]&lt;2,"&lt;48h","≥48h")))</f>
        <v>≥48h</v>
      </c>
      <c r="Q337" s="14" t="str">
        <f>IF(AND(Tableau1[[#This Row],[En retard?]]="Oui",OR(Tableau1[[#This Row],[Product]]="Citron",Tableau1[[#This Row],[Product]]="Amandes")),"Oui","Non")</f>
        <v>Non</v>
      </c>
      <c r="R337" t="str">
        <f>CONCATENATE(Tableau1[[#This Row],[OrderCode]],"|",Tableau1[[#This Row],[AnaCode]],"|",Tableau1[[#This Row],[Product]])</f>
        <v>CMD01601402|OGM|Bœuf</v>
      </c>
    </row>
    <row r="338" spans="1:18" x14ac:dyDescent="0.25">
      <c r="A338" s="1" t="s">
        <v>106</v>
      </c>
      <c r="B338" s="1" t="s">
        <v>20</v>
      </c>
      <c r="C338" s="3" t="s">
        <v>61</v>
      </c>
      <c r="D338" s="3" t="s">
        <v>14</v>
      </c>
      <c r="E338" s="1" t="s">
        <v>50</v>
      </c>
      <c r="F338" s="1" t="s">
        <v>1085</v>
      </c>
      <c r="G338" s="1" t="s">
        <v>1083</v>
      </c>
      <c r="H338" s="3">
        <f>SUBSTITUTE(LEFT(Tableau1[[#This Row],[OrderDate]],17),".",":")+0</f>
        <v>43566.330914351849</v>
      </c>
      <c r="I338" s="3">
        <f>SUBSTITUTE(LEFT(Tableau1[[#This Row],[OrderDueTo]],17),".",":")+0</f>
        <v>43577.5</v>
      </c>
      <c r="J338" s="13" t="str">
        <f>VLOOKUP(Tableau1[[#This Row],[AnaCode]],'Config Analyses'!A:C,2,FALSE)</f>
        <v>Analyse OGM</v>
      </c>
      <c r="K338" s="13" t="str">
        <f>VLOOKUP(Tableau1[[#This Row],[AnaCode]],'Config Analyses'!A:C,3,FALSE)</f>
        <v>Equipe 2</v>
      </c>
      <c r="L338" s="13" t="str">
        <f>VLOOKUP(Tableau1[[#This Row],[CustomerCode]],'Config Clients'!A:D,3,FALSE)</f>
        <v>Grande surface</v>
      </c>
      <c r="M338" s="13" t="str">
        <f>VLOOKUP(Tableau1[[#This Row],[CustomerCode]],'Config Clients'!A:D,4,FALSE)</f>
        <v>Eric</v>
      </c>
      <c r="N338" s="10" t="str">
        <f>IFERROR(IF(Tableau1[[#This Row],[Date rendu]]-'Date de l''export'!$A$2&gt;0,"Non","Oui"),"Oui")</f>
        <v>Non</v>
      </c>
      <c r="O338" s="11">
        <f>IF(Tableau1[[#This Row],[En retard?]]="Non",Tableau1[[#This Row],[Date rendu]]-'Date de l''export'!$A$2,0)</f>
        <v>5.7404166666674428</v>
      </c>
      <c r="P338" s="14" t="str">
        <f>IF(Tableau1[[#This Row],[En retard?]]="Oui","HD",IF(Tableau1[Délai restant]&lt;1,"&lt;24h",IF(Tableau1[Délai restant]&lt;2,"&lt;48h","≥48h")))</f>
        <v>≥48h</v>
      </c>
      <c r="Q338" s="14" t="str">
        <f>IF(AND(Tableau1[[#This Row],[En retard?]]="Oui",OR(Tableau1[[#This Row],[Product]]="Citron",Tableau1[[#This Row],[Product]]="Amandes")),"Oui","Non")</f>
        <v>Non</v>
      </c>
      <c r="R338" t="str">
        <f>CONCATENATE(Tableau1[[#This Row],[OrderCode]],"|",Tableau1[[#This Row],[AnaCode]],"|",Tableau1[[#This Row],[Product]])</f>
        <v>CMD01750401|OGM|Orange</v>
      </c>
    </row>
    <row r="339" spans="1:18" x14ac:dyDescent="0.25">
      <c r="A339" s="1" t="s">
        <v>177</v>
      </c>
      <c r="B339" s="1" t="s">
        <v>21</v>
      </c>
      <c r="C339" s="3" t="s">
        <v>98</v>
      </c>
      <c r="D339" s="3" t="s">
        <v>27</v>
      </c>
      <c r="E339" s="1" t="s">
        <v>50</v>
      </c>
      <c r="F339" s="1" t="s">
        <v>1086</v>
      </c>
      <c r="G339" s="1" t="s">
        <v>1083</v>
      </c>
      <c r="H339" s="3">
        <f>SUBSTITUTE(LEFT(Tableau1[[#This Row],[OrderDate]],17),".",":")+0</f>
        <v>43566.331076388888</v>
      </c>
      <c r="I339" s="3">
        <f>SUBSTITUTE(LEFT(Tableau1[[#This Row],[OrderDueTo]],17),".",":")+0</f>
        <v>43577.5</v>
      </c>
      <c r="J339" s="13" t="str">
        <f>VLOOKUP(Tableau1[[#This Row],[AnaCode]],'Config Analyses'!A:C,2,FALSE)</f>
        <v>Analyse OGM</v>
      </c>
      <c r="K339" s="13" t="str">
        <f>VLOOKUP(Tableau1[[#This Row],[AnaCode]],'Config Analyses'!A:C,3,FALSE)</f>
        <v>Equipe 2</v>
      </c>
      <c r="L339" s="13" t="str">
        <f>VLOOKUP(Tableau1[[#This Row],[CustomerCode]],'Config Clients'!A:D,3,FALSE)</f>
        <v>Coopérative agricole</v>
      </c>
      <c r="M339" s="13" t="str">
        <f>VLOOKUP(Tableau1[[#This Row],[CustomerCode]],'Config Clients'!A:D,4,FALSE)</f>
        <v>Julie</v>
      </c>
      <c r="N339" s="10" t="str">
        <f>IFERROR(IF(Tableau1[[#This Row],[Date rendu]]-'Date de l''export'!$A$2&gt;0,"Non","Oui"),"Oui")</f>
        <v>Non</v>
      </c>
      <c r="O339" s="11">
        <f>IF(Tableau1[[#This Row],[En retard?]]="Non",Tableau1[[#This Row],[Date rendu]]-'Date de l''export'!$A$2,0)</f>
        <v>5.7404166666674428</v>
      </c>
      <c r="P339" s="14" t="str">
        <f>IF(Tableau1[[#This Row],[En retard?]]="Oui","HD",IF(Tableau1[Délai restant]&lt;1,"&lt;24h",IF(Tableau1[Délai restant]&lt;2,"&lt;48h","≥48h")))</f>
        <v>≥48h</v>
      </c>
      <c r="Q339" s="14" t="str">
        <f>IF(AND(Tableau1[[#This Row],[En retard?]]="Oui",OR(Tableau1[[#This Row],[Product]]="Citron",Tableau1[[#This Row],[Product]]="Amandes")),"Oui","Non")</f>
        <v>Non</v>
      </c>
      <c r="R339" t="str">
        <f>CONCATENATE(Tableau1[[#This Row],[OrderCode]],"|",Tableau1[[#This Row],[AnaCode]],"|",Tableau1[[#This Row],[Product]])</f>
        <v>CMD01603502|OGM|Carotte</v>
      </c>
    </row>
    <row r="340" spans="1:18" x14ac:dyDescent="0.25">
      <c r="A340" s="1" t="s">
        <v>3286</v>
      </c>
      <c r="B340" s="1" t="s">
        <v>30</v>
      </c>
      <c r="C340" s="3" t="s">
        <v>255</v>
      </c>
      <c r="D340" s="3" t="s">
        <v>40</v>
      </c>
      <c r="E340" s="1" t="s">
        <v>63</v>
      </c>
      <c r="F340" s="1" t="s">
        <v>3287</v>
      </c>
      <c r="G340" s="1" t="s">
        <v>964</v>
      </c>
      <c r="H340" s="3">
        <f>SUBSTITUTE(LEFT(Tableau1[[#This Row],[OrderDate]],17),".",":")+0</f>
        <v>43566.332060185188</v>
      </c>
      <c r="I340" s="3">
        <f>SUBSTITUTE(LEFT(Tableau1[[#This Row],[OrderDueTo]],17),".",":")+0</f>
        <v>43573.5</v>
      </c>
      <c r="J340" s="13" t="str">
        <f>VLOOKUP(Tableau1[[#This Row],[AnaCode]],'Config Analyses'!A:C,2,FALSE)</f>
        <v>Analyse polluants d'emballage</v>
      </c>
      <c r="K340" s="13" t="str">
        <f>VLOOKUP(Tableau1[[#This Row],[AnaCode]],'Config Analyses'!A:C,3,FALSE)</f>
        <v>Equipe 3</v>
      </c>
      <c r="L340" s="13" t="str">
        <f>VLOOKUP(Tableau1[[#This Row],[CustomerCode]],'Config Clients'!A:D,3,FALSE)</f>
        <v>Coopérative agricole</v>
      </c>
      <c r="M340" s="13" t="str">
        <f>VLOOKUP(Tableau1[[#This Row],[CustomerCode]],'Config Clients'!A:D,4,FALSE)</f>
        <v>Eric</v>
      </c>
      <c r="N340" s="10" t="str">
        <f>IFERROR(IF(Tableau1[[#This Row],[Date rendu]]-'Date de l''export'!$A$2&gt;0,"Non","Oui"),"Oui")</f>
        <v>Non</v>
      </c>
      <c r="O340" s="11">
        <f>IF(Tableau1[[#This Row],[En retard?]]="Non",Tableau1[[#This Row],[Date rendu]]-'Date de l''export'!$A$2,0)</f>
        <v>1.7404166666674428</v>
      </c>
      <c r="P340" s="14" t="str">
        <f>IF(Tableau1[[#This Row],[En retard?]]="Oui","HD",IF(Tableau1[Délai restant]&lt;1,"&lt;24h",IF(Tableau1[Délai restant]&lt;2,"&lt;48h","≥48h")))</f>
        <v>&lt;48h</v>
      </c>
      <c r="Q340" s="14" t="str">
        <f>IF(AND(Tableau1[[#This Row],[En retard?]]="Oui",OR(Tableau1[[#This Row],[Product]]="Citron",Tableau1[[#This Row],[Product]]="Amandes")),"Oui","Non")</f>
        <v>Non</v>
      </c>
      <c r="R340" t="str">
        <f>CONCATENATE(Tableau1[[#This Row],[OrderCode]],"|",Tableau1[[#This Row],[AnaCode]],"|",Tableau1[[#This Row],[Product]])</f>
        <v>CMD01676601|PLLT|Bœuf</v>
      </c>
    </row>
    <row r="341" spans="1:18" x14ac:dyDescent="0.25">
      <c r="A341" s="1" t="s">
        <v>384</v>
      </c>
      <c r="B341" s="1" t="s">
        <v>19</v>
      </c>
      <c r="C341" s="3" t="s">
        <v>54</v>
      </c>
      <c r="D341" s="3" t="s">
        <v>10</v>
      </c>
      <c r="E341" s="1" t="s">
        <v>130</v>
      </c>
      <c r="F341" s="1" t="s">
        <v>1609</v>
      </c>
      <c r="G341" s="1" t="s">
        <v>964</v>
      </c>
      <c r="H341" s="3">
        <f>SUBSTITUTE(LEFT(Tableau1[[#This Row],[OrderDate]],17),".",":")+0</f>
        <v>43566.334803240738</v>
      </c>
      <c r="I341" s="3">
        <f>SUBSTITUTE(LEFT(Tableau1[[#This Row],[OrderDueTo]],17),".",":")+0</f>
        <v>43573.5</v>
      </c>
      <c r="J341" s="13" t="str">
        <f>VLOOKUP(Tableau1[[#This Row],[AnaCode]],'Config Analyses'!A:C,2,FALSE)</f>
        <v>Analyse pesticides</v>
      </c>
      <c r="K341" s="13" t="str">
        <f>VLOOKUP(Tableau1[[#This Row],[AnaCode]],'Config Analyses'!A:C,3,FALSE)</f>
        <v>Equipe 3</v>
      </c>
      <c r="L341" s="13" t="str">
        <f>VLOOKUP(Tableau1[[#This Row],[CustomerCode]],'Config Clients'!A:D,3,FALSE)</f>
        <v>Coopérative agricole</v>
      </c>
      <c r="M341" s="13" t="str">
        <f>VLOOKUP(Tableau1[[#This Row],[CustomerCode]],'Config Clients'!A:D,4,FALSE)</f>
        <v>Julie</v>
      </c>
      <c r="N341" s="10" t="str">
        <f>IFERROR(IF(Tableau1[[#This Row],[Date rendu]]-'Date de l''export'!$A$2&gt;0,"Non","Oui"),"Oui")</f>
        <v>Non</v>
      </c>
      <c r="O341" s="11">
        <f>IF(Tableau1[[#This Row],[En retard?]]="Non",Tableau1[[#This Row],[Date rendu]]-'Date de l''export'!$A$2,0)</f>
        <v>1.7404166666674428</v>
      </c>
      <c r="P341" s="14" t="str">
        <f>IF(Tableau1[[#This Row],[En retard?]]="Oui","HD",IF(Tableau1[Délai restant]&lt;1,"&lt;24h",IF(Tableau1[Délai restant]&lt;2,"&lt;48h","≥48h")))</f>
        <v>&lt;48h</v>
      </c>
      <c r="Q341" s="14" t="str">
        <f>IF(AND(Tableau1[[#This Row],[En retard?]]="Oui",OR(Tableau1[[#This Row],[Product]]="Citron",Tableau1[[#This Row],[Product]]="Amandes")),"Oui","Non")</f>
        <v>Non</v>
      </c>
      <c r="R341" t="str">
        <f>CONCATENATE(Tableau1[[#This Row],[OrderCode]],"|",Tableau1[[#This Row],[AnaCode]],"|",Tableau1[[#This Row],[Product]])</f>
        <v>CMD01569204|PEST|Bettrave</v>
      </c>
    </row>
    <row r="342" spans="1:18" x14ac:dyDescent="0.25">
      <c r="A342" s="1" t="s">
        <v>306</v>
      </c>
      <c r="B342" s="1" t="s">
        <v>31</v>
      </c>
      <c r="C342" s="3" t="s">
        <v>49</v>
      </c>
      <c r="D342" s="3" t="s">
        <v>8</v>
      </c>
      <c r="E342" s="1" t="s">
        <v>63</v>
      </c>
      <c r="F342" s="1" t="s">
        <v>1219</v>
      </c>
      <c r="G342" s="1" t="s">
        <v>964</v>
      </c>
      <c r="H342" s="3">
        <f>SUBSTITUTE(LEFT(Tableau1[[#This Row],[OrderDate]],17),".",":")+0</f>
        <v>43566.337384259263</v>
      </c>
      <c r="I342" s="3">
        <f>SUBSTITUTE(LEFT(Tableau1[[#This Row],[OrderDueTo]],17),".",":")+0</f>
        <v>43573.5</v>
      </c>
      <c r="J342" s="13" t="str">
        <f>VLOOKUP(Tableau1[[#This Row],[AnaCode]],'Config Analyses'!A:C,2,FALSE)</f>
        <v>Analyse polluants d'emballage</v>
      </c>
      <c r="K342" s="13" t="str">
        <f>VLOOKUP(Tableau1[[#This Row],[AnaCode]],'Config Analyses'!A:C,3,FALSE)</f>
        <v>Equipe 3</v>
      </c>
      <c r="L342" s="13" t="str">
        <f>VLOOKUP(Tableau1[[#This Row],[CustomerCode]],'Config Clients'!A:D,3,FALSE)</f>
        <v>Grande surface</v>
      </c>
      <c r="M342" s="13" t="str">
        <f>VLOOKUP(Tableau1[[#This Row],[CustomerCode]],'Config Clients'!A:D,4,FALSE)</f>
        <v>Eric</v>
      </c>
      <c r="N342" s="10" t="str">
        <f>IFERROR(IF(Tableau1[[#This Row],[Date rendu]]-'Date de l''export'!$A$2&gt;0,"Non","Oui"),"Oui")</f>
        <v>Non</v>
      </c>
      <c r="O342" s="11">
        <f>IF(Tableau1[[#This Row],[En retard?]]="Non",Tableau1[[#This Row],[Date rendu]]-'Date de l''export'!$A$2,0)</f>
        <v>1.7404166666674428</v>
      </c>
      <c r="P342" s="14" t="str">
        <f>IF(Tableau1[[#This Row],[En retard?]]="Oui","HD",IF(Tableau1[Délai restant]&lt;1,"&lt;24h",IF(Tableau1[Délai restant]&lt;2,"&lt;48h","≥48h")))</f>
        <v>&lt;48h</v>
      </c>
      <c r="Q342" s="14" t="str">
        <f>IF(AND(Tableau1[[#This Row],[En retard?]]="Oui",OR(Tableau1[[#This Row],[Product]]="Citron",Tableau1[[#This Row],[Product]]="Amandes")),"Oui","Non")</f>
        <v>Non</v>
      </c>
      <c r="R342" t="str">
        <f>CONCATENATE(Tableau1[[#This Row],[OrderCode]],"|",Tableau1[[#This Row],[AnaCode]],"|",Tableau1[[#This Row],[Product]])</f>
        <v>CMD01408207|PLLT|Pomme de terre</v>
      </c>
    </row>
    <row r="343" spans="1:18" x14ac:dyDescent="0.25">
      <c r="A343" s="1" t="s">
        <v>268</v>
      </c>
      <c r="B343" s="1" t="s">
        <v>31</v>
      </c>
      <c r="C343" s="3" t="s">
        <v>49</v>
      </c>
      <c r="D343" s="3" t="s">
        <v>8</v>
      </c>
      <c r="E343" s="1" t="s">
        <v>167</v>
      </c>
      <c r="F343" s="1" t="s">
        <v>1183</v>
      </c>
      <c r="G343" s="1" t="s">
        <v>945</v>
      </c>
      <c r="H343" s="3">
        <f>SUBSTITUTE(LEFT(Tableau1[[#This Row],[OrderDate]],17),".",":")+0</f>
        <v>43566.339282407411</v>
      </c>
      <c r="I343" s="3">
        <f>SUBSTITUTE(LEFT(Tableau1[[#This Row],[OrderDueTo]],17),".",":")+0</f>
        <v>43572.5</v>
      </c>
      <c r="J343" s="13" t="str">
        <f>VLOOKUP(Tableau1[[#This Row],[AnaCode]],'Config Analyses'!A:C,2,FALSE)</f>
        <v>Analyse matières grasses</v>
      </c>
      <c r="K343" s="13" t="str">
        <f>VLOOKUP(Tableau1[[#This Row],[AnaCode]],'Config Analyses'!A:C,3,FALSE)</f>
        <v>Equipe 2</v>
      </c>
      <c r="L343" s="13" t="str">
        <f>VLOOKUP(Tableau1[[#This Row],[CustomerCode]],'Config Clients'!A:D,3,FALSE)</f>
        <v>Grande surface</v>
      </c>
      <c r="M343" s="13" t="str">
        <f>VLOOKUP(Tableau1[[#This Row],[CustomerCode]],'Config Clients'!A:D,4,FALSE)</f>
        <v>Eric</v>
      </c>
      <c r="N343" s="10" t="str">
        <f>IFERROR(IF(Tableau1[[#This Row],[Date rendu]]-'Date de l''export'!$A$2&gt;0,"Non","Oui"),"Oui")</f>
        <v>Non</v>
      </c>
      <c r="O343" s="11">
        <f>IF(Tableau1[[#This Row],[En retard?]]="Non",Tableau1[[#This Row],[Date rendu]]-'Date de l''export'!$A$2,0)</f>
        <v>0.74041666666744277</v>
      </c>
      <c r="P343" s="14" t="str">
        <f>IF(Tableau1[[#This Row],[En retard?]]="Oui","HD",IF(Tableau1[Délai restant]&lt;1,"&lt;24h",IF(Tableau1[Délai restant]&lt;2,"&lt;48h","≥48h")))</f>
        <v>&lt;24h</v>
      </c>
      <c r="Q343" s="14" t="str">
        <f>IF(AND(Tableau1[[#This Row],[En retard?]]="Oui",OR(Tableau1[[#This Row],[Product]]="Citron",Tableau1[[#This Row],[Product]]="Amandes")),"Oui","Non")</f>
        <v>Non</v>
      </c>
      <c r="R343" t="str">
        <f>CONCATENATE(Tableau1[[#This Row],[OrderCode]],"|",Tableau1[[#This Row],[AnaCode]],"|",Tableau1[[#This Row],[Product]])</f>
        <v>CMD01351605|MTG|Pomme de terre</v>
      </c>
    </row>
    <row r="344" spans="1:18" x14ac:dyDescent="0.25">
      <c r="A344" s="1" t="s">
        <v>287</v>
      </c>
      <c r="B344" s="1" t="s">
        <v>21</v>
      </c>
      <c r="C344" s="3" t="s">
        <v>61</v>
      </c>
      <c r="D344" s="3" t="s">
        <v>14</v>
      </c>
      <c r="E344" s="1" t="s">
        <v>130</v>
      </c>
      <c r="F344" s="1" t="s">
        <v>1578</v>
      </c>
      <c r="G344" s="1" t="s">
        <v>964</v>
      </c>
      <c r="H344" s="3">
        <f>SUBSTITUTE(LEFT(Tableau1[[#This Row],[OrderDate]],17),".",":")+0</f>
        <v>43566.343564814815</v>
      </c>
      <c r="I344" s="3">
        <f>SUBSTITUTE(LEFT(Tableau1[[#This Row],[OrderDueTo]],17),".",":")+0</f>
        <v>43573.5</v>
      </c>
      <c r="J344" s="13" t="str">
        <f>VLOOKUP(Tableau1[[#This Row],[AnaCode]],'Config Analyses'!A:C,2,FALSE)</f>
        <v>Analyse pesticides</v>
      </c>
      <c r="K344" s="13" t="str">
        <f>VLOOKUP(Tableau1[[#This Row],[AnaCode]],'Config Analyses'!A:C,3,FALSE)</f>
        <v>Equipe 3</v>
      </c>
      <c r="L344" s="13" t="str">
        <f>VLOOKUP(Tableau1[[#This Row],[CustomerCode]],'Config Clients'!A:D,3,FALSE)</f>
        <v>Grande surface</v>
      </c>
      <c r="M344" s="13" t="str">
        <f>VLOOKUP(Tableau1[[#This Row],[CustomerCode]],'Config Clients'!A:D,4,FALSE)</f>
        <v>Eric</v>
      </c>
      <c r="N344" s="10" t="str">
        <f>IFERROR(IF(Tableau1[[#This Row],[Date rendu]]-'Date de l''export'!$A$2&gt;0,"Non","Oui"),"Oui")</f>
        <v>Non</v>
      </c>
      <c r="O344" s="11">
        <f>IF(Tableau1[[#This Row],[En retard?]]="Non",Tableau1[[#This Row],[Date rendu]]-'Date de l''export'!$A$2,0)</f>
        <v>1.7404166666674428</v>
      </c>
      <c r="P344" s="14" t="str">
        <f>IF(Tableau1[[#This Row],[En retard?]]="Oui","HD",IF(Tableau1[Délai restant]&lt;1,"&lt;24h",IF(Tableau1[Délai restant]&lt;2,"&lt;48h","≥48h")))</f>
        <v>&lt;48h</v>
      </c>
      <c r="Q344" s="14" t="str">
        <f>IF(AND(Tableau1[[#This Row],[En retard?]]="Oui",OR(Tableau1[[#This Row],[Product]]="Citron",Tableau1[[#This Row],[Product]]="Amandes")),"Oui","Non")</f>
        <v>Non</v>
      </c>
      <c r="R344" t="str">
        <f>CONCATENATE(Tableau1[[#This Row],[OrderCode]],"|",Tableau1[[#This Row],[AnaCode]],"|",Tableau1[[#This Row],[Product]])</f>
        <v>CMD01664406|PEST|Carotte</v>
      </c>
    </row>
    <row r="345" spans="1:18" x14ac:dyDescent="0.25">
      <c r="A345" s="1" t="s">
        <v>3288</v>
      </c>
      <c r="B345" s="1" t="s">
        <v>42</v>
      </c>
      <c r="C345" s="3" t="s">
        <v>73</v>
      </c>
      <c r="D345" s="3" t="s">
        <v>23</v>
      </c>
      <c r="E345" s="1" t="s">
        <v>63</v>
      </c>
      <c r="F345" s="1" t="s">
        <v>3289</v>
      </c>
      <c r="G345" s="1" t="s">
        <v>964</v>
      </c>
      <c r="H345" s="3">
        <f>SUBSTITUTE(LEFT(Tableau1[[#This Row],[OrderDate]],17),".",":")+0</f>
        <v>43566.346458333333</v>
      </c>
      <c r="I345" s="3">
        <f>SUBSTITUTE(LEFT(Tableau1[[#This Row],[OrderDueTo]],17),".",":")+0</f>
        <v>43573.5</v>
      </c>
      <c r="J345" s="13" t="str">
        <f>VLOOKUP(Tableau1[[#This Row],[AnaCode]],'Config Analyses'!A:C,2,FALSE)</f>
        <v>Analyse polluants d'emballage</v>
      </c>
      <c r="K345" s="13" t="str">
        <f>VLOOKUP(Tableau1[[#This Row],[AnaCode]],'Config Analyses'!A:C,3,FALSE)</f>
        <v>Equipe 3</v>
      </c>
      <c r="L345" s="13" t="str">
        <f>VLOOKUP(Tableau1[[#This Row],[CustomerCode]],'Config Clients'!A:D,3,FALSE)</f>
        <v>Entreprises agro-alimentaires</v>
      </c>
      <c r="M345" s="13" t="str">
        <f>VLOOKUP(Tableau1[[#This Row],[CustomerCode]],'Config Clients'!A:D,4,FALSE)</f>
        <v>Julien</v>
      </c>
      <c r="N345" s="10" t="str">
        <f>IFERROR(IF(Tableau1[[#This Row],[Date rendu]]-'Date de l''export'!$A$2&gt;0,"Non","Oui"),"Oui")</f>
        <v>Non</v>
      </c>
      <c r="O345" s="11">
        <f>IF(Tableau1[[#This Row],[En retard?]]="Non",Tableau1[[#This Row],[Date rendu]]-'Date de l''export'!$A$2,0)</f>
        <v>1.7404166666674428</v>
      </c>
      <c r="P345" s="14" t="str">
        <f>IF(Tableau1[[#This Row],[En retard?]]="Oui","HD",IF(Tableau1[Délai restant]&lt;1,"&lt;24h",IF(Tableau1[Délai restant]&lt;2,"&lt;48h","≥48h")))</f>
        <v>&lt;48h</v>
      </c>
      <c r="Q345" s="14" t="str">
        <f>IF(AND(Tableau1[[#This Row],[En retard?]]="Oui",OR(Tableau1[[#This Row],[Product]]="Citron",Tableau1[[#This Row],[Product]]="Amandes")),"Oui","Non")</f>
        <v>Non</v>
      </c>
      <c r="R345" t="str">
        <f>CONCATENATE(Tableau1[[#This Row],[OrderCode]],"|",Tableau1[[#This Row],[AnaCode]],"|",Tableau1[[#This Row],[Product]])</f>
        <v>CMD01721401|PLLT|Jus de fruits</v>
      </c>
    </row>
    <row r="346" spans="1:18" x14ac:dyDescent="0.25">
      <c r="A346" s="1" t="s">
        <v>150</v>
      </c>
      <c r="B346" s="1" t="s">
        <v>26</v>
      </c>
      <c r="C346" s="3" t="s">
        <v>61</v>
      </c>
      <c r="D346" s="3" t="s">
        <v>14</v>
      </c>
      <c r="E346" s="1" t="s">
        <v>63</v>
      </c>
      <c r="F346" s="1" t="s">
        <v>1227</v>
      </c>
      <c r="G346" s="1" t="s">
        <v>964</v>
      </c>
      <c r="H346" s="3">
        <f>SUBSTITUTE(LEFT(Tableau1[[#This Row],[OrderDate]],17),".",":")+0</f>
        <v>43566.346493055556</v>
      </c>
      <c r="I346" s="3">
        <f>SUBSTITUTE(LEFT(Tableau1[[#This Row],[OrderDueTo]],17),".",":")+0</f>
        <v>43573.5</v>
      </c>
      <c r="J346" s="13" t="str">
        <f>VLOOKUP(Tableau1[[#This Row],[AnaCode]],'Config Analyses'!A:C,2,FALSE)</f>
        <v>Analyse polluants d'emballage</v>
      </c>
      <c r="K346" s="13" t="str">
        <f>VLOOKUP(Tableau1[[#This Row],[AnaCode]],'Config Analyses'!A:C,3,FALSE)</f>
        <v>Equipe 3</v>
      </c>
      <c r="L346" s="13" t="str">
        <f>VLOOKUP(Tableau1[[#This Row],[CustomerCode]],'Config Clients'!A:D,3,FALSE)</f>
        <v>Grande surface</v>
      </c>
      <c r="M346" s="13" t="str">
        <f>VLOOKUP(Tableau1[[#This Row],[CustomerCode]],'Config Clients'!A:D,4,FALSE)</f>
        <v>Eric</v>
      </c>
      <c r="N346" s="10" t="str">
        <f>IFERROR(IF(Tableau1[[#This Row],[Date rendu]]-'Date de l''export'!$A$2&gt;0,"Non","Oui"),"Oui")</f>
        <v>Non</v>
      </c>
      <c r="O346" s="11">
        <f>IF(Tableau1[[#This Row],[En retard?]]="Non",Tableau1[[#This Row],[Date rendu]]-'Date de l''export'!$A$2,0)</f>
        <v>1.7404166666674428</v>
      </c>
      <c r="P346" s="14" t="str">
        <f>IF(Tableau1[[#This Row],[En retard?]]="Oui","HD",IF(Tableau1[Délai restant]&lt;1,"&lt;24h",IF(Tableau1[Délai restant]&lt;2,"&lt;48h","≥48h")))</f>
        <v>&lt;48h</v>
      </c>
      <c r="Q346" s="14" t="str">
        <f>IF(AND(Tableau1[[#This Row],[En retard?]]="Oui",OR(Tableau1[[#This Row],[Product]]="Citron",Tableau1[[#This Row],[Product]]="Amandes")),"Oui","Non")</f>
        <v>Non</v>
      </c>
      <c r="R346" t="str">
        <f>CONCATENATE(Tableau1[[#This Row],[OrderCode]],"|",Tableau1[[#This Row],[AnaCode]],"|",Tableau1[[#This Row],[Product]])</f>
        <v>CMD01700702|PLLT|Radis</v>
      </c>
    </row>
    <row r="347" spans="1:18" x14ac:dyDescent="0.25">
      <c r="A347" s="1" t="s">
        <v>284</v>
      </c>
      <c r="B347" s="1" t="s">
        <v>28</v>
      </c>
      <c r="C347" s="3" t="s">
        <v>61</v>
      </c>
      <c r="D347" s="3" t="s">
        <v>14</v>
      </c>
      <c r="E347" s="1" t="s">
        <v>130</v>
      </c>
      <c r="F347" s="1" t="s">
        <v>1731</v>
      </c>
      <c r="G347" s="1" t="s">
        <v>964</v>
      </c>
      <c r="H347" s="3">
        <f>SUBSTITUTE(LEFT(Tableau1[[#This Row],[OrderDate]],17),".",":")+0</f>
        <v>43566.346782407411</v>
      </c>
      <c r="I347" s="3">
        <f>SUBSTITUTE(LEFT(Tableau1[[#This Row],[OrderDueTo]],17),".",":")+0</f>
        <v>43573.5</v>
      </c>
      <c r="J347" s="13" t="str">
        <f>VLOOKUP(Tableau1[[#This Row],[AnaCode]],'Config Analyses'!A:C,2,FALSE)</f>
        <v>Analyse pesticides</v>
      </c>
      <c r="K347" s="13" t="str">
        <f>VLOOKUP(Tableau1[[#This Row],[AnaCode]],'Config Analyses'!A:C,3,FALSE)</f>
        <v>Equipe 3</v>
      </c>
      <c r="L347" s="13" t="str">
        <f>VLOOKUP(Tableau1[[#This Row],[CustomerCode]],'Config Clients'!A:D,3,FALSE)</f>
        <v>Grande surface</v>
      </c>
      <c r="M347" s="13" t="str">
        <f>VLOOKUP(Tableau1[[#This Row],[CustomerCode]],'Config Clients'!A:D,4,FALSE)</f>
        <v>Eric</v>
      </c>
      <c r="N347" s="10" t="str">
        <f>IFERROR(IF(Tableau1[[#This Row],[Date rendu]]-'Date de l''export'!$A$2&gt;0,"Non","Oui"),"Oui")</f>
        <v>Non</v>
      </c>
      <c r="O347" s="11">
        <f>IF(Tableau1[[#This Row],[En retard?]]="Non",Tableau1[[#This Row],[Date rendu]]-'Date de l''export'!$A$2,0)</f>
        <v>1.7404166666674428</v>
      </c>
      <c r="P347" s="14" t="str">
        <f>IF(Tableau1[[#This Row],[En retard?]]="Oui","HD",IF(Tableau1[Délai restant]&lt;1,"&lt;24h",IF(Tableau1[Délai restant]&lt;2,"&lt;48h","≥48h")))</f>
        <v>&lt;48h</v>
      </c>
      <c r="Q347" s="14" t="str">
        <f>IF(AND(Tableau1[[#This Row],[En retard?]]="Oui",OR(Tableau1[[#This Row],[Product]]="Citron",Tableau1[[#This Row],[Product]]="Amandes")),"Oui","Non")</f>
        <v>Non</v>
      </c>
      <c r="R347" t="str">
        <f>CONCATENATE(Tableau1[[#This Row],[OrderCode]],"|",Tableau1[[#This Row],[AnaCode]],"|",Tableau1[[#This Row],[Product]])</f>
        <v>CMD01645601|PEST|Petits pois</v>
      </c>
    </row>
    <row r="348" spans="1:18" x14ac:dyDescent="0.25">
      <c r="A348" s="1" t="s">
        <v>232</v>
      </c>
      <c r="B348" s="1" t="s">
        <v>31</v>
      </c>
      <c r="C348" s="3" t="s">
        <v>72</v>
      </c>
      <c r="D348" s="3" t="s">
        <v>22</v>
      </c>
      <c r="E348" s="1" t="s">
        <v>63</v>
      </c>
      <c r="F348" s="1" t="s">
        <v>1229</v>
      </c>
      <c r="G348" s="1" t="s">
        <v>964</v>
      </c>
      <c r="H348" s="3">
        <f>SUBSTITUTE(LEFT(Tableau1[[#This Row],[OrderDate]],17),".",":")+0</f>
        <v>43566.346851851849</v>
      </c>
      <c r="I348" s="3">
        <f>SUBSTITUTE(LEFT(Tableau1[[#This Row],[OrderDueTo]],17),".",":")+0</f>
        <v>43573.5</v>
      </c>
      <c r="J348" s="13" t="str">
        <f>VLOOKUP(Tableau1[[#This Row],[AnaCode]],'Config Analyses'!A:C,2,FALSE)</f>
        <v>Analyse polluants d'emballage</v>
      </c>
      <c r="K348" s="13" t="str">
        <f>VLOOKUP(Tableau1[[#This Row],[AnaCode]],'Config Analyses'!A:C,3,FALSE)</f>
        <v>Equipe 3</v>
      </c>
      <c r="L348" s="13" t="str">
        <f>VLOOKUP(Tableau1[[#This Row],[CustomerCode]],'Config Clients'!A:D,3,FALSE)</f>
        <v>Coopérative agricole</v>
      </c>
      <c r="M348" s="13" t="str">
        <f>VLOOKUP(Tableau1[[#This Row],[CustomerCode]],'Config Clients'!A:D,4,FALSE)</f>
        <v>Julie</v>
      </c>
      <c r="N348" s="10" t="str">
        <f>IFERROR(IF(Tableau1[[#This Row],[Date rendu]]-'Date de l''export'!$A$2&gt;0,"Non","Oui"),"Oui")</f>
        <v>Non</v>
      </c>
      <c r="O348" s="11">
        <f>IF(Tableau1[[#This Row],[En retard?]]="Non",Tableau1[[#This Row],[Date rendu]]-'Date de l''export'!$A$2,0)</f>
        <v>1.7404166666674428</v>
      </c>
      <c r="P348" s="14" t="str">
        <f>IF(Tableau1[[#This Row],[En retard?]]="Oui","HD",IF(Tableau1[Délai restant]&lt;1,"&lt;24h",IF(Tableau1[Délai restant]&lt;2,"&lt;48h","≥48h")))</f>
        <v>&lt;48h</v>
      </c>
      <c r="Q348" s="14" t="str">
        <f>IF(AND(Tableau1[[#This Row],[En retard?]]="Oui",OR(Tableau1[[#This Row],[Product]]="Citron",Tableau1[[#This Row],[Product]]="Amandes")),"Oui","Non")</f>
        <v>Non</v>
      </c>
      <c r="R348" t="str">
        <f>CONCATENATE(Tableau1[[#This Row],[OrderCode]],"|",Tableau1[[#This Row],[AnaCode]],"|",Tableau1[[#This Row],[Product]])</f>
        <v>CMD01614403|PLLT|Pomme de terre</v>
      </c>
    </row>
    <row r="349" spans="1:18" x14ac:dyDescent="0.25">
      <c r="A349" s="1" t="s">
        <v>309</v>
      </c>
      <c r="B349" s="1" t="s">
        <v>19</v>
      </c>
      <c r="C349" s="3" t="s">
        <v>61</v>
      </c>
      <c r="D349" s="3" t="s">
        <v>14</v>
      </c>
      <c r="E349" s="1" t="s">
        <v>63</v>
      </c>
      <c r="F349" s="1" t="s">
        <v>1409</v>
      </c>
      <c r="G349" s="1" t="s">
        <v>964</v>
      </c>
      <c r="H349" s="3">
        <f>SUBSTITUTE(LEFT(Tableau1[[#This Row],[OrderDate]],17),".",":")+0</f>
        <v>43566.346967592595</v>
      </c>
      <c r="I349" s="3">
        <f>SUBSTITUTE(LEFT(Tableau1[[#This Row],[OrderDueTo]],17),".",":")+0</f>
        <v>43573.5</v>
      </c>
      <c r="J349" s="13" t="str">
        <f>VLOOKUP(Tableau1[[#This Row],[AnaCode]],'Config Analyses'!A:C,2,FALSE)</f>
        <v>Analyse polluants d'emballage</v>
      </c>
      <c r="K349" s="13" t="str">
        <f>VLOOKUP(Tableau1[[#This Row],[AnaCode]],'Config Analyses'!A:C,3,FALSE)</f>
        <v>Equipe 3</v>
      </c>
      <c r="L349" s="13" t="str">
        <f>VLOOKUP(Tableau1[[#This Row],[CustomerCode]],'Config Clients'!A:D,3,FALSE)</f>
        <v>Grande surface</v>
      </c>
      <c r="M349" s="13" t="str">
        <f>VLOOKUP(Tableau1[[#This Row],[CustomerCode]],'Config Clients'!A:D,4,FALSE)</f>
        <v>Eric</v>
      </c>
      <c r="N349" s="10" t="str">
        <f>IFERROR(IF(Tableau1[[#This Row],[Date rendu]]-'Date de l''export'!$A$2&gt;0,"Non","Oui"),"Oui")</f>
        <v>Non</v>
      </c>
      <c r="O349" s="11">
        <f>IF(Tableau1[[#This Row],[En retard?]]="Non",Tableau1[[#This Row],[Date rendu]]-'Date de l''export'!$A$2,0)</f>
        <v>1.7404166666674428</v>
      </c>
      <c r="P349" s="14" t="str">
        <f>IF(Tableau1[[#This Row],[En retard?]]="Oui","HD",IF(Tableau1[Délai restant]&lt;1,"&lt;24h",IF(Tableau1[Délai restant]&lt;2,"&lt;48h","≥48h")))</f>
        <v>&lt;48h</v>
      </c>
      <c r="Q349" s="14" t="str">
        <f>IF(AND(Tableau1[[#This Row],[En retard?]]="Oui",OR(Tableau1[[#This Row],[Product]]="Citron",Tableau1[[#This Row],[Product]]="Amandes")),"Oui","Non")</f>
        <v>Non</v>
      </c>
      <c r="R349" t="str">
        <f>CONCATENATE(Tableau1[[#This Row],[OrderCode]],"|",Tableau1[[#This Row],[AnaCode]],"|",Tableau1[[#This Row],[Product]])</f>
        <v>CMD01625103|PLLT|Bettrave</v>
      </c>
    </row>
    <row r="350" spans="1:18" x14ac:dyDescent="0.25">
      <c r="A350" s="1" t="s">
        <v>313</v>
      </c>
      <c r="B350" s="1" t="s">
        <v>31</v>
      </c>
      <c r="C350" s="3" t="s">
        <v>61</v>
      </c>
      <c r="D350" s="3" t="s">
        <v>14</v>
      </c>
      <c r="E350" s="1" t="s">
        <v>63</v>
      </c>
      <c r="F350" s="1" t="s">
        <v>1230</v>
      </c>
      <c r="G350" s="1" t="s">
        <v>964</v>
      </c>
      <c r="H350" s="3">
        <f>SUBSTITUTE(LEFT(Tableau1[[#This Row],[OrderDate]],17),".",":")+0</f>
        <v>43566.347013888888</v>
      </c>
      <c r="I350" s="3">
        <f>SUBSTITUTE(LEFT(Tableau1[[#This Row],[OrderDueTo]],17),".",":")+0</f>
        <v>43573.5</v>
      </c>
      <c r="J350" s="13" t="str">
        <f>VLOOKUP(Tableau1[[#This Row],[AnaCode]],'Config Analyses'!A:C,2,FALSE)</f>
        <v>Analyse polluants d'emballage</v>
      </c>
      <c r="K350" s="13" t="str">
        <f>VLOOKUP(Tableau1[[#This Row],[AnaCode]],'Config Analyses'!A:C,3,FALSE)</f>
        <v>Equipe 3</v>
      </c>
      <c r="L350" s="13" t="str">
        <f>VLOOKUP(Tableau1[[#This Row],[CustomerCode]],'Config Clients'!A:D,3,FALSE)</f>
        <v>Grande surface</v>
      </c>
      <c r="M350" s="13" t="str">
        <f>VLOOKUP(Tableau1[[#This Row],[CustomerCode]],'Config Clients'!A:D,4,FALSE)</f>
        <v>Eric</v>
      </c>
      <c r="N350" s="10" t="str">
        <f>IFERROR(IF(Tableau1[[#This Row],[Date rendu]]-'Date de l''export'!$A$2&gt;0,"Non","Oui"),"Oui")</f>
        <v>Non</v>
      </c>
      <c r="O350" s="11">
        <f>IF(Tableau1[[#This Row],[En retard?]]="Non",Tableau1[[#This Row],[Date rendu]]-'Date de l''export'!$A$2,0)</f>
        <v>1.7404166666674428</v>
      </c>
      <c r="P350" s="14" t="str">
        <f>IF(Tableau1[[#This Row],[En retard?]]="Oui","HD",IF(Tableau1[Délai restant]&lt;1,"&lt;24h",IF(Tableau1[Délai restant]&lt;2,"&lt;48h","≥48h")))</f>
        <v>&lt;48h</v>
      </c>
      <c r="Q350" s="14" t="str">
        <f>IF(AND(Tableau1[[#This Row],[En retard?]]="Oui",OR(Tableau1[[#This Row],[Product]]="Citron",Tableau1[[#This Row],[Product]]="Amandes")),"Oui","Non")</f>
        <v>Non</v>
      </c>
      <c r="R350" t="str">
        <f>CONCATENATE(Tableau1[[#This Row],[OrderCode]],"|",Tableau1[[#This Row],[AnaCode]],"|",Tableau1[[#This Row],[Product]])</f>
        <v>CMD01700502|PLLT|Pomme de terre</v>
      </c>
    </row>
    <row r="351" spans="1:18" x14ac:dyDescent="0.25">
      <c r="A351" s="1" t="s">
        <v>314</v>
      </c>
      <c r="B351" s="1" t="s">
        <v>31</v>
      </c>
      <c r="C351" s="3" t="s">
        <v>72</v>
      </c>
      <c r="D351" s="3" t="s">
        <v>22</v>
      </c>
      <c r="E351" s="1" t="s">
        <v>63</v>
      </c>
      <c r="F351" s="1" t="s">
        <v>1231</v>
      </c>
      <c r="G351" s="1" t="s">
        <v>964</v>
      </c>
      <c r="H351" s="3">
        <f>SUBSTITUTE(LEFT(Tableau1[[#This Row],[OrderDate]],17),".",":")+0</f>
        <v>43566.347233796296</v>
      </c>
      <c r="I351" s="3">
        <f>SUBSTITUTE(LEFT(Tableau1[[#This Row],[OrderDueTo]],17),".",":")+0</f>
        <v>43573.5</v>
      </c>
      <c r="J351" s="13" t="str">
        <f>VLOOKUP(Tableau1[[#This Row],[AnaCode]],'Config Analyses'!A:C,2,FALSE)</f>
        <v>Analyse polluants d'emballage</v>
      </c>
      <c r="K351" s="13" t="str">
        <f>VLOOKUP(Tableau1[[#This Row],[AnaCode]],'Config Analyses'!A:C,3,FALSE)</f>
        <v>Equipe 3</v>
      </c>
      <c r="L351" s="13" t="str">
        <f>VLOOKUP(Tableau1[[#This Row],[CustomerCode]],'Config Clients'!A:D,3,FALSE)</f>
        <v>Coopérative agricole</v>
      </c>
      <c r="M351" s="13" t="str">
        <f>VLOOKUP(Tableau1[[#This Row],[CustomerCode]],'Config Clients'!A:D,4,FALSE)</f>
        <v>Julie</v>
      </c>
      <c r="N351" s="10" t="str">
        <f>IFERROR(IF(Tableau1[[#This Row],[Date rendu]]-'Date de l''export'!$A$2&gt;0,"Non","Oui"),"Oui")</f>
        <v>Non</v>
      </c>
      <c r="O351" s="11">
        <f>IF(Tableau1[[#This Row],[En retard?]]="Non",Tableau1[[#This Row],[Date rendu]]-'Date de l''export'!$A$2,0)</f>
        <v>1.7404166666674428</v>
      </c>
      <c r="P351" s="14" t="str">
        <f>IF(Tableau1[[#This Row],[En retard?]]="Oui","HD",IF(Tableau1[Délai restant]&lt;1,"&lt;24h",IF(Tableau1[Délai restant]&lt;2,"&lt;48h","≥48h")))</f>
        <v>&lt;48h</v>
      </c>
      <c r="Q351" s="14" t="str">
        <f>IF(AND(Tableau1[[#This Row],[En retard?]]="Oui",OR(Tableau1[[#This Row],[Product]]="Citron",Tableau1[[#This Row],[Product]]="Amandes")),"Oui","Non")</f>
        <v>Non</v>
      </c>
      <c r="R351" t="str">
        <f>CONCATENATE(Tableau1[[#This Row],[OrderCode]],"|",Tableau1[[#This Row],[AnaCode]],"|",Tableau1[[#This Row],[Product]])</f>
        <v>CMD01614402|PLLT|Pomme de terre</v>
      </c>
    </row>
    <row r="352" spans="1:18" x14ac:dyDescent="0.25">
      <c r="A352" s="1" t="s">
        <v>3286</v>
      </c>
      <c r="B352" s="1" t="s">
        <v>42</v>
      </c>
      <c r="C352" s="3" t="s">
        <v>255</v>
      </c>
      <c r="D352" s="3" t="s">
        <v>40</v>
      </c>
      <c r="E352" s="1" t="s">
        <v>63</v>
      </c>
      <c r="F352" s="1" t="s">
        <v>3290</v>
      </c>
      <c r="G352" s="1" t="s">
        <v>964</v>
      </c>
      <c r="H352" s="3">
        <f>SUBSTITUTE(LEFT(Tableau1[[#This Row],[OrderDate]],17),".",":")+0</f>
        <v>43566.347395833334</v>
      </c>
      <c r="I352" s="3">
        <f>SUBSTITUTE(LEFT(Tableau1[[#This Row],[OrderDueTo]],17),".",":")+0</f>
        <v>43573.5</v>
      </c>
      <c r="J352" s="13" t="str">
        <f>VLOOKUP(Tableau1[[#This Row],[AnaCode]],'Config Analyses'!A:C,2,FALSE)</f>
        <v>Analyse polluants d'emballage</v>
      </c>
      <c r="K352" s="13" t="str">
        <f>VLOOKUP(Tableau1[[#This Row],[AnaCode]],'Config Analyses'!A:C,3,FALSE)</f>
        <v>Equipe 3</v>
      </c>
      <c r="L352" s="13" t="str">
        <f>VLOOKUP(Tableau1[[#This Row],[CustomerCode]],'Config Clients'!A:D,3,FALSE)</f>
        <v>Coopérative agricole</v>
      </c>
      <c r="M352" s="13" t="str">
        <f>VLOOKUP(Tableau1[[#This Row],[CustomerCode]],'Config Clients'!A:D,4,FALSE)</f>
        <v>Eric</v>
      </c>
      <c r="N352" s="10" t="str">
        <f>IFERROR(IF(Tableau1[[#This Row],[Date rendu]]-'Date de l''export'!$A$2&gt;0,"Non","Oui"),"Oui")</f>
        <v>Non</v>
      </c>
      <c r="O352" s="11">
        <f>IF(Tableau1[[#This Row],[En retard?]]="Non",Tableau1[[#This Row],[Date rendu]]-'Date de l''export'!$A$2,0)</f>
        <v>1.7404166666674428</v>
      </c>
      <c r="P352" s="14" t="str">
        <f>IF(Tableau1[[#This Row],[En retard?]]="Oui","HD",IF(Tableau1[Délai restant]&lt;1,"&lt;24h",IF(Tableau1[Délai restant]&lt;2,"&lt;48h","≥48h")))</f>
        <v>&lt;48h</v>
      </c>
      <c r="Q352" s="14" t="str">
        <f>IF(AND(Tableau1[[#This Row],[En retard?]]="Oui",OR(Tableau1[[#This Row],[Product]]="Citron",Tableau1[[#This Row],[Product]]="Amandes")),"Oui","Non")</f>
        <v>Non</v>
      </c>
      <c r="R352" t="str">
        <f>CONCATENATE(Tableau1[[#This Row],[OrderCode]],"|",Tableau1[[#This Row],[AnaCode]],"|",Tableau1[[#This Row],[Product]])</f>
        <v>CMD01676601|PLLT|Jus de fruits</v>
      </c>
    </row>
    <row r="353" spans="1:18" x14ac:dyDescent="0.25">
      <c r="A353" s="1" t="s">
        <v>315</v>
      </c>
      <c r="B353" s="1" t="s">
        <v>31</v>
      </c>
      <c r="C353" s="3" t="s">
        <v>61</v>
      </c>
      <c r="D353" s="3" t="s">
        <v>14</v>
      </c>
      <c r="E353" s="1" t="s">
        <v>63</v>
      </c>
      <c r="F353" s="1" t="s">
        <v>1232</v>
      </c>
      <c r="G353" s="1" t="s">
        <v>964</v>
      </c>
      <c r="H353" s="3">
        <f>SUBSTITUTE(LEFT(Tableau1[[#This Row],[OrderDate]],17),".",":")+0</f>
        <v>43566.347511574073</v>
      </c>
      <c r="I353" s="3">
        <f>SUBSTITUTE(LEFT(Tableau1[[#This Row],[OrderDueTo]],17),".",":")+0</f>
        <v>43573.5</v>
      </c>
      <c r="J353" s="13" t="str">
        <f>VLOOKUP(Tableau1[[#This Row],[AnaCode]],'Config Analyses'!A:C,2,FALSE)</f>
        <v>Analyse polluants d'emballage</v>
      </c>
      <c r="K353" s="13" t="str">
        <f>VLOOKUP(Tableau1[[#This Row],[AnaCode]],'Config Analyses'!A:C,3,FALSE)</f>
        <v>Equipe 3</v>
      </c>
      <c r="L353" s="13" t="str">
        <f>VLOOKUP(Tableau1[[#This Row],[CustomerCode]],'Config Clients'!A:D,3,FALSE)</f>
        <v>Grande surface</v>
      </c>
      <c r="M353" s="13" t="str">
        <f>VLOOKUP(Tableau1[[#This Row],[CustomerCode]],'Config Clients'!A:D,4,FALSE)</f>
        <v>Eric</v>
      </c>
      <c r="N353" s="10" t="str">
        <f>IFERROR(IF(Tableau1[[#This Row],[Date rendu]]-'Date de l''export'!$A$2&gt;0,"Non","Oui"),"Oui")</f>
        <v>Non</v>
      </c>
      <c r="O353" s="11">
        <f>IF(Tableau1[[#This Row],[En retard?]]="Non",Tableau1[[#This Row],[Date rendu]]-'Date de l''export'!$A$2,0)</f>
        <v>1.7404166666674428</v>
      </c>
      <c r="P353" s="14" t="str">
        <f>IF(Tableau1[[#This Row],[En retard?]]="Oui","HD",IF(Tableau1[Délai restant]&lt;1,"&lt;24h",IF(Tableau1[Délai restant]&lt;2,"&lt;48h","≥48h")))</f>
        <v>&lt;48h</v>
      </c>
      <c r="Q353" s="14" t="str">
        <f>IF(AND(Tableau1[[#This Row],[En retard?]]="Oui",OR(Tableau1[[#This Row],[Product]]="Citron",Tableau1[[#This Row],[Product]]="Amandes")),"Oui","Non")</f>
        <v>Non</v>
      </c>
      <c r="R353" t="str">
        <f>CONCATENATE(Tableau1[[#This Row],[OrderCode]],"|",Tableau1[[#This Row],[AnaCode]],"|",Tableau1[[#This Row],[Product]])</f>
        <v>CMD01664405|PLLT|Pomme de terre</v>
      </c>
    </row>
    <row r="354" spans="1:18" x14ac:dyDescent="0.25">
      <c r="A354" s="1" t="s">
        <v>166</v>
      </c>
      <c r="B354" s="1" t="s">
        <v>42</v>
      </c>
      <c r="C354" s="3" t="s">
        <v>75</v>
      </c>
      <c r="D354" s="3" t="s">
        <v>24</v>
      </c>
      <c r="E354" s="1" t="s">
        <v>63</v>
      </c>
      <c r="F354" s="1" t="s">
        <v>1548</v>
      </c>
      <c r="G354" s="1" t="s">
        <v>964</v>
      </c>
      <c r="H354" s="3">
        <f>SUBSTITUTE(LEFT(Tableau1[[#This Row],[OrderDate]],17),".",":")+0</f>
        <v>43566.347743055558</v>
      </c>
      <c r="I354" s="3">
        <f>SUBSTITUTE(LEFT(Tableau1[[#This Row],[OrderDueTo]],17),".",":")+0</f>
        <v>43573.5</v>
      </c>
      <c r="J354" s="13" t="str">
        <f>VLOOKUP(Tableau1[[#This Row],[AnaCode]],'Config Analyses'!A:C,2,FALSE)</f>
        <v>Analyse polluants d'emballage</v>
      </c>
      <c r="K354" s="13" t="str">
        <f>VLOOKUP(Tableau1[[#This Row],[AnaCode]],'Config Analyses'!A:C,3,FALSE)</f>
        <v>Equipe 3</v>
      </c>
      <c r="L354" s="13" t="str">
        <f>VLOOKUP(Tableau1[[#This Row],[CustomerCode]],'Config Clients'!A:D,3,FALSE)</f>
        <v>Entreprises agro-alimentaires</v>
      </c>
      <c r="M354" s="13" t="str">
        <f>VLOOKUP(Tableau1[[#This Row],[CustomerCode]],'Config Clients'!A:D,4,FALSE)</f>
        <v>Julien</v>
      </c>
      <c r="N354" s="10" t="str">
        <f>IFERROR(IF(Tableau1[[#This Row],[Date rendu]]-'Date de l''export'!$A$2&gt;0,"Non","Oui"),"Oui")</f>
        <v>Non</v>
      </c>
      <c r="O354" s="11">
        <f>IF(Tableau1[[#This Row],[En retard?]]="Non",Tableau1[[#This Row],[Date rendu]]-'Date de l''export'!$A$2,0)</f>
        <v>1.7404166666674428</v>
      </c>
      <c r="P354" s="14" t="str">
        <f>IF(Tableau1[[#This Row],[En retard?]]="Oui","HD",IF(Tableau1[Délai restant]&lt;1,"&lt;24h",IF(Tableau1[Délai restant]&lt;2,"&lt;48h","≥48h")))</f>
        <v>&lt;48h</v>
      </c>
      <c r="Q354" s="14" t="str">
        <f>IF(AND(Tableau1[[#This Row],[En retard?]]="Oui",OR(Tableau1[[#This Row],[Product]]="Citron",Tableau1[[#This Row],[Product]]="Amandes")),"Oui","Non")</f>
        <v>Non</v>
      </c>
      <c r="R354" t="str">
        <f>CONCATENATE(Tableau1[[#This Row],[OrderCode]],"|",Tableau1[[#This Row],[AnaCode]],"|",Tableau1[[#This Row],[Product]])</f>
        <v>CMD01671806|PLLT|Jus de fruits</v>
      </c>
    </row>
    <row r="355" spans="1:18" x14ac:dyDescent="0.25">
      <c r="A355" s="1" t="s">
        <v>3291</v>
      </c>
      <c r="B355" s="1" t="s">
        <v>30</v>
      </c>
      <c r="C355" s="3" t="s">
        <v>188</v>
      </c>
      <c r="D355" s="3" t="s">
        <v>38</v>
      </c>
      <c r="E355" s="1" t="s">
        <v>63</v>
      </c>
      <c r="F355" s="1" t="s">
        <v>3292</v>
      </c>
      <c r="G355" s="1" t="s">
        <v>964</v>
      </c>
      <c r="H355" s="3">
        <f>SUBSTITUTE(LEFT(Tableau1[[#This Row],[OrderDate]],17),".",":")+0</f>
        <v>43566.34784722222</v>
      </c>
      <c r="I355" s="3">
        <f>SUBSTITUTE(LEFT(Tableau1[[#This Row],[OrderDueTo]],17),".",":")+0</f>
        <v>43573.5</v>
      </c>
      <c r="J355" s="13" t="str">
        <f>VLOOKUP(Tableau1[[#This Row],[AnaCode]],'Config Analyses'!A:C,2,FALSE)</f>
        <v>Analyse polluants d'emballage</v>
      </c>
      <c r="K355" s="13" t="str">
        <f>VLOOKUP(Tableau1[[#This Row],[AnaCode]],'Config Analyses'!A:C,3,FALSE)</f>
        <v>Equipe 3</v>
      </c>
      <c r="L355" s="13" t="str">
        <f>VLOOKUP(Tableau1[[#This Row],[CustomerCode]],'Config Clients'!A:D,3,FALSE)</f>
        <v>Coopérative agricole</v>
      </c>
      <c r="M355" s="13" t="str">
        <f>VLOOKUP(Tableau1[[#This Row],[CustomerCode]],'Config Clients'!A:D,4,FALSE)</f>
        <v>Julie</v>
      </c>
      <c r="N355" s="10" t="str">
        <f>IFERROR(IF(Tableau1[[#This Row],[Date rendu]]-'Date de l''export'!$A$2&gt;0,"Non","Oui"),"Oui")</f>
        <v>Non</v>
      </c>
      <c r="O355" s="11">
        <f>IF(Tableau1[[#This Row],[En retard?]]="Non",Tableau1[[#This Row],[Date rendu]]-'Date de l''export'!$A$2,0)</f>
        <v>1.7404166666674428</v>
      </c>
      <c r="P355" s="14" t="str">
        <f>IF(Tableau1[[#This Row],[En retard?]]="Oui","HD",IF(Tableau1[Délai restant]&lt;1,"&lt;24h",IF(Tableau1[Délai restant]&lt;2,"&lt;48h","≥48h")))</f>
        <v>&lt;48h</v>
      </c>
      <c r="Q355" s="14" t="str">
        <f>IF(AND(Tableau1[[#This Row],[En retard?]]="Oui",OR(Tableau1[[#This Row],[Product]]="Citron",Tableau1[[#This Row],[Product]]="Amandes")),"Oui","Non")</f>
        <v>Non</v>
      </c>
      <c r="R355" t="str">
        <f>CONCATENATE(Tableau1[[#This Row],[OrderCode]],"|",Tableau1[[#This Row],[AnaCode]],"|",Tableau1[[#This Row],[Product]])</f>
        <v>CMD01695005|PLLT|Bœuf</v>
      </c>
    </row>
    <row r="356" spans="1:18" x14ac:dyDescent="0.25">
      <c r="A356" s="1" t="s">
        <v>3293</v>
      </c>
      <c r="B356" s="1" t="s">
        <v>42</v>
      </c>
      <c r="C356" s="3" t="s">
        <v>73</v>
      </c>
      <c r="D356" s="3" t="s">
        <v>23</v>
      </c>
      <c r="E356" s="1" t="s">
        <v>63</v>
      </c>
      <c r="F356" s="1" t="s">
        <v>3294</v>
      </c>
      <c r="G356" s="1" t="s">
        <v>964</v>
      </c>
      <c r="H356" s="3">
        <f>SUBSTITUTE(LEFT(Tableau1[[#This Row],[OrderDate]],17),".",":")+0</f>
        <v>43566.347939814812</v>
      </c>
      <c r="I356" s="3">
        <f>SUBSTITUTE(LEFT(Tableau1[[#This Row],[OrderDueTo]],17),".",":")+0</f>
        <v>43573.5</v>
      </c>
      <c r="J356" s="13" t="str">
        <f>VLOOKUP(Tableau1[[#This Row],[AnaCode]],'Config Analyses'!A:C,2,FALSE)</f>
        <v>Analyse polluants d'emballage</v>
      </c>
      <c r="K356" s="13" t="str">
        <f>VLOOKUP(Tableau1[[#This Row],[AnaCode]],'Config Analyses'!A:C,3,FALSE)</f>
        <v>Equipe 3</v>
      </c>
      <c r="L356" s="13" t="str">
        <f>VLOOKUP(Tableau1[[#This Row],[CustomerCode]],'Config Clients'!A:D,3,FALSE)</f>
        <v>Entreprises agro-alimentaires</v>
      </c>
      <c r="M356" s="13" t="str">
        <f>VLOOKUP(Tableau1[[#This Row],[CustomerCode]],'Config Clients'!A:D,4,FALSE)</f>
        <v>Julien</v>
      </c>
      <c r="N356" s="10" t="str">
        <f>IFERROR(IF(Tableau1[[#This Row],[Date rendu]]-'Date de l''export'!$A$2&gt;0,"Non","Oui"),"Oui")</f>
        <v>Non</v>
      </c>
      <c r="O356" s="11">
        <f>IF(Tableau1[[#This Row],[En retard?]]="Non",Tableau1[[#This Row],[Date rendu]]-'Date de l''export'!$A$2,0)</f>
        <v>1.7404166666674428</v>
      </c>
      <c r="P356" s="14" t="str">
        <f>IF(Tableau1[[#This Row],[En retard?]]="Oui","HD",IF(Tableau1[Délai restant]&lt;1,"&lt;24h",IF(Tableau1[Délai restant]&lt;2,"&lt;48h","≥48h")))</f>
        <v>&lt;48h</v>
      </c>
      <c r="Q356" s="14" t="str">
        <f>IF(AND(Tableau1[[#This Row],[En retard?]]="Oui",OR(Tableau1[[#This Row],[Product]]="Citron",Tableau1[[#This Row],[Product]]="Amandes")),"Oui","Non")</f>
        <v>Non</v>
      </c>
      <c r="R356" t="str">
        <f>CONCATENATE(Tableau1[[#This Row],[OrderCode]],"|",Tableau1[[#This Row],[AnaCode]],"|",Tableau1[[#This Row],[Product]])</f>
        <v>CMD01618301|PLLT|Jus de fruits</v>
      </c>
    </row>
    <row r="357" spans="1:18" x14ac:dyDescent="0.25">
      <c r="A357" s="1" t="s">
        <v>309</v>
      </c>
      <c r="B357" s="1" t="s">
        <v>31</v>
      </c>
      <c r="C357" s="3" t="s">
        <v>61</v>
      </c>
      <c r="D357" s="3" t="s">
        <v>14</v>
      </c>
      <c r="E357" s="1" t="s">
        <v>63</v>
      </c>
      <c r="F357" s="1" t="s">
        <v>1233</v>
      </c>
      <c r="G357" s="1" t="s">
        <v>964</v>
      </c>
      <c r="H357" s="3">
        <f>SUBSTITUTE(LEFT(Tableau1[[#This Row],[OrderDate]],17),".",":")+0</f>
        <v>43566.348715277774</v>
      </c>
      <c r="I357" s="3">
        <f>SUBSTITUTE(LEFT(Tableau1[[#This Row],[OrderDueTo]],17),".",":")+0</f>
        <v>43573.5</v>
      </c>
      <c r="J357" s="13" t="str">
        <f>VLOOKUP(Tableau1[[#This Row],[AnaCode]],'Config Analyses'!A:C,2,FALSE)</f>
        <v>Analyse polluants d'emballage</v>
      </c>
      <c r="K357" s="13" t="str">
        <f>VLOOKUP(Tableau1[[#This Row],[AnaCode]],'Config Analyses'!A:C,3,FALSE)</f>
        <v>Equipe 3</v>
      </c>
      <c r="L357" s="13" t="str">
        <f>VLOOKUP(Tableau1[[#This Row],[CustomerCode]],'Config Clients'!A:D,3,FALSE)</f>
        <v>Grande surface</v>
      </c>
      <c r="M357" s="13" t="str">
        <f>VLOOKUP(Tableau1[[#This Row],[CustomerCode]],'Config Clients'!A:D,4,FALSE)</f>
        <v>Eric</v>
      </c>
      <c r="N357" s="10" t="str">
        <f>IFERROR(IF(Tableau1[[#This Row],[Date rendu]]-'Date de l''export'!$A$2&gt;0,"Non","Oui"),"Oui")</f>
        <v>Non</v>
      </c>
      <c r="O357" s="11">
        <f>IF(Tableau1[[#This Row],[En retard?]]="Non",Tableau1[[#This Row],[Date rendu]]-'Date de l''export'!$A$2,0)</f>
        <v>1.7404166666674428</v>
      </c>
      <c r="P357" s="14" t="str">
        <f>IF(Tableau1[[#This Row],[En retard?]]="Oui","HD",IF(Tableau1[Délai restant]&lt;1,"&lt;24h",IF(Tableau1[Délai restant]&lt;2,"&lt;48h","≥48h")))</f>
        <v>&lt;48h</v>
      </c>
      <c r="Q357" s="14" t="str">
        <f>IF(AND(Tableau1[[#This Row],[En retard?]]="Oui",OR(Tableau1[[#This Row],[Product]]="Citron",Tableau1[[#This Row],[Product]]="Amandes")),"Oui","Non")</f>
        <v>Non</v>
      </c>
      <c r="R357" t="str">
        <f>CONCATENATE(Tableau1[[#This Row],[OrderCode]],"|",Tableau1[[#This Row],[AnaCode]],"|",Tableau1[[#This Row],[Product]])</f>
        <v>CMD01625103|PLLT|Pomme de terre</v>
      </c>
    </row>
    <row r="358" spans="1:18" x14ac:dyDescent="0.25">
      <c r="A358" s="1" t="s">
        <v>172</v>
      </c>
      <c r="B358" s="1" t="s">
        <v>31</v>
      </c>
      <c r="C358" s="3" t="s">
        <v>61</v>
      </c>
      <c r="D358" s="3" t="s">
        <v>14</v>
      </c>
      <c r="E358" s="1" t="s">
        <v>63</v>
      </c>
      <c r="F358" s="1" t="s">
        <v>1234</v>
      </c>
      <c r="G358" s="1" t="s">
        <v>964</v>
      </c>
      <c r="H358" s="3">
        <f>SUBSTITUTE(LEFT(Tableau1[[#This Row],[OrderDate]],17),".",":")+0</f>
        <v>43566.348796296297</v>
      </c>
      <c r="I358" s="3">
        <f>SUBSTITUTE(LEFT(Tableau1[[#This Row],[OrderDueTo]],17),".",":")+0</f>
        <v>43573.5</v>
      </c>
      <c r="J358" s="13" t="str">
        <f>VLOOKUP(Tableau1[[#This Row],[AnaCode]],'Config Analyses'!A:C,2,FALSE)</f>
        <v>Analyse polluants d'emballage</v>
      </c>
      <c r="K358" s="13" t="str">
        <f>VLOOKUP(Tableau1[[#This Row],[AnaCode]],'Config Analyses'!A:C,3,FALSE)</f>
        <v>Equipe 3</v>
      </c>
      <c r="L358" s="13" t="str">
        <f>VLOOKUP(Tableau1[[#This Row],[CustomerCode]],'Config Clients'!A:D,3,FALSE)</f>
        <v>Grande surface</v>
      </c>
      <c r="M358" s="13" t="str">
        <f>VLOOKUP(Tableau1[[#This Row],[CustomerCode]],'Config Clients'!A:D,4,FALSE)</f>
        <v>Eric</v>
      </c>
      <c r="N358" s="10" t="str">
        <f>IFERROR(IF(Tableau1[[#This Row],[Date rendu]]-'Date de l''export'!$A$2&gt;0,"Non","Oui"),"Oui")</f>
        <v>Non</v>
      </c>
      <c r="O358" s="11">
        <f>IF(Tableau1[[#This Row],[En retard?]]="Non",Tableau1[[#This Row],[Date rendu]]-'Date de l''export'!$A$2,0)</f>
        <v>1.7404166666674428</v>
      </c>
      <c r="P358" s="14" t="str">
        <f>IF(Tableau1[[#This Row],[En retard?]]="Oui","HD",IF(Tableau1[Délai restant]&lt;1,"&lt;24h",IF(Tableau1[Délai restant]&lt;2,"&lt;48h","≥48h")))</f>
        <v>&lt;48h</v>
      </c>
      <c r="Q358" s="14" t="str">
        <f>IF(AND(Tableau1[[#This Row],[En retard?]]="Oui",OR(Tableau1[[#This Row],[Product]]="Citron",Tableau1[[#This Row],[Product]]="Amandes")),"Oui","Non")</f>
        <v>Non</v>
      </c>
      <c r="R358" t="str">
        <f>CONCATENATE(Tableau1[[#This Row],[OrderCode]],"|",Tableau1[[#This Row],[AnaCode]],"|",Tableau1[[#This Row],[Product]])</f>
        <v>CMD01650603|PLLT|Pomme de terre</v>
      </c>
    </row>
    <row r="359" spans="1:18" x14ac:dyDescent="0.25">
      <c r="A359" s="1" t="s">
        <v>105</v>
      </c>
      <c r="B359" s="1" t="s">
        <v>31</v>
      </c>
      <c r="C359" s="3" t="s">
        <v>98</v>
      </c>
      <c r="D359" s="3" t="s">
        <v>27</v>
      </c>
      <c r="E359" s="1" t="s">
        <v>63</v>
      </c>
      <c r="F359" s="1" t="s">
        <v>1235</v>
      </c>
      <c r="G359" s="1" t="s">
        <v>964</v>
      </c>
      <c r="H359" s="3">
        <f>SUBSTITUTE(LEFT(Tableau1[[#This Row],[OrderDate]],17),".",":")+0</f>
        <v>43566.349120370367</v>
      </c>
      <c r="I359" s="3">
        <f>SUBSTITUTE(LEFT(Tableau1[[#This Row],[OrderDueTo]],17),".",":")+0</f>
        <v>43573.5</v>
      </c>
      <c r="J359" s="13" t="str">
        <f>VLOOKUP(Tableau1[[#This Row],[AnaCode]],'Config Analyses'!A:C,2,FALSE)</f>
        <v>Analyse polluants d'emballage</v>
      </c>
      <c r="K359" s="13" t="str">
        <f>VLOOKUP(Tableau1[[#This Row],[AnaCode]],'Config Analyses'!A:C,3,FALSE)</f>
        <v>Equipe 3</v>
      </c>
      <c r="L359" s="13" t="str">
        <f>VLOOKUP(Tableau1[[#This Row],[CustomerCode]],'Config Clients'!A:D,3,FALSE)</f>
        <v>Coopérative agricole</v>
      </c>
      <c r="M359" s="13" t="str">
        <f>VLOOKUP(Tableau1[[#This Row],[CustomerCode]],'Config Clients'!A:D,4,FALSE)</f>
        <v>Julie</v>
      </c>
      <c r="N359" s="10" t="str">
        <f>IFERROR(IF(Tableau1[[#This Row],[Date rendu]]-'Date de l''export'!$A$2&gt;0,"Non","Oui"),"Oui")</f>
        <v>Non</v>
      </c>
      <c r="O359" s="11">
        <f>IF(Tableau1[[#This Row],[En retard?]]="Non",Tableau1[[#This Row],[Date rendu]]-'Date de l''export'!$A$2,0)</f>
        <v>1.7404166666674428</v>
      </c>
      <c r="P359" s="14" t="str">
        <f>IF(Tableau1[[#This Row],[En retard?]]="Oui","HD",IF(Tableau1[Délai restant]&lt;1,"&lt;24h",IF(Tableau1[Délai restant]&lt;2,"&lt;48h","≥48h")))</f>
        <v>&lt;48h</v>
      </c>
      <c r="Q359" s="14" t="str">
        <f>IF(AND(Tableau1[[#This Row],[En retard?]]="Oui",OR(Tableau1[[#This Row],[Product]]="Citron",Tableau1[[#This Row],[Product]]="Amandes")),"Oui","Non")</f>
        <v>Non</v>
      </c>
      <c r="R359" t="str">
        <f>CONCATENATE(Tableau1[[#This Row],[OrderCode]],"|",Tableau1[[#This Row],[AnaCode]],"|",Tableau1[[#This Row],[Product]])</f>
        <v>CMD01603504|PLLT|Pomme de terre</v>
      </c>
    </row>
    <row r="360" spans="1:18" x14ac:dyDescent="0.25">
      <c r="A360" s="1" t="s">
        <v>220</v>
      </c>
      <c r="B360" s="1" t="s">
        <v>31</v>
      </c>
      <c r="C360" s="3" t="s">
        <v>52</v>
      </c>
      <c r="D360" s="3" t="s">
        <v>9</v>
      </c>
      <c r="E360" s="1" t="s">
        <v>167</v>
      </c>
      <c r="F360" s="1" t="s">
        <v>1236</v>
      </c>
      <c r="G360" s="1" t="s">
        <v>945</v>
      </c>
      <c r="H360" s="3">
        <f>SUBSTITUTE(LEFT(Tableau1[[#This Row],[OrderDate]],17),".",":")+0</f>
        <v>43566.350995370369</v>
      </c>
      <c r="I360" s="3">
        <f>SUBSTITUTE(LEFT(Tableau1[[#This Row],[OrderDueTo]],17),".",":")+0</f>
        <v>43572.5</v>
      </c>
      <c r="J360" s="13" t="str">
        <f>VLOOKUP(Tableau1[[#This Row],[AnaCode]],'Config Analyses'!A:C,2,FALSE)</f>
        <v>Analyse matières grasses</v>
      </c>
      <c r="K360" s="13" t="str">
        <f>VLOOKUP(Tableau1[[#This Row],[AnaCode]],'Config Analyses'!A:C,3,FALSE)</f>
        <v>Equipe 2</v>
      </c>
      <c r="L360" s="13" t="str">
        <f>VLOOKUP(Tableau1[[#This Row],[CustomerCode]],'Config Clients'!A:D,3,FALSE)</f>
        <v>Centrale d'achats</v>
      </c>
      <c r="M360" s="13" t="str">
        <f>VLOOKUP(Tableau1[[#This Row],[CustomerCode]],'Config Clients'!A:D,4,FALSE)</f>
        <v>Sandrine</v>
      </c>
      <c r="N360" s="10" t="str">
        <f>IFERROR(IF(Tableau1[[#This Row],[Date rendu]]-'Date de l''export'!$A$2&gt;0,"Non","Oui"),"Oui")</f>
        <v>Non</v>
      </c>
      <c r="O360" s="11">
        <f>IF(Tableau1[[#This Row],[En retard?]]="Non",Tableau1[[#This Row],[Date rendu]]-'Date de l''export'!$A$2,0)</f>
        <v>0.74041666666744277</v>
      </c>
      <c r="P360" s="14" t="str">
        <f>IF(Tableau1[[#This Row],[En retard?]]="Oui","HD",IF(Tableau1[Délai restant]&lt;1,"&lt;24h",IF(Tableau1[Délai restant]&lt;2,"&lt;48h","≥48h")))</f>
        <v>&lt;24h</v>
      </c>
      <c r="Q360" s="14" t="str">
        <f>IF(AND(Tableau1[[#This Row],[En retard?]]="Oui",OR(Tableau1[[#This Row],[Product]]="Citron",Tableau1[[#This Row],[Product]]="Amandes")),"Oui","Non")</f>
        <v>Non</v>
      </c>
      <c r="R360" t="str">
        <f>CONCATENATE(Tableau1[[#This Row],[OrderCode]],"|",Tableau1[[#This Row],[AnaCode]],"|",Tableau1[[#This Row],[Product]])</f>
        <v>CMD01749305|MTG|Pomme de terre</v>
      </c>
    </row>
    <row r="361" spans="1:18" x14ac:dyDescent="0.25">
      <c r="A361" s="1" t="s">
        <v>341</v>
      </c>
      <c r="B361" s="1" t="s">
        <v>31</v>
      </c>
      <c r="C361" s="3" t="s">
        <v>54</v>
      </c>
      <c r="D361" s="3" t="s">
        <v>10</v>
      </c>
      <c r="E361" s="1" t="s">
        <v>107</v>
      </c>
      <c r="F361" s="1" t="s">
        <v>1561</v>
      </c>
      <c r="G361" s="1" t="s">
        <v>947</v>
      </c>
      <c r="H361" s="3">
        <f>SUBSTITUTE(LEFT(Tableau1[[#This Row],[OrderDate]],17),".",":")+0</f>
        <v>43566.352280092593</v>
      </c>
      <c r="I361" s="3">
        <f>SUBSTITUTE(LEFT(Tableau1[[#This Row],[OrderDueTo]],17),".",":")+0</f>
        <v>43571.5</v>
      </c>
      <c r="J361" s="13" t="str">
        <f>VLOOKUP(Tableau1[[#This Row],[AnaCode]],'Config Analyses'!A:C,2,FALSE)</f>
        <v>Analyse nutritionelle</v>
      </c>
      <c r="K361" s="13" t="str">
        <f>VLOOKUP(Tableau1[[#This Row],[AnaCode]],'Config Analyses'!A:C,3,FALSE)</f>
        <v>Equipe 2</v>
      </c>
      <c r="L361" s="13" t="str">
        <f>VLOOKUP(Tableau1[[#This Row],[CustomerCode]],'Config Clients'!A:D,3,FALSE)</f>
        <v>Coopérative agricole</v>
      </c>
      <c r="M361" s="13" t="str">
        <f>VLOOKUP(Tableau1[[#This Row],[CustomerCode]],'Config Clients'!A:D,4,FALSE)</f>
        <v>Julie</v>
      </c>
      <c r="N361" s="10" t="str">
        <f>IFERROR(IF(Tableau1[[#This Row],[Date rendu]]-'Date de l''export'!$A$2&gt;0,"Non","Oui"),"Oui")</f>
        <v>Oui</v>
      </c>
      <c r="O361" s="11">
        <f>IF(Tableau1[[#This Row],[En retard?]]="Non",Tableau1[[#This Row],[Date rendu]]-'Date de l''export'!$A$2,0)</f>
        <v>0</v>
      </c>
      <c r="P361" s="14" t="str">
        <f>IF(Tableau1[[#This Row],[En retard?]]="Oui","HD",IF(Tableau1[Délai restant]&lt;1,"&lt;24h",IF(Tableau1[Délai restant]&lt;2,"&lt;48h","≥48h")))</f>
        <v>HD</v>
      </c>
      <c r="Q361" s="14" t="str">
        <f>IF(AND(Tableau1[[#This Row],[En retard?]]="Oui",OR(Tableau1[[#This Row],[Product]]="Citron",Tableau1[[#This Row],[Product]]="Amandes")),"Oui","Non")</f>
        <v>Non</v>
      </c>
      <c r="R361" t="str">
        <f>CONCATENATE(Tableau1[[#This Row],[OrderCode]],"|",Tableau1[[#This Row],[AnaCode]],"|",Tableau1[[#This Row],[Product]])</f>
        <v>CMD01569209|NTR|Pomme de terre</v>
      </c>
    </row>
    <row r="362" spans="1:18" x14ac:dyDescent="0.25">
      <c r="A362" s="1" t="s">
        <v>3295</v>
      </c>
      <c r="B362" s="1" t="s">
        <v>42</v>
      </c>
      <c r="C362" s="3" t="s">
        <v>73</v>
      </c>
      <c r="D362" s="3" t="s">
        <v>23</v>
      </c>
      <c r="E362" s="1" t="s">
        <v>107</v>
      </c>
      <c r="F362" s="1" t="s">
        <v>3296</v>
      </c>
      <c r="G362" s="1" t="s">
        <v>947</v>
      </c>
      <c r="H362" s="3">
        <f>SUBSTITUTE(LEFT(Tableau1[[#This Row],[OrderDate]],17),".",":")+0</f>
        <v>43566.352916666663</v>
      </c>
      <c r="I362" s="3">
        <f>SUBSTITUTE(LEFT(Tableau1[[#This Row],[OrderDueTo]],17),".",":")+0</f>
        <v>43571.5</v>
      </c>
      <c r="J362" s="13" t="str">
        <f>VLOOKUP(Tableau1[[#This Row],[AnaCode]],'Config Analyses'!A:C,2,FALSE)</f>
        <v>Analyse nutritionelle</v>
      </c>
      <c r="K362" s="13" t="str">
        <f>VLOOKUP(Tableau1[[#This Row],[AnaCode]],'Config Analyses'!A:C,3,FALSE)</f>
        <v>Equipe 2</v>
      </c>
      <c r="L362" s="13" t="str">
        <f>VLOOKUP(Tableau1[[#This Row],[CustomerCode]],'Config Clients'!A:D,3,FALSE)</f>
        <v>Entreprises agro-alimentaires</v>
      </c>
      <c r="M362" s="13" t="str">
        <f>VLOOKUP(Tableau1[[#This Row],[CustomerCode]],'Config Clients'!A:D,4,FALSE)</f>
        <v>Julien</v>
      </c>
      <c r="N362" s="10" t="str">
        <f>IFERROR(IF(Tableau1[[#This Row],[Date rendu]]-'Date de l''export'!$A$2&gt;0,"Non","Oui"),"Oui")</f>
        <v>Oui</v>
      </c>
      <c r="O362" s="11">
        <f>IF(Tableau1[[#This Row],[En retard?]]="Non",Tableau1[[#This Row],[Date rendu]]-'Date de l''export'!$A$2,0)</f>
        <v>0</v>
      </c>
      <c r="P362" s="14" t="str">
        <f>IF(Tableau1[[#This Row],[En retard?]]="Oui","HD",IF(Tableau1[Délai restant]&lt;1,"&lt;24h",IF(Tableau1[Délai restant]&lt;2,"&lt;48h","≥48h")))</f>
        <v>HD</v>
      </c>
      <c r="Q362" s="14" t="str">
        <f>IF(AND(Tableau1[[#This Row],[En retard?]]="Oui",OR(Tableau1[[#This Row],[Product]]="Citron",Tableau1[[#This Row],[Product]]="Amandes")),"Oui","Non")</f>
        <v>Non</v>
      </c>
      <c r="R362" t="str">
        <f>CONCATENATE(Tableau1[[#This Row],[OrderCode]],"|",Tableau1[[#This Row],[AnaCode]],"|",Tableau1[[#This Row],[Product]])</f>
        <v>CMD01714602|NTR|Jus de fruits</v>
      </c>
    </row>
    <row r="363" spans="1:18" x14ac:dyDescent="0.25">
      <c r="A363" s="1" t="s">
        <v>3297</v>
      </c>
      <c r="B363" s="1" t="s">
        <v>30</v>
      </c>
      <c r="C363" s="3" t="s">
        <v>188</v>
      </c>
      <c r="D363" s="3" t="s">
        <v>38</v>
      </c>
      <c r="E363" s="1" t="s">
        <v>107</v>
      </c>
      <c r="F363" s="1" t="s">
        <v>3298</v>
      </c>
      <c r="G363" s="1" t="s">
        <v>947</v>
      </c>
      <c r="H363" s="3">
        <f>SUBSTITUTE(LEFT(Tableau1[[#This Row],[OrderDate]],17),".",":")+0</f>
        <v>43566.353483796294</v>
      </c>
      <c r="I363" s="3">
        <f>SUBSTITUTE(LEFT(Tableau1[[#This Row],[OrderDueTo]],17),".",":")+0</f>
        <v>43571.5</v>
      </c>
      <c r="J363" s="13" t="str">
        <f>VLOOKUP(Tableau1[[#This Row],[AnaCode]],'Config Analyses'!A:C,2,FALSE)</f>
        <v>Analyse nutritionelle</v>
      </c>
      <c r="K363" s="13" t="str">
        <f>VLOOKUP(Tableau1[[#This Row],[AnaCode]],'Config Analyses'!A:C,3,FALSE)</f>
        <v>Equipe 2</v>
      </c>
      <c r="L363" s="13" t="str">
        <f>VLOOKUP(Tableau1[[#This Row],[CustomerCode]],'Config Clients'!A:D,3,FALSE)</f>
        <v>Coopérative agricole</v>
      </c>
      <c r="M363" s="13" t="str">
        <f>VLOOKUP(Tableau1[[#This Row],[CustomerCode]],'Config Clients'!A:D,4,FALSE)</f>
        <v>Julie</v>
      </c>
      <c r="N363" s="10" t="str">
        <f>IFERROR(IF(Tableau1[[#This Row],[Date rendu]]-'Date de l''export'!$A$2&gt;0,"Non","Oui"),"Oui")</f>
        <v>Oui</v>
      </c>
      <c r="O363" s="11">
        <f>IF(Tableau1[[#This Row],[En retard?]]="Non",Tableau1[[#This Row],[Date rendu]]-'Date de l''export'!$A$2,0)</f>
        <v>0</v>
      </c>
      <c r="P363" s="14" t="str">
        <f>IF(Tableau1[[#This Row],[En retard?]]="Oui","HD",IF(Tableau1[Délai restant]&lt;1,"&lt;24h",IF(Tableau1[Délai restant]&lt;2,"&lt;48h","≥48h")))</f>
        <v>HD</v>
      </c>
      <c r="Q363" s="14" t="str">
        <f>IF(AND(Tableau1[[#This Row],[En retard?]]="Oui",OR(Tableau1[[#This Row],[Product]]="Citron",Tableau1[[#This Row],[Product]]="Amandes")),"Oui","Non")</f>
        <v>Non</v>
      </c>
      <c r="R363" t="str">
        <f>CONCATENATE(Tableau1[[#This Row],[OrderCode]],"|",Tableau1[[#This Row],[AnaCode]],"|",Tableau1[[#This Row],[Product]])</f>
        <v>CMD01695014|NTR|Bœuf</v>
      </c>
    </row>
    <row r="364" spans="1:18" x14ac:dyDescent="0.25">
      <c r="A364" s="1" t="s">
        <v>3299</v>
      </c>
      <c r="B364" s="1" t="s">
        <v>30</v>
      </c>
      <c r="C364" s="3" t="s">
        <v>188</v>
      </c>
      <c r="D364" s="3" t="s">
        <v>38</v>
      </c>
      <c r="E364" s="1" t="s">
        <v>107</v>
      </c>
      <c r="F364" s="1" t="s">
        <v>3300</v>
      </c>
      <c r="G364" s="1" t="s">
        <v>947</v>
      </c>
      <c r="H364" s="3">
        <f>SUBSTITUTE(LEFT(Tableau1[[#This Row],[OrderDate]],17),".",":")+0</f>
        <v>43566.353495370371</v>
      </c>
      <c r="I364" s="3">
        <f>SUBSTITUTE(LEFT(Tableau1[[#This Row],[OrderDueTo]],17),".",":")+0</f>
        <v>43571.5</v>
      </c>
      <c r="J364" s="13" t="str">
        <f>VLOOKUP(Tableau1[[#This Row],[AnaCode]],'Config Analyses'!A:C,2,FALSE)</f>
        <v>Analyse nutritionelle</v>
      </c>
      <c r="K364" s="13" t="str">
        <f>VLOOKUP(Tableau1[[#This Row],[AnaCode]],'Config Analyses'!A:C,3,FALSE)</f>
        <v>Equipe 2</v>
      </c>
      <c r="L364" s="13" t="str">
        <f>VLOOKUP(Tableau1[[#This Row],[CustomerCode]],'Config Clients'!A:D,3,FALSE)</f>
        <v>Coopérative agricole</v>
      </c>
      <c r="M364" s="13" t="str">
        <f>VLOOKUP(Tableau1[[#This Row],[CustomerCode]],'Config Clients'!A:D,4,FALSE)</f>
        <v>Julie</v>
      </c>
      <c r="N364" s="10" t="str">
        <f>IFERROR(IF(Tableau1[[#This Row],[Date rendu]]-'Date de l''export'!$A$2&gt;0,"Non","Oui"),"Oui")</f>
        <v>Oui</v>
      </c>
      <c r="O364" s="11">
        <f>IF(Tableau1[[#This Row],[En retard?]]="Non",Tableau1[[#This Row],[Date rendu]]-'Date de l''export'!$A$2,0)</f>
        <v>0</v>
      </c>
      <c r="P364" s="14" t="str">
        <f>IF(Tableau1[[#This Row],[En retard?]]="Oui","HD",IF(Tableau1[Délai restant]&lt;1,"&lt;24h",IF(Tableau1[Délai restant]&lt;2,"&lt;48h","≥48h")))</f>
        <v>HD</v>
      </c>
      <c r="Q364" s="14" t="str">
        <f>IF(AND(Tableau1[[#This Row],[En retard?]]="Oui",OR(Tableau1[[#This Row],[Product]]="Citron",Tableau1[[#This Row],[Product]]="Amandes")),"Oui","Non")</f>
        <v>Non</v>
      </c>
      <c r="R364" t="str">
        <f>CONCATENATE(Tableau1[[#This Row],[OrderCode]],"|",Tableau1[[#This Row],[AnaCode]],"|",Tableau1[[#This Row],[Product]])</f>
        <v>CMD01646425|NTR|Bœuf</v>
      </c>
    </row>
    <row r="365" spans="1:18" x14ac:dyDescent="0.25">
      <c r="A365" s="1" t="s">
        <v>3301</v>
      </c>
      <c r="B365" s="1" t="s">
        <v>30</v>
      </c>
      <c r="C365" s="3" t="s">
        <v>73</v>
      </c>
      <c r="D365" s="3" t="s">
        <v>23</v>
      </c>
      <c r="E365" s="1" t="s">
        <v>107</v>
      </c>
      <c r="F365" s="1" t="s">
        <v>3302</v>
      </c>
      <c r="G365" s="1" t="s">
        <v>947</v>
      </c>
      <c r="H365" s="3">
        <f>SUBSTITUTE(LEFT(Tableau1[[#This Row],[OrderDate]],17),".",":")+0</f>
        <v>43566.354618055557</v>
      </c>
      <c r="I365" s="3">
        <f>SUBSTITUTE(LEFT(Tableau1[[#This Row],[OrderDueTo]],17),".",":")+0</f>
        <v>43571.5</v>
      </c>
      <c r="J365" s="13" t="str">
        <f>VLOOKUP(Tableau1[[#This Row],[AnaCode]],'Config Analyses'!A:C,2,FALSE)</f>
        <v>Analyse nutritionelle</v>
      </c>
      <c r="K365" s="13" t="str">
        <f>VLOOKUP(Tableau1[[#This Row],[AnaCode]],'Config Analyses'!A:C,3,FALSE)</f>
        <v>Equipe 2</v>
      </c>
      <c r="L365" s="13" t="str">
        <f>VLOOKUP(Tableau1[[#This Row],[CustomerCode]],'Config Clients'!A:D,3,FALSE)</f>
        <v>Entreprises agro-alimentaires</v>
      </c>
      <c r="M365" s="13" t="str">
        <f>VLOOKUP(Tableau1[[#This Row],[CustomerCode]],'Config Clients'!A:D,4,FALSE)</f>
        <v>Julien</v>
      </c>
      <c r="N365" s="10" t="str">
        <f>IFERROR(IF(Tableau1[[#This Row],[Date rendu]]-'Date de l''export'!$A$2&gt;0,"Non","Oui"),"Oui")</f>
        <v>Oui</v>
      </c>
      <c r="O365" s="11">
        <f>IF(Tableau1[[#This Row],[En retard?]]="Non",Tableau1[[#This Row],[Date rendu]]-'Date de l''export'!$A$2,0)</f>
        <v>0</v>
      </c>
      <c r="P365" s="14" t="str">
        <f>IF(Tableau1[[#This Row],[En retard?]]="Oui","HD",IF(Tableau1[Délai restant]&lt;1,"&lt;24h",IF(Tableau1[Délai restant]&lt;2,"&lt;48h","≥48h")))</f>
        <v>HD</v>
      </c>
      <c r="Q365" s="14" t="str">
        <f>IF(AND(Tableau1[[#This Row],[En retard?]]="Oui",OR(Tableau1[[#This Row],[Product]]="Citron",Tableau1[[#This Row],[Product]]="Amandes")),"Oui","Non")</f>
        <v>Non</v>
      </c>
      <c r="R365" t="str">
        <f>CONCATENATE(Tableau1[[#This Row],[OrderCode]],"|",Tableau1[[#This Row],[AnaCode]],"|",Tableau1[[#This Row],[Product]])</f>
        <v>CMD01599502|NTR|Bœuf</v>
      </c>
    </row>
    <row r="366" spans="1:18" x14ac:dyDescent="0.25">
      <c r="A366" s="1" t="s">
        <v>470</v>
      </c>
      <c r="B366" s="1" t="s">
        <v>30</v>
      </c>
      <c r="C366" s="3" t="s">
        <v>152</v>
      </c>
      <c r="D366" s="3" t="s">
        <v>35</v>
      </c>
      <c r="E366" s="1" t="s">
        <v>107</v>
      </c>
      <c r="F366" s="1" t="s">
        <v>1238</v>
      </c>
      <c r="G366" s="1" t="s">
        <v>947</v>
      </c>
      <c r="H366" s="3">
        <f>SUBSTITUTE(LEFT(Tableau1[[#This Row],[OrderDate]],17),".",":")+0</f>
        <v>43566.354722222219</v>
      </c>
      <c r="I366" s="3">
        <f>SUBSTITUTE(LEFT(Tableau1[[#This Row],[OrderDueTo]],17),".",":")+0</f>
        <v>43571.5</v>
      </c>
      <c r="J366" s="13" t="str">
        <f>VLOOKUP(Tableau1[[#This Row],[AnaCode]],'Config Analyses'!A:C,2,FALSE)</f>
        <v>Analyse nutritionelle</v>
      </c>
      <c r="K366" s="13" t="str">
        <f>VLOOKUP(Tableau1[[#This Row],[AnaCode]],'Config Analyses'!A:C,3,FALSE)</f>
        <v>Equipe 2</v>
      </c>
      <c r="L366" s="13" t="str">
        <f>VLOOKUP(Tableau1[[#This Row],[CustomerCode]],'Config Clients'!A:D,3,FALSE)</f>
        <v>Entreprises agro-alimentaires</v>
      </c>
      <c r="M366" s="13" t="str">
        <f>VLOOKUP(Tableau1[[#This Row],[CustomerCode]],'Config Clients'!A:D,4,FALSE)</f>
        <v>Julien</v>
      </c>
      <c r="N366" s="10" t="str">
        <f>IFERROR(IF(Tableau1[[#This Row],[Date rendu]]-'Date de l''export'!$A$2&gt;0,"Non","Oui"),"Oui")</f>
        <v>Oui</v>
      </c>
      <c r="O366" s="11">
        <f>IF(Tableau1[[#This Row],[En retard?]]="Non",Tableau1[[#This Row],[Date rendu]]-'Date de l''export'!$A$2,0)</f>
        <v>0</v>
      </c>
      <c r="P366" s="14" t="str">
        <f>IF(Tableau1[[#This Row],[En retard?]]="Oui","HD",IF(Tableau1[Délai restant]&lt;1,"&lt;24h",IF(Tableau1[Délai restant]&lt;2,"&lt;48h","≥48h")))</f>
        <v>HD</v>
      </c>
      <c r="Q366" s="14" t="str">
        <f>IF(AND(Tableau1[[#This Row],[En retard?]]="Oui",OR(Tableau1[[#This Row],[Product]]="Citron",Tableau1[[#This Row],[Product]]="Amandes")),"Oui","Non")</f>
        <v>Non</v>
      </c>
      <c r="R366" t="str">
        <f>CONCATENATE(Tableau1[[#This Row],[OrderCode]],"|",Tableau1[[#This Row],[AnaCode]],"|",Tableau1[[#This Row],[Product]])</f>
        <v>CMD01735001|NTR|Bœuf</v>
      </c>
    </row>
    <row r="367" spans="1:18" x14ac:dyDescent="0.25">
      <c r="A367" s="1" t="s">
        <v>102</v>
      </c>
      <c r="B367" s="1" t="s">
        <v>21</v>
      </c>
      <c r="C367" s="3" t="s">
        <v>61</v>
      </c>
      <c r="D367" s="3" t="s">
        <v>14</v>
      </c>
      <c r="E367" s="1" t="s">
        <v>107</v>
      </c>
      <c r="F367" s="1" t="s">
        <v>1572</v>
      </c>
      <c r="G367" s="1" t="s">
        <v>947</v>
      </c>
      <c r="H367" s="3">
        <f>SUBSTITUTE(LEFT(Tableau1[[#This Row],[OrderDate]],17),".",":")+0</f>
        <v>43566.354907407411</v>
      </c>
      <c r="I367" s="3">
        <f>SUBSTITUTE(LEFT(Tableau1[[#This Row],[OrderDueTo]],17),".",":")+0</f>
        <v>43571.5</v>
      </c>
      <c r="J367" s="13" t="str">
        <f>VLOOKUP(Tableau1[[#This Row],[AnaCode]],'Config Analyses'!A:C,2,FALSE)</f>
        <v>Analyse nutritionelle</v>
      </c>
      <c r="K367" s="13" t="str">
        <f>VLOOKUP(Tableau1[[#This Row],[AnaCode]],'Config Analyses'!A:C,3,FALSE)</f>
        <v>Equipe 2</v>
      </c>
      <c r="L367" s="13" t="str">
        <f>VLOOKUP(Tableau1[[#This Row],[CustomerCode]],'Config Clients'!A:D,3,FALSE)</f>
        <v>Grande surface</v>
      </c>
      <c r="M367" s="13" t="str">
        <f>VLOOKUP(Tableau1[[#This Row],[CustomerCode]],'Config Clients'!A:D,4,FALSE)</f>
        <v>Eric</v>
      </c>
      <c r="N367" s="10" t="str">
        <f>IFERROR(IF(Tableau1[[#This Row],[Date rendu]]-'Date de l''export'!$A$2&gt;0,"Non","Oui"),"Oui")</f>
        <v>Oui</v>
      </c>
      <c r="O367" s="11">
        <f>IF(Tableau1[[#This Row],[En retard?]]="Non",Tableau1[[#This Row],[Date rendu]]-'Date de l''export'!$A$2,0)</f>
        <v>0</v>
      </c>
      <c r="P367" s="14" t="str">
        <f>IF(Tableau1[[#This Row],[En retard?]]="Oui","HD",IF(Tableau1[Délai restant]&lt;1,"&lt;24h",IF(Tableau1[Délai restant]&lt;2,"&lt;48h","≥48h")))</f>
        <v>HD</v>
      </c>
      <c r="Q367" s="14" t="str">
        <f>IF(AND(Tableau1[[#This Row],[En retard?]]="Oui",OR(Tableau1[[#This Row],[Product]]="Citron",Tableau1[[#This Row],[Product]]="Amandes")),"Oui","Non")</f>
        <v>Non</v>
      </c>
      <c r="R367" t="str">
        <f>CONCATENATE(Tableau1[[#This Row],[OrderCode]],"|",Tableau1[[#This Row],[AnaCode]],"|",Tableau1[[#This Row],[Product]])</f>
        <v>CMD01626602|NTR|Carotte</v>
      </c>
    </row>
    <row r="368" spans="1:18" x14ac:dyDescent="0.25">
      <c r="A368" s="1" t="s">
        <v>3303</v>
      </c>
      <c r="B368" s="1" t="s">
        <v>30</v>
      </c>
      <c r="C368" s="3" t="s">
        <v>188</v>
      </c>
      <c r="D368" s="3" t="s">
        <v>38</v>
      </c>
      <c r="E368" s="1" t="s">
        <v>107</v>
      </c>
      <c r="F368" s="1" t="s">
        <v>3304</v>
      </c>
      <c r="G368" s="1" t="s">
        <v>947</v>
      </c>
      <c r="H368" s="3">
        <f>SUBSTITUTE(LEFT(Tableau1[[#This Row],[OrderDate]],17),".",":")+0</f>
        <v>43566.354942129627</v>
      </c>
      <c r="I368" s="3">
        <f>SUBSTITUTE(LEFT(Tableau1[[#This Row],[OrderDueTo]],17),".",":")+0</f>
        <v>43571.5</v>
      </c>
      <c r="J368" s="13" t="str">
        <f>VLOOKUP(Tableau1[[#This Row],[AnaCode]],'Config Analyses'!A:C,2,FALSE)</f>
        <v>Analyse nutritionelle</v>
      </c>
      <c r="K368" s="13" t="str">
        <f>VLOOKUP(Tableau1[[#This Row],[AnaCode]],'Config Analyses'!A:C,3,FALSE)</f>
        <v>Equipe 2</v>
      </c>
      <c r="L368" s="13" t="str">
        <f>VLOOKUP(Tableau1[[#This Row],[CustomerCode]],'Config Clients'!A:D,3,FALSE)</f>
        <v>Coopérative agricole</v>
      </c>
      <c r="M368" s="13" t="str">
        <f>VLOOKUP(Tableau1[[#This Row],[CustomerCode]],'Config Clients'!A:D,4,FALSE)</f>
        <v>Julie</v>
      </c>
      <c r="N368" s="10" t="str">
        <f>IFERROR(IF(Tableau1[[#This Row],[Date rendu]]-'Date de l''export'!$A$2&gt;0,"Non","Oui"),"Oui")</f>
        <v>Oui</v>
      </c>
      <c r="O368" s="11">
        <f>IF(Tableau1[[#This Row],[En retard?]]="Non",Tableau1[[#This Row],[Date rendu]]-'Date de l''export'!$A$2,0)</f>
        <v>0</v>
      </c>
      <c r="P368" s="14" t="str">
        <f>IF(Tableau1[[#This Row],[En retard?]]="Oui","HD",IF(Tableau1[Délai restant]&lt;1,"&lt;24h",IF(Tableau1[Délai restant]&lt;2,"&lt;48h","≥48h")))</f>
        <v>HD</v>
      </c>
      <c r="Q368" s="14" t="str">
        <f>IF(AND(Tableau1[[#This Row],[En retard?]]="Oui",OR(Tableau1[[#This Row],[Product]]="Citron",Tableau1[[#This Row],[Product]]="Amandes")),"Oui","Non")</f>
        <v>Non</v>
      </c>
      <c r="R368" t="str">
        <f>CONCATENATE(Tableau1[[#This Row],[OrderCode]],"|",Tableau1[[#This Row],[AnaCode]],"|",Tableau1[[#This Row],[Product]])</f>
        <v>CMD01484520|NTR|Bœuf</v>
      </c>
    </row>
    <row r="369" spans="1:18" x14ac:dyDescent="0.25">
      <c r="A369" s="1" t="s">
        <v>3305</v>
      </c>
      <c r="B369" s="1" t="s">
        <v>36</v>
      </c>
      <c r="C369" s="3" t="s">
        <v>188</v>
      </c>
      <c r="D369" s="3" t="s">
        <v>38</v>
      </c>
      <c r="E369" s="1" t="s">
        <v>107</v>
      </c>
      <c r="F369" s="1" t="s">
        <v>3306</v>
      </c>
      <c r="G369" s="1" t="s">
        <v>947</v>
      </c>
      <c r="H369" s="3">
        <f>SUBSTITUTE(LEFT(Tableau1[[#This Row],[OrderDate]],17),".",":")+0</f>
        <v>43566.355243055557</v>
      </c>
      <c r="I369" s="3">
        <f>SUBSTITUTE(LEFT(Tableau1[[#This Row],[OrderDueTo]],17),".",":")+0</f>
        <v>43571.5</v>
      </c>
      <c r="J369" s="13" t="str">
        <f>VLOOKUP(Tableau1[[#This Row],[AnaCode]],'Config Analyses'!A:C,2,FALSE)</f>
        <v>Analyse nutritionelle</v>
      </c>
      <c r="K369" s="13" t="str">
        <f>VLOOKUP(Tableau1[[#This Row],[AnaCode]],'Config Analyses'!A:C,3,FALSE)</f>
        <v>Equipe 2</v>
      </c>
      <c r="L369" s="13" t="str">
        <f>VLOOKUP(Tableau1[[#This Row],[CustomerCode]],'Config Clients'!A:D,3,FALSE)</f>
        <v>Coopérative agricole</v>
      </c>
      <c r="M369" s="13" t="str">
        <f>VLOOKUP(Tableau1[[#This Row],[CustomerCode]],'Config Clients'!A:D,4,FALSE)</f>
        <v>Julie</v>
      </c>
      <c r="N369" s="10" t="str">
        <f>IFERROR(IF(Tableau1[[#This Row],[Date rendu]]-'Date de l''export'!$A$2&gt;0,"Non","Oui"),"Oui")</f>
        <v>Oui</v>
      </c>
      <c r="O369" s="11">
        <f>IF(Tableau1[[#This Row],[En retard?]]="Non",Tableau1[[#This Row],[Date rendu]]-'Date de l''export'!$A$2,0)</f>
        <v>0</v>
      </c>
      <c r="P369" s="14" t="str">
        <f>IF(Tableau1[[#This Row],[En retard?]]="Oui","HD",IF(Tableau1[Délai restant]&lt;1,"&lt;24h",IF(Tableau1[Délai restant]&lt;2,"&lt;48h","≥48h")))</f>
        <v>HD</v>
      </c>
      <c r="Q369" s="14" t="str">
        <f>IF(AND(Tableau1[[#This Row],[En retard?]]="Oui",OR(Tableau1[[#This Row],[Product]]="Citron",Tableau1[[#This Row],[Product]]="Amandes")),"Oui","Non")</f>
        <v>Non</v>
      </c>
      <c r="R369" t="str">
        <f>CONCATENATE(Tableau1[[#This Row],[OrderCode]],"|",Tableau1[[#This Row],[AnaCode]],"|",Tableau1[[#This Row],[Product]])</f>
        <v>CMD01568420|NTR|Saumon</v>
      </c>
    </row>
    <row r="370" spans="1:18" x14ac:dyDescent="0.25">
      <c r="A370" s="1" t="s">
        <v>3307</v>
      </c>
      <c r="B370" s="1" t="s">
        <v>30</v>
      </c>
      <c r="C370" s="3" t="s">
        <v>73</v>
      </c>
      <c r="D370" s="3" t="s">
        <v>23</v>
      </c>
      <c r="E370" s="1" t="s">
        <v>107</v>
      </c>
      <c r="F370" s="1" t="s">
        <v>3308</v>
      </c>
      <c r="G370" s="1" t="s">
        <v>947</v>
      </c>
      <c r="H370" s="3">
        <f>SUBSTITUTE(LEFT(Tableau1[[#This Row],[OrderDate]],17),".",":")+0</f>
        <v>43566.355266203704</v>
      </c>
      <c r="I370" s="3">
        <f>SUBSTITUTE(LEFT(Tableau1[[#This Row],[OrderDueTo]],17),".",":")+0</f>
        <v>43571.5</v>
      </c>
      <c r="J370" s="13" t="str">
        <f>VLOOKUP(Tableau1[[#This Row],[AnaCode]],'Config Analyses'!A:C,2,FALSE)</f>
        <v>Analyse nutritionelle</v>
      </c>
      <c r="K370" s="13" t="str">
        <f>VLOOKUP(Tableau1[[#This Row],[AnaCode]],'Config Analyses'!A:C,3,FALSE)</f>
        <v>Equipe 2</v>
      </c>
      <c r="L370" s="13" t="str">
        <f>VLOOKUP(Tableau1[[#This Row],[CustomerCode]],'Config Clients'!A:D,3,FALSE)</f>
        <v>Entreprises agro-alimentaires</v>
      </c>
      <c r="M370" s="13" t="str">
        <f>VLOOKUP(Tableau1[[#This Row],[CustomerCode]],'Config Clients'!A:D,4,FALSE)</f>
        <v>Julien</v>
      </c>
      <c r="N370" s="10" t="str">
        <f>IFERROR(IF(Tableau1[[#This Row],[Date rendu]]-'Date de l''export'!$A$2&gt;0,"Non","Oui"),"Oui")</f>
        <v>Oui</v>
      </c>
      <c r="O370" s="11">
        <f>IF(Tableau1[[#This Row],[En retard?]]="Non",Tableau1[[#This Row],[Date rendu]]-'Date de l''export'!$A$2,0)</f>
        <v>0</v>
      </c>
      <c r="P370" s="14" t="str">
        <f>IF(Tableau1[[#This Row],[En retard?]]="Oui","HD",IF(Tableau1[Délai restant]&lt;1,"&lt;24h",IF(Tableau1[Délai restant]&lt;2,"&lt;48h","≥48h")))</f>
        <v>HD</v>
      </c>
      <c r="Q370" s="14" t="str">
        <f>IF(AND(Tableau1[[#This Row],[En retard?]]="Oui",OR(Tableau1[[#This Row],[Product]]="Citron",Tableau1[[#This Row],[Product]]="Amandes")),"Oui","Non")</f>
        <v>Non</v>
      </c>
      <c r="R370" t="str">
        <f>CONCATENATE(Tableau1[[#This Row],[OrderCode]],"|",Tableau1[[#This Row],[AnaCode]],"|",Tableau1[[#This Row],[Product]])</f>
        <v>CMD01715101|NTR|Bœuf</v>
      </c>
    </row>
    <row r="371" spans="1:18" x14ac:dyDescent="0.25">
      <c r="A371" s="1" t="s">
        <v>314</v>
      </c>
      <c r="B371" s="1" t="s">
        <v>21</v>
      </c>
      <c r="C371" s="3" t="s">
        <v>72</v>
      </c>
      <c r="D371" s="3" t="s">
        <v>22</v>
      </c>
      <c r="E371" s="1" t="s">
        <v>130</v>
      </c>
      <c r="F371" s="1" t="s">
        <v>1741</v>
      </c>
      <c r="G371" s="1" t="s">
        <v>964</v>
      </c>
      <c r="H371" s="3">
        <f>SUBSTITUTE(LEFT(Tableau1[[#This Row],[OrderDate]],17),".",":")+0</f>
        <v>43566.355520833335</v>
      </c>
      <c r="I371" s="3">
        <f>SUBSTITUTE(LEFT(Tableau1[[#This Row],[OrderDueTo]],17),".",":")+0</f>
        <v>43573.5</v>
      </c>
      <c r="J371" s="13" t="str">
        <f>VLOOKUP(Tableau1[[#This Row],[AnaCode]],'Config Analyses'!A:C,2,FALSE)</f>
        <v>Analyse pesticides</v>
      </c>
      <c r="K371" s="13" t="str">
        <f>VLOOKUP(Tableau1[[#This Row],[AnaCode]],'Config Analyses'!A:C,3,FALSE)</f>
        <v>Equipe 3</v>
      </c>
      <c r="L371" s="13" t="str">
        <f>VLOOKUP(Tableau1[[#This Row],[CustomerCode]],'Config Clients'!A:D,3,FALSE)</f>
        <v>Coopérative agricole</v>
      </c>
      <c r="M371" s="13" t="str">
        <f>VLOOKUP(Tableau1[[#This Row],[CustomerCode]],'Config Clients'!A:D,4,FALSE)</f>
        <v>Julie</v>
      </c>
      <c r="N371" s="10" t="str">
        <f>IFERROR(IF(Tableau1[[#This Row],[Date rendu]]-'Date de l''export'!$A$2&gt;0,"Non","Oui"),"Oui")</f>
        <v>Non</v>
      </c>
      <c r="O371" s="11">
        <f>IF(Tableau1[[#This Row],[En retard?]]="Non",Tableau1[[#This Row],[Date rendu]]-'Date de l''export'!$A$2,0)</f>
        <v>1.7404166666674428</v>
      </c>
      <c r="P371" s="14" t="str">
        <f>IF(Tableau1[[#This Row],[En retard?]]="Oui","HD",IF(Tableau1[Délai restant]&lt;1,"&lt;24h",IF(Tableau1[Délai restant]&lt;2,"&lt;48h","≥48h")))</f>
        <v>&lt;48h</v>
      </c>
      <c r="Q371" s="14" t="str">
        <f>IF(AND(Tableau1[[#This Row],[En retard?]]="Oui",OR(Tableau1[[#This Row],[Product]]="Citron",Tableau1[[#This Row],[Product]]="Amandes")),"Oui","Non")</f>
        <v>Non</v>
      </c>
      <c r="R371" t="str">
        <f>CONCATENATE(Tableau1[[#This Row],[OrderCode]],"|",Tableau1[[#This Row],[AnaCode]],"|",Tableau1[[#This Row],[Product]])</f>
        <v>CMD01614402|PEST|Carotte</v>
      </c>
    </row>
    <row r="372" spans="1:18" x14ac:dyDescent="0.25">
      <c r="A372" s="1" t="s">
        <v>3309</v>
      </c>
      <c r="B372" s="1" t="s">
        <v>30</v>
      </c>
      <c r="C372" s="3" t="s">
        <v>188</v>
      </c>
      <c r="D372" s="3" t="s">
        <v>38</v>
      </c>
      <c r="E372" s="1" t="s">
        <v>107</v>
      </c>
      <c r="F372" s="1" t="s">
        <v>3310</v>
      </c>
      <c r="G372" s="1" t="s">
        <v>947</v>
      </c>
      <c r="H372" s="3">
        <f>SUBSTITUTE(LEFT(Tableau1[[#This Row],[OrderDate]],17),".",":")+0</f>
        <v>43566.356180555558</v>
      </c>
      <c r="I372" s="3">
        <f>SUBSTITUTE(LEFT(Tableau1[[#This Row],[OrderDueTo]],17),".",":")+0</f>
        <v>43571.5</v>
      </c>
      <c r="J372" s="13" t="str">
        <f>VLOOKUP(Tableau1[[#This Row],[AnaCode]],'Config Analyses'!A:C,2,FALSE)</f>
        <v>Analyse nutritionelle</v>
      </c>
      <c r="K372" s="13" t="str">
        <f>VLOOKUP(Tableau1[[#This Row],[AnaCode]],'Config Analyses'!A:C,3,FALSE)</f>
        <v>Equipe 2</v>
      </c>
      <c r="L372" s="13" t="str">
        <f>VLOOKUP(Tableau1[[#This Row],[CustomerCode]],'Config Clients'!A:D,3,FALSE)</f>
        <v>Coopérative agricole</v>
      </c>
      <c r="M372" s="13" t="str">
        <f>VLOOKUP(Tableau1[[#This Row],[CustomerCode]],'Config Clients'!A:D,4,FALSE)</f>
        <v>Julie</v>
      </c>
      <c r="N372" s="10" t="str">
        <f>IFERROR(IF(Tableau1[[#This Row],[Date rendu]]-'Date de l''export'!$A$2&gt;0,"Non","Oui"),"Oui")</f>
        <v>Oui</v>
      </c>
      <c r="O372" s="11">
        <f>IF(Tableau1[[#This Row],[En retard?]]="Non",Tableau1[[#This Row],[Date rendu]]-'Date de l''export'!$A$2,0)</f>
        <v>0</v>
      </c>
      <c r="P372" s="14" t="str">
        <f>IF(Tableau1[[#This Row],[En retard?]]="Oui","HD",IF(Tableau1[Délai restant]&lt;1,"&lt;24h",IF(Tableau1[Délai restant]&lt;2,"&lt;48h","≥48h")))</f>
        <v>HD</v>
      </c>
      <c r="Q372" s="14" t="str">
        <f>IF(AND(Tableau1[[#This Row],[En retard?]]="Oui",OR(Tableau1[[#This Row],[Product]]="Citron",Tableau1[[#This Row],[Product]]="Amandes")),"Oui","Non")</f>
        <v>Non</v>
      </c>
      <c r="R372" t="str">
        <f>CONCATENATE(Tableau1[[#This Row],[OrderCode]],"|",Tableau1[[#This Row],[AnaCode]],"|",Tableau1[[#This Row],[Product]])</f>
        <v>CMD01721604|NTR|Bœuf</v>
      </c>
    </row>
    <row r="373" spans="1:18" x14ac:dyDescent="0.25">
      <c r="A373" s="1" t="s">
        <v>608</v>
      </c>
      <c r="B373" s="1" t="s">
        <v>42</v>
      </c>
      <c r="C373" s="3" t="s">
        <v>65</v>
      </c>
      <c r="D373" s="3" t="s">
        <v>17</v>
      </c>
      <c r="E373" s="1" t="s">
        <v>130</v>
      </c>
      <c r="F373" s="1" t="s">
        <v>1744</v>
      </c>
      <c r="G373" s="1" t="s">
        <v>964</v>
      </c>
      <c r="H373" s="3">
        <f>SUBSTITUTE(LEFT(Tableau1[[#This Row],[OrderDate]],17),".",":")+0</f>
        <v>43566.357037037036</v>
      </c>
      <c r="I373" s="3">
        <f>SUBSTITUTE(LEFT(Tableau1[[#This Row],[OrderDueTo]],17),".",":")+0</f>
        <v>43573.5</v>
      </c>
      <c r="J373" s="13" t="str">
        <f>VLOOKUP(Tableau1[[#This Row],[AnaCode]],'Config Analyses'!A:C,2,FALSE)</f>
        <v>Analyse pesticides</v>
      </c>
      <c r="K373" s="13" t="str">
        <f>VLOOKUP(Tableau1[[#This Row],[AnaCode]],'Config Analyses'!A:C,3,FALSE)</f>
        <v>Equipe 3</v>
      </c>
      <c r="L373" s="13" t="str">
        <f>VLOOKUP(Tableau1[[#This Row],[CustomerCode]],'Config Clients'!A:D,3,FALSE)</f>
        <v>Entreprises agro-alimentaires</v>
      </c>
      <c r="M373" s="13" t="str">
        <f>VLOOKUP(Tableau1[[#This Row],[CustomerCode]],'Config Clients'!A:D,4,FALSE)</f>
        <v>Marc</v>
      </c>
      <c r="N373" s="10" t="str">
        <f>IFERROR(IF(Tableau1[[#This Row],[Date rendu]]-'Date de l''export'!$A$2&gt;0,"Non","Oui"),"Oui")</f>
        <v>Non</v>
      </c>
      <c r="O373" s="11">
        <f>IF(Tableau1[[#This Row],[En retard?]]="Non",Tableau1[[#This Row],[Date rendu]]-'Date de l''export'!$A$2,0)</f>
        <v>1.7404166666674428</v>
      </c>
      <c r="P373" s="14" t="str">
        <f>IF(Tableau1[[#This Row],[En retard?]]="Oui","HD",IF(Tableau1[Délai restant]&lt;1,"&lt;24h",IF(Tableau1[Délai restant]&lt;2,"&lt;48h","≥48h")))</f>
        <v>&lt;48h</v>
      </c>
      <c r="Q373" s="14" t="str">
        <f>IF(AND(Tableau1[[#This Row],[En retard?]]="Oui",OR(Tableau1[[#This Row],[Product]]="Citron",Tableau1[[#This Row],[Product]]="Amandes")),"Oui","Non")</f>
        <v>Non</v>
      </c>
      <c r="R373" t="str">
        <f>CONCATENATE(Tableau1[[#This Row],[OrderCode]],"|",Tableau1[[#This Row],[AnaCode]],"|",Tableau1[[#This Row],[Product]])</f>
        <v>CMD01672402|PEST|Jus de fruits</v>
      </c>
    </row>
    <row r="374" spans="1:18" x14ac:dyDescent="0.25">
      <c r="A374" s="1" t="s">
        <v>367</v>
      </c>
      <c r="B374" s="1" t="s">
        <v>26</v>
      </c>
      <c r="C374" s="3" t="s">
        <v>49</v>
      </c>
      <c r="D374" s="3" t="s">
        <v>8</v>
      </c>
      <c r="E374" s="1" t="s">
        <v>107</v>
      </c>
      <c r="F374" s="1" t="s">
        <v>1239</v>
      </c>
      <c r="G374" s="1" t="s">
        <v>947</v>
      </c>
      <c r="H374" s="3">
        <f>SUBSTITUTE(LEFT(Tableau1[[#This Row],[OrderDate]],17),".",":")+0</f>
        <v>43566.357291666667</v>
      </c>
      <c r="I374" s="3">
        <f>SUBSTITUTE(LEFT(Tableau1[[#This Row],[OrderDueTo]],17),".",":")+0</f>
        <v>43571.5</v>
      </c>
      <c r="J374" s="13" t="str">
        <f>VLOOKUP(Tableau1[[#This Row],[AnaCode]],'Config Analyses'!A:C,2,FALSE)</f>
        <v>Analyse nutritionelle</v>
      </c>
      <c r="K374" s="13" t="str">
        <f>VLOOKUP(Tableau1[[#This Row],[AnaCode]],'Config Analyses'!A:C,3,FALSE)</f>
        <v>Equipe 2</v>
      </c>
      <c r="L374" s="13" t="str">
        <f>VLOOKUP(Tableau1[[#This Row],[CustomerCode]],'Config Clients'!A:D,3,FALSE)</f>
        <v>Grande surface</v>
      </c>
      <c r="M374" s="13" t="str">
        <f>VLOOKUP(Tableau1[[#This Row],[CustomerCode]],'Config Clients'!A:D,4,FALSE)</f>
        <v>Eric</v>
      </c>
      <c r="N374" s="10" t="str">
        <f>IFERROR(IF(Tableau1[[#This Row],[Date rendu]]-'Date de l''export'!$A$2&gt;0,"Non","Oui"),"Oui")</f>
        <v>Oui</v>
      </c>
      <c r="O374" s="11">
        <f>IF(Tableau1[[#This Row],[En retard?]]="Non",Tableau1[[#This Row],[Date rendu]]-'Date de l''export'!$A$2,0)</f>
        <v>0</v>
      </c>
      <c r="P374" s="14" t="str">
        <f>IF(Tableau1[[#This Row],[En retard?]]="Oui","HD",IF(Tableau1[Délai restant]&lt;1,"&lt;24h",IF(Tableau1[Délai restant]&lt;2,"&lt;48h","≥48h")))</f>
        <v>HD</v>
      </c>
      <c r="Q374" s="14" t="str">
        <f>IF(AND(Tableau1[[#This Row],[En retard?]]="Oui",OR(Tableau1[[#This Row],[Product]]="Citron",Tableau1[[#This Row],[Product]]="Amandes")),"Oui","Non")</f>
        <v>Non</v>
      </c>
      <c r="R374" t="str">
        <f>CONCATENATE(Tableau1[[#This Row],[OrderCode]],"|",Tableau1[[#This Row],[AnaCode]],"|",Tableau1[[#This Row],[Product]])</f>
        <v>CMD01609001|NTR|Radis</v>
      </c>
    </row>
    <row r="375" spans="1:18" x14ac:dyDescent="0.25">
      <c r="A375" s="1" t="s">
        <v>3311</v>
      </c>
      <c r="B375" s="1" t="s">
        <v>31</v>
      </c>
      <c r="C375" s="3" t="s">
        <v>73</v>
      </c>
      <c r="D375" s="3" t="s">
        <v>23</v>
      </c>
      <c r="E375" s="1" t="s">
        <v>107</v>
      </c>
      <c r="F375" s="1" t="s">
        <v>3312</v>
      </c>
      <c r="G375" s="1" t="s">
        <v>947</v>
      </c>
      <c r="H375" s="3">
        <f>SUBSTITUTE(LEFT(Tableau1[[#This Row],[OrderDate]],17),".",":")+0</f>
        <v>43566.357743055552</v>
      </c>
      <c r="I375" s="3">
        <f>SUBSTITUTE(LEFT(Tableau1[[#This Row],[OrderDueTo]],17),".",":")+0</f>
        <v>43571.5</v>
      </c>
      <c r="J375" s="13" t="str">
        <f>VLOOKUP(Tableau1[[#This Row],[AnaCode]],'Config Analyses'!A:C,2,FALSE)</f>
        <v>Analyse nutritionelle</v>
      </c>
      <c r="K375" s="13" t="str">
        <f>VLOOKUP(Tableau1[[#This Row],[AnaCode]],'Config Analyses'!A:C,3,FALSE)</f>
        <v>Equipe 2</v>
      </c>
      <c r="L375" s="13" t="str">
        <f>VLOOKUP(Tableau1[[#This Row],[CustomerCode]],'Config Clients'!A:D,3,FALSE)</f>
        <v>Entreprises agro-alimentaires</v>
      </c>
      <c r="M375" s="13" t="str">
        <f>VLOOKUP(Tableau1[[#This Row],[CustomerCode]],'Config Clients'!A:D,4,FALSE)</f>
        <v>Julien</v>
      </c>
      <c r="N375" s="10" t="str">
        <f>IFERROR(IF(Tableau1[[#This Row],[Date rendu]]-'Date de l''export'!$A$2&gt;0,"Non","Oui"),"Oui")</f>
        <v>Oui</v>
      </c>
      <c r="O375" s="11">
        <f>IF(Tableau1[[#This Row],[En retard?]]="Non",Tableau1[[#This Row],[Date rendu]]-'Date de l''export'!$A$2,0)</f>
        <v>0</v>
      </c>
      <c r="P375" s="14" t="str">
        <f>IF(Tableau1[[#This Row],[En retard?]]="Oui","HD",IF(Tableau1[Délai restant]&lt;1,"&lt;24h",IF(Tableau1[Délai restant]&lt;2,"&lt;48h","≥48h")))</f>
        <v>HD</v>
      </c>
      <c r="Q375" s="14" t="str">
        <f>IF(AND(Tableau1[[#This Row],[En retard?]]="Oui",OR(Tableau1[[#This Row],[Product]]="Citron",Tableau1[[#This Row],[Product]]="Amandes")),"Oui","Non")</f>
        <v>Non</v>
      </c>
      <c r="R375" t="str">
        <f>CONCATENATE(Tableau1[[#This Row],[OrderCode]],"|",Tableau1[[#This Row],[AnaCode]],"|",Tableau1[[#This Row],[Product]])</f>
        <v>CMD01595403|NTR|Pomme de terre</v>
      </c>
    </row>
    <row r="376" spans="1:18" x14ac:dyDescent="0.25">
      <c r="A376" s="1" t="s">
        <v>295</v>
      </c>
      <c r="B376" s="1" t="s">
        <v>26</v>
      </c>
      <c r="C376" s="3" t="s">
        <v>61</v>
      </c>
      <c r="D376" s="3" t="s">
        <v>14</v>
      </c>
      <c r="E376" s="1" t="s">
        <v>107</v>
      </c>
      <c r="F376" s="1" t="s">
        <v>1621</v>
      </c>
      <c r="G376" s="1" t="s">
        <v>947</v>
      </c>
      <c r="H376" s="3">
        <f>SUBSTITUTE(LEFT(Tableau1[[#This Row],[OrderDate]],17),".",":")+0</f>
        <v>43566.360208333332</v>
      </c>
      <c r="I376" s="3">
        <f>SUBSTITUTE(LEFT(Tableau1[[#This Row],[OrderDueTo]],17),".",":")+0</f>
        <v>43571.5</v>
      </c>
      <c r="J376" s="13" t="str">
        <f>VLOOKUP(Tableau1[[#This Row],[AnaCode]],'Config Analyses'!A:C,2,FALSE)</f>
        <v>Analyse nutritionelle</v>
      </c>
      <c r="K376" s="13" t="str">
        <f>VLOOKUP(Tableau1[[#This Row],[AnaCode]],'Config Analyses'!A:C,3,FALSE)</f>
        <v>Equipe 2</v>
      </c>
      <c r="L376" s="13" t="str">
        <f>VLOOKUP(Tableau1[[#This Row],[CustomerCode]],'Config Clients'!A:D,3,FALSE)</f>
        <v>Grande surface</v>
      </c>
      <c r="M376" s="13" t="str">
        <f>VLOOKUP(Tableau1[[#This Row],[CustomerCode]],'Config Clients'!A:D,4,FALSE)</f>
        <v>Eric</v>
      </c>
      <c r="N376" s="10" t="str">
        <f>IFERROR(IF(Tableau1[[#This Row],[Date rendu]]-'Date de l''export'!$A$2&gt;0,"Non","Oui"),"Oui")</f>
        <v>Oui</v>
      </c>
      <c r="O376" s="11">
        <f>IF(Tableau1[[#This Row],[En retard?]]="Non",Tableau1[[#This Row],[Date rendu]]-'Date de l''export'!$A$2,0)</f>
        <v>0</v>
      </c>
      <c r="P376" s="14" t="str">
        <f>IF(Tableau1[[#This Row],[En retard?]]="Oui","HD",IF(Tableau1[Délai restant]&lt;1,"&lt;24h",IF(Tableau1[Délai restant]&lt;2,"&lt;48h","≥48h")))</f>
        <v>HD</v>
      </c>
      <c r="Q376" s="14" t="str">
        <f>IF(AND(Tableau1[[#This Row],[En retard?]]="Oui",OR(Tableau1[[#This Row],[Product]]="Citron",Tableau1[[#This Row],[Product]]="Amandes")),"Oui","Non")</f>
        <v>Non</v>
      </c>
      <c r="R376" t="str">
        <f>CONCATENATE(Tableau1[[#This Row],[OrderCode]],"|",Tableau1[[#This Row],[AnaCode]],"|",Tableau1[[#This Row],[Product]])</f>
        <v>CMD01626605|NTR|Radis</v>
      </c>
    </row>
    <row r="377" spans="1:18" x14ac:dyDescent="0.25">
      <c r="A377" s="1" t="s">
        <v>3313</v>
      </c>
      <c r="B377" s="1" t="s">
        <v>42</v>
      </c>
      <c r="C377" s="3" t="s">
        <v>188</v>
      </c>
      <c r="D377" s="3" t="s">
        <v>38</v>
      </c>
      <c r="E377" s="1" t="s">
        <v>179</v>
      </c>
      <c r="F377" s="1" t="s">
        <v>3314</v>
      </c>
      <c r="G377" s="1" t="s">
        <v>953</v>
      </c>
      <c r="H377" s="3">
        <f>SUBSTITUTE(LEFT(Tableau1[[#This Row],[OrderDate]],17),".",":")+0</f>
        <v>43566.361307870371</v>
      </c>
      <c r="I377" s="3">
        <f>SUBSTITUTE(LEFT(Tableau1[[#This Row],[OrderDueTo]],17),".",":")+0</f>
        <v>43567.5</v>
      </c>
      <c r="J377" s="13" t="str">
        <f>VLOOKUP(Tableau1[[#This Row],[AnaCode]],'Config Analyses'!A:C,2,FALSE)</f>
        <v>Analyse métaux lourds</v>
      </c>
      <c r="K377" s="13" t="str">
        <f>VLOOKUP(Tableau1[[#This Row],[AnaCode]],'Config Analyses'!A:C,3,FALSE)</f>
        <v>Equipe 1</v>
      </c>
      <c r="L377" s="13" t="str">
        <f>VLOOKUP(Tableau1[[#This Row],[CustomerCode]],'Config Clients'!A:D,3,FALSE)</f>
        <v>Coopérative agricole</v>
      </c>
      <c r="M377" s="13" t="str">
        <f>VLOOKUP(Tableau1[[#This Row],[CustomerCode]],'Config Clients'!A:D,4,FALSE)</f>
        <v>Julie</v>
      </c>
      <c r="N377" s="10" t="str">
        <f>IFERROR(IF(Tableau1[[#This Row],[Date rendu]]-'Date de l''export'!$A$2&gt;0,"Non","Oui"),"Oui")</f>
        <v>Oui</v>
      </c>
      <c r="O377" s="11">
        <f>IF(Tableau1[[#This Row],[En retard?]]="Non",Tableau1[[#This Row],[Date rendu]]-'Date de l''export'!$A$2,0)</f>
        <v>0</v>
      </c>
      <c r="P377" s="14" t="str">
        <f>IF(Tableau1[[#This Row],[En retard?]]="Oui","HD",IF(Tableau1[Délai restant]&lt;1,"&lt;24h",IF(Tableau1[Délai restant]&lt;2,"&lt;48h","≥48h")))</f>
        <v>HD</v>
      </c>
      <c r="Q377" s="14" t="str">
        <f>IF(AND(Tableau1[[#This Row],[En retard?]]="Oui",OR(Tableau1[[#This Row],[Product]]="Citron",Tableau1[[#This Row],[Product]]="Amandes")),"Oui","Non")</f>
        <v>Non</v>
      </c>
      <c r="R377" t="str">
        <f>CONCATENATE(Tableau1[[#This Row],[OrderCode]],"|",Tableau1[[#This Row],[AnaCode]],"|",Tableau1[[#This Row],[Product]])</f>
        <v>CMD01646438|MTX|Jus de fruits</v>
      </c>
    </row>
    <row r="378" spans="1:18" x14ac:dyDescent="0.25">
      <c r="A378" s="1" t="s">
        <v>90</v>
      </c>
      <c r="B378" s="1" t="s">
        <v>21</v>
      </c>
      <c r="C378" s="3" t="s">
        <v>49</v>
      </c>
      <c r="D378" s="3" t="s">
        <v>8</v>
      </c>
      <c r="E378" s="1" t="s">
        <v>107</v>
      </c>
      <c r="F378" s="1" t="s">
        <v>1479</v>
      </c>
      <c r="G378" s="1" t="s">
        <v>947</v>
      </c>
      <c r="H378" s="3">
        <f>SUBSTITUTE(LEFT(Tableau1[[#This Row],[OrderDate]],17),".",":")+0</f>
        <v>43566.361597222225</v>
      </c>
      <c r="I378" s="3">
        <f>SUBSTITUTE(LEFT(Tableau1[[#This Row],[OrderDueTo]],17),".",":")+0</f>
        <v>43571.5</v>
      </c>
      <c r="J378" s="13" t="str">
        <f>VLOOKUP(Tableau1[[#This Row],[AnaCode]],'Config Analyses'!A:C,2,FALSE)</f>
        <v>Analyse nutritionelle</v>
      </c>
      <c r="K378" s="13" t="str">
        <f>VLOOKUP(Tableau1[[#This Row],[AnaCode]],'Config Analyses'!A:C,3,FALSE)</f>
        <v>Equipe 2</v>
      </c>
      <c r="L378" s="13" t="str">
        <f>VLOOKUP(Tableau1[[#This Row],[CustomerCode]],'Config Clients'!A:D,3,FALSE)</f>
        <v>Grande surface</v>
      </c>
      <c r="M378" s="13" t="str">
        <f>VLOOKUP(Tableau1[[#This Row],[CustomerCode]],'Config Clients'!A:D,4,FALSE)</f>
        <v>Eric</v>
      </c>
      <c r="N378" s="10" t="str">
        <f>IFERROR(IF(Tableau1[[#This Row],[Date rendu]]-'Date de l''export'!$A$2&gt;0,"Non","Oui"),"Oui")</f>
        <v>Oui</v>
      </c>
      <c r="O378" s="11">
        <f>IF(Tableau1[[#This Row],[En retard?]]="Non",Tableau1[[#This Row],[Date rendu]]-'Date de l''export'!$A$2,0)</f>
        <v>0</v>
      </c>
      <c r="P378" s="14" t="str">
        <f>IF(Tableau1[[#This Row],[En retard?]]="Oui","HD",IF(Tableau1[Délai restant]&lt;1,"&lt;24h",IF(Tableau1[Délai restant]&lt;2,"&lt;48h","≥48h")))</f>
        <v>HD</v>
      </c>
      <c r="Q378" s="14" t="str">
        <f>IF(AND(Tableau1[[#This Row],[En retard?]]="Oui",OR(Tableau1[[#This Row],[Product]]="Citron",Tableau1[[#This Row],[Product]]="Amandes")),"Oui","Non")</f>
        <v>Non</v>
      </c>
      <c r="R378" t="str">
        <f>CONCATENATE(Tableau1[[#This Row],[OrderCode]],"|",Tableau1[[#This Row],[AnaCode]],"|",Tableau1[[#This Row],[Product]])</f>
        <v>CMD01490001|NTR|Carotte</v>
      </c>
    </row>
    <row r="379" spans="1:18" x14ac:dyDescent="0.25">
      <c r="A379" s="1" t="s">
        <v>682</v>
      </c>
      <c r="B379" s="1" t="s">
        <v>21</v>
      </c>
      <c r="C379" s="3" t="s">
        <v>49</v>
      </c>
      <c r="D379" s="3" t="s">
        <v>8</v>
      </c>
      <c r="E379" s="1" t="s">
        <v>107</v>
      </c>
      <c r="F379" s="1" t="s">
        <v>1244</v>
      </c>
      <c r="G379" s="1" t="s">
        <v>947</v>
      </c>
      <c r="H379" s="3">
        <f>SUBSTITUTE(LEFT(Tableau1[[#This Row],[OrderDate]],17),".",":")+0</f>
        <v>43566.362372685187</v>
      </c>
      <c r="I379" s="3">
        <f>SUBSTITUTE(LEFT(Tableau1[[#This Row],[OrderDueTo]],17),".",":")+0</f>
        <v>43571.5</v>
      </c>
      <c r="J379" s="13" t="str">
        <f>VLOOKUP(Tableau1[[#This Row],[AnaCode]],'Config Analyses'!A:C,2,FALSE)</f>
        <v>Analyse nutritionelle</v>
      </c>
      <c r="K379" s="13" t="str">
        <f>VLOOKUP(Tableau1[[#This Row],[AnaCode]],'Config Analyses'!A:C,3,FALSE)</f>
        <v>Equipe 2</v>
      </c>
      <c r="L379" s="13" t="str">
        <f>VLOOKUP(Tableau1[[#This Row],[CustomerCode]],'Config Clients'!A:D,3,FALSE)</f>
        <v>Grande surface</v>
      </c>
      <c r="M379" s="13" t="str">
        <f>VLOOKUP(Tableau1[[#This Row],[CustomerCode]],'Config Clients'!A:D,4,FALSE)</f>
        <v>Eric</v>
      </c>
      <c r="N379" s="10" t="str">
        <f>IFERROR(IF(Tableau1[[#This Row],[Date rendu]]-'Date de l''export'!$A$2&gt;0,"Non","Oui"),"Oui")</f>
        <v>Oui</v>
      </c>
      <c r="O379" s="11">
        <f>IF(Tableau1[[#This Row],[En retard?]]="Non",Tableau1[[#This Row],[Date rendu]]-'Date de l''export'!$A$2,0)</f>
        <v>0</v>
      </c>
      <c r="P379" s="14" t="str">
        <f>IF(Tableau1[[#This Row],[En retard?]]="Oui","HD",IF(Tableau1[Délai restant]&lt;1,"&lt;24h",IF(Tableau1[Délai restant]&lt;2,"&lt;48h","≥48h")))</f>
        <v>HD</v>
      </c>
      <c r="Q379" s="14" t="str">
        <f>IF(AND(Tableau1[[#This Row],[En retard?]]="Oui",OR(Tableau1[[#This Row],[Product]]="Citron",Tableau1[[#This Row],[Product]]="Amandes")),"Oui","Non")</f>
        <v>Non</v>
      </c>
      <c r="R379" t="str">
        <f>CONCATENATE(Tableau1[[#This Row],[OrderCode]],"|",Tableau1[[#This Row],[AnaCode]],"|",Tableau1[[#This Row],[Product]])</f>
        <v>CMD01742601|NTR|Carotte</v>
      </c>
    </row>
    <row r="380" spans="1:18" x14ac:dyDescent="0.25">
      <c r="A380" s="1" t="s">
        <v>3315</v>
      </c>
      <c r="B380" s="1" t="s">
        <v>30</v>
      </c>
      <c r="C380" s="3" t="s">
        <v>188</v>
      </c>
      <c r="D380" s="3" t="s">
        <v>38</v>
      </c>
      <c r="E380" s="1" t="s">
        <v>107</v>
      </c>
      <c r="F380" s="1" t="s">
        <v>3316</v>
      </c>
      <c r="G380" s="1" t="s">
        <v>947</v>
      </c>
      <c r="H380" s="3">
        <f>SUBSTITUTE(LEFT(Tableau1[[#This Row],[OrderDate]],17),".",":")+0</f>
        <v>43566.362488425926</v>
      </c>
      <c r="I380" s="3">
        <f>SUBSTITUTE(LEFT(Tableau1[[#This Row],[OrderDueTo]],17),".",":")+0</f>
        <v>43571.5</v>
      </c>
      <c r="J380" s="13" t="str">
        <f>VLOOKUP(Tableau1[[#This Row],[AnaCode]],'Config Analyses'!A:C,2,FALSE)</f>
        <v>Analyse nutritionelle</v>
      </c>
      <c r="K380" s="13" t="str">
        <f>VLOOKUP(Tableau1[[#This Row],[AnaCode]],'Config Analyses'!A:C,3,FALSE)</f>
        <v>Equipe 2</v>
      </c>
      <c r="L380" s="13" t="str">
        <f>VLOOKUP(Tableau1[[#This Row],[CustomerCode]],'Config Clients'!A:D,3,FALSE)</f>
        <v>Coopérative agricole</v>
      </c>
      <c r="M380" s="13" t="str">
        <f>VLOOKUP(Tableau1[[#This Row],[CustomerCode]],'Config Clients'!A:D,4,FALSE)</f>
        <v>Julie</v>
      </c>
      <c r="N380" s="10" t="str">
        <f>IFERROR(IF(Tableau1[[#This Row],[Date rendu]]-'Date de l''export'!$A$2&gt;0,"Non","Oui"),"Oui")</f>
        <v>Oui</v>
      </c>
      <c r="O380" s="11">
        <f>IF(Tableau1[[#This Row],[En retard?]]="Non",Tableau1[[#This Row],[Date rendu]]-'Date de l''export'!$A$2,0)</f>
        <v>0</v>
      </c>
      <c r="P380" s="14" t="str">
        <f>IF(Tableau1[[#This Row],[En retard?]]="Oui","HD",IF(Tableau1[Délai restant]&lt;1,"&lt;24h",IF(Tableau1[Délai restant]&lt;2,"&lt;48h","≥48h")))</f>
        <v>HD</v>
      </c>
      <c r="Q380" s="14" t="str">
        <f>IF(AND(Tableau1[[#This Row],[En retard?]]="Oui",OR(Tableau1[[#This Row],[Product]]="Citron",Tableau1[[#This Row],[Product]]="Amandes")),"Oui","Non")</f>
        <v>Non</v>
      </c>
      <c r="R380" t="str">
        <f>CONCATENATE(Tableau1[[#This Row],[OrderCode]],"|",Tableau1[[#This Row],[AnaCode]],"|",Tableau1[[#This Row],[Product]])</f>
        <v>CMD01568415|NTR|Bœuf</v>
      </c>
    </row>
    <row r="381" spans="1:18" x14ac:dyDescent="0.25">
      <c r="A381" s="1" t="s">
        <v>324</v>
      </c>
      <c r="B381" s="1" t="s">
        <v>20</v>
      </c>
      <c r="C381" s="3" t="s">
        <v>61</v>
      </c>
      <c r="D381" s="3" t="s">
        <v>14</v>
      </c>
      <c r="E381" s="1" t="s">
        <v>107</v>
      </c>
      <c r="F381" s="1" t="s">
        <v>1245</v>
      </c>
      <c r="G381" s="1" t="s">
        <v>947</v>
      </c>
      <c r="H381" s="3">
        <f>SUBSTITUTE(LEFT(Tableau1[[#This Row],[OrderDate]],17),".",":")+0</f>
        <v>43566.36273148148</v>
      </c>
      <c r="I381" s="3">
        <f>SUBSTITUTE(LEFT(Tableau1[[#This Row],[OrderDueTo]],17),".",":")+0</f>
        <v>43571.5</v>
      </c>
      <c r="J381" s="13" t="str">
        <f>VLOOKUP(Tableau1[[#This Row],[AnaCode]],'Config Analyses'!A:C,2,FALSE)</f>
        <v>Analyse nutritionelle</v>
      </c>
      <c r="K381" s="13" t="str">
        <f>VLOOKUP(Tableau1[[#This Row],[AnaCode]],'Config Analyses'!A:C,3,FALSE)</f>
        <v>Equipe 2</v>
      </c>
      <c r="L381" s="13" t="str">
        <f>VLOOKUP(Tableau1[[#This Row],[CustomerCode]],'Config Clients'!A:D,3,FALSE)</f>
        <v>Grande surface</v>
      </c>
      <c r="M381" s="13" t="str">
        <f>VLOOKUP(Tableau1[[#This Row],[CustomerCode]],'Config Clients'!A:D,4,FALSE)</f>
        <v>Eric</v>
      </c>
      <c r="N381" s="10" t="str">
        <f>IFERROR(IF(Tableau1[[#This Row],[Date rendu]]-'Date de l''export'!$A$2&gt;0,"Non","Oui"),"Oui")</f>
        <v>Oui</v>
      </c>
      <c r="O381" s="11">
        <f>IF(Tableau1[[#This Row],[En retard?]]="Non",Tableau1[[#This Row],[Date rendu]]-'Date de l''export'!$A$2,0)</f>
        <v>0</v>
      </c>
      <c r="P381" s="14" t="str">
        <f>IF(Tableau1[[#This Row],[En retard?]]="Oui","HD",IF(Tableau1[Délai restant]&lt;1,"&lt;24h",IF(Tableau1[Délai restant]&lt;2,"&lt;48h","≥48h")))</f>
        <v>HD</v>
      </c>
      <c r="Q381" s="14" t="str">
        <f>IF(AND(Tableau1[[#This Row],[En retard?]]="Oui",OR(Tableau1[[#This Row],[Product]]="Citron",Tableau1[[#This Row],[Product]]="Amandes")),"Oui","Non")</f>
        <v>Non</v>
      </c>
      <c r="R381" t="str">
        <f>CONCATENATE(Tableau1[[#This Row],[OrderCode]],"|",Tableau1[[#This Row],[AnaCode]],"|",Tableau1[[#This Row],[Product]])</f>
        <v>CMD01750204|NTR|Orange</v>
      </c>
    </row>
    <row r="382" spans="1:18" x14ac:dyDescent="0.25">
      <c r="A382" s="1" t="s">
        <v>3317</v>
      </c>
      <c r="B382" s="1" t="s">
        <v>30</v>
      </c>
      <c r="C382" s="3" t="s">
        <v>188</v>
      </c>
      <c r="D382" s="3" t="s">
        <v>38</v>
      </c>
      <c r="E382" s="1" t="s">
        <v>167</v>
      </c>
      <c r="F382" s="1" t="s">
        <v>3318</v>
      </c>
      <c r="G382" s="1" t="s">
        <v>945</v>
      </c>
      <c r="H382" s="3">
        <f>SUBSTITUTE(LEFT(Tableau1[[#This Row],[OrderDate]],17),".",":")+0</f>
        <v>43566.362824074073</v>
      </c>
      <c r="I382" s="3">
        <f>SUBSTITUTE(LEFT(Tableau1[[#This Row],[OrderDueTo]],17),".",":")+0</f>
        <v>43572.5</v>
      </c>
      <c r="J382" s="13" t="str">
        <f>VLOOKUP(Tableau1[[#This Row],[AnaCode]],'Config Analyses'!A:C,2,FALSE)</f>
        <v>Analyse matières grasses</v>
      </c>
      <c r="K382" s="13" t="str">
        <f>VLOOKUP(Tableau1[[#This Row],[AnaCode]],'Config Analyses'!A:C,3,FALSE)</f>
        <v>Equipe 2</v>
      </c>
      <c r="L382" s="13" t="str">
        <f>VLOOKUP(Tableau1[[#This Row],[CustomerCode]],'Config Clients'!A:D,3,FALSE)</f>
        <v>Coopérative agricole</v>
      </c>
      <c r="M382" s="13" t="str">
        <f>VLOOKUP(Tableau1[[#This Row],[CustomerCode]],'Config Clients'!A:D,4,FALSE)</f>
        <v>Julie</v>
      </c>
      <c r="N382" s="10" t="str">
        <f>IFERROR(IF(Tableau1[[#This Row],[Date rendu]]-'Date de l''export'!$A$2&gt;0,"Non","Oui"),"Oui")</f>
        <v>Non</v>
      </c>
      <c r="O382" s="11">
        <f>IF(Tableau1[[#This Row],[En retard?]]="Non",Tableau1[[#This Row],[Date rendu]]-'Date de l''export'!$A$2,0)</f>
        <v>0.74041666666744277</v>
      </c>
      <c r="P382" s="14" t="str">
        <f>IF(Tableau1[[#This Row],[En retard?]]="Oui","HD",IF(Tableau1[Délai restant]&lt;1,"&lt;24h",IF(Tableau1[Délai restant]&lt;2,"&lt;48h","≥48h")))</f>
        <v>&lt;24h</v>
      </c>
      <c r="Q382" s="14" t="str">
        <f>IF(AND(Tableau1[[#This Row],[En retard?]]="Oui",OR(Tableau1[[#This Row],[Product]]="Citron",Tableau1[[#This Row],[Product]]="Amandes")),"Oui","Non")</f>
        <v>Non</v>
      </c>
      <c r="R382" t="str">
        <f>CONCATENATE(Tableau1[[#This Row],[OrderCode]],"|",Tableau1[[#This Row],[AnaCode]],"|",Tableau1[[#This Row],[Product]])</f>
        <v>CMD01646426|MTG|Bœuf</v>
      </c>
    </row>
    <row r="383" spans="1:18" x14ac:dyDescent="0.25">
      <c r="A383" s="1" t="s">
        <v>620</v>
      </c>
      <c r="B383" s="1" t="s">
        <v>31</v>
      </c>
      <c r="C383" s="3" t="s">
        <v>52</v>
      </c>
      <c r="D383" s="3" t="s">
        <v>9</v>
      </c>
      <c r="E383" s="1" t="s">
        <v>167</v>
      </c>
      <c r="F383" s="1" t="s">
        <v>1542</v>
      </c>
      <c r="G383" s="1" t="s">
        <v>945</v>
      </c>
      <c r="H383" s="3">
        <f>SUBSTITUTE(LEFT(Tableau1[[#This Row],[OrderDate]],17),".",":")+0</f>
        <v>43566.362997685188</v>
      </c>
      <c r="I383" s="3">
        <f>SUBSTITUTE(LEFT(Tableau1[[#This Row],[OrderDueTo]],17),".",":")+0</f>
        <v>43572.5</v>
      </c>
      <c r="J383" s="13" t="str">
        <f>VLOOKUP(Tableau1[[#This Row],[AnaCode]],'Config Analyses'!A:C,2,FALSE)</f>
        <v>Analyse matières grasses</v>
      </c>
      <c r="K383" s="13" t="str">
        <f>VLOOKUP(Tableau1[[#This Row],[AnaCode]],'Config Analyses'!A:C,3,FALSE)</f>
        <v>Equipe 2</v>
      </c>
      <c r="L383" s="13" t="str">
        <f>VLOOKUP(Tableau1[[#This Row],[CustomerCode]],'Config Clients'!A:D,3,FALSE)</f>
        <v>Centrale d'achats</v>
      </c>
      <c r="M383" s="13" t="str">
        <f>VLOOKUP(Tableau1[[#This Row],[CustomerCode]],'Config Clients'!A:D,4,FALSE)</f>
        <v>Sandrine</v>
      </c>
      <c r="N383" s="10" t="str">
        <f>IFERROR(IF(Tableau1[[#This Row],[Date rendu]]-'Date de l''export'!$A$2&gt;0,"Non","Oui"),"Oui")</f>
        <v>Non</v>
      </c>
      <c r="O383" s="11">
        <f>IF(Tableau1[[#This Row],[En retard?]]="Non",Tableau1[[#This Row],[Date rendu]]-'Date de l''export'!$A$2,0)</f>
        <v>0.74041666666744277</v>
      </c>
      <c r="P383" s="14" t="str">
        <f>IF(Tableau1[[#This Row],[En retard?]]="Oui","HD",IF(Tableau1[Délai restant]&lt;1,"&lt;24h",IF(Tableau1[Délai restant]&lt;2,"&lt;48h","≥48h")))</f>
        <v>&lt;24h</v>
      </c>
      <c r="Q383" s="14" t="str">
        <f>IF(AND(Tableau1[[#This Row],[En retard?]]="Oui",OR(Tableau1[[#This Row],[Product]]="Citron",Tableau1[[#This Row],[Product]]="Amandes")),"Oui","Non")</f>
        <v>Non</v>
      </c>
      <c r="R383" t="str">
        <f>CONCATENATE(Tableau1[[#This Row],[OrderCode]],"|",Tableau1[[#This Row],[AnaCode]],"|",Tableau1[[#This Row],[Product]])</f>
        <v>CMD01745106|MTG|Pomme de terre</v>
      </c>
    </row>
    <row r="384" spans="1:18" x14ac:dyDescent="0.25">
      <c r="A384" s="1" t="s">
        <v>395</v>
      </c>
      <c r="B384" s="1" t="s">
        <v>31</v>
      </c>
      <c r="C384" s="3" t="s">
        <v>52</v>
      </c>
      <c r="D384" s="3" t="s">
        <v>9</v>
      </c>
      <c r="E384" s="1" t="s">
        <v>167</v>
      </c>
      <c r="F384" s="1" t="s">
        <v>1515</v>
      </c>
      <c r="G384" s="1" t="s">
        <v>945</v>
      </c>
      <c r="H384" s="3">
        <f>SUBSTITUTE(LEFT(Tableau1[[#This Row],[OrderDate]],17),".",":")+0</f>
        <v>43566.363703703704</v>
      </c>
      <c r="I384" s="3">
        <f>SUBSTITUTE(LEFT(Tableau1[[#This Row],[OrderDueTo]],17),".",":")+0</f>
        <v>43572.5</v>
      </c>
      <c r="J384" s="13" t="str">
        <f>VLOOKUP(Tableau1[[#This Row],[AnaCode]],'Config Analyses'!A:C,2,FALSE)</f>
        <v>Analyse matières grasses</v>
      </c>
      <c r="K384" s="13" t="str">
        <f>VLOOKUP(Tableau1[[#This Row],[AnaCode]],'Config Analyses'!A:C,3,FALSE)</f>
        <v>Equipe 2</v>
      </c>
      <c r="L384" s="13" t="str">
        <f>VLOOKUP(Tableau1[[#This Row],[CustomerCode]],'Config Clients'!A:D,3,FALSE)</f>
        <v>Centrale d'achats</v>
      </c>
      <c r="M384" s="13" t="str">
        <f>VLOOKUP(Tableau1[[#This Row],[CustomerCode]],'Config Clients'!A:D,4,FALSE)</f>
        <v>Sandrine</v>
      </c>
      <c r="N384" s="10" t="str">
        <f>IFERROR(IF(Tableau1[[#This Row],[Date rendu]]-'Date de l''export'!$A$2&gt;0,"Non","Oui"),"Oui")</f>
        <v>Non</v>
      </c>
      <c r="O384" s="11">
        <f>IF(Tableau1[[#This Row],[En retard?]]="Non",Tableau1[[#This Row],[Date rendu]]-'Date de l''export'!$A$2,0)</f>
        <v>0.74041666666744277</v>
      </c>
      <c r="P384" s="14" t="str">
        <f>IF(Tableau1[[#This Row],[En retard?]]="Oui","HD",IF(Tableau1[Délai restant]&lt;1,"&lt;24h",IF(Tableau1[Délai restant]&lt;2,"&lt;48h","≥48h")))</f>
        <v>&lt;24h</v>
      </c>
      <c r="Q384" s="14" t="str">
        <f>IF(AND(Tableau1[[#This Row],[En retard?]]="Oui",OR(Tableau1[[#This Row],[Product]]="Citron",Tableau1[[#This Row],[Product]]="Amandes")),"Oui","Non")</f>
        <v>Non</v>
      </c>
      <c r="R384" t="str">
        <f>CONCATENATE(Tableau1[[#This Row],[OrderCode]],"|",Tableau1[[#This Row],[AnaCode]],"|",Tableau1[[#This Row],[Product]])</f>
        <v>CMD01626010|MTG|Pomme de terre</v>
      </c>
    </row>
    <row r="385" spans="1:18" x14ac:dyDescent="0.25">
      <c r="A385" s="1" t="s">
        <v>3319</v>
      </c>
      <c r="B385" s="1" t="s">
        <v>30</v>
      </c>
      <c r="C385" s="3" t="s">
        <v>188</v>
      </c>
      <c r="D385" s="3" t="s">
        <v>38</v>
      </c>
      <c r="E385" s="1" t="s">
        <v>167</v>
      </c>
      <c r="F385" s="1" t="s">
        <v>3320</v>
      </c>
      <c r="G385" s="1" t="s">
        <v>945</v>
      </c>
      <c r="H385" s="3">
        <f>SUBSTITUTE(LEFT(Tableau1[[#This Row],[OrderDate]],17),".",":")+0</f>
        <v>43566.364201388889</v>
      </c>
      <c r="I385" s="3">
        <f>SUBSTITUTE(LEFT(Tableau1[[#This Row],[OrderDueTo]],17),".",":")+0</f>
        <v>43572.5</v>
      </c>
      <c r="J385" s="13" t="str">
        <f>VLOOKUP(Tableau1[[#This Row],[AnaCode]],'Config Analyses'!A:C,2,FALSE)</f>
        <v>Analyse matières grasses</v>
      </c>
      <c r="K385" s="13" t="str">
        <f>VLOOKUP(Tableau1[[#This Row],[AnaCode]],'Config Analyses'!A:C,3,FALSE)</f>
        <v>Equipe 2</v>
      </c>
      <c r="L385" s="13" t="str">
        <f>VLOOKUP(Tableau1[[#This Row],[CustomerCode]],'Config Clients'!A:D,3,FALSE)</f>
        <v>Coopérative agricole</v>
      </c>
      <c r="M385" s="13" t="str">
        <f>VLOOKUP(Tableau1[[#This Row],[CustomerCode]],'Config Clients'!A:D,4,FALSE)</f>
        <v>Julie</v>
      </c>
      <c r="N385" s="10" t="str">
        <f>IFERROR(IF(Tableau1[[#This Row],[Date rendu]]-'Date de l''export'!$A$2&gt;0,"Non","Oui"),"Oui")</f>
        <v>Non</v>
      </c>
      <c r="O385" s="11">
        <f>IF(Tableau1[[#This Row],[En retard?]]="Non",Tableau1[[#This Row],[Date rendu]]-'Date de l''export'!$A$2,0)</f>
        <v>0.74041666666744277</v>
      </c>
      <c r="P385" s="14" t="str">
        <f>IF(Tableau1[[#This Row],[En retard?]]="Oui","HD",IF(Tableau1[Délai restant]&lt;1,"&lt;24h",IF(Tableau1[Délai restant]&lt;2,"&lt;48h","≥48h")))</f>
        <v>&lt;24h</v>
      </c>
      <c r="Q385" s="14" t="str">
        <f>IF(AND(Tableau1[[#This Row],[En retard?]]="Oui",OR(Tableau1[[#This Row],[Product]]="Citron",Tableau1[[#This Row],[Product]]="Amandes")),"Oui","Non")</f>
        <v>Non</v>
      </c>
      <c r="R385" t="str">
        <f>CONCATENATE(Tableau1[[#This Row],[OrderCode]],"|",Tableau1[[#This Row],[AnaCode]],"|",Tableau1[[#This Row],[Product]])</f>
        <v>CMD01568409|MTG|Bœuf</v>
      </c>
    </row>
    <row r="386" spans="1:18" x14ac:dyDescent="0.25">
      <c r="A386" s="1" t="s">
        <v>461</v>
      </c>
      <c r="B386" s="1" t="s">
        <v>31</v>
      </c>
      <c r="C386" s="3" t="s">
        <v>49</v>
      </c>
      <c r="D386" s="3" t="s">
        <v>8</v>
      </c>
      <c r="E386" s="1" t="s">
        <v>130</v>
      </c>
      <c r="F386" s="1" t="s">
        <v>1830</v>
      </c>
      <c r="G386" s="1" t="s">
        <v>964</v>
      </c>
      <c r="H386" s="3">
        <f>SUBSTITUTE(LEFT(Tableau1[[#This Row],[OrderDate]],17),".",":")+0</f>
        <v>43566.364398148151</v>
      </c>
      <c r="I386" s="3">
        <f>SUBSTITUTE(LEFT(Tableau1[[#This Row],[OrderDueTo]],17),".",":")+0</f>
        <v>43573.5</v>
      </c>
      <c r="J386" s="13" t="str">
        <f>VLOOKUP(Tableau1[[#This Row],[AnaCode]],'Config Analyses'!A:C,2,FALSE)</f>
        <v>Analyse pesticides</v>
      </c>
      <c r="K386" s="13" t="str">
        <f>VLOOKUP(Tableau1[[#This Row],[AnaCode]],'Config Analyses'!A:C,3,FALSE)</f>
        <v>Equipe 3</v>
      </c>
      <c r="L386" s="13" t="str">
        <f>VLOOKUP(Tableau1[[#This Row],[CustomerCode]],'Config Clients'!A:D,3,FALSE)</f>
        <v>Grande surface</v>
      </c>
      <c r="M386" s="13" t="str">
        <f>VLOOKUP(Tableau1[[#This Row],[CustomerCode]],'Config Clients'!A:D,4,FALSE)</f>
        <v>Eric</v>
      </c>
      <c r="N386" s="10" t="str">
        <f>IFERROR(IF(Tableau1[[#This Row],[Date rendu]]-'Date de l''export'!$A$2&gt;0,"Non","Oui"),"Oui")</f>
        <v>Non</v>
      </c>
      <c r="O386" s="11">
        <f>IF(Tableau1[[#This Row],[En retard?]]="Non",Tableau1[[#This Row],[Date rendu]]-'Date de l''export'!$A$2,0)</f>
        <v>1.7404166666674428</v>
      </c>
      <c r="P386" s="14" t="str">
        <f>IF(Tableau1[[#This Row],[En retard?]]="Oui","HD",IF(Tableau1[Délai restant]&lt;1,"&lt;24h",IF(Tableau1[Délai restant]&lt;2,"&lt;48h","≥48h")))</f>
        <v>&lt;48h</v>
      </c>
      <c r="Q386" s="14" t="str">
        <f>IF(AND(Tableau1[[#This Row],[En retard?]]="Oui",OR(Tableau1[[#This Row],[Product]]="Citron",Tableau1[[#This Row],[Product]]="Amandes")),"Oui","Non")</f>
        <v>Non</v>
      </c>
      <c r="R386" t="str">
        <f>CONCATENATE(Tableau1[[#This Row],[OrderCode]],"|",Tableau1[[#This Row],[AnaCode]],"|",Tableau1[[#This Row],[Product]])</f>
        <v>CMD01609003|PEST|Pomme de terre</v>
      </c>
    </row>
    <row r="387" spans="1:18" x14ac:dyDescent="0.25">
      <c r="A387" s="1" t="s">
        <v>326</v>
      </c>
      <c r="B387" s="1" t="s">
        <v>30</v>
      </c>
      <c r="C387" s="3" t="s">
        <v>65</v>
      </c>
      <c r="D387" s="3" t="s">
        <v>17</v>
      </c>
      <c r="E387" s="1" t="s">
        <v>167</v>
      </c>
      <c r="F387" s="1" t="s">
        <v>1249</v>
      </c>
      <c r="G387" s="1" t="s">
        <v>945</v>
      </c>
      <c r="H387" s="3">
        <f>SUBSTITUTE(LEFT(Tableau1[[#This Row],[OrderDate]],17),".",":")+0</f>
        <v>43566.364606481482</v>
      </c>
      <c r="I387" s="3">
        <f>SUBSTITUTE(LEFT(Tableau1[[#This Row],[OrderDueTo]],17),".",":")+0</f>
        <v>43572.5</v>
      </c>
      <c r="J387" s="13" t="str">
        <f>VLOOKUP(Tableau1[[#This Row],[AnaCode]],'Config Analyses'!A:C,2,FALSE)</f>
        <v>Analyse matières grasses</v>
      </c>
      <c r="K387" s="13" t="str">
        <f>VLOOKUP(Tableau1[[#This Row],[AnaCode]],'Config Analyses'!A:C,3,FALSE)</f>
        <v>Equipe 2</v>
      </c>
      <c r="L387" s="13" t="str">
        <f>VLOOKUP(Tableau1[[#This Row],[CustomerCode]],'Config Clients'!A:D,3,FALSE)</f>
        <v>Entreprises agro-alimentaires</v>
      </c>
      <c r="M387" s="13" t="str">
        <f>VLOOKUP(Tableau1[[#This Row],[CustomerCode]],'Config Clients'!A:D,4,FALSE)</f>
        <v>Marc</v>
      </c>
      <c r="N387" s="10" t="str">
        <f>IFERROR(IF(Tableau1[[#This Row],[Date rendu]]-'Date de l''export'!$A$2&gt;0,"Non","Oui"),"Oui")</f>
        <v>Non</v>
      </c>
      <c r="O387" s="11">
        <f>IF(Tableau1[[#This Row],[En retard?]]="Non",Tableau1[[#This Row],[Date rendu]]-'Date de l''export'!$A$2,0)</f>
        <v>0.74041666666744277</v>
      </c>
      <c r="P387" s="14" t="str">
        <f>IF(Tableau1[[#This Row],[En retard?]]="Oui","HD",IF(Tableau1[Délai restant]&lt;1,"&lt;24h",IF(Tableau1[Délai restant]&lt;2,"&lt;48h","≥48h")))</f>
        <v>&lt;24h</v>
      </c>
      <c r="Q387" s="14" t="str">
        <f>IF(AND(Tableau1[[#This Row],[En retard?]]="Oui",OR(Tableau1[[#This Row],[Product]]="Citron",Tableau1[[#This Row],[Product]]="Amandes")),"Oui","Non")</f>
        <v>Non</v>
      </c>
      <c r="R387" t="str">
        <f>CONCATENATE(Tableau1[[#This Row],[OrderCode]],"|",Tableau1[[#This Row],[AnaCode]],"|",Tableau1[[#This Row],[Product]])</f>
        <v>CMD01790502|MTG|Bœuf</v>
      </c>
    </row>
    <row r="388" spans="1:18" x14ac:dyDescent="0.25">
      <c r="A388" s="1" t="s">
        <v>278</v>
      </c>
      <c r="B388" s="1" t="s">
        <v>21</v>
      </c>
      <c r="C388" s="3" t="s">
        <v>52</v>
      </c>
      <c r="D388" s="3" t="s">
        <v>9</v>
      </c>
      <c r="E388" s="1" t="s">
        <v>130</v>
      </c>
      <c r="F388" s="1" t="s">
        <v>1831</v>
      </c>
      <c r="G388" s="1" t="s">
        <v>964</v>
      </c>
      <c r="H388" s="3">
        <f>SUBSTITUTE(LEFT(Tableau1[[#This Row],[OrderDate]],17),".",":")+0</f>
        <v>43566.365416666667</v>
      </c>
      <c r="I388" s="3">
        <f>SUBSTITUTE(LEFT(Tableau1[[#This Row],[OrderDueTo]],17),".",":")+0</f>
        <v>43573.5</v>
      </c>
      <c r="J388" s="13" t="str">
        <f>VLOOKUP(Tableau1[[#This Row],[AnaCode]],'Config Analyses'!A:C,2,FALSE)</f>
        <v>Analyse pesticides</v>
      </c>
      <c r="K388" s="13" t="str">
        <f>VLOOKUP(Tableau1[[#This Row],[AnaCode]],'Config Analyses'!A:C,3,FALSE)</f>
        <v>Equipe 3</v>
      </c>
      <c r="L388" s="13" t="str">
        <f>VLOOKUP(Tableau1[[#This Row],[CustomerCode]],'Config Clients'!A:D,3,FALSE)</f>
        <v>Centrale d'achats</v>
      </c>
      <c r="M388" s="13" t="str">
        <f>VLOOKUP(Tableau1[[#This Row],[CustomerCode]],'Config Clients'!A:D,4,FALSE)</f>
        <v>Sandrine</v>
      </c>
      <c r="N388" s="10" t="str">
        <f>IFERROR(IF(Tableau1[[#This Row],[Date rendu]]-'Date de l''export'!$A$2&gt;0,"Non","Oui"),"Oui")</f>
        <v>Non</v>
      </c>
      <c r="O388" s="11">
        <f>IF(Tableau1[[#This Row],[En retard?]]="Non",Tableau1[[#This Row],[Date rendu]]-'Date de l''export'!$A$2,0)</f>
        <v>1.7404166666674428</v>
      </c>
      <c r="P388" s="14" t="str">
        <f>IF(Tableau1[[#This Row],[En retard?]]="Oui","HD",IF(Tableau1[Délai restant]&lt;1,"&lt;24h",IF(Tableau1[Délai restant]&lt;2,"&lt;48h","≥48h")))</f>
        <v>&lt;48h</v>
      </c>
      <c r="Q388" s="14" t="str">
        <f>IF(AND(Tableau1[[#This Row],[En retard?]]="Oui",OR(Tableau1[[#This Row],[Product]]="Citron",Tableau1[[#This Row],[Product]]="Amandes")),"Oui","Non")</f>
        <v>Non</v>
      </c>
      <c r="R388" t="str">
        <f>CONCATENATE(Tableau1[[#This Row],[OrderCode]],"|",Tableau1[[#This Row],[AnaCode]],"|",Tableau1[[#This Row],[Product]])</f>
        <v>CMD01668305|PEST|Carotte</v>
      </c>
    </row>
    <row r="389" spans="1:18" x14ac:dyDescent="0.25">
      <c r="A389" s="1" t="s">
        <v>209</v>
      </c>
      <c r="B389" s="1" t="s">
        <v>21</v>
      </c>
      <c r="C389" s="3" t="s">
        <v>52</v>
      </c>
      <c r="D389" s="3" t="s">
        <v>9</v>
      </c>
      <c r="E389" s="1" t="s">
        <v>107</v>
      </c>
      <c r="F389" s="1" t="s">
        <v>1255</v>
      </c>
      <c r="G389" s="1" t="s">
        <v>947</v>
      </c>
      <c r="H389" s="3">
        <f>SUBSTITUTE(LEFT(Tableau1[[#This Row],[OrderDate]],17),".",":")+0</f>
        <v>43566.365543981483</v>
      </c>
      <c r="I389" s="3">
        <f>SUBSTITUTE(LEFT(Tableau1[[#This Row],[OrderDueTo]],17),".",":")+0</f>
        <v>43571.5</v>
      </c>
      <c r="J389" s="13" t="str">
        <f>VLOOKUP(Tableau1[[#This Row],[AnaCode]],'Config Analyses'!A:C,2,FALSE)</f>
        <v>Analyse nutritionelle</v>
      </c>
      <c r="K389" s="13" t="str">
        <f>VLOOKUP(Tableau1[[#This Row],[AnaCode]],'Config Analyses'!A:C,3,FALSE)</f>
        <v>Equipe 2</v>
      </c>
      <c r="L389" s="13" t="str">
        <f>VLOOKUP(Tableau1[[#This Row],[CustomerCode]],'Config Clients'!A:D,3,FALSE)</f>
        <v>Centrale d'achats</v>
      </c>
      <c r="M389" s="13" t="str">
        <f>VLOOKUP(Tableau1[[#This Row],[CustomerCode]],'Config Clients'!A:D,4,FALSE)</f>
        <v>Sandrine</v>
      </c>
      <c r="N389" s="10" t="str">
        <f>IFERROR(IF(Tableau1[[#This Row],[Date rendu]]-'Date de l''export'!$A$2&gt;0,"Non","Oui"),"Oui")</f>
        <v>Oui</v>
      </c>
      <c r="O389" s="11">
        <f>IF(Tableau1[[#This Row],[En retard?]]="Non",Tableau1[[#This Row],[Date rendu]]-'Date de l''export'!$A$2,0)</f>
        <v>0</v>
      </c>
      <c r="P389" s="14" t="str">
        <f>IF(Tableau1[[#This Row],[En retard?]]="Oui","HD",IF(Tableau1[Délai restant]&lt;1,"&lt;24h",IF(Tableau1[Délai restant]&lt;2,"&lt;48h","≥48h")))</f>
        <v>HD</v>
      </c>
      <c r="Q389" s="14" t="str">
        <f>IF(AND(Tableau1[[#This Row],[En retard?]]="Oui",OR(Tableau1[[#This Row],[Product]]="Citron",Tableau1[[#This Row],[Product]]="Amandes")),"Oui","Non")</f>
        <v>Non</v>
      </c>
      <c r="R389" t="str">
        <f>CONCATENATE(Tableau1[[#This Row],[OrderCode]],"|",Tableau1[[#This Row],[AnaCode]],"|",Tableau1[[#This Row],[Product]])</f>
        <v>CMD01668308|NTR|Carotte</v>
      </c>
    </row>
    <row r="390" spans="1:18" x14ac:dyDescent="0.25">
      <c r="A390" s="1" t="s">
        <v>216</v>
      </c>
      <c r="B390" s="1" t="s">
        <v>19</v>
      </c>
      <c r="C390" s="3" t="s">
        <v>98</v>
      </c>
      <c r="D390" s="3" t="s">
        <v>27</v>
      </c>
      <c r="E390" s="1" t="s">
        <v>107</v>
      </c>
      <c r="F390" s="1" t="s">
        <v>1258</v>
      </c>
      <c r="G390" s="1" t="s">
        <v>947</v>
      </c>
      <c r="H390" s="3">
        <f>SUBSTITUTE(LEFT(Tableau1[[#This Row],[OrderDate]],17),".",":")+0</f>
        <v>43566.366689814815</v>
      </c>
      <c r="I390" s="3">
        <f>SUBSTITUTE(LEFT(Tableau1[[#This Row],[OrderDueTo]],17),".",":")+0</f>
        <v>43571.5</v>
      </c>
      <c r="J390" s="13" t="str">
        <f>VLOOKUP(Tableau1[[#This Row],[AnaCode]],'Config Analyses'!A:C,2,FALSE)</f>
        <v>Analyse nutritionelle</v>
      </c>
      <c r="K390" s="13" t="str">
        <f>VLOOKUP(Tableau1[[#This Row],[AnaCode]],'Config Analyses'!A:C,3,FALSE)</f>
        <v>Equipe 2</v>
      </c>
      <c r="L390" s="13" t="str">
        <f>VLOOKUP(Tableau1[[#This Row],[CustomerCode]],'Config Clients'!A:D,3,FALSE)</f>
        <v>Coopérative agricole</v>
      </c>
      <c r="M390" s="13" t="str">
        <f>VLOOKUP(Tableau1[[#This Row],[CustomerCode]],'Config Clients'!A:D,4,FALSE)</f>
        <v>Julie</v>
      </c>
      <c r="N390" s="10" t="str">
        <f>IFERROR(IF(Tableau1[[#This Row],[Date rendu]]-'Date de l''export'!$A$2&gt;0,"Non","Oui"),"Oui")</f>
        <v>Oui</v>
      </c>
      <c r="O390" s="11">
        <f>IF(Tableau1[[#This Row],[En retard?]]="Non",Tableau1[[#This Row],[Date rendu]]-'Date de l''export'!$A$2,0)</f>
        <v>0</v>
      </c>
      <c r="P390" s="14" t="str">
        <f>IF(Tableau1[[#This Row],[En retard?]]="Oui","HD",IF(Tableau1[Délai restant]&lt;1,"&lt;24h",IF(Tableau1[Délai restant]&lt;2,"&lt;48h","≥48h")))</f>
        <v>HD</v>
      </c>
      <c r="Q390" s="14" t="str">
        <f>IF(AND(Tableau1[[#This Row],[En retard?]]="Oui",OR(Tableau1[[#This Row],[Product]]="Citron",Tableau1[[#This Row],[Product]]="Amandes")),"Oui","Non")</f>
        <v>Non</v>
      </c>
      <c r="R390" t="str">
        <f>CONCATENATE(Tableau1[[#This Row],[OrderCode]],"|",Tableau1[[#This Row],[AnaCode]],"|",Tableau1[[#This Row],[Product]])</f>
        <v>CMD01448504|NTR|Bettrave</v>
      </c>
    </row>
    <row r="391" spans="1:18" x14ac:dyDescent="0.25">
      <c r="A391" s="1" t="s">
        <v>399</v>
      </c>
      <c r="B391" s="1" t="s">
        <v>25</v>
      </c>
      <c r="C391" s="3" t="s">
        <v>61</v>
      </c>
      <c r="D391" s="3" t="s">
        <v>14</v>
      </c>
      <c r="E391" s="1" t="s">
        <v>107</v>
      </c>
      <c r="F391" s="1" t="s">
        <v>2309</v>
      </c>
      <c r="G391" s="1" t="s">
        <v>947</v>
      </c>
      <c r="H391" s="3">
        <f>SUBSTITUTE(LEFT(Tableau1[[#This Row],[OrderDate]],17),".",":")+0</f>
        <v>43566.367650462962</v>
      </c>
      <c r="I391" s="3">
        <f>SUBSTITUTE(LEFT(Tableau1[[#This Row],[OrderDueTo]],17),".",":")+0</f>
        <v>43571.5</v>
      </c>
      <c r="J391" s="13" t="str">
        <f>VLOOKUP(Tableau1[[#This Row],[AnaCode]],'Config Analyses'!A:C,2,FALSE)</f>
        <v>Analyse nutritionelle</v>
      </c>
      <c r="K391" s="13" t="str">
        <f>VLOOKUP(Tableau1[[#This Row],[AnaCode]],'Config Analyses'!A:C,3,FALSE)</f>
        <v>Equipe 2</v>
      </c>
      <c r="L391" s="13" t="str">
        <f>VLOOKUP(Tableau1[[#This Row],[CustomerCode]],'Config Clients'!A:D,3,FALSE)</f>
        <v>Grande surface</v>
      </c>
      <c r="M391" s="13" t="str">
        <f>VLOOKUP(Tableau1[[#This Row],[CustomerCode]],'Config Clients'!A:D,4,FALSE)</f>
        <v>Eric</v>
      </c>
      <c r="N391" s="10" t="str">
        <f>IFERROR(IF(Tableau1[[#This Row],[Date rendu]]-'Date de l''export'!$A$2&gt;0,"Non","Oui"),"Oui")</f>
        <v>Oui</v>
      </c>
      <c r="O391" s="11">
        <f>IF(Tableau1[[#This Row],[En retard?]]="Non",Tableau1[[#This Row],[Date rendu]]-'Date de l''export'!$A$2,0)</f>
        <v>0</v>
      </c>
      <c r="P391" s="14" t="str">
        <f>IF(Tableau1[[#This Row],[En retard?]]="Oui","HD",IF(Tableau1[Délai restant]&lt;1,"&lt;24h",IF(Tableau1[Délai restant]&lt;2,"&lt;48h","≥48h")))</f>
        <v>HD</v>
      </c>
      <c r="Q391" s="14" t="str">
        <f>IF(AND(Tableau1[[#This Row],[En retard?]]="Oui",OR(Tableau1[[#This Row],[Product]]="Citron",Tableau1[[#This Row],[Product]]="Amandes")),"Oui","Non")</f>
        <v>Non</v>
      </c>
      <c r="R391" t="str">
        <f>CONCATENATE(Tableau1[[#This Row],[OrderCode]],"|",Tableau1[[#This Row],[AnaCode]],"|",Tableau1[[#This Row],[Product]])</f>
        <v>CMD01509101|NTR|Haricots vert</v>
      </c>
    </row>
    <row r="392" spans="1:18" x14ac:dyDescent="0.25">
      <c r="A392" s="1" t="s">
        <v>129</v>
      </c>
      <c r="B392" s="1" t="s">
        <v>21</v>
      </c>
      <c r="C392" s="3" t="s">
        <v>61</v>
      </c>
      <c r="D392" s="3" t="s">
        <v>14</v>
      </c>
      <c r="E392" s="1" t="s">
        <v>130</v>
      </c>
      <c r="F392" s="1" t="s">
        <v>1836</v>
      </c>
      <c r="G392" s="1" t="s">
        <v>964</v>
      </c>
      <c r="H392" s="3">
        <f>SUBSTITUTE(LEFT(Tableau1[[#This Row],[OrderDate]],17),".",":")+0</f>
        <v>43566.369143518517</v>
      </c>
      <c r="I392" s="3">
        <f>SUBSTITUTE(LEFT(Tableau1[[#This Row],[OrderDueTo]],17),".",":")+0</f>
        <v>43573.5</v>
      </c>
      <c r="J392" s="13" t="str">
        <f>VLOOKUP(Tableau1[[#This Row],[AnaCode]],'Config Analyses'!A:C,2,FALSE)</f>
        <v>Analyse pesticides</v>
      </c>
      <c r="K392" s="13" t="str">
        <f>VLOOKUP(Tableau1[[#This Row],[AnaCode]],'Config Analyses'!A:C,3,FALSE)</f>
        <v>Equipe 3</v>
      </c>
      <c r="L392" s="13" t="str">
        <f>VLOOKUP(Tableau1[[#This Row],[CustomerCode]],'Config Clients'!A:D,3,FALSE)</f>
        <v>Grande surface</v>
      </c>
      <c r="M392" s="13" t="str">
        <f>VLOOKUP(Tableau1[[#This Row],[CustomerCode]],'Config Clients'!A:D,4,FALSE)</f>
        <v>Eric</v>
      </c>
      <c r="N392" s="10" t="str">
        <f>IFERROR(IF(Tableau1[[#This Row],[Date rendu]]-'Date de l''export'!$A$2&gt;0,"Non","Oui"),"Oui")</f>
        <v>Non</v>
      </c>
      <c r="O392" s="11">
        <f>IF(Tableau1[[#This Row],[En retard?]]="Non",Tableau1[[#This Row],[Date rendu]]-'Date de l''export'!$A$2,0)</f>
        <v>1.7404166666674428</v>
      </c>
      <c r="P392" s="14" t="str">
        <f>IF(Tableau1[[#This Row],[En retard?]]="Oui","HD",IF(Tableau1[Délai restant]&lt;1,"&lt;24h",IF(Tableau1[Délai restant]&lt;2,"&lt;48h","≥48h")))</f>
        <v>&lt;48h</v>
      </c>
      <c r="Q392" s="14" t="str">
        <f>IF(AND(Tableau1[[#This Row],[En retard?]]="Oui",OR(Tableau1[[#This Row],[Product]]="Citron",Tableau1[[#This Row],[Product]]="Amandes")),"Oui","Non")</f>
        <v>Non</v>
      </c>
      <c r="R392" t="str">
        <f>CONCATENATE(Tableau1[[#This Row],[OrderCode]],"|",Tableau1[[#This Row],[AnaCode]],"|",Tableau1[[#This Row],[Product]])</f>
        <v>CMD01650602|PEST|Carotte</v>
      </c>
    </row>
    <row r="393" spans="1:18" x14ac:dyDescent="0.25">
      <c r="A393" s="1" t="s">
        <v>251</v>
      </c>
      <c r="B393" s="1" t="s">
        <v>19</v>
      </c>
      <c r="C393" s="3" t="s">
        <v>58</v>
      </c>
      <c r="D393" s="3" t="s">
        <v>13</v>
      </c>
      <c r="E393" s="1" t="s">
        <v>130</v>
      </c>
      <c r="F393" s="1" t="s">
        <v>1350</v>
      </c>
      <c r="G393" s="1" t="s">
        <v>964</v>
      </c>
      <c r="H393" s="3">
        <f>SUBSTITUTE(LEFT(Tableau1[[#This Row],[OrderDate]],17),".",":")+0</f>
        <v>43566.369525462964</v>
      </c>
      <c r="I393" s="3">
        <f>SUBSTITUTE(LEFT(Tableau1[[#This Row],[OrderDueTo]],17),".",":")+0</f>
        <v>43573.5</v>
      </c>
      <c r="J393" s="13" t="str">
        <f>VLOOKUP(Tableau1[[#This Row],[AnaCode]],'Config Analyses'!A:C,2,FALSE)</f>
        <v>Analyse pesticides</v>
      </c>
      <c r="K393" s="13" t="str">
        <f>VLOOKUP(Tableau1[[#This Row],[AnaCode]],'Config Analyses'!A:C,3,FALSE)</f>
        <v>Equipe 3</v>
      </c>
      <c r="L393" s="13" t="str">
        <f>VLOOKUP(Tableau1[[#This Row],[CustomerCode]],'Config Clients'!A:D,3,FALSE)</f>
        <v>Coopérative agricole</v>
      </c>
      <c r="M393" s="13" t="str">
        <f>VLOOKUP(Tableau1[[#This Row],[CustomerCode]],'Config Clients'!A:D,4,FALSE)</f>
        <v>Béatrice</v>
      </c>
      <c r="N393" s="10" t="str">
        <f>IFERROR(IF(Tableau1[[#This Row],[Date rendu]]-'Date de l''export'!$A$2&gt;0,"Non","Oui"),"Oui")</f>
        <v>Non</v>
      </c>
      <c r="O393" s="11">
        <f>IF(Tableau1[[#This Row],[En retard?]]="Non",Tableau1[[#This Row],[Date rendu]]-'Date de l''export'!$A$2,0)</f>
        <v>1.7404166666674428</v>
      </c>
      <c r="P393" s="14" t="str">
        <f>IF(Tableau1[[#This Row],[En retard?]]="Oui","HD",IF(Tableau1[Délai restant]&lt;1,"&lt;24h",IF(Tableau1[Délai restant]&lt;2,"&lt;48h","≥48h")))</f>
        <v>&lt;48h</v>
      </c>
      <c r="Q393" s="14" t="str">
        <f>IF(AND(Tableau1[[#This Row],[En retard?]]="Oui",OR(Tableau1[[#This Row],[Product]]="Citron",Tableau1[[#This Row],[Product]]="Amandes")),"Oui","Non")</f>
        <v>Non</v>
      </c>
      <c r="R393" t="str">
        <f>CONCATENATE(Tableau1[[#This Row],[OrderCode]],"|",Tableau1[[#This Row],[AnaCode]],"|",Tableau1[[#This Row],[Product]])</f>
        <v>CMD01763108|PEST|Bettrave</v>
      </c>
    </row>
    <row r="394" spans="1:18" x14ac:dyDescent="0.25">
      <c r="A394" s="1" t="s">
        <v>3321</v>
      </c>
      <c r="B394" s="1" t="s">
        <v>16</v>
      </c>
      <c r="C394" s="3" t="s">
        <v>73</v>
      </c>
      <c r="D394" s="3" t="s">
        <v>23</v>
      </c>
      <c r="E394" s="1" t="s">
        <v>167</v>
      </c>
      <c r="F394" s="1" t="s">
        <v>3322</v>
      </c>
      <c r="G394" s="1" t="s">
        <v>945</v>
      </c>
      <c r="H394" s="3">
        <f>SUBSTITUTE(LEFT(Tableau1[[#This Row],[OrderDate]],17),".",":")+0</f>
        <v>43566.370370370372</v>
      </c>
      <c r="I394" s="3">
        <f>SUBSTITUTE(LEFT(Tableau1[[#This Row],[OrderDueTo]],17),".",":")+0</f>
        <v>43572.5</v>
      </c>
      <c r="J394" s="13" t="str">
        <f>VLOOKUP(Tableau1[[#This Row],[AnaCode]],'Config Analyses'!A:C,2,FALSE)</f>
        <v>Analyse matières grasses</v>
      </c>
      <c r="K394" s="13" t="str">
        <f>VLOOKUP(Tableau1[[#This Row],[AnaCode]],'Config Analyses'!A:C,3,FALSE)</f>
        <v>Equipe 2</v>
      </c>
      <c r="L394" s="13" t="str">
        <f>VLOOKUP(Tableau1[[#This Row],[CustomerCode]],'Config Clients'!A:D,3,FALSE)</f>
        <v>Entreprises agro-alimentaires</v>
      </c>
      <c r="M394" s="13" t="str">
        <f>VLOOKUP(Tableau1[[#This Row],[CustomerCode]],'Config Clients'!A:D,4,FALSE)</f>
        <v>Julien</v>
      </c>
      <c r="N394" s="10" t="str">
        <f>IFERROR(IF(Tableau1[[#This Row],[Date rendu]]-'Date de l''export'!$A$2&gt;0,"Non","Oui"),"Oui")</f>
        <v>Non</v>
      </c>
      <c r="O394" s="11">
        <f>IF(Tableau1[[#This Row],[En retard?]]="Non",Tableau1[[#This Row],[Date rendu]]-'Date de l''export'!$A$2,0)</f>
        <v>0.74041666666744277</v>
      </c>
      <c r="P394" s="14" t="str">
        <f>IF(Tableau1[[#This Row],[En retard?]]="Oui","HD",IF(Tableau1[Délai restant]&lt;1,"&lt;24h",IF(Tableau1[Délai restant]&lt;2,"&lt;48h","≥48h")))</f>
        <v>&lt;24h</v>
      </c>
      <c r="Q394" s="14" t="str">
        <f>IF(AND(Tableau1[[#This Row],[En retard?]]="Oui",OR(Tableau1[[#This Row],[Product]]="Citron",Tableau1[[#This Row],[Product]]="Amandes")),"Oui","Non")</f>
        <v>Non</v>
      </c>
      <c r="R394" t="str">
        <f>CONCATENATE(Tableau1[[#This Row],[OrderCode]],"|",Tableau1[[#This Row],[AnaCode]],"|",Tableau1[[#This Row],[Product]])</f>
        <v>CMD01795103|MTG|Agneau</v>
      </c>
    </row>
    <row r="395" spans="1:18" x14ac:dyDescent="0.25">
      <c r="A395" s="1" t="s">
        <v>76</v>
      </c>
      <c r="B395" s="1" t="s">
        <v>19</v>
      </c>
      <c r="C395" s="3" t="s">
        <v>49</v>
      </c>
      <c r="D395" s="3" t="s">
        <v>8</v>
      </c>
      <c r="E395" s="1" t="s">
        <v>63</v>
      </c>
      <c r="F395" s="1" t="s">
        <v>1067</v>
      </c>
      <c r="G395" s="1" t="s">
        <v>964</v>
      </c>
      <c r="H395" s="3">
        <f>SUBSTITUTE(LEFT(Tableau1[[#This Row],[OrderDate]],17),".",":")+0</f>
        <v>43566.371446759258</v>
      </c>
      <c r="I395" s="3">
        <f>SUBSTITUTE(LEFT(Tableau1[[#This Row],[OrderDueTo]],17),".",":")+0</f>
        <v>43573.5</v>
      </c>
      <c r="J395" s="13" t="str">
        <f>VLOOKUP(Tableau1[[#This Row],[AnaCode]],'Config Analyses'!A:C,2,FALSE)</f>
        <v>Analyse polluants d'emballage</v>
      </c>
      <c r="K395" s="13" t="str">
        <f>VLOOKUP(Tableau1[[#This Row],[AnaCode]],'Config Analyses'!A:C,3,FALSE)</f>
        <v>Equipe 3</v>
      </c>
      <c r="L395" s="13" t="str">
        <f>VLOOKUP(Tableau1[[#This Row],[CustomerCode]],'Config Clients'!A:D,3,FALSE)</f>
        <v>Grande surface</v>
      </c>
      <c r="M395" s="13" t="str">
        <f>VLOOKUP(Tableau1[[#This Row],[CustomerCode]],'Config Clients'!A:D,4,FALSE)</f>
        <v>Eric</v>
      </c>
      <c r="N395" s="10" t="str">
        <f>IFERROR(IF(Tableau1[[#This Row],[Date rendu]]-'Date de l''export'!$A$2&gt;0,"Non","Oui"),"Oui")</f>
        <v>Non</v>
      </c>
      <c r="O395" s="11">
        <f>IF(Tableau1[[#This Row],[En retard?]]="Non",Tableau1[[#This Row],[Date rendu]]-'Date de l''export'!$A$2,0)</f>
        <v>1.7404166666674428</v>
      </c>
      <c r="P395" s="14" t="str">
        <f>IF(Tableau1[[#This Row],[En retard?]]="Oui","HD",IF(Tableau1[Délai restant]&lt;1,"&lt;24h",IF(Tableau1[Délai restant]&lt;2,"&lt;48h","≥48h")))</f>
        <v>&lt;48h</v>
      </c>
      <c r="Q395" s="14" t="str">
        <f>IF(AND(Tableau1[[#This Row],[En retard?]]="Oui",OR(Tableau1[[#This Row],[Product]]="Citron",Tableau1[[#This Row],[Product]]="Amandes")),"Oui","Non")</f>
        <v>Non</v>
      </c>
      <c r="R395" t="str">
        <f>CONCATENATE(Tableau1[[#This Row],[OrderCode]],"|",Tableau1[[#This Row],[AnaCode]],"|",Tableau1[[#This Row],[Product]])</f>
        <v>CMD01490002|PLLT|Bettrave</v>
      </c>
    </row>
    <row r="396" spans="1:18" x14ac:dyDescent="0.25">
      <c r="A396" s="1" t="s">
        <v>300</v>
      </c>
      <c r="B396" s="1" t="s">
        <v>32</v>
      </c>
      <c r="C396" s="3" t="s">
        <v>61</v>
      </c>
      <c r="D396" s="3" t="s">
        <v>14</v>
      </c>
      <c r="E396" s="1" t="s">
        <v>167</v>
      </c>
      <c r="F396" s="1" t="s">
        <v>2287</v>
      </c>
      <c r="G396" s="1" t="s">
        <v>945</v>
      </c>
      <c r="H396" s="3">
        <f>SUBSTITUTE(LEFT(Tableau1[[#This Row],[OrderDate]],17),".",":")+0</f>
        <v>43566.371550925927</v>
      </c>
      <c r="I396" s="3">
        <f>SUBSTITUTE(LEFT(Tableau1[[#This Row],[OrderDueTo]],17),".",":")+0</f>
        <v>43572.5</v>
      </c>
      <c r="J396" s="13" t="str">
        <f>VLOOKUP(Tableau1[[#This Row],[AnaCode]],'Config Analyses'!A:C,2,FALSE)</f>
        <v>Analyse matières grasses</v>
      </c>
      <c r="K396" s="13" t="str">
        <f>VLOOKUP(Tableau1[[#This Row],[AnaCode]],'Config Analyses'!A:C,3,FALSE)</f>
        <v>Equipe 2</v>
      </c>
      <c r="L396" s="13" t="str">
        <f>VLOOKUP(Tableau1[[#This Row],[CustomerCode]],'Config Clients'!A:D,3,FALSE)</f>
        <v>Grande surface</v>
      </c>
      <c r="M396" s="13" t="str">
        <f>VLOOKUP(Tableau1[[#This Row],[CustomerCode]],'Config Clients'!A:D,4,FALSE)</f>
        <v>Eric</v>
      </c>
      <c r="N396" s="10" t="str">
        <f>IFERROR(IF(Tableau1[[#This Row],[Date rendu]]-'Date de l''export'!$A$2&gt;0,"Non","Oui"),"Oui")</f>
        <v>Non</v>
      </c>
      <c r="O396" s="11">
        <f>IF(Tableau1[[#This Row],[En retard?]]="Non",Tableau1[[#This Row],[Date rendu]]-'Date de l''export'!$A$2,0)</f>
        <v>0.74041666666744277</v>
      </c>
      <c r="P396" s="14" t="str">
        <f>IF(Tableau1[[#This Row],[En retard?]]="Oui","HD",IF(Tableau1[Délai restant]&lt;1,"&lt;24h",IF(Tableau1[Délai restant]&lt;2,"&lt;48h","≥48h")))</f>
        <v>&lt;24h</v>
      </c>
      <c r="Q396" s="14" t="str">
        <f>IF(AND(Tableau1[[#This Row],[En retard?]]="Oui",OR(Tableau1[[#This Row],[Product]]="Citron",Tableau1[[#This Row],[Product]]="Amandes")),"Oui","Non")</f>
        <v>Non</v>
      </c>
      <c r="R396" t="str">
        <f>CONCATENATE(Tableau1[[#This Row],[OrderCode]],"|",Tableau1[[#This Row],[AnaCode]],"|",Tableau1[[#This Row],[Product]])</f>
        <v>CMD01497005|MTG|Tomate</v>
      </c>
    </row>
    <row r="397" spans="1:18" x14ac:dyDescent="0.25">
      <c r="A397" s="1" t="s">
        <v>3323</v>
      </c>
      <c r="B397" s="1" t="s">
        <v>30</v>
      </c>
      <c r="C397" s="3" t="s">
        <v>188</v>
      </c>
      <c r="D397" s="3" t="s">
        <v>38</v>
      </c>
      <c r="E397" s="1" t="s">
        <v>167</v>
      </c>
      <c r="F397" s="1" t="s">
        <v>3324</v>
      </c>
      <c r="G397" s="1" t="s">
        <v>945</v>
      </c>
      <c r="H397" s="3">
        <f>SUBSTITUTE(LEFT(Tableau1[[#This Row],[OrderDate]],17),".",":")+0</f>
        <v>43566.371701388889</v>
      </c>
      <c r="I397" s="3">
        <f>SUBSTITUTE(LEFT(Tableau1[[#This Row],[OrderDueTo]],17),".",":")+0</f>
        <v>43572.5</v>
      </c>
      <c r="J397" s="13" t="str">
        <f>VLOOKUP(Tableau1[[#This Row],[AnaCode]],'Config Analyses'!A:C,2,FALSE)</f>
        <v>Analyse matières grasses</v>
      </c>
      <c r="K397" s="13" t="str">
        <f>VLOOKUP(Tableau1[[#This Row],[AnaCode]],'Config Analyses'!A:C,3,FALSE)</f>
        <v>Equipe 2</v>
      </c>
      <c r="L397" s="13" t="str">
        <f>VLOOKUP(Tableau1[[#This Row],[CustomerCode]],'Config Clients'!A:D,3,FALSE)</f>
        <v>Coopérative agricole</v>
      </c>
      <c r="M397" s="13" t="str">
        <f>VLOOKUP(Tableau1[[#This Row],[CustomerCode]],'Config Clients'!A:D,4,FALSE)</f>
        <v>Julie</v>
      </c>
      <c r="N397" s="10" t="str">
        <f>IFERROR(IF(Tableau1[[#This Row],[Date rendu]]-'Date de l''export'!$A$2&gt;0,"Non","Oui"),"Oui")</f>
        <v>Non</v>
      </c>
      <c r="O397" s="11">
        <f>IF(Tableau1[[#This Row],[En retard?]]="Non",Tableau1[[#This Row],[Date rendu]]-'Date de l''export'!$A$2,0)</f>
        <v>0.74041666666744277</v>
      </c>
      <c r="P397" s="14" t="str">
        <f>IF(Tableau1[[#This Row],[En retard?]]="Oui","HD",IF(Tableau1[Délai restant]&lt;1,"&lt;24h",IF(Tableau1[Délai restant]&lt;2,"&lt;48h","≥48h")))</f>
        <v>&lt;24h</v>
      </c>
      <c r="Q397" s="14" t="str">
        <f>IF(AND(Tableau1[[#This Row],[En retard?]]="Oui",OR(Tableau1[[#This Row],[Product]]="Citron",Tableau1[[#This Row],[Product]]="Amandes")),"Oui","Non")</f>
        <v>Non</v>
      </c>
      <c r="R397" t="str">
        <f>CONCATENATE(Tableau1[[#This Row],[OrderCode]],"|",Tableau1[[#This Row],[AnaCode]],"|",Tableau1[[#This Row],[Product]])</f>
        <v>CMD01748517|MTG|Bœuf</v>
      </c>
    </row>
    <row r="398" spans="1:18" x14ac:dyDescent="0.25">
      <c r="A398" s="1" t="s">
        <v>280</v>
      </c>
      <c r="B398" s="1" t="s">
        <v>21</v>
      </c>
      <c r="C398" s="3" t="s">
        <v>54</v>
      </c>
      <c r="D398" s="3" t="s">
        <v>10</v>
      </c>
      <c r="E398" s="1" t="s">
        <v>167</v>
      </c>
      <c r="F398" s="1" t="s">
        <v>1376</v>
      </c>
      <c r="G398" s="1" t="s">
        <v>945</v>
      </c>
      <c r="H398" s="3">
        <f>SUBSTITUTE(LEFT(Tableau1[[#This Row],[OrderDate]],17),".",":")+0</f>
        <v>43566.371793981481</v>
      </c>
      <c r="I398" s="3">
        <f>SUBSTITUTE(LEFT(Tableau1[[#This Row],[OrderDueTo]],17),".",":")+0</f>
        <v>43572.5</v>
      </c>
      <c r="J398" s="13" t="str">
        <f>VLOOKUP(Tableau1[[#This Row],[AnaCode]],'Config Analyses'!A:C,2,FALSE)</f>
        <v>Analyse matières grasses</v>
      </c>
      <c r="K398" s="13" t="str">
        <f>VLOOKUP(Tableau1[[#This Row],[AnaCode]],'Config Analyses'!A:C,3,FALSE)</f>
        <v>Equipe 2</v>
      </c>
      <c r="L398" s="13" t="str">
        <f>VLOOKUP(Tableau1[[#This Row],[CustomerCode]],'Config Clients'!A:D,3,FALSE)</f>
        <v>Coopérative agricole</v>
      </c>
      <c r="M398" s="13" t="str">
        <f>VLOOKUP(Tableau1[[#This Row],[CustomerCode]],'Config Clients'!A:D,4,FALSE)</f>
        <v>Julie</v>
      </c>
      <c r="N398" s="10" t="str">
        <f>IFERROR(IF(Tableau1[[#This Row],[Date rendu]]-'Date de l''export'!$A$2&gt;0,"Non","Oui"),"Oui")</f>
        <v>Non</v>
      </c>
      <c r="O398" s="11">
        <f>IF(Tableau1[[#This Row],[En retard?]]="Non",Tableau1[[#This Row],[Date rendu]]-'Date de l''export'!$A$2,0)</f>
        <v>0.74041666666744277</v>
      </c>
      <c r="P398" s="14" t="str">
        <f>IF(Tableau1[[#This Row],[En retard?]]="Oui","HD",IF(Tableau1[Délai restant]&lt;1,"&lt;24h",IF(Tableau1[Délai restant]&lt;2,"&lt;48h","≥48h")))</f>
        <v>&lt;24h</v>
      </c>
      <c r="Q398" s="14" t="str">
        <f>IF(AND(Tableau1[[#This Row],[En retard?]]="Oui",OR(Tableau1[[#This Row],[Product]]="Citron",Tableau1[[#This Row],[Product]]="Amandes")),"Oui","Non")</f>
        <v>Non</v>
      </c>
      <c r="R398" t="str">
        <f>CONCATENATE(Tableau1[[#This Row],[OrderCode]],"|",Tableau1[[#This Row],[AnaCode]],"|",Tableau1[[#This Row],[Product]])</f>
        <v>CMD01711305|MTG|Carotte</v>
      </c>
    </row>
    <row r="399" spans="1:18" x14ac:dyDescent="0.25">
      <c r="A399" s="1" t="s">
        <v>337</v>
      </c>
      <c r="B399" s="1" t="s">
        <v>19</v>
      </c>
      <c r="C399" s="3" t="s">
        <v>52</v>
      </c>
      <c r="D399" s="3" t="s">
        <v>9</v>
      </c>
      <c r="E399" s="1" t="s">
        <v>130</v>
      </c>
      <c r="F399" s="1" t="s">
        <v>1751</v>
      </c>
      <c r="G399" s="1" t="s">
        <v>964</v>
      </c>
      <c r="H399" s="3">
        <f>SUBSTITUTE(LEFT(Tableau1[[#This Row],[OrderDate]],17),".",":")+0</f>
        <v>43566.374432870369</v>
      </c>
      <c r="I399" s="3">
        <f>SUBSTITUTE(LEFT(Tableau1[[#This Row],[OrderDueTo]],17),".",":")+0</f>
        <v>43573.5</v>
      </c>
      <c r="J399" s="13" t="str">
        <f>VLOOKUP(Tableau1[[#This Row],[AnaCode]],'Config Analyses'!A:C,2,FALSE)</f>
        <v>Analyse pesticides</v>
      </c>
      <c r="K399" s="13" t="str">
        <f>VLOOKUP(Tableau1[[#This Row],[AnaCode]],'Config Analyses'!A:C,3,FALSE)</f>
        <v>Equipe 3</v>
      </c>
      <c r="L399" s="13" t="str">
        <f>VLOOKUP(Tableau1[[#This Row],[CustomerCode]],'Config Clients'!A:D,3,FALSE)</f>
        <v>Centrale d'achats</v>
      </c>
      <c r="M399" s="13" t="str">
        <f>VLOOKUP(Tableau1[[#This Row],[CustomerCode]],'Config Clients'!A:D,4,FALSE)</f>
        <v>Sandrine</v>
      </c>
      <c r="N399" s="10" t="str">
        <f>IFERROR(IF(Tableau1[[#This Row],[Date rendu]]-'Date de l''export'!$A$2&gt;0,"Non","Oui"),"Oui")</f>
        <v>Non</v>
      </c>
      <c r="O399" s="11">
        <f>IF(Tableau1[[#This Row],[En retard?]]="Non",Tableau1[[#This Row],[Date rendu]]-'Date de l''export'!$A$2,0)</f>
        <v>1.7404166666674428</v>
      </c>
      <c r="P399" s="14" t="str">
        <f>IF(Tableau1[[#This Row],[En retard?]]="Oui","HD",IF(Tableau1[Délai restant]&lt;1,"&lt;24h",IF(Tableau1[Délai restant]&lt;2,"&lt;48h","≥48h")))</f>
        <v>&lt;48h</v>
      </c>
      <c r="Q399" s="14" t="str">
        <f>IF(AND(Tableau1[[#This Row],[En retard?]]="Oui",OR(Tableau1[[#This Row],[Product]]="Citron",Tableau1[[#This Row],[Product]]="Amandes")),"Oui","Non")</f>
        <v>Non</v>
      </c>
      <c r="R399" t="str">
        <f>CONCATENATE(Tableau1[[#This Row],[OrderCode]],"|",Tableau1[[#This Row],[AnaCode]],"|",Tableau1[[#This Row],[Product]])</f>
        <v>CMD01474703|PEST|Bettrave</v>
      </c>
    </row>
    <row r="400" spans="1:18" x14ac:dyDescent="0.25">
      <c r="A400" s="1" t="s">
        <v>754</v>
      </c>
      <c r="B400" s="1" t="s">
        <v>26</v>
      </c>
      <c r="C400" s="3" t="s">
        <v>98</v>
      </c>
      <c r="D400" s="3" t="s">
        <v>27</v>
      </c>
      <c r="E400" s="1" t="s">
        <v>130</v>
      </c>
      <c r="F400" s="1" t="s">
        <v>1267</v>
      </c>
      <c r="G400" s="1" t="s">
        <v>964</v>
      </c>
      <c r="H400" s="3">
        <f>SUBSTITUTE(LEFT(Tableau1[[#This Row],[OrderDate]],17),".",":")+0</f>
        <v>43566.374502314815</v>
      </c>
      <c r="I400" s="3">
        <f>SUBSTITUTE(LEFT(Tableau1[[#This Row],[OrderDueTo]],17),".",":")+0</f>
        <v>43573.5</v>
      </c>
      <c r="J400" s="13" t="str">
        <f>VLOOKUP(Tableau1[[#This Row],[AnaCode]],'Config Analyses'!A:C,2,FALSE)</f>
        <v>Analyse pesticides</v>
      </c>
      <c r="K400" s="13" t="str">
        <f>VLOOKUP(Tableau1[[#This Row],[AnaCode]],'Config Analyses'!A:C,3,FALSE)</f>
        <v>Equipe 3</v>
      </c>
      <c r="L400" s="13" t="str">
        <f>VLOOKUP(Tableau1[[#This Row],[CustomerCode]],'Config Clients'!A:D,3,FALSE)</f>
        <v>Coopérative agricole</v>
      </c>
      <c r="M400" s="13" t="str">
        <f>VLOOKUP(Tableau1[[#This Row],[CustomerCode]],'Config Clients'!A:D,4,FALSE)</f>
        <v>Julie</v>
      </c>
      <c r="N400" s="10" t="str">
        <f>IFERROR(IF(Tableau1[[#This Row],[Date rendu]]-'Date de l''export'!$A$2&gt;0,"Non","Oui"),"Oui")</f>
        <v>Non</v>
      </c>
      <c r="O400" s="11">
        <f>IF(Tableau1[[#This Row],[En retard?]]="Non",Tableau1[[#This Row],[Date rendu]]-'Date de l''export'!$A$2,0)</f>
        <v>1.7404166666674428</v>
      </c>
      <c r="P400" s="14" t="str">
        <f>IF(Tableau1[[#This Row],[En retard?]]="Oui","HD",IF(Tableau1[Délai restant]&lt;1,"&lt;24h",IF(Tableau1[Délai restant]&lt;2,"&lt;48h","≥48h")))</f>
        <v>&lt;48h</v>
      </c>
      <c r="Q400" s="14" t="str">
        <f>IF(AND(Tableau1[[#This Row],[En retard?]]="Oui",OR(Tableau1[[#This Row],[Product]]="Citron",Tableau1[[#This Row],[Product]]="Amandes")),"Oui","Non")</f>
        <v>Non</v>
      </c>
      <c r="R400" t="str">
        <f>CONCATENATE(Tableau1[[#This Row],[OrderCode]],"|",Tableau1[[#This Row],[AnaCode]],"|",Tableau1[[#This Row],[Product]])</f>
        <v>CMD01552802|PEST|Radis</v>
      </c>
    </row>
    <row r="401" spans="1:18" x14ac:dyDescent="0.25">
      <c r="A401" s="1" t="s">
        <v>59</v>
      </c>
      <c r="B401" s="1" t="s">
        <v>26</v>
      </c>
      <c r="C401" s="3" t="s">
        <v>49</v>
      </c>
      <c r="D401" s="3" t="s">
        <v>8</v>
      </c>
      <c r="E401" s="1" t="s">
        <v>130</v>
      </c>
      <c r="F401" s="1" t="s">
        <v>1268</v>
      </c>
      <c r="G401" s="1" t="s">
        <v>964</v>
      </c>
      <c r="H401" s="3">
        <f>SUBSTITUTE(LEFT(Tableau1[[#This Row],[OrderDate]],17),".",":")+0</f>
        <v>43566.374606481484</v>
      </c>
      <c r="I401" s="3">
        <f>SUBSTITUTE(LEFT(Tableau1[[#This Row],[OrderDueTo]],17),".",":")+0</f>
        <v>43573.5</v>
      </c>
      <c r="J401" s="13" t="str">
        <f>VLOOKUP(Tableau1[[#This Row],[AnaCode]],'Config Analyses'!A:C,2,FALSE)</f>
        <v>Analyse pesticides</v>
      </c>
      <c r="K401" s="13" t="str">
        <f>VLOOKUP(Tableau1[[#This Row],[AnaCode]],'Config Analyses'!A:C,3,FALSE)</f>
        <v>Equipe 3</v>
      </c>
      <c r="L401" s="13" t="str">
        <f>VLOOKUP(Tableau1[[#This Row],[CustomerCode]],'Config Clients'!A:D,3,FALSE)</f>
        <v>Grande surface</v>
      </c>
      <c r="M401" s="13" t="str">
        <f>VLOOKUP(Tableau1[[#This Row],[CustomerCode]],'Config Clients'!A:D,4,FALSE)</f>
        <v>Eric</v>
      </c>
      <c r="N401" s="10" t="str">
        <f>IFERROR(IF(Tableau1[[#This Row],[Date rendu]]-'Date de l''export'!$A$2&gt;0,"Non","Oui"),"Oui")</f>
        <v>Non</v>
      </c>
      <c r="O401" s="11">
        <f>IF(Tableau1[[#This Row],[En retard?]]="Non",Tableau1[[#This Row],[Date rendu]]-'Date de l''export'!$A$2,0)</f>
        <v>1.7404166666674428</v>
      </c>
      <c r="P401" s="14" t="str">
        <f>IF(Tableau1[[#This Row],[En retard?]]="Oui","HD",IF(Tableau1[Délai restant]&lt;1,"&lt;24h",IF(Tableau1[Délai restant]&lt;2,"&lt;48h","≥48h")))</f>
        <v>&lt;48h</v>
      </c>
      <c r="Q401" s="14" t="str">
        <f>IF(AND(Tableau1[[#This Row],[En retard?]]="Oui",OR(Tableau1[[#This Row],[Product]]="Citron",Tableau1[[#This Row],[Product]]="Amandes")),"Oui","Non")</f>
        <v>Non</v>
      </c>
      <c r="R401" t="str">
        <f>CONCATENATE(Tableau1[[#This Row],[OrderCode]],"|",Tableau1[[#This Row],[AnaCode]],"|",Tableau1[[#This Row],[Product]])</f>
        <v>CMD01408209|PEST|Radis</v>
      </c>
    </row>
    <row r="402" spans="1:18" x14ac:dyDescent="0.25">
      <c r="A402" s="1" t="s">
        <v>185</v>
      </c>
      <c r="B402" s="1" t="s">
        <v>19</v>
      </c>
      <c r="C402" s="3" t="s">
        <v>49</v>
      </c>
      <c r="D402" s="3" t="s">
        <v>8</v>
      </c>
      <c r="E402" s="1" t="s">
        <v>63</v>
      </c>
      <c r="F402" s="1" t="s">
        <v>1359</v>
      </c>
      <c r="G402" s="1" t="s">
        <v>964</v>
      </c>
      <c r="H402" s="3">
        <f>SUBSTITUTE(LEFT(Tableau1[[#This Row],[OrderDate]],17),".",":")+0</f>
        <v>43566.374710648146</v>
      </c>
      <c r="I402" s="3">
        <f>SUBSTITUTE(LEFT(Tableau1[[#This Row],[OrderDueTo]],17),".",":")+0</f>
        <v>43573.5</v>
      </c>
      <c r="J402" s="13" t="str">
        <f>VLOOKUP(Tableau1[[#This Row],[AnaCode]],'Config Analyses'!A:C,2,FALSE)</f>
        <v>Analyse polluants d'emballage</v>
      </c>
      <c r="K402" s="13" t="str">
        <f>VLOOKUP(Tableau1[[#This Row],[AnaCode]],'Config Analyses'!A:C,3,FALSE)</f>
        <v>Equipe 3</v>
      </c>
      <c r="L402" s="13" t="str">
        <f>VLOOKUP(Tableau1[[#This Row],[CustomerCode]],'Config Clients'!A:D,3,FALSE)</f>
        <v>Grande surface</v>
      </c>
      <c r="M402" s="13" t="str">
        <f>VLOOKUP(Tableau1[[#This Row],[CustomerCode]],'Config Clients'!A:D,4,FALSE)</f>
        <v>Eric</v>
      </c>
      <c r="N402" s="10" t="str">
        <f>IFERROR(IF(Tableau1[[#This Row],[Date rendu]]-'Date de l''export'!$A$2&gt;0,"Non","Oui"),"Oui")</f>
        <v>Non</v>
      </c>
      <c r="O402" s="11">
        <f>IF(Tableau1[[#This Row],[En retard?]]="Non",Tableau1[[#This Row],[Date rendu]]-'Date de l''export'!$A$2,0)</f>
        <v>1.7404166666674428</v>
      </c>
      <c r="P402" s="14" t="str">
        <f>IF(Tableau1[[#This Row],[En retard?]]="Oui","HD",IF(Tableau1[Délai restant]&lt;1,"&lt;24h",IF(Tableau1[Délai restant]&lt;2,"&lt;48h","≥48h")))</f>
        <v>&lt;48h</v>
      </c>
      <c r="Q402" s="14" t="str">
        <f>IF(AND(Tableau1[[#This Row],[En retard?]]="Oui",OR(Tableau1[[#This Row],[Product]]="Citron",Tableau1[[#This Row],[Product]]="Amandes")),"Oui","Non")</f>
        <v>Non</v>
      </c>
      <c r="R402" t="str">
        <f>CONCATENATE(Tableau1[[#This Row],[OrderCode]],"|",Tableau1[[#This Row],[AnaCode]],"|",Tableau1[[#This Row],[Product]])</f>
        <v>CMD01445003|PLLT|Bettrave</v>
      </c>
    </row>
    <row r="403" spans="1:18" x14ac:dyDescent="0.25">
      <c r="A403" s="1" t="s">
        <v>3325</v>
      </c>
      <c r="B403" s="1" t="s">
        <v>16</v>
      </c>
      <c r="C403" s="3" t="s">
        <v>73</v>
      </c>
      <c r="D403" s="3" t="s">
        <v>23</v>
      </c>
      <c r="E403" s="1" t="s">
        <v>130</v>
      </c>
      <c r="F403" s="1" t="s">
        <v>3326</v>
      </c>
      <c r="G403" s="1" t="s">
        <v>964</v>
      </c>
      <c r="H403" s="3">
        <f>SUBSTITUTE(LEFT(Tableau1[[#This Row],[OrderDate]],17),".",":")+0</f>
        <v>43566.374837962961</v>
      </c>
      <c r="I403" s="3">
        <f>SUBSTITUTE(LEFT(Tableau1[[#This Row],[OrderDueTo]],17),".",":")+0</f>
        <v>43573.5</v>
      </c>
      <c r="J403" s="13" t="str">
        <f>VLOOKUP(Tableau1[[#This Row],[AnaCode]],'Config Analyses'!A:C,2,FALSE)</f>
        <v>Analyse pesticides</v>
      </c>
      <c r="K403" s="13" t="str">
        <f>VLOOKUP(Tableau1[[#This Row],[AnaCode]],'Config Analyses'!A:C,3,FALSE)</f>
        <v>Equipe 3</v>
      </c>
      <c r="L403" s="13" t="str">
        <f>VLOOKUP(Tableau1[[#This Row],[CustomerCode]],'Config Clients'!A:D,3,FALSE)</f>
        <v>Entreprises agro-alimentaires</v>
      </c>
      <c r="M403" s="13" t="str">
        <f>VLOOKUP(Tableau1[[#This Row],[CustomerCode]],'Config Clients'!A:D,4,FALSE)</f>
        <v>Julien</v>
      </c>
      <c r="N403" s="10" t="str">
        <f>IFERROR(IF(Tableau1[[#This Row],[Date rendu]]-'Date de l''export'!$A$2&gt;0,"Non","Oui"),"Oui")</f>
        <v>Non</v>
      </c>
      <c r="O403" s="11">
        <f>IF(Tableau1[[#This Row],[En retard?]]="Non",Tableau1[[#This Row],[Date rendu]]-'Date de l''export'!$A$2,0)</f>
        <v>1.7404166666674428</v>
      </c>
      <c r="P403" s="14" t="str">
        <f>IF(Tableau1[[#This Row],[En retard?]]="Oui","HD",IF(Tableau1[Délai restant]&lt;1,"&lt;24h",IF(Tableau1[Délai restant]&lt;2,"&lt;48h","≥48h")))</f>
        <v>&lt;48h</v>
      </c>
      <c r="Q403" s="14" t="str">
        <f>IF(AND(Tableau1[[#This Row],[En retard?]]="Oui",OR(Tableau1[[#This Row],[Product]]="Citron",Tableau1[[#This Row],[Product]]="Amandes")),"Oui","Non")</f>
        <v>Non</v>
      </c>
      <c r="R403" t="str">
        <f>CONCATENATE(Tableau1[[#This Row],[OrderCode]],"|",Tableau1[[#This Row],[AnaCode]],"|",Tableau1[[#This Row],[Product]])</f>
        <v>CMD01714502|PEST|Agneau</v>
      </c>
    </row>
    <row r="404" spans="1:18" x14ac:dyDescent="0.25">
      <c r="A404" s="1" t="s">
        <v>105</v>
      </c>
      <c r="B404" s="1" t="s">
        <v>7</v>
      </c>
      <c r="C404" s="3" t="s">
        <v>98</v>
      </c>
      <c r="D404" s="3" t="s">
        <v>27</v>
      </c>
      <c r="E404" s="1" t="s">
        <v>130</v>
      </c>
      <c r="F404" s="1" t="s">
        <v>1272</v>
      </c>
      <c r="G404" s="1" t="s">
        <v>964</v>
      </c>
      <c r="H404" s="3">
        <f>SUBSTITUTE(LEFT(Tableau1[[#This Row],[OrderDate]],17),".",":")+0</f>
        <v>43566.374907407408</v>
      </c>
      <c r="I404" s="3">
        <f>SUBSTITUTE(LEFT(Tableau1[[#This Row],[OrderDueTo]],17),".",":")+0</f>
        <v>43573.5</v>
      </c>
      <c r="J404" s="13" t="str">
        <f>VLOOKUP(Tableau1[[#This Row],[AnaCode]],'Config Analyses'!A:C,2,FALSE)</f>
        <v>Analyse pesticides</v>
      </c>
      <c r="K404" s="13" t="str">
        <f>VLOOKUP(Tableau1[[#This Row],[AnaCode]],'Config Analyses'!A:C,3,FALSE)</f>
        <v>Equipe 3</v>
      </c>
      <c r="L404" s="13" t="str">
        <f>VLOOKUP(Tableau1[[#This Row],[CustomerCode]],'Config Clients'!A:D,3,FALSE)</f>
        <v>Coopérative agricole</v>
      </c>
      <c r="M404" s="13" t="str">
        <f>VLOOKUP(Tableau1[[#This Row],[CustomerCode]],'Config Clients'!A:D,4,FALSE)</f>
        <v>Julie</v>
      </c>
      <c r="N404" s="10" t="str">
        <f>IFERROR(IF(Tableau1[[#This Row],[Date rendu]]-'Date de l''export'!$A$2&gt;0,"Non","Oui"),"Oui")</f>
        <v>Non</v>
      </c>
      <c r="O404" s="11">
        <f>IF(Tableau1[[#This Row],[En retard?]]="Non",Tableau1[[#This Row],[Date rendu]]-'Date de l''export'!$A$2,0)</f>
        <v>1.7404166666674428</v>
      </c>
      <c r="P404" s="14" t="str">
        <f>IF(Tableau1[[#This Row],[En retard?]]="Oui","HD",IF(Tableau1[Délai restant]&lt;1,"&lt;24h",IF(Tableau1[Délai restant]&lt;2,"&lt;48h","≥48h")))</f>
        <v>&lt;48h</v>
      </c>
      <c r="Q404" s="14" t="str">
        <f>IF(AND(Tableau1[[#This Row],[En retard?]]="Oui",OR(Tableau1[[#This Row],[Product]]="Citron",Tableau1[[#This Row],[Product]]="Amandes")),"Oui","Non")</f>
        <v>Non</v>
      </c>
      <c r="R404" t="str">
        <f>CONCATENATE(Tableau1[[#This Row],[OrderCode]],"|",Tableau1[[#This Row],[AnaCode]],"|",Tableau1[[#This Row],[Product]])</f>
        <v>CMD01603504|PEST|Concombre</v>
      </c>
    </row>
    <row r="405" spans="1:18" x14ac:dyDescent="0.25">
      <c r="A405" s="1" t="s">
        <v>3327</v>
      </c>
      <c r="B405" s="1" t="s">
        <v>42</v>
      </c>
      <c r="C405" s="3" t="s">
        <v>73</v>
      </c>
      <c r="D405" s="3" t="s">
        <v>23</v>
      </c>
      <c r="E405" s="1" t="s">
        <v>130</v>
      </c>
      <c r="F405" s="1" t="s">
        <v>3328</v>
      </c>
      <c r="G405" s="1" t="s">
        <v>964</v>
      </c>
      <c r="H405" s="3">
        <f>SUBSTITUTE(LEFT(Tableau1[[#This Row],[OrderDate]],17),".",":")+0</f>
        <v>43566.374930555554</v>
      </c>
      <c r="I405" s="3">
        <f>SUBSTITUTE(LEFT(Tableau1[[#This Row],[OrderDueTo]],17),".",":")+0</f>
        <v>43573.5</v>
      </c>
      <c r="J405" s="13" t="str">
        <f>VLOOKUP(Tableau1[[#This Row],[AnaCode]],'Config Analyses'!A:C,2,FALSE)</f>
        <v>Analyse pesticides</v>
      </c>
      <c r="K405" s="13" t="str">
        <f>VLOOKUP(Tableau1[[#This Row],[AnaCode]],'Config Analyses'!A:C,3,FALSE)</f>
        <v>Equipe 3</v>
      </c>
      <c r="L405" s="13" t="str">
        <f>VLOOKUP(Tableau1[[#This Row],[CustomerCode]],'Config Clients'!A:D,3,FALSE)</f>
        <v>Entreprises agro-alimentaires</v>
      </c>
      <c r="M405" s="13" t="str">
        <f>VLOOKUP(Tableau1[[#This Row],[CustomerCode]],'Config Clients'!A:D,4,FALSE)</f>
        <v>Julien</v>
      </c>
      <c r="N405" s="10" t="str">
        <f>IFERROR(IF(Tableau1[[#This Row],[Date rendu]]-'Date de l''export'!$A$2&gt;0,"Non","Oui"),"Oui")</f>
        <v>Non</v>
      </c>
      <c r="O405" s="11">
        <f>IF(Tableau1[[#This Row],[En retard?]]="Non",Tableau1[[#This Row],[Date rendu]]-'Date de l''export'!$A$2,0)</f>
        <v>1.7404166666674428</v>
      </c>
      <c r="P405" s="14" t="str">
        <f>IF(Tableau1[[#This Row],[En retard?]]="Oui","HD",IF(Tableau1[Délai restant]&lt;1,"&lt;24h",IF(Tableau1[Délai restant]&lt;2,"&lt;48h","≥48h")))</f>
        <v>&lt;48h</v>
      </c>
      <c r="Q405" s="14" t="str">
        <f>IF(AND(Tableau1[[#This Row],[En retard?]]="Oui",OR(Tableau1[[#This Row],[Product]]="Citron",Tableau1[[#This Row],[Product]]="Amandes")),"Oui","Non")</f>
        <v>Non</v>
      </c>
      <c r="R405" t="str">
        <f>CONCATENATE(Tableau1[[#This Row],[OrderCode]],"|",Tableau1[[#This Row],[AnaCode]],"|",Tableau1[[#This Row],[Product]])</f>
        <v>CMD01643202|PEST|Jus de fruits</v>
      </c>
    </row>
    <row r="406" spans="1:18" x14ac:dyDescent="0.25">
      <c r="A406" s="1" t="s">
        <v>487</v>
      </c>
      <c r="B406" s="1" t="s">
        <v>21</v>
      </c>
      <c r="C406" s="3" t="s">
        <v>52</v>
      </c>
      <c r="D406" s="3" t="s">
        <v>9</v>
      </c>
      <c r="E406" s="1" t="s">
        <v>130</v>
      </c>
      <c r="F406" s="1" t="s">
        <v>1752</v>
      </c>
      <c r="G406" s="1" t="s">
        <v>964</v>
      </c>
      <c r="H406" s="3">
        <f>SUBSTITUTE(LEFT(Tableau1[[#This Row],[OrderDate]],17),".",":")+0</f>
        <v>43566.375</v>
      </c>
      <c r="I406" s="3">
        <f>SUBSTITUTE(LEFT(Tableau1[[#This Row],[OrderDueTo]],17),".",":")+0</f>
        <v>43573.5</v>
      </c>
      <c r="J406" s="13" t="str">
        <f>VLOOKUP(Tableau1[[#This Row],[AnaCode]],'Config Analyses'!A:C,2,FALSE)</f>
        <v>Analyse pesticides</v>
      </c>
      <c r="K406" s="13" t="str">
        <f>VLOOKUP(Tableau1[[#This Row],[AnaCode]],'Config Analyses'!A:C,3,FALSE)</f>
        <v>Equipe 3</v>
      </c>
      <c r="L406" s="13" t="str">
        <f>VLOOKUP(Tableau1[[#This Row],[CustomerCode]],'Config Clients'!A:D,3,FALSE)</f>
        <v>Centrale d'achats</v>
      </c>
      <c r="M406" s="13" t="str">
        <f>VLOOKUP(Tableau1[[#This Row],[CustomerCode]],'Config Clients'!A:D,4,FALSE)</f>
        <v>Sandrine</v>
      </c>
      <c r="N406" s="10" t="str">
        <f>IFERROR(IF(Tableau1[[#This Row],[Date rendu]]-'Date de l''export'!$A$2&gt;0,"Non","Oui"),"Oui")</f>
        <v>Non</v>
      </c>
      <c r="O406" s="11">
        <f>IF(Tableau1[[#This Row],[En retard?]]="Non",Tableau1[[#This Row],[Date rendu]]-'Date de l''export'!$A$2,0)</f>
        <v>1.7404166666674428</v>
      </c>
      <c r="P406" s="14" t="str">
        <f>IF(Tableau1[[#This Row],[En retard?]]="Oui","HD",IF(Tableau1[Délai restant]&lt;1,"&lt;24h",IF(Tableau1[Délai restant]&lt;2,"&lt;48h","≥48h")))</f>
        <v>&lt;48h</v>
      </c>
      <c r="Q406" s="14" t="str">
        <f>IF(AND(Tableau1[[#This Row],[En retard?]]="Oui",OR(Tableau1[[#This Row],[Product]]="Citron",Tableau1[[#This Row],[Product]]="Amandes")),"Oui","Non")</f>
        <v>Non</v>
      </c>
      <c r="R406" t="str">
        <f>CONCATENATE(Tableau1[[#This Row],[OrderCode]],"|",Tableau1[[#This Row],[AnaCode]],"|",Tableau1[[#This Row],[Product]])</f>
        <v>CMD01550603|PEST|Carotte</v>
      </c>
    </row>
    <row r="407" spans="1:18" x14ac:dyDescent="0.25">
      <c r="A407" s="1" t="s">
        <v>56</v>
      </c>
      <c r="B407" s="1" t="s">
        <v>7</v>
      </c>
      <c r="C407" s="3" t="s">
        <v>49</v>
      </c>
      <c r="D407" s="3" t="s">
        <v>8</v>
      </c>
      <c r="E407" s="1" t="s">
        <v>130</v>
      </c>
      <c r="F407" s="1" t="s">
        <v>1273</v>
      </c>
      <c r="G407" s="1" t="s">
        <v>964</v>
      </c>
      <c r="H407" s="3">
        <f>SUBSTITUTE(LEFT(Tableau1[[#This Row],[OrderDate]],17),".",":")+0</f>
        <v>43566.375057870369</v>
      </c>
      <c r="I407" s="3">
        <f>SUBSTITUTE(LEFT(Tableau1[[#This Row],[OrderDueTo]],17),".",":")+0</f>
        <v>43573.5</v>
      </c>
      <c r="J407" s="13" t="str">
        <f>VLOOKUP(Tableau1[[#This Row],[AnaCode]],'Config Analyses'!A:C,2,FALSE)</f>
        <v>Analyse pesticides</v>
      </c>
      <c r="K407" s="13" t="str">
        <f>VLOOKUP(Tableau1[[#This Row],[AnaCode]],'Config Analyses'!A:C,3,FALSE)</f>
        <v>Equipe 3</v>
      </c>
      <c r="L407" s="13" t="str">
        <f>VLOOKUP(Tableau1[[#This Row],[CustomerCode]],'Config Clients'!A:D,3,FALSE)</f>
        <v>Grande surface</v>
      </c>
      <c r="M407" s="13" t="str">
        <f>VLOOKUP(Tableau1[[#This Row],[CustomerCode]],'Config Clients'!A:D,4,FALSE)</f>
        <v>Eric</v>
      </c>
      <c r="N407" s="10" t="str">
        <f>IFERROR(IF(Tableau1[[#This Row],[Date rendu]]-'Date de l''export'!$A$2&gt;0,"Non","Oui"),"Oui")</f>
        <v>Non</v>
      </c>
      <c r="O407" s="11">
        <f>IF(Tableau1[[#This Row],[En retard?]]="Non",Tableau1[[#This Row],[Date rendu]]-'Date de l''export'!$A$2,0)</f>
        <v>1.7404166666674428</v>
      </c>
      <c r="P407" s="14" t="str">
        <f>IF(Tableau1[[#This Row],[En retard?]]="Oui","HD",IF(Tableau1[Délai restant]&lt;1,"&lt;24h",IF(Tableau1[Délai restant]&lt;2,"&lt;48h","≥48h")))</f>
        <v>&lt;48h</v>
      </c>
      <c r="Q407" s="14" t="str">
        <f>IF(AND(Tableau1[[#This Row],[En retard?]]="Oui",OR(Tableau1[[#This Row],[Product]]="Citron",Tableau1[[#This Row],[Product]]="Amandes")),"Oui","Non")</f>
        <v>Non</v>
      </c>
      <c r="R407" t="str">
        <f>CONCATENATE(Tableau1[[#This Row],[OrderCode]],"|",Tableau1[[#This Row],[AnaCode]],"|",Tableau1[[#This Row],[Product]])</f>
        <v>CMD01546204|PEST|Concombre</v>
      </c>
    </row>
    <row r="408" spans="1:18" x14ac:dyDescent="0.25">
      <c r="A408" s="1" t="s">
        <v>3329</v>
      </c>
      <c r="B408" s="1" t="s">
        <v>30</v>
      </c>
      <c r="C408" s="3" t="s">
        <v>73</v>
      </c>
      <c r="D408" s="3" t="s">
        <v>23</v>
      </c>
      <c r="E408" s="1" t="s">
        <v>130</v>
      </c>
      <c r="F408" s="1" t="s">
        <v>3330</v>
      </c>
      <c r="G408" s="1" t="s">
        <v>964</v>
      </c>
      <c r="H408" s="3">
        <f>SUBSTITUTE(LEFT(Tableau1[[#This Row],[OrderDate]],17),".",":")+0</f>
        <v>43566.375081018516</v>
      </c>
      <c r="I408" s="3">
        <f>SUBSTITUTE(LEFT(Tableau1[[#This Row],[OrderDueTo]],17),".",":")+0</f>
        <v>43573.5</v>
      </c>
      <c r="J408" s="13" t="str">
        <f>VLOOKUP(Tableau1[[#This Row],[AnaCode]],'Config Analyses'!A:C,2,FALSE)</f>
        <v>Analyse pesticides</v>
      </c>
      <c r="K408" s="13" t="str">
        <f>VLOOKUP(Tableau1[[#This Row],[AnaCode]],'Config Analyses'!A:C,3,FALSE)</f>
        <v>Equipe 3</v>
      </c>
      <c r="L408" s="13" t="str">
        <f>VLOOKUP(Tableau1[[#This Row],[CustomerCode]],'Config Clients'!A:D,3,FALSE)</f>
        <v>Entreprises agro-alimentaires</v>
      </c>
      <c r="M408" s="13" t="str">
        <f>VLOOKUP(Tableau1[[#This Row],[CustomerCode]],'Config Clients'!A:D,4,FALSE)</f>
        <v>Julien</v>
      </c>
      <c r="N408" s="10" t="str">
        <f>IFERROR(IF(Tableau1[[#This Row],[Date rendu]]-'Date de l''export'!$A$2&gt;0,"Non","Oui"),"Oui")</f>
        <v>Non</v>
      </c>
      <c r="O408" s="11">
        <f>IF(Tableau1[[#This Row],[En retard?]]="Non",Tableau1[[#This Row],[Date rendu]]-'Date de l''export'!$A$2,0)</f>
        <v>1.7404166666674428</v>
      </c>
      <c r="P408" s="14" t="str">
        <f>IF(Tableau1[[#This Row],[En retard?]]="Oui","HD",IF(Tableau1[Délai restant]&lt;1,"&lt;24h",IF(Tableau1[Délai restant]&lt;2,"&lt;48h","≥48h")))</f>
        <v>&lt;48h</v>
      </c>
      <c r="Q408" s="14" t="str">
        <f>IF(AND(Tableau1[[#This Row],[En retard?]]="Oui",OR(Tableau1[[#This Row],[Product]]="Citron",Tableau1[[#This Row],[Product]]="Amandes")),"Oui","Non")</f>
        <v>Non</v>
      </c>
      <c r="R408" t="str">
        <f>CONCATENATE(Tableau1[[#This Row],[OrderCode]],"|",Tableau1[[#This Row],[AnaCode]],"|",Tableau1[[#This Row],[Product]])</f>
        <v>CMD01617701|PEST|Bœuf</v>
      </c>
    </row>
    <row r="409" spans="1:18" x14ac:dyDescent="0.25">
      <c r="A409" s="1" t="s">
        <v>545</v>
      </c>
      <c r="B409" s="1" t="s">
        <v>20</v>
      </c>
      <c r="C409" s="3" t="s">
        <v>61</v>
      </c>
      <c r="D409" s="3" t="s">
        <v>14</v>
      </c>
      <c r="E409" s="1" t="s">
        <v>130</v>
      </c>
      <c r="F409" s="1" t="s">
        <v>1679</v>
      </c>
      <c r="G409" s="1" t="s">
        <v>964</v>
      </c>
      <c r="H409" s="3">
        <f>SUBSTITUTE(LEFT(Tableau1[[#This Row],[OrderDate]],17),".",":")+0</f>
        <v>43566.375104166669</v>
      </c>
      <c r="I409" s="3">
        <f>SUBSTITUTE(LEFT(Tableau1[[#This Row],[OrderDueTo]],17),".",":")+0</f>
        <v>43573.5</v>
      </c>
      <c r="J409" s="13" t="str">
        <f>VLOOKUP(Tableau1[[#This Row],[AnaCode]],'Config Analyses'!A:C,2,FALSE)</f>
        <v>Analyse pesticides</v>
      </c>
      <c r="K409" s="13" t="str">
        <f>VLOOKUP(Tableau1[[#This Row],[AnaCode]],'Config Analyses'!A:C,3,FALSE)</f>
        <v>Equipe 3</v>
      </c>
      <c r="L409" s="13" t="str">
        <f>VLOOKUP(Tableau1[[#This Row],[CustomerCode]],'Config Clients'!A:D,3,FALSE)</f>
        <v>Grande surface</v>
      </c>
      <c r="M409" s="13" t="str">
        <f>VLOOKUP(Tableau1[[#This Row],[CustomerCode]],'Config Clients'!A:D,4,FALSE)</f>
        <v>Eric</v>
      </c>
      <c r="N409" s="10" t="str">
        <f>IFERROR(IF(Tableau1[[#This Row],[Date rendu]]-'Date de l''export'!$A$2&gt;0,"Non","Oui"),"Oui")</f>
        <v>Non</v>
      </c>
      <c r="O409" s="11">
        <f>IF(Tableau1[[#This Row],[En retard?]]="Non",Tableau1[[#This Row],[Date rendu]]-'Date de l''export'!$A$2,0)</f>
        <v>1.7404166666674428</v>
      </c>
      <c r="P409" s="14" t="str">
        <f>IF(Tableau1[[#This Row],[En retard?]]="Oui","HD",IF(Tableau1[Délai restant]&lt;1,"&lt;24h",IF(Tableau1[Délai restant]&lt;2,"&lt;48h","≥48h")))</f>
        <v>&lt;48h</v>
      </c>
      <c r="Q409" s="14" t="str">
        <f>IF(AND(Tableau1[[#This Row],[En retard?]]="Oui",OR(Tableau1[[#This Row],[Product]]="Citron",Tableau1[[#This Row],[Product]]="Amandes")),"Oui","Non")</f>
        <v>Non</v>
      </c>
      <c r="R409" t="str">
        <f>CONCATENATE(Tableau1[[#This Row],[OrderCode]],"|",Tableau1[[#This Row],[AnaCode]],"|",Tableau1[[#This Row],[Product]])</f>
        <v>CMD01761803|PEST|Orange</v>
      </c>
    </row>
    <row r="410" spans="1:18" x14ac:dyDescent="0.25">
      <c r="A410" s="1" t="s">
        <v>3331</v>
      </c>
      <c r="B410" s="1" t="s">
        <v>30</v>
      </c>
      <c r="C410" s="3" t="s">
        <v>73</v>
      </c>
      <c r="D410" s="3" t="s">
        <v>23</v>
      </c>
      <c r="E410" s="1" t="s">
        <v>130</v>
      </c>
      <c r="F410" s="1" t="s">
        <v>3332</v>
      </c>
      <c r="G410" s="1" t="s">
        <v>964</v>
      </c>
      <c r="H410" s="3">
        <f>SUBSTITUTE(LEFT(Tableau1[[#This Row],[OrderDate]],17),".",":")+0</f>
        <v>43566.375254629631</v>
      </c>
      <c r="I410" s="3">
        <f>SUBSTITUTE(LEFT(Tableau1[[#This Row],[OrderDueTo]],17),".",":")+0</f>
        <v>43573.5</v>
      </c>
      <c r="J410" s="13" t="str">
        <f>VLOOKUP(Tableau1[[#This Row],[AnaCode]],'Config Analyses'!A:C,2,FALSE)</f>
        <v>Analyse pesticides</v>
      </c>
      <c r="K410" s="13" t="str">
        <f>VLOOKUP(Tableau1[[#This Row],[AnaCode]],'Config Analyses'!A:C,3,FALSE)</f>
        <v>Equipe 3</v>
      </c>
      <c r="L410" s="13" t="str">
        <f>VLOOKUP(Tableau1[[#This Row],[CustomerCode]],'Config Clients'!A:D,3,FALSE)</f>
        <v>Entreprises agro-alimentaires</v>
      </c>
      <c r="M410" s="13" t="str">
        <f>VLOOKUP(Tableau1[[#This Row],[CustomerCode]],'Config Clients'!A:D,4,FALSE)</f>
        <v>Julien</v>
      </c>
      <c r="N410" s="10" t="str">
        <f>IFERROR(IF(Tableau1[[#This Row],[Date rendu]]-'Date de l''export'!$A$2&gt;0,"Non","Oui"),"Oui")</f>
        <v>Non</v>
      </c>
      <c r="O410" s="11">
        <f>IF(Tableau1[[#This Row],[En retard?]]="Non",Tableau1[[#This Row],[Date rendu]]-'Date de l''export'!$A$2,0)</f>
        <v>1.7404166666674428</v>
      </c>
      <c r="P410" s="14" t="str">
        <f>IF(Tableau1[[#This Row],[En retard?]]="Oui","HD",IF(Tableau1[Délai restant]&lt;1,"&lt;24h",IF(Tableau1[Délai restant]&lt;2,"&lt;48h","≥48h")))</f>
        <v>&lt;48h</v>
      </c>
      <c r="Q410" s="14" t="str">
        <f>IF(AND(Tableau1[[#This Row],[En retard?]]="Oui",OR(Tableau1[[#This Row],[Product]]="Citron",Tableau1[[#This Row],[Product]]="Amandes")),"Oui","Non")</f>
        <v>Non</v>
      </c>
      <c r="R410" t="str">
        <f>CONCATENATE(Tableau1[[#This Row],[OrderCode]],"|",Tableau1[[#This Row],[AnaCode]],"|",Tableau1[[#This Row],[Product]])</f>
        <v>CMD01715102|PEST|Bœuf</v>
      </c>
    </row>
    <row r="411" spans="1:18" x14ac:dyDescent="0.25">
      <c r="A411" s="1" t="s">
        <v>259</v>
      </c>
      <c r="B411" s="1" t="s">
        <v>7</v>
      </c>
      <c r="C411" s="3" t="s">
        <v>72</v>
      </c>
      <c r="D411" s="3" t="s">
        <v>22</v>
      </c>
      <c r="E411" s="1" t="s">
        <v>107</v>
      </c>
      <c r="F411" s="1" t="s">
        <v>1063</v>
      </c>
      <c r="G411" s="1" t="s">
        <v>947</v>
      </c>
      <c r="H411" s="3">
        <f>SUBSTITUTE(LEFT(Tableau1[[#This Row],[OrderDate]],17),".",":")+0</f>
        <v>43566.375300925924</v>
      </c>
      <c r="I411" s="3">
        <f>SUBSTITUTE(LEFT(Tableau1[[#This Row],[OrderDueTo]],17),".",":")+0</f>
        <v>43571.5</v>
      </c>
      <c r="J411" s="13" t="str">
        <f>VLOOKUP(Tableau1[[#This Row],[AnaCode]],'Config Analyses'!A:C,2,FALSE)</f>
        <v>Analyse nutritionelle</v>
      </c>
      <c r="K411" s="13" t="str">
        <f>VLOOKUP(Tableau1[[#This Row],[AnaCode]],'Config Analyses'!A:C,3,FALSE)</f>
        <v>Equipe 2</v>
      </c>
      <c r="L411" s="13" t="str">
        <f>VLOOKUP(Tableau1[[#This Row],[CustomerCode]],'Config Clients'!A:D,3,FALSE)</f>
        <v>Coopérative agricole</v>
      </c>
      <c r="M411" s="13" t="str">
        <f>VLOOKUP(Tableau1[[#This Row],[CustomerCode]],'Config Clients'!A:D,4,FALSE)</f>
        <v>Julie</v>
      </c>
      <c r="N411" s="10" t="str">
        <f>IFERROR(IF(Tableau1[[#This Row],[Date rendu]]-'Date de l''export'!$A$2&gt;0,"Non","Oui"),"Oui")</f>
        <v>Oui</v>
      </c>
      <c r="O411" s="11">
        <f>IF(Tableau1[[#This Row],[En retard?]]="Non",Tableau1[[#This Row],[Date rendu]]-'Date de l''export'!$A$2,0)</f>
        <v>0</v>
      </c>
      <c r="P411" s="14" t="str">
        <f>IF(Tableau1[[#This Row],[En retard?]]="Oui","HD",IF(Tableau1[Délai restant]&lt;1,"&lt;24h",IF(Tableau1[Délai restant]&lt;2,"&lt;48h","≥48h")))</f>
        <v>HD</v>
      </c>
      <c r="Q411" s="14" t="str">
        <f>IF(AND(Tableau1[[#This Row],[En retard?]]="Oui",OR(Tableau1[[#This Row],[Product]]="Citron",Tableau1[[#This Row],[Product]]="Amandes")),"Oui","Non")</f>
        <v>Non</v>
      </c>
      <c r="R411" t="str">
        <f>CONCATENATE(Tableau1[[#This Row],[OrderCode]],"|",Tableau1[[#This Row],[AnaCode]],"|",Tableau1[[#This Row],[Product]])</f>
        <v>CMD01753503|NTR|Concombre</v>
      </c>
    </row>
    <row r="412" spans="1:18" x14ac:dyDescent="0.25">
      <c r="A412" s="1" t="s">
        <v>3333</v>
      </c>
      <c r="B412" s="1" t="s">
        <v>42</v>
      </c>
      <c r="C412" s="3" t="s">
        <v>73</v>
      </c>
      <c r="D412" s="3" t="s">
        <v>23</v>
      </c>
      <c r="E412" s="1" t="s">
        <v>179</v>
      </c>
      <c r="F412" s="1" t="s">
        <v>3334</v>
      </c>
      <c r="G412" s="1" t="s">
        <v>953</v>
      </c>
      <c r="H412" s="3">
        <f>SUBSTITUTE(LEFT(Tableau1[[#This Row],[OrderDate]],17),".",":")+0</f>
        <v>43566.376307870371</v>
      </c>
      <c r="I412" s="3">
        <f>SUBSTITUTE(LEFT(Tableau1[[#This Row],[OrderDueTo]],17),".",":")+0</f>
        <v>43567.5</v>
      </c>
      <c r="J412" s="13" t="str">
        <f>VLOOKUP(Tableau1[[#This Row],[AnaCode]],'Config Analyses'!A:C,2,FALSE)</f>
        <v>Analyse métaux lourds</v>
      </c>
      <c r="K412" s="13" t="str">
        <f>VLOOKUP(Tableau1[[#This Row],[AnaCode]],'Config Analyses'!A:C,3,FALSE)</f>
        <v>Equipe 1</v>
      </c>
      <c r="L412" s="13" t="str">
        <f>VLOOKUP(Tableau1[[#This Row],[CustomerCode]],'Config Clients'!A:D,3,FALSE)</f>
        <v>Entreprises agro-alimentaires</v>
      </c>
      <c r="M412" s="13" t="str">
        <f>VLOOKUP(Tableau1[[#This Row],[CustomerCode]],'Config Clients'!A:D,4,FALSE)</f>
        <v>Julien</v>
      </c>
      <c r="N412" s="10" t="str">
        <f>IFERROR(IF(Tableau1[[#This Row],[Date rendu]]-'Date de l''export'!$A$2&gt;0,"Non","Oui"),"Oui")</f>
        <v>Oui</v>
      </c>
      <c r="O412" s="11">
        <f>IF(Tableau1[[#This Row],[En retard?]]="Non",Tableau1[[#This Row],[Date rendu]]-'Date de l''export'!$A$2,0)</f>
        <v>0</v>
      </c>
      <c r="P412" s="14" t="str">
        <f>IF(Tableau1[[#This Row],[En retard?]]="Oui","HD",IF(Tableau1[Délai restant]&lt;1,"&lt;24h",IF(Tableau1[Délai restant]&lt;2,"&lt;48h","≥48h")))</f>
        <v>HD</v>
      </c>
      <c r="Q412" s="14" t="str">
        <f>IF(AND(Tableau1[[#This Row],[En retard?]]="Oui",OR(Tableau1[[#This Row],[Product]]="Citron",Tableau1[[#This Row],[Product]]="Amandes")),"Oui","Non")</f>
        <v>Non</v>
      </c>
      <c r="R412" t="str">
        <f>CONCATENATE(Tableau1[[#This Row],[OrderCode]],"|",Tableau1[[#This Row],[AnaCode]],"|",Tableau1[[#This Row],[Product]])</f>
        <v>CMD01715601|MTX|Jus de fruits</v>
      </c>
    </row>
    <row r="413" spans="1:18" x14ac:dyDescent="0.25">
      <c r="A413" s="1" t="s">
        <v>265</v>
      </c>
      <c r="B413" s="1" t="s">
        <v>31</v>
      </c>
      <c r="C413" s="3" t="s">
        <v>52</v>
      </c>
      <c r="D413" s="3" t="s">
        <v>9</v>
      </c>
      <c r="E413" s="1" t="s">
        <v>130</v>
      </c>
      <c r="F413" s="1" t="s">
        <v>2345</v>
      </c>
      <c r="G413" s="1" t="s">
        <v>964</v>
      </c>
      <c r="H413" s="3">
        <f>SUBSTITUTE(LEFT(Tableau1[[#This Row],[OrderDate]],17),".",":")+0</f>
        <v>43566.376655092594</v>
      </c>
      <c r="I413" s="3">
        <f>SUBSTITUTE(LEFT(Tableau1[[#This Row],[OrderDueTo]],17),".",":")+0</f>
        <v>43573.5</v>
      </c>
      <c r="J413" s="13" t="str">
        <f>VLOOKUP(Tableau1[[#This Row],[AnaCode]],'Config Analyses'!A:C,2,FALSE)</f>
        <v>Analyse pesticides</v>
      </c>
      <c r="K413" s="13" t="str">
        <f>VLOOKUP(Tableau1[[#This Row],[AnaCode]],'Config Analyses'!A:C,3,FALSE)</f>
        <v>Equipe 3</v>
      </c>
      <c r="L413" s="13" t="str">
        <f>VLOOKUP(Tableau1[[#This Row],[CustomerCode]],'Config Clients'!A:D,3,FALSE)</f>
        <v>Centrale d'achats</v>
      </c>
      <c r="M413" s="13" t="str">
        <f>VLOOKUP(Tableau1[[#This Row],[CustomerCode]],'Config Clients'!A:D,4,FALSE)</f>
        <v>Sandrine</v>
      </c>
      <c r="N413" s="10" t="str">
        <f>IFERROR(IF(Tableau1[[#This Row],[Date rendu]]-'Date de l''export'!$A$2&gt;0,"Non","Oui"),"Oui")</f>
        <v>Non</v>
      </c>
      <c r="O413" s="11">
        <f>IF(Tableau1[[#This Row],[En retard?]]="Non",Tableau1[[#This Row],[Date rendu]]-'Date de l''export'!$A$2,0)</f>
        <v>1.7404166666674428</v>
      </c>
      <c r="P413" s="14" t="str">
        <f>IF(Tableau1[[#This Row],[En retard?]]="Oui","HD",IF(Tableau1[Délai restant]&lt;1,"&lt;24h",IF(Tableau1[Délai restant]&lt;2,"&lt;48h","≥48h")))</f>
        <v>&lt;48h</v>
      </c>
      <c r="Q413" s="14" t="str">
        <f>IF(AND(Tableau1[[#This Row],[En retard?]]="Oui",OR(Tableau1[[#This Row],[Product]]="Citron",Tableau1[[#This Row],[Product]]="Amandes")),"Oui","Non")</f>
        <v>Non</v>
      </c>
      <c r="R413" t="str">
        <f>CONCATENATE(Tableau1[[#This Row],[OrderCode]],"|",Tableau1[[#This Row],[AnaCode]],"|",Tableau1[[#This Row],[Product]])</f>
        <v>CMD01668302|PEST|Pomme de terre</v>
      </c>
    </row>
    <row r="414" spans="1:18" x14ac:dyDescent="0.25">
      <c r="A414" s="1" t="s">
        <v>125</v>
      </c>
      <c r="B414" s="1" t="s">
        <v>7</v>
      </c>
      <c r="C414" s="3" t="s">
        <v>54</v>
      </c>
      <c r="D414" s="3" t="s">
        <v>10</v>
      </c>
      <c r="E414" s="1" t="s">
        <v>130</v>
      </c>
      <c r="F414" s="1" t="s">
        <v>1030</v>
      </c>
      <c r="G414" s="1" t="s">
        <v>964</v>
      </c>
      <c r="H414" s="3">
        <f>SUBSTITUTE(LEFT(Tableau1[[#This Row],[OrderDate]],17),".",":")+0</f>
        <v>43566.376979166664</v>
      </c>
      <c r="I414" s="3">
        <f>SUBSTITUTE(LEFT(Tableau1[[#This Row],[OrderDueTo]],17),".",":")+0</f>
        <v>43573.5</v>
      </c>
      <c r="J414" s="13" t="str">
        <f>VLOOKUP(Tableau1[[#This Row],[AnaCode]],'Config Analyses'!A:C,2,FALSE)</f>
        <v>Analyse pesticides</v>
      </c>
      <c r="K414" s="13" t="str">
        <f>VLOOKUP(Tableau1[[#This Row],[AnaCode]],'Config Analyses'!A:C,3,FALSE)</f>
        <v>Equipe 3</v>
      </c>
      <c r="L414" s="13" t="str">
        <f>VLOOKUP(Tableau1[[#This Row],[CustomerCode]],'Config Clients'!A:D,3,FALSE)</f>
        <v>Coopérative agricole</v>
      </c>
      <c r="M414" s="13" t="str">
        <f>VLOOKUP(Tableau1[[#This Row],[CustomerCode]],'Config Clients'!A:D,4,FALSE)</f>
        <v>Julie</v>
      </c>
      <c r="N414" s="10" t="str">
        <f>IFERROR(IF(Tableau1[[#This Row],[Date rendu]]-'Date de l''export'!$A$2&gt;0,"Non","Oui"),"Oui")</f>
        <v>Non</v>
      </c>
      <c r="O414" s="11">
        <f>IF(Tableau1[[#This Row],[En retard?]]="Non",Tableau1[[#This Row],[Date rendu]]-'Date de l''export'!$A$2,0)</f>
        <v>1.7404166666674428</v>
      </c>
      <c r="P414" s="14" t="str">
        <f>IF(Tableau1[[#This Row],[En retard?]]="Oui","HD",IF(Tableau1[Délai restant]&lt;1,"&lt;24h",IF(Tableau1[Délai restant]&lt;2,"&lt;48h","≥48h")))</f>
        <v>&lt;48h</v>
      </c>
      <c r="Q414" s="14" t="str">
        <f>IF(AND(Tableau1[[#This Row],[En retard?]]="Oui",OR(Tableau1[[#This Row],[Product]]="Citron",Tableau1[[#This Row],[Product]]="Amandes")),"Oui","Non")</f>
        <v>Non</v>
      </c>
      <c r="R414" t="str">
        <f>CONCATENATE(Tableau1[[#This Row],[OrderCode]],"|",Tableau1[[#This Row],[AnaCode]],"|",Tableau1[[#This Row],[Product]])</f>
        <v>CMD01711303|PEST|Concombre</v>
      </c>
    </row>
    <row r="415" spans="1:18" x14ac:dyDescent="0.25">
      <c r="A415" s="1" t="s">
        <v>421</v>
      </c>
      <c r="B415" s="1" t="s">
        <v>29</v>
      </c>
      <c r="C415" s="3" t="s">
        <v>65</v>
      </c>
      <c r="D415" s="3" t="s">
        <v>17</v>
      </c>
      <c r="E415" s="1" t="s">
        <v>130</v>
      </c>
      <c r="F415" s="1" t="s">
        <v>1657</v>
      </c>
      <c r="G415" s="1" t="s">
        <v>964</v>
      </c>
      <c r="H415" s="3">
        <f>SUBSTITUTE(LEFT(Tableau1[[#This Row],[OrderDate]],17),".",":")+0</f>
        <v>43566.377025462964</v>
      </c>
      <c r="I415" s="3">
        <f>SUBSTITUTE(LEFT(Tableau1[[#This Row],[OrderDueTo]],17),".",":")+0</f>
        <v>43573.5</v>
      </c>
      <c r="J415" s="13" t="str">
        <f>VLOOKUP(Tableau1[[#This Row],[AnaCode]],'Config Analyses'!A:C,2,FALSE)</f>
        <v>Analyse pesticides</v>
      </c>
      <c r="K415" s="13" t="str">
        <f>VLOOKUP(Tableau1[[#This Row],[AnaCode]],'Config Analyses'!A:C,3,FALSE)</f>
        <v>Equipe 3</v>
      </c>
      <c r="L415" s="13" t="str">
        <f>VLOOKUP(Tableau1[[#This Row],[CustomerCode]],'Config Clients'!A:D,3,FALSE)</f>
        <v>Entreprises agro-alimentaires</v>
      </c>
      <c r="M415" s="13" t="str">
        <f>VLOOKUP(Tableau1[[#This Row],[CustomerCode]],'Config Clients'!A:D,4,FALSE)</f>
        <v>Marc</v>
      </c>
      <c r="N415" s="10" t="str">
        <f>IFERROR(IF(Tableau1[[#This Row],[Date rendu]]-'Date de l''export'!$A$2&gt;0,"Non","Oui"),"Oui")</f>
        <v>Non</v>
      </c>
      <c r="O415" s="11">
        <f>IF(Tableau1[[#This Row],[En retard?]]="Non",Tableau1[[#This Row],[Date rendu]]-'Date de l''export'!$A$2,0)</f>
        <v>1.7404166666674428</v>
      </c>
      <c r="P415" s="14" t="str">
        <f>IF(Tableau1[[#This Row],[En retard?]]="Oui","HD",IF(Tableau1[Délai restant]&lt;1,"&lt;24h",IF(Tableau1[Délai restant]&lt;2,"&lt;48h","≥48h")))</f>
        <v>&lt;48h</v>
      </c>
      <c r="Q415" s="14" t="str">
        <f>IF(AND(Tableau1[[#This Row],[En retard?]]="Oui",OR(Tableau1[[#This Row],[Product]]="Citron",Tableau1[[#This Row],[Product]]="Amandes")),"Oui","Non")</f>
        <v>Non</v>
      </c>
      <c r="R415" t="str">
        <f>CONCATENATE(Tableau1[[#This Row],[OrderCode]],"|",Tableau1[[#This Row],[AnaCode]],"|",Tableau1[[#This Row],[Product]])</f>
        <v>CMD01672403|PEST|Porc</v>
      </c>
    </row>
    <row r="416" spans="1:18" x14ac:dyDescent="0.25">
      <c r="A416" s="1" t="s">
        <v>349</v>
      </c>
      <c r="B416" s="1" t="s">
        <v>31</v>
      </c>
      <c r="C416" s="3" t="s">
        <v>52</v>
      </c>
      <c r="D416" s="3" t="s">
        <v>9</v>
      </c>
      <c r="E416" s="1" t="s">
        <v>130</v>
      </c>
      <c r="F416" s="1" t="s">
        <v>1843</v>
      </c>
      <c r="G416" s="1" t="s">
        <v>964</v>
      </c>
      <c r="H416" s="3">
        <f>SUBSTITUTE(LEFT(Tableau1[[#This Row],[OrderDate]],17),".",":")+0</f>
        <v>43566.377129629633</v>
      </c>
      <c r="I416" s="3">
        <f>SUBSTITUTE(LEFT(Tableau1[[#This Row],[OrderDueTo]],17),".",":")+0</f>
        <v>43573.5</v>
      </c>
      <c r="J416" s="13" t="str">
        <f>VLOOKUP(Tableau1[[#This Row],[AnaCode]],'Config Analyses'!A:C,2,FALSE)</f>
        <v>Analyse pesticides</v>
      </c>
      <c r="K416" s="13" t="str">
        <f>VLOOKUP(Tableau1[[#This Row],[AnaCode]],'Config Analyses'!A:C,3,FALSE)</f>
        <v>Equipe 3</v>
      </c>
      <c r="L416" s="13" t="str">
        <f>VLOOKUP(Tableau1[[#This Row],[CustomerCode]],'Config Clients'!A:D,3,FALSE)</f>
        <v>Centrale d'achats</v>
      </c>
      <c r="M416" s="13" t="str">
        <f>VLOOKUP(Tableau1[[#This Row],[CustomerCode]],'Config Clients'!A:D,4,FALSE)</f>
        <v>Sandrine</v>
      </c>
      <c r="N416" s="10" t="str">
        <f>IFERROR(IF(Tableau1[[#This Row],[Date rendu]]-'Date de l''export'!$A$2&gt;0,"Non","Oui"),"Oui")</f>
        <v>Non</v>
      </c>
      <c r="O416" s="11">
        <f>IF(Tableau1[[#This Row],[En retard?]]="Non",Tableau1[[#This Row],[Date rendu]]-'Date de l''export'!$A$2,0)</f>
        <v>1.7404166666674428</v>
      </c>
      <c r="P416" s="14" t="str">
        <f>IF(Tableau1[[#This Row],[En retard?]]="Oui","HD",IF(Tableau1[Délai restant]&lt;1,"&lt;24h",IF(Tableau1[Délai restant]&lt;2,"&lt;48h","≥48h")))</f>
        <v>&lt;48h</v>
      </c>
      <c r="Q416" s="14" t="str">
        <f>IF(AND(Tableau1[[#This Row],[En retard?]]="Oui",OR(Tableau1[[#This Row],[Product]]="Citron",Tableau1[[#This Row],[Product]]="Amandes")),"Oui","Non")</f>
        <v>Non</v>
      </c>
      <c r="R416" t="str">
        <f>CONCATENATE(Tableau1[[#This Row],[OrderCode]],"|",Tableau1[[#This Row],[AnaCode]],"|",Tableau1[[#This Row],[Product]])</f>
        <v>CMD01550611|PEST|Pomme de terre</v>
      </c>
    </row>
    <row r="417" spans="1:18" x14ac:dyDescent="0.25">
      <c r="A417" s="1" t="s">
        <v>228</v>
      </c>
      <c r="B417" s="1" t="s">
        <v>32</v>
      </c>
      <c r="C417" s="3" t="s">
        <v>61</v>
      </c>
      <c r="D417" s="3" t="s">
        <v>14</v>
      </c>
      <c r="E417" s="1" t="s">
        <v>130</v>
      </c>
      <c r="F417" s="1" t="s">
        <v>1844</v>
      </c>
      <c r="G417" s="1" t="s">
        <v>964</v>
      </c>
      <c r="H417" s="3">
        <f>SUBSTITUTE(LEFT(Tableau1[[#This Row],[OrderDate]],17),".",":")+0</f>
        <v>43566.377199074072</v>
      </c>
      <c r="I417" s="3">
        <f>SUBSTITUTE(LEFT(Tableau1[[#This Row],[OrderDueTo]],17),".",":")+0</f>
        <v>43573.5</v>
      </c>
      <c r="J417" s="13" t="str">
        <f>VLOOKUP(Tableau1[[#This Row],[AnaCode]],'Config Analyses'!A:C,2,FALSE)</f>
        <v>Analyse pesticides</v>
      </c>
      <c r="K417" s="13" t="str">
        <f>VLOOKUP(Tableau1[[#This Row],[AnaCode]],'Config Analyses'!A:C,3,FALSE)</f>
        <v>Equipe 3</v>
      </c>
      <c r="L417" s="13" t="str">
        <f>VLOOKUP(Tableau1[[#This Row],[CustomerCode]],'Config Clients'!A:D,3,FALSE)</f>
        <v>Grande surface</v>
      </c>
      <c r="M417" s="13" t="str">
        <f>VLOOKUP(Tableau1[[#This Row],[CustomerCode]],'Config Clients'!A:D,4,FALSE)</f>
        <v>Eric</v>
      </c>
      <c r="N417" s="10" t="str">
        <f>IFERROR(IF(Tableau1[[#This Row],[Date rendu]]-'Date de l''export'!$A$2&gt;0,"Non","Oui"),"Oui")</f>
        <v>Non</v>
      </c>
      <c r="O417" s="11">
        <f>IF(Tableau1[[#This Row],[En retard?]]="Non",Tableau1[[#This Row],[Date rendu]]-'Date de l''export'!$A$2,0)</f>
        <v>1.7404166666674428</v>
      </c>
      <c r="P417" s="14" t="str">
        <f>IF(Tableau1[[#This Row],[En retard?]]="Oui","HD",IF(Tableau1[Délai restant]&lt;1,"&lt;24h",IF(Tableau1[Délai restant]&lt;2,"&lt;48h","≥48h")))</f>
        <v>&lt;48h</v>
      </c>
      <c r="Q417" s="14" t="str">
        <f>IF(AND(Tableau1[[#This Row],[En retard?]]="Oui",OR(Tableau1[[#This Row],[Product]]="Citron",Tableau1[[#This Row],[Product]]="Amandes")),"Oui","Non")</f>
        <v>Non</v>
      </c>
      <c r="R417" t="str">
        <f>CONCATENATE(Tableau1[[#This Row],[OrderCode]],"|",Tableau1[[#This Row],[AnaCode]],"|",Tableau1[[#This Row],[Product]])</f>
        <v>CMD01749404|PEST|Tomate</v>
      </c>
    </row>
    <row r="418" spans="1:18" x14ac:dyDescent="0.25">
      <c r="A418" s="1" t="s">
        <v>348</v>
      </c>
      <c r="B418" s="1" t="s">
        <v>31</v>
      </c>
      <c r="C418" s="3" t="s">
        <v>52</v>
      </c>
      <c r="D418" s="3" t="s">
        <v>9</v>
      </c>
      <c r="E418" s="1" t="s">
        <v>130</v>
      </c>
      <c r="F418" s="1" t="s">
        <v>1630</v>
      </c>
      <c r="G418" s="1" t="s">
        <v>964</v>
      </c>
      <c r="H418" s="3">
        <f>SUBSTITUTE(LEFT(Tableau1[[#This Row],[OrderDate]],17),".",":")+0</f>
        <v>43566.377233796295</v>
      </c>
      <c r="I418" s="3">
        <f>SUBSTITUTE(LEFT(Tableau1[[#This Row],[OrderDueTo]],17),".",":")+0</f>
        <v>43573.5</v>
      </c>
      <c r="J418" s="13" t="str">
        <f>VLOOKUP(Tableau1[[#This Row],[AnaCode]],'Config Analyses'!A:C,2,FALSE)</f>
        <v>Analyse pesticides</v>
      </c>
      <c r="K418" s="13" t="str">
        <f>VLOOKUP(Tableau1[[#This Row],[AnaCode]],'Config Analyses'!A:C,3,FALSE)</f>
        <v>Equipe 3</v>
      </c>
      <c r="L418" s="13" t="str">
        <f>VLOOKUP(Tableau1[[#This Row],[CustomerCode]],'Config Clients'!A:D,3,FALSE)</f>
        <v>Centrale d'achats</v>
      </c>
      <c r="M418" s="13" t="str">
        <f>VLOOKUP(Tableau1[[#This Row],[CustomerCode]],'Config Clients'!A:D,4,FALSE)</f>
        <v>Sandrine</v>
      </c>
      <c r="N418" s="10" t="str">
        <f>IFERROR(IF(Tableau1[[#This Row],[Date rendu]]-'Date de l''export'!$A$2&gt;0,"Non","Oui"),"Oui")</f>
        <v>Non</v>
      </c>
      <c r="O418" s="11">
        <f>IF(Tableau1[[#This Row],[En retard?]]="Non",Tableau1[[#This Row],[Date rendu]]-'Date de l''export'!$A$2,0)</f>
        <v>1.7404166666674428</v>
      </c>
      <c r="P418" s="14" t="str">
        <f>IF(Tableau1[[#This Row],[En retard?]]="Oui","HD",IF(Tableau1[Délai restant]&lt;1,"&lt;24h",IF(Tableau1[Délai restant]&lt;2,"&lt;48h","≥48h")))</f>
        <v>&lt;48h</v>
      </c>
      <c r="Q418" s="14" t="str">
        <f>IF(AND(Tableau1[[#This Row],[En retard?]]="Oui",OR(Tableau1[[#This Row],[Product]]="Citron",Tableau1[[#This Row],[Product]]="Amandes")),"Oui","Non")</f>
        <v>Non</v>
      </c>
      <c r="R418" t="str">
        <f>CONCATENATE(Tableau1[[#This Row],[OrderCode]],"|",Tableau1[[#This Row],[AnaCode]],"|",Tableau1[[#This Row],[Product]])</f>
        <v>CMD01582605|PEST|Pomme de terre</v>
      </c>
    </row>
    <row r="419" spans="1:18" x14ac:dyDescent="0.25">
      <c r="A419" s="1" t="s">
        <v>277</v>
      </c>
      <c r="B419" s="1" t="s">
        <v>7</v>
      </c>
      <c r="C419" s="3" t="s">
        <v>61</v>
      </c>
      <c r="D419" s="3" t="s">
        <v>14</v>
      </c>
      <c r="E419" s="1" t="s">
        <v>130</v>
      </c>
      <c r="F419" s="1" t="s">
        <v>1456</v>
      </c>
      <c r="G419" s="1" t="s">
        <v>964</v>
      </c>
      <c r="H419" s="3">
        <f>SUBSTITUTE(LEFT(Tableau1[[#This Row],[OrderDate]],17),".",":")+0</f>
        <v>43566.377337962964</v>
      </c>
      <c r="I419" s="3">
        <f>SUBSTITUTE(LEFT(Tableau1[[#This Row],[OrderDueTo]],17),".",":")+0</f>
        <v>43573.5</v>
      </c>
      <c r="J419" s="13" t="str">
        <f>VLOOKUP(Tableau1[[#This Row],[AnaCode]],'Config Analyses'!A:C,2,FALSE)</f>
        <v>Analyse pesticides</v>
      </c>
      <c r="K419" s="13" t="str">
        <f>VLOOKUP(Tableau1[[#This Row],[AnaCode]],'Config Analyses'!A:C,3,FALSE)</f>
        <v>Equipe 3</v>
      </c>
      <c r="L419" s="13" t="str">
        <f>VLOOKUP(Tableau1[[#This Row],[CustomerCode]],'Config Clients'!A:D,3,FALSE)</f>
        <v>Grande surface</v>
      </c>
      <c r="M419" s="13" t="str">
        <f>VLOOKUP(Tableau1[[#This Row],[CustomerCode]],'Config Clients'!A:D,4,FALSE)</f>
        <v>Eric</v>
      </c>
      <c r="N419" s="10" t="str">
        <f>IFERROR(IF(Tableau1[[#This Row],[Date rendu]]-'Date de l''export'!$A$2&gt;0,"Non","Oui"),"Oui")</f>
        <v>Non</v>
      </c>
      <c r="O419" s="11">
        <f>IF(Tableau1[[#This Row],[En retard?]]="Non",Tableau1[[#This Row],[Date rendu]]-'Date de l''export'!$A$2,0)</f>
        <v>1.7404166666674428</v>
      </c>
      <c r="P419" s="14" t="str">
        <f>IF(Tableau1[[#This Row],[En retard?]]="Oui","HD",IF(Tableau1[Délai restant]&lt;1,"&lt;24h",IF(Tableau1[Délai restant]&lt;2,"&lt;48h","≥48h")))</f>
        <v>&lt;48h</v>
      </c>
      <c r="Q419" s="14" t="str">
        <f>IF(AND(Tableau1[[#This Row],[En retard?]]="Oui",OR(Tableau1[[#This Row],[Product]]="Citron",Tableau1[[#This Row],[Product]]="Amandes")),"Oui","Non")</f>
        <v>Non</v>
      </c>
      <c r="R419" t="str">
        <f>CONCATENATE(Tableau1[[#This Row],[OrderCode]],"|",Tableau1[[#This Row],[AnaCode]],"|",Tableau1[[#This Row],[Product]])</f>
        <v>CMD01592202|PEST|Concombre</v>
      </c>
    </row>
    <row r="420" spans="1:18" x14ac:dyDescent="0.25">
      <c r="A420" s="1" t="s">
        <v>3224</v>
      </c>
      <c r="B420" s="1" t="s">
        <v>29</v>
      </c>
      <c r="C420" s="3" t="s">
        <v>73</v>
      </c>
      <c r="D420" s="3" t="s">
        <v>23</v>
      </c>
      <c r="E420" s="1" t="s">
        <v>130</v>
      </c>
      <c r="F420" s="1" t="s">
        <v>1456</v>
      </c>
      <c r="G420" s="1" t="s">
        <v>964</v>
      </c>
      <c r="H420" s="3">
        <f>SUBSTITUTE(LEFT(Tableau1[[#This Row],[OrderDate]],17),".",":")+0</f>
        <v>43566.377337962964</v>
      </c>
      <c r="I420" s="3">
        <f>SUBSTITUTE(LEFT(Tableau1[[#This Row],[OrderDueTo]],17),".",":")+0</f>
        <v>43573.5</v>
      </c>
      <c r="J420" s="13" t="str">
        <f>VLOOKUP(Tableau1[[#This Row],[AnaCode]],'Config Analyses'!A:C,2,FALSE)</f>
        <v>Analyse pesticides</v>
      </c>
      <c r="K420" s="13" t="str">
        <f>VLOOKUP(Tableau1[[#This Row],[AnaCode]],'Config Analyses'!A:C,3,FALSE)</f>
        <v>Equipe 3</v>
      </c>
      <c r="L420" s="13" t="str">
        <f>VLOOKUP(Tableau1[[#This Row],[CustomerCode]],'Config Clients'!A:D,3,FALSE)</f>
        <v>Entreprises agro-alimentaires</v>
      </c>
      <c r="M420" s="13" t="str">
        <f>VLOOKUP(Tableau1[[#This Row],[CustomerCode]],'Config Clients'!A:D,4,FALSE)</f>
        <v>Julien</v>
      </c>
      <c r="N420" s="10" t="str">
        <f>IFERROR(IF(Tableau1[[#This Row],[Date rendu]]-'Date de l''export'!$A$2&gt;0,"Non","Oui"),"Oui")</f>
        <v>Non</v>
      </c>
      <c r="O420" s="11">
        <f>IF(Tableau1[[#This Row],[En retard?]]="Non",Tableau1[[#This Row],[Date rendu]]-'Date de l''export'!$A$2,0)</f>
        <v>1.7404166666674428</v>
      </c>
      <c r="P420" s="14" t="str">
        <f>IF(Tableau1[[#This Row],[En retard?]]="Oui","HD",IF(Tableau1[Délai restant]&lt;1,"&lt;24h",IF(Tableau1[Délai restant]&lt;2,"&lt;48h","≥48h")))</f>
        <v>&lt;48h</v>
      </c>
      <c r="Q420" s="14" t="str">
        <f>IF(AND(Tableau1[[#This Row],[En retard?]]="Oui",OR(Tableau1[[#This Row],[Product]]="Citron",Tableau1[[#This Row],[Product]]="Amandes")),"Oui","Non")</f>
        <v>Non</v>
      </c>
      <c r="R420" t="str">
        <f>CONCATENATE(Tableau1[[#This Row],[OrderCode]],"|",Tableau1[[#This Row],[AnaCode]],"|",Tableau1[[#This Row],[Product]])</f>
        <v>CMD01684605|PEST|Porc</v>
      </c>
    </row>
    <row r="421" spans="1:18" x14ac:dyDescent="0.25">
      <c r="A421" s="1" t="s">
        <v>355</v>
      </c>
      <c r="B421" s="1" t="s">
        <v>7</v>
      </c>
      <c r="C421" s="3" t="s">
        <v>61</v>
      </c>
      <c r="D421" s="3" t="s">
        <v>14</v>
      </c>
      <c r="E421" s="1" t="s">
        <v>130</v>
      </c>
      <c r="F421" s="1" t="s">
        <v>1284</v>
      </c>
      <c r="G421" s="1" t="s">
        <v>964</v>
      </c>
      <c r="H421" s="3">
        <f>SUBSTITUTE(LEFT(Tableau1[[#This Row],[OrderDate]],17),".",":")+0</f>
        <v>43566.37736111111</v>
      </c>
      <c r="I421" s="3">
        <f>SUBSTITUTE(LEFT(Tableau1[[#This Row],[OrderDueTo]],17),".",":")+0</f>
        <v>43573.5</v>
      </c>
      <c r="J421" s="13" t="str">
        <f>VLOOKUP(Tableau1[[#This Row],[AnaCode]],'Config Analyses'!A:C,2,FALSE)</f>
        <v>Analyse pesticides</v>
      </c>
      <c r="K421" s="13" t="str">
        <f>VLOOKUP(Tableau1[[#This Row],[AnaCode]],'Config Analyses'!A:C,3,FALSE)</f>
        <v>Equipe 3</v>
      </c>
      <c r="L421" s="13" t="str">
        <f>VLOOKUP(Tableau1[[#This Row],[CustomerCode]],'Config Clients'!A:D,3,FALSE)</f>
        <v>Grande surface</v>
      </c>
      <c r="M421" s="13" t="str">
        <f>VLOOKUP(Tableau1[[#This Row],[CustomerCode]],'Config Clients'!A:D,4,FALSE)</f>
        <v>Eric</v>
      </c>
      <c r="N421" s="10" t="str">
        <f>IFERROR(IF(Tableau1[[#This Row],[Date rendu]]-'Date de l''export'!$A$2&gt;0,"Non","Oui"),"Oui")</f>
        <v>Non</v>
      </c>
      <c r="O421" s="11">
        <f>IF(Tableau1[[#This Row],[En retard?]]="Non",Tableau1[[#This Row],[Date rendu]]-'Date de l''export'!$A$2,0)</f>
        <v>1.7404166666674428</v>
      </c>
      <c r="P421" s="14" t="str">
        <f>IF(Tableau1[[#This Row],[En retard?]]="Oui","HD",IF(Tableau1[Délai restant]&lt;1,"&lt;24h",IF(Tableau1[Délai restant]&lt;2,"&lt;48h","≥48h")))</f>
        <v>&lt;48h</v>
      </c>
      <c r="Q421" s="14" t="str">
        <f>IF(AND(Tableau1[[#This Row],[En retard?]]="Oui",OR(Tableau1[[#This Row],[Product]]="Citron",Tableau1[[#This Row],[Product]]="Amandes")),"Oui","Non")</f>
        <v>Non</v>
      </c>
      <c r="R421" t="str">
        <f>CONCATENATE(Tableau1[[#This Row],[OrderCode]],"|",Tableau1[[#This Row],[AnaCode]],"|",Tableau1[[#This Row],[Product]])</f>
        <v>CMD01517104|PEST|Concombre</v>
      </c>
    </row>
    <row r="422" spans="1:18" x14ac:dyDescent="0.25">
      <c r="A422" s="1" t="s">
        <v>362</v>
      </c>
      <c r="B422" s="1" t="s">
        <v>37</v>
      </c>
      <c r="C422" s="3" t="s">
        <v>225</v>
      </c>
      <c r="D422" s="3" t="s">
        <v>39</v>
      </c>
      <c r="E422" s="1" t="s">
        <v>130</v>
      </c>
      <c r="F422" s="1" t="s">
        <v>1628</v>
      </c>
      <c r="G422" s="1" t="s">
        <v>964</v>
      </c>
      <c r="H422" s="3">
        <f>SUBSTITUTE(LEFT(Tableau1[[#This Row],[OrderDate]],17),".",":")+0</f>
        <v>43566.377534722225</v>
      </c>
      <c r="I422" s="3">
        <f>SUBSTITUTE(LEFT(Tableau1[[#This Row],[OrderDueTo]],17),".",":")+0</f>
        <v>43573.5</v>
      </c>
      <c r="J422" s="13" t="str">
        <f>VLOOKUP(Tableau1[[#This Row],[AnaCode]],'Config Analyses'!A:C,2,FALSE)</f>
        <v>Analyse pesticides</v>
      </c>
      <c r="K422" s="13" t="str">
        <f>VLOOKUP(Tableau1[[#This Row],[AnaCode]],'Config Analyses'!A:C,3,FALSE)</f>
        <v>Equipe 3</v>
      </c>
      <c r="L422" s="13" t="str">
        <f>VLOOKUP(Tableau1[[#This Row],[CustomerCode]],'Config Clients'!A:D,3,FALSE)</f>
        <v>Coopérative agricole</v>
      </c>
      <c r="M422" s="13" t="str">
        <f>VLOOKUP(Tableau1[[#This Row],[CustomerCode]],'Config Clients'!A:D,4,FALSE)</f>
        <v>Béatrice</v>
      </c>
      <c r="N422" s="10" t="str">
        <f>IFERROR(IF(Tableau1[[#This Row],[Date rendu]]-'Date de l''export'!$A$2&gt;0,"Non","Oui"),"Oui")</f>
        <v>Non</v>
      </c>
      <c r="O422" s="11">
        <f>IF(Tableau1[[#This Row],[En retard?]]="Non",Tableau1[[#This Row],[Date rendu]]-'Date de l''export'!$A$2,0)</f>
        <v>1.7404166666674428</v>
      </c>
      <c r="P422" s="14" t="str">
        <f>IF(Tableau1[[#This Row],[En retard?]]="Oui","HD",IF(Tableau1[Délai restant]&lt;1,"&lt;24h",IF(Tableau1[Délai restant]&lt;2,"&lt;48h","≥48h")))</f>
        <v>&lt;48h</v>
      </c>
      <c r="Q422" s="14" t="str">
        <f>IF(AND(Tableau1[[#This Row],[En retard?]]="Oui",OR(Tableau1[[#This Row],[Product]]="Citron",Tableau1[[#This Row],[Product]]="Amandes")),"Oui","Non")</f>
        <v>Non</v>
      </c>
      <c r="R422" t="str">
        <f>CONCATENATE(Tableau1[[#This Row],[OrderCode]],"|",Tableau1[[#This Row],[AnaCode]],"|",Tableau1[[#This Row],[Product]])</f>
        <v>CMD01742901|PEST|Amandes</v>
      </c>
    </row>
    <row r="423" spans="1:18" x14ac:dyDescent="0.25">
      <c r="A423" s="1" t="s">
        <v>83</v>
      </c>
      <c r="B423" s="1" t="s">
        <v>31</v>
      </c>
      <c r="C423" s="3" t="s">
        <v>54</v>
      </c>
      <c r="D423" s="3" t="s">
        <v>10</v>
      </c>
      <c r="E423" s="1" t="s">
        <v>130</v>
      </c>
      <c r="F423" s="1" t="s">
        <v>1449</v>
      </c>
      <c r="G423" s="1" t="s">
        <v>964</v>
      </c>
      <c r="H423" s="3">
        <f>SUBSTITUTE(LEFT(Tableau1[[#This Row],[OrderDate]],17),".",":")+0</f>
        <v>43566.377708333333</v>
      </c>
      <c r="I423" s="3">
        <f>SUBSTITUTE(LEFT(Tableau1[[#This Row],[OrderDueTo]],17),".",":")+0</f>
        <v>43573.5</v>
      </c>
      <c r="J423" s="13" t="str">
        <f>VLOOKUP(Tableau1[[#This Row],[AnaCode]],'Config Analyses'!A:C,2,FALSE)</f>
        <v>Analyse pesticides</v>
      </c>
      <c r="K423" s="13" t="str">
        <f>VLOOKUP(Tableau1[[#This Row],[AnaCode]],'Config Analyses'!A:C,3,FALSE)</f>
        <v>Equipe 3</v>
      </c>
      <c r="L423" s="13" t="str">
        <f>VLOOKUP(Tableau1[[#This Row],[CustomerCode]],'Config Clients'!A:D,3,FALSE)</f>
        <v>Coopérative agricole</v>
      </c>
      <c r="M423" s="13" t="str">
        <f>VLOOKUP(Tableau1[[#This Row],[CustomerCode]],'Config Clients'!A:D,4,FALSE)</f>
        <v>Julie</v>
      </c>
      <c r="N423" s="10" t="str">
        <f>IFERROR(IF(Tableau1[[#This Row],[Date rendu]]-'Date de l''export'!$A$2&gt;0,"Non","Oui"),"Oui")</f>
        <v>Non</v>
      </c>
      <c r="O423" s="11">
        <f>IF(Tableau1[[#This Row],[En retard?]]="Non",Tableau1[[#This Row],[Date rendu]]-'Date de l''export'!$A$2,0)</f>
        <v>1.7404166666674428</v>
      </c>
      <c r="P423" s="14" t="str">
        <f>IF(Tableau1[[#This Row],[En retard?]]="Oui","HD",IF(Tableau1[Délai restant]&lt;1,"&lt;24h",IF(Tableau1[Délai restant]&lt;2,"&lt;48h","≥48h")))</f>
        <v>&lt;48h</v>
      </c>
      <c r="Q423" s="14" t="str">
        <f>IF(AND(Tableau1[[#This Row],[En retard?]]="Oui",OR(Tableau1[[#This Row],[Product]]="Citron",Tableau1[[#This Row],[Product]]="Amandes")),"Oui","Non")</f>
        <v>Non</v>
      </c>
      <c r="R423" t="str">
        <f>CONCATENATE(Tableau1[[#This Row],[OrderCode]],"|",Tableau1[[#This Row],[AnaCode]],"|",Tableau1[[#This Row],[Product]])</f>
        <v>CMD01357902|PEST|Pomme de terre</v>
      </c>
    </row>
    <row r="424" spans="1:18" x14ac:dyDescent="0.25">
      <c r="A424" s="1" t="s">
        <v>3335</v>
      </c>
      <c r="B424" s="1" t="s">
        <v>16</v>
      </c>
      <c r="C424" s="3" t="s">
        <v>188</v>
      </c>
      <c r="D424" s="3" t="s">
        <v>38</v>
      </c>
      <c r="E424" s="1" t="s">
        <v>130</v>
      </c>
      <c r="F424" s="1" t="s">
        <v>3336</v>
      </c>
      <c r="G424" s="1" t="s">
        <v>964</v>
      </c>
      <c r="H424" s="3">
        <f>SUBSTITUTE(LEFT(Tableau1[[#This Row],[OrderDate]],17),".",":")+0</f>
        <v>43566.377962962964</v>
      </c>
      <c r="I424" s="3">
        <f>SUBSTITUTE(LEFT(Tableau1[[#This Row],[OrderDueTo]],17),".",":")+0</f>
        <v>43573.5</v>
      </c>
      <c r="J424" s="13" t="str">
        <f>VLOOKUP(Tableau1[[#This Row],[AnaCode]],'Config Analyses'!A:C,2,FALSE)</f>
        <v>Analyse pesticides</v>
      </c>
      <c r="K424" s="13" t="str">
        <f>VLOOKUP(Tableau1[[#This Row],[AnaCode]],'Config Analyses'!A:C,3,FALSE)</f>
        <v>Equipe 3</v>
      </c>
      <c r="L424" s="13" t="str">
        <f>VLOOKUP(Tableau1[[#This Row],[CustomerCode]],'Config Clients'!A:D,3,FALSE)</f>
        <v>Coopérative agricole</v>
      </c>
      <c r="M424" s="13" t="str">
        <f>VLOOKUP(Tableau1[[#This Row],[CustomerCode]],'Config Clients'!A:D,4,FALSE)</f>
        <v>Julie</v>
      </c>
      <c r="N424" s="10" t="str">
        <f>IFERROR(IF(Tableau1[[#This Row],[Date rendu]]-'Date de l''export'!$A$2&gt;0,"Non","Oui"),"Oui")</f>
        <v>Non</v>
      </c>
      <c r="O424" s="11">
        <f>IF(Tableau1[[#This Row],[En retard?]]="Non",Tableau1[[#This Row],[Date rendu]]-'Date de l''export'!$A$2,0)</f>
        <v>1.7404166666674428</v>
      </c>
      <c r="P424" s="14" t="str">
        <f>IF(Tableau1[[#This Row],[En retard?]]="Oui","HD",IF(Tableau1[Délai restant]&lt;1,"&lt;24h",IF(Tableau1[Délai restant]&lt;2,"&lt;48h","≥48h")))</f>
        <v>&lt;48h</v>
      </c>
      <c r="Q424" s="14" t="str">
        <f>IF(AND(Tableau1[[#This Row],[En retard?]]="Oui",OR(Tableau1[[#This Row],[Product]]="Citron",Tableau1[[#This Row],[Product]]="Amandes")),"Oui","Non")</f>
        <v>Non</v>
      </c>
      <c r="R424" t="str">
        <f>CONCATENATE(Tableau1[[#This Row],[OrderCode]],"|",Tableau1[[#This Row],[AnaCode]],"|",Tableau1[[#This Row],[Product]])</f>
        <v>CMD01721605|PEST|Agneau</v>
      </c>
    </row>
    <row r="425" spans="1:18" x14ac:dyDescent="0.25">
      <c r="A425" s="1" t="s">
        <v>356</v>
      </c>
      <c r="B425" s="1" t="s">
        <v>21</v>
      </c>
      <c r="C425" s="3" t="s">
        <v>61</v>
      </c>
      <c r="D425" s="3" t="s">
        <v>14</v>
      </c>
      <c r="E425" s="1" t="s">
        <v>130</v>
      </c>
      <c r="F425" s="1" t="s">
        <v>1286</v>
      </c>
      <c r="G425" s="1" t="s">
        <v>964</v>
      </c>
      <c r="H425" s="3">
        <f>SUBSTITUTE(LEFT(Tableau1[[#This Row],[OrderDate]],17),".",":")+0</f>
        <v>43566.378009259257</v>
      </c>
      <c r="I425" s="3">
        <f>SUBSTITUTE(LEFT(Tableau1[[#This Row],[OrderDueTo]],17),".",":")+0</f>
        <v>43573.5</v>
      </c>
      <c r="J425" s="13" t="str">
        <f>VLOOKUP(Tableau1[[#This Row],[AnaCode]],'Config Analyses'!A:C,2,FALSE)</f>
        <v>Analyse pesticides</v>
      </c>
      <c r="K425" s="13" t="str">
        <f>VLOOKUP(Tableau1[[#This Row],[AnaCode]],'Config Analyses'!A:C,3,FALSE)</f>
        <v>Equipe 3</v>
      </c>
      <c r="L425" s="13" t="str">
        <f>VLOOKUP(Tableau1[[#This Row],[CustomerCode]],'Config Clients'!A:D,3,FALSE)</f>
        <v>Grande surface</v>
      </c>
      <c r="M425" s="13" t="str">
        <f>VLOOKUP(Tableau1[[#This Row],[CustomerCode]],'Config Clients'!A:D,4,FALSE)</f>
        <v>Eric</v>
      </c>
      <c r="N425" s="10" t="str">
        <f>IFERROR(IF(Tableau1[[#This Row],[Date rendu]]-'Date de l''export'!$A$2&gt;0,"Non","Oui"),"Oui")</f>
        <v>Non</v>
      </c>
      <c r="O425" s="11">
        <f>IF(Tableau1[[#This Row],[En retard?]]="Non",Tableau1[[#This Row],[Date rendu]]-'Date de l''export'!$A$2,0)</f>
        <v>1.7404166666674428</v>
      </c>
      <c r="P425" s="14" t="str">
        <f>IF(Tableau1[[#This Row],[En retard?]]="Oui","HD",IF(Tableau1[Délai restant]&lt;1,"&lt;24h",IF(Tableau1[Délai restant]&lt;2,"&lt;48h","≥48h")))</f>
        <v>&lt;48h</v>
      </c>
      <c r="Q425" s="14" t="str">
        <f>IF(AND(Tableau1[[#This Row],[En retard?]]="Oui",OR(Tableau1[[#This Row],[Product]]="Citron",Tableau1[[#This Row],[Product]]="Amandes")),"Oui","Non")</f>
        <v>Non</v>
      </c>
      <c r="R425" t="str">
        <f>CONCATENATE(Tableau1[[#This Row],[OrderCode]],"|",Tableau1[[#This Row],[AnaCode]],"|",Tableau1[[#This Row],[Product]])</f>
        <v>CMD01470601|PEST|Carotte</v>
      </c>
    </row>
    <row r="426" spans="1:18" x14ac:dyDescent="0.25">
      <c r="A426" s="1" t="s">
        <v>136</v>
      </c>
      <c r="B426" s="1" t="s">
        <v>7</v>
      </c>
      <c r="C426" s="3" t="s">
        <v>61</v>
      </c>
      <c r="D426" s="3" t="s">
        <v>14</v>
      </c>
      <c r="E426" s="1" t="s">
        <v>130</v>
      </c>
      <c r="F426" s="1" t="s">
        <v>1287</v>
      </c>
      <c r="G426" s="1" t="s">
        <v>964</v>
      </c>
      <c r="H426" s="3">
        <f>SUBSTITUTE(LEFT(Tableau1[[#This Row],[OrderDate]],17),".",":")+0</f>
        <v>43566.378032407411</v>
      </c>
      <c r="I426" s="3">
        <f>SUBSTITUTE(LEFT(Tableau1[[#This Row],[OrderDueTo]],17),".",":")+0</f>
        <v>43573.5</v>
      </c>
      <c r="J426" s="13" t="str">
        <f>VLOOKUP(Tableau1[[#This Row],[AnaCode]],'Config Analyses'!A:C,2,FALSE)</f>
        <v>Analyse pesticides</v>
      </c>
      <c r="K426" s="13" t="str">
        <f>VLOOKUP(Tableau1[[#This Row],[AnaCode]],'Config Analyses'!A:C,3,FALSE)</f>
        <v>Equipe 3</v>
      </c>
      <c r="L426" s="13" t="str">
        <f>VLOOKUP(Tableau1[[#This Row],[CustomerCode]],'Config Clients'!A:D,3,FALSE)</f>
        <v>Grande surface</v>
      </c>
      <c r="M426" s="13" t="str">
        <f>VLOOKUP(Tableau1[[#This Row],[CustomerCode]],'Config Clients'!A:D,4,FALSE)</f>
        <v>Eric</v>
      </c>
      <c r="N426" s="10" t="str">
        <f>IFERROR(IF(Tableau1[[#This Row],[Date rendu]]-'Date de l''export'!$A$2&gt;0,"Non","Oui"),"Oui")</f>
        <v>Non</v>
      </c>
      <c r="O426" s="11">
        <f>IF(Tableau1[[#This Row],[En retard?]]="Non",Tableau1[[#This Row],[Date rendu]]-'Date de l''export'!$A$2,0)</f>
        <v>1.7404166666674428</v>
      </c>
      <c r="P426" s="14" t="str">
        <f>IF(Tableau1[[#This Row],[En retard?]]="Oui","HD",IF(Tableau1[Délai restant]&lt;1,"&lt;24h",IF(Tableau1[Délai restant]&lt;2,"&lt;48h","≥48h")))</f>
        <v>&lt;48h</v>
      </c>
      <c r="Q426" s="14" t="str">
        <f>IF(AND(Tableau1[[#This Row],[En retard?]]="Oui",OR(Tableau1[[#This Row],[Product]]="Citron",Tableau1[[#This Row],[Product]]="Amandes")),"Oui","Non")</f>
        <v>Non</v>
      </c>
      <c r="R426" t="str">
        <f>CONCATENATE(Tableau1[[#This Row],[OrderCode]],"|",Tableau1[[#This Row],[AnaCode]],"|",Tableau1[[#This Row],[Product]])</f>
        <v>CMD01491703|PEST|Concombre</v>
      </c>
    </row>
    <row r="427" spans="1:18" x14ac:dyDescent="0.25">
      <c r="A427" s="1" t="s">
        <v>227</v>
      </c>
      <c r="B427" s="1" t="s">
        <v>31</v>
      </c>
      <c r="C427" s="3" t="s">
        <v>49</v>
      </c>
      <c r="D427" s="3" t="s">
        <v>8</v>
      </c>
      <c r="E427" s="1" t="s">
        <v>130</v>
      </c>
      <c r="F427" s="1" t="s">
        <v>1845</v>
      </c>
      <c r="G427" s="1" t="s">
        <v>964</v>
      </c>
      <c r="H427" s="3">
        <f>SUBSTITUTE(LEFT(Tableau1[[#This Row],[OrderDate]],17),".",":")+0</f>
        <v>43566.378171296295</v>
      </c>
      <c r="I427" s="3">
        <f>SUBSTITUTE(LEFT(Tableau1[[#This Row],[OrderDueTo]],17),".",":")+0</f>
        <v>43573.5</v>
      </c>
      <c r="J427" s="13" t="str">
        <f>VLOOKUP(Tableau1[[#This Row],[AnaCode]],'Config Analyses'!A:C,2,FALSE)</f>
        <v>Analyse pesticides</v>
      </c>
      <c r="K427" s="13" t="str">
        <f>VLOOKUP(Tableau1[[#This Row],[AnaCode]],'Config Analyses'!A:C,3,FALSE)</f>
        <v>Equipe 3</v>
      </c>
      <c r="L427" s="13" t="str">
        <f>VLOOKUP(Tableau1[[#This Row],[CustomerCode]],'Config Clients'!A:D,3,FALSE)</f>
        <v>Grande surface</v>
      </c>
      <c r="M427" s="13" t="str">
        <f>VLOOKUP(Tableau1[[#This Row],[CustomerCode]],'Config Clients'!A:D,4,FALSE)</f>
        <v>Eric</v>
      </c>
      <c r="N427" s="10" t="str">
        <f>IFERROR(IF(Tableau1[[#This Row],[Date rendu]]-'Date de l''export'!$A$2&gt;0,"Non","Oui"),"Oui")</f>
        <v>Non</v>
      </c>
      <c r="O427" s="11">
        <f>IF(Tableau1[[#This Row],[En retard?]]="Non",Tableau1[[#This Row],[Date rendu]]-'Date de l''export'!$A$2,0)</f>
        <v>1.7404166666674428</v>
      </c>
      <c r="P427" s="14" t="str">
        <f>IF(Tableau1[[#This Row],[En retard?]]="Oui","HD",IF(Tableau1[Délai restant]&lt;1,"&lt;24h",IF(Tableau1[Délai restant]&lt;2,"&lt;48h","≥48h")))</f>
        <v>&lt;48h</v>
      </c>
      <c r="Q427" s="14" t="str">
        <f>IF(AND(Tableau1[[#This Row],[En retard?]]="Oui",OR(Tableau1[[#This Row],[Product]]="Citron",Tableau1[[#This Row],[Product]]="Amandes")),"Oui","Non")</f>
        <v>Non</v>
      </c>
      <c r="R427" t="str">
        <f>CONCATENATE(Tableau1[[#This Row],[OrderCode]],"|",Tableau1[[#This Row],[AnaCode]],"|",Tableau1[[#This Row],[Product]])</f>
        <v>CMD01645801|PEST|Pomme de terre</v>
      </c>
    </row>
    <row r="428" spans="1:18" x14ac:dyDescent="0.25">
      <c r="A428" s="1" t="s">
        <v>426</v>
      </c>
      <c r="B428" s="1" t="s">
        <v>25</v>
      </c>
      <c r="C428" s="3" t="s">
        <v>61</v>
      </c>
      <c r="D428" s="3" t="s">
        <v>14</v>
      </c>
      <c r="E428" s="1" t="s">
        <v>130</v>
      </c>
      <c r="F428" s="1" t="s">
        <v>1289</v>
      </c>
      <c r="G428" s="1" t="s">
        <v>964</v>
      </c>
      <c r="H428" s="3">
        <f>SUBSTITUTE(LEFT(Tableau1[[#This Row],[OrderDate]],17),".",":")+0</f>
        <v>43566.378483796296</v>
      </c>
      <c r="I428" s="3">
        <f>SUBSTITUTE(LEFT(Tableau1[[#This Row],[OrderDueTo]],17),".",":")+0</f>
        <v>43573.5</v>
      </c>
      <c r="J428" s="13" t="str">
        <f>VLOOKUP(Tableau1[[#This Row],[AnaCode]],'Config Analyses'!A:C,2,FALSE)</f>
        <v>Analyse pesticides</v>
      </c>
      <c r="K428" s="13" t="str">
        <f>VLOOKUP(Tableau1[[#This Row],[AnaCode]],'Config Analyses'!A:C,3,FALSE)</f>
        <v>Equipe 3</v>
      </c>
      <c r="L428" s="13" t="str">
        <f>VLOOKUP(Tableau1[[#This Row],[CustomerCode]],'Config Clients'!A:D,3,FALSE)</f>
        <v>Grande surface</v>
      </c>
      <c r="M428" s="13" t="str">
        <f>VLOOKUP(Tableau1[[#This Row],[CustomerCode]],'Config Clients'!A:D,4,FALSE)</f>
        <v>Eric</v>
      </c>
      <c r="N428" s="10" t="str">
        <f>IFERROR(IF(Tableau1[[#This Row],[Date rendu]]-'Date de l''export'!$A$2&gt;0,"Non","Oui"),"Oui")</f>
        <v>Non</v>
      </c>
      <c r="O428" s="11">
        <f>IF(Tableau1[[#This Row],[En retard?]]="Non",Tableau1[[#This Row],[Date rendu]]-'Date de l''export'!$A$2,0)</f>
        <v>1.7404166666674428</v>
      </c>
      <c r="P428" s="14" t="str">
        <f>IF(Tableau1[[#This Row],[En retard?]]="Oui","HD",IF(Tableau1[Délai restant]&lt;1,"&lt;24h",IF(Tableau1[Délai restant]&lt;2,"&lt;48h","≥48h")))</f>
        <v>&lt;48h</v>
      </c>
      <c r="Q428" s="14" t="str">
        <f>IF(AND(Tableau1[[#This Row],[En retard?]]="Oui",OR(Tableau1[[#This Row],[Product]]="Citron",Tableau1[[#This Row],[Product]]="Amandes")),"Oui","Non")</f>
        <v>Non</v>
      </c>
      <c r="R428" t="str">
        <f>CONCATENATE(Tableau1[[#This Row],[OrderCode]],"|",Tableau1[[#This Row],[AnaCode]],"|",Tableau1[[#This Row],[Product]])</f>
        <v>CMD01570103|PEST|Haricots vert</v>
      </c>
    </row>
    <row r="429" spans="1:18" x14ac:dyDescent="0.25">
      <c r="A429" s="1" t="s">
        <v>342</v>
      </c>
      <c r="B429" s="1" t="s">
        <v>7</v>
      </c>
      <c r="C429" s="3" t="s">
        <v>54</v>
      </c>
      <c r="D429" s="3" t="s">
        <v>10</v>
      </c>
      <c r="E429" s="1" t="s">
        <v>130</v>
      </c>
      <c r="F429" s="1" t="s">
        <v>1290</v>
      </c>
      <c r="G429" s="1" t="s">
        <v>964</v>
      </c>
      <c r="H429" s="3">
        <f>SUBSTITUTE(LEFT(Tableau1[[#This Row],[OrderDate]],17),".",":")+0</f>
        <v>43566.378564814811</v>
      </c>
      <c r="I429" s="3">
        <f>SUBSTITUTE(LEFT(Tableau1[[#This Row],[OrderDueTo]],17),".",":")+0</f>
        <v>43573.5</v>
      </c>
      <c r="J429" s="13" t="str">
        <f>VLOOKUP(Tableau1[[#This Row],[AnaCode]],'Config Analyses'!A:C,2,FALSE)</f>
        <v>Analyse pesticides</v>
      </c>
      <c r="K429" s="13" t="str">
        <f>VLOOKUP(Tableau1[[#This Row],[AnaCode]],'Config Analyses'!A:C,3,FALSE)</f>
        <v>Equipe 3</v>
      </c>
      <c r="L429" s="13" t="str">
        <f>VLOOKUP(Tableau1[[#This Row],[CustomerCode]],'Config Clients'!A:D,3,FALSE)</f>
        <v>Coopérative agricole</v>
      </c>
      <c r="M429" s="13" t="str">
        <f>VLOOKUP(Tableau1[[#This Row],[CustomerCode]],'Config Clients'!A:D,4,FALSE)</f>
        <v>Julie</v>
      </c>
      <c r="N429" s="10" t="str">
        <f>IFERROR(IF(Tableau1[[#This Row],[Date rendu]]-'Date de l''export'!$A$2&gt;0,"Non","Oui"),"Oui")</f>
        <v>Non</v>
      </c>
      <c r="O429" s="11">
        <f>IF(Tableau1[[#This Row],[En retard?]]="Non",Tableau1[[#This Row],[Date rendu]]-'Date de l''export'!$A$2,0)</f>
        <v>1.7404166666674428</v>
      </c>
      <c r="P429" s="14" t="str">
        <f>IF(Tableau1[[#This Row],[En retard?]]="Oui","HD",IF(Tableau1[Délai restant]&lt;1,"&lt;24h",IF(Tableau1[Délai restant]&lt;2,"&lt;48h","≥48h")))</f>
        <v>&lt;48h</v>
      </c>
      <c r="Q429" s="14" t="str">
        <f>IF(AND(Tableau1[[#This Row],[En retard?]]="Oui",OR(Tableau1[[#This Row],[Product]]="Citron",Tableau1[[#This Row],[Product]]="Amandes")),"Oui","Non")</f>
        <v>Non</v>
      </c>
      <c r="R429" t="str">
        <f>CONCATENATE(Tableau1[[#This Row],[OrderCode]],"|",Tableau1[[#This Row],[AnaCode]],"|",Tableau1[[#This Row],[Product]])</f>
        <v>CMD01626302|PEST|Concombre</v>
      </c>
    </row>
    <row r="430" spans="1:18" x14ac:dyDescent="0.25">
      <c r="A430" s="1" t="s">
        <v>504</v>
      </c>
      <c r="B430" s="1" t="s">
        <v>7</v>
      </c>
      <c r="C430" s="3" t="s">
        <v>49</v>
      </c>
      <c r="D430" s="3" t="s">
        <v>8</v>
      </c>
      <c r="E430" s="1" t="s">
        <v>130</v>
      </c>
      <c r="F430" s="1" t="s">
        <v>1291</v>
      </c>
      <c r="G430" s="1" t="s">
        <v>964</v>
      </c>
      <c r="H430" s="3">
        <f>SUBSTITUTE(LEFT(Tableau1[[#This Row],[OrderDate]],17),".",":")+0</f>
        <v>43566.378576388888</v>
      </c>
      <c r="I430" s="3">
        <f>SUBSTITUTE(LEFT(Tableau1[[#This Row],[OrderDueTo]],17),".",":")+0</f>
        <v>43573.5</v>
      </c>
      <c r="J430" s="13" t="str">
        <f>VLOOKUP(Tableau1[[#This Row],[AnaCode]],'Config Analyses'!A:C,2,FALSE)</f>
        <v>Analyse pesticides</v>
      </c>
      <c r="K430" s="13" t="str">
        <f>VLOOKUP(Tableau1[[#This Row],[AnaCode]],'Config Analyses'!A:C,3,FALSE)</f>
        <v>Equipe 3</v>
      </c>
      <c r="L430" s="13" t="str">
        <f>VLOOKUP(Tableau1[[#This Row],[CustomerCode]],'Config Clients'!A:D,3,FALSE)</f>
        <v>Grande surface</v>
      </c>
      <c r="M430" s="13" t="str">
        <f>VLOOKUP(Tableau1[[#This Row],[CustomerCode]],'Config Clients'!A:D,4,FALSE)</f>
        <v>Eric</v>
      </c>
      <c r="N430" s="10" t="str">
        <f>IFERROR(IF(Tableau1[[#This Row],[Date rendu]]-'Date de l''export'!$A$2&gt;0,"Non","Oui"),"Oui")</f>
        <v>Non</v>
      </c>
      <c r="O430" s="11">
        <f>IF(Tableau1[[#This Row],[En retard?]]="Non",Tableau1[[#This Row],[Date rendu]]-'Date de l''export'!$A$2,0)</f>
        <v>1.7404166666674428</v>
      </c>
      <c r="P430" s="14" t="str">
        <f>IF(Tableau1[[#This Row],[En retard?]]="Oui","HD",IF(Tableau1[Délai restant]&lt;1,"&lt;24h",IF(Tableau1[Délai restant]&lt;2,"&lt;48h","≥48h")))</f>
        <v>&lt;48h</v>
      </c>
      <c r="Q430" s="14" t="str">
        <f>IF(AND(Tableau1[[#This Row],[En retard?]]="Oui",OR(Tableau1[[#This Row],[Product]]="Citron",Tableau1[[#This Row],[Product]]="Amandes")),"Oui","Non")</f>
        <v>Non</v>
      </c>
      <c r="R430" t="str">
        <f>CONCATENATE(Tableau1[[#This Row],[OrderCode]],"|",Tableau1[[#This Row],[AnaCode]],"|",Tableau1[[#This Row],[Product]])</f>
        <v>CMD01609002|PEST|Concombre</v>
      </c>
    </row>
    <row r="431" spans="1:18" x14ac:dyDescent="0.25">
      <c r="A431" s="1" t="s">
        <v>358</v>
      </c>
      <c r="B431" s="1" t="s">
        <v>7</v>
      </c>
      <c r="C431" s="3" t="s">
        <v>61</v>
      </c>
      <c r="D431" s="3" t="s">
        <v>14</v>
      </c>
      <c r="E431" s="1" t="s">
        <v>130</v>
      </c>
      <c r="F431" s="1" t="s">
        <v>1292</v>
      </c>
      <c r="G431" s="1" t="s">
        <v>964</v>
      </c>
      <c r="H431" s="3">
        <f>SUBSTITUTE(LEFT(Tableau1[[#This Row],[OrderDate]],17),".",":")+0</f>
        <v>43566.378784722219</v>
      </c>
      <c r="I431" s="3">
        <f>SUBSTITUTE(LEFT(Tableau1[[#This Row],[OrderDueTo]],17),".",":")+0</f>
        <v>43573.5</v>
      </c>
      <c r="J431" s="13" t="str">
        <f>VLOOKUP(Tableau1[[#This Row],[AnaCode]],'Config Analyses'!A:C,2,FALSE)</f>
        <v>Analyse pesticides</v>
      </c>
      <c r="K431" s="13" t="str">
        <f>VLOOKUP(Tableau1[[#This Row],[AnaCode]],'Config Analyses'!A:C,3,FALSE)</f>
        <v>Equipe 3</v>
      </c>
      <c r="L431" s="13" t="str">
        <f>VLOOKUP(Tableau1[[#This Row],[CustomerCode]],'Config Clients'!A:D,3,FALSE)</f>
        <v>Grande surface</v>
      </c>
      <c r="M431" s="13" t="str">
        <f>VLOOKUP(Tableau1[[#This Row],[CustomerCode]],'Config Clients'!A:D,4,FALSE)</f>
        <v>Eric</v>
      </c>
      <c r="N431" s="10" t="str">
        <f>IFERROR(IF(Tableau1[[#This Row],[Date rendu]]-'Date de l''export'!$A$2&gt;0,"Non","Oui"),"Oui")</f>
        <v>Non</v>
      </c>
      <c r="O431" s="11">
        <f>IF(Tableau1[[#This Row],[En retard?]]="Non",Tableau1[[#This Row],[Date rendu]]-'Date de l''export'!$A$2,0)</f>
        <v>1.7404166666674428</v>
      </c>
      <c r="P431" s="14" t="str">
        <f>IF(Tableau1[[#This Row],[En retard?]]="Oui","HD",IF(Tableau1[Délai restant]&lt;1,"&lt;24h",IF(Tableau1[Délai restant]&lt;2,"&lt;48h","≥48h")))</f>
        <v>&lt;48h</v>
      </c>
      <c r="Q431" s="14" t="str">
        <f>IF(AND(Tableau1[[#This Row],[En retard?]]="Oui",OR(Tableau1[[#This Row],[Product]]="Citron",Tableau1[[#This Row],[Product]]="Amandes")),"Oui","Non")</f>
        <v>Non</v>
      </c>
      <c r="R431" t="str">
        <f>CONCATENATE(Tableau1[[#This Row],[OrderCode]],"|",Tableau1[[#This Row],[AnaCode]],"|",Tableau1[[#This Row],[Product]])</f>
        <v>CMD01630101|PEST|Concombre</v>
      </c>
    </row>
    <row r="432" spans="1:18" x14ac:dyDescent="0.25">
      <c r="A432" s="1" t="s">
        <v>359</v>
      </c>
      <c r="B432" s="1" t="s">
        <v>15</v>
      </c>
      <c r="C432" s="3" t="s">
        <v>61</v>
      </c>
      <c r="D432" s="3" t="s">
        <v>14</v>
      </c>
      <c r="E432" s="1" t="s">
        <v>130</v>
      </c>
      <c r="F432" s="1" t="s">
        <v>1293</v>
      </c>
      <c r="G432" s="1" t="s">
        <v>964</v>
      </c>
      <c r="H432" s="3">
        <f>SUBSTITUTE(LEFT(Tableau1[[#This Row],[OrderDate]],17),".",":")+0</f>
        <v>43566.378807870373</v>
      </c>
      <c r="I432" s="3">
        <f>SUBSTITUTE(LEFT(Tableau1[[#This Row],[OrderDueTo]],17),".",":")+0</f>
        <v>43573.5</v>
      </c>
      <c r="J432" s="13" t="str">
        <f>VLOOKUP(Tableau1[[#This Row],[AnaCode]],'Config Analyses'!A:C,2,FALSE)</f>
        <v>Analyse pesticides</v>
      </c>
      <c r="K432" s="13" t="str">
        <f>VLOOKUP(Tableau1[[#This Row],[AnaCode]],'Config Analyses'!A:C,3,FALSE)</f>
        <v>Equipe 3</v>
      </c>
      <c r="L432" s="13" t="str">
        <f>VLOOKUP(Tableau1[[#This Row],[CustomerCode]],'Config Clients'!A:D,3,FALSE)</f>
        <v>Grande surface</v>
      </c>
      <c r="M432" s="13" t="str">
        <f>VLOOKUP(Tableau1[[#This Row],[CustomerCode]],'Config Clients'!A:D,4,FALSE)</f>
        <v>Eric</v>
      </c>
      <c r="N432" s="10" t="str">
        <f>IFERROR(IF(Tableau1[[#This Row],[Date rendu]]-'Date de l''export'!$A$2&gt;0,"Non","Oui"),"Oui")</f>
        <v>Non</v>
      </c>
      <c r="O432" s="11">
        <f>IF(Tableau1[[#This Row],[En retard?]]="Non",Tableau1[[#This Row],[Date rendu]]-'Date de l''export'!$A$2,0)</f>
        <v>1.7404166666674428</v>
      </c>
      <c r="P432" s="14" t="str">
        <f>IF(Tableau1[[#This Row],[En retard?]]="Oui","HD",IF(Tableau1[Délai restant]&lt;1,"&lt;24h",IF(Tableau1[Délai restant]&lt;2,"&lt;48h","≥48h")))</f>
        <v>&lt;48h</v>
      </c>
      <c r="Q432" s="14" t="str">
        <f>IF(AND(Tableau1[[#This Row],[En retard?]]="Oui",OR(Tableau1[[#This Row],[Product]]="Citron",Tableau1[[#This Row],[Product]]="Amandes")),"Oui","Non")</f>
        <v>Non</v>
      </c>
      <c r="R432" t="str">
        <f>CONCATENATE(Tableau1[[#This Row],[OrderCode]],"|",Tableau1[[#This Row],[AnaCode]],"|",Tableau1[[#This Row],[Product]])</f>
        <v>CMD01497001|PEST|Citron</v>
      </c>
    </row>
    <row r="433" spans="1:18" x14ac:dyDescent="0.25">
      <c r="A433" s="1" t="s">
        <v>341</v>
      </c>
      <c r="B433" s="1" t="s">
        <v>11</v>
      </c>
      <c r="C433" s="3" t="s">
        <v>54</v>
      </c>
      <c r="D433" s="3" t="s">
        <v>10</v>
      </c>
      <c r="E433" s="1" t="s">
        <v>130</v>
      </c>
      <c r="F433" s="1" t="s">
        <v>1294</v>
      </c>
      <c r="G433" s="1" t="s">
        <v>964</v>
      </c>
      <c r="H433" s="3">
        <f>SUBSTITUTE(LEFT(Tableau1[[#This Row],[OrderDate]],17),".",":")+0</f>
        <v>43566.378900462965</v>
      </c>
      <c r="I433" s="3">
        <f>SUBSTITUTE(LEFT(Tableau1[[#This Row],[OrderDueTo]],17),".",":")+0</f>
        <v>43573.5</v>
      </c>
      <c r="J433" s="13" t="str">
        <f>VLOOKUP(Tableau1[[#This Row],[AnaCode]],'Config Analyses'!A:C,2,FALSE)</f>
        <v>Analyse pesticides</v>
      </c>
      <c r="K433" s="13" t="str">
        <f>VLOOKUP(Tableau1[[#This Row],[AnaCode]],'Config Analyses'!A:C,3,FALSE)</f>
        <v>Equipe 3</v>
      </c>
      <c r="L433" s="13" t="str">
        <f>VLOOKUP(Tableau1[[#This Row],[CustomerCode]],'Config Clients'!A:D,3,FALSE)</f>
        <v>Coopérative agricole</v>
      </c>
      <c r="M433" s="13" t="str">
        <f>VLOOKUP(Tableau1[[#This Row],[CustomerCode]],'Config Clients'!A:D,4,FALSE)</f>
        <v>Julie</v>
      </c>
      <c r="N433" s="10" t="str">
        <f>IFERROR(IF(Tableau1[[#This Row],[Date rendu]]-'Date de l''export'!$A$2&gt;0,"Non","Oui"),"Oui")</f>
        <v>Non</v>
      </c>
      <c r="O433" s="11">
        <f>IF(Tableau1[[#This Row],[En retard?]]="Non",Tableau1[[#This Row],[Date rendu]]-'Date de l''export'!$A$2,0)</f>
        <v>1.7404166666674428</v>
      </c>
      <c r="P433" s="14" t="str">
        <f>IF(Tableau1[[#This Row],[En retard?]]="Oui","HD",IF(Tableau1[Délai restant]&lt;1,"&lt;24h",IF(Tableau1[Délai restant]&lt;2,"&lt;48h","≥48h")))</f>
        <v>&lt;48h</v>
      </c>
      <c r="Q433" s="14" t="str">
        <f>IF(AND(Tableau1[[#This Row],[En retard?]]="Oui",OR(Tableau1[[#This Row],[Product]]="Citron",Tableau1[[#This Row],[Product]]="Amandes")),"Oui","Non")</f>
        <v>Non</v>
      </c>
      <c r="R433" t="str">
        <f>CONCATENATE(Tableau1[[#This Row],[OrderCode]],"|",Tableau1[[#This Row],[AnaCode]],"|",Tableau1[[#This Row],[Product]])</f>
        <v>CMD01569209|PEST|Oignon</v>
      </c>
    </row>
    <row r="434" spans="1:18" x14ac:dyDescent="0.25">
      <c r="A434" s="1" t="s">
        <v>209</v>
      </c>
      <c r="B434" s="1" t="s">
        <v>21</v>
      </c>
      <c r="C434" s="3" t="s">
        <v>52</v>
      </c>
      <c r="D434" s="3" t="s">
        <v>9</v>
      </c>
      <c r="E434" s="1" t="s">
        <v>130</v>
      </c>
      <c r="F434" s="1" t="s">
        <v>1132</v>
      </c>
      <c r="G434" s="1" t="s">
        <v>964</v>
      </c>
      <c r="H434" s="3">
        <f>SUBSTITUTE(LEFT(Tableau1[[#This Row],[OrderDate]],17),".",":")+0</f>
        <v>43566.378958333335</v>
      </c>
      <c r="I434" s="3">
        <f>SUBSTITUTE(LEFT(Tableau1[[#This Row],[OrderDueTo]],17),".",":")+0</f>
        <v>43573.5</v>
      </c>
      <c r="J434" s="13" t="str">
        <f>VLOOKUP(Tableau1[[#This Row],[AnaCode]],'Config Analyses'!A:C,2,FALSE)</f>
        <v>Analyse pesticides</v>
      </c>
      <c r="K434" s="13" t="str">
        <f>VLOOKUP(Tableau1[[#This Row],[AnaCode]],'Config Analyses'!A:C,3,FALSE)</f>
        <v>Equipe 3</v>
      </c>
      <c r="L434" s="13" t="str">
        <f>VLOOKUP(Tableau1[[#This Row],[CustomerCode]],'Config Clients'!A:D,3,FALSE)</f>
        <v>Centrale d'achats</v>
      </c>
      <c r="M434" s="13" t="str">
        <f>VLOOKUP(Tableau1[[#This Row],[CustomerCode]],'Config Clients'!A:D,4,FALSE)</f>
        <v>Sandrine</v>
      </c>
      <c r="N434" s="10" t="str">
        <f>IFERROR(IF(Tableau1[[#This Row],[Date rendu]]-'Date de l''export'!$A$2&gt;0,"Non","Oui"),"Oui")</f>
        <v>Non</v>
      </c>
      <c r="O434" s="11">
        <f>IF(Tableau1[[#This Row],[En retard?]]="Non",Tableau1[[#This Row],[Date rendu]]-'Date de l''export'!$A$2,0)</f>
        <v>1.7404166666674428</v>
      </c>
      <c r="P434" s="14" t="str">
        <f>IF(Tableau1[[#This Row],[En retard?]]="Oui","HD",IF(Tableau1[Délai restant]&lt;1,"&lt;24h",IF(Tableau1[Délai restant]&lt;2,"&lt;48h","≥48h")))</f>
        <v>&lt;48h</v>
      </c>
      <c r="Q434" s="14" t="str">
        <f>IF(AND(Tableau1[[#This Row],[En retard?]]="Oui",OR(Tableau1[[#This Row],[Product]]="Citron",Tableau1[[#This Row],[Product]]="Amandes")),"Oui","Non")</f>
        <v>Non</v>
      </c>
      <c r="R434" t="str">
        <f>CONCATENATE(Tableau1[[#This Row],[OrderCode]],"|",Tableau1[[#This Row],[AnaCode]],"|",Tableau1[[#This Row],[Product]])</f>
        <v>CMD01668308|PEST|Carotte</v>
      </c>
    </row>
    <row r="435" spans="1:18" x14ac:dyDescent="0.25">
      <c r="A435" s="1" t="s">
        <v>202</v>
      </c>
      <c r="B435" s="1" t="s">
        <v>11</v>
      </c>
      <c r="C435" s="3" t="s">
        <v>54</v>
      </c>
      <c r="D435" s="3" t="s">
        <v>10</v>
      </c>
      <c r="E435" s="1" t="s">
        <v>130</v>
      </c>
      <c r="F435" s="1" t="s">
        <v>1296</v>
      </c>
      <c r="G435" s="1" t="s">
        <v>964</v>
      </c>
      <c r="H435" s="3">
        <f>SUBSTITUTE(LEFT(Tableau1[[#This Row],[OrderDate]],17),".",":")+0</f>
        <v>43566.379062499997</v>
      </c>
      <c r="I435" s="3">
        <f>SUBSTITUTE(LEFT(Tableau1[[#This Row],[OrderDueTo]],17),".",":")+0</f>
        <v>43573.5</v>
      </c>
      <c r="J435" s="13" t="str">
        <f>VLOOKUP(Tableau1[[#This Row],[AnaCode]],'Config Analyses'!A:C,2,FALSE)</f>
        <v>Analyse pesticides</v>
      </c>
      <c r="K435" s="13" t="str">
        <f>VLOOKUP(Tableau1[[#This Row],[AnaCode]],'Config Analyses'!A:C,3,FALSE)</f>
        <v>Equipe 3</v>
      </c>
      <c r="L435" s="13" t="str">
        <f>VLOOKUP(Tableau1[[#This Row],[CustomerCode]],'Config Clients'!A:D,3,FALSE)</f>
        <v>Coopérative agricole</v>
      </c>
      <c r="M435" s="13" t="str">
        <f>VLOOKUP(Tableau1[[#This Row],[CustomerCode]],'Config Clients'!A:D,4,FALSE)</f>
        <v>Julie</v>
      </c>
      <c r="N435" s="10" t="str">
        <f>IFERROR(IF(Tableau1[[#This Row],[Date rendu]]-'Date de l''export'!$A$2&gt;0,"Non","Oui"),"Oui")</f>
        <v>Non</v>
      </c>
      <c r="O435" s="11">
        <f>IF(Tableau1[[#This Row],[En retard?]]="Non",Tableau1[[#This Row],[Date rendu]]-'Date de l''export'!$A$2,0)</f>
        <v>1.7404166666674428</v>
      </c>
      <c r="P435" s="14" t="str">
        <f>IF(Tableau1[[#This Row],[En retard?]]="Oui","HD",IF(Tableau1[Délai restant]&lt;1,"&lt;24h",IF(Tableau1[Délai restant]&lt;2,"&lt;48h","≥48h")))</f>
        <v>&lt;48h</v>
      </c>
      <c r="Q435" s="14" t="str">
        <f>IF(AND(Tableau1[[#This Row],[En retard?]]="Oui",OR(Tableau1[[#This Row],[Product]]="Citron",Tableau1[[#This Row],[Product]]="Amandes")),"Oui","Non")</f>
        <v>Non</v>
      </c>
      <c r="R435" t="str">
        <f>CONCATENATE(Tableau1[[#This Row],[OrderCode]],"|",Tableau1[[#This Row],[AnaCode]],"|",Tableau1[[#This Row],[Product]])</f>
        <v>CMD01626307|PEST|Oignon</v>
      </c>
    </row>
    <row r="436" spans="1:18" x14ac:dyDescent="0.25">
      <c r="A436" s="1" t="s">
        <v>3337</v>
      </c>
      <c r="B436" s="1" t="s">
        <v>33</v>
      </c>
      <c r="C436" s="3" t="s">
        <v>188</v>
      </c>
      <c r="D436" s="3" t="s">
        <v>38</v>
      </c>
      <c r="E436" s="1" t="s">
        <v>130</v>
      </c>
      <c r="F436" s="1" t="s">
        <v>3338</v>
      </c>
      <c r="G436" s="1" t="s">
        <v>964</v>
      </c>
      <c r="H436" s="3">
        <f>SUBSTITUTE(LEFT(Tableau1[[#This Row],[OrderDate]],17),".",":")+0</f>
        <v>43566.379143518519</v>
      </c>
      <c r="I436" s="3">
        <f>SUBSTITUTE(LEFT(Tableau1[[#This Row],[OrderDueTo]],17),".",":")+0</f>
        <v>43573.5</v>
      </c>
      <c r="J436" s="13" t="str">
        <f>VLOOKUP(Tableau1[[#This Row],[AnaCode]],'Config Analyses'!A:C,2,FALSE)</f>
        <v>Analyse pesticides</v>
      </c>
      <c r="K436" s="13" t="str">
        <f>VLOOKUP(Tableau1[[#This Row],[AnaCode]],'Config Analyses'!A:C,3,FALSE)</f>
        <v>Equipe 3</v>
      </c>
      <c r="L436" s="13" t="str">
        <f>VLOOKUP(Tableau1[[#This Row],[CustomerCode]],'Config Clients'!A:D,3,FALSE)</f>
        <v>Coopérative agricole</v>
      </c>
      <c r="M436" s="13" t="str">
        <f>VLOOKUP(Tableau1[[#This Row],[CustomerCode]],'Config Clients'!A:D,4,FALSE)</f>
        <v>Julie</v>
      </c>
      <c r="N436" s="10" t="str">
        <f>IFERROR(IF(Tableau1[[#This Row],[Date rendu]]-'Date de l''export'!$A$2&gt;0,"Non","Oui"),"Oui")</f>
        <v>Non</v>
      </c>
      <c r="O436" s="11">
        <f>IF(Tableau1[[#This Row],[En retard?]]="Non",Tableau1[[#This Row],[Date rendu]]-'Date de l''export'!$A$2,0)</f>
        <v>1.7404166666674428</v>
      </c>
      <c r="P436" s="14" t="str">
        <f>IF(Tableau1[[#This Row],[En retard?]]="Oui","HD",IF(Tableau1[Délai restant]&lt;1,"&lt;24h",IF(Tableau1[Délai restant]&lt;2,"&lt;48h","≥48h")))</f>
        <v>&lt;48h</v>
      </c>
      <c r="Q436" s="14" t="str">
        <f>IF(AND(Tableau1[[#This Row],[En retard?]]="Oui",OR(Tableau1[[#This Row],[Product]]="Citron",Tableau1[[#This Row],[Product]]="Amandes")),"Oui","Non")</f>
        <v>Non</v>
      </c>
      <c r="R436" t="str">
        <f>CONCATENATE(Tableau1[[#This Row],[OrderCode]],"|",Tableau1[[#This Row],[AnaCode]],"|",Tableau1[[#This Row],[Product]])</f>
        <v>CMD01787701|PEST|Canard</v>
      </c>
    </row>
    <row r="437" spans="1:18" x14ac:dyDescent="0.25">
      <c r="A437" s="1" t="s">
        <v>3339</v>
      </c>
      <c r="B437" s="1" t="s">
        <v>33</v>
      </c>
      <c r="C437" s="3" t="s">
        <v>188</v>
      </c>
      <c r="D437" s="3" t="s">
        <v>38</v>
      </c>
      <c r="E437" s="1" t="s">
        <v>130</v>
      </c>
      <c r="F437" s="1" t="s">
        <v>3338</v>
      </c>
      <c r="G437" s="1" t="s">
        <v>964</v>
      </c>
      <c r="H437" s="3">
        <f>SUBSTITUTE(LEFT(Tableau1[[#This Row],[OrderDate]],17),".",":")+0</f>
        <v>43566.379143518519</v>
      </c>
      <c r="I437" s="3">
        <f>SUBSTITUTE(LEFT(Tableau1[[#This Row],[OrderDueTo]],17),".",":")+0</f>
        <v>43573.5</v>
      </c>
      <c r="J437" s="13" t="str">
        <f>VLOOKUP(Tableau1[[#This Row],[AnaCode]],'Config Analyses'!A:C,2,FALSE)</f>
        <v>Analyse pesticides</v>
      </c>
      <c r="K437" s="13" t="str">
        <f>VLOOKUP(Tableau1[[#This Row],[AnaCode]],'Config Analyses'!A:C,3,FALSE)</f>
        <v>Equipe 3</v>
      </c>
      <c r="L437" s="13" t="str">
        <f>VLOOKUP(Tableau1[[#This Row],[CustomerCode]],'Config Clients'!A:D,3,FALSE)</f>
        <v>Coopérative agricole</v>
      </c>
      <c r="M437" s="13" t="str">
        <f>VLOOKUP(Tableau1[[#This Row],[CustomerCode]],'Config Clients'!A:D,4,FALSE)</f>
        <v>Julie</v>
      </c>
      <c r="N437" s="10" t="str">
        <f>IFERROR(IF(Tableau1[[#This Row],[Date rendu]]-'Date de l''export'!$A$2&gt;0,"Non","Oui"),"Oui")</f>
        <v>Non</v>
      </c>
      <c r="O437" s="11">
        <f>IF(Tableau1[[#This Row],[En retard?]]="Non",Tableau1[[#This Row],[Date rendu]]-'Date de l''export'!$A$2,0)</f>
        <v>1.7404166666674428</v>
      </c>
      <c r="P437" s="14" t="str">
        <f>IF(Tableau1[[#This Row],[En retard?]]="Oui","HD",IF(Tableau1[Délai restant]&lt;1,"&lt;24h",IF(Tableau1[Délai restant]&lt;2,"&lt;48h","≥48h")))</f>
        <v>&lt;48h</v>
      </c>
      <c r="Q437" s="14" t="str">
        <f>IF(AND(Tableau1[[#This Row],[En retard?]]="Oui",OR(Tableau1[[#This Row],[Product]]="Citron",Tableau1[[#This Row],[Product]]="Amandes")),"Oui","Non")</f>
        <v>Non</v>
      </c>
      <c r="R437" t="str">
        <f>CONCATENATE(Tableau1[[#This Row],[OrderCode]],"|",Tableau1[[#This Row],[AnaCode]],"|",Tableau1[[#This Row],[Product]])</f>
        <v>CMD01646409|PEST|Canard</v>
      </c>
    </row>
    <row r="438" spans="1:18" x14ac:dyDescent="0.25">
      <c r="A438" s="1" t="s">
        <v>3340</v>
      </c>
      <c r="B438" s="1" t="s">
        <v>33</v>
      </c>
      <c r="C438" s="3" t="s">
        <v>188</v>
      </c>
      <c r="D438" s="3" t="s">
        <v>38</v>
      </c>
      <c r="E438" s="1" t="s">
        <v>130</v>
      </c>
      <c r="F438" s="1" t="s">
        <v>3341</v>
      </c>
      <c r="G438" s="1" t="s">
        <v>964</v>
      </c>
      <c r="H438" s="3">
        <f>SUBSTITUTE(LEFT(Tableau1[[#This Row],[OrderDate]],17),".",":")+0</f>
        <v>43566.379293981481</v>
      </c>
      <c r="I438" s="3">
        <f>SUBSTITUTE(LEFT(Tableau1[[#This Row],[OrderDueTo]],17),".",":")+0</f>
        <v>43573.5</v>
      </c>
      <c r="J438" s="13" t="str">
        <f>VLOOKUP(Tableau1[[#This Row],[AnaCode]],'Config Analyses'!A:C,2,FALSE)</f>
        <v>Analyse pesticides</v>
      </c>
      <c r="K438" s="13" t="str">
        <f>VLOOKUP(Tableau1[[#This Row],[AnaCode]],'Config Analyses'!A:C,3,FALSE)</f>
        <v>Equipe 3</v>
      </c>
      <c r="L438" s="13" t="str">
        <f>VLOOKUP(Tableau1[[#This Row],[CustomerCode]],'Config Clients'!A:D,3,FALSE)</f>
        <v>Coopérative agricole</v>
      </c>
      <c r="M438" s="13" t="str">
        <f>VLOOKUP(Tableau1[[#This Row],[CustomerCode]],'Config Clients'!A:D,4,FALSE)</f>
        <v>Julie</v>
      </c>
      <c r="N438" s="10" t="str">
        <f>IFERROR(IF(Tableau1[[#This Row],[Date rendu]]-'Date de l''export'!$A$2&gt;0,"Non","Oui"),"Oui")</f>
        <v>Non</v>
      </c>
      <c r="O438" s="11">
        <f>IF(Tableau1[[#This Row],[En retard?]]="Non",Tableau1[[#This Row],[Date rendu]]-'Date de l''export'!$A$2,0)</f>
        <v>1.7404166666674428</v>
      </c>
      <c r="P438" s="14" t="str">
        <f>IF(Tableau1[[#This Row],[En retard?]]="Oui","HD",IF(Tableau1[Délai restant]&lt;1,"&lt;24h",IF(Tableau1[Délai restant]&lt;2,"&lt;48h","≥48h")))</f>
        <v>&lt;48h</v>
      </c>
      <c r="Q438" s="14" t="str">
        <f>IF(AND(Tableau1[[#This Row],[En retard?]]="Oui",OR(Tableau1[[#This Row],[Product]]="Citron",Tableau1[[#This Row],[Product]]="Amandes")),"Oui","Non")</f>
        <v>Non</v>
      </c>
      <c r="R438" t="str">
        <f>CONCATENATE(Tableau1[[#This Row],[OrderCode]],"|",Tableau1[[#This Row],[AnaCode]],"|",Tableau1[[#This Row],[Product]])</f>
        <v>CMD01721601|PEST|Canard</v>
      </c>
    </row>
    <row r="439" spans="1:18" x14ac:dyDescent="0.25">
      <c r="A439" s="1" t="s">
        <v>432</v>
      </c>
      <c r="B439" s="1" t="s">
        <v>21</v>
      </c>
      <c r="C439" s="3" t="s">
        <v>52</v>
      </c>
      <c r="D439" s="3" t="s">
        <v>9</v>
      </c>
      <c r="E439" s="1" t="s">
        <v>167</v>
      </c>
      <c r="F439" s="1" t="s">
        <v>1632</v>
      </c>
      <c r="G439" s="1" t="s">
        <v>945</v>
      </c>
      <c r="H439" s="3">
        <f>SUBSTITUTE(LEFT(Tableau1[[#This Row],[OrderDate]],17),".",":")+0</f>
        <v>43566.379340277781</v>
      </c>
      <c r="I439" s="3">
        <f>SUBSTITUTE(LEFT(Tableau1[[#This Row],[OrderDueTo]],17),".",":")+0</f>
        <v>43572.5</v>
      </c>
      <c r="J439" s="13" t="str">
        <f>VLOOKUP(Tableau1[[#This Row],[AnaCode]],'Config Analyses'!A:C,2,FALSE)</f>
        <v>Analyse matières grasses</v>
      </c>
      <c r="K439" s="13" t="str">
        <f>VLOOKUP(Tableau1[[#This Row],[AnaCode]],'Config Analyses'!A:C,3,FALSE)</f>
        <v>Equipe 2</v>
      </c>
      <c r="L439" s="13" t="str">
        <f>VLOOKUP(Tableau1[[#This Row],[CustomerCode]],'Config Clients'!A:D,3,FALSE)</f>
        <v>Centrale d'achats</v>
      </c>
      <c r="M439" s="13" t="str">
        <f>VLOOKUP(Tableau1[[#This Row],[CustomerCode]],'Config Clients'!A:D,4,FALSE)</f>
        <v>Sandrine</v>
      </c>
      <c r="N439" s="10" t="str">
        <f>IFERROR(IF(Tableau1[[#This Row],[Date rendu]]-'Date de l''export'!$A$2&gt;0,"Non","Oui"),"Oui")</f>
        <v>Non</v>
      </c>
      <c r="O439" s="11">
        <f>IF(Tableau1[[#This Row],[En retard?]]="Non",Tableau1[[#This Row],[Date rendu]]-'Date de l''export'!$A$2,0)</f>
        <v>0.74041666666744277</v>
      </c>
      <c r="P439" s="14" t="str">
        <f>IF(Tableau1[[#This Row],[En retard?]]="Oui","HD",IF(Tableau1[Délai restant]&lt;1,"&lt;24h",IF(Tableau1[Délai restant]&lt;2,"&lt;48h","≥48h")))</f>
        <v>&lt;24h</v>
      </c>
      <c r="Q439" s="14" t="str">
        <f>IF(AND(Tableau1[[#This Row],[En retard?]]="Oui",OR(Tableau1[[#This Row],[Product]]="Citron",Tableau1[[#This Row],[Product]]="Amandes")),"Oui","Non")</f>
        <v>Non</v>
      </c>
      <c r="R439" t="str">
        <f>CONCATENATE(Tableau1[[#This Row],[OrderCode]],"|",Tableau1[[#This Row],[AnaCode]],"|",Tableau1[[#This Row],[Product]])</f>
        <v>CMD01646904|MTG|Carotte</v>
      </c>
    </row>
    <row r="440" spans="1:18" x14ac:dyDescent="0.25">
      <c r="A440" s="1" t="s">
        <v>206</v>
      </c>
      <c r="B440" s="1" t="s">
        <v>21</v>
      </c>
      <c r="C440" s="3" t="s">
        <v>52</v>
      </c>
      <c r="D440" s="3" t="s">
        <v>9</v>
      </c>
      <c r="E440" s="1" t="s">
        <v>167</v>
      </c>
      <c r="F440" s="1" t="s">
        <v>1432</v>
      </c>
      <c r="G440" s="1" t="s">
        <v>945</v>
      </c>
      <c r="H440" s="3">
        <f>SUBSTITUTE(LEFT(Tableau1[[#This Row],[OrderDate]],17),".",":")+0</f>
        <v>43566.379432870373</v>
      </c>
      <c r="I440" s="3">
        <f>SUBSTITUTE(LEFT(Tableau1[[#This Row],[OrderDueTo]],17),".",":")+0</f>
        <v>43572.5</v>
      </c>
      <c r="J440" s="13" t="str">
        <f>VLOOKUP(Tableau1[[#This Row],[AnaCode]],'Config Analyses'!A:C,2,FALSE)</f>
        <v>Analyse matières grasses</v>
      </c>
      <c r="K440" s="13" t="str">
        <f>VLOOKUP(Tableau1[[#This Row],[AnaCode]],'Config Analyses'!A:C,3,FALSE)</f>
        <v>Equipe 2</v>
      </c>
      <c r="L440" s="13" t="str">
        <f>VLOOKUP(Tableau1[[#This Row],[CustomerCode]],'Config Clients'!A:D,3,FALSE)</f>
        <v>Centrale d'achats</v>
      </c>
      <c r="M440" s="13" t="str">
        <f>VLOOKUP(Tableau1[[#This Row],[CustomerCode]],'Config Clients'!A:D,4,FALSE)</f>
        <v>Sandrine</v>
      </c>
      <c r="N440" s="10" t="str">
        <f>IFERROR(IF(Tableau1[[#This Row],[Date rendu]]-'Date de l''export'!$A$2&gt;0,"Non","Oui"),"Oui")</f>
        <v>Non</v>
      </c>
      <c r="O440" s="11">
        <f>IF(Tableau1[[#This Row],[En retard?]]="Non",Tableau1[[#This Row],[Date rendu]]-'Date de l''export'!$A$2,0)</f>
        <v>0.74041666666744277</v>
      </c>
      <c r="P440" s="14" t="str">
        <f>IF(Tableau1[[#This Row],[En retard?]]="Oui","HD",IF(Tableau1[Délai restant]&lt;1,"&lt;24h",IF(Tableau1[Délai restant]&lt;2,"&lt;48h","≥48h")))</f>
        <v>&lt;24h</v>
      </c>
      <c r="Q440" s="14" t="str">
        <f>IF(AND(Tableau1[[#This Row],[En retard?]]="Oui",OR(Tableau1[[#This Row],[Product]]="Citron",Tableau1[[#This Row],[Product]]="Amandes")),"Oui","Non")</f>
        <v>Non</v>
      </c>
      <c r="R440" t="str">
        <f>CONCATENATE(Tableau1[[#This Row],[OrderCode]],"|",Tableau1[[#This Row],[AnaCode]],"|",Tableau1[[#This Row],[Product]])</f>
        <v>CMD01626002|MTG|Carotte</v>
      </c>
    </row>
    <row r="441" spans="1:18" x14ac:dyDescent="0.25">
      <c r="A441" s="1" t="s">
        <v>847</v>
      </c>
      <c r="B441" s="1" t="s">
        <v>46</v>
      </c>
      <c r="C441" s="3" t="s">
        <v>225</v>
      </c>
      <c r="D441" s="3" t="s">
        <v>39</v>
      </c>
      <c r="E441" s="1" t="s">
        <v>167</v>
      </c>
      <c r="F441" s="1" t="s">
        <v>1425</v>
      </c>
      <c r="G441" s="1" t="s">
        <v>945</v>
      </c>
      <c r="H441" s="3">
        <f>SUBSTITUTE(LEFT(Tableau1[[#This Row],[OrderDate]],17),".",":")+0</f>
        <v>43566.379675925928</v>
      </c>
      <c r="I441" s="3">
        <f>SUBSTITUTE(LEFT(Tableau1[[#This Row],[OrderDueTo]],17),".",":")+0</f>
        <v>43572.5</v>
      </c>
      <c r="J441" s="13" t="str">
        <f>VLOOKUP(Tableau1[[#This Row],[AnaCode]],'Config Analyses'!A:C,2,FALSE)</f>
        <v>Analyse matières grasses</v>
      </c>
      <c r="K441" s="13" t="str">
        <f>VLOOKUP(Tableau1[[#This Row],[AnaCode]],'Config Analyses'!A:C,3,FALSE)</f>
        <v>Equipe 2</v>
      </c>
      <c r="L441" s="13" t="str">
        <f>VLOOKUP(Tableau1[[#This Row],[CustomerCode]],'Config Clients'!A:D,3,FALSE)</f>
        <v>Coopérative agricole</v>
      </c>
      <c r="M441" s="13" t="str">
        <f>VLOOKUP(Tableau1[[#This Row],[CustomerCode]],'Config Clients'!A:D,4,FALSE)</f>
        <v>Béatrice</v>
      </c>
      <c r="N441" s="10" t="str">
        <f>IFERROR(IF(Tableau1[[#This Row],[Date rendu]]-'Date de l''export'!$A$2&gt;0,"Non","Oui"),"Oui")</f>
        <v>Non</v>
      </c>
      <c r="O441" s="11">
        <f>IF(Tableau1[[#This Row],[En retard?]]="Non",Tableau1[[#This Row],[Date rendu]]-'Date de l''export'!$A$2,0)</f>
        <v>0.74041666666744277</v>
      </c>
      <c r="P441" s="14" t="str">
        <f>IF(Tableau1[[#This Row],[En retard?]]="Oui","HD",IF(Tableau1[Délai restant]&lt;1,"&lt;24h",IF(Tableau1[Délai restant]&lt;2,"&lt;48h","≥48h")))</f>
        <v>&lt;24h</v>
      </c>
      <c r="Q441" s="14" t="str">
        <f>IF(AND(Tableau1[[#This Row],[En retard?]]="Oui",OR(Tableau1[[#This Row],[Product]]="Citron",Tableau1[[#This Row],[Product]]="Amandes")),"Oui","Non")</f>
        <v>Non</v>
      </c>
      <c r="R441" t="str">
        <f>CONCATENATE(Tableau1[[#This Row],[OrderCode]],"|",Tableau1[[#This Row],[AnaCode]],"|",Tableau1[[#This Row],[Product]])</f>
        <v>CMD01772801|MTG|Raisin</v>
      </c>
    </row>
    <row r="442" spans="1:18" x14ac:dyDescent="0.25">
      <c r="A442" s="1" t="s">
        <v>187</v>
      </c>
      <c r="B442" s="1" t="s">
        <v>19</v>
      </c>
      <c r="C442" s="3" t="s">
        <v>61</v>
      </c>
      <c r="D442" s="3" t="s">
        <v>14</v>
      </c>
      <c r="E442" s="1" t="s">
        <v>130</v>
      </c>
      <c r="F442" s="1" t="s">
        <v>1425</v>
      </c>
      <c r="G442" s="1" t="s">
        <v>964</v>
      </c>
      <c r="H442" s="3">
        <f>SUBSTITUTE(LEFT(Tableau1[[#This Row],[OrderDate]],17),".",":")+0</f>
        <v>43566.379675925928</v>
      </c>
      <c r="I442" s="3">
        <f>SUBSTITUTE(LEFT(Tableau1[[#This Row],[OrderDueTo]],17),".",":")+0</f>
        <v>43573.5</v>
      </c>
      <c r="J442" s="13" t="str">
        <f>VLOOKUP(Tableau1[[#This Row],[AnaCode]],'Config Analyses'!A:C,2,FALSE)</f>
        <v>Analyse pesticides</v>
      </c>
      <c r="K442" s="13" t="str">
        <f>VLOOKUP(Tableau1[[#This Row],[AnaCode]],'Config Analyses'!A:C,3,FALSE)</f>
        <v>Equipe 3</v>
      </c>
      <c r="L442" s="13" t="str">
        <f>VLOOKUP(Tableau1[[#This Row],[CustomerCode]],'Config Clients'!A:D,3,FALSE)</f>
        <v>Grande surface</v>
      </c>
      <c r="M442" s="13" t="str">
        <f>VLOOKUP(Tableau1[[#This Row],[CustomerCode]],'Config Clients'!A:D,4,FALSE)</f>
        <v>Eric</v>
      </c>
      <c r="N442" s="10" t="str">
        <f>IFERROR(IF(Tableau1[[#This Row],[Date rendu]]-'Date de l''export'!$A$2&gt;0,"Non","Oui"),"Oui")</f>
        <v>Non</v>
      </c>
      <c r="O442" s="11">
        <f>IF(Tableau1[[#This Row],[En retard?]]="Non",Tableau1[[#This Row],[Date rendu]]-'Date de l''export'!$A$2,0)</f>
        <v>1.7404166666674428</v>
      </c>
      <c r="P442" s="14" t="str">
        <f>IF(Tableau1[[#This Row],[En retard?]]="Oui","HD",IF(Tableau1[Délai restant]&lt;1,"&lt;24h",IF(Tableau1[Délai restant]&lt;2,"&lt;48h","≥48h")))</f>
        <v>&lt;48h</v>
      </c>
      <c r="Q442" s="14" t="str">
        <f>IF(AND(Tableau1[[#This Row],[En retard?]]="Oui",OR(Tableau1[[#This Row],[Product]]="Citron",Tableau1[[#This Row],[Product]]="Amandes")),"Oui","Non")</f>
        <v>Non</v>
      </c>
      <c r="R442" t="str">
        <f>CONCATENATE(Tableau1[[#This Row],[OrderCode]],"|",Tableau1[[#This Row],[AnaCode]],"|",Tableau1[[#This Row],[Product]])</f>
        <v>CMD01612403|PEST|Bettrave</v>
      </c>
    </row>
    <row r="443" spans="1:18" x14ac:dyDescent="0.25">
      <c r="A443" s="1" t="s">
        <v>265</v>
      </c>
      <c r="B443" s="1" t="s">
        <v>11</v>
      </c>
      <c r="C443" s="3" t="s">
        <v>52</v>
      </c>
      <c r="D443" s="3" t="s">
        <v>9</v>
      </c>
      <c r="E443" s="1" t="s">
        <v>130</v>
      </c>
      <c r="F443" s="1" t="s">
        <v>1299</v>
      </c>
      <c r="G443" s="1" t="s">
        <v>964</v>
      </c>
      <c r="H443" s="3">
        <f>SUBSTITUTE(LEFT(Tableau1[[#This Row],[OrderDate]],17),".",":")+0</f>
        <v>43566.379687499997</v>
      </c>
      <c r="I443" s="3">
        <f>SUBSTITUTE(LEFT(Tableau1[[#This Row],[OrderDueTo]],17),".",":")+0</f>
        <v>43573.5</v>
      </c>
      <c r="J443" s="13" t="str">
        <f>VLOOKUP(Tableau1[[#This Row],[AnaCode]],'Config Analyses'!A:C,2,FALSE)</f>
        <v>Analyse pesticides</v>
      </c>
      <c r="K443" s="13" t="str">
        <f>VLOOKUP(Tableau1[[#This Row],[AnaCode]],'Config Analyses'!A:C,3,FALSE)</f>
        <v>Equipe 3</v>
      </c>
      <c r="L443" s="13" t="str">
        <f>VLOOKUP(Tableau1[[#This Row],[CustomerCode]],'Config Clients'!A:D,3,FALSE)</f>
        <v>Centrale d'achats</v>
      </c>
      <c r="M443" s="13" t="str">
        <f>VLOOKUP(Tableau1[[#This Row],[CustomerCode]],'Config Clients'!A:D,4,FALSE)</f>
        <v>Sandrine</v>
      </c>
      <c r="N443" s="10" t="str">
        <f>IFERROR(IF(Tableau1[[#This Row],[Date rendu]]-'Date de l''export'!$A$2&gt;0,"Non","Oui"),"Oui")</f>
        <v>Non</v>
      </c>
      <c r="O443" s="11">
        <f>IF(Tableau1[[#This Row],[En retard?]]="Non",Tableau1[[#This Row],[Date rendu]]-'Date de l''export'!$A$2,0)</f>
        <v>1.7404166666674428</v>
      </c>
      <c r="P443" s="14" t="str">
        <f>IF(Tableau1[[#This Row],[En retard?]]="Oui","HD",IF(Tableau1[Délai restant]&lt;1,"&lt;24h",IF(Tableau1[Délai restant]&lt;2,"&lt;48h","≥48h")))</f>
        <v>&lt;48h</v>
      </c>
      <c r="Q443" s="14" t="str">
        <f>IF(AND(Tableau1[[#This Row],[En retard?]]="Oui",OR(Tableau1[[#This Row],[Product]]="Citron",Tableau1[[#This Row],[Product]]="Amandes")),"Oui","Non")</f>
        <v>Non</v>
      </c>
      <c r="R443" t="str">
        <f>CONCATENATE(Tableau1[[#This Row],[OrderCode]],"|",Tableau1[[#This Row],[AnaCode]],"|",Tableau1[[#This Row],[Product]])</f>
        <v>CMD01668302|PEST|Oignon</v>
      </c>
    </row>
    <row r="444" spans="1:18" x14ac:dyDescent="0.25">
      <c r="A444" s="1" t="s">
        <v>500</v>
      </c>
      <c r="B444" s="1" t="s">
        <v>12</v>
      </c>
      <c r="C444" s="3" t="s">
        <v>61</v>
      </c>
      <c r="D444" s="3" t="s">
        <v>14</v>
      </c>
      <c r="E444" s="1" t="s">
        <v>130</v>
      </c>
      <c r="F444" s="1" t="s">
        <v>1300</v>
      </c>
      <c r="G444" s="1" t="s">
        <v>964</v>
      </c>
      <c r="H444" s="3">
        <f>SUBSTITUTE(LEFT(Tableau1[[#This Row],[OrderDate]],17),".",":")+0</f>
        <v>43566.379710648151</v>
      </c>
      <c r="I444" s="3">
        <f>SUBSTITUTE(LEFT(Tableau1[[#This Row],[OrderDueTo]],17),".",":")+0</f>
        <v>43573.5</v>
      </c>
      <c r="J444" s="13" t="str">
        <f>VLOOKUP(Tableau1[[#This Row],[AnaCode]],'Config Analyses'!A:C,2,FALSE)</f>
        <v>Analyse pesticides</v>
      </c>
      <c r="K444" s="13" t="str">
        <f>VLOOKUP(Tableau1[[#This Row],[AnaCode]],'Config Analyses'!A:C,3,FALSE)</f>
        <v>Equipe 3</v>
      </c>
      <c r="L444" s="13" t="str">
        <f>VLOOKUP(Tableau1[[#This Row],[CustomerCode]],'Config Clients'!A:D,3,FALSE)</f>
        <v>Grande surface</v>
      </c>
      <c r="M444" s="13" t="str">
        <f>VLOOKUP(Tableau1[[#This Row],[CustomerCode]],'Config Clients'!A:D,4,FALSE)</f>
        <v>Eric</v>
      </c>
      <c r="N444" s="10" t="str">
        <f>IFERROR(IF(Tableau1[[#This Row],[Date rendu]]-'Date de l''export'!$A$2&gt;0,"Non","Oui"),"Oui")</f>
        <v>Non</v>
      </c>
      <c r="O444" s="11">
        <f>IF(Tableau1[[#This Row],[En retard?]]="Non",Tableau1[[#This Row],[Date rendu]]-'Date de l''export'!$A$2,0)</f>
        <v>1.7404166666674428</v>
      </c>
      <c r="P444" s="14" t="str">
        <f>IF(Tableau1[[#This Row],[En retard?]]="Oui","HD",IF(Tableau1[Délai restant]&lt;1,"&lt;24h",IF(Tableau1[Délai restant]&lt;2,"&lt;48h","≥48h")))</f>
        <v>&lt;48h</v>
      </c>
      <c r="Q444" s="14" t="str">
        <f>IF(AND(Tableau1[[#This Row],[En retard?]]="Oui",OR(Tableau1[[#This Row],[Product]]="Citron",Tableau1[[#This Row],[Product]]="Amandes")),"Oui","Non")</f>
        <v>Non</v>
      </c>
      <c r="R444" t="str">
        <f>CONCATENATE(Tableau1[[#This Row],[OrderCode]],"|",Tableau1[[#This Row],[AnaCode]],"|",Tableau1[[#This Row],[Product]])</f>
        <v>CMD01654002|PEST|Pruneau</v>
      </c>
    </row>
    <row r="445" spans="1:18" x14ac:dyDescent="0.25">
      <c r="A445" s="1" t="s">
        <v>270</v>
      </c>
      <c r="B445" s="1" t="s">
        <v>12</v>
      </c>
      <c r="C445" s="3" t="s">
        <v>61</v>
      </c>
      <c r="D445" s="3" t="s">
        <v>14</v>
      </c>
      <c r="E445" s="1" t="s">
        <v>130</v>
      </c>
      <c r="F445" s="1" t="s">
        <v>1301</v>
      </c>
      <c r="G445" s="1" t="s">
        <v>964</v>
      </c>
      <c r="H445" s="3">
        <f>SUBSTITUTE(LEFT(Tableau1[[#This Row],[OrderDate]],17),".",":")+0</f>
        <v>43566.37976851852</v>
      </c>
      <c r="I445" s="3">
        <f>SUBSTITUTE(LEFT(Tableau1[[#This Row],[OrderDueTo]],17),".",":")+0</f>
        <v>43573.5</v>
      </c>
      <c r="J445" s="13" t="str">
        <f>VLOOKUP(Tableau1[[#This Row],[AnaCode]],'Config Analyses'!A:C,2,FALSE)</f>
        <v>Analyse pesticides</v>
      </c>
      <c r="K445" s="13" t="str">
        <f>VLOOKUP(Tableau1[[#This Row],[AnaCode]],'Config Analyses'!A:C,3,FALSE)</f>
        <v>Equipe 3</v>
      </c>
      <c r="L445" s="13" t="str">
        <f>VLOOKUP(Tableau1[[#This Row],[CustomerCode]],'Config Clients'!A:D,3,FALSE)</f>
        <v>Grande surface</v>
      </c>
      <c r="M445" s="13" t="str">
        <f>VLOOKUP(Tableau1[[#This Row],[CustomerCode]],'Config Clients'!A:D,4,FALSE)</f>
        <v>Eric</v>
      </c>
      <c r="N445" s="10" t="str">
        <f>IFERROR(IF(Tableau1[[#This Row],[Date rendu]]-'Date de l''export'!$A$2&gt;0,"Non","Oui"),"Oui")</f>
        <v>Non</v>
      </c>
      <c r="O445" s="11">
        <f>IF(Tableau1[[#This Row],[En retard?]]="Non",Tableau1[[#This Row],[Date rendu]]-'Date de l''export'!$A$2,0)</f>
        <v>1.7404166666674428</v>
      </c>
      <c r="P445" s="14" t="str">
        <f>IF(Tableau1[[#This Row],[En retard?]]="Oui","HD",IF(Tableau1[Délai restant]&lt;1,"&lt;24h",IF(Tableau1[Délai restant]&lt;2,"&lt;48h","≥48h")))</f>
        <v>&lt;48h</v>
      </c>
      <c r="Q445" s="14" t="str">
        <f>IF(AND(Tableau1[[#This Row],[En retard?]]="Oui",OR(Tableau1[[#This Row],[Product]]="Citron",Tableau1[[#This Row],[Product]]="Amandes")),"Oui","Non")</f>
        <v>Non</v>
      </c>
      <c r="R445" t="str">
        <f>CONCATENATE(Tableau1[[#This Row],[OrderCode]],"|",Tableau1[[#This Row],[AnaCode]],"|",Tableau1[[#This Row],[Product]])</f>
        <v>CMD01645605|PEST|Pruneau</v>
      </c>
    </row>
    <row r="446" spans="1:18" x14ac:dyDescent="0.25">
      <c r="A446" s="1" t="s">
        <v>263</v>
      </c>
      <c r="B446" s="1" t="s">
        <v>11</v>
      </c>
      <c r="C446" s="3" t="s">
        <v>52</v>
      </c>
      <c r="D446" s="3" t="s">
        <v>9</v>
      </c>
      <c r="E446" s="1" t="s">
        <v>130</v>
      </c>
      <c r="F446" s="1" t="s">
        <v>1302</v>
      </c>
      <c r="G446" s="1" t="s">
        <v>964</v>
      </c>
      <c r="H446" s="3">
        <f>SUBSTITUTE(LEFT(Tableau1[[#This Row],[OrderDate]],17),".",":")+0</f>
        <v>43566.379780092589</v>
      </c>
      <c r="I446" s="3">
        <f>SUBSTITUTE(LEFT(Tableau1[[#This Row],[OrderDueTo]],17),".",":")+0</f>
        <v>43573.5</v>
      </c>
      <c r="J446" s="13" t="str">
        <f>VLOOKUP(Tableau1[[#This Row],[AnaCode]],'Config Analyses'!A:C,2,FALSE)</f>
        <v>Analyse pesticides</v>
      </c>
      <c r="K446" s="13" t="str">
        <f>VLOOKUP(Tableau1[[#This Row],[AnaCode]],'Config Analyses'!A:C,3,FALSE)</f>
        <v>Equipe 3</v>
      </c>
      <c r="L446" s="13" t="str">
        <f>VLOOKUP(Tableau1[[#This Row],[CustomerCode]],'Config Clients'!A:D,3,FALSE)</f>
        <v>Centrale d'achats</v>
      </c>
      <c r="M446" s="13" t="str">
        <f>VLOOKUP(Tableau1[[#This Row],[CustomerCode]],'Config Clients'!A:D,4,FALSE)</f>
        <v>Sandrine</v>
      </c>
      <c r="N446" s="10" t="str">
        <f>IFERROR(IF(Tableau1[[#This Row],[Date rendu]]-'Date de l''export'!$A$2&gt;0,"Non","Oui"),"Oui")</f>
        <v>Non</v>
      </c>
      <c r="O446" s="11">
        <f>IF(Tableau1[[#This Row],[En retard?]]="Non",Tableau1[[#This Row],[Date rendu]]-'Date de l''export'!$A$2,0)</f>
        <v>1.7404166666674428</v>
      </c>
      <c r="P446" s="14" t="str">
        <f>IF(Tableau1[[#This Row],[En retard?]]="Oui","HD",IF(Tableau1[Délai restant]&lt;1,"&lt;24h",IF(Tableau1[Délai restant]&lt;2,"&lt;48h","≥48h")))</f>
        <v>&lt;48h</v>
      </c>
      <c r="Q446" s="14" t="str">
        <f>IF(AND(Tableau1[[#This Row],[En retard?]]="Oui",OR(Tableau1[[#This Row],[Product]]="Citron",Tableau1[[#This Row],[Product]]="Amandes")),"Oui","Non")</f>
        <v>Non</v>
      </c>
      <c r="R446" t="str">
        <f>CONCATENATE(Tableau1[[#This Row],[OrderCode]],"|",Tableau1[[#This Row],[AnaCode]],"|",Tableau1[[#This Row],[Product]])</f>
        <v>CMD01626001|PEST|Oignon</v>
      </c>
    </row>
    <row r="447" spans="1:18" x14ac:dyDescent="0.25">
      <c r="A447" s="1" t="s">
        <v>351</v>
      </c>
      <c r="B447" s="1" t="s">
        <v>12</v>
      </c>
      <c r="C447" s="3" t="s">
        <v>61</v>
      </c>
      <c r="D447" s="3" t="s">
        <v>14</v>
      </c>
      <c r="E447" s="1" t="s">
        <v>130</v>
      </c>
      <c r="F447" s="1" t="s">
        <v>1303</v>
      </c>
      <c r="G447" s="1" t="s">
        <v>964</v>
      </c>
      <c r="H447" s="3">
        <f>SUBSTITUTE(LEFT(Tableau1[[#This Row],[OrderDate]],17),".",":")+0</f>
        <v>43566.379803240743</v>
      </c>
      <c r="I447" s="3">
        <f>SUBSTITUTE(LEFT(Tableau1[[#This Row],[OrderDueTo]],17),".",":")+0</f>
        <v>43573.5</v>
      </c>
      <c r="J447" s="13" t="str">
        <f>VLOOKUP(Tableau1[[#This Row],[AnaCode]],'Config Analyses'!A:C,2,FALSE)</f>
        <v>Analyse pesticides</v>
      </c>
      <c r="K447" s="13" t="str">
        <f>VLOOKUP(Tableau1[[#This Row],[AnaCode]],'Config Analyses'!A:C,3,FALSE)</f>
        <v>Equipe 3</v>
      </c>
      <c r="L447" s="13" t="str">
        <f>VLOOKUP(Tableau1[[#This Row],[CustomerCode]],'Config Clients'!A:D,3,FALSE)</f>
        <v>Grande surface</v>
      </c>
      <c r="M447" s="13" t="str">
        <f>VLOOKUP(Tableau1[[#This Row],[CustomerCode]],'Config Clients'!A:D,4,FALSE)</f>
        <v>Eric</v>
      </c>
      <c r="N447" s="10" t="str">
        <f>IFERROR(IF(Tableau1[[#This Row],[Date rendu]]-'Date de l''export'!$A$2&gt;0,"Non","Oui"),"Oui")</f>
        <v>Non</v>
      </c>
      <c r="O447" s="11">
        <f>IF(Tableau1[[#This Row],[En retard?]]="Non",Tableau1[[#This Row],[Date rendu]]-'Date de l''export'!$A$2,0)</f>
        <v>1.7404166666674428</v>
      </c>
      <c r="P447" s="14" t="str">
        <f>IF(Tableau1[[#This Row],[En retard?]]="Oui","HD",IF(Tableau1[Délai restant]&lt;1,"&lt;24h",IF(Tableau1[Délai restant]&lt;2,"&lt;48h","≥48h")))</f>
        <v>&lt;48h</v>
      </c>
      <c r="Q447" s="14" t="str">
        <f>IF(AND(Tableau1[[#This Row],[En retard?]]="Oui",OR(Tableau1[[#This Row],[Product]]="Citron",Tableau1[[#This Row],[Product]]="Amandes")),"Oui","Non")</f>
        <v>Non</v>
      </c>
      <c r="R447" t="str">
        <f>CONCATENATE(Tableau1[[#This Row],[OrderCode]],"|",Tableau1[[#This Row],[AnaCode]],"|",Tableau1[[#This Row],[Product]])</f>
        <v>CMD01570101|PEST|Pruneau</v>
      </c>
    </row>
    <row r="448" spans="1:18" x14ac:dyDescent="0.25">
      <c r="A448" s="1" t="s">
        <v>363</v>
      </c>
      <c r="B448" s="1" t="s">
        <v>11</v>
      </c>
      <c r="C448" s="3" t="s">
        <v>54</v>
      </c>
      <c r="D448" s="3" t="s">
        <v>10</v>
      </c>
      <c r="E448" s="1" t="s">
        <v>130</v>
      </c>
      <c r="F448" s="1" t="s">
        <v>1304</v>
      </c>
      <c r="G448" s="1" t="s">
        <v>964</v>
      </c>
      <c r="H448" s="3">
        <f>SUBSTITUTE(LEFT(Tableau1[[#This Row],[OrderDate]],17),".",":")+0</f>
        <v>43566.379826388889</v>
      </c>
      <c r="I448" s="3">
        <f>SUBSTITUTE(LEFT(Tableau1[[#This Row],[OrderDueTo]],17),".",":")+0</f>
        <v>43573.5</v>
      </c>
      <c r="J448" s="13" t="str">
        <f>VLOOKUP(Tableau1[[#This Row],[AnaCode]],'Config Analyses'!A:C,2,FALSE)</f>
        <v>Analyse pesticides</v>
      </c>
      <c r="K448" s="13" t="str">
        <f>VLOOKUP(Tableau1[[#This Row],[AnaCode]],'Config Analyses'!A:C,3,FALSE)</f>
        <v>Equipe 3</v>
      </c>
      <c r="L448" s="13" t="str">
        <f>VLOOKUP(Tableau1[[#This Row],[CustomerCode]],'Config Clients'!A:D,3,FALSE)</f>
        <v>Coopérative agricole</v>
      </c>
      <c r="M448" s="13" t="str">
        <f>VLOOKUP(Tableau1[[#This Row],[CustomerCode]],'Config Clients'!A:D,4,FALSE)</f>
        <v>Julie</v>
      </c>
      <c r="N448" s="10" t="str">
        <f>IFERROR(IF(Tableau1[[#This Row],[Date rendu]]-'Date de l''export'!$A$2&gt;0,"Non","Oui"),"Oui")</f>
        <v>Non</v>
      </c>
      <c r="O448" s="11">
        <f>IF(Tableau1[[#This Row],[En retard?]]="Non",Tableau1[[#This Row],[Date rendu]]-'Date de l''export'!$A$2,0)</f>
        <v>1.7404166666674428</v>
      </c>
      <c r="P448" s="14" t="str">
        <f>IF(Tableau1[[#This Row],[En retard?]]="Oui","HD",IF(Tableau1[Délai restant]&lt;1,"&lt;24h",IF(Tableau1[Délai restant]&lt;2,"&lt;48h","≥48h")))</f>
        <v>&lt;48h</v>
      </c>
      <c r="Q448" s="14" t="str">
        <f>IF(AND(Tableau1[[#This Row],[En retard?]]="Oui",OR(Tableau1[[#This Row],[Product]]="Citron",Tableau1[[#This Row],[Product]]="Amandes")),"Oui","Non")</f>
        <v>Non</v>
      </c>
      <c r="R448" t="str">
        <f>CONCATENATE(Tableau1[[#This Row],[OrderCode]],"|",Tableau1[[#This Row],[AnaCode]],"|",Tableau1[[#This Row],[Product]])</f>
        <v>CMD01665308|PEST|Oignon</v>
      </c>
    </row>
    <row r="449" spans="1:18" x14ac:dyDescent="0.25">
      <c r="A449" s="1" t="s">
        <v>343</v>
      </c>
      <c r="B449" s="1" t="s">
        <v>26</v>
      </c>
      <c r="C449" s="3" t="s">
        <v>52</v>
      </c>
      <c r="D449" s="3" t="s">
        <v>9</v>
      </c>
      <c r="E449" s="1" t="s">
        <v>130</v>
      </c>
      <c r="F449" s="1" t="s">
        <v>1304</v>
      </c>
      <c r="G449" s="1" t="s">
        <v>964</v>
      </c>
      <c r="H449" s="3">
        <f>SUBSTITUTE(LEFT(Tableau1[[#This Row],[OrderDate]],17),".",":")+0</f>
        <v>43566.379826388889</v>
      </c>
      <c r="I449" s="3">
        <f>SUBSTITUTE(LEFT(Tableau1[[#This Row],[OrderDueTo]],17),".",":")+0</f>
        <v>43573.5</v>
      </c>
      <c r="J449" s="13" t="str">
        <f>VLOOKUP(Tableau1[[#This Row],[AnaCode]],'Config Analyses'!A:C,2,FALSE)</f>
        <v>Analyse pesticides</v>
      </c>
      <c r="K449" s="13" t="str">
        <f>VLOOKUP(Tableau1[[#This Row],[AnaCode]],'Config Analyses'!A:C,3,FALSE)</f>
        <v>Equipe 3</v>
      </c>
      <c r="L449" s="13" t="str">
        <f>VLOOKUP(Tableau1[[#This Row],[CustomerCode]],'Config Clients'!A:D,3,FALSE)</f>
        <v>Centrale d'achats</v>
      </c>
      <c r="M449" s="13" t="str">
        <f>VLOOKUP(Tableau1[[#This Row],[CustomerCode]],'Config Clients'!A:D,4,FALSE)</f>
        <v>Sandrine</v>
      </c>
      <c r="N449" s="10" t="str">
        <f>IFERROR(IF(Tableau1[[#This Row],[Date rendu]]-'Date de l''export'!$A$2&gt;0,"Non","Oui"),"Oui")</f>
        <v>Non</v>
      </c>
      <c r="O449" s="11">
        <f>IF(Tableau1[[#This Row],[En retard?]]="Non",Tableau1[[#This Row],[Date rendu]]-'Date de l''export'!$A$2,0)</f>
        <v>1.7404166666674428</v>
      </c>
      <c r="P449" s="14" t="str">
        <f>IF(Tableau1[[#This Row],[En retard?]]="Oui","HD",IF(Tableau1[Délai restant]&lt;1,"&lt;24h",IF(Tableau1[Délai restant]&lt;2,"&lt;48h","≥48h")))</f>
        <v>&lt;48h</v>
      </c>
      <c r="Q449" s="14" t="str">
        <f>IF(AND(Tableau1[[#This Row],[En retard?]]="Oui",OR(Tableau1[[#This Row],[Product]]="Citron",Tableau1[[#This Row],[Product]]="Amandes")),"Oui","Non")</f>
        <v>Non</v>
      </c>
      <c r="R449" t="str">
        <f>CONCATENATE(Tableau1[[#This Row],[OrderCode]],"|",Tableau1[[#This Row],[AnaCode]],"|",Tableau1[[#This Row],[Product]])</f>
        <v>CMD01621903|PEST|Radis</v>
      </c>
    </row>
    <row r="450" spans="1:18" x14ac:dyDescent="0.25">
      <c r="A450" s="1" t="s">
        <v>499</v>
      </c>
      <c r="B450" s="1" t="s">
        <v>11</v>
      </c>
      <c r="C450" s="3" t="s">
        <v>61</v>
      </c>
      <c r="D450" s="3" t="s">
        <v>14</v>
      </c>
      <c r="E450" s="1" t="s">
        <v>167</v>
      </c>
      <c r="F450" s="1" t="s">
        <v>1305</v>
      </c>
      <c r="G450" s="1" t="s">
        <v>945</v>
      </c>
      <c r="H450" s="3">
        <f>SUBSTITUTE(LEFT(Tableau1[[#This Row],[OrderDate]],17),".",":")+0</f>
        <v>43566.379872685182</v>
      </c>
      <c r="I450" s="3">
        <f>SUBSTITUTE(LEFT(Tableau1[[#This Row],[OrderDueTo]],17),".",":")+0</f>
        <v>43572.5</v>
      </c>
      <c r="J450" s="13" t="str">
        <f>VLOOKUP(Tableau1[[#This Row],[AnaCode]],'Config Analyses'!A:C,2,FALSE)</f>
        <v>Analyse matières grasses</v>
      </c>
      <c r="K450" s="13" t="str">
        <f>VLOOKUP(Tableau1[[#This Row],[AnaCode]],'Config Analyses'!A:C,3,FALSE)</f>
        <v>Equipe 2</v>
      </c>
      <c r="L450" s="13" t="str">
        <f>VLOOKUP(Tableau1[[#This Row],[CustomerCode]],'Config Clients'!A:D,3,FALSE)</f>
        <v>Grande surface</v>
      </c>
      <c r="M450" s="13" t="str">
        <f>VLOOKUP(Tableau1[[#This Row],[CustomerCode]],'Config Clients'!A:D,4,FALSE)</f>
        <v>Eric</v>
      </c>
      <c r="N450" s="10" t="str">
        <f>IFERROR(IF(Tableau1[[#This Row],[Date rendu]]-'Date de l''export'!$A$2&gt;0,"Non","Oui"),"Oui")</f>
        <v>Non</v>
      </c>
      <c r="O450" s="11">
        <f>IF(Tableau1[[#This Row],[En retard?]]="Non",Tableau1[[#This Row],[Date rendu]]-'Date de l''export'!$A$2,0)</f>
        <v>0.74041666666744277</v>
      </c>
      <c r="P450" s="14" t="str">
        <f>IF(Tableau1[[#This Row],[En retard?]]="Oui","HD",IF(Tableau1[Délai restant]&lt;1,"&lt;24h",IF(Tableau1[Délai restant]&lt;2,"&lt;48h","≥48h")))</f>
        <v>&lt;24h</v>
      </c>
      <c r="Q450" s="14" t="str">
        <f>IF(AND(Tableau1[[#This Row],[En retard?]]="Oui",OR(Tableau1[[#This Row],[Product]]="Citron",Tableau1[[#This Row],[Product]]="Amandes")),"Oui","Non")</f>
        <v>Non</v>
      </c>
      <c r="R450" t="str">
        <f>CONCATENATE(Tableau1[[#This Row],[OrderCode]],"|",Tableau1[[#This Row],[AnaCode]],"|",Tableau1[[#This Row],[Product]])</f>
        <v>CMD01573102|MTG|Oignon</v>
      </c>
    </row>
    <row r="451" spans="1:18" x14ac:dyDescent="0.25">
      <c r="A451" s="1" t="s">
        <v>3342</v>
      </c>
      <c r="B451" s="1" t="s">
        <v>33</v>
      </c>
      <c r="C451" s="3" t="s">
        <v>188</v>
      </c>
      <c r="D451" s="3" t="s">
        <v>38</v>
      </c>
      <c r="E451" s="1" t="s">
        <v>130</v>
      </c>
      <c r="F451" s="1" t="s">
        <v>3343</v>
      </c>
      <c r="G451" s="1" t="s">
        <v>964</v>
      </c>
      <c r="H451" s="3">
        <f>SUBSTITUTE(LEFT(Tableau1[[#This Row],[OrderDate]],17),".",":")+0</f>
        <v>43566.379895833335</v>
      </c>
      <c r="I451" s="3">
        <f>SUBSTITUTE(LEFT(Tableau1[[#This Row],[OrderDueTo]],17),".",":")+0</f>
        <v>43573.5</v>
      </c>
      <c r="J451" s="13" t="str">
        <f>VLOOKUP(Tableau1[[#This Row],[AnaCode]],'Config Analyses'!A:C,2,FALSE)</f>
        <v>Analyse pesticides</v>
      </c>
      <c r="K451" s="13" t="str">
        <f>VLOOKUP(Tableau1[[#This Row],[AnaCode]],'Config Analyses'!A:C,3,FALSE)</f>
        <v>Equipe 3</v>
      </c>
      <c r="L451" s="13" t="str">
        <f>VLOOKUP(Tableau1[[#This Row],[CustomerCode]],'Config Clients'!A:D,3,FALSE)</f>
        <v>Coopérative agricole</v>
      </c>
      <c r="M451" s="13" t="str">
        <f>VLOOKUP(Tableau1[[#This Row],[CustomerCode]],'Config Clients'!A:D,4,FALSE)</f>
        <v>Julie</v>
      </c>
      <c r="N451" s="10" t="str">
        <f>IFERROR(IF(Tableau1[[#This Row],[Date rendu]]-'Date de l''export'!$A$2&gt;0,"Non","Oui"),"Oui")</f>
        <v>Non</v>
      </c>
      <c r="O451" s="11">
        <f>IF(Tableau1[[#This Row],[En retard?]]="Non",Tableau1[[#This Row],[Date rendu]]-'Date de l''export'!$A$2,0)</f>
        <v>1.7404166666674428</v>
      </c>
      <c r="P451" s="14" t="str">
        <f>IF(Tableau1[[#This Row],[En retard?]]="Oui","HD",IF(Tableau1[Délai restant]&lt;1,"&lt;24h",IF(Tableau1[Délai restant]&lt;2,"&lt;48h","≥48h")))</f>
        <v>&lt;48h</v>
      </c>
      <c r="Q451" s="14" t="str">
        <f>IF(AND(Tableau1[[#This Row],[En retard?]]="Oui",OR(Tableau1[[#This Row],[Product]]="Citron",Tableau1[[#This Row],[Product]]="Amandes")),"Oui","Non")</f>
        <v>Non</v>
      </c>
      <c r="R451" t="str">
        <f>CONCATENATE(Tableau1[[#This Row],[OrderCode]],"|",Tableau1[[#This Row],[AnaCode]],"|",Tableau1[[#This Row],[Product]])</f>
        <v>CMD01748531|PEST|Canard</v>
      </c>
    </row>
    <row r="452" spans="1:18" x14ac:dyDescent="0.25">
      <c r="A452" s="1" t="s">
        <v>171</v>
      </c>
      <c r="B452" s="1" t="s">
        <v>12</v>
      </c>
      <c r="C452" s="3" t="s">
        <v>61</v>
      </c>
      <c r="D452" s="3" t="s">
        <v>14</v>
      </c>
      <c r="E452" s="1" t="s">
        <v>130</v>
      </c>
      <c r="F452" s="1" t="s">
        <v>1306</v>
      </c>
      <c r="G452" s="1" t="s">
        <v>964</v>
      </c>
      <c r="H452" s="3">
        <f>SUBSTITUTE(LEFT(Tableau1[[#This Row],[OrderDate]],17),".",":")+0</f>
        <v>43566.379907407405</v>
      </c>
      <c r="I452" s="3">
        <f>SUBSTITUTE(LEFT(Tableau1[[#This Row],[OrderDueTo]],17),".",":")+0</f>
        <v>43573.5</v>
      </c>
      <c r="J452" s="13" t="str">
        <f>VLOOKUP(Tableau1[[#This Row],[AnaCode]],'Config Analyses'!A:C,2,FALSE)</f>
        <v>Analyse pesticides</v>
      </c>
      <c r="K452" s="13" t="str">
        <f>VLOOKUP(Tableau1[[#This Row],[AnaCode]],'Config Analyses'!A:C,3,FALSE)</f>
        <v>Equipe 3</v>
      </c>
      <c r="L452" s="13" t="str">
        <f>VLOOKUP(Tableau1[[#This Row],[CustomerCode]],'Config Clients'!A:D,3,FALSE)</f>
        <v>Grande surface</v>
      </c>
      <c r="M452" s="13" t="str">
        <f>VLOOKUP(Tableau1[[#This Row],[CustomerCode]],'Config Clients'!A:D,4,FALSE)</f>
        <v>Eric</v>
      </c>
      <c r="N452" s="10" t="str">
        <f>IFERROR(IF(Tableau1[[#This Row],[Date rendu]]-'Date de l''export'!$A$2&gt;0,"Non","Oui"),"Oui")</f>
        <v>Non</v>
      </c>
      <c r="O452" s="11">
        <f>IF(Tableau1[[#This Row],[En retard?]]="Non",Tableau1[[#This Row],[Date rendu]]-'Date de l''export'!$A$2,0)</f>
        <v>1.7404166666674428</v>
      </c>
      <c r="P452" s="14" t="str">
        <f>IF(Tableau1[[#This Row],[En retard?]]="Oui","HD",IF(Tableau1[Délai restant]&lt;1,"&lt;24h",IF(Tableau1[Délai restant]&lt;2,"&lt;48h","≥48h")))</f>
        <v>&lt;48h</v>
      </c>
      <c r="Q452" s="14" t="str">
        <f>IF(AND(Tableau1[[#This Row],[En retard?]]="Oui",OR(Tableau1[[#This Row],[Product]]="Citron",Tableau1[[#This Row],[Product]]="Amandes")),"Oui","Non")</f>
        <v>Non</v>
      </c>
      <c r="R452" t="str">
        <f>CONCATENATE(Tableau1[[#This Row],[OrderCode]],"|",Tableau1[[#This Row],[AnaCode]],"|",Tableau1[[#This Row],[Product]])</f>
        <v>CMD01570102|PEST|Pruneau</v>
      </c>
    </row>
    <row r="453" spans="1:18" x14ac:dyDescent="0.25">
      <c r="A453" s="1" t="s">
        <v>285</v>
      </c>
      <c r="B453" s="1" t="s">
        <v>11</v>
      </c>
      <c r="C453" s="3" t="s">
        <v>54</v>
      </c>
      <c r="D453" s="3" t="s">
        <v>10</v>
      </c>
      <c r="E453" s="1" t="s">
        <v>130</v>
      </c>
      <c r="F453" s="1" t="s">
        <v>1307</v>
      </c>
      <c r="G453" s="1" t="s">
        <v>964</v>
      </c>
      <c r="H453" s="3">
        <f>SUBSTITUTE(LEFT(Tableau1[[#This Row],[OrderDate]],17),".",":")+0</f>
        <v>43566.379930555559</v>
      </c>
      <c r="I453" s="3">
        <f>SUBSTITUTE(LEFT(Tableau1[[#This Row],[OrderDueTo]],17),".",":")+0</f>
        <v>43573.5</v>
      </c>
      <c r="J453" s="13" t="str">
        <f>VLOOKUP(Tableau1[[#This Row],[AnaCode]],'Config Analyses'!A:C,2,FALSE)</f>
        <v>Analyse pesticides</v>
      </c>
      <c r="K453" s="13" t="str">
        <f>VLOOKUP(Tableau1[[#This Row],[AnaCode]],'Config Analyses'!A:C,3,FALSE)</f>
        <v>Equipe 3</v>
      </c>
      <c r="L453" s="13" t="str">
        <f>VLOOKUP(Tableau1[[#This Row],[CustomerCode]],'Config Clients'!A:D,3,FALSE)</f>
        <v>Coopérative agricole</v>
      </c>
      <c r="M453" s="13" t="str">
        <f>VLOOKUP(Tableau1[[#This Row],[CustomerCode]],'Config Clients'!A:D,4,FALSE)</f>
        <v>Julie</v>
      </c>
      <c r="N453" s="10" t="str">
        <f>IFERROR(IF(Tableau1[[#This Row],[Date rendu]]-'Date de l''export'!$A$2&gt;0,"Non","Oui"),"Oui")</f>
        <v>Non</v>
      </c>
      <c r="O453" s="11">
        <f>IF(Tableau1[[#This Row],[En retard?]]="Non",Tableau1[[#This Row],[Date rendu]]-'Date de l''export'!$A$2,0)</f>
        <v>1.7404166666674428</v>
      </c>
      <c r="P453" s="14" t="str">
        <f>IF(Tableau1[[#This Row],[En retard?]]="Oui","HD",IF(Tableau1[Délai restant]&lt;1,"&lt;24h",IF(Tableau1[Délai restant]&lt;2,"&lt;48h","≥48h")))</f>
        <v>&lt;48h</v>
      </c>
      <c r="Q453" s="14" t="str">
        <f>IF(AND(Tableau1[[#This Row],[En retard?]]="Oui",OR(Tableau1[[#This Row],[Product]]="Citron",Tableau1[[#This Row],[Product]]="Amandes")),"Oui","Non")</f>
        <v>Non</v>
      </c>
      <c r="R453" t="str">
        <f>CONCATENATE(Tableau1[[#This Row],[OrderCode]],"|",Tableau1[[#This Row],[AnaCode]],"|",Tableau1[[#This Row],[Product]])</f>
        <v>CMD01552504|PEST|Oignon</v>
      </c>
    </row>
    <row r="454" spans="1:18" x14ac:dyDescent="0.25">
      <c r="A454" s="1" t="s">
        <v>358</v>
      </c>
      <c r="B454" s="1" t="s">
        <v>11</v>
      </c>
      <c r="C454" s="3" t="s">
        <v>61</v>
      </c>
      <c r="D454" s="3" t="s">
        <v>14</v>
      </c>
      <c r="E454" s="1" t="s">
        <v>130</v>
      </c>
      <c r="F454" s="1" t="s">
        <v>1308</v>
      </c>
      <c r="G454" s="1" t="s">
        <v>964</v>
      </c>
      <c r="H454" s="3">
        <f>SUBSTITUTE(LEFT(Tableau1[[#This Row],[OrderDate]],17),".",":")+0</f>
        <v>43566.379942129628</v>
      </c>
      <c r="I454" s="3">
        <f>SUBSTITUTE(LEFT(Tableau1[[#This Row],[OrderDueTo]],17),".",":")+0</f>
        <v>43573.5</v>
      </c>
      <c r="J454" s="13" t="str">
        <f>VLOOKUP(Tableau1[[#This Row],[AnaCode]],'Config Analyses'!A:C,2,FALSE)</f>
        <v>Analyse pesticides</v>
      </c>
      <c r="K454" s="13" t="str">
        <f>VLOOKUP(Tableau1[[#This Row],[AnaCode]],'Config Analyses'!A:C,3,FALSE)</f>
        <v>Equipe 3</v>
      </c>
      <c r="L454" s="13" t="str">
        <f>VLOOKUP(Tableau1[[#This Row],[CustomerCode]],'Config Clients'!A:D,3,FALSE)</f>
        <v>Grande surface</v>
      </c>
      <c r="M454" s="13" t="str">
        <f>VLOOKUP(Tableau1[[#This Row],[CustomerCode]],'Config Clients'!A:D,4,FALSE)</f>
        <v>Eric</v>
      </c>
      <c r="N454" s="10" t="str">
        <f>IFERROR(IF(Tableau1[[#This Row],[Date rendu]]-'Date de l''export'!$A$2&gt;0,"Non","Oui"),"Oui")</f>
        <v>Non</v>
      </c>
      <c r="O454" s="11">
        <f>IF(Tableau1[[#This Row],[En retard?]]="Non",Tableau1[[#This Row],[Date rendu]]-'Date de l''export'!$A$2,0)</f>
        <v>1.7404166666674428</v>
      </c>
      <c r="P454" s="14" t="str">
        <f>IF(Tableau1[[#This Row],[En retard?]]="Oui","HD",IF(Tableau1[Délai restant]&lt;1,"&lt;24h",IF(Tableau1[Délai restant]&lt;2,"&lt;48h","≥48h")))</f>
        <v>&lt;48h</v>
      </c>
      <c r="Q454" s="14" t="str">
        <f>IF(AND(Tableau1[[#This Row],[En retard?]]="Oui",OR(Tableau1[[#This Row],[Product]]="Citron",Tableau1[[#This Row],[Product]]="Amandes")),"Oui","Non")</f>
        <v>Non</v>
      </c>
      <c r="R454" t="str">
        <f>CONCATENATE(Tableau1[[#This Row],[OrderCode]],"|",Tableau1[[#This Row],[AnaCode]],"|",Tableau1[[#This Row],[Product]])</f>
        <v>CMD01630101|PEST|Oignon</v>
      </c>
    </row>
    <row r="455" spans="1:18" x14ac:dyDescent="0.25">
      <c r="A455" s="1" t="s">
        <v>253</v>
      </c>
      <c r="B455" s="1" t="s">
        <v>11</v>
      </c>
      <c r="C455" s="3" t="s">
        <v>49</v>
      </c>
      <c r="D455" s="3" t="s">
        <v>8</v>
      </c>
      <c r="E455" s="1" t="s">
        <v>130</v>
      </c>
      <c r="F455" s="1" t="s">
        <v>1309</v>
      </c>
      <c r="G455" s="1" t="s">
        <v>964</v>
      </c>
      <c r="H455" s="3">
        <f>SUBSTITUTE(LEFT(Tableau1[[#This Row],[OrderDate]],17),".",":")+0</f>
        <v>43566.379988425928</v>
      </c>
      <c r="I455" s="3">
        <f>SUBSTITUTE(LEFT(Tableau1[[#This Row],[OrderDueTo]],17),".",":")+0</f>
        <v>43573.5</v>
      </c>
      <c r="J455" s="13" t="str">
        <f>VLOOKUP(Tableau1[[#This Row],[AnaCode]],'Config Analyses'!A:C,2,FALSE)</f>
        <v>Analyse pesticides</v>
      </c>
      <c r="K455" s="13" t="str">
        <f>VLOOKUP(Tableau1[[#This Row],[AnaCode]],'Config Analyses'!A:C,3,FALSE)</f>
        <v>Equipe 3</v>
      </c>
      <c r="L455" s="13" t="str">
        <f>VLOOKUP(Tableau1[[#This Row],[CustomerCode]],'Config Clients'!A:D,3,FALSE)</f>
        <v>Grande surface</v>
      </c>
      <c r="M455" s="13" t="str">
        <f>VLOOKUP(Tableau1[[#This Row],[CustomerCode]],'Config Clients'!A:D,4,FALSE)</f>
        <v>Eric</v>
      </c>
      <c r="N455" s="10" t="str">
        <f>IFERROR(IF(Tableau1[[#This Row],[Date rendu]]-'Date de l''export'!$A$2&gt;0,"Non","Oui"),"Oui")</f>
        <v>Non</v>
      </c>
      <c r="O455" s="11">
        <f>IF(Tableau1[[#This Row],[En retard?]]="Non",Tableau1[[#This Row],[Date rendu]]-'Date de l''export'!$A$2,0)</f>
        <v>1.7404166666674428</v>
      </c>
      <c r="P455" s="14" t="str">
        <f>IF(Tableau1[[#This Row],[En retard?]]="Oui","HD",IF(Tableau1[Délai restant]&lt;1,"&lt;24h",IF(Tableau1[Délai restant]&lt;2,"&lt;48h","≥48h")))</f>
        <v>&lt;48h</v>
      </c>
      <c r="Q455" s="14" t="str">
        <f>IF(AND(Tableau1[[#This Row],[En retard?]]="Oui",OR(Tableau1[[#This Row],[Product]]="Citron",Tableau1[[#This Row],[Product]]="Amandes")),"Oui","Non")</f>
        <v>Non</v>
      </c>
      <c r="R455" t="str">
        <f>CONCATENATE(Tableau1[[#This Row],[OrderCode]],"|",Tableau1[[#This Row],[AnaCode]],"|",Tableau1[[#This Row],[Product]])</f>
        <v>CMD01603303|PEST|Oignon</v>
      </c>
    </row>
    <row r="456" spans="1:18" x14ac:dyDescent="0.25">
      <c r="A456" s="1" t="s">
        <v>3344</v>
      </c>
      <c r="B456" s="1" t="s">
        <v>30</v>
      </c>
      <c r="C456" s="3" t="s">
        <v>73</v>
      </c>
      <c r="D456" s="3" t="s">
        <v>23</v>
      </c>
      <c r="E456" s="1" t="s">
        <v>130</v>
      </c>
      <c r="F456" s="1" t="s">
        <v>3345</v>
      </c>
      <c r="G456" s="1" t="s">
        <v>964</v>
      </c>
      <c r="H456" s="3">
        <f>SUBSTITUTE(LEFT(Tableau1[[#This Row],[OrderDate]],17),".",":")+0</f>
        <v>43566.381076388891</v>
      </c>
      <c r="I456" s="3">
        <f>SUBSTITUTE(LEFT(Tableau1[[#This Row],[OrderDueTo]],17),".",":")+0</f>
        <v>43573.5</v>
      </c>
      <c r="J456" s="13" t="str">
        <f>VLOOKUP(Tableau1[[#This Row],[AnaCode]],'Config Analyses'!A:C,2,FALSE)</f>
        <v>Analyse pesticides</v>
      </c>
      <c r="K456" s="13" t="str">
        <f>VLOOKUP(Tableau1[[#This Row],[AnaCode]],'Config Analyses'!A:C,3,FALSE)</f>
        <v>Equipe 3</v>
      </c>
      <c r="L456" s="13" t="str">
        <f>VLOOKUP(Tableau1[[#This Row],[CustomerCode]],'Config Clients'!A:D,3,FALSE)</f>
        <v>Entreprises agro-alimentaires</v>
      </c>
      <c r="M456" s="13" t="str">
        <f>VLOOKUP(Tableau1[[#This Row],[CustomerCode]],'Config Clients'!A:D,4,FALSE)</f>
        <v>Julien</v>
      </c>
      <c r="N456" s="10" t="str">
        <f>IFERROR(IF(Tableau1[[#This Row],[Date rendu]]-'Date de l''export'!$A$2&gt;0,"Non","Oui"),"Oui")</f>
        <v>Non</v>
      </c>
      <c r="O456" s="11">
        <f>IF(Tableau1[[#This Row],[En retard?]]="Non",Tableau1[[#This Row],[Date rendu]]-'Date de l''export'!$A$2,0)</f>
        <v>1.7404166666674428</v>
      </c>
      <c r="P456" s="14" t="str">
        <f>IF(Tableau1[[#This Row],[En retard?]]="Oui","HD",IF(Tableau1[Délai restant]&lt;1,"&lt;24h",IF(Tableau1[Délai restant]&lt;2,"&lt;48h","≥48h")))</f>
        <v>&lt;48h</v>
      </c>
      <c r="Q456" s="14" t="str">
        <f>IF(AND(Tableau1[[#This Row],[En retard?]]="Oui",OR(Tableau1[[#This Row],[Product]]="Citron",Tableau1[[#This Row],[Product]]="Amandes")),"Oui","Non")</f>
        <v>Non</v>
      </c>
      <c r="R456" t="str">
        <f>CONCATENATE(Tableau1[[#This Row],[OrderCode]],"|",Tableau1[[#This Row],[AnaCode]],"|",Tableau1[[#This Row],[Product]])</f>
        <v>CMD01678505|PEST|Bœuf</v>
      </c>
    </row>
    <row r="457" spans="1:18" x14ac:dyDescent="0.25">
      <c r="A457" s="1" t="s">
        <v>382</v>
      </c>
      <c r="B457" s="1" t="s">
        <v>21</v>
      </c>
      <c r="C457" s="3" t="s">
        <v>61</v>
      </c>
      <c r="D457" s="3" t="s">
        <v>14</v>
      </c>
      <c r="E457" s="1" t="s">
        <v>130</v>
      </c>
      <c r="F457" s="1" t="s">
        <v>1848</v>
      </c>
      <c r="G457" s="1" t="s">
        <v>964</v>
      </c>
      <c r="H457" s="3">
        <f>SUBSTITUTE(LEFT(Tableau1[[#This Row],[OrderDate]],17),".",":")+0</f>
        <v>43566.38453703704</v>
      </c>
      <c r="I457" s="3">
        <f>SUBSTITUTE(LEFT(Tableau1[[#This Row],[OrderDueTo]],17),".",":")+0</f>
        <v>43573.5</v>
      </c>
      <c r="J457" s="13" t="str">
        <f>VLOOKUP(Tableau1[[#This Row],[AnaCode]],'Config Analyses'!A:C,2,FALSE)</f>
        <v>Analyse pesticides</v>
      </c>
      <c r="K457" s="13" t="str">
        <f>VLOOKUP(Tableau1[[#This Row],[AnaCode]],'Config Analyses'!A:C,3,FALSE)</f>
        <v>Equipe 3</v>
      </c>
      <c r="L457" s="13" t="str">
        <f>VLOOKUP(Tableau1[[#This Row],[CustomerCode]],'Config Clients'!A:D,3,FALSE)</f>
        <v>Grande surface</v>
      </c>
      <c r="M457" s="13" t="str">
        <f>VLOOKUP(Tableau1[[#This Row],[CustomerCode]],'Config Clients'!A:D,4,FALSE)</f>
        <v>Eric</v>
      </c>
      <c r="N457" s="10" t="str">
        <f>IFERROR(IF(Tableau1[[#This Row],[Date rendu]]-'Date de l''export'!$A$2&gt;0,"Non","Oui"),"Oui")</f>
        <v>Non</v>
      </c>
      <c r="O457" s="11">
        <f>IF(Tableau1[[#This Row],[En retard?]]="Non",Tableau1[[#This Row],[Date rendu]]-'Date de l''export'!$A$2,0)</f>
        <v>1.7404166666674428</v>
      </c>
      <c r="P457" s="14" t="str">
        <f>IF(Tableau1[[#This Row],[En retard?]]="Oui","HD",IF(Tableau1[Délai restant]&lt;1,"&lt;24h",IF(Tableau1[Délai restant]&lt;2,"&lt;48h","≥48h")))</f>
        <v>&lt;48h</v>
      </c>
      <c r="Q457" s="14" t="str">
        <f>IF(AND(Tableau1[[#This Row],[En retard?]]="Oui",OR(Tableau1[[#This Row],[Product]]="Citron",Tableau1[[#This Row],[Product]]="Amandes")),"Oui","Non")</f>
        <v>Non</v>
      </c>
      <c r="R457" t="str">
        <f>CONCATENATE(Tableau1[[#This Row],[OrderCode]],"|",Tableau1[[#This Row],[AnaCode]],"|",Tableau1[[#This Row],[Product]])</f>
        <v>CMD01704404|PEST|Carotte</v>
      </c>
    </row>
    <row r="458" spans="1:18" x14ac:dyDescent="0.25">
      <c r="A458" s="1" t="s">
        <v>303</v>
      </c>
      <c r="B458" s="1" t="s">
        <v>11</v>
      </c>
      <c r="C458" s="3" t="s">
        <v>54</v>
      </c>
      <c r="D458" s="3" t="s">
        <v>10</v>
      </c>
      <c r="E458" s="1" t="s">
        <v>130</v>
      </c>
      <c r="F458" s="1" t="s">
        <v>1310</v>
      </c>
      <c r="G458" s="1" t="s">
        <v>964</v>
      </c>
      <c r="H458" s="3">
        <f>SUBSTITUTE(LEFT(Tableau1[[#This Row],[OrderDate]],17),".",":")+0</f>
        <v>43566.385648148149</v>
      </c>
      <c r="I458" s="3">
        <f>SUBSTITUTE(LEFT(Tableau1[[#This Row],[OrderDueTo]],17),".",":")+0</f>
        <v>43573.5</v>
      </c>
      <c r="J458" s="13" t="str">
        <f>VLOOKUP(Tableau1[[#This Row],[AnaCode]],'Config Analyses'!A:C,2,FALSE)</f>
        <v>Analyse pesticides</v>
      </c>
      <c r="K458" s="13" t="str">
        <f>VLOOKUP(Tableau1[[#This Row],[AnaCode]],'Config Analyses'!A:C,3,FALSE)</f>
        <v>Equipe 3</v>
      </c>
      <c r="L458" s="13" t="str">
        <f>VLOOKUP(Tableau1[[#This Row],[CustomerCode]],'Config Clients'!A:D,3,FALSE)</f>
        <v>Coopérative agricole</v>
      </c>
      <c r="M458" s="13" t="str">
        <f>VLOOKUP(Tableau1[[#This Row],[CustomerCode]],'Config Clients'!A:D,4,FALSE)</f>
        <v>Julie</v>
      </c>
      <c r="N458" s="10" t="str">
        <f>IFERROR(IF(Tableau1[[#This Row],[Date rendu]]-'Date de l''export'!$A$2&gt;0,"Non","Oui"),"Oui")</f>
        <v>Non</v>
      </c>
      <c r="O458" s="11">
        <f>IF(Tableau1[[#This Row],[En retard?]]="Non",Tableau1[[#This Row],[Date rendu]]-'Date de l''export'!$A$2,0)</f>
        <v>1.7404166666674428</v>
      </c>
      <c r="P458" s="14" t="str">
        <f>IF(Tableau1[[#This Row],[En retard?]]="Oui","HD",IF(Tableau1[Délai restant]&lt;1,"&lt;24h",IF(Tableau1[Délai restant]&lt;2,"&lt;48h","≥48h")))</f>
        <v>&lt;48h</v>
      </c>
      <c r="Q458" s="14" t="str">
        <f>IF(AND(Tableau1[[#This Row],[En retard?]]="Oui",OR(Tableau1[[#This Row],[Product]]="Citron",Tableau1[[#This Row],[Product]]="Amandes")),"Oui","Non")</f>
        <v>Non</v>
      </c>
      <c r="R458" t="str">
        <f>CONCATENATE(Tableau1[[#This Row],[OrderCode]],"|",Tableau1[[#This Row],[AnaCode]],"|",Tableau1[[#This Row],[Product]])</f>
        <v>CMD01552505|PEST|Oignon</v>
      </c>
    </row>
    <row r="459" spans="1:18" x14ac:dyDescent="0.25">
      <c r="A459" s="1" t="s">
        <v>3346</v>
      </c>
      <c r="B459" s="1" t="s">
        <v>21</v>
      </c>
      <c r="C459" s="3" t="s">
        <v>73</v>
      </c>
      <c r="D459" s="3" t="s">
        <v>23</v>
      </c>
      <c r="E459" s="1" t="s">
        <v>130</v>
      </c>
      <c r="F459" s="1" t="s">
        <v>3347</v>
      </c>
      <c r="G459" s="1" t="s">
        <v>964</v>
      </c>
      <c r="H459" s="3">
        <f>SUBSTITUTE(LEFT(Tableau1[[#This Row],[OrderDate]],17),".",":")+0</f>
        <v>43566.386712962965</v>
      </c>
      <c r="I459" s="3">
        <f>SUBSTITUTE(LEFT(Tableau1[[#This Row],[OrderDueTo]],17),".",":")+0</f>
        <v>43573.5</v>
      </c>
      <c r="J459" s="13" t="str">
        <f>VLOOKUP(Tableau1[[#This Row],[AnaCode]],'Config Analyses'!A:C,2,FALSE)</f>
        <v>Analyse pesticides</v>
      </c>
      <c r="K459" s="13" t="str">
        <f>VLOOKUP(Tableau1[[#This Row],[AnaCode]],'Config Analyses'!A:C,3,FALSE)</f>
        <v>Equipe 3</v>
      </c>
      <c r="L459" s="13" t="str">
        <f>VLOOKUP(Tableau1[[#This Row],[CustomerCode]],'Config Clients'!A:D,3,FALSE)</f>
        <v>Entreprises agro-alimentaires</v>
      </c>
      <c r="M459" s="13" t="str">
        <f>VLOOKUP(Tableau1[[#This Row],[CustomerCode]],'Config Clients'!A:D,4,FALSE)</f>
        <v>Julien</v>
      </c>
      <c r="N459" s="10" t="str">
        <f>IFERROR(IF(Tableau1[[#This Row],[Date rendu]]-'Date de l''export'!$A$2&gt;0,"Non","Oui"),"Oui")</f>
        <v>Non</v>
      </c>
      <c r="O459" s="11">
        <f>IF(Tableau1[[#This Row],[En retard?]]="Non",Tableau1[[#This Row],[Date rendu]]-'Date de l''export'!$A$2,0)</f>
        <v>1.7404166666674428</v>
      </c>
      <c r="P459" s="14" t="str">
        <f>IF(Tableau1[[#This Row],[En retard?]]="Oui","HD",IF(Tableau1[Délai restant]&lt;1,"&lt;24h",IF(Tableau1[Délai restant]&lt;2,"&lt;48h","≥48h")))</f>
        <v>&lt;48h</v>
      </c>
      <c r="Q459" s="14" t="str">
        <f>IF(AND(Tableau1[[#This Row],[En retard?]]="Oui",OR(Tableau1[[#This Row],[Product]]="Citron",Tableau1[[#This Row],[Product]]="Amandes")),"Oui","Non")</f>
        <v>Non</v>
      </c>
      <c r="R459" t="str">
        <f>CONCATENATE(Tableau1[[#This Row],[OrderCode]],"|",Tableau1[[#This Row],[AnaCode]],"|",Tableau1[[#This Row],[Product]])</f>
        <v>CMD01595602|PEST|Carotte</v>
      </c>
    </row>
    <row r="460" spans="1:18" x14ac:dyDescent="0.25">
      <c r="A460" s="1" t="s">
        <v>350</v>
      </c>
      <c r="B460" s="1" t="s">
        <v>19</v>
      </c>
      <c r="C460" s="3" t="s">
        <v>52</v>
      </c>
      <c r="D460" s="3" t="s">
        <v>9</v>
      </c>
      <c r="E460" s="1" t="s">
        <v>130</v>
      </c>
      <c r="F460" s="1" t="s">
        <v>1311</v>
      </c>
      <c r="G460" s="1" t="s">
        <v>964</v>
      </c>
      <c r="H460" s="3">
        <f>SUBSTITUTE(LEFT(Tableau1[[#This Row],[OrderDate]],17),".",":")+0</f>
        <v>43566.387175925927</v>
      </c>
      <c r="I460" s="3">
        <f>SUBSTITUTE(LEFT(Tableau1[[#This Row],[OrderDueTo]],17),".",":")+0</f>
        <v>43573.5</v>
      </c>
      <c r="J460" s="13" t="str">
        <f>VLOOKUP(Tableau1[[#This Row],[AnaCode]],'Config Analyses'!A:C,2,FALSE)</f>
        <v>Analyse pesticides</v>
      </c>
      <c r="K460" s="13" t="str">
        <f>VLOOKUP(Tableau1[[#This Row],[AnaCode]],'Config Analyses'!A:C,3,FALSE)</f>
        <v>Equipe 3</v>
      </c>
      <c r="L460" s="13" t="str">
        <f>VLOOKUP(Tableau1[[#This Row],[CustomerCode]],'Config Clients'!A:D,3,FALSE)</f>
        <v>Centrale d'achats</v>
      </c>
      <c r="M460" s="13" t="str">
        <f>VLOOKUP(Tableau1[[#This Row],[CustomerCode]],'Config Clients'!A:D,4,FALSE)</f>
        <v>Sandrine</v>
      </c>
      <c r="N460" s="10" t="str">
        <f>IFERROR(IF(Tableau1[[#This Row],[Date rendu]]-'Date de l''export'!$A$2&gt;0,"Non","Oui"),"Oui")</f>
        <v>Non</v>
      </c>
      <c r="O460" s="11">
        <f>IF(Tableau1[[#This Row],[En retard?]]="Non",Tableau1[[#This Row],[Date rendu]]-'Date de l''export'!$A$2,0)</f>
        <v>1.7404166666674428</v>
      </c>
      <c r="P460" s="14" t="str">
        <f>IF(Tableau1[[#This Row],[En retard?]]="Oui","HD",IF(Tableau1[Délai restant]&lt;1,"&lt;24h",IF(Tableau1[Délai restant]&lt;2,"&lt;48h","≥48h")))</f>
        <v>&lt;48h</v>
      </c>
      <c r="Q460" s="14" t="str">
        <f>IF(AND(Tableau1[[#This Row],[En retard?]]="Oui",OR(Tableau1[[#This Row],[Product]]="Citron",Tableau1[[#This Row],[Product]]="Amandes")),"Oui","Non")</f>
        <v>Non</v>
      </c>
      <c r="R460" t="str">
        <f>CONCATENATE(Tableau1[[#This Row],[OrderCode]],"|",Tableau1[[#This Row],[AnaCode]],"|",Tableau1[[#This Row],[Product]])</f>
        <v>CMD01576312|PEST|Bettrave</v>
      </c>
    </row>
    <row r="461" spans="1:18" x14ac:dyDescent="0.25">
      <c r="A461" s="1" t="s">
        <v>150</v>
      </c>
      <c r="B461" s="1" t="s">
        <v>11</v>
      </c>
      <c r="C461" s="3" t="s">
        <v>61</v>
      </c>
      <c r="D461" s="3" t="s">
        <v>14</v>
      </c>
      <c r="E461" s="1" t="s">
        <v>63</v>
      </c>
      <c r="F461" s="1" t="s">
        <v>1005</v>
      </c>
      <c r="G461" s="1" t="s">
        <v>964</v>
      </c>
      <c r="H461" s="3">
        <f>SUBSTITUTE(LEFT(Tableau1[[#This Row],[OrderDate]],17),".",":")+0</f>
        <v>43566.387245370373</v>
      </c>
      <c r="I461" s="3">
        <f>SUBSTITUTE(LEFT(Tableau1[[#This Row],[OrderDueTo]],17),".",":")+0</f>
        <v>43573.5</v>
      </c>
      <c r="J461" s="13" t="str">
        <f>VLOOKUP(Tableau1[[#This Row],[AnaCode]],'Config Analyses'!A:C,2,FALSE)</f>
        <v>Analyse polluants d'emballage</v>
      </c>
      <c r="K461" s="13" t="str">
        <f>VLOOKUP(Tableau1[[#This Row],[AnaCode]],'Config Analyses'!A:C,3,FALSE)</f>
        <v>Equipe 3</v>
      </c>
      <c r="L461" s="13" t="str">
        <f>VLOOKUP(Tableau1[[#This Row],[CustomerCode]],'Config Clients'!A:D,3,FALSE)</f>
        <v>Grande surface</v>
      </c>
      <c r="M461" s="13" t="str">
        <f>VLOOKUP(Tableau1[[#This Row],[CustomerCode]],'Config Clients'!A:D,4,FALSE)</f>
        <v>Eric</v>
      </c>
      <c r="N461" s="10" t="str">
        <f>IFERROR(IF(Tableau1[[#This Row],[Date rendu]]-'Date de l''export'!$A$2&gt;0,"Non","Oui"),"Oui")</f>
        <v>Non</v>
      </c>
      <c r="O461" s="11">
        <f>IF(Tableau1[[#This Row],[En retard?]]="Non",Tableau1[[#This Row],[Date rendu]]-'Date de l''export'!$A$2,0)</f>
        <v>1.7404166666674428</v>
      </c>
      <c r="P461" s="14" t="str">
        <f>IF(Tableau1[[#This Row],[En retard?]]="Oui","HD",IF(Tableau1[Délai restant]&lt;1,"&lt;24h",IF(Tableau1[Délai restant]&lt;2,"&lt;48h","≥48h")))</f>
        <v>&lt;48h</v>
      </c>
      <c r="Q461" s="14" t="str">
        <f>IF(AND(Tableau1[[#This Row],[En retard?]]="Oui",OR(Tableau1[[#This Row],[Product]]="Citron",Tableau1[[#This Row],[Product]]="Amandes")),"Oui","Non")</f>
        <v>Non</v>
      </c>
      <c r="R461" t="str">
        <f>CONCATENATE(Tableau1[[#This Row],[OrderCode]],"|",Tableau1[[#This Row],[AnaCode]],"|",Tableau1[[#This Row],[Product]])</f>
        <v>CMD01700702|PLLT|Oignon</v>
      </c>
    </row>
    <row r="462" spans="1:18" x14ac:dyDescent="0.25">
      <c r="A462" s="1" t="s">
        <v>154</v>
      </c>
      <c r="B462" s="1" t="s">
        <v>30</v>
      </c>
      <c r="C462" s="3" t="s">
        <v>152</v>
      </c>
      <c r="D462" s="3" t="s">
        <v>35</v>
      </c>
      <c r="E462" s="1" t="s">
        <v>63</v>
      </c>
      <c r="F462" s="1" t="s">
        <v>1109</v>
      </c>
      <c r="G462" s="1" t="s">
        <v>964</v>
      </c>
      <c r="H462" s="3">
        <f>SUBSTITUTE(LEFT(Tableau1[[#This Row],[OrderDate]],17),".",":")+0</f>
        <v>43566.38758101852</v>
      </c>
      <c r="I462" s="3">
        <f>SUBSTITUTE(LEFT(Tableau1[[#This Row],[OrderDueTo]],17),".",":")+0</f>
        <v>43573.5</v>
      </c>
      <c r="J462" s="13" t="str">
        <f>VLOOKUP(Tableau1[[#This Row],[AnaCode]],'Config Analyses'!A:C,2,FALSE)</f>
        <v>Analyse polluants d'emballage</v>
      </c>
      <c r="K462" s="13" t="str">
        <f>VLOOKUP(Tableau1[[#This Row],[AnaCode]],'Config Analyses'!A:C,3,FALSE)</f>
        <v>Equipe 3</v>
      </c>
      <c r="L462" s="13" t="str">
        <f>VLOOKUP(Tableau1[[#This Row],[CustomerCode]],'Config Clients'!A:D,3,FALSE)</f>
        <v>Entreprises agro-alimentaires</v>
      </c>
      <c r="M462" s="13" t="str">
        <f>VLOOKUP(Tableau1[[#This Row],[CustomerCode]],'Config Clients'!A:D,4,FALSE)</f>
        <v>Julien</v>
      </c>
      <c r="N462" s="10" t="str">
        <f>IFERROR(IF(Tableau1[[#This Row],[Date rendu]]-'Date de l''export'!$A$2&gt;0,"Non","Oui"),"Oui")</f>
        <v>Non</v>
      </c>
      <c r="O462" s="11">
        <f>IF(Tableau1[[#This Row],[En retard?]]="Non",Tableau1[[#This Row],[Date rendu]]-'Date de l''export'!$A$2,0)</f>
        <v>1.7404166666674428</v>
      </c>
      <c r="P462" s="14" t="str">
        <f>IF(Tableau1[[#This Row],[En retard?]]="Oui","HD",IF(Tableau1[Délai restant]&lt;1,"&lt;24h",IF(Tableau1[Délai restant]&lt;2,"&lt;48h","≥48h")))</f>
        <v>&lt;48h</v>
      </c>
      <c r="Q462" s="14" t="str">
        <f>IF(AND(Tableau1[[#This Row],[En retard?]]="Oui",OR(Tableau1[[#This Row],[Product]]="Citron",Tableau1[[#This Row],[Product]]="Amandes")),"Oui","Non")</f>
        <v>Non</v>
      </c>
      <c r="R462" t="str">
        <f>CONCATENATE(Tableau1[[#This Row],[OrderCode]],"|",Tableau1[[#This Row],[AnaCode]],"|",Tableau1[[#This Row],[Product]])</f>
        <v>CMD01735002|PLLT|Bœuf</v>
      </c>
    </row>
    <row r="463" spans="1:18" x14ac:dyDescent="0.25">
      <c r="A463" s="1" t="s">
        <v>681</v>
      </c>
      <c r="B463" s="1" t="s">
        <v>19</v>
      </c>
      <c r="C463" s="3" t="s">
        <v>61</v>
      </c>
      <c r="D463" s="3" t="s">
        <v>14</v>
      </c>
      <c r="E463" s="1" t="s">
        <v>130</v>
      </c>
      <c r="F463" s="1" t="s">
        <v>1328</v>
      </c>
      <c r="G463" s="1" t="s">
        <v>964</v>
      </c>
      <c r="H463" s="3">
        <f>SUBSTITUTE(LEFT(Tableau1[[#This Row],[OrderDate]],17),".",":")+0</f>
        <v>43566.395474537036</v>
      </c>
      <c r="I463" s="3">
        <f>SUBSTITUTE(LEFT(Tableau1[[#This Row],[OrderDueTo]],17),".",":")+0</f>
        <v>43573.5</v>
      </c>
      <c r="J463" s="13" t="str">
        <f>VLOOKUP(Tableau1[[#This Row],[AnaCode]],'Config Analyses'!A:C,2,FALSE)</f>
        <v>Analyse pesticides</v>
      </c>
      <c r="K463" s="13" t="str">
        <f>VLOOKUP(Tableau1[[#This Row],[AnaCode]],'Config Analyses'!A:C,3,FALSE)</f>
        <v>Equipe 3</v>
      </c>
      <c r="L463" s="13" t="str">
        <f>VLOOKUP(Tableau1[[#This Row],[CustomerCode]],'Config Clients'!A:D,3,FALSE)</f>
        <v>Grande surface</v>
      </c>
      <c r="M463" s="13" t="str">
        <f>VLOOKUP(Tableau1[[#This Row],[CustomerCode]],'Config Clients'!A:D,4,FALSE)</f>
        <v>Eric</v>
      </c>
      <c r="N463" s="10" t="str">
        <f>IFERROR(IF(Tableau1[[#This Row],[Date rendu]]-'Date de l''export'!$A$2&gt;0,"Non","Oui"),"Oui")</f>
        <v>Non</v>
      </c>
      <c r="O463" s="11">
        <f>IF(Tableau1[[#This Row],[En retard?]]="Non",Tableau1[[#This Row],[Date rendu]]-'Date de l''export'!$A$2,0)</f>
        <v>1.7404166666674428</v>
      </c>
      <c r="P463" s="14" t="str">
        <f>IF(Tableau1[[#This Row],[En retard?]]="Oui","HD",IF(Tableau1[Délai restant]&lt;1,"&lt;24h",IF(Tableau1[Délai restant]&lt;2,"&lt;48h","≥48h")))</f>
        <v>&lt;48h</v>
      </c>
      <c r="Q463" s="14" t="str">
        <f>IF(AND(Tableau1[[#This Row],[En retard?]]="Oui",OR(Tableau1[[#This Row],[Product]]="Citron",Tableau1[[#This Row],[Product]]="Amandes")),"Oui","Non")</f>
        <v>Non</v>
      </c>
      <c r="R463" t="str">
        <f>CONCATENATE(Tableau1[[#This Row],[OrderCode]],"|",Tableau1[[#This Row],[AnaCode]],"|",Tableau1[[#This Row],[Product]])</f>
        <v>CMD01573502|PEST|Bettrave</v>
      </c>
    </row>
    <row r="464" spans="1:18" x14ac:dyDescent="0.25">
      <c r="A464" s="1" t="s">
        <v>3348</v>
      </c>
      <c r="B464" s="1" t="s">
        <v>30</v>
      </c>
      <c r="C464" s="3" t="s">
        <v>73</v>
      </c>
      <c r="D464" s="3" t="s">
        <v>23</v>
      </c>
      <c r="E464" s="1" t="s">
        <v>63</v>
      </c>
      <c r="F464" s="1" t="s">
        <v>3349</v>
      </c>
      <c r="G464" s="1" t="s">
        <v>964</v>
      </c>
      <c r="H464" s="3">
        <f>SUBSTITUTE(LEFT(Tableau1[[#This Row],[OrderDate]],17),".",":")+0</f>
        <v>43566.39570601852</v>
      </c>
      <c r="I464" s="3">
        <f>SUBSTITUTE(LEFT(Tableau1[[#This Row],[OrderDueTo]],17),".",":")+0</f>
        <v>43573.5</v>
      </c>
      <c r="J464" s="13" t="str">
        <f>VLOOKUP(Tableau1[[#This Row],[AnaCode]],'Config Analyses'!A:C,2,FALSE)</f>
        <v>Analyse polluants d'emballage</v>
      </c>
      <c r="K464" s="13" t="str">
        <f>VLOOKUP(Tableau1[[#This Row],[AnaCode]],'Config Analyses'!A:C,3,FALSE)</f>
        <v>Equipe 3</v>
      </c>
      <c r="L464" s="13" t="str">
        <f>VLOOKUP(Tableau1[[#This Row],[CustomerCode]],'Config Clients'!A:D,3,FALSE)</f>
        <v>Entreprises agro-alimentaires</v>
      </c>
      <c r="M464" s="13" t="str">
        <f>VLOOKUP(Tableau1[[#This Row],[CustomerCode]],'Config Clients'!A:D,4,FALSE)</f>
        <v>Julien</v>
      </c>
      <c r="N464" s="10" t="str">
        <f>IFERROR(IF(Tableau1[[#This Row],[Date rendu]]-'Date de l''export'!$A$2&gt;0,"Non","Oui"),"Oui")</f>
        <v>Non</v>
      </c>
      <c r="O464" s="11">
        <f>IF(Tableau1[[#This Row],[En retard?]]="Non",Tableau1[[#This Row],[Date rendu]]-'Date de l''export'!$A$2,0)</f>
        <v>1.7404166666674428</v>
      </c>
      <c r="P464" s="14" t="str">
        <f>IF(Tableau1[[#This Row],[En retard?]]="Oui","HD",IF(Tableau1[Délai restant]&lt;1,"&lt;24h",IF(Tableau1[Délai restant]&lt;2,"&lt;48h","≥48h")))</f>
        <v>&lt;48h</v>
      </c>
      <c r="Q464" s="14" t="str">
        <f>IF(AND(Tableau1[[#This Row],[En retard?]]="Oui",OR(Tableau1[[#This Row],[Product]]="Citron",Tableau1[[#This Row],[Product]]="Amandes")),"Oui","Non")</f>
        <v>Non</v>
      </c>
      <c r="R464" t="str">
        <f>CONCATENATE(Tableau1[[#This Row],[OrderCode]],"|",Tableau1[[#This Row],[AnaCode]],"|",Tableau1[[#This Row],[Product]])</f>
        <v>CMD01572617|PLLT|Bœuf</v>
      </c>
    </row>
    <row r="465" spans="1:18" x14ac:dyDescent="0.25">
      <c r="A465" s="1" t="s">
        <v>527</v>
      </c>
      <c r="B465" s="1" t="s">
        <v>26</v>
      </c>
      <c r="C465" s="3" t="s">
        <v>54</v>
      </c>
      <c r="D465" s="3" t="s">
        <v>10</v>
      </c>
      <c r="E465" s="1" t="s">
        <v>130</v>
      </c>
      <c r="F465" s="1" t="s">
        <v>2115</v>
      </c>
      <c r="G465" s="1" t="s">
        <v>964</v>
      </c>
      <c r="H465" s="3">
        <f>SUBSTITUTE(LEFT(Tableau1[[#This Row],[OrderDate]],17),".",":")+0</f>
        <v>43566.398136574076</v>
      </c>
      <c r="I465" s="3">
        <f>SUBSTITUTE(LEFT(Tableau1[[#This Row],[OrderDueTo]],17),".",":")+0</f>
        <v>43573.5</v>
      </c>
      <c r="J465" s="13" t="str">
        <f>VLOOKUP(Tableau1[[#This Row],[AnaCode]],'Config Analyses'!A:C,2,FALSE)</f>
        <v>Analyse pesticides</v>
      </c>
      <c r="K465" s="13" t="str">
        <f>VLOOKUP(Tableau1[[#This Row],[AnaCode]],'Config Analyses'!A:C,3,FALSE)</f>
        <v>Equipe 3</v>
      </c>
      <c r="L465" s="13" t="str">
        <f>VLOOKUP(Tableau1[[#This Row],[CustomerCode]],'Config Clients'!A:D,3,FALSE)</f>
        <v>Coopérative agricole</v>
      </c>
      <c r="M465" s="13" t="str">
        <f>VLOOKUP(Tableau1[[#This Row],[CustomerCode]],'Config Clients'!A:D,4,FALSE)</f>
        <v>Julie</v>
      </c>
      <c r="N465" s="10" t="str">
        <f>IFERROR(IF(Tableau1[[#This Row],[Date rendu]]-'Date de l''export'!$A$2&gt;0,"Non","Oui"),"Oui")</f>
        <v>Non</v>
      </c>
      <c r="O465" s="11">
        <f>IF(Tableau1[[#This Row],[En retard?]]="Non",Tableau1[[#This Row],[Date rendu]]-'Date de l''export'!$A$2,0)</f>
        <v>1.7404166666674428</v>
      </c>
      <c r="P465" s="14" t="str">
        <f>IF(Tableau1[[#This Row],[En retard?]]="Oui","HD",IF(Tableau1[Délai restant]&lt;1,"&lt;24h",IF(Tableau1[Délai restant]&lt;2,"&lt;48h","≥48h")))</f>
        <v>&lt;48h</v>
      </c>
      <c r="Q465" s="14" t="str">
        <f>IF(AND(Tableau1[[#This Row],[En retard?]]="Oui",OR(Tableau1[[#This Row],[Product]]="Citron",Tableau1[[#This Row],[Product]]="Amandes")),"Oui","Non")</f>
        <v>Non</v>
      </c>
      <c r="R465" t="str">
        <f>CONCATENATE(Tableau1[[#This Row],[OrderCode]],"|",Tableau1[[#This Row],[AnaCode]],"|",Tableau1[[#This Row],[Product]])</f>
        <v>CMD01501904|PEST|Radis</v>
      </c>
    </row>
    <row r="466" spans="1:18" x14ac:dyDescent="0.25">
      <c r="A466" s="1" t="s">
        <v>66</v>
      </c>
      <c r="B466" s="1" t="s">
        <v>16</v>
      </c>
      <c r="C466" s="3" t="s">
        <v>67</v>
      </c>
      <c r="D466" s="3" t="s">
        <v>18</v>
      </c>
      <c r="E466" s="1" t="s">
        <v>130</v>
      </c>
      <c r="F466" s="1" t="s">
        <v>1069</v>
      </c>
      <c r="G466" s="1" t="s">
        <v>964</v>
      </c>
      <c r="H466" s="3">
        <f>SUBSTITUTE(LEFT(Tableau1[[#This Row],[OrderDate]],17),".",":")+0</f>
        <v>43566.39875</v>
      </c>
      <c r="I466" s="3">
        <f>SUBSTITUTE(LEFT(Tableau1[[#This Row],[OrderDueTo]],17),".",":")+0</f>
        <v>43573.5</v>
      </c>
      <c r="J466" s="13" t="str">
        <f>VLOOKUP(Tableau1[[#This Row],[AnaCode]],'Config Analyses'!A:C,2,FALSE)</f>
        <v>Analyse pesticides</v>
      </c>
      <c r="K466" s="13" t="str">
        <f>VLOOKUP(Tableau1[[#This Row],[AnaCode]],'Config Analyses'!A:C,3,FALSE)</f>
        <v>Equipe 3</v>
      </c>
      <c r="L466" s="13" t="str">
        <f>VLOOKUP(Tableau1[[#This Row],[CustomerCode]],'Config Clients'!A:D,3,FALSE)</f>
        <v>Entreprises agro-alimentaires</v>
      </c>
      <c r="M466" s="13" t="str">
        <f>VLOOKUP(Tableau1[[#This Row],[CustomerCode]],'Config Clients'!A:D,4,FALSE)</f>
        <v>Marc</v>
      </c>
      <c r="N466" s="10" t="str">
        <f>IFERROR(IF(Tableau1[[#This Row],[Date rendu]]-'Date de l''export'!$A$2&gt;0,"Non","Oui"),"Oui")</f>
        <v>Non</v>
      </c>
      <c r="O466" s="11">
        <f>IF(Tableau1[[#This Row],[En retard?]]="Non",Tableau1[[#This Row],[Date rendu]]-'Date de l''export'!$A$2,0)</f>
        <v>1.7404166666674428</v>
      </c>
      <c r="P466" s="14" t="str">
        <f>IF(Tableau1[[#This Row],[En retard?]]="Oui","HD",IF(Tableau1[Délai restant]&lt;1,"&lt;24h",IF(Tableau1[Délai restant]&lt;2,"&lt;48h","≥48h")))</f>
        <v>&lt;48h</v>
      </c>
      <c r="Q466" s="14" t="str">
        <f>IF(AND(Tableau1[[#This Row],[En retard?]]="Oui",OR(Tableau1[[#This Row],[Product]]="Citron",Tableau1[[#This Row],[Product]]="Amandes")),"Oui","Non")</f>
        <v>Non</v>
      </c>
      <c r="R466" t="str">
        <f>CONCATENATE(Tableau1[[#This Row],[OrderCode]],"|",Tableau1[[#This Row],[AnaCode]],"|",Tableau1[[#This Row],[Product]])</f>
        <v>CMD01602501|PEST|Agneau</v>
      </c>
    </row>
    <row r="467" spans="1:18" x14ac:dyDescent="0.25">
      <c r="A467" s="1" t="s">
        <v>3295</v>
      </c>
      <c r="B467" s="1" t="s">
        <v>36</v>
      </c>
      <c r="C467" s="3" t="s">
        <v>73</v>
      </c>
      <c r="D467" s="3" t="s">
        <v>23</v>
      </c>
      <c r="E467" s="1" t="s">
        <v>130</v>
      </c>
      <c r="F467" s="1" t="s">
        <v>3350</v>
      </c>
      <c r="G467" s="1" t="s">
        <v>964</v>
      </c>
      <c r="H467" s="3">
        <f>SUBSTITUTE(LEFT(Tableau1[[#This Row],[OrderDate]],17),".",":")+0</f>
        <v>43566.399745370371</v>
      </c>
      <c r="I467" s="3">
        <f>SUBSTITUTE(LEFT(Tableau1[[#This Row],[OrderDueTo]],17),".",":")+0</f>
        <v>43573.5</v>
      </c>
      <c r="J467" s="13" t="str">
        <f>VLOOKUP(Tableau1[[#This Row],[AnaCode]],'Config Analyses'!A:C,2,FALSE)</f>
        <v>Analyse pesticides</v>
      </c>
      <c r="K467" s="13" t="str">
        <f>VLOOKUP(Tableau1[[#This Row],[AnaCode]],'Config Analyses'!A:C,3,FALSE)</f>
        <v>Equipe 3</v>
      </c>
      <c r="L467" s="13" t="str">
        <f>VLOOKUP(Tableau1[[#This Row],[CustomerCode]],'Config Clients'!A:D,3,FALSE)</f>
        <v>Entreprises agro-alimentaires</v>
      </c>
      <c r="M467" s="13" t="str">
        <f>VLOOKUP(Tableau1[[#This Row],[CustomerCode]],'Config Clients'!A:D,4,FALSE)</f>
        <v>Julien</v>
      </c>
      <c r="N467" s="10" t="str">
        <f>IFERROR(IF(Tableau1[[#This Row],[Date rendu]]-'Date de l''export'!$A$2&gt;0,"Non","Oui"),"Oui")</f>
        <v>Non</v>
      </c>
      <c r="O467" s="11">
        <f>IF(Tableau1[[#This Row],[En retard?]]="Non",Tableau1[[#This Row],[Date rendu]]-'Date de l''export'!$A$2,0)</f>
        <v>1.7404166666674428</v>
      </c>
      <c r="P467" s="14" t="str">
        <f>IF(Tableau1[[#This Row],[En retard?]]="Oui","HD",IF(Tableau1[Délai restant]&lt;1,"&lt;24h",IF(Tableau1[Délai restant]&lt;2,"&lt;48h","≥48h")))</f>
        <v>&lt;48h</v>
      </c>
      <c r="Q467" s="14" t="str">
        <f>IF(AND(Tableau1[[#This Row],[En retard?]]="Oui",OR(Tableau1[[#This Row],[Product]]="Citron",Tableau1[[#This Row],[Product]]="Amandes")),"Oui","Non")</f>
        <v>Non</v>
      </c>
      <c r="R467" t="str">
        <f>CONCATENATE(Tableau1[[#This Row],[OrderCode]],"|",Tableau1[[#This Row],[AnaCode]],"|",Tableau1[[#This Row],[Product]])</f>
        <v>CMD01714602|PEST|Saumon</v>
      </c>
    </row>
    <row r="468" spans="1:18" x14ac:dyDescent="0.25">
      <c r="A468" s="1" t="s">
        <v>335</v>
      </c>
      <c r="B468" s="1" t="s">
        <v>19</v>
      </c>
      <c r="C468" s="3" t="s">
        <v>61</v>
      </c>
      <c r="D468" s="3" t="s">
        <v>14</v>
      </c>
      <c r="E468" s="1" t="s">
        <v>130</v>
      </c>
      <c r="F468" s="1" t="s">
        <v>1318</v>
      </c>
      <c r="G468" s="1" t="s">
        <v>964</v>
      </c>
      <c r="H468" s="3">
        <f>SUBSTITUTE(LEFT(Tableau1[[#This Row],[OrderDate]],17),".",":")+0</f>
        <v>43566.399942129632</v>
      </c>
      <c r="I468" s="3">
        <f>SUBSTITUTE(LEFT(Tableau1[[#This Row],[OrderDueTo]],17),".",":")+0</f>
        <v>43573.5</v>
      </c>
      <c r="J468" s="13" t="str">
        <f>VLOOKUP(Tableau1[[#This Row],[AnaCode]],'Config Analyses'!A:C,2,FALSE)</f>
        <v>Analyse pesticides</v>
      </c>
      <c r="K468" s="13" t="str">
        <f>VLOOKUP(Tableau1[[#This Row],[AnaCode]],'Config Analyses'!A:C,3,FALSE)</f>
        <v>Equipe 3</v>
      </c>
      <c r="L468" s="13" t="str">
        <f>VLOOKUP(Tableau1[[#This Row],[CustomerCode]],'Config Clients'!A:D,3,FALSE)</f>
        <v>Grande surface</v>
      </c>
      <c r="M468" s="13" t="str">
        <f>VLOOKUP(Tableau1[[#This Row],[CustomerCode]],'Config Clients'!A:D,4,FALSE)</f>
        <v>Eric</v>
      </c>
      <c r="N468" s="10" t="str">
        <f>IFERROR(IF(Tableau1[[#This Row],[Date rendu]]-'Date de l''export'!$A$2&gt;0,"Non","Oui"),"Oui")</f>
        <v>Non</v>
      </c>
      <c r="O468" s="11">
        <f>IF(Tableau1[[#This Row],[En retard?]]="Non",Tableau1[[#This Row],[Date rendu]]-'Date de l''export'!$A$2,0)</f>
        <v>1.7404166666674428</v>
      </c>
      <c r="P468" s="14" t="str">
        <f>IF(Tableau1[[#This Row],[En retard?]]="Oui","HD",IF(Tableau1[Délai restant]&lt;1,"&lt;24h",IF(Tableau1[Délai restant]&lt;2,"&lt;48h","≥48h")))</f>
        <v>&lt;48h</v>
      </c>
      <c r="Q468" s="14" t="str">
        <f>IF(AND(Tableau1[[#This Row],[En retard?]]="Oui",OR(Tableau1[[#This Row],[Product]]="Citron",Tableau1[[#This Row],[Product]]="Amandes")),"Oui","Non")</f>
        <v>Non</v>
      </c>
      <c r="R468" t="str">
        <f>CONCATENATE(Tableau1[[#This Row],[OrderCode]],"|",Tableau1[[#This Row],[AnaCode]],"|",Tableau1[[#This Row],[Product]])</f>
        <v>CMD01650605|PEST|Bettrave</v>
      </c>
    </row>
    <row r="469" spans="1:18" x14ac:dyDescent="0.25">
      <c r="A469" s="1" t="s">
        <v>141</v>
      </c>
      <c r="B469" s="1" t="s">
        <v>7</v>
      </c>
      <c r="C469" s="3" t="s">
        <v>52</v>
      </c>
      <c r="D469" s="3" t="s">
        <v>9</v>
      </c>
      <c r="E469" s="1" t="s">
        <v>130</v>
      </c>
      <c r="F469" s="1" t="s">
        <v>1319</v>
      </c>
      <c r="G469" s="1" t="s">
        <v>964</v>
      </c>
      <c r="H469" s="3">
        <f>SUBSTITUTE(LEFT(Tableau1[[#This Row],[OrderDate]],17),".",":")+0</f>
        <v>43566.401898148149</v>
      </c>
      <c r="I469" s="3">
        <f>SUBSTITUTE(LEFT(Tableau1[[#This Row],[OrderDueTo]],17),".",":")+0</f>
        <v>43573.5</v>
      </c>
      <c r="J469" s="13" t="str">
        <f>VLOOKUP(Tableau1[[#This Row],[AnaCode]],'Config Analyses'!A:C,2,FALSE)</f>
        <v>Analyse pesticides</v>
      </c>
      <c r="K469" s="13" t="str">
        <f>VLOOKUP(Tableau1[[#This Row],[AnaCode]],'Config Analyses'!A:C,3,FALSE)</f>
        <v>Equipe 3</v>
      </c>
      <c r="L469" s="13" t="str">
        <f>VLOOKUP(Tableau1[[#This Row],[CustomerCode]],'Config Clients'!A:D,3,FALSE)</f>
        <v>Centrale d'achats</v>
      </c>
      <c r="M469" s="13" t="str">
        <f>VLOOKUP(Tableau1[[#This Row],[CustomerCode]],'Config Clients'!A:D,4,FALSE)</f>
        <v>Sandrine</v>
      </c>
      <c r="N469" s="10" t="str">
        <f>IFERROR(IF(Tableau1[[#This Row],[Date rendu]]-'Date de l''export'!$A$2&gt;0,"Non","Oui"),"Oui")</f>
        <v>Non</v>
      </c>
      <c r="O469" s="11">
        <f>IF(Tableau1[[#This Row],[En retard?]]="Non",Tableau1[[#This Row],[Date rendu]]-'Date de l''export'!$A$2,0)</f>
        <v>1.7404166666674428</v>
      </c>
      <c r="P469" s="14" t="str">
        <f>IF(Tableau1[[#This Row],[En retard?]]="Oui","HD",IF(Tableau1[Délai restant]&lt;1,"&lt;24h",IF(Tableau1[Délai restant]&lt;2,"&lt;48h","≥48h")))</f>
        <v>&lt;48h</v>
      </c>
      <c r="Q469" s="14" t="str">
        <f>IF(AND(Tableau1[[#This Row],[En retard?]]="Oui",OR(Tableau1[[#This Row],[Product]]="Citron",Tableau1[[#This Row],[Product]]="Amandes")),"Oui","Non")</f>
        <v>Non</v>
      </c>
      <c r="R469" t="str">
        <f>CONCATENATE(Tableau1[[#This Row],[OrderCode]],"|",Tableau1[[#This Row],[AnaCode]],"|",Tableau1[[#This Row],[Product]])</f>
        <v>CMD01668312|PEST|Concombre</v>
      </c>
    </row>
    <row r="470" spans="1:18" x14ac:dyDescent="0.25">
      <c r="A470" s="1" t="s">
        <v>633</v>
      </c>
      <c r="B470" s="1" t="s">
        <v>31</v>
      </c>
      <c r="C470" s="3" t="s">
        <v>58</v>
      </c>
      <c r="D470" s="3" t="s">
        <v>13</v>
      </c>
      <c r="E470" s="1" t="s">
        <v>63</v>
      </c>
      <c r="F470" s="1" t="s">
        <v>1750</v>
      </c>
      <c r="G470" s="1" t="s">
        <v>964</v>
      </c>
      <c r="H470" s="3">
        <f>SUBSTITUTE(LEFT(Tableau1[[#This Row],[OrderDate]],17),".",":")+0</f>
        <v>43566.403229166666</v>
      </c>
      <c r="I470" s="3">
        <f>SUBSTITUTE(LEFT(Tableau1[[#This Row],[OrderDueTo]],17),".",":")+0</f>
        <v>43573.5</v>
      </c>
      <c r="J470" s="13" t="str">
        <f>VLOOKUP(Tableau1[[#This Row],[AnaCode]],'Config Analyses'!A:C,2,FALSE)</f>
        <v>Analyse polluants d'emballage</v>
      </c>
      <c r="K470" s="13" t="str">
        <f>VLOOKUP(Tableau1[[#This Row],[AnaCode]],'Config Analyses'!A:C,3,FALSE)</f>
        <v>Equipe 3</v>
      </c>
      <c r="L470" s="13" t="str">
        <f>VLOOKUP(Tableau1[[#This Row],[CustomerCode]],'Config Clients'!A:D,3,FALSE)</f>
        <v>Coopérative agricole</v>
      </c>
      <c r="M470" s="13" t="str">
        <f>VLOOKUP(Tableau1[[#This Row],[CustomerCode]],'Config Clients'!A:D,4,FALSE)</f>
        <v>Béatrice</v>
      </c>
      <c r="N470" s="10" t="str">
        <f>IFERROR(IF(Tableau1[[#This Row],[Date rendu]]-'Date de l''export'!$A$2&gt;0,"Non","Oui"),"Oui")</f>
        <v>Non</v>
      </c>
      <c r="O470" s="11">
        <f>IF(Tableau1[[#This Row],[En retard?]]="Non",Tableau1[[#This Row],[Date rendu]]-'Date de l''export'!$A$2,0)</f>
        <v>1.7404166666674428</v>
      </c>
      <c r="P470" s="14" t="str">
        <f>IF(Tableau1[[#This Row],[En retard?]]="Oui","HD",IF(Tableau1[Délai restant]&lt;1,"&lt;24h",IF(Tableau1[Délai restant]&lt;2,"&lt;48h","≥48h")))</f>
        <v>&lt;48h</v>
      </c>
      <c r="Q470" s="14" t="str">
        <f>IF(AND(Tableau1[[#This Row],[En retard?]]="Oui",OR(Tableau1[[#This Row],[Product]]="Citron",Tableau1[[#This Row],[Product]]="Amandes")),"Oui","Non")</f>
        <v>Non</v>
      </c>
      <c r="R470" t="str">
        <f>CONCATENATE(Tableau1[[#This Row],[OrderCode]],"|",Tableau1[[#This Row],[AnaCode]],"|",Tableau1[[#This Row],[Product]])</f>
        <v>CMD01763101|PLLT|Pomme de terre</v>
      </c>
    </row>
    <row r="471" spans="1:18" x14ac:dyDescent="0.25">
      <c r="A471" s="1" t="s">
        <v>500</v>
      </c>
      <c r="B471" s="1" t="s">
        <v>25</v>
      </c>
      <c r="C471" s="3" t="s">
        <v>61</v>
      </c>
      <c r="D471" s="3" t="s">
        <v>14</v>
      </c>
      <c r="E471" s="1" t="s">
        <v>130</v>
      </c>
      <c r="F471" s="1" t="s">
        <v>1320</v>
      </c>
      <c r="G471" s="1" t="s">
        <v>964</v>
      </c>
      <c r="H471" s="3">
        <f>SUBSTITUTE(LEFT(Tableau1[[#This Row],[OrderDate]],17),".",":")+0</f>
        <v>43566.40556712963</v>
      </c>
      <c r="I471" s="3">
        <f>SUBSTITUTE(LEFT(Tableau1[[#This Row],[OrderDueTo]],17),".",":")+0</f>
        <v>43573.5</v>
      </c>
      <c r="J471" s="13" t="str">
        <f>VLOOKUP(Tableau1[[#This Row],[AnaCode]],'Config Analyses'!A:C,2,FALSE)</f>
        <v>Analyse pesticides</v>
      </c>
      <c r="K471" s="13" t="str">
        <f>VLOOKUP(Tableau1[[#This Row],[AnaCode]],'Config Analyses'!A:C,3,FALSE)</f>
        <v>Equipe 3</v>
      </c>
      <c r="L471" s="13" t="str">
        <f>VLOOKUP(Tableau1[[#This Row],[CustomerCode]],'Config Clients'!A:D,3,FALSE)</f>
        <v>Grande surface</v>
      </c>
      <c r="M471" s="13" t="str">
        <f>VLOOKUP(Tableau1[[#This Row],[CustomerCode]],'Config Clients'!A:D,4,FALSE)</f>
        <v>Eric</v>
      </c>
      <c r="N471" s="10" t="str">
        <f>IFERROR(IF(Tableau1[[#This Row],[Date rendu]]-'Date de l''export'!$A$2&gt;0,"Non","Oui"),"Oui")</f>
        <v>Non</v>
      </c>
      <c r="O471" s="11">
        <f>IF(Tableau1[[#This Row],[En retard?]]="Non",Tableau1[[#This Row],[Date rendu]]-'Date de l''export'!$A$2,0)</f>
        <v>1.7404166666674428</v>
      </c>
      <c r="P471" s="14" t="str">
        <f>IF(Tableau1[[#This Row],[En retard?]]="Oui","HD",IF(Tableau1[Délai restant]&lt;1,"&lt;24h",IF(Tableau1[Délai restant]&lt;2,"&lt;48h","≥48h")))</f>
        <v>&lt;48h</v>
      </c>
      <c r="Q471" s="14" t="str">
        <f>IF(AND(Tableau1[[#This Row],[En retard?]]="Oui",OR(Tableau1[[#This Row],[Product]]="Citron",Tableau1[[#This Row],[Product]]="Amandes")),"Oui","Non")</f>
        <v>Non</v>
      </c>
      <c r="R471" t="str">
        <f>CONCATENATE(Tableau1[[#This Row],[OrderCode]],"|",Tableau1[[#This Row],[AnaCode]],"|",Tableau1[[#This Row],[Product]])</f>
        <v>CMD01654002|PEST|Haricots vert</v>
      </c>
    </row>
    <row r="472" spans="1:18" x14ac:dyDescent="0.25">
      <c r="A472" s="1" t="s">
        <v>96</v>
      </c>
      <c r="B472" s="1" t="s">
        <v>19</v>
      </c>
      <c r="C472" s="3" t="s">
        <v>49</v>
      </c>
      <c r="D472" s="3" t="s">
        <v>8</v>
      </c>
      <c r="E472" s="1" t="s">
        <v>130</v>
      </c>
      <c r="F472" s="1" t="s">
        <v>1166</v>
      </c>
      <c r="G472" s="1" t="s">
        <v>964</v>
      </c>
      <c r="H472" s="3">
        <f>SUBSTITUTE(LEFT(Tableau1[[#This Row],[OrderDate]],17),".",":")+0</f>
        <v>43566.406134259261</v>
      </c>
      <c r="I472" s="3">
        <f>SUBSTITUTE(LEFT(Tableau1[[#This Row],[OrderDueTo]],17),".",":")+0</f>
        <v>43573.5</v>
      </c>
      <c r="J472" s="13" t="str">
        <f>VLOOKUP(Tableau1[[#This Row],[AnaCode]],'Config Analyses'!A:C,2,FALSE)</f>
        <v>Analyse pesticides</v>
      </c>
      <c r="K472" s="13" t="str">
        <f>VLOOKUP(Tableau1[[#This Row],[AnaCode]],'Config Analyses'!A:C,3,FALSE)</f>
        <v>Equipe 3</v>
      </c>
      <c r="L472" s="13" t="str">
        <f>VLOOKUP(Tableau1[[#This Row],[CustomerCode]],'Config Clients'!A:D,3,FALSE)</f>
        <v>Grande surface</v>
      </c>
      <c r="M472" s="13" t="str">
        <f>VLOOKUP(Tableau1[[#This Row],[CustomerCode]],'Config Clients'!A:D,4,FALSE)</f>
        <v>Eric</v>
      </c>
      <c r="N472" s="10" t="str">
        <f>IFERROR(IF(Tableau1[[#This Row],[Date rendu]]-'Date de l''export'!$A$2&gt;0,"Non","Oui"),"Oui")</f>
        <v>Non</v>
      </c>
      <c r="O472" s="11">
        <f>IF(Tableau1[[#This Row],[En retard?]]="Non",Tableau1[[#This Row],[Date rendu]]-'Date de l''export'!$A$2,0)</f>
        <v>1.7404166666674428</v>
      </c>
      <c r="P472" s="14" t="str">
        <f>IF(Tableau1[[#This Row],[En retard?]]="Oui","HD",IF(Tableau1[Délai restant]&lt;1,"&lt;24h",IF(Tableau1[Délai restant]&lt;2,"&lt;48h","≥48h")))</f>
        <v>&lt;48h</v>
      </c>
      <c r="Q472" s="14" t="str">
        <f>IF(AND(Tableau1[[#This Row],[En retard?]]="Oui",OR(Tableau1[[#This Row],[Product]]="Citron",Tableau1[[#This Row],[Product]]="Amandes")),"Oui","Non")</f>
        <v>Non</v>
      </c>
      <c r="R472" t="str">
        <f>CONCATENATE(Tableau1[[#This Row],[OrderCode]],"|",Tableau1[[#This Row],[AnaCode]],"|",Tableau1[[#This Row],[Product]])</f>
        <v>CMD01603301|PEST|Bettrave</v>
      </c>
    </row>
    <row r="473" spans="1:18" x14ac:dyDescent="0.25">
      <c r="A473" s="1" t="s">
        <v>546</v>
      </c>
      <c r="B473" s="1" t="s">
        <v>25</v>
      </c>
      <c r="C473" s="3" t="s">
        <v>61</v>
      </c>
      <c r="D473" s="3" t="s">
        <v>14</v>
      </c>
      <c r="E473" s="1" t="s">
        <v>130</v>
      </c>
      <c r="F473" s="1" t="s">
        <v>1321</v>
      </c>
      <c r="G473" s="1" t="s">
        <v>964</v>
      </c>
      <c r="H473" s="3">
        <f>SUBSTITUTE(LEFT(Tableau1[[#This Row],[OrderDate]],17),".",":")+0</f>
        <v>43566.406990740739</v>
      </c>
      <c r="I473" s="3">
        <f>SUBSTITUTE(LEFT(Tableau1[[#This Row],[OrderDueTo]],17),".",":")+0</f>
        <v>43573.5</v>
      </c>
      <c r="J473" s="13" t="str">
        <f>VLOOKUP(Tableau1[[#This Row],[AnaCode]],'Config Analyses'!A:C,2,FALSE)</f>
        <v>Analyse pesticides</v>
      </c>
      <c r="K473" s="13" t="str">
        <f>VLOOKUP(Tableau1[[#This Row],[AnaCode]],'Config Analyses'!A:C,3,FALSE)</f>
        <v>Equipe 3</v>
      </c>
      <c r="L473" s="13" t="str">
        <f>VLOOKUP(Tableau1[[#This Row],[CustomerCode]],'Config Clients'!A:D,3,FALSE)</f>
        <v>Grande surface</v>
      </c>
      <c r="M473" s="13" t="str">
        <f>VLOOKUP(Tableau1[[#This Row],[CustomerCode]],'Config Clients'!A:D,4,FALSE)</f>
        <v>Eric</v>
      </c>
      <c r="N473" s="10" t="str">
        <f>IFERROR(IF(Tableau1[[#This Row],[Date rendu]]-'Date de l''export'!$A$2&gt;0,"Non","Oui"),"Oui")</f>
        <v>Non</v>
      </c>
      <c r="O473" s="11">
        <f>IF(Tableau1[[#This Row],[En retard?]]="Non",Tableau1[[#This Row],[Date rendu]]-'Date de l''export'!$A$2,0)</f>
        <v>1.7404166666674428</v>
      </c>
      <c r="P473" s="14" t="str">
        <f>IF(Tableau1[[#This Row],[En retard?]]="Oui","HD",IF(Tableau1[Délai restant]&lt;1,"&lt;24h",IF(Tableau1[Délai restant]&lt;2,"&lt;48h","≥48h")))</f>
        <v>&lt;48h</v>
      </c>
      <c r="Q473" s="14" t="str">
        <f>IF(AND(Tableau1[[#This Row],[En retard?]]="Oui",OR(Tableau1[[#This Row],[Product]]="Citron",Tableau1[[#This Row],[Product]]="Amandes")),"Oui","Non")</f>
        <v>Non</v>
      </c>
      <c r="R473" t="str">
        <f>CONCATENATE(Tableau1[[#This Row],[OrderCode]],"|",Tableau1[[#This Row],[AnaCode]],"|",Tableau1[[#This Row],[Product]])</f>
        <v>CMD01376201|PEST|Haricots vert</v>
      </c>
    </row>
    <row r="474" spans="1:18" x14ac:dyDescent="0.25">
      <c r="A474" s="1" t="s">
        <v>364</v>
      </c>
      <c r="B474" s="1" t="s">
        <v>19</v>
      </c>
      <c r="C474" s="3" t="s">
        <v>61</v>
      </c>
      <c r="D474" s="3" t="s">
        <v>14</v>
      </c>
      <c r="E474" s="1" t="s">
        <v>107</v>
      </c>
      <c r="F474" s="1" t="s">
        <v>2327</v>
      </c>
      <c r="G474" s="1" t="s">
        <v>947</v>
      </c>
      <c r="H474" s="3">
        <f>SUBSTITUTE(LEFT(Tableau1[[#This Row],[OrderDate]],17),".",":")+0</f>
        <v>43566.409479166665</v>
      </c>
      <c r="I474" s="3">
        <f>SUBSTITUTE(LEFT(Tableau1[[#This Row],[OrderDueTo]],17),".",":")+0</f>
        <v>43571.5</v>
      </c>
      <c r="J474" s="13" t="str">
        <f>VLOOKUP(Tableau1[[#This Row],[AnaCode]],'Config Analyses'!A:C,2,FALSE)</f>
        <v>Analyse nutritionelle</v>
      </c>
      <c r="K474" s="13" t="str">
        <f>VLOOKUP(Tableau1[[#This Row],[AnaCode]],'Config Analyses'!A:C,3,FALSE)</f>
        <v>Equipe 2</v>
      </c>
      <c r="L474" s="13" t="str">
        <f>VLOOKUP(Tableau1[[#This Row],[CustomerCode]],'Config Clients'!A:D,3,FALSE)</f>
        <v>Grande surface</v>
      </c>
      <c r="M474" s="13" t="str">
        <f>VLOOKUP(Tableau1[[#This Row],[CustomerCode]],'Config Clients'!A:D,4,FALSE)</f>
        <v>Eric</v>
      </c>
      <c r="N474" s="10" t="str">
        <f>IFERROR(IF(Tableau1[[#This Row],[Date rendu]]-'Date de l''export'!$A$2&gt;0,"Non","Oui"),"Oui")</f>
        <v>Oui</v>
      </c>
      <c r="O474" s="11">
        <f>IF(Tableau1[[#This Row],[En retard?]]="Non",Tableau1[[#This Row],[Date rendu]]-'Date de l''export'!$A$2,0)</f>
        <v>0</v>
      </c>
      <c r="P474" s="14" t="str">
        <f>IF(Tableau1[[#This Row],[En retard?]]="Oui","HD",IF(Tableau1[Délai restant]&lt;1,"&lt;24h",IF(Tableau1[Délai restant]&lt;2,"&lt;48h","≥48h")))</f>
        <v>HD</v>
      </c>
      <c r="Q474" s="14" t="str">
        <f>IF(AND(Tableau1[[#This Row],[En retard?]]="Oui",OR(Tableau1[[#This Row],[Product]]="Citron",Tableau1[[#This Row],[Product]]="Amandes")),"Oui","Non")</f>
        <v>Non</v>
      </c>
      <c r="R474" t="str">
        <f>CONCATENATE(Tableau1[[#This Row],[OrderCode]],"|",Tableau1[[#This Row],[AnaCode]],"|",Tableau1[[#This Row],[Product]])</f>
        <v>CMD01704403|NTR|Bettrave</v>
      </c>
    </row>
    <row r="475" spans="1:18" x14ac:dyDescent="0.25">
      <c r="A475" s="1" t="s">
        <v>302</v>
      </c>
      <c r="B475" s="1" t="s">
        <v>25</v>
      </c>
      <c r="C475" s="3" t="s">
        <v>61</v>
      </c>
      <c r="D475" s="3" t="s">
        <v>14</v>
      </c>
      <c r="E475" s="1" t="s">
        <v>130</v>
      </c>
      <c r="F475" s="1" t="s">
        <v>1322</v>
      </c>
      <c r="G475" s="1" t="s">
        <v>964</v>
      </c>
      <c r="H475" s="3">
        <f>SUBSTITUTE(LEFT(Tableau1[[#This Row],[OrderDate]],17),".",":")+0</f>
        <v>43566.409571759257</v>
      </c>
      <c r="I475" s="3">
        <f>SUBSTITUTE(LEFT(Tableau1[[#This Row],[OrderDueTo]],17),".",":")+0</f>
        <v>43573.5</v>
      </c>
      <c r="J475" s="13" t="str">
        <f>VLOOKUP(Tableau1[[#This Row],[AnaCode]],'Config Analyses'!A:C,2,FALSE)</f>
        <v>Analyse pesticides</v>
      </c>
      <c r="K475" s="13" t="str">
        <f>VLOOKUP(Tableau1[[#This Row],[AnaCode]],'Config Analyses'!A:C,3,FALSE)</f>
        <v>Equipe 3</v>
      </c>
      <c r="L475" s="13" t="str">
        <f>VLOOKUP(Tableau1[[#This Row],[CustomerCode]],'Config Clients'!A:D,3,FALSE)</f>
        <v>Grande surface</v>
      </c>
      <c r="M475" s="13" t="str">
        <f>VLOOKUP(Tableau1[[#This Row],[CustomerCode]],'Config Clients'!A:D,4,FALSE)</f>
        <v>Eric</v>
      </c>
      <c r="N475" s="10" t="str">
        <f>IFERROR(IF(Tableau1[[#This Row],[Date rendu]]-'Date de l''export'!$A$2&gt;0,"Non","Oui"),"Oui")</f>
        <v>Non</v>
      </c>
      <c r="O475" s="11">
        <f>IF(Tableau1[[#This Row],[En retard?]]="Non",Tableau1[[#This Row],[Date rendu]]-'Date de l''export'!$A$2,0)</f>
        <v>1.7404166666674428</v>
      </c>
      <c r="P475" s="14" t="str">
        <f>IF(Tableau1[[#This Row],[En retard?]]="Oui","HD",IF(Tableau1[Délai restant]&lt;1,"&lt;24h",IF(Tableau1[Délai restant]&lt;2,"&lt;48h","≥48h")))</f>
        <v>&lt;48h</v>
      </c>
      <c r="Q475" s="14" t="str">
        <f>IF(AND(Tableau1[[#This Row],[En retard?]]="Oui",OR(Tableau1[[#This Row],[Product]]="Citron",Tableau1[[#This Row],[Product]]="Amandes")),"Oui","Non")</f>
        <v>Non</v>
      </c>
      <c r="R475" t="str">
        <f>CONCATENATE(Tableau1[[#This Row],[OrderCode]],"|",Tableau1[[#This Row],[AnaCode]],"|",Tableau1[[#This Row],[Product]])</f>
        <v>CMD01648401|PEST|Haricots vert</v>
      </c>
    </row>
    <row r="476" spans="1:18" x14ac:dyDescent="0.25">
      <c r="A476" s="1" t="s">
        <v>659</v>
      </c>
      <c r="B476" s="1" t="s">
        <v>16</v>
      </c>
      <c r="C476" s="3" t="s">
        <v>75</v>
      </c>
      <c r="D476" s="3" t="s">
        <v>24</v>
      </c>
      <c r="E476" s="1" t="s">
        <v>130</v>
      </c>
      <c r="F476" s="1" t="s">
        <v>2116</v>
      </c>
      <c r="G476" s="1" t="s">
        <v>964</v>
      </c>
      <c r="H476" s="3">
        <f>SUBSTITUTE(LEFT(Tableau1[[#This Row],[OrderDate]],17),".",":")+0</f>
        <v>43566.409907407404</v>
      </c>
      <c r="I476" s="3">
        <f>SUBSTITUTE(LEFT(Tableau1[[#This Row],[OrderDueTo]],17),".",":")+0</f>
        <v>43573.5</v>
      </c>
      <c r="J476" s="13" t="str">
        <f>VLOOKUP(Tableau1[[#This Row],[AnaCode]],'Config Analyses'!A:C,2,FALSE)</f>
        <v>Analyse pesticides</v>
      </c>
      <c r="K476" s="13" t="str">
        <f>VLOOKUP(Tableau1[[#This Row],[AnaCode]],'Config Analyses'!A:C,3,FALSE)</f>
        <v>Equipe 3</v>
      </c>
      <c r="L476" s="13" t="str">
        <f>VLOOKUP(Tableau1[[#This Row],[CustomerCode]],'Config Clients'!A:D,3,FALSE)</f>
        <v>Entreprises agro-alimentaires</v>
      </c>
      <c r="M476" s="13" t="str">
        <f>VLOOKUP(Tableau1[[#This Row],[CustomerCode]],'Config Clients'!A:D,4,FALSE)</f>
        <v>Julien</v>
      </c>
      <c r="N476" s="10" t="str">
        <f>IFERROR(IF(Tableau1[[#This Row],[Date rendu]]-'Date de l''export'!$A$2&gt;0,"Non","Oui"),"Oui")</f>
        <v>Non</v>
      </c>
      <c r="O476" s="11">
        <f>IF(Tableau1[[#This Row],[En retard?]]="Non",Tableau1[[#This Row],[Date rendu]]-'Date de l''export'!$A$2,0)</f>
        <v>1.7404166666674428</v>
      </c>
      <c r="P476" s="14" t="str">
        <f>IF(Tableau1[[#This Row],[En retard?]]="Oui","HD",IF(Tableau1[Délai restant]&lt;1,"&lt;24h",IF(Tableau1[Délai restant]&lt;2,"&lt;48h","≥48h")))</f>
        <v>&lt;48h</v>
      </c>
      <c r="Q476" s="14" t="str">
        <f>IF(AND(Tableau1[[#This Row],[En retard?]]="Oui",OR(Tableau1[[#This Row],[Product]]="Citron",Tableau1[[#This Row],[Product]]="Amandes")),"Oui","Non")</f>
        <v>Non</v>
      </c>
      <c r="R476" t="str">
        <f>CONCATENATE(Tableau1[[#This Row],[OrderCode]],"|",Tableau1[[#This Row],[AnaCode]],"|",Tableau1[[#This Row],[Product]])</f>
        <v>CMD01754808|PEST|Agneau</v>
      </c>
    </row>
    <row r="477" spans="1:18" x14ac:dyDescent="0.25">
      <c r="A477" s="1" t="s">
        <v>483</v>
      </c>
      <c r="B477" s="1" t="s">
        <v>21</v>
      </c>
      <c r="C477" s="3" t="s">
        <v>98</v>
      </c>
      <c r="D477" s="3" t="s">
        <v>27</v>
      </c>
      <c r="E477" s="1" t="s">
        <v>63</v>
      </c>
      <c r="F477" s="1" t="s">
        <v>1544</v>
      </c>
      <c r="G477" s="1" t="s">
        <v>964</v>
      </c>
      <c r="H477" s="3">
        <f>SUBSTITUTE(LEFT(Tableau1[[#This Row],[OrderDate]],17),".",":")+0</f>
        <v>43566.41196759259</v>
      </c>
      <c r="I477" s="3">
        <f>SUBSTITUTE(LEFT(Tableau1[[#This Row],[OrderDueTo]],17),".",":")+0</f>
        <v>43573.5</v>
      </c>
      <c r="J477" s="13" t="str">
        <f>VLOOKUP(Tableau1[[#This Row],[AnaCode]],'Config Analyses'!A:C,2,FALSE)</f>
        <v>Analyse polluants d'emballage</v>
      </c>
      <c r="K477" s="13" t="str">
        <f>VLOOKUP(Tableau1[[#This Row],[AnaCode]],'Config Analyses'!A:C,3,FALSE)</f>
        <v>Equipe 3</v>
      </c>
      <c r="L477" s="13" t="str">
        <f>VLOOKUP(Tableau1[[#This Row],[CustomerCode]],'Config Clients'!A:D,3,FALSE)</f>
        <v>Coopérative agricole</v>
      </c>
      <c r="M477" s="13" t="str">
        <f>VLOOKUP(Tableau1[[#This Row],[CustomerCode]],'Config Clients'!A:D,4,FALSE)</f>
        <v>Julie</v>
      </c>
      <c r="N477" s="10" t="str">
        <f>IFERROR(IF(Tableau1[[#This Row],[Date rendu]]-'Date de l''export'!$A$2&gt;0,"Non","Oui"),"Oui")</f>
        <v>Non</v>
      </c>
      <c r="O477" s="11">
        <f>IF(Tableau1[[#This Row],[En retard?]]="Non",Tableau1[[#This Row],[Date rendu]]-'Date de l''export'!$A$2,0)</f>
        <v>1.7404166666674428</v>
      </c>
      <c r="P477" s="14" t="str">
        <f>IF(Tableau1[[#This Row],[En retard?]]="Oui","HD",IF(Tableau1[Délai restant]&lt;1,"&lt;24h",IF(Tableau1[Délai restant]&lt;2,"&lt;48h","≥48h")))</f>
        <v>&lt;48h</v>
      </c>
      <c r="Q477" s="14" t="str">
        <f>IF(AND(Tableau1[[#This Row],[En retard?]]="Oui",OR(Tableau1[[#This Row],[Product]]="Citron",Tableau1[[#This Row],[Product]]="Amandes")),"Oui","Non")</f>
        <v>Non</v>
      </c>
      <c r="R477" t="str">
        <f>CONCATENATE(Tableau1[[#This Row],[OrderCode]],"|",Tableau1[[#This Row],[AnaCode]],"|",Tableau1[[#This Row],[Product]])</f>
        <v>CMD01407102|PLLT|Carotte</v>
      </c>
    </row>
    <row r="478" spans="1:18" x14ac:dyDescent="0.25">
      <c r="A478" s="1" t="s">
        <v>3351</v>
      </c>
      <c r="B478" s="1" t="s">
        <v>36</v>
      </c>
      <c r="C478" s="3" t="s">
        <v>188</v>
      </c>
      <c r="D478" s="3" t="s">
        <v>38</v>
      </c>
      <c r="E478" s="1" t="s">
        <v>107</v>
      </c>
      <c r="F478" s="1" t="s">
        <v>3352</v>
      </c>
      <c r="G478" s="1" t="s">
        <v>947</v>
      </c>
      <c r="H478" s="3">
        <f>SUBSTITUTE(LEFT(Tableau1[[#This Row],[OrderDate]],17),".",":")+0</f>
        <v>43566.412233796298</v>
      </c>
      <c r="I478" s="3">
        <f>SUBSTITUTE(LEFT(Tableau1[[#This Row],[OrderDueTo]],17),".",":")+0</f>
        <v>43571.5</v>
      </c>
      <c r="J478" s="13" t="str">
        <f>VLOOKUP(Tableau1[[#This Row],[AnaCode]],'Config Analyses'!A:C,2,FALSE)</f>
        <v>Analyse nutritionelle</v>
      </c>
      <c r="K478" s="13" t="str">
        <f>VLOOKUP(Tableau1[[#This Row],[AnaCode]],'Config Analyses'!A:C,3,FALSE)</f>
        <v>Equipe 2</v>
      </c>
      <c r="L478" s="13" t="str">
        <f>VLOOKUP(Tableau1[[#This Row],[CustomerCode]],'Config Clients'!A:D,3,FALSE)</f>
        <v>Coopérative agricole</v>
      </c>
      <c r="M478" s="13" t="str">
        <f>VLOOKUP(Tableau1[[#This Row],[CustomerCode]],'Config Clients'!A:D,4,FALSE)</f>
        <v>Julie</v>
      </c>
      <c r="N478" s="10" t="str">
        <f>IFERROR(IF(Tableau1[[#This Row],[Date rendu]]-'Date de l''export'!$A$2&gt;0,"Non","Oui"),"Oui")</f>
        <v>Oui</v>
      </c>
      <c r="O478" s="11">
        <f>IF(Tableau1[[#This Row],[En retard?]]="Non",Tableau1[[#This Row],[Date rendu]]-'Date de l''export'!$A$2,0)</f>
        <v>0</v>
      </c>
      <c r="P478" s="14" t="str">
        <f>IF(Tableau1[[#This Row],[En retard?]]="Oui","HD",IF(Tableau1[Délai restant]&lt;1,"&lt;24h",IF(Tableau1[Délai restant]&lt;2,"&lt;48h","≥48h")))</f>
        <v>HD</v>
      </c>
      <c r="Q478" s="14" t="str">
        <f>IF(AND(Tableau1[[#This Row],[En retard?]]="Oui",OR(Tableau1[[#This Row],[Product]]="Citron",Tableau1[[#This Row],[Product]]="Amandes")),"Oui","Non")</f>
        <v>Non</v>
      </c>
      <c r="R478" t="str">
        <f>CONCATENATE(Tableau1[[#This Row],[OrderCode]],"|",Tableau1[[#This Row],[AnaCode]],"|",Tableau1[[#This Row],[Product]])</f>
        <v>CMD01601413|NTR|Saumon</v>
      </c>
    </row>
    <row r="479" spans="1:18" x14ac:dyDescent="0.25">
      <c r="A479" s="1" t="s">
        <v>280</v>
      </c>
      <c r="B479" s="1" t="s">
        <v>19</v>
      </c>
      <c r="C479" s="3" t="s">
        <v>54</v>
      </c>
      <c r="D479" s="3" t="s">
        <v>10</v>
      </c>
      <c r="E479" s="1" t="s">
        <v>130</v>
      </c>
      <c r="F479" s="1" t="s">
        <v>1323</v>
      </c>
      <c r="G479" s="1" t="s">
        <v>964</v>
      </c>
      <c r="H479" s="3">
        <f>SUBSTITUTE(LEFT(Tableau1[[#This Row],[OrderDate]],17),".",":")+0</f>
        <v>43566.414733796293</v>
      </c>
      <c r="I479" s="3">
        <f>SUBSTITUTE(LEFT(Tableau1[[#This Row],[OrderDueTo]],17),".",":")+0</f>
        <v>43573.5</v>
      </c>
      <c r="J479" s="13" t="str">
        <f>VLOOKUP(Tableau1[[#This Row],[AnaCode]],'Config Analyses'!A:C,2,FALSE)</f>
        <v>Analyse pesticides</v>
      </c>
      <c r="K479" s="13" t="str">
        <f>VLOOKUP(Tableau1[[#This Row],[AnaCode]],'Config Analyses'!A:C,3,FALSE)</f>
        <v>Equipe 3</v>
      </c>
      <c r="L479" s="13" t="str">
        <f>VLOOKUP(Tableau1[[#This Row],[CustomerCode]],'Config Clients'!A:D,3,FALSE)</f>
        <v>Coopérative agricole</v>
      </c>
      <c r="M479" s="13" t="str">
        <f>VLOOKUP(Tableau1[[#This Row],[CustomerCode]],'Config Clients'!A:D,4,FALSE)</f>
        <v>Julie</v>
      </c>
      <c r="N479" s="10" t="str">
        <f>IFERROR(IF(Tableau1[[#This Row],[Date rendu]]-'Date de l''export'!$A$2&gt;0,"Non","Oui"),"Oui")</f>
        <v>Non</v>
      </c>
      <c r="O479" s="11">
        <f>IF(Tableau1[[#This Row],[En retard?]]="Non",Tableau1[[#This Row],[Date rendu]]-'Date de l''export'!$A$2,0)</f>
        <v>1.7404166666674428</v>
      </c>
      <c r="P479" s="14" t="str">
        <f>IF(Tableau1[[#This Row],[En retard?]]="Oui","HD",IF(Tableau1[Délai restant]&lt;1,"&lt;24h",IF(Tableau1[Délai restant]&lt;2,"&lt;48h","≥48h")))</f>
        <v>&lt;48h</v>
      </c>
      <c r="Q479" s="14" t="str">
        <f>IF(AND(Tableau1[[#This Row],[En retard?]]="Oui",OR(Tableau1[[#This Row],[Product]]="Citron",Tableau1[[#This Row],[Product]]="Amandes")),"Oui","Non")</f>
        <v>Non</v>
      </c>
      <c r="R479" t="str">
        <f>CONCATENATE(Tableau1[[#This Row],[OrderCode]],"|",Tableau1[[#This Row],[AnaCode]],"|",Tableau1[[#This Row],[Product]])</f>
        <v>CMD01711305|PEST|Bettrave</v>
      </c>
    </row>
    <row r="480" spans="1:18" x14ac:dyDescent="0.25">
      <c r="A480" s="1" t="s">
        <v>125</v>
      </c>
      <c r="B480" s="1" t="s">
        <v>19</v>
      </c>
      <c r="C480" s="3" t="s">
        <v>54</v>
      </c>
      <c r="D480" s="3" t="s">
        <v>10</v>
      </c>
      <c r="E480" s="1" t="s">
        <v>130</v>
      </c>
      <c r="F480" s="1" t="s">
        <v>1324</v>
      </c>
      <c r="G480" s="1" t="s">
        <v>964</v>
      </c>
      <c r="H480" s="3">
        <f>SUBSTITUTE(LEFT(Tableau1[[#This Row],[OrderDate]],17),".",":")+0</f>
        <v>43566.414988425924</v>
      </c>
      <c r="I480" s="3">
        <f>SUBSTITUTE(LEFT(Tableau1[[#This Row],[OrderDueTo]],17),".",":")+0</f>
        <v>43573.5</v>
      </c>
      <c r="J480" s="13" t="str">
        <f>VLOOKUP(Tableau1[[#This Row],[AnaCode]],'Config Analyses'!A:C,2,FALSE)</f>
        <v>Analyse pesticides</v>
      </c>
      <c r="K480" s="13" t="str">
        <f>VLOOKUP(Tableau1[[#This Row],[AnaCode]],'Config Analyses'!A:C,3,FALSE)</f>
        <v>Equipe 3</v>
      </c>
      <c r="L480" s="13" t="str">
        <f>VLOOKUP(Tableau1[[#This Row],[CustomerCode]],'Config Clients'!A:D,3,FALSE)</f>
        <v>Coopérative agricole</v>
      </c>
      <c r="M480" s="13" t="str">
        <f>VLOOKUP(Tableau1[[#This Row],[CustomerCode]],'Config Clients'!A:D,4,FALSE)</f>
        <v>Julie</v>
      </c>
      <c r="N480" s="10" t="str">
        <f>IFERROR(IF(Tableau1[[#This Row],[Date rendu]]-'Date de l''export'!$A$2&gt;0,"Non","Oui"),"Oui")</f>
        <v>Non</v>
      </c>
      <c r="O480" s="11">
        <f>IF(Tableau1[[#This Row],[En retard?]]="Non",Tableau1[[#This Row],[Date rendu]]-'Date de l''export'!$A$2,0)</f>
        <v>1.7404166666674428</v>
      </c>
      <c r="P480" s="14" t="str">
        <f>IF(Tableau1[[#This Row],[En retard?]]="Oui","HD",IF(Tableau1[Délai restant]&lt;1,"&lt;24h",IF(Tableau1[Délai restant]&lt;2,"&lt;48h","≥48h")))</f>
        <v>&lt;48h</v>
      </c>
      <c r="Q480" s="14" t="str">
        <f>IF(AND(Tableau1[[#This Row],[En retard?]]="Oui",OR(Tableau1[[#This Row],[Product]]="Citron",Tableau1[[#This Row],[Product]]="Amandes")),"Oui","Non")</f>
        <v>Non</v>
      </c>
      <c r="R480" t="str">
        <f>CONCATENATE(Tableau1[[#This Row],[OrderCode]],"|",Tableau1[[#This Row],[AnaCode]],"|",Tableau1[[#This Row],[Product]])</f>
        <v>CMD01711303|PEST|Bettrave</v>
      </c>
    </row>
    <row r="481" spans="1:18" x14ac:dyDescent="0.25">
      <c r="A481" s="1" t="s">
        <v>82</v>
      </c>
      <c r="B481" s="1" t="s">
        <v>19</v>
      </c>
      <c r="C481" s="3" t="s">
        <v>49</v>
      </c>
      <c r="D481" s="3" t="s">
        <v>8</v>
      </c>
      <c r="E481" s="1" t="s">
        <v>107</v>
      </c>
      <c r="F481" s="1" t="s">
        <v>2331</v>
      </c>
      <c r="G481" s="1" t="s">
        <v>947</v>
      </c>
      <c r="H481" s="3">
        <f>SUBSTITUTE(LEFT(Tableau1[[#This Row],[OrderDate]],17),".",":")+0</f>
        <v>43566.417268518519</v>
      </c>
      <c r="I481" s="3">
        <f>SUBSTITUTE(LEFT(Tableau1[[#This Row],[OrderDueTo]],17),".",":")+0</f>
        <v>43571.5</v>
      </c>
      <c r="J481" s="13" t="str">
        <f>VLOOKUP(Tableau1[[#This Row],[AnaCode]],'Config Analyses'!A:C,2,FALSE)</f>
        <v>Analyse nutritionelle</v>
      </c>
      <c r="K481" s="13" t="str">
        <f>VLOOKUP(Tableau1[[#This Row],[AnaCode]],'Config Analyses'!A:C,3,FALSE)</f>
        <v>Equipe 2</v>
      </c>
      <c r="L481" s="13" t="str">
        <f>VLOOKUP(Tableau1[[#This Row],[CustomerCode]],'Config Clients'!A:D,3,FALSE)</f>
        <v>Grande surface</v>
      </c>
      <c r="M481" s="13" t="str">
        <f>VLOOKUP(Tableau1[[#This Row],[CustomerCode]],'Config Clients'!A:D,4,FALSE)</f>
        <v>Eric</v>
      </c>
      <c r="N481" s="10" t="str">
        <f>IFERROR(IF(Tableau1[[#This Row],[Date rendu]]-'Date de l''export'!$A$2&gt;0,"Non","Oui"),"Oui")</f>
        <v>Oui</v>
      </c>
      <c r="O481" s="11">
        <f>IF(Tableau1[[#This Row],[En retard?]]="Non",Tableau1[[#This Row],[Date rendu]]-'Date de l''export'!$A$2,0)</f>
        <v>0</v>
      </c>
      <c r="P481" s="14" t="str">
        <f>IF(Tableau1[[#This Row],[En retard?]]="Oui","HD",IF(Tableau1[Délai restant]&lt;1,"&lt;24h",IF(Tableau1[Délai restant]&lt;2,"&lt;48h","≥48h")))</f>
        <v>HD</v>
      </c>
      <c r="Q481" s="14" t="str">
        <f>IF(AND(Tableau1[[#This Row],[En retard?]]="Oui",OR(Tableau1[[#This Row],[Product]]="Citron",Tableau1[[#This Row],[Product]]="Amandes")),"Oui","Non")</f>
        <v>Non</v>
      </c>
      <c r="R481" t="str">
        <f>CONCATENATE(Tableau1[[#This Row],[OrderCode]],"|",Tableau1[[#This Row],[AnaCode]],"|",Tableau1[[#This Row],[Product]])</f>
        <v>CMD01445001|NTR|Bettrave</v>
      </c>
    </row>
    <row r="482" spans="1:18" x14ac:dyDescent="0.25">
      <c r="A482" s="1" t="s">
        <v>62</v>
      </c>
      <c r="B482" s="1" t="s">
        <v>32</v>
      </c>
      <c r="C482" s="3" t="s">
        <v>61</v>
      </c>
      <c r="D482" s="3" t="s">
        <v>14</v>
      </c>
      <c r="E482" s="1" t="s">
        <v>167</v>
      </c>
      <c r="F482" s="1" t="s">
        <v>2352</v>
      </c>
      <c r="G482" s="1" t="s">
        <v>945</v>
      </c>
      <c r="H482" s="3">
        <f>SUBSTITUTE(LEFT(Tableau1[[#This Row],[OrderDate]],17),".",":")+0</f>
        <v>43566.419432870367</v>
      </c>
      <c r="I482" s="3">
        <f>SUBSTITUTE(LEFT(Tableau1[[#This Row],[OrderDueTo]],17),".",":")+0</f>
        <v>43572.5</v>
      </c>
      <c r="J482" s="13" t="str">
        <f>VLOOKUP(Tableau1[[#This Row],[AnaCode]],'Config Analyses'!A:C,2,FALSE)</f>
        <v>Analyse matières grasses</v>
      </c>
      <c r="K482" s="13" t="str">
        <f>VLOOKUP(Tableau1[[#This Row],[AnaCode]],'Config Analyses'!A:C,3,FALSE)</f>
        <v>Equipe 2</v>
      </c>
      <c r="L482" s="13" t="str">
        <f>VLOOKUP(Tableau1[[#This Row],[CustomerCode]],'Config Clients'!A:D,3,FALSE)</f>
        <v>Grande surface</v>
      </c>
      <c r="M482" s="13" t="str">
        <f>VLOOKUP(Tableau1[[#This Row],[CustomerCode]],'Config Clients'!A:D,4,FALSE)</f>
        <v>Eric</v>
      </c>
      <c r="N482" s="10" t="str">
        <f>IFERROR(IF(Tableau1[[#This Row],[Date rendu]]-'Date de l''export'!$A$2&gt;0,"Non","Oui"),"Oui")</f>
        <v>Non</v>
      </c>
      <c r="O482" s="11">
        <f>IF(Tableau1[[#This Row],[En retard?]]="Non",Tableau1[[#This Row],[Date rendu]]-'Date de l''export'!$A$2,0)</f>
        <v>0.74041666666744277</v>
      </c>
      <c r="P482" s="14" t="str">
        <f>IF(Tableau1[[#This Row],[En retard?]]="Oui","HD",IF(Tableau1[Délai restant]&lt;1,"&lt;24h",IF(Tableau1[Délai restant]&lt;2,"&lt;48h","≥48h")))</f>
        <v>&lt;24h</v>
      </c>
      <c r="Q482" s="14" t="str">
        <f>IF(AND(Tableau1[[#This Row],[En retard?]]="Oui",OR(Tableau1[[#This Row],[Product]]="Citron",Tableau1[[#This Row],[Product]]="Amandes")),"Oui","Non")</f>
        <v>Non</v>
      </c>
      <c r="R482" t="str">
        <f>CONCATENATE(Tableau1[[#This Row],[OrderCode]],"|",Tableau1[[#This Row],[AnaCode]],"|",Tableau1[[#This Row],[Product]])</f>
        <v>CMD01654001|MTG|Tomate</v>
      </c>
    </row>
    <row r="483" spans="1:18" x14ac:dyDescent="0.25">
      <c r="A483" s="1" t="s">
        <v>149</v>
      </c>
      <c r="B483" s="1" t="s">
        <v>21</v>
      </c>
      <c r="C483" s="3" t="s">
        <v>52</v>
      </c>
      <c r="D483" s="3" t="s">
        <v>9</v>
      </c>
      <c r="E483" s="1" t="s">
        <v>130</v>
      </c>
      <c r="F483" s="1" t="s">
        <v>2389</v>
      </c>
      <c r="G483" s="1" t="s">
        <v>964</v>
      </c>
      <c r="H483" s="3">
        <f>SUBSTITUTE(LEFT(Tableau1[[#This Row],[OrderDate]],17),".",":")+0</f>
        <v>43566.421296296299</v>
      </c>
      <c r="I483" s="3">
        <f>SUBSTITUTE(LEFT(Tableau1[[#This Row],[OrderDueTo]],17),".",":")+0</f>
        <v>43573.5</v>
      </c>
      <c r="J483" s="13" t="str">
        <f>VLOOKUP(Tableau1[[#This Row],[AnaCode]],'Config Analyses'!A:C,2,FALSE)</f>
        <v>Analyse pesticides</v>
      </c>
      <c r="K483" s="13" t="str">
        <f>VLOOKUP(Tableau1[[#This Row],[AnaCode]],'Config Analyses'!A:C,3,FALSE)</f>
        <v>Equipe 3</v>
      </c>
      <c r="L483" s="13" t="str">
        <f>VLOOKUP(Tableau1[[#This Row],[CustomerCode]],'Config Clients'!A:D,3,FALSE)</f>
        <v>Centrale d'achats</v>
      </c>
      <c r="M483" s="13" t="str">
        <f>VLOOKUP(Tableau1[[#This Row],[CustomerCode]],'Config Clients'!A:D,4,FALSE)</f>
        <v>Sandrine</v>
      </c>
      <c r="N483" s="10" t="str">
        <f>IFERROR(IF(Tableau1[[#This Row],[Date rendu]]-'Date de l''export'!$A$2&gt;0,"Non","Oui"),"Oui")</f>
        <v>Non</v>
      </c>
      <c r="O483" s="11">
        <f>IF(Tableau1[[#This Row],[En retard?]]="Non",Tableau1[[#This Row],[Date rendu]]-'Date de l''export'!$A$2,0)</f>
        <v>1.7404166666674428</v>
      </c>
      <c r="P483" s="14" t="str">
        <f>IF(Tableau1[[#This Row],[En retard?]]="Oui","HD",IF(Tableau1[Délai restant]&lt;1,"&lt;24h",IF(Tableau1[Délai restant]&lt;2,"&lt;48h","≥48h")))</f>
        <v>&lt;48h</v>
      </c>
      <c r="Q483" s="14" t="str">
        <f>IF(AND(Tableau1[[#This Row],[En retard?]]="Oui",OR(Tableau1[[#This Row],[Product]]="Citron",Tableau1[[#This Row],[Product]]="Amandes")),"Oui","Non")</f>
        <v>Non</v>
      </c>
      <c r="R483" t="str">
        <f>CONCATENATE(Tableau1[[#This Row],[OrderCode]],"|",Tableau1[[#This Row],[AnaCode]],"|",Tableau1[[#This Row],[Product]])</f>
        <v>CMD01749302|PEST|Carotte</v>
      </c>
    </row>
    <row r="484" spans="1:18" x14ac:dyDescent="0.25">
      <c r="A484" s="1" t="s">
        <v>363</v>
      </c>
      <c r="B484" s="1" t="s">
        <v>19</v>
      </c>
      <c r="C484" s="3" t="s">
        <v>54</v>
      </c>
      <c r="D484" s="3" t="s">
        <v>10</v>
      </c>
      <c r="E484" s="1" t="s">
        <v>130</v>
      </c>
      <c r="F484" s="1" t="s">
        <v>1327</v>
      </c>
      <c r="G484" s="1" t="s">
        <v>964</v>
      </c>
      <c r="H484" s="3">
        <f>SUBSTITUTE(LEFT(Tableau1[[#This Row],[OrderDate]],17),".",":")+0</f>
        <v>43566.421990740739</v>
      </c>
      <c r="I484" s="3">
        <f>SUBSTITUTE(LEFT(Tableau1[[#This Row],[OrderDueTo]],17),".",":")+0</f>
        <v>43573.5</v>
      </c>
      <c r="J484" s="13" t="str">
        <f>VLOOKUP(Tableau1[[#This Row],[AnaCode]],'Config Analyses'!A:C,2,FALSE)</f>
        <v>Analyse pesticides</v>
      </c>
      <c r="K484" s="13" t="str">
        <f>VLOOKUP(Tableau1[[#This Row],[AnaCode]],'Config Analyses'!A:C,3,FALSE)</f>
        <v>Equipe 3</v>
      </c>
      <c r="L484" s="13" t="str">
        <f>VLOOKUP(Tableau1[[#This Row],[CustomerCode]],'Config Clients'!A:D,3,FALSE)</f>
        <v>Coopérative agricole</v>
      </c>
      <c r="M484" s="13" t="str">
        <f>VLOOKUP(Tableau1[[#This Row],[CustomerCode]],'Config Clients'!A:D,4,FALSE)</f>
        <v>Julie</v>
      </c>
      <c r="N484" s="10" t="str">
        <f>IFERROR(IF(Tableau1[[#This Row],[Date rendu]]-'Date de l''export'!$A$2&gt;0,"Non","Oui"),"Oui")</f>
        <v>Non</v>
      </c>
      <c r="O484" s="11">
        <f>IF(Tableau1[[#This Row],[En retard?]]="Non",Tableau1[[#This Row],[Date rendu]]-'Date de l''export'!$A$2,0)</f>
        <v>1.7404166666674428</v>
      </c>
      <c r="P484" s="14" t="str">
        <f>IF(Tableau1[[#This Row],[En retard?]]="Oui","HD",IF(Tableau1[Délai restant]&lt;1,"&lt;24h",IF(Tableau1[Délai restant]&lt;2,"&lt;48h","≥48h")))</f>
        <v>&lt;48h</v>
      </c>
      <c r="Q484" s="14" t="str">
        <f>IF(AND(Tableau1[[#This Row],[En retard?]]="Oui",OR(Tableau1[[#This Row],[Product]]="Citron",Tableau1[[#This Row],[Product]]="Amandes")),"Oui","Non")</f>
        <v>Non</v>
      </c>
      <c r="R484" t="str">
        <f>CONCATENATE(Tableau1[[#This Row],[OrderCode]],"|",Tableau1[[#This Row],[AnaCode]],"|",Tableau1[[#This Row],[Product]])</f>
        <v>CMD01665308|PEST|Bettrave</v>
      </c>
    </row>
    <row r="485" spans="1:18" x14ac:dyDescent="0.25">
      <c r="A485" s="1" t="s">
        <v>3353</v>
      </c>
      <c r="B485" s="1" t="s">
        <v>30</v>
      </c>
      <c r="C485" s="3" t="s">
        <v>188</v>
      </c>
      <c r="D485" s="3" t="s">
        <v>38</v>
      </c>
      <c r="E485" s="1" t="s">
        <v>107</v>
      </c>
      <c r="F485" s="1" t="s">
        <v>3354</v>
      </c>
      <c r="G485" s="1" t="s">
        <v>947</v>
      </c>
      <c r="H485" s="3">
        <f>SUBSTITUTE(LEFT(Tableau1[[#This Row],[OrderDate]],17),".",":")+0</f>
        <v>43566.422048611108</v>
      </c>
      <c r="I485" s="3">
        <f>SUBSTITUTE(LEFT(Tableau1[[#This Row],[OrderDueTo]],17),".",":")+0</f>
        <v>43571.5</v>
      </c>
      <c r="J485" s="13" t="str">
        <f>VLOOKUP(Tableau1[[#This Row],[AnaCode]],'Config Analyses'!A:C,2,FALSE)</f>
        <v>Analyse nutritionelle</v>
      </c>
      <c r="K485" s="13" t="str">
        <f>VLOOKUP(Tableau1[[#This Row],[AnaCode]],'Config Analyses'!A:C,3,FALSE)</f>
        <v>Equipe 2</v>
      </c>
      <c r="L485" s="13" t="str">
        <f>VLOOKUP(Tableau1[[#This Row],[CustomerCode]],'Config Clients'!A:D,3,FALSE)</f>
        <v>Coopérative agricole</v>
      </c>
      <c r="M485" s="13" t="str">
        <f>VLOOKUP(Tableau1[[#This Row],[CustomerCode]],'Config Clients'!A:D,4,FALSE)</f>
        <v>Julie</v>
      </c>
      <c r="N485" s="10" t="str">
        <f>IFERROR(IF(Tableau1[[#This Row],[Date rendu]]-'Date de l''export'!$A$2&gt;0,"Non","Oui"),"Oui")</f>
        <v>Oui</v>
      </c>
      <c r="O485" s="11">
        <f>IF(Tableau1[[#This Row],[En retard?]]="Non",Tableau1[[#This Row],[Date rendu]]-'Date de l''export'!$A$2,0)</f>
        <v>0</v>
      </c>
      <c r="P485" s="14" t="str">
        <f>IF(Tableau1[[#This Row],[En retard?]]="Oui","HD",IF(Tableau1[Délai restant]&lt;1,"&lt;24h",IF(Tableau1[Délai restant]&lt;2,"&lt;48h","≥48h")))</f>
        <v>HD</v>
      </c>
      <c r="Q485" s="14" t="str">
        <f>IF(AND(Tableau1[[#This Row],[En retard?]]="Oui",OR(Tableau1[[#This Row],[Product]]="Citron",Tableau1[[#This Row],[Product]]="Amandes")),"Oui","Non")</f>
        <v>Non</v>
      </c>
      <c r="R485" t="str">
        <f>CONCATENATE(Tableau1[[#This Row],[OrderCode]],"|",Tableau1[[#This Row],[AnaCode]],"|",Tableau1[[#This Row],[Product]])</f>
        <v>CMD01646455|NTR|Bœuf</v>
      </c>
    </row>
    <row r="486" spans="1:18" x14ac:dyDescent="0.25">
      <c r="A486" s="1" t="s">
        <v>3355</v>
      </c>
      <c r="B486" s="1" t="s">
        <v>42</v>
      </c>
      <c r="C486" s="3" t="s">
        <v>188</v>
      </c>
      <c r="D486" s="3" t="s">
        <v>38</v>
      </c>
      <c r="E486" s="1" t="s">
        <v>63</v>
      </c>
      <c r="F486" s="1" t="s">
        <v>3356</v>
      </c>
      <c r="G486" s="1" t="s">
        <v>964</v>
      </c>
      <c r="H486" s="3">
        <f>SUBSTITUTE(LEFT(Tableau1[[#This Row],[OrderDate]],17),".",":")+0</f>
        <v>43566.425763888888</v>
      </c>
      <c r="I486" s="3">
        <f>SUBSTITUTE(LEFT(Tableau1[[#This Row],[OrderDueTo]],17),".",":")+0</f>
        <v>43573.5</v>
      </c>
      <c r="J486" s="13" t="str">
        <f>VLOOKUP(Tableau1[[#This Row],[AnaCode]],'Config Analyses'!A:C,2,FALSE)</f>
        <v>Analyse polluants d'emballage</v>
      </c>
      <c r="K486" s="13" t="str">
        <f>VLOOKUP(Tableau1[[#This Row],[AnaCode]],'Config Analyses'!A:C,3,FALSE)</f>
        <v>Equipe 3</v>
      </c>
      <c r="L486" s="13" t="str">
        <f>VLOOKUP(Tableau1[[#This Row],[CustomerCode]],'Config Clients'!A:D,3,FALSE)</f>
        <v>Coopérative agricole</v>
      </c>
      <c r="M486" s="13" t="str">
        <f>VLOOKUP(Tableau1[[#This Row],[CustomerCode]],'Config Clients'!A:D,4,FALSE)</f>
        <v>Julie</v>
      </c>
      <c r="N486" s="10" t="str">
        <f>IFERROR(IF(Tableau1[[#This Row],[Date rendu]]-'Date de l''export'!$A$2&gt;0,"Non","Oui"),"Oui")</f>
        <v>Non</v>
      </c>
      <c r="O486" s="11">
        <f>IF(Tableau1[[#This Row],[En retard?]]="Non",Tableau1[[#This Row],[Date rendu]]-'Date de l''export'!$A$2,0)</f>
        <v>1.7404166666674428</v>
      </c>
      <c r="P486" s="14" t="str">
        <f>IF(Tableau1[[#This Row],[En retard?]]="Oui","HD",IF(Tableau1[Délai restant]&lt;1,"&lt;24h",IF(Tableau1[Délai restant]&lt;2,"&lt;48h","≥48h")))</f>
        <v>&lt;48h</v>
      </c>
      <c r="Q486" s="14" t="str">
        <f>IF(AND(Tableau1[[#This Row],[En retard?]]="Oui",OR(Tableau1[[#This Row],[Product]]="Citron",Tableau1[[#This Row],[Product]]="Amandes")),"Oui","Non")</f>
        <v>Non</v>
      </c>
      <c r="R486" t="str">
        <f>CONCATENATE(Tableau1[[#This Row],[OrderCode]],"|",Tableau1[[#This Row],[AnaCode]],"|",Tableau1[[#This Row],[Product]])</f>
        <v>CMD01695013|PLLT|Jus de fruits</v>
      </c>
    </row>
    <row r="487" spans="1:18" x14ac:dyDescent="0.25">
      <c r="A487" s="1" t="s">
        <v>368</v>
      </c>
      <c r="B487" s="1" t="s">
        <v>21</v>
      </c>
      <c r="C487" s="3" t="s">
        <v>52</v>
      </c>
      <c r="D487" s="3" t="s">
        <v>9</v>
      </c>
      <c r="E487" s="1" t="s">
        <v>130</v>
      </c>
      <c r="F487" s="1" t="s">
        <v>1329</v>
      </c>
      <c r="G487" s="1" t="s">
        <v>964</v>
      </c>
      <c r="H487" s="3">
        <f>SUBSTITUTE(LEFT(Tableau1[[#This Row],[OrderDate]],17),".",":")+0</f>
        <v>43566.426504629628</v>
      </c>
      <c r="I487" s="3">
        <f>SUBSTITUTE(LEFT(Tableau1[[#This Row],[OrderDueTo]],17),".",":")+0</f>
        <v>43573.5</v>
      </c>
      <c r="J487" s="13" t="str">
        <f>VLOOKUP(Tableau1[[#This Row],[AnaCode]],'Config Analyses'!A:C,2,FALSE)</f>
        <v>Analyse pesticides</v>
      </c>
      <c r="K487" s="13" t="str">
        <f>VLOOKUP(Tableau1[[#This Row],[AnaCode]],'Config Analyses'!A:C,3,FALSE)</f>
        <v>Equipe 3</v>
      </c>
      <c r="L487" s="13" t="str">
        <f>VLOOKUP(Tableau1[[#This Row],[CustomerCode]],'Config Clients'!A:D,3,FALSE)</f>
        <v>Centrale d'achats</v>
      </c>
      <c r="M487" s="13" t="str">
        <f>VLOOKUP(Tableau1[[#This Row],[CustomerCode]],'Config Clients'!A:D,4,FALSE)</f>
        <v>Sandrine</v>
      </c>
      <c r="N487" s="10" t="str">
        <f>IFERROR(IF(Tableau1[[#This Row],[Date rendu]]-'Date de l''export'!$A$2&gt;0,"Non","Oui"),"Oui")</f>
        <v>Non</v>
      </c>
      <c r="O487" s="11">
        <f>IF(Tableau1[[#This Row],[En retard?]]="Non",Tableau1[[#This Row],[Date rendu]]-'Date de l''export'!$A$2,0)</f>
        <v>1.7404166666674428</v>
      </c>
      <c r="P487" s="14" t="str">
        <f>IF(Tableau1[[#This Row],[En retard?]]="Oui","HD",IF(Tableau1[Délai restant]&lt;1,"&lt;24h",IF(Tableau1[Délai restant]&lt;2,"&lt;48h","≥48h")))</f>
        <v>&lt;48h</v>
      </c>
      <c r="Q487" s="14" t="str">
        <f>IF(AND(Tableau1[[#This Row],[En retard?]]="Oui",OR(Tableau1[[#This Row],[Product]]="Citron",Tableau1[[#This Row],[Product]]="Amandes")),"Oui","Non")</f>
        <v>Non</v>
      </c>
      <c r="R487" t="str">
        <f>CONCATENATE(Tableau1[[#This Row],[OrderCode]],"|",Tableau1[[#This Row],[AnaCode]],"|",Tableau1[[#This Row],[Product]])</f>
        <v>CMD01749307|PEST|Carotte</v>
      </c>
    </row>
    <row r="488" spans="1:18" x14ac:dyDescent="0.25">
      <c r="A488" s="1" t="s">
        <v>355</v>
      </c>
      <c r="B488" s="1" t="s">
        <v>19</v>
      </c>
      <c r="C488" s="3" t="s">
        <v>61</v>
      </c>
      <c r="D488" s="3" t="s">
        <v>14</v>
      </c>
      <c r="E488" s="1" t="s">
        <v>130</v>
      </c>
      <c r="F488" s="1" t="s">
        <v>1330</v>
      </c>
      <c r="G488" s="1" t="s">
        <v>964</v>
      </c>
      <c r="H488" s="3">
        <f>SUBSTITUTE(LEFT(Tableau1[[#This Row],[OrderDate]],17),".",":")+0</f>
        <v>43566.427662037036</v>
      </c>
      <c r="I488" s="3">
        <f>SUBSTITUTE(LEFT(Tableau1[[#This Row],[OrderDueTo]],17),".",":")+0</f>
        <v>43573.5</v>
      </c>
      <c r="J488" s="13" t="str">
        <f>VLOOKUP(Tableau1[[#This Row],[AnaCode]],'Config Analyses'!A:C,2,FALSE)</f>
        <v>Analyse pesticides</v>
      </c>
      <c r="K488" s="13" t="str">
        <f>VLOOKUP(Tableau1[[#This Row],[AnaCode]],'Config Analyses'!A:C,3,FALSE)</f>
        <v>Equipe 3</v>
      </c>
      <c r="L488" s="13" t="str">
        <f>VLOOKUP(Tableau1[[#This Row],[CustomerCode]],'Config Clients'!A:D,3,FALSE)</f>
        <v>Grande surface</v>
      </c>
      <c r="M488" s="13" t="str">
        <f>VLOOKUP(Tableau1[[#This Row],[CustomerCode]],'Config Clients'!A:D,4,FALSE)</f>
        <v>Eric</v>
      </c>
      <c r="N488" s="10" t="str">
        <f>IFERROR(IF(Tableau1[[#This Row],[Date rendu]]-'Date de l''export'!$A$2&gt;0,"Non","Oui"),"Oui")</f>
        <v>Non</v>
      </c>
      <c r="O488" s="11">
        <f>IF(Tableau1[[#This Row],[En retard?]]="Non",Tableau1[[#This Row],[Date rendu]]-'Date de l''export'!$A$2,0)</f>
        <v>1.7404166666674428</v>
      </c>
      <c r="P488" s="14" t="str">
        <f>IF(Tableau1[[#This Row],[En retard?]]="Oui","HD",IF(Tableau1[Délai restant]&lt;1,"&lt;24h",IF(Tableau1[Délai restant]&lt;2,"&lt;48h","≥48h")))</f>
        <v>&lt;48h</v>
      </c>
      <c r="Q488" s="14" t="str">
        <f>IF(AND(Tableau1[[#This Row],[En retard?]]="Oui",OR(Tableau1[[#This Row],[Product]]="Citron",Tableau1[[#This Row],[Product]]="Amandes")),"Oui","Non")</f>
        <v>Non</v>
      </c>
      <c r="R488" t="str">
        <f>CONCATENATE(Tableau1[[#This Row],[OrderCode]],"|",Tableau1[[#This Row],[AnaCode]],"|",Tableau1[[#This Row],[Product]])</f>
        <v>CMD01517104|PEST|Bettrave</v>
      </c>
    </row>
    <row r="489" spans="1:18" x14ac:dyDescent="0.25">
      <c r="A489" s="1" t="s">
        <v>734</v>
      </c>
      <c r="B489" s="1" t="s">
        <v>21</v>
      </c>
      <c r="C489" s="3" t="s">
        <v>52</v>
      </c>
      <c r="D489" s="3" t="s">
        <v>9</v>
      </c>
      <c r="E489" s="1" t="s">
        <v>130</v>
      </c>
      <c r="F489" s="1" t="s">
        <v>2391</v>
      </c>
      <c r="G489" s="1" t="s">
        <v>964</v>
      </c>
      <c r="H489" s="3">
        <f>SUBSTITUTE(LEFT(Tableau1[[#This Row],[OrderDate]],17),".",":")+0</f>
        <v>43566.428483796299</v>
      </c>
      <c r="I489" s="3">
        <f>SUBSTITUTE(LEFT(Tableau1[[#This Row],[OrderDueTo]],17),".",":")+0</f>
        <v>43573.5</v>
      </c>
      <c r="J489" s="13" t="str">
        <f>VLOOKUP(Tableau1[[#This Row],[AnaCode]],'Config Analyses'!A:C,2,FALSE)</f>
        <v>Analyse pesticides</v>
      </c>
      <c r="K489" s="13" t="str">
        <f>VLOOKUP(Tableau1[[#This Row],[AnaCode]],'Config Analyses'!A:C,3,FALSE)</f>
        <v>Equipe 3</v>
      </c>
      <c r="L489" s="13" t="str">
        <f>VLOOKUP(Tableau1[[#This Row],[CustomerCode]],'Config Clients'!A:D,3,FALSE)</f>
        <v>Centrale d'achats</v>
      </c>
      <c r="M489" s="13" t="str">
        <f>VLOOKUP(Tableau1[[#This Row],[CustomerCode]],'Config Clients'!A:D,4,FALSE)</f>
        <v>Sandrine</v>
      </c>
      <c r="N489" s="10" t="str">
        <f>IFERROR(IF(Tableau1[[#This Row],[Date rendu]]-'Date de l''export'!$A$2&gt;0,"Non","Oui"),"Oui")</f>
        <v>Non</v>
      </c>
      <c r="O489" s="11">
        <f>IF(Tableau1[[#This Row],[En retard?]]="Non",Tableau1[[#This Row],[Date rendu]]-'Date de l''export'!$A$2,0)</f>
        <v>1.7404166666674428</v>
      </c>
      <c r="P489" s="14" t="str">
        <f>IF(Tableau1[[#This Row],[En retard?]]="Oui","HD",IF(Tableau1[Délai restant]&lt;1,"&lt;24h",IF(Tableau1[Délai restant]&lt;2,"&lt;48h","≥48h")))</f>
        <v>&lt;48h</v>
      </c>
      <c r="Q489" s="14" t="str">
        <f>IF(AND(Tableau1[[#This Row],[En retard?]]="Oui",OR(Tableau1[[#This Row],[Product]]="Citron",Tableau1[[#This Row],[Product]]="Amandes")),"Oui","Non")</f>
        <v>Non</v>
      </c>
      <c r="R489" t="str">
        <f>CONCATENATE(Tableau1[[#This Row],[OrderCode]],"|",Tableau1[[#This Row],[AnaCode]],"|",Tableau1[[#This Row],[Product]])</f>
        <v>CMD01749301|PEST|Carotte</v>
      </c>
    </row>
    <row r="490" spans="1:18" x14ac:dyDescent="0.25">
      <c r="A490" s="1" t="s">
        <v>3357</v>
      </c>
      <c r="B490" s="1" t="s">
        <v>36</v>
      </c>
      <c r="C490" s="3" t="s">
        <v>73</v>
      </c>
      <c r="D490" s="3" t="s">
        <v>23</v>
      </c>
      <c r="E490" s="1" t="s">
        <v>130</v>
      </c>
      <c r="F490" s="1" t="s">
        <v>3358</v>
      </c>
      <c r="G490" s="1" t="s">
        <v>964</v>
      </c>
      <c r="H490" s="3">
        <f>SUBSTITUTE(LEFT(Tableau1[[#This Row],[OrderDate]],17),".",":")+0</f>
        <v>43566.431342592594</v>
      </c>
      <c r="I490" s="3">
        <f>SUBSTITUTE(LEFT(Tableau1[[#This Row],[OrderDueTo]],17),".",":")+0</f>
        <v>43573.5</v>
      </c>
      <c r="J490" s="13" t="str">
        <f>VLOOKUP(Tableau1[[#This Row],[AnaCode]],'Config Analyses'!A:C,2,FALSE)</f>
        <v>Analyse pesticides</v>
      </c>
      <c r="K490" s="13" t="str">
        <f>VLOOKUP(Tableau1[[#This Row],[AnaCode]],'Config Analyses'!A:C,3,FALSE)</f>
        <v>Equipe 3</v>
      </c>
      <c r="L490" s="13" t="str">
        <f>VLOOKUP(Tableau1[[#This Row],[CustomerCode]],'Config Clients'!A:D,3,FALSE)</f>
        <v>Entreprises agro-alimentaires</v>
      </c>
      <c r="M490" s="13" t="str">
        <f>VLOOKUP(Tableau1[[#This Row],[CustomerCode]],'Config Clients'!A:D,4,FALSE)</f>
        <v>Julien</v>
      </c>
      <c r="N490" s="10" t="str">
        <f>IFERROR(IF(Tableau1[[#This Row],[Date rendu]]-'Date de l''export'!$A$2&gt;0,"Non","Oui"),"Oui")</f>
        <v>Non</v>
      </c>
      <c r="O490" s="11">
        <f>IF(Tableau1[[#This Row],[En retard?]]="Non",Tableau1[[#This Row],[Date rendu]]-'Date de l''export'!$A$2,0)</f>
        <v>1.7404166666674428</v>
      </c>
      <c r="P490" s="14" t="str">
        <f>IF(Tableau1[[#This Row],[En retard?]]="Oui","HD",IF(Tableau1[Délai restant]&lt;1,"&lt;24h",IF(Tableau1[Délai restant]&lt;2,"&lt;48h","≥48h")))</f>
        <v>&lt;48h</v>
      </c>
      <c r="Q490" s="14" t="str">
        <f>IF(AND(Tableau1[[#This Row],[En retard?]]="Oui",OR(Tableau1[[#This Row],[Product]]="Citron",Tableau1[[#This Row],[Product]]="Amandes")),"Oui","Non")</f>
        <v>Non</v>
      </c>
      <c r="R490" t="str">
        <f>CONCATENATE(Tableau1[[#This Row],[OrderCode]],"|",Tableau1[[#This Row],[AnaCode]],"|",Tableau1[[#This Row],[Product]])</f>
        <v>CMD01741702|PEST|Saumon</v>
      </c>
    </row>
    <row r="491" spans="1:18" x14ac:dyDescent="0.25">
      <c r="A491" s="1" t="s">
        <v>3359</v>
      </c>
      <c r="B491" s="1" t="s">
        <v>42</v>
      </c>
      <c r="C491" s="3" t="s">
        <v>188</v>
      </c>
      <c r="D491" s="3" t="s">
        <v>38</v>
      </c>
      <c r="E491" s="1" t="s">
        <v>130</v>
      </c>
      <c r="F491" s="1" t="s">
        <v>3360</v>
      </c>
      <c r="G491" s="1" t="s">
        <v>964</v>
      </c>
      <c r="H491" s="3">
        <f>SUBSTITUTE(LEFT(Tableau1[[#This Row],[OrderDate]],17),".",":")+0</f>
        <v>43566.431423611109</v>
      </c>
      <c r="I491" s="3">
        <f>SUBSTITUTE(LEFT(Tableau1[[#This Row],[OrderDueTo]],17),".",":")+0</f>
        <v>43573.5</v>
      </c>
      <c r="J491" s="13" t="str">
        <f>VLOOKUP(Tableau1[[#This Row],[AnaCode]],'Config Analyses'!A:C,2,FALSE)</f>
        <v>Analyse pesticides</v>
      </c>
      <c r="K491" s="13" t="str">
        <f>VLOOKUP(Tableau1[[#This Row],[AnaCode]],'Config Analyses'!A:C,3,FALSE)</f>
        <v>Equipe 3</v>
      </c>
      <c r="L491" s="13" t="str">
        <f>VLOOKUP(Tableau1[[#This Row],[CustomerCode]],'Config Clients'!A:D,3,FALSE)</f>
        <v>Coopérative agricole</v>
      </c>
      <c r="M491" s="13" t="str">
        <f>VLOOKUP(Tableau1[[#This Row],[CustomerCode]],'Config Clients'!A:D,4,FALSE)</f>
        <v>Julie</v>
      </c>
      <c r="N491" s="10" t="str">
        <f>IFERROR(IF(Tableau1[[#This Row],[Date rendu]]-'Date de l''export'!$A$2&gt;0,"Non","Oui"),"Oui")</f>
        <v>Non</v>
      </c>
      <c r="O491" s="11">
        <f>IF(Tableau1[[#This Row],[En retard?]]="Non",Tableau1[[#This Row],[Date rendu]]-'Date de l''export'!$A$2,0)</f>
        <v>1.7404166666674428</v>
      </c>
      <c r="P491" s="14" t="str">
        <f>IF(Tableau1[[#This Row],[En retard?]]="Oui","HD",IF(Tableau1[Délai restant]&lt;1,"&lt;24h",IF(Tableau1[Délai restant]&lt;2,"&lt;48h","≥48h")))</f>
        <v>&lt;48h</v>
      </c>
      <c r="Q491" s="14" t="str">
        <f>IF(AND(Tableau1[[#This Row],[En retard?]]="Oui",OR(Tableau1[[#This Row],[Product]]="Citron",Tableau1[[#This Row],[Product]]="Amandes")),"Oui","Non")</f>
        <v>Non</v>
      </c>
      <c r="R491" t="str">
        <f>CONCATENATE(Tableau1[[#This Row],[OrderCode]],"|",Tableau1[[#This Row],[AnaCode]],"|",Tableau1[[#This Row],[Product]])</f>
        <v>CMD01748519|PEST|Jus de fruits</v>
      </c>
    </row>
    <row r="492" spans="1:18" x14ac:dyDescent="0.25">
      <c r="A492" s="1" t="s">
        <v>116</v>
      </c>
      <c r="B492" s="1" t="s">
        <v>19</v>
      </c>
      <c r="C492" s="3" t="s">
        <v>49</v>
      </c>
      <c r="D492" s="3" t="s">
        <v>8</v>
      </c>
      <c r="E492" s="1" t="s">
        <v>107</v>
      </c>
      <c r="F492" s="1" t="s">
        <v>1333</v>
      </c>
      <c r="G492" s="1" t="s">
        <v>947</v>
      </c>
      <c r="H492" s="3">
        <f>SUBSTITUTE(LEFT(Tableau1[[#This Row],[OrderDate]],17),".",":")+0</f>
        <v>43566.433240740742</v>
      </c>
      <c r="I492" s="3">
        <f>SUBSTITUTE(LEFT(Tableau1[[#This Row],[OrderDueTo]],17),".",":")+0</f>
        <v>43571.5</v>
      </c>
      <c r="J492" s="13" t="str">
        <f>VLOOKUP(Tableau1[[#This Row],[AnaCode]],'Config Analyses'!A:C,2,FALSE)</f>
        <v>Analyse nutritionelle</v>
      </c>
      <c r="K492" s="13" t="str">
        <f>VLOOKUP(Tableau1[[#This Row],[AnaCode]],'Config Analyses'!A:C,3,FALSE)</f>
        <v>Equipe 2</v>
      </c>
      <c r="L492" s="13" t="str">
        <f>VLOOKUP(Tableau1[[#This Row],[CustomerCode]],'Config Clients'!A:D,3,FALSE)</f>
        <v>Grande surface</v>
      </c>
      <c r="M492" s="13" t="str">
        <f>VLOOKUP(Tableau1[[#This Row],[CustomerCode]],'Config Clients'!A:D,4,FALSE)</f>
        <v>Eric</v>
      </c>
      <c r="N492" s="10" t="str">
        <f>IFERROR(IF(Tableau1[[#This Row],[Date rendu]]-'Date de l''export'!$A$2&gt;0,"Non","Oui"),"Oui")</f>
        <v>Oui</v>
      </c>
      <c r="O492" s="11">
        <f>IF(Tableau1[[#This Row],[En retard?]]="Non",Tableau1[[#This Row],[Date rendu]]-'Date de l''export'!$A$2,0)</f>
        <v>0</v>
      </c>
      <c r="P492" s="14" t="str">
        <f>IF(Tableau1[[#This Row],[En retard?]]="Oui","HD",IF(Tableau1[Délai restant]&lt;1,"&lt;24h",IF(Tableau1[Délai restant]&lt;2,"&lt;48h","≥48h")))</f>
        <v>HD</v>
      </c>
      <c r="Q492" s="14" t="str">
        <f>IF(AND(Tableau1[[#This Row],[En retard?]]="Oui",OR(Tableau1[[#This Row],[Product]]="Citron",Tableau1[[#This Row],[Product]]="Amandes")),"Oui","Non")</f>
        <v>Non</v>
      </c>
      <c r="R492" t="str">
        <f>CONCATENATE(Tableau1[[#This Row],[OrderCode]],"|",Tableau1[[#This Row],[AnaCode]],"|",Tableau1[[#This Row],[Product]])</f>
        <v>CMD01546201|NTR|Bettrave</v>
      </c>
    </row>
    <row r="493" spans="1:18" x14ac:dyDescent="0.25">
      <c r="A493" s="1" t="s">
        <v>370</v>
      </c>
      <c r="B493" s="1" t="s">
        <v>19</v>
      </c>
      <c r="C493" s="3" t="s">
        <v>49</v>
      </c>
      <c r="D493" s="3" t="s">
        <v>8</v>
      </c>
      <c r="E493" s="1" t="s">
        <v>130</v>
      </c>
      <c r="F493" s="1" t="s">
        <v>1334</v>
      </c>
      <c r="G493" s="1" t="s">
        <v>964</v>
      </c>
      <c r="H493" s="3">
        <f>SUBSTITUTE(LEFT(Tableau1[[#This Row],[OrderDate]],17),".",":")+0</f>
        <v>43566.433680555558</v>
      </c>
      <c r="I493" s="3">
        <f>SUBSTITUTE(LEFT(Tableau1[[#This Row],[OrderDueTo]],17),".",":")+0</f>
        <v>43573.5</v>
      </c>
      <c r="J493" s="13" t="str">
        <f>VLOOKUP(Tableau1[[#This Row],[AnaCode]],'Config Analyses'!A:C,2,FALSE)</f>
        <v>Analyse pesticides</v>
      </c>
      <c r="K493" s="13" t="str">
        <f>VLOOKUP(Tableau1[[#This Row],[AnaCode]],'Config Analyses'!A:C,3,FALSE)</f>
        <v>Equipe 3</v>
      </c>
      <c r="L493" s="13" t="str">
        <f>VLOOKUP(Tableau1[[#This Row],[CustomerCode]],'Config Clients'!A:D,3,FALSE)</f>
        <v>Grande surface</v>
      </c>
      <c r="M493" s="13" t="str">
        <f>VLOOKUP(Tableau1[[#This Row],[CustomerCode]],'Config Clients'!A:D,4,FALSE)</f>
        <v>Eric</v>
      </c>
      <c r="N493" s="10" t="str">
        <f>IFERROR(IF(Tableau1[[#This Row],[Date rendu]]-'Date de l''export'!$A$2&gt;0,"Non","Oui"),"Oui")</f>
        <v>Non</v>
      </c>
      <c r="O493" s="11">
        <f>IF(Tableau1[[#This Row],[En retard?]]="Non",Tableau1[[#This Row],[Date rendu]]-'Date de l''export'!$A$2,0)</f>
        <v>1.7404166666674428</v>
      </c>
      <c r="P493" s="14" t="str">
        <f>IF(Tableau1[[#This Row],[En retard?]]="Oui","HD",IF(Tableau1[Délai restant]&lt;1,"&lt;24h",IF(Tableau1[Délai restant]&lt;2,"&lt;48h","≥48h")))</f>
        <v>&lt;48h</v>
      </c>
      <c r="Q493" s="14" t="str">
        <f>IF(AND(Tableau1[[#This Row],[En retard?]]="Oui",OR(Tableau1[[#This Row],[Product]]="Citron",Tableau1[[#This Row],[Product]]="Amandes")),"Oui","Non")</f>
        <v>Non</v>
      </c>
      <c r="R493" t="str">
        <f>CONCATENATE(Tableau1[[#This Row],[OrderCode]],"|",Tableau1[[#This Row],[AnaCode]],"|",Tableau1[[#This Row],[Product]])</f>
        <v>CMD01568801|PEST|Bettrave</v>
      </c>
    </row>
    <row r="494" spans="1:18" x14ac:dyDescent="0.25">
      <c r="A494" s="1" t="s">
        <v>283</v>
      </c>
      <c r="B494" s="1" t="s">
        <v>21</v>
      </c>
      <c r="C494" s="3" t="s">
        <v>52</v>
      </c>
      <c r="D494" s="3" t="s">
        <v>9</v>
      </c>
      <c r="E494" s="1" t="s">
        <v>130</v>
      </c>
      <c r="F494" s="1" t="s">
        <v>1335</v>
      </c>
      <c r="G494" s="1" t="s">
        <v>964</v>
      </c>
      <c r="H494" s="3">
        <f>SUBSTITUTE(LEFT(Tableau1[[#This Row],[OrderDate]],17),".",":")+0</f>
        <v>43566.434571759259</v>
      </c>
      <c r="I494" s="3">
        <f>SUBSTITUTE(LEFT(Tableau1[[#This Row],[OrderDueTo]],17),".",":")+0</f>
        <v>43573.5</v>
      </c>
      <c r="J494" s="13" t="str">
        <f>VLOOKUP(Tableau1[[#This Row],[AnaCode]],'Config Analyses'!A:C,2,FALSE)</f>
        <v>Analyse pesticides</v>
      </c>
      <c r="K494" s="13" t="str">
        <f>VLOOKUP(Tableau1[[#This Row],[AnaCode]],'Config Analyses'!A:C,3,FALSE)</f>
        <v>Equipe 3</v>
      </c>
      <c r="L494" s="13" t="str">
        <f>VLOOKUP(Tableau1[[#This Row],[CustomerCode]],'Config Clients'!A:D,3,FALSE)</f>
        <v>Centrale d'achats</v>
      </c>
      <c r="M494" s="13" t="str">
        <f>VLOOKUP(Tableau1[[#This Row],[CustomerCode]],'Config Clients'!A:D,4,FALSE)</f>
        <v>Sandrine</v>
      </c>
      <c r="N494" s="10" t="str">
        <f>IFERROR(IF(Tableau1[[#This Row],[Date rendu]]-'Date de l''export'!$A$2&gt;0,"Non","Oui"),"Oui")</f>
        <v>Non</v>
      </c>
      <c r="O494" s="11">
        <f>IF(Tableau1[[#This Row],[En retard?]]="Non",Tableau1[[#This Row],[Date rendu]]-'Date de l''export'!$A$2,0)</f>
        <v>1.7404166666674428</v>
      </c>
      <c r="P494" s="14" t="str">
        <f>IF(Tableau1[[#This Row],[En retard?]]="Oui","HD",IF(Tableau1[Délai restant]&lt;1,"&lt;24h",IF(Tableau1[Délai restant]&lt;2,"&lt;48h","≥48h")))</f>
        <v>&lt;48h</v>
      </c>
      <c r="Q494" s="14" t="str">
        <f>IF(AND(Tableau1[[#This Row],[En retard?]]="Oui",OR(Tableau1[[#This Row],[Product]]="Citron",Tableau1[[#This Row],[Product]]="Amandes")),"Oui","Non")</f>
        <v>Non</v>
      </c>
      <c r="R494" t="str">
        <f>CONCATENATE(Tableau1[[#This Row],[OrderCode]],"|",Tableau1[[#This Row],[AnaCode]],"|",Tableau1[[#This Row],[Product]])</f>
        <v>CMD01749309|PEST|Carotte</v>
      </c>
    </row>
    <row r="495" spans="1:18" x14ac:dyDescent="0.25">
      <c r="A495" s="1" t="s">
        <v>569</v>
      </c>
      <c r="B495" s="1" t="s">
        <v>30</v>
      </c>
      <c r="C495" s="3" t="s">
        <v>75</v>
      </c>
      <c r="D495" s="3" t="s">
        <v>24</v>
      </c>
      <c r="E495" s="1" t="s">
        <v>130</v>
      </c>
      <c r="F495" s="1" t="s">
        <v>2034</v>
      </c>
      <c r="G495" s="1" t="s">
        <v>964</v>
      </c>
      <c r="H495" s="3">
        <f>SUBSTITUTE(LEFT(Tableau1[[#This Row],[OrderDate]],17),".",":")+0</f>
        <v>43566.434745370374</v>
      </c>
      <c r="I495" s="3">
        <f>SUBSTITUTE(LEFT(Tableau1[[#This Row],[OrderDueTo]],17),".",":")+0</f>
        <v>43573.5</v>
      </c>
      <c r="J495" s="13" t="str">
        <f>VLOOKUP(Tableau1[[#This Row],[AnaCode]],'Config Analyses'!A:C,2,FALSE)</f>
        <v>Analyse pesticides</v>
      </c>
      <c r="K495" s="13" t="str">
        <f>VLOOKUP(Tableau1[[#This Row],[AnaCode]],'Config Analyses'!A:C,3,FALSE)</f>
        <v>Equipe 3</v>
      </c>
      <c r="L495" s="13" t="str">
        <f>VLOOKUP(Tableau1[[#This Row],[CustomerCode]],'Config Clients'!A:D,3,FALSE)</f>
        <v>Entreprises agro-alimentaires</v>
      </c>
      <c r="M495" s="13" t="str">
        <f>VLOOKUP(Tableau1[[#This Row],[CustomerCode]],'Config Clients'!A:D,4,FALSE)</f>
        <v>Julien</v>
      </c>
      <c r="N495" s="10" t="str">
        <f>IFERROR(IF(Tableau1[[#This Row],[Date rendu]]-'Date de l''export'!$A$2&gt;0,"Non","Oui"),"Oui")</f>
        <v>Non</v>
      </c>
      <c r="O495" s="11">
        <f>IF(Tableau1[[#This Row],[En retard?]]="Non",Tableau1[[#This Row],[Date rendu]]-'Date de l''export'!$A$2,0)</f>
        <v>1.7404166666674428</v>
      </c>
      <c r="P495" s="14" t="str">
        <f>IF(Tableau1[[#This Row],[En retard?]]="Oui","HD",IF(Tableau1[Délai restant]&lt;1,"&lt;24h",IF(Tableau1[Délai restant]&lt;2,"&lt;48h","≥48h")))</f>
        <v>&lt;48h</v>
      </c>
      <c r="Q495" s="14" t="str">
        <f>IF(AND(Tableau1[[#This Row],[En retard?]]="Oui",OR(Tableau1[[#This Row],[Product]]="Citron",Tableau1[[#This Row],[Product]]="Amandes")),"Oui","Non")</f>
        <v>Non</v>
      </c>
      <c r="R495" t="str">
        <f>CONCATENATE(Tableau1[[#This Row],[OrderCode]],"|",Tableau1[[#This Row],[AnaCode]],"|",Tableau1[[#This Row],[Product]])</f>
        <v>CMD01790309|PEST|Bœuf</v>
      </c>
    </row>
    <row r="496" spans="1:18" x14ac:dyDescent="0.25">
      <c r="A496" s="1" t="s">
        <v>510</v>
      </c>
      <c r="B496" s="1" t="s">
        <v>31</v>
      </c>
      <c r="C496" s="3" t="s">
        <v>98</v>
      </c>
      <c r="D496" s="3" t="s">
        <v>27</v>
      </c>
      <c r="E496" s="1" t="s">
        <v>130</v>
      </c>
      <c r="F496" s="1" t="s">
        <v>1661</v>
      </c>
      <c r="G496" s="1" t="s">
        <v>964</v>
      </c>
      <c r="H496" s="3">
        <f>SUBSTITUTE(LEFT(Tableau1[[#This Row],[OrderDate]],17),".",":")+0</f>
        <v>43566.436145833337</v>
      </c>
      <c r="I496" s="3">
        <f>SUBSTITUTE(LEFT(Tableau1[[#This Row],[OrderDueTo]],17),".",":")+0</f>
        <v>43573.5</v>
      </c>
      <c r="J496" s="13" t="str">
        <f>VLOOKUP(Tableau1[[#This Row],[AnaCode]],'Config Analyses'!A:C,2,FALSE)</f>
        <v>Analyse pesticides</v>
      </c>
      <c r="K496" s="13" t="str">
        <f>VLOOKUP(Tableau1[[#This Row],[AnaCode]],'Config Analyses'!A:C,3,FALSE)</f>
        <v>Equipe 3</v>
      </c>
      <c r="L496" s="13" t="str">
        <f>VLOOKUP(Tableau1[[#This Row],[CustomerCode]],'Config Clients'!A:D,3,FALSE)</f>
        <v>Coopérative agricole</v>
      </c>
      <c r="M496" s="13" t="str">
        <f>VLOOKUP(Tableau1[[#This Row],[CustomerCode]],'Config Clients'!A:D,4,FALSE)</f>
        <v>Julie</v>
      </c>
      <c r="N496" s="10" t="str">
        <f>IFERROR(IF(Tableau1[[#This Row],[Date rendu]]-'Date de l''export'!$A$2&gt;0,"Non","Oui"),"Oui")</f>
        <v>Non</v>
      </c>
      <c r="O496" s="11">
        <f>IF(Tableau1[[#This Row],[En retard?]]="Non",Tableau1[[#This Row],[Date rendu]]-'Date de l''export'!$A$2,0)</f>
        <v>1.7404166666674428</v>
      </c>
      <c r="P496" s="14" t="str">
        <f>IF(Tableau1[[#This Row],[En retard?]]="Oui","HD",IF(Tableau1[Délai restant]&lt;1,"&lt;24h",IF(Tableau1[Délai restant]&lt;2,"&lt;48h","≥48h")))</f>
        <v>&lt;48h</v>
      </c>
      <c r="Q496" s="14" t="str">
        <f>IF(AND(Tableau1[[#This Row],[En retard?]]="Oui",OR(Tableau1[[#This Row],[Product]]="Citron",Tableau1[[#This Row],[Product]]="Amandes")),"Oui","Non")</f>
        <v>Non</v>
      </c>
      <c r="R496" t="str">
        <f>CONCATENATE(Tableau1[[#This Row],[OrderCode]],"|",Tableau1[[#This Row],[AnaCode]],"|",Tableau1[[#This Row],[Product]])</f>
        <v>CMD01698806|PEST|Pomme de terre</v>
      </c>
    </row>
    <row r="497" spans="1:18" x14ac:dyDescent="0.25">
      <c r="A497" s="1" t="s">
        <v>3335</v>
      </c>
      <c r="B497" s="1" t="s">
        <v>30</v>
      </c>
      <c r="C497" s="3" t="s">
        <v>188</v>
      </c>
      <c r="D497" s="3" t="s">
        <v>38</v>
      </c>
      <c r="E497" s="1" t="s">
        <v>107</v>
      </c>
      <c r="F497" s="1" t="s">
        <v>3361</v>
      </c>
      <c r="G497" s="1" t="s">
        <v>947</v>
      </c>
      <c r="H497" s="3">
        <f>SUBSTITUTE(LEFT(Tableau1[[#This Row],[OrderDate]],17),".",":")+0</f>
        <v>43566.438587962963</v>
      </c>
      <c r="I497" s="3">
        <f>SUBSTITUTE(LEFT(Tableau1[[#This Row],[OrderDueTo]],17),".",":")+0</f>
        <v>43571.5</v>
      </c>
      <c r="J497" s="13" t="str">
        <f>VLOOKUP(Tableau1[[#This Row],[AnaCode]],'Config Analyses'!A:C,2,FALSE)</f>
        <v>Analyse nutritionelle</v>
      </c>
      <c r="K497" s="13" t="str">
        <f>VLOOKUP(Tableau1[[#This Row],[AnaCode]],'Config Analyses'!A:C,3,FALSE)</f>
        <v>Equipe 2</v>
      </c>
      <c r="L497" s="13" t="str">
        <f>VLOOKUP(Tableau1[[#This Row],[CustomerCode]],'Config Clients'!A:D,3,FALSE)</f>
        <v>Coopérative agricole</v>
      </c>
      <c r="M497" s="13" t="str">
        <f>VLOOKUP(Tableau1[[#This Row],[CustomerCode]],'Config Clients'!A:D,4,FALSE)</f>
        <v>Julie</v>
      </c>
      <c r="N497" s="10" t="str">
        <f>IFERROR(IF(Tableau1[[#This Row],[Date rendu]]-'Date de l''export'!$A$2&gt;0,"Non","Oui"),"Oui")</f>
        <v>Oui</v>
      </c>
      <c r="O497" s="11">
        <f>IF(Tableau1[[#This Row],[En retard?]]="Non",Tableau1[[#This Row],[Date rendu]]-'Date de l''export'!$A$2,0)</f>
        <v>0</v>
      </c>
      <c r="P497" s="14" t="str">
        <f>IF(Tableau1[[#This Row],[En retard?]]="Oui","HD",IF(Tableau1[Délai restant]&lt;1,"&lt;24h",IF(Tableau1[Délai restant]&lt;2,"&lt;48h","≥48h")))</f>
        <v>HD</v>
      </c>
      <c r="Q497" s="14" t="str">
        <f>IF(AND(Tableau1[[#This Row],[En retard?]]="Oui",OR(Tableau1[[#This Row],[Product]]="Citron",Tableau1[[#This Row],[Product]]="Amandes")),"Oui","Non")</f>
        <v>Non</v>
      </c>
      <c r="R497" t="str">
        <f>CONCATENATE(Tableau1[[#This Row],[OrderCode]],"|",Tableau1[[#This Row],[AnaCode]],"|",Tableau1[[#This Row],[Product]])</f>
        <v>CMD01721605|NTR|Bœuf</v>
      </c>
    </row>
    <row r="498" spans="1:18" x14ac:dyDescent="0.25">
      <c r="A498" s="1" t="s">
        <v>3362</v>
      </c>
      <c r="B498" s="1" t="s">
        <v>42</v>
      </c>
      <c r="C498" s="3" t="s">
        <v>73</v>
      </c>
      <c r="D498" s="3" t="s">
        <v>23</v>
      </c>
      <c r="E498" s="1" t="s">
        <v>130</v>
      </c>
      <c r="F498" s="1" t="s">
        <v>3363</v>
      </c>
      <c r="G498" s="1" t="s">
        <v>964</v>
      </c>
      <c r="H498" s="3">
        <f>SUBSTITUTE(LEFT(Tableau1[[#This Row],[OrderDate]],17),".",":")+0</f>
        <v>43566.438773148147</v>
      </c>
      <c r="I498" s="3">
        <f>SUBSTITUTE(LEFT(Tableau1[[#This Row],[OrderDueTo]],17),".",":")+0</f>
        <v>43573.5</v>
      </c>
      <c r="J498" s="13" t="str">
        <f>VLOOKUP(Tableau1[[#This Row],[AnaCode]],'Config Analyses'!A:C,2,FALSE)</f>
        <v>Analyse pesticides</v>
      </c>
      <c r="K498" s="13" t="str">
        <f>VLOOKUP(Tableau1[[#This Row],[AnaCode]],'Config Analyses'!A:C,3,FALSE)</f>
        <v>Equipe 3</v>
      </c>
      <c r="L498" s="13" t="str">
        <f>VLOOKUP(Tableau1[[#This Row],[CustomerCode]],'Config Clients'!A:D,3,FALSE)</f>
        <v>Entreprises agro-alimentaires</v>
      </c>
      <c r="M498" s="13" t="str">
        <f>VLOOKUP(Tableau1[[#This Row],[CustomerCode]],'Config Clients'!A:D,4,FALSE)</f>
        <v>Julien</v>
      </c>
      <c r="N498" s="10" t="str">
        <f>IFERROR(IF(Tableau1[[#This Row],[Date rendu]]-'Date de l''export'!$A$2&gt;0,"Non","Oui"),"Oui")</f>
        <v>Non</v>
      </c>
      <c r="O498" s="11">
        <f>IF(Tableau1[[#This Row],[En retard?]]="Non",Tableau1[[#This Row],[Date rendu]]-'Date de l''export'!$A$2,0)</f>
        <v>1.7404166666674428</v>
      </c>
      <c r="P498" s="14" t="str">
        <f>IF(Tableau1[[#This Row],[En retard?]]="Oui","HD",IF(Tableau1[Délai restant]&lt;1,"&lt;24h",IF(Tableau1[Délai restant]&lt;2,"&lt;48h","≥48h")))</f>
        <v>&lt;48h</v>
      </c>
      <c r="Q498" s="14" t="str">
        <f>IF(AND(Tableau1[[#This Row],[En retard?]]="Oui",OR(Tableau1[[#This Row],[Product]]="Citron",Tableau1[[#This Row],[Product]]="Amandes")),"Oui","Non")</f>
        <v>Non</v>
      </c>
      <c r="R498" t="str">
        <f>CONCATENATE(Tableau1[[#This Row],[OrderCode]],"|",Tableau1[[#This Row],[AnaCode]],"|",Tableau1[[#This Row],[Product]])</f>
        <v>CMD01576401|PEST|Jus de fruits</v>
      </c>
    </row>
    <row r="499" spans="1:18" x14ac:dyDescent="0.25">
      <c r="A499" s="1" t="s">
        <v>212</v>
      </c>
      <c r="B499" s="1" t="s">
        <v>31</v>
      </c>
      <c r="C499" s="3" t="s">
        <v>49</v>
      </c>
      <c r="D499" s="3" t="s">
        <v>8</v>
      </c>
      <c r="E499" s="1" t="s">
        <v>130</v>
      </c>
      <c r="F499" s="1" t="s">
        <v>1339</v>
      </c>
      <c r="G499" s="1" t="s">
        <v>964</v>
      </c>
      <c r="H499" s="3">
        <f>SUBSTITUTE(LEFT(Tableau1[[#This Row],[OrderDate]],17),".",":")+0</f>
        <v>43566.439942129633</v>
      </c>
      <c r="I499" s="3">
        <f>SUBSTITUTE(LEFT(Tableau1[[#This Row],[OrderDueTo]],17),".",":")+0</f>
        <v>43573.5</v>
      </c>
      <c r="J499" s="13" t="str">
        <f>VLOOKUP(Tableau1[[#This Row],[AnaCode]],'Config Analyses'!A:C,2,FALSE)</f>
        <v>Analyse pesticides</v>
      </c>
      <c r="K499" s="13" t="str">
        <f>VLOOKUP(Tableau1[[#This Row],[AnaCode]],'Config Analyses'!A:C,3,FALSE)</f>
        <v>Equipe 3</v>
      </c>
      <c r="L499" s="13" t="str">
        <f>VLOOKUP(Tableau1[[#This Row],[CustomerCode]],'Config Clients'!A:D,3,FALSE)</f>
        <v>Grande surface</v>
      </c>
      <c r="M499" s="13" t="str">
        <f>VLOOKUP(Tableau1[[#This Row],[CustomerCode]],'Config Clients'!A:D,4,FALSE)</f>
        <v>Eric</v>
      </c>
      <c r="N499" s="10" t="str">
        <f>IFERROR(IF(Tableau1[[#This Row],[Date rendu]]-'Date de l''export'!$A$2&gt;0,"Non","Oui"),"Oui")</f>
        <v>Non</v>
      </c>
      <c r="O499" s="11">
        <f>IF(Tableau1[[#This Row],[En retard?]]="Non",Tableau1[[#This Row],[Date rendu]]-'Date de l''export'!$A$2,0)</f>
        <v>1.7404166666674428</v>
      </c>
      <c r="P499" s="14" t="str">
        <f>IF(Tableau1[[#This Row],[En retard?]]="Oui","HD",IF(Tableau1[Délai restant]&lt;1,"&lt;24h",IF(Tableau1[Délai restant]&lt;2,"&lt;48h","≥48h")))</f>
        <v>&lt;48h</v>
      </c>
      <c r="Q499" s="14" t="str">
        <f>IF(AND(Tableau1[[#This Row],[En retard?]]="Oui",OR(Tableau1[[#This Row],[Product]]="Citron",Tableau1[[#This Row],[Product]]="Amandes")),"Oui","Non")</f>
        <v>Non</v>
      </c>
      <c r="R499" t="str">
        <f>CONCATENATE(Tableau1[[#This Row],[OrderCode]],"|",Tableau1[[#This Row],[AnaCode]],"|",Tableau1[[#This Row],[Product]])</f>
        <v>CMD01686705|PEST|Pomme de terre</v>
      </c>
    </row>
    <row r="500" spans="1:18" x14ac:dyDescent="0.25">
      <c r="A500" s="1" t="s">
        <v>262</v>
      </c>
      <c r="B500" s="1" t="s">
        <v>25</v>
      </c>
      <c r="C500" s="3" t="s">
        <v>58</v>
      </c>
      <c r="D500" s="3" t="s">
        <v>13</v>
      </c>
      <c r="E500" s="1" t="s">
        <v>130</v>
      </c>
      <c r="F500" s="1" t="s">
        <v>1340</v>
      </c>
      <c r="G500" s="1" t="s">
        <v>964</v>
      </c>
      <c r="H500" s="3">
        <f>SUBSTITUTE(LEFT(Tableau1[[#This Row],[OrderDate]],17),".",":")+0</f>
        <v>43566.440775462965</v>
      </c>
      <c r="I500" s="3">
        <f>SUBSTITUTE(LEFT(Tableau1[[#This Row],[OrderDueTo]],17),".",":")+0</f>
        <v>43573.5</v>
      </c>
      <c r="J500" s="13" t="str">
        <f>VLOOKUP(Tableau1[[#This Row],[AnaCode]],'Config Analyses'!A:C,2,FALSE)</f>
        <v>Analyse pesticides</v>
      </c>
      <c r="K500" s="13" t="str">
        <f>VLOOKUP(Tableau1[[#This Row],[AnaCode]],'Config Analyses'!A:C,3,FALSE)</f>
        <v>Equipe 3</v>
      </c>
      <c r="L500" s="13" t="str">
        <f>VLOOKUP(Tableau1[[#This Row],[CustomerCode]],'Config Clients'!A:D,3,FALSE)</f>
        <v>Coopérative agricole</v>
      </c>
      <c r="M500" s="13" t="str">
        <f>VLOOKUP(Tableau1[[#This Row],[CustomerCode]],'Config Clients'!A:D,4,FALSE)</f>
        <v>Béatrice</v>
      </c>
      <c r="N500" s="10" t="str">
        <f>IFERROR(IF(Tableau1[[#This Row],[Date rendu]]-'Date de l''export'!$A$2&gt;0,"Non","Oui"),"Oui")</f>
        <v>Non</v>
      </c>
      <c r="O500" s="11">
        <f>IF(Tableau1[[#This Row],[En retard?]]="Non",Tableau1[[#This Row],[Date rendu]]-'Date de l''export'!$A$2,0)</f>
        <v>1.7404166666674428</v>
      </c>
      <c r="P500" s="14" t="str">
        <f>IF(Tableau1[[#This Row],[En retard?]]="Oui","HD",IF(Tableau1[Délai restant]&lt;1,"&lt;24h",IF(Tableau1[Délai restant]&lt;2,"&lt;48h","≥48h")))</f>
        <v>&lt;48h</v>
      </c>
      <c r="Q500" s="14" t="str">
        <f>IF(AND(Tableau1[[#This Row],[En retard?]]="Oui",OR(Tableau1[[#This Row],[Product]]="Citron",Tableau1[[#This Row],[Product]]="Amandes")),"Oui","Non")</f>
        <v>Non</v>
      </c>
      <c r="R500" t="str">
        <f>CONCATENATE(Tableau1[[#This Row],[OrderCode]],"|",Tableau1[[#This Row],[AnaCode]],"|",Tableau1[[#This Row],[Product]])</f>
        <v>CMD01608501|PEST|Haricots vert</v>
      </c>
    </row>
    <row r="501" spans="1:18" x14ac:dyDescent="0.25">
      <c r="A501" s="1" t="s">
        <v>625</v>
      </c>
      <c r="B501" s="1" t="s">
        <v>31</v>
      </c>
      <c r="C501" s="3" t="s">
        <v>52</v>
      </c>
      <c r="D501" s="3" t="s">
        <v>9</v>
      </c>
      <c r="E501" s="1" t="s">
        <v>63</v>
      </c>
      <c r="F501" s="1" t="s">
        <v>1543</v>
      </c>
      <c r="G501" s="1" t="s">
        <v>964</v>
      </c>
      <c r="H501" s="3">
        <f>SUBSTITUTE(LEFT(Tableau1[[#This Row],[OrderDate]],17),".",":")+0</f>
        <v>43566.441562499997</v>
      </c>
      <c r="I501" s="3">
        <f>SUBSTITUTE(LEFT(Tableau1[[#This Row],[OrderDueTo]],17),".",":")+0</f>
        <v>43573.5</v>
      </c>
      <c r="J501" s="13" t="str">
        <f>VLOOKUP(Tableau1[[#This Row],[AnaCode]],'Config Analyses'!A:C,2,FALSE)</f>
        <v>Analyse polluants d'emballage</v>
      </c>
      <c r="K501" s="13" t="str">
        <f>VLOOKUP(Tableau1[[#This Row],[AnaCode]],'Config Analyses'!A:C,3,FALSE)</f>
        <v>Equipe 3</v>
      </c>
      <c r="L501" s="13" t="str">
        <f>VLOOKUP(Tableau1[[#This Row],[CustomerCode]],'Config Clients'!A:D,3,FALSE)</f>
        <v>Centrale d'achats</v>
      </c>
      <c r="M501" s="13" t="str">
        <f>VLOOKUP(Tableau1[[#This Row],[CustomerCode]],'Config Clients'!A:D,4,FALSE)</f>
        <v>Sandrine</v>
      </c>
      <c r="N501" s="10" t="str">
        <f>IFERROR(IF(Tableau1[[#This Row],[Date rendu]]-'Date de l''export'!$A$2&gt;0,"Non","Oui"),"Oui")</f>
        <v>Non</v>
      </c>
      <c r="O501" s="11">
        <f>IF(Tableau1[[#This Row],[En retard?]]="Non",Tableau1[[#This Row],[Date rendu]]-'Date de l''export'!$A$2,0)</f>
        <v>1.7404166666674428</v>
      </c>
      <c r="P501" s="14" t="str">
        <f>IF(Tableau1[[#This Row],[En retard?]]="Oui","HD",IF(Tableau1[Délai restant]&lt;1,"&lt;24h",IF(Tableau1[Délai restant]&lt;2,"&lt;48h","≥48h")))</f>
        <v>&lt;48h</v>
      </c>
      <c r="Q501" s="14" t="str">
        <f>IF(AND(Tableau1[[#This Row],[En retard?]]="Oui",OR(Tableau1[[#This Row],[Product]]="Citron",Tableau1[[#This Row],[Product]]="Amandes")),"Oui","Non")</f>
        <v>Non</v>
      </c>
      <c r="R501" t="str">
        <f>CONCATENATE(Tableau1[[#This Row],[OrderCode]],"|",Tableau1[[#This Row],[AnaCode]],"|",Tableau1[[#This Row],[Product]])</f>
        <v>CMD01784004|PLLT|Pomme de terre</v>
      </c>
    </row>
    <row r="502" spans="1:18" x14ac:dyDescent="0.25">
      <c r="A502" s="1" t="s">
        <v>195</v>
      </c>
      <c r="B502" s="1" t="s">
        <v>21</v>
      </c>
      <c r="C502" s="3" t="s">
        <v>72</v>
      </c>
      <c r="D502" s="3" t="s">
        <v>22</v>
      </c>
      <c r="E502" s="1" t="s">
        <v>130</v>
      </c>
      <c r="F502" s="1" t="s">
        <v>1342</v>
      </c>
      <c r="G502" s="1" t="s">
        <v>964</v>
      </c>
      <c r="H502" s="3">
        <f>SUBSTITUTE(LEFT(Tableau1[[#This Row],[OrderDate]],17),".",":")+0</f>
        <v>43566.443912037037</v>
      </c>
      <c r="I502" s="3">
        <f>SUBSTITUTE(LEFT(Tableau1[[#This Row],[OrderDueTo]],17),".",":")+0</f>
        <v>43573.5</v>
      </c>
      <c r="J502" s="13" t="str">
        <f>VLOOKUP(Tableau1[[#This Row],[AnaCode]],'Config Analyses'!A:C,2,FALSE)</f>
        <v>Analyse pesticides</v>
      </c>
      <c r="K502" s="13" t="str">
        <f>VLOOKUP(Tableau1[[#This Row],[AnaCode]],'Config Analyses'!A:C,3,FALSE)</f>
        <v>Equipe 3</v>
      </c>
      <c r="L502" s="13" t="str">
        <f>VLOOKUP(Tableau1[[#This Row],[CustomerCode]],'Config Clients'!A:D,3,FALSE)</f>
        <v>Coopérative agricole</v>
      </c>
      <c r="M502" s="13" t="str">
        <f>VLOOKUP(Tableau1[[#This Row],[CustomerCode]],'Config Clients'!A:D,4,FALSE)</f>
        <v>Julie</v>
      </c>
      <c r="N502" s="10" t="str">
        <f>IFERROR(IF(Tableau1[[#This Row],[Date rendu]]-'Date de l''export'!$A$2&gt;0,"Non","Oui"),"Oui")</f>
        <v>Non</v>
      </c>
      <c r="O502" s="11">
        <f>IF(Tableau1[[#This Row],[En retard?]]="Non",Tableau1[[#This Row],[Date rendu]]-'Date de l''export'!$A$2,0)</f>
        <v>1.7404166666674428</v>
      </c>
      <c r="P502" s="14" t="str">
        <f>IF(Tableau1[[#This Row],[En retard?]]="Oui","HD",IF(Tableau1[Délai restant]&lt;1,"&lt;24h",IF(Tableau1[Délai restant]&lt;2,"&lt;48h","≥48h")))</f>
        <v>&lt;48h</v>
      </c>
      <c r="Q502" s="14" t="str">
        <f>IF(AND(Tableau1[[#This Row],[En retard?]]="Oui",OR(Tableau1[[#This Row],[Product]]="Citron",Tableau1[[#This Row],[Product]]="Amandes")),"Oui","Non")</f>
        <v>Non</v>
      </c>
      <c r="R502" t="str">
        <f>CONCATENATE(Tableau1[[#This Row],[OrderCode]],"|",Tableau1[[#This Row],[AnaCode]],"|",Tableau1[[#This Row],[Product]])</f>
        <v>CMD01648602|PEST|Carotte</v>
      </c>
    </row>
    <row r="503" spans="1:18" x14ac:dyDescent="0.25">
      <c r="A503" s="1" t="s">
        <v>196</v>
      </c>
      <c r="B503" s="1" t="s">
        <v>25</v>
      </c>
      <c r="C503" s="3" t="s">
        <v>58</v>
      </c>
      <c r="D503" s="3" t="s">
        <v>13</v>
      </c>
      <c r="E503" s="1" t="s">
        <v>130</v>
      </c>
      <c r="F503" s="1" t="s">
        <v>1343</v>
      </c>
      <c r="G503" s="1" t="s">
        <v>964</v>
      </c>
      <c r="H503" s="3">
        <f>SUBSTITUTE(LEFT(Tableau1[[#This Row],[OrderDate]],17),".",":")+0</f>
        <v>43566.444537037038</v>
      </c>
      <c r="I503" s="3">
        <f>SUBSTITUTE(LEFT(Tableau1[[#This Row],[OrderDueTo]],17),".",":")+0</f>
        <v>43573.5</v>
      </c>
      <c r="J503" s="13" t="str">
        <f>VLOOKUP(Tableau1[[#This Row],[AnaCode]],'Config Analyses'!A:C,2,FALSE)</f>
        <v>Analyse pesticides</v>
      </c>
      <c r="K503" s="13" t="str">
        <f>VLOOKUP(Tableau1[[#This Row],[AnaCode]],'Config Analyses'!A:C,3,FALSE)</f>
        <v>Equipe 3</v>
      </c>
      <c r="L503" s="13" t="str">
        <f>VLOOKUP(Tableau1[[#This Row],[CustomerCode]],'Config Clients'!A:D,3,FALSE)</f>
        <v>Coopérative agricole</v>
      </c>
      <c r="M503" s="13" t="str">
        <f>VLOOKUP(Tableau1[[#This Row],[CustomerCode]],'Config Clients'!A:D,4,FALSE)</f>
        <v>Béatrice</v>
      </c>
      <c r="N503" s="10" t="str">
        <f>IFERROR(IF(Tableau1[[#This Row],[Date rendu]]-'Date de l''export'!$A$2&gt;0,"Non","Oui"),"Oui")</f>
        <v>Non</v>
      </c>
      <c r="O503" s="11">
        <f>IF(Tableau1[[#This Row],[En retard?]]="Non",Tableau1[[#This Row],[Date rendu]]-'Date de l''export'!$A$2,0)</f>
        <v>1.7404166666674428</v>
      </c>
      <c r="P503" s="14" t="str">
        <f>IF(Tableau1[[#This Row],[En retard?]]="Oui","HD",IF(Tableau1[Délai restant]&lt;1,"&lt;24h",IF(Tableau1[Délai restant]&lt;2,"&lt;48h","≥48h")))</f>
        <v>&lt;48h</v>
      </c>
      <c r="Q503" s="14" t="str">
        <f>IF(AND(Tableau1[[#This Row],[En retard?]]="Oui",OR(Tableau1[[#This Row],[Product]]="Citron",Tableau1[[#This Row],[Product]]="Amandes")),"Oui","Non")</f>
        <v>Non</v>
      </c>
      <c r="R503" t="str">
        <f>CONCATENATE(Tableau1[[#This Row],[OrderCode]],"|",Tableau1[[#This Row],[AnaCode]],"|",Tableau1[[#This Row],[Product]])</f>
        <v>CMD01627201|PEST|Haricots vert</v>
      </c>
    </row>
    <row r="504" spans="1:18" x14ac:dyDescent="0.25">
      <c r="A504" s="1" t="s">
        <v>737</v>
      </c>
      <c r="B504" s="1" t="s">
        <v>21</v>
      </c>
      <c r="C504" s="3" t="s">
        <v>49</v>
      </c>
      <c r="D504" s="3" t="s">
        <v>8</v>
      </c>
      <c r="E504" s="1" t="s">
        <v>130</v>
      </c>
      <c r="F504" s="1" t="s">
        <v>1345</v>
      </c>
      <c r="G504" s="1" t="s">
        <v>964</v>
      </c>
      <c r="H504" s="3">
        <f>SUBSTITUTE(LEFT(Tableau1[[#This Row],[OrderDate]],17),".",":")+0</f>
        <v>43566.446342592593</v>
      </c>
      <c r="I504" s="3">
        <f>SUBSTITUTE(LEFT(Tableau1[[#This Row],[OrderDueTo]],17),".",":")+0</f>
        <v>43573.5</v>
      </c>
      <c r="J504" s="13" t="str">
        <f>VLOOKUP(Tableau1[[#This Row],[AnaCode]],'Config Analyses'!A:C,2,FALSE)</f>
        <v>Analyse pesticides</v>
      </c>
      <c r="K504" s="13" t="str">
        <f>VLOOKUP(Tableau1[[#This Row],[AnaCode]],'Config Analyses'!A:C,3,FALSE)</f>
        <v>Equipe 3</v>
      </c>
      <c r="L504" s="13" t="str">
        <f>VLOOKUP(Tableau1[[#This Row],[CustomerCode]],'Config Clients'!A:D,3,FALSE)</f>
        <v>Grande surface</v>
      </c>
      <c r="M504" s="13" t="str">
        <f>VLOOKUP(Tableau1[[#This Row],[CustomerCode]],'Config Clients'!A:D,4,FALSE)</f>
        <v>Eric</v>
      </c>
      <c r="N504" s="10" t="str">
        <f>IFERROR(IF(Tableau1[[#This Row],[Date rendu]]-'Date de l''export'!$A$2&gt;0,"Non","Oui"),"Oui")</f>
        <v>Non</v>
      </c>
      <c r="O504" s="11">
        <f>IF(Tableau1[[#This Row],[En retard?]]="Non",Tableau1[[#This Row],[Date rendu]]-'Date de l''export'!$A$2,0)</f>
        <v>1.7404166666674428</v>
      </c>
      <c r="P504" s="14" t="str">
        <f>IF(Tableau1[[#This Row],[En retard?]]="Oui","HD",IF(Tableau1[Délai restant]&lt;1,"&lt;24h",IF(Tableau1[Délai restant]&lt;2,"&lt;48h","≥48h")))</f>
        <v>&lt;48h</v>
      </c>
      <c r="Q504" s="14" t="str">
        <f>IF(AND(Tableau1[[#This Row],[En retard?]]="Oui",OR(Tableau1[[#This Row],[Product]]="Citron",Tableau1[[#This Row],[Product]]="Amandes")),"Oui","Non")</f>
        <v>Non</v>
      </c>
      <c r="R504" t="str">
        <f>CONCATENATE(Tableau1[[#This Row],[OrderCode]],"|",Tableau1[[#This Row],[AnaCode]],"|",Tableau1[[#This Row],[Product]])</f>
        <v>CMD01742607|PEST|Carotte</v>
      </c>
    </row>
    <row r="505" spans="1:18" x14ac:dyDescent="0.25">
      <c r="A505" s="1" t="s">
        <v>228</v>
      </c>
      <c r="B505" s="1" t="s">
        <v>25</v>
      </c>
      <c r="C505" s="3" t="s">
        <v>61</v>
      </c>
      <c r="D505" s="3" t="s">
        <v>14</v>
      </c>
      <c r="E505" s="1" t="s">
        <v>130</v>
      </c>
      <c r="F505" s="1" t="s">
        <v>1346</v>
      </c>
      <c r="G505" s="1" t="s">
        <v>964</v>
      </c>
      <c r="H505" s="3">
        <f>SUBSTITUTE(LEFT(Tableau1[[#This Row],[OrderDate]],17),".",":")+0</f>
        <v>43566.446562500001</v>
      </c>
      <c r="I505" s="3">
        <f>SUBSTITUTE(LEFT(Tableau1[[#This Row],[OrderDueTo]],17),".",":")+0</f>
        <v>43573.5</v>
      </c>
      <c r="J505" s="13" t="str">
        <f>VLOOKUP(Tableau1[[#This Row],[AnaCode]],'Config Analyses'!A:C,2,FALSE)</f>
        <v>Analyse pesticides</v>
      </c>
      <c r="K505" s="13" t="str">
        <f>VLOOKUP(Tableau1[[#This Row],[AnaCode]],'Config Analyses'!A:C,3,FALSE)</f>
        <v>Equipe 3</v>
      </c>
      <c r="L505" s="13" t="str">
        <f>VLOOKUP(Tableau1[[#This Row],[CustomerCode]],'Config Clients'!A:D,3,FALSE)</f>
        <v>Grande surface</v>
      </c>
      <c r="M505" s="13" t="str">
        <f>VLOOKUP(Tableau1[[#This Row],[CustomerCode]],'Config Clients'!A:D,4,FALSE)</f>
        <v>Eric</v>
      </c>
      <c r="N505" s="10" t="str">
        <f>IFERROR(IF(Tableau1[[#This Row],[Date rendu]]-'Date de l''export'!$A$2&gt;0,"Non","Oui"),"Oui")</f>
        <v>Non</v>
      </c>
      <c r="O505" s="11">
        <f>IF(Tableau1[[#This Row],[En retard?]]="Non",Tableau1[[#This Row],[Date rendu]]-'Date de l''export'!$A$2,0)</f>
        <v>1.7404166666674428</v>
      </c>
      <c r="P505" s="14" t="str">
        <f>IF(Tableau1[[#This Row],[En retard?]]="Oui","HD",IF(Tableau1[Délai restant]&lt;1,"&lt;24h",IF(Tableau1[Délai restant]&lt;2,"&lt;48h","≥48h")))</f>
        <v>&lt;48h</v>
      </c>
      <c r="Q505" s="14" t="str">
        <f>IF(AND(Tableau1[[#This Row],[En retard?]]="Oui",OR(Tableau1[[#This Row],[Product]]="Citron",Tableau1[[#This Row],[Product]]="Amandes")),"Oui","Non")</f>
        <v>Non</v>
      </c>
      <c r="R505" t="str">
        <f>CONCATENATE(Tableau1[[#This Row],[OrderCode]],"|",Tableau1[[#This Row],[AnaCode]],"|",Tableau1[[#This Row],[Product]])</f>
        <v>CMD01749404|PEST|Haricots vert</v>
      </c>
    </row>
    <row r="506" spans="1:18" x14ac:dyDescent="0.25">
      <c r="A506" s="1" t="s">
        <v>93</v>
      </c>
      <c r="B506" s="1" t="s">
        <v>19</v>
      </c>
      <c r="C506" s="3" t="s">
        <v>49</v>
      </c>
      <c r="D506" s="3" t="s">
        <v>8</v>
      </c>
      <c r="E506" s="1" t="s">
        <v>130</v>
      </c>
      <c r="F506" s="1" t="s">
        <v>1347</v>
      </c>
      <c r="G506" s="1" t="s">
        <v>964</v>
      </c>
      <c r="H506" s="3">
        <f>SUBSTITUTE(LEFT(Tableau1[[#This Row],[OrderDate]],17),".",":")+0</f>
        <v>43566.446643518517</v>
      </c>
      <c r="I506" s="3">
        <f>SUBSTITUTE(LEFT(Tableau1[[#This Row],[OrderDueTo]],17),".",":")+0</f>
        <v>43573.5</v>
      </c>
      <c r="J506" s="13" t="str">
        <f>VLOOKUP(Tableau1[[#This Row],[AnaCode]],'Config Analyses'!A:C,2,FALSE)</f>
        <v>Analyse pesticides</v>
      </c>
      <c r="K506" s="13" t="str">
        <f>VLOOKUP(Tableau1[[#This Row],[AnaCode]],'Config Analyses'!A:C,3,FALSE)</f>
        <v>Equipe 3</v>
      </c>
      <c r="L506" s="13" t="str">
        <f>VLOOKUP(Tableau1[[#This Row],[CustomerCode]],'Config Clients'!A:D,3,FALSE)</f>
        <v>Grande surface</v>
      </c>
      <c r="M506" s="13" t="str">
        <f>VLOOKUP(Tableau1[[#This Row],[CustomerCode]],'Config Clients'!A:D,4,FALSE)</f>
        <v>Eric</v>
      </c>
      <c r="N506" s="10" t="str">
        <f>IFERROR(IF(Tableau1[[#This Row],[Date rendu]]-'Date de l''export'!$A$2&gt;0,"Non","Oui"),"Oui")</f>
        <v>Non</v>
      </c>
      <c r="O506" s="11">
        <f>IF(Tableau1[[#This Row],[En retard?]]="Non",Tableau1[[#This Row],[Date rendu]]-'Date de l''export'!$A$2,0)</f>
        <v>1.7404166666674428</v>
      </c>
      <c r="P506" s="14" t="str">
        <f>IF(Tableau1[[#This Row],[En retard?]]="Oui","HD",IF(Tableau1[Délai restant]&lt;1,"&lt;24h",IF(Tableau1[Délai restant]&lt;2,"&lt;48h","≥48h")))</f>
        <v>&lt;48h</v>
      </c>
      <c r="Q506" s="14" t="str">
        <f>IF(AND(Tableau1[[#This Row],[En retard?]]="Oui",OR(Tableau1[[#This Row],[Product]]="Citron",Tableau1[[#This Row],[Product]]="Amandes")),"Oui","Non")</f>
        <v>Non</v>
      </c>
      <c r="R506" t="str">
        <f>CONCATENATE(Tableau1[[#This Row],[OrderCode]],"|",Tableau1[[#This Row],[AnaCode]],"|",Tableau1[[#This Row],[Product]])</f>
        <v>CMD01490008|PEST|Bettrave</v>
      </c>
    </row>
    <row r="507" spans="1:18" x14ac:dyDescent="0.25">
      <c r="A507" s="1" t="s">
        <v>48</v>
      </c>
      <c r="B507" s="1" t="s">
        <v>21</v>
      </c>
      <c r="C507" s="3" t="s">
        <v>49</v>
      </c>
      <c r="D507" s="3" t="s">
        <v>8</v>
      </c>
      <c r="E507" s="1" t="s">
        <v>63</v>
      </c>
      <c r="F507" s="1" t="s">
        <v>1815</v>
      </c>
      <c r="G507" s="1" t="s">
        <v>964</v>
      </c>
      <c r="H507" s="3">
        <f>SUBSTITUTE(LEFT(Tableau1[[#This Row],[OrderDate]],17),".",":")+0</f>
        <v>43566.448449074072</v>
      </c>
      <c r="I507" s="3">
        <f>SUBSTITUTE(LEFT(Tableau1[[#This Row],[OrderDueTo]],17),".",":")+0</f>
        <v>43573.5</v>
      </c>
      <c r="J507" s="13" t="str">
        <f>VLOOKUP(Tableau1[[#This Row],[AnaCode]],'Config Analyses'!A:C,2,FALSE)</f>
        <v>Analyse polluants d'emballage</v>
      </c>
      <c r="K507" s="13" t="str">
        <f>VLOOKUP(Tableau1[[#This Row],[AnaCode]],'Config Analyses'!A:C,3,FALSE)</f>
        <v>Equipe 3</v>
      </c>
      <c r="L507" s="13" t="str">
        <f>VLOOKUP(Tableau1[[#This Row],[CustomerCode]],'Config Clients'!A:D,3,FALSE)</f>
        <v>Grande surface</v>
      </c>
      <c r="M507" s="13" t="str">
        <f>VLOOKUP(Tableau1[[#This Row],[CustomerCode]],'Config Clients'!A:D,4,FALSE)</f>
        <v>Eric</v>
      </c>
      <c r="N507" s="10" t="str">
        <f>IFERROR(IF(Tableau1[[#This Row],[Date rendu]]-'Date de l''export'!$A$2&gt;0,"Non","Oui"),"Oui")</f>
        <v>Non</v>
      </c>
      <c r="O507" s="11">
        <f>IF(Tableau1[[#This Row],[En retard?]]="Non",Tableau1[[#This Row],[Date rendu]]-'Date de l''export'!$A$2,0)</f>
        <v>1.7404166666674428</v>
      </c>
      <c r="P507" s="14" t="str">
        <f>IF(Tableau1[[#This Row],[En retard?]]="Oui","HD",IF(Tableau1[Délai restant]&lt;1,"&lt;24h",IF(Tableau1[Délai restant]&lt;2,"&lt;48h","≥48h")))</f>
        <v>&lt;48h</v>
      </c>
      <c r="Q507" s="14" t="str">
        <f>IF(AND(Tableau1[[#This Row],[En retard?]]="Oui",OR(Tableau1[[#This Row],[Product]]="Citron",Tableau1[[#This Row],[Product]]="Amandes")),"Oui","Non")</f>
        <v>Non</v>
      </c>
      <c r="R507" t="str">
        <f>CONCATENATE(Tableau1[[#This Row],[OrderCode]],"|",Tableau1[[#This Row],[AnaCode]],"|",Tableau1[[#This Row],[Product]])</f>
        <v>CMD01490005|PLLT|Carotte</v>
      </c>
    </row>
    <row r="508" spans="1:18" x14ac:dyDescent="0.25">
      <c r="A508" s="1" t="s">
        <v>286</v>
      </c>
      <c r="B508" s="1" t="s">
        <v>21</v>
      </c>
      <c r="C508" s="3" t="s">
        <v>52</v>
      </c>
      <c r="D508" s="3" t="s">
        <v>9</v>
      </c>
      <c r="E508" s="1" t="s">
        <v>130</v>
      </c>
      <c r="F508" s="1" t="s">
        <v>1352</v>
      </c>
      <c r="G508" s="1" t="s">
        <v>964</v>
      </c>
      <c r="H508" s="3">
        <f>SUBSTITUTE(LEFT(Tableau1[[#This Row],[OrderDate]],17),".",":")+0</f>
        <v>43566.450150462966</v>
      </c>
      <c r="I508" s="3">
        <f>SUBSTITUTE(LEFT(Tableau1[[#This Row],[OrderDueTo]],17),".",":")+0</f>
        <v>43573.5</v>
      </c>
      <c r="J508" s="13" t="str">
        <f>VLOOKUP(Tableau1[[#This Row],[AnaCode]],'Config Analyses'!A:C,2,FALSE)</f>
        <v>Analyse pesticides</v>
      </c>
      <c r="K508" s="13" t="str">
        <f>VLOOKUP(Tableau1[[#This Row],[AnaCode]],'Config Analyses'!A:C,3,FALSE)</f>
        <v>Equipe 3</v>
      </c>
      <c r="L508" s="13" t="str">
        <f>VLOOKUP(Tableau1[[#This Row],[CustomerCode]],'Config Clients'!A:D,3,FALSE)</f>
        <v>Centrale d'achats</v>
      </c>
      <c r="M508" s="13" t="str">
        <f>VLOOKUP(Tableau1[[#This Row],[CustomerCode]],'Config Clients'!A:D,4,FALSE)</f>
        <v>Sandrine</v>
      </c>
      <c r="N508" s="10" t="str">
        <f>IFERROR(IF(Tableau1[[#This Row],[Date rendu]]-'Date de l''export'!$A$2&gt;0,"Non","Oui"),"Oui")</f>
        <v>Non</v>
      </c>
      <c r="O508" s="11">
        <f>IF(Tableau1[[#This Row],[En retard?]]="Non",Tableau1[[#This Row],[Date rendu]]-'Date de l''export'!$A$2,0)</f>
        <v>1.7404166666674428</v>
      </c>
      <c r="P508" s="14" t="str">
        <f>IF(Tableau1[[#This Row],[En retard?]]="Oui","HD",IF(Tableau1[Délai restant]&lt;1,"&lt;24h",IF(Tableau1[Délai restant]&lt;2,"&lt;48h","≥48h")))</f>
        <v>&lt;48h</v>
      </c>
      <c r="Q508" s="14" t="str">
        <f>IF(AND(Tableau1[[#This Row],[En retard?]]="Oui",OR(Tableau1[[#This Row],[Product]]="Citron",Tableau1[[#This Row],[Product]]="Amandes")),"Oui","Non")</f>
        <v>Non</v>
      </c>
      <c r="R508" t="str">
        <f>CONCATENATE(Tableau1[[#This Row],[OrderCode]],"|",Tableau1[[#This Row],[AnaCode]],"|",Tableau1[[#This Row],[Product]])</f>
        <v>CMD01576311|PEST|Carotte</v>
      </c>
    </row>
    <row r="509" spans="1:18" x14ac:dyDescent="0.25">
      <c r="A509" s="1" t="s">
        <v>265</v>
      </c>
      <c r="B509" s="1" t="s">
        <v>19</v>
      </c>
      <c r="C509" s="3" t="s">
        <v>52</v>
      </c>
      <c r="D509" s="3" t="s">
        <v>9</v>
      </c>
      <c r="E509" s="1" t="s">
        <v>130</v>
      </c>
      <c r="F509" s="1" t="s">
        <v>1176</v>
      </c>
      <c r="G509" s="1" t="s">
        <v>964</v>
      </c>
      <c r="H509" s="3">
        <f>SUBSTITUTE(LEFT(Tableau1[[#This Row],[OrderDate]],17),".",":")+0</f>
        <v>43566.451631944445</v>
      </c>
      <c r="I509" s="3">
        <f>SUBSTITUTE(LEFT(Tableau1[[#This Row],[OrderDueTo]],17),".",":")+0</f>
        <v>43573.5</v>
      </c>
      <c r="J509" s="13" t="str">
        <f>VLOOKUP(Tableau1[[#This Row],[AnaCode]],'Config Analyses'!A:C,2,FALSE)</f>
        <v>Analyse pesticides</v>
      </c>
      <c r="K509" s="13" t="str">
        <f>VLOOKUP(Tableau1[[#This Row],[AnaCode]],'Config Analyses'!A:C,3,FALSE)</f>
        <v>Equipe 3</v>
      </c>
      <c r="L509" s="13" t="str">
        <f>VLOOKUP(Tableau1[[#This Row],[CustomerCode]],'Config Clients'!A:D,3,FALSE)</f>
        <v>Centrale d'achats</v>
      </c>
      <c r="M509" s="13" t="str">
        <f>VLOOKUP(Tableau1[[#This Row],[CustomerCode]],'Config Clients'!A:D,4,FALSE)</f>
        <v>Sandrine</v>
      </c>
      <c r="N509" s="10" t="str">
        <f>IFERROR(IF(Tableau1[[#This Row],[Date rendu]]-'Date de l''export'!$A$2&gt;0,"Non","Oui"),"Oui")</f>
        <v>Non</v>
      </c>
      <c r="O509" s="11">
        <f>IF(Tableau1[[#This Row],[En retard?]]="Non",Tableau1[[#This Row],[Date rendu]]-'Date de l''export'!$A$2,0)</f>
        <v>1.7404166666674428</v>
      </c>
      <c r="P509" s="14" t="str">
        <f>IF(Tableau1[[#This Row],[En retard?]]="Oui","HD",IF(Tableau1[Délai restant]&lt;1,"&lt;24h",IF(Tableau1[Délai restant]&lt;2,"&lt;48h","≥48h")))</f>
        <v>&lt;48h</v>
      </c>
      <c r="Q509" s="14" t="str">
        <f>IF(AND(Tableau1[[#This Row],[En retard?]]="Oui",OR(Tableau1[[#This Row],[Product]]="Citron",Tableau1[[#This Row],[Product]]="Amandes")),"Oui","Non")</f>
        <v>Non</v>
      </c>
      <c r="R509" t="str">
        <f>CONCATENATE(Tableau1[[#This Row],[OrderCode]],"|",Tableau1[[#This Row],[AnaCode]],"|",Tableau1[[#This Row],[Product]])</f>
        <v>CMD01668302|PEST|Bettrave</v>
      </c>
    </row>
    <row r="510" spans="1:18" x14ac:dyDescent="0.25">
      <c r="A510" s="1" t="s">
        <v>254</v>
      </c>
      <c r="B510" s="1" t="s">
        <v>19</v>
      </c>
      <c r="C510" s="3" t="s">
        <v>54</v>
      </c>
      <c r="D510" s="3" t="s">
        <v>10</v>
      </c>
      <c r="E510" s="1" t="s">
        <v>130</v>
      </c>
      <c r="F510" s="1" t="s">
        <v>1353</v>
      </c>
      <c r="G510" s="1" t="s">
        <v>964</v>
      </c>
      <c r="H510" s="3">
        <f>SUBSTITUTE(LEFT(Tableau1[[#This Row],[OrderDate]],17),".",":")+0</f>
        <v>43566.452256944445</v>
      </c>
      <c r="I510" s="3">
        <f>SUBSTITUTE(LEFT(Tableau1[[#This Row],[OrderDueTo]],17),".",":")+0</f>
        <v>43573.5</v>
      </c>
      <c r="J510" s="13" t="str">
        <f>VLOOKUP(Tableau1[[#This Row],[AnaCode]],'Config Analyses'!A:C,2,FALSE)</f>
        <v>Analyse pesticides</v>
      </c>
      <c r="K510" s="13" t="str">
        <f>VLOOKUP(Tableau1[[#This Row],[AnaCode]],'Config Analyses'!A:C,3,FALSE)</f>
        <v>Equipe 3</v>
      </c>
      <c r="L510" s="13" t="str">
        <f>VLOOKUP(Tableau1[[#This Row],[CustomerCode]],'Config Clients'!A:D,3,FALSE)</f>
        <v>Coopérative agricole</v>
      </c>
      <c r="M510" s="13" t="str">
        <f>VLOOKUP(Tableau1[[#This Row],[CustomerCode]],'Config Clients'!A:D,4,FALSE)</f>
        <v>Julie</v>
      </c>
      <c r="N510" s="10" t="str">
        <f>IFERROR(IF(Tableau1[[#This Row],[Date rendu]]-'Date de l''export'!$A$2&gt;0,"Non","Oui"),"Oui")</f>
        <v>Non</v>
      </c>
      <c r="O510" s="11">
        <f>IF(Tableau1[[#This Row],[En retard?]]="Non",Tableau1[[#This Row],[Date rendu]]-'Date de l''export'!$A$2,0)</f>
        <v>1.7404166666674428</v>
      </c>
      <c r="P510" s="14" t="str">
        <f>IF(Tableau1[[#This Row],[En retard?]]="Oui","HD",IF(Tableau1[Délai restant]&lt;1,"&lt;24h",IF(Tableau1[Délai restant]&lt;2,"&lt;48h","≥48h")))</f>
        <v>&lt;48h</v>
      </c>
      <c r="Q510" s="14" t="str">
        <f>IF(AND(Tableau1[[#This Row],[En retard?]]="Oui",OR(Tableau1[[#This Row],[Product]]="Citron",Tableau1[[#This Row],[Product]]="Amandes")),"Oui","Non")</f>
        <v>Non</v>
      </c>
      <c r="R510" t="str">
        <f>CONCATENATE(Tableau1[[#This Row],[OrderCode]],"|",Tableau1[[#This Row],[AnaCode]],"|",Tableau1[[#This Row],[Product]])</f>
        <v>CMD01711304|PEST|Bettrave</v>
      </c>
    </row>
    <row r="511" spans="1:18" x14ac:dyDescent="0.25">
      <c r="A511" s="1" t="s">
        <v>699</v>
      </c>
      <c r="B511" s="1" t="s">
        <v>19</v>
      </c>
      <c r="C511" s="3" t="s">
        <v>49</v>
      </c>
      <c r="D511" s="3" t="s">
        <v>8</v>
      </c>
      <c r="E511" s="1" t="s">
        <v>130</v>
      </c>
      <c r="F511" s="1" t="s">
        <v>1355</v>
      </c>
      <c r="G511" s="1" t="s">
        <v>964</v>
      </c>
      <c r="H511" s="3">
        <f>SUBSTITUTE(LEFT(Tableau1[[#This Row],[OrderDate]],17),".",":")+0</f>
        <v>43566.45244212963</v>
      </c>
      <c r="I511" s="3">
        <f>SUBSTITUTE(LEFT(Tableau1[[#This Row],[OrderDueTo]],17),".",":")+0</f>
        <v>43573.5</v>
      </c>
      <c r="J511" s="13" t="str">
        <f>VLOOKUP(Tableau1[[#This Row],[AnaCode]],'Config Analyses'!A:C,2,FALSE)</f>
        <v>Analyse pesticides</v>
      </c>
      <c r="K511" s="13" t="str">
        <f>VLOOKUP(Tableau1[[#This Row],[AnaCode]],'Config Analyses'!A:C,3,FALSE)</f>
        <v>Equipe 3</v>
      </c>
      <c r="L511" s="13" t="str">
        <f>VLOOKUP(Tableau1[[#This Row],[CustomerCode]],'Config Clients'!A:D,3,FALSE)</f>
        <v>Grande surface</v>
      </c>
      <c r="M511" s="13" t="str">
        <f>VLOOKUP(Tableau1[[#This Row],[CustomerCode]],'Config Clients'!A:D,4,FALSE)</f>
        <v>Eric</v>
      </c>
      <c r="N511" s="10" t="str">
        <f>IFERROR(IF(Tableau1[[#This Row],[Date rendu]]-'Date de l''export'!$A$2&gt;0,"Non","Oui"),"Oui")</f>
        <v>Non</v>
      </c>
      <c r="O511" s="11">
        <f>IF(Tableau1[[#This Row],[En retard?]]="Non",Tableau1[[#This Row],[Date rendu]]-'Date de l''export'!$A$2,0)</f>
        <v>1.7404166666674428</v>
      </c>
      <c r="P511" s="14" t="str">
        <f>IF(Tableau1[[#This Row],[En retard?]]="Oui","HD",IF(Tableau1[Délai restant]&lt;1,"&lt;24h",IF(Tableau1[Délai restant]&lt;2,"&lt;48h","≥48h")))</f>
        <v>&lt;48h</v>
      </c>
      <c r="Q511" s="14" t="str">
        <f>IF(AND(Tableau1[[#This Row],[En retard?]]="Oui",OR(Tableau1[[#This Row],[Product]]="Citron",Tableau1[[#This Row],[Product]]="Amandes")),"Oui","Non")</f>
        <v>Non</v>
      </c>
      <c r="R511" t="str">
        <f>CONCATENATE(Tableau1[[#This Row],[OrderCode]],"|",Tableau1[[#This Row],[AnaCode]],"|",Tableau1[[#This Row],[Product]])</f>
        <v>CMD01568803|PEST|Bettrave</v>
      </c>
    </row>
    <row r="512" spans="1:18" x14ac:dyDescent="0.25">
      <c r="A512" s="1" t="s">
        <v>569</v>
      </c>
      <c r="B512" s="1" t="s">
        <v>16</v>
      </c>
      <c r="C512" s="3" t="s">
        <v>75</v>
      </c>
      <c r="D512" s="3" t="s">
        <v>24</v>
      </c>
      <c r="E512" s="1" t="s">
        <v>130</v>
      </c>
      <c r="F512" s="1" t="s">
        <v>2120</v>
      </c>
      <c r="G512" s="1" t="s">
        <v>964</v>
      </c>
      <c r="H512" s="3">
        <f>SUBSTITUTE(LEFT(Tableau1[[#This Row],[OrderDate]],17),".",":")+0</f>
        <v>43566.454293981478</v>
      </c>
      <c r="I512" s="3">
        <f>SUBSTITUTE(LEFT(Tableau1[[#This Row],[OrderDueTo]],17),".",":")+0</f>
        <v>43573.5</v>
      </c>
      <c r="J512" s="13" t="str">
        <f>VLOOKUP(Tableau1[[#This Row],[AnaCode]],'Config Analyses'!A:C,2,FALSE)</f>
        <v>Analyse pesticides</v>
      </c>
      <c r="K512" s="13" t="str">
        <f>VLOOKUP(Tableau1[[#This Row],[AnaCode]],'Config Analyses'!A:C,3,FALSE)</f>
        <v>Equipe 3</v>
      </c>
      <c r="L512" s="13" t="str">
        <f>VLOOKUP(Tableau1[[#This Row],[CustomerCode]],'Config Clients'!A:D,3,FALSE)</f>
        <v>Entreprises agro-alimentaires</v>
      </c>
      <c r="M512" s="13" t="str">
        <f>VLOOKUP(Tableau1[[#This Row],[CustomerCode]],'Config Clients'!A:D,4,FALSE)</f>
        <v>Julien</v>
      </c>
      <c r="N512" s="10" t="str">
        <f>IFERROR(IF(Tableau1[[#This Row],[Date rendu]]-'Date de l''export'!$A$2&gt;0,"Non","Oui"),"Oui")</f>
        <v>Non</v>
      </c>
      <c r="O512" s="11">
        <f>IF(Tableau1[[#This Row],[En retard?]]="Non",Tableau1[[#This Row],[Date rendu]]-'Date de l''export'!$A$2,0)</f>
        <v>1.7404166666674428</v>
      </c>
      <c r="P512" s="14" t="str">
        <f>IF(Tableau1[[#This Row],[En retard?]]="Oui","HD",IF(Tableau1[Délai restant]&lt;1,"&lt;24h",IF(Tableau1[Délai restant]&lt;2,"&lt;48h","≥48h")))</f>
        <v>&lt;48h</v>
      </c>
      <c r="Q512" s="14" t="str">
        <f>IF(AND(Tableau1[[#This Row],[En retard?]]="Oui",OR(Tableau1[[#This Row],[Product]]="Citron",Tableau1[[#This Row],[Product]]="Amandes")),"Oui","Non")</f>
        <v>Non</v>
      </c>
      <c r="R512" t="str">
        <f>CONCATENATE(Tableau1[[#This Row],[OrderCode]],"|",Tableau1[[#This Row],[AnaCode]],"|",Tableau1[[#This Row],[Product]])</f>
        <v>CMD01790309|PEST|Agneau</v>
      </c>
    </row>
    <row r="513" spans="1:18" x14ac:dyDescent="0.25">
      <c r="A513" s="1" t="s">
        <v>328</v>
      </c>
      <c r="B513" s="1" t="s">
        <v>20</v>
      </c>
      <c r="C513" s="3" t="s">
        <v>61</v>
      </c>
      <c r="D513" s="3" t="s">
        <v>14</v>
      </c>
      <c r="E513" s="1" t="s">
        <v>130</v>
      </c>
      <c r="F513" s="1" t="s">
        <v>2121</v>
      </c>
      <c r="G513" s="1" t="s">
        <v>964</v>
      </c>
      <c r="H513" s="3">
        <f>SUBSTITUTE(LEFT(Tableau1[[#This Row],[OrderDate]],17),".",":")+0</f>
        <v>43566.455879629626</v>
      </c>
      <c r="I513" s="3">
        <f>SUBSTITUTE(LEFT(Tableau1[[#This Row],[OrderDueTo]],17),".",":")+0</f>
        <v>43573.5</v>
      </c>
      <c r="J513" s="13" t="str">
        <f>VLOOKUP(Tableau1[[#This Row],[AnaCode]],'Config Analyses'!A:C,2,FALSE)</f>
        <v>Analyse pesticides</v>
      </c>
      <c r="K513" s="13" t="str">
        <f>VLOOKUP(Tableau1[[#This Row],[AnaCode]],'Config Analyses'!A:C,3,FALSE)</f>
        <v>Equipe 3</v>
      </c>
      <c r="L513" s="13" t="str">
        <f>VLOOKUP(Tableau1[[#This Row],[CustomerCode]],'Config Clients'!A:D,3,FALSE)</f>
        <v>Grande surface</v>
      </c>
      <c r="M513" s="13" t="str">
        <f>VLOOKUP(Tableau1[[#This Row],[CustomerCode]],'Config Clients'!A:D,4,FALSE)</f>
        <v>Eric</v>
      </c>
      <c r="N513" s="10" t="str">
        <f>IFERROR(IF(Tableau1[[#This Row],[Date rendu]]-'Date de l''export'!$A$2&gt;0,"Non","Oui"),"Oui")</f>
        <v>Non</v>
      </c>
      <c r="O513" s="11">
        <f>IF(Tableau1[[#This Row],[En retard?]]="Non",Tableau1[[#This Row],[Date rendu]]-'Date de l''export'!$A$2,0)</f>
        <v>1.7404166666674428</v>
      </c>
      <c r="P513" s="14" t="str">
        <f>IF(Tableau1[[#This Row],[En retard?]]="Oui","HD",IF(Tableau1[Délai restant]&lt;1,"&lt;24h",IF(Tableau1[Délai restant]&lt;2,"&lt;48h","≥48h")))</f>
        <v>&lt;48h</v>
      </c>
      <c r="Q513" s="14" t="str">
        <f>IF(AND(Tableau1[[#This Row],[En retard?]]="Oui",OR(Tableau1[[#This Row],[Product]]="Citron",Tableau1[[#This Row],[Product]]="Amandes")),"Oui","Non")</f>
        <v>Non</v>
      </c>
      <c r="R513" t="str">
        <f>CONCATENATE(Tableau1[[#This Row],[OrderCode]],"|",Tableau1[[#This Row],[AnaCode]],"|",Tableau1[[#This Row],[Product]])</f>
        <v>CMD01780703|PEST|Orange</v>
      </c>
    </row>
    <row r="514" spans="1:18" x14ac:dyDescent="0.25">
      <c r="A514" s="1" t="s">
        <v>311</v>
      </c>
      <c r="B514" s="1" t="s">
        <v>21</v>
      </c>
      <c r="C514" s="3" t="s">
        <v>49</v>
      </c>
      <c r="D514" s="3" t="s">
        <v>8</v>
      </c>
      <c r="E514" s="1" t="s">
        <v>130</v>
      </c>
      <c r="F514" s="1" t="s">
        <v>1358</v>
      </c>
      <c r="G514" s="1" t="s">
        <v>964</v>
      </c>
      <c r="H514" s="3">
        <f>SUBSTITUTE(LEFT(Tableau1[[#This Row],[OrderDate]],17),".",":")+0</f>
        <v>43566.457083333335</v>
      </c>
      <c r="I514" s="3">
        <f>SUBSTITUTE(LEFT(Tableau1[[#This Row],[OrderDueTo]],17),".",":")+0</f>
        <v>43573.5</v>
      </c>
      <c r="J514" s="13" t="str">
        <f>VLOOKUP(Tableau1[[#This Row],[AnaCode]],'Config Analyses'!A:C,2,FALSE)</f>
        <v>Analyse pesticides</v>
      </c>
      <c r="K514" s="13" t="str">
        <f>VLOOKUP(Tableau1[[#This Row],[AnaCode]],'Config Analyses'!A:C,3,FALSE)</f>
        <v>Equipe 3</v>
      </c>
      <c r="L514" s="13" t="str">
        <f>VLOOKUP(Tableau1[[#This Row],[CustomerCode]],'Config Clients'!A:D,3,FALSE)</f>
        <v>Grande surface</v>
      </c>
      <c r="M514" s="13" t="str">
        <f>VLOOKUP(Tableau1[[#This Row],[CustomerCode]],'Config Clients'!A:D,4,FALSE)</f>
        <v>Eric</v>
      </c>
      <c r="N514" s="10" t="str">
        <f>IFERROR(IF(Tableau1[[#This Row],[Date rendu]]-'Date de l''export'!$A$2&gt;0,"Non","Oui"),"Oui")</f>
        <v>Non</v>
      </c>
      <c r="O514" s="11">
        <f>IF(Tableau1[[#This Row],[En retard?]]="Non",Tableau1[[#This Row],[Date rendu]]-'Date de l''export'!$A$2,0)</f>
        <v>1.7404166666674428</v>
      </c>
      <c r="P514" s="14" t="str">
        <f>IF(Tableau1[[#This Row],[En retard?]]="Oui","HD",IF(Tableau1[Délai restant]&lt;1,"&lt;24h",IF(Tableau1[Délai restant]&lt;2,"&lt;48h","≥48h")))</f>
        <v>&lt;48h</v>
      </c>
      <c r="Q514" s="14" t="str">
        <f>IF(AND(Tableau1[[#This Row],[En retard?]]="Oui",OR(Tableau1[[#This Row],[Product]]="Citron",Tableau1[[#This Row],[Product]]="Amandes")),"Oui","Non")</f>
        <v>Non</v>
      </c>
      <c r="R514" t="str">
        <f>CONCATENATE(Tableau1[[#This Row],[OrderCode]],"|",Tableau1[[#This Row],[AnaCode]],"|",Tableau1[[#This Row],[Product]])</f>
        <v>CMD01445002|PEST|Carotte</v>
      </c>
    </row>
    <row r="515" spans="1:18" x14ac:dyDescent="0.25">
      <c r="A515" s="1" t="s">
        <v>92</v>
      </c>
      <c r="B515" s="1" t="s">
        <v>31</v>
      </c>
      <c r="C515" s="3" t="s">
        <v>61</v>
      </c>
      <c r="D515" s="3" t="s">
        <v>14</v>
      </c>
      <c r="E515" s="1" t="s">
        <v>179</v>
      </c>
      <c r="F515" s="1" t="s">
        <v>1914</v>
      </c>
      <c r="G515" s="1" t="s">
        <v>953</v>
      </c>
      <c r="H515" s="3">
        <f>SUBSTITUTE(LEFT(Tableau1[[#This Row],[OrderDate]],17),".",":")+0</f>
        <v>43566.458298611113</v>
      </c>
      <c r="I515" s="3">
        <f>SUBSTITUTE(LEFT(Tableau1[[#This Row],[OrderDueTo]],17),".",":")+0</f>
        <v>43567.5</v>
      </c>
      <c r="J515" s="13" t="str">
        <f>VLOOKUP(Tableau1[[#This Row],[AnaCode]],'Config Analyses'!A:C,2,FALSE)</f>
        <v>Analyse métaux lourds</v>
      </c>
      <c r="K515" s="13" t="str">
        <f>VLOOKUP(Tableau1[[#This Row],[AnaCode]],'Config Analyses'!A:C,3,FALSE)</f>
        <v>Equipe 1</v>
      </c>
      <c r="L515" s="13" t="str">
        <f>VLOOKUP(Tableau1[[#This Row],[CustomerCode]],'Config Clients'!A:D,3,FALSE)</f>
        <v>Grande surface</v>
      </c>
      <c r="M515" s="13" t="str">
        <f>VLOOKUP(Tableau1[[#This Row],[CustomerCode]],'Config Clients'!A:D,4,FALSE)</f>
        <v>Eric</v>
      </c>
      <c r="N515" s="10" t="str">
        <f>IFERROR(IF(Tableau1[[#This Row],[Date rendu]]-'Date de l''export'!$A$2&gt;0,"Non","Oui"),"Oui")</f>
        <v>Oui</v>
      </c>
      <c r="O515" s="11">
        <f>IF(Tableau1[[#This Row],[En retard?]]="Non",Tableau1[[#This Row],[Date rendu]]-'Date de l''export'!$A$2,0)</f>
        <v>0</v>
      </c>
      <c r="P515" s="14" t="str">
        <f>IF(Tableau1[[#This Row],[En retard?]]="Oui","HD",IF(Tableau1[Délai restant]&lt;1,"&lt;24h",IF(Tableau1[Délai restant]&lt;2,"&lt;48h","≥48h")))</f>
        <v>HD</v>
      </c>
      <c r="Q515" s="14" t="str">
        <f>IF(AND(Tableau1[[#This Row],[En retard?]]="Oui",OR(Tableau1[[#This Row],[Product]]="Citron",Tableau1[[#This Row],[Product]]="Amandes")),"Oui","Non")</f>
        <v>Non</v>
      </c>
      <c r="R515" t="str">
        <f>CONCATENATE(Tableau1[[#This Row],[OrderCode]],"|",Tableau1[[#This Row],[AnaCode]],"|",Tableau1[[#This Row],[Product]])</f>
        <v>CMD01517101|MTX|Pomme de terre</v>
      </c>
    </row>
    <row r="516" spans="1:18" x14ac:dyDescent="0.25">
      <c r="A516" s="1" t="s">
        <v>3364</v>
      </c>
      <c r="B516" s="1" t="s">
        <v>29</v>
      </c>
      <c r="C516" s="3" t="s">
        <v>188</v>
      </c>
      <c r="D516" s="3" t="s">
        <v>38</v>
      </c>
      <c r="E516" s="1" t="s">
        <v>107</v>
      </c>
      <c r="F516" s="1" t="s">
        <v>3365</v>
      </c>
      <c r="G516" s="1" t="s">
        <v>947</v>
      </c>
      <c r="H516" s="3">
        <f>SUBSTITUTE(LEFT(Tableau1[[#This Row],[OrderDate]],17),".",":")+0</f>
        <v>43566.459074074075</v>
      </c>
      <c r="I516" s="3">
        <f>SUBSTITUTE(LEFT(Tableau1[[#This Row],[OrderDueTo]],17),".",":")+0</f>
        <v>43571.5</v>
      </c>
      <c r="J516" s="13" t="str">
        <f>VLOOKUP(Tableau1[[#This Row],[AnaCode]],'Config Analyses'!A:C,2,FALSE)</f>
        <v>Analyse nutritionelle</v>
      </c>
      <c r="K516" s="13" t="str">
        <f>VLOOKUP(Tableau1[[#This Row],[AnaCode]],'Config Analyses'!A:C,3,FALSE)</f>
        <v>Equipe 2</v>
      </c>
      <c r="L516" s="13" t="str">
        <f>VLOOKUP(Tableau1[[#This Row],[CustomerCode]],'Config Clients'!A:D,3,FALSE)</f>
        <v>Coopérative agricole</v>
      </c>
      <c r="M516" s="13" t="str">
        <f>VLOOKUP(Tableau1[[#This Row],[CustomerCode]],'Config Clients'!A:D,4,FALSE)</f>
        <v>Julie</v>
      </c>
      <c r="N516" s="10" t="str">
        <f>IFERROR(IF(Tableau1[[#This Row],[Date rendu]]-'Date de l''export'!$A$2&gt;0,"Non","Oui"),"Oui")</f>
        <v>Oui</v>
      </c>
      <c r="O516" s="11">
        <f>IF(Tableau1[[#This Row],[En retard?]]="Non",Tableau1[[#This Row],[Date rendu]]-'Date de l''export'!$A$2,0)</f>
        <v>0</v>
      </c>
      <c r="P516" s="14" t="str">
        <f>IF(Tableau1[[#This Row],[En retard?]]="Oui","HD",IF(Tableau1[Délai restant]&lt;1,"&lt;24h",IF(Tableau1[Délai restant]&lt;2,"&lt;48h","≥48h")))</f>
        <v>HD</v>
      </c>
      <c r="Q516" s="14" t="str">
        <f>IF(AND(Tableau1[[#This Row],[En retard?]]="Oui",OR(Tableau1[[#This Row],[Product]]="Citron",Tableau1[[#This Row],[Product]]="Amandes")),"Oui","Non")</f>
        <v>Non</v>
      </c>
      <c r="R516" t="str">
        <f>CONCATENATE(Tableau1[[#This Row],[OrderCode]],"|",Tableau1[[#This Row],[AnaCode]],"|",Tableau1[[#This Row],[Product]])</f>
        <v>CMD01568433|NTR|Porc</v>
      </c>
    </row>
    <row r="517" spans="1:18" x14ac:dyDescent="0.25">
      <c r="A517" s="1" t="s">
        <v>360</v>
      </c>
      <c r="B517" s="1" t="s">
        <v>25</v>
      </c>
      <c r="C517" s="3" t="s">
        <v>61</v>
      </c>
      <c r="D517" s="3" t="s">
        <v>14</v>
      </c>
      <c r="E517" s="1" t="s">
        <v>63</v>
      </c>
      <c r="F517" s="1" t="s">
        <v>1361</v>
      </c>
      <c r="G517" s="1" t="s">
        <v>964</v>
      </c>
      <c r="H517" s="3">
        <f>SUBSTITUTE(LEFT(Tableau1[[#This Row],[OrderDate]],17),".",":")+0</f>
        <v>43566.459513888891</v>
      </c>
      <c r="I517" s="3">
        <f>SUBSTITUTE(LEFT(Tableau1[[#This Row],[OrderDueTo]],17),".",":")+0</f>
        <v>43573.5</v>
      </c>
      <c r="J517" s="13" t="str">
        <f>VLOOKUP(Tableau1[[#This Row],[AnaCode]],'Config Analyses'!A:C,2,FALSE)</f>
        <v>Analyse polluants d'emballage</v>
      </c>
      <c r="K517" s="13" t="str">
        <f>VLOOKUP(Tableau1[[#This Row],[AnaCode]],'Config Analyses'!A:C,3,FALSE)</f>
        <v>Equipe 3</v>
      </c>
      <c r="L517" s="13" t="str">
        <f>VLOOKUP(Tableau1[[#This Row],[CustomerCode]],'Config Clients'!A:D,3,FALSE)</f>
        <v>Grande surface</v>
      </c>
      <c r="M517" s="13" t="str">
        <f>VLOOKUP(Tableau1[[#This Row],[CustomerCode]],'Config Clients'!A:D,4,FALSE)</f>
        <v>Eric</v>
      </c>
      <c r="N517" s="10" t="str">
        <f>IFERROR(IF(Tableau1[[#This Row],[Date rendu]]-'Date de l''export'!$A$2&gt;0,"Non","Oui"),"Oui")</f>
        <v>Non</v>
      </c>
      <c r="O517" s="11">
        <f>IF(Tableau1[[#This Row],[En retard?]]="Non",Tableau1[[#This Row],[Date rendu]]-'Date de l''export'!$A$2,0)</f>
        <v>1.7404166666674428</v>
      </c>
      <c r="P517" s="14" t="str">
        <f>IF(Tableau1[[#This Row],[En retard?]]="Oui","HD",IF(Tableau1[Délai restant]&lt;1,"&lt;24h",IF(Tableau1[Délai restant]&lt;2,"&lt;48h","≥48h")))</f>
        <v>&lt;48h</v>
      </c>
      <c r="Q517" s="14" t="str">
        <f>IF(AND(Tableau1[[#This Row],[En retard?]]="Oui",OR(Tableau1[[#This Row],[Product]]="Citron",Tableau1[[#This Row],[Product]]="Amandes")),"Oui","Non")</f>
        <v>Non</v>
      </c>
      <c r="R517" t="str">
        <f>CONCATENATE(Tableau1[[#This Row],[OrderCode]],"|",Tableau1[[#This Row],[AnaCode]],"|",Tableau1[[#This Row],[Product]])</f>
        <v>CMD01571701|PLLT|Haricots vert</v>
      </c>
    </row>
    <row r="518" spans="1:18" x14ac:dyDescent="0.25">
      <c r="A518" s="1" t="s">
        <v>280</v>
      </c>
      <c r="B518" s="1" t="s">
        <v>26</v>
      </c>
      <c r="C518" s="3" t="s">
        <v>54</v>
      </c>
      <c r="D518" s="3" t="s">
        <v>10</v>
      </c>
      <c r="E518" s="1" t="s">
        <v>130</v>
      </c>
      <c r="F518" s="1" t="s">
        <v>1262</v>
      </c>
      <c r="G518" s="1" t="s">
        <v>964</v>
      </c>
      <c r="H518" s="3">
        <f>SUBSTITUTE(LEFT(Tableau1[[#This Row],[OrderDate]],17),".",":")+0</f>
        <v>43566.459641203706</v>
      </c>
      <c r="I518" s="3">
        <f>SUBSTITUTE(LEFT(Tableau1[[#This Row],[OrderDueTo]],17),".",":")+0</f>
        <v>43573.5</v>
      </c>
      <c r="J518" s="13" t="str">
        <f>VLOOKUP(Tableau1[[#This Row],[AnaCode]],'Config Analyses'!A:C,2,FALSE)</f>
        <v>Analyse pesticides</v>
      </c>
      <c r="K518" s="13" t="str">
        <f>VLOOKUP(Tableau1[[#This Row],[AnaCode]],'Config Analyses'!A:C,3,FALSE)</f>
        <v>Equipe 3</v>
      </c>
      <c r="L518" s="13" t="str">
        <f>VLOOKUP(Tableau1[[#This Row],[CustomerCode]],'Config Clients'!A:D,3,FALSE)</f>
        <v>Coopérative agricole</v>
      </c>
      <c r="M518" s="13" t="str">
        <f>VLOOKUP(Tableau1[[#This Row],[CustomerCode]],'Config Clients'!A:D,4,FALSE)</f>
        <v>Julie</v>
      </c>
      <c r="N518" s="10" t="str">
        <f>IFERROR(IF(Tableau1[[#This Row],[Date rendu]]-'Date de l''export'!$A$2&gt;0,"Non","Oui"),"Oui")</f>
        <v>Non</v>
      </c>
      <c r="O518" s="11">
        <f>IF(Tableau1[[#This Row],[En retard?]]="Non",Tableau1[[#This Row],[Date rendu]]-'Date de l''export'!$A$2,0)</f>
        <v>1.7404166666674428</v>
      </c>
      <c r="P518" s="14" t="str">
        <f>IF(Tableau1[[#This Row],[En retard?]]="Oui","HD",IF(Tableau1[Délai restant]&lt;1,"&lt;24h",IF(Tableau1[Délai restant]&lt;2,"&lt;48h","≥48h")))</f>
        <v>&lt;48h</v>
      </c>
      <c r="Q518" s="14" t="str">
        <f>IF(AND(Tableau1[[#This Row],[En retard?]]="Oui",OR(Tableau1[[#This Row],[Product]]="Citron",Tableau1[[#This Row],[Product]]="Amandes")),"Oui","Non")</f>
        <v>Non</v>
      </c>
      <c r="R518" t="str">
        <f>CONCATENATE(Tableau1[[#This Row],[OrderCode]],"|",Tableau1[[#This Row],[AnaCode]],"|",Tableau1[[#This Row],[Product]])</f>
        <v>CMD01711305|PEST|Radis</v>
      </c>
    </row>
    <row r="519" spans="1:18" x14ac:dyDescent="0.25">
      <c r="A519" s="1" t="s">
        <v>238</v>
      </c>
      <c r="B519" s="1" t="s">
        <v>30</v>
      </c>
      <c r="C519" s="3" t="s">
        <v>147</v>
      </c>
      <c r="D519" s="3" t="s">
        <v>34</v>
      </c>
      <c r="E519" s="1" t="s">
        <v>63</v>
      </c>
      <c r="F519" s="1" t="s">
        <v>1071</v>
      </c>
      <c r="G519" s="1" t="s">
        <v>964</v>
      </c>
      <c r="H519" s="3">
        <f>SUBSTITUTE(LEFT(Tableau1[[#This Row],[OrderDate]],17),".",":")+0</f>
        <v>43566.464062500003</v>
      </c>
      <c r="I519" s="3">
        <f>SUBSTITUTE(LEFT(Tableau1[[#This Row],[OrderDueTo]],17),".",":")+0</f>
        <v>43573.5</v>
      </c>
      <c r="J519" s="13" t="str">
        <f>VLOOKUP(Tableau1[[#This Row],[AnaCode]],'Config Analyses'!A:C,2,FALSE)</f>
        <v>Analyse polluants d'emballage</v>
      </c>
      <c r="K519" s="13" t="str">
        <f>VLOOKUP(Tableau1[[#This Row],[AnaCode]],'Config Analyses'!A:C,3,FALSE)</f>
        <v>Equipe 3</v>
      </c>
      <c r="L519" s="13" t="str">
        <f>VLOOKUP(Tableau1[[#This Row],[CustomerCode]],'Config Clients'!A:D,3,FALSE)</f>
        <v>Entreprises agro-alimentaires</v>
      </c>
      <c r="M519" s="13" t="str">
        <f>VLOOKUP(Tableau1[[#This Row],[CustomerCode]],'Config Clients'!A:D,4,FALSE)</f>
        <v>Marc</v>
      </c>
      <c r="N519" s="10" t="str">
        <f>IFERROR(IF(Tableau1[[#This Row],[Date rendu]]-'Date de l''export'!$A$2&gt;0,"Non","Oui"),"Oui")</f>
        <v>Non</v>
      </c>
      <c r="O519" s="11">
        <f>IF(Tableau1[[#This Row],[En retard?]]="Non",Tableau1[[#This Row],[Date rendu]]-'Date de l''export'!$A$2,0)</f>
        <v>1.7404166666674428</v>
      </c>
      <c r="P519" s="14" t="str">
        <f>IF(Tableau1[[#This Row],[En retard?]]="Oui","HD",IF(Tableau1[Délai restant]&lt;1,"&lt;24h",IF(Tableau1[Délai restant]&lt;2,"&lt;48h","≥48h")))</f>
        <v>&lt;48h</v>
      </c>
      <c r="Q519" s="14" t="str">
        <f>IF(AND(Tableau1[[#This Row],[En retard?]]="Oui",OR(Tableau1[[#This Row],[Product]]="Citron",Tableau1[[#This Row],[Product]]="Amandes")),"Oui","Non")</f>
        <v>Non</v>
      </c>
      <c r="R519" t="str">
        <f>CONCATENATE(Tableau1[[#This Row],[OrderCode]],"|",Tableau1[[#This Row],[AnaCode]],"|",Tableau1[[#This Row],[Product]])</f>
        <v>CMD01736901|PLLT|Bœuf</v>
      </c>
    </row>
    <row r="520" spans="1:18" x14ac:dyDescent="0.25">
      <c r="A520" s="1" t="s">
        <v>253</v>
      </c>
      <c r="B520" s="1" t="s">
        <v>21</v>
      </c>
      <c r="C520" s="3" t="s">
        <v>49</v>
      </c>
      <c r="D520" s="3" t="s">
        <v>8</v>
      </c>
      <c r="E520" s="1" t="s">
        <v>63</v>
      </c>
      <c r="F520" s="1" t="s">
        <v>1541</v>
      </c>
      <c r="G520" s="1" t="s">
        <v>964</v>
      </c>
      <c r="H520" s="3">
        <f>SUBSTITUTE(LEFT(Tableau1[[#This Row],[OrderDate]],17),".",":")+0</f>
        <v>43566.464432870373</v>
      </c>
      <c r="I520" s="3">
        <f>SUBSTITUTE(LEFT(Tableau1[[#This Row],[OrderDueTo]],17),".",":")+0</f>
        <v>43573.5</v>
      </c>
      <c r="J520" s="13" t="str">
        <f>VLOOKUP(Tableau1[[#This Row],[AnaCode]],'Config Analyses'!A:C,2,FALSE)</f>
        <v>Analyse polluants d'emballage</v>
      </c>
      <c r="K520" s="13" t="str">
        <f>VLOOKUP(Tableau1[[#This Row],[AnaCode]],'Config Analyses'!A:C,3,FALSE)</f>
        <v>Equipe 3</v>
      </c>
      <c r="L520" s="13" t="str">
        <f>VLOOKUP(Tableau1[[#This Row],[CustomerCode]],'Config Clients'!A:D,3,FALSE)</f>
        <v>Grande surface</v>
      </c>
      <c r="M520" s="13" t="str">
        <f>VLOOKUP(Tableau1[[#This Row],[CustomerCode]],'Config Clients'!A:D,4,FALSE)</f>
        <v>Eric</v>
      </c>
      <c r="N520" s="10" t="str">
        <f>IFERROR(IF(Tableau1[[#This Row],[Date rendu]]-'Date de l''export'!$A$2&gt;0,"Non","Oui"),"Oui")</f>
        <v>Non</v>
      </c>
      <c r="O520" s="11">
        <f>IF(Tableau1[[#This Row],[En retard?]]="Non",Tableau1[[#This Row],[Date rendu]]-'Date de l''export'!$A$2,0)</f>
        <v>1.7404166666674428</v>
      </c>
      <c r="P520" s="14" t="str">
        <f>IF(Tableau1[[#This Row],[En retard?]]="Oui","HD",IF(Tableau1[Délai restant]&lt;1,"&lt;24h",IF(Tableau1[Délai restant]&lt;2,"&lt;48h","≥48h")))</f>
        <v>&lt;48h</v>
      </c>
      <c r="Q520" s="14" t="str">
        <f>IF(AND(Tableau1[[#This Row],[En retard?]]="Oui",OR(Tableau1[[#This Row],[Product]]="Citron",Tableau1[[#This Row],[Product]]="Amandes")),"Oui","Non")</f>
        <v>Non</v>
      </c>
      <c r="R520" t="str">
        <f>CONCATENATE(Tableau1[[#This Row],[OrderCode]],"|",Tableau1[[#This Row],[AnaCode]],"|",Tableau1[[#This Row],[Product]])</f>
        <v>CMD01603303|PLLT|Carotte</v>
      </c>
    </row>
    <row r="521" spans="1:18" x14ac:dyDescent="0.25">
      <c r="A521" s="1" t="s">
        <v>357</v>
      </c>
      <c r="B521" s="1" t="s">
        <v>28</v>
      </c>
      <c r="C521" s="3" t="s">
        <v>61</v>
      </c>
      <c r="D521" s="3" t="s">
        <v>14</v>
      </c>
      <c r="E521" s="1" t="s">
        <v>130</v>
      </c>
      <c r="F521" s="1" t="s">
        <v>1260</v>
      </c>
      <c r="G521" s="1" t="s">
        <v>964</v>
      </c>
      <c r="H521" s="3">
        <f>SUBSTITUTE(LEFT(Tableau1[[#This Row],[OrderDate]],17),".",":")+0</f>
        <v>43566.465671296297</v>
      </c>
      <c r="I521" s="3">
        <f>SUBSTITUTE(LEFT(Tableau1[[#This Row],[OrderDueTo]],17),".",":")+0</f>
        <v>43573.5</v>
      </c>
      <c r="J521" s="13" t="str">
        <f>VLOOKUP(Tableau1[[#This Row],[AnaCode]],'Config Analyses'!A:C,2,FALSE)</f>
        <v>Analyse pesticides</v>
      </c>
      <c r="K521" s="13" t="str">
        <f>VLOOKUP(Tableau1[[#This Row],[AnaCode]],'Config Analyses'!A:C,3,FALSE)</f>
        <v>Equipe 3</v>
      </c>
      <c r="L521" s="13" t="str">
        <f>VLOOKUP(Tableau1[[#This Row],[CustomerCode]],'Config Clients'!A:D,3,FALSE)</f>
        <v>Grande surface</v>
      </c>
      <c r="M521" s="13" t="str">
        <f>VLOOKUP(Tableau1[[#This Row],[CustomerCode]],'Config Clients'!A:D,4,FALSE)</f>
        <v>Eric</v>
      </c>
      <c r="N521" s="10" t="str">
        <f>IFERROR(IF(Tableau1[[#This Row],[Date rendu]]-'Date de l''export'!$A$2&gt;0,"Non","Oui"),"Oui")</f>
        <v>Non</v>
      </c>
      <c r="O521" s="11">
        <f>IF(Tableau1[[#This Row],[En retard?]]="Non",Tableau1[[#This Row],[Date rendu]]-'Date de l''export'!$A$2,0)</f>
        <v>1.7404166666674428</v>
      </c>
      <c r="P521" s="14" t="str">
        <f>IF(Tableau1[[#This Row],[En retard?]]="Oui","HD",IF(Tableau1[Délai restant]&lt;1,"&lt;24h",IF(Tableau1[Délai restant]&lt;2,"&lt;48h","≥48h")))</f>
        <v>&lt;48h</v>
      </c>
      <c r="Q521" s="14" t="str">
        <f>IF(AND(Tableau1[[#This Row],[En retard?]]="Oui",OR(Tableau1[[#This Row],[Product]]="Citron",Tableau1[[#This Row],[Product]]="Amandes")),"Oui","Non")</f>
        <v>Non</v>
      </c>
      <c r="R521" t="str">
        <f>CONCATENATE(Tableau1[[#This Row],[OrderCode]],"|",Tableau1[[#This Row],[AnaCode]],"|",Tableau1[[#This Row],[Product]])</f>
        <v>CMD01604403|PEST|Petits pois</v>
      </c>
    </row>
    <row r="522" spans="1:18" x14ac:dyDescent="0.25">
      <c r="A522" s="1" t="s">
        <v>207</v>
      </c>
      <c r="B522" s="1" t="s">
        <v>21</v>
      </c>
      <c r="C522" s="3" t="s">
        <v>72</v>
      </c>
      <c r="D522" s="3" t="s">
        <v>22</v>
      </c>
      <c r="E522" s="1" t="s">
        <v>63</v>
      </c>
      <c r="F522" s="1" t="s">
        <v>1138</v>
      </c>
      <c r="G522" s="1" t="s">
        <v>964</v>
      </c>
      <c r="H522" s="3">
        <f>SUBSTITUTE(LEFT(Tableau1[[#This Row],[OrderDate]],17),".",":")+0</f>
        <v>43566.466111111113</v>
      </c>
      <c r="I522" s="3">
        <f>SUBSTITUTE(LEFT(Tableau1[[#This Row],[OrderDueTo]],17),".",":")+0</f>
        <v>43573.5</v>
      </c>
      <c r="J522" s="13" t="str">
        <f>VLOOKUP(Tableau1[[#This Row],[AnaCode]],'Config Analyses'!A:C,2,FALSE)</f>
        <v>Analyse polluants d'emballage</v>
      </c>
      <c r="K522" s="13" t="str">
        <f>VLOOKUP(Tableau1[[#This Row],[AnaCode]],'Config Analyses'!A:C,3,FALSE)</f>
        <v>Equipe 3</v>
      </c>
      <c r="L522" s="13" t="str">
        <f>VLOOKUP(Tableau1[[#This Row],[CustomerCode]],'Config Clients'!A:D,3,FALSE)</f>
        <v>Coopérative agricole</v>
      </c>
      <c r="M522" s="13" t="str">
        <f>VLOOKUP(Tableau1[[#This Row],[CustomerCode]],'Config Clients'!A:D,4,FALSE)</f>
        <v>Julie</v>
      </c>
      <c r="N522" s="10" t="str">
        <f>IFERROR(IF(Tableau1[[#This Row],[Date rendu]]-'Date de l''export'!$A$2&gt;0,"Non","Oui"),"Oui")</f>
        <v>Non</v>
      </c>
      <c r="O522" s="11">
        <f>IF(Tableau1[[#This Row],[En retard?]]="Non",Tableau1[[#This Row],[Date rendu]]-'Date de l''export'!$A$2,0)</f>
        <v>1.7404166666674428</v>
      </c>
      <c r="P522" s="14" t="str">
        <f>IF(Tableau1[[#This Row],[En retard?]]="Oui","HD",IF(Tableau1[Délai restant]&lt;1,"&lt;24h",IF(Tableau1[Délai restant]&lt;2,"&lt;48h","≥48h")))</f>
        <v>&lt;48h</v>
      </c>
      <c r="Q522" s="14" t="str">
        <f>IF(AND(Tableau1[[#This Row],[En retard?]]="Oui",OR(Tableau1[[#This Row],[Product]]="Citron",Tableau1[[#This Row],[Product]]="Amandes")),"Oui","Non")</f>
        <v>Non</v>
      </c>
      <c r="R522" t="str">
        <f>CONCATENATE(Tableau1[[#This Row],[OrderCode]],"|",Tableau1[[#This Row],[AnaCode]],"|",Tableau1[[#This Row],[Product]])</f>
        <v>CMD01628103|PLLT|Carotte</v>
      </c>
    </row>
    <row r="523" spans="1:18" x14ac:dyDescent="0.25">
      <c r="A523" s="1" t="s">
        <v>339</v>
      </c>
      <c r="B523" s="1" t="s">
        <v>19</v>
      </c>
      <c r="C523" s="3" t="s">
        <v>54</v>
      </c>
      <c r="D523" s="3" t="s">
        <v>10</v>
      </c>
      <c r="E523" s="1" t="s">
        <v>130</v>
      </c>
      <c r="F523" s="1" t="s">
        <v>1259</v>
      </c>
      <c r="G523" s="1" t="s">
        <v>964</v>
      </c>
      <c r="H523" s="3">
        <f>SUBSTITUTE(LEFT(Tableau1[[#This Row],[OrderDate]],17),".",":")+0</f>
        <v>43566.466412037036</v>
      </c>
      <c r="I523" s="3">
        <f>SUBSTITUTE(LEFT(Tableau1[[#This Row],[OrderDueTo]],17),".",":")+0</f>
        <v>43573.5</v>
      </c>
      <c r="J523" s="13" t="str">
        <f>VLOOKUP(Tableau1[[#This Row],[AnaCode]],'Config Analyses'!A:C,2,FALSE)</f>
        <v>Analyse pesticides</v>
      </c>
      <c r="K523" s="13" t="str">
        <f>VLOOKUP(Tableau1[[#This Row],[AnaCode]],'Config Analyses'!A:C,3,FALSE)</f>
        <v>Equipe 3</v>
      </c>
      <c r="L523" s="13" t="str">
        <f>VLOOKUP(Tableau1[[#This Row],[CustomerCode]],'Config Clients'!A:D,3,FALSE)</f>
        <v>Coopérative agricole</v>
      </c>
      <c r="M523" s="13" t="str">
        <f>VLOOKUP(Tableau1[[#This Row],[CustomerCode]],'Config Clients'!A:D,4,FALSE)</f>
        <v>Julie</v>
      </c>
      <c r="N523" s="10" t="str">
        <f>IFERROR(IF(Tableau1[[#This Row],[Date rendu]]-'Date de l''export'!$A$2&gt;0,"Non","Oui"),"Oui")</f>
        <v>Non</v>
      </c>
      <c r="O523" s="11">
        <f>IF(Tableau1[[#This Row],[En retard?]]="Non",Tableau1[[#This Row],[Date rendu]]-'Date de l''export'!$A$2,0)</f>
        <v>1.7404166666674428</v>
      </c>
      <c r="P523" s="14" t="str">
        <f>IF(Tableau1[[#This Row],[En retard?]]="Oui","HD",IF(Tableau1[Délai restant]&lt;1,"&lt;24h",IF(Tableau1[Délai restant]&lt;2,"&lt;48h","≥48h")))</f>
        <v>&lt;48h</v>
      </c>
      <c r="Q523" s="14" t="str">
        <f>IF(AND(Tableau1[[#This Row],[En retard?]]="Oui",OR(Tableau1[[#This Row],[Product]]="Citron",Tableau1[[#This Row],[Product]]="Amandes")),"Oui","Non")</f>
        <v>Non</v>
      </c>
      <c r="R523" t="str">
        <f>CONCATENATE(Tableau1[[#This Row],[OrderCode]],"|",Tableau1[[#This Row],[AnaCode]],"|",Tableau1[[#This Row],[Product]])</f>
        <v>CMD01665306|PEST|Bettrave</v>
      </c>
    </row>
    <row r="524" spans="1:18" x14ac:dyDescent="0.25">
      <c r="A524" s="1" t="s">
        <v>3366</v>
      </c>
      <c r="B524" s="1" t="s">
        <v>29</v>
      </c>
      <c r="C524" s="3" t="s">
        <v>73</v>
      </c>
      <c r="D524" s="3" t="s">
        <v>23</v>
      </c>
      <c r="E524" s="1" t="s">
        <v>107</v>
      </c>
      <c r="F524" s="1" t="s">
        <v>3367</v>
      </c>
      <c r="G524" s="1" t="s">
        <v>947</v>
      </c>
      <c r="H524" s="3">
        <f>SUBSTITUTE(LEFT(Tableau1[[#This Row],[OrderDate]],17),".",":")+0</f>
        <v>43566.467013888891</v>
      </c>
      <c r="I524" s="3">
        <f>SUBSTITUTE(LEFT(Tableau1[[#This Row],[OrderDueTo]],17),".",":")+0</f>
        <v>43571.5</v>
      </c>
      <c r="J524" s="13" t="str">
        <f>VLOOKUP(Tableau1[[#This Row],[AnaCode]],'Config Analyses'!A:C,2,FALSE)</f>
        <v>Analyse nutritionelle</v>
      </c>
      <c r="K524" s="13" t="str">
        <f>VLOOKUP(Tableau1[[#This Row],[AnaCode]],'Config Analyses'!A:C,3,FALSE)</f>
        <v>Equipe 2</v>
      </c>
      <c r="L524" s="13" t="str">
        <f>VLOOKUP(Tableau1[[#This Row],[CustomerCode]],'Config Clients'!A:D,3,FALSE)</f>
        <v>Entreprises agro-alimentaires</v>
      </c>
      <c r="M524" s="13" t="str">
        <f>VLOOKUP(Tableau1[[#This Row],[CustomerCode]],'Config Clients'!A:D,4,FALSE)</f>
        <v>Julien</v>
      </c>
      <c r="N524" s="10" t="str">
        <f>IFERROR(IF(Tableau1[[#This Row],[Date rendu]]-'Date de l''export'!$A$2&gt;0,"Non","Oui"),"Oui")</f>
        <v>Oui</v>
      </c>
      <c r="O524" s="11">
        <f>IF(Tableau1[[#This Row],[En retard?]]="Non",Tableau1[[#This Row],[Date rendu]]-'Date de l''export'!$A$2,0)</f>
        <v>0</v>
      </c>
      <c r="P524" s="14" t="str">
        <f>IF(Tableau1[[#This Row],[En retard?]]="Oui","HD",IF(Tableau1[Délai restant]&lt;1,"&lt;24h",IF(Tableau1[Délai restant]&lt;2,"&lt;48h","≥48h")))</f>
        <v>HD</v>
      </c>
      <c r="Q524" s="14" t="str">
        <f>IF(AND(Tableau1[[#This Row],[En retard?]]="Oui",OR(Tableau1[[#This Row],[Product]]="Citron",Tableau1[[#This Row],[Product]]="Amandes")),"Oui","Non")</f>
        <v>Non</v>
      </c>
      <c r="R524" t="str">
        <f>CONCATENATE(Tableau1[[#This Row],[OrderCode]],"|",Tableau1[[#This Row],[AnaCode]],"|",Tableau1[[#This Row],[Product]])</f>
        <v>CMD01714801|NTR|Porc</v>
      </c>
    </row>
    <row r="525" spans="1:18" x14ac:dyDescent="0.25">
      <c r="A525" s="1" t="s">
        <v>227</v>
      </c>
      <c r="B525" s="1" t="s">
        <v>19</v>
      </c>
      <c r="C525" s="3" t="s">
        <v>49</v>
      </c>
      <c r="D525" s="3" t="s">
        <v>8</v>
      </c>
      <c r="E525" s="1" t="s">
        <v>130</v>
      </c>
      <c r="F525" s="1" t="s">
        <v>1368</v>
      </c>
      <c r="G525" s="1" t="s">
        <v>964</v>
      </c>
      <c r="H525" s="3">
        <f>SUBSTITUTE(LEFT(Tableau1[[#This Row],[OrderDate]],17),".",":")+0</f>
        <v>43566.469074074077</v>
      </c>
      <c r="I525" s="3">
        <f>SUBSTITUTE(LEFT(Tableau1[[#This Row],[OrderDueTo]],17),".",":")+0</f>
        <v>43573.5</v>
      </c>
      <c r="J525" s="13" t="str">
        <f>VLOOKUP(Tableau1[[#This Row],[AnaCode]],'Config Analyses'!A:C,2,FALSE)</f>
        <v>Analyse pesticides</v>
      </c>
      <c r="K525" s="13" t="str">
        <f>VLOOKUP(Tableau1[[#This Row],[AnaCode]],'Config Analyses'!A:C,3,FALSE)</f>
        <v>Equipe 3</v>
      </c>
      <c r="L525" s="13" t="str">
        <f>VLOOKUP(Tableau1[[#This Row],[CustomerCode]],'Config Clients'!A:D,3,FALSE)</f>
        <v>Grande surface</v>
      </c>
      <c r="M525" s="13" t="str">
        <f>VLOOKUP(Tableau1[[#This Row],[CustomerCode]],'Config Clients'!A:D,4,FALSE)</f>
        <v>Eric</v>
      </c>
      <c r="N525" s="10" t="str">
        <f>IFERROR(IF(Tableau1[[#This Row],[Date rendu]]-'Date de l''export'!$A$2&gt;0,"Non","Oui"),"Oui")</f>
        <v>Non</v>
      </c>
      <c r="O525" s="11">
        <f>IF(Tableau1[[#This Row],[En retard?]]="Non",Tableau1[[#This Row],[Date rendu]]-'Date de l''export'!$A$2,0)</f>
        <v>1.7404166666674428</v>
      </c>
      <c r="P525" s="14" t="str">
        <f>IF(Tableau1[[#This Row],[En retard?]]="Oui","HD",IF(Tableau1[Délai restant]&lt;1,"&lt;24h",IF(Tableau1[Délai restant]&lt;2,"&lt;48h","≥48h")))</f>
        <v>&lt;48h</v>
      </c>
      <c r="Q525" s="14" t="str">
        <f>IF(AND(Tableau1[[#This Row],[En retard?]]="Oui",OR(Tableau1[[#This Row],[Product]]="Citron",Tableau1[[#This Row],[Product]]="Amandes")),"Oui","Non")</f>
        <v>Non</v>
      </c>
      <c r="R525" t="str">
        <f>CONCATENATE(Tableau1[[#This Row],[OrderCode]],"|",Tableau1[[#This Row],[AnaCode]],"|",Tableau1[[#This Row],[Product]])</f>
        <v>CMD01645801|PEST|Bettrave</v>
      </c>
    </row>
    <row r="526" spans="1:18" x14ac:dyDescent="0.25">
      <c r="A526" s="1" t="s">
        <v>301</v>
      </c>
      <c r="B526" s="1" t="s">
        <v>20</v>
      </c>
      <c r="C526" s="3" t="s">
        <v>61</v>
      </c>
      <c r="D526" s="3" t="s">
        <v>14</v>
      </c>
      <c r="E526" s="1" t="s">
        <v>107</v>
      </c>
      <c r="F526" s="1" t="s">
        <v>1573</v>
      </c>
      <c r="G526" s="1" t="s">
        <v>947</v>
      </c>
      <c r="H526" s="3">
        <f>SUBSTITUTE(LEFT(Tableau1[[#This Row],[OrderDate]],17),".",":")+0</f>
        <v>43566.469444444447</v>
      </c>
      <c r="I526" s="3">
        <f>SUBSTITUTE(LEFT(Tableau1[[#This Row],[OrderDueTo]],17),".",":")+0</f>
        <v>43571.5</v>
      </c>
      <c r="J526" s="13" t="str">
        <f>VLOOKUP(Tableau1[[#This Row],[AnaCode]],'Config Analyses'!A:C,2,FALSE)</f>
        <v>Analyse nutritionelle</v>
      </c>
      <c r="K526" s="13" t="str">
        <f>VLOOKUP(Tableau1[[#This Row],[AnaCode]],'Config Analyses'!A:C,3,FALSE)</f>
        <v>Equipe 2</v>
      </c>
      <c r="L526" s="13" t="str">
        <f>VLOOKUP(Tableau1[[#This Row],[CustomerCode]],'Config Clients'!A:D,3,FALSE)</f>
        <v>Grande surface</v>
      </c>
      <c r="M526" s="13" t="str">
        <f>VLOOKUP(Tableau1[[#This Row],[CustomerCode]],'Config Clients'!A:D,4,FALSE)</f>
        <v>Eric</v>
      </c>
      <c r="N526" s="10" t="str">
        <f>IFERROR(IF(Tableau1[[#This Row],[Date rendu]]-'Date de l''export'!$A$2&gt;0,"Non","Oui"),"Oui")</f>
        <v>Oui</v>
      </c>
      <c r="O526" s="11">
        <f>IF(Tableau1[[#This Row],[En retard?]]="Non",Tableau1[[#This Row],[Date rendu]]-'Date de l''export'!$A$2,0)</f>
        <v>0</v>
      </c>
      <c r="P526" s="14" t="str">
        <f>IF(Tableau1[[#This Row],[En retard?]]="Oui","HD",IF(Tableau1[Délai restant]&lt;1,"&lt;24h",IF(Tableau1[Délai restant]&lt;2,"&lt;48h","≥48h")))</f>
        <v>HD</v>
      </c>
      <c r="Q526" s="14" t="str">
        <f>IF(AND(Tableau1[[#This Row],[En retard?]]="Oui",OR(Tableau1[[#This Row],[Product]]="Citron",Tableau1[[#This Row],[Product]]="Amandes")),"Oui","Non")</f>
        <v>Non</v>
      </c>
      <c r="R526" t="str">
        <f>CONCATENATE(Tableau1[[#This Row],[OrderCode]],"|",Tableau1[[#This Row],[AnaCode]],"|",Tableau1[[#This Row],[Product]])</f>
        <v>CMD01622102|NTR|Orange</v>
      </c>
    </row>
    <row r="527" spans="1:18" x14ac:dyDescent="0.25">
      <c r="A527" s="1" t="s">
        <v>745</v>
      </c>
      <c r="B527" s="1" t="s">
        <v>31</v>
      </c>
      <c r="C527" s="3" t="s">
        <v>54</v>
      </c>
      <c r="D527" s="3" t="s">
        <v>10</v>
      </c>
      <c r="E527" s="1" t="s">
        <v>167</v>
      </c>
      <c r="F527" s="1" t="s">
        <v>2313</v>
      </c>
      <c r="G527" s="1" t="s">
        <v>945</v>
      </c>
      <c r="H527" s="3">
        <f>SUBSTITUTE(LEFT(Tableau1[[#This Row],[OrderDate]],17),".",":")+0</f>
        <v>43566.472349537034</v>
      </c>
      <c r="I527" s="3">
        <f>SUBSTITUTE(LEFT(Tableau1[[#This Row],[OrderDueTo]],17),".",":")+0</f>
        <v>43572.5</v>
      </c>
      <c r="J527" s="13" t="str">
        <f>VLOOKUP(Tableau1[[#This Row],[AnaCode]],'Config Analyses'!A:C,2,FALSE)</f>
        <v>Analyse matières grasses</v>
      </c>
      <c r="K527" s="13" t="str">
        <f>VLOOKUP(Tableau1[[#This Row],[AnaCode]],'Config Analyses'!A:C,3,FALSE)</f>
        <v>Equipe 2</v>
      </c>
      <c r="L527" s="13" t="str">
        <f>VLOOKUP(Tableau1[[#This Row],[CustomerCode]],'Config Clients'!A:D,3,FALSE)</f>
        <v>Coopérative agricole</v>
      </c>
      <c r="M527" s="13" t="str">
        <f>VLOOKUP(Tableau1[[#This Row],[CustomerCode]],'Config Clients'!A:D,4,FALSE)</f>
        <v>Julie</v>
      </c>
      <c r="N527" s="10" t="str">
        <f>IFERROR(IF(Tableau1[[#This Row],[Date rendu]]-'Date de l''export'!$A$2&gt;0,"Non","Oui"),"Oui")</f>
        <v>Non</v>
      </c>
      <c r="O527" s="11">
        <f>IF(Tableau1[[#This Row],[En retard?]]="Non",Tableau1[[#This Row],[Date rendu]]-'Date de l''export'!$A$2,0)</f>
        <v>0.74041666666744277</v>
      </c>
      <c r="P527" s="14" t="str">
        <f>IF(Tableau1[[#This Row],[En retard?]]="Oui","HD",IF(Tableau1[Délai restant]&lt;1,"&lt;24h",IF(Tableau1[Délai restant]&lt;2,"&lt;48h","≥48h")))</f>
        <v>&lt;24h</v>
      </c>
      <c r="Q527" s="14" t="str">
        <f>IF(AND(Tableau1[[#This Row],[En retard?]]="Oui",OR(Tableau1[[#This Row],[Product]]="Citron",Tableau1[[#This Row],[Product]]="Amandes")),"Oui","Non")</f>
        <v>Non</v>
      </c>
      <c r="R527" t="str">
        <f>CONCATENATE(Tableau1[[#This Row],[OrderCode]],"|",Tableau1[[#This Row],[AnaCode]],"|",Tableau1[[#This Row],[Product]])</f>
        <v>CMD01461406|MTG|Pomme de terre</v>
      </c>
    </row>
    <row r="528" spans="1:18" x14ac:dyDescent="0.25">
      <c r="A528" s="1" t="s">
        <v>341</v>
      </c>
      <c r="B528" s="1" t="s">
        <v>19</v>
      </c>
      <c r="C528" s="3" t="s">
        <v>54</v>
      </c>
      <c r="D528" s="3" t="s">
        <v>10</v>
      </c>
      <c r="E528" s="1" t="s">
        <v>130</v>
      </c>
      <c r="F528" s="1" t="s">
        <v>1372</v>
      </c>
      <c r="G528" s="1" t="s">
        <v>964</v>
      </c>
      <c r="H528" s="3">
        <f>SUBSTITUTE(LEFT(Tableau1[[#This Row],[OrderDate]],17),".",":")+0</f>
        <v>43566.47246527778</v>
      </c>
      <c r="I528" s="3">
        <f>SUBSTITUTE(LEFT(Tableau1[[#This Row],[OrderDueTo]],17),".",":")+0</f>
        <v>43573.5</v>
      </c>
      <c r="J528" s="13" t="str">
        <f>VLOOKUP(Tableau1[[#This Row],[AnaCode]],'Config Analyses'!A:C,2,FALSE)</f>
        <v>Analyse pesticides</v>
      </c>
      <c r="K528" s="13" t="str">
        <f>VLOOKUP(Tableau1[[#This Row],[AnaCode]],'Config Analyses'!A:C,3,FALSE)</f>
        <v>Equipe 3</v>
      </c>
      <c r="L528" s="13" t="str">
        <f>VLOOKUP(Tableau1[[#This Row],[CustomerCode]],'Config Clients'!A:D,3,FALSE)</f>
        <v>Coopérative agricole</v>
      </c>
      <c r="M528" s="13" t="str">
        <f>VLOOKUP(Tableau1[[#This Row],[CustomerCode]],'Config Clients'!A:D,4,FALSE)</f>
        <v>Julie</v>
      </c>
      <c r="N528" s="10" t="str">
        <f>IFERROR(IF(Tableau1[[#This Row],[Date rendu]]-'Date de l''export'!$A$2&gt;0,"Non","Oui"),"Oui")</f>
        <v>Non</v>
      </c>
      <c r="O528" s="11">
        <f>IF(Tableau1[[#This Row],[En retard?]]="Non",Tableau1[[#This Row],[Date rendu]]-'Date de l''export'!$A$2,0)</f>
        <v>1.7404166666674428</v>
      </c>
      <c r="P528" s="14" t="str">
        <f>IF(Tableau1[[#This Row],[En retard?]]="Oui","HD",IF(Tableau1[Délai restant]&lt;1,"&lt;24h",IF(Tableau1[Délai restant]&lt;2,"&lt;48h","≥48h")))</f>
        <v>&lt;48h</v>
      </c>
      <c r="Q528" s="14" t="str">
        <f>IF(AND(Tableau1[[#This Row],[En retard?]]="Oui",OR(Tableau1[[#This Row],[Product]]="Citron",Tableau1[[#This Row],[Product]]="Amandes")),"Oui","Non")</f>
        <v>Non</v>
      </c>
      <c r="R528" t="str">
        <f>CONCATENATE(Tableau1[[#This Row],[OrderCode]],"|",Tableau1[[#This Row],[AnaCode]],"|",Tableau1[[#This Row],[Product]])</f>
        <v>CMD01569209|PEST|Bettrave</v>
      </c>
    </row>
    <row r="529" spans="1:18" x14ac:dyDescent="0.25">
      <c r="A529" s="1" t="s">
        <v>272</v>
      </c>
      <c r="B529" s="1" t="s">
        <v>21</v>
      </c>
      <c r="C529" s="3" t="s">
        <v>54</v>
      </c>
      <c r="D529" s="3" t="s">
        <v>10</v>
      </c>
      <c r="E529" s="1" t="s">
        <v>167</v>
      </c>
      <c r="F529" s="1" t="s">
        <v>1373</v>
      </c>
      <c r="G529" s="1" t="s">
        <v>945</v>
      </c>
      <c r="H529" s="3">
        <f>SUBSTITUTE(LEFT(Tableau1[[#This Row],[OrderDate]],17),".",":")+0</f>
        <v>43566.473692129628</v>
      </c>
      <c r="I529" s="3">
        <f>SUBSTITUTE(LEFT(Tableau1[[#This Row],[OrderDueTo]],17),".",":")+0</f>
        <v>43572.5</v>
      </c>
      <c r="J529" s="13" t="str">
        <f>VLOOKUP(Tableau1[[#This Row],[AnaCode]],'Config Analyses'!A:C,2,FALSE)</f>
        <v>Analyse matières grasses</v>
      </c>
      <c r="K529" s="13" t="str">
        <f>VLOOKUP(Tableau1[[#This Row],[AnaCode]],'Config Analyses'!A:C,3,FALSE)</f>
        <v>Equipe 2</v>
      </c>
      <c r="L529" s="13" t="str">
        <f>VLOOKUP(Tableau1[[#This Row],[CustomerCode]],'Config Clients'!A:D,3,FALSE)</f>
        <v>Coopérative agricole</v>
      </c>
      <c r="M529" s="13" t="str">
        <f>VLOOKUP(Tableau1[[#This Row],[CustomerCode]],'Config Clients'!A:D,4,FALSE)</f>
        <v>Julie</v>
      </c>
      <c r="N529" s="10" t="str">
        <f>IFERROR(IF(Tableau1[[#This Row],[Date rendu]]-'Date de l''export'!$A$2&gt;0,"Non","Oui"),"Oui")</f>
        <v>Non</v>
      </c>
      <c r="O529" s="11">
        <f>IF(Tableau1[[#This Row],[En retard?]]="Non",Tableau1[[#This Row],[Date rendu]]-'Date de l''export'!$A$2,0)</f>
        <v>0.74041666666744277</v>
      </c>
      <c r="P529" s="14" t="str">
        <f>IF(Tableau1[[#This Row],[En retard?]]="Oui","HD",IF(Tableau1[Délai restant]&lt;1,"&lt;24h",IF(Tableau1[Délai restant]&lt;2,"&lt;48h","≥48h")))</f>
        <v>&lt;24h</v>
      </c>
      <c r="Q529" s="14" t="str">
        <f>IF(AND(Tableau1[[#This Row],[En retard?]]="Oui",OR(Tableau1[[#This Row],[Product]]="Citron",Tableau1[[#This Row],[Product]]="Amandes")),"Oui","Non")</f>
        <v>Non</v>
      </c>
      <c r="R529" t="str">
        <f>CONCATENATE(Tableau1[[#This Row],[OrderCode]],"|",Tableau1[[#This Row],[AnaCode]],"|",Tableau1[[#This Row],[Product]])</f>
        <v>CMD01711302|MTG|Carotte</v>
      </c>
    </row>
    <row r="530" spans="1:18" x14ac:dyDescent="0.25">
      <c r="A530" s="1" t="s">
        <v>328</v>
      </c>
      <c r="B530" s="1" t="s">
        <v>28</v>
      </c>
      <c r="C530" s="3" t="s">
        <v>61</v>
      </c>
      <c r="D530" s="3" t="s">
        <v>14</v>
      </c>
      <c r="E530" s="1" t="s">
        <v>130</v>
      </c>
      <c r="F530" s="1" t="s">
        <v>2268</v>
      </c>
      <c r="G530" s="1" t="s">
        <v>964</v>
      </c>
      <c r="H530" s="3">
        <f>SUBSTITUTE(LEFT(Tableau1[[#This Row],[OrderDate]],17),".",":")+0</f>
        <v>43566.474062499998</v>
      </c>
      <c r="I530" s="3">
        <f>SUBSTITUTE(LEFT(Tableau1[[#This Row],[OrderDueTo]],17),".",":")+0</f>
        <v>43573.5</v>
      </c>
      <c r="J530" s="13" t="str">
        <f>VLOOKUP(Tableau1[[#This Row],[AnaCode]],'Config Analyses'!A:C,2,FALSE)</f>
        <v>Analyse pesticides</v>
      </c>
      <c r="K530" s="13" t="str">
        <f>VLOOKUP(Tableau1[[#This Row],[AnaCode]],'Config Analyses'!A:C,3,FALSE)</f>
        <v>Equipe 3</v>
      </c>
      <c r="L530" s="13" t="str">
        <f>VLOOKUP(Tableau1[[#This Row],[CustomerCode]],'Config Clients'!A:D,3,FALSE)</f>
        <v>Grande surface</v>
      </c>
      <c r="M530" s="13" t="str">
        <f>VLOOKUP(Tableau1[[#This Row],[CustomerCode]],'Config Clients'!A:D,4,FALSE)</f>
        <v>Eric</v>
      </c>
      <c r="N530" s="10" t="str">
        <f>IFERROR(IF(Tableau1[[#This Row],[Date rendu]]-'Date de l''export'!$A$2&gt;0,"Non","Oui"),"Oui")</f>
        <v>Non</v>
      </c>
      <c r="O530" s="11">
        <f>IF(Tableau1[[#This Row],[En retard?]]="Non",Tableau1[[#This Row],[Date rendu]]-'Date de l''export'!$A$2,0)</f>
        <v>1.7404166666674428</v>
      </c>
      <c r="P530" s="14" t="str">
        <f>IF(Tableau1[[#This Row],[En retard?]]="Oui","HD",IF(Tableau1[Délai restant]&lt;1,"&lt;24h",IF(Tableau1[Délai restant]&lt;2,"&lt;48h","≥48h")))</f>
        <v>&lt;48h</v>
      </c>
      <c r="Q530" s="14" t="str">
        <f>IF(AND(Tableau1[[#This Row],[En retard?]]="Oui",OR(Tableau1[[#This Row],[Product]]="Citron",Tableau1[[#This Row],[Product]]="Amandes")),"Oui","Non")</f>
        <v>Non</v>
      </c>
      <c r="R530" t="str">
        <f>CONCATENATE(Tableau1[[#This Row],[OrderCode]],"|",Tableau1[[#This Row],[AnaCode]],"|",Tableau1[[#This Row],[Product]])</f>
        <v>CMD01780703|PEST|Petits pois</v>
      </c>
    </row>
    <row r="531" spans="1:18" x14ac:dyDescent="0.25">
      <c r="A531" s="1" t="s">
        <v>902</v>
      </c>
      <c r="B531" s="1" t="s">
        <v>31</v>
      </c>
      <c r="C531" s="3" t="s">
        <v>61</v>
      </c>
      <c r="D531" s="3" t="s">
        <v>14</v>
      </c>
      <c r="E531" s="1" t="s">
        <v>130</v>
      </c>
      <c r="F531" s="1" t="s">
        <v>2270</v>
      </c>
      <c r="G531" s="1" t="s">
        <v>964</v>
      </c>
      <c r="H531" s="3">
        <f>SUBSTITUTE(LEFT(Tableau1[[#This Row],[OrderDate]],17),".",":")+0</f>
        <v>43566.476342592592</v>
      </c>
      <c r="I531" s="3">
        <f>SUBSTITUTE(LEFT(Tableau1[[#This Row],[OrderDueTo]],17),".",":")+0</f>
        <v>43573.5</v>
      </c>
      <c r="J531" s="13" t="str">
        <f>VLOOKUP(Tableau1[[#This Row],[AnaCode]],'Config Analyses'!A:C,2,FALSE)</f>
        <v>Analyse pesticides</v>
      </c>
      <c r="K531" s="13" t="str">
        <f>VLOOKUP(Tableau1[[#This Row],[AnaCode]],'Config Analyses'!A:C,3,FALSE)</f>
        <v>Equipe 3</v>
      </c>
      <c r="L531" s="13" t="str">
        <f>VLOOKUP(Tableau1[[#This Row],[CustomerCode]],'Config Clients'!A:D,3,FALSE)</f>
        <v>Grande surface</v>
      </c>
      <c r="M531" s="13" t="str">
        <f>VLOOKUP(Tableau1[[#This Row],[CustomerCode]],'Config Clients'!A:D,4,FALSE)</f>
        <v>Eric</v>
      </c>
      <c r="N531" s="10" t="str">
        <f>IFERROR(IF(Tableau1[[#This Row],[Date rendu]]-'Date de l''export'!$A$2&gt;0,"Non","Oui"),"Oui")</f>
        <v>Non</v>
      </c>
      <c r="O531" s="11">
        <f>IF(Tableau1[[#This Row],[En retard?]]="Non",Tableau1[[#This Row],[Date rendu]]-'Date de l''export'!$A$2,0)</f>
        <v>1.7404166666674428</v>
      </c>
      <c r="P531" s="14" t="str">
        <f>IF(Tableau1[[#This Row],[En retard?]]="Oui","HD",IF(Tableau1[Délai restant]&lt;1,"&lt;24h",IF(Tableau1[Délai restant]&lt;2,"&lt;48h","≥48h")))</f>
        <v>&lt;48h</v>
      </c>
      <c r="Q531" s="14" t="str">
        <f>IF(AND(Tableau1[[#This Row],[En retard?]]="Oui",OR(Tableau1[[#This Row],[Product]]="Citron",Tableau1[[#This Row],[Product]]="Amandes")),"Oui","Non")</f>
        <v>Non</v>
      </c>
      <c r="R531" t="str">
        <f>CONCATENATE(Tableau1[[#This Row],[OrderCode]],"|",Tableau1[[#This Row],[AnaCode]],"|",Tableau1[[#This Row],[Product]])</f>
        <v>CMD01592301|PEST|Pomme de terre</v>
      </c>
    </row>
    <row r="532" spans="1:18" x14ac:dyDescent="0.25">
      <c r="A532" s="1" t="s">
        <v>468</v>
      </c>
      <c r="B532" s="1" t="s">
        <v>21</v>
      </c>
      <c r="C532" s="3" t="s">
        <v>98</v>
      </c>
      <c r="D532" s="3" t="s">
        <v>27</v>
      </c>
      <c r="E532" s="1" t="s">
        <v>167</v>
      </c>
      <c r="F532" s="1" t="s">
        <v>1575</v>
      </c>
      <c r="G532" s="1" t="s">
        <v>945</v>
      </c>
      <c r="H532" s="3">
        <f>SUBSTITUTE(LEFT(Tableau1[[#This Row],[OrderDate]],17),".",":")+0</f>
        <v>43566.477118055554</v>
      </c>
      <c r="I532" s="3">
        <f>SUBSTITUTE(LEFT(Tableau1[[#This Row],[OrderDueTo]],17),".",":")+0</f>
        <v>43572.5</v>
      </c>
      <c r="J532" s="13" t="str">
        <f>VLOOKUP(Tableau1[[#This Row],[AnaCode]],'Config Analyses'!A:C,2,FALSE)</f>
        <v>Analyse matières grasses</v>
      </c>
      <c r="K532" s="13" t="str">
        <f>VLOOKUP(Tableau1[[#This Row],[AnaCode]],'Config Analyses'!A:C,3,FALSE)</f>
        <v>Equipe 2</v>
      </c>
      <c r="L532" s="13" t="str">
        <f>VLOOKUP(Tableau1[[#This Row],[CustomerCode]],'Config Clients'!A:D,3,FALSE)</f>
        <v>Coopérative agricole</v>
      </c>
      <c r="M532" s="13" t="str">
        <f>VLOOKUP(Tableau1[[#This Row],[CustomerCode]],'Config Clients'!A:D,4,FALSE)</f>
        <v>Julie</v>
      </c>
      <c r="N532" s="10" t="str">
        <f>IFERROR(IF(Tableau1[[#This Row],[Date rendu]]-'Date de l''export'!$A$2&gt;0,"Non","Oui"),"Oui")</f>
        <v>Non</v>
      </c>
      <c r="O532" s="11">
        <f>IF(Tableau1[[#This Row],[En retard?]]="Non",Tableau1[[#This Row],[Date rendu]]-'Date de l''export'!$A$2,0)</f>
        <v>0.74041666666744277</v>
      </c>
      <c r="P532" s="14" t="str">
        <f>IF(Tableau1[[#This Row],[En retard?]]="Oui","HD",IF(Tableau1[Délai restant]&lt;1,"&lt;24h",IF(Tableau1[Délai restant]&lt;2,"&lt;48h","≥48h")))</f>
        <v>&lt;24h</v>
      </c>
      <c r="Q532" s="14" t="str">
        <f>IF(AND(Tableau1[[#This Row],[En retard?]]="Oui",OR(Tableau1[[#This Row],[Product]]="Citron",Tableau1[[#This Row],[Product]]="Amandes")),"Oui","Non")</f>
        <v>Non</v>
      </c>
      <c r="R532" t="str">
        <f>CONCATENATE(Tableau1[[#This Row],[OrderCode]],"|",Tableau1[[#This Row],[AnaCode]],"|",Tableau1[[#This Row],[Product]])</f>
        <v>CMD01448505|MTG|Carotte</v>
      </c>
    </row>
    <row r="533" spans="1:18" x14ac:dyDescent="0.25">
      <c r="A533" s="1" t="s">
        <v>232</v>
      </c>
      <c r="B533" s="1" t="s">
        <v>21</v>
      </c>
      <c r="C533" s="3" t="s">
        <v>72</v>
      </c>
      <c r="D533" s="3" t="s">
        <v>22</v>
      </c>
      <c r="E533" s="1" t="s">
        <v>107</v>
      </c>
      <c r="F533" s="1" t="s">
        <v>1673</v>
      </c>
      <c r="G533" s="1" t="s">
        <v>947</v>
      </c>
      <c r="H533" s="3">
        <f>SUBSTITUTE(LEFT(Tableau1[[#This Row],[OrderDate]],17),".",":")+0</f>
        <v>43566.477511574078</v>
      </c>
      <c r="I533" s="3">
        <f>SUBSTITUTE(LEFT(Tableau1[[#This Row],[OrderDueTo]],17),".",":")+0</f>
        <v>43571.5</v>
      </c>
      <c r="J533" s="13" t="str">
        <f>VLOOKUP(Tableau1[[#This Row],[AnaCode]],'Config Analyses'!A:C,2,FALSE)</f>
        <v>Analyse nutritionelle</v>
      </c>
      <c r="K533" s="13" t="str">
        <f>VLOOKUP(Tableau1[[#This Row],[AnaCode]],'Config Analyses'!A:C,3,FALSE)</f>
        <v>Equipe 2</v>
      </c>
      <c r="L533" s="13" t="str">
        <f>VLOOKUP(Tableau1[[#This Row],[CustomerCode]],'Config Clients'!A:D,3,FALSE)</f>
        <v>Coopérative agricole</v>
      </c>
      <c r="M533" s="13" t="str">
        <f>VLOOKUP(Tableau1[[#This Row],[CustomerCode]],'Config Clients'!A:D,4,FALSE)</f>
        <v>Julie</v>
      </c>
      <c r="N533" s="10" t="str">
        <f>IFERROR(IF(Tableau1[[#This Row],[Date rendu]]-'Date de l''export'!$A$2&gt;0,"Non","Oui"),"Oui")</f>
        <v>Oui</v>
      </c>
      <c r="O533" s="11">
        <f>IF(Tableau1[[#This Row],[En retard?]]="Non",Tableau1[[#This Row],[Date rendu]]-'Date de l''export'!$A$2,0)</f>
        <v>0</v>
      </c>
      <c r="P533" s="14" t="str">
        <f>IF(Tableau1[[#This Row],[En retard?]]="Oui","HD",IF(Tableau1[Délai restant]&lt;1,"&lt;24h",IF(Tableau1[Délai restant]&lt;2,"&lt;48h","≥48h")))</f>
        <v>HD</v>
      </c>
      <c r="Q533" s="14" t="str">
        <f>IF(AND(Tableau1[[#This Row],[En retard?]]="Oui",OR(Tableau1[[#This Row],[Product]]="Citron",Tableau1[[#This Row],[Product]]="Amandes")),"Oui","Non")</f>
        <v>Non</v>
      </c>
      <c r="R533" t="str">
        <f>CONCATENATE(Tableau1[[#This Row],[OrderCode]],"|",Tableau1[[#This Row],[AnaCode]],"|",Tableau1[[#This Row],[Product]])</f>
        <v>CMD01614403|NTR|Carotte</v>
      </c>
    </row>
    <row r="534" spans="1:18" x14ac:dyDescent="0.25">
      <c r="A534" s="1" t="s">
        <v>134</v>
      </c>
      <c r="B534" s="1" t="s">
        <v>31</v>
      </c>
      <c r="C534" s="3" t="s">
        <v>52</v>
      </c>
      <c r="D534" s="3" t="s">
        <v>9</v>
      </c>
      <c r="E534" s="1" t="s">
        <v>107</v>
      </c>
      <c r="F534" s="1" t="s">
        <v>1026</v>
      </c>
      <c r="G534" s="1" t="s">
        <v>947</v>
      </c>
      <c r="H534" s="3">
        <f>SUBSTITUTE(LEFT(Tableau1[[#This Row],[OrderDate]],17),".",":")+0</f>
        <v>43566.478009259263</v>
      </c>
      <c r="I534" s="3">
        <f>SUBSTITUTE(LEFT(Tableau1[[#This Row],[OrderDueTo]],17),".",":")+0</f>
        <v>43571.5</v>
      </c>
      <c r="J534" s="13" t="str">
        <f>VLOOKUP(Tableau1[[#This Row],[AnaCode]],'Config Analyses'!A:C,2,FALSE)</f>
        <v>Analyse nutritionelle</v>
      </c>
      <c r="K534" s="13" t="str">
        <f>VLOOKUP(Tableau1[[#This Row],[AnaCode]],'Config Analyses'!A:C,3,FALSE)</f>
        <v>Equipe 2</v>
      </c>
      <c r="L534" s="13" t="str">
        <f>VLOOKUP(Tableau1[[#This Row],[CustomerCode]],'Config Clients'!A:D,3,FALSE)</f>
        <v>Centrale d'achats</v>
      </c>
      <c r="M534" s="13" t="str">
        <f>VLOOKUP(Tableau1[[#This Row],[CustomerCode]],'Config Clients'!A:D,4,FALSE)</f>
        <v>Sandrine</v>
      </c>
      <c r="N534" s="10" t="str">
        <f>IFERROR(IF(Tableau1[[#This Row],[Date rendu]]-'Date de l''export'!$A$2&gt;0,"Non","Oui"),"Oui")</f>
        <v>Oui</v>
      </c>
      <c r="O534" s="11">
        <f>IF(Tableau1[[#This Row],[En retard?]]="Non",Tableau1[[#This Row],[Date rendu]]-'Date de l''export'!$A$2,0)</f>
        <v>0</v>
      </c>
      <c r="P534" s="14" t="str">
        <f>IF(Tableau1[[#This Row],[En retard?]]="Oui","HD",IF(Tableau1[Délai restant]&lt;1,"&lt;24h",IF(Tableau1[Délai restant]&lt;2,"&lt;48h","≥48h")))</f>
        <v>HD</v>
      </c>
      <c r="Q534" s="14" t="str">
        <f>IF(AND(Tableau1[[#This Row],[En retard?]]="Oui",OR(Tableau1[[#This Row],[Product]]="Citron",Tableau1[[#This Row],[Product]]="Amandes")),"Oui","Non")</f>
        <v>Non</v>
      </c>
      <c r="R534" t="str">
        <f>CONCATENATE(Tableau1[[#This Row],[OrderCode]],"|",Tableau1[[#This Row],[AnaCode]],"|",Tableau1[[#This Row],[Product]])</f>
        <v>CMD01408906|NTR|Pomme de terre</v>
      </c>
    </row>
    <row r="535" spans="1:18" x14ac:dyDescent="0.25">
      <c r="A535" s="1" t="s">
        <v>457</v>
      </c>
      <c r="B535" s="1" t="s">
        <v>25</v>
      </c>
      <c r="C535" s="3" t="s">
        <v>61</v>
      </c>
      <c r="D535" s="3" t="s">
        <v>14</v>
      </c>
      <c r="E535" s="1" t="s">
        <v>107</v>
      </c>
      <c r="F535" s="1" t="s">
        <v>1375</v>
      </c>
      <c r="G535" s="1" t="s">
        <v>947</v>
      </c>
      <c r="H535" s="3">
        <f>SUBSTITUTE(LEFT(Tableau1[[#This Row],[OrderDate]],17),".",":")+0</f>
        <v>43566.478333333333</v>
      </c>
      <c r="I535" s="3">
        <f>SUBSTITUTE(LEFT(Tableau1[[#This Row],[OrderDueTo]],17),".",":")+0</f>
        <v>43571.5</v>
      </c>
      <c r="J535" s="13" t="str">
        <f>VLOOKUP(Tableau1[[#This Row],[AnaCode]],'Config Analyses'!A:C,2,FALSE)</f>
        <v>Analyse nutritionelle</v>
      </c>
      <c r="K535" s="13" t="str">
        <f>VLOOKUP(Tableau1[[#This Row],[AnaCode]],'Config Analyses'!A:C,3,FALSE)</f>
        <v>Equipe 2</v>
      </c>
      <c r="L535" s="13" t="str">
        <f>VLOOKUP(Tableau1[[#This Row],[CustomerCode]],'Config Clients'!A:D,3,FALSE)</f>
        <v>Grande surface</v>
      </c>
      <c r="M535" s="13" t="str">
        <f>VLOOKUP(Tableau1[[#This Row],[CustomerCode]],'Config Clients'!A:D,4,FALSE)</f>
        <v>Eric</v>
      </c>
      <c r="N535" s="10" t="str">
        <f>IFERROR(IF(Tableau1[[#This Row],[Date rendu]]-'Date de l''export'!$A$2&gt;0,"Non","Oui"),"Oui")</f>
        <v>Oui</v>
      </c>
      <c r="O535" s="11">
        <f>IF(Tableau1[[#This Row],[En retard?]]="Non",Tableau1[[#This Row],[Date rendu]]-'Date de l''export'!$A$2,0)</f>
        <v>0</v>
      </c>
      <c r="P535" s="14" t="str">
        <f>IF(Tableau1[[#This Row],[En retard?]]="Oui","HD",IF(Tableau1[Délai restant]&lt;1,"&lt;24h",IF(Tableau1[Délai restant]&lt;2,"&lt;48h","≥48h")))</f>
        <v>HD</v>
      </c>
      <c r="Q535" s="14" t="str">
        <f>IF(AND(Tableau1[[#This Row],[En retard?]]="Oui",OR(Tableau1[[#This Row],[Product]]="Citron",Tableau1[[#This Row],[Product]]="Amandes")),"Oui","Non")</f>
        <v>Non</v>
      </c>
      <c r="R535" t="str">
        <f>CONCATENATE(Tableau1[[#This Row],[OrderCode]],"|",Tableau1[[#This Row],[AnaCode]],"|",Tableau1[[#This Row],[Product]])</f>
        <v>CMD01622103|NTR|Haricots vert</v>
      </c>
    </row>
    <row r="536" spans="1:18" x14ac:dyDescent="0.25">
      <c r="A536" s="1" t="s">
        <v>62</v>
      </c>
      <c r="B536" s="1" t="s">
        <v>25</v>
      </c>
      <c r="C536" s="3" t="s">
        <v>61</v>
      </c>
      <c r="D536" s="3" t="s">
        <v>14</v>
      </c>
      <c r="E536" s="1" t="s">
        <v>130</v>
      </c>
      <c r="F536" s="1" t="s">
        <v>1377</v>
      </c>
      <c r="G536" s="1" t="s">
        <v>964</v>
      </c>
      <c r="H536" s="3">
        <f>SUBSTITUTE(LEFT(Tableau1[[#This Row],[OrderDate]],17),".",":")+0</f>
        <v>43566.479513888888</v>
      </c>
      <c r="I536" s="3">
        <f>SUBSTITUTE(LEFT(Tableau1[[#This Row],[OrderDueTo]],17),".",":")+0</f>
        <v>43573.5</v>
      </c>
      <c r="J536" s="13" t="str">
        <f>VLOOKUP(Tableau1[[#This Row],[AnaCode]],'Config Analyses'!A:C,2,FALSE)</f>
        <v>Analyse pesticides</v>
      </c>
      <c r="K536" s="13" t="str">
        <f>VLOOKUP(Tableau1[[#This Row],[AnaCode]],'Config Analyses'!A:C,3,FALSE)</f>
        <v>Equipe 3</v>
      </c>
      <c r="L536" s="13" t="str">
        <f>VLOOKUP(Tableau1[[#This Row],[CustomerCode]],'Config Clients'!A:D,3,FALSE)</f>
        <v>Grande surface</v>
      </c>
      <c r="M536" s="13" t="str">
        <f>VLOOKUP(Tableau1[[#This Row],[CustomerCode]],'Config Clients'!A:D,4,FALSE)</f>
        <v>Eric</v>
      </c>
      <c r="N536" s="10" t="str">
        <f>IFERROR(IF(Tableau1[[#This Row],[Date rendu]]-'Date de l''export'!$A$2&gt;0,"Non","Oui"),"Oui")</f>
        <v>Non</v>
      </c>
      <c r="O536" s="11">
        <f>IF(Tableau1[[#This Row],[En retard?]]="Non",Tableau1[[#This Row],[Date rendu]]-'Date de l''export'!$A$2,0)</f>
        <v>1.7404166666674428</v>
      </c>
      <c r="P536" s="14" t="str">
        <f>IF(Tableau1[[#This Row],[En retard?]]="Oui","HD",IF(Tableau1[Délai restant]&lt;1,"&lt;24h",IF(Tableau1[Délai restant]&lt;2,"&lt;48h","≥48h")))</f>
        <v>&lt;48h</v>
      </c>
      <c r="Q536" s="14" t="str">
        <f>IF(AND(Tableau1[[#This Row],[En retard?]]="Oui",OR(Tableau1[[#This Row],[Product]]="Citron",Tableau1[[#This Row],[Product]]="Amandes")),"Oui","Non")</f>
        <v>Non</v>
      </c>
      <c r="R536" t="str">
        <f>CONCATENATE(Tableau1[[#This Row],[OrderCode]],"|",Tableau1[[#This Row],[AnaCode]],"|",Tableau1[[#This Row],[Product]])</f>
        <v>CMD01654001|PEST|Haricots vert</v>
      </c>
    </row>
    <row r="537" spans="1:18" x14ac:dyDescent="0.25">
      <c r="A537" s="1" t="s">
        <v>385</v>
      </c>
      <c r="B537" s="1" t="s">
        <v>21</v>
      </c>
      <c r="C537" s="3" t="s">
        <v>49</v>
      </c>
      <c r="D537" s="3" t="s">
        <v>8</v>
      </c>
      <c r="E537" s="1" t="s">
        <v>130</v>
      </c>
      <c r="F537" s="1" t="s">
        <v>1378</v>
      </c>
      <c r="G537" s="1" t="s">
        <v>964</v>
      </c>
      <c r="H537" s="3">
        <f>SUBSTITUTE(LEFT(Tableau1[[#This Row],[OrderDate]],17),".",":")+0</f>
        <v>43566.480983796297</v>
      </c>
      <c r="I537" s="3">
        <f>SUBSTITUTE(LEFT(Tableau1[[#This Row],[OrderDueTo]],17),".",":")+0</f>
        <v>43573.5</v>
      </c>
      <c r="J537" s="13" t="str">
        <f>VLOOKUP(Tableau1[[#This Row],[AnaCode]],'Config Analyses'!A:C,2,FALSE)</f>
        <v>Analyse pesticides</v>
      </c>
      <c r="K537" s="13" t="str">
        <f>VLOOKUP(Tableau1[[#This Row],[AnaCode]],'Config Analyses'!A:C,3,FALSE)</f>
        <v>Equipe 3</v>
      </c>
      <c r="L537" s="13" t="str">
        <f>VLOOKUP(Tableau1[[#This Row],[CustomerCode]],'Config Clients'!A:D,3,FALSE)</f>
        <v>Grande surface</v>
      </c>
      <c r="M537" s="13" t="str">
        <f>VLOOKUP(Tableau1[[#This Row],[CustomerCode]],'Config Clients'!A:D,4,FALSE)</f>
        <v>Eric</v>
      </c>
      <c r="N537" s="10" t="str">
        <f>IFERROR(IF(Tableau1[[#This Row],[Date rendu]]-'Date de l''export'!$A$2&gt;0,"Non","Oui"),"Oui")</f>
        <v>Non</v>
      </c>
      <c r="O537" s="11">
        <f>IF(Tableau1[[#This Row],[En retard?]]="Non",Tableau1[[#This Row],[Date rendu]]-'Date de l''export'!$A$2,0)</f>
        <v>1.7404166666674428</v>
      </c>
      <c r="P537" s="14" t="str">
        <f>IF(Tableau1[[#This Row],[En retard?]]="Oui","HD",IF(Tableau1[Délai restant]&lt;1,"&lt;24h",IF(Tableau1[Délai restant]&lt;2,"&lt;48h","≥48h")))</f>
        <v>&lt;48h</v>
      </c>
      <c r="Q537" s="14" t="str">
        <f>IF(AND(Tableau1[[#This Row],[En retard?]]="Oui",OR(Tableau1[[#This Row],[Product]]="Citron",Tableau1[[#This Row],[Product]]="Amandes")),"Oui","Non")</f>
        <v>Non</v>
      </c>
      <c r="R537" t="str">
        <f>CONCATENATE(Tableau1[[#This Row],[OrderCode]],"|",Tableau1[[#This Row],[AnaCode]],"|",Tableau1[[#This Row],[Product]])</f>
        <v>CMD01742608|PEST|Carotte</v>
      </c>
    </row>
    <row r="538" spans="1:18" x14ac:dyDescent="0.25">
      <c r="A538" s="1" t="s">
        <v>386</v>
      </c>
      <c r="B538" s="1" t="s">
        <v>19</v>
      </c>
      <c r="C538" s="3" t="s">
        <v>61</v>
      </c>
      <c r="D538" s="3" t="s">
        <v>14</v>
      </c>
      <c r="E538" s="1" t="s">
        <v>107</v>
      </c>
      <c r="F538" s="1" t="s">
        <v>1379</v>
      </c>
      <c r="G538" s="1" t="s">
        <v>947</v>
      </c>
      <c r="H538" s="3">
        <f>SUBSTITUTE(LEFT(Tableau1[[#This Row],[OrderDate]],17),".",":")+0</f>
        <v>43566.481724537036</v>
      </c>
      <c r="I538" s="3">
        <f>SUBSTITUTE(LEFT(Tableau1[[#This Row],[OrderDueTo]],17),".",":")+0</f>
        <v>43571.5</v>
      </c>
      <c r="J538" s="13" t="str">
        <f>VLOOKUP(Tableau1[[#This Row],[AnaCode]],'Config Analyses'!A:C,2,FALSE)</f>
        <v>Analyse nutritionelle</v>
      </c>
      <c r="K538" s="13" t="str">
        <f>VLOOKUP(Tableau1[[#This Row],[AnaCode]],'Config Analyses'!A:C,3,FALSE)</f>
        <v>Equipe 2</v>
      </c>
      <c r="L538" s="13" t="str">
        <f>VLOOKUP(Tableau1[[#This Row],[CustomerCode]],'Config Clients'!A:D,3,FALSE)</f>
        <v>Grande surface</v>
      </c>
      <c r="M538" s="13" t="str">
        <f>VLOOKUP(Tableau1[[#This Row],[CustomerCode]],'Config Clients'!A:D,4,FALSE)</f>
        <v>Eric</v>
      </c>
      <c r="N538" s="10" t="str">
        <f>IFERROR(IF(Tableau1[[#This Row],[Date rendu]]-'Date de l''export'!$A$2&gt;0,"Non","Oui"),"Oui")</f>
        <v>Oui</v>
      </c>
      <c r="O538" s="11">
        <f>IF(Tableau1[[#This Row],[En retard?]]="Non",Tableau1[[#This Row],[Date rendu]]-'Date de l''export'!$A$2,0)</f>
        <v>0</v>
      </c>
      <c r="P538" s="14" t="str">
        <f>IF(Tableau1[[#This Row],[En retard?]]="Oui","HD",IF(Tableau1[Délai restant]&lt;1,"&lt;24h",IF(Tableau1[Délai restant]&lt;2,"&lt;48h","≥48h")))</f>
        <v>HD</v>
      </c>
      <c r="Q538" s="14" t="str">
        <f>IF(AND(Tableau1[[#This Row],[En retard?]]="Oui",OR(Tableau1[[#This Row],[Product]]="Citron",Tableau1[[#This Row],[Product]]="Amandes")),"Oui","Non")</f>
        <v>Non</v>
      </c>
      <c r="R538" t="str">
        <f>CONCATENATE(Tableau1[[#This Row],[OrderCode]],"|",Tableau1[[#This Row],[AnaCode]],"|",Tableau1[[#This Row],[Product]])</f>
        <v>CMD01578908|NTR|Bettrave</v>
      </c>
    </row>
    <row r="539" spans="1:18" x14ac:dyDescent="0.25">
      <c r="A539" s="1" t="s">
        <v>3368</v>
      </c>
      <c r="B539" s="1" t="s">
        <v>30</v>
      </c>
      <c r="C539" s="3" t="s">
        <v>73</v>
      </c>
      <c r="D539" s="3" t="s">
        <v>23</v>
      </c>
      <c r="E539" s="1" t="s">
        <v>130</v>
      </c>
      <c r="F539" s="1" t="s">
        <v>3369</v>
      </c>
      <c r="G539" s="1" t="s">
        <v>964</v>
      </c>
      <c r="H539" s="3">
        <f>SUBSTITUTE(LEFT(Tableau1[[#This Row],[OrderDate]],17),".",":")+0</f>
        <v>43566.482627314814</v>
      </c>
      <c r="I539" s="3">
        <f>SUBSTITUTE(LEFT(Tableau1[[#This Row],[OrderDueTo]],17),".",":")+0</f>
        <v>43573.5</v>
      </c>
      <c r="J539" s="13" t="str">
        <f>VLOOKUP(Tableau1[[#This Row],[AnaCode]],'Config Analyses'!A:C,2,FALSE)</f>
        <v>Analyse pesticides</v>
      </c>
      <c r="K539" s="13" t="str">
        <f>VLOOKUP(Tableau1[[#This Row],[AnaCode]],'Config Analyses'!A:C,3,FALSE)</f>
        <v>Equipe 3</v>
      </c>
      <c r="L539" s="13" t="str">
        <f>VLOOKUP(Tableau1[[#This Row],[CustomerCode]],'Config Clients'!A:D,3,FALSE)</f>
        <v>Entreprises agro-alimentaires</v>
      </c>
      <c r="M539" s="13" t="str">
        <f>VLOOKUP(Tableau1[[#This Row],[CustomerCode]],'Config Clients'!A:D,4,FALSE)</f>
        <v>Julien</v>
      </c>
      <c r="N539" s="10" t="str">
        <f>IFERROR(IF(Tableau1[[#This Row],[Date rendu]]-'Date de l''export'!$A$2&gt;0,"Non","Oui"),"Oui")</f>
        <v>Non</v>
      </c>
      <c r="O539" s="11">
        <f>IF(Tableau1[[#This Row],[En retard?]]="Non",Tableau1[[#This Row],[Date rendu]]-'Date de l''export'!$A$2,0)</f>
        <v>1.7404166666674428</v>
      </c>
      <c r="P539" s="14" t="str">
        <f>IF(Tableau1[[#This Row],[En retard?]]="Oui","HD",IF(Tableau1[Délai restant]&lt;1,"&lt;24h",IF(Tableau1[Délai restant]&lt;2,"&lt;48h","≥48h")))</f>
        <v>&lt;48h</v>
      </c>
      <c r="Q539" s="14" t="str">
        <f>IF(AND(Tableau1[[#This Row],[En retard?]]="Oui",OR(Tableau1[[#This Row],[Product]]="Citron",Tableau1[[#This Row],[Product]]="Amandes")),"Oui","Non")</f>
        <v>Non</v>
      </c>
      <c r="R539" t="str">
        <f>CONCATENATE(Tableau1[[#This Row],[OrderCode]],"|",Tableau1[[#This Row],[AnaCode]],"|",Tableau1[[#This Row],[Product]])</f>
        <v>CMD01721105|PEST|Bœuf</v>
      </c>
    </row>
    <row r="540" spans="1:18" x14ac:dyDescent="0.25">
      <c r="A540" s="1" t="s">
        <v>573</v>
      </c>
      <c r="B540" s="1" t="s">
        <v>7</v>
      </c>
      <c r="C540" s="3" t="s">
        <v>49</v>
      </c>
      <c r="D540" s="3" t="s">
        <v>8</v>
      </c>
      <c r="E540" s="1" t="s">
        <v>107</v>
      </c>
      <c r="F540" s="1" t="s">
        <v>1156</v>
      </c>
      <c r="G540" s="1" t="s">
        <v>947</v>
      </c>
      <c r="H540" s="3">
        <f>SUBSTITUTE(LEFT(Tableau1[[#This Row],[OrderDate]],17),".",":")+0</f>
        <v>43566.482916666668</v>
      </c>
      <c r="I540" s="3">
        <f>SUBSTITUTE(LEFT(Tableau1[[#This Row],[OrderDueTo]],17),".",":")+0</f>
        <v>43571.5</v>
      </c>
      <c r="J540" s="13" t="str">
        <f>VLOOKUP(Tableau1[[#This Row],[AnaCode]],'Config Analyses'!A:C,2,FALSE)</f>
        <v>Analyse nutritionelle</v>
      </c>
      <c r="K540" s="13" t="str">
        <f>VLOOKUP(Tableau1[[#This Row],[AnaCode]],'Config Analyses'!A:C,3,FALSE)</f>
        <v>Equipe 2</v>
      </c>
      <c r="L540" s="13" t="str">
        <f>VLOOKUP(Tableau1[[#This Row],[CustomerCode]],'Config Clients'!A:D,3,FALSE)</f>
        <v>Grande surface</v>
      </c>
      <c r="M540" s="13" t="str">
        <f>VLOOKUP(Tableau1[[#This Row],[CustomerCode]],'Config Clients'!A:D,4,FALSE)</f>
        <v>Eric</v>
      </c>
      <c r="N540" s="10" t="str">
        <f>IFERROR(IF(Tableau1[[#This Row],[Date rendu]]-'Date de l''export'!$A$2&gt;0,"Non","Oui"),"Oui")</f>
        <v>Oui</v>
      </c>
      <c r="O540" s="11">
        <f>IF(Tableau1[[#This Row],[En retard?]]="Non",Tableau1[[#This Row],[Date rendu]]-'Date de l''export'!$A$2,0)</f>
        <v>0</v>
      </c>
      <c r="P540" s="14" t="str">
        <f>IF(Tableau1[[#This Row],[En retard?]]="Oui","HD",IF(Tableau1[Délai restant]&lt;1,"&lt;24h",IF(Tableau1[Délai restant]&lt;2,"&lt;48h","≥48h")))</f>
        <v>HD</v>
      </c>
      <c r="Q540" s="14" t="str">
        <f>IF(AND(Tableau1[[#This Row],[En retard?]]="Oui",OR(Tableau1[[#This Row],[Product]]="Citron",Tableau1[[#This Row],[Product]]="Amandes")),"Oui","Non")</f>
        <v>Non</v>
      </c>
      <c r="R540" t="str">
        <f>CONCATENATE(Tableau1[[#This Row],[OrderCode]],"|",Tableau1[[#This Row],[AnaCode]],"|",Tableau1[[#This Row],[Product]])</f>
        <v>CMD01686701|NTR|Concombre</v>
      </c>
    </row>
    <row r="541" spans="1:18" x14ac:dyDescent="0.25">
      <c r="A541" s="1" t="s">
        <v>317</v>
      </c>
      <c r="B541" s="1" t="s">
        <v>30</v>
      </c>
      <c r="C541" s="3" t="s">
        <v>67</v>
      </c>
      <c r="D541" s="3" t="s">
        <v>18</v>
      </c>
      <c r="E541" s="1" t="s">
        <v>107</v>
      </c>
      <c r="F541" s="1" t="s">
        <v>1490</v>
      </c>
      <c r="G541" s="1" t="s">
        <v>947</v>
      </c>
      <c r="H541" s="3">
        <f>SUBSTITUTE(LEFT(Tableau1[[#This Row],[OrderDate]],17),".",":")+0</f>
        <v>43566.483298611114</v>
      </c>
      <c r="I541" s="3">
        <f>SUBSTITUTE(LEFT(Tableau1[[#This Row],[OrderDueTo]],17),".",":")+0</f>
        <v>43571.5</v>
      </c>
      <c r="J541" s="13" t="str">
        <f>VLOOKUP(Tableau1[[#This Row],[AnaCode]],'Config Analyses'!A:C,2,FALSE)</f>
        <v>Analyse nutritionelle</v>
      </c>
      <c r="K541" s="13" t="str">
        <f>VLOOKUP(Tableau1[[#This Row],[AnaCode]],'Config Analyses'!A:C,3,FALSE)</f>
        <v>Equipe 2</v>
      </c>
      <c r="L541" s="13" t="str">
        <f>VLOOKUP(Tableau1[[#This Row],[CustomerCode]],'Config Clients'!A:D,3,FALSE)</f>
        <v>Entreprises agro-alimentaires</v>
      </c>
      <c r="M541" s="13" t="str">
        <f>VLOOKUP(Tableau1[[#This Row],[CustomerCode]],'Config Clients'!A:D,4,FALSE)</f>
        <v>Marc</v>
      </c>
      <c r="N541" s="10" t="str">
        <f>IFERROR(IF(Tableau1[[#This Row],[Date rendu]]-'Date de l''export'!$A$2&gt;0,"Non","Oui"),"Oui")</f>
        <v>Oui</v>
      </c>
      <c r="O541" s="11">
        <f>IF(Tableau1[[#This Row],[En retard?]]="Non",Tableau1[[#This Row],[Date rendu]]-'Date de l''export'!$A$2,0)</f>
        <v>0</v>
      </c>
      <c r="P541" s="14" t="str">
        <f>IF(Tableau1[[#This Row],[En retard?]]="Oui","HD",IF(Tableau1[Délai restant]&lt;1,"&lt;24h",IF(Tableau1[Délai restant]&lt;2,"&lt;48h","≥48h")))</f>
        <v>HD</v>
      </c>
      <c r="Q541" s="14" t="str">
        <f>IF(AND(Tableau1[[#This Row],[En retard?]]="Oui",OR(Tableau1[[#This Row],[Product]]="Citron",Tableau1[[#This Row],[Product]]="Amandes")),"Oui","Non")</f>
        <v>Non</v>
      </c>
      <c r="R541" t="str">
        <f>CONCATENATE(Tableau1[[#This Row],[OrderCode]],"|",Tableau1[[#This Row],[AnaCode]],"|",Tableau1[[#This Row],[Product]])</f>
        <v>CMD01602503|NTR|Bœuf</v>
      </c>
    </row>
    <row r="542" spans="1:18" x14ac:dyDescent="0.25">
      <c r="A542" s="1" t="s">
        <v>3370</v>
      </c>
      <c r="B542" s="1" t="s">
        <v>33</v>
      </c>
      <c r="C542" s="3" t="s">
        <v>188</v>
      </c>
      <c r="D542" s="3" t="s">
        <v>38</v>
      </c>
      <c r="E542" s="1" t="s">
        <v>63</v>
      </c>
      <c r="F542" s="1" t="s">
        <v>3371</v>
      </c>
      <c r="G542" s="1" t="s">
        <v>964</v>
      </c>
      <c r="H542" s="3">
        <f>SUBSTITUTE(LEFT(Tableau1[[#This Row],[OrderDate]],17),".",":")+0</f>
        <v>43566.484942129631</v>
      </c>
      <c r="I542" s="3">
        <f>SUBSTITUTE(LEFT(Tableau1[[#This Row],[OrderDueTo]],17),".",":")+0</f>
        <v>43573.5</v>
      </c>
      <c r="J542" s="13" t="str">
        <f>VLOOKUP(Tableau1[[#This Row],[AnaCode]],'Config Analyses'!A:C,2,FALSE)</f>
        <v>Analyse polluants d'emballage</v>
      </c>
      <c r="K542" s="13" t="str">
        <f>VLOOKUP(Tableau1[[#This Row],[AnaCode]],'Config Analyses'!A:C,3,FALSE)</f>
        <v>Equipe 3</v>
      </c>
      <c r="L542" s="13" t="str">
        <f>VLOOKUP(Tableau1[[#This Row],[CustomerCode]],'Config Clients'!A:D,3,FALSE)</f>
        <v>Coopérative agricole</v>
      </c>
      <c r="M542" s="13" t="str">
        <f>VLOOKUP(Tableau1[[#This Row],[CustomerCode]],'Config Clients'!A:D,4,FALSE)</f>
        <v>Julie</v>
      </c>
      <c r="N542" s="10" t="str">
        <f>IFERROR(IF(Tableau1[[#This Row],[Date rendu]]-'Date de l''export'!$A$2&gt;0,"Non","Oui"),"Oui")</f>
        <v>Non</v>
      </c>
      <c r="O542" s="11">
        <f>IF(Tableau1[[#This Row],[En retard?]]="Non",Tableau1[[#This Row],[Date rendu]]-'Date de l''export'!$A$2,0)</f>
        <v>1.7404166666674428</v>
      </c>
      <c r="P542" s="14" t="str">
        <f>IF(Tableau1[[#This Row],[En retard?]]="Oui","HD",IF(Tableau1[Délai restant]&lt;1,"&lt;24h",IF(Tableau1[Délai restant]&lt;2,"&lt;48h","≥48h")))</f>
        <v>&lt;48h</v>
      </c>
      <c r="Q542" s="14" t="str">
        <f>IF(AND(Tableau1[[#This Row],[En retard?]]="Oui",OR(Tableau1[[#This Row],[Product]]="Citron",Tableau1[[#This Row],[Product]]="Amandes")),"Oui","Non")</f>
        <v>Non</v>
      </c>
      <c r="R542" t="str">
        <f>CONCATENATE(Tableau1[[#This Row],[OrderCode]],"|",Tableau1[[#This Row],[AnaCode]],"|",Tableau1[[#This Row],[Product]])</f>
        <v>CMD01568422|PLLT|Canard</v>
      </c>
    </row>
    <row r="543" spans="1:18" x14ac:dyDescent="0.25">
      <c r="A543" s="1" t="s">
        <v>488</v>
      </c>
      <c r="B543" s="1" t="s">
        <v>25</v>
      </c>
      <c r="C543" s="3" t="s">
        <v>61</v>
      </c>
      <c r="D543" s="3" t="s">
        <v>14</v>
      </c>
      <c r="E543" s="1" t="s">
        <v>107</v>
      </c>
      <c r="F543" s="1" t="s">
        <v>1382</v>
      </c>
      <c r="G543" s="1" t="s">
        <v>947</v>
      </c>
      <c r="H543" s="3">
        <f>SUBSTITUTE(LEFT(Tableau1[[#This Row],[OrderDate]],17),".",":")+0</f>
        <v>43566.486828703702</v>
      </c>
      <c r="I543" s="3">
        <f>SUBSTITUTE(LEFT(Tableau1[[#This Row],[OrderDueTo]],17),".",":")+0</f>
        <v>43571.5</v>
      </c>
      <c r="J543" s="13" t="str">
        <f>VLOOKUP(Tableau1[[#This Row],[AnaCode]],'Config Analyses'!A:C,2,FALSE)</f>
        <v>Analyse nutritionelle</v>
      </c>
      <c r="K543" s="13" t="str">
        <f>VLOOKUP(Tableau1[[#This Row],[AnaCode]],'Config Analyses'!A:C,3,FALSE)</f>
        <v>Equipe 2</v>
      </c>
      <c r="L543" s="13" t="str">
        <f>VLOOKUP(Tableau1[[#This Row],[CustomerCode]],'Config Clients'!A:D,3,FALSE)</f>
        <v>Grande surface</v>
      </c>
      <c r="M543" s="13" t="str">
        <f>VLOOKUP(Tableau1[[#This Row],[CustomerCode]],'Config Clients'!A:D,4,FALSE)</f>
        <v>Eric</v>
      </c>
      <c r="N543" s="10" t="str">
        <f>IFERROR(IF(Tableau1[[#This Row],[Date rendu]]-'Date de l''export'!$A$2&gt;0,"Non","Oui"),"Oui")</f>
        <v>Oui</v>
      </c>
      <c r="O543" s="11">
        <f>IF(Tableau1[[#This Row],[En retard?]]="Non",Tableau1[[#This Row],[Date rendu]]-'Date de l''export'!$A$2,0)</f>
        <v>0</v>
      </c>
      <c r="P543" s="14" t="str">
        <f>IF(Tableau1[[#This Row],[En retard?]]="Oui","HD",IF(Tableau1[Délai restant]&lt;1,"&lt;24h",IF(Tableau1[Délai restant]&lt;2,"&lt;48h","≥48h")))</f>
        <v>HD</v>
      </c>
      <c r="Q543" s="14" t="str">
        <f>IF(AND(Tableau1[[#This Row],[En retard?]]="Oui",OR(Tableau1[[#This Row],[Product]]="Citron",Tableau1[[#This Row],[Product]]="Amandes")),"Oui","Non")</f>
        <v>Non</v>
      </c>
      <c r="R543" t="str">
        <f>CONCATENATE(Tableau1[[#This Row],[OrderCode]],"|",Tableau1[[#This Row],[AnaCode]],"|",Tableau1[[#This Row],[Product]])</f>
        <v>CMD01512803|NTR|Haricots vert</v>
      </c>
    </row>
    <row r="544" spans="1:18" x14ac:dyDescent="0.25">
      <c r="A544" s="1" t="s">
        <v>3372</v>
      </c>
      <c r="B544" s="1" t="s">
        <v>33</v>
      </c>
      <c r="C544" s="3" t="s">
        <v>73</v>
      </c>
      <c r="D544" s="3" t="s">
        <v>23</v>
      </c>
      <c r="E544" s="1" t="s">
        <v>63</v>
      </c>
      <c r="F544" s="1" t="s">
        <v>3373</v>
      </c>
      <c r="G544" s="1" t="s">
        <v>964</v>
      </c>
      <c r="H544" s="3">
        <f>SUBSTITUTE(LEFT(Tableau1[[#This Row],[OrderDate]],17),".",":")+0</f>
        <v>43566.487743055557</v>
      </c>
      <c r="I544" s="3">
        <f>SUBSTITUTE(LEFT(Tableau1[[#This Row],[OrderDueTo]],17),".",":")+0</f>
        <v>43573.5</v>
      </c>
      <c r="J544" s="13" t="str">
        <f>VLOOKUP(Tableau1[[#This Row],[AnaCode]],'Config Analyses'!A:C,2,FALSE)</f>
        <v>Analyse polluants d'emballage</v>
      </c>
      <c r="K544" s="13" t="str">
        <f>VLOOKUP(Tableau1[[#This Row],[AnaCode]],'Config Analyses'!A:C,3,FALSE)</f>
        <v>Equipe 3</v>
      </c>
      <c r="L544" s="13" t="str">
        <f>VLOOKUP(Tableau1[[#This Row],[CustomerCode]],'Config Clients'!A:D,3,FALSE)</f>
        <v>Entreprises agro-alimentaires</v>
      </c>
      <c r="M544" s="13" t="str">
        <f>VLOOKUP(Tableau1[[#This Row],[CustomerCode]],'Config Clients'!A:D,4,FALSE)</f>
        <v>Julien</v>
      </c>
      <c r="N544" s="10" t="str">
        <f>IFERROR(IF(Tableau1[[#This Row],[Date rendu]]-'Date de l''export'!$A$2&gt;0,"Non","Oui"),"Oui")</f>
        <v>Non</v>
      </c>
      <c r="O544" s="11">
        <f>IF(Tableau1[[#This Row],[En retard?]]="Non",Tableau1[[#This Row],[Date rendu]]-'Date de l''export'!$A$2,0)</f>
        <v>1.7404166666674428</v>
      </c>
      <c r="P544" s="14" t="str">
        <f>IF(Tableau1[[#This Row],[En retard?]]="Oui","HD",IF(Tableau1[Délai restant]&lt;1,"&lt;24h",IF(Tableau1[Délai restant]&lt;2,"&lt;48h","≥48h")))</f>
        <v>&lt;48h</v>
      </c>
      <c r="Q544" s="14" t="str">
        <f>IF(AND(Tableau1[[#This Row],[En retard?]]="Oui",OR(Tableau1[[#This Row],[Product]]="Citron",Tableau1[[#This Row],[Product]]="Amandes")),"Oui","Non")</f>
        <v>Non</v>
      </c>
      <c r="R544" t="str">
        <f>CONCATENATE(Tableau1[[#This Row],[OrderCode]],"|",Tableau1[[#This Row],[AnaCode]],"|",Tableau1[[#This Row],[Product]])</f>
        <v>CMD01721104|PLLT|Canard</v>
      </c>
    </row>
    <row r="545" spans="1:18" x14ac:dyDescent="0.25">
      <c r="A545" s="1" t="s">
        <v>53</v>
      </c>
      <c r="B545" s="1" t="s">
        <v>31</v>
      </c>
      <c r="C545" s="3" t="s">
        <v>54</v>
      </c>
      <c r="D545" s="3" t="s">
        <v>10</v>
      </c>
      <c r="E545" s="1" t="s">
        <v>107</v>
      </c>
      <c r="F545" s="1" t="s">
        <v>1504</v>
      </c>
      <c r="G545" s="1" t="s">
        <v>947</v>
      </c>
      <c r="H545" s="3">
        <f>SUBSTITUTE(LEFT(Tableau1[[#This Row],[OrderDate]],17),".",":")+0</f>
        <v>43566.488194444442</v>
      </c>
      <c r="I545" s="3">
        <f>SUBSTITUTE(LEFT(Tableau1[[#This Row],[OrderDueTo]],17),".",":")+0</f>
        <v>43571.5</v>
      </c>
      <c r="J545" s="13" t="str">
        <f>VLOOKUP(Tableau1[[#This Row],[AnaCode]],'Config Analyses'!A:C,2,FALSE)</f>
        <v>Analyse nutritionelle</v>
      </c>
      <c r="K545" s="13" t="str">
        <f>VLOOKUP(Tableau1[[#This Row],[AnaCode]],'Config Analyses'!A:C,3,FALSE)</f>
        <v>Equipe 2</v>
      </c>
      <c r="L545" s="13" t="str">
        <f>VLOOKUP(Tableau1[[#This Row],[CustomerCode]],'Config Clients'!A:D,3,FALSE)</f>
        <v>Coopérative agricole</v>
      </c>
      <c r="M545" s="13" t="str">
        <f>VLOOKUP(Tableau1[[#This Row],[CustomerCode]],'Config Clients'!A:D,4,FALSE)</f>
        <v>Julie</v>
      </c>
      <c r="N545" s="10" t="str">
        <f>IFERROR(IF(Tableau1[[#This Row],[Date rendu]]-'Date de l''export'!$A$2&gt;0,"Non","Oui"),"Oui")</f>
        <v>Oui</v>
      </c>
      <c r="O545" s="11">
        <f>IF(Tableau1[[#This Row],[En retard?]]="Non",Tableau1[[#This Row],[Date rendu]]-'Date de l''export'!$A$2,0)</f>
        <v>0</v>
      </c>
      <c r="P545" s="14" t="str">
        <f>IF(Tableau1[[#This Row],[En retard?]]="Oui","HD",IF(Tableau1[Délai restant]&lt;1,"&lt;24h",IF(Tableau1[Délai restant]&lt;2,"&lt;48h","≥48h")))</f>
        <v>HD</v>
      </c>
      <c r="Q545" s="14" t="str">
        <f>IF(AND(Tableau1[[#This Row],[En retard?]]="Oui",OR(Tableau1[[#This Row],[Product]]="Citron",Tableau1[[#This Row],[Product]]="Amandes")),"Oui","Non")</f>
        <v>Non</v>
      </c>
      <c r="R545" t="str">
        <f>CONCATENATE(Tableau1[[#This Row],[OrderCode]],"|",Tableau1[[#This Row],[AnaCode]],"|",Tableau1[[#This Row],[Product]])</f>
        <v>CMD01569203|NTR|Pomme de terre</v>
      </c>
    </row>
    <row r="546" spans="1:18" x14ac:dyDescent="0.25">
      <c r="A546" s="1" t="s">
        <v>430</v>
      </c>
      <c r="B546" s="1" t="s">
        <v>28</v>
      </c>
      <c r="C546" s="3" t="s">
        <v>61</v>
      </c>
      <c r="D546" s="3" t="s">
        <v>14</v>
      </c>
      <c r="E546" s="1" t="s">
        <v>63</v>
      </c>
      <c r="F546" s="1" t="s">
        <v>1223</v>
      </c>
      <c r="G546" s="1" t="s">
        <v>964</v>
      </c>
      <c r="H546" s="3">
        <f>SUBSTITUTE(LEFT(Tableau1[[#This Row],[OrderDate]],17),".",":")+0</f>
        <v>43566.488553240742</v>
      </c>
      <c r="I546" s="3">
        <f>SUBSTITUTE(LEFT(Tableau1[[#This Row],[OrderDueTo]],17),".",":")+0</f>
        <v>43573.5</v>
      </c>
      <c r="J546" s="13" t="str">
        <f>VLOOKUP(Tableau1[[#This Row],[AnaCode]],'Config Analyses'!A:C,2,FALSE)</f>
        <v>Analyse polluants d'emballage</v>
      </c>
      <c r="K546" s="13" t="str">
        <f>VLOOKUP(Tableau1[[#This Row],[AnaCode]],'Config Analyses'!A:C,3,FALSE)</f>
        <v>Equipe 3</v>
      </c>
      <c r="L546" s="13" t="str">
        <f>VLOOKUP(Tableau1[[#This Row],[CustomerCode]],'Config Clients'!A:D,3,FALSE)</f>
        <v>Grande surface</v>
      </c>
      <c r="M546" s="13" t="str">
        <f>VLOOKUP(Tableau1[[#This Row],[CustomerCode]],'Config Clients'!A:D,4,FALSE)</f>
        <v>Eric</v>
      </c>
      <c r="N546" s="10" t="str">
        <f>IFERROR(IF(Tableau1[[#This Row],[Date rendu]]-'Date de l''export'!$A$2&gt;0,"Non","Oui"),"Oui")</f>
        <v>Non</v>
      </c>
      <c r="O546" s="11">
        <f>IF(Tableau1[[#This Row],[En retard?]]="Non",Tableau1[[#This Row],[Date rendu]]-'Date de l''export'!$A$2,0)</f>
        <v>1.7404166666674428</v>
      </c>
      <c r="P546" s="14" t="str">
        <f>IF(Tableau1[[#This Row],[En retard?]]="Oui","HD",IF(Tableau1[Délai restant]&lt;1,"&lt;24h",IF(Tableau1[Délai restant]&lt;2,"&lt;48h","≥48h")))</f>
        <v>&lt;48h</v>
      </c>
      <c r="Q546" s="14" t="str">
        <f>IF(AND(Tableau1[[#This Row],[En retard?]]="Oui",OR(Tableau1[[#This Row],[Product]]="Citron",Tableau1[[#This Row],[Product]]="Amandes")),"Oui","Non")</f>
        <v>Non</v>
      </c>
      <c r="R546" t="str">
        <f>CONCATENATE(Tableau1[[#This Row],[OrderCode]],"|",Tableau1[[#This Row],[AnaCode]],"|",Tableau1[[#This Row],[Product]])</f>
        <v>CMD01711402|PLLT|Petits pois</v>
      </c>
    </row>
    <row r="547" spans="1:18" x14ac:dyDescent="0.25">
      <c r="A547" s="1" t="s">
        <v>542</v>
      </c>
      <c r="B547" s="1" t="s">
        <v>26</v>
      </c>
      <c r="C547" s="3" t="s">
        <v>54</v>
      </c>
      <c r="D547" s="3" t="s">
        <v>10</v>
      </c>
      <c r="E547" s="1" t="s">
        <v>167</v>
      </c>
      <c r="F547" s="1" t="s">
        <v>1241</v>
      </c>
      <c r="G547" s="1" t="s">
        <v>945</v>
      </c>
      <c r="H547" s="3">
        <f>SUBSTITUTE(LEFT(Tableau1[[#This Row],[OrderDate]],17),".",":")+0</f>
        <v>43566.488599537035</v>
      </c>
      <c r="I547" s="3">
        <f>SUBSTITUTE(LEFT(Tableau1[[#This Row],[OrderDueTo]],17),".",":")+0</f>
        <v>43572.5</v>
      </c>
      <c r="J547" s="13" t="str">
        <f>VLOOKUP(Tableau1[[#This Row],[AnaCode]],'Config Analyses'!A:C,2,FALSE)</f>
        <v>Analyse matières grasses</v>
      </c>
      <c r="K547" s="13" t="str">
        <f>VLOOKUP(Tableau1[[#This Row],[AnaCode]],'Config Analyses'!A:C,3,FALSE)</f>
        <v>Equipe 2</v>
      </c>
      <c r="L547" s="13" t="str">
        <f>VLOOKUP(Tableau1[[#This Row],[CustomerCode]],'Config Clients'!A:D,3,FALSE)</f>
        <v>Coopérative agricole</v>
      </c>
      <c r="M547" s="13" t="str">
        <f>VLOOKUP(Tableau1[[#This Row],[CustomerCode]],'Config Clients'!A:D,4,FALSE)</f>
        <v>Julie</v>
      </c>
      <c r="N547" s="10" t="str">
        <f>IFERROR(IF(Tableau1[[#This Row],[Date rendu]]-'Date de l''export'!$A$2&gt;0,"Non","Oui"),"Oui")</f>
        <v>Non</v>
      </c>
      <c r="O547" s="11">
        <f>IF(Tableau1[[#This Row],[En retard?]]="Non",Tableau1[[#This Row],[Date rendu]]-'Date de l''export'!$A$2,0)</f>
        <v>0.74041666666744277</v>
      </c>
      <c r="P547" s="14" t="str">
        <f>IF(Tableau1[[#This Row],[En retard?]]="Oui","HD",IF(Tableau1[Délai restant]&lt;1,"&lt;24h",IF(Tableau1[Délai restant]&lt;2,"&lt;48h","≥48h")))</f>
        <v>&lt;24h</v>
      </c>
      <c r="Q547" s="14" t="str">
        <f>IF(AND(Tableau1[[#This Row],[En retard?]]="Oui",OR(Tableau1[[#This Row],[Product]]="Citron",Tableau1[[#This Row],[Product]]="Amandes")),"Oui","Non")</f>
        <v>Non</v>
      </c>
      <c r="R547" t="str">
        <f>CONCATENATE(Tableau1[[#This Row],[OrderCode]],"|",Tableau1[[#This Row],[AnaCode]],"|",Tableau1[[#This Row],[Product]])</f>
        <v>CMD01501902|MTG|Radis</v>
      </c>
    </row>
    <row r="548" spans="1:18" x14ac:dyDescent="0.25">
      <c r="A548" s="1" t="s">
        <v>64</v>
      </c>
      <c r="B548" s="1" t="s">
        <v>30</v>
      </c>
      <c r="C548" s="3" t="s">
        <v>65</v>
      </c>
      <c r="D548" s="3" t="s">
        <v>17</v>
      </c>
      <c r="E548" s="1" t="s">
        <v>63</v>
      </c>
      <c r="F548" s="1" t="s">
        <v>1141</v>
      </c>
      <c r="G548" s="1" t="s">
        <v>964</v>
      </c>
      <c r="H548" s="3">
        <f>SUBSTITUTE(LEFT(Tableau1[[#This Row],[OrderDate]],17),".",":")+0</f>
        <v>43566.489039351851</v>
      </c>
      <c r="I548" s="3">
        <f>SUBSTITUTE(LEFT(Tableau1[[#This Row],[OrderDueTo]],17),".",":")+0</f>
        <v>43573.5</v>
      </c>
      <c r="J548" s="13" t="str">
        <f>VLOOKUP(Tableau1[[#This Row],[AnaCode]],'Config Analyses'!A:C,2,FALSE)</f>
        <v>Analyse polluants d'emballage</v>
      </c>
      <c r="K548" s="13" t="str">
        <f>VLOOKUP(Tableau1[[#This Row],[AnaCode]],'Config Analyses'!A:C,3,FALSE)</f>
        <v>Equipe 3</v>
      </c>
      <c r="L548" s="13" t="str">
        <f>VLOOKUP(Tableau1[[#This Row],[CustomerCode]],'Config Clients'!A:D,3,FALSE)</f>
        <v>Entreprises agro-alimentaires</v>
      </c>
      <c r="M548" s="13" t="str">
        <f>VLOOKUP(Tableau1[[#This Row],[CustomerCode]],'Config Clients'!A:D,4,FALSE)</f>
        <v>Marc</v>
      </c>
      <c r="N548" s="10" t="str">
        <f>IFERROR(IF(Tableau1[[#This Row],[Date rendu]]-'Date de l''export'!$A$2&gt;0,"Non","Oui"),"Oui")</f>
        <v>Non</v>
      </c>
      <c r="O548" s="11">
        <f>IF(Tableau1[[#This Row],[En retard?]]="Non",Tableau1[[#This Row],[Date rendu]]-'Date de l''export'!$A$2,0)</f>
        <v>1.7404166666674428</v>
      </c>
      <c r="P548" s="14" t="str">
        <f>IF(Tableau1[[#This Row],[En retard?]]="Oui","HD",IF(Tableau1[Délai restant]&lt;1,"&lt;24h",IF(Tableau1[Délai restant]&lt;2,"&lt;48h","≥48h")))</f>
        <v>&lt;48h</v>
      </c>
      <c r="Q548" s="14" t="str">
        <f>IF(AND(Tableau1[[#This Row],[En retard?]]="Oui",OR(Tableau1[[#This Row],[Product]]="Citron",Tableau1[[#This Row],[Product]]="Amandes")),"Oui","Non")</f>
        <v>Non</v>
      </c>
      <c r="R548" t="str">
        <f>CONCATENATE(Tableau1[[#This Row],[OrderCode]],"|",Tableau1[[#This Row],[AnaCode]],"|",Tableau1[[#This Row],[Product]])</f>
        <v>CMD01628503|PLLT|Bœuf</v>
      </c>
    </row>
    <row r="549" spans="1:18" x14ac:dyDescent="0.25">
      <c r="A549" s="1" t="s">
        <v>239</v>
      </c>
      <c r="B549" s="1" t="s">
        <v>11</v>
      </c>
      <c r="C549" s="3" t="s">
        <v>52</v>
      </c>
      <c r="D549" s="3" t="s">
        <v>9</v>
      </c>
      <c r="E549" s="1" t="s">
        <v>63</v>
      </c>
      <c r="F549" s="1" t="s">
        <v>1142</v>
      </c>
      <c r="G549" s="1" t="s">
        <v>964</v>
      </c>
      <c r="H549" s="3">
        <f>SUBSTITUTE(LEFT(Tableau1[[#This Row],[OrderDate]],17),".",":")+0</f>
        <v>43566.489363425928</v>
      </c>
      <c r="I549" s="3">
        <f>SUBSTITUTE(LEFT(Tableau1[[#This Row],[OrderDueTo]],17),".",":")+0</f>
        <v>43573.5</v>
      </c>
      <c r="J549" s="13" t="str">
        <f>VLOOKUP(Tableau1[[#This Row],[AnaCode]],'Config Analyses'!A:C,2,FALSE)</f>
        <v>Analyse polluants d'emballage</v>
      </c>
      <c r="K549" s="13" t="str">
        <f>VLOOKUP(Tableau1[[#This Row],[AnaCode]],'Config Analyses'!A:C,3,FALSE)</f>
        <v>Equipe 3</v>
      </c>
      <c r="L549" s="13" t="str">
        <f>VLOOKUP(Tableau1[[#This Row],[CustomerCode]],'Config Clients'!A:D,3,FALSE)</f>
        <v>Centrale d'achats</v>
      </c>
      <c r="M549" s="13" t="str">
        <f>VLOOKUP(Tableau1[[#This Row],[CustomerCode]],'Config Clients'!A:D,4,FALSE)</f>
        <v>Sandrine</v>
      </c>
      <c r="N549" s="10" t="str">
        <f>IFERROR(IF(Tableau1[[#This Row],[Date rendu]]-'Date de l''export'!$A$2&gt;0,"Non","Oui"),"Oui")</f>
        <v>Non</v>
      </c>
      <c r="O549" s="11">
        <f>IF(Tableau1[[#This Row],[En retard?]]="Non",Tableau1[[#This Row],[Date rendu]]-'Date de l''export'!$A$2,0)</f>
        <v>1.7404166666674428</v>
      </c>
      <c r="P549" s="14" t="str">
        <f>IF(Tableau1[[#This Row],[En retard?]]="Oui","HD",IF(Tableau1[Délai restant]&lt;1,"&lt;24h",IF(Tableau1[Délai restant]&lt;2,"&lt;48h","≥48h")))</f>
        <v>&lt;48h</v>
      </c>
      <c r="Q549" s="14" t="str">
        <f>IF(AND(Tableau1[[#This Row],[En retard?]]="Oui",OR(Tableau1[[#This Row],[Product]]="Citron",Tableau1[[#This Row],[Product]]="Amandes")),"Oui","Non")</f>
        <v>Non</v>
      </c>
      <c r="R549" t="str">
        <f>CONCATENATE(Tableau1[[#This Row],[OrderCode]],"|",Tableau1[[#This Row],[AnaCode]],"|",Tableau1[[#This Row],[Product]])</f>
        <v>CMD01646901|PLLT|Oignon</v>
      </c>
    </row>
    <row r="550" spans="1:18" x14ac:dyDescent="0.25">
      <c r="A550" s="1" t="s">
        <v>234</v>
      </c>
      <c r="B550" s="1" t="s">
        <v>19</v>
      </c>
      <c r="C550" s="3" t="s">
        <v>54</v>
      </c>
      <c r="D550" s="3" t="s">
        <v>10</v>
      </c>
      <c r="E550" s="1" t="s">
        <v>107</v>
      </c>
      <c r="F550" s="1" t="s">
        <v>1383</v>
      </c>
      <c r="G550" s="1" t="s">
        <v>947</v>
      </c>
      <c r="H550" s="3">
        <f>SUBSTITUTE(LEFT(Tableau1[[#This Row],[OrderDate]],17),".",":")+0</f>
        <v>43566.489594907405</v>
      </c>
      <c r="I550" s="3">
        <f>SUBSTITUTE(LEFT(Tableau1[[#This Row],[OrderDueTo]],17),".",":")+0</f>
        <v>43571.5</v>
      </c>
      <c r="J550" s="13" t="str">
        <f>VLOOKUP(Tableau1[[#This Row],[AnaCode]],'Config Analyses'!A:C,2,FALSE)</f>
        <v>Analyse nutritionelle</v>
      </c>
      <c r="K550" s="13" t="str">
        <f>VLOOKUP(Tableau1[[#This Row],[AnaCode]],'Config Analyses'!A:C,3,FALSE)</f>
        <v>Equipe 2</v>
      </c>
      <c r="L550" s="13" t="str">
        <f>VLOOKUP(Tableau1[[#This Row],[CustomerCode]],'Config Clients'!A:D,3,FALSE)</f>
        <v>Coopérative agricole</v>
      </c>
      <c r="M550" s="13" t="str">
        <f>VLOOKUP(Tableau1[[#This Row],[CustomerCode]],'Config Clients'!A:D,4,FALSE)</f>
        <v>Julie</v>
      </c>
      <c r="N550" s="10" t="str">
        <f>IFERROR(IF(Tableau1[[#This Row],[Date rendu]]-'Date de l''export'!$A$2&gt;0,"Non","Oui"),"Oui")</f>
        <v>Oui</v>
      </c>
      <c r="O550" s="11">
        <f>IF(Tableau1[[#This Row],[En retard?]]="Non",Tableau1[[#This Row],[Date rendu]]-'Date de l''export'!$A$2,0)</f>
        <v>0</v>
      </c>
      <c r="P550" s="14" t="str">
        <f>IF(Tableau1[[#This Row],[En retard?]]="Oui","HD",IF(Tableau1[Délai restant]&lt;1,"&lt;24h",IF(Tableau1[Délai restant]&lt;2,"&lt;48h","≥48h")))</f>
        <v>HD</v>
      </c>
      <c r="Q550" s="14" t="str">
        <f>IF(AND(Tableau1[[#This Row],[En retard?]]="Oui",OR(Tableau1[[#This Row],[Product]]="Citron",Tableau1[[#This Row],[Product]]="Amandes")),"Oui","Non")</f>
        <v>Non</v>
      </c>
      <c r="R550" t="str">
        <f>CONCATENATE(Tableau1[[#This Row],[OrderCode]],"|",Tableau1[[#This Row],[AnaCode]],"|",Tableau1[[#This Row],[Product]])</f>
        <v>CMD01665304|NTR|Bettrave</v>
      </c>
    </row>
    <row r="551" spans="1:18" x14ac:dyDescent="0.25">
      <c r="A551" s="1" t="s">
        <v>675</v>
      </c>
      <c r="B551" s="1" t="s">
        <v>44</v>
      </c>
      <c r="C551" s="3" t="s">
        <v>225</v>
      </c>
      <c r="D551" s="3" t="s">
        <v>39</v>
      </c>
      <c r="E551" s="1" t="s">
        <v>130</v>
      </c>
      <c r="F551" s="1" t="s">
        <v>2124</v>
      </c>
      <c r="G551" s="1" t="s">
        <v>964</v>
      </c>
      <c r="H551" s="3">
        <f>SUBSTITUTE(LEFT(Tableau1[[#This Row],[OrderDate]],17),".",":")+0</f>
        <v>43566.492291666669</v>
      </c>
      <c r="I551" s="3">
        <f>SUBSTITUTE(LEFT(Tableau1[[#This Row],[OrderDueTo]],17),".",":")+0</f>
        <v>43573.5</v>
      </c>
      <c r="J551" s="13" t="str">
        <f>VLOOKUP(Tableau1[[#This Row],[AnaCode]],'Config Analyses'!A:C,2,FALSE)</f>
        <v>Analyse pesticides</v>
      </c>
      <c r="K551" s="13" t="str">
        <f>VLOOKUP(Tableau1[[#This Row],[AnaCode]],'Config Analyses'!A:C,3,FALSE)</f>
        <v>Equipe 3</v>
      </c>
      <c r="L551" s="13" t="str">
        <f>VLOOKUP(Tableau1[[#This Row],[CustomerCode]],'Config Clients'!A:D,3,FALSE)</f>
        <v>Coopérative agricole</v>
      </c>
      <c r="M551" s="13" t="str">
        <f>VLOOKUP(Tableau1[[#This Row],[CustomerCode]],'Config Clients'!A:D,4,FALSE)</f>
        <v>Béatrice</v>
      </c>
      <c r="N551" s="10" t="str">
        <f>IFERROR(IF(Tableau1[[#This Row],[Date rendu]]-'Date de l''export'!$A$2&gt;0,"Non","Oui"),"Oui")</f>
        <v>Non</v>
      </c>
      <c r="O551" s="11">
        <f>IF(Tableau1[[#This Row],[En retard?]]="Non",Tableau1[[#This Row],[Date rendu]]-'Date de l''export'!$A$2,0)</f>
        <v>1.7404166666674428</v>
      </c>
      <c r="P551" s="14" t="str">
        <f>IF(Tableau1[[#This Row],[En retard?]]="Oui","HD",IF(Tableau1[Délai restant]&lt;1,"&lt;24h",IF(Tableau1[Délai restant]&lt;2,"&lt;48h","≥48h")))</f>
        <v>&lt;48h</v>
      </c>
      <c r="Q551" s="14" t="str">
        <f>IF(AND(Tableau1[[#This Row],[En retard?]]="Oui",OR(Tableau1[[#This Row],[Product]]="Citron",Tableau1[[#This Row],[Product]]="Amandes")),"Oui","Non")</f>
        <v>Non</v>
      </c>
      <c r="R551" t="str">
        <f>CONCATENATE(Tableau1[[#This Row],[OrderCode]],"|",Tableau1[[#This Row],[AnaCode]],"|",Tableau1[[#This Row],[Product]])</f>
        <v>CMD01773401|PEST|Framboise</v>
      </c>
    </row>
    <row r="552" spans="1:18" x14ac:dyDescent="0.25">
      <c r="A552" s="1" t="s">
        <v>3240</v>
      </c>
      <c r="B552" s="1" t="s">
        <v>30</v>
      </c>
      <c r="C552" s="3" t="s">
        <v>188</v>
      </c>
      <c r="D552" s="3" t="s">
        <v>38</v>
      </c>
      <c r="E552" s="1" t="s">
        <v>130</v>
      </c>
      <c r="F552" s="1" t="s">
        <v>3374</v>
      </c>
      <c r="G552" s="1" t="s">
        <v>964</v>
      </c>
      <c r="H552" s="3">
        <f>SUBSTITUTE(LEFT(Tableau1[[#This Row],[OrderDate]],17),".",":")+0</f>
        <v>43566.492893518516</v>
      </c>
      <c r="I552" s="3">
        <f>SUBSTITUTE(LEFT(Tableau1[[#This Row],[OrderDueTo]],17),".",":")+0</f>
        <v>43573.5</v>
      </c>
      <c r="J552" s="13" t="str">
        <f>VLOOKUP(Tableau1[[#This Row],[AnaCode]],'Config Analyses'!A:C,2,FALSE)</f>
        <v>Analyse pesticides</v>
      </c>
      <c r="K552" s="13" t="str">
        <f>VLOOKUP(Tableau1[[#This Row],[AnaCode]],'Config Analyses'!A:C,3,FALSE)</f>
        <v>Equipe 3</v>
      </c>
      <c r="L552" s="13" t="str">
        <f>VLOOKUP(Tableau1[[#This Row],[CustomerCode]],'Config Clients'!A:D,3,FALSE)</f>
        <v>Coopérative agricole</v>
      </c>
      <c r="M552" s="13" t="str">
        <f>VLOOKUP(Tableau1[[#This Row],[CustomerCode]],'Config Clients'!A:D,4,FALSE)</f>
        <v>Julie</v>
      </c>
      <c r="N552" s="10" t="str">
        <f>IFERROR(IF(Tableau1[[#This Row],[Date rendu]]-'Date de l''export'!$A$2&gt;0,"Non","Oui"),"Oui")</f>
        <v>Non</v>
      </c>
      <c r="O552" s="11">
        <f>IF(Tableau1[[#This Row],[En retard?]]="Non",Tableau1[[#This Row],[Date rendu]]-'Date de l''export'!$A$2,0)</f>
        <v>1.7404166666674428</v>
      </c>
      <c r="P552" s="14" t="str">
        <f>IF(Tableau1[[#This Row],[En retard?]]="Oui","HD",IF(Tableau1[Délai restant]&lt;1,"&lt;24h",IF(Tableau1[Délai restant]&lt;2,"&lt;48h","≥48h")))</f>
        <v>&lt;48h</v>
      </c>
      <c r="Q552" s="14" t="str">
        <f>IF(AND(Tableau1[[#This Row],[En retard?]]="Oui",OR(Tableau1[[#This Row],[Product]]="Citron",Tableau1[[#This Row],[Product]]="Amandes")),"Oui","Non")</f>
        <v>Non</v>
      </c>
      <c r="R552" t="str">
        <f>CONCATENATE(Tableau1[[#This Row],[OrderCode]],"|",Tableau1[[#This Row],[AnaCode]],"|",Tableau1[[#This Row],[Product]])</f>
        <v>CMD01748508|PEST|Bœuf</v>
      </c>
    </row>
    <row r="553" spans="1:18" x14ac:dyDescent="0.25">
      <c r="A553" s="1" t="s">
        <v>214</v>
      </c>
      <c r="B553" s="1" t="s">
        <v>19</v>
      </c>
      <c r="C553" s="3" t="s">
        <v>52</v>
      </c>
      <c r="D553" s="3" t="s">
        <v>9</v>
      </c>
      <c r="E553" s="1" t="s">
        <v>63</v>
      </c>
      <c r="F553" s="1" t="s">
        <v>1222</v>
      </c>
      <c r="G553" s="1" t="s">
        <v>964</v>
      </c>
      <c r="H553" s="3">
        <f>SUBSTITUTE(LEFT(Tableau1[[#This Row],[OrderDate]],17),".",":")+0</f>
        <v>43566.493321759262</v>
      </c>
      <c r="I553" s="3">
        <f>SUBSTITUTE(LEFT(Tableau1[[#This Row],[OrderDueTo]],17),".",":")+0</f>
        <v>43573.5</v>
      </c>
      <c r="J553" s="13" t="str">
        <f>VLOOKUP(Tableau1[[#This Row],[AnaCode]],'Config Analyses'!A:C,2,FALSE)</f>
        <v>Analyse polluants d'emballage</v>
      </c>
      <c r="K553" s="13" t="str">
        <f>VLOOKUP(Tableau1[[#This Row],[AnaCode]],'Config Analyses'!A:C,3,FALSE)</f>
        <v>Equipe 3</v>
      </c>
      <c r="L553" s="13" t="str">
        <f>VLOOKUP(Tableau1[[#This Row],[CustomerCode]],'Config Clients'!A:D,3,FALSE)</f>
        <v>Centrale d'achats</v>
      </c>
      <c r="M553" s="13" t="str">
        <f>VLOOKUP(Tableau1[[#This Row],[CustomerCode]],'Config Clients'!A:D,4,FALSE)</f>
        <v>Sandrine</v>
      </c>
      <c r="N553" s="10" t="str">
        <f>IFERROR(IF(Tableau1[[#This Row],[Date rendu]]-'Date de l''export'!$A$2&gt;0,"Non","Oui"),"Oui")</f>
        <v>Non</v>
      </c>
      <c r="O553" s="11">
        <f>IF(Tableau1[[#This Row],[En retard?]]="Non",Tableau1[[#This Row],[Date rendu]]-'Date de l''export'!$A$2,0)</f>
        <v>1.7404166666674428</v>
      </c>
      <c r="P553" s="14" t="str">
        <f>IF(Tableau1[[#This Row],[En retard?]]="Oui","HD",IF(Tableau1[Délai restant]&lt;1,"&lt;24h",IF(Tableau1[Délai restant]&lt;2,"&lt;48h","≥48h")))</f>
        <v>&lt;48h</v>
      </c>
      <c r="Q553" s="14" t="str">
        <f>IF(AND(Tableau1[[#This Row],[En retard?]]="Oui",OR(Tableau1[[#This Row],[Product]]="Citron",Tableau1[[#This Row],[Product]]="Amandes")),"Oui","Non")</f>
        <v>Non</v>
      </c>
      <c r="R553" t="str">
        <f>CONCATENATE(Tableau1[[#This Row],[OrderCode]],"|",Tableau1[[#This Row],[AnaCode]],"|",Tableau1[[#This Row],[Product]])</f>
        <v>CMD01626003|PLLT|Bettrave</v>
      </c>
    </row>
    <row r="554" spans="1:18" x14ac:dyDescent="0.25">
      <c r="A554" s="1" t="s">
        <v>3238</v>
      </c>
      <c r="B554" s="1" t="s">
        <v>42</v>
      </c>
      <c r="C554" s="3" t="s">
        <v>188</v>
      </c>
      <c r="D554" s="3" t="s">
        <v>38</v>
      </c>
      <c r="E554" s="1" t="s">
        <v>130</v>
      </c>
      <c r="F554" s="1" t="s">
        <v>3375</v>
      </c>
      <c r="G554" s="1" t="s">
        <v>964</v>
      </c>
      <c r="H554" s="3">
        <f>SUBSTITUTE(LEFT(Tableau1[[#This Row],[OrderDate]],17),".",":")+0</f>
        <v>43566.494027777779</v>
      </c>
      <c r="I554" s="3">
        <f>SUBSTITUTE(LEFT(Tableau1[[#This Row],[OrderDueTo]],17),".",":")+0</f>
        <v>43573.5</v>
      </c>
      <c r="J554" s="13" t="str">
        <f>VLOOKUP(Tableau1[[#This Row],[AnaCode]],'Config Analyses'!A:C,2,FALSE)</f>
        <v>Analyse pesticides</v>
      </c>
      <c r="K554" s="13" t="str">
        <f>VLOOKUP(Tableau1[[#This Row],[AnaCode]],'Config Analyses'!A:C,3,FALSE)</f>
        <v>Equipe 3</v>
      </c>
      <c r="L554" s="13" t="str">
        <f>VLOOKUP(Tableau1[[#This Row],[CustomerCode]],'Config Clients'!A:D,3,FALSE)</f>
        <v>Coopérative agricole</v>
      </c>
      <c r="M554" s="13" t="str">
        <f>VLOOKUP(Tableau1[[#This Row],[CustomerCode]],'Config Clients'!A:D,4,FALSE)</f>
        <v>Julie</v>
      </c>
      <c r="N554" s="10" t="str">
        <f>IFERROR(IF(Tableau1[[#This Row],[Date rendu]]-'Date de l''export'!$A$2&gt;0,"Non","Oui"),"Oui")</f>
        <v>Non</v>
      </c>
      <c r="O554" s="11">
        <f>IF(Tableau1[[#This Row],[En retard?]]="Non",Tableau1[[#This Row],[Date rendu]]-'Date de l''export'!$A$2,0)</f>
        <v>1.7404166666674428</v>
      </c>
      <c r="P554" s="14" t="str">
        <f>IF(Tableau1[[#This Row],[En retard?]]="Oui","HD",IF(Tableau1[Délai restant]&lt;1,"&lt;24h",IF(Tableau1[Délai restant]&lt;2,"&lt;48h","≥48h")))</f>
        <v>&lt;48h</v>
      </c>
      <c r="Q554" s="14" t="str">
        <f>IF(AND(Tableau1[[#This Row],[En retard?]]="Oui",OR(Tableau1[[#This Row],[Product]]="Citron",Tableau1[[#This Row],[Product]]="Amandes")),"Oui","Non")</f>
        <v>Non</v>
      </c>
      <c r="R554" t="str">
        <f>CONCATENATE(Tableau1[[#This Row],[OrderCode]],"|",Tableau1[[#This Row],[AnaCode]],"|",Tableau1[[#This Row],[Product]])</f>
        <v>CMD01748510|PEST|Jus de fruits</v>
      </c>
    </row>
    <row r="555" spans="1:18" x14ac:dyDescent="0.25">
      <c r="A555" s="1" t="s">
        <v>144</v>
      </c>
      <c r="B555" s="1" t="s">
        <v>25</v>
      </c>
      <c r="C555" s="3" t="s">
        <v>61</v>
      </c>
      <c r="D555" s="3" t="s">
        <v>14</v>
      </c>
      <c r="E555" s="1" t="s">
        <v>130</v>
      </c>
      <c r="F555" s="1" t="s">
        <v>1386</v>
      </c>
      <c r="G555" s="1" t="s">
        <v>964</v>
      </c>
      <c r="H555" s="3">
        <f>SUBSTITUTE(LEFT(Tableau1[[#This Row],[OrderDate]],17),".",":")+0</f>
        <v>43566.494895833333</v>
      </c>
      <c r="I555" s="3">
        <f>SUBSTITUTE(LEFT(Tableau1[[#This Row],[OrderDueTo]],17),".",":")+0</f>
        <v>43573.5</v>
      </c>
      <c r="J555" s="13" t="str">
        <f>VLOOKUP(Tableau1[[#This Row],[AnaCode]],'Config Analyses'!A:C,2,FALSE)</f>
        <v>Analyse pesticides</v>
      </c>
      <c r="K555" s="13" t="str">
        <f>VLOOKUP(Tableau1[[#This Row],[AnaCode]],'Config Analyses'!A:C,3,FALSE)</f>
        <v>Equipe 3</v>
      </c>
      <c r="L555" s="13" t="str">
        <f>VLOOKUP(Tableau1[[#This Row],[CustomerCode]],'Config Clients'!A:D,3,FALSE)</f>
        <v>Grande surface</v>
      </c>
      <c r="M555" s="13" t="str">
        <f>VLOOKUP(Tableau1[[#This Row],[CustomerCode]],'Config Clients'!A:D,4,FALSE)</f>
        <v>Eric</v>
      </c>
      <c r="N555" s="10" t="str">
        <f>IFERROR(IF(Tableau1[[#This Row],[Date rendu]]-'Date de l''export'!$A$2&gt;0,"Non","Oui"),"Oui")</f>
        <v>Non</v>
      </c>
      <c r="O555" s="11">
        <f>IF(Tableau1[[#This Row],[En retard?]]="Non",Tableau1[[#This Row],[Date rendu]]-'Date de l''export'!$A$2,0)</f>
        <v>1.7404166666674428</v>
      </c>
      <c r="P555" s="14" t="str">
        <f>IF(Tableau1[[#This Row],[En retard?]]="Oui","HD",IF(Tableau1[Délai restant]&lt;1,"&lt;24h",IF(Tableau1[Délai restant]&lt;2,"&lt;48h","≥48h")))</f>
        <v>&lt;48h</v>
      </c>
      <c r="Q555" s="14" t="str">
        <f>IF(AND(Tableau1[[#This Row],[En retard?]]="Oui",OR(Tableau1[[#This Row],[Product]]="Citron",Tableau1[[#This Row],[Product]]="Amandes")),"Oui","Non")</f>
        <v>Non</v>
      </c>
      <c r="R555" t="str">
        <f>CONCATENATE(Tableau1[[#This Row],[OrderCode]],"|",Tableau1[[#This Row],[AnaCode]],"|",Tableau1[[#This Row],[Product]])</f>
        <v>CMD01742702|PEST|Haricots vert</v>
      </c>
    </row>
    <row r="556" spans="1:18" x14ac:dyDescent="0.25">
      <c r="A556" s="1" t="s">
        <v>325</v>
      </c>
      <c r="B556" s="1" t="s">
        <v>20</v>
      </c>
      <c r="C556" s="3" t="s">
        <v>61</v>
      </c>
      <c r="D556" s="3" t="s">
        <v>14</v>
      </c>
      <c r="E556" s="1" t="s">
        <v>63</v>
      </c>
      <c r="F556" s="1" t="s">
        <v>1246</v>
      </c>
      <c r="G556" s="1" t="s">
        <v>964</v>
      </c>
      <c r="H556" s="3">
        <f>SUBSTITUTE(LEFT(Tableau1[[#This Row],[OrderDate]],17),".",":")+0</f>
        <v>43566.495578703703</v>
      </c>
      <c r="I556" s="3">
        <f>SUBSTITUTE(LEFT(Tableau1[[#This Row],[OrderDueTo]],17),".",":")+0</f>
        <v>43573.5</v>
      </c>
      <c r="J556" s="13" t="str">
        <f>VLOOKUP(Tableau1[[#This Row],[AnaCode]],'Config Analyses'!A:C,2,FALSE)</f>
        <v>Analyse polluants d'emballage</v>
      </c>
      <c r="K556" s="13" t="str">
        <f>VLOOKUP(Tableau1[[#This Row],[AnaCode]],'Config Analyses'!A:C,3,FALSE)</f>
        <v>Equipe 3</v>
      </c>
      <c r="L556" s="13" t="str">
        <f>VLOOKUP(Tableau1[[#This Row],[CustomerCode]],'Config Clients'!A:D,3,FALSE)</f>
        <v>Grande surface</v>
      </c>
      <c r="M556" s="13" t="str">
        <f>VLOOKUP(Tableau1[[#This Row],[CustomerCode]],'Config Clients'!A:D,4,FALSE)</f>
        <v>Eric</v>
      </c>
      <c r="N556" s="10" t="str">
        <f>IFERROR(IF(Tableau1[[#This Row],[Date rendu]]-'Date de l''export'!$A$2&gt;0,"Non","Oui"),"Oui")</f>
        <v>Non</v>
      </c>
      <c r="O556" s="11">
        <f>IF(Tableau1[[#This Row],[En retard?]]="Non",Tableau1[[#This Row],[Date rendu]]-'Date de l''export'!$A$2,0)</f>
        <v>1.7404166666674428</v>
      </c>
      <c r="P556" s="14" t="str">
        <f>IF(Tableau1[[#This Row],[En retard?]]="Oui","HD",IF(Tableau1[Délai restant]&lt;1,"&lt;24h",IF(Tableau1[Délai restant]&lt;2,"&lt;48h","≥48h")))</f>
        <v>&lt;48h</v>
      </c>
      <c r="Q556" s="14" t="str">
        <f>IF(AND(Tableau1[[#This Row],[En retard?]]="Oui",OR(Tableau1[[#This Row],[Product]]="Citron",Tableau1[[#This Row],[Product]]="Amandes")),"Oui","Non")</f>
        <v>Non</v>
      </c>
      <c r="R556" t="str">
        <f>CONCATENATE(Tableau1[[#This Row],[OrderCode]],"|",Tableau1[[#This Row],[AnaCode]],"|",Tableau1[[#This Row],[Product]])</f>
        <v>CMD01761802|PLLT|Orange</v>
      </c>
    </row>
    <row r="557" spans="1:18" x14ac:dyDescent="0.25">
      <c r="A557" s="1" t="s">
        <v>723</v>
      </c>
      <c r="B557" s="1" t="s">
        <v>32</v>
      </c>
      <c r="C557" s="3" t="s">
        <v>61</v>
      </c>
      <c r="D557" s="3" t="s">
        <v>14</v>
      </c>
      <c r="E557" s="1" t="s">
        <v>130</v>
      </c>
      <c r="F557" s="1" t="s">
        <v>2276</v>
      </c>
      <c r="G557" s="1" t="s">
        <v>964</v>
      </c>
      <c r="H557" s="3">
        <f>SUBSTITUTE(LEFT(Tableau1[[#This Row],[OrderDate]],17),".",":")+0</f>
        <v>43566.497361111113</v>
      </c>
      <c r="I557" s="3">
        <f>SUBSTITUTE(LEFT(Tableau1[[#This Row],[OrderDueTo]],17),".",":")+0</f>
        <v>43573.5</v>
      </c>
      <c r="J557" s="13" t="str">
        <f>VLOOKUP(Tableau1[[#This Row],[AnaCode]],'Config Analyses'!A:C,2,FALSE)</f>
        <v>Analyse pesticides</v>
      </c>
      <c r="K557" s="13" t="str">
        <f>VLOOKUP(Tableau1[[#This Row],[AnaCode]],'Config Analyses'!A:C,3,FALSE)</f>
        <v>Equipe 3</v>
      </c>
      <c r="L557" s="13" t="str">
        <f>VLOOKUP(Tableau1[[#This Row],[CustomerCode]],'Config Clients'!A:D,3,FALSE)</f>
        <v>Grande surface</v>
      </c>
      <c r="M557" s="13" t="str">
        <f>VLOOKUP(Tableau1[[#This Row],[CustomerCode]],'Config Clients'!A:D,4,FALSE)</f>
        <v>Eric</v>
      </c>
      <c r="N557" s="10" t="str">
        <f>IFERROR(IF(Tableau1[[#This Row],[Date rendu]]-'Date de l''export'!$A$2&gt;0,"Non","Oui"),"Oui")</f>
        <v>Non</v>
      </c>
      <c r="O557" s="11">
        <f>IF(Tableau1[[#This Row],[En retard?]]="Non",Tableau1[[#This Row],[Date rendu]]-'Date de l''export'!$A$2,0)</f>
        <v>1.7404166666674428</v>
      </c>
      <c r="P557" s="14" t="str">
        <f>IF(Tableau1[[#This Row],[En retard?]]="Oui","HD",IF(Tableau1[Délai restant]&lt;1,"&lt;24h",IF(Tableau1[Délai restant]&lt;2,"&lt;48h","≥48h")))</f>
        <v>&lt;48h</v>
      </c>
      <c r="Q557" s="14" t="str">
        <f>IF(AND(Tableau1[[#This Row],[En retard?]]="Oui",OR(Tableau1[[#This Row],[Product]]="Citron",Tableau1[[#This Row],[Product]]="Amandes")),"Oui","Non")</f>
        <v>Non</v>
      </c>
      <c r="R557" t="str">
        <f>CONCATENATE(Tableau1[[#This Row],[OrderCode]],"|",Tableau1[[#This Row],[AnaCode]],"|",Tableau1[[#This Row],[Product]])</f>
        <v>CMD01497904|PEST|Tomate</v>
      </c>
    </row>
    <row r="558" spans="1:18" x14ac:dyDescent="0.25">
      <c r="A558" s="1" t="s">
        <v>3376</v>
      </c>
      <c r="B558" s="1" t="s">
        <v>30</v>
      </c>
      <c r="C558" s="3" t="s">
        <v>188</v>
      </c>
      <c r="D558" s="3" t="s">
        <v>38</v>
      </c>
      <c r="E558" s="1" t="s">
        <v>130</v>
      </c>
      <c r="F558" s="1" t="s">
        <v>3377</v>
      </c>
      <c r="G558" s="1" t="s">
        <v>964</v>
      </c>
      <c r="H558" s="3">
        <f>SUBSTITUTE(LEFT(Tableau1[[#This Row],[OrderDate]],17),".",":")+0</f>
        <v>43566.498182870368</v>
      </c>
      <c r="I558" s="3">
        <f>SUBSTITUTE(LEFT(Tableau1[[#This Row],[OrderDueTo]],17),".",":")+0</f>
        <v>43573.5</v>
      </c>
      <c r="J558" s="13" t="str">
        <f>VLOOKUP(Tableau1[[#This Row],[AnaCode]],'Config Analyses'!A:C,2,FALSE)</f>
        <v>Analyse pesticides</v>
      </c>
      <c r="K558" s="13" t="str">
        <f>VLOOKUP(Tableau1[[#This Row],[AnaCode]],'Config Analyses'!A:C,3,FALSE)</f>
        <v>Equipe 3</v>
      </c>
      <c r="L558" s="13" t="str">
        <f>VLOOKUP(Tableau1[[#This Row],[CustomerCode]],'Config Clients'!A:D,3,FALSE)</f>
        <v>Coopérative agricole</v>
      </c>
      <c r="M558" s="13" t="str">
        <f>VLOOKUP(Tableau1[[#This Row],[CustomerCode]],'Config Clients'!A:D,4,FALSE)</f>
        <v>Julie</v>
      </c>
      <c r="N558" s="10" t="str">
        <f>IFERROR(IF(Tableau1[[#This Row],[Date rendu]]-'Date de l''export'!$A$2&gt;0,"Non","Oui"),"Oui")</f>
        <v>Non</v>
      </c>
      <c r="O558" s="11">
        <f>IF(Tableau1[[#This Row],[En retard?]]="Non",Tableau1[[#This Row],[Date rendu]]-'Date de l''export'!$A$2,0)</f>
        <v>1.7404166666674428</v>
      </c>
      <c r="P558" s="14" t="str">
        <f>IF(Tableau1[[#This Row],[En retard?]]="Oui","HD",IF(Tableau1[Délai restant]&lt;1,"&lt;24h",IF(Tableau1[Délai restant]&lt;2,"&lt;48h","≥48h")))</f>
        <v>&lt;48h</v>
      </c>
      <c r="Q558" s="14" t="str">
        <f>IF(AND(Tableau1[[#This Row],[En retard?]]="Oui",OR(Tableau1[[#This Row],[Product]]="Citron",Tableau1[[#This Row],[Product]]="Amandes")),"Oui","Non")</f>
        <v>Non</v>
      </c>
      <c r="R558" t="str">
        <f>CONCATENATE(Tableau1[[#This Row],[OrderCode]],"|",Tableau1[[#This Row],[AnaCode]],"|",Tableau1[[#This Row],[Product]])</f>
        <v>CMD01721603|PEST|Bœuf</v>
      </c>
    </row>
    <row r="559" spans="1:18" x14ac:dyDescent="0.25">
      <c r="A559" s="1" t="s">
        <v>928</v>
      </c>
      <c r="B559" s="1" t="s">
        <v>46</v>
      </c>
      <c r="C559" s="3" t="s">
        <v>147</v>
      </c>
      <c r="D559" s="3" t="s">
        <v>34</v>
      </c>
      <c r="E559" s="1" t="s">
        <v>107</v>
      </c>
      <c r="F559" s="1" t="s">
        <v>2362</v>
      </c>
      <c r="G559" s="1" t="s">
        <v>947</v>
      </c>
      <c r="H559" s="3">
        <f>SUBSTITUTE(LEFT(Tableau1[[#This Row],[OrderDate]],17),".",":")+0</f>
        <v>43566.499826388892</v>
      </c>
      <c r="I559" s="3">
        <f>SUBSTITUTE(LEFT(Tableau1[[#This Row],[OrderDueTo]],17),".",":")+0</f>
        <v>43571.5</v>
      </c>
      <c r="J559" s="13" t="str">
        <f>VLOOKUP(Tableau1[[#This Row],[AnaCode]],'Config Analyses'!A:C,2,FALSE)</f>
        <v>Analyse nutritionelle</v>
      </c>
      <c r="K559" s="13" t="str">
        <f>VLOOKUP(Tableau1[[#This Row],[AnaCode]],'Config Analyses'!A:C,3,FALSE)</f>
        <v>Equipe 2</v>
      </c>
      <c r="L559" s="13" t="str">
        <f>VLOOKUP(Tableau1[[#This Row],[CustomerCode]],'Config Clients'!A:D,3,FALSE)</f>
        <v>Entreprises agro-alimentaires</v>
      </c>
      <c r="M559" s="13" t="str">
        <f>VLOOKUP(Tableau1[[#This Row],[CustomerCode]],'Config Clients'!A:D,4,FALSE)</f>
        <v>Marc</v>
      </c>
      <c r="N559" s="10" t="str">
        <f>IFERROR(IF(Tableau1[[#This Row],[Date rendu]]-'Date de l''export'!$A$2&gt;0,"Non","Oui"),"Oui")</f>
        <v>Oui</v>
      </c>
      <c r="O559" s="11">
        <f>IF(Tableau1[[#This Row],[En retard?]]="Non",Tableau1[[#This Row],[Date rendu]]-'Date de l''export'!$A$2,0)</f>
        <v>0</v>
      </c>
      <c r="P559" s="14" t="str">
        <f>IF(Tableau1[[#This Row],[En retard?]]="Oui","HD",IF(Tableau1[Délai restant]&lt;1,"&lt;24h",IF(Tableau1[Délai restant]&lt;2,"&lt;48h","≥48h")))</f>
        <v>HD</v>
      </c>
      <c r="Q559" s="14" t="str">
        <f>IF(AND(Tableau1[[#This Row],[En retard?]]="Oui",OR(Tableau1[[#This Row],[Product]]="Citron",Tableau1[[#This Row],[Product]]="Amandes")),"Oui","Non")</f>
        <v>Non</v>
      </c>
      <c r="R559" t="str">
        <f>CONCATENATE(Tableau1[[#This Row],[OrderCode]],"|",Tableau1[[#This Row],[AnaCode]],"|",Tableau1[[#This Row],[Product]])</f>
        <v>CMD01518551|NTR|Raisin</v>
      </c>
    </row>
    <row r="560" spans="1:18" x14ac:dyDescent="0.25">
      <c r="A560" s="1" t="s">
        <v>231</v>
      </c>
      <c r="B560" s="1" t="s">
        <v>21</v>
      </c>
      <c r="C560" s="3" t="s">
        <v>49</v>
      </c>
      <c r="D560" s="3" t="s">
        <v>8</v>
      </c>
      <c r="E560" s="1" t="s">
        <v>130</v>
      </c>
      <c r="F560" s="1" t="s">
        <v>1389</v>
      </c>
      <c r="G560" s="1" t="s">
        <v>950</v>
      </c>
      <c r="H560" s="3">
        <f>SUBSTITUTE(LEFT(Tableau1[[#This Row],[OrderDate]],17),".",":")+0</f>
        <v>43566.503495370373</v>
      </c>
      <c r="I560" s="3">
        <f>SUBSTITUTE(LEFT(Tableau1[[#This Row],[OrderDueTo]],17),".",":")+0</f>
        <v>43574.5</v>
      </c>
      <c r="J560" s="13" t="str">
        <f>VLOOKUP(Tableau1[[#This Row],[AnaCode]],'Config Analyses'!A:C,2,FALSE)</f>
        <v>Analyse pesticides</v>
      </c>
      <c r="K560" s="13" t="str">
        <f>VLOOKUP(Tableau1[[#This Row],[AnaCode]],'Config Analyses'!A:C,3,FALSE)</f>
        <v>Equipe 3</v>
      </c>
      <c r="L560" s="13" t="str">
        <f>VLOOKUP(Tableau1[[#This Row],[CustomerCode]],'Config Clients'!A:D,3,FALSE)</f>
        <v>Grande surface</v>
      </c>
      <c r="M560" s="13" t="str">
        <f>VLOOKUP(Tableau1[[#This Row],[CustomerCode]],'Config Clients'!A:D,4,FALSE)</f>
        <v>Eric</v>
      </c>
      <c r="N560" s="10" t="str">
        <f>IFERROR(IF(Tableau1[[#This Row],[Date rendu]]-'Date de l''export'!$A$2&gt;0,"Non","Oui"),"Oui")</f>
        <v>Non</v>
      </c>
      <c r="O560" s="11">
        <f>IF(Tableau1[[#This Row],[En retard?]]="Non",Tableau1[[#This Row],[Date rendu]]-'Date de l''export'!$A$2,0)</f>
        <v>2.7404166666674428</v>
      </c>
      <c r="P560" s="14" t="str">
        <f>IF(Tableau1[[#This Row],[En retard?]]="Oui","HD",IF(Tableau1[Délai restant]&lt;1,"&lt;24h",IF(Tableau1[Délai restant]&lt;2,"&lt;48h","≥48h")))</f>
        <v>≥48h</v>
      </c>
      <c r="Q560" s="14" t="str">
        <f>IF(AND(Tableau1[[#This Row],[En retard?]]="Oui",OR(Tableau1[[#This Row],[Product]]="Citron",Tableau1[[#This Row],[Product]]="Amandes")),"Oui","Non")</f>
        <v>Non</v>
      </c>
      <c r="R560" t="str">
        <f>CONCATENATE(Tableau1[[#This Row],[OrderCode]],"|",Tableau1[[#This Row],[AnaCode]],"|",Tableau1[[#This Row],[Product]])</f>
        <v>CMD01645806|PEST|Carotte</v>
      </c>
    </row>
    <row r="561" spans="1:18" x14ac:dyDescent="0.25">
      <c r="A561" s="1" t="s">
        <v>3378</v>
      </c>
      <c r="B561" s="1" t="s">
        <v>30</v>
      </c>
      <c r="C561" s="3" t="s">
        <v>188</v>
      </c>
      <c r="D561" s="3" t="s">
        <v>38</v>
      </c>
      <c r="E561" s="1" t="s">
        <v>130</v>
      </c>
      <c r="F561" s="1" t="s">
        <v>3379</v>
      </c>
      <c r="G561" s="1" t="s">
        <v>950</v>
      </c>
      <c r="H561" s="3">
        <f>SUBSTITUTE(LEFT(Tableau1[[#This Row],[OrderDate]],17),".",":")+0</f>
        <v>43566.503946759258</v>
      </c>
      <c r="I561" s="3">
        <f>SUBSTITUTE(LEFT(Tableau1[[#This Row],[OrderDueTo]],17),".",":")+0</f>
        <v>43574.5</v>
      </c>
      <c r="J561" s="13" t="str">
        <f>VLOOKUP(Tableau1[[#This Row],[AnaCode]],'Config Analyses'!A:C,2,FALSE)</f>
        <v>Analyse pesticides</v>
      </c>
      <c r="K561" s="13" t="str">
        <f>VLOOKUP(Tableau1[[#This Row],[AnaCode]],'Config Analyses'!A:C,3,FALSE)</f>
        <v>Equipe 3</v>
      </c>
      <c r="L561" s="13" t="str">
        <f>VLOOKUP(Tableau1[[#This Row],[CustomerCode]],'Config Clients'!A:D,3,FALSE)</f>
        <v>Coopérative agricole</v>
      </c>
      <c r="M561" s="13" t="str">
        <f>VLOOKUP(Tableau1[[#This Row],[CustomerCode]],'Config Clients'!A:D,4,FALSE)</f>
        <v>Julie</v>
      </c>
      <c r="N561" s="10" t="str">
        <f>IFERROR(IF(Tableau1[[#This Row],[Date rendu]]-'Date de l''export'!$A$2&gt;0,"Non","Oui"),"Oui")</f>
        <v>Non</v>
      </c>
      <c r="O561" s="11">
        <f>IF(Tableau1[[#This Row],[En retard?]]="Non",Tableau1[[#This Row],[Date rendu]]-'Date de l''export'!$A$2,0)</f>
        <v>2.7404166666674428</v>
      </c>
      <c r="P561" s="14" t="str">
        <f>IF(Tableau1[[#This Row],[En retard?]]="Oui","HD",IF(Tableau1[Délai restant]&lt;1,"&lt;24h",IF(Tableau1[Délai restant]&lt;2,"&lt;48h","≥48h")))</f>
        <v>≥48h</v>
      </c>
      <c r="Q561" s="14" t="str">
        <f>IF(AND(Tableau1[[#This Row],[En retard?]]="Oui",OR(Tableau1[[#This Row],[Product]]="Citron",Tableau1[[#This Row],[Product]]="Amandes")),"Oui","Non")</f>
        <v>Non</v>
      </c>
      <c r="R561" t="str">
        <f>CONCATENATE(Tableau1[[#This Row],[OrderCode]],"|",Tableau1[[#This Row],[AnaCode]],"|",Tableau1[[#This Row],[Product]])</f>
        <v>CMD01721606|PEST|Bœuf</v>
      </c>
    </row>
    <row r="562" spans="1:18" x14ac:dyDescent="0.25">
      <c r="A562" s="1" t="s">
        <v>232</v>
      </c>
      <c r="B562" s="1" t="s">
        <v>21</v>
      </c>
      <c r="C562" s="3" t="s">
        <v>72</v>
      </c>
      <c r="D562" s="3" t="s">
        <v>22</v>
      </c>
      <c r="E562" s="1" t="s">
        <v>130</v>
      </c>
      <c r="F562" s="1" t="s">
        <v>1390</v>
      </c>
      <c r="G562" s="1" t="s">
        <v>950</v>
      </c>
      <c r="H562" s="3">
        <f>SUBSTITUTE(LEFT(Tableau1[[#This Row],[OrderDate]],17),".",":")+0</f>
        <v>43566.504062499997</v>
      </c>
      <c r="I562" s="3">
        <f>SUBSTITUTE(LEFT(Tableau1[[#This Row],[OrderDueTo]],17),".",":")+0</f>
        <v>43574.5</v>
      </c>
      <c r="J562" s="13" t="str">
        <f>VLOOKUP(Tableau1[[#This Row],[AnaCode]],'Config Analyses'!A:C,2,FALSE)</f>
        <v>Analyse pesticides</v>
      </c>
      <c r="K562" s="13" t="str">
        <f>VLOOKUP(Tableau1[[#This Row],[AnaCode]],'Config Analyses'!A:C,3,FALSE)</f>
        <v>Equipe 3</v>
      </c>
      <c r="L562" s="13" t="str">
        <f>VLOOKUP(Tableau1[[#This Row],[CustomerCode]],'Config Clients'!A:D,3,FALSE)</f>
        <v>Coopérative agricole</v>
      </c>
      <c r="M562" s="13" t="str">
        <f>VLOOKUP(Tableau1[[#This Row],[CustomerCode]],'Config Clients'!A:D,4,FALSE)</f>
        <v>Julie</v>
      </c>
      <c r="N562" s="10" t="str">
        <f>IFERROR(IF(Tableau1[[#This Row],[Date rendu]]-'Date de l''export'!$A$2&gt;0,"Non","Oui"),"Oui")</f>
        <v>Non</v>
      </c>
      <c r="O562" s="11">
        <f>IF(Tableau1[[#This Row],[En retard?]]="Non",Tableau1[[#This Row],[Date rendu]]-'Date de l''export'!$A$2,0)</f>
        <v>2.7404166666674428</v>
      </c>
      <c r="P562" s="14" t="str">
        <f>IF(Tableau1[[#This Row],[En retard?]]="Oui","HD",IF(Tableau1[Délai restant]&lt;1,"&lt;24h",IF(Tableau1[Délai restant]&lt;2,"&lt;48h","≥48h")))</f>
        <v>≥48h</v>
      </c>
      <c r="Q562" s="14" t="str">
        <f>IF(AND(Tableau1[[#This Row],[En retard?]]="Oui",OR(Tableau1[[#This Row],[Product]]="Citron",Tableau1[[#This Row],[Product]]="Amandes")),"Oui","Non")</f>
        <v>Non</v>
      </c>
      <c r="R562" t="str">
        <f>CONCATENATE(Tableau1[[#This Row],[OrderCode]],"|",Tableau1[[#This Row],[AnaCode]],"|",Tableau1[[#This Row],[Product]])</f>
        <v>CMD01614403|PEST|Carotte</v>
      </c>
    </row>
    <row r="563" spans="1:18" x14ac:dyDescent="0.25">
      <c r="A563" s="1" t="s">
        <v>3380</v>
      </c>
      <c r="B563" s="1" t="s">
        <v>28</v>
      </c>
      <c r="C563" s="3" t="s">
        <v>73</v>
      </c>
      <c r="D563" s="3" t="s">
        <v>23</v>
      </c>
      <c r="E563" s="1" t="s">
        <v>63</v>
      </c>
      <c r="F563" s="1" t="s">
        <v>3381</v>
      </c>
      <c r="G563" s="1" t="s">
        <v>950</v>
      </c>
      <c r="H563" s="3">
        <f>SUBSTITUTE(LEFT(Tableau1[[#This Row],[OrderDate]],17),".",":")+0</f>
        <v>43566.509814814817</v>
      </c>
      <c r="I563" s="3">
        <f>SUBSTITUTE(LEFT(Tableau1[[#This Row],[OrderDueTo]],17),".",":")+0</f>
        <v>43574.5</v>
      </c>
      <c r="J563" s="13" t="str">
        <f>VLOOKUP(Tableau1[[#This Row],[AnaCode]],'Config Analyses'!A:C,2,FALSE)</f>
        <v>Analyse polluants d'emballage</v>
      </c>
      <c r="K563" s="13" t="str">
        <f>VLOOKUP(Tableau1[[#This Row],[AnaCode]],'Config Analyses'!A:C,3,FALSE)</f>
        <v>Equipe 3</v>
      </c>
      <c r="L563" s="13" t="str">
        <f>VLOOKUP(Tableau1[[#This Row],[CustomerCode]],'Config Clients'!A:D,3,FALSE)</f>
        <v>Entreprises agro-alimentaires</v>
      </c>
      <c r="M563" s="13" t="str">
        <f>VLOOKUP(Tableau1[[#This Row],[CustomerCode]],'Config Clients'!A:D,4,FALSE)</f>
        <v>Julien</v>
      </c>
      <c r="N563" s="10" t="str">
        <f>IFERROR(IF(Tableau1[[#This Row],[Date rendu]]-'Date de l''export'!$A$2&gt;0,"Non","Oui"),"Oui")</f>
        <v>Non</v>
      </c>
      <c r="O563" s="11">
        <f>IF(Tableau1[[#This Row],[En retard?]]="Non",Tableau1[[#This Row],[Date rendu]]-'Date de l''export'!$A$2,0)</f>
        <v>2.7404166666674428</v>
      </c>
      <c r="P563" s="14" t="str">
        <f>IF(Tableau1[[#This Row],[En retard?]]="Oui","HD",IF(Tableau1[Délai restant]&lt;1,"&lt;24h",IF(Tableau1[Délai restant]&lt;2,"&lt;48h","≥48h")))</f>
        <v>≥48h</v>
      </c>
      <c r="Q563" s="14" t="str">
        <f>IF(AND(Tableau1[[#This Row],[En retard?]]="Oui",OR(Tableau1[[#This Row],[Product]]="Citron",Tableau1[[#This Row],[Product]]="Amandes")),"Oui","Non")</f>
        <v>Non</v>
      </c>
      <c r="R563" t="str">
        <f>CONCATENATE(Tableau1[[#This Row],[OrderCode]],"|",Tableau1[[#This Row],[AnaCode]],"|",Tableau1[[#This Row],[Product]])</f>
        <v>CMD01779602|PLLT|Petits pois</v>
      </c>
    </row>
    <row r="564" spans="1:18" x14ac:dyDescent="0.25">
      <c r="A564" s="1" t="s">
        <v>216</v>
      </c>
      <c r="B564" s="1" t="s">
        <v>21</v>
      </c>
      <c r="C564" s="3" t="s">
        <v>98</v>
      </c>
      <c r="D564" s="3" t="s">
        <v>27</v>
      </c>
      <c r="E564" s="1" t="s">
        <v>130</v>
      </c>
      <c r="F564" s="1" t="s">
        <v>1393</v>
      </c>
      <c r="G564" s="1" t="s">
        <v>950</v>
      </c>
      <c r="H564" s="3">
        <f>SUBSTITUTE(LEFT(Tableau1[[#This Row],[OrderDate]],17),".",":")+0</f>
        <v>43566.509930555556</v>
      </c>
      <c r="I564" s="3">
        <f>SUBSTITUTE(LEFT(Tableau1[[#This Row],[OrderDueTo]],17),".",":")+0</f>
        <v>43574.5</v>
      </c>
      <c r="J564" s="13" t="str">
        <f>VLOOKUP(Tableau1[[#This Row],[AnaCode]],'Config Analyses'!A:C,2,FALSE)</f>
        <v>Analyse pesticides</v>
      </c>
      <c r="K564" s="13" t="str">
        <f>VLOOKUP(Tableau1[[#This Row],[AnaCode]],'Config Analyses'!A:C,3,FALSE)</f>
        <v>Equipe 3</v>
      </c>
      <c r="L564" s="13" t="str">
        <f>VLOOKUP(Tableau1[[#This Row],[CustomerCode]],'Config Clients'!A:D,3,FALSE)</f>
        <v>Coopérative agricole</v>
      </c>
      <c r="M564" s="13" t="str">
        <f>VLOOKUP(Tableau1[[#This Row],[CustomerCode]],'Config Clients'!A:D,4,FALSE)</f>
        <v>Julie</v>
      </c>
      <c r="N564" s="10" t="str">
        <f>IFERROR(IF(Tableau1[[#This Row],[Date rendu]]-'Date de l''export'!$A$2&gt;0,"Non","Oui"),"Oui")</f>
        <v>Non</v>
      </c>
      <c r="O564" s="11">
        <f>IF(Tableau1[[#This Row],[En retard?]]="Non",Tableau1[[#This Row],[Date rendu]]-'Date de l''export'!$A$2,0)</f>
        <v>2.7404166666674428</v>
      </c>
      <c r="P564" s="14" t="str">
        <f>IF(Tableau1[[#This Row],[En retard?]]="Oui","HD",IF(Tableau1[Délai restant]&lt;1,"&lt;24h",IF(Tableau1[Délai restant]&lt;2,"&lt;48h","≥48h")))</f>
        <v>≥48h</v>
      </c>
      <c r="Q564" s="14" t="str">
        <f>IF(AND(Tableau1[[#This Row],[En retard?]]="Oui",OR(Tableau1[[#This Row],[Product]]="Citron",Tableau1[[#This Row],[Product]]="Amandes")),"Oui","Non")</f>
        <v>Non</v>
      </c>
      <c r="R564" t="str">
        <f>CONCATENATE(Tableau1[[#This Row],[OrderCode]],"|",Tableau1[[#This Row],[AnaCode]],"|",Tableau1[[#This Row],[Product]])</f>
        <v>CMD01448504|PEST|Carotte</v>
      </c>
    </row>
    <row r="565" spans="1:18" x14ac:dyDescent="0.25">
      <c r="A565" s="1" t="s">
        <v>582</v>
      </c>
      <c r="B565" s="1" t="s">
        <v>32</v>
      </c>
      <c r="C565" s="3" t="s">
        <v>58</v>
      </c>
      <c r="D565" s="3" t="s">
        <v>13</v>
      </c>
      <c r="E565" s="1" t="s">
        <v>63</v>
      </c>
      <c r="F565" s="1" t="s">
        <v>1869</v>
      </c>
      <c r="G565" s="1" t="s">
        <v>950</v>
      </c>
      <c r="H565" s="3">
        <f>SUBSTITUTE(LEFT(Tableau1[[#This Row],[OrderDate]],17),".",":")+0</f>
        <v>43566.510451388887</v>
      </c>
      <c r="I565" s="3">
        <f>SUBSTITUTE(LEFT(Tableau1[[#This Row],[OrderDueTo]],17),".",":")+0</f>
        <v>43574.5</v>
      </c>
      <c r="J565" s="13" t="str">
        <f>VLOOKUP(Tableau1[[#This Row],[AnaCode]],'Config Analyses'!A:C,2,FALSE)</f>
        <v>Analyse polluants d'emballage</v>
      </c>
      <c r="K565" s="13" t="str">
        <f>VLOOKUP(Tableau1[[#This Row],[AnaCode]],'Config Analyses'!A:C,3,FALSE)</f>
        <v>Equipe 3</v>
      </c>
      <c r="L565" s="13" t="str">
        <f>VLOOKUP(Tableau1[[#This Row],[CustomerCode]],'Config Clients'!A:D,3,FALSE)</f>
        <v>Coopérative agricole</v>
      </c>
      <c r="M565" s="13" t="str">
        <f>VLOOKUP(Tableau1[[#This Row],[CustomerCode]],'Config Clients'!A:D,4,FALSE)</f>
        <v>Béatrice</v>
      </c>
      <c r="N565" s="10" t="str">
        <f>IFERROR(IF(Tableau1[[#This Row],[Date rendu]]-'Date de l''export'!$A$2&gt;0,"Non","Oui"),"Oui")</f>
        <v>Non</v>
      </c>
      <c r="O565" s="11">
        <f>IF(Tableau1[[#This Row],[En retard?]]="Non",Tableau1[[#This Row],[Date rendu]]-'Date de l''export'!$A$2,0)</f>
        <v>2.7404166666674428</v>
      </c>
      <c r="P565" s="14" t="str">
        <f>IF(Tableau1[[#This Row],[En retard?]]="Oui","HD",IF(Tableau1[Délai restant]&lt;1,"&lt;24h",IF(Tableau1[Délai restant]&lt;2,"&lt;48h","≥48h")))</f>
        <v>≥48h</v>
      </c>
      <c r="Q565" s="14" t="str">
        <f>IF(AND(Tableau1[[#This Row],[En retard?]]="Oui",OR(Tableau1[[#This Row],[Product]]="Citron",Tableau1[[#This Row],[Product]]="Amandes")),"Oui","Non")</f>
        <v>Non</v>
      </c>
      <c r="R565" t="str">
        <f>CONCATENATE(Tableau1[[#This Row],[OrderCode]],"|",Tableau1[[#This Row],[AnaCode]],"|",Tableau1[[#This Row],[Product]])</f>
        <v>CMD01586501|PLLT|Tomate</v>
      </c>
    </row>
    <row r="566" spans="1:18" x14ac:dyDescent="0.25">
      <c r="A566" s="1" t="s">
        <v>233</v>
      </c>
      <c r="B566" s="1" t="s">
        <v>21</v>
      </c>
      <c r="C566" s="3" t="s">
        <v>54</v>
      </c>
      <c r="D566" s="3" t="s">
        <v>10</v>
      </c>
      <c r="E566" s="1" t="s">
        <v>130</v>
      </c>
      <c r="F566" s="1" t="s">
        <v>1394</v>
      </c>
      <c r="G566" s="1" t="s">
        <v>950</v>
      </c>
      <c r="H566" s="3">
        <f>SUBSTITUTE(LEFT(Tableau1[[#This Row],[OrderDate]],17),".",":")+0</f>
        <v>43566.512280092589</v>
      </c>
      <c r="I566" s="3">
        <f>SUBSTITUTE(LEFT(Tableau1[[#This Row],[OrderDueTo]],17),".",":")+0</f>
        <v>43574.5</v>
      </c>
      <c r="J566" s="13" t="str">
        <f>VLOOKUP(Tableau1[[#This Row],[AnaCode]],'Config Analyses'!A:C,2,FALSE)</f>
        <v>Analyse pesticides</v>
      </c>
      <c r="K566" s="13" t="str">
        <f>VLOOKUP(Tableau1[[#This Row],[AnaCode]],'Config Analyses'!A:C,3,FALSE)</f>
        <v>Equipe 3</v>
      </c>
      <c r="L566" s="13" t="str">
        <f>VLOOKUP(Tableau1[[#This Row],[CustomerCode]],'Config Clients'!A:D,3,FALSE)</f>
        <v>Coopérative agricole</v>
      </c>
      <c r="M566" s="13" t="str">
        <f>VLOOKUP(Tableau1[[#This Row],[CustomerCode]],'Config Clients'!A:D,4,FALSE)</f>
        <v>Julie</v>
      </c>
      <c r="N566" s="10" t="str">
        <f>IFERROR(IF(Tableau1[[#This Row],[Date rendu]]-'Date de l''export'!$A$2&gt;0,"Non","Oui"),"Oui")</f>
        <v>Non</v>
      </c>
      <c r="O566" s="11">
        <f>IF(Tableau1[[#This Row],[En retard?]]="Non",Tableau1[[#This Row],[Date rendu]]-'Date de l''export'!$A$2,0)</f>
        <v>2.7404166666674428</v>
      </c>
      <c r="P566" s="14" t="str">
        <f>IF(Tableau1[[#This Row],[En retard?]]="Oui","HD",IF(Tableau1[Délai restant]&lt;1,"&lt;24h",IF(Tableau1[Délai restant]&lt;2,"&lt;48h","≥48h")))</f>
        <v>≥48h</v>
      </c>
      <c r="Q566" s="14" t="str">
        <f>IF(AND(Tableau1[[#This Row],[En retard?]]="Oui",OR(Tableau1[[#This Row],[Product]]="Citron",Tableau1[[#This Row],[Product]]="Amandes")),"Oui","Non")</f>
        <v>Non</v>
      </c>
      <c r="R566" t="str">
        <f>CONCATENATE(Tableau1[[#This Row],[OrderCode]],"|",Tableau1[[#This Row],[AnaCode]],"|",Tableau1[[#This Row],[Product]])</f>
        <v>CMD01665301|PEST|Carotte</v>
      </c>
    </row>
    <row r="567" spans="1:18" x14ac:dyDescent="0.25">
      <c r="A567" s="1" t="s">
        <v>389</v>
      </c>
      <c r="B567" s="1" t="s">
        <v>30</v>
      </c>
      <c r="C567" s="3" t="s">
        <v>152</v>
      </c>
      <c r="D567" s="3" t="s">
        <v>35</v>
      </c>
      <c r="E567" s="1" t="s">
        <v>130</v>
      </c>
      <c r="F567" s="1" t="s">
        <v>1395</v>
      </c>
      <c r="G567" s="1" t="s">
        <v>950</v>
      </c>
      <c r="H567" s="3">
        <f>SUBSTITUTE(LEFT(Tableau1[[#This Row],[OrderDate]],17),".",":")+0</f>
        <v>43566.51458333333</v>
      </c>
      <c r="I567" s="3">
        <f>SUBSTITUTE(LEFT(Tableau1[[#This Row],[OrderDueTo]],17),".",":")+0</f>
        <v>43574.5</v>
      </c>
      <c r="J567" s="13" t="str">
        <f>VLOOKUP(Tableau1[[#This Row],[AnaCode]],'Config Analyses'!A:C,2,FALSE)</f>
        <v>Analyse pesticides</v>
      </c>
      <c r="K567" s="13" t="str">
        <f>VLOOKUP(Tableau1[[#This Row],[AnaCode]],'Config Analyses'!A:C,3,FALSE)</f>
        <v>Equipe 3</v>
      </c>
      <c r="L567" s="13" t="str">
        <f>VLOOKUP(Tableau1[[#This Row],[CustomerCode]],'Config Clients'!A:D,3,FALSE)</f>
        <v>Entreprises agro-alimentaires</v>
      </c>
      <c r="M567" s="13" t="str">
        <f>VLOOKUP(Tableau1[[#This Row],[CustomerCode]],'Config Clients'!A:D,4,FALSE)</f>
        <v>Julien</v>
      </c>
      <c r="N567" s="10" t="str">
        <f>IFERROR(IF(Tableau1[[#This Row],[Date rendu]]-'Date de l''export'!$A$2&gt;0,"Non","Oui"),"Oui")</f>
        <v>Non</v>
      </c>
      <c r="O567" s="11">
        <f>IF(Tableau1[[#This Row],[En retard?]]="Non",Tableau1[[#This Row],[Date rendu]]-'Date de l''export'!$A$2,0)</f>
        <v>2.7404166666674428</v>
      </c>
      <c r="P567" s="14" t="str">
        <f>IF(Tableau1[[#This Row],[En retard?]]="Oui","HD",IF(Tableau1[Délai restant]&lt;1,"&lt;24h",IF(Tableau1[Délai restant]&lt;2,"&lt;48h","≥48h")))</f>
        <v>≥48h</v>
      </c>
      <c r="Q567" s="14" t="str">
        <f>IF(AND(Tableau1[[#This Row],[En retard?]]="Oui",OR(Tableau1[[#This Row],[Product]]="Citron",Tableau1[[#This Row],[Product]]="Amandes")),"Oui","Non")</f>
        <v>Non</v>
      </c>
      <c r="R567" t="str">
        <f>CONCATENATE(Tableau1[[#This Row],[OrderCode]],"|",Tableau1[[#This Row],[AnaCode]],"|",Tableau1[[#This Row],[Product]])</f>
        <v>CMD01600203|PEST|Bœuf</v>
      </c>
    </row>
    <row r="568" spans="1:18" x14ac:dyDescent="0.25">
      <c r="A568" s="1" t="s">
        <v>286</v>
      </c>
      <c r="B568" s="1" t="s">
        <v>19</v>
      </c>
      <c r="C568" s="3" t="s">
        <v>52</v>
      </c>
      <c r="D568" s="3" t="s">
        <v>9</v>
      </c>
      <c r="E568" s="1" t="s">
        <v>63</v>
      </c>
      <c r="F568" s="1" t="s">
        <v>1423</v>
      </c>
      <c r="G568" s="1" t="s">
        <v>950</v>
      </c>
      <c r="H568" s="3">
        <f>SUBSTITUTE(LEFT(Tableau1[[#This Row],[OrderDate]],17),".",":")+0</f>
        <v>43566.516539351855</v>
      </c>
      <c r="I568" s="3">
        <f>SUBSTITUTE(LEFT(Tableau1[[#This Row],[OrderDueTo]],17),".",":")+0</f>
        <v>43574.5</v>
      </c>
      <c r="J568" s="13" t="str">
        <f>VLOOKUP(Tableau1[[#This Row],[AnaCode]],'Config Analyses'!A:C,2,FALSE)</f>
        <v>Analyse polluants d'emballage</v>
      </c>
      <c r="K568" s="13" t="str">
        <f>VLOOKUP(Tableau1[[#This Row],[AnaCode]],'Config Analyses'!A:C,3,FALSE)</f>
        <v>Equipe 3</v>
      </c>
      <c r="L568" s="13" t="str">
        <f>VLOOKUP(Tableau1[[#This Row],[CustomerCode]],'Config Clients'!A:D,3,FALSE)</f>
        <v>Centrale d'achats</v>
      </c>
      <c r="M568" s="13" t="str">
        <f>VLOOKUP(Tableau1[[#This Row],[CustomerCode]],'Config Clients'!A:D,4,FALSE)</f>
        <v>Sandrine</v>
      </c>
      <c r="N568" s="10" t="str">
        <f>IFERROR(IF(Tableau1[[#This Row],[Date rendu]]-'Date de l''export'!$A$2&gt;0,"Non","Oui"),"Oui")</f>
        <v>Non</v>
      </c>
      <c r="O568" s="11">
        <f>IF(Tableau1[[#This Row],[En retard?]]="Non",Tableau1[[#This Row],[Date rendu]]-'Date de l''export'!$A$2,0)</f>
        <v>2.7404166666674428</v>
      </c>
      <c r="P568" s="14" t="str">
        <f>IF(Tableau1[[#This Row],[En retard?]]="Oui","HD",IF(Tableau1[Délai restant]&lt;1,"&lt;24h",IF(Tableau1[Délai restant]&lt;2,"&lt;48h","≥48h")))</f>
        <v>≥48h</v>
      </c>
      <c r="Q568" s="14" t="str">
        <f>IF(AND(Tableau1[[#This Row],[En retard?]]="Oui",OR(Tableau1[[#This Row],[Product]]="Citron",Tableau1[[#This Row],[Product]]="Amandes")),"Oui","Non")</f>
        <v>Non</v>
      </c>
      <c r="R568" t="str">
        <f>CONCATENATE(Tableau1[[#This Row],[OrderCode]],"|",Tableau1[[#This Row],[AnaCode]],"|",Tableau1[[#This Row],[Product]])</f>
        <v>CMD01576311|PLLT|Bettrave</v>
      </c>
    </row>
    <row r="569" spans="1:18" x14ac:dyDescent="0.25">
      <c r="A569" s="1" t="s">
        <v>220</v>
      </c>
      <c r="B569" s="1" t="s">
        <v>26</v>
      </c>
      <c r="C569" s="3" t="s">
        <v>52</v>
      </c>
      <c r="D569" s="3" t="s">
        <v>9</v>
      </c>
      <c r="E569" s="1" t="s">
        <v>63</v>
      </c>
      <c r="F569" s="1" t="s">
        <v>1055</v>
      </c>
      <c r="G569" s="1" t="s">
        <v>950</v>
      </c>
      <c r="H569" s="3">
        <f>SUBSTITUTE(LEFT(Tableau1[[#This Row],[OrderDate]],17),".",":")+0</f>
        <v>43566.516597222224</v>
      </c>
      <c r="I569" s="3">
        <f>SUBSTITUTE(LEFT(Tableau1[[#This Row],[OrderDueTo]],17),".",":")+0</f>
        <v>43574.5</v>
      </c>
      <c r="J569" s="13" t="str">
        <f>VLOOKUP(Tableau1[[#This Row],[AnaCode]],'Config Analyses'!A:C,2,FALSE)</f>
        <v>Analyse polluants d'emballage</v>
      </c>
      <c r="K569" s="13" t="str">
        <f>VLOOKUP(Tableau1[[#This Row],[AnaCode]],'Config Analyses'!A:C,3,FALSE)</f>
        <v>Equipe 3</v>
      </c>
      <c r="L569" s="13" t="str">
        <f>VLOOKUP(Tableau1[[#This Row],[CustomerCode]],'Config Clients'!A:D,3,FALSE)</f>
        <v>Centrale d'achats</v>
      </c>
      <c r="M569" s="13" t="str">
        <f>VLOOKUP(Tableau1[[#This Row],[CustomerCode]],'Config Clients'!A:D,4,FALSE)</f>
        <v>Sandrine</v>
      </c>
      <c r="N569" s="10" t="str">
        <f>IFERROR(IF(Tableau1[[#This Row],[Date rendu]]-'Date de l''export'!$A$2&gt;0,"Non","Oui"),"Oui")</f>
        <v>Non</v>
      </c>
      <c r="O569" s="11">
        <f>IF(Tableau1[[#This Row],[En retard?]]="Non",Tableau1[[#This Row],[Date rendu]]-'Date de l''export'!$A$2,0)</f>
        <v>2.7404166666674428</v>
      </c>
      <c r="P569" s="14" t="str">
        <f>IF(Tableau1[[#This Row],[En retard?]]="Oui","HD",IF(Tableau1[Délai restant]&lt;1,"&lt;24h",IF(Tableau1[Délai restant]&lt;2,"&lt;48h","≥48h")))</f>
        <v>≥48h</v>
      </c>
      <c r="Q569" s="14" t="str">
        <f>IF(AND(Tableau1[[#This Row],[En retard?]]="Oui",OR(Tableau1[[#This Row],[Product]]="Citron",Tableau1[[#This Row],[Product]]="Amandes")),"Oui","Non")</f>
        <v>Non</v>
      </c>
      <c r="R569" t="str">
        <f>CONCATENATE(Tableau1[[#This Row],[OrderCode]],"|",Tableau1[[#This Row],[AnaCode]],"|",Tableau1[[#This Row],[Product]])</f>
        <v>CMD01749305|PLLT|Radis</v>
      </c>
    </row>
    <row r="570" spans="1:18" x14ac:dyDescent="0.25">
      <c r="A570" s="1" t="s">
        <v>231</v>
      </c>
      <c r="B570" s="1" t="s">
        <v>19</v>
      </c>
      <c r="C570" s="3" t="s">
        <v>49</v>
      </c>
      <c r="D570" s="3" t="s">
        <v>8</v>
      </c>
      <c r="E570" s="1" t="s">
        <v>63</v>
      </c>
      <c r="F570" s="1" t="s">
        <v>1397</v>
      </c>
      <c r="G570" s="1" t="s">
        <v>950</v>
      </c>
      <c r="H570" s="3">
        <f>SUBSTITUTE(LEFT(Tableau1[[#This Row],[OrderDate]],17),".",":")+0</f>
        <v>43566.517974537041</v>
      </c>
      <c r="I570" s="3">
        <f>SUBSTITUTE(LEFT(Tableau1[[#This Row],[OrderDueTo]],17),".",":")+0</f>
        <v>43574.5</v>
      </c>
      <c r="J570" s="13" t="str">
        <f>VLOOKUP(Tableau1[[#This Row],[AnaCode]],'Config Analyses'!A:C,2,FALSE)</f>
        <v>Analyse polluants d'emballage</v>
      </c>
      <c r="K570" s="13" t="str">
        <f>VLOOKUP(Tableau1[[#This Row],[AnaCode]],'Config Analyses'!A:C,3,FALSE)</f>
        <v>Equipe 3</v>
      </c>
      <c r="L570" s="13" t="str">
        <f>VLOOKUP(Tableau1[[#This Row],[CustomerCode]],'Config Clients'!A:D,3,FALSE)</f>
        <v>Grande surface</v>
      </c>
      <c r="M570" s="13" t="str">
        <f>VLOOKUP(Tableau1[[#This Row],[CustomerCode]],'Config Clients'!A:D,4,FALSE)</f>
        <v>Eric</v>
      </c>
      <c r="N570" s="10" t="str">
        <f>IFERROR(IF(Tableau1[[#This Row],[Date rendu]]-'Date de l''export'!$A$2&gt;0,"Non","Oui"),"Oui")</f>
        <v>Non</v>
      </c>
      <c r="O570" s="11">
        <f>IF(Tableau1[[#This Row],[En retard?]]="Non",Tableau1[[#This Row],[Date rendu]]-'Date de l''export'!$A$2,0)</f>
        <v>2.7404166666674428</v>
      </c>
      <c r="P570" s="14" t="str">
        <f>IF(Tableau1[[#This Row],[En retard?]]="Oui","HD",IF(Tableau1[Délai restant]&lt;1,"&lt;24h",IF(Tableau1[Délai restant]&lt;2,"&lt;48h","≥48h")))</f>
        <v>≥48h</v>
      </c>
      <c r="Q570" s="14" t="str">
        <f>IF(AND(Tableau1[[#This Row],[En retard?]]="Oui",OR(Tableau1[[#This Row],[Product]]="Citron",Tableau1[[#This Row],[Product]]="Amandes")),"Oui","Non")</f>
        <v>Non</v>
      </c>
      <c r="R570" t="str">
        <f>CONCATENATE(Tableau1[[#This Row],[OrderCode]],"|",Tableau1[[#This Row],[AnaCode]],"|",Tableau1[[#This Row],[Product]])</f>
        <v>CMD01645806|PLLT|Bettrave</v>
      </c>
    </row>
    <row r="571" spans="1:18" x14ac:dyDescent="0.25">
      <c r="A571" s="1" t="s">
        <v>198</v>
      </c>
      <c r="B571" s="1" t="s">
        <v>21</v>
      </c>
      <c r="C571" s="3" t="s">
        <v>72</v>
      </c>
      <c r="D571" s="3" t="s">
        <v>22</v>
      </c>
      <c r="E571" s="1" t="s">
        <v>63</v>
      </c>
      <c r="F571" s="1" t="s">
        <v>1108</v>
      </c>
      <c r="G571" s="1" t="s">
        <v>950</v>
      </c>
      <c r="H571" s="3">
        <f>SUBSTITUTE(LEFT(Tableau1[[#This Row],[OrderDate]],17),".",":")+0</f>
        <v>43566.51898148148</v>
      </c>
      <c r="I571" s="3">
        <f>SUBSTITUTE(LEFT(Tableau1[[#This Row],[OrderDueTo]],17),".",":")+0</f>
        <v>43574.5</v>
      </c>
      <c r="J571" s="13" t="str">
        <f>VLOOKUP(Tableau1[[#This Row],[AnaCode]],'Config Analyses'!A:C,2,FALSE)</f>
        <v>Analyse polluants d'emballage</v>
      </c>
      <c r="K571" s="13" t="str">
        <f>VLOOKUP(Tableau1[[#This Row],[AnaCode]],'Config Analyses'!A:C,3,FALSE)</f>
        <v>Equipe 3</v>
      </c>
      <c r="L571" s="13" t="str">
        <f>VLOOKUP(Tableau1[[#This Row],[CustomerCode]],'Config Clients'!A:D,3,FALSE)</f>
        <v>Coopérative agricole</v>
      </c>
      <c r="M571" s="13" t="str">
        <f>VLOOKUP(Tableau1[[#This Row],[CustomerCode]],'Config Clients'!A:D,4,FALSE)</f>
        <v>Julie</v>
      </c>
      <c r="N571" s="10" t="str">
        <f>IFERROR(IF(Tableau1[[#This Row],[Date rendu]]-'Date de l''export'!$A$2&gt;0,"Non","Oui"),"Oui")</f>
        <v>Non</v>
      </c>
      <c r="O571" s="11">
        <f>IF(Tableau1[[#This Row],[En retard?]]="Non",Tableau1[[#This Row],[Date rendu]]-'Date de l''export'!$A$2,0)</f>
        <v>2.7404166666674428</v>
      </c>
      <c r="P571" s="14" t="str">
        <f>IF(Tableau1[[#This Row],[En retard?]]="Oui","HD",IF(Tableau1[Délai restant]&lt;1,"&lt;24h",IF(Tableau1[Délai restant]&lt;2,"&lt;48h","≥48h")))</f>
        <v>≥48h</v>
      </c>
      <c r="Q571" s="14" t="str">
        <f>IF(AND(Tableau1[[#This Row],[En retard?]]="Oui",OR(Tableau1[[#This Row],[Product]]="Citron",Tableau1[[#This Row],[Product]]="Amandes")),"Oui","Non")</f>
        <v>Non</v>
      </c>
      <c r="R571" t="str">
        <f>CONCATENATE(Tableau1[[#This Row],[OrderCode]],"|",Tableau1[[#This Row],[AnaCode]],"|",Tableau1[[#This Row],[Product]])</f>
        <v>CMD01667102|PLLT|Carotte</v>
      </c>
    </row>
    <row r="572" spans="1:18" x14ac:dyDescent="0.25">
      <c r="A572" s="1" t="s">
        <v>3382</v>
      </c>
      <c r="B572" s="1" t="s">
        <v>29</v>
      </c>
      <c r="C572" s="3" t="s">
        <v>73</v>
      </c>
      <c r="D572" s="3" t="s">
        <v>23</v>
      </c>
      <c r="E572" s="1" t="s">
        <v>130</v>
      </c>
      <c r="F572" s="1" t="s">
        <v>3383</v>
      </c>
      <c r="G572" s="1" t="s">
        <v>950</v>
      </c>
      <c r="H572" s="3">
        <f>SUBSTITUTE(LEFT(Tableau1[[#This Row],[OrderDate]],17),".",":")+0</f>
        <v>43566.519097222219</v>
      </c>
      <c r="I572" s="3">
        <f>SUBSTITUTE(LEFT(Tableau1[[#This Row],[OrderDueTo]],17),".",":")+0</f>
        <v>43574.5</v>
      </c>
      <c r="J572" s="13" t="str">
        <f>VLOOKUP(Tableau1[[#This Row],[AnaCode]],'Config Analyses'!A:C,2,FALSE)</f>
        <v>Analyse pesticides</v>
      </c>
      <c r="K572" s="13" t="str">
        <f>VLOOKUP(Tableau1[[#This Row],[AnaCode]],'Config Analyses'!A:C,3,FALSE)</f>
        <v>Equipe 3</v>
      </c>
      <c r="L572" s="13" t="str">
        <f>VLOOKUP(Tableau1[[#This Row],[CustomerCode]],'Config Clients'!A:D,3,FALSE)</f>
        <v>Entreprises agro-alimentaires</v>
      </c>
      <c r="M572" s="13" t="str">
        <f>VLOOKUP(Tableau1[[#This Row],[CustomerCode]],'Config Clients'!A:D,4,FALSE)</f>
        <v>Julien</v>
      </c>
      <c r="N572" s="10" t="str">
        <f>IFERROR(IF(Tableau1[[#This Row],[Date rendu]]-'Date de l''export'!$A$2&gt;0,"Non","Oui"),"Oui")</f>
        <v>Non</v>
      </c>
      <c r="O572" s="11">
        <f>IF(Tableau1[[#This Row],[En retard?]]="Non",Tableau1[[#This Row],[Date rendu]]-'Date de l''export'!$A$2,0)</f>
        <v>2.7404166666674428</v>
      </c>
      <c r="P572" s="14" t="str">
        <f>IF(Tableau1[[#This Row],[En retard?]]="Oui","HD",IF(Tableau1[Délai restant]&lt;1,"&lt;24h",IF(Tableau1[Délai restant]&lt;2,"&lt;48h","≥48h")))</f>
        <v>≥48h</v>
      </c>
      <c r="Q572" s="14" t="str">
        <f>IF(AND(Tableau1[[#This Row],[En retard?]]="Oui",OR(Tableau1[[#This Row],[Product]]="Citron",Tableau1[[#This Row],[Product]]="Amandes")),"Oui","Non")</f>
        <v>Non</v>
      </c>
      <c r="R572" t="str">
        <f>CONCATENATE(Tableau1[[#This Row],[OrderCode]],"|",Tableau1[[#This Row],[AnaCode]],"|",Tableau1[[#This Row],[Product]])</f>
        <v>CMD01795106|PEST|Porc</v>
      </c>
    </row>
    <row r="573" spans="1:18" x14ac:dyDescent="0.25">
      <c r="A573" s="1" t="s">
        <v>141</v>
      </c>
      <c r="B573" s="1" t="s">
        <v>21</v>
      </c>
      <c r="C573" s="3" t="s">
        <v>52</v>
      </c>
      <c r="D573" s="3" t="s">
        <v>9</v>
      </c>
      <c r="E573" s="1" t="s">
        <v>130</v>
      </c>
      <c r="F573" s="1" t="s">
        <v>1401</v>
      </c>
      <c r="G573" s="1" t="s">
        <v>950</v>
      </c>
      <c r="H573" s="3">
        <f>SUBSTITUTE(LEFT(Tableau1[[#This Row],[OrderDate]],17),".",":")+0</f>
        <v>43566.520439814813</v>
      </c>
      <c r="I573" s="3">
        <f>SUBSTITUTE(LEFT(Tableau1[[#This Row],[OrderDueTo]],17),".",":")+0</f>
        <v>43574.5</v>
      </c>
      <c r="J573" s="13" t="str">
        <f>VLOOKUP(Tableau1[[#This Row],[AnaCode]],'Config Analyses'!A:C,2,FALSE)</f>
        <v>Analyse pesticides</v>
      </c>
      <c r="K573" s="13" t="str">
        <f>VLOOKUP(Tableau1[[#This Row],[AnaCode]],'Config Analyses'!A:C,3,FALSE)</f>
        <v>Equipe 3</v>
      </c>
      <c r="L573" s="13" t="str">
        <f>VLOOKUP(Tableau1[[#This Row],[CustomerCode]],'Config Clients'!A:D,3,FALSE)</f>
        <v>Centrale d'achats</v>
      </c>
      <c r="M573" s="13" t="str">
        <f>VLOOKUP(Tableau1[[#This Row],[CustomerCode]],'Config Clients'!A:D,4,FALSE)</f>
        <v>Sandrine</v>
      </c>
      <c r="N573" s="10" t="str">
        <f>IFERROR(IF(Tableau1[[#This Row],[Date rendu]]-'Date de l''export'!$A$2&gt;0,"Non","Oui"),"Oui")</f>
        <v>Non</v>
      </c>
      <c r="O573" s="11">
        <f>IF(Tableau1[[#This Row],[En retard?]]="Non",Tableau1[[#This Row],[Date rendu]]-'Date de l''export'!$A$2,0)</f>
        <v>2.7404166666674428</v>
      </c>
      <c r="P573" s="14" t="str">
        <f>IF(Tableau1[[#This Row],[En retard?]]="Oui","HD",IF(Tableau1[Délai restant]&lt;1,"&lt;24h",IF(Tableau1[Délai restant]&lt;2,"&lt;48h","≥48h")))</f>
        <v>≥48h</v>
      </c>
      <c r="Q573" s="14" t="str">
        <f>IF(AND(Tableau1[[#This Row],[En retard?]]="Oui",OR(Tableau1[[#This Row],[Product]]="Citron",Tableau1[[#This Row],[Product]]="Amandes")),"Oui","Non")</f>
        <v>Non</v>
      </c>
      <c r="R573" t="str">
        <f>CONCATENATE(Tableau1[[#This Row],[OrderCode]],"|",Tableau1[[#This Row],[AnaCode]],"|",Tableau1[[#This Row],[Product]])</f>
        <v>CMD01668312|PEST|Carotte</v>
      </c>
    </row>
    <row r="574" spans="1:18" x14ac:dyDescent="0.25">
      <c r="A574" s="1" t="s">
        <v>318</v>
      </c>
      <c r="B574" s="1" t="s">
        <v>21</v>
      </c>
      <c r="C574" s="3" t="s">
        <v>54</v>
      </c>
      <c r="D574" s="3" t="s">
        <v>10</v>
      </c>
      <c r="E574" s="1" t="s">
        <v>130</v>
      </c>
      <c r="F574" s="1" t="s">
        <v>1404</v>
      </c>
      <c r="G574" s="1" t="s">
        <v>950</v>
      </c>
      <c r="H574" s="3">
        <f>SUBSTITUTE(LEFT(Tableau1[[#This Row],[OrderDate]],17),".",":")+0</f>
        <v>43566.525555555556</v>
      </c>
      <c r="I574" s="3">
        <f>SUBSTITUTE(LEFT(Tableau1[[#This Row],[OrderDueTo]],17),".",":")+0</f>
        <v>43574.5</v>
      </c>
      <c r="J574" s="13" t="str">
        <f>VLOOKUP(Tableau1[[#This Row],[AnaCode]],'Config Analyses'!A:C,2,FALSE)</f>
        <v>Analyse pesticides</v>
      </c>
      <c r="K574" s="13" t="str">
        <f>VLOOKUP(Tableau1[[#This Row],[AnaCode]],'Config Analyses'!A:C,3,FALSE)</f>
        <v>Equipe 3</v>
      </c>
      <c r="L574" s="13" t="str">
        <f>VLOOKUP(Tableau1[[#This Row],[CustomerCode]],'Config Clients'!A:D,3,FALSE)</f>
        <v>Coopérative agricole</v>
      </c>
      <c r="M574" s="13" t="str">
        <f>VLOOKUP(Tableau1[[#This Row],[CustomerCode]],'Config Clients'!A:D,4,FALSE)</f>
        <v>Julie</v>
      </c>
      <c r="N574" s="10" t="str">
        <f>IFERROR(IF(Tableau1[[#This Row],[Date rendu]]-'Date de l''export'!$A$2&gt;0,"Non","Oui"),"Oui")</f>
        <v>Non</v>
      </c>
      <c r="O574" s="11">
        <f>IF(Tableau1[[#This Row],[En retard?]]="Non",Tableau1[[#This Row],[Date rendu]]-'Date de l''export'!$A$2,0)</f>
        <v>2.7404166666674428</v>
      </c>
      <c r="P574" s="14" t="str">
        <f>IF(Tableau1[[#This Row],[En retard?]]="Oui","HD",IF(Tableau1[Délai restant]&lt;1,"&lt;24h",IF(Tableau1[Délai restant]&lt;2,"&lt;48h","≥48h")))</f>
        <v>≥48h</v>
      </c>
      <c r="Q574" s="14" t="str">
        <f>IF(AND(Tableau1[[#This Row],[En retard?]]="Oui",OR(Tableau1[[#This Row],[Product]]="Citron",Tableau1[[#This Row],[Product]]="Amandes")),"Oui","Non")</f>
        <v>Non</v>
      </c>
      <c r="R574" t="str">
        <f>CONCATENATE(Tableau1[[#This Row],[OrderCode]],"|",Tableau1[[#This Row],[AnaCode]],"|",Tableau1[[#This Row],[Product]])</f>
        <v>CMD01765702|PEST|Carotte</v>
      </c>
    </row>
    <row r="575" spans="1:18" x14ac:dyDescent="0.25">
      <c r="A575" s="1" t="s">
        <v>322</v>
      </c>
      <c r="B575" s="1" t="s">
        <v>21</v>
      </c>
      <c r="C575" s="3" t="s">
        <v>58</v>
      </c>
      <c r="D575" s="3" t="s">
        <v>13</v>
      </c>
      <c r="E575" s="1" t="s">
        <v>63</v>
      </c>
      <c r="F575" s="1" t="s">
        <v>1512</v>
      </c>
      <c r="G575" s="1" t="s">
        <v>950</v>
      </c>
      <c r="H575" s="3">
        <f>SUBSTITUTE(LEFT(Tableau1[[#This Row],[OrderDate]],17),".",":")+0</f>
        <v>43566.526099537034</v>
      </c>
      <c r="I575" s="3">
        <f>SUBSTITUTE(LEFT(Tableau1[[#This Row],[OrderDueTo]],17),".",":")+0</f>
        <v>43574.5</v>
      </c>
      <c r="J575" s="13" t="str">
        <f>VLOOKUP(Tableau1[[#This Row],[AnaCode]],'Config Analyses'!A:C,2,FALSE)</f>
        <v>Analyse polluants d'emballage</v>
      </c>
      <c r="K575" s="13" t="str">
        <f>VLOOKUP(Tableau1[[#This Row],[AnaCode]],'Config Analyses'!A:C,3,FALSE)</f>
        <v>Equipe 3</v>
      </c>
      <c r="L575" s="13" t="str">
        <f>VLOOKUP(Tableau1[[#This Row],[CustomerCode]],'Config Clients'!A:D,3,FALSE)</f>
        <v>Coopérative agricole</v>
      </c>
      <c r="M575" s="13" t="str">
        <f>VLOOKUP(Tableau1[[#This Row],[CustomerCode]],'Config Clients'!A:D,4,FALSE)</f>
        <v>Béatrice</v>
      </c>
      <c r="N575" s="10" t="str">
        <f>IFERROR(IF(Tableau1[[#This Row],[Date rendu]]-'Date de l''export'!$A$2&gt;0,"Non","Oui"),"Oui")</f>
        <v>Non</v>
      </c>
      <c r="O575" s="11">
        <f>IF(Tableau1[[#This Row],[En retard?]]="Non",Tableau1[[#This Row],[Date rendu]]-'Date de l''export'!$A$2,0)</f>
        <v>2.7404166666674428</v>
      </c>
      <c r="P575" s="14" t="str">
        <f>IF(Tableau1[[#This Row],[En retard?]]="Oui","HD",IF(Tableau1[Délai restant]&lt;1,"&lt;24h",IF(Tableau1[Délai restant]&lt;2,"&lt;48h","≥48h")))</f>
        <v>≥48h</v>
      </c>
      <c r="Q575" s="14" t="str">
        <f>IF(AND(Tableau1[[#This Row],[En retard?]]="Oui",OR(Tableau1[[#This Row],[Product]]="Citron",Tableau1[[#This Row],[Product]]="Amandes")),"Oui","Non")</f>
        <v>Non</v>
      </c>
      <c r="R575" t="str">
        <f>CONCATENATE(Tableau1[[#This Row],[OrderCode]],"|",Tableau1[[#This Row],[AnaCode]],"|",Tableau1[[#This Row],[Product]])</f>
        <v>CMD01763114|PLLT|Carotte</v>
      </c>
    </row>
    <row r="576" spans="1:18" x14ac:dyDescent="0.25">
      <c r="A576" s="1" t="s">
        <v>172</v>
      </c>
      <c r="B576" s="1" t="s">
        <v>21</v>
      </c>
      <c r="C576" s="3" t="s">
        <v>61</v>
      </c>
      <c r="D576" s="3" t="s">
        <v>14</v>
      </c>
      <c r="E576" s="1" t="s">
        <v>63</v>
      </c>
      <c r="F576" s="1" t="s">
        <v>1078</v>
      </c>
      <c r="G576" s="1" t="s">
        <v>950</v>
      </c>
      <c r="H576" s="3">
        <f>SUBSTITUTE(LEFT(Tableau1[[#This Row],[OrderDate]],17),".",":")+0</f>
        <v>43566.530034722222</v>
      </c>
      <c r="I576" s="3">
        <f>SUBSTITUTE(LEFT(Tableau1[[#This Row],[OrderDueTo]],17),".",":")+0</f>
        <v>43574.5</v>
      </c>
      <c r="J576" s="13" t="str">
        <f>VLOOKUP(Tableau1[[#This Row],[AnaCode]],'Config Analyses'!A:C,2,FALSE)</f>
        <v>Analyse polluants d'emballage</v>
      </c>
      <c r="K576" s="13" t="str">
        <f>VLOOKUP(Tableau1[[#This Row],[AnaCode]],'Config Analyses'!A:C,3,FALSE)</f>
        <v>Equipe 3</v>
      </c>
      <c r="L576" s="13" t="str">
        <f>VLOOKUP(Tableau1[[#This Row],[CustomerCode]],'Config Clients'!A:D,3,FALSE)</f>
        <v>Grande surface</v>
      </c>
      <c r="M576" s="13" t="str">
        <f>VLOOKUP(Tableau1[[#This Row],[CustomerCode]],'Config Clients'!A:D,4,FALSE)</f>
        <v>Eric</v>
      </c>
      <c r="N576" s="10" t="str">
        <f>IFERROR(IF(Tableau1[[#This Row],[Date rendu]]-'Date de l''export'!$A$2&gt;0,"Non","Oui"),"Oui")</f>
        <v>Non</v>
      </c>
      <c r="O576" s="11">
        <f>IF(Tableau1[[#This Row],[En retard?]]="Non",Tableau1[[#This Row],[Date rendu]]-'Date de l''export'!$A$2,0)</f>
        <v>2.7404166666674428</v>
      </c>
      <c r="P576" s="14" t="str">
        <f>IF(Tableau1[[#This Row],[En retard?]]="Oui","HD",IF(Tableau1[Délai restant]&lt;1,"&lt;24h",IF(Tableau1[Délai restant]&lt;2,"&lt;48h","≥48h")))</f>
        <v>≥48h</v>
      </c>
      <c r="Q576" s="14" t="str">
        <f>IF(AND(Tableau1[[#This Row],[En retard?]]="Oui",OR(Tableau1[[#This Row],[Product]]="Citron",Tableau1[[#This Row],[Product]]="Amandes")),"Oui","Non")</f>
        <v>Non</v>
      </c>
      <c r="R576" t="str">
        <f>CONCATENATE(Tableau1[[#This Row],[OrderCode]],"|",Tableau1[[#This Row],[AnaCode]],"|",Tableau1[[#This Row],[Product]])</f>
        <v>CMD01650603|PLLT|Carotte</v>
      </c>
    </row>
    <row r="577" spans="1:18" x14ac:dyDescent="0.25">
      <c r="A577" s="1" t="s">
        <v>676</v>
      </c>
      <c r="B577" s="1" t="s">
        <v>7</v>
      </c>
      <c r="C577" s="3" t="s">
        <v>52</v>
      </c>
      <c r="D577" s="3" t="s">
        <v>9</v>
      </c>
      <c r="E577" s="1" t="s">
        <v>130</v>
      </c>
      <c r="F577" s="1" t="s">
        <v>2128</v>
      </c>
      <c r="G577" s="1" t="s">
        <v>950</v>
      </c>
      <c r="H577" s="3">
        <f>SUBSTITUTE(LEFT(Tableau1[[#This Row],[OrderDate]],17),".",":")+0</f>
        <v>43566.540671296294</v>
      </c>
      <c r="I577" s="3">
        <f>SUBSTITUTE(LEFT(Tableau1[[#This Row],[OrderDueTo]],17),".",":")+0</f>
        <v>43574.5</v>
      </c>
      <c r="J577" s="13" t="str">
        <f>VLOOKUP(Tableau1[[#This Row],[AnaCode]],'Config Analyses'!A:C,2,FALSE)</f>
        <v>Analyse pesticides</v>
      </c>
      <c r="K577" s="13" t="str">
        <f>VLOOKUP(Tableau1[[#This Row],[AnaCode]],'Config Analyses'!A:C,3,FALSE)</f>
        <v>Equipe 3</v>
      </c>
      <c r="L577" s="13" t="str">
        <f>VLOOKUP(Tableau1[[#This Row],[CustomerCode]],'Config Clients'!A:D,3,FALSE)</f>
        <v>Centrale d'achats</v>
      </c>
      <c r="M577" s="13" t="str">
        <f>VLOOKUP(Tableau1[[#This Row],[CustomerCode]],'Config Clients'!A:D,4,FALSE)</f>
        <v>Sandrine</v>
      </c>
      <c r="N577" s="10" t="str">
        <f>IFERROR(IF(Tableau1[[#This Row],[Date rendu]]-'Date de l''export'!$A$2&gt;0,"Non","Oui"),"Oui")</f>
        <v>Non</v>
      </c>
      <c r="O577" s="11">
        <f>IF(Tableau1[[#This Row],[En retard?]]="Non",Tableau1[[#This Row],[Date rendu]]-'Date de l''export'!$A$2,0)</f>
        <v>2.7404166666674428</v>
      </c>
      <c r="P577" s="14" t="str">
        <f>IF(Tableau1[[#This Row],[En retard?]]="Oui","HD",IF(Tableau1[Délai restant]&lt;1,"&lt;24h",IF(Tableau1[Délai restant]&lt;2,"&lt;48h","≥48h")))</f>
        <v>≥48h</v>
      </c>
      <c r="Q577" s="14" t="str">
        <f>IF(AND(Tableau1[[#This Row],[En retard?]]="Oui",OR(Tableau1[[#This Row],[Product]]="Citron",Tableau1[[#This Row],[Product]]="Amandes")),"Oui","Non")</f>
        <v>Non</v>
      </c>
      <c r="R577" t="str">
        <f>CONCATENATE(Tableau1[[#This Row],[OrderCode]],"|",Tableau1[[#This Row],[AnaCode]],"|",Tableau1[[#This Row],[Product]])</f>
        <v>CMD01509709|PEST|Concombre</v>
      </c>
    </row>
    <row r="578" spans="1:18" x14ac:dyDescent="0.25">
      <c r="A578" s="1" t="s">
        <v>397</v>
      </c>
      <c r="B578" s="1" t="s">
        <v>25</v>
      </c>
      <c r="C578" s="3" t="s">
        <v>61</v>
      </c>
      <c r="D578" s="3" t="s">
        <v>14</v>
      </c>
      <c r="E578" s="1" t="s">
        <v>130</v>
      </c>
      <c r="F578" s="1" t="s">
        <v>1406</v>
      </c>
      <c r="G578" s="1" t="s">
        <v>950</v>
      </c>
      <c r="H578" s="3">
        <f>SUBSTITUTE(LEFT(Tableau1[[#This Row],[OrderDate]],17),".",":")+0</f>
        <v>43566.543483796297</v>
      </c>
      <c r="I578" s="3">
        <f>SUBSTITUTE(LEFT(Tableau1[[#This Row],[OrderDueTo]],17),".",":")+0</f>
        <v>43574.5</v>
      </c>
      <c r="J578" s="13" t="str">
        <f>VLOOKUP(Tableau1[[#This Row],[AnaCode]],'Config Analyses'!A:C,2,FALSE)</f>
        <v>Analyse pesticides</v>
      </c>
      <c r="K578" s="13" t="str">
        <f>VLOOKUP(Tableau1[[#This Row],[AnaCode]],'Config Analyses'!A:C,3,FALSE)</f>
        <v>Equipe 3</v>
      </c>
      <c r="L578" s="13" t="str">
        <f>VLOOKUP(Tableau1[[#This Row],[CustomerCode]],'Config Clients'!A:D,3,FALSE)</f>
        <v>Grande surface</v>
      </c>
      <c r="M578" s="13" t="str">
        <f>VLOOKUP(Tableau1[[#This Row],[CustomerCode]],'Config Clients'!A:D,4,FALSE)</f>
        <v>Eric</v>
      </c>
      <c r="N578" s="10" t="str">
        <f>IFERROR(IF(Tableau1[[#This Row],[Date rendu]]-'Date de l''export'!$A$2&gt;0,"Non","Oui"),"Oui")</f>
        <v>Non</v>
      </c>
      <c r="O578" s="11">
        <f>IF(Tableau1[[#This Row],[En retard?]]="Non",Tableau1[[#This Row],[Date rendu]]-'Date de l''export'!$A$2,0)</f>
        <v>2.7404166666674428</v>
      </c>
      <c r="P578" s="14" t="str">
        <f>IF(Tableau1[[#This Row],[En retard?]]="Oui","HD",IF(Tableau1[Délai restant]&lt;1,"&lt;24h",IF(Tableau1[Délai restant]&lt;2,"&lt;48h","≥48h")))</f>
        <v>≥48h</v>
      </c>
      <c r="Q578" s="14" t="str">
        <f>IF(AND(Tableau1[[#This Row],[En retard?]]="Oui",OR(Tableau1[[#This Row],[Product]]="Citron",Tableau1[[#This Row],[Product]]="Amandes")),"Oui","Non")</f>
        <v>Non</v>
      </c>
      <c r="R578" t="str">
        <f>CONCATENATE(Tableau1[[#This Row],[OrderCode]],"|",Tableau1[[#This Row],[AnaCode]],"|",Tableau1[[#This Row],[Product]])</f>
        <v>CMD01604401|PEST|Haricots vert</v>
      </c>
    </row>
    <row r="579" spans="1:18" x14ac:dyDescent="0.25">
      <c r="A579" s="1" t="s">
        <v>3288</v>
      </c>
      <c r="B579" s="1" t="s">
        <v>30</v>
      </c>
      <c r="C579" s="3" t="s">
        <v>73</v>
      </c>
      <c r="D579" s="3" t="s">
        <v>23</v>
      </c>
      <c r="E579" s="1" t="s">
        <v>63</v>
      </c>
      <c r="F579" s="1" t="s">
        <v>3384</v>
      </c>
      <c r="G579" s="1" t="s">
        <v>950</v>
      </c>
      <c r="H579" s="3">
        <f>SUBSTITUTE(LEFT(Tableau1[[#This Row],[OrderDate]],17),".",":")+0</f>
        <v>43566.544120370374</v>
      </c>
      <c r="I579" s="3">
        <f>SUBSTITUTE(LEFT(Tableau1[[#This Row],[OrderDueTo]],17),".",":")+0</f>
        <v>43574.5</v>
      </c>
      <c r="J579" s="13" t="str">
        <f>VLOOKUP(Tableau1[[#This Row],[AnaCode]],'Config Analyses'!A:C,2,FALSE)</f>
        <v>Analyse polluants d'emballage</v>
      </c>
      <c r="K579" s="13" t="str">
        <f>VLOOKUP(Tableau1[[#This Row],[AnaCode]],'Config Analyses'!A:C,3,FALSE)</f>
        <v>Equipe 3</v>
      </c>
      <c r="L579" s="13" t="str">
        <f>VLOOKUP(Tableau1[[#This Row],[CustomerCode]],'Config Clients'!A:D,3,FALSE)</f>
        <v>Entreprises agro-alimentaires</v>
      </c>
      <c r="M579" s="13" t="str">
        <f>VLOOKUP(Tableau1[[#This Row],[CustomerCode]],'Config Clients'!A:D,4,FALSE)</f>
        <v>Julien</v>
      </c>
      <c r="N579" s="10" t="str">
        <f>IFERROR(IF(Tableau1[[#This Row],[Date rendu]]-'Date de l''export'!$A$2&gt;0,"Non","Oui"),"Oui")</f>
        <v>Non</v>
      </c>
      <c r="O579" s="11">
        <f>IF(Tableau1[[#This Row],[En retard?]]="Non",Tableau1[[#This Row],[Date rendu]]-'Date de l''export'!$A$2,0)</f>
        <v>2.7404166666674428</v>
      </c>
      <c r="P579" s="14" t="str">
        <f>IF(Tableau1[[#This Row],[En retard?]]="Oui","HD",IF(Tableau1[Délai restant]&lt;1,"&lt;24h",IF(Tableau1[Délai restant]&lt;2,"&lt;48h","≥48h")))</f>
        <v>≥48h</v>
      </c>
      <c r="Q579" s="14" t="str">
        <f>IF(AND(Tableau1[[#This Row],[En retard?]]="Oui",OR(Tableau1[[#This Row],[Product]]="Citron",Tableau1[[#This Row],[Product]]="Amandes")),"Oui","Non")</f>
        <v>Non</v>
      </c>
      <c r="R579" t="str">
        <f>CONCATENATE(Tableau1[[#This Row],[OrderCode]],"|",Tableau1[[#This Row],[AnaCode]],"|",Tableau1[[#This Row],[Product]])</f>
        <v>CMD01721401|PLLT|Bœuf</v>
      </c>
    </row>
    <row r="580" spans="1:18" x14ac:dyDescent="0.25">
      <c r="A580" s="1" t="s">
        <v>677</v>
      </c>
      <c r="B580" s="1" t="s">
        <v>31</v>
      </c>
      <c r="C580" s="3" t="s">
        <v>61</v>
      </c>
      <c r="D580" s="3" t="s">
        <v>14</v>
      </c>
      <c r="E580" s="1" t="s">
        <v>130</v>
      </c>
      <c r="F580" s="1" t="s">
        <v>2129</v>
      </c>
      <c r="G580" s="1" t="s">
        <v>950</v>
      </c>
      <c r="H580" s="3">
        <f>SUBSTITUTE(LEFT(Tableau1[[#This Row],[OrderDate]],17),".",":")+0</f>
        <v>43566.549108796295</v>
      </c>
      <c r="I580" s="3">
        <f>SUBSTITUTE(LEFT(Tableau1[[#This Row],[OrderDueTo]],17),".",":")+0</f>
        <v>43574.5</v>
      </c>
      <c r="J580" s="13" t="str">
        <f>VLOOKUP(Tableau1[[#This Row],[AnaCode]],'Config Analyses'!A:C,2,FALSE)</f>
        <v>Analyse pesticides</v>
      </c>
      <c r="K580" s="13" t="str">
        <f>VLOOKUP(Tableau1[[#This Row],[AnaCode]],'Config Analyses'!A:C,3,FALSE)</f>
        <v>Equipe 3</v>
      </c>
      <c r="L580" s="13" t="str">
        <f>VLOOKUP(Tableau1[[#This Row],[CustomerCode]],'Config Clients'!A:D,3,FALSE)</f>
        <v>Grande surface</v>
      </c>
      <c r="M580" s="13" t="str">
        <f>VLOOKUP(Tableau1[[#This Row],[CustomerCode]],'Config Clients'!A:D,4,FALSE)</f>
        <v>Eric</v>
      </c>
      <c r="N580" s="10" t="str">
        <f>IFERROR(IF(Tableau1[[#This Row],[Date rendu]]-'Date de l''export'!$A$2&gt;0,"Non","Oui"),"Oui")</f>
        <v>Non</v>
      </c>
      <c r="O580" s="11">
        <f>IF(Tableau1[[#This Row],[En retard?]]="Non",Tableau1[[#This Row],[Date rendu]]-'Date de l''export'!$A$2,0)</f>
        <v>2.7404166666674428</v>
      </c>
      <c r="P580" s="14" t="str">
        <f>IF(Tableau1[[#This Row],[En retard?]]="Oui","HD",IF(Tableau1[Délai restant]&lt;1,"&lt;24h",IF(Tableau1[Délai restant]&lt;2,"&lt;48h","≥48h")))</f>
        <v>≥48h</v>
      </c>
      <c r="Q580" s="14" t="str">
        <f>IF(AND(Tableau1[[#This Row],[En retard?]]="Oui",OR(Tableau1[[#This Row],[Product]]="Citron",Tableau1[[#This Row],[Product]]="Amandes")),"Oui","Non")</f>
        <v>Non</v>
      </c>
      <c r="R580" t="str">
        <f>CONCATENATE(Tableau1[[#This Row],[OrderCode]],"|",Tableau1[[#This Row],[AnaCode]],"|",Tableau1[[#This Row],[Product]])</f>
        <v>CMD01391003|PEST|Pomme de terre</v>
      </c>
    </row>
    <row r="581" spans="1:18" x14ac:dyDescent="0.25">
      <c r="A581" s="1" t="s">
        <v>90</v>
      </c>
      <c r="B581" s="1" t="s">
        <v>31</v>
      </c>
      <c r="C581" s="3" t="s">
        <v>49</v>
      </c>
      <c r="D581" s="3" t="s">
        <v>8</v>
      </c>
      <c r="E581" s="1" t="s">
        <v>130</v>
      </c>
      <c r="F581" s="1" t="s">
        <v>2170</v>
      </c>
      <c r="G581" s="1" t="s">
        <v>950</v>
      </c>
      <c r="H581" s="3">
        <f>SUBSTITUTE(LEFT(Tableau1[[#This Row],[OrderDate]],17),".",":")+0</f>
        <v>43566.555601851855</v>
      </c>
      <c r="I581" s="3">
        <f>SUBSTITUTE(LEFT(Tableau1[[#This Row],[OrderDueTo]],17),".",":")+0</f>
        <v>43574.5</v>
      </c>
      <c r="J581" s="13" t="str">
        <f>VLOOKUP(Tableau1[[#This Row],[AnaCode]],'Config Analyses'!A:C,2,FALSE)</f>
        <v>Analyse pesticides</v>
      </c>
      <c r="K581" s="13" t="str">
        <f>VLOOKUP(Tableau1[[#This Row],[AnaCode]],'Config Analyses'!A:C,3,FALSE)</f>
        <v>Equipe 3</v>
      </c>
      <c r="L581" s="13" t="str">
        <f>VLOOKUP(Tableau1[[#This Row],[CustomerCode]],'Config Clients'!A:D,3,FALSE)</f>
        <v>Grande surface</v>
      </c>
      <c r="M581" s="13" t="str">
        <f>VLOOKUP(Tableau1[[#This Row],[CustomerCode]],'Config Clients'!A:D,4,FALSE)</f>
        <v>Eric</v>
      </c>
      <c r="N581" s="10" t="str">
        <f>IFERROR(IF(Tableau1[[#This Row],[Date rendu]]-'Date de l''export'!$A$2&gt;0,"Non","Oui"),"Oui")</f>
        <v>Non</v>
      </c>
      <c r="O581" s="11">
        <f>IF(Tableau1[[#This Row],[En retard?]]="Non",Tableau1[[#This Row],[Date rendu]]-'Date de l''export'!$A$2,0)</f>
        <v>2.7404166666674428</v>
      </c>
      <c r="P581" s="14" t="str">
        <f>IF(Tableau1[[#This Row],[En retard?]]="Oui","HD",IF(Tableau1[Délai restant]&lt;1,"&lt;24h",IF(Tableau1[Délai restant]&lt;2,"&lt;48h","≥48h")))</f>
        <v>≥48h</v>
      </c>
      <c r="Q581" s="14" t="str">
        <f>IF(AND(Tableau1[[#This Row],[En retard?]]="Oui",OR(Tableau1[[#This Row],[Product]]="Citron",Tableau1[[#This Row],[Product]]="Amandes")),"Oui","Non")</f>
        <v>Non</v>
      </c>
      <c r="R581" t="str">
        <f>CONCATENATE(Tableau1[[#This Row],[OrderCode]],"|",Tableau1[[#This Row],[AnaCode]],"|",Tableau1[[#This Row],[Product]])</f>
        <v>CMD01490001|PEST|Pomme de terre</v>
      </c>
    </row>
    <row r="582" spans="1:18" x14ac:dyDescent="0.25">
      <c r="A582" s="1" t="s">
        <v>131</v>
      </c>
      <c r="B582" s="1" t="s">
        <v>21</v>
      </c>
      <c r="C582" s="3" t="s">
        <v>72</v>
      </c>
      <c r="D582" s="3" t="s">
        <v>22</v>
      </c>
      <c r="E582" s="1" t="s">
        <v>63</v>
      </c>
      <c r="F582" s="1" t="s">
        <v>1413</v>
      </c>
      <c r="G582" s="1" t="s">
        <v>950</v>
      </c>
      <c r="H582" s="3">
        <f>SUBSTITUTE(LEFT(Tableau1[[#This Row],[OrderDate]],17),".",":")+0</f>
        <v>43566.559537037036</v>
      </c>
      <c r="I582" s="3">
        <f>SUBSTITUTE(LEFT(Tableau1[[#This Row],[OrderDueTo]],17),".",":")+0</f>
        <v>43574.5</v>
      </c>
      <c r="J582" s="13" t="str">
        <f>VLOOKUP(Tableau1[[#This Row],[AnaCode]],'Config Analyses'!A:C,2,FALSE)</f>
        <v>Analyse polluants d'emballage</v>
      </c>
      <c r="K582" s="13" t="str">
        <f>VLOOKUP(Tableau1[[#This Row],[AnaCode]],'Config Analyses'!A:C,3,FALSE)</f>
        <v>Equipe 3</v>
      </c>
      <c r="L582" s="13" t="str">
        <f>VLOOKUP(Tableau1[[#This Row],[CustomerCode]],'Config Clients'!A:D,3,FALSE)</f>
        <v>Coopérative agricole</v>
      </c>
      <c r="M582" s="13" t="str">
        <f>VLOOKUP(Tableau1[[#This Row],[CustomerCode]],'Config Clients'!A:D,4,FALSE)</f>
        <v>Julie</v>
      </c>
      <c r="N582" s="10" t="str">
        <f>IFERROR(IF(Tableau1[[#This Row],[Date rendu]]-'Date de l''export'!$A$2&gt;0,"Non","Oui"),"Oui")</f>
        <v>Non</v>
      </c>
      <c r="O582" s="11">
        <f>IF(Tableau1[[#This Row],[En retard?]]="Non",Tableau1[[#This Row],[Date rendu]]-'Date de l''export'!$A$2,0)</f>
        <v>2.7404166666674428</v>
      </c>
      <c r="P582" s="14" t="str">
        <f>IF(Tableau1[[#This Row],[En retard?]]="Oui","HD",IF(Tableau1[Délai restant]&lt;1,"&lt;24h",IF(Tableau1[Délai restant]&lt;2,"&lt;48h","≥48h")))</f>
        <v>≥48h</v>
      </c>
      <c r="Q582" s="14" t="str">
        <f>IF(AND(Tableau1[[#This Row],[En retard?]]="Oui",OR(Tableau1[[#This Row],[Product]]="Citron",Tableau1[[#This Row],[Product]]="Amandes")),"Oui","Non")</f>
        <v>Non</v>
      </c>
      <c r="R582" t="str">
        <f>CONCATENATE(Tableau1[[#This Row],[OrderCode]],"|",Tableau1[[#This Row],[AnaCode]],"|",Tableau1[[#This Row],[Product]])</f>
        <v>CMD01702101|PLLT|Carotte</v>
      </c>
    </row>
    <row r="583" spans="1:18" x14ac:dyDescent="0.25">
      <c r="A583" s="1" t="s">
        <v>245</v>
      </c>
      <c r="B583" s="1" t="s">
        <v>21</v>
      </c>
      <c r="C583" s="3" t="s">
        <v>49</v>
      </c>
      <c r="D583" s="3" t="s">
        <v>8</v>
      </c>
      <c r="E583" s="1" t="s">
        <v>107</v>
      </c>
      <c r="F583" s="1" t="s">
        <v>1380</v>
      </c>
      <c r="G583" s="1" t="s">
        <v>945</v>
      </c>
      <c r="H583" s="3">
        <f>SUBSTITUTE(LEFT(Tableau1[[#This Row],[OrderDate]],17),".",":")+0</f>
        <v>43566.560613425929</v>
      </c>
      <c r="I583" s="3">
        <f>SUBSTITUTE(LEFT(Tableau1[[#This Row],[OrderDueTo]],17),".",":")+0</f>
        <v>43572.5</v>
      </c>
      <c r="J583" s="13" t="str">
        <f>VLOOKUP(Tableau1[[#This Row],[AnaCode]],'Config Analyses'!A:C,2,FALSE)</f>
        <v>Analyse nutritionelle</v>
      </c>
      <c r="K583" s="13" t="str">
        <f>VLOOKUP(Tableau1[[#This Row],[AnaCode]],'Config Analyses'!A:C,3,FALSE)</f>
        <v>Equipe 2</v>
      </c>
      <c r="L583" s="13" t="str">
        <f>VLOOKUP(Tableau1[[#This Row],[CustomerCode]],'Config Clients'!A:D,3,FALSE)</f>
        <v>Grande surface</v>
      </c>
      <c r="M583" s="13" t="str">
        <f>VLOOKUP(Tableau1[[#This Row],[CustomerCode]],'Config Clients'!A:D,4,FALSE)</f>
        <v>Eric</v>
      </c>
      <c r="N583" s="10" t="str">
        <f>IFERROR(IF(Tableau1[[#This Row],[Date rendu]]-'Date de l''export'!$A$2&gt;0,"Non","Oui"),"Oui")</f>
        <v>Non</v>
      </c>
      <c r="O583" s="11">
        <f>IF(Tableau1[[#This Row],[En retard?]]="Non",Tableau1[[#This Row],[Date rendu]]-'Date de l''export'!$A$2,0)</f>
        <v>0.74041666666744277</v>
      </c>
      <c r="P583" s="14" t="str">
        <f>IF(Tableau1[[#This Row],[En retard?]]="Oui","HD",IF(Tableau1[Délai restant]&lt;1,"&lt;24h",IF(Tableau1[Délai restant]&lt;2,"&lt;48h","≥48h")))</f>
        <v>&lt;24h</v>
      </c>
      <c r="Q583" s="14" t="str">
        <f>IF(AND(Tableau1[[#This Row],[En retard?]]="Oui",OR(Tableau1[[#This Row],[Product]]="Citron",Tableau1[[#This Row],[Product]]="Amandes")),"Oui","Non")</f>
        <v>Non</v>
      </c>
      <c r="R583" t="str">
        <f>CONCATENATE(Tableau1[[#This Row],[OrderCode]],"|",Tableau1[[#This Row],[AnaCode]],"|",Tableau1[[#This Row],[Product]])</f>
        <v>CMD01742606|NTR|Carotte</v>
      </c>
    </row>
    <row r="584" spans="1:18" x14ac:dyDescent="0.25">
      <c r="A584" s="1" t="s">
        <v>560</v>
      </c>
      <c r="B584" s="1" t="s">
        <v>21</v>
      </c>
      <c r="C584" s="3" t="s">
        <v>52</v>
      </c>
      <c r="D584" s="3" t="s">
        <v>9</v>
      </c>
      <c r="E584" s="1" t="s">
        <v>107</v>
      </c>
      <c r="F584" s="1" t="s">
        <v>2373</v>
      </c>
      <c r="G584" s="1" t="s">
        <v>945</v>
      </c>
      <c r="H584" s="3">
        <f>SUBSTITUTE(LEFT(Tableau1[[#This Row],[OrderDate]],17),".",":")+0</f>
        <v>43566.564745370371</v>
      </c>
      <c r="I584" s="3">
        <f>SUBSTITUTE(LEFT(Tableau1[[#This Row],[OrderDueTo]],17),".",":")+0</f>
        <v>43572.5</v>
      </c>
      <c r="J584" s="13" t="str">
        <f>VLOOKUP(Tableau1[[#This Row],[AnaCode]],'Config Analyses'!A:C,2,FALSE)</f>
        <v>Analyse nutritionelle</v>
      </c>
      <c r="K584" s="13" t="str">
        <f>VLOOKUP(Tableau1[[#This Row],[AnaCode]],'Config Analyses'!A:C,3,FALSE)</f>
        <v>Equipe 2</v>
      </c>
      <c r="L584" s="13" t="str">
        <f>VLOOKUP(Tableau1[[#This Row],[CustomerCode]],'Config Clients'!A:D,3,FALSE)</f>
        <v>Centrale d'achats</v>
      </c>
      <c r="M584" s="13" t="str">
        <f>VLOOKUP(Tableau1[[#This Row],[CustomerCode]],'Config Clients'!A:D,4,FALSE)</f>
        <v>Sandrine</v>
      </c>
      <c r="N584" s="10" t="str">
        <f>IFERROR(IF(Tableau1[[#This Row],[Date rendu]]-'Date de l''export'!$A$2&gt;0,"Non","Oui"),"Oui")</f>
        <v>Non</v>
      </c>
      <c r="O584" s="11">
        <f>IF(Tableau1[[#This Row],[En retard?]]="Non",Tableau1[[#This Row],[Date rendu]]-'Date de l''export'!$A$2,0)</f>
        <v>0.74041666666744277</v>
      </c>
      <c r="P584" s="14" t="str">
        <f>IF(Tableau1[[#This Row],[En retard?]]="Oui","HD",IF(Tableau1[Délai restant]&lt;1,"&lt;24h",IF(Tableau1[Délai restant]&lt;2,"&lt;48h","≥48h")))</f>
        <v>&lt;24h</v>
      </c>
      <c r="Q584" s="14" t="str">
        <f>IF(AND(Tableau1[[#This Row],[En retard?]]="Oui",OR(Tableau1[[#This Row],[Product]]="Citron",Tableau1[[#This Row],[Product]]="Amandes")),"Oui","Non")</f>
        <v>Non</v>
      </c>
      <c r="R584" t="str">
        <f>CONCATENATE(Tableau1[[#This Row],[OrderCode]],"|",Tableau1[[#This Row],[AnaCode]],"|",Tableau1[[#This Row],[Product]])</f>
        <v>CMD01509705|NTR|Carotte</v>
      </c>
    </row>
    <row r="585" spans="1:18" x14ac:dyDescent="0.25">
      <c r="A585" s="1" t="s">
        <v>352</v>
      </c>
      <c r="B585" s="1" t="s">
        <v>19</v>
      </c>
      <c r="C585" s="3" t="s">
        <v>61</v>
      </c>
      <c r="D585" s="3" t="s">
        <v>14</v>
      </c>
      <c r="E585" s="1" t="s">
        <v>63</v>
      </c>
      <c r="F585" s="1" t="s">
        <v>1419</v>
      </c>
      <c r="G585" s="1" t="s">
        <v>950</v>
      </c>
      <c r="H585" s="3">
        <f>SUBSTITUTE(LEFT(Tableau1[[#This Row],[OrderDate]],17),".",":")+0</f>
        <v>43566.566493055558</v>
      </c>
      <c r="I585" s="3">
        <f>SUBSTITUTE(LEFT(Tableau1[[#This Row],[OrderDueTo]],17),".",":")+0</f>
        <v>43574.5</v>
      </c>
      <c r="J585" s="13" t="str">
        <f>VLOOKUP(Tableau1[[#This Row],[AnaCode]],'Config Analyses'!A:C,2,FALSE)</f>
        <v>Analyse polluants d'emballage</v>
      </c>
      <c r="K585" s="13" t="str">
        <f>VLOOKUP(Tableau1[[#This Row],[AnaCode]],'Config Analyses'!A:C,3,FALSE)</f>
        <v>Equipe 3</v>
      </c>
      <c r="L585" s="13" t="str">
        <f>VLOOKUP(Tableau1[[#This Row],[CustomerCode]],'Config Clients'!A:D,3,FALSE)</f>
        <v>Grande surface</v>
      </c>
      <c r="M585" s="13" t="str">
        <f>VLOOKUP(Tableau1[[#This Row],[CustomerCode]],'Config Clients'!A:D,4,FALSE)</f>
        <v>Eric</v>
      </c>
      <c r="N585" s="10" t="str">
        <f>IFERROR(IF(Tableau1[[#This Row],[Date rendu]]-'Date de l''export'!$A$2&gt;0,"Non","Oui"),"Oui")</f>
        <v>Non</v>
      </c>
      <c r="O585" s="11">
        <f>IF(Tableau1[[#This Row],[En retard?]]="Non",Tableau1[[#This Row],[Date rendu]]-'Date de l''export'!$A$2,0)</f>
        <v>2.7404166666674428</v>
      </c>
      <c r="P585" s="14" t="str">
        <f>IF(Tableau1[[#This Row],[En retard?]]="Oui","HD",IF(Tableau1[Délai restant]&lt;1,"&lt;24h",IF(Tableau1[Délai restant]&lt;2,"&lt;48h","≥48h")))</f>
        <v>≥48h</v>
      </c>
      <c r="Q585" s="14" t="str">
        <f>IF(AND(Tableau1[[#This Row],[En retard?]]="Oui",OR(Tableau1[[#This Row],[Product]]="Citron",Tableau1[[#This Row],[Product]]="Amandes")),"Oui","Non")</f>
        <v>Non</v>
      </c>
      <c r="R585" t="str">
        <f>CONCATENATE(Tableau1[[#This Row],[OrderCode]],"|",Tableau1[[#This Row],[AnaCode]],"|",Tableau1[[#This Row],[Product]])</f>
        <v>CMD01502005|PLLT|Bettrave</v>
      </c>
    </row>
    <row r="586" spans="1:18" x14ac:dyDescent="0.25">
      <c r="A586" s="1" t="s">
        <v>795</v>
      </c>
      <c r="B586" s="1" t="s">
        <v>26</v>
      </c>
      <c r="C586" s="3" t="s">
        <v>98</v>
      </c>
      <c r="D586" s="3" t="s">
        <v>27</v>
      </c>
      <c r="E586" s="1" t="s">
        <v>107</v>
      </c>
      <c r="F586" s="1" t="s">
        <v>1646</v>
      </c>
      <c r="G586" s="1" t="s">
        <v>945</v>
      </c>
      <c r="H586" s="3">
        <f>SUBSTITUTE(LEFT(Tableau1[[#This Row],[OrderDate]],17),".",":")+0</f>
        <v>43566.567013888889</v>
      </c>
      <c r="I586" s="3">
        <f>SUBSTITUTE(LEFT(Tableau1[[#This Row],[OrderDueTo]],17),".",":")+0</f>
        <v>43572.5</v>
      </c>
      <c r="J586" s="13" t="str">
        <f>VLOOKUP(Tableau1[[#This Row],[AnaCode]],'Config Analyses'!A:C,2,FALSE)</f>
        <v>Analyse nutritionelle</v>
      </c>
      <c r="K586" s="13" t="str">
        <f>VLOOKUP(Tableau1[[#This Row],[AnaCode]],'Config Analyses'!A:C,3,FALSE)</f>
        <v>Equipe 2</v>
      </c>
      <c r="L586" s="13" t="str">
        <f>VLOOKUP(Tableau1[[#This Row],[CustomerCode]],'Config Clients'!A:D,3,FALSE)</f>
        <v>Coopérative agricole</v>
      </c>
      <c r="M586" s="13" t="str">
        <f>VLOOKUP(Tableau1[[#This Row],[CustomerCode]],'Config Clients'!A:D,4,FALSE)</f>
        <v>Julie</v>
      </c>
      <c r="N586" s="10" t="str">
        <f>IFERROR(IF(Tableau1[[#This Row],[Date rendu]]-'Date de l''export'!$A$2&gt;0,"Non","Oui"),"Oui")</f>
        <v>Non</v>
      </c>
      <c r="O586" s="11">
        <f>IF(Tableau1[[#This Row],[En retard?]]="Non",Tableau1[[#This Row],[Date rendu]]-'Date de l''export'!$A$2,0)</f>
        <v>0.74041666666744277</v>
      </c>
      <c r="P586" s="14" t="str">
        <f>IF(Tableau1[[#This Row],[En retard?]]="Oui","HD",IF(Tableau1[Délai restant]&lt;1,"&lt;24h",IF(Tableau1[Délai restant]&lt;2,"&lt;48h","≥48h")))</f>
        <v>&lt;24h</v>
      </c>
      <c r="Q586" s="14" t="str">
        <f>IF(AND(Tableau1[[#This Row],[En retard?]]="Oui",OR(Tableau1[[#This Row],[Product]]="Citron",Tableau1[[#This Row],[Product]]="Amandes")),"Oui","Non")</f>
        <v>Non</v>
      </c>
      <c r="R586" t="str">
        <f>CONCATENATE(Tableau1[[#This Row],[OrderCode]],"|",Tableau1[[#This Row],[AnaCode]],"|",Tableau1[[#This Row],[Product]])</f>
        <v>CMD01749203|NTR|Radis</v>
      </c>
    </row>
    <row r="587" spans="1:18" x14ac:dyDescent="0.25">
      <c r="A587" s="1" t="s">
        <v>308</v>
      </c>
      <c r="B587" s="1" t="s">
        <v>42</v>
      </c>
      <c r="C587" s="3" t="s">
        <v>65</v>
      </c>
      <c r="D587" s="3" t="s">
        <v>17</v>
      </c>
      <c r="E587" s="1" t="s">
        <v>63</v>
      </c>
      <c r="F587" s="1" t="s">
        <v>1420</v>
      </c>
      <c r="G587" s="1" t="s">
        <v>950</v>
      </c>
      <c r="H587" s="3">
        <f>SUBSTITUTE(LEFT(Tableau1[[#This Row],[OrderDate]],17),".",":")+0</f>
        <v>43566.569120370368</v>
      </c>
      <c r="I587" s="3">
        <f>SUBSTITUTE(LEFT(Tableau1[[#This Row],[OrderDueTo]],17),".",":")+0</f>
        <v>43574.5</v>
      </c>
      <c r="J587" s="13" t="str">
        <f>VLOOKUP(Tableau1[[#This Row],[AnaCode]],'Config Analyses'!A:C,2,FALSE)</f>
        <v>Analyse polluants d'emballage</v>
      </c>
      <c r="K587" s="13" t="str">
        <f>VLOOKUP(Tableau1[[#This Row],[AnaCode]],'Config Analyses'!A:C,3,FALSE)</f>
        <v>Equipe 3</v>
      </c>
      <c r="L587" s="13" t="str">
        <f>VLOOKUP(Tableau1[[#This Row],[CustomerCode]],'Config Clients'!A:D,3,FALSE)</f>
        <v>Entreprises agro-alimentaires</v>
      </c>
      <c r="M587" s="13" t="str">
        <f>VLOOKUP(Tableau1[[#This Row],[CustomerCode]],'Config Clients'!A:D,4,FALSE)</f>
        <v>Marc</v>
      </c>
      <c r="N587" s="10" t="str">
        <f>IFERROR(IF(Tableau1[[#This Row],[Date rendu]]-'Date de l''export'!$A$2&gt;0,"Non","Oui"),"Oui")</f>
        <v>Non</v>
      </c>
      <c r="O587" s="11">
        <f>IF(Tableau1[[#This Row],[En retard?]]="Non",Tableau1[[#This Row],[Date rendu]]-'Date de l''export'!$A$2,0)</f>
        <v>2.7404166666674428</v>
      </c>
      <c r="P587" s="14" t="str">
        <f>IF(Tableau1[[#This Row],[En retard?]]="Oui","HD",IF(Tableau1[Délai restant]&lt;1,"&lt;24h",IF(Tableau1[Délai restant]&lt;2,"&lt;48h","≥48h")))</f>
        <v>≥48h</v>
      </c>
      <c r="Q587" s="14" t="str">
        <f>IF(AND(Tableau1[[#This Row],[En retard?]]="Oui",OR(Tableau1[[#This Row],[Product]]="Citron",Tableau1[[#This Row],[Product]]="Amandes")),"Oui","Non")</f>
        <v>Non</v>
      </c>
      <c r="R587" t="str">
        <f>CONCATENATE(Tableau1[[#This Row],[OrderCode]],"|",Tableau1[[#This Row],[AnaCode]],"|",Tableau1[[#This Row],[Product]])</f>
        <v>CMD01672603|PLLT|Jus de fruits</v>
      </c>
    </row>
    <row r="588" spans="1:18" x14ac:dyDescent="0.25">
      <c r="A588" s="1" t="s">
        <v>627</v>
      </c>
      <c r="B588" s="1" t="s">
        <v>29</v>
      </c>
      <c r="C588" s="3" t="s">
        <v>75</v>
      </c>
      <c r="D588" s="3" t="s">
        <v>24</v>
      </c>
      <c r="E588" s="1" t="s">
        <v>130</v>
      </c>
      <c r="F588" s="1" t="s">
        <v>2055</v>
      </c>
      <c r="G588" s="1" t="s">
        <v>950</v>
      </c>
      <c r="H588" s="3">
        <f>SUBSTITUTE(LEFT(Tableau1[[#This Row],[OrderDate]],17),".",":")+0</f>
        <v>43566.571550925924</v>
      </c>
      <c r="I588" s="3">
        <f>SUBSTITUTE(LEFT(Tableau1[[#This Row],[OrderDueTo]],17),".",":")+0</f>
        <v>43574.5</v>
      </c>
      <c r="J588" s="13" t="str">
        <f>VLOOKUP(Tableau1[[#This Row],[AnaCode]],'Config Analyses'!A:C,2,FALSE)</f>
        <v>Analyse pesticides</v>
      </c>
      <c r="K588" s="13" t="str">
        <f>VLOOKUP(Tableau1[[#This Row],[AnaCode]],'Config Analyses'!A:C,3,FALSE)</f>
        <v>Equipe 3</v>
      </c>
      <c r="L588" s="13" t="str">
        <f>VLOOKUP(Tableau1[[#This Row],[CustomerCode]],'Config Clients'!A:D,3,FALSE)</f>
        <v>Entreprises agro-alimentaires</v>
      </c>
      <c r="M588" s="13" t="str">
        <f>VLOOKUP(Tableau1[[#This Row],[CustomerCode]],'Config Clients'!A:D,4,FALSE)</f>
        <v>Julien</v>
      </c>
      <c r="N588" s="10" t="str">
        <f>IFERROR(IF(Tableau1[[#This Row],[Date rendu]]-'Date de l''export'!$A$2&gt;0,"Non","Oui"),"Oui")</f>
        <v>Non</v>
      </c>
      <c r="O588" s="11">
        <f>IF(Tableau1[[#This Row],[En retard?]]="Non",Tableau1[[#This Row],[Date rendu]]-'Date de l''export'!$A$2,0)</f>
        <v>2.7404166666674428</v>
      </c>
      <c r="P588" s="14" t="str">
        <f>IF(Tableau1[[#This Row],[En retard?]]="Oui","HD",IF(Tableau1[Délai restant]&lt;1,"&lt;24h",IF(Tableau1[Délai restant]&lt;2,"&lt;48h","≥48h")))</f>
        <v>≥48h</v>
      </c>
      <c r="Q588" s="14" t="str">
        <f>IF(AND(Tableau1[[#This Row],[En retard?]]="Oui",OR(Tableau1[[#This Row],[Product]]="Citron",Tableau1[[#This Row],[Product]]="Amandes")),"Oui","Non")</f>
        <v>Non</v>
      </c>
      <c r="R588" t="str">
        <f>CONCATENATE(Tableau1[[#This Row],[OrderCode]],"|",Tableau1[[#This Row],[AnaCode]],"|",Tableau1[[#This Row],[Product]])</f>
        <v>CMD01790303|PEST|Porc</v>
      </c>
    </row>
    <row r="589" spans="1:18" x14ac:dyDescent="0.25">
      <c r="A589" s="1" t="s">
        <v>393</v>
      </c>
      <c r="B589" s="1" t="s">
        <v>19</v>
      </c>
      <c r="C589" s="3" t="s">
        <v>52</v>
      </c>
      <c r="D589" s="3" t="s">
        <v>9</v>
      </c>
      <c r="E589" s="1" t="s">
        <v>130</v>
      </c>
      <c r="F589" s="1" t="s">
        <v>2302</v>
      </c>
      <c r="G589" s="1" t="s">
        <v>950</v>
      </c>
      <c r="H589" s="3">
        <f>SUBSTITUTE(LEFT(Tableau1[[#This Row],[OrderDate]],17),".",":")+0</f>
        <v>43566.571666666663</v>
      </c>
      <c r="I589" s="3">
        <f>SUBSTITUTE(LEFT(Tableau1[[#This Row],[OrderDueTo]],17),".",":")+0</f>
        <v>43574.5</v>
      </c>
      <c r="J589" s="13" t="str">
        <f>VLOOKUP(Tableau1[[#This Row],[AnaCode]],'Config Analyses'!A:C,2,FALSE)</f>
        <v>Analyse pesticides</v>
      </c>
      <c r="K589" s="13" t="str">
        <f>VLOOKUP(Tableau1[[#This Row],[AnaCode]],'Config Analyses'!A:C,3,FALSE)</f>
        <v>Equipe 3</v>
      </c>
      <c r="L589" s="13" t="str">
        <f>VLOOKUP(Tableau1[[#This Row],[CustomerCode]],'Config Clients'!A:D,3,FALSE)</f>
        <v>Centrale d'achats</v>
      </c>
      <c r="M589" s="13" t="str">
        <f>VLOOKUP(Tableau1[[#This Row],[CustomerCode]],'Config Clients'!A:D,4,FALSE)</f>
        <v>Sandrine</v>
      </c>
      <c r="N589" s="10" t="str">
        <f>IFERROR(IF(Tableau1[[#This Row],[Date rendu]]-'Date de l''export'!$A$2&gt;0,"Non","Oui"),"Oui")</f>
        <v>Non</v>
      </c>
      <c r="O589" s="11">
        <f>IF(Tableau1[[#This Row],[En retard?]]="Non",Tableau1[[#This Row],[Date rendu]]-'Date de l''export'!$A$2,0)</f>
        <v>2.7404166666674428</v>
      </c>
      <c r="P589" s="14" t="str">
        <f>IF(Tableau1[[#This Row],[En retard?]]="Oui","HD",IF(Tableau1[Délai restant]&lt;1,"&lt;24h",IF(Tableau1[Délai restant]&lt;2,"&lt;48h","≥48h")))</f>
        <v>≥48h</v>
      </c>
      <c r="Q589" s="14" t="str">
        <f>IF(AND(Tableau1[[#This Row],[En retard?]]="Oui",OR(Tableau1[[#This Row],[Product]]="Citron",Tableau1[[#This Row],[Product]]="Amandes")),"Oui","Non")</f>
        <v>Non</v>
      </c>
      <c r="R589" t="str">
        <f>CONCATENATE(Tableau1[[#This Row],[OrderCode]],"|",Tableau1[[#This Row],[AnaCode]],"|",Tableau1[[#This Row],[Product]])</f>
        <v>CMD01550608|PEST|Bettrave</v>
      </c>
    </row>
    <row r="590" spans="1:18" x14ac:dyDescent="0.25">
      <c r="A590" s="1" t="s">
        <v>710</v>
      </c>
      <c r="B590" s="1" t="s">
        <v>32</v>
      </c>
      <c r="C590" s="3" t="s">
        <v>61</v>
      </c>
      <c r="D590" s="3" t="s">
        <v>14</v>
      </c>
      <c r="E590" s="1" t="s">
        <v>130</v>
      </c>
      <c r="F590" s="1" t="s">
        <v>2303</v>
      </c>
      <c r="G590" s="1" t="s">
        <v>950</v>
      </c>
      <c r="H590" s="3">
        <f>SUBSTITUTE(LEFT(Tableau1[[#This Row],[OrderDate]],17),".",":")+0</f>
        <v>43566.572175925925</v>
      </c>
      <c r="I590" s="3">
        <f>SUBSTITUTE(LEFT(Tableau1[[#This Row],[OrderDueTo]],17),".",":")+0</f>
        <v>43574.5</v>
      </c>
      <c r="J590" s="13" t="str">
        <f>VLOOKUP(Tableau1[[#This Row],[AnaCode]],'Config Analyses'!A:C,2,FALSE)</f>
        <v>Analyse pesticides</v>
      </c>
      <c r="K590" s="13" t="str">
        <f>VLOOKUP(Tableau1[[#This Row],[AnaCode]],'Config Analyses'!A:C,3,FALSE)</f>
        <v>Equipe 3</v>
      </c>
      <c r="L590" s="13" t="str">
        <f>VLOOKUP(Tableau1[[#This Row],[CustomerCode]],'Config Clients'!A:D,3,FALSE)</f>
        <v>Grande surface</v>
      </c>
      <c r="M590" s="13" t="str">
        <f>VLOOKUP(Tableau1[[#This Row],[CustomerCode]],'Config Clients'!A:D,4,FALSE)</f>
        <v>Eric</v>
      </c>
      <c r="N590" s="10" t="str">
        <f>IFERROR(IF(Tableau1[[#This Row],[Date rendu]]-'Date de l''export'!$A$2&gt;0,"Non","Oui"),"Oui")</f>
        <v>Non</v>
      </c>
      <c r="O590" s="11">
        <f>IF(Tableau1[[#This Row],[En retard?]]="Non",Tableau1[[#This Row],[Date rendu]]-'Date de l''export'!$A$2,0)</f>
        <v>2.7404166666674428</v>
      </c>
      <c r="P590" s="14" t="str">
        <f>IF(Tableau1[[#This Row],[En retard?]]="Oui","HD",IF(Tableau1[Délai restant]&lt;1,"&lt;24h",IF(Tableau1[Délai restant]&lt;2,"&lt;48h","≥48h")))</f>
        <v>≥48h</v>
      </c>
      <c r="Q590" s="14" t="str">
        <f>IF(AND(Tableau1[[#This Row],[En retard?]]="Oui",OR(Tableau1[[#This Row],[Product]]="Citron",Tableau1[[#This Row],[Product]]="Amandes")),"Oui","Non")</f>
        <v>Non</v>
      </c>
      <c r="R590" t="str">
        <f>CONCATENATE(Tableau1[[#This Row],[OrderCode]],"|",Tableau1[[#This Row],[AnaCode]],"|",Tableau1[[#This Row],[Product]])</f>
        <v>CMD01780803|PEST|Tomate</v>
      </c>
    </row>
    <row r="591" spans="1:18" x14ac:dyDescent="0.25">
      <c r="A591" s="1" t="s">
        <v>164</v>
      </c>
      <c r="B591" s="1" t="s">
        <v>16</v>
      </c>
      <c r="C591" s="3" t="s">
        <v>75</v>
      </c>
      <c r="D591" s="3" t="s">
        <v>24</v>
      </c>
      <c r="E591" s="1" t="s">
        <v>130</v>
      </c>
      <c r="F591" s="1" t="s">
        <v>1064</v>
      </c>
      <c r="G591" s="1" t="s">
        <v>950</v>
      </c>
      <c r="H591" s="3">
        <f>SUBSTITUTE(LEFT(Tableau1[[#This Row],[OrderDate]],17),".",":")+0</f>
        <v>43566.572638888887</v>
      </c>
      <c r="I591" s="3">
        <f>SUBSTITUTE(LEFT(Tableau1[[#This Row],[OrderDueTo]],17),".",":")+0</f>
        <v>43574.5</v>
      </c>
      <c r="J591" s="13" t="str">
        <f>VLOOKUP(Tableau1[[#This Row],[AnaCode]],'Config Analyses'!A:C,2,FALSE)</f>
        <v>Analyse pesticides</v>
      </c>
      <c r="K591" s="13" t="str">
        <f>VLOOKUP(Tableau1[[#This Row],[AnaCode]],'Config Analyses'!A:C,3,FALSE)</f>
        <v>Equipe 3</v>
      </c>
      <c r="L591" s="13" t="str">
        <f>VLOOKUP(Tableau1[[#This Row],[CustomerCode]],'Config Clients'!A:D,3,FALSE)</f>
        <v>Entreprises agro-alimentaires</v>
      </c>
      <c r="M591" s="13" t="str">
        <f>VLOOKUP(Tableau1[[#This Row],[CustomerCode]],'Config Clients'!A:D,4,FALSE)</f>
        <v>Julien</v>
      </c>
      <c r="N591" s="10" t="str">
        <f>IFERROR(IF(Tableau1[[#This Row],[Date rendu]]-'Date de l''export'!$A$2&gt;0,"Non","Oui"),"Oui")</f>
        <v>Non</v>
      </c>
      <c r="O591" s="11">
        <f>IF(Tableau1[[#This Row],[En retard?]]="Non",Tableau1[[#This Row],[Date rendu]]-'Date de l''export'!$A$2,0)</f>
        <v>2.7404166666674428</v>
      </c>
      <c r="P591" s="14" t="str">
        <f>IF(Tableau1[[#This Row],[En retard?]]="Oui","HD",IF(Tableau1[Délai restant]&lt;1,"&lt;24h",IF(Tableau1[Délai restant]&lt;2,"&lt;48h","≥48h")))</f>
        <v>≥48h</v>
      </c>
      <c r="Q591" s="14" t="str">
        <f>IF(AND(Tableau1[[#This Row],[En retard?]]="Oui",OR(Tableau1[[#This Row],[Product]]="Citron",Tableau1[[#This Row],[Product]]="Amandes")),"Oui","Non")</f>
        <v>Non</v>
      </c>
      <c r="R591" t="str">
        <f>CONCATENATE(Tableau1[[#This Row],[OrderCode]],"|",Tableau1[[#This Row],[AnaCode]],"|",Tableau1[[#This Row],[Product]])</f>
        <v>CMD01672018|PEST|Agneau</v>
      </c>
    </row>
    <row r="592" spans="1:18" x14ac:dyDescent="0.25">
      <c r="A592" s="1" t="s">
        <v>312</v>
      </c>
      <c r="B592" s="1" t="s">
        <v>19</v>
      </c>
      <c r="C592" s="3" t="s">
        <v>61</v>
      </c>
      <c r="D592" s="3" t="s">
        <v>14</v>
      </c>
      <c r="E592" s="1" t="s">
        <v>130</v>
      </c>
      <c r="F592" s="1" t="s">
        <v>2131</v>
      </c>
      <c r="G592" s="1" t="s">
        <v>950</v>
      </c>
      <c r="H592" s="3">
        <f>SUBSTITUTE(LEFT(Tableau1[[#This Row],[OrderDate]],17),".",":")+0</f>
        <v>43566.573344907411</v>
      </c>
      <c r="I592" s="3">
        <f>SUBSTITUTE(LEFT(Tableau1[[#This Row],[OrderDueTo]],17),".",":")+0</f>
        <v>43574.5</v>
      </c>
      <c r="J592" s="13" t="str">
        <f>VLOOKUP(Tableau1[[#This Row],[AnaCode]],'Config Analyses'!A:C,2,FALSE)</f>
        <v>Analyse pesticides</v>
      </c>
      <c r="K592" s="13" t="str">
        <f>VLOOKUP(Tableau1[[#This Row],[AnaCode]],'Config Analyses'!A:C,3,FALSE)</f>
        <v>Equipe 3</v>
      </c>
      <c r="L592" s="13" t="str">
        <f>VLOOKUP(Tableau1[[#This Row],[CustomerCode]],'Config Clients'!A:D,3,FALSE)</f>
        <v>Grande surface</v>
      </c>
      <c r="M592" s="13" t="str">
        <f>VLOOKUP(Tableau1[[#This Row],[CustomerCode]],'Config Clients'!A:D,4,FALSE)</f>
        <v>Eric</v>
      </c>
      <c r="N592" s="10" t="str">
        <f>IFERROR(IF(Tableau1[[#This Row],[Date rendu]]-'Date de l''export'!$A$2&gt;0,"Non","Oui"),"Oui")</f>
        <v>Non</v>
      </c>
      <c r="O592" s="11">
        <f>IF(Tableau1[[#This Row],[En retard?]]="Non",Tableau1[[#This Row],[Date rendu]]-'Date de l''export'!$A$2,0)</f>
        <v>2.7404166666674428</v>
      </c>
      <c r="P592" s="14" t="str">
        <f>IF(Tableau1[[#This Row],[En retard?]]="Oui","HD",IF(Tableau1[Délai restant]&lt;1,"&lt;24h",IF(Tableau1[Délai restant]&lt;2,"&lt;48h","≥48h")))</f>
        <v>≥48h</v>
      </c>
      <c r="Q592" s="14" t="str">
        <f>IF(AND(Tableau1[[#This Row],[En retard?]]="Oui",OR(Tableau1[[#This Row],[Product]]="Citron",Tableau1[[#This Row],[Product]]="Amandes")),"Oui","Non")</f>
        <v>Non</v>
      </c>
      <c r="R592" t="str">
        <f>CONCATENATE(Tableau1[[#This Row],[OrderCode]],"|",Tableau1[[#This Row],[AnaCode]],"|",Tableau1[[#This Row],[Product]])</f>
        <v>CMD01650604|PEST|Bettrave</v>
      </c>
    </row>
    <row r="593" spans="1:18" x14ac:dyDescent="0.25">
      <c r="A593" s="1" t="s">
        <v>307</v>
      </c>
      <c r="B593" s="1" t="s">
        <v>31</v>
      </c>
      <c r="C593" s="3" t="s">
        <v>52</v>
      </c>
      <c r="D593" s="3" t="s">
        <v>9</v>
      </c>
      <c r="E593" s="1" t="s">
        <v>50</v>
      </c>
      <c r="F593" s="1" t="s">
        <v>1224</v>
      </c>
      <c r="G593" s="1" t="s">
        <v>1013</v>
      </c>
      <c r="H593" s="3">
        <f>SUBSTITUTE(LEFT(Tableau1[[#This Row],[OrderDate]],17),".",":")+0</f>
        <v>43566.573599537034</v>
      </c>
      <c r="I593" s="3">
        <f>SUBSTITUTE(LEFT(Tableau1[[#This Row],[OrderDueTo]],17),".",":")+0</f>
        <v>43578.5</v>
      </c>
      <c r="J593" s="13" t="str">
        <f>VLOOKUP(Tableau1[[#This Row],[AnaCode]],'Config Analyses'!A:C,2,FALSE)</f>
        <v>Analyse OGM</v>
      </c>
      <c r="K593" s="13" t="str">
        <f>VLOOKUP(Tableau1[[#This Row],[AnaCode]],'Config Analyses'!A:C,3,FALSE)</f>
        <v>Equipe 2</v>
      </c>
      <c r="L593" s="13" t="str">
        <f>VLOOKUP(Tableau1[[#This Row],[CustomerCode]],'Config Clients'!A:D,3,FALSE)</f>
        <v>Centrale d'achats</v>
      </c>
      <c r="M593" s="13" t="str">
        <f>VLOOKUP(Tableau1[[#This Row],[CustomerCode]],'Config Clients'!A:D,4,FALSE)</f>
        <v>Sandrine</v>
      </c>
      <c r="N593" s="10" t="str">
        <f>IFERROR(IF(Tableau1[[#This Row],[Date rendu]]-'Date de l''export'!$A$2&gt;0,"Non","Oui"),"Oui")</f>
        <v>Non</v>
      </c>
      <c r="O593" s="11">
        <f>IF(Tableau1[[#This Row],[En retard?]]="Non",Tableau1[[#This Row],[Date rendu]]-'Date de l''export'!$A$2,0)</f>
        <v>6.7404166666674428</v>
      </c>
      <c r="P593" s="14" t="str">
        <f>IF(Tableau1[[#This Row],[En retard?]]="Oui","HD",IF(Tableau1[Délai restant]&lt;1,"&lt;24h",IF(Tableau1[Délai restant]&lt;2,"&lt;48h","≥48h")))</f>
        <v>≥48h</v>
      </c>
      <c r="Q593" s="14" t="str">
        <f>IF(AND(Tableau1[[#This Row],[En retard?]]="Oui",OR(Tableau1[[#This Row],[Product]]="Citron",Tableau1[[#This Row],[Product]]="Amandes")),"Oui","Non")</f>
        <v>Non</v>
      </c>
      <c r="R593" t="str">
        <f>CONCATENATE(Tableau1[[#This Row],[OrderCode]],"|",Tableau1[[#This Row],[AnaCode]],"|",Tableau1[[#This Row],[Product]])</f>
        <v>CMD01509703|OGM|Pomme de terre</v>
      </c>
    </row>
    <row r="594" spans="1:18" x14ac:dyDescent="0.25">
      <c r="A594" s="1" t="s">
        <v>548</v>
      </c>
      <c r="B594" s="1" t="s">
        <v>19</v>
      </c>
      <c r="C594" s="3" t="s">
        <v>61</v>
      </c>
      <c r="D594" s="3" t="s">
        <v>14</v>
      </c>
      <c r="E594" s="1" t="s">
        <v>130</v>
      </c>
      <c r="F594" s="1" t="s">
        <v>2054</v>
      </c>
      <c r="G594" s="1" t="s">
        <v>950</v>
      </c>
      <c r="H594" s="3">
        <f>SUBSTITUTE(LEFT(Tableau1[[#This Row],[OrderDate]],17),".",":")+0</f>
        <v>43566.575578703705</v>
      </c>
      <c r="I594" s="3">
        <f>SUBSTITUTE(LEFT(Tableau1[[#This Row],[OrderDueTo]],17),".",":")+0</f>
        <v>43574.5</v>
      </c>
      <c r="J594" s="13" t="str">
        <f>VLOOKUP(Tableau1[[#This Row],[AnaCode]],'Config Analyses'!A:C,2,FALSE)</f>
        <v>Analyse pesticides</v>
      </c>
      <c r="K594" s="13" t="str">
        <f>VLOOKUP(Tableau1[[#This Row],[AnaCode]],'Config Analyses'!A:C,3,FALSE)</f>
        <v>Equipe 3</v>
      </c>
      <c r="L594" s="13" t="str">
        <f>VLOOKUP(Tableau1[[#This Row],[CustomerCode]],'Config Clients'!A:D,3,FALSE)</f>
        <v>Grande surface</v>
      </c>
      <c r="M594" s="13" t="str">
        <f>VLOOKUP(Tableau1[[#This Row],[CustomerCode]],'Config Clients'!A:D,4,FALSE)</f>
        <v>Eric</v>
      </c>
      <c r="N594" s="10" t="str">
        <f>IFERROR(IF(Tableau1[[#This Row],[Date rendu]]-'Date de l''export'!$A$2&gt;0,"Non","Oui"),"Oui")</f>
        <v>Non</v>
      </c>
      <c r="O594" s="11">
        <f>IF(Tableau1[[#This Row],[En retard?]]="Non",Tableau1[[#This Row],[Date rendu]]-'Date de l''export'!$A$2,0)</f>
        <v>2.7404166666674428</v>
      </c>
      <c r="P594" s="14" t="str">
        <f>IF(Tableau1[[#This Row],[En retard?]]="Oui","HD",IF(Tableau1[Délai restant]&lt;1,"&lt;24h",IF(Tableau1[Délai restant]&lt;2,"&lt;48h","≥48h")))</f>
        <v>≥48h</v>
      </c>
      <c r="Q594" s="14" t="str">
        <f>IF(AND(Tableau1[[#This Row],[En retard?]]="Oui",OR(Tableau1[[#This Row],[Product]]="Citron",Tableau1[[#This Row],[Product]]="Amandes")),"Oui","Non")</f>
        <v>Non</v>
      </c>
      <c r="R594" t="str">
        <f>CONCATENATE(Tableau1[[#This Row],[OrderCode]],"|",Tableau1[[#This Row],[AnaCode]],"|",Tableau1[[#This Row],[Product]])</f>
        <v>CMD01546702|PEST|Bettrave</v>
      </c>
    </row>
    <row r="595" spans="1:18" x14ac:dyDescent="0.25">
      <c r="A595" s="1" t="s">
        <v>298</v>
      </c>
      <c r="B595" s="1" t="s">
        <v>25</v>
      </c>
      <c r="C595" s="3" t="s">
        <v>61</v>
      </c>
      <c r="D595" s="3" t="s">
        <v>14</v>
      </c>
      <c r="E595" s="1" t="s">
        <v>130</v>
      </c>
      <c r="F595" s="1" t="s">
        <v>2053</v>
      </c>
      <c r="G595" s="1" t="s">
        <v>950</v>
      </c>
      <c r="H595" s="3">
        <f>SUBSTITUTE(LEFT(Tableau1[[#This Row],[OrderDate]],17),".",":")+0</f>
        <v>43566.575740740744</v>
      </c>
      <c r="I595" s="3">
        <f>SUBSTITUTE(LEFT(Tableau1[[#This Row],[OrderDueTo]],17),".",":")+0</f>
        <v>43574.5</v>
      </c>
      <c r="J595" s="13" t="str">
        <f>VLOOKUP(Tableau1[[#This Row],[AnaCode]],'Config Analyses'!A:C,2,FALSE)</f>
        <v>Analyse pesticides</v>
      </c>
      <c r="K595" s="13" t="str">
        <f>VLOOKUP(Tableau1[[#This Row],[AnaCode]],'Config Analyses'!A:C,3,FALSE)</f>
        <v>Equipe 3</v>
      </c>
      <c r="L595" s="13" t="str">
        <f>VLOOKUP(Tableau1[[#This Row],[CustomerCode]],'Config Clients'!A:D,3,FALSE)</f>
        <v>Grande surface</v>
      </c>
      <c r="M595" s="13" t="str">
        <f>VLOOKUP(Tableau1[[#This Row],[CustomerCode]],'Config Clients'!A:D,4,FALSE)</f>
        <v>Eric</v>
      </c>
      <c r="N595" s="10" t="str">
        <f>IFERROR(IF(Tableau1[[#This Row],[Date rendu]]-'Date de l''export'!$A$2&gt;0,"Non","Oui"),"Oui")</f>
        <v>Non</v>
      </c>
      <c r="O595" s="11">
        <f>IF(Tableau1[[#This Row],[En retard?]]="Non",Tableau1[[#This Row],[Date rendu]]-'Date de l''export'!$A$2,0)</f>
        <v>2.7404166666674428</v>
      </c>
      <c r="P595" s="14" t="str">
        <f>IF(Tableau1[[#This Row],[En retard?]]="Oui","HD",IF(Tableau1[Délai restant]&lt;1,"&lt;24h",IF(Tableau1[Délai restant]&lt;2,"&lt;48h","≥48h")))</f>
        <v>≥48h</v>
      </c>
      <c r="Q595" s="14" t="str">
        <f>IF(AND(Tableau1[[#This Row],[En retard?]]="Oui",OR(Tableau1[[#This Row],[Product]]="Citron",Tableau1[[#This Row],[Product]]="Amandes")),"Oui","Non")</f>
        <v>Non</v>
      </c>
      <c r="R595" t="str">
        <f>CONCATENATE(Tableau1[[#This Row],[OrderCode]],"|",Tableau1[[#This Row],[AnaCode]],"|",Tableau1[[#This Row],[Product]])</f>
        <v>CMD01461705|PEST|Haricots vert</v>
      </c>
    </row>
    <row r="596" spans="1:18" x14ac:dyDescent="0.25">
      <c r="A596" s="1" t="s">
        <v>534</v>
      </c>
      <c r="B596" s="1" t="s">
        <v>19</v>
      </c>
      <c r="C596" s="3" t="s">
        <v>61</v>
      </c>
      <c r="D596" s="3" t="s">
        <v>14</v>
      </c>
      <c r="E596" s="1" t="s">
        <v>130</v>
      </c>
      <c r="F596" s="1" t="s">
        <v>2052</v>
      </c>
      <c r="G596" s="1" t="s">
        <v>950</v>
      </c>
      <c r="H596" s="3">
        <f>SUBSTITUTE(LEFT(Tableau1[[#This Row],[OrderDate]],17),".",":")+0</f>
        <v>43566.57739583333</v>
      </c>
      <c r="I596" s="3">
        <f>SUBSTITUTE(LEFT(Tableau1[[#This Row],[OrderDueTo]],17),".",":")+0</f>
        <v>43574.5</v>
      </c>
      <c r="J596" s="13" t="str">
        <f>VLOOKUP(Tableau1[[#This Row],[AnaCode]],'Config Analyses'!A:C,2,FALSE)</f>
        <v>Analyse pesticides</v>
      </c>
      <c r="K596" s="13" t="str">
        <f>VLOOKUP(Tableau1[[#This Row],[AnaCode]],'Config Analyses'!A:C,3,FALSE)</f>
        <v>Equipe 3</v>
      </c>
      <c r="L596" s="13" t="str">
        <f>VLOOKUP(Tableau1[[#This Row],[CustomerCode]],'Config Clients'!A:D,3,FALSE)</f>
        <v>Grande surface</v>
      </c>
      <c r="M596" s="13" t="str">
        <f>VLOOKUP(Tableau1[[#This Row],[CustomerCode]],'Config Clients'!A:D,4,FALSE)</f>
        <v>Eric</v>
      </c>
      <c r="N596" s="10" t="str">
        <f>IFERROR(IF(Tableau1[[#This Row],[Date rendu]]-'Date de l''export'!$A$2&gt;0,"Non","Oui"),"Oui")</f>
        <v>Non</v>
      </c>
      <c r="O596" s="11">
        <f>IF(Tableau1[[#This Row],[En retard?]]="Non",Tableau1[[#This Row],[Date rendu]]-'Date de l''export'!$A$2,0)</f>
        <v>2.7404166666674428</v>
      </c>
      <c r="P596" s="14" t="str">
        <f>IF(Tableau1[[#This Row],[En retard?]]="Oui","HD",IF(Tableau1[Délai restant]&lt;1,"&lt;24h",IF(Tableau1[Délai restant]&lt;2,"&lt;48h","≥48h")))</f>
        <v>≥48h</v>
      </c>
      <c r="Q596" s="14" t="str">
        <f>IF(AND(Tableau1[[#This Row],[En retard?]]="Oui",OR(Tableau1[[#This Row],[Product]]="Citron",Tableau1[[#This Row],[Product]]="Amandes")),"Oui","Non")</f>
        <v>Non</v>
      </c>
      <c r="R596" t="str">
        <f>CONCATENATE(Tableau1[[#This Row],[OrderCode]],"|",Tableau1[[#This Row],[AnaCode]],"|",Tableau1[[#This Row],[Product]])</f>
        <v>CMD01503402|PEST|Bettrave</v>
      </c>
    </row>
    <row r="597" spans="1:18" x14ac:dyDescent="0.25">
      <c r="A597" s="1" t="s">
        <v>838</v>
      </c>
      <c r="B597" s="1" t="s">
        <v>46</v>
      </c>
      <c r="C597" s="3" t="s">
        <v>147</v>
      </c>
      <c r="D597" s="3" t="s">
        <v>34</v>
      </c>
      <c r="E597" s="1" t="s">
        <v>130</v>
      </c>
      <c r="F597" s="1" t="s">
        <v>2181</v>
      </c>
      <c r="G597" s="1" t="s">
        <v>950</v>
      </c>
      <c r="H597" s="3">
        <f>SUBSTITUTE(LEFT(Tableau1[[#This Row],[OrderDate]],17),".",":")+0</f>
        <v>43566.57980324074</v>
      </c>
      <c r="I597" s="3">
        <f>SUBSTITUTE(LEFT(Tableau1[[#This Row],[OrderDueTo]],17),".",":")+0</f>
        <v>43574.5</v>
      </c>
      <c r="J597" s="13" t="str">
        <f>VLOOKUP(Tableau1[[#This Row],[AnaCode]],'Config Analyses'!A:C,2,FALSE)</f>
        <v>Analyse pesticides</v>
      </c>
      <c r="K597" s="13" t="str">
        <f>VLOOKUP(Tableau1[[#This Row],[AnaCode]],'Config Analyses'!A:C,3,FALSE)</f>
        <v>Equipe 3</v>
      </c>
      <c r="L597" s="13" t="str">
        <f>VLOOKUP(Tableau1[[#This Row],[CustomerCode]],'Config Clients'!A:D,3,FALSE)</f>
        <v>Entreprises agro-alimentaires</v>
      </c>
      <c r="M597" s="13" t="str">
        <f>VLOOKUP(Tableau1[[#This Row],[CustomerCode]],'Config Clients'!A:D,4,FALSE)</f>
        <v>Marc</v>
      </c>
      <c r="N597" s="10" t="str">
        <f>IFERROR(IF(Tableau1[[#This Row],[Date rendu]]-'Date de l''export'!$A$2&gt;0,"Non","Oui"),"Oui")</f>
        <v>Non</v>
      </c>
      <c r="O597" s="11">
        <f>IF(Tableau1[[#This Row],[En retard?]]="Non",Tableau1[[#This Row],[Date rendu]]-'Date de l''export'!$A$2,0)</f>
        <v>2.7404166666674428</v>
      </c>
      <c r="P597" s="14" t="str">
        <f>IF(Tableau1[[#This Row],[En retard?]]="Oui","HD",IF(Tableau1[Délai restant]&lt;1,"&lt;24h",IF(Tableau1[Délai restant]&lt;2,"&lt;48h","≥48h")))</f>
        <v>≥48h</v>
      </c>
      <c r="Q597" s="14" t="str">
        <f>IF(AND(Tableau1[[#This Row],[En retard?]]="Oui",OR(Tableau1[[#This Row],[Product]]="Citron",Tableau1[[#This Row],[Product]]="Amandes")),"Oui","Non")</f>
        <v>Non</v>
      </c>
      <c r="R597" t="str">
        <f>CONCATENATE(Tableau1[[#This Row],[OrderCode]],"|",Tableau1[[#This Row],[AnaCode]],"|",Tableau1[[#This Row],[Product]])</f>
        <v>CMD01771511|PEST|Raisin</v>
      </c>
    </row>
    <row r="598" spans="1:18" x14ac:dyDescent="0.25">
      <c r="A598" s="1" t="s">
        <v>3385</v>
      </c>
      <c r="B598" s="1" t="s">
        <v>21</v>
      </c>
      <c r="C598" s="3" t="s">
        <v>73</v>
      </c>
      <c r="D598" s="3" t="s">
        <v>23</v>
      </c>
      <c r="E598" s="1" t="s">
        <v>130</v>
      </c>
      <c r="F598" s="1" t="s">
        <v>3386</v>
      </c>
      <c r="G598" s="1" t="s">
        <v>950</v>
      </c>
      <c r="H598" s="3">
        <f>SUBSTITUTE(LEFT(Tableau1[[#This Row],[OrderDate]],17),".",":")+0</f>
        <v>43566.58121527778</v>
      </c>
      <c r="I598" s="3">
        <f>SUBSTITUTE(LEFT(Tableau1[[#This Row],[OrderDueTo]],17),".",":")+0</f>
        <v>43574.5</v>
      </c>
      <c r="J598" s="13" t="str">
        <f>VLOOKUP(Tableau1[[#This Row],[AnaCode]],'Config Analyses'!A:C,2,FALSE)</f>
        <v>Analyse pesticides</v>
      </c>
      <c r="K598" s="13" t="str">
        <f>VLOOKUP(Tableau1[[#This Row],[AnaCode]],'Config Analyses'!A:C,3,FALSE)</f>
        <v>Equipe 3</v>
      </c>
      <c r="L598" s="13" t="str">
        <f>VLOOKUP(Tableau1[[#This Row],[CustomerCode]],'Config Clients'!A:D,3,FALSE)</f>
        <v>Entreprises agro-alimentaires</v>
      </c>
      <c r="M598" s="13" t="str">
        <f>VLOOKUP(Tableau1[[#This Row],[CustomerCode]],'Config Clients'!A:D,4,FALSE)</f>
        <v>Julien</v>
      </c>
      <c r="N598" s="10" t="str">
        <f>IFERROR(IF(Tableau1[[#This Row],[Date rendu]]-'Date de l''export'!$A$2&gt;0,"Non","Oui"),"Oui")</f>
        <v>Non</v>
      </c>
      <c r="O598" s="11">
        <f>IF(Tableau1[[#This Row],[En retard?]]="Non",Tableau1[[#This Row],[Date rendu]]-'Date de l''export'!$A$2,0)</f>
        <v>2.7404166666674428</v>
      </c>
      <c r="P598" s="14" t="str">
        <f>IF(Tableau1[[#This Row],[En retard?]]="Oui","HD",IF(Tableau1[Délai restant]&lt;1,"&lt;24h",IF(Tableau1[Délai restant]&lt;2,"&lt;48h","≥48h")))</f>
        <v>≥48h</v>
      </c>
      <c r="Q598" s="14" t="str">
        <f>IF(AND(Tableau1[[#This Row],[En retard?]]="Oui",OR(Tableau1[[#This Row],[Product]]="Citron",Tableau1[[#This Row],[Product]]="Amandes")),"Oui","Non")</f>
        <v>Non</v>
      </c>
      <c r="R598" t="str">
        <f>CONCATENATE(Tableau1[[#This Row],[OrderCode]],"|",Tableau1[[#This Row],[AnaCode]],"|",Tableau1[[#This Row],[Product]])</f>
        <v>CMD01595605|PEST|Carotte</v>
      </c>
    </row>
    <row r="599" spans="1:18" x14ac:dyDescent="0.25">
      <c r="A599" s="1" t="s">
        <v>196</v>
      </c>
      <c r="B599" s="1" t="s">
        <v>20</v>
      </c>
      <c r="C599" s="3" t="s">
        <v>58</v>
      </c>
      <c r="D599" s="3" t="s">
        <v>13</v>
      </c>
      <c r="E599" s="1" t="s">
        <v>63</v>
      </c>
      <c r="F599" s="1" t="s">
        <v>1106</v>
      </c>
      <c r="G599" s="1" t="s">
        <v>950</v>
      </c>
      <c r="H599" s="3">
        <f>SUBSTITUTE(LEFT(Tableau1[[#This Row],[OrderDate]],17),".",":")+0</f>
        <v>43566.581319444442</v>
      </c>
      <c r="I599" s="3">
        <f>SUBSTITUTE(LEFT(Tableau1[[#This Row],[OrderDueTo]],17),".",":")+0</f>
        <v>43574.5</v>
      </c>
      <c r="J599" s="13" t="str">
        <f>VLOOKUP(Tableau1[[#This Row],[AnaCode]],'Config Analyses'!A:C,2,FALSE)</f>
        <v>Analyse polluants d'emballage</v>
      </c>
      <c r="K599" s="13" t="str">
        <f>VLOOKUP(Tableau1[[#This Row],[AnaCode]],'Config Analyses'!A:C,3,FALSE)</f>
        <v>Equipe 3</v>
      </c>
      <c r="L599" s="13" t="str">
        <f>VLOOKUP(Tableau1[[#This Row],[CustomerCode]],'Config Clients'!A:D,3,FALSE)</f>
        <v>Coopérative agricole</v>
      </c>
      <c r="M599" s="13" t="str">
        <f>VLOOKUP(Tableau1[[#This Row],[CustomerCode]],'Config Clients'!A:D,4,FALSE)</f>
        <v>Béatrice</v>
      </c>
      <c r="N599" s="10" t="str">
        <f>IFERROR(IF(Tableau1[[#This Row],[Date rendu]]-'Date de l''export'!$A$2&gt;0,"Non","Oui"),"Oui")</f>
        <v>Non</v>
      </c>
      <c r="O599" s="11">
        <f>IF(Tableau1[[#This Row],[En retard?]]="Non",Tableau1[[#This Row],[Date rendu]]-'Date de l''export'!$A$2,0)</f>
        <v>2.7404166666674428</v>
      </c>
      <c r="P599" s="14" t="str">
        <f>IF(Tableau1[[#This Row],[En retard?]]="Oui","HD",IF(Tableau1[Délai restant]&lt;1,"&lt;24h",IF(Tableau1[Délai restant]&lt;2,"&lt;48h","≥48h")))</f>
        <v>≥48h</v>
      </c>
      <c r="Q599" s="14" t="str">
        <f>IF(AND(Tableau1[[#This Row],[En retard?]]="Oui",OR(Tableau1[[#This Row],[Product]]="Citron",Tableau1[[#This Row],[Product]]="Amandes")),"Oui","Non")</f>
        <v>Non</v>
      </c>
      <c r="R599" t="str">
        <f>CONCATENATE(Tableau1[[#This Row],[OrderCode]],"|",Tableau1[[#This Row],[AnaCode]],"|",Tableau1[[#This Row],[Product]])</f>
        <v>CMD01627201|PLLT|Orange</v>
      </c>
    </row>
    <row r="600" spans="1:18" x14ac:dyDescent="0.25">
      <c r="A600" s="1" t="s">
        <v>316</v>
      </c>
      <c r="B600" s="1" t="s">
        <v>31</v>
      </c>
      <c r="C600" s="3" t="s">
        <v>72</v>
      </c>
      <c r="D600" s="3" t="s">
        <v>22</v>
      </c>
      <c r="E600" s="1" t="s">
        <v>50</v>
      </c>
      <c r="F600" s="1" t="s">
        <v>1237</v>
      </c>
      <c r="G600" s="1" t="s">
        <v>1013</v>
      </c>
      <c r="H600" s="3">
        <f>SUBSTITUTE(LEFT(Tableau1[[#This Row],[OrderDate]],17),".",":")+0</f>
        <v>43566.582314814812</v>
      </c>
      <c r="I600" s="3">
        <f>SUBSTITUTE(LEFT(Tableau1[[#This Row],[OrderDueTo]],17),".",":")+0</f>
        <v>43578.5</v>
      </c>
      <c r="J600" s="13" t="str">
        <f>VLOOKUP(Tableau1[[#This Row],[AnaCode]],'Config Analyses'!A:C,2,FALSE)</f>
        <v>Analyse OGM</v>
      </c>
      <c r="K600" s="13" t="str">
        <f>VLOOKUP(Tableau1[[#This Row],[AnaCode]],'Config Analyses'!A:C,3,FALSE)</f>
        <v>Equipe 2</v>
      </c>
      <c r="L600" s="13" t="str">
        <f>VLOOKUP(Tableau1[[#This Row],[CustomerCode]],'Config Clients'!A:D,3,FALSE)</f>
        <v>Coopérative agricole</v>
      </c>
      <c r="M600" s="13" t="str">
        <f>VLOOKUP(Tableau1[[#This Row],[CustomerCode]],'Config Clients'!A:D,4,FALSE)</f>
        <v>Julie</v>
      </c>
      <c r="N600" s="10" t="str">
        <f>IFERROR(IF(Tableau1[[#This Row],[Date rendu]]-'Date de l''export'!$A$2&gt;0,"Non","Oui"),"Oui")</f>
        <v>Non</v>
      </c>
      <c r="O600" s="11">
        <f>IF(Tableau1[[#This Row],[En retard?]]="Non",Tableau1[[#This Row],[Date rendu]]-'Date de l''export'!$A$2,0)</f>
        <v>6.7404166666674428</v>
      </c>
      <c r="P600" s="14" t="str">
        <f>IF(Tableau1[[#This Row],[En retard?]]="Oui","HD",IF(Tableau1[Délai restant]&lt;1,"&lt;24h",IF(Tableau1[Délai restant]&lt;2,"&lt;48h","≥48h")))</f>
        <v>≥48h</v>
      </c>
      <c r="Q600" s="14" t="str">
        <f>IF(AND(Tableau1[[#This Row],[En retard?]]="Oui",OR(Tableau1[[#This Row],[Product]]="Citron",Tableau1[[#This Row],[Product]]="Amandes")),"Oui","Non")</f>
        <v>Non</v>
      </c>
      <c r="R600" t="str">
        <f>CONCATENATE(Tableau1[[#This Row],[OrderCode]],"|",Tableau1[[#This Row],[AnaCode]],"|",Tableau1[[#This Row],[Product]])</f>
        <v>CMD01667101|OGM|Pomme de terre</v>
      </c>
    </row>
    <row r="601" spans="1:18" x14ac:dyDescent="0.25">
      <c r="A601" s="1" t="s">
        <v>106</v>
      </c>
      <c r="B601" s="1" t="s">
        <v>28</v>
      </c>
      <c r="C601" s="3" t="s">
        <v>61</v>
      </c>
      <c r="D601" s="3" t="s">
        <v>14</v>
      </c>
      <c r="E601" s="1" t="s">
        <v>167</v>
      </c>
      <c r="F601" s="1" t="s">
        <v>1424</v>
      </c>
      <c r="G601" s="1" t="s">
        <v>964</v>
      </c>
      <c r="H601" s="3">
        <f>SUBSTITUTE(LEFT(Tableau1[[#This Row],[OrderDate]],17),".",":")+0</f>
        <v>43566.594444444447</v>
      </c>
      <c r="I601" s="3">
        <f>SUBSTITUTE(LEFT(Tableau1[[#This Row],[OrderDueTo]],17),".",":")+0</f>
        <v>43573.5</v>
      </c>
      <c r="J601" s="13" t="str">
        <f>VLOOKUP(Tableau1[[#This Row],[AnaCode]],'Config Analyses'!A:C,2,FALSE)</f>
        <v>Analyse matières grasses</v>
      </c>
      <c r="K601" s="13" t="str">
        <f>VLOOKUP(Tableau1[[#This Row],[AnaCode]],'Config Analyses'!A:C,3,FALSE)</f>
        <v>Equipe 2</v>
      </c>
      <c r="L601" s="13" t="str">
        <f>VLOOKUP(Tableau1[[#This Row],[CustomerCode]],'Config Clients'!A:D,3,FALSE)</f>
        <v>Grande surface</v>
      </c>
      <c r="M601" s="13" t="str">
        <f>VLOOKUP(Tableau1[[#This Row],[CustomerCode]],'Config Clients'!A:D,4,FALSE)</f>
        <v>Eric</v>
      </c>
      <c r="N601" s="10" t="str">
        <f>IFERROR(IF(Tableau1[[#This Row],[Date rendu]]-'Date de l''export'!$A$2&gt;0,"Non","Oui"),"Oui")</f>
        <v>Non</v>
      </c>
      <c r="O601" s="11">
        <f>IF(Tableau1[[#This Row],[En retard?]]="Non",Tableau1[[#This Row],[Date rendu]]-'Date de l''export'!$A$2,0)</f>
        <v>1.7404166666674428</v>
      </c>
      <c r="P601" s="14" t="str">
        <f>IF(Tableau1[[#This Row],[En retard?]]="Oui","HD",IF(Tableau1[Délai restant]&lt;1,"&lt;24h",IF(Tableau1[Délai restant]&lt;2,"&lt;48h","≥48h")))</f>
        <v>&lt;48h</v>
      </c>
      <c r="Q601" s="14" t="str">
        <f>IF(AND(Tableau1[[#This Row],[En retard?]]="Oui",OR(Tableau1[[#This Row],[Product]]="Citron",Tableau1[[#This Row],[Product]]="Amandes")),"Oui","Non")</f>
        <v>Non</v>
      </c>
      <c r="R601" t="str">
        <f>CONCATENATE(Tableau1[[#This Row],[OrderCode]],"|",Tableau1[[#This Row],[AnaCode]],"|",Tableau1[[#This Row],[Product]])</f>
        <v>CMD01750401|MTG|Petits pois</v>
      </c>
    </row>
    <row r="602" spans="1:18" x14ac:dyDescent="0.25">
      <c r="A602" s="1" t="s">
        <v>457</v>
      </c>
      <c r="B602" s="1" t="s">
        <v>32</v>
      </c>
      <c r="C602" s="3" t="s">
        <v>61</v>
      </c>
      <c r="D602" s="3" t="s">
        <v>14</v>
      </c>
      <c r="E602" s="1" t="s">
        <v>107</v>
      </c>
      <c r="F602" s="1" t="s">
        <v>1841</v>
      </c>
      <c r="G602" s="1" t="s">
        <v>945</v>
      </c>
      <c r="H602" s="3">
        <f>SUBSTITUTE(LEFT(Tableau1[[#This Row],[OrderDate]],17),".",":")+0</f>
        <v>43566.59814814815</v>
      </c>
      <c r="I602" s="3">
        <f>SUBSTITUTE(LEFT(Tableau1[[#This Row],[OrderDueTo]],17),".",":")+0</f>
        <v>43572.5</v>
      </c>
      <c r="J602" s="13" t="str">
        <f>VLOOKUP(Tableau1[[#This Row],[AnaCode]],'Config Analyses'!A:C,2,FALSE)</f>
        <v>Analyse nutritionelle</v>
      </c>
      <c r="K602" s="13" t="str">
        <f>VLOOKUP(Tableau1[[#This Row],[AnaCode]],'Config Analyses'!A:C,3,FALSE)</f>
        <v>Equipe 2</v>
      </c>
      <c r="L602" s="13" t="str">
        <f>VLOOKUP(Tableau1[[#This Row],[CustomerCode]],'Config Clients'!A:D,3,FALSE)</f>
        <v>Grande surface</v>
      </c>
      <c r="M602" s="13" t="str">
        <f>VLOOKUP(Tableau1[[#This Row],[CustomerCode]],'Config Clients'!A:D,4,FALSE)</f>
        <v>Eric</v>
      </c>
      <c r="N602" s="10" t="str">
        <f>IFERROR(IF(Tableau1[[#This Row],[Date rendu]]-'Date de l''export'!$A$2&gt;0,"Non","Oui"),"Oui")</f>
        <v>Non</v>
      </c>
      <c r="O602" s="11">
        <f>IF(Tableau1[[#This Row],[En retard?]]="Non",Tableau1[[#This Row],[Date rendu]]-'Date de l''export'!$A$2,0)</f>
        <v>0.74041666666744277</v>
      </c>
      <c r="P602" s="14" t="str">
        <f>IF(Tableau1[[#This Row],[En retard?]]="Oui","HD",IF(Tableau1[Délai restant]&lt;1,"&lt;24h",IF(Tableau1[Délai restant]&lt;2,"&lt;48h","≥48h")))</f>
        <v>&lt;24h</v>
      </c>
      <c r="Q602" s="14" t="str">
        <f>IF(AND(Tableau1[[#This Row],[En retard?]]="Oui",OR(Tableau1[[#This Row],[Product]]="Citron",Tableau1[[#This Row],[Product]]="Amandes")),"Oui","Non")</f>
        <v>Non</v>
      </c>
      <c r="R602" t="str">
        <f>CONCATENATE(Tableau1[[#This Row],[OrderCode]],"|",Tableau1[[#This Row],[AnaCode]],"|",Tableau1[[#This Row],[Product]])</f>
        <v>CMD01622103|NTR|Tomate</v>
      </c>
    </row>
    <row r="603" spans="1:18" x14ac:dyDescent="0.25">
      <c r="A603" s="1" t="s">
        <v>510</v>
      </c>
      <c r="B603" s="1" t="s">
        <v>21</v>
      </c>
      <c r="C603" s="3" t="s">
        <v>98</v>
      </c>
      <c r="D603" s="3" t="s">
        <v>27</v>
      </c>
      <c r="E603" s="1" t="s">
        <v>167</v>
      </c>
      <c r="F603" s="1" t="s">
        <v>1429</v>
      </c>
      <c r="G603" s="1" t="s">
        <v>964</v>
      </c>
      <c r="H603" s="3">
        <f>SUBSTITUTE(LEFT(Tableau1[[#This Row],[OrderDate]],17),".",":")+0</f>
        <v>43566.601747685185</v>
      </c>
      <c r="I603" s="3">
        <f>SUBSTITUTE(LEFT(Tableau1[[#This Row],[OrderDueTo]],17),".",":")+0</f>
        <v>43573.5</v>
      </c>
      <c r="J603" s="13" t="str">
        <f>VLOOKUP(Tableau1[[#This Row],[AnaCode]],'Config Analyses'!A:C,2,FALSE)</f>
        <v>Analyse matières grasses</v>
      </c>
      <c r="K603" s="13" t="str">
        <f>VLOOKUP(Tableau1[[#This Row],[AnaCode]],'Config Analyses'!A:C,3,FALSE)</f>
        <v>Equipe 2</v>
      </c>
      <c r="L603" s="13" t="str">
        <f>VLOOKUP(Tableau1[[#This Row],[CustomerCode]],'Config Clients'!A:D,3,FALSE)</f>
        <v>Coopérative agricole</v>
      </c>
      <c r="M603" s="13" t="str">
        <f>VLOOKUP(Tableau1[[#This Row],[CustomerCode]],'Config Clients'!A:D,4,FALSE)</f>
        <v>Julie</v>
      </c>
      <c r="N603" s="10" t="str">
        <f>IFERROR(IF(Tableau1[[#This Row],[Date rendu]]-'Date de l''export'!$A$2&gt;0,"Non","Oui"),"Oui")</f>
        <v>Non</v>
      </c>
      <c r="O603" s="11">
        <f>IF(Tableau1[[#This Row],[En retard?]]="Non",Tableau1[[#This Row],[Date rendu]]-'Date de l''export'!$A$2,0)</f>
        <v>1.7404166666674428</v>
      </c>
      <c r="P603" s="14" t="str">
        <f>IF(Tableau1[[#This Row],[En retard?]]="Oui","HD",IF(Tableau1[Délai restant]&lt;1,"&lt;24h",IF(Tableau1[Délai restant]&lt;2,"&lt;48h","≥48h")))</f>
        <v>&lt;48h</v>
      </c>
      <c r="Q603" s="14" t="str">
        <f>IF(AND(Tableau1[[#This Row],[En retard?]]="Oui",OR(Tableau1[[#This Row],[Product]]="Citron",Tableau1[[#This Row],[Product]]="Amandes")),"Oui","Non")</f>
        <v>Non</v>
      </c>
      <c r="R603" t="str">
        <f>CONCATENATE(Tableau1[[#This Row],[OrderCode]],"|",Tableau1[[#This Row],[AnaCode]],"|",Tableau1[[#This Row],[Product]])</f>
        <v>CMD01698806|MTG|Carotte</v>
      </c>
    </row>
    <row r="604" spans="1:18" x14ac:dyDescent="0.25">
      <c r="A604" s="1" t="s">
        <v>703</v>
      </c>
      <c r="B604" s="1" t="s">
        <v>19</v>
      </c>
      <c r="C604" s="3" t="s">
        <v>98</v>
      </c>
      <c r="D604" s="3" t="s">
        <v>27</v>
      </c>
      <c r="E604" s="1" t="s">
        <v>107</v>
      </c>
      <c r="F604" s="1" t="s">
        <v>1433</v>
      </c>
      <c r="G604" s="1" t="s">
        <v>945</v>
      </c>
      <c r="H604" s="3">
        <f>SUBSTITUTE(LEFT(Tableau1[[#This Row],[OrderDate]],17),".",":")+0</f>
        <v>43566.605902777781</v>
      </c>
      <c r="I604" s="3">
        <f>SUBSTITUTE(LEFT(Tableau1[[#This Row],[OrderDueTo]],17),".",":")+0</f>
        <v>43572.5</v>
      </c>
      <c r="J604" s="13" t="str">
        <f>VLOOKUP(Tableau1[[#This Row],[AnaCode]],'Config Analyses'!A:C,2,FALSE)</f>
        <v>Analyse nutritionelle</v>
      </c>
      <c r="K604" s="13" t="str">
        <f>VLOOKUP(Tableau1[[#This Row],[AnaCode]],'Config Analyses'!A:C,3,FALSE)</f>
        <v>Equipe 2</v>
      </c>
      <c r="L604" s="13" t="str">
        <f>VLOOKUP(Tableau1[[#This Row],[CustomerCode]],'Config Clients'!A:D,3,FALSE)</f>
        <v>Coopérative agricole</v>
      </c>
      <c r="M604" s="13" t="str">
        <f>VLOOKUP(Tableau1[[#This Row],[CustomerCode]],'Config Clients'!A:D,4,FALSE)</f>
        <v>Julie</v>
      </c>
      <c r="N604" s="10" t="str">
        <f>IFERROR(IF(Tableau1[[#This Row],[Date rendu]]-'Date de l''export'!$A$2&gt;0,"Non","Oui"),"Oui")</f>
        <v>Non</v>
      </c>
      <c r="O604" s="11">
        <f>IF(Tableau1[[#This Row],[En retard?]]="Non",Tableau1[[#This Row],[Date rendu]]-'Date de l''export'!$A$2,0)</f>
        <v>0.74041666666744277</v>
      </c>
      <c r="P604" s="14" t="str">
        <f>IF(Tableau1[[#This Row],[En retard?]]="Oui","HD",IF(Tableau1[Délai restant]&lt;1,"&lt;24h",IF(Tableau1[Délai restant]&lt;2,"&lt;48h","≥48h")))</f>
        <v>&lt;24h</v>
      </c>
      <c r="Q604" s="14" t="str">
        <f>IF(AND(Tableau1[[#This Row],[En retard?]]="Oui",OR(Tableau1[[#This Row],[Product]]="Citron",Tableau1[[#This Row],[Product]]="Amandes")),"Oui","Non")</f>
        <v>Non</v>
      </c>
      <c r="R604" t="str">
        <f>CONCATENATE(Tableau1[[#This Row],[OrderCode]],"|",Tableau1[[#This Row],[AnaCode]],"|",Tableau1[[#This Row],[Product]])</f>
        <v>CMD01573402|NTR|Bettrave</v>
      </c>
    </row>
    <row r="605" spans="1:18" x14ac:dyDescent="0.25">
      <c r="A605" s="1" t="s">
        <v>481</v>
      </c>
      <c r="B605" s="1" t="s">
        <v>44</v>
      </c>
      <c r="C605" s="3" t="s">
        <v>225</v>
      </c>
      <c r="D605" s="3" t="s">
        <v>39</v>
      </c>
      <c r="E605" s="1" t="s">
        <v>229</v>
      </c>
      <c r="F605" s="1" t="s">
        <v>1878</v>
      </c>
      <c r="G605" s="1" t="s">
        <v>947</v>
      </c>
      <c r="H605" s="3">
        <f>SUBSTITUTE(LEFT(Tableau1[[#This Row],[OrderDate]],17),".",":")+0</f>
        <v>43566.60701388889</v>
      </c>
      <c r="I605" s="3">
        <f>SUBSTITUTE(LEFT(Tableau1[[#This Row],[OrderDueTo]],17),".",":")+0</f>
        <v>43571.5</v>
      </c>
      <c r="J605" s="13" t="str">
        <f>VLOOKUP(Tableau1[[#This Row],[AnaCode]],'Config Analyses'!A:C,2,FALSE)</f>
        <v>Analyse sucres</v>
      </c>
      <c r="K605" s="13" t="str">
        <f>VLOOKUP(Tableau1[[#This Row],[AnaCode]],'Config Analyses'!A:C,3,FALSE)</f>
        <v>Equipe 2</v>
      </c>
      <c r="L605" s="13" t="str">
        <f>VLOOKUP(Tableau1[[#This Row],[CustomerCode]],'Config Clients'!A:D,3,FALSE)</f>
        <v>Coopérative agricole</v>
      </c>
      <c r="M605" s="13" t="str">
        <f>VLOOKUP(Tableau1[[#This Row],[CustomerCode]],'Config Clients'!A:D,4,FALSE)</f>
        <v>Béatrice</v>
      </c>
      <c r="N605" s="10" t="str">
        <f>IFERROR(IF(Tableau1[[#This Row],[Date rendu]]-'Date de l''export'!$A$2&gt;0,"Non","Oui"),"Oui")</f>
        <v>Oui</v>
      </c>
      <c r="O605" s="11">
        <f>IF(Tableau1[[#This Row],[En retard?]]="Non",Tableau1[[#This Row],[Date rendu]]-'Date de l''export'!$A$2,0)</f>
        <v>0</v>
      </c>
      <c r="P605" s="14" t="str">
        <f>IF(Tableau1[[#This Row],[En retard?]]="Oui","HD",IF(Tableau1[Délai restant]&lt;1,"&lt;24h",IF(Tableau1[Délai restant]&lt;2,"&lt;48h","≥48h")))</f>
        <v>HD</v>
      </c>
      <c r="Q605" s="14" t="str">
        <f>IF(AND(Tableau1[[#This Row],[En retard?]]="Oui",OR(Tableau1[[#This Row],[Product]]="Citron",Tableau1[[#This Row],[Product]]="Amandes")),"Oui","Non")</f>
        <v>Non</v>
      </c>
      <c r="R605" t="str">
        <f>CONCATENATE(Tableau1[[#This Row],[OrderCode]],"|",Tableau1[[#This Row],[AnaCode]],"|",Tableau1[[#This Row],[Product]])</f>
        <v>CMD01778502|SCR|Framboise</v>
      </c>
    </row>
    <row r="606" spans="1:18" x14ac:dyDescent="0.25">
      <c r="A606" s="1" t="s">
        <v>571</v>
      </c>
      <c r="B606" s="1" t="s">
        <v>31</v>
      </c>
      <c r="C606" s="3" t="s">
        <v>49</v>
      </c>
      <c r="D606" s="3" t="s">
        <v>8</v>
      </c>
      <c r="E606" s="1" t="s">
        <v>50</v>
      </c>
      <c r="F606" s="1" t="s">
        <v>1214</v>
      </c>
      <c r="G606" s="1" t="s">
        <v>1013</v>
      </c>
      <c r="H606" s="3">
        <f>SUBSTITUTE(LEFT(Tableau1[[#This Row],[OrderDate]],17),".",":")+0</f>
        <v>43566.607754629629</v>
      </c>
      <c r="I606" s="3">
        <f>SUBSTITUTE(LEFT(Tableau1[[#This Row],[OrderDueTo]],17),".",":")+0</f>
        <v>43578.5</v>
      </c>
      <c r="J606" s="13" t="str">
        <f>VLOOKUP(Tableau1[[#This Row],[AnaCode]],'Config Analyses'!A:C,2,FALSE)</f>
        <v>Analyse OGM</v>
      </c>
      <c r="K606" s="13" t="str">
        <f>VLOOKUP(Tableau1[[#This Row],[AnaCode]],'Config Analyses'!A:C,3,FALSE)</f>
        <v>Equipe 2</v>
      </c>
      <c r="L606" s="13" t="str">
        <f>VLOOKUP(Tableau1[[#This Row],[CustomerCode]],'Config Clients'!A:D,3,FALSE)</f>
        <v>Grande surface</v>
      </c>
      <c r="M606" s="13" t="str">
        <f>VLOOKUP(Tableau1[[#This Row],[CustomerCode]],'Config Clients'!A:D,4,FALSE)</f>
        <v>Eric</v>
      </c>
      <c r="N606" s="10" t="str">
        <f>IFERROR(IF(Tableau1[[#This Row],[Date rendu]]-'Date de l''export'!$A$2&gt;0,"Non","Oui"),"Oui")</f>
        <v>Non</v>
      </c>
      <c r="O606" s="11">
        <f>IF(Tableau1[[#This Row],[En retard?]]="Non",Tableau1[[#This Row],[Date rendu]]-'Date de l''export'!$A$2,0)</f>
        <v>6.7404166666674428</v>
      </c>
      <c r="P606" s="14" t="str">
        <f>IF(Tableau1[[#This Row],[En retard?]]="Oui","HD",IF(Tableau1[Délai restant]&lt;1,"&lt;24h",IF(Tableau1[Délai restant]&lt;2,"&lt;48h","≥48h")))</f>
        <v>≥48h</v>
      </c>
      <c r="Q606" s="14" t="str">
        <f>IF(AND(Tableau1[[#This Row],[En retard?]]="Oui",OR(Tableau1[[#This Row],[Product]]="Citron",Tableau1[[#This Row],[Product]]="Amandes")),"Oui","Non")</f>
        <v>Non</v>
      </c>
      <c r="R606" t="str">
        <f>CONCATENATE(Tableau1[[#This Row],[OrderCode]],"|",Tableau1[[#This Row],[AnaCode]],"|",Tableau1[[#This Row],[Product]])</f>
        <v>CMD01351606|OGM|Pomme de terre</v>
      </c>
    </row>
    <row r="607" spans="1:18" x14ac:dyDescent="0.25">
      <c r="A607" s="1" t="s">
        <v>163</v>
      </c>
      <c r="B607" s="1" t="s">
        <v>15</v>
      </c>
      <c r="C607" s="3" t="s">
        <v>61</v>
      </c>
      <c r="D607" s="3" t="s">
        <v>14</v>
      </c>
      <c r="E607" s="1" t="s">
        <v>167</v>
      </c>
      <c r="F607" s="1" t="s">
        <v>1436</v>
      </c>
      <c r="G607" s="1" t="s">
        <v>964</v>
      </c>
      <c r="H607" s="3">
        <f>SUBSTITUTE(LEFT(Tableau1[[#This Row],[OrderDate]],17),".",":")+0</f>
        <v>43566.609988425924</v>
      </c>
      <c r="I607" s="3">
        <f>SUBSTITUTE(LEFT(Tableau1[[#This Row],[OrderDueTo]],17),".",":")+0</f>
        <v>43573.5</v>
      </c>
      <c r="J607" s="13" t="str">
        <f>VLOOKUP(Tableau1[[#This Row],[AnaCode]],'Config Analyses'!A:C,2,FALSE)</f>
        <v>Analyse matières grasses</v>
      </c>
      <c r="K607" s="13" t="str">
        <f>VLOOKUP(Tableau1[[#This Row],[AnaCode]],'Config Analyses'!A:C,3,FALSE)</f>
        <v>Equipe 2</v>
      </c>
      <c r="L607" s="13" t="str">
        <f>VLOOKUP(Tableau1[[#This Row],[CustomerCode]],'Config Clients'!A:D,3,FALSE)</f>
        <v>Grande surface</v>
      </c>
      <c r="M607" s="13" t="str">
        <f>VLOOKUP(Tableau1[[#This Row],[CustomerCode]],'Config Clients'!A:D,4,FALSE)</f>
        <v>Eric</v>
      </c>
      <c r="N607" s="10" t="str">
        <f>IFERROR(IF(Tableau1[[#This Row],[Date rendu]]-'Date de l''export'!$A$2&gt;0,"Non","Oui"),"Oui")</f>
        <v>Non</v>
      </c>
      <c r="O607" s="11">
        <f>IF(Tableau1[[#This Row],[En retard?]]="Non",Tableau1[[#This Row],[Date rendu]]-'Date de l''export'!$A$2,0)</f>
        <v>1.7404166666674428</v>
      </c>
      <c r="P607" s="14" t="str">
        <f>IF(Tableau1[[#This Row],[En retard?]]="Oui","HD",IF(Tableau1[Délai restant]&lt;1,"&lt;24h",IF(Tableau1[Délai restant]&lt;2,"&lt;48h","≥48h")))</f>
        <v>&lt;48h</v>
      </c>
      <c r="Q607" s="14" t="str">
        <f>IF(AND(Tableau1[[#This Row],[En retard?]]="Oui",OR(Tableau1[[#This Row],[Product]]="Citron",Tableau1[[#This Row],[Product]]="Amandes")),"Oui","Non")</f>
        <v>Non</v>
      </c>
      <c r="R607" t="str">
        <f>CONCATENATE(Tableau1[[#This Row],[OrderCode]],"|",Tableau1[[#This Row],[AnaCode]],"|",Tableau1[[#This Row],[Product]])</f>
        <v>CMD01604407|MTG|Citron</v>
      </c>
    </row>
    <row r="608" spans="1:18" x14ac:dyDescent="0.25">
      <c r="A608" s="1" t="s">
        <v>70</v>
      </c>
      <c r="B608" s="1" t="s">
        <v>32</v>
      </c>
      <c r="C608" s="3" t="s">
        <v>58</v>
      </c>
      <c r="D608" s="3" t="s">
        <v>13</v>
      </c>
      <c r="E608" s="1" t="s">
        <v>167</v>
      </c>
      <c r="F608" s="1" t="s">
        <v>1865</v>
      </c>
      <c r="G608" s="1" t="s">
        <v>964</v>
      </c>
      <c r="H608" s="3">
        <f>SUBSTITUTE(LEFT(Tableau1[[#This Row],[OrderDate]],17),".",":")+0</f>
        <v>43566.610543981478</v>
      </c>
      <c r="I608" s="3">
        <f>SUBSTITUTE(LEFT(Tableau1[[#This Row],[OrderDueTo]],17),".",":")+0</f>
        <v>43573.5</v>
      </c>
      <c r="J608" s="13" t="str">
        <f>VLOOKUP(Tableau1[[#This Row],[AnaCode]],'Config Analyses'!A:C,2,FALSE)</f>
        <v>Analyse matières grasses</v>
      </c>
      <c r="K608" s="13" t="str">
        <f>VLOOKUP(Tableau1[[#This Row],[AnaCode]],'Config Analyses'!A:C,3,FALSE)</f>
        <v>Equipe 2</v>
      </c>
      <c r="L608" s="13" t="str">
        <f>VLOOKUP(Tableau1[[#This Row],[CustomerCode]],'Config Clients'!A:D,3,FALSE)</f>
        <v>Coopérative agricole</v>
      </c>
      <c r="M608" s="13" t="str">
        <f>VLOOKUP(Tableau1[[#This Row],[CustomerCode]],'Config Clients'!A:D,4,FALSE)</f>
        <v>Béatrice</v>
      </c>
      <c r="N608" s="10" t="str">
        <f>IFERROR(IF(Tableau1[[#This Row],[Date rendu]]-'Date de l''export'!$A$2&gt;0,"Non","Oui"),"Oui")</f>
        <v>Non</v>
      </c>
      <c r="O608" s="11">
        <f>IF(Tableau1[[#This Row],[En retard?]]="Non",Tableau1[[#This Row],[Date rendu]]-'Date de l''export'!$A$2,0)</f>
        <v>1.7404166666674428</v>
      </c>
      <c r="P608" s="14" t="str">
        <f>IF(Tableau1[[#This Row],[En retard?]]="Oui","HD",IF(Tableau1[Délai restant]&lt;1,"&lt;24h",IF(Tableau1[Délai restant]&lt;2,"&lt;48h","≥48h")))</f>
        <v>&lt;48h</v>
      </c>
      <c r="Q608" s="14" t="str">
        <f>IF(AND(Tableau1[[#This Row],[En retard?]]="Oui",OR(Tableau1[[#This Row],[Product]]="Citron",Tableau1[[#This Row],[Product]]="Amandes")),"Oui","Non")</f>
        <v>Non</v>
      </c>
      <c r="R608" t="str">
        <f>CONCATENATE(Tableau1[[#This Row],[OrderCode]],"|",Tableau1[[#This Row],[AnaCode]],"|",Tableau1[[#This Row],[Product]])</f>
        <v>CMD01627001|MTG|Tomate</v>
      </c>
    </row>
    <row r="609" spans="1:18" x14ac:dyDescent="0.25">
      <c r="A609" s="1" t="s">
        <v>278</v>
      </c>
      <c r="B609" s="1" t="s">
        <v>26</v>
      </c>
      <c r="C609" s="3" t="s">
        <v>52</v>
      </c>
      <c r="D609" s="3" t="s">
        <v>9</v>
      </c>
      <c r="E609" s="1" t="s">
        <v>50</v>
      </c>
      <c r="F609" s="1" t="s">
        <v>1192</v>
      </c>
      <c r="G609" s="1" t="s">
        <v>1013</v>
      </c>
      <c r="H609" s="3">
        <f>SUBSTITUTE(LEFT(Tableau1[[#This Row],[OrderDate]],17),".",":")+0</f>
        <v>43566.611111111109</v>
      </c>
      <c r="I609" s="3">
        <f>SUBSTITUTE(LEFT(Tableau1[[#This Row],[OrderDueTo]],17),".",":")+0</f>
        <v>43578.5</v>
      </c>
      <c r="J609" s="13" t="str">
        <f>VLOOKUP(Tableau1[[#This Row],[AnaCode]],'Config Analyses'!A:C,2,FALSE)</f>
        <v>Analyse OGM</v>
      </c>
      <c r="K609" s="13" t="str">
        <f>VLOOKUP(Tableau1[[#This Row],[AnaCode]],'Config Analyses'!A:C,3,FALSE)</f>
        <v>Equipe 2</v>
      </c>
      <c r="L609" s="13" t="str">
        <f>VLOOKUP(Tableau1[[#This Row],[CustomerCode]],'Config Clients'!A:D,3,FALSE)</f>
        <v>Centrale d'achats</v>
      </c>
      <c r="M609" s="13" t="str">
        <f>VLOOKUP(Tableau1[[#This Row],[CustomerCode]],'Config Clients'!A:D,4,FALSE)</f>
        <v>Sandrine</v>
      </c>
      <c r="N609" s="10" t="str">
        <f>IFERROR(IF(Tableau1[[#This Row],[Date rendu]]-'Date de l''export'!$A$2&gt;0,"Non","Oui"),"Oui")</f>
        <v>Non</v>
      </c>
      <c r="O609" s="11">
        <f>IF(Tableau1[[#This Row],[En retard?]]="Non",Tableau1[[#This Row],[Date rendu]]-'Date de l''export'!$A$2,0)</f>
        <v>6.7404166666674428</v>
      </c>
      <c r="P609" s="14" t="str">
        <f>IF(Tableau1[[#This Row],[En retard?]]="Oui","HD",IF(Tableau1[Délai restant]&lt;1,"&lt;24h",IF(Tableau1[Délai restant]&lt;2,"&lt;48h","≥48h")))</f>
        <v>≥48h</v>
      </c>
      <c r="Q609" s="14" t="str">
        <f>IF(AND(Tableau1[[#This Row],[En retard?]]="Oui",OR(Tableau1[[#This Row],[Product]]="Citron",Tableau1[[#This Row],[Product]]="Amandes")),"Oui","Non")</f>
        <v>Non</v>
      </c>
      <c r="R609" t="str">
        <f>CONCATENATE(Tableau1[[#This Row],[OrderCode]],"|",Tableau1[[#This Row],[AnaCode]],"|",Tableau1[[#This Row],[Product]])</f>
        <v>CMD01668305|OGM|Radis</v>
      </c>
    </row>
    <row r="610" spans="1:18" x14ac:dyDescent="0.25">
      <c r="A610" s="1" t="s">
        <v>175</v>
      </c>
      <c r="B610" s="1" t="s">
        <v>11</v>
      </c>
      <c r="C610" s="3" t="s">
        <v>52</v>
      </c>
      <c r="D610" s="3" t="s">
        <v>9</v>
      </c>
      <c r="E610" s="1" t="s">
        <v>130</v>
      </c>
      <c r="F610" s="1" t="s">
        <v>1298</v>
      </c>
      <c r="G610" s="1" t="s">
        <v>950</v>
      </c>
      <c r="H610" s="3">
        <f>SUBSTITUTE(LEFT(Tableau1[[#This Row],[OrderDate]],17),".",":")+0</f>
        <v>43566.611597222225</v>
      </c>
      <c r="I610" s="3">
        <f>SUBSTITUTE(LEFT(Tableau1[[#This Row],[OrderDueTo]],17),".",":")+0</f>
        <v>43574.5</v>
      </c>
      <c r="J610" s="13" t="str">
        <f>VLOOKUP(Tableau1[[#This Row],[AnaCode]],'Config Analyses'!A:C,2,FALSE)</f>
        <v>Analyse pesticides</v>
      </c>
      <c r="K610" s="13" t="str">
        <f>VLOOKUP(Tableau1[[#This Row],[AnaCode]],'Config Analyses'!A:C,3,FALSE)</f>
        <v>Equipe 3</v>
      </c>
      <c r="L610" s="13" t="str">
        <f>VLOOKUP(Tableau1[[#This Row],[CustomerCode]],'Config Clients'!A:D,3,FALSE)</f>
        <v>Centrale d'achats</v>
      </c>
      <c r="M610" s="13" t="str">
        <f>VLOOKUP(Tableau1[[#This Row],[CustomerCode]],'Config Clients'!A:D,4,FALSE)</f>
        <v>Sandrine</v>
      </c>
      <c r="N610" s="10" t="str">
        <f>IFERROR(IF(Tableau1[[#This Row],[Date rendu]]-'Date de l''export'!$A$2&gt;0,"Non","Oui"),"Oui")</f>
        <v>Non</v>
      </c>
      <c r="O610" s="11">
        <f>IF(Tableau1[[#This Row],[En retard?]]="Non",Tableau1[[#This Row],[Date rendu]]-'Date de l''export'!$A$2,0)</f>
        <v>2.7404166666674428</v>
      </c>
      <c r="P610" s="14" t="str">
        <f>IF(Tableau1[[#This Row],[En retard?]]="Oui","HD",IF(Tableau1[Délai restant]&lt;1,"&lt;24h",IF(Tableau1[Délai restant]&lt;2,"&lt;48h","≥48h")))</f>
        <v>≥48h</v>
      </c>
      <c r="Q610" s="14" t="str">
        <f>IF(AND(Tableau1[[#This Row],[En retard?]]="Oui",OR(Tableau1[[#This Row],[Product]]="Citron",Tableau1[[#This Row],[Product]]="Amandes")),"Oui","Non")</f>
        <v>Non</v>
      </c>
      <c r="R610" t="str">
        <f>CONCATENATE(Tableau1[[#This Row],[OrderCode]],"|",Tableau1[[#This Row],[AnaCode]],"|",Tableau1[[#This Row],[Product]])</f>
        <v>CMD01668306|PEST|Oignon</v>
      </c>
    </row>
    <row r="611" spans="1:18" x14ac:dyDescent="0.25">
      <c r="A611" s="1" t="s">
        <v>658</v>
      </c>
      <c r="B611" s="1" t="s">
        <v>19</v>
      </c>
      <c r="C611" s="3" t="s">
        <v>54</v>
      </c>
      <c r="D611" s="3" t="s">
        <v>10</v>
      </c>
      <c r="E611" s="1" t="s">
        <v>107</v>
      </c>
      <c r="F611" s="1" t="s">
        <v>1257</v>
      </c>
      <c r="G611" s="1" t="s">
        <v>945</v>
      </c>
      <c r="H611" s="3">
        <f>SUBSTITUTE(LEFT(Tableau1[[#This Row],[OrderDate]],17),".",":")+0</f>
        <v>43566.613761574074</v>
      </c>
      <c r="I611" s="3">
        <f>SUBSTITUTE(LEFT(Tableau1[[#This Row],[OrderDueTo]],17),".",":")+0</f>
        <v>43572.5</v>
      </c>
      <c r="J611" s="13" t="str">
        <f>VLOOKUP(Tableau1[[#This Row],[AnaCode]],'Config Analyses'!A:C,2,FALSE)</f>
        <v>Analyse nutritionelle</v>
      </c>
      <c r="K611" s="13" t="str">
        <f>VLOOKUP(Tableau1[[#This Row],[AnaCode]],'Config Analyses'!A:C,3,FALSE)</f>
        <v>Equipe 2</v>
      </c>
      <c r="L611" s="13" t="str">
        <f>VLOOKUP(Tableau1[[#This Row],[CustomerCode]],'Config Clients'!A:D,3,FALSE)</f>
        <v>Coopérative agricole</v>
      </c>
      <c r="M611" s="13" t="str">
        <f>VLOOKUP(Tableau1[[#This Row],[CustomerCode]],'Config Clients'!A:D,4,FALSE)</f>
        <v>Julie</v>
      </c>
      <c r="N611" s="10" t="str">
        <f>IFERROR(IF(Tableau1[[#This Row],[Date rendu]]-'Date de l''export'!$A$2&gt;0,"Non","Oui"),"Oui")</f>
        <v>Non</v>
      </c>
      <c r="O611" s="11">
        <f>IF(Tableau1[[#This Row],[En retard?]]="Non",Tableau1[[#This Row],[Date rendu]]-'Date de l''export'!$A$2,0)</f>
        <v>0.74041666666744277</v>
      </c>
      <c r="P611" s="14" t="str">
        <f>IF(Tableau1[[#This Row],[En retard?]]="Oui","HD",IF(Tableau1[Délai restant]&lt;1,"&lt;24h",IF(Tableau1[Délai restant]&lt;2,"&lt;48h","≥48h")))</f>
        <v>&lt;24h</v>
      </c>
      <c r="Q611" s="14" t="str">
        <f>IF(AND(Tableau1[[#This Row],[En retard?]]="Oui",OR(Tableau1[[#This Row],[Product]]="Citron",Tableau1[[#This Row],[Product]]="Amandes")),"Oui","Non")</f>
        <v>Non</v>
      </c>
      <c r="R611" t="str">
        <f>CONCATENATE(Tableau1[[#This Row],[OrderCode]],"|",Tableau1[[#This Row],[AnaCode]],"|",Tableau1[[#This Row],[Product]])</f>
        <v>CMD01569208|NTR|Bettrave</v>
      </c>
    </row>
    <row r="612" spans="1:18" x14ac:dyDescent="0.25">
      <c r="A612" s="1" t="s">
        <v>603</v>
      </c>
      <c r="B612" s="1" t="s">
        <v>31</v>
      </c>
      <c r="C612" s="3" t="s">
        <v>61</v>
      </c>
      <c r="D612" s="3" t="s">
        <v>14</v>
      </c>
      <c r="E612" s="1" t="s">
        <v>167</v>
      </c>
      <c r="F612" s="1" t="s">
        <v>1867</v>
      </c>
      <c r="G612" s="1" t="s">
        <v>964</v>
      </c>
      <c r="H612" s="3">
        <f>SUBSTITUTE(LEFT(Tableau1[[#This Row],[OrderDate]],17),".",":")+0</f>
        <v>43566.614791666667</v>
      </c>
      <c r="I612" s="3">
        <f>SUBSTITUTE(LEFT(Tableau1[[#This Row],[OrderDueTo]],17),".",":")+0</f>
        <v>43573.5</v>
      </c>
      <c r="J612" s="13" t="str">
        <f>VLOOKUP(Tableau1[[#This Row],[AnaCode]],'Config Analyses'!A:C,2,FALSE)</f>
        <v>Analyse matières grasses</v>
      </c>
      <c r="K612" s="13" t="str">
        <f>VLOOKUP(Tableau1[[#This Row],[AnaCode]],'Config Analyses'!A:C,3,FALSE)</f>
        <v>Equipe 2</v>
      </c>
      <c r="L612" s="13" t="str">
        <f>VLOOKUP(Tableau1[[#This Row],[CustomerCode]],'Config Clients'!A:D,3,FALSE)</f>
        <v>Grande surface</v>
      </c>
      <c r="M612" s="13" t="str">
        <f>VLOOKUP(Tableau1[[#This Row],[CustomerCode]],'Config Clients'!A:D,4,FALSE)</f>
        <v>Eric</v>
      </c>
      <c r="N612" s="10" t="str">
        <f>IFERROR(IF(Tableau1[[#This Row],[Date rendu]]-'Date de l''export'!$A$2&gt;0,"Non","Oui"),"Oui")</f>
        <v>Non</v>
      </c>
      <c r="O612" s="11">
        <f>IF(Tableau1[[#This Row],[En retard?]]="Non",Tableau1[[#This Row],[Date rendu]]-'Date de l''export'!$A$2,0)</f>
        <v>1.7404166666674428</v>
      </c>
      <c r="P612" s="14" t="str">
        <f>IF(Tableau1[[#This Row],[En retard?]]="Oui","HD",IF(Tableau1[Délai restant]&lt;1,"&lt;24h",IF(Tableau1[Délai restant]&lt;2,"&lt;48h","≥48h")))</f>
        <v>&lt;48h</v>
      </c>
      <c r="Q612" s="14" t="str">
        <f>IF(AND(Tableau1[[#This Row],[En retard?]]="Oui",OR(Tableau1[[#This Row],[Product]]="Citron",Tableau1[[#This Row],[Product]]="Amandes")),"Oui","Non")</f>
        <v>Non</v>
      </c>
      <c r="R612" t="str">
        <f>CONCATENATE(Tableau1[[#This Row],[OrderCode]],"|",Tableau1[[#This Row],[AnaCode]],"|",Tableau1[[#This Row],[Product]])</f>
        <v>CMD01658003|MTG|Pomme de terre</v>
      </c>
    </row>
    <row r="613" spans="1:18" x14ac:dyDescent="0.25">
      <c r="A613" s="1" t="s">
        <v>811</v>
      </c>
      <c r="B613" s="1" t="s">
        <v>45</v>
      </c>
      <c r="C613" s="3" t="s">
        <v>225</v>
      </c>
      <c r="D613" s="3" t="s">
        <v>39</v>
      </c>
      <c r="E613" s="1" t="s">
        <v>167</v>
      </c>
      <c r="F613" s="1" t="s">
        <v>1868</v>
      </c>
      <c r="G613" s="1" t="s">
        <v>964</v>
      </c>
      <c r="H613" s="3">
        <f>SUBSTITUTE(LEFT(Tableau1[[#This Row],[OrderDate]],17),".",":")+0</f>
        <v>43566.615937499999</v>
      </c>
      <c r="I613" s="3">
        <f>SUBSTITUTE(LEFT(Tableau1[[#This Row],[OrderDueTo]],17),".",":")+0</f>
        <v>43573.5</v>
      </c>
      <c r="J613" s="13" t="str">
        <f>VLOOKUP(Tableau1[[#This Row],[AnaCode]],'Config Analyses'!A:C,2,FALSE)</f>
        <v>Analyse matières grasses</v>
      </c>
      <c r="K613" s="13" t="str">
        <f>VLOOKUP(Tableau1[[#This Row],[AnaCode]],'Config Analyses'!A:C,3,FALSE)</f>
        <v>Equipe 2</v>
      </c>
      <c r="L613" s="13" t="str">
        <f>VLOOKUP(Tableau1[[#This Row],[CustomerCode]],'Config Clients'!A:D,3,FALSE)</f>
        <v>Coopérative agricole</v>
      </c>
      <c r="M613" s="13" t="str">
        <f>VLOOKUP(Tableau1[[#This Row],[CustomerCode]],'Config Clients'!A:D,4,FALSE)</f>
        <v>Béatrice</v>
      </c>
      <c r="N613" s="10" t="str">
        <f>IFERROR(IF(Tableau1[[#This Row],[Date rendu]]-'Date de l''export'!$A$2&gt;0,"Non","Oui"),"Oui")</f>
        <v>Non</v>
      </c>
      <c r="O613" s="11">
        <f>IF(Tableau1[[#This Row],[En retard?]]="Non",Tableau1[[#This Row],[Date rendu]]-'Date de l''export'!$A$2,0)</f>
        <v>1.7404166666674428</v>
      </c>
      <c r="P613" s="14" t="str">
        <f>IF(Tableau1[[#This Row],[En retard?]]="Oui","HD",IF(Tableau1[Délai restant]&lt;1,"&lt;24h",IF(Tableau1[Délai restant]&lt;2,"&lt;48h","≥48h")))</f>
        <v>&lt;48h</v>
      </c>
      <c r="Q613" s="14" t="str">
        <f>IF(AND(Tableau1[[#This Row],[En retard?]]="Oui",OR(Tableau1[[#This Row],[Product]]="Citron",Tableau1[[#This Row],[Product]]="Amandes")),"Oui","Non")</f>
        <v>Non</v>
      </c>
      <c r="R613" t="str">
        <f>CONCATENATE(Tableau1[[#This Row],[OrderCode]],"|",Tableau1[[#This Row],[AnaCode]],"|",Tableau1[[#This Row],[Product]])</f>
        <v>CMD01778801|MTG|Fraise</v>
      </c>
    </row>
    <row r="614" spans="1:18" x14ac:dyDescent="0.25">
      <c r="A614" s="1" t="s">
        <v>3387</v>
      </c>
      <c r="B614" s="1" t="s">
        <v>33</v>
      </c>
      <c r="C614" s="3" t="s">
        <v>188</v>
      </c>
      <c r="D614" s="3" t="s">
        <v>38</v>
      </c>
      <c r="E614" s="1" t="s">
        <v>130</v>
      </c>
      <c r="F614" s="1" t="s">
        <v>3388</v>
      </c>
      <c r="G614" s="1" t="s">
        <v>950</v>
      </c>
      <c r="H614" s="3">
        <f>SUBSTITUTE(LEFT(Tableau1[[#This Row],[OrderDate]],17),".",":")+0</f>
        <v>43566.619155092594</v>
      </c>
      <c r="I614" s="3">
        <f>SUBSTITUTE(LEFT(Tableau1[[#This Row],[OrderDueTo]],17),".",":")+0</f>
        <v>43574.5</v>
      </c>
      <c r="J614" s="13" t="str">
        <f>VLOOKUP(Tableau1[[#This Row],[AnaCode]],'Config Analyses'!A:C,2,FALSE)</f>
        <v>Analyse pesticides</v>
      </c>
      <c r="K614" s="13" t="str">
        <f>VLOOKUP(Tableau1[[#This Row],[AnaCode]],'Config Analyses'!A:C,3,FALSE)</f>
        <v>Equipe 3</v>
      </c>
      <c r="L614" s="13" t="str">
        <f>VLOOKUP(Tableau1[[#This Row],[CustomerCode]],'Config Clients'!A:D,3,FALSE)</f>
        <v>Coopérative agricole</v>
      </c>
      <c r="M614" s="13" t="str">
        <f>VLOOKUP(Tableau1[[#This Row],[CustomerCode]],'Config Clients'!A:D,4,FALSE)</f>
        <v>Julie</v>
      </c>
      <c r="N614" s="10" t="str">
        <f>IFERROR(IF(Tableau1[[#This Row],[Date rendu]]-'Date de l''export'!$A$2&gt;0,"Non","Oui"),"Oui")</f>
        <v>Non</v>
      </c>
      <c r="O614" s="11">
        <f>IF(Tableau1[[#This Row],[En retard?]]="Non",Tableau1[[#This Row],[Date rendu]]-'Date de l''export'!$A$2,0)</f>
        <v>2.7404166666674428</v>
      </c>
      <c r="P614" s="14" t="str">
        <f>IF(Tableau1[[#This Row],[En retard?]]="Oui","HD",IF(Tableau1[Délai restant]&lt;1,"&lt;24h",IF(Tableau1[Délai restant]&lt;2,"&lt;48h","≥48h")))</f>
        <v>≥48h</v>
      </c>
      <c r="Q614" s="14" t="str">
        <f>IF(AND(Tableau1[[#This Row],[En retard?]]="Oui",OR(Tableau1[[#This Row],[Product]]="Citron",Tableau1[[#This Row],[Product]]="Amandes")),"Oui","Non")</f>
        <v>Non</v>
      </c>
      <c r="R614" t="str">
        <f>CONCATENATE(Tableau1[[#This Row],[OrderCode]],"|",Tableau1[[#This Row],[AnaCode]],"|",Tableau1[[#This Row],[Product]])</f>
        <v>CMD01646447|PEST|Canard</v>
      </c>
    </row>
    <row r="615" spans="1:18" x14ac:dyDescent="0.25">
      <c r="A615" s="1" t="s">
        <v>145</v>
      </c>
      <c r="B615" s="1" t="s">
        <v>11</v>
      </c>
      <c r="C615" s="3" t="s">
        <v>52</v>
      </c>
      <c r="D615" s="3" t="s">
        <v>9</v>
      </c>
      <c r="E615" s="1" t="s">
        <v>130</v>
      </c>
      <c r="F615" s="1" t="s">
        <v>1297</v>
      </c>
      <c r="G615" s="1" t="s">
        <v>950</v>
      </c>
      <c r="H615" s="3">
        <f>SUBSTITUTE(LEFT(Tableau1[[#This Row],[OrderDate]],17),".",":")+0</f>
        <v>43566.620706018519</v>
      </c>
      <c r="I615" s="3">
        <f>SUBSTITUTE(LEFT(Tableau1[[#This Row],[OrderDueTo]],17),".",":")+0</f>
        <v>43574.5</v>
      </c>
      <c r="J615" s="13" t="str">
        <f>VLOOKUP(Tableau1[[#This Row],[AnaCode]],'Config Analyses'!A:C,2,FALSE)</f>
        <v>Analyse pesticides</v>
      </c>
      <c r="K615" s="13" t="str">
        <f>VLOOKUP(Tableau1[[#This Row],[AnaCode]],'Config Analyses'!A:C,3,FALSE)</f>
        <v>Equipe 3</v>
      </c>
      <c r="L615" s="13" t="str">
        <f>VLOOKUP(Tableau1[[#This Row],[CustomerCode]],'Config Clients'!A:D,3,FALSE)</f>
        <v>Centrale d'achats</v>
      </c>
      <c r="M615" s="13" t="str">
        <f>VLOOKUP(Tableau1[[#This Row],[CustomerCode]],'Config Clients'!A:D,4,FALSE)</f>
        <v>Sandrine</v>
      </c>
      <c r="N615" s="10" t="str">
        <f>IFERROR(IF(Tableau1[[#This Row],[Date rendu]]-'Date de l''export'!$A$2&gt;0,"Non","Oui"),"Oui")</f>
        <v>Non</v>
      </c>
      <c r="O615" s="11">
        <f>IF(Tableau1[[#This Row],[En retard?]]="Non",Tableau1[[#This Row],[Date rendu]]-'Date de l''export'!$A$2,0)</f>
        <v>2.7404166666674428</v>
      </c>
      <c r="P615" s="14" t="str">
        <f>IF(Tableau1[[#This Row],[En retard?]]="Oui","HD",IF(Tableau1[Délai restant]&lt;1,"&lt;24h",IF(Tableau1[Délai restant]&lt;2,"&lt;48h","≥48h")))</f>
        <v>≥48h</v>
      </c>
      <c r="Q615" s="14" t="str">
        <f>IF(AND(Tableau1[[#This Row],[En retard?]]="Oui",OR(Tableau1[[#This Row],[Product]]="Citron",Tableau1[[#This Row],[Product]]="Amandes")),"Oui","Non")</f>
        <v>Non</v>
      </c>
      <c r="R615" t="str">
        <f>CONCATENATE(Tableau1[[#This Row],[OrderCode]],"|",Tableau1[[#This Row],[AnaCode]],"|",Tableau1[[#This Row],[Product]])</f>
        <v>CMD01547305|PEST|Oignon</v>
      </c>
    </row>
    <row r="616" spans="1:18" x14ac:dyDescent="0.25">
      <c r="A616" s="1" t="s">
        <v>57</v>
      </c>
      <c r="B616" s="1" t="s">
        <v>32</v>
      </c>
      <c r="C616" s="3" t="s">
        <v>58</v>
      </c>
      <c r="D616" s="3" t="s">
        <v>13</v>
      </c>
      <c r="E616" s="1" t="s">
        <v>107</v>
      </c>
      <c r="F616" s="1" t="s">
        <v>1438</v>
      </c>
      <c r="G616" s="1" t="s">
        <v>945</v>
      </c>
      <c r="H616" s="3">
        <f>SUBSTITUTE(LEFT(Tableau1[[#This Row],[OrderDate]],17),".",":")+0</f>
        <v>43566.624745370369</v>
      </c>
      <c r="I616" s="3">
        <f>SUBSTITUTE(LEFT(Tableau1[[#This Row],[OrderDueTo]],17),".",":")+0</f>
        <v>43572.5</v>
      </c>
      <c r="J616" s="13" t="str">
        <f>VLOOKUP(Tableau1[[#This Row],[AnaCode]],'Config Analyses'!A:C,2,FALSE)</f>
        <v>Analyse nutritionelle</v>
      </c>
      <c r="K616" s="13" t="str">
        <f>VLOOKUP(Tableau1[[#This Row],[AnaCode]],'Config Analyses'!A:C,3,FALSE)</f>
        <v>Equipe 2</v>
      </c>
      <c r="L616" s="13" t="str">
        <f>VLOOKUP(Tableau1[[#This Row],[CustomerCode]],'Config Clients'!A:D,3,FALSE)</f>
        <v>Coopérative agricole</v>
      </c>
      <c r="M616" s="13" t="str">
        <f>VLOOKUP(Tableau1[[#This Row],[CustomerCode]],'Config Clients'!A:D,4,FALSE)</f>
        <v>Béatrice</v>
      </c>
      <c r="N616" s="10" t="str">
        <f>IFERROR(IF(Tableau1[[#This Row],[Date rendu]]-'Date de l''export'!$A$2&gt;0,"Non","Oui"),"Oui")</f>
        <v>Non</v>
      </c>
      <c r="O616" s="11">
        <f>IF(Tableau1[[#This Row],[En retard?]]="Non",Tableau1[[#This Row],[Date rendu]]-'Date de l''export'!$A$2,0)</f>
        <v>0.74041666666744277</v>
      </c>
      <c r="P616" s="14" t="str">
        <f>IF(Tableau1[[#This Row],[En retard?]]="Oui","HD",IF(Tableau1[Délai restant]&lt;1,"&lt;24h",IF(Tableau1[Délai restant]&lt;2,"&lt;48h","≥48h")))</f>
        <v>&lt;24h</v>
      </c>
      <c r="Q616" s="14" t="str">
        <f>IF(AND(Tableau1[[#This Row],[En retard?]]="Oui",OR(Tableau1[[#This Row],[Product]]="Citron",Tableau1[[#This Row],[Product]]="Amandes")),"Oui","Non")</f>
        <v>Non</v>
      </c>
      <c r="R616" t="str">
        <f>CONCATENATE(Tableau1[[#This Row],[OrderCode]],"|",Tableau1[[#This Row],[AnaCode]],"|",Tableau1[[#This Row],[Product]])</f>
        <v>CMD01659901|NTR|Tomate</v>
      </c>
    </row>
    <row r="617" spans="1:18" x14ac:dyDescent="0.25">
      <c r="A617" s="1" t="s">
        <v>345</v>
      </c>
      <c r="B617" s="1" t="s">
        <v>11</v>
      </c>
      <c r="C617" s="3" t="s">
        <v>98</v>
      </c>
      <c r="D617" s="3" t="s">
        <v>27</v>
      </c>
      <c r="E617" s="1" t="s">
        <v>130</v>
      </c>
      <c r="F617" s="1" t="s">
        <v>1295</v>
      </c>
      <c r="G617" s="1" t="s">
        <v>950</v>
      </c>
      <c r="H617" s="3">
        <f>SUBSTITUTE(LEFT(Tableau1[[#This Row],[OrderDate]],17),".",":")+0</f>
        <v>43566.626111111109</v>
      </c>
      <c r="I617" s="3">
        <f>SUBSTITUTE(LEFT(Tableau1[[#This Row],[OrderDueTo]],17),".",":")+0</f>
        <v>43574.5</v>
      </c>
      <c r="J617" s="13" t="str">
        <f>VLOOKUP(Tableau1[[#This Row],[AnaCode]],'Config Analyses'!A:C,2,FALSE)</f>
        <v>Analyse pesticides</v>
      </c>
      <c r="K617" s="13" t="str">
        <f>VLOOKUP(Tableau1[[#This Row],[AnaCode]],'Config Analyses'!A:C,3,FALSE)</f>
        <v>Equipe 3</v>
      </c>
      <c r="L617" s="13" t="str">
        <f>VLOOKUP(Tableau1[[#This Row],[CustomerCode]],'Config Clients'!A:D,3,FALSE)</f>
        <v>Coopérative agricole</v>
      </c>
      <c r="M617" s="13" t="str">
        <f>VLOOKUP(Tableau1[[#This Row],[CustomerCode]],'Config Clients'!A:D,4,FALSE)</f>
        <v>Julie</v>
      </c>
      <c r="N617" s="10" t="str">
        <f>IFERROR(IF(Tableau1[[#This Row],[Date rendu]]-'Date de l''export'!$A$2&gt;0,"Non","Oui"),"Oui")</f>
        <v>Non</v>
      </c>
      <c r="O617" s="11">
        <f>IF(Tableau1[[#This Row],[En retard?]]="Non",Tableau1[[#This Row],[Date rendu]]-'Date de l''export'!$A$2,0)</f>
        <v>2.7404166666674428</v>
      </c>
      <c r="P617" s="14" t="str">
        <f>IF(Tableau1[[#This Row],[En retard?]]="Oui","HD",IF(Tableau1[Délai restant]&lt;1,"&lt;24h",IF(Tableau1[Délai restant]&lt;2,"&lt;48h","≥48h")))</f>
        <v>≥48h</v>
      </c>
      <c r="Q617" s="14" t="str">
        <f>IF(AND(Tableau1[[#This Row],[En retard?]]="Oui",OR(Tableau1[[#This Row],[Product]]="Citron",Tableau1[[#This Row],[Product]]="Amandes")),"Oui","Non")</f>
        <v>Non</v>
      </c>
      <c r="R617" t="str">
        <f>CONCATENATE(Tableau1[[#This Row],[OrderCode]],"|",Tableau1[[#This Row],[AnaCode]],"|",Tableau1[[#This Row],[Product]])</f>
        <v>CMD01552803|PEST|Oignon</v>
      </c>
    </row>
    <row r="618" spans="1:18" x14ac:dyDescent="0.25">
      <c r="A618" s="1" t="s">
        <v>406</v>
      </c>
      <c r="B618" s="1" t="s">
        <v>19</v>
      </c>
      <c r="C618" s="3" t="s">
        <v>54</v>
      </c>
      <c r="D618" s="3" t="s">
        <v>10</v>
      </c>
      <c r="E618" s="1" t="s">
        <v>107</v>
      </c>
      <c r="F618" s="1" t="s">
        <v>1439</v>
      </c>
      <c r="G618" s="1" t="s">
        <v>945</v>
      </c>
      <c r="H618" s="3">
        <f>SUBSTITUTE(LEFT(Tableau1[[#This Row],[OrderDate]],17),".",":")+0</f>
        <v>43566.631678240738</v>
      </c>
      <c r="I618" s="3">
        <f>SUBSTITUTE(LEFT(Tableau1[[#This Row],[OrderDueTo]],17),".",":")+0</f>
        <v>43572.5</v>
      </c>
      <c r="J618" s="13" t="str">
        <f>VLOOKUP(Tableau1[[#This Row],[AnaCode]],'Config Analyses'!A:C,2,FALSE)</f>
        <v>Analyse nutritionelle</v>
      </c>
      <c r="K618" s="13" t="str">
        <f>VLOOKUP(Tableau1[[#This Row],[AnaCode]],'Config Analyses'!A:C,3,FALSE)</f>
        <v>Equipe 2</v>
      </c>
      <c r="L618" s="13" t="str">
        <f>VLOOKUP(Tableau1[[#This Row],[CustomerCode]],'Config Clients'!A:D,3,FALSE)</f>
        <v>Coopérative agricole</v>
      </c>
      <c r="M618" s="13" t="str">
        <f>VLOOKUP(Tableau1[[#This Row],[CustomerCode]],'Config Clients'!A:D,4,FALSE)</f>
        <v>Julie</v>
      </c>
      <c r="N618" s="10" t="str">
        <f>IFERROR(IF(Tableau1[[#This Row],[Date rendu]]-'Date de l''export'!$A$2&gt;0,"Non","Oui"),"Oui")</f>
        <v>Non</v>
      </c>
      <c r="O618" s="11">
        <f>IF(Tableau1[[#This Row],[En retard?]]="Non",Tableau1[[#This Row],[Date rendu]]-'Date de l''export'!$A$2,0)</f>
        <v>0.74041666666744277</v>
      </c>
      <c r="P618" s="14" t="str">
        <f>IF(Tableau1[[#This Row],[En retard?]]="Oui","HD",IF(Tableau1[Délai restant]&lt;1,"&lt;24h",IF(Tableau1[Délai restant]&lt;2,"&lt;48h","≥48h")))</f>
        <v>&lt;24h</v>
      </c>
      <c r="Q618" s="14" t="str">
        <f>IF(AND(Tableau1[[#This Row],[En retard?]]="Oui",OR(Tableau1[[#This Row],[Product]]="Citron",Tableau1[[#This Row],[Product]]="Amandes")),"Oui","Non")</f>
        <v>Non</v>
      </c>
      <c r="R618" t="str">
        <f>CONCATENATE(Tableau1[[#This Row],[OrderCode]],"|",Tableau1[[#This Row],[AnaCode]],"|",Tableau1[[#This Row],[Product]])</f>
        <v>CMD01461402|NTR|Bettrave</v>
      </c>
    </row>
    <row r="619" spans="1:18" x14ac:dyDescent="0.25">
      <c r="A619" s="1" t="s">
        <v>741</v>
      </c>
      <c r="B619" s="1" t="s">
        <v>31</v>
      </c>
      <c r="C619" s="3" t="s">
        <v>61</v>
      </c>
      <c r="D619" s="3" t="s">
        <v>14</v>
      </c>
      <c r="E619" s="1" t="s">
        <v>167</v>
      </c>
      <c r="F619" s="1" t="s">
        <v>1874</v>
      </c>
      <c r="G619" s="1" t="s">
        <v>964</v>
      </c>
      <c r="H619" s="3">
        <f>SUBSTITUTE(LEFT(Tableau1[[#This Row],[OrderDate]],17),".",":")+0</f>
        <v>43566.647546296299</v>
      </c>
      <c r="I619" s="3">
        <f>SUBSTITUTE(LEFT(Tableau1[[#This Row],[OrderDueTo]],17),".",":")+0</f>
        <v>43573.5</v>
      </c>
      <c r="J619" s="13" t="str">
        <f>VLOOKUP(Tableau1[[#This Row],[AnaCode]],'Config Analyses'!A:C,2,FALSE)</f>
        <v>Analyse matières grasses</v>
      </c>
      <c r="K619" s="13" t="str">
        <f>VLOOKUP(Tableau1[[#This Row],[AnaCode]],'Config Analyses'!A:C,3,FALSE)</f>
        <v>Equipe 2</v>
      </c>
      <c r="L619" s="13" t="str">
        <f>VLOOKUP(Tableau1[[#This Row],[CustomerCode]],'Config Clients'!A:D,3,FALSE)</f>
        <v>Grande surface</v>
      </c>
      <c r="M619" s="13" t="str">
        <f>VLOOKUP(Tableau1[[#This Row],[CustomerCode]],'Config Clients'!A:D,4,FALSE)</f>
        <v>Eric</v>
      </c>
      <c r="N619" s="10" t="str">
        <f>IFERROR(IF(Tableau1[[#This Row],[Date rendu]]-'Date de l''export'!$A$2&gt;0,"Non","Oui"),"Oui")</f>
        <v>Non</v>
      </c>
      <c r="O619" s="11">
        <f>IF(Tableau1[[#This Row],[En retard?]]="Non",Tableau1[[#This Row],[Date rendu]]-'Date de l''export'!$A$2,0)</f>
        <v>1.7404166666674428</v>
      </c>
      <c r="P619" s="14" t="str">
        <f>IF(Tableau1[[#This Row],[En retard?]]="Oui","HD",IF(Tableau1[Délai restant]&lt;1,"&lt;24h",IF(Tableau1[Délai restant]&lt;2,"&lt;48h","≥48h")))</f>
        <v>&lt;48h</v>
      </c>
      <c r="Q619" s="14" t="str">
        <f>IF(AND(Tableau1[[#This Row],[En retard?]]="Oui",OR(Tableau1[[#This Row],[Product]]="Citron",Tableau1[[#This Row],[Product]]="Amandes")),"Oui","Non")</f>
        <v>Non</v>
      </c>
      <c r="R619" t="str">
        <f>CONCATENATE(Tableau1[[#This Row],[OrderCode]],"|",Tableau1[[#This Row],[AnaCode]],"|",Tableau1[[#This Row],[Product]])</f>
        <v>CMD01359505|MTG|Pomme de terre</v>
      </c>
    </row>
    <row r="620" spans="1:18" x14ac:dyDescent="0.25">
      <c r="A620" s="1" t="s">
        <v>104</v>
      </c>
      <c r="B620" s="1" t="s">
        <v>7</v>
      </c>
      <c r="C620" s="3" t="s">
        <v>61</v>
      </c>
      <c r="D620" s="3" t="s">
        <v>14</v>
      </c>
      <c r="E620" s="1" t="s">
        <v>130</v>
      </c>
      <c r="F620" s="1" t="s">
        <v>1288</v>
      </c>
      <c r="G620" s="1" t="s">
        <v>950</v>
      </c>
      <c r="H620" s="3">
        <f>SUBSTITUTE(LEFT(Tableau1[[#This Row],[OrderDate]],17),".",":")+0</f>
        <v>43566.652233796296</v>
      </c>
      <c r="I620" s="3">
        <f>SUBSTITUTE(LEFT(Tableau1[[#This Row],[OrderDueTo]],17),".",":")+0</f>
        <v>43574.5</v>
      </c>
      <c r="J620" s="13" t="str">
        <f>VLOOKUP(Tableau1[[#This Row],[AnaCode]],'Config Analyses'!A:C,2,FALSE)</f>
        <v>Analyse pesticides</v>
      </c>
      <c r="K620" s="13" t="str">
        <f>VLOOKUP(Tableau1[[#This Row],[AnaCode]],'Config Analyses'!A:C,3,FALSE)</f>
        <v>Equipe 3</v>
      </c>
      <c r="L620" s="13" t="str">
        <f>VLOOKUP(Tableau1[[#This Row],[CustomerCode]],'Config Clients'!A:D,3,FALSE)</f>
        <v>Grande surface</v>
      </c>
      <c r="M620" s="13" t="str">
        <f>VLOOKUP(Tableau1[[#This Row],[CustomerCode]],'Config Clients'!A:D,4,FALSE)</f>
        <v>Eric</v>
      </c>
      <c r="N620" s="10" t="str">
        <f>IFERROR(IF(Tableau1[[#This Row],[Date rendu]]-'Date de l''export'!$A$2&gt;0,"Non","Oui"),"Oui")</f>
        <v>Non</v>
      </c>
      <c r="O620" s="11">
        <f>IF(Tableau1[[#This Row],[En retard?]]="Non",Tableau1[[#This Row],[Date rendu]]-'Date de l''export'!$A$2,0)</f>
        <v>2.7404166666674428</v>
      </c>
      <c r="P620" s="14" t="str">
        <f>IF(Tableau1[[#This Row],[En retard?]]="Oui","HD",IF(Tableau1[Délai restant]&lt;1,"&lt;24h",IF(Tableau1[Délai restant]&lt;2,"&lt;48h","≥48h")))</f>
        <v>≥48h</v>
      </c>
      <c r="Q620" s="14" t="str">
        <f>IF(AND(Tableau1[[#This Row],[En retard?]]="Oui",OR(Tableau1[[#This Row],[Product]]="Citron",Tableau1[[#This Row],[Product]]="Amandes")),"Oui","Non")</f>
        <v>Non</v>
      </c>
      <c r="R620" t="str">
        <f>CONCATENATE(Tableau1[[#This Row],[OrderCode]],"|",Tableau1[[#This Row],[AnaCode]],"|",Tableau1[[#This Row],[Product]])</f>
        <v>CMD01704401|PEST|Concombre</v>
      </c>
    </row>
    <row r="621" spans="1:18" x14ac:dyDescent="0.25">
      <c r="A621" s="1" t="s">
        <v>361</v>
      </c>
      <c r="B621" s="1" t="s">
        <v>21</v>
      </c>
      <c r="C621" s="3" t="s">
        <v>61</v>
      </c>
      <c r="D621" s="3" t="s">
        <v>14</v>
      </c>
      <c r="E621" s="1" t="s">
        <v>63</v>
      </c>
      <c r="F621" s="1" t="s">
        <v>1442</v>
      </c>
      <c r="G621" s="1" t="s">
        <v>950</v>
      </c>
      <c r="H621" s="3">
        <f>SUBSTITUTE(LEFT(Tableau1[[#This Row],[OrderDate]],17),".",":")+0</f>
        <v>43566.656319444446</v>
      </c>
      <c r="I621" s="3">
        <f>SUBSTITUTE(LEFT(Tableau1[[#This Row],[OrderDueTo]],17),".",":")+0</f>
        <v>43574.5</v>
      </c>
      <c r="J621" s="13" t="str">
        <f>VLOOKUP(Tableau1[[#This Row],[AnaCode]],'Config Analyses'!A:C,2,FALSE)</f>
        <v>Analyse polluants d'emballage</v>
      </c>
      <c r="K621" s="13" t="str">
        <f>VLOOKUP(Tableau1[[#This Row],[AnaCode]],'Config Analyses'!A:C,3,FALSE)</f>
        <v>Equipe 3</v>
      </c>
      <c r="L621" s="13" t="str">
        <f>VLOOKUP(Tableau1[[#This Row],[CustomerCode]],'Config Clients'!A:D,3,FALSE)</f>
        <v>Grande surface</v>
      </c>
      <c r="M621" s="13" t="str">
        <f>VLOOKUP(Tableau1[[#This Row],[CustomerCode]],'Config Clients'!A:D,4,FALSE)</f>
        <v>Eric</v>
      </c>
      <c r="N621" s="10" t="str">
        <f>IFERROR(IF(Tableau1[[#This Row],[Date rendu]]-'Date de l''export'!$A$2&gt;0,"Non","Oui"),"Oui")</f>
        <v>Non</v>
      </c>
      <c r="O621" s="11">
        <f>IF(Tableau1[[#This Row],[En retard?]]="Non",Tableau1[[#This Row],[Date rendu]]-'Date de l''export'!$A$2,0)</f>
        <v>2.7404166666674428</v>
      </c>
      <c r="P621" s="14" t="str">
        <f>IF(Tableau1[[#This Row],[En retard?]]="Oui","HD",IF(Tableau1[Délai restant]&lt;1,"&lt;24h",IF(Tableau1[Délai restant]&lt;2,"&lt;48h","≥48h")))</f>
        <v>≥48h</v>
      </c>
      <c r="Q621" s="14" t="str">
        <f>IF(AND(Tableau1[[#This Row],[En retard?]]="Oui",OR(Tableau1[[#This Row],[Product]]="Citron",Tableau1[[#This Row],[Product]]="Amandes")),"Oui","Non")</f>
        <v>Non</v>
      </c>
      <c r="R621" t="str">
        <f>CONCATENATE(Tableau1[[#This Row],[OrderCode]],"|",Tableau1[[#This Row],[AnaCode]],"|",Tableau1[[#This Row],[Product]])</f>
        <v>CMD01517102|PLLT|Carotte</v>
      </c>
    </row>
    <row r="622" spans="1:18" x14ac:dyDescent="0.25">
      <c r="A622" s="1" t="s">
        <v>3389</v>
      </c>
      <c r="B622" s="1" t="s">
        <v>29</v>
      </c>
      <c r="C622" s="3" t="s">
        <v>188</v>
      </c>
      <c r="D622" s="3" t="s">
        <v>38</v>
      </c>
      <c r="E622" s="1" t="s">
        <v>130</v>
      </c>
      <c r="F622" s="1" t="s">
        <v>3390</v>
      </c>
      <c r="G622" s="1" t="s">
        <v>950</v>
      </c>
      <c r="H622" s="3">
        <f>SUBSTITUTE(LEFT(Tableau1[[#This Row],[OrderDate]],17),".",":")+0</f>
        <v>43566.661041666666</v>
      </c>
      <c r="I622" s="3">
        <f>SUBSTITUTE(LEFT(Tableau1[[#This Row],[OrderDueTo]],17),".",":")+0</f>
        <v>43574.5</v>
      </c>
      <c r="J622" s="13" t="str">
        <f>VLOOKUP(Tableau1[[#This Row],[AnaCode]],'Config Analyses'!A:C,2,FALSE)</f>
        <v>Analyse pesticides</v>
      </c>
      <c r="K622" s="13" t="str">
        <f>VLOOKUP(Tableau1[[#This Row],[AnaCode]],'Config Analyses'!A:C,3,FALSE)</f>
        <v>Equipe 3</v>
      </c>
      <c r="L622" s="13" t="str">
        <f>VLOOKUP(Tableau1[[#This Row],[CustomerCode]],'Config Clients'!A:D,3,FALSE)</f>
        <v>Coopérative agricole</v>
      </c>
      <c r="M622" s="13" t="str">
        <f>VLOOKUP(Tableau1[[#This Row],[CustomerCode]],'Config Clients'!A:D,4,FALSE)</f>
        <v>Julie</v>
      </c>
      <c r="N622" s="10" t="str">
        <f>IFERROR(IF(Tableau1[[#This Row],[Date rendu]]-'Date de l''export'!$A$2&gt;0,"Non","Oui"),"Oui")</f>
        <v>Non</v>
      </c>
      <c r="O622" s="11">
        <f>IF(Tableau1[[#This Row],[En retard?]]="Non",Tableau1[[#This Row],[Date rendu]]-'Date de l''export'!$A$2,0)</f>
        <v>2.7404166666674428</v>
      </c>
      <c r="P622" s="14" t="str">
        <f>IF(Tableau1[[#This Row],[En retard?]]="Oui","HD",IF(Tableau1[Délai restant]&lt;1,"&lt;24h",IF(Tableau1[Délai restant]&lt;2,"&lt;48h","≥48h")))</f>
        <v>≥48h</v>
      </c>
      <c r="Q622" s="14" t="str">
        <f>IF(AND(Tableau1[[#This Row],[En retard?]]="Oui",OR(Tableau1[[#This Row],[Product]]="Citron",Tableau1[[#This Row],[Product]]="Amandes")),"Oui","Non")</f>
        <v>Non</v>
      </c>
      <c r="R622" t="str">
        <f>CONCATENATE(Tableau1[[#This Row],[OrderCode]],"|",Tableau1[[#This Row],[AnaCode]],"|",Tableau1[[#This Row],[Product]])</f>
        <v>CMD01748539|PEST|Porc</v>
      </c>
    </row>
    <row r="623" spans="1:18" x14ac:dyDescent="0.25">
      <c r="A623" s="1" t="s">
        <v>96</v>
      </c>
      <c r="B623" s="1" t="s">
        <v>31</v>
      </c>
      <c r="C623" s="3" t="s">
        <v>49</v>
      </c>
      <c r="D623" s="3" t="s">
        <v>8</v>
      </c>
      <c r="E623" s="1" t="s">
        <v>167</v>
      </c>
      <c r="F623" s="1" t="s">
        <v>1446</v>
      </c>
      <c r="G623" s="1" t="s">
        <v>964</v>
      </c>
      <c r="H623" s="3">
        <f>SUBSTITUTE(LEFT(Tableau1[[#This Row],[OrderDate]],17),".",":")+0</f>
        <v>43566.66815972222</v>
      </c>
      <c r="I623" s="3">
        <f>SUBSTITUTE(LEFT(Tableau1[[#This Row],[OrderDueTo]],17),".",":")+0</f>
        <v>43573.5</v>
      </c>
      <c r="J623" s="13" t="str">
        <f>VLOOKUP(Tableau1[[#This Row],[AnaCode]],'Config Analyses'!A:C,2,FALSE)</f>
        <v>Analyse matières grasses</v>
      </c>
      <c r="K623" s="13" t="str">
        <f>VLOOKUP(Tableau1[[#This Row],[AnaCode]],'Config Analyses'!A:C,3,FALSE)</f>
        <v>Equipe 2</v>
      </c>
      <c r="L623" s="13" t="str">
        <f>VLOOKUP(Tableau1[[#This Row],[CustomerCode]],'Config Clients'!A:D,3,FALSE)</f>
        <v>Grande surface</v>
      </c>
      <c r="M623" s="13" t="str">
        <f>VLOOKUP(Tableau1[[#This Row],[CustomerCode]],'Config Clients'!A:D,4,FALSE)</f>
        <v>Eric</v>
      </c>
      <c r="N623" s="10" t="str">
        <f>IFERROR(IF(Tableau1[[#This Row],[Date rendu]]-'Date de l''export'!$A$2&gt;0,"Non","Oui"),"Oui")</f>
        <v>Non</v>
      </c>
      <c r="O623" s="11">
        <f>IF(Tableau1[[#This Row],[En retard?]]="Non",Tableau1[[#This Row],[Date rendu]]-'Date de l''export'!$A$2,0)</f>
        <v>1.7404166666674428</v>
      </c>
      <c r="P623" s="14" t="str">
        <f>IF(Tableau1[[#This Row],[En retard?]]="Oui","HD",IF(Tableau1[Délai restant]&lt;1,"&lt;24h",IF(Tableau1[Délai restant]&lt;2,"&lt;48h","≥48h")))</f>
        <v>&lt;48h</v>
      </c>
      <c r="Q623" s="14" t="str">
        <f>IF(AND(Tableau1[[#This Row],[En retard?]]="Oui",OR(Tableau1[[#This Row],[Product]]="Citron",Tableau1[[#This Row],[Product]]="Amandes")),"Oui","Non")</f>
        <v>Non</v>
      </c>
      <c r="R623" t="str">
        <f>CONCATENATE(Tableau1[[#This Row],[OrderCode]],"|",Tableau1[[#This Row],[AnaCode]],"|",Tableau1[[#This Row],[Product]])</f>
        <v>CMD01603301|MTG|Pomme de terre</v>
      </c>
    </row>
    <row r="624" spans="1:18" x14ac:dyDescent="0.25">
      <c r="A624" s="1" t="s">
        <v>210</v>
      </c>
      <c r="B624" s="1" t="s">
        <v>29</v>
      </c>
      <c r="C624" s="3" t="s">
        <v>65</v>
      </c>
      <c r="D624" s="3" t="s">
        <v>17</v>
      </c>
      <c r="E624" s="1" t="s">
        <v>107</v>
      </c>
      <c r="F624" s="1" t="s">
        <v>1446</v>
      </c>
      <c r="G624" s="1" t="s">
        <v>945</v>
      </c>
      <c r="H624" s="3">
        <f>SUBSTITUTE(LEFT(Tableau1[[#This Row],[OrderDate]],17),".",":")+0</f>
        <v>43566.66815972222</v>
      </c>
      <c r="I624" s="3">
        <f>SUBSTITUTE(LEFT(Tableau1[[#This Row],[OrderDueTo]],17),".",":")+0</f>
        <v>43572.5</v>
      </c>
      <c r="J624" s="13" t="str">
        <f>VLOOKUP(Tableau1[[#This Row],[AnaCode]],'Config Analyses'!A:C,2,FALSE)</f>
        <v>Analyse nutritionelle</v>
      </c>
      <c r="K624" s="13" t="str">
        <f>VLOOKUP(Tableau1[[#This Row],[AnaCode]],'Config Analyses'!A:C,3,FALSE)</f>
        <v>Equipe 2</v>
      </c>
      <c r="L624" s="13" t="str">
        <f>VLOOKUP(Tableau1[[#This Row],[CustomerCode]],'Config Clients'!A:D,3,FALSE)</f>
        <v>Entreprises agro-alimentaires</v>
      </c>
      <c r="M624" s="13" t="str">
        <f>VLOOKUP(Tableau1[[#This Row],[CustomerCode]],'Config Clients'!A:D,4,FALSE)</f>
        <v>Marc</v>
      </c>
      <c r="N624" s="10" t="str">
        <f>IFERROR(IF(Tableau1[[#This Row],[Date rendu]]-'Date de l''export'!$A$2&gt;0,"Non","Oui"),"Oui")</f>
        <v>Non</v>
      </c>
      <c r="O624" s="11">
        <f>IF(Tableau1[[#This Row],[En retard?]]="Non",Tableau1[[#This Row],[Date rendu]]-'Date de l''export'!$A$2,0)</f>
        <v>0.74041666666744277</v>
      </c>
      <c r="P624" s="14" t="str">
        <f>IF(Tableau1[[#This Row],[En retard?]]="Oui","HD",IF(Tableau1[Délai restant]&lt;1,"&lt;24h",IF(Tableau1[Délai restant]&lt;2,"&lt;48h","≥48h")))</f>
        <v>&lt;24h</v>
      </c>
      <c r="Q624" s="14" t="str">
        <f>IF(AND(Tableau1[[#This Row],[En retard?]]="Oui",OR(Tableau1[[#This Row],[Product]]="Citron",Tableau1[[#This Row],[Product]]="Amandes")),"Oui","Non")</f>
        <v>Non</v>
      </c>
      <c r="R624" t="str">
        <f>CONCATENATE(Tableau1[[#This Row],[OrderCode]],"|",Tableau1[[#This Row],[AnaCode]],"|",Tableau1[[#This Row],[Product]])</f>
        <v>CMD01672602|NTR|Porc</v>
      </c>
    </row>
    <row r="625" spans="1:18" x14ac:dyDescent="0.25">
      <c r="A625" s="1" t="s">
        <v>218</v>
      </c>
      <c r="B625" s="1" t="s">
        <v>16</v>
      </c>
      <c r="C625" s="3" t="s">
        <v>65</v>
      </c>
      <c r="D625" s="3" t="s">
        <v>17</v>
      </c>
      <c r="E625" s="1" t="s">
        <v>167</v>
      </c>
      <c r="F625" s="1" t="s">
        <v>1447</v>
      </c>
      <c r="G625" s="1" t="s">
        <v>964</v>
      </c>
      <c r="H625" s="3">
        <f>SUBSTITUTE(LEFT(Tableau1[[#This Row],[OrderDate]],17),".",":")+0</f>
        <v>43566.668888888889</v>
      </c>
      <c r="I625" s="3">
        <f>SUBSTITUTE(LEFT(Tableau1[[#This Row],[OrderDueTo]],17),".",":")+0</f>
        <v>43573.5</v>
      </c>
      <c r="J625" s="13" t="str">
        <f>VLOOKUP(Tableau1[[#This Row],[AnaCode]],'Config Analyses'!A:C,2,FALSE)</f>
        <v>Analyse matières grasses</v>
      </c>
      <c r="K625" s="13" t="str">
        <f>VLOOKUP(Tableau1[[#This Row],[AnaCode]],'Config Analyses'!A:C,3,FALSE)</f>
        <v>Equipe 2</v>
      </c>
      <c r="L625" s="13" t="str">
        <f>VLOOKUP(Tableau1[[#This Row],[CustomerCode]],'Config Clients'!A:D,3,FALSE)</f>
        <v>Entreprises agro-alimentaires</v>
      </c>
      <c r="M625" s="13" t="str">
        <f>VLOOKUP(Tableau1[[#This Row],[CustomerCode]],'Config Clients'!A:D,4,FALSE)</f>
        <v>Marc</v>
      </c>
      <c r="N625" s="10" t="str">
        <f>IFERROR(IF(Tableau1[[#This Row],[Date rendu]]-'Date de l''export'!$A$2&gt;0,"Non","Oui"),"Oui")</f>
        <v>Non</v>
      </c>
      <c r="O625" s="11">
        <f>IF(Tableau1[[#This Row],[En retard?]]="Non",Tableau1[[#This Row],[Date rendu]]-'Date de l''export'!$A$2,0)</f>
        <v>1.7404166666674428</v>
      </c>
      <c r="P625" s="14" t="str">
        <f>IF(Tableau1[[#This Row],[En retard?]]="Oui","HD",IF(Tableau1[Délai restant]&lt;1,"&lt;24h",IF(Tableau1[Délai restant]&lt;2,"&lt;48h","≥48h")))</f>
        <v>&lt;48h</v>
      </c>
      <c r="Q625" s="14" t="str">
        <f>IF(AND(Tableau1[[#This Row],[En retard?]]="Oui",OR(Tableau1[[#This Row],[Product]]="Citron",Tableau1[[#This Row],[Product]]="Amandes")),"Oui","Non")</f>
        <v>Non</v>
      </c>
      <c r="R625" t="str">
        <f>CONCATENATE(Tableau1[[#This Row],[OrderCode]],"|",Tableau1[[#This Row],[AnaCode]],"|",Tableau1[[#This Row],[Product]])</f>
        <v>CMD01789402|MTG|Agneau</v>
      </c>
    </row>
    <row r="626" spans="1:18" x14ac:dyDescent="0.25">
      <c r="A626" s="1" t="s">
        <v>227</v>
      </c>
      <c r="B626" s="1" t="s">
        <v>21</v>
      </c>
      <c r="C626" s="3" t="s">
        <v>49</v>
      </c>
      <c r="D626" s="3" t="s">
        <v>8</v>
      </c>
      <c r="E626" s="1" t="s">
        <v>167</v>
      </c>
      <c r="F626" s="1" t="s">
        <v>1125</v>
      </c>
      <c r="G626" s="1" t="s">
        <v>964</v>
      </c>
      <c r="H626" s="3">
        <f>SUBSTITUTE(LEFT(Tableau1[[#This Row],[OrderDate]],17),".",":")+0</f>
        <v>43566.670601851853</v>
      </c>
      <c r="I626" s="3">
        <f>SUBSTITUTE(LEFT(Tableau1[[#This Row],[OrderDueTo]],17),".",":")+0</f>
        <v>43573.5</v>
      </c>
      <c r="J626" s="13" t="str">
        <f>VLOOKUP(Tableau1[[#This Row],[AnaCode]],'Config Analyses'!A:C,2,FALSE)</f>
        <v>Analyse matières grasses</v>
      </c>
      <c r="K626" s="13" t="str">
        <f>VLOOKUP(Tableau1[[#This Row],[AnaCode]],'Config Analyses'!A:C,3,FALSE)</f>
        <v>Equipe 2</v>
      </c>
      <c r="L626" s="13" t="str">
        <f>VLOOKUP(Tableau1[[#This Row],[CustomerCode]],'Config Clients'!A:D,3,FALSE)</f>
        <v>Grande surface</v>
      </c>
      <c r="M626" s="13" t="str">
        <f>VLOOKUP(Tableau1[[#This Row],[CustomerCode]],'Config Clients'!A:D,4,FALSE)</f>
        <v>Eric</v>
      </c>
      <c r="N626" s="10" t="str">
        <f>IFERROR(IF(Tableau1[[#This Row],[Date rendu]]-'Date de l''export'!$A$2&gt;0,"Non","Oui"),"Oui")</f>
        <v>Non</v>
      </c>
      <c r="O626" s="11">
        <f>IF(Tableau1[[#This Row],[En retard?]]="Non",Tableau1[[#This Row],[Date rendu]]-'Date de l''export'!$A$2,0)</f>
        <v>1.7404166666674428</v>
      </c>
      <c r="P626" s="14" t="str">
        <f>IF(Tableau1[[#This Row],[En retard?]]="Oui","HD",IF(Tableau1[Délai restant]&lt;1,"&lt;24h",IF(Tableau1[Délai restant]&lt;2,"&lt;48h","≥48h")))</f>
        <v>&lt;48h</v>
      </c>
      <c r="Q626" s="14" t="str">
        <f>IF(AND(Tableau1[[#This Row],[En retard?]]="Oui",OR(Tableau1[[#This Row],[Product]]="Citron",Tableau1[[#This Row],[Product]]="Amandes")),"Oui","Non")</f>
        <v>Non</v>
      </c>
      <c r="R626" t="str">
        <f>CONCATENATE(Tableau1[[#This Row],[OrderCode]],"|",Tableau1[[#This Row],[AnaCode]],"|",Tableau1[[#This Row],[Product]])</f>
        <v>CMD01645801|MTG|Carotte</v>
      </c>
    </row>
    <row r="627" spans="1:18" x14ac:dyDescent="0.25">
      <c r="A627" s="1" t="s">
        <v>410</v>
      </c>
      <c r="B627" s="1" t="s">
        <v>15</v>
      </c>
      <c r="C627" s="3" t="s">
        <v>61</v>
      </c>
      <c r="D627" s="3" t="s">
        <v>14</v>
      </c>
      <c r="E627" s="1" t="s">
        <v>167</v>
      </c>
      <c r="F627" s="1" t="s">
        <v>1448</v>
      </c>
      <c r="G627" s="1" t="s">
        <v>964</v>
      </c>
      <c r="H627" s="3">
        <f>SUBSTITUTE(LEFT(Tableau1[[#This Row],[OrderDate]],17),".",":")+0</f>
        <v>43566.673946759256</v>
      </c>
      <c r="I627" s="3">
        <f>SUBSTITUTE(LEFT(Tableau1[[#This Row],[OrderDueTo]],17),".",":")+0</f>
        <v>43573.5</v>
      </c>
      <c r="J627" s="13" t="str">
        <f>VLOOKUP(Tableau1[[#This Row],[AnaCode]],'Config Analyses'!A:C,2,FALSE)</f>
        <v>Analyse matières grasses</v>
      </c>
      <c r="K627" s="13" t="str">
        <f>VLOOKUP(Tableau1[[#This Row],[AnaCode]],'Config Analyses'!A:C,3,FALSE)</f>
        <v>Equipe 2</v>
      </c>
      <c r="L627" s="13" t="str">
        <f>VLOOKUP(Tableau1[[#This Row],[CustomerCode]],'Config Clients'!A:D,3,FALSE)</f>
        <v>Grande surface</v>
      </c>
      <c r="M627" s="13" t="str">
        <f>VLOOKUP(Tableau1[[#This Row],[CustomerCode]],'Config Clients'!A:D,4,FALSE)</f>
        <v>Eric</v>
      </c>
      <c r="N627" s="10" t="str">
        <f>IFERROR(IF(Tableau1[[#This Row],[Date rendu]]-'Date de l''export'!$A$2&gt;0,"Non","Oui"),"Oui")</f>
        <v>Non</v>
      </c>
      <c r="O627" s="11">
        <f>IF(Tableau1[[#This Row],[En retard?]]="Non",Tableau1[[#This Row],[Date rendu]]-'Date de l''export'!$A$2,0)</f>
        <v>1.7404166666674428</v>
      </c>
      <c r="P627" s="14" t="str">
        <f>IF(Tableau1[[#This Row],[En retard?]]="Oui","HD",IF(Tableau1[Délai restant]&lt;1,"&lt;24h",IF(Tableau1[Délai restant]&lt;2,"&lt;48h","≥48h")))</f>
        <v>&lt;48h</v>
      </c>
      <c r="Q627" s="14" t="str">
        <f>IF(AND(Tableau1[[#This Row],[En retard?]]="Oui",OR(Tableau1[[#This Row],[Product]]="Citron",Tableau1[[#This Row],[Product]]="Amandes")),"Oui","Non")</f>
        <v>Non</v>
      </c>
      <c r="R627" t="str">
        <f>CONCATENATE(Tableau1[[#This Row],[OrderCode]],"|",Tableau1[[#This Row],[AnaCode]],"|",Tableau1[[#This Row],[Product]])</f>
        <v>CMD01743003|MTG|Citron</v>
      </c>
    </row>
    <row r="628" spans="1:18" x14ac:dyDescent="0.25">
      <c r="A628" s="1" t="s">
        <v>415</v>
      </c>
      <c r="B628" s="1" t="s">
        <v>21</v>
      </c>
      <c r="C628" s="3" t="s">
        <v>98</v>
      </c>
      <c r="D628" s="3" t="s">
        <v>27</v>
      </c>
      <c r="E628" s="1" t="s">
        <v>107</v>
      </c>
      <c r="F628" s="1" t="s">
        <v>1588</v>
      </c>
      <c r="G628" s="1" t="s">
        <v>945</v>
      </c>
      <c r="H628" s="3">
        <f>SUBSTITUTE(LEFT(Tableau1[[#This Row],[OrderDate]],17),".",":")+0</f>
        <v>43566.674016203702</v>
      </c>
      <c r="I628" s="3">
        <f>SUBSTITUTE(LEFT(Tableau1[[#This Row],[OrderDueTo]],17),".",":")+0</f>
        <v>43572.5</v>
      </c>
      <c r="J628" s="13" t="str">
        <f>VLOOKUP(Tableau1[[#This Row],[AnaCode]],'Config Analyses'!A:C,2,FALSE)</f>
        <v>Analyse nutritionelle</v>
      </c>
      <c r="K628" s="13" t="str">
        <f>VLOOKUP(Tableau1[[#This Row],[AnaCode]],'Config Analyses'!A:C,3,FALSE)</f>
        <v>Equipe 2</v>
      </c>
      <c r="L628" s="13" t="str">
        <f>VLOOKUP(Tableau1[[#This Row],[CustomerCode]],'Config Clients'!A:D,3,FALSE)</f>
        <v>Coopérative agricole</v>
      </c>
      <c r="M628" s="13" t="str">
        <f>VLOOKUP(Tableau1[[#This Row],[CustomerCode]],'Config Clients'!A:D,4,FALSE)</f>
        <v>Julie</v>
      </c>
      <c r="N628" s="10" t="str">
        <f>IFERROR(IF(Tableau1[[#This Row],[Date rendu]]-'Date de l''export'!$A$2&gt;0,"Non","Oui"),"Oui")</f>
        <v>Non</v>
      </c>
      <c r="O628" s="11">
        <f>IF(Tableau1[[#This Row],[En retard?]]="Non",Tableau1[[#This Row],[Date rendu]]-'Date de l''export'!$A$2,0)</f>
        <v>0.74041666666744277</v>
      </c>
      <c r="P628" s="14" t="str">
        <f>IF(Tableau1[[#This Row],[En retard?]]="Oui","HD",IF(Tableau1[Délai restant]&lt;1,"&lt;24h",IF(Tableau1[Délai restant]&lt;2,"&lt;48h","≥48h")))</f>
        <v>&lt;24h</v>
      </c>
      <c r="Q628" s="14" t="str">
        <f>IF(AND(Tableau1[[#This Row],[En retard?]]="Oui",OR(Tableau1[[#This Row],[Product]]="Citron",Tableau1[[#This Row],[Product]]="Amandes")),"Oui","Non")</f>
        <v>Non</v>
      </c>
      <c r="R628" t="str">
        <f>CONCATENATE(Tableau1[[#This Row],[OrderCode]],"|",Tableau1[[#This Row],[AnaCode]],"|",Tableau1[[#This Row],[Product]])</f>
        <v>CMD01698802|NTR|Carotte</v>
      </c>
    </row>
    <row r="629" spans="1:18" x14ac:dyDescent="0.25">
      <c r="A629" s="1" t="s">
        <v>192</v>
      </c>
      <c r="B629" s="1" t="s">
        <v>21</v>
      </c>
      <c r="C629" s="3" t="s">
        <v>98</v>
      </c>
      <c r="D629" s="3" t="s">
        <v>27</v>
      </c>
      <c r="E629" s="1" t="s">
        <v>167</v>
      </c>
      <c r="F629" s="1" t="s">
        <v>1123</v>
      </c>
      <c r="G629" s="1" t="s">
        <v>964</v>
      </c>
      <c r="H629" s="3">
        <f>SUBSTITUTE(LEFT(Tableau1[[#This Row],[OrderDate]],17),".",":")+0</f>
        <v>43566.677037037036</v>
      </c>
      <c r="I629" s="3">
        <f>SUBSTITUTE(LEFT(Tableau1[[#This Row],[OrderDueTo]],17),".",":")+0</f>
        <v>43573.5</v>
      </c>
      <c r="J629" s="13" t="str">
        <f>VLOOKUP(Tableau1[[#This Row],[AnaCode]],'Config Analyses'!A:C,2,FALSE)</f>
        <v>Analyse matières grasses</v>
      </c>
      <c r="K629" s="13" t="str">
        <f>VLOOKUP(Tableau1[[#This Row],[AnaCode]],'Config Analyses'!A:C,3,FALSE)</f>
        <v>Equipe 2</v>
      </c>
      <c r="L629" s="13" t="str">
        <f>VLOOKUP(Tableau1[[#This Row],[CustomerCode]],'Config Clients'!A:D,3,FALSE)</f>
        <v>Coopérative agricole</v>
      </c>
      <c r="M629" s="13" t="str">
        <f>VLOOKUP(Tableau1[[#This Row],[CustomerCode]],'Config Clients'!A:D,4,FALSE)</f>
        <v>Julie</v>
      </c>
      <c r="N629" s="10" t="str">
        <f>IFERROR(IF(Tableau1[[#This Row],[Date rendu]]-'Date de l''export'!$A$2&gt;0,"Non","Oui"),"Oui")</f>
        <v>Non</v>
      </c>
      <c r="O629" s="11">
        <f>IF(Tableau1[[#This Row],[En retard?]]="Non",Tableau1[[#This Row],[Date rendu]]-'Date de l''export'!$A$2,0)</f>
        <v>1.7404166666674428</v>
      </c>
      <c r="P629" s="14" t="str">
        <f>IF(Tableau1[[#This Row],[En retard?]]="Oui","HD",IF(Tableau1[Délai restant]&lt;1,"&lt;24h",IF(Tableau1[Délai restant]&lt;2,"&lt;48h","≥48h")))</f>
        <v>&lt;48h</v>
      </c>
      <c r="Q629" s="14" t="str">
        <f>IF(AND(Tableau1[[#This Row],[En retard?]]="Oui",OR(Tableau1[[#This Row],[Product]]="Citron",Tableau1[[#This Row],[Product]]="Amandes")),"Oui","Non")</f>
        <v>Non</v>
      </c>
      <c r="R629" t="str">
        <f>CONCATENATE(Tableau1[[#This Row],[OrderCode]],"|",Tableau1[[#This Row],[AnaCode]],"|",Tableau1[[#This Row],[Product]])</f>
        <v>CMD01552804|MTG|Carotte</v>
      </c>
    </row>
    <row r="630" spans="1:18" x14ac:dyDescent="0.25">
      <c r="A630" s="1" t="s">
        <v>237</v>
      </c>
      <c r="B630" s="1" t="s">
        <v>11</v>
      </c>
      <c r="C630" s="3" t="s">
        <v>61</v>
      </c>
      <c r="D630" s="3" t="s">
        <v>14</v>
      </c>
      <c r="E630" s="1" t="s">
        <v>167</v>
      </c>
      <c r="F630" s="1" t="s">
        <v>1122</v>
      </c>
      <c r="G630" s="1" t="s">
        <v>964</v>
      </c>
      <c r="H630" s="3">
        <f>SUBSTITUTE(LEFT(Tableau1[[#This Row],[OrderDate]],17),".",":")+0</f>
        <v>43566.678483796299</v>
      </c>
      <c r="I630" s="3">
        <f>SUBSTITUTE(LEFT(Tableau1[[#This Row],[OrderDueTo]],17),".",":")+0</f>
        <v>43573.5</v>
      </c>
      <c r="J630" s="13" t="str">
        <f>VLOOKUP(Tableau1[[#This Row],[AnaCode]],'Config Analyses'!A:C,2,FALSE)</f>
        <v>Analyse matières grasses</v>
      </c>
      <c r="K630" s="13" t="str">
        <f>VLOOKUP(Tableau1[[#This Row],[AnaCode]],'Config Analyses'!A:C,3,FALSE)</f>
        <v>Equipe 2</v>
      </c>
      <c r="L630" s="13" t="str">
        <f>VLOOKUP(Tableau1[[#This Row],[CustomerCode]],'Config Clients'!A:D,3,FALSE)</f>
        <v>Grande surface</v>
      </c>
      <c r="M630" s="13" t="str">
        <f>VLOOKUP(Tableau1[[#This Row],[CustomerCode]],'Config Clients'!A:D,4,FALSE)</f>
        <v>Eric</v>
      </c>
      <c r="N630" s="10" t="str">
        <f>IFERROR(IF(Tableau1[[#This Row],[Date rendu]]-'Date de l''export'!$A$2&gt;0,"Non","Oui"),"Oui")</f>
        <v>Non</v>
      </c>
      <c r="O630" s="11">
        <f>IF(Tableau1[[#This Row],[En retard?]]="Non",Tableau1[[#This Row],[Date rendu]]-'Date de l''export'!$A$2,0)</f>
        <v>1.7404166666674428</v>
      </c>
      <c r="P630" s="14" t="str">
        <f>IF(Tableau1[[#This Row],[En retard?]]="Oui","HD",IF(Tableau1[Délai restant]&lt;1,"&lt;24h",IF(Tableau1[Délai restant]&lt;2,"&lt;48h","≥48h")))</f>
        <v>&lt;48h</v>
      </c>
      <c r="Q630" s="14" t="str">
        <f>IF(AND(Tableau1[[#This Row],[En retard?]]="Oui",OR(Tableau1[[#This Row],[Product]]="Citron",Tableau1[[#This Row],[Product]]="Amandes")),"Oui","Non")</f>
        <v>Non</v>
      </c>
      <c r="R630" t="str">
        <f>CONCATENATE(Tableau1[[#This Row],[OrderCode]],"|",Tableau1[[#This Row],[AnaCode]],"|",Tableau1[[#This Row],[Product]])</f>
        <v>CMD01658004|MTG|Oignon</v>
      </c>
    </row>
    <row r="631" spans="1:18" x14ac:dyDescent="0.25">
      <c r="A631" s="1" t="s">
        <v>605</v>
      </c>
      <c r="B631" s="1" t="s">
        <v>43</v>
      </c>
      <c r="C631" s="3" t="s">
        <v>225</v>
      </c>
      <c r="D631" s="3" t="s">
        <v>39</v>
      </c>
      <c r="E631" s="1" t="s">
        <v>179</v>
      </c>
      <c r="F631" s="1" t="s">
        <v>3101</v>
      </c>
      <c r="G631" s="1" t="s">
        <v>953</v>
      </c>
      <c r="H631" s="3">
        <f>SUBSTITUTE(LEFT(Tableau1[[#This Row],[OrderDate]],17),".",":")+0</f>
        <v>43566.678807870368</v>
      </c>
      <c r="I631" s="3">
        <f>SUBSTITUTE(LEFT(Tableau1[[#This Row],[OrderDueTo]],17),".",":")+0</f>
        <v>43567.5</v>
      </c>
      <c r="J631" s="13" t="str">
        <f>VLOOKUP(Tableau1[[#This Row],[AnaCode]],'Config Analyses'!A:C,2,FALSE)</f>
        <v>Analyse métaux lourds</v>
      </c>
      <c r="K631" s="13" t="str">
        <f>VLOOKUP(Tableau1[[#This Row],[AnaCode]],'Config Analyses'!A:C,3,FALSE)</f>
        <v>Equipe 1</v>
      </c>
      <c r="L631" s="13" t="str">
        <f>VLOOKUP(Tableau1[[#This Row],[CustomerCode]],'Config Clients'!A:D,3,FALSE)</f>
        <v>Coopérative agricole</v>
      </c>
      <c r="M631" s="13" t="str">
        <f>VLOOKUP(Tableau1[[#This Row],[CustomerCode]],'Config Clients'!A:D,4,FALSE)</f>
        <v>Béatrice</v>
      </c>
      <c r="N631" s="10" t="str">
        <f>IFERROR(IF(Tableau1[[#This Row],[Date rendu]]-'Date de l''export'!$A$2&gt;0,"Non","Oui"),"Oui")</f>
        <v>Oui</v>
      </c>
      <c r="O631" s="11">
        <f>IF(Tableau1[[#This Row],[En retard?]]="Non",Tableau1[[#This Row],[Date rendu]]-'Date de l''export'!$A$2,0)</f>
        <v>0</v>
      </c>
      <c r="P631" s="14" t="str">
        <f>IF(Tableau1[[#This Row],[En retard?]]="Oui","HD",IF(Tableau1[Délai restant]&lt;1,"&lt;24h",IF(Tableau1[Délai restant]&lt;2,"&lt;48h","≥48h")))</f>
        <v>HD</v>
      </c>
      <c r="Q631" s="14" t="str">
        <f>IF(AND(Tableau1[[#This Row],[En retard?]]="Oui",OR(Tableau1[[#This Row],[Product]]="Citron",Tableau1[[#This Row],[Product]]="Amandes")),"Oui","Non")</f>
        <v>Non</v>
      </c>
      <c r="R631" t="str">
        <f>CONCATENATE(Tableau1[[#This Row],[OrderCode]],"|",Tableau1[[#This Row],[AnaCode]],"|",Tableau1[[#This Row],[Product]])</f>
        <v>CMD01778802|MTX|Pomme</v>
      </c>
    </row>
    <row r="632" spans="1:18" x14ac:dyDescent="0.25">
      <c r="A632" s="1" t="s">
        <v>580</v>
      </c>
      <c r="B632" s="1" t="s">
        <v>45</v>
      </c>
      <c r="C632" s="3" t="s">
        <v>225</v>
      </c>
      <c r="D632" s="3" t="s">
        <v>39</v>
      </c>
      <c r="E632" s="1" t="s">
        <v>107</v>
      </c>
      <c r="F632" s="1" t="s">
        <v>1863</v>
      </c>
      <c r="G632" s="1" t="s">
        <v>945</v>
      </c>
      <c r="H632" s="3">
        <f>SUBSTITUTE(LEFT(Tableau1[[#This Row],[OrderDate]],17),".",":")+0</f>
        <v>43566.678854166668</v>
      </c>
      <c r="I632" s="3">
        <f>SUBSTITUTE(LEFT(Tableau1[[#This Row],[OrderDueTo]],17),".",":")+0</f>
        <v>43572.5</v>
      </c>
      <c r="J632" s="13" t="str">
        <f>VLOOKUP(Tableau1[[#This Row],[AnaCode]],'Config Analyses'!A:C,2,FALSE)</f>
        <v>Analyse nutritionelle</v>
      </c>
      <c r="K632" s="13" t="str">
        <f>VLOOKUP(Tableau1[[#This Row],[AnaCode]],'Config Analyses'!A:C,3,FALSE)</f>
        <v>Equipe 2</v>
      </c>
      <c r="L632" s="13" t="str">
        <f>VLOOKUP(Tableau1[[#This Row],[CustomerCode]],'Config Clients'!A:D,3,FALSE)</f>
        <v>Coopérative agricole</v>
      </c>
      <c r="M632" s="13" t="str">
        <f>VLOOKUP(Tableau1[[#This Row],[CustomerCode]],'Config Clients'!A:D,4,FALSE)</f>
        <v>Béatrice</v>
      </c>
      <c r="N632" s="10" t="str">
        <f>IFERROR(IF(Tableau1[[#This Row],[Date rendu]]-'Date de l''export'!$A$2&gt;0,"Non","Oui"),"Oui")</f>
        <v>Non</v>
      </c>
      <c r="O632" s="11">
        <f>IF(Tableau1[[#This Row],[En retard?]]="Non",Tableau1[[#This Row],[Date rendu]]-'Date de l''export'!$A$2,0)</f>
        <v>0.74041666666744277</v>
      </c>
      <c r="P632" s="14" t="str">
        <f>IF(Tableau1[[#This Row],[En retard?]]="Oui","HD",IF(Tableau1[Délai restant]&lt;1,"&lt;24h",IF(Tableau1[Délai restant]&lt;2,"&lt;48h","≥48h")))</f>
        <v>&lt;24h</v>
      </c>
      <c r="Q632" s="14" t="str">
        <f>IF(AND(Tableau1[[#This Row],[En retard?]]="Oui",OR(Tableau1[[#This Row],[Product]]="Citron",Tableau1[[#This Row],[Product]]="Amandes")),"Oui","Non")</f>
        <v>Non</v>
      </c>
      <c r="R632" t="str">
        <f>CONCATENATE(Tableau1[[#This Row],[OrderCode]],"|",Tableau1[[#This Row],[AnaCode]],"|",Tableau1[[#This Row],[Product]])</f>
        <v>CMD01747601|NTR|Fraise</v>
      </c>
    </row>
    <row r="633" spans="1:18" x14ac:dyDescent="0.25">
      <c r="A633" s="1" t="s">
        <v>411</v>
      </c>
      <c r="B633" s="1" t="s">
        <v>31</v>
      </c>
      <c r="C633" s="3" t="s">
        <v>49</v>
      </c>
      <c r="D633" s="3" t="s">
        <v>8</v>
      </c>
      <c r="E633" s="1" t="s">
        <v>167</v>
      </c>
      <c r="F633" s="1" t="s">
        <v>1450</v>
      </c>
      <c r="G633" s="1" t="s">
        <v>964</v>
      </c>
      <c r="H633" s="3">
        <f>SUBSTITUTE(LEFT(Tableau1[[#This Row],[OrderDate]],17),".",":")+0</f>
        <v>43566.679143518515</v>
      </c>
      <c r="I633" s="3">
        <f>SUBSTITUTE(LEFT(Tableau1[[#This Row],[OrderDueTo]],17),".",":")+0</f>
        <v>43573.5</v>
      </c>
      <c r="J633" s="13" t="str">
        <f>VLOOKUP(Tableau1[[#This Row],[AnaCode]],'Config Analyses'!A:C,2,FALSE)</f>
        <v>Analyse matières grasses</v>
      </c>
      <c r="K633" s="13" t="str">
        <f>VLOOKUP(Tableau1[[#This Row],[AnaCode]],'Config Analyses'!A:C,3,FALSE)</f>
        <v>Equipe 2</v>
      </c>
      <c r="L633" s="13" t="str">
        <f>VLOOKUP(Tableau1[[#This Row],[CustomerCode]],'Config Clients'!A:D,3,FALSE)</f>
        <v>Grande surface</v>
      </c>
      <c r="M633" s="13" t="str">
        <f>VLOOKUP(Tableau1[[#This Row],[CustomerCode]],'Config Clients'!A:D,4,FALSE)</f>
        <v>Eric</v>
      </c>
      <c r="N633" s="10" t="str">
        <f>IFERROR(IF(Tableau1[[#This Row],[Date rendu]]-'Date de l''export'!$A$2&gt;0,"Non","Oui"),"Oui")</f>
        <v>Non</v>
      </c>
      <c r="O633" s="11">
        <f>IF(Tableau1[[#This Row],[En retard?]]="Non",Tableau1[[#This Row],[Date rendu]]-'Date de l''export'!$A$2,0)</f>
        <v>1.7404166666674428</v>
      </c>
      <c r="P633" s="14" t="str">
        <f>IF(Tableau1[[#This Row],[En retard?]]="Oui","HD",IF(Tableau1[Délai restant]&lt;1,"&lt;24h",IF(Tableau1[Délai restant]&lt;2,"&lt;48h","≥48h")))</f>
        <v>&lt;48h</v>
      </c>
      <c r="Q633" s="14" t="str">
        <f>IF(AND(Tableau1[[#This Row],[En retard?]]="Oui",OR(Tableau1[[#This Row],[Product]]="Citron",Tableau1[[#This Row],[Product]]="Amandes")),"Oui","Non")</f>
        <v>Non</v>
      </c>
      <c r="R633" t="str">
        <f>CONCATENATE(Tableau1[[#This Row],[OrderCode]],"|",Tableau1[[#This Row],[AnaCode]],"|",Tableau1[[#This Row],[Product]])</f>
        <v>CMD01463101|MTG|Pomme de terre</v>
      </c>
    </row>
    <row r="634" spans="1:18" x14ac:dyDescent="0.25">
      <c r="A634" s="1" t="s">
        <v>3391</v>
      </c>
      <c r="B634" s="1" t="s">
        <v>36</v>
      </c>
      <c r="C634" s="3" t="s">
        <v>188</v>
      </c>
      <c r="D634" s="3" t="s">
        <v>38</v>
      </c>
      <c r="E634" s="1" t="s">
        <v>107</v>
      </c>
      <c r="F634" s="1" t="s">
        <v>3392</v>
      </c>
      <c r="G634" s="1" t="s">
        <v>945</v>
      </c>
      <c r="H634" s="3">
        <f>SUBSTITUTE(LEFT(Tableau1[[#This Row],[OrderDate]],17),".",":")+0</f>
        <v>43566.679976851854</v>
      </c>
      <c r="I634" s="3">
        <f>SUBSTITUTE(LEFT(Tableau1[[#This Row],[OrderDueTo]],17),".",":")+0</f>
        <v>43572.5</v>
      </c>
      <c r="J634" s="13" t="str">
        <f>VLOOKUP(Tableau1[[#This Row],[AnaCode]],'Config Analyses'!A:C,2,FALSE)</f>
        <v>Analyse nutritionelle</v>
      </c>
      <c r="K634" s="13" t="str">
        <f>VLOOKUP(Tableau1[[#This Row],[AnaCode]],'Config Analyses'!A:C,3,FALSE)</f>
        <v>Equipe 2</v>
      </c>
      <c r="L634" s="13" t="str">
        <f>VLOOKUP(Tableau1[[#This Row],[CustomerCode]],'Config Clients'!A:D,3,FALSE)</f>
        <v>Coopérative agricole</v>
      </c>
      <c r="M634" s="13" t="str">
        <f>VLOOKUP(Tableau1[[#This Row],[CustomerCode]],'Config Clients'!A:D,4,FALSE)</f>
        <v>Julie</v>
      </c>
      <c r="N634" s="10" t="str">
        <f>IFERROR(IF(Tableau1[[#This Row],[Date rendu]]-'Date de l''export'!$A$2&gt;0,"Non","Oui"),"Oui")</f>
        <v>Non</v>
      </c>
      <c r="O634" s="11">
        <f>IF(Tableau1[[#This Row],[En retard?]]="Non",Tableau1[[#This Row],[Date rendu]]-'Date de l''export'!$A$2,0)</f>
        <v>0.74041666666744277</v>
      </c>
      <c r="P634" s="14" t="str">
        <f>IF(Tableau1[[#This Row],[En retard?]]="Oui","HD",IF(Tableau1[Délai restant]&lt;1,"&lt;24h",IF(Tableau1[Délai restant]&lt;2,"&lt;48h","≥48h")))</f>
        <v>&lt;24h</v>
      </c>
      <c r="Q634" s="14" t="str">
        <f>IF(AND(Tableau1[[#This Row],[En retard?]]="Oui",OR(Tableau1[[#This Row],[Product]]="Citron",Tableau1[[#This Row],[Product]]="Amandes")),"Oui","Non")</f>
        <v>Non</v>
      </c>
      <c r="R634" t="str">
        <f>CONCATENATE(Tableau1[[#This Row],[OrderCode]],"|",Tableau1[[#This Row],[AnaCode]],"|",Tableau1[[#This Row],[Product]])</f>
        <v>CMD01646407|NTR|Saumon</v>
      </c>
    </row>
    <row r="635" spans="1:18" x14ac:dyDescent="0.25">
      <c r="A635" s="1" t="s">
        <v>541</v>
      </c>
      <c r="B635" s="1" t="s">
        <v>21</v>
      </c>
      <c r="C635" s="3" t="s">
        <v>52</v>
      </c>
      <c r="D635" s="3" t="s">
        <v>9</v>
      </c>
      <c r="E635" s="1" t="s">
        <v>107</v>
      </c>
      <c r="F635" s="1" t="s">
        <v>1250</v>
      </c>
      <c r="G635" s="1" t="s">
        <v>945</v>
      </c>
      <c r="H635" s="3">
        <f>SUBSTITUTE(LEFT(Tableau1[[#This Row],[OrderDate]],17),".",":")+0</f>
        <v>43566.680694444447</v>
      </c>
      <c r="I635" s="3">
        <f>SUBSTITUTE(LEFT(Tableau1[[#This Row],[OrderDueTo]],17),".",":")+0</f>
        <v>43572.5</v>
      </c>
      <c r="J635" s="13" t="str">
        <f>VLOOKUP(Tableau1[[#This Row],[AnaCode]],'Config Analyses'!A:C,2,FALSE)</f>
        <v>Analyse nutritionelle</v>
      </c>
      <c r="K635" s="13" t="str">
        <f>VLOOKUP(Tableau1[[#This Row],[AnaCode]],'Config Analyses'!A:C,3,FALSE)</f>
        <v>Equipe 2</v>
      </c>
      <c r="L635" s="13" t="str">
        <f>VLOOKUP(Tableau1[[#This Row],[CustomerCode]],'Config Clients'!A:D,3,FALSE)</f>
        <v>Centrale d'achats</v>
      </c>
      <c r="M635" s="13" t="str">
        <f>VLOOKUP(Tableau1[[#This Row],[CustomerCode]],'Config Clients'!A:D,4,FALSE)</f>
        <v>Sandrine</v>
      </c>
      <c r="N635" s="10" t="str">
        <f>IFERROR(IF(Tableau1[[#This Row],[Date rendu]]-'Date de l''export'!$A$2&gt;0,"Non","Oui"),"Oui")</f>
        <v>Non</v>
      </c>
      <c r="O635" s="11">
        <f>IF(Tableau1[[#This Row],[En retard?]]="Non",Tableau1[[#This Row],[Date rendu]]-'Date de l''export'!$A$2,0)</f>
        <v>0.74041666666744277</v>
      </c>
      <c r="P635" s="14" t="str">
        <f>IF(Tableau1[[#This Row],[En retard?]]="Oui","HD",IF(Tableau1[Délai restant]&lt;1,"&lt;24h",IF(Tableau1[Délai restant]&lt;2,"&lt;48h","≥48h")))</f>
        <v>&lt;24h</v>
      </c>
      <c r="Q635" s="14" t="str">
        <f>IF(AND(Tableau1[[#This Row],[En retard?]]="Oui",OR(Tableau1[[#This Row],[Product]]="Citron",Tableau1[[#This Row],[Product]]="Amandes")),"Oui","Non")</f>
        <v>Non</v>
      </c>
      <c r="R635" t="str">
        <f>CONCATENATE(Tableau1[[#This Row],[OrderCode]],"|",Tableau1[[#This Row],[AnaCode]],"|",Tableau1[[#This Row],[Product]])</f>
        <v>CMD01576305|NTR|Carotte</v>
      </c>
    </row>
    <row r="636" spans="1:18" x14ac:dyDescent="0.25">
      <c r="A636" s="1" t="s">
        <v>110</v>
      </c>
      <c r="B636" s="1" t="s">
        <v>19</v>
      </c>
      <c r="C636" s="3" t="s">
        <v>72</v>
      </c>
      <c r="D636" s="3" t="s">
        <v>22</v>
      </c>
      <c r="E636" s="1" t="s">
        <v>167</v>
      </c>
      <c r="F636" s="1" t="s">
        <v>1452</v>
      </c>
      <c r="G636" s="1" t="s">
        <v>964</v>
      </c>
      <c r="H636" s="3">
        <f>SUBSTITUTE(LEFT(Tableau1[[#This Row],[OrderDate]],17),".",":")+0</f>
        <v>43566.683541666665</v>
      </c>
      <c r="I636" s="3">
        <f>SUBSTITUTE(LEFT(Tableau1[[#This Row],[OrderDueTo]],17),".",":")+0</f>
        <v>43573.5</v>
      </c>
      <c r="J636" s="13" t="str">
        <f>VLOOKUP(Tableau1[[#This Row],[AnaCode]],'Config Analyses'!A:C,2,FALSE)</f>
        <v>Analyse matières grasses</v>
      </c>
      <c r="K636" s="13" t="str">
        <f>VLOOKUP(Tableau1[[#This Row],[AnaCode]],'Config Analyses'!A:C,3,FALSE)</f>
        <v>Equipe 2</v>
      </c>
      <c r="L636" s="13" t="str">
        <f>VLOOKUP(Tableau1[[#This Row],[CustomerCode]],'Config Clients'!A:D,3,FALSE)</f>
        <v>Coopérative agricole</v>
      </c>
      <c r="M636" s="13" t="str">
        <f>VLOOKUP(Tableau1[[#This Row],[CustomerCode]],'Config Clients'!A:D,4,FALSE)</f>
        <v>Julie</v>
      </c>
      <c r="N636" s="10" t="str">
        <f>IFERROR(IF(Tableau1[[#This Row],[Date rendu]]-'Date de l''export'!$A$2&gt;0,"Non","Oui"),"Oui")</f>
        <v>Non</v>
      </c>
      <c r="O636" s="11">
        <f>IF(Tableau1[[#This Row],[En retard?]]="Non",Tableau1[[#This Row],[Date rendu]]-'Date de l''export'!$A$2,0)</f>
        <v>1.7404166666674428</v>
      </c>
      <c r="P636" s="14" t="str">
        <f>IF(Tableau1[[#This Row],[En retard?]]="Oui","HD",IF(Tableau1[Délai restant]&lt;1,"&lt;24h",IF(Tableau1[Délai restant]&lt;2,"&lt;48h","≥48h")))</f>
        <v>&lt;48h</v>
      </c>
      <c r="Q636" s="14" t="str">
        <f>IF(AND(Tableau1[[#This Row],[En retard?]]="Oui",OR(Tableau1[[#This Row],[Product]]="Citron",Tableau1[[#This Row],[Product]]="Amandes")),"Oui","Non")</f>
        <v>Non</v>
      </c>
      <c r="R636" t="str">
        <f>CONCATENATE(Tableau1[[#This Row],[OrderCode]],"|",Tableau1[[#This Row],[AnaCode]],"|",Tableau1[[#This Row],[Product]])</f>
        <v>CMD01714903|MTG|Bettrave</v>
      </c>
    </row>
    <row r="637" spans="1:18" x14ac:dyDescent="0.25">
      <c r="A637" s="1" t="s">
        <v>193</v>
      </c>
      <c r="B637" s="1" t="s">
        <v>26</v>
      </c>
      <c r="C637" s="3" t="s">
        <v>61</v>
      </c>
      <c r="D637" s="3" t="s">
        <v>14</v>
      </c>
      <c r="E637" s="1" t="s">
        <v>167</v>
      </c>
      <c r="F637" s="1" t="s">
        <v>1643</v>
      </c>
      <c r="G637" s="1" t="s">
        <v>964</v>
      </c>
      <c r="H637" s="3">
        <f>SUBSTITUTE(LEFT(Tableau1[[#This Row],[OrderDate]],17),".",":")+0</f>
        <v>43566.684814814813</v>
      </c>
      <c r="I637" s="3">
        <f>SUBSTITUTE(LEFT(Tableau1[[#This Row],[OrderDueTo]],17),".",":")+0</f>
        <v>43573.5</v>
      </c>
      <c r="J637" s="13" t="str">
        <f>VLOOKUP(Tableau1[[#This Row],[AnaCode]],'Config Analyses'!A:C,2,FALSE)</f>
        <v>Analyse matières grasses</v>
      </c>
      <c r="K637" s="13" t="str">
        <f>VLOOKUP(Tableau1[[#This Row],[AnaCode]],'Config Analyses'!A:C,3,FALSE)</f>
        <v>Equipe 2</v>
      </c>
      <c r="L637" s="13" t="str">
        <f>VLOOKUP(Tableau1[[#This Row],[CustomerCode]],'Config Clients'!A:D,3,FALSE)</f>
        <v>Grande surface</v>
      </c>
      <c r="M637" s="13" t="str">
        <f>VLOOKUP(Tableau1[[#This Row],[CustomerCode]],'Config Clients'!A:D,4,FALSE)</f>
        <v>Eric</v>
      </c>
      <c r="N637" s="10" t="str">
        <f>IFERROR(IF(Tableau1[[#This Row],[Date rendu]]-'Date de l''export'!$A$2&gt;0,"Non","Oui"),"Oui")</f>
        <v>Non</v>
      </c>
      <c r="O637" s="11">
        <f>IF(Tableau1[[#This Row],[En retard?]]="Non",Tableau1[[#This Row],[Date rendu]]-'Date de l''export'!$A$2,0)</f>
        <v>1.7404166666674428</v>
      </c>
      <c r="P637" s="14" t="str">
        <f>IF(Tableau1[[#This Row],[En retard?]]="Oui","HD",IF(Tableau1[Délai restant]&lt;1,"&lt;24h",IF(Tableau1[Délai restant]&lt;2,"&lt;48h","≥48h")))</f>
        <v>&lt;48h</v>
      </c>
      <c r="Q637" s="14" t="str">
        <f>IF(AND(Tableau1[[#This Row],[En retard?]]="Oui",OR(Tableau1[[#This Row],[Product]]="Citron",Tableau1[[#This Row],[Product]]="Amandes")),"Oui","Non")</f>
        <v>Non</v>
      </c>
      <c r="R637" t="str">
        <f>CONCATENATE(Tableau1[[#This Row],[OrderCode]],"|",Tableau1[[#This Row],[AnaCode]],"|",Tableau1[[#This Row],[Product]])</f>
        <v>CMD01700501|MTG|Radis</v>
      </c>
    </row>
    <row r="638" spans="1:18" x14ac:dyDescent="0.25">
      <c r="A638" s="1" t="s">
        <v>238</v>
      </c>
      <c r="B638" s="1" t="s">
        <v>42</v>
      </c>
      <c r="C638" s="3" t="s">
        <v>147</v>
      </c>
      <c r="D638" s="3" t="s">
        <v>34</v>
      </c>
      <c r="E638" s="1" t="s">
        <v>167</v>
      </c>
      <c r="F638" s="1" t="s">
        <v>1644</v>
      </c>
      <c r="G638" s="1" t="s">
        <v>964</v>
      </c>
      <c r="H638" s="3">
        <f>SUBSTITUTE(LEFT(Tableau1[[#This Row],[OrderDate]],17),".",":")+0</f>
        <v>43566.68513888889</v>
      </c>
      <c r="I638" s="3">
        <f>SUBSTITUTE(LEFT(Tableau1[[#This Row],[OrderDueTo]],17),".",":")+0</f>
        <v>43573.5</v>
      </c>
      <c r="J638" s="13" t="str">
        <f>VLOOKUP(Tableau1[[#This Row],[AnaCode]],'Config Analyses'!A:C,2,FALSE)</f>
        <v>Analyse matières grasses</v>
      </c>
      <c r="K638" s="13" t="str">
        <f>VLOOKUP(Tableau1[[#This Row],[AnaCode]],'Config Analyses'!A:C,3,FALSE)</f>
        <v>Equipe 2</v>
      </c>
      <c r="L638" s="13" t="str">
        <f>VLOOKUP(Tableau1[[#This Row],[CustomerCode]],'Config Clients'!A:D,3,FALSE)</f>
        <v>Entreprises agro-alimentaires</v>
      </c>
      <c r="M638" s="13" t="str">
        <f>VLOOKUP(Tableau1[[#This Row],[CustomerCode]],'Config Clients'!A:D,4,FALSE)</f>
        <v>Marc</v>
      </c>
      <c r="N638" s="10" t="str">
        <f>IFERROR(IF(Tableau1[[#This Row],[Date rendu]]-'Date de l''export'!$A$2&gt;0,"Non","Oui"),"Oui")</f>
        <v>Non</v>
      </c>
      <c r="O638" s="11">
        <f>IF(Tableau1[[#This Row],[En retard?]]="Non",Tableau1[[#This Row],[Date rendu]]-'Date de l''export'!$A$2,0)</f>
        <v>1.7404166666674428</v>
      </c>
      <c r="P638" s="14" t="str">
        <f>IF(Tableau1[[#This Row],[En retard?]]="Oui","HD",IF(Tableau1[Délai restant]&lt;1,"&lt;24h",IF(Tableau1[Délai restant]&lt;2,"&lt;48h","≥48h")))</f>
        <v>&lt;48h</v>
      </c>
      <c r="Q638" s="14" t="str">
        <f>IF(AND(Tableau1[[#This Row],[En retard?]]="Oui",OR(Tableau1[[#This Row],[Product]]="Citron",Tableau1[[#This Row],[Product]]="Amandes")),"Oui","Non")</f>
        <v>Non</v>
      </c>
      <c r="R638" t="str">
        <f>CONCATENATE(Tableau1[[#This Row],[OrderCode]],"|",Tableau1[[#This Row],[AnaCode]],"|",Tableau1[[#This Row],[Product]])</f>
        <v>CMD01736901|MTG|Jus de fruits</v>
      </c>
    </row>
    <row r="639" spans="1:18" x14ac:dyDescent="0.25">
      <c r="A639" s="1" t="s">
        <v>3393</v>
      </c>
      <c r="B639" s="1" t="s">
        <v>29</v>
      </c>
      <c r="C639" s="3" t="s">
        <v>188</v>
      </c>
      <c r="D639" s="3" t="s">
        <v>38</v>
      </c>
      <c r="E639" s="1" t="s">
        <v>63</v>
      </c>
      <c r="F639" s="1" t="s">
        <v>3394</v>
      </c>
      <c r="G639" s="1" t="s">
        <v>950</v>
      </c>
      <c r="H639" s="3">
        <f>SUBSTITUTE(LEFT(Tableau1[[#This Row],[OrderDate]],17),".",":")+0</f>
        <v>43566.686701388891</v>
      </c>
      <c r="I639" s="3">
        <f>SUBSTITUTE(LEFT(Tableau1[[#This Row],[OrderDueTo]],17),".",":")+0</f>
        <v>43574.5</v>
      </c>
      <c r="J639" s="13" t="str">
        <f>VLOOKUP(Tableau1[[#This Row],[AnaCode]],'Config Analyses'!A:C,2,FALSE)</f>
        <v>Analyse polluants d'emballage</v>
      </c>
      <c r="K639" s="13" t="str">
        <f>VLOOKUP(Tableau1[[#This Row],[AnaCode]],'Config Analyses'!A:C,3,FALSE)</f>
        <v>Equipe 3</v>
      </c>
      <c r="L639" s="13" t="str">
        <f>VLOOKUP(Tableau1[[#This Row],[CustomerCode]],'Config Clients'!A:D,3,FALSE)</f>
        <v>Coopérative agricole</v>
      </c>
      <c r="M639" s="13" t="str">
        <f>VLOOKUP(Tableau1[[#This Row],[CustomerCode]],'Config Clients'!A:D,4,FALSE)</f>
        <v>Julie</v>
      </c>
      <c r="N639" s="10" t="str">
        <f>IFERROR(IF(Tableau1[[#This Row],[Date rendu]]-'Date de l''export'!$A$2&gt;0,"Non","Oui"),"Oui")</f>
        <v>Non</v>
      </c>
      <c r="O639" s="11">
        <f>IF(Tableau1[[#This Row],[En retard?]]="Non",Tableau1[[#This Row],[Date rendu]]-'Date de l''export'!$A$2,0)</f>
        <v>2.7404166666674428</v>
      </c>
      <c r="P639" s="14" t="str">
        <f>IF(Tableau1[[#This Row],[En retard?]]="Oui","HD",IF(Tableau1[Délai restant]&lt;1,"&lt;24h",IF(Tableau1[Délai restant]&lt;2,"&lt;48h","≥48h")))</f>
        <v>≥48h</v>
      </c>
      <c r="Q639" s="14" t="str">
        <f>IF(AND(Tableau1[[#This Row],[En retard?]]="Oui",OR(Tableau1[[#This Row],[Product]]="Citron",Tableau1[[#This Row],[Product]]="Amandes")),"Oui","Non")</f>
        <v>Non</v>
      </c>
      <c r="R639" t="str">
        <f>CONCATENATE(Tableau1[[#This Row],[OrderCode]],"|",Tableau1[[#This Row],[AnaCode]],"|",Tableau1[[#This Row],[Product]])</f>
        <v>CMD01568410|PLLT|Porc</v>
      </c>
    </row>
    <row r="640" spans="1:18" x14ac:dyDescent="0.25">
      <c r="A640" s="1" t="s">
        <v>223</v>
      </c>
      <c r="B640" s="1" t="s">
        <v>21</v>
      </c>
      <c r="C640" s="3" t="s">
        <v>52</v>
      </c>
      <c r="D640" s="3" t="s">
        <v>9</v>
      </c>
      <c r="E640" s="1" t="s">
        <v>167</v>
      </c>
      <c r="F640" s="1" t="s">
        <v>1121</v>
      </c>
      <c r="G640" s="1" t="s">
        <v>964</v>
      </c>
      <c r="H640" s="3">
        <f>SUBSTITUTE(LEFT(Tableau1[[#This Row],[OrderDate]],17),".",":")+0</f>
        <v>43566.686990740738</v>
      </c>
      <c r="I640" s="3">
        <f>SUBSTITUTE(LEFT(Tableau1[[#This Row],[OrderDueTo]],17),".",":")+0</f>
        <v>43573.5</v>
      </c>
      <c r="J640" s="13" t="str">
        <f>VLOOKUP(Tableau1[[#This Row],[AnaCode]],'Config Analyses'!A:C,2,FALSE)</f>
        <v>Analyse matières grasses</v>
      </c>
      <c r="K640" s="13" t="str">
        <f>VLOOKUP(Tableau1[[#This Row],[AnaCode]],'Config Analyses'!A:C,3,FALSE)</f>
        <v>Equipe 2</v>
      </c>
      <c r="L640" s="13" t="str">
        <f>VLOOKUP(Tableau1[[#This Row],[CustomerCode]],'Config Clients'!A:D,3,FALSE)</f>
        <v>Centrale d'achats</v>
      </c>
      <c r="M640" s="13" t="str">
        <f>VLOOKUP(Tableau1[[#This Row],[CustomerCode]],'Config Clients'!A:D,4,FALSE)</f>
        <v>Sandrine</v>
      </c>
      <c r="N640" s="10" t="str">
        <f>IFERROR(IF(Tableau1[[#This Row],[Date rendu]]-'Date de l''export'!$A$2&gt;0,"Non","Oui"),"Oui")</f>
        <v>Non</v>
      </c>
      <c r="O640" s="11">
        <f>IF(Tableau1[[#This Row],[En retard?]]="Non",Tableau1[[#This Row],[Date rendu]]-'Date de l''export'!$A$2,0)</f>
        <v>1.7404166666674428</v>
      </c>
      <c r="P640" s="14" t="str">
        <f>IF(Tableau1[[#This Row],[En retard?]]="Oui","HD",IF(Tableau1[Délai restant]&lt;1,"&lt;24h",IF(Tableau1[Délai restant]&lt;2,"&lt;48h","≥48h")))</f>
        <v>&lt;48h</v>
      </c>
      <c r="Q640" s="14" t="str">
        <f>IF(AND(Tableau1[[#This Row],[En retard?]]="Oui",OR(Tableau1[[#This Row],[Product]]="Citron",Tableau1[[#This Row],[Product]]="Amandes")),"Oui","Non")</f>
        <v>Non</v>
      </c>
      <c r="R640" t="str">
        <f>CONCATENATE(Tableau1[[#This Row],[OrderCode]],"|",Tableau1[[#This Row],[AnaCode]],"|",Tableau1[[#This Row],[Product]])</f>
        <v>CMD01626009|MTG|Carotte</v>
      </c>
    </row>
    <row r="641" spans="1:18" x14ac:dyDescent="0.25">
      <c r="A641" s="1" t="s">
        <v>413</v>
      </c>
      <c r="B641" s="1" t="s">
        <v>29</v>
      </c>
      <c r="C641" s="3" t="s">
        <v>152</v>
      </c>
      <c r="D641" s="3" t="s">
        <v>35</v>
      </c>
      <c r="E641" s="1" t="s">
        <v>167</v>
      </c>
      <c r="F641" s="1" t="s">
        <v>1457</v>
      </c>
      <c r="G641" s="1" t="s">
        <v>964</v>
      </c>
      <c r="H641" s="3">
        <f>SUBSTITUTE(LEFT(Tableau1[[#This Row],[OrderDate]],17),".",":")+0</f>
        <v>43566.691284722219</v>
      </c>
      <c r="I641" s="3">
        <f>SUBSTITUTE(LEFT(Tableau1[[#This Row],[OrderDueTo]],17),".",":")+0</f>
        <v>43573.5</v>
      </c>
      <c r="J641" s="13" t="str">
        <f>VLOOKUP(Tableau1[[#This Row],[AnaCode]],'Config Analyses'!A:C,2,FALSE)</f>
        <v>Analyse matières grasses</v>
      </c>
      <c r="K641" s="13" t="str">
        <f>VLOOKUP(Tableau1[[#This Row],[AnaCode]],'Config Analyses'!A:C,3,FALSE)</f>
        <v>Equipe 2</v>
      </c>
      <c r="L641" s="13" t="str">
        <f>VLOOKUP(Tableau1[[#This Row],[CustomerCode]],'Config Clients'!A:D,3,FALSE)</f>
        <v>Entreprises agro-alimentaires</v>
      </c>
      <c r="M641" s="13" t="str">
        <f>VLOOKUP(Tableau1[[#This Row],[CustomerCode]],'Config Clients'!A:D,4,FALSE)</f>
        <v>Julien</v>
      </c>
      <c r="N641" s="10" t="str">
        <f>IFERROR(IF(Tableau1[[#This Row],[Date rendu]]-'Date de l''export'!$A$2&gt;0,"Non","Oui"),"Oui")</f>
        <v>Non</v>
      </c>
      <c r="O641" s="11">
        <f>IF(Tableau1[[#This Row],[En retard?]]="Non",Tableau1[[#This Row],[Date rendu]]-'Date de l''export'!$A$2,0)</f>
        <v>1.7404166666674428</v>
      </c>
      <c r="P641" s="14" t="str">
        <f>IF(Tableau1[[#This Row],[En retard?]]="Oui","HD",IF(Tableau1[Délai restant]&lt;1,"&lt;24h",IF(Tableau1[Délai restant]&lt;2,"&lt;48h","≥48h")))</f>
        <v>&lt;48h</v>
      </c>
      <c r="Q641" s="14" t="str">
        <f>IF(AND(Tableau1[[#This Row],[En retard?]]="Oui",OR(Tableau1[[#This Row],[Product]]="Citron",Tableau1[[#This Row],[Product]]="Amandes")),"Oui","Non")</f>
        <v>Non</v>
      </c>
      <c r="R641" t="str">
        <f>CONCATENATE(Tableau1[[#This Row],[OrderCode]],"|",Tableau1[[#This Row],[AnaCode]],"|",Tableau1[[#This Row],[Product]])</f>
        <v>CMD01738901|MTG|Porc</v>
      </c>
    </row>
    <row r="642" spans="1:18" x14ac:dyDescent="0.25">
      <c r="A642" s="1" t="s">
        <v>630</v>
      </c>
      <c r="B642" s="1" t="s">
        <v>31</v>
      </c>
      <c r="C642" s="3" t="s">
        <v>72</v>
      </c>
      <c r="D642" s="3" t="s">
        <v>22</v>
      </c>
      <c r="E642" s="1" t="s">
        <v>107</v>
      </c>
      <c r="F642" s="1" t="s">
        <v>1640</v>
      </c>
      <c r="G642" s="1" t="s">
        <v>945</v>
      </c>
      <c r="H642" s="3">
        <f>SUBSTITUTE(LEFT(Tableau1[[#This Row],[OrderDate]],17),".",":")+0</f>
        <v>43566.692037037035</v>
      </c>
      <c r="I642" s="3">
        <f>SUBSTITUTE(LEFT(Tableau1[[#This Row],[OrderDueTo]],17),".",":")+0</f>
        <v>43572.5</v>
      </c>
      <c r="J642" s="13" t="str">
        <f>VLOOKUP(Tableau1[[#This Row],[AnaCode]],'Config Analyses'!A:C,2,FALSE)</f>
        <v>Analyse nutritionelle</v>
      </c>
      <c r="K642" s="13" t="str">
        <f>VLOOKUP(Tableau1[[#This Row],[AnaCode]],'Config Analyses'!A:C,3,FALSE)</f>
        <v>Equipe 2</v>
      </c>
      <c r="L642" s="13" t="str">
        <f>VLOOKUP(Tableau1[[#This Row],[CustomerCode]],'Config Clients'!A:D,3,FALSE)</f>
        <v>Coopérative agricole</v>
      </c>
      <c r="M642" s="13" t="str">
        <f>VLOOKUP(Tableau1[[#This Row],[CustomerCode]],'Config Clients'!A:D,4,FALSE)</f>
        <v>Julie</v>
      </c>
      <c r="N642" s="10" t="str">
        <f>IFERROR(IF(Tableau1[[#This Row],[Date rendu]]-'Date de l''export'!$A$2&gt;0,"Non","Oui"),"Oui")</f>
        <v>Non</v>
      </c>
      <c r="O642" s="11">
        <f>IF(Tableau1[[#This Row],[En retard?]]="Non",Tableau1[[#This Row],[Date rendu]]-'Date de l''export'!$A$2,0)</f>
        <v>0.74041666666744277</v>
      </c>
      <c r="P642" s="14" t="str">
        <f>IF(Tableau1[[#This Row],[En retard?]]="Oui","HD",IF(Tableau1[Délai restant]&lt;1,"&lt;24h",IF(Tableau1[Délai restant]&lt;2,"&lt;48h","≥48h")))</f>
        <v>&lt;24h</v>
      </c>
      <c r="Q642" s="14" t="str">
        <f>IF(AND(Tableau1[[#This Row],[En retard?]]="Oui",OR(Tableau1[[#This Row],[Product]]="Citron",Tableau1[[#This Row],[Product]]="Amandes")),"Oui","Non")</f>
        <v>Non</v>
      </c>
      <c r="R642" t="str">
        <f>CONCATENATE(Tableau1[[#This Row],[OrderCode]],"|",Tableau1[[#This Row],[AnaCode]],"|",Tableau1[[#This Row],[Product]])</f>
        <v>CMD01628102|NTR|Pomme de terre</v>
      </c>
    </row>
    <row r="643" spans="1:18" x14ac:dyDescent="0.25">
      <c r="A643" s="1" t="s">
        <v>204</v>
      </c>
      <c r="B643" s="1" t="s">
        <v>7</v>
      </c>
      <c r="C643" s="3" t="s">
        <v>61</v>
      </c>
      <c r="D643" s="3" t="s">
        <v>14</v>
      </c>
      <c r="E643" s="1" t="s">
        <v>167</v>
      </c>
      <c r="F643" s="1" t="s">
        <v>1458</v>
      </c>
      <c r="G643" s="1" t="s">
        <v>964</v>
      </c>
      <c r="H643" s="3">
        <f>SUBSTITUTE(LEFT(Tableau1[[#This Row],[OrderDate]],17),".",":")+0</f>
        <v>43566.699560185189</v>
      </c>
      <c r="I643" s="3">
        <f>SUBSTITUTE(LEFT(Tableau1[[#This Row],[OrderDueTo]],17),".",":")+0</f>
        <v>43573.5</v>
      </c>
      <c r="J643" s="13" t="str">
        <f>VLOOKUP(Tableau1[[#This Row],[AnaCode]],'Config Analyses'!A:C,2,FALSE)</f>
        <v>Analyse matières grasses</v>
      </c>
      <c r="K643" s="13" t="str">
        <f>VLOOKUP(Tableau1[[#This Row],[AnaCode]],'Config Analyses'!A:C,3,FALSE)</f>
        <v>Equipe 2</v>
      </c>
      <c r="L643" s="13" t="str">
        <f>VLOOKUP(Tableau1[[#This Row],[CustomerCode]],'Config Clients'!A:D,3,FALSE)</f>
        <v>Grande surface</v>
      </c>
      <c r="M643" s="13" t="str">
        <f>VLOOKUP(Tableau1[[#This Row],[CustomerCode]],'Config Clients'!A:D,4,FALSE)</f>
        <v>Eric</v>
      </c>
      <c r="N643" s="10" t="str">
        <f>IFERROR(IF(Tableau1[[#This Row],[Date rendu]]-'Date de l''export'!$A$2&gt;0,"Non","Oui"),"Oui")</f>
        <v>Non</v>
      </c>
      <c r="O643" s="11">
        <f>IF(Tableau1[[#This Row],[En retard?]]="Non",Tableau1[[#This Row],[Date rendu]]-'Date de l''export'!$A$2,0)</f>
        <v>1.7404166666674428</v>
      </c>
      <c r="P643" s="14" t="str">
        <f>IF(Tableau1[[#This Row],[En retard?]]="Oui","HD",IF(Tableau1[Délai restant]&lt;1,"&lt;24h",IF(Tableau1[Délai restant]&lt;2,"&lt;48h","≥48h")))</f>
        <v>&lt;48h</v>
      </c>
      <c r="Q643" s="14" t="str">
        <f>IF(AND(Tableau1[[#This Row],[En retard?]]="Oui",OR(Tableau1[[#This Row],[Product]]="Citron",Tableau1[[#This Row],[Product]]="Amandes")),"Oui","Non")</f>
        <v>Non</v>
      </c>
      <c r="R643" t="str">
        <f>CONCATENATE(Tableau1[[#This Row],[OrderCode]],"|",Tableau1[[#This Row],[AnaCode]],"|",Tableau1[[#This Row],[Product]])</f>
        <v>CMD01664401|MTG|Concombre</v>
      </c>
    </row>
    <row r="644" spans="1:18" x14ac:dyDescent="0.25">
      <c r="A644" s="1" t="s">
        <v>264</v>
      </c>
      <c r="B644" s="1" t="s">
        <v>19</v>
      </c>
      <c r="C644" s="3" t="s">
        <v>98</v>
      </c>
      <c r="D644" s="3" t="s">
        <v>27</v>
      </c>
      <c r="E644" s="1" t="s">
        <v>63</v>
      </c>
      <c r="F644" s="1" t="s">
        <v>1175</v>
      </c>
      <c r="G644" s="1" t="s">
        <v>950</v>
      </c>
      <c r="H644" s="3">
        <f>SUBSTITUTE(LEFT(Tableau1[[#This Row],[OrderDate]],17),".",":")+0</f>
        <v>43566.704247685186</v>
      </c>
      <c r="I644" s="3">
        <f>SUBSTITUTE(LEFT(Tableau1[[#This Row],[OrderDueTo]],17),".",":")+0</f>
        <v>43574.5</v>
      </c>
      <c r="J644" s="13" t="str">
        <f>VLOOKUP(Tableau1[[#This Row],[AnaCode]],'Config Analyses'!A:C,2,FALSE)</f>
        <v>Analyse polluants d'emballage</v>
      </c>
      <c r="K644" s="13" t="str">
        <f>VLOOKUP(Tableau1[[#This Row],[AnaCode]],'Config Analyses'!A:C,3,FALSE)</f>
        <v>Equipe 3</v>
      </c>
      <c r="L644" s="13" t="str">
        <f>VLOOKUP(Tableau1[[#This Row],[CustomerCode]],'Config Clients'!A:D,3,FALSE)</f>
        <v>Coopérative agricole</v>
      </c>
      <c r="M644" s="13" t="str">
        <f>VLOOKUP(Tableau1[[#This Row],[CustomerCode]],'Config Clients'!A:D,4,FALSE)</f>
        <v>Julie</v>
      </c>
      <c r="N644" s="10" t="str">
        <f>IFERROR(IF(Tableau1[[#This Row],[Date rendu]]-'Date de l''export'!$A$2&gt;0,"Non","Oui"),"Oui")</f>
        <v>Non</v>
      </c>
      <c r="O644" s="11">
        <f>IF(Tableau1[[#This Row],[En retard?]]="Non",Tableau1[[#This Row],[Date rendu]]-'Date de l''export'!$A$2,0)</f>
        <v>2.7404166666674428</v>
      </c>
      <c r="P644" s="14" t="str">
        <f>IF(Tableau1[[#This Row],[En retard?]]="Oui","HD",IF(Tableau1[Délai restant]&lt;1,"&lt;24h",IF(Tableau1[Délai restant]&lt;2,"&lt;48h","≥48h")))</f>
        <v>≥48h</v>
      </c>
      <c r="Q644" s="14" t="str">
        <f>IF(AND(Tableau1[[#This Row],[En retard?]]="Oui",OR(Tableau1[[#This Row],[Product]]="Citron",Tableau1[[#This Row],[Product]]="Amandes")),"Oui","Non")</f>
        <v>Non</v>
      </c>
      <c r="R644" t="str">
        <f>CONCATENATE(Tableau1[[#This Row],[OrderCode]],"|",Tableau1[[#This Row],[AnaCode]],"|",Tableau1[[#This Row],[Product]])</f>
        <v>CMD01698801|PLLT|Bettrave</v>
      </c>
    </row>
    <row r="645" spans="1:18" x14ac:dyDescent="0.25">
      <c r="A645" s="1" t="s">
        <v>3395</v>
      </c>
      <c r="B645" s="1" t="s">
        <v>30</v>
      </c>
      <c r="C645" s="3" t="s">
        <v>188</v>
      </c>
      <c r="D645" s="3" t="s">
        <v>38</v>
      </c>
      <c r="E645" s="1" t="s">
        <v>107</v>
      </c>
      <c r="F645" s="1" t="s">
        <v>3396</v>
      </c>
      <c r="G645" s="1" t="s">
        <v>945</v>
      </c>
      <c r="H645" s="3">
        <f>SUBSTITUTE(LEFT(Tableau1[[#This Row],[OrderDate]],17),".",":")+0</f>
        <v>43566.70648148148</v>
      </c>
      <c r="I645" s="3">
        <f>SUBSTITUTE(LEFT(Tableau1[[#This Row],[OrderDueTo]],17),".",":")+0</f>
        <v>43572.5</v>
      </c>
      <c r="J645" s="13" t="str">
        <f>VLOOKUP(Tableau1[[#This Row],[AnaCode]],'Config Analyses'!A:C,2,FALSE)</f>
        <v>Analyse nutritionelle</v>
      </c>
      <c r="K645" s="13" t="str">
        <f>VLOOKUP(Tableau1[[#This Row],[AnaCode]],'Config Analyses'!A:C,3,FALSE)</f>
        <v>Equipe 2</v>
      </c>
      <c r="L645" s="13" t="str">
        <f>VLOOKUP(Tableau1[[#This Row],[CustomerCode]],'Config Clients'!A:D,3,FALSE)</f>
        <v>Coopérative agricole</v>
      </c>
      <c r="M645" s="13" t="str">
        <f>VLOOKUP(Tableau1[[#This Row],[CustomerCode]],'Config Clients'!A:D,4,FALSE)</f>
        <v>Julie</v>
      </c>
      <c r="N645" s="10" t="str">
        <f>IFERROR(IF(Tableau1[[#This Row],[Date rendu]]-'Date de l''export'!$A$2&gt;0,"Non","Oui"),"Oui")</f>
        <v>Non</v>
      </c>
      <c r="O645" s="11">
        <f>IF(Tableau1[[#This Row],[En retard?]]="Non",Tableau1[[#This Row],[Date rendu]]-'Date de l''export'!$A$2,0)</f>
        <v>0.74041666666744277</v>
      </c>
      <c r="P645" s="14" t="str">
        <f>IF(Tableau1[[#This Row],[En retard?]]="Oui","HD",IF(Tableau1[Délai restant]&lt;1,"&lt;24h",IF(Tableau1[Délai restant]&lt;2,"&lt;48h","≥48h")))</f>
        <v>&lt;24h</v>
      </c>
      <c r="Q645" s="14" t="str">
        <f>IF(AND(Tableau1[[#This Row],[En retard?]]="Oui",OR(Tableau1[[#This Row],[Product]]="Citron",Tableau1[[#This Row],[Product]]="Amandes")),"Oui","Non")</f>
        <v>Non</v>
      </c>
      <c r="R645" t="str">
        <f>CONCATENATE(Tableau1[[#This Row],[OrderCode]],"|",Tableau1[[#This Row],[AnaCode]],"|",Tableau1[[#This Row],[Product]])</f>
        <v>CMD01646420|NTR|Bœuf</v>
      </c>
    </row>
    <row r="646" spans="1:18" x14ac:dyDescent="0.25">
      <c r="A646" s="1" t="s">
        <v>113</v>
      </c>
      <c r="B646" s="1" t="s">
        <v>7</v>
      </c>
      <c r="C646" s="3" t="s">
        <v>54</v>
      </c>
      <c r="D646" s="3" t="s">
        <v>10</v>
      </c>
      <c r="E646" s="1" t="s">
        <v>130</v>
      </c>
      <c r="F646" s="1" t="s">
        <v>1281</v>
      </c>
      <c r="G646" s="1" t="s">
        <v>950</v>
      </c>
      <c r="H646" s="3">
        <f>SUBSTITUTE(LEFT(Tableau1[[#This Row],[OrderDate]],17),".",":")+0</f>
        <v>43566.706909722219</v>
      </c>
      <c r="I646" s="3">
        <f>SUBSTITUTE(LEFT(Tableau1[[#This Row],[OrderDueTo]],17),".",":")+0</f>
        <v>43574.5</v>
      </c>
      <c r="J646" s="13" t="str">
        <f>VLOOKUP(Tableau1[[#This Row],[AnaCode]],'Config Analyses'!A:C,2,FALSE)</f>
        <v>Analyse pesticides</v>
      </c>
      <c r="K646" s="13" t="str">
        <f>VLOOKUP(Tableau1[[#This Row],[AnaCode]],'Config Analyses'!A:C,3,FALSE)</f>
        <v>Equipe 3</v>
      </c>
      <c r="L646" s="13" t="str">
        <f>VLOOKUP(Tableau1[[#This Row],[CustomerCode]],'Config Clients'!A:D,3,FALSE)</f>
        <v>Coopérative agricole</v>
      </c>
      <c r="M646" s="13" t="str">
        <f>VLOOKUP(Tableau1[[#This Row],[CustomerCode]],'Config Clients'!A:D,4,FALSE)</f>
        <v>Julie</v>
      </c>
      <c r="N646" s="10" t="str">
        <f>IFERROR(IF(Tableau1[[#This Row],[Date rendu]]-'Date de l''export'!$A$2&gt;0,"Non","Oui"),"Oui")</f>
        <v>Non</v>
      </c>
      <c r="O646" s="11">
        <f>IF(Tableau1[[#This Row],[En retard?]]="Non",Tableau1[[#This Row],[Date rendu]]-'Date de l''export'!$A$2,0)</f>
        <v>2.7404166666674428</v>
      </c>
      <c r="P646" s="14" t="str">
        <f>IF(Tableau1[[#This Row],[En retard?]]="Oui","HD",IF(Tableau1[Délai restant]&lt;1,"&lt;24h",IF(Tableau1[Délai restant]&lt;2,"&lt;48h","≥48h")))</f>
        <v>≥48h</v>
      </c>
      <c r="Q646" s="14" t="str">
        <f>IF(AND(Tableau1[[#This Row],[En retard?]]="Oui",OR(Tableau1[[#This Row],[Product]]="Citron",Tableau1[[#This Row],[Product]]="Amandes")),"Oui","Non")</f>
        <v>Non</v>
      </c>
      <c r="R646" t="str">
        <f>CONCATENATE(Tableau1[[#This Row],[OrderCode]],"|",Tableau1[[#This Row],[AnaCode]],"|",Tableau1[[#This Row],[Product]])</f>
        <v>CMD01569205|PEST|Concombre</v>
      </c>
    </row>
    <row r="647" spans="1:18" x14ac:dyDescent="0.25">
      <c r="A647" s="1" t="s">
        <v>604</v>
      </c>
      <c r="B647" s="1" t="s">
        <v>32</v>
      </c>
      <c r="C647" s="3" t="s">
        <v>61</v>
      </c>
      <c r="D647" s="3" t="s">
        <v>14</v>
      </c>
      <c r="E647" s="1" t="s">
        <v>63</v>
      </c>
      <c r="F647" s="1" t="s">
        <v>1859</v>
      </c>
      <c r="G647" s="1" t="s">
        <v>950</v>
      </c>
      <c r="H647" s="3">
        <f>SUBSTITUTE(LEFT(Tableau1[[#This Row],[OrderDate]],17),".",":")+0</f>
        <v>43566.710949074077</v>
      </c>
      <c r="I647" s="3">
        <f>SUBSTITUTE(LEFT(Tableau1[[#This Row],[OrderDueTo]],17),".",":")+0</f>
        <v>43574.5</v>
      </c>
      <c r="J647" s="13" t="str">
        <f>VLOOKUP(Tableau1[[#This Row],[AnaCode]],'Config Analyses'!A:C,2,FALSE)</f>
        <v>Analyse polluants d'emballage</v>
      </c>
      <c r="K647" s="13" t="str">
        <f>VLOOKUP(Tableau1[[#This Row],[AnaCode]],'Config Analyses'!A:C,3,FALSE)</f>
        <v>Equipe 3</v>
      </c>
      <c r="L647" s="13" t="str">
        <f>VLOOKUP(Tableau1[[#This Row],[CustomerCode]],'Config Clients'!A:D,3,FALSE)</f>
        <v>Grande surface</v>
      </c>
      <c r="M647" s="13" t="str">
        <f>VLOOKUP(Tableau1[[#This Row],[CustomerCode]],'Config Clients'!A:D,4,FALSE)</f>
        <v>Eric</v>
      </c>
      <c r="N647" s="10" t="str">
        <f>IFERROR(IF(Tableau1[[#This Row],[Date rendu]]-'Date de l''export'!$A$2&gt;0,"Non","Oui"),"Oui")</f>
        <v>Non</v>
      </c>
      <c r="O647" s="11">
        <f>IF(Tableau1[[#This Row],[En retard?]]="Non",Tableau1[[#This Row],[Date rendu]]-'Date de l''export'!$A$2,0)</f>
        <v>2.7404166666674428</v>
      </c>
      <c r="P647" s="14" t="str">
        <f>IF(Tableau1[[#This Row],[En retard?]]="Oui","HD",IF(Tableau1[Délai restant]&lt;1,"&lt;24h",IF(Tableau1[Délai restant]&lt;2,"&lt;48h","≥48h")))</f>
        <v>≥48h</v>
      </c>
      <c r="Q647" s="14" t="str">
        <f>IF(AND(Tableau1[[#This Row],[En retard?]]="Oui",OR(Tableau1[[#This Row],[Product]]="Citron",Tableau1[[#This Row],[Product]]="Amandes")),"Oui","Non")</f>
        <v>Non</v>
      </c>
      <c r="R647" t="str">
        <f>CONCATENATE(Tableau1[[#This Row],[OrderCode]],"|",Tableau1[[#This Row],[AnaCode]],"|",Tableau1[[#This Row],[Product]])</f>
        <v>CMD01763001|PLLT|Tomate</v>
      </c>
    </row>
    <row r="648" spans="1:18" x14ac:dyDescent="0.25">
      <c r="A648" s="1" t="s">
        <v>275</v>
      </c>
      <c r="B648" s="1" t="s">
        <v>7</v>
      </c>
      <c r="C648" s="3" t="s">
        <v>61</v>
      </c>
      <c r="D648" s="3" t="s">
        <v>14</v>
      </c>
      <c r="E648" s="1" t="s">
        <v>130</v>
      </c>
      <c r="F648" s="1" t="s">
        <v>1279</v>
      </c>
      <c r="G648" s="1" t="s">
        <v>950</v>
      </c>
      <c r="H648" s="3">
        <f>SUBSTITUTE(LEFT(Tableau1[[#This Row],[OrderDate]],17),".",":")+0</f>
        <v>43566.715451388889</v>
      </c>
      <c r="I648" s="3">
        <f>SUBSTITUTE(LEFT(Tableau1[[#This Row],[OrderDueTo]],17),".",":")+0</f>
        <v>43574.5</v>
      </c>
      <c r="J648" s="13" t="str">
        <f>VLOOKUP(Tableau1[[#This Row],[AnaCode]],'Config Analyses'!A:C,2,FALSE)</f>
        <v>Analyse pesticides</v>
      </c>
      <c r="K648" s="13" t="str">
        <f>VLOOKUP(Tableau1[[#This Row],[AnaCode]],'Config Analyses'!A:C,3,FALSE)</f>
        <v>Equipe 3</v>
      </c>
      <c r="L648" s="13" t="str">
        <f>VLOOKUP(Tableau1[[#This Row],[CustomerCode]],'Config Clients'!A:D,3,FALSE)</f>
        <v>Grande surface</v>
      </c>
      <c r="M648" s="13" t="str">
        <f>VLOOKUP(Tableau1[[#This Row],[CustomerCode]],'Config Clients'!A:D,4,FALSE)</f>
        <v>Eric</v>
      </c>
      <c r="N648" s="10" t="str">
        <f>IFERROR(IF(Tableau1[[#This Row],[Date rendu]]-'Date de l''export'!$A$2&gt;0,"Non","Oui"),"Oui")</f>
        <v>Non</v>
      </c>
      <c r="O648" s="11">
        <f>IF(Tableau1[[#This Row],[En retard?]]="Non",Tableau1[[#This Row],[Date rendu]]-'Date de l''export'!$A$2,0)</f>
        <v>2.7404166666674428</v>
      </c>
      <c r="P648" s="14" t="str">
        <f>IF(Tableau1[[#This Row],[En retard?]]="Oui","HD",IF(Tableau1[Délai restant]&lt;1,"&lt;24h",IF(Tableau1[Délai restant]&lt;2,"&lt;48h","≥48h")))</f>
        <v>≥48h</v>
      </c>
      <c r="Q648" s="14" t="str">
        <f>IF(AND(Tableau1[[#This Row],[En retard?]]="Oui",OR(Tableau1[[#This Row],[Product]]="Citron",Tableau1[[#This Row],[Product]]="Amandes")),"Oui","Non")</f>
        <v>Non</v>
      </c>
      <c r="R648" t="str">
        <f>CONCATENATE(Tableau1[[#This Row],[OrderCode]],"|",Tableau1[[#This Row],[AnaCode]],"|",Tableau1[[#This Row],[Product]])</f>
        <v>CMD01626604|PEST|Concombre</v>
      </c>
    </row>
    <row r="649" spans="1:18" x14ac:dyDescent="0.25">
      <c r="A649" s="1" t="s">
        <v>352</v>
      </c>
      <c r="B649" s="1" t="s">
        <v>7</v>
      </c>
      <c r="C649" s="3" t="s">
        <v>61</v>
      </c>
      <c r="D649" s="3" t="s">
        <v>14</v>
      </c>
      <c r="E649" s="1" t="s">
        <v>130</v>
      </c>
      <c r="F649" s="1" t="s">
        <v>1278</v>
      </c>
      <c r="G649" s="1" t="s">
        <v>950</v>
      </c>
      <c r="H649" s="3">
        <f>SUBSTITUTE(LEFT(Tableau1[[#This Row],[OrderDate]],17),".",":")+0</f>
        <v>43566.717291666668</v>
      </c>
      <c r="I649" s="3">
        <f>SUBSTITUTE(LEFT(Tableau1[[#This Row],[OrderDueTo]],17),".",":")+0</f>
        <v>43574.5</v>
      </c>
      <c r="J649" s="13" t="str">
        <f>VLOOKUP(Tableau1[[#This Row],[AnaCode]],'Config Analyses'!A:C,2,FALSE)</f>
        <v>Analyse pesticides</v>
      </c>
      <c r="K649" s="13" t="str">
        <f>VLOOKUP(Tableau1[[#This Row],[AnaCode]],'Config Analyses'!A:C,3,FALSE)</f>
        <v>Equipe 3</v>
      </c>
      <c r="L649" s="13" t="str">
        <f>VLOOKUP(Tableau1[[#This Row],[CustomerCode]],'Config Clients'!A:D,3,FALSE)</f>
        <v>Grande surface</v>
      </c>
      <c r="M649" s="13" t="str">
        <f>VLOOKUP(Tableau1[[#This Row],[CustomerCode]],'Config Clients'!A:D,4,FALSE)</f>
        <v>Eric</v>
      </c>
      <c r="N649" s="10" t="str">
        <f>IFERROR(IF(Tableau1[[#This Row],[Date rendu]]-'Date de l''export'!$A$2&gt;0,"Non","Oui"),"Oui")</f>
        <v>Non</v>
      </c>
      <c r="O649" s="11">
        <f>IF(Tableau1[[#This Row],[En retard?]]="Non",Tableau1[[#This Row],[Date rendu]]-'Date de l''export'!$A$2,0)</f>
        <v>2.7404166666674428</v>
      </c>
      <c r="P649" s="14" t="str">
        <f>IF(Tableau1[[#This Row],[En retard?]]="Oui","HD",IF(Tableau1[Délai restant]&lt;1,"&lt;24h",IF(Tableau1[Délai restant]&lt;2,"&lt;48h","≥48h")))</f>
        <v>≥48h</v>
      </c>
      <c r="Q649" s="14" t="str">
        <f>IF(AND(Tableau1[[#This Row],[En retard?]]="Oui",OR(Tableau1[[#This Row],[Product]]="Citron",Tableau1[[#This Row],[Product]]="Amandes")),"Oui","Non")</f>
        <v>Non</v>
      </c>
      <c r="R649" t="str">
        <f>CONCATENATE(Tableau1[[#This Row],[OrderCode]],"|",Tableau1[[#This Row],[AnaCode]],"|",Tableau1[[#This Row],[Product]])</f>
        <v>CMD01502005|PEST|Concombre</v>
      </c>
    </row>
    <row r="650" spans="1:18" x14ac:dyDescent="0.25">
      <c r="A650" s="1" t="s">
        <v>94</v>
      </c>
      <c r="B650" s="1" t="s">
        <v>19</v>
      </c>
      <c r="C650" s="3" t="s">
        <v>52</v>
      </c>
      <c r="D650" s="3" t="s">
        <v>9</v>
      </c>
      <c r="E650" s="1" t="s">
        <v>63</v>
      </c>
      <c r="F650" s="1" t="s">
        <v>1179</v>
      </c>
      <c r="G650" s="1" t="s">
        <v>950</v>
      </c>
      <c r="H650" s="3">
        <f>SUBSTITUTE(LEFT(Tableau1[[#This Row],[OrderDate]],17),".",":")+0</f>
        <v>43566.720775462964</v>
      </c>
      <c r="I650" s="3">
        <f>SUBSTITUTE(LEFT(Tableau1[[#This Row],[OrderDueTo]],17),".",":")+0</f>
        <v>43574.5</v>
      </c>
      <c r="J650" s="13" t="str">
        <f>VLOOKUP(Tableau1[[#This Row],[AnaCode]],'Config Analyses'!A:C,2,FALSE)</f>
        <v>Analyse polluants d'emballage</v>
      </c>
      <c r="K650" s="13" t="str">
        <f>VLOOKUP(Tableau1[[#This Row],[AnaCode]],'Config Analyses'!A:C,3,FALSE)</f>
        <v>Equipe 3</v>
      </c>
      <c r="L650" s="13" t="str">
        <f>VLOOKUP(Tableau1[[#This Row],[CustomerCode]],'Config Clients'!A:D,3,FALSE)</f>
        <v>Centrale d'achats</v>
      </c>
      <c r="M650" s="13" t="str">
        <f>VLOOKUP(Tableau1[[#This Row],[CustomerCode]],'Config Clients'!A:D,4,FALSE)</f>
        <v>Sandrine</v>
      </c>
      <c r="N650" s="10" t="str">
        <f>IFERROR(IF(Tableau1[[#This Row],[Date rendu]]-'Date de l''export'!$A$2&gt;0,"Non","Oui"),"Oui")</f>
        <v>Non</v>
      </c>
      <c r="O650" s="11">
        <f>IF(Tableau1[[#This Row],[En retard?]]="Non",Tableau1[[#This Row],[Date rendu]]-'Date de l''export'!$A$2,0)</f>
        <v>2.7404166666674428</v>
      </c>
      <c r="P650" s="14" t="str">
        <f>IF(Tableau1[[#This Row],[En retard?]]="Oui","HD",IF(Tableau1[Délai restant]&lt;1,"&lt;24h",IF(Tableau1[Délai restant]&lt;2,"&lt;48h","≥48h")))</f>
        <v>≥48h</v>
      </c>
      <c r="Q650" s="14" t="str">
        <f>IF(AND(Tableau1[[#This Row],[En retard?]]="Oui",OR(Tableau1[[#This Row],[Product]]="Citron",Tableau1[[#This Row],[Product]]="Amandes")),"Oui","Non")</f>
        <v>Non</v>
      </c>
      <c r="R650" t="str">
        <f>CONCATENATE(Tableau1[[#This Row],[OrderCode]],"|",Tableau1[[#This Row],[AnaCode]],"|",Tableau1[[#This Row],[Product]])</f>
        <v>CMD01408907|PLLT|Bettrave</v>
      </c>
    </row>
    <row r="651" spans="1:18" x14ac:dyDescent="0.25">
      <c r="A651" s="1" t="s">
        <v>154</v>
      </c>
      <c r="B651" s="1" t="s">
        <v>29</v>
      </c>
      <c r="C651" s="3" t="s">
        <v>152</v>
      </c>
      <c r="D651" s="3" t="s">
        <v>35</v>
      </c>
      <c r="E651" s="1" t="s">
        <v>50</v>
      </c>
      <c r="F651" s="1" t="s">
        <v>1043</v>
      </c>
      <c r="G651" s="1" t="s">
        <v>1013</v>
      </c>
      <c r="H651" s="3">
        <f>SUBSTITUTE(LEFT(Tableau1[[#This Row],[OrderDate]],17),".",":")+0</f>
        <v>43566.725995370369</v>
      </c>
      <c r="I651" s="3">
        <f>SUBSTITUTE(LEFT(Tableau1[[#This Row],[OrderDueTo]],17),".",":")+0</f>
        <v>43578.5</v>
      </c>
      <c r="J651" s="13" t="str">
        <f>VLOOKUP(Tableau1[[#This Row],[AnaCode]],'Config Analyses'!A:C,2,FALSE)</f>
        <v>Analyse OGM</v>
      </c>
      <c r="K651" s="13" t="str">
        <f>VLOOKUP(Tableau1[[#This Row],[AnaCode]],'Config Analyses'!A:C,3,FALSE)</f>
        <v>Equipe 2</v>
      </c>
      <c r="L651" s="13" t="str">
        <f>VLOOKUP(Tableau1[[#This Row],[CustomerCode]],'Config Clients'!A:D,3,FALSE)</f>
        <v>Entreprises agro-alimentaires</v>
      </c>
      <c r="M651" s="13" t="str">
        <f>VLOOKUP(Tableau1[[#This Row],[CustomerCode]],'Config Clients'!A:D,4,FALSE)</f>
        <v>Julien</v>
      </c>
      <c r="N651" s="10" t="str">
        <f>IFERROR(IF(Tableau1[[#This Row],[Date rendu]]-'Date de l''export'!$A$2&gt;0,"Non","Oui"),"Oui")</f>
        <v>Non</v>
      </c>
      <c r="O651" s="11">
        <f>IF(Tableau1[[#This Row],[En retard?]]="Non",Tableau1[[#This Row],[Date rendu]]-'Date de l''export'!$A$2,0)</f>
        <v>6.7404166666674428</v>
      </c>
      <c r="P651" s="14" t="str">
        <f>IF(Tableau1[[#This Row],[En retard?]]="Oui","HD",IF(Tableau1[Délai restant]&lt;1,"&lt;24h",IF(Tableau1[Délai restant]&lt;2,"&lt;48h","≥48h")))</f>
        <v>≥48h</v>
      </c>
      <c r="Q651" s="14" t="str">
        <f>IF(AND(Tableau1[[#This Row],[En retard?]]="Oui",OR(Tableau1[[#This Row],[Product]]="Citron",Tableau1[[#This Row],[Product]]="Amandes")),"Oui","Non")</f>
        <v>Non</v>
      </c>
      <c r="R651" t="str">
        <f>CONCATENATE(Tableau1[[#This Row],[OrderCode]],"|",Tableau1[[#This Row],[AnaCode]],"|",Tableau1[[#This Row],[Product]])</f>
        <v>CMD01735002|OGM|Porc</v>
      </c>
    </row>
    <row r="652" spans="1:18" x14ac:dyDescent="0.25">
      <c r="A652" s="1" t="s">
        <v>838</v>
      </c>
      <c r="B652" s="1" t="s">
        <v>41</v>
      </c>
      <c r="C652" s="3" t="s">
        <v>147</v>
      </c>
      <c r="D652" s="3" t="s">
        <v>34</v>
      </c>
      <c r="E652" s="1" t="s">
        <v>107</v>
      </c>
      <c r="F652" s="1" t="s">
        <v>1641</v>
      </c>
      <c r="G652" s="1" t="s">
        <v>945</v>
      </c>
      <c r="H652" s="3">
        <f>SUBSTITUTE(LEFT(Tableau1[[#This Row],[OrderDate]],17),".",":")+0</f>
        <v>43566.72859953704</v>
      </c>
      <c r="I652" s="3">
        <f>SUBSTITUTE(LEFT(Tableau1[[#This Row],[OrderDueTo]],17),".",":")+0</f>
        <v>43572.5</v>
      </c>
      <c r="J652" s="13" t="str">
        <f>VLOOKUP(Tableau1[[#This Row],[AnaCode]],'Config Analyses'!A:C,2,FALSE)</f>
        <v>Analyse nutritionelle</v>
      </c>
      <c r="K652" s="13" t="str">
        <f>VLOOKUP(Tableau1[[#This Row],[AnaCode]],'Config Analyses'!A:C,3,FALSE)</f>
        <v>Equipe 2</v>
      </c>
      <c r="L652" s="13" t="str">
        <f>VLOOKUP(Tableau1[[#This Row],[CustomerCode]],'Config Clients'!A:D,3,FALSE)</f>
        <v>Entreprises agro-alimentaires</v>
      </c>
      <c r="M652" s="13" t="str">
        <f>VLOOKUP(Tableau1[[#This Row],[CustomerCode]],'Config Clients'!A:D,4,FALSE)</f>
        <v>Marc</v>
      </c>
      <c r="N652" s="10" t="str">
        <f>IFERROR(IF(Tableau1[[#This Row],[Date rendu]]-'Date de l''export'!$A$2&gt;0,"Non","Oui"),"Oui")</f>
        <v>Non</v>
      </c>
      <c r="O652" s="11">
        <f>IF(Tableau1[[#This Row],[En retard?]]="Non",Tableau1[[#This Row],[Date rendu]]-'Date de l''export'!$A$2,0)</f>
        <v>0.74041666666744277</v>
      </c>
      <c r="P652" s="14" t="str">
        <f>IF(Tableau1[[#This Row],[En retard?]]="Oui","HD",IF(Tableau1[Délai restant]&lt;1,"&lt;24h",IF(Tableau1[Délai restant]&lt;2,"&lt;48h","≥48h")))</f>
        <v>&lt;24h</v>
      </c>
      <c r="Q652" s="14" t="str">
        <f>IF(AND(Tableau1[[#This Row],[En retard?]]="Oui",OR(Tableau1[[#This Row],[Product]]="Citron",Tableau1[[#This Row],[Product]]="Amandes")),"Oui","Non")</f>
        <v>Non</v>
      </c>
      <c r="R652" t="str">
        <f>CONCATENATE(Tableau1[[#This Row],[OrderCode]],"|",Tableau1[[#This Row],[AnaCode]],"|",Tableau1[[#This Row],[Product]])</f>
        <v>CMD01771511|NTR|Poires</v>
      </c>
    </row>
    <row r="653" spans="1:18" x14ac:dyDescent="0.25">
      <c r="A653" s="1" t="s">
        <v>3244</v>
      </c>
      <c r="B653" s="1" t="s">
        <v>42</v>
      </c>
      <c r="C653" s="3" t="s">
        <v>188</v>
      </c>
      <c r="D653" s="3" t="s">
        <v>38</v>
      </c>
      <c r="E653" s="1" t="s">
        <v>107</v>
      </c>
      <c r="F653" s="1" t="s">
        <v>3397</v>
      </c>
      <c r="G653" s="1" t="s">
        <v>945</v>
      </c>
      <c r="H653" s="3">
        <f>SUBSTITUTE(LEFT(Tableau1[[#This Row],[OrderDate]],17),".",":")+0</f>
        <v>43566.736006944448</v>
      </c>
      <c r="I653" s="3">
        <f>SUBSTITUTE(LEFT(Tableau1[[#This Row],[OrderDueTo]],17),".",":")+0</f>
        <v>43572.5</v>
      </c>
      <c r="J653" s="13" t="str">
        <f>VLOOKUP(Tableau1[[#This Row],[AnaCode]],'Config Analyses'!A:C,2,FALSE)</f>
        <v>Analyse nutritionelle</v>
      </c>
      <c r="K653" s="13" t="str">
        <f>VLOOKUP(Tableau1[[#This Row],[AnaCode]],'Config Analyses'!A:C,3,FALSE)</f>
        <v>Equipe 2</v>
      </c>
      <c r="L653" s="13" t="str">
        <f>VLOOKUP(Tableau1[[#This Row],[CustomerCode]],'Config Clients'!A:D,3,FALSE)</f>
        <v>Coopérative agricole</v>
      </c>
      <c r="M653" s="13" t="str">
        <f>VLOOKUP(Tableau1[[#This Row],[CustomerCode]],'Config Clients'!A:D,4,FALSE)</f>
        <v>Julie</v>
      </c>
      <c r="N653" s="10" t="str">
        <f>IFERROR(IF(Tableau1[[#This Row],[Date rendu]]-'Date de l''export'!$A$2&gt;0,"Non","Oui"),"Oui")</f>
        <v>Non</v>
      </c>
      <c r="O653" s="11">
        <f>IF(Tableau1[[#This Row],[En retard?]]="Non",Tableau1[[#This Row],[Date rendu]]-'Date de l''export'!$A$2,0)</f>
        <v>0.74041666666744277</v>
      </c>
      <c r="P653" s="14" t="str">
        <f>IF(Tableau1[[#This Row],[En retard?]]="Oui","HD",IF(Tableau1[Délai restant]&lt;1,"&lt;24h",IF(Tableau1[Délai restant]&lt;2,"&lt;48h","≥48h")))</f>
        <v>&lt;24h</v>
      </c>
      <c r="Q653" s="14" t="str">
        <f>IF(AND(Tableau1[[#This Row],[En retard?]]="Oui",OR(Tableau1[[#This Row],[Product]]="Citron",Tableau1[[#This Row],[Product]]="Amandes")),"Oui","Non")</f>
        <v>Non</v>
      </c>
      <c r="R653" t="str">
        <f>CONCATENATE(Tableau1[[#This Row],[OrderCode]],"|",Tableau1[[#This Row],[AnaCode]],"|",Tableau1[[#This Row],[Product]])</f>
        <v>CMD01646446|NTR|Jus de fruits</v>
      </c>
    </row>
    <row r="654" spans="1:18" x14ac:dyDescent="0.25">
      <c r="A654" s="1" t="s">
        <v>3398</v>
      </c>
      <c r="B654" s="1" t="s">
        <v>36</v>
      </c>
      <c r="C654" s="3" t="s">
        <v>73</v>
      </c>
      <c r="D654" s="3" t="s">
        <v>23</v>
      </c>
      <c r="E654" s="1" t="s">
        <v>107</v>
      </c>
      <c r="F654" s="1" t="s">
        <v>3399</v>
      </c>
      <c r="G654" s="1" t="s">
        <v>945</v>
      </c>
      <c r="H654" s="3">
        <f>SUBSTITUTE(LEFT(Tableau1[[#This Row],[OrderDate]],17),".",":")+0</f>
        <v>43566.743043981478</v>
      </c>
      <c r="I654" s="3">
        <f>SUBSTITUTE(LEFT(Tableau1[[#This Row],[OrderDueTo]],17),".",":")+0</f>
        <v>43572.5</v>
      </c>
      <c r="J654" s="13" t="str">
        <f>VLOOKUP(Tableau1[[#This Row],[AnaCode]],'Config Analyses'!A:C,2,FALSE)</f>
        <v>Analyse nutritionelle</v>
      </c>
      <c r="K654" s="13" t="str">
        <f>VLOOKUP(Tableau1[[#This Row],[AnaCode]],'Config Analyses'!A:C,3,FALSE)</f>
        <v>Equipe 2</v>
      </c>
      <c r="L654" s="13" t="str">
        <f>VLOOKUP(Tableau1[[#This Row],[CustomerCode]],'Config Clients'!A:D,3,FALSE)</f>
        <v>Entreprises agro-alimentaires</v>
      </c>
      <c r="M654" s="13" t="str">
        <f>VLOOKUP(Tableau1[[#This Row],[CustomerCode]],'Config Clients'!A:D,4,FALSE)</f>
        <v>Julien</v>
      </c>
      <c r="N654" s="10" t="str">
        <f>IFERROR(IF(Tableau1[[#This Row],[Date rendu]]-'Date de l''export'!$A$2&gt;0,"Non","Oui"),"Oui")</f>
        <v>Non</v>
      </c>
      <c r="O654" s="11">
        <f>IF(Tableau1[[#This Row],[En retard?]]="Non",Tableau1[[#This Row],[Date rendu]]-'Date de l''export'!$A$2,0)</f>
        <v>0.74041666666744277</v>
      </c>
      <c r="P654" s="14" t="str">
        <f>IF(Tableau1[[#This Row],[En retard?]]="Oui","HD",IF(Tableau1[Délai restant]&lt;1,"&lt;24h",IF(Tableau1[Délai restant]&lt;2,"&lt;48h","≥48h")))</f>
        <v>&lt;24h</v>
      </c>
      <c r="Q654" s="14" t="str">
        <f>IF(AND(Tableau1[[#This Row],[En retard?]]="Oui",OR(Tableau1[[#This Row],[Product]]="Citron",Tableau1[[#This Row],[Product]]="Amandes")),"Oui","Non")</f>
        <v>Non</v>
      </c>
      <c r="R654" t="str">
        <f>CONCATENATE(Tableau1[[#This Row],[OrderCode]],"|",Tableau1[[#This Row],[AnaCode]],"|",Tableau1[[#This Row],[Product]])</f>
        <v>CMD01755305|NTR|Saumon</v>
      </c>
    </row>
    <row r="655" spans="1:18" x14ac:dyDescent="0.25">
      <c r="A655" s="1" t="s">
        <v>3198</v>
      </c>
      <c r="B655" s="1" t="s">
        <v>29</v>
      </c>
      <c r="C655" s="3" t="s">
        <v>73</v>
      </c>
      <c r="D655" s="3" t="s">
        <v>23</v>
      </c>
      <c r="E655" s="1" t="s">
        <v>50</v>
      </c>
      <c r="F655" s="1" t="s">
        <v>3400</v>
      </c>
      <c r="G655" s="1" t="s">
        <v>1013</v>
      </c>
      <c r="H655" s="3">
        <f>SUBSTITUTE(LEFT(Tableau1[[#This Row],[OrderDate]],17),".",":")+0</f>
        <v>43566.750162037039</v>
      </c>
      <c r="I655" s="3">
        <f>SUBSTITUTE(LEFT(Tableau1[[#This Row],[OrderDueTo]],17),".",":")+0</f>
        <v>43578.5</v>
      </c>
      <c r="J655" s="13" t="str">
        <f>VLOOKUP(Tableau1[[#This Row],[AnaCode]],'Config Analyses'!A:C,2,FALSE)</f>
        <v>Analyse OGM</v>
      </c>
      <c r="K655" s="13" t="str">
        <f>VLOOKUP(Tableau1[[#This Row],[AnaCode]],'Config Analyses'!A:C,3,FALSE)</f>
        <v>Equipe 2</v>
      </c>
      <c r="L655" s="13" t="str">
        <f>VLOOKUP(Tableau1[[#This Row],[CustomerCode]],'Config Clients'!A:D,3,FALSE)</f>
        <v>Entreprises agro-alimentaires</v>
      </c>
      <c r="M655" s="13" t="str">
        <f>VLOOKUP(Tableau1[[#This Row],[CustomerCode]],'Config Clients'!A:D,4,FALSE)</f>
        <v>Julien</v>
      </c>
      <c r="N655" s="10" t="str">
        <f>IFERROR(IF(Tableau1[[#This Row],[Date rendu]]-'Date de l''export'!$A$2&gt;0,"Non","Oui"),"Oui")</f>
        <v>Non</v>
      </c>
      <c r="O655" s="11">
        <f>IF(Tableau1[[#This Row],[En retard?]]="Non",Tableau1[[#This Row],[Date rendu]]-'Date de l''export'!$A$2,0)</f>
        <v>6.7404166666674428</v>
      </c>
      <c r="P655" s="14" t="str">
        <f>IF(Tableau1[[#This Row],[En retard?]]="Oui","HD",IF(Tableau1[Délai restant]&lt;1,"&lt;24h",IF(Tableau1[Délai restant]&lt;2,"&lt;48h","≥48h")))</f>
        <v>≥48h</v>
      </c>
      <c r="Q655" s="14" t="str">
        <f>IF(AND(Tableau1[[#This Row],[En retard?]]="Oui",OR(Tableau1[[#This Row],[Product]]="Citron",Tableau1[[#This Row],[Product]]="Amandes")),"Oui","Non")</f>
        <v>Non</v>
      </c>
      <c r="R655" t="str">
        <f>CONCATENATE(Tableau1[[#This Row],[OrderCode]],"|",Tableau1[[#This Row],[AnaCode]],"|",Tableau1[[#This Row],[Product]])</f>
        <v>CMD01599501|OGM|Porc</v>
      </c>
    </row>
    <row r="656" spans="1:18" x14ac:dyDescent="0.25">
      <c r="A656" s="1" t="s">
        <v>212</v>
      </c>
      <c r="B656" s="1" t="s">
        <v>26</v>
      </c>
      <c r="C656" s="3" t="s">
        <v>49</v>
      </c>
      <c r="D656" s="3" t="s">
        <v>8</v>
      </c>
      <c r="E656" s="1" t="s">
        <v>50</v>
      </c>
      <c r="F656" s="1" t="s">
        <v>1047</v>
      </c>
      <c r="G656" s="1" t="s">
        <v>1013</v>
      </c>
      <c r="H656" s="3">
        <f>SUBSTITUTE(LEFT(Tableau1[[#This Row],[OrderDate]],17),".",":")+0</f>
        <v>43566.750914351855</v>
      </c>
      <c r="I656" s="3">
        <f>SUBSTITUTE(LEFT(Tableau1[[#This Row],[OrderDueTo]],17),".",":")+0</f>
        <v>43578.5</v>
      </c>
      <c r="J656" s="13" t="str">
        <f>VLOOKUP(Tableau1[[#This Row],[AnaCode]],'Config Analyses'!A:C,2,FALSE)</f>
        <v>Analyse OGM</v>
      </c>
      <c r="K656" s="13" t="str">
        <f>VLOOKUP(Tableau1[[#This Row],[AnaCode]],'Config Analyses'!A:C,3,FALSE)</f>
        <v>Equipe 2</v>
      </c>
      <c r="L656" s="13" t="str">
        <f>VLOOKUP(Tableau1[[#This Row],[CustomerCode]],'Config Clients'!A:D,3,FALSE)</f>
        <v>Grande surface</v>
      </c>
      <c r="M656" s="13" t="str">
        <f>VLOOKUP(Tableau1[[#This Row],[CustomerCode]],'Config Clients'!A:D,4,FALSE)</f>
        <v>Eric</v>
      </c>
      <c r="N656" s="10" t="str">
        <f>IFERROR(IF(Tableau1[[#This Row],[Date rendu]]-'Date de l''export'!$A$2&gt;0,"Non","Oui"),"Oui")</f>
        <v>Non</v>
      </c>
      <c r="O656" s="11">
        <f>IF(Tableau1[[#This Row],[En retard?]]="Non",Tableau1[[#This Row],[Date rendu]]-'Date de l''export'!$A$2,0)</f>
        <v>6.7404166666674428</v>
      </c>
      <c r="P656" s="14" t="str">
        <f>IF(Tableau1[[#This Row],[En retard?]]="Oui","HD",IF(Tableau1[Délai restant]&lt;1,"&lt;24h",IF(Tableau1[Délai restant]&lt;2,"&lt;48h","≥48h")))</f>
        <v>≥48h</v>
      </c>
      <c r="Q656" s="14" t="str">
        <f>IF(AND(Tableau1[[#This Row],[En retard?]]="Oui",OR(Tableau1[[#This Row],[Product]]="Citron",Tableau1[[#This Row],[Product]]="Amandes")),"Oui","Non")</f>
        <v>Non</v>
      </c>
      <c r="R656" t="str">
        <f>CONCATENATE(Tableau1[[#This Row],[OrderCode]],"|",Tableau1[[#This Row],[AnaCode]],"|",Tableau1[[#This Row],[Product]])</f>
        <v>CMD01686705|OGM|Radis</v>
      </c>
    </row>
    <row r="657" spans="1:18" x14ac:dyDescent="0.25">
      <c r="A657" s="1" t="s">
        <v>254</v>
      </c>
      <c r="B657" s="1" t="s">
        <v>21</v>
      </c>
      <c r="C657" s="3" t="s">
        <v>54</v>
      </c>
      <c r="D657" s="3" t="s">
        <v>10</v>
      </c>
      <c r="E657" s="1" t="s">
        <v>50</v>
      </c>
      <c r="F657" s="1" t="s">
        <v>1049</v>
      </c>
      <c r="G657" s="1" t="s">
        <v>1013</v>
      </c>
      <c r="H657" s="3">
        <f>SUBSTITUTE(LEFT(Tableau1[[#This Row],[OrderDate]],17),".",":")+0</f>
        <v>43566.755891203706</v>
      </c>
      <c r="I657" s="3">
        <f>SUBSTITUTE(LEFT(Tableau1[[#This Row],[OrderDueTo]],17),".",":")+0</f>
        <v>43578.5</v>
      </c>
      <c r="J657" s="13" t="str">
        <f>VLOOKUP(Tableau1[[#This Row],[AnaCode]],'Config Analyses'!A:C,2,FALSE)</f>
        <v>Analyse OGM</v>
      </c>
      <c r="K657" s="13" t="str">
        <f>VLOOKUP(Tableau1[[#This Row],[AnaCode]],'Config Analyses'!A:C,3,FALSE)</f>
        <v>Equipe 2</v>
      </c>
      <c r="L657" s="13" t="str">
        <f>VLOOKUP(Tableau1[[#This Row],[CustomerCode]],'Config Clients'!A:D,3,FALSE)</f>
        <v>Coopérative agricole</v>
      </c>
      <c r="M657" s="13" t="str">
        <f>VLOOKUP(Tableau1[[#This Row],[CustomerCode]],'Config Clients'!A:D,4,FALSE)</f>
        <v>Julie</v>
      </c>
      <c r="N657" s="10" t="str">
        <f>IFERROR(IF(Tableau1[[#This Row],[Date rendu]]-'Date de l''export'!$A$2&gt;0,"Non","Oui"),"Oui")</f>
        <v>Non</v>
      </c>
      <c r="O657" s="11">
        <f>IF(Tableau1[[#This Row],[En retard?]]="Non",Tableau1[[#This Row],[Date rendu]]-'Date de l''export'!$A$2,0)</f>
        <v>6.7404166666674428</v>
      </c>
      <c r="P657" s="14" t="str">
        <f>IF(Tableau1[[#This Row],[En retard?]]="Oui","HD",IF(Tableau1[Délai restant]&lt;1,"&lt;24h",IF(Tableau1[Délai restant]&lt;2,"&lt;48h","≥48h")))</f>
        <v>≥48h</v>
      </c>
      <c r="Q657" s="14" t="str">
        <f>IF(AND(Tableau1[[#This Row],[En retard?]]="Oui",OR(Tableau1[[#This Row],[Product]]="Citron",Tableau1[[#This Row],[Product]]="Amandes")),"Oui","Non")</f>
        <v>Non</v>
      </c>
      <c r="R657" t="str">
        <f>CONCATENATE(Tableau1[[#This Row],[OrderCode]],"|",Tableau1[[#This Row],[AnaCode]],"|",Tableau1[[#This Row],[Product]])</f>
        <v>CMD01711304|OGM|Carotte</v>
      </c>
    </row>
    <row r="658" spans="1:18" x14ac:dyDescent="0.25">
      <c r="A658" s="1" t="s">
        <v>270</v>
      </c>
      <c r="B658" s="1" t="s">
        <v>20</v>
      </c>
      <c r="C658" s="3" t="s">
        <v>61</v>
      </c>
      <c r="D658" s="3" t="s">
        <v>14</v>
      </c>
      <c r="E658" s="1" t="s">
        <v>130</v>
      </c>
      <c r="F658" s="1" t="s">
        <v>2397</v>
      </c>
      <c r="G658" s="1" t="s">
        <v>950</v>
      </c>
      <c r="H658" s="3">
        <f>SUBSTITUTE(LEFT(Tableau1[[#This Row],[OrderDate]],17),".",":")+0</f>
        <v>43566.759317129632</v>
      </c>
      <c r="I658" s="3">
        <f>SUBSTITUTE(LEFT(Tableau1[[#This Row],[OrderDueTo]],17),".",":")+0</f>
        <v>43574.5</v>
      </c>
      <c r="J658" s="13" t="str">
        <f>VLOOKUP(Tableau1[[#This Row],[AnaCode]],'Config Analyses'!A:C,2,FALSE)</f>
        <v>Analyse pesticides</v>
      </c>
      <c r="K658" s="13" t="str">
        <f>VLOOKUP(Tableau1[[#This Row],[AnaCode]],'Config Analyses'!A:C,3,FALSE)</f>
        <v>Equipe 3</v>
      </c>
      <c r="L658" s="13" t="str">
        <f>VLOOKUP(Tableau1[[#This Row],[CustomerCode]],'Config Clients'!A:D,3,FALSE)</f>
        <v>Grande surface</v>
      </c>
      <c r="M658" s="13" t="str">
        <f>VLOOKUP(Tableau1[[#This Row],[CustomerCode]],'Config Clients'!A:D,4,FALSE)</f>
        <v>Eric</v>
      </c>
      <c r="N658" s="10" t="str">
        <f>IFERROR(IF(Tableau1[[#This Row],[Date rendu]]-'Date de l''export'!$A$2&gt;0,"Non","Oui"),"Oui")</f>
        <v>Non</v>
      </c>
      <c r="O658" s="11">
        <f>IF(Tableau1[[#This Row],[En retard?]]="Non",Tableau1[[#This Row],[Date rendu]]-'Date de l''export'!$A$2,0)</f>
        <v>2.7404166666674428</v>
      </c>
      <c r="P658" s="14" t="str">
        <f>IF(Tableau1[[#This Row],[En retard?]]="Oui","HD",IF(Tableau1[Délai restant]&lt;1,"&lt;24h",IF(Tableau1[Délai restant]&lt;2,"&lt;48h","≥48h")))</f>
        <v>≥48h</v>
      </c>
      <c r="Q658" s="14" t="str">
        <f>IF(AND(Tableau1[[#This Row],[En retard?]]="Oui",OR(Tableau1[[#This Row],[Product]]="Citron",Tableau1[[#This Row],[Product]]="Amandes")),"Oui","Non")</f>
        <v>Non</v>
      </c>
      <c r="R658" t="str">
        <f>CONCATENATE(Tableau1[[#This Row],[OrderCode]],"|",Tableau1[[#This Row],[AnaCode]],"|",Tableau1[[#This Row],[Product]])</f>
        <v>CMD01645605|PEST|Orange</v>
      </c>
    </row>
    <row r="659" spans="1:18" x14ac:dyDescent="0.25">
      <c r="A659" s="1" t="s">
        <v>3317</v>
      </c>
      <c r="B659" s="1" t="s">
        <v>29</v>
      </c>
      <c r="C659" s="3" t="s">
        <v>188</v>
      </c>
      <c r="D659" s="3" t="s">
        <v>38</v>
      </c>
      <c r="E659" s="1" t="s">
        <v>167</v>
      </c>
      <c r="F659" s="1" t="s">
        <v>3401</v>
      </c>
      <c r="G659" s="1" t="s">
        <v>964</v>
      </c>
      <c r="H659" s="3">
        <f>SUBSTITUTE(LEFT(Tableau1[[#This Row],[OrderDate]],17),".",":")+0</f>
        <v>43566.75949074074</v>
      </c>
      <c r="I659" s="3">
        <f>SUBSTITUTE(LEFT(Tableau1[[#This Row],[OrderDueTo]],17),".",":")+0</f>
        <v>43573.5</v>
      </c>
      <c r="J659" s="13" t="str">
        <f>VLOOKUP(Tableau1[[#This Row],[AnaCode]],'Config Analyses'!A:C,2,FALSE)</f>
        <v>Analyse matières grasses</v>
      </c>
      <c r="K659" s="13" t="str">
        <f>VLOOKUP(Tableau1[[#This Row],[AnaCode]],'Config Analyses'!A:C,3,FALSE)</f>
        <v>Equipe 2</v>
      </c>
      <c r="L659" s="13" t="str">
        <f>VLOOKUP(Tableau1[[#This Row],[CustomerCode]],'Config Clients'!A:D,3,FALSE)</f>
        <v>Coopérative agricole</v>
      </c>
      <c r="M659" s="13" t="str">
        <f>VLOOKUP(Tableau1[[#This Row],[CustomerCode]],'Config Clients'!A:D,4,FALSE)</f>
        <v>Julie</v>
      </c>
      <c r="N659" s="10" t="str">
        <f>IFERROR(IF(Tableau1[[#This Row],[Date rendu]]-'Date de l''export'!$A$2&gt;0,"Non","Oui"),"Oui")</f>
        <v>Non</v>
      </c>
      <c r="O659" s="11">
        <f>IF(Tableau1[[#This Row],[En retard?]]="Non",Tableau1[[#This Row],[Date rendu]]-'Date de l''export'!$A$2,0)</f>
        <v>1.7404166666674428</v>
      </c>
      <c r="P659" s="14" t="str">
        <f>IF(Tableau1[[#This Row],[En retard?]]="Oui","HD",IF(Tableau1[Délai restant]&lt;1,"&lt;24h",IF(Tableau1[Délai restant]&lt;2,"&lt;48h","≥48h")))</f>
        <v>&lt;48h</v>
      </c>
      <c r="Q659" s="14" t="str">
        <f>IF(AND(Tableau1[[#This Row],[En retard?]]="Oui",OR(Tableau1[[#This Row],[Product]]="Citron",Tableau1[[#This Row],[Product]]="Amandes")),"Oui","Non")</f>
        <v>Non</v>
      </c>
      <c r="R659" t="str">
        <f>CONCATENATE(Tableau1[[#This Row],[OrderCode]],"|",Tableau1[[#This Row],[AnaCode]],"|",Tableau1[[#This Row],[Product]])</f>
        <v>CMD01646426|MTG|Porc</v>
      </c>
    </row>
    <row r="660" spans="1:18" x14ac:dyDescent="0.25">
      <c r="A660" s="1" t="s">
        <v>3402</v>
      </c>
      <c r="B660" s="1" t="s">
        <v>16</v>
      </c>
      <c r="C660" s="3" t="s">
        <v>188</v>
      </c>
      <c r="D660" s="3" t="s">
        <v>38</v>
      </c>
      <c r="E660" s="1" t="s">
        <v>107</v>
      </c>
      <c r="F660" s="1" t="s">
        <v>3403</v>
      </c>
      <c r="G660" s="1" t="s">
        <v>945</v>
      </c>
      <c r="H660" s="3">
        <f>SUBSTITUTE(LEFT(Tableau1[[#This Row],[OrderDate]],17),".",":")+0</f>
        <v>43566.765625</v>
      </c>
      <c r="I660" s="3">
        <f>SUBSTITUTE(LEFT(Tableau1[[#This Row],[OrderDueTo]],17),".",":")+0</f>
        <v>43572.5</v>
      </c>
      <c r="J660" s="13" t="str">
        <f>VLOOKUP(Tableau1[[#This Row],[AnaCode]],'Config Analyses'!A:C,2,FALSE)</f>
        <v>Analyse nutritionelle</v>
      </c>
      <c r="K660" s="13" t="str">
        <f>VLOOKUP(Tableau1[[#This Row],[AnaCode]],'Config Analyses'!A:C,3,FALSE)</f>
        <v>Equipe 2</v>
      </c>
      <c r="L660" s="13" t="str">
        <f>VLOOKUP(Tableau1[[#This Row],[CustomerCode]],'Config Clients'!A:D,3,FALSE)</f>
        <v>Coopérative agricole</v>
      </c>
      <c r="M660" s="13" t="str">
        <f>VLOOKUP(Tableau1[[#This Row],[CustomerCode]],'Config Clients'!A:D,4,FALSE)</f>
        <v>Julie</v>
      </c>
      <c r="N660" s="10" t="str">
        <f>IFERROR(IF(Tableau1[[#This Row],[Date rendu]]-'Date de l''export'!$A$2&gt;0,"Non","Oui"),"Oui")</f>
        <v>Non</v>
      </c>
      <c r="O660" s="11">
        <f>IF(Tableau1[[#This Row],[En retard?]]="Non",Tableau1[[#This Row],[Date rendu]]-'Date de l''export'!$A$2,0)</f>
        <v>0.74041666666744277</v>
      </c>
      <c r="P660" s="14" t="str">
        <f>IF(Tableau1[[#This Row],[En retard?]]="Oui","HD",IF(Tableau1[Délai restant]&lt;1,"&lt;24h",IF(Tableau1[Délai restant]&lt;2,"&lt;48h","≥48h")))</f>
        <v>&lt;24h</v>
      </c>
      <c r="Q660" s="14" t="str">
        <f>IF(AND(Tableau1[[#This Row],[En retard?]]="Oui",OR(Tableau1[[#This Row],[Product]]="Citron",Tableau1[[#This Row],[Product]]="Amandes")),"Oui","Non")</f>
        <v>Non</v>
      </c>
      <c r="R660" t="str">
        <f>CONCATENATE(Tableau1[[#This Row],[OrderCode]],"|",Tableau1[[#This Row],[AnaCode]],"|",Tableau1[[#This Row],[Product]])</f>
        <v>CMD01601409|NTR|Agneau</v>
      </c>
    </row>
    <row r="661" spans="1:18" x14ac:dyDescent="0.25">
      <c r="A661" s="1" t="s">
        <v>417</v>
      </c>
      <c r="B661" s="1" t="s">
        <v>26</v>
      </c>
      <c r="C661" s="3" t="s">
        <v>98</v>
      </c>
      <c r="D661" s="3" t="s">
        <v>27</v>
      </c>
      <c r="E661" s="1" t="s">
        <v>107</v>
      </c>
      <c r="F661" s="1" t="s">
        <v>1466</v>
      </c>
      <c r="G661" s="1" t="s">
        <v>945</v>
      </c>
      <c r="H661" s="3">
        <f>SUBSTITUTE(LEFT(Tableau1[[#This Row],[OrderDate]],17),".",":")+0</f>
        <v>43566.768020833333</v>
      </c>
      <c r="I661" s="3">
        <f>SUBSTITUTE(LEFT(Tableau1[[#This Row],[OrderDueTo]],17),".",":")+0</f>
        <v>43572.5</v>
      </c>
      <c r="J661" s="13" t="str">
        <f>VLOOKUP(Tableau1[[#This Row],[AnaCode]],'Config Analyses'!A:C,2,FALSE)</f>
        <v>Analyse nutritionelle</v>
      </c>
      <c r="K661" s="13" t="str">
        <f>VLOOKUP(Tableau1[[#This Row],[AnaCode]],'Config Analyses'!A:C,3,FALSE)</f>
        <v>Equipe 2</v>
      </c>
      <c r="L661" s="13" t="str">
        <f>VLOOKUP(Tableau1[[#This Row],[CustomerCode]],'Config Clients'!A:D,3,FALSE)</f>
        <v>Coopérative agricole</v>
      </c>
      <c r="M661" s="13" t="str">
        <f>VLOOKUP(Tableau1[[#This Row],[CustomerCode]],'Config Clients'!A:D,4,FALSE)</f>
        <v>Julie</v>
      </c>
      <c r="N661" s="10" t="str">
        <f>IFERROR(IF(Tableau1[[#This Row],[Date rendu]]-'Date de l''export'!$A$2&gt;0,"Non","Oui"),"Oui")</f>
        <v>Non</v>
      </c>
      <c r="O661" s="11">
        <f>IF(Tableau1[[#This Row],[En retard?]]="Non",Tableau1[[#This Row],[Date rendu]]-'Date de l''export'!$A$2,0)</f>
        <v>0.74041666666744277</v>
      </c>
      <c r="P661" s="14" t="str">
        <f>IF(Tableau1[[#This Row],[En retard?]]="Oui","HD",IF(Tableau1[Délai restant]&lt;1,"&lt;24h",IF(Tableau1[Délai restant]&lt;2,"&lt;48h","≥48h")))</f>
        <v>&lt;24h</v>
      </c>
      <c r="Q661" s="14" t="str">
        <f>IF(AND(Tableau1[[#This Row],[En retard?]]="Oui",OR(Tableau1[[#This Row],[Product]]="Citron",Tableau1[[#This Row],[Product]]="Amandes")),"Oui","Non")</f>
        <v>Non</v>
      </c>
      <c r="R661" t="str">
        <f>CONCATENATE(Tableau1[[#This Row],[OrderCode]],"|",Tableau1[[#This Row],[AnaCode]],"|",Tableau1[[#This Row],[Product]])</f>
        <v>CMD01698805|NTR|Radis</v>
      </c>
    </row>
    <row r="662" spans="1:18" x14ac:dyDescent="0.25">
      <c r="A662" s="1" t="s">
        <v>339</v>
      </c>
      <c r="B662" s="1" t="s">
        <v>31</v>
      </c>
      <c r="C662" s="3" t="s">
        <v>54</v>
      </c>
      <c r="D662" s="3" t="s">
        <v>10</v>
      </c>
      <c r="E662" s="1" t="s">
        <v>107</v>
      </c>
      <c r="F662" s="1" t="s">
        <v>1467</v>
      </c>
      <c r="G662" s="1" t="s">
        <v>945</v>
      </c>
      <c r="H662" s="3">
        <f>SUBSTITUTE(LEFT(Tableau1[[#This Row],[OrderDate]],17),".",":")+0</f>
        <v>43566.775370370371</v>
      </c>
      <c r="I662" s="3">
        <f>SUBSTITUTE(LEFT(Tableau1[[#This Row],[OrderDueTo]],17),".",":")+0</f>
        <v>43572.5</v>
      </c>
      <c r="J662" s="13" t="str">
        <f>VLOOKUP(Tableau1[[#This Row],[AnaCode]],'Config Analyses'!A:C,2,FALSE)</f>
        <v>Analyse nutritionelle</v>
      </c>
      <c r="K662" s="13" t="str">
        <f>VLOOKUP(Tableau1[[#This Row],[AnaCode]],'Config Analyses'!A:C,3,FALSE)</f>
        <v>Equipe 2</v>
      </c>
      <c r="L662" s="13" t="str">
        <f>VLOOKUP(Tableau1[[#This Row],[CustomerCode]],'Config Clients'!A:D,3,FALSE)</f>
        <v>Coopérative agricole</v>
      </c>
      <c r="M662" s="13" t="str">
        <f>VLOOKUP(Tableau1[[#This Row],[CustomerCode]],'Config Clients'!A:D,4,FALSE)</f>
        <v>Julie</v>
      </c>
      <c r="N662" s="10" t="str">
        <f>IFERROR(IF(Tableau1[[#This Row],[Date rendu]]-'Date de l''export'!$A$2&gt;0,"Non","Oui"),"Oui")</f>
        <v>Non</v>
      </c>
      <c r="O662" s="11">
        <f>IF(Tableau1[[#This Row],[En retard?]]="Non",Tableau1[[#This Row],[Date rendu]]-'Date de l''export'!$A$2,0)</f>
        <v>0.74041666666744277</v>
      </c>
      <c r="P662" s="14" t="str">
        <f>IF(Tableau1[[#This Row],[En retard?]]="Oui","HD",IF(Tableau1[Délai restant]&lt;1,"&lt;24h",IF(Tableau1[Délai restant]&lt;2,"&lt;48h","≥48h")))</f>
        <v>&lt;24h</v>
      </c>
      <c r="Q662" s="14" t="str">
        <f>IF(AND(Tableau1[[#This Row],[En retard?]]="Oui",OR(Tableau1[[#This Row],[Product]]="Citron",Tableau1[[#This Row],[Product]]="Amandes")),"Oui","Non")</f>
        <v>Non</v>
      </c>
      <c r="R662" t="str">
        <f>CONCATENATE(Tableau1[[#This Row],[OrderCode]],"|",Tableau1[[#This Row],[AnaCode]],"|",Tableau1[[#This Row],[Product]])</f>
        <v>CMD01665306|NTR|Pomme de terre</v>
      </c>
    </row>
    <row r="663" spans="1:18" x14ac:dyDescent="0.25">
      <c r="A663" s="1" t="s">
        <v>3404</v>
      </c>
      <c r="B663" s="1" t="s">
        <v>30</v>
      </c>
      <c r="C663" s="3" t="s">
        <v>73</v>
      </c>
      <c r="D663" s="3" t="s">
        <v>23</v>
      </c>
      <c r="E663" s="1" t="s">
        <v>107</v>
      </c>
      <c r="F663" s="1" t="s">
        <v>3405</v>
      </c>
      <c r="G663" s="1" t="s">
        <v>945</v>
      </c>
      <c r="H663" s="3">
        <f>SUBSTITUTE(LEFT(Tableau1[[#This Row],[OrderDate]],17),".",":")+0</f>
        <v>43566.780451388891</v>
      </c>
      <c r="I663" s="3">
        <f>SUBSTITUTE(LEFT(Tableau1[[#This Row],[OrderDueTo]],17),".",":")+0</f>
        <v>43572.5</v>
      </c>
      <c r="J663" s="13" t="str">
        <f>VLOOKUP(Tableau1[[#This Row],[AnaCode]],'Config Analyses'!A:C,2,FALSE)</f>
        <v>Analyse nutritionelle</v>
      </c>
      <c r="K663" s="13" t="str">
        <f>VLOOKUP(Tableau1[[#This Row],[AnaCode]],'Config Analyses'!A:C,3,FALSE)</f>
        <v>Equipe 2</v>
      </c>
      <c r="L663" s="13" t="str">
        <f>VLOOKUP(Tableau1[[#This Row],[CustomerCode]],'Config Clients'!A:D,3,FALSE)</f>
        <v>Entreprises agro-alimentaires</v>
      </c>
      <c r="M663" s="13" t="str">
        <f>VLOOKUP(Tableau1[[#This Row],[CustomerCode]],'Config Clients'!A:D,4,FALSE)</f>
        <v>Julien</v>
      </c>
      <c r="N663" s="10" t="str">
        <f>IFERROR(IF(Tableau1[[#This Row],[Date rendu]]-'Date de l''export'!$A$2&gt;0,"Non","Oui"),"Oui")</f>
        <v>Non</v>
      </c>
      <c r="O663" s="11">
        <f>IF(Tableau1[[#This Row],[En retard?]]="Non",Tableau1[[#This Row],[Date rendu]]-'Date de l''export'!$A$2,0)</f>
        <v>0.74041666666744277</v>
      </c>
      <c r="P663" s="14" t="str">
        <f>IF(Tableau1[[#This Row],[En retard?]]="Oui","HD",IF(Tableau1[Délai restant]&lt;1,"&lt;24h",IF(Tableau1[Délai restant]&lt;2,"&lt;48h","≥48h")))</f>
        <v>&lt;24h</v>
      </c>
      <c r="Q663" s="14" t="str">
        <f>IF(AND(Tableau1[[#This Row],[En retard?]]="Oui",OR(Tableau1[[#This Row],[Product]]="Citron",Tableau1[[#This Row],[Product]]="Amandes")),"Oui","Non")</f>
        <v>Non</v>
      </c>
      <c r="R663" t="str">
        <f>CONCATENATE(Tableau1[[#This Row],[OrderCode]],"|",Tableau1[[#This Row],[AnaCode]],"|",Tableau1[[#This Row],[Product]])</f>
        <v>CMD01597705|NTR|Bœuf</v>
      </c>
    </row>
    <row r="664" spans="1:18" x14ac:dyDescent="0.25">
      <c r="A664" s="1" t="s">
        <v>3406</v>
      </c>
      <c r="B664" s="1" t="s">
        <v>30</v>
      </c>
      <c r="C664" s="3" t="s">
        <v>73</v>
      </c>
      <c r="D664" s="3" t="s">
        <v>23</v>
      </c>
      <c r="E664" s="1" t="s">
        <v>167</v>
      </c>
      <c r="F664" s="1" t="s">
        <v>3407</v>
      </c>
      <c r="G664" s="1" t="s">
        <v>964</v>
      </c>
      <c r="H664" s="3">
        <f>SUBSTITUTE(LEFT(Tableau1[[#This Row],[OrderDate]],17),".",":")+0</f>
        <v>43566.785694444443</v>
      </c>
      <c r="I664" s="3">
        <f>SUBSTITUTE(LEFT(Tableau1[[#This Row],[OrderDueTo]],17),".",":")+0</f>
        <v>43573.5</v>
      </c>
      <c r="J664" s="13" t="str">
        <f>VLOOKUP(Tableau1[[#This Row],[AnaCode]],'Config Analyses'!A:C,2,FALSE)</f>
        <v>Analyse matières grasses</v>
      </c>
      <c r="K664" s="13" t="str">
        <f>VLOOKUP(Tableau1[[#This Row],[AnaCode]],'Config Analyses'!A:C,3,FALSE)</f>
        <v>Equipe 2</v>
      </c>
      <c r="L664" s="13" t="str">
        <f>VLOOKUP(Tableau1[[#This Row],[CustomerCode]],'Config Clients'!A:D,3,FALSE)</f>
        <v>Entreprises agro-alimentaires</v>
      </c>
      <c r="M664" s="13" t="str">
        <f>VLOOKUP(Tableau1[[#This Row],[CustomerCode]],'Config Clients'!A:D,4,FALSE)</f>
        <v>Julien</v>
      </c>
      <c r="N664" s="10" t="str">
        <f>IFERROR(IF(Tableau1[[#This Row],[Date rendu]]-'Date de l''export'!$A$2&gt;0,"Non","Oui"),"Oui")</f>
        <v>Non</v>
      </c>
      <c r="O664" s="11">
        <f>IF(Tableau1[[#This Row],[En retard?]]="Non",Tableau1[[#This Row],[Date rendu]]-'Date de l''export'!$A$2,0)</f>
        <v>1.7404166666674428</v>
      </c>
      <c r="P664" s="14" t="str">
        <f>IF(Tableau1[[#This Row],[En retard?]]="Oui","HD",IF(Tableau1[Délai restant]&lt;1,"&lt;24h",IF(Tableau1[Délai restant]&lt;2,"&lt;48h","≥48h")))</f>
        <v>&lt;48h</v>
      </c>
      <c r="Q664" s="14" t="str">
        <f>IF(AND(Tableau1[[#This Row],[En retard?]]="Oui",OR(Tableau1[[#This Row],[Product]]="Citron",Tableau1[[#This Row],[Product]]="Amandes")),"Oui","Non")</f>
        <v>Non</v>
      </c>
      <c r="R664" t="str">
        <f>CONCATENATE(Tableau1[[#This Row],[OrderCode]],"|",Tableau1[[#This Row],[AnaCode]],"|",Tableau1[[#This Row],[Product]])</f>
        <v>CMD01741701|MTG|Bœuf</v>
      </c>
    </row>
    <row r="665" spans="1:18" x14ac:dyDescent="0.25">
      <c r="A665" s="1" t="s">
        <v>104</v>
      </c>
      <c r="B665" s="1" t="s">
        <v>19</v>
      </c>
      <c r="C665" s="3" t="s">
        <v>61</v>
      </c>
      <c r="D665" s="3" t="s">
        <v>14</v>
      </c>
      <c r="E665" s="1" t="s">
        <v>130</v>
      </c>
      <c r="F665" s="1" t="s">
        <v>1061</v>
      </c>
      <c r="G665" s="1" t="s">
        <v>950</v>
      </c>
      <c r="H665" s="3">
        <f>SUBSTITUTE(LEFT(Tableau1[[#This Row],[OrderDate]],17),".",":")+0</f>
        <v>43566.79246527778</v>
      </c>
      <c r="I665" s="3">
        <f>SUBSTITUTE(LEFT(Tableau1[[#This Row],[OrderDueTo]],17),".",":")+0</f>
        <v>43574.5</v>
      </c>
      <c r="J665" s="13" t="str">
        <f>VLOOKUP(Tableau1[[#This Row],[AnaCode]],'Config Analyses'!A:C,2,FALSE)</f>
        <v>Analyse pesticides</v>
      </c>
      <c r="K665" s="13" t="str">
        <f>VLOOKUP(Tableau1[[#This Row],[AnaCode]],'Config Analyses'!A:C,3,FALSE)</f>
        <v>Equipe 3</v>
      </c>
      <c r="L665" s="13" t="str">
        <f>VLOOKUP(Tableau1[[#This Row],[CustomerCode]],'Config Clients'!A:D,3,FALSE)</f>
        <v>Grande surface</v>
      </c>
      <c r="M665" s="13" t="str">
        <f>VLOOKUP(Tableau1[[#This Row],[CustomerCode]],'Config Clients'!A:D,4,FALSE)</f>
        <v>Eric</v>
      </c>
      <c r="N665" s="10" t="str">
        <f>IFERROR(IF(Tableau1[[#This Row],[Date rendu]]-'Date de l''export'!$A$2&gt;0,"Non","Oui"),"Oui")</f>
        <v>Non</v>
      </c>
      <c r="O665" s="11">
        <f>IF(Tableau1[[#This Row],[En retard?]]="Non",Tableau1[[#This Row],[Date rendu]]-'Date de l''export'!$A$2,0)</f>
        <v>2.7404166666674428</v>
      </c>
      <c r="P665" s="14" t="str">
        <f>IF(Tableau1[[#This Row],[En retard?]]="Oui","HD",IF(Tableau1[Délai restant]&lt;1,"&lt;24h",IF(Tableau1[Délai restant]&lt;2,"&lt;48h","≥48h")))</f>
        <v>≥48h</v>
      </c>
      <c r="Q665" s="14" t="str">
        <f>IF(AND(Tableau1[[#This Row],[En retard?]]="Oui",OR(Tableau1[[#This Row],[Product]]="Citron",Tableau1[[#This Row],[Product]]="Amandes")),"Oui","Non")</f>
        <v>Non</v>
      </c>
      <c r="R665" t="str">
        <f>CONCATENATE(Tableau1[[#This Row],[OrderCode]],"|",Tableau1[[#This Row],[AnaCode]],"|",Tableau1[[#This Row],[Product]])</f>
        <v>CMD01704401|PEST|Bettrave</v>
      </c>
    </row>
    <row r="666" spans="1:18" x14ac:dyDescent="0.25">
      <c r="A666" s="1" t="s">
        <v>574</v>
      </c>
      <c r="B666" s="1" t="s">
        <v>21</v>
      </c>
      <c r="C666" s="3" t="s">
        <v>72</v>
      </c>
      <c r="D666" s="3" t="s">
        <v>22</v>
      </c>
      <c r="E666" s="1" t="s">
        <v>167</v>
      </c>
      <c r="F666" s="1" t="s">
        <v>1248</v>
      </c>
      <c r="G666" s="1" t="s">
        <v>964</v>
      </c>
      <c r="H666" s="3">
        <f>SUBSTITUTE(LEFT(Tableau1[[#This Row],[OrderDate]],17),".",":")+0</f>
        <v>43566.797569444447</v>
      </c>
      <c r="I666" s="3">
        <f>SUBSTITUTE(LEFT(Tableau1[[#This Row],[OrderDueTo]],17),".",":")+0</f>
        <v>43573.5</v>
      </c>
      <c r="J666" s="13" t="str">
        <f>VLOOKUP(Tableau1[[#This Row],[AnaCode]],'Config Analyses'!A:C,2,FALSE)</f>
        <v>Analyse matières grasses</v>
      </c>
      <c r="K666" s="13" t="str">
        <f>VLOOKUP(Tableau1[[#This Row],[AnaCode]],'Config Analyses'!A:C,3,FALSE)</f>
        <v>Equipe 2</v>
      </c>
      <c r="L666" s="13" t="str">
        <f>VLOOKUP(Tableau1[[#This Row],[CustomerCode]],'Config Clients'!A:D,3,FALSE)</f>
        <v>Coopérative agricole</v>
      </c>
      <c r="M666" s="13" t="str">
        <f>VLOOKUP(Tableau1[[#This Row],[CustomerCode]],'Config Clients'!A:D,4,FALSE)</f>
        <v>Julie</v>
      </c>
      <c r="N666" s="10" t="str">
        <f>IFERROR(IF(Tableau1[[#This Row],[Date rendu]]-'Date de l''export'!$A$2&gt;0,"Non","Oui"),"Oui")</f>
        <v>Non</v>
      </c>
      <c r="O666" s="11">
        <f>IF(Tableau1[[#This Row],[En retard?]]="Non",Tableau1[[#This Row],[Date rendu]]-'Date de l''export'!$A$2,0)</f>
        <v>1.7404166666674428</v>
      </c>
      <c r="P666" s="14" t="str">
        <f>IF(Tableau1[[#This Row],[En retard?]]="Oui","HD",IF(Tableau1[Délai restant]&lt;1,"&lt;24h",IF(Tableau1[Délai restant]&lt;2,"&lt;48h","≥48h")))</f>
        <v>&lt;48h</v>
      </c>
      <c r="Q666" s="14" t="str">
        <f>IF(AND(Tableau1[[#This Row],[En retard?]]="Oui",OR(Tableau1[[#This Row],[Product]]="Citron",Tableau1[[#This Row],[Product]]="Amandes")),"Oui","Non")</f>
        <v>Non</v>
      </c>
      <c r="R666" t="str">
        <f>CONCATENATE(Tableau1[[#This Row],[OrderCode]],"|",Tableau1[[#This Row],[AnaCode]],"|",Tableau1[[#This Row],[Product]])</f>
        <v>CMD01667901|MTG|Carotte</v>
      </c>
    </row>
    <row r="667" spans="1:18" x14ac:dyDescent="0.25">
      <c r="A667" s="1" t="s">
        <v>192</v>
      </c>
      <c r="B667" s="1" t="s">
        <v>31</v>
      </c>
      <c r="C667" s="3" t="s">
        <v>98</v>
      </c>
      <c r="D667" s="3" t="s">
        <v>27</v>
      </c>
      <c r="E667" s="1" t="s">
        <v>107</v>
      </c>
      <c r="F667" s="1" t="s">
        <v>1472</v>
      </c>
      <c r="G667" s="1" t="s">
        <v>945</v>
      </c>
      <c r="H667" s="3">
        <f>SUBSTITUTE(LEFT(Tableau1[[#This Row],[OrderDate]],17),".",":")+0</f>
        <v>43566.803576388891</v>
      </c>
      <c r="I667" s="3">
        <f>SUBSTITUTE(LEFT(Tableau1[[#This Row],[OrderDueTo]],17),".",":")+0</f>
        <v>43572.5</v>
      </c>
      <c r="J667" s="13" t="str">
        <f>VLOOKUP(Tableau1[[#This Row],[AnaCode]],'Config Analyses'!A:C,2,FALSE)</f>
        <v>Analyse nutritionelle</v>
      </c>
      <c r="K667" s="13" t="str">
        <f>VLOOKUP(Tableau1[[#This Row],[AnaCode]],'Config Analyses'!A:C,3,FALSE)</f>
        <v>Equipe 2</v>
      </c>
      <c r="L667" s="13" t="str">
        <f>VLOOKUP(Tableau1[[#This Row],[CustomerCode]],'Config Clients'!A:D,3,FALSE)</f>
        <v>Coopérative agricole</v>
      </c>
      <c r="M667" s="13" t="str">
        <f>VLOOKUP(Tableau1[[#This Row],[CustomerCode]],'Config Clients'!A:D,4,FALSE)</f>
        <v>Julie</v>
      </c>
      <c r="N667" s="10" t="str">
        <f>IFERROR(IF(Tableau1[[#This Row],[Date rendu]]-'Date de l''export'!$A$2&gt;0,"Non","Oui"),"Oui")</f>
        <v>Non</v>
      </c>
      <c r="O667" s="11">
        <f>IF(Tableau1[[#This Row],[En retard?]]="Non",Tableau1[[#This Row],[Date rendu]]-'Date de l''export'!$A$2,0)</f>
        <v>0.74041666666744277</v>
      </c>
      <c r="P667" s="14" t="str">
        <f>IF(Tableau1[[#This Row],[En retard?]]="Oui","HD",IF(Tableau1[Délai restant]&lt;1,"&lt;24h",IF(Tableau1[Délai restant]&lt;2,"&lt;48h","≥48h")))</f>
        <v>&lt;24h</v>
      </c>
      <c r="Q667" s="14" t="str">
        <f>IF(AND(Tableau1[[#This Row],[En retard?]]="Oui",OR(Tableau1[[#This Row],[Product]]="Citron",Tableau1[[#This Row],[Product]]="Amandes")),"Oui","Non")</f>
        <v>Non</v>
      </c>
      <c r="R667" t="str">
        <f>CONCATENATE(Tableau1[[#This Row],[OrderCode]],"|",Tableau1[[#This Row],[AnaCode]],"|",Tableau1[[#This Row],[Product]])</f>
        <v>CMD01552804|NTR|Pomme de terre</v>
      </c>
    </row>
    <row r="668" spans="1:18" x14ac:dyDescent="0.25">
      <c r="A668" s="1" t="s">
        <v>140</v>
      </c>
      <c r="B668" s="1" t="s">
        <v>15</v>
      </c>
      <c r="C668" s="3" t="s">
        <v>61</v>
      </c>
      <c r="D668" s="3" t="s">
        <v>14</v>
      </c>
      <c r="E668" s="1" t="s">
        <v>50</v>
      </c>
      <c r="F668" s="1" t="s">
        <v>1057</v>
      </c>
      <c r="G668" s="1" t="s">
        <v>1013</v>
      </c>
      <c r="H668" s="3">
        <f>SUBSTITUTE(LEFT(Tableau1[[#This Row],[OrderDate]],17),".",":")+0</f>
        <v>43566.804814814815</v>
      </c>
      <c r="I668" s="3">
        <f>SUBSTITUTE(LEFT(Tableau1[[#This Row],[OrderDueTo]],17),".",":")+0</f>
        <v>43578.5</v>
      </c>
      <c r="J668" s="13" t="str">
        <f>VLOOKUP(Tableau1[[#This Row],[AnaCode]],'Config Analyses'!A:C,2,FALSE)</f>
        <v>Analyse OGM</v>
      </c>
      <c r="K668" s="13" t="str">
        <f>VLOOKUP(Tableau1[[#This Row],[AnaCode]],'Config Analyses'!A:C,3,FALSE)</f>
        <v>Equipe 2</v>
      </c>
      <c r="L668" s="13" t="str">
        <f>VLOOKUP(Tableau1[[#This Row],[CustomerCode]],'Config Clients'!A:D,3,FALSE)</f>
        <v>Grande surface</v>
      </c>
      <c r="M668" s="13" t="str">
        <f>VLOOKUP(Tableau1[[#This Row],[CustomerCode]],'Config Clients'!A:D,4,FALSE)</f>
        <v>Eric</v>
      </c>
      <c r="N668" s="10" t="str">
        <f>IFERROR(IF(Tableau1[[#This Row],[Date rendu]]-'Date de l''export'!$A$2&gt;0,"Non","Oui"),"Oui")</f>
        <v>Non</v>
      </c>
      <c r="O668" s="11">
        <f>IF(Tableau1[[#This Row],[En retard?]]="Non",Tableau1[[#This Row],[Date rendu]]-'Date de l''export'!$A$2,0)</f>
        <v>6.7404166666674428</v>
      </c>
      <c r="P668" s="14" t="str">
        <f>IF(Tableau1[[#This Row],[En retard?]]="Oui","HD",IF(Tableau1[Délai restant]&lt;1,"&lt;24h",IF(Tableau1[Délai restant]&lt;2,"&lt;48h","≥48h")))</f>
        <v>≥48h</v>
      </c>
      <c r="Q668" s="14" t="str">
        <f>IF(AND(Tableau1[[#This Row],[En retard?]]="Oui",OR(Tableau1[[#This Row],[Product]]="Citron",Tableau1[[#This Row],[Product]]="Amandes")),"Oui","Non")</f>
        <v>Non</v>
      </c>
      <c r="R668" t="str">
        <f>CONCATENATE(Tableau1[[#This Row],[OrderCode]],"|",Tableau1[[#This Row],[AnaCode]],"|",Tableau1[[#This Row],[Product]])</f>
        <v>CMD01749402|OGM|Citron</v>
      </c>
    </row>
    <row r="669" spans="1:18" x14ac:dyDescent="0.25">
      <c r="A669" s="1" t="s">
        <v>585</v>
      </c>
      <c r="B669" s="1" t="s">
        <v>31</v>
      </c>
      <c r="C669" s="3" t="s">
        <v>58</v>
      </c>
      <c r="D669" s="3" t="s">
        <v>13</v>
      </c>
      <c r="E669" s="1" t="s">
        <v>107</v>
      </c>
      <c r="F669" s="1" t="s">
        <v>1881</v>
      </c>
      <c r="G669" s="1" t="s">
        <v>945</v>
      </c>
      <c r="H669" s="3">
        <f>SUBSTITUTE(LEFT(Tableau1[[#This Row],[OrderDate]],17),".",":")+0</f>
        <v>43566.805960648147</v>
      </c>
      <c r="I669" s="3">
        <f>SUBSTITUTE(LEFT(Tableau1[[#This Row],[OrderDueTo]],17),".",":")+0</f>
        <v>43572.5</v>
      </c>
      <c r="J669" s="13" t="str">
        <f>VLOOKUP(Tableau1[[#This Row],[AnaCode]],'Config Analyses'!A:C,2,FALSE)</f>
        <v>Analyse nutritionelle</v>
      </c>
      <c r="K669" s="13" t="str">
        <f>VLOOKUP(Tableau1[[#This Row],[AnaCode]],'Config Analyses'!A:C,3,FALSE)</f>
        <v>Equipe 2</v>
      </c>
      <c r="L669" s="13" t="str">
        <f>VLOOKUP(Tableau1[[#This Row],[CustomerCode]],'Config Clients'!A:D,3,FALSE)</f>
        <v>Coopérative agricole</v>
      </c>
      <c r="M669" s="13" t="str">
        <f>VLOOKUP(Tableau1[[#This Row],[CustomerCode]],'Config Clients'!A:D,4,FALSE)</f>
        <v>Béatrice</v>
      </c>
      <c r="N669" s="10" t="str">
        <f>IFERROR(IF(Tableau1[[#This Row],[Date rendu]]-'Date de l''export'!$A$2&gt;0,"Non","Oui"),"Oui")</f>
        <v>Non</v>
      </c>
      <c r="O669" s="11">
        <f>IF(Tableau1[[#This Row],[En retard?]]="Non",Tableau1[[#This Row],[Date rendu]]-'Date de l''export'!$A$2,0)</f>
        <v>0.74041666666744277</v>
      </c>
      <c r="P669" s="14" t="str">
        <f>IF(Tableau1[[#This Row],[En retard?]]="Oui","HD",IF(Tableau1[Délai restant]&lt;1,"&lt;24h",IF(Tableau1[Délai restant]&lt;2,"&lt;48h","≥48h")))</f>
        <v>&lt;24h</v>
      </c>
      <c r="Q669" s="14" t="str">
        <f>IF(AND(Tableau1[[#This Row],[En retard?]]="Oui",OR(Tableau1[[#This Row],[Product]]="Citron",Tableau1[[#This Row],[Product]]="Amandes")),"Oui","Non")</f>
        <v>Non</v>
      </c>
      <c r="R669" t="str">
        <f>CONCATENATE(Tableau1[[#This Row],[OrderCode]],"|",Tableau1[[#This Row],[AnaCode]],"|",Tableau1[[#This Row],[Product]])</f>
        <v>CMD01763111|NTR|Pomme de terre</v>
      </c>
    </row>
    <row r="670" spans="1:18" x14ac:dyDescent="0.25">
      <c r="A670" s="1" t="s">
        <v>155</v>
      </c>
      <c r="B670" s="1" t="s">
        <v>21</v>
      </c>
      <c r="C670" s="3" t="s">
        <v>49</v>
      </c>
      <c r="D670" s="3" t="s">
        <v>8</v>
      </c>
      <c r="E670" s="1" t="s">
        <v>107</v>
      </c>
      <c r="F670" s="1" t="s">
        <v>1473</v>
      </c>
      <c r="G670" s="1" t="s">
        <v>945</v>
      </c>
      <c r="H670" s="3">
        <f>SUBSTITUTE(LEFT(Tableau1[[#This Row],[OrderDate]],17),".",":")+0</f>
        <v>43566.809247685182</v>
      </c>
      <c r="I670" s="3">
        <f>SUBSTITUTE(LEFT(Tableau1[[#This Row],[OrderDueTo]],17),".",":")+0</f>
        <v>43572.5</v>
      </c>
      <c r="J670" s="13" t="str">
        <f>VLOOKUP(Tableau1[[#This Row],[AnaCode]],'Config Analyses'!A:C,2,FALSE)</f>
        <v>Analyse nutritionelle</v>
      </c>
      <c r="K670" s="13" t="str">
        <f>VLOOKUP(Tableau1[[#This Row],[AnaCode]],'Config Analyses'!A:C,3,FALSE)</f>
        <v>Equipe 2</v>
      </c>
      <c r="L670" s="13" t="str">
        <f>VLOOKUP(Tableau1[[#This Row],[CustomerCode]],'Config Clients'!A:D,3,FALSE)</f>
        <v>Grande surface</v>
      </c>
      <c r="M670" s="13" t="str">
        <f>VLOOKUP(Tableau1[[#This Row],[CustomerCode]],'Config Clients'!A:D,4,FALSE)</f>
        <v>Eric</v>
      </c>
      <c r="N670" s="10" t="str">
        <f>IFERROR(IF(Tableau1[[#This Row],[Date rendu]]-'Date de l''export'!$A$2&gt;0,"Non","Oui"),"Oui")</f>
        <v>Non</v>
      </c>
      <c r="O670" s="11">
        <f>IF(Tableau1[[#This Row],[En retard?]]="Non",Tableau1[[#This Row],[Date rendu]]-'Date de l''export'!$A$2,0)</f>
        <v>0.74041666666744277</v>
      </c>
      <c r="P670" s="14" t="str">
        <f>IF(Tableau1[[#This Row],[En retard?]]="Oui","HD",IF(Tableau1[Délai restant]&lt;1,"&lt;24h",IF(Tableau1[Délai restant]&lt;2,"&lt;48h","≥48h")))</f>
        <v>&lt;24h</v>
      </c>
      <c r="Q670" s="14" t="str">
        <f>IF(AND(Tableau1[[#This Row],[En retard?]]="Oui",OR(Tableau1[[#This Row],[Product]]="Citron",Tableau1[[#This Row],[Product]]="Amandes")),"Oui","Non")</f>
        <v>Non</v>
      </c>
      <c r="R670" t="str">
        <f>CONCATENATE(Tableau1[[#This Row],[OrderCode]],"|",Tableau1[[#This Row],[AnaCode]],"|",Tableau1[[#This Row],[Product]])</f>
        <v>CMD01375905|NTR|Carotte</v>
      </c>
    </row>
    <row r="671" spans="1:18" x14ac:dyDescent="0.25">
      <c r="A671" s="1" t="s">
        <v>446</v>
      </c>
      <c r="B671" s="1" t="s">
        <v>42</v>
      </c>
      <c r="C671" s="3" t="s">
        <v>67</v>
      </c>
      <c r="D671" s="3" t="s">
        <v>18</v>
      </c>
      <c r="E671" s="1" t="s">
        <v>107</v>
      </c>
      <c r="F671" s="1" t="s">
        <v>1665</v>
      </c>
      <c r="G671" s="1" t="s">
        <v>945</v>
      </c>
      <c r="H671" s="3">
        <f>SUBSTITUTE(LEFT(Tableau1[[#This Row],[OrderDate]],17),".",":")+0</f>
        <v>43566.821238425924</v>
      </c>
      <c r="I671" s="3">
        <f>SUBSTITUTE(LEFT(Tableau1[[#This Row],[OrderDueTo]],17),".",":")+0</f>
        <v>43572.5</v>
      </c>
      <c r="J671" s="13" t="str">
        <f>VLOOKUP(Tableau1[[#This Row],[AnaCode]],'Config Analyses'!A:C,2,FALSE)</f>
        <v>Analyse nutritionelle</v>
      </c>
      <c r="K671" s="13" t="str">
        <f>VLOOKUP(Tableau1[[#This Row],[AnaCode]],'Config Analyses'!A:C,3,FALSE)</f>
        <v>Equipe 2</v>
      </c>
      <c r="L671" s="13" t="str">
        <f>VLOOKUP(Tableau1[[#This Row],[CustomerCode]],'Config Clients'!A:D,3,FALSE)</f>
        <v>Entreprises agro-alimentaires</v>
      </c>
      <c r="M671" s="13" t="str">
        <f>VLOOKUP(Tableau1[[#This Row],[CustomerCode]],'Config Clients'!A:D,4,FALSE)</f>
        <v>Marc</v>
      </c>
      <c r="N671" s="10" t="str">
        <f>IFERROR(IF(Tableau1[[#This Row],[Date rendu]]-'Date de l''export'!$A$2&gt;0,"Non","Oui"),"Oui")</f>
        <v>Non</v>
      </c>
      <c r="O671" s="11">
        <f>IF(Tableau1[[#This Row],[En retard?]]="Non",Tableau1[[#This Row],[Date rendu]]-'Date de l''export'!$A$2,0)</f>
        <v>0.74041666666744277</v>
      </c>
      <c r="P671" s="14" t="str">
        <f>IF(Tableau1[[#This Row],[En retard?]]="Oui","HD",IF(Tableau1[Délai restant]&lt;1,"&lt;24h",IF(Tableau1[Délai restant]&lt;2,"&lt;48h","≥48h")))</f>
        <v>&lt;24h</v>
      </c>
      <c r="Q671" s="14" t="str">
        <f>IF(AND(Tableau1[[#This Row],[En retard?]]="Oui",OR(Tableau1[[#This Row],[Product]]="Citron",Tableau1[[#This Row],[Product]]="Amandes")),"Oui","Non")</f>
        <v>Non</v>
      </c>
      <c r="R671" t="str">
        <f>CONCATENATE(Tableau1[[#This Row],[OrderCode]],"|",Tableau1[[#This Row],[AnaCode]],"|",Tableau1[[#This Row],[Product]])</f>
        <v>CMD01604301|NTR|Jus de fruits</v>
      </c>
    </row>
    <row r="672" spans="1:18" x14ac:dyDescent="0.25">
      <c r="A672" s="1" t="s">
        <v>151</v>
      </c>
      <c r="B672" s="1" t="s">
        <v>30</v>
      </c>
      <c r="C672" s="3" t="s">
        <v>152</v>
      </c>
      <c r="D672" s="3" t="s">
        <v>35</v>
      </c>
      <c r="E672" s="1" t="s">
        <v>107</v>
      </c>
      <c r="F672" s="1" t="s">
        <v>1028</v>
      </c>
      <c r="G672" s="1" t="s">
        <v>945</v>
      </c>
      <c r="H672" s="3">
        <f>SUBSTITUTE(LEFT(Tableau1[[#This Row],[OrderDate]],17),".",":")+0</f>
        <v>43566.825624999998</v>
      </c>
      <c r="I672" s="3">
        <f>SUBSTITUTE(LEFT(Tableau1[[#This Row],[OrderDueTo]],17),".",":")+0</f>
        <v>43572.5</v>
      </c>
      <c r="J672" s="13" t="str">
        <f>VLOOKUP(Tableau1[[#This Row],[AnaCode]],'Config Analyses'!A:C,2,FALSE)</f>
        <v>Analyse nutritionelle</v>
      </c>
      <c r="K672" s="13" t="str">
        <f>VLOOKUP(Tableau1[[#This Row],[AnaCode]],'Config Analyses'!A:C,3,FALSE)</f>
        <v>Equipe 2</v>
      </c>
      <c r="L672" s="13" t="str">
        <f>VLOOKUP(Tableau1[[#This Row],[CustomerCode]],'Config Clients'!A:D,3,FALSE)</f>
        <v>Entreprises agro-alimentaires</v>
      </c>
      <c r="M672" s="13" t="str">
        <f>VLOOKUP(Tableau1[[#This Row],[CustomerCode]],'Config Clients'!A:D,4,FALSE)</f>
        <v>Julien</v>
      </c>
      <c r="N672" s="10" t="str">
        <f>IFERROR(IF(Tableau1[[#This Row],[Date rendu]]-'Date de l''export'!$A$2&gt;0,"Non","Oui"),"Oui")</f>
        <v>Non</v>
      </c>
      <c r="O672" s="11">
        <f>IF(Tableau1[[#This Row],[En retard?]]="Non",Tableau1[[#This Row],[Date rendu]]-'Date de l''export'!$A$2,0)</f>
        <v>0.74041666666744277</v>
      </c>
      <c r="P672" s="14" t="str">
        <f>IF(Tableau1[[#This Row],[En retard?]]="Oui","HD",IF(Tableau1[Délai restant]&lt;1,"&lt;24h",IF(Tableau1[Délai restant]&lt;2,"&lt;48h","≥48h")))</f>
        <v>&lt;24h</v>
      </c>
      <c r="Q672" s="14" t="str">
        <f>IF(AND(Tableau1[[#This Row],[En retard?]]="Oui",OR(Tableau1[[#This Row],[Product]]="Citron",Tableau1[[#This Row],[Product]]="Amandes")),"Oui","Non")</f>
        <v>Non</v>
      </c>
      <c r="R672" t="str">
        <f>CONCATENATE(Tableau1[[#This Row],[OrderCode]],"|",Tableau1[[#This Row],[AnaCode]],"|",Tableau1[[#This Row],[Product]])</f>
        <v>CMD01734701|NTR|Bœuf</v>
      </c>
    </row>
    <row r="673" spans="1:18" x14ac:dyDescent="0.25">
      <c r="A673" s="1" t="s">
        <v>59</v>
      </c>
      <c r="B673" s="1" t="s">
        <v>21</v>
      </c>
      <c r="C673" s="3" t="s">
        <v>49</v>
      </c>
      <c r="D673" s="3" t="s">
        <v>8</v>
      </c>
      <c r="E673" s="1" t="s">
        <v>107</v>
      </c>
      <c r="F673" s="1" t="s">
        <v>1477</v>
      </c>
      <c r="G673" s="1" t="s">
        <v>945</v>
      </c>
      <c r="H673" s="3">
        <f>SUBSTITUTE(LEFT(Tableau1[[#This Row],[OrderDate]],17),".",":")+0</f>
        <v>43566.827280092592</v>
      </c>
      <c r="I673" s="3">
        <f>SUBSTITUTE(LEFT(Tableau1[[#This Row],[OrderDueTo]],17),".",":")+0</f>
        <v>43572.5</v>
      </c>
      <c r="J673" s="13" t="str">
        <f>VLOOKUP(Tableau1[[#This Row],[AnaCode]],'Config Analyses'!A:C,2,FALSE)</f>
        <v>Analyse nutritionelle</v>
      </c>
      <c r="K673" s="13" t="str">
        <f>VLOOKUP(Tableau1[[#This Row],[AnaCode]],'Config Analyses'!A:C,3,FALSE)</f>
        <v>Equipe 2</v>
      </c>
      <c r="L673" s="13" t="str">
        <f>VLOOKUP(Tableau1[[#This Row],[CustomerCode]],'Config Clients'!A:D,3,FALSE)</f>
        <v>Grande surface</v>
      </c>
      <c r="M673" s="13" t="str">
        <f>VLOOKUP(Tableau1[[#This Row],[CustomerCode]],'Config Clients'!A:D,4,FALSE)</f>
        <v>Eric</v>
      </c>
      <c r="N673" s="10" t="str">
        <f>IFERROR(IF(Tableau1[[#This Row],[Date rendu]]-'Date de l''export'!$A$2&gt;0,"Non","Oui"),"Oui")</f>
        <v>Non</v>
      </c>
      <c r="O673" s="11">
        <f>IF(Tableau1[[#This Row],[En retard?]]="Non",Tableau1[[#This Row],[Date rendu]]-'Date de l''export'!$A$2,0)</f>
        <v>0.74041666666744277</v>
      </c>
      <c r="P673" s="14" t="str">
        <f>IF(Tableau1[[#This Row],[En retard?]]="Oui","HD",IF(Tableau1[Délai restant]&lt;1,"&lt;24h",IF(Tableau1[Délai restant]&lt;2,"&lt;48h","≥48h")))</f>
        <v>&lt;24h</v>
      </c>
      <c r="Q673" s="14" t="str">
        <f>IF(AND(Tableau1[[#This Row],[En retard?]]="Oui",OR(Tableau1[[#This Row],[Product]]="Citron",Tableau1[[#This Row],[Product]]="Amandes")),"Oui","Non")</f>
        <v>Non</v>
      </c>
      <c r="R673" t="str">
        <f>CONCATENATE(Tableau1[[#This Row],[OrderCode]],"|",Tableau1[[#This Row],[AnaCode]],"|",Tableau1[[#This Row],[Product]])</f>
        <v>CMD01408209|NTR|Carotte</v>
      </c>
    </row>
    <row r="674" spans="1:18" x14ac:dyDescent="0.25">
      <c r="A674" s="1" t="s">
        <v>89</v>
      </c>
      <c r="B674" s="1" t="s">
        <v>20</v>
      </c>
      <c r="C674" s="3" t="s">
        <v>58</v>
      </c>
      <c r="D674" s="3" t="s">
        <v>13</v>
      </c>
      <c r="E674" s="1" t="s">
        <v>107</v>
      </c>
      <c r="F674" s="1" t="s">
        <v>1478</v>
      </c>
      <c r="G674" s="1" t="s">
        <v>945</v>
      </c>
      <c r="H674" s="3">
        <f>SUBSTITUTE(LEFT(Tableau1[[#This Row],[OrderDate]],17),".",":")+0</f>
        <v>43566.827581018515</v>
      </c>
      <c r="I674" s="3">
        <f>SUBSTITUTE(LEFT(Tableau1[[#This Row],[OrderDueTo]],17),".",":")+0</f>
        <v>43572.5</v>
      </c>
      <c r="J674" s="13" t="str">
        <f>VLOOKUP(Tableau1[[#This Row],[AnaCode]],'Config Analyses'!A:C,2,FALSE)</f>
        <v>Analyse nutritionelle</v>
      </c>
      <c r="K674" s="13" t="str">
        <f>VLOOKUP(Tableau1[[#This Row],[AnaCode]],'Config Analyses'!A:C,3,FALSE)</f>
        <v>Equipe 2</v>
      </c>
      <c r="L674" s="13" t="str">
        <f>VLOOKUP(Tableau1[[#This Row],[CustomerCode]],'Config Clients'!A:D,3,FALSE)</f>
        <v>Coopérative agricole</v>
      </c>
      <c r="M674" s="13" t="str">
        <f>VLOOKUP(Tableau1[[#This Row],[CustomerCode]],'Config Clients'!A:D,4,FALSE)</f>
        <v>Béatrice</v>
      </c>
      <c r="N674" s="10" t="str">
        <f>IFERROR(IF(Tableau1[[#This Row],[Date rendu]]-'Date de l''export'!$A$2&gt;0,"Non","Oui"),"Oui")</f>
        <v>Non</v>
      </c>
      <c r="O674" s="11">
        <f>IF(Tableau1[[#This Row],[En retard?]]="Non",Tableau1[[#This Row],[Date rendu]]-'Date de l''export'!$A$2,0)</f>
        <v>0.74041666666744277</v>
      </c>
      <c r="P674" s="14" t="str">
        <f>IF(Tableau1[[#This Row],[En retard?]]="Oui","HD",IF(Tableau1[Délai restant]&lt;1,"&lt;24h",IF(Tableau1[Délai restant]&lt;2,"&lt;48h","≥48h")))</f>
        <v>&lt;24h</v>
      </c>
      <c r="Q674" s="14" t="str">
        <f>IF(AND(Tableau1[[#This Row],[En retard?]]="Oui",OR(Tableau1[[#This Row],[Product]]="Citron",Tableau1[[#This Row],[Product]]="Amandes")),"Oui","Non")</f>
        <v>Non</v>
      </c>
      <c r="R674" t="str">
        <f>CONCATENATE(Tableau1[[#This Row],[OrderCode]],"|",Tableau1[[#This Row],[AnaCode]],"|",Tableau1[[#This Row],[Product]])</f>
        <v>CMD01660101|NTR|Orange</v>
      </c>
    </row>
    <row r="675" spans="1:18" x14ac:dyDescent="0.25">
      <c r="A675" s="1" t="s">
        <v>390</v>
      </c>
      <c r="B675" s="1" t="s">
        <v>28</v>
      </c>
      <c r="C675" s="3" t="s">
        <v>61</v>
      </c>
      <c r="D675" s="3" t="s">
        <v>14</v>
      </c>
      <c r="E675" s="1" t="s">
        <v>107</v>
      </c>
      <c r="F675" s="1" t="s">
        <v>1480</v>
      </c>
      <c r="G675" s="1" t="s">
        <v>945</v>
      </c>
      <c r="H675" s="3">
        <f>SUBSTITUTE(LEFT(Tableau1[[#This Row],[OrderDate]],17),".",":")+0</f>
        <v>43566.833009259259</v>
      </c>
      <c r="I675" s="3">
        <f>SUBSTITUTE(LEFT(Tableau1[[#This Row],[OrderDueTo]],17),".",":")+0</f>
        <v>43572.5</v>
      </c>
      <c r="J675" s="13" t="str">
        <f>VLOOKUP(Tableau1[[#This Row],[AnaCode]],'Config Analyses'!A:C,2,FALSE)</f>
        <v>Analyse nutritionelle</v>
      </c>
      <c r="K675" s="13" t="str">
        <f>VLOOKUP(Tableau1[[#This Row],[AnaCode]],'Config Analyses'!A:C,3,FALSE)</f>
        <v>Equipe 2</v>
      </c>
      <c r="L675" s="13" t="str">
        <f>VLOOKUP(Tableau1[[#This Row],[CustomerCode]],'Config Clients'!A:D,3,FALSE)</f>
        <v>Grande surface</v>
      </c>
      <c r="M675" s="13" t="str">
        <f>VLOOKUP(Tableau1[[#This Row],[CustomerCode]],'Config Clients'!A:D,4,FALSE)</f>
        <v>Eric</v>
      </c>
      <c r="N675" s="10" t="str">
        <f>IFERROR(IF(Tableau1[[#This Row],[Date rendu]]-'Date de l''export'!$A$2&gt;0,"Non","Oui"),"Oui")</f>
        <v>Non</v>
      </c>
      <c r="O675" s="11">
        <f>IF(Tableau1[[#This Row],[En retard?]]="Non",Tableau1[[#This Row],[Date rendu]]-'Date de l''export'!$A$2,0)</f>
        <v>0.74041666666744277</v>
      </c>
      <c r="P675" s="14" t="str">
        <f>IF(Tableau1[[#This Row],[En retard?]]="Oui","HD",IF(Tableau1[Délai restant]&lt;1,"&lt;24h",IF(Tableau1[Délai restant]&lt;2,"&lt;48h","≥48h")))</f>
        <v>&lt;24h</v>
      </c>
      <c r="Q675" s="14" t="str">
        <f>IF(AND(Tableau1[[#This Row],[En retard?]]="Oui",OR(Tableau1[[#This Row],[Product]]="Citron",Tableau1[[#This Row],[Product]]="Amandes")),"Oui","Non")</f>
        <v>Non</v>
      </c>
      <c r="R675" t="str">
        <f>CONCATENATE(Tableau1[[#This Row],[OrderCode]],"|",Tableau1[[#This Row],[AnaCode]],"|",Tableau1[[#This Row],[Product]])</f>
        <v>CMD01648402|NTR|Petits pois</v>
      </c>
    </row>
    <row r="676" spans="1:18" x14ac:dyDescent="0.25">
      <c r="A676" s="1" t="s">
        <v>455</v>
      </c>
      <c r="B676" s="1" t="s">
        <v>20</v>
      </c>
      <c r="C676" s="3" t="s">
        <v>61</v>
      </c>
      <c r="D676" s="3" t="s">
        <v>14</v>
      </c>
      <c r="E676" s="1" t="s">
        <v>107</v>
      </c>
      <c r="F676" s="1" t="s">
        <v>1570</v>
      </c>
      <c r="G676" s="1" t="s">
        <v>945</v>
      </c>
      <c r="H676" s="3">
        <f>SUBSTITUTE(LEFT(Tableau1[[#This Row],[OrderDate]],17),".",":")+0</f>
        <v>43566.833414351851</v>
      </c>
      <c r="I676" s="3">
        <f>SUBSTITUTE(LEFT(Tableau1[[#This Row],[OrderDueTo]],17),".",":")+0</f>
        <v>43572.5</v>
      </c>
      <c r="J676" s="13" t="str">
        <f>VLOOKUP(Tableau1[[#This Row],[AnaCode]],'Config Analyses'!A:C,2,FALSE)</f>
        <v>Analyse nutritionelle</v>
      </c>
      <c r="K676" s="13" t="str">
        <f>VLOOKUP(Tableau1[[#This Row],[AnaCode]],'Config Analyses'!A:C,3,FALSE)</f>
        <v>Equipe 2</v>
      </c>
      <c r="L676" s="13" t="str">
        <f>VLOOKUP(Tableau1[[#This Row],[CustomerCode]],'Config Clients'!A:D,3,FALSE)</f>
        <v>Grande surface</v>
      </c>
      <c r="M676" s="13" t="str">
        <f>VLOOKUP(Tableau1[[#This Row],[CustomerCode]],'Config Clients'!A:D,4,FALSE)</f>
        <v>Eric</v>
      </c>
      <c r="N676" s="10" t="str">
        <f>IFERROR(IF(Tableau1[[#This Row],[Date rendu]]-'Date de l''export'!$A$2&gt;0,"Non","Oui"),"Oui")</f>
        <v>Non</v>
      </c>
      <c r="O676" s="11">
        <f>IF(Tableau1[[#This Row],[En retard?]]="Non",Tableau1[[#This Row],[Date rendu]]-'Date de l''export'!$A$2,0)</f>
        <v>0.74041666666744277</v>
      </c>
      <c r="P676" s="14" t="str">
        <f>IF(Tableau1[[#This Row],[En retard?]]="Oui","HD",IF(Tableau1[Délai restant]&lt;1,"&lt;24h",IF(Tableau1[Délai restant]&lt;2,"&lt;48h","≥48h")))</f>
        <v>&lt;24h</v>
      </c>
      <c r="Q676" s="14" t="str">
        <f>IF(AND(Tableau1[[#This Row],[En retard?]]="Oui",OR(Tableau1[[#This Row],[Product]]="Citron",Tableau1[[#This Row],[Product]]="Amandes")),"Oui","Non")</f>
        <v>Non</v>
      </c>
      <c r="R676" t="str">
        <f>CONCATENATE(Tableau1[[#This Row],[OrderCode]],"|",Tableau1[[#This Row],[AnaCode]],"|",Tableau1[[#This Row],[Product]])</f>
        <v>CMD01429401|NTR|Orange</v>
      </c>
    </row>
    <row r="677" spans="1:18" x14ac:dyDescent="0.25">
      <c r="A677" s="1" t="s">
        <v>424</v>
      </c>
      <c r="B677" s="1" t="s">
        <v>26</v>
      </c>
      <c r="C677" s="3" t="s">
        <v>52</v>
      </c>
      <c r="D677" s="3" t="s">
        <v>9</v>
      </c>
      <c r="E677" s="1" t="s">
        <v>107</v>
      </c>
      <c r="F677" s="1" t="s">
        <v>1481</v>
      </c>
      <c r="G677" s="1" t="s">
        <v>945</v>
      </c>
      <c r="H677" s="3">
        <f>SUBSTITUTE(LEFT(Tableau1[[#This Row],[OrderDate]],17),".",":")+0</f>
        <v>43566.840775462966</v>
      </c>
      <c r="I677" s="3">
        <f>SUBSTITUTE(LEFT(Tableau1[[#This Row],[OrderDueTo]],17),".",":")+0</f>
        <v>43572.5</v>
      </c>
      <c r="J677" s="13" t="str">
        <f>VLOOKUP(Tableau1[[#This Row],[AnaCode]],'Config Analyses'!A:C,2,FALSE)</f>
        <v>Analyse nutritionelle</v>
      </c>
      <c r="K677" s="13" t="str">
        <f>VLOOKUP(Tableau1[[#This Row],[AnaCode]],'Config Analyses'!A:C,3,FALSE)</f>
        <v>Equipe 2</v>
      </c>
      <c r="L677" s="13" t="str">
        <f>VLOOKUP(Tableau1[[#This Row],[CustomerCode]],'Config Clients'!A:D,3,FALSE)</f>
        <v>Centrale d'achats</v>
      </c>
      <c r="M677" s="13" t="str">
        <f>VLOOKUP(Tableau1[[#This Row],[CustomerCode]],'Config Clients'!A:D,4,FALSE)</f>
        <v>Sandrine</v>
      </c>
      <c r="N677" s="10" t="str">
        <f>IFERROR(IF(Tableau1[[#This Row],[Date rendu]]-'Date de l''export'!$A$2&gt;0,"Non","Oui"),"Oui")</f>
        <v>Non</v>
      </c>
      <c r="O677" s="11">
        <f>IF(Tableau1[[#This Row],[En retard?]]="Non",Tableau1[[#This Row],[Date rendu]]-'Date de l''export'!$A$2,0)</f>
        <v>0.74041666666744277</v>
      </c>
      <c r="P677" s="14" t="str">
        <f>IF(Tableau1[[#This Row],[En retard?]]="Oui","HD",IF(Tableau1[Délai restant]&lt;1,"&lt;24h",IF(Tableau1[Délai restant]&lt;2,"&lt;48h","≥48h")))</f>
        <v>&lt;24h</v>
      </c>
      <c r="Q677" s="14" t="str">
        <f>IF(AND(Tableau1[[#This Row],[En retard?]]="Oui",OR(Tableau1[[#This Row],[Product]]="Citron",Tableau1[[#This Row],[Product]]="Amandes")),"Oui","Non")</f>
        <v>Non</v>
      </c>
      <c r="R677" t="str">
        <f>CONCATENATE(Tableau1[[#This Row],[OrderCode]],"|",Tableau1[[#This Row],[AnaCode]],"|",Tableau1[[#This Row],[Product]])</f>
        <v>CMD01691006|NTR|Radis</v>
      </c>
    </row>
    <row r="678" spans="1:18" x14ac:dyDescent="0.25">
      <c r="A678" s="1" t="s">
        <v>425</v>
      </c>
      <c r="B678" s="1" t="s">
        <v>26</v>
      </c>
      <c r="C678" s="3" t="s">
        <v>49</v>
      </c>
      <c r="D678" s="3" t="s">
        <v>8</v>
      </c>
      <c r="E678" s="1" t="s">
        <v>107</v>
      </c>
      <c r="F678" s="1" t="s">
        <v>1483</v>
      </c>
      <c r="G678" s="1" t="s">
        <v>945</v>
      </c>
      <c r="H678" s="3">
        <f>SUBSTITUTE(LEFT(Tableau1[[#This Row],[OrderDate]],17),".",":")+0</f>
        <v>43566.842789351853</v>
      </c>
      <c r="I678" s="3">
        <f>SUBSTITUTE(LEFT(Tableau1[[#This Row],[OrderDueTo]],17),".",":")+0</f>
        <v>43572.5</v>
      </c>
      <c r="J678" s="13" t="str">
        <f>VLOOKUP(Tableau1[[#This Row],[AnaCode]],'Config Analyses'!A:C,2,FALSE)</f>
        <v>Analyse nutritionelle</v>
      </c>
      <c r="K678" s="13" t="str">
        <f>VLOOKUP(Tableau1[[#This Row],[AnaCode]],'Config Analyses'!A:C,3,FALSE)</f>
        <v>Equipe 2</v>
      </c>
      <c r="L678" s="13" t="str">
        <f>VLOOKUP(Tableau1[[#This Row],[CustomerCode]],'Config Clients'!A:D,3,FALSE)</f>
        <v>Grande surface</v>
      </c>
      <c r="M678" s="13" t="str">
        <f>VLOOKUP(Tableau1[[#This Row],[CustomerCode]],'Config Clients'!A:D,4,FALSE)</f>
        <v>Eric</v>
      </c>
      <c r="N678" s="10" t="str">
        <f>IFERROR(IF(Tableau1[[#This Row],[Date rendu]]-'Date de l''export'!$A$2&gt;0,"Non","Oui"),"Oui")</f>
        <v>Non</v>
      </c>
      <c r="O678" s="11">
        <f>IF(Tableau1[[#This Row],[En retard?]]="Non",Tableau1[[#This Row],[Date rendu]]-'Date de l''export'!$A$2,0)</f>
        <v>0.74041666666744277</v>
      </c>
      <c r="P678" s="14" t="str">
        <f>IF(Tableau1[[#This Row],[En retard?]]="Oui","HD",IF(Tableau1[Délai restant]&lt;1,"&lt;24h",IF(Tableau1[Délai restant]&lt;2,"&lt;48h","≥48h")))</f>
        <v>&lt;24h</v>
      </c>
      <c r="Q678" s="14" t="str">
        <f>IF(AND(Tableau1[[#This Row],[En retard?]]="Oui",OR(Tableau1[[#This Row],[Product]]="Citron",Tableau1[[#This Row],[Product]]="Amandes")),"Oui","Non")</f>
        <v>Non</v>
      </c>
      <c r="R678" t="str">
        <f>CONCATENATE(Tableau1[[#This Row],[OrderCode]],"|",Tableau1[[#This Row],[AnaCode]],"|",Tableau1[[#This Row],[Product]])</f>
        <v>CMD01645803|NTR|Radis</v>
      </c>
    </row>
    <row r="679" spans="1:18" x14ac:dyDescent="0.25">
      <c r="A679" s="1" t="s">
        <v>3196</v>
      </c>
      <c r="B679" s="1" t="s">
        <v>29</v>
      </c>
      <c r="C679" s="3" t="s">
        <v>188</v>
      </c>
      <c r="D679" s="3" t="s">
        <v>38</v>
      </c>
      <c r="E679" s="1" t="s">
        <v>107</v>
      </c>
      <c r="F679" s="1" t="s">
        <v>3408</v>
      </c>
      <c r="G679" s="1" t="s">
        <v>945</v>
      </c>
      <c r="H679" s="3">
        <f>SUBSTITUTE(LEFT(Tableau1[[#This Row],[OrderDate]],17),".",":")+0</f>
        <v>43566.844189814816</v>
      </c>
      <c r="I679" s="3">
        <f>SUBSTITUTE(LEFT(Tableau1[[#This Row],[OrderDueTo]],17),".",":")+0</f>
        <v>43572.5</v>
      </c>
      <c r="J679" s="13" t="str">
        <f>VLOOKUP(Tableau1[[#This Row],[AnaCode]],'Config Analyses'!A:C,2,FALSE)</f>
        <v>Analyse nutritionelle</v>
      </c>
      <c r="K679" s="13" t="str">
        <f>VLOOKUP(Tableau1[[#This Row],[AnaCode]],'Config Analyses'!A:C,3,FALSE)</f>
        <v>Equipe 2</v>
      </c>
      <c r="L679" s="13" t="str">
        <f>VLOOKUP(Tableau1[[#This Row],[CustomerCode]],'Config Clients'!A:D,3,FALSE)</f>
        <v>Coopérative agricole</v>
      </c>
      <c r="M679" s="13" t="str">
        <f>VLOOKUP(Tableau1[[#This Row],[CustomerCode]],'Config Clients'!A:D,4,FALSE)</f>
        <v>Julie</v>
      </c>
      <c r="N679" s="10" t="str">
        <f>IFERROR(IF(Tableau1[[#This Row],[Date rendu]]-'Date de l''export'!$A$2&gt;0,"Non","Oui"),"Oui")</f>
        <v>Non</v>
      </c>
      <c r="O679" s="11">
        <f>IF(Tableau1[[#This Row],[En retard?]]="Non",Tableau1[[#This Row],[Date rendu]]-'Date de l''export'!$A$2,0)</f>
        <v>0.74041666666744277</v>
      </c>
      <c r="P679" s="14" t="str">
        <f>IF(Tableau1[[#This Row],[En retard?]]="Oui","HD",IF(Tableau1[Délai restant]&lt;1,"&lt;24h",IF(Tableau1[Délai restant]&lt;2,"&lt;48h","≥48h")))</f>
        <v>&lt;24h</v>
      </c>
      <c r="Q679" s="14" t="str">
        <f>IF(AND(Tableau1[[#This Row],[En retard?]]="Oui",OR(Tableau1[[#This Row],[Product]]="Citron",Tableau1[[#This Row],[Product]]="Amandes")),"Oui","Non")</f>
        <v>Non</v>
      </c>
      <c r="R679" t="str">
        <f>CONCATENATE(Tableau1[[#This Row],[OrderCode]],"|",Tableau1[[#This Row],[AnaCode]],"|",Tableau1[[#This Row],[Product]])</f>
        <v>CMD01721617|NTR|Porc</v>
      </c>
    </row>
    <row r="680" spans="1:18" x14ac:dyDescent="0.25">
      <c r="A680" s="1" t="s">
        <v>3409</v>
      </c>
      <c r="B680" s="1" t="s">
        <v>30</v>
      </c>
      <c r="C680" s="3" t="s">
        <v>73</v>
      </c>
      <c r="D680" s="3" t="s">
        <v>23</v>
      </c>
      <c r="E680" s="1" t="s">
        <v>107</v>
      </c>
      <c r="F680" s="1" t="s">
        <v>3410</v>
      </c>
      <c r="G680" s="1" t="s">
        <v>945</v>
      </c>
      <c r="H680" s="3">
        <f>SUBSTITUTE(LEFT(Tableau1[[#This Row],[OrderDate]],17),".",":")+0</f>
        <v>43566.844942129632</v>
      </c>
      <c r="I680" s="3">
        <f>SUBSTITUTE(LEFT(Tableau1[[#This Row],[OrderDueTo]],17),".",":")+0</f>
        <v>43572.5</v>
      </c>
      <c r="J680" s="13" t="str">
        <f>VLOOKUP(Tableau1[[#This Row],[AnaCode]],'Config Analyses'!A:C,2,FALSE)</f>
        <v>Analyse nutritionelle</v>
      </c>
      <c r="K680" s="13" t="str">
        <f>VLOOKUP(Tableau1[[#This Row],[AnaCode]],'Config Analyses'!A:C,3,FALSE)</f>
        <v>Equipe 2</v>
      </c>
      <c r="L680" s="13" t="str">
        <f>VLOOKUP(Tableau1[[#This Row],[CustomerCode]],'Config Clients'!A:D,3,FALSE)</f>
        <v>Entreprises agro-alimentaires</v>
      </c>
      <c r="M680" s="13" t="str">
        <f>VLOOKUP(Tableau1[[#This Row],[CustomerCode]],'Config Clients'!A:D,4,FALSE)</f>
        <v>Julien</v>
      </c>
      <c r="N680" s="10" t="str">
        <f>IFERROR(IF(Tableau1[[#This Row],[Date rendu]]-'Date de l''export'!$A$2&gt;0,"Non","Oui"),"Oui")</f>
        <v>Non</v>
      </c>
      <c r="O680" s="11">
        <f>IF(Tableau1[[#This Row],[En retard?]]="Non",Tableau1[[#This Row],[Date rendu]]-'Date de l''export'!$A$2,0)</f>
        <v>0.74041666666744277</v>
      </c>
      <c r="P680" s="14" t="str">
        <f>IF(Tableau1[[#This Row],[En retard?]]="Oui","HD",IF(Tableau1[Délai restant]&lt;1,"&lt;24h",IF(Tableau1[Délai restant]&lt;2,"&lt;48h","≥48h")))</f>
        <v>&lt;24h</v>
      </c>
      <c r="Q680" s="14" t="str">
        <f>IF(AND(Tableau1[[#This Row],[En retard?]]="Oui",OR(Tableau1[[#This Row],[Product]]="Citron",Tableau1[[#This Row],[Product]]="Amandes")),"Oui","Non")</f>
        <v>Non</v>
      </c>
      <c r="R680" t="str">
        <f>CONCATENATE(Tableau1[[#This Row],[OrderCode]],"|",Tableau1[[#This Row],[AnaCode]],"|",Tableau1[[#This Row],[Product]])</f>
        <v>CMD01617702|NTR|Bœuf</v>
      </c>
    </row>
    <row r="681" spans="1:18" x14ac:dyDescent="0.25">
      <c r="A681" s="1" t="s">
        <v>162</v>
      </c>
      <c r="B681" s="1" t="s">
        <v>15</v>
      </c>
      <c r="C681" s="3" t="s">
        <v>58</v>
      </c>
      <c r="D681" s="3" t="s">
        <v>13</v>
      </c>
      <c r="E681" s="1" t="s">
        <v>107</v>
      </c>
      <c r="F681" s="1" t="s">
        <v>1484</v>
      </c>
      <c r="G681" s="1" t="s">
        <v>945</v>
      </c>
      <c r="H681" s="3">
        <f>SUBSTITUTE(LEFT(Tableau1[[#This Row],[OrderDate]],17),".",":")+0</f>
        <v>43566.84878472222</v>
      </c>
      <c r="I681" s="3">
        <f>SUBSTITUTE(LEFT(Tableau1[[#This Row],[OrderDueTo]],17),".",":")+0</f>
        <v>43572.5</v>
      </c>
      <c r="J681" s="13" t="str">
        <f>VLOOKUP(Tableau1[[#This Row],[AnaCode]],'Config Analyses'!A:C,2,FALSE)</f>
        <v>Analyse nutritionelle</v>
      </c>
      <c r="K681" s="13" t="str">
        <f>VLOOKUP(Tableau1[[#This Row],[AnaCode]],'Config Analyses'!A:C,3,FALSE)</f>
        <v>Equipe 2</v>
      </c>
      <c r="L681" s="13" t="str">
        <f>VLOOKUP(Tableau1[[#This Row],[CustomerCode]],'Config Clients'!A:D,3,FALSE)</f>
        <v>Coopérative agricole</v>
      </c>
      <c r="M681" s="13" t="str">
        <f>VLOOKUP(Tableau1[[#This Row],[CustomerCode]],'Config Clients'!A:D,4,FALSE)</f>
        <v>Béatrice</v>
      </c>
      <c r="N681" s="10" t="str">
        <f>IFERROR(IF(Tableau1[[#This Row],[Date rendu]]-'Date de l''export'!$A$2&gt;0,"Non","Oui"),"Oui")</f>
        <v>Non</v>
      </c>
      <c r="O681" s="11">
        <f>IF(Tableau1[[#This Row],[En retard?]]="Non",Tableau1[[#This Row],[Date rendu]]-'Date de l''export'!$A$2,0)</f>
        <v>0.74041666666744277</v>
      </c>
      <c r="P681" s="14" t="str">
        <f>IF(Tableau1[[#This Row],[En retard?]]="Oui","HD",IF(Tableau1[Délai restant]&lt;1,"&lt;24h",IF(Tableau1[Délai restant]&lt;2,"&lt;48h","≥48h")))</f>
        <v>&lt;24h</v>
      </c>
      <c r="Q681" s="14" t="str">
        <f>IF(AND(Tableau1[[#This Row],[En retard?]]="Oui",OR(Tableau1[[#This Row],[Product]]="Citron",Tableau1[[#This Row],[Product]]="Amandes")),"Oui","Non")</f>
        <v>Non</v>
      </c>
      <c r="R681" t="str">
        <f>CONCATENATE(Tableau1[[#This Row],[OrderCode]],"|",Tableau1[[#This Row],[AnaCode]],"|",Tableau1[[#This Row],[Product]])</f>
        <v>CMD01608301|NTR|Citron</v>
      </c>
    </row>
    <row r="682" spans="1:18" x14ac:dyDescent="0.25">
      <c r="A682" s="1" t="s">
        <v>231</v>
      </c>
      <c r="B682" s="1" t="s">
        <v>21</v>
      </c>
      <c r="C682" s="3" t="s">
        <v>49</v>
      </c>
      <c r="D682" s="3" t="s">
        <v>8</v>
      </c>
      <c r="E682" s="1" t="s">
        <v>130</v>
      </c>
      <c r="F682" s="1" t="s">
        <v>1721</v>
      </c>
      <c r="G682" s="1" t="s">
        <v>950</v>
      </c>
      <c r="H682" s="3">
        <f>SUBSTITUTE(LEFT(Tableau1[[#This Row],[OrderDate]],17),".",":")+0</f>
        <v>43566.851006944446</v>
      </c>
      <c r="I682" s="3">
        <f>SUBSTITUTE(LEFT(Tableau1[[#This Row],[OrderDueTo]],17),".",":")+0</f>
        <v>43574.5</v>
      </c>
      <c r="J682" s="13" t="str">
        <f>VLOOKUP(Tableau1[[#This Row],[AnaCode]],'Config Analyses'!A:C,2,FALSE)</f>
        <v>Analyse pesticides</v>
      </c>
      <c r="K682" s="13" t="str">
        <f>VLOOKUP(Tableau1[[#This Row],[AnaCode]],'Config Analyses'!A:C,3,FALSE)</f>
        <v>Equipe 3</v>
      </c>
      <c r="L682" s="13" t="str">
        <f>VLOOKUP(Tableau1[[#This Row],[CustomerCode]],'Config Clients'!A:D,3,FALSE)</f>
        <v>Grande surface</v>
      </c>
      <c r="M682" s="13" t="str">
        <f>VLOOKUP(Tableau1[[#This Row],[CustomerCode]],'Config Clients'!A:D,4,FALSE)</f>
        <v>Eric</v>
      </c>
      <c r="N682" s="10" t="str">
        <f>IFERROR(IF(Tableau1[[#This Row],[Date rendu]]-'Date de l''export'!$A$2&gt;0,"Non","Oui"),"Oui")</f>
        <v>Non</v>
      </c>
      <c r="O682" s="11">
        <f>IF(Tableau1[[#This Row],[En retard?]]="Non",Tableau1[[#This Row],[Date rendu]]-'Date de l''export'!$A$2,0)</f>
        <v>2.7404166666674428</v>
      </c>
      <c r="P682" s="14" t="str">
        <f>IF(Tableau1[[#This Row],[En retard?]]="Oui","HD",IF(Tableau1[Délai restant]&lt;1,"&lt;24h",IF(Tableau1[Délai restant]&lt;2,"&lt;48h","≥48h")))</f>
        <v>≥48h</v>
      </c>
      <c r="Q682" s="14" t="str">
        <f>IF(AND(Tableau1[[#This Row],[En retard?]]="Oui",OR(Tableau1[[#This Row],[Product]]="Citron",Tableau1[[#This Row],[Product]]="Amandes")),"Oui","Non")</f>
        <v>Non</v>
      </c>
      <c r="R682" t="str">
        <f>CONCATENATE(Tableau1[[#This Row],[OrderCode]],"|",Tableau1[[#This Row],[AnaCode]],"|",Tableau1[[#This Row],[Product]])</f>
        <v>CMD01645806|PEST|Carotte</v>
      </c>
    </row>
    <row r="683" spans="1:18" x14ac:dyDescent="0.25">
      <c r="A683" s="1" t="s">
        <v>3411</v>
      </c>
      <c r="B683" s="1" t="s">
        <v>29</v>
      </c>
      <c r="C683" s="3" t="s">
        <v>73</v>
      </c>
      <c r="D683" s="3" t="s">
        <v>23</v>
      </c>
      <c r="E683" s="1" t="s">
        <v>107</v>
      </c>
      <c r="F683" s="1" t="s">
        <v>3412</v>
      </c>
      <c r="G683" s="1" t="s">
        <v>945</v>
      </c>
      <c r="H683" s="3">
        <f>SUBSTITUTE(LEFT(Tableau1[[#This Row],[OrderDate]],17),".",":")+0</f>
        <v>43566.853414351855</v>
      </c>
      <c r="I683" s="3">
        <f>SUBSTITUTE(LEFT(Tableau1[[#This Row],[OrderDueTo]],17),".",":")+0</f>
        <v>43572.5</v>
      </c>
      <c r="J683" s="13" t="str">
        <f>VLOOKUP(Tableau1[[#This Row],[AnaCode]],'Config Analyses'!A:C,2,FALSE)</f>
        <v>Analyse nutritionelle</v>
      </c>
      <c r="K683" s="13" t="str">
        <f>VLOOKUP(Tableau1[[#This Row],[AnaCode]],'Config Analyses'!A:C,3,FALSE)</f>
        <v>Equipe 2</v>
      </c>
      <c r="L683" s="13" t="str">
        <f>VLOOKUP(Tableau1[[#This Row],[CustomerCode]],'Config Clients'!A:D,3,FALSE)</f>
        <v>Entreprises agro-alimentaires</v>
      </c>
      <c r="M683" s="13" t="str">
        <f>VLOOKUP(Tableau1[[#This Row],[CustomerCode]],'Config Clients'!A:D,4,FALSE)</f>
        <v>Julien</v>
      </c>
      <c r="N683" s="10" t="str">
        <f>IFERROR(IF(Tableau1[[#This Row],[Date rendu]]-'Date de l''export'!$A$2&gt;0,"Non","Oui"),"Oui")</f>
        <v>Non</v>
      </c>
      <c r="O683" s="11">
        <f>IF(Tableau1[[#This Row],[En retard?]]="Non",Tableau1[[#This Row],[Date rendu]]-'Date de l''export'!$A$2,0)</f>
        <v>0.74041666666744277</v>
      </c>
      <c r="P683" s="14" t="str">
        <f>IF(Tableau1[[#This Row],[En retard?]]="Oui","HD",IF(Tableau1[Délai restant]&lt;1,"&lt;24h",IF(Tableau1[Délai restant]&lt;2,"&lt;48h","≥48h")))</f>
        <v>&lt;24h</v>
      </c>
      <c r="Q683" s="14" t="str">
        <f>IF(AND(Tableau1[[#This Row],[En retard?]]="Oui",OR(Tableau1[[#This Row],[Product]]="Citron",Tableau1[[#This Row],[Product]]="Amandes")),"Oui","Non")</f>
        <v>Non</v>
      </c>
      <c r="R683" t="str">
        <f>CONCATENATE(Tableau1[[#This Row],[OrderCode]],"|",Tableau1[[#This Row],[AnaCode]],"|",Tableau1[[#This Row],[Product]])</f>
        <v>CMD01597701|NTR|Porc</v>
      </c>
    </row>
    <row r="684" spans="1:18" x14ac:dyDescent="0.25">
      <c r="A684" s="1" t="s">
        <v>111</v>
      </c>
      <c r="B684" s="1" t="s">
        <v>21</v>
      </c>
      <c r="C684" s="3" t="s">
        <v>54</v>
      </c>
      <c r="D684" s="3" t="s">
        <v>10</v>
      </c>
      <c r="E684" s="1" t="s">
        <v>107</v>
      </c>
      <c r="F684" s="1" t="s">
        <v>1485</v>
      </c>
      <c r="G684" s="1" t="s">
        <v>945</v>
      </c>
      <c r="H684" s="3">
        <f>SUBSTITUTE(LEFT(Tableau1[[#This Row],[OrderDate]],17),".",":")+0</f>
        <v>43566.855023148149</v>
      </c>
      <c r="I684" s="3">
        <f>SUBSTITUTE(LEFT(Tableau1[[#This Row],[OrderDueTo]],17),".",":")+0</f>
        <v>43572.5</v>
      </c>
      <c r="J684" s="13" t="str">
        <f>VLOOKUP(Tableau1[[#This Row],[AnaCode]],'Config Analyses'!A:C,2,FALSE)</f>
        <v>Analyse nutritionelle</v>
      </c>
      <c r="K684" s="13" t="str">
        <f>VLOOKUP(Tableau1[[#This Row],[AnaCode]],'Config Analyses'!A:C,3,FALSE)</f>
        <v>Equipe 2</v>
      </c>
      <c r="L684" s="13" t="str">
        <f>VLOOKUP(Tableau1[[#This Row],[CustomerCode]],'Config Clients'!A:D,3,FALSE)</f>
        <v>Coopérative agricole</v>
      </c>
      <c r="M684" s="13" t="str">
        <f>VLOOKUP(Tableau1[[#This Row],[CustomerCode]],'Config Clients'!A:D,4,FALSE)</f>
        <v>Julie</v>
      </c>
      <c r="N684" s="10" t="str">
        <f>IFERROR(IF(Tableau1[[#This Row],[Date rendu]]-'Date de l''export'!$A$2&gt;0,"Non","Oui"),"Oui")</f>
        <v>Non</v>
      </c>
      <c r="O684" s="11">
        <f>IF(Tableau1[[#This Row],[En retard?]]="Non",Tableau1[[#This Row],[Date rendu]]-'Date de l''export'!$A$2,0)</f>
        <v>0.74041666666744277</v>
      </c>
      <c r="P684" s="14" t="str">
        <f>IF(Tableau1[[#This Row],[En retard?]]="Oui","HD",IF(Tableau1[Délai restant]&lt;1,"&lt;24h",IF(Tableau1[Délai restant]&lt;2,"&lt;48h","≥48h")))</f>
        <v>&lt;24h</v>
      </c>
      <c r="Q684" s="14" t="str">
        <f>IF(AND(Tableau1[[#This Row],[En retard?]]="Oui",OR(Tableau1[[#This Row],[Product]]="Citron",Tableau1[[#This Row],[Product]]="Amandes")),"Oui","Non")</f>
        <v>Non</v>
      </c>
      <c r="R684" t="str">
        <f>CONCATENATE(Tableau1[[#This Row],[OrderCode]],"|",Tableau1[[#This Row],[AnaCode]],"|",Tableau1[[#This Row],[Product]])</f>
        <v>CMD01501905|NTR|Carotte</v>
      </c>
    </row>
    <row r="685" spans="1:18" x14ac:dyDescent="0.25">
      <c r="A685" s="1" t="s">
        <v>3413</v>
      </c>
      <c r="B685" s="1" t="s">
        <v>29</v>
      </c>
      <c r="C685" s="3" t="s">
        <v>188</v>
      </c>
      <c r="D685" s="3" t="s">
        <v>38</v>
      </c>
      <c r="E685" s="1" t="s">
        <v>107</v>
      </c>
      <c r="F685" s="1" t="s">
        <v>3414</v>
      </c>
      <c r="G685" s="1" t="s">
        <v>945</v>
      </c>
      <c r="H685" s="3">
        <f>SUBSTITUTE(LEFT(Tableau1[[#This Row],[OrderDate]],17),".",":")+0</f>
        <v>43566.859224537038</v>
      </c>
      <c r="I685" s="3">
        <f>SUBSTITUTE(LEFT(Tableau1[[#This Row],[OrderDueTo]],17),".",":")+0</f>
        <v>43572.5</v>
      </c>
      <c r="J685" s="13" t="str">
        <f>VLOOKUP(Tableau1[[#This Row],[AnaCode]],'Config Analyses'!A:C,2,FALSE)</f>
        <v>Analyse nutritionelle</v>
      </c>
      <c r="K685" s="13" t="str">
        <f>VLOOKUP(Tableau1[[#This Row],[AnaCode]],'Config Analyses'!A:C,3,FALSE)</f>
        <v>Equipe 2</v>
      </c>
      <c r="L685" s="13" t="str">
        <f>VLOOKUP(Tableau1[[#This Row],[CustomerCode]],'Config Clients'!A:D,3,FALSE)</f>
        <v>Coopérative agricole</v>
      </c>
      <c r="M685" s="13" t="str">
        <f>VLOOKUP(Tableau1[[#This Row],[CustomerCode]],'Config Clients'!A:D,4,FALSE)</f>
        <v>Julie</v>
      </c>
      <c r="N685" s="10" t="str">
        <f>IFERROR(IF(Tableau1[[#This Row],[Date rendu]]-'Date de l''export'!$A$2&gt;0,"Non","Oui"),"Oui")</f>
        <v>Non</v>
      </c>
      <c r="O685" s="11">
        <f>IF(Tableau1[[#This Row],[En retard?]]="Non",Tableau1[[#This Row],[Date rendu]]-'Date de l''export'!$A$2,0)</f>
        <v>0.74041666666744277</v>
      </c>
      <c r="P685" s="14" t="str">
        <f>IF(Tableau1[[#This Row],[En retard?]]="Oui","HD",IF(Tableau1[Délai restant]&lt;1,"&lt;24h",IF(Tableau1[Délai restant]&lt;2,"&lt;48h","≥48h")))</f>
        <v>&lt;24h</v>
      </c>
      <c r="Q685" s="14" t="str">
        <f>IF(AND(Tableau1[[#This Row],[En retard?]]="Oui",OR(Tableau1[[#This Row],[Product]]="Citron",Tableau1[[#This Row],[Product]]="Amandes")),"Oui","Non")</f>
        <v>Non</v>
      </c>
      <c r="R685" t="str">
        <f>CONCATENATE(Tableau1[[#This Row],[OrderCode]],"|",Tableau1[[#This Row],[AnaCode]],"|",Tableau1[[#This Row],[Product]])</f>
        <v>CMD01568418|NTR|Porc</v>
      </c>
    </row>
    <row r="686" spans="1:18" x14ac:dyDescent="0.25">
      <c r="A686" s="1" t="s">
        <v>3415</v>
      </c>
      <c r="B686" s="1" t="s">
        <v>30</v>
      </c>
      <c r="C686" s="3" t="s">
        <v>188</v>
      </c>
      <c r="D686" s="3" t="s">
        <v>38</v>
      </c>
      <c r="E686" s="1" t="s">
        <v>167</v>
      </c>
      <c r="F686" s="1" t="s">
        <v>3416</v>
      </c>
      <c r="G686" s="1" t="s">
        <v>964</v>
      </c>
      <c r="H686" s="3">
        <f>SUBSTITUTE(LEFT(Tableau1[[#This Row],[OrderDate]],17),".",":")+0</f>
        <v>43566.862210648149</v>
      </c>
      <c r="I686" s="3">
        <f>SUBSTITUTE(LEFT(Tableau1[[#This Row],[OrderDueTo]],17),".",":")+0</f>
        <v>43573.5</v>
      </c>
      <c r="J686" s="13" t="str">
        <f>VLOOKUP(Tableau1[[#This Row],[AnaCode]],'Config Analyses'!A:C,2,FALSE)</f>
        <v>Analyse matières grasses</v>
      </c>
      <c r="K686" s="13" t="str">
        <f>VLOOKUP(Tableau1[[#This Row],[AnaCode]],'Config Analyses'!A:C,3,FALSE)</f>
        <v>Equipe 2</v>
      </c>
      <c r="L686" s="13" t="str">
        <f>VLOOKUP(Tableau1[[#This Row],[CustomerCode]],'Config Clients'!A:D,3,FALSE)</f>
        <v>Coopérative agricole</v>
      </c>
      <c r="M686" s="13" t="str">
        <f>VLOOKUP(Tableau1[[#This Row],[CustomerCode]],'Config Clients'!A:D,4,FALSE)</f>
        <v>Julie</v>
      </c>
      <c r="N686" s="10" t="str">
        <f>IFERROR(IF(Tableau1[[#This Row],[Date rendu]]-'Date de l''export'!$A$2&gt;0,"Non","Oui"),"Oui")</f>
        <v>Non</v>
      </c>
      <c r="O686" s="11">
        <f>IF(Tableau1[[#This Row],[En retard?]]="Non",Tableau1[[#This Row],[Date rendu]]-'Date de l''export'!$A$2,0)</f>
        <v>1.7404166666674428</v>
      </c>
      <c r="P686" s="14" t="str">
        <f>IF(Tableau1[[#This Row],[En retard?]]="Oui","HD",IF(Tableau1[Délai restant]&lt;1,"&lt;24h",IF(Tableau1[Délai restant]&lt;2,"&lt;48h","≥48h")))</f>
        <v>&lt;48h</v>
      </c>
      <c r="Q686" s="14" t="str">
        <f>IF(AND(Tableau1[[#This Row],[En retard?]]="Oui",OR(Tableau1[[#This Row],[Product]]="Citron",Tableau1[[#This Row],[Product]]="Amandes")),"Oui","Non")</f>
        <v>Non</v>
      </c>
      <c r="R686" t="str">
        <f>CONCATENATE(Tableau1[[#This Row],[OrderCode]],"|",Tableau1[[#This Row],[AnaCode]],"|",Tableau1[[#This Row],[Product]])</f>
        <v>CMD01484510|MTG|Bœuf</v>
      </c>
    </row>
    <row r="687" spans="1:18" x14ac:dyDescent="0.25">
      <c r="A687" s="1" t="s">
        <v>727</v>
      </c>
      <c r="B687" s="1" t="s">
        <v>31</v>
      </c>
      <c r="C687" s="3" t="s">
        <v>61</v>
      </c>
      <c r="D687" s="3" t="s">
        <v>14</v>
      </c>
      <c r="E687" s="1" t="s">
        <v>107</v>
      </c>
      <c r="F687" s="1" t="s">
        <v>1671</v>
      </c>
      <c r="G687" s="1" t="s">
        <v>945</v>
      </c>
      <c r="H687" s="3">
        <f>SUBSTITUTE(LEFT(Tableau1[[#This Row],[OrderDate]],17),".",":")+0</f>
        <v>43566.863993055558</v>
      </c>
      <c r="I687" s="3">
        <f>SUBSTITUTE(LEFT(Tableau1[[#This Row],[OrderDueTo]],17),".",":")+0</f>
        <v>43572.5</v>
      </c>
      <c r="J687" s="13" t="str">
        <f>VLOOKUP(Tableau1[[#This Row],[AnaCode]],'Config Analyses'!A:C,2,FALSE)</f>
        <v>Analyse nutritionelle</v>
      </c>
      <c r="K687" s="13" t="str">
        <f>VLOOKUP(Tableau1[[#This Row],[AnaCode]],'Config Analyses'!A:C,3,FALSE)</f>
        <v>Equipe 2</v>
      </c>
      <c r="L687" s="13" t="str">
        <f>VLOOKUP(Tableau1[[#This Row],[CustomerCode]],'Config Clients'!A:D,3,FALSE)</f>
        <v>Grande surface</v>
      </c>
      <c r="M687" s="13" t="str">
        <f>VLOOKUP(Tableau1[[#This Row],[CustomerCode]],'Config Clients'!A:D,4,FALSE)</f>
        <v>Eric</v>
      </c>
      <c r="N687" s="10" t="str">
        <f>IFERROR(IF(Tableau1[[#This Row],[Date rendu]]-'Date de l''export'!$A$2&gt;0,"Non","Oui"),"Oui")</f>
        <v>Non</v>
      </c>
      <c r="O687" s="11">
        <f>IF(Tableau1[[#This Row],[En retard?]]="Non",Tableau1[[#This Row],[Date rendu]]-'Date de l''export'!$A$2,0)</f>
        <v>0.74041666666744277</v>
      </c>
      <c r="P687" s="14" t="str">
        <f>IF(Tableau1[[#This Row],[En retard?]]="Oui","HD",IF(Tableau1[Délai restant]&lt;1,"&lt;24h",IF(Tableau1[Délai restant]&lt;2,"&lt;48h","≥48h")))</f>
        <v>&lt;24h</v>
      </c>
      <c r="Q687" s="14" t="str">
        <f>IF(AND(Tableau1[[#This Row],[En retard?]]="Oui",OR(Tableau1[[#This Row],[Product]]="Citron",Tableau1[[#This Row],[Product]]="Amandes")),"Oui","Non")</f>
        <v>Non</v>
      </c>
      <c r="R687" t="str">
        <f>CONCATENATE(Tableau1[[#This Row],[OrderCode]],"|",Tableau1[[#This Row],[AnaCode]],"|",Tableau1[[#This Row],[Product]])</f>
        <v>CMD01608902|NTR|Pomme de terre</v>
      </c>
    </row>
    <row r="688" spans="1:18" x14ac:dyDescent="0.25">
      <c r="A688" s="1" t="s">
        <v>431</v>
      </c>
      <c r="B688" s="1" t="s">
        <v>29</v>
      </c>
      <c r="C688" s="3" t="s">
        <v>67</v>
      </c>
      <c r="D688" s="3" t="s">
        <v>18</v>
      </c>
      <c r="E688" s="1" t="s">
        <v>107</v>
      </c>
      <c r="F688" s="1" t="s">
        <v>1486</v>
      </c>
      <c r="G688" s="1" t="s">
        <v>945</v>
      </c>
      <c r="H688" s="3">
        <f>SUBSTITUTE(LEFT(Tableau1[[#This Row],[OrderDate]],17),".",":")+0</f>
        <v>43566.865231481483</v>
      </c>
      <c r="I688" s="3">
        <f>SUBSTITUTE(LEFT(Tableau1[[#This Row],[OrderDueTo]],17),".",":")+0</f>
        <v>43572.5</v>
      </c>
      <c r="J688" s="13" t="str">
        <f>VLOOKUP(Tableau1[[#This Row],[AnaCode]],'Config Analyses'!A:C,2,FALSE)</f>
        <v>Analyse nutritionelle</v>
      </c>
      <c r="K688" s="13" t="str">
        <f>VLOOKUP(Tableau1[[#This Row],[AnaCode]],'Config Analyses'!A:C,3,FALSE)</f>
        <v>Equipe 2</v>
      </c>
      <c r="L688" s="13" t="str">
        <f>VLOOKUP(Tableau1[[#This Row],[CustomerCode]],'Config Clients'!A:D,3,FALSE)</f>
        <v>Entreprises agro-alimentaires</v>
      </c>
      <c r="M688" s="13" t="str">
        <f>VLOOKUP(Tableau1[[#This Row],[CustomerCode]],'Config Clients'!A:D,4,FALSE)</f>
        <v>Marc</v>
      </c>
      <c r="N688" s="10" t="str">
        <f>IFERROR(IF(Tableau1[[#This Row],[Date rendu]]-'Date de l''export'!$A$2&gt;0,"Non","Oui"),"Oui")</f>
        <v>Non</v>
      </c>
      <c r="O688" s="11">
        <f>IF(Tableau1[[#This Row],[En retard?]]="Non",Tableau1[[#This Row],[Date rendu]]-'Date de l''export'!$A$2,0)</f>
        <v>0.74041666666744277</v>
      </c>
      <c r="P688" s="14" t="str">
        <f>IF(Tableau1[[#This Row],[En retard?]]="Oui","HD",IF(Tableau1[Délai restant]&lt;1,"&lt;24h",IF(Tableau1[Délai restant]&lt;2,"&lt;48h","≥48h")))</f>
        <v>&lt;24h</v>
      </c>
      <c r="Q688" s="14" t="str">
        <f>IF(AND(Tableau1[[#This Row],[En retard?]]="Oui",OR(Tableau1[[#This Row],[Product]]="Citron",Tableau1[[#This Row],[Product]]="Amandes")),"Oui","Non")</f>
        <v>Non</v>
      </c>
      <c r="R688" t="str">
        <f>CONCATENATE(Tableau1[[#This Row],[OrderCode]],"|",Tableau1[[#This Row],[AnaCode]],"|",Tableau1[[#This Row],[Product]])</f>
        <v>CMD01680902|NTR|Porc</v>
      </c>
    </row>
    <row r="689" spans="1:18" x14ac:dyDescent="0.25">
      <c r="A689" s="1" t="s">
        <v>3291</v>
      </c>
      <c r="B689" s="1" t="s">
        <v>30</v>
      </c>
      <c r="C689" s="3" t="s">
        <v>188</v>
      </c>
      <c r="D689" s="3" t="s">
        <v>38</v>
      </c>
      <c r="E689" s="1" t="s">
        <v>167</v>
      </c>
      <c r="F689" s="1" t="s">
        <v>3417</v>
      </c>
      <c r="G689" s="1" t="s">
        <v>964</v>
      </c>
      <c r="H689" s="3">
        <f>SUBSTITUTE(LEFT(Tableau1[[#This Row],[OrderDate]],17),".",":")+0</f>
        <v>43566.87295138889</v>
      </c>
      <c r="I689" s="3">
        <f>SUBSTITUTE(LEFT(Tableau1[[#This Row],[OrderDueTo]],17),".",":")+0</f>
        <v>43573.5</v>
      </c>
      <c r="J689" s="13" t="str">
        <f>VLOOKUP(Tableau1[[#This Row],[AnaCode]],'Config Analyses'!A:C,2,FALSE)</f>
        <v>Analyse matières grasses</v>
      </c>
      <c r="K689" s="13" t="str">
        <f>VLOOKUP(Tableau1[[#This Row],[AnaCode]],'Config Analyses'!A:C,3,FALSE)</f>
        <v>Equipe 2</v>
      </c>
      <c r="L689" s="13" t="str">
        <f>VLOOKUP(Tableau1[[#This Row],[CustomerCode]],'Config Clients'!A:D,3,FALSE)</f>
        <v>Coopérative agricole</v>
      </c>
      <c r="M689" s="13" t="str">
        <f>VLOOKUP(Tableau1[[#This Row],[CustomerCode]],'Config Clients'!A:D,4,FALSE)</f>
        <v>Julie</v>
      </c>
      <c r="N689" s="10" t="str">
        <f>IFERROR(IF(Tableau1[[#This Row],[Date rendu]]-'Date de l''export'!$A$2&gt;0,"Non","Oui"),"Oui")</f>
        <v>Non</v>
      </c>
      <c r="O689" s="11">
        <f>IF(Tableau1[[#This Row],[En retard?]]="Non",Tableau1[[#This Row],[Date rendu]]-'Date de l''export'!$A$2,0)</f>
        <v>1.7404166666674428</v>
      </c>
      <c r="P689" s="14" t="str">
        <f>IF(Tableau1[[#This Row],[En retard?]]="Oui","HD",IF(Tableau1[Délai restant]&lt;1,"&lt;24h",IF(Tableau1[Délai restant]&lt;2,"&lt;48h","≥48h")))</f>
        <v>&lt;48h</v>
      </c>
      <c r="Q689" s="14" t="str">
        <f>IF(AND(Tableau1[[#This Row],[En retard?]]="Oui",OR(Tableau1[[#This Row],[Product]]="Citron",Tableau1[[#This Row],[Product]]="Amandes")),"Oui","Non")</f>
        <v>Non</v>
      </c>
      <c r="R689" t="str">
        <f>CONCATENATE(Tableau1[[#This Row],[OrderCode]],"|",Tableau1[[#This Row],[AnaCode]],"|",Tableau1[[#This Row],[Product]])</f>
        <v>CMD01695005|MTG|Bœuf</v>
      </c>
    </row>
    <row r="690" spans="1:18" x14ac:dyDescent="0.25">
      <c r="A690" s="1" t="s">
        <v>157</v>
      </c>
      <c r="B690" s="1" t="s">
        <v>26</v>
      </c>
      <c r="C690" s="3" t="s">
        <v>61</v>
      </c>
      <c r="D690" s="3" t="s">
        <v>14</v>
      </c>
      <c r="E690" s="1" t="s">
        <v>130</v>
      </c>
      <c r="F690" s="1" t="s">
        <v>1727</v>
      </c>
      <c r="G690" s="1" t="s">
        <v>950</v>
      </c>
      <c r="H690" s="3">
        <f>SUBSTITUTE(LEFT(Tableau1[[#This Row],[OrderDate]],17),".",":")+0</f>
        <v>43566.877256944441</v>
      </c>
      <c r="I690" s="3">
        <f>SUBSTITUTE(LEFT(Tableau1[[#This Row],[OrderDueTo]],17),".",":")+0</f>
        <v>43574.5</v>
      </c>
      <c r="J690" s="13" t="str">
        <f>VLOOKUP(Tableau1[[#This Row],[AnaCode]],'Config Analyses'!A:C,2,FALSE)</f>
        <v>Analyse pesticides</v>
      </c>
      <c r="K690" s="13" t="str">
        <f>VLOOKUP(Tableau1[[#This Row],[AnaCode]],'Config Analyses'!A:C,3,FALSE)</f>
        <v>Equipe 3</v>
      </c>
      <c r="L690" s="13" t="str">
        <f>VLOOKUP(Tableau1[[#This Row],[CustomerCode]],'Config Clients'!A:D,3,FALSE)</f>
        <v>Grande surface</v>
      </c>
      <c r="M690" s="13" t="str">
        <f>VLOOKUP(Tableau1[[#This Row],[CustomerCode]],'Config Clients'!A:D,4,FALSE)</f>
        <v>Eric</v>
      </c>
      <c r="N690" s="10" t="str">
        <f>IFERROR(IF(Tableau1[[#This Row],[Date rendu]]-'Date de l''export'!$A$2&gt;0,"Non","Oui"),"Oui")</f>
        <v>Non</v>
      </c>
      <c r="O690" s="11">
        <f>IF(Tableau1[[#This Row],[En retard?]]="Non",Tableau1[[#This Row],[Date rendu]]-'Date de l''export'!$A$2,0)</f>
        <v>2.7404166666674428</v>
      </c>
      <c r="P690" s="14" t="str">
        <f>IF(Tableau1[[#This Row],[En retard?]]="Oui","HD",IF(Tableau1[Délai restant]&lt;1,"&lt;24h",IF(Tableau1[Délai restant]&lt;2,"&lt;48h","≥48h")))</f>
        <v>≥48h</v>
      </c>
      <c r="Q690" s="14" t="str">
        <f>IF(AND(Tableau1[[#This Row],[En retard?]]="Oui",OR(Tableau1[[#This Row],[Product]]="Citron",Tableau1[[#This Row],[Product]]="Amandes")),"Oui","Non")</f>
        <v>Non</v>
      </c>
      <c r="R690" t="str">
        <f>CONCATENATE(Tableau1[[#This Row],[OrderCode]],"|",Tableau1[[#This Row],[AnaCode]],"|",Tableau1[[#This Row],[Product]])</f>
        <v>CMD01573503|PEST|Radis</v>
      </c>
    </row>
    <row r="691" spans="1:18" x14ac:dyDescent="0.25">
      <c r="A691" s="1" t="s">
        <v>3418</v>
      </c>
      <c r="B691" s="1" t="s">
        <v>29</v>
      </c>
      <c r="C691" s="3" t="s">
        <v>188</v>
      </c>
      <c r="D691" s="3" t="s">
        <v>38</v>
      </c>
      <c r="E691" s="1" t="s">
        <v>229</v>
      </c>
      <c r="F691" s="1" t="s">
        <v>3419</v>
      </c>
      <c r="G691" s="1" t="s">
        <v>947</v>
      </c>
      <c r="H691" s="3">
        <f>SUBSTITUTE(LEFT(Tableau1[[#This Row],[OrderDate]],17),".",":")+0</f>
        <v>43567.281319444446</v>
      </c>
      <c r="I691" s="3">
        <f>SUBSTITUTE(LEFT(Tableau1[[#This Row],[OrderDueTo]],17),".",":")+0</f>
        <v>43571.5</v>
      </c>
      <c r="J691" s="13" t="str">
        <f>VLOOKUP(Tableau1[[#This Row],[AnaCode]],'Config Analyses'!A:C,2,FALSE)</f>
        <v>Analyse sucres</v>
      </c>
      <c r="K691" s="13" t="str">
        <f>VLOOKUP(Tableau1[[#This Row],[AnaCode]],'Config Analyses'!A:C,3,FALSE)</f>
        <v>Equipe 2</v>
      </c>
      <c r="L691" s="13" t="str">
        <f>VLOOKUP(Tableau1[[#This Row],[CustomerCode]],'Config Clients'!A:D,3,FALSE)</f>
        <v>Coopérative agricole</v>
      </c>
      <c r="M691" s="13" t="str">
        <f>VLOOKUP(Tableau1[[#This Row],[CustomerCode]],'Config Clients'!A:D,4,FALSE)</f>
        <v>Julie</v>
      </c>
      <c r="N691" s="10" t="str">
        <f>IFERROR(IF(Tableau1[[#This Row],[Date rendu]]-'Date de l''export'!$A$2&gt;0,"Non","Oui"),"Oui")</f>
        <v>Oui</v>
      </c>
      <c r="O691" s="11">
        <f>IF(Tableau1[[#This Row],[En retard?]]="Non",Tableau1[[#This Row],[Date rendu]]-'Date de l''export'!$A$2,0)</f>
        <v>0</v>
      </c>
      <c r="P691" s="14" t="str">
        <f>IF(Tableau1[[#This Row],[En retard?]]="Oui","HD",IF(Tableau1[Délai restant]&lt;1,"&lt;24h",IF(Tableau1[Délai restant]&lt;2,"&lt;48h","≥48h")))</f>
        <v>HD</v>
      </c>
      <c r="Q691" s="14" t="str">
        <f>IF(AND(Tableau1[[#This Row],[En retard?]]="Oui",OR(Tableau1[[#This Row],[Product]]="Citron",Tableau1[[#This Row],[Product]]="Amandes")),"Oui","Non")</f>
        <v>Non</v>
      </c>
      <c r="R691" t="str">
        <f>CONCATENATE(Tableau1[[#This Row],[OrderCode]],"|",Tableau1[[#This Row],[AnaCode]],"|",Tableau1[[#This Row],[Product]])</f>
        <v>CMD01601421|SCR|Porc</v>
      </c>
    </row>
    <row r="692" spans="1:18" x14ac:dyDescent="0.25">
      <c r="A692" s="1" t="s">
        <v>256</v>
      </c>
      <c r="B692" s="1" t="s">
        <v>31</v>
      </c>
      <c r="C692" s="3" t="s">
        <v>61</v>
      </c>
      <c r="D692" s="3" t="s">
        <v>14</v>
      </c>
      <c r="E692" s="1" t="s">
        <v>107</v>
      </c>
      <c r="F692" s="1" t="s">
        <v>1157</v>
      </c>
      <c r="G692" s="1" t="s">
        <v>945</v>
      </c>
      <c r="H692" s="3">
        <f>SUBSTITUTE(LEFT(Tableau1[[#This Row],[OrderDate]],17),".",":")+0</f>
        <v>43567.281828703701</v>
      </c>
      <c r="I692" s="3">
        <f>SUBSTITUTE(LEFT(Tableau1[[#This Row],[OrderDueTo]],17),".",":")+0</f>
        <v>43572.5</v>
      </c>
      <c r="J692" s="13" t="str">
        <f>VLOOKUP(Tableau1[[#This Row],[AnaCode]],'Config Analyses'!A:C,2,FALSE)</f>
        <v>Analyse nutritionelle</v>
      </c>
      <c r="K692" s="13" t="str">
        <f>VLOOKUP(Tableau1[[#This Row],[AnaCode]],'Config Analyses'!A:C,3,FALSE)</f>
        <v>Equipe 2</v>
      </c>
      <c r="L692" s="13" t="str">
        <f>VLOOKUP(Tableau1[[#This Row],[CustomerCode]],'Config Clients'!A:D,3,FALSE)</f>
        <v>Grande surface</v>
      </c>
      <c r="M692" s="13" t="str">
        <f>VLOOKUP(Tableau1[[#This Row],[CustomerCode]],'Config Clients'!A:D,4,FALSE)</f>
        <v>Eric</v>
      </c>
      <c r="N692" s="10" t="str">
        <f>IFERROR(IF(Tableau1[[#This Row],[Date rendu]]-'Date de l''export'!$A$2&gt;0,"Non","Oui"),"Oui")</f>
        <v>Non</v>
      </c>
      <c r="O692" s="11">
        <f>IF(Tableau1[[#This Row],[En retard?]]="Non",Tableau1[[#This Row],[Date rendu]]-'Date de l''export'!$A$2,0)</f>
        <v>0.74041666666744277</v>
      </c>
      <c r="P692" s="14" t="str">
        <f>IF(Tableau1[[#This Row],[En retard?]]="Oui","HD",IF(Tableau1[Délai restant]&lt;1,"&lt;24h",IF(Tableau1[Délai restant]&lt;2,"&lt;48h","≥48h")))</f>
        <v>&lt;24h</v>
      </c>
      <c r="Q692" s="14" t="str">
        <f>IF(AND(Tableau1[[#This Row],[En retard?]]="Oui",OR(Tableau1[[#This Row],[Product]]="Citron",Tableau1[[#This Row],[Product]]="Amandes")),"Oui","Non")</f>
        <v>Non</v>
      </c>
      <c r="R692" t="str">
        <f>CONCATENATE(Tableau1[[#This Row],[OrderCode]],"|",Tableau1[[#This Row],[AnaCode]],"|",Tableau1[[#This Row],[Product]])</f>
        <v>CMD01391004|NTR|Pomme de terre</v>
      </c>
    </row>
    <row r="693" spans="1:18" x14ac:dyDescent="0.25">
      <c r="A693" s="1" t="s">
        <v>159</v>
      </c>
      <c r="B693" s="1" t="s">
        <v>31</v>
      </c>
      <c r="C693" s="3" t="s">
        <v>98</v>
      </c>
      <c r="D693" s="3" t="s">
        <v>27</v>
      </c>
      <c r="E693" s="1" t="s">
        <v>107</v>
      </c>
      <c r="F693" s="1" t="s">
        <v>2333</v>
      </c>
      <c r="G693" s="1" t="s">
        <v>945</v>
      </c>
      <c r="H693" s="3">
        <f>SUBSTITUTE(LEFT(Tableau1[[#This Row],[OrderDate]],17),".",":")+0</f>
        <v>43567.28261574074</v>
      </c>
      <c r="I693" s="3">
        <f>SUBSTITUTE(LEFT(Tableau1[[#This Row],[OrderDueTo]],17),".",":")+0</f>
        <v>43572.5</v>
      </c>
      <c r="J693" s="13" t="str">
        <f>VLOOKUP(Tableau1[[#This Row],[AnaCode]],'Config Analyses'!A:C,2,FALSE)</f>
        <v>Analyse nutritionelle</v>
      </c>
      <c r="K693" s="13" t="str">
        <f>VLOOKUP(Tableau1[[#This Row],[AnaCode]],'Config Analyses'!A:C,3,FALSE)</f>
        <v>Equipe 2</v>
      </c>
      <c r="L693" s="13" t="str">
        <f>VLOOKUP(Tableau1[[#This Row],[CustomerCode]],'Config Clients'!A:D,3,FALSE)</f>
        <v>Coopérative agricole</v>
      </c>
      <c r="M693" s="13" t="str">
        <f>VLOOKUP(Tableau1[[#This Row],[CustomerCode]],'Config Clients'!A:D,4,FALSE)</f>
        <v>Julie</v>
      </c>
      <c r="N693" s="10" t="str">
        <f>IFERROR(IF(Tableau1[[#This Row],[Date rendu]]-'Date de l''export'!$A$2&gt;0,"Non","Oui"),"Oui")</f>
        <v>Non</v>
      </c>
      <c r="O693" s="11">
        <f>IF(Tableau1[[#This Row],[En retard?]]="Non",Tableau1[[#This Row],[Date rendu]]-'Date de l''export'!$A$2,0)</f>
        <v>0.74041666666744277</v>
      </c>
      <c r="P693" s="14" t="str">
        <f>IF(Tableau1[[#This Row],[En retard?]]="Oui","HD",IF(Tableau1[Délai restant]&lt;1,"&lt;24h",IF(Tableau1[Délai restant]&lt;2,"&lt;48h","≥48h")))</f>
        <v>&lt;24h</v>
      </c>
      <c r="Q693" s="14" t="str">
        <f>IF(AND(Tableau1[[#This Row],[En retard?]]="Oui",OR(Tableau1[[#This Row],[Product]]="Citron",Tableau1[[#This Row],[Product]]="Amandes")),"Oui","Non")</f>
        <v>Non</v>
      </c>
      <c r="R693" t="str">
        <f>CONCATENATE(Tableau1[[#This Row],[OrderCode]],"|",Tableau1[[#This Row],[AnaCode]],"|",Tableau1[[#This Row],[Product]])</f>
        <v>CMD01448507|NTR|Pomme de terre</v>
      </c>
    </row>
    <row r="694" spans="1:18" x14ac:dyDescent="0.25">
      <c r="A694" s="1" t="s">
        <v>218</v>
      </c>
      <c r="B694" s="1" t="s">
        <v>30</v>
      </c>
      <c r="C694" s="3" t="s">
        <v>65</v>
      </c>
      <c r="D694" s="3" t="s">
        <v>17</v>
      </c>
      <c r="E694" s="1" t="s">
        <v>130</v>
      </c>
      <c r="F694" s="1" t="s">
        <v>1491</v>
      </c>
      <c r="G694" s="1" t="s">
        <v>950</v>
      </c>
      <c r="H694" s="3">
        <f>SUBSTITUTE(LEFT(Tableau1[[#This Row],[OrderDate]],17),".",":")+0</f>
        <v>43567.283703703702</v>
      </c>
      <c r="I694" s="3">
        <f>SUBSTITUTE(LEFT(Tableau1[[#This Row],[OrderDueTo]],17),".",":")+0</f>
        <v>43574.5</v>
      </c>
      <c r="J694" s="13" t="str">
        <f>VLOOKUP(Tableau1[[#This Row],[AnaCode]],'Config Analyses'!A:C,2,FALSE)</f>
        <v>Analyse pesticides</v>
      </c>
      <c r="K694" s="13" t="str">
        <f>VLOOKUP(Tableau1[[#This Row],[AnaCode]],'Config Analyses'!A:C,3,FALSE)</f>
        <v>Equipe 3</v>
      </c>
      <c r="L694" s="13" t="str">
        <f>VLOOKUP(Tableau1[[#This Row],[CustomerCode]],'Config Clients'!A:D,3,FALSE)</f>
        <v>Entreprises agro-alimentaires</v>
      </c>
      <c r="M694" s="13" t="str">
        <f>VLOOKUP(Tableau1[[#This Row],[CustomerCode]],'Config Clients'!A:D,4,FALSE)</f>
        <v>Marc</v>
      </c>
      <c r="N694" s="10" t="str">
        <f>IFERROR(IF(Tableau1[[#This Row],[Date rendu]]-'Date de l''export'!$A$2&gt;0,"Non","Oui"),"Oui")</f>
        <v>Non</v>
      </c>
      <c r="O694" s="11">
        <f>IF(Tableau1[[#This Row],[En retard?]]="Non",Tableau1[[#This Row],[Date rendu]]-'Date de l''export'!$A$2,0)</f>
        <v>2.7404166666674428</v>
      </c>
      <c r="P694" s="14" t="str">
        <f>IF(Tableau1[[#This Row],[En retard?]]="Oui","HD",IF(Tableau1[Délai restant]&lt;1,"&lt;24h",IF(Tableau1[Délai restant]&lt;2,"&lt;48h","≥48h")))</f>
        <v>≥48h</v>
      </c>
      <c r="Q694" s="14" t="str">
        <f>IF(AND(Tableau1[[#This Row],[En retard?]]="Oui",OR(Tableau1[[#This Row],[Product]]="Citron",Tableau1[[#This Row],[Product]]="Amandes")),"Oui","Non")</f>
        <v>Non</v>
      </c>
      <c r="R694" t="str">
        <f>CONCATENATE(Tableau1[[#This Row],[OrderCode]],"|",Tableau1[[#This Row],[AnaCode]],"|",Tableau1[[#This Row],[Product]])</f>
        <v>CMD01789402|PEST|Bœuf</v>
      </c>
    </row>
    <row r="695" spans="1:18" x14ac:dyDescent="0.25">
      <c r="A695" s="1" t="s">
        <v>131</v>
      </c>
      <c r="B695" s="1" t="s">
        <v>19</v>
      </c>
      <c r="C695" s="3" t="s">
        <v>72</v>
      </c>
      <c r="D695" s="3" t="s">
        <v>22</v>
      </c>
      <c r="E695" s="1" t="s">
        <v>130</v>
      </c>
      <c r="F695" s="1" t="s">
        <v>1753</v>
      </c>
      <c r="G695" s="1" t="s">
        <v>950</v>
      </c>
      <c r="H695" s="3">
        <f>SUBSTITUTE(LEFT(Tableau1[[#This Row],[OrderDate]],17),".",":")+0</f>
        <v>43567.292743055557</v>
      </c>
      <c r="I695" s="3">
        <f>SUBSTITUTE(LEFT(Tableau1[[#This Row],[OrderDueTo]],17),".",":")+0</f>
        <v>43574.5</v>
      </c>
      <c r="J695" s="13" t="str">
        <f>VLOOKUP(Tableau1[[#This Row],[AnaCode]],'Config Analyses'!A:C,2,FALSE)</f>
        <v>Analyse pesticides</v>
      </c>
      <c r="K695" s="13" t="str">
        <f>VLOOKUP(Tableau1[[#This Row],[AnaCode]],'Config Analyses'!A:C,3,FALSE)</f>
        <v>Equipe 3</v>
      </c>
      <c r="L695" s="13" t="str">
        <f>VLOOKUP(Tableau1[[#This Row],[CustomerCode]],'Config Clients'!A:D,3,FALSE)</f>
        <v>Coopérative agricole</v>
      </c>
      <c r="M695" s="13" t="str">
        <f>VLOOKUP(Tableau1[[#This Row],[CustomerCode]],'Config Clients'!A:D,4,FALSE)</f>
        <v>Julie</v>
      </c>
      <c r="N695" s="10" t="str">
        <f>IFERROR(IF(Tableau1[[#This Row],[Date rendu]]-'Date de l''export'!$A$2&gt;0,"Non","Oui"),"Oui")</f>
        <v>Non</v>
      </c>
      <c r="O695" s="11">
        <f>IF(Tableau1[[#This Row],[En retard?]]="Non",Tableau1[[#This Row],[Date rendu]]-'Date de l''export'!$A$2,0)</f>
        <v>2.7404166666674428</v>
      </c>
      <c r="P695" s="14" t="str">
        <f>IF(Tableau1[[#This Row],[En retard?]]="Oui","HD",IF(Tableau1[Délai restant]&lt;1,"&lt;24h",IF(Tableau1[Délai restant]&lt;2,"&lt;48h","≥48h")))</f>
        <v>≥48h</v>
      </c>
      <c r="Q695" s="14" t="str">
        <f>IF(AND(Tableau1[[#This Row],[En retard?]]="Oui",OR(Tableau1[[#This Row],[Product]]="Citron",Tableau1[[#This Row],[Product]]="Amandes")),"Oui","Non")</f>
        <v>Non</v>
      </c>
      <c r="R695" t="str">
        <f>CONCATENATE(Tableau1[[#This Row],[OrderCode]],"|",Tableau1[[#This Row],[AnaCode]],"|",Tableau1[[#This Row],[Product]])</f>
        <v>CMD01702101|PEST|Bettrave</v>
      </c>
    </row>
    <row r="696" spans="1:18" x14ac:dyDescent="0.25">
      <c r="A696" s="1" t="s">
        <v>151</v>
      </c>
      <c r="B696" s="1" t="s">
        <v>42</v>
      </c>
      <c r="C696" s="3" t="s">
        <v>152</v>
      </c>
      <c r="D696" s="3" t="s">
        <v>35</v>
      </c>
      <c r="E696" s="1" t="s">
        <v>130</v>
      </c>
      <c r="F696" s="1" t="s">
        <v>1763</v>
      </c>
      <c r="G696" s="1" t="s">
        <v>950</v>
      </c>
      <c r="H696" s="3">
        <f>SUBSTITUTE(LEFT(Tableau1[[#This Row],[OrderDate]],17),".",":")+0</f>
        <v>43567.293645833335</v>
      </c>
      <c r="I696" s="3">
        <f>SUBSTITUTE(LEFT(Tableau1[[#This Row],[OrderDueTo]],17),".",":")+0</f>
        <v>43574.5</v>
      </c>
      <c r="J696" s="13" t="str">
        <f>VLOOKUP(Tableau1[[#This Row],[AnaCode]],'Config Analyses'!A:C,2,FALSE)</f>
        <v>Analyse pesticides</v>
      </c>
      <c r="K696" s="13" t="str">
        <f>VLOOKUP(Tableau1[[#This Row],[AnaCode]],'Config Analyses'!A:C,3,FALSE)</f>
        <v>Equipe 3</v>
      </c>
      <c r="L696" s="13" t="str">
        <f>VLOOKUP(Tableau1[[#This Row],[CustomerCode]],'Config Clients'!A:D,3,FALSE)</f>
        <v>Entreprises agro-alimentaires</v>
      </c>
      <c r="M696" s="13" t="str">
        <f>VLOOKUP(Tableau1[[#This Row],[CustomerCode]],'Config Clients'!A:D,4,FALSE)</f>
        <v>Julien</v>
      </c>
      <c r="N696" s="10" t="str">
        <f>IFERROR(IF(Tableau1[[#This Row],[Date rendu]]-'Date de l''export'!$A$2&gt;0,"Non","Oui"),"Oui")</f>
        <v>Non</v>
      </c>
      <c r="O696" s="11">
        <f>IF(Tableau1[[#This Row],[En retard?]]="Non",Tableau1[[#This Row],[Date rendu]]-'Date de l''export'!$A$2,0)</f>
        <v>2.7404166666674428</v>
      </c>
      <c r="P696" s="14" t="str">
        <f>IF(Tableau1[[#This Row],[En retard?]]="Oui","HD",IF(Tableau1[Délai restant]&lt;1,"&lt;24h",IF(Tableau1[Délai restant]&lt;2,"&lt;48h","≥48h")))</f>
        <v>≥48h</v>
      </c>
      <c r="Q696" s="14" t="str">
        <f>IF(AND(Tableau1[[#This Row],[En retard?]]="Oui",OR(Tableau1[[#This Row],[Product]]="Citron",Tableau1[[#This Row],[Product]]="Amandes")),"Oui","Non")</f>
        <v>Non</v>
      </c>
      <c r="R696" t="str">
        <f>CONCATENATE(Tableau1[[#This Row],[OrderCode]],"|",Tableau1[[#This Row],[AnaCode]],"|",Tableau1[[#This Row],[Product]])</f>
        <v>CMD01734701|PEST|Jus de fruits</v>
      </c>
    </row>
    <row r="697" spans="1:18" x14ac:dyDescent="0.25">
      <c r="A697" s="1" t="s">
        <v>459</v>
      </c>
      <c r="B697" s="1" t="s">
        <v>19</v>
      </c>
      <c r="C697" s="3" t="s">
        <v>61</v>
      </c>
      <c r="D697" s="3" t="s">
        <v>14</v>
      </c>
      <c r="E697" s="1" t="s">
        <v>107</v>
      </c>
      <c r="F697" s="1" t="s">
        <v>2338</v>
      </c>
      <c r="G697" s="1" t="s">
        <v>945</v>
      </c>
      <c r="H697" s="3">
        <f>SUBSTITUTE(LEFT(Tableau1[[#This Row],[OrderDate]],17),".",":")+0</f>
        <v>43567.295636574076</v>
      </c>
      <c r="I697" s="3">
        <f>SUBSTITUTE(LEFT(Tableau1[[#This Row],[OrderDueTo]],17),".",":")+0</f>
        <v>43572.5</v>
      </c>
      <c r="J697" s="13" t="str">
        <f>VLOOKUP(Tableau1[[#This Row],[AnaCode]],'Config Analyses'!A:C,2,FALSE)</f>
        <v>Analyse nutritionelle</v>
      </c>
      <c r="K697" s="13" t="str">
        <f>VLOOKUP(Tableau1[[#This Row],[AnaCode]],'Config Analyses'!A:C,3,FALSE)</f>
        <v>Equipe 2</v>
      </c>
      <c r="L697" s="13" t="str">
        <f>VLOOKUP(Tableau1[[#This Row],[CustomerCode]],'Config Clients'!A:D,3,FALSE)</f>
        <v>Grande surface</v>
      </c>
      <c r="M697" s="13" t="str">
        <f>VLOOKUP(Tableau1[[#This Row],[CustomerCode]],'Config Clients'!A:D,4,FALSE)</f>
        <v>Eric</v>
      </c>
      <c r="N697" s="10" t="str">
        <f>IFERROR(IF(Tableau1[[#This Row],[Date rendu]]-'Date de l''export'!$A$2&gt;0,"Non","Oui"),"Oui")</f>
        <v>Non</v>
      </c>
      <c r="O697" s="11">
        <f>IF(Tableau1[[#This Row],[En retard?]]="Non",Tableau1[[#This Row],[Date rendu]]-'Date de l''export'!$A$2,0)</f>
        <v>0.74041666666744277</v>
      </c>
      <c r="P697" s="14" t="str">
        <f>IF(Tableau1[[#This Row],[En retard?]]="Oui","HD",IF(Tableau1[Délai restant]&lt;1,"&lt;24h",IF(Tableau1[Délai restant]&lt;2,"&lt;48h","≥48h")))</f>
        <v>&lt;24h</v>
      </c>
      <c r="Q697" s="14" t="str">
        <f>IF(AND(Tableau1[[#This Row],[En retard?]]="Oui",OR(Tableau1[[#This Row],[Product]]="Citron",Tableau1[[#This Row],[Product]]="Amandes")),"Oui","Non")</f>
        <v>Non</v>
      </c>
      <c r="R697" t="str">
        <f>CONCATENATE(Tableau1[[#This Row],[OrderCode]],"|",Tableau1[[#This Row],[AnaCode]],"|",Tableau1[[#This Row],[Product]])</f>
        <v>CMD01626603|NTR|Bettrave</v>
      </c>
    </row>
    <row r="698" spans="1:18" x14ac:dyDescent="0.25">
      <c r="A698" s="1" t="s">
        <v>365</v>
      </c>
      <c r="B698" s="1" t="s">
        <v>31</v>
      </c>
      <c r="C698" s="3" t="s">
        <v>49</v>
      </c>
      <c r="D698" s="3" t="s">
        <v>8</v>
      </c>
      <c r="E698" s="1" t="s">
        <v>107</v>
      </c>
      <c r="F698" s="1" t="s">
        <v>1496</v>
      </c>
      <c r="G698" s="1" t="s">
        <v>945</v>
      </c>
      <c r="H698" s="3">
        <f>SUBSTITUTE(LEFT(Tableau1[[#This Row],[OrderDate]],17),".",":")+0</f>
        <v>43567.296863425923</v>
      </c>
      <c r="I698" s="3">
        <f>SUBSTITUTE(LEFT(Tableau1[[#This Row],[OrderDueTo]],17),".",":")+0</f>
        <v>43572.5</v>
      </c>
      <c r="J698" s="13" t="str">
        <f>VLOOKUP(Tableau1[[#This Row],[AnaCode]],'Config Analyses'!A:C,2,FALSE)</f>
        <v>Analyse nutritionelle</v>
      </c>
      <c r="K698" s="13" t="str">
        <f>VLOOKUP(Tableau1[[#This Row],[AnaCode]],'Config Analyses'!A:C,3,FALSE)</f>
        <v>Equipe 2</v>
      </c>
      <c r="L698" s="13" t="str">
        <f>VLOOKUP(Tableau1[[#This Row],[CustomerCode]],'Config Clients'!A:D,3,FALSE)</f>
        <v>Grande surface</v>
      </c>
      <c r="M698" s="13" t="str">
        <f>VLOOKUP(Tableau1[[#This Row],[CustomerCode]],'Config Clients'!A:D,4,FALSE)</f>
        <v>Eric</v>
      </c>
      <c r="N698" s="10" t="str">
        <f>IFERROR(IF(Tableau1[[#This Row],[Date rendu]]-'Date de l''export'!$A$2&gt;0,"Non","Oui"),"Oui")</f>
        <v>Non</v>
      </c>
      <c r="O698" s="11">
        <f>IF(Tableau1[[#This Row],[En retard?]]="Non",Tableau1[[#This Row],[Date rendu]]-'Date de l''export'!$A$2,0)</f>
        <v>0.74041666666744277</v>
      </c>
      <c r="P698" s="14" t="str">
        <f>IF(Tableau1[[#This Row],[En retard?]]="Oui","HD",IF(Tableau1[Délai restant]&lt;1,"&lt;24h",IF(Tableau1[Délai restant]&lt;2,"&lt;48h","≥48h")))</f>
        <v>&lt;24h</v>
      </c>
      <c r="Q698" s="14" t="str">
        <f>IF(AND(Tableau1[[#This Row],[En retard?]]="Oui",OR(Tableau1[[#This Row],[Product]]="Citron",Tableau1[[#This Row],[Product]]="Amandes")),"Oui","Non")</f>
        <v>Non</v>
      </c>
      <c r="R698" t="str">
        <f>CONCATENATE(Tableau1[[#This Row],[OrderCode]],"|",Tableau1[[#This Row],[AnaCode]],"|",Tableau1[[#This Row],[Product]])</f>
        <v>CMD01568807|NTR|Pomme de terre</v>
      </c>
    </row>
    <row r="699" spans="1:18" x14ac:dyDescent="0.25">
      <c r="A699" s="1" t="s">
        <v>3420</v>
      </c>
      <c r="B699" s="1" t="s">
        <v>30</v>
      </c>
      <c r="C699" s="3" t="s">
        <v>188</v>
      </c>
      <c r="D699" s="3" t="s">
        <v>38</v>
      </c>
      <c r="E699" s="1" t="s">
        <v>107</v>
      </c>
      <c r="F699" s="1" t="s">
        <v>3421</v>
      </c>
      <c r="G699" s="1" t="s">
        <v>945</v>
      </c>
      <c r="H699" s="3">
        <f>SUBSTITUTE(LEFT(Tableau1[[#This Row],[OrderDate]],17),".",":")+0</f>
        <v>43567.298761574071</v>
      </c>
      <c r="I699" s="3">
        <f>SUBSTITUTE(LEFT(Tableau1[[#This Row],[OrderDueTo]],17),".",":")+0</f>
        <v>43572.5</v>
      </c>
      <c r="J699" s="13" t="str">
        <f>VLOOKUP(Tableau1[[#This Row],[AnaCode]],'Config Analyses'!A:C,2,FALSE)</f>
        <v>Analyse nutritionelle</v>
      </c>
      <c r="K699" s="13" t="str">
        <f>VLOOKUP(Tableau1[[#This Row],[AnaCode]],'Config Analyses'!A:C,3,FALSE)</f>
        <v>Equipe 2</v>
      </c>
      <c r="L699" s="13" t="str">
        <f>VLOOKUP(Tableau1[[#This Row],[CustomerCode]],'Config Clients'!A:D,3,FALSE)</f>
        <v>Coopérative agricole</v>
      </c>
      <c r="M699" s="13" t="str">
        <f>VLOOKUP(Tableau1[[#This Row],[CustomerCode]],'Config Clients'!A:D,4,FALSE)</f>
        <v>Julie</v>
      </c>
      <c r="N699" s="10" t="str">
        <f>IFERROR(IF(Tableau1[[#This Row],[Date rendu]]-'Date de l''export'!$A$2&gt;0,"Non","Oui"),"Oui")</f>
        <v>Non</v>
      </c>
      <c r="O699" s="11">
        <f>IF(Tableau1[[#This Row],[En retard?]]="Non",Tableau1[[#This Row],[Date rendu]]-'Date de l''export'!$A$2,0)</f>
        <v>0.74041666666744277</v>
      </c>
      <c r="P699" s="14" t="str">
        <f>IF(Tableau1[[#This Row],[En retard?]]="Oui","HD",IF(Tableau1[Délai restant]&lt;1,"&lt;24h",IF(Tableau1[Délai restant]&lt;2,"&lt;48h","≥48h")))</f>
        <v>&lt;24h</v>
      </c>
      <c r="Q699" s="14" t="str">
        <f>IF(AND(Tableau1[[#This Row],[En retard?]]="Oui",OR(Tableau1[[#This Row],[Product]]="Citron",Tableau1[[#This Row],[Product]]="Amandes")),"Oui","Non")</f>
        <v>Non</v>
      </c>
      <c r="R699" t="str">
        <f>CONCATENATE(Tableau1[[#This Row],[OrderCode]],"|",Tableau1[[#This Row],[AnaCode]],"|",Tableau1[[#This Row],[Product]])</f>
        <v>CMD01646417|NTR|Bœuf</v>
      </c>
    </row>
    <row r="700" spans="1:18" x14ac:dyDescent="0.25">
      <c r="A700" s="1" t="s">
        <v>333</v>
      </c>
      <c r="B700" s="1" t="s">
        <v>19</v>
      </c>
      <c r="C700" s="3" t="s">
        <v>54</v>
      </c>
      <c r="D700" s="3" t="s">
        <v>10</v>
      </c>
      <c r="E700" s="1" t="s">
        <v>179</v>
      </c>
      <c r="F700" s="1" t="s">
        <v>2148</v>
      </c>
      <c r="G700" s="1" t="s">
        <v>936</v>
      </c>
      <c r="H700" s="3">
        <f>SUBSTITUTE(LEFT(Tableau1[[#This Row],[OrderDate]],17),".",":")+0</f>
        <v>43567.302106481482</v>
      </c>
      <c r="I700" s="3">
        <f>SUBSTITUTE(LEFT(Tableau1[[#This Row],[OrderDueTo]],17),".",":")+0</f>
        <v>43570.5</v>
      </c>
      <c r="J700" s="13" t="str">
        <f>VLOOKUP(Tableau1[[#This Row],[AnaCode]],'Config Analyses'!A:C,2,FALSE)</f>
        <v>Analyse métaux lourds</v>
      </c>
      <c r="K700" s="13" t="str">
        <f>VLOOKUP(Tableau1[[#This Row],[AnaCode]],'Config Analyses'!A:C,3,FALSE)</f>
        <v>Equipe 1</v>
      </c>
      <c r="L700" s="13" t="str">
        <f>VLOOKUP(Tableau1[[#This Row],[CustomerCode]],'Config Clients'!A:D,3,FALSE)</f>
        <v>Coopérative agricole</v>
      </c>
      <c r="M700" s="13" t="str">
        <f>VLOOKUP(Tableau1[[#This Row],[CustomerCode]],'Config Clients'!A:D,4,FALSE)</f>
        <v>Julie</v>
      </c>
      <c r="N700" s="10" t="str">
        <f>IFERROR(IF(Tableau1[[#This Row],[Date rendu]]-'Date de l''export'!$A$2&gt;0,"Non","Oui"),"Oui")</f>
        <v>Oui</v>
      </c>
      <c r="O700" s="11">
        <f>IF(Tableau1[[#This Row],[En retard?]]="Non",Tableau1[[#This Row],[Date rendu]]-'Date de l''export'!$A$2,0)</f>
        <v>0</v>
      </c>
      <c r="P700" s="14" t="str">
        <f>IF(Tableau1[[#This Row],[En retard?]]="Oui","HD",IF(Tableau1[Délai restant]&lt;1,"&lt;24h",IF(Tableau1[Délai restant]&lt;2,"&lt;48h","≥48h")))</f>
        <v>HD</v>
      </c>
      <c r="Q700" s="14" t="str">
        <f>IF(AND(Tableau1[[#This Row],[En retard?]]="Oui",OR(Tableau1[[#This Row],[Product]]="Citron",Tableau1[[#This Row],[Product]]="Amandes")),"Oui","Non")</f>
        <v>Non</v>
      </c>
      <c r="R700" t="str">
        <f>CONCATENATE(Tableau1[[#This Row],[OrderCode]],"|",Tableau1[[#This Row],[AnaCode]],"|",Tableau1[[#This Row],[Product]])</f>
        <v>CMD01743701|MTX|Bettrave</v>
      </c>
    </row>
    <row r="701" spans="1:18" x14ac:dyDescent="0.25">
      <c r="A701" s="1" t="s">
        <v>3422</v>
      </c>
      <c r="B701" s="1" t="s">
        <v>42</v>
      </c>
      <c r="C701" s="3" t="s">
        <v>188</v>
      </c>
      <c r="D701" s="3" t="s">
        <v>38</v>
      </c>
      <c r="E701" s="1" t="s">
        <v>130</v>
      </c>
      <c r="F701" s="1" t="s">
        <v>3423</v>
      </c>
      <c r="G701" s="1" t="s">
        <v>950</v>
      </c>
      <c r="H701" s="3">
        <f>SUBSTITUTE(LEFT(Tableau1[[#This Row],[OrderDate]],17),".",":")+0</f>
        <v>43567.304768518516</v>
      </c>
      <c r="I701" s="3">
        <f>SUBSTITUTE(LEFT(Tableau1[[#This Row],[OrderDueTo]],17),".",":")+0</f>
        <v>43574.5</v>
      </c>
      <c r="J701" s="13" t="str">
        <f>VLOOKUP(Tableau1[[#This Row],[AnaCode]],'Config Analyses'!A:C,2,FALSE)</f>
        <v>Analyse pesticides</v>
      </c>
      <c r="K701" s="13" t="str">
        <f>VLOOKUP(Tableau1[[#This Row],[AnaCode]],'Config Analyses'!A:C,3,FALSE)</f>
        <v>Equipe 3</v>
      </c>
      <c r="L701" s="13" t="str">
        <f>VLOOKUP(Tableau1[[#This Row],[CustomerCode]],'Config Clients'!A:D,3,FALSE)</f>
        <v>Coopérative agricole</v>
      </c>
      <c r="M701" s="13" t="str">
        <f>VLOOKUP(Tableau1[[#This Row],[CustomerCode]],'Config Clients'!A:D,4,FALSE)</f>
        <v>Julie</v>
      </c>
      <c r="N701" s="10" t="str">
        <f>IFERROR(IF(Tableau1[[#This Row],[Date rendu]]-'Date de l''export'!$A$2&gt;0,"Non","Oui"),"Oui")</f>
        <v>Non</v>
      </c>
      <c r="O701" s="11">
        <f>IF(Tableau1[[#This Row],[En retard?]]="Non",Tableau1[[#This Row],[Date rendu]]-'Date de l''export'!$A$2,0)</f>
        <v>2.7404166666674428</v>
      </c>
      <c r="P701" s="14" t="str">
        <f>IF(Tableau1[[#This Row],[En retard?]]="Oui","HD",IF(Tableau1[Délai restant]&lt;1,"&lt;24h",IF(Tableau1[Délai restant]&lt;2,"&lt;48h","≥48h")))</f>
        <v>≥48h</v>
      </c>
      <c r="Q701" s="14" t="str">
        <f>IF(AND(Tableau1[[#This Row],[En retard?]]="Oui",OR(Tableau1[[#This Row],[Product]]="Citron",Tableau1[[#This Row],[Product]]="Amandes")),"Oui","Non")</f>
        <v>Non</v>
      </c>
      <c r="R701" t="str">
        <f>CONCATENATE(Tableau1[[#This Row],[OrderCode]],"|",Tableau1[[#This Row],[AnaCode]],"|",Tableau1[[#This Row],[Product]])</f>
        <v>CMD01748534|PEST|Jus de fruits</v>
      </c>
    </row>
    <row r="702" spans="1:18" x14ac:dyDescent="0.25">
      <c r="A702" s="1" t="s">
        <v>3424</v>
      </c>
      <c r="B702" s="1" t="s">
        <v>42</v>
      </c>
      <c r="C702" s="3" t="s">
        <v>188</v>
      </c>
      <c r="D702" s="3" t="s">
        <v>38</v>
      </c>
      <c r="E702" s="1" t="s">
        <v>107</v>
      </c>
      <c r="F702" s="1" t="s">
        <v>3425</v>
      </c>
      <c r="G702" s="1" t="s">
        <v>945</v>
      </c>
      <c r="H702" s="3">
        <f>SUBSTITUTE(LEFT(Tableau1[[#This Row],[OrderDate]],17),".",":")+0</f>
        <v>43567.306250000001</v>
      </c>
      <c r="I702" s="3">
        <f>SUBSTITUTE(LEFT(Tableau1[[#This Row],[OrderDueTo]],17),".",":")+0</f>
        <v>43572.5</v>
      </c>
      <c r="J702" s="13" t="str">
        <f>VLOOKUP(Tableau1[[#This Row],[AnaCode]],'Config Analyses'!A:C,2,FALSE)</f>
        <v>Analyse nutritionelle</v>
      </c>
      <c r="K702" s="13" t="str">
        <f>VLOOKUP(Tableau1[[#This Row],[AnaCode]],'Config Analyses'!A:C,3,FALSE)</f>
        <v>Equipe 2</v>
      </c>
      <c r="L702" s="13" t="str">
        <f>VLOOKUP(Tableau1[[#This Row],[CustomerCode]],'Config Clients'!A:D,3,FALSE)</f>
        <v>Coopérative agricole</v>
      </c>
      <c r="M702" s="13" t="str">
        <f>VLOOKUP(Tableau1[[#This Row],[CustomerCode]],'Config Clients'!A:D,4,FALSE)</f>
        <v>Julie</v>
      </c>
      <c r="N702" s="10" t="str">
        <f>IFERROR(IF(Tableau1[[#This Row],[Date rendu]]-'Date de l''export'!$A$2&gt;0,"Non","Oui"),"Oui")</f>
        <v>Non</v>
      </c>
      <c r="O702" s="11">
        <f>IF(Tableau1[[#This Row],[En retard?]]="Non",Tableau1[[#This Row],[Date rendu]]-'Date de l''export'!$A$2,0)</f>
        <v>0.74041666666744277</v>
      </c>
      <c r="P702" s="14" t="str">
        <f>IF(Tableau1[[#This Row],[En retard?]]="Oui","HD",IF(Tableau1[Délai restant]&lt;1,"&lt;24h",IF(Tableau1[Délai restant]&lt;2,"&lt;48h","≥48h")))</f>
        <v>&lt;24h</v>
      </c>
      <c r="Q702" s="14" t="str">
        <f>IF(AND(Tableau1[[#This Row],[En retard?]]="Oui",OR(Tableau1[[#This Row],[Product]]="Citron",Tableau1[[#This Row],[Product]]="Amandes")),"Oui","Non")</f>
        <v>Non</v>
      </c>
      <c r="R702" t="str">
        <f>CONCATENATE(Tableau1[[#This Row],[OrderCode]],"|",Tableau1[[#This Row],[AnaCode]],"|",Tableau1[[#This Row],[Product]])</f>
        <v>CMD01646437|NTR|Jus de fruits</v>
      </c>
    </row>
    <row r="703" spans="1:18" x14ac:dyDescent="0.25">
      <c r="A703" s="1" t="s">
        <v>617</v>
      </c>
      <c r="B703" s="1" t="s">
        <v>31</v>
      </c>
      <c r="C703" s="3" t="s">
        <v>61</v>
      </c>
      <c r="D703" s="3" t="s">
        <v>14</v>
      </c>
      <c r="E703" s="1" t="s">
        <v>107</v>
      </c>
      <c r="F703" s="1" t="s">
        <v>1503</v>
      </c>
      <c r="G703" s="1" t="s">
        <v>945</v>
      </c>
      <c r="H703" s="3">
        <f>SUBSTITUTE(LEFT(Tableau1[[#This Row],[OrderDate]],17),".",":")+0</f>
        <v>43567.307743055557</v>
      </c>
      <c r="I703" s="3">
        <f>SUBSTITUTE(LEFT(Tableau1[[#This Row],[OrderDueTo]],17),".",":")+0</f>
        <v>43572.5</v>
      </c>
      <c r="J703" s="13" t="str">
        <f>VLOOKUP(Tableau1[[#This Row],[AnaCode]],'Config Analyses'!A:C,2,FALSE)</f>
        <v>Analyse nutritionelle</v>
      </c>
      <c r="K703" s="13" t="str">
        <f>VLOOKUP(Tableau1[[#This Row],[AnaCode]],'Config Analyses'!A:C,3,FALSE)</f>
        <v>Equipe 2</v>
      </c>
      <c r="L703" s="13" t="str">
        <f>VLOOKUP(Tableau1[[#This Row],[CustomerCode]],'Config Clients'!A:D,3,FALSE)</f>
        <v>Grande surface</v>
      </c>
      <c r="M703" s="13" t="str">
        <f>VLOOKUP(Tableau1[[#This Row],[CustomerCode]],'Config Clients'!A:D,4,FALSE)</f>
        <v>Eric</v>
      </c>
      <c r="N703" s="10" t="str">
        <f>IFERROR(IF(Tableau1[[#This Row],[Date rendu]]-'Date de l''export'!$A$2&gt;0,"Non","Oui"),"Oui")</f>
        <v>Non</v>
      </c>
      <c r="O703" s="11">
        <f>IF(Tableau1[[#This Row],[En retard?]]="Non",Tableau1[[#This Row],[Date rendu]]-'Date de l''export'!$A$2,0)</f>
        <v>0.74041666666744277</v>
      </c>
      <c r="P703" s="14" t="str">
        <f>IF(Tableau1[[#This Row],[En retard?]]="Oui","HD",IF(Tableau1[Délai restant]&lt;1,"&lt;24h",IF(Tableau1[Délai restant]&lt;2,"&lt;48h","≥48h")))</f>
        <v>&lt;24h</v>
      </c>
      <c r="Q703" s="14" t="str">
        <f>IF(AND(Tableau1[[#This Row],[En retard?]]="Oui",OR(Tableau1[[#This Row],[Product]]="Citron",Tableau1[[#This Row],[Product]]="Amandes")),"Oui","Non")</f>
        <v>Non</v>
      </c>
      <c r="R703" t="str">
        <f>CONCATENATE(Tableau1[[#This Row],[OrderCode]],"|",Tableau1[[#This Row],[AnaCode]],"|",Tableau1[[#This Row],[Product]])</f>
        <v>CMD01700701|NTR|Pomme de terre</v>
      </c>
    </row>
    <row r="704" spans="1:18" x14ac:dyDescent="0.25">
      <c r="A704" s="1" t="s">
        <v>3426</v>
      </c>
      <c r="B704" s="1" t="s">
        <v>42</v>
      </c>
      <c r="C704" s="3" t="s">
        <v>188</v>
      </c>
      <c r="D704" s="3" t="s">
        <v>38</v>
      </c>
      <c r="E704" s="1" t="s">
        <v>107</v>
      </c>
      <c r="F704" s="1" t="s">
        <v>3427</v>
      </c>
      <c r="G704" s="1" t="s">
        <v>945</v>
      </c>
      <c r="H704" s="3">
        <f>SUBSTITUTE(LEFT(Tableau1[[#This Row],[OrderDate]],17),".",":")+0</f>
        <v>43567.309733796297</v>
      </c>
      <c r="I704" s="3">
        <f>SUBSTITUTE(LEFT(Tableau1[[#This Row],[OrderDueTo]],17),".",":")+0</f>
        <v>43572.5</v>
      </c>
      <c r="J704" s="13" t="str">
        <f>VLOOKUP(Tableau1[[#This Row],[AnaCode]],'Config Analyses'!A:C,2,FALSE)</f>
        <v>Analyse nutritionelle</v>
      </c>
      <c r="K704" s="13" t="str">
        <f>VLOOKUP(Tableau1[[#This Row],[AnaCode]],'Config Analyses'!A:C,3,FALSE)</f>
        <v>Equipe 2</v>
      </c>
      <c r="L704" s="13" t="str">
        <f>VLOOKUP(Tableau1[[#This Row],[CustomerCode]],'Config Clients'!A:D,3,FALSE)</f>
        <v>Coopérative agricole</v>
      </c>
      <c r="M704" s="13" t="str">
        <f>VLOOKUP(Tableau1[[#This Row],[CustomerCode]],'Config Clients'!A:D,4,FALSE)</f>
        <v>Julie</v>
      </c>
      <c r="N704" s="10" t="str">
        <f>IFERROR(IF(Tableau1[[#This Row],[Date rendu]]-'Date de l''export'!$A$2&gt;0,"Non","Oui"),"Oui")</f>
        <v>Non</v>
      </c>
      <c r="O704" s="11">
        <f>IF(Tableau1[[#This Row],[En retard?]]="Non",Tableau1[[#This Row],[Date rendu]]-'Date de l''export'!$A$2,0)</f>
        <v>0.74041666666744277</v>
      </c>
      <c r="P704" s="14" t="str">
        <f>IF(Tableau1[[#This Row],[En retard?]]="Oui","HD",IF(Tableau1[Délai restant]&lt;1,"&lt;24h",IF(Tableau1[Délai restant]&lt;2,"&lt;48h","≥48h")))</f>
        <v>&lt;24h</v>
      </c>
      <c r="Q704" s="14" t="str">
        <f>IF(AND(Tableau1[[#This Row],[En retard?]]="Oui",OR(Tableau1[[#This Row],[Product]]="Citron",Tableau1[[#This Row],[Product]]="Amandes")),"Oui","Non")</f>
        <v>Non</v>
      </c>
      <c r="R704" t="str">
        <f>CONCATENATE(Tableau1[[#This Row],[OrderCode]],"|",Tableau1[[#This Row],[AnaCode]],"|",Tableau1[[#This Row],[Product]])</f>
        <v>CMD01748507|NTR|Jus de fruits</v>
      </c>
    </row>
    <row r="705" spans="1:18" x14ac:dyDescent="0.25">
      <c r="A705" s="1" t="s">
        <v>3428</v>
      </c>
      <c r="B705" s="1" t="s">
        <v>42</v>
      </c>
      <c r="C705" s="3" t="s">
        <v>73</v>
      </c>
      <c r="D705" s="3" t="s">
        <v>23</v>
      </c>
      <c r="E705" s="1" t="s">
        <v>50</v>
      </c>
      <c r="F705" s="1" t="s">
        <v>3429</v>
      </c>
      <c r="G705" s="1" t="s">
        <v>1013</v>
      </c>
      <c r="H705" s="3">
        <f>SUBSTITUTE(LEFT(Tableau1[[#This Row],[OrderDate]],17),".",":")+0</f>
        <v>43567.310196759259</v>
      </c>
      <c r="I705" s="3">
        <f>SUBSTITUTE(LEFT(Tableau1[[#This Row],[OrderDueTo]],17),".",":")+0</f>
        <v>43578.5</v>
      </c>
      <c r="J705" s="13" t="str">
        <f>VLOOKUP(Tableau1[[#This Row],[AnaCode]],'Config Analyses'!A:C,2,FALSE)</f>
        <v>Analyse OGM</v>
      </c>
      <c r="K705" s="13" t="str">
        <f>VLOOKUP(Tableau1[[#This Row],[AnaCode]],'Config Analyses'!A:C,3,FALSE)</f>
        <v>Equipe 2</v>
      </c>
      <c r="L705" s="13" t="str">
        <f>VLOOKUP(Tableau1[[#This Row],[CustomerCode]],'Config Clients'!A:D,3,FALSE)</f>
        <v>Entreprises agro-alimentaires</v>
      </c>
      <c r="M705" s="13" t="str">
        <f>VLOOKUP(Tableau1[[#This Row],[CustomerCode]],'Config Clients'!A:D,4,FALSE)</f>
        <v>Julien</v>
      </c>
      <c r="N705" s="10" t="str">
        <f>IFERROR(IF(Tableau1[[#This Row],[Date rendu]]-'Date de l''export'!$A$2&gt;0,"Non","Oui"),"Oui")</f>
        <v>Non</v>
      </c>
      <c r="O705" s="11">
        <f>IF(Tableau1[[#This Row],[En retard?]]="Non",Tableau1[[#This Row],[Date rendu]]-'Date de l''export'!$A$2,0)</f>
        <v>6.7404166666674428</v>
      </c>
      <c r="P705" s="14" t="str">
        <f>IF(Tableau1[[#This Row],[En retard?]]="Oui","HD",IF(Tableau1[Délai restant]&lt;1,"&lt;24h",IF(Tableau1[Délai restant]&lt;2,"&lt;48h","≥48h")))</f>
        <v>≥48h</v>
      </c>
      <c r="Q705" s="14" t="str">
        <f>IF(AND(Tableau1[[#This Row],[En retard?]]="Oui",OR(Tableau1[[#This Row],[Product]]="Citron",Tableau1[[#This Row],[Product]]="Amandes")),"Oui","Non")</f>
        <v>Non</v>
      </c>
      <c r="R705" t="str">
        <f>CONCATENATE(Tableau1[[#This Row],[OrderCode]],"|",Tableau1[[#This Row],[AnaCode]],"|",Tableau1[[#This Row],[Product]])</f>
        <v>CMD01722201|OGM|Jus de fruits</v>
      </c>
    </row>
    <row r="706" spans="1:18" x14ac:dyDescent="0.25">
      <c r="A706" s="1" t="s">
        <v>637</v>
      </c>
      <c r="B706" s="1" t="s">
        <v>32</v>
      </c>
      <c r="C706" s="3" t="s">
        <v>61</v>
      </c>
      <c r="D706" s="3" t="s">
        <v>14</v>
      </c>
      <c r="E706" s="1" t="s">
        <v>130</v>
      </c>
      <c r="F706" s="1" t="s">
        <v>1980</v>
      </c>
      <c r="G706" s="1" t="s">
        <v>950</v>
      </c>
      <c r="H706" s="3">
        <f>SUBSTITUTE(LEFT(Tableau1[[#This Row],[OrderDate]],17),".",":")+0</f>
        <v>43567.312905092593</v>
      </c>
      <c r="I706" s="3">
        <f>SUBSTITUTE(LEFT(Tableau1[[#This Row],[OrderDueTo]],17),".",":")+0</f>
        <v>43574.5</v>
      </c>
      <c r="J706" s="13" t="str">
        <f>VLOOKUP(Tableau1[[#This Row],[AnaCode]],'Config Analyses'!A:C,2,FALSE)</f>
        <v>Analyse pesticides</v>
      </c>
      <c r="K706" s="13" t="str">
        <f>VLOOKUP(Tableau1[[#This Row],[AnaCode]],'Config Analyses'!A:C,3,FALSE)</f>
        <v>Equipe 3</v>
      </c>
      <c r="L706" s="13" t="str">
        <f>VLOOKUP(Tableau1[[#This Row],[CustomerCode]],'Config Clients'!A:D,3,FALSE)</f>
        <v>Grande surface</v>
      </c>
      <c r="M706" s="13" t="str">
        <f>VLOOKUP(Tableau1[[#This Row],[CustomerCode]],'Config Clients'!A:D,4,FALSE)</f>
        <v>Eric</v>
      </c>
      <c r="N706" s="10" t="str">
        <f>IFERROR(IF(Tableau1[[#This Row],[Date rendu]]-'Date de l''export'!$A$2&gt;0,"Non","Oui"),"Oui")</f>
        <v>Non</v>
      </c>
      <c r="O706" s="11">
        <f>IF(Tableau1[[#This Row],[En retard?]]="Non",Tableau1[[#This Row],[Date rendu]]-'Date de l''export'!$A$2,0)</f>
        <v>2.7404166666674428</v>
      </c>
      <c r="P706" s="14" t="str">
        <f>IF(Tableau1[[#This Row],[En retard?]]="Oui","HD",IF(Tableau1[Délai restant]&lt;1,"&lt;24h",IF(Tableau1[Délai restant]&lt;2,"&lt;48h","≥48h")))</f>
        <v>≥48h</v>
      </c>
      <c r="Q706" s="14" t="str">
        <f>IF(AND(Tableau1[[#This Row],[En retard?]]="Oui",OR(Tableau1[[#This Row],[Product]]="Citron",Tableau1[[#This Row],[Product]]="Amandes")),"Oui","Non")</f>
        <v>Non</v>
      </c>
      <c r="R706" t="str">
        <f>CONCATENATE(Tableau1[[#This Row],[OrderCode]],"|",Tableau1[[#This Row],[AnaCode]],"|",Tableau1[[#This Row],[Product]])</f>
        <v>CMD01495705|PEST|Tomate</v>
      </c>
    </row>
    <row r="707" spans="1:18" x14ac:dyDescent="0.25">
      <c r="A707" s="1" t="s">
        <v>440</v>
      </c>
      <c r="B707" s="1" t="s">
        <v>31</v>
      </c>
      <c r="C707" s="3" t="s">
        <v>52</v>
      </c>
      <c r="D707" s="3" t="s">
        <v>9</v>
      </c>
      <c r="E707" s="1" t="s">
        <v>50</v>
      </c>
      <c r="F707" s="1" t="s">
        <v>1505</v>
      </c>
      <c r="G707" s="1" t="s">
        <v>1013</v>
      </c>
      <c r="H707" s="3">
        <f>SUBSTITUTE(LEFT(Tableau1[[#This Row],[OrderDate]],17),".",":")+0</f>
        <v>43567.312928240739</v>
      </c>
      <c r="I707" s="3">
        <f>SUBSTITUTE(LEFT(Tableau1[[#This Row],[OrderDueTo]],17),".",":")+0</f>
        <v>43578.5</v>
      </c>
      <c r="J707" s="13" t="str">
        <f>VLOOKUP(Tableau1[[#This Row],[AnaCode]],'Config Analyses'!A:C,2,FALSE)</f>
        <v>Analyse OGM</v>
      </c>
      <c r="K707" s="13" t="str">
        <f>VLOOKUP(Tableau1[[#This Row],[AnaCode]],'Config Analyses'!A:C,3,FALSE)</f>
        <v>Equipe 2</v>
      </c>
      <c r="L707" s="13" t="str">
        <f>VLOOKUP(Tableau1[[#This Row],[CustomerCode]],'Config Clients'!A:D,3,FALSE)</f>
        <v>Centrale d'achats</v>
      </c>
      <c r="M707" s="13" t="str">
        <f>VLOOKUP(Tableau1[[#This Row],[CustomerCode]],'Config Clients'!A:D,4,FALSE)</f>
        <v>Sandrine</v>
      </c>
      <c r="N707" s="10" t="str">
        <f>IFERROR(IF(Tableau1[[#This Row],[Date rendu]]-'Date de l''export'!$A$2&gt;0,"Non","Oui"),"Oui")</f>
        <v>Non</v>
      </c>
      <c r="O707" s="11">
        <f>IF(Tableau1[[#This Row],[En retard?]]="Non",Tableau1[[#This Row],[Date rendu]]-'Date de l''export'!$A$2,0)</f>
        <v>6.7404166666674428</v>
      </c>
      <c r="P707" s="14" t="str">
        <f>IF(Tableau1[[#This Row],[En retard?]]="Oui","HD",IF(Tableau1[Délai restant]&lt;1,"&lt;24h",IF(Tableau1[Délai restant]&lt;2,"&lt;48h","≥48h")))</f>
        <v>≥48h</v>
      </c>
      <c r="Q707" s="14" t="str">
        <f>IF(AND(Tableau1[[#This Row],[En retard?]]="Oui",OR(Tableau1[[#This Row],[Product]]="Citron",Tableau1[[#This Row],[Product]]="Amandes")),"Oui","Non")</f>
        <v>Non</v>
      </c>
      <c r="R707" t="str">
        <f>CONCATENATE(Tableau1[[#This Row],[OrderCode]],"|",Tableau1[[#This Row],[AnaCode]],"|",Tableau1[[#This Row],[Product]])</f>
        <v>CMD01582603|OGM|Pomme de terre</v>
      </c>
    </row>
    <row r="708" spans="1:18" x14ac:dyDescent="0.25">
      <c r="A708" s="1" t="s">
        <v>665</v>
      </c>
      <c r="B708" s="1" t="s">
        <v>28</v>
      </c>
      <c r="C708" s="3" t="s">
        <v>61</v>
      </c>
      <c r="D708" s="3" t="s">
        <v>14</v>
      </c>
      <c r="E708" s="1" t="s">
        <v>50</v>
      </c>
      <c r="F708" s="1" t="s">
        <v>1647</v>
      </c>
      <c r="G708" s="1" t="s">
        <v>1013</v>
      </c>
      <c r="H708" s="3">
        <f>SUBSTITUTE(LEFT(Tableau1[[#This Row],[OrderDate]],17),".",":")+0</f>
        <v>43567.313287037039</v>
      </c>
      <c r="I708" s="3">
        <f>SUBSTITUTE(LEFT(Tableau1[[#This Row],[OrderDueTo]],17),".",":")+0</f>
        <v>43578.5</v>
      </c>
      <c r="J708" s="13" t="str">
        <f>VLOOKUP(Tableau1[[#This Row],[AnaCode]],'Config Analyses'!A:C,2,FALSE)</f>
        <v>Analyse OGM</v>
      </c>
      <c r="K708" s="13" t="str">
        <f>VLOOKUP(Tableau1[[#This Row],[AnaCode]],'Config Analyses'!A:C,3,FALSE)</f>
        <v>Equipe 2</v>
      </c>
      <c r="L708" s="13" t="str">
        <f>VLOOKUP(Tableau1[[#This Row],[CustomerCode]],'Config Clients'!A:D,3,FALSE)</f>
        <v>Grande surface</v>
      </c>
      <c r="M708" s="13" t="str">
        <f>VLOOKUP(Tableau1[[#This Row],[CustomerCode]],'Config Clients'!A:D,4,FALSE)</f>
        <v>Eric</v>
      </c>
      <c r="N708" s="10" t="str">
        <f>IFERROR(IF(Tableau1[[#This Row],[Date rendu]]-'Date de l''export'!$A$2&gt;0,"Non","Oui"),"Oui")</f>
        <v>Non</v>
      </c>
      <c r="O708" s="11">
        <f>IF(Tableau1[[#This Row],[En retard?]]="Non",Tableau1[[#This Row],[Date rendu]]-'Date de l''export'!$A$2,0)</f>
        <v>6.7404166666674428</v>
      </c>
      <c r="P708" s="14" t="str">
        <f>IF(Tableau1[[#This Row],[En retard?]]="Oui","HD",IF(Tableau1[Délai restant]&lt;1,"&lt;24h",IF(Tableau1[Délai restant]&lt;2,"&lt;48h","≥48h")))</f>
        <v>≥48h</v>
      </c>
      <c r="Q708" s="14" t="str">
        <f>IF(AND(Tableau1[[#This Row],[En retard?]]="Oui",OR(Tableau1[[#This Row],[Product]]="Citron",Tableau1[[#This Row],[Product]]="Amandes")),"Oui","Non")</f>
        <v>Non</v>
      </c>
      <c r="R708" t="str">
        <f>CONCATENATE(Tableau1[[#This Row],[OrderCode]],"|",Tableau1[[#This Row],[AnaCode]],"|",Tableau1[[#This Row],[Product]])</f>
        <v>CMD01378903|OGM|Petits pois</v>
      </c>
    </row>
    <row r="709" spans="1:18" x14ac:dyDescent="0.25">
      <c r="A709" s="1" t="s">
        <v>3430</v>
      </c>
      <c r="B709" s="1" t="s">
        <v>31</v>
      </c>
      <c r="C709" s="3" t="s">
        <v>73</v>
      </c>
      <c r="D709" s="3" t="s">
        <v>23</v>
      </c>
      <c r="E709" s="1" t="s">
        <v>130</v>
      </c>
      <c r="F709" s="1" t="s">
        <v>3431</v>
      </c>
      <c r="G709" s="1" t="s">
        <v>950</v>
      </c>
      <c r="H709" s="3">
        <f>SUBSTITUTE(LEFT(Tableau1[[#This Row],[OrderDate]],17),".",":")+0</f>
        <v>43567.313333333332</v>
      </c>
      <c r="I709" s="3">
        <f>SUBSTITUTE(LEFT(Tableau1[[#This Row],[OrderDueTo]],17),".",":")+0</f>
        <v>43574.5</v>
      </c>
      <c r="J709" s="13" t="str">
        <f>VLOOKUP(Tableau1[[#This Row],[AnaCode]],'Config Analyses'!A:C,2,FALSE)</f>
        <v>Analyse pesticides</v>
      </c>
      <c r="K709" s="13" t="str">
        <f>VLOOKUP(Tableau1[[#This Row],[AnaCode]],'Config Analyses'!A:C,3,FALSE)</f>
        <v>Equipe 3</v>
      </c>
      <c r="L709" s="13" t="str">
        <f>VLOOKUP(Tableau1[[#This Row],[CustomerCode]],'Config Clients'!A:D,3,FALSE)</f>
        <v>Entreprises agro-alimentaires</v>
      </c>
      <c r="M709" s="13" t="str">
        <f>VLOOKUP(Tableau1[[#This Row],[CustomerCode]],'Config Clients'!A:D,4,FALSE)</f>
        <v>Julien</v>
      </c>
      <c r="N709" s="10" t="str">
        <f>IFERROR(IF(Tableau1[[#This Row],[Date rendu]]-'Date de l''export'!$A$2&gt;0,"Non","Oui"),"Oui")</f>
        <v>Non</v>
      </c>
      <c r="O709" s="11">
        <f>IF(Tableau1[[#This Row],[En retard?]]="Non",Tableau1[[#This Row],[Date rendu]]-'Date de l''export'!$A$2,0)</f>
        <v>2.7404166666674428</v>
      </c>
      <c r="P709" s="14" t="str">
        <f>IF(Tableau1[[#This Row],[En retard?]]="Oui","HD",IF(Tableau1[Délai restant]&lt;1,"&lt;24h",IF(Tableau1[Délai restant]&lt;2,"&lt;48h","≥48h")))</f>
        <v>≥48h</v>
      </c>
      <c r="Q709" s="14" t="str">
        <f>IF(AND(Tableau1[[#This Row],[En retard?]]="Oui",OR(Tableau1[[#This Row],[Product]]="Citron",Tableau1[[#This Row],[Product]]="Amandes")),"Oui","Non")</f>
        <v>Non</v>
      </c>
      <c r="R709" t="str">
        <f>CONCATENATE(Tableau1[[#This Row],[OrderCode]],"|",Tableau1[[#This Row],[AnaCode]],"|",Tableau1[[#This Row],[Product]])</f>
        <v>CMD01392201|PEST|Pomme de terre</v>
      </c>
    </row>
    <row r="710" spans="1:18" x14ac:dyDescent="0.25">
      <c r="A710" s="1" t="s">
        <v>382</v>
      </c>
      <c r="B710" s="1" t="s">
        <v>31</v>
      </c>
      <c r="C710" s="3" t="s">
        <v>61</v>
      </c>
      <c r="D710" s="3" t="s">
        <v>14</v>
      </c>
      <c r="E710" s="1" t="s">
        <v>50</v>
      </c>
      <c r="F710" s="1" t="s">
        <v>2375</v>
      </c>
      <c r="G710" s="1" t="s">
        <v>1013</v>
      </c>
      <c r="H710" s="3">
        <f>SUBSTITUTE(LEFT(Tableau1[[#This Row],[OrderDate]],17),".",":")+0</f>
        <v>43567.313842592594</v>
      </c>
      <c r="I710" s="3">
        <f>SUBSTITUTE(LEFT(Tableau1[[#This Row],[OrderDueTo]],17),".",":")+0</f>
        <v>43578.5</v>
      </c>
      <c r="J710" s="13" t="str">
        <f>VLOOKUP(Tableau1[[#This Row],[AnaCode]],'Config Analyses'!A:C,2,FALSE)</f>
        <v>Analyse OGM</v>
      </c>
      <c r="K710" s="13" t="str">
        <f>VLOOKUP(Tableau1[[#This Row],[AnaCode]],'Config Analyses'!A:C,3,FALSE)</f>
        <v>Equipe 2</v>
      </c>
      <c r="L710" s="13" t="str">
        <f>VLOOKUP(Tableau1[[#This Row],[CustomerCode]],'Config Clients'!A:D,3,FALSE)</f>
        <v>Grande surface</v>
      </c>
      <c r="M710" s="13" t="str">
        <f>VLOOKUP(Tableau1[[#This Row],[CustomerCode]],'Config Clients'!A:D,4,FALSE)</f>
        <v>Eric</v>
      </c>
      <c r="N710" s="10" t="str">
        <f>IFERROR(IF(Tableau1[[#This Row],[Date rendu]]-'Date de l''export'!$A$2&gt;0,"Non","Oui"),"Oui")</f>
        <v>Non</v>
      </c>
      <c r="O710" s="11">
        <f>IF(Tableau1[[#This Row],[En retard?]]="Non",Tableau1[[#This Row],[Date rendu]]-'Date de l''export'!$A$2,0)</f>
        <v>6.7404166666674428</v>
      </c>
      <c r="P710" s="14" t="str">
        <f>IF(Tableau1[[#This Row],[En retard?]]="Oui","HD",IF(Tableau1[Délai restant]&lt;1,"&lt;24h",IF(Tableau1[Délai restant]&lt;2,"&lt;48h","≥48h")))</f>
        <v>≥48h</v>
      </c>
      <c r="Q710" s="14" t="str">
        <f>IF(AND(Tableau1[[#This Row],[En retard?]]="Oui",OR(Tableau1[[#This Row],[Product]]="Citron",Tableau1[[#This Row],[Product]]="Amandes")),"Oui","Non")</f>
        <v>Non</v>
      </c>
      <c r="R710" t="str">
        <f>CONCATENATE(Tableau1[[#This Row],[OrderCode]],"|",Tableau1[[#This Row],[AnaCode]],"|",Tableau1[[#This Row],[Product]])</f>
        <v>CMD01704404|OGM|Pomme de terre</v>
      </c>
    </row>
    <row r="711" spans="1:18" x14ac:dyDescent="0.25">
      <c r="A711" s="1" t="s">
        <v>442</v>
      </c>
      <c r="B711" s="1" t="s">
        <v>31</v>
      </c>
      <c r="C711" s="3" t="s">
        <v>49</v>
      </c>
      <c r="D711" s="3" t="s">
        <v>8</v>
      </c>
      <c r="E711" s="1" t="s">
        <v>50</v>
      </c>
      <c r="F711" s="1" t="s">
        <v>1507</v>
      </c>
      <c r="G711" s="1" t="s">
        <v>1013</v>
      </c>
      <c r="H711" s="3">
        <f>SUBSTITUTE(LEFT(Tableau1[[#This Row],[OrderDate]],17),".",":")+0</f>
        <v>43567.314108796294</v>
      </c>
      <c r="I711" s="3">
        <f>SUBSTITUTE(LEFT(Tableau1[[#This Row],[OrderDueTo]],17),".",":")+0</f>
        <v>43578.5</v>
      </c>
      <c r="J711" s="13" t="str">
        <f>VLOOKUP(Tableau1[[#This Row],[AnaCode]],'Config Analyses'!A:C,2,FALSE)</f>
        <v>Analyse OGM</v>
      </c>
      <c r="K711" s="13" t="str">
        <f>VLOOKUP(Tableau1[[#This Row],[AnaCode]],'Config Analyses'!A:C,3,FALSE)</f>
        <v>Equipe 2</v>
      </c>
      <c r="L711" s="13" t="str">
        <f>VLOOKUP(Tableau1[[#This Row],[CustomerCode]],'Config Clients'!A:D,3,FALSE)</f>
        <v>Grande surface</v>
      </c>
      <c r="M711" s="13" t="str">
        <f>VLOOKUP(Tableau1[[#This Row],[CustomerCode]],'Config Clients'!A:D,4,FALSE)</f>
        <v>Eric</v>
      </c>
      <c r="N711" s="10" t="str">
        <f>IFERROR(IF(Tableau1[[#This Row],[Date rendu]]-'Date de l''export'!$A$2&gt;0,"Non","Oui"),"Oui")</f>
        <v>Non</v>
      </c>
      <c r="O711" s="11">
        <f>IF(Tableau1[[#This Row],[En retard?]]="Non",Tableau1[[#This Row],[Date rendu]]-'Date de l''export'!$A$2,0)</f>
        <v>6.7404166666674428</v>
      </c>
      <c r="P711" s="14" t="str">
        <f>IF(Tableau1[[#This Row],[En retard?]]="Oui","HD",IF(Tableau1[Délai restant]&lt;1,"&lt;24h",IF(Tableau1[Délai restant]&lt;2,"&lt;48h","≥48h")))</f>
        <v>≥48h</v>
      </c>
      <c r="Q711" s="14" t="str">
        <f>IF(AND(Tableau1[[#This Row],[En retard?]]="Oui",OR(Tableau1[[#This Row],[Product]]="Citron",Tableau1[[#This Row],[Product]]="Amandes")),"Oui","Non")</f>
        <v>Non</v>
      </c>
      <c r="R711" t="str">
        <f>CONCATENATE(Tableau1[[#This Row],[OrderCode]],"|",Tableau1[[#This Row],[AnaCode]],"|",Tableau1[[#This Row],[Product]])</f>
        <v>CMD01351604|OGM|Pomme de terre</v>
      </c>
    </row>
    <row r="712" spans="1:18" x14ac:dyDescent="0.25">
      <c r="A712" s="1" t="s">
        <v>401</v>
      </c>
      <c r="B712" s="1" t="s">
        <v>20</v>
      </c>
      <c r="C712" s="3" t="s">
        <v>61</v>
      </c>
      <c r="D712" s="3" t="s">
        <v>14</v>
      </c>
      <c r="E712" s="1" t="s">
        <v>50</v>
      </c>
      <c r="F712" s="1" t="s">
        <v>1416</v>
      </c>
      <c r="G712" s="1" t="s">
        <v>1013</v>
      </c>
      <c r="H712" s="3">
        <f>SUBSTITUTE(LEFT(Tableau1[[#This Row],[OrderDate]],17),".",":")+0</f>
        <v>43567.315520833334</v>
      </c>
      <c r="I712" s="3">
        <f>SUBSTITUTE(LEFT(Tableau1[[#This Row],[OrderDueTo]],17),".",":")+0</f>
        <v>43578.5</v>
      </c>
      <c r="J712" s="13" t="str">
        <f>VLOOKUP(Tableau1[[#This Row],[AnaCode]],'Config Analyses'!A:C,2,FALSE)</f>
        <v>Analyse OGM</v>
      </c>
      <c r="K712" s="13" t="str">
        <f>VLOOKUP(Tableau1[[#This Row],[AnaCode]],'Config Analyses'!A:C,3,FALSE)</f>
        <v>Equipe 2</v>
      </c>
      <c r="L712" s="13" t="str">
        <f>VLOOKUP(Tableau1[[#This Row],[CustomerCode]],'Config Clients'!A:D,3,FALSE)</f>
        <v>Grande surface</v>
      </c>
      <c r="M712" s="13" t="str">
        <f>VLOOKUP(Tableau1[[#This Row],[CustomerCode]],'Config Clients'!A:D,4,FALSE)</f>
        <v>Eric</v>
      </c>
      <c r="N712" s="10" t="str">
        <f>IFERROR(IF(Tableau1[[#This Row],[Date rendu]]-'Date de l''export'!$A$2&gt;0,"Non","Oui"),"Oui")</f>
        <v>Non</v>
      </c>
      <c r="O712" s="11">
        <f>IF(Tableau1[[#This Row],[En retard?]]="Non",Tableau1[[#This Row],[Date rendu]]-'Date de l''export'!$A$2,0)</f>
        <v>6.7404166666674428</v>
      </c>
      <c r="P712" s="14" t="str">
        <f>IF(Tableau1[[#This Row],[En retard?]]="Oui","HD",IF(Tableau1[Délai restant]&lt;1,"&lt;24h",IF(Tableau1[Délai restant]&lt;2,"&lt;48h","≥48h")))</f>
        <v>≥48h</v>
      </c>
      <c r="Q712" s="14" t="str">
        <f>IF(AND(Tableau1[[#This Row],[En retard?]]="Oui",OR(Tableau1[[#This Row],[Product]]="Citron",Tableau1[[#This Row],[Product]]="Amandes")),"Oui","Non")</f>
        <v>Non</v>
      </c>
      <c r="R712" t="str">
        <f>CONCATENATE(Tableau1[[#This Row],[OrderCode]],"|",Tableau1[[#This Row],[AnaCode]],"|",Tableau1[[#This Row],[Product]])</f>
        <v>CMD01710005|OGM|Orange</v>
      </c>
    </row>
    <row r="713" spans="1:18" x14ac:dyDescent="0.25">
      <c r="A713" s="1" t="s">
        <v>346</v>
      </c>
      <c r="B713" s="1" t="s">
        <v>19</v>
      </c>
      <c r="C713" s="3" t="s">
        <v>54</v>
      </c>
      <c r="D713" s="3" t="s">
        <v>10</v>
      </c>
      <c r="E713" s="1" t="s">
        <v>179</v>
      </c>
      <c r="F713" s="1" t="s">
        <v>2326</v>
      </c>
      <c r="G713" s="1" t="s">
        <v>936</v>
      </c>
      <c r="H713" s="3">
        <f>SUBSTITUTE(LEFT(Tableau1[[#This Row],[OrderDate]],17),".",":")+0</f>
        <v>43567.31695601852</v>
      </c>
      <c r="I713" s="3">
        <f>SUBSTITUTE(LEFT(Tableau1[[#This Row],[OrderDueTo]],17),".",":")+0</f>
        <v>43570.5</v>
      </c>
      <c r="J713" s="13" t="str">
        <f>VLOOKUP(Tableau1[[#This Row],[AnaCode]],'Config Analyses'!A:C,2,FALSE)</f>
        <v>Analyse métaux lourds</v>
      </c>
      <c r="K713" s="13" t="str">
        <f>VLOOKUP(Tableau1[[#This Row],[AnaCode]],'Config Analyses'!A:C,3,FALSE)</f>
        <v>Equipe 1</v>
      </c>
      <c r="L713" s="13" t="str">
        <f>VLOOKUP(Tableau1[[#This Row],[CustomerCode]],'Config Clients'!A:D,3,FALSE)</f>
        <v>Coopérative agricole</v>
      </c>
      <c r="M713" s="13" t="str">
        <f>VLOOKUP(Tableau1[[#This Row],[CustomerCode]],'Config Clients'!A:D,4,FALSE)</f>
        <v>Julie</v>
      </c>
      <c r="N713" s="10" t="str">
        <f>IFERROR(IF(Tableau1[[#This Row],[Date rendu]]-'Date de l''export'!$A$2&gt;0,"Non","Oui"),"Oui")</f>
        <v>Oui</v>
      </c>
      <c r="O713" s="11">
        <f>IF(Tableau1[[#This Row],[En retard?]]="Non",Tableau1[[#This Row],[Date rendu]]-'Date de l''export'!$A$2,0)</f>
        <v>0</v>
      </c>
      <c r="P713" s="14" t="str">
        <f>IF(Tableau1[[#This Row],[En retard?]]="Oui","HD",IF(Tableau1[Délai restant]&lt;1,"&lt;24h",IF(Tableau1[Délai restant]&lt;2,"&lt;48h","≥48h")))</f>
        <v>HD</v>
      </c>
      <c r="Q713" s="14" t="str">
        <f>IF(AND(Tableau1[[#This Row],[En retard?]]="Oui",OR(Tableau1[[#This Row],[Product]]="Citron",Tableau1[[#This Row],[Product]]="Amandes")),"Oui","Non")</f>
        <v>Non</v>
      </c>
      <c r="R713" t="str">
        <f>CONCATENATE(Tableau1[[#This Row],[OrderCode]],"|",Tableau1[[#This Row],[AnaCode]],"|",Tableau1[[#This Row],[Product]])</f>
        <v>CMD01626304|MTX|Bettrave</v>
      </c>
    </row>
    <row r="714" spans="1:18" x14ac:dyDescent="0.25">
      <c r="A714" s="1" t="s">
        <v>402</v>
      </c>
      <c r="B714" s="1" t="s">
        <v>19</v>
      </c>
      <c r="C714" s="3" t="s">
        <v>52</v>
      </c>
      <c r="D714" s="3" t="s">
        <v>9</v>
      </c>
      <c r="E714" s="1" t="s">
        <v>63</v>
      </c>
      <c r="F714" s="1" t="s">
        <v>1669</v>
      </c>
      <c r="G714" s="1" t="s">
        <v>950</v>
      </c>
      <c r="H714" s="3">
        <f>SUBSTITUTE(LEFT(Tableau1[[#This Row],[OrderDate]],17),".",":")+0</f>
        <v>43567.322199074071</v>
      </c>
      <c r="I714" s="3">
        <f>SUBSTITUTE(LEFT(Tableau1[[#This Row],[OrderDueTo]],17),".",":")+0</f>
        <v>43574.5</v>
      </c>
      <c r="J714" s="13" t="str">
        <f>VLOOKUP(Tableau1[[#This Row],[AnaCode]],'Config Analyses'!A:C,2,FALSE)</f>
        <v>Analyse polluants d'emballage</v>
      </c>
      <c r="K714" s="13" t="str">
        <f>VLOOKUP(Tableau1[[#This Row],[AnaCode]],'Config Analyses'!A:C,3,FALSE)</f>
        <v>Equipe 3</v>
      </c>
      <c r="L714" s="13" t="str">
        <f>VLOOKUP(Tableau1[[#This Row],[CustomerCode]],'Config Clients'!A:D,3,FALSE)</f>
        <v>Centrale d'achats</v>
      </c>
      <c r="M714" s="13" t="str">
        <f>VLOOKUP(Tableau1[[#This Row],[CustomerCode]],'Config Clients'!A:D,4,FALSE)</f>
        <v>Sandrine</v>
      </c>
      <c r="N714" s="10" t="str">
        <f>IFERROR(IF(Tableau1[[#This Row],[Date rendu]]-'Date de l''export'!$A$2&gt;0,"Non","Oui"),"Oui")</f>
        <v>Non</v>
      </c>
      <c r="O714" s="11">
        <f>IF(Tableau1[[#This Row],[En retard?]]="Non",Tableau1[[#This Row],[Date rendu]]-'Date de l''export'!$A$2,0)</f>
        <v>2.7404166666674428</v>
      </c>
      <c r="P714" s="14" t="str">
        <f>IF(Tableau1[[#This Row],[En retard?]]="Oui","HD",IF(Tableau1[Délai restant]&lt;1,"&lt;24h",IF(Tableau1[Délai restant]&lt;2,"&lt;48h","≥48h")))</f>
        <v>≥48h</v>
      </c>
      <c r="Q714" s="14" t="str">
        <f>IF(AND(Tableau1[[#This Row],[En retard?]]="Oui",OR(Tableau1[[#This Row],[Product]]="Citron",Tableau1[[#This Row],[Product]]="Amandes")),"Oui","Non")</f>
        <v>Non</v>
      </c>
      <c r="R714" t="str">
        <f>CONCATENATE(Tableau1[[#This Row],[OrderCode]],"|",Tableau1[[#This Row],[AnaCode]],"|",Tableau1[[#This Row],[Product]])</f>
        <v>CMD01691002|PLLT|Bettrave</v>
      </c>
    </row>
    <row r="715" spans="1:18" x14ac:dyDescent="0.25">
      <c r="A715" s="1" t="s">
        <v>404</v>
      </c>
      <c r="B715" s="1" t="s">
        <v>32</v>
      </c>
      <c r="C715" s="3" t="s">
        <v>61</v>
      </c>
      <c r="D715" s="3" t="s">
        <v>14</v>
      </c>
      <c r="E715" s="1" t="s">
        <v>63</v>
      </c>
      <c r="F715" s="1" t="s">
        <v>1516</v>
      </c>
      <c r="G715" s="1" t="s">
        <v>950</v>
      </c>
      <c r="H715" s="3">
        <f>SUBSTITUTE(LEFT(Tableau1[[#This Row],[OrderDate]],17),".",":")+0</f>
        <v>43567.325196759259</v>
      </c>
      <c r="I715" s="3">
        <f>SUBSTITUTE(LEFT(Tableau1[[#This Row],[OrderDueTo]],17),".",":")+0</f>
        <v>43574.5</v>
      </c>
      <c r="J715" s="13" t="str">
        <f>VLOOKUP(Tableau1[[#This Row],[AnaCode]],'Config Analyses'!A:C,2,FALSE)</f>
        <v>Analyse polluants d'emballage</v>
      </c>
      <c r="K715" s="13" t="str">
        <f>VLOOKUP(Tableau1[[#This Row],[AnaCode]],'Config Analyses'!A:C,3,FALSE)</f>
        <v>Equipe 3</v>
      </c>
      <c r="L715" s="13" t="str">
        <f>VLOOKUP(Tableau1[[#This Row],[CustomerCode]],'Config Clients'!A:D,3,FALSE)</f>
        <v>Grande surface</v>
      </c>
      <c r="M715" s="13" t="str">
        <f>VLOOKUP(Tableau1[[#This Row],[CustomerCode]],'Config Clients'!A:D,4,FALSE)</f>
        <v>Eric</v>
      </c>
      <c r="N715" s="10" t="str">
        <f>IFERROR(IF(Tableau1[[#This Row],[Date rendu]]-'Date de l''export'!$A$2&gt;0,"Non","Oui"),"Oui")</f>
        <v>Non</v>
      </c>
      <c r="O715" s="11">
        <f>IF(Tableau1[[#This Row],[En retard?]]="Non",Tableau1[[#This Row],[Date rendu]]-'Date de l''export'!$A$2,0)</f>
        <v>2.7404166666674428</v>
      </c>
      <c r="P715" s="14" t="str">
        <f>IF(Tableau1[[#This Row],[En retard?]]="Oui","HD",IF(Tableau1[Délai restant]&lt;1,"&lt;24h",IF(Tableau1[Délai restant]&lt;2,"&lt;48h","≥48h")))</f>
        <v>≥48h</v>
      </c>
      <c r="Q715" s="14" t="str">
        <f>IF(AND(Tableau1[[#This Row],[En retard?]]="Oui",OR(Tableau1[[#This Row],[Product]]="Citron",Tableau1[[#This Row],[Product]]="Amandes")),"Oui","Non")</f>
        <v>Non</v>
      </c>
      <c r="R715" t="str">
        <f>CONCATENATE(Tableau1[[#This Row],[OrderCode]],"|",Tableau1[[#This Row],[AnaCode]],"|",Tableau1[[#This Row],[Product]])</f>
        <v>CMD01604406|PLLT|Tomate</v>
      </c>
    </row>
    <row r="716" spans="1:18" x14ac:dyDescent="0.25">
      <c r="A716" s="1" t="s">
        <v>555</v>
      </c>
      <c r="B716" s="1" t="s">
        <v>25</v>
      </c>
      <c r="C716" s="3" t="s">
        <v>61</v>
      </c>
      <c r="D716" s="3" t="s">
        <v>14</v>
      </c>
      <c r="E716" s="1" t="s">
        <v>130</v>
      </c>
      <c r="F716" s="1" t="s">
        <v>2385</v>
      </c>
      <c r="G716" s="1" t="s">
        <v>950</v>
      </c>
      <c r="H716" s="3">
        <f>SUBSTITUTE(LEFT(Tableau1[[#This Row],[OrderDate]],17),".",":")+0</f>
        <v>43567.325370370374</v>
      </c>
      <c r="I716" s="3">
        <f>SUBSTITUTE(LEFT(Tableau1[[#This Row],[OrderDueTo]],17),".",":")+0</f>
        <v>43574.5</v>
      </c>
      <c r="J716" s="13" t="str">
        <f>VLOOKUP(Tableau1[[#This Row],[AnaCode]],'Config Analyses'!A:C,2,FALSE)</f>
        <v>Analyse pesticides</v>
      </c>
      <c r="K716" s="13" t="str">
        <f>VLOOKUP(Tableau1[[#This Row],[AnaCode]],'Config Analyses'!A:C,3,FALSE)</f>
        <v>Equipe 3</v>
      </c>
      <c r="L716" s="13" t="str">
        <f>VLOOKUP(Tableau1[[#This Row],[CustomerCode]],'Config Clients'!A:D,3,FALSE)</f>
        <v>Grande surface</v>
      </c>
      <c r="M716" s="13" t="str">
        <f>VLOOKUP(Tableau1[[#This Row],[CustomerCode]],'Config Clients'!A:D,4,FALSE)</f>
        <v>Eric</v>
      </c>
      <c r="N716" s="10" t="str">
        <f>IFERROR(IF(Tableau1[[#This Row],[Date rendu]]-'Date de l''export'!$A$2&gt;0,"Non","Oui"),"Oui")</f>
        <v>Non</v>
      </c>
      <c r="O716" s="11">
        <f>IF(Tableau1[[#This Row],[En retard?]]="Non",Tableau1[[#This Row],[Date rendu]]-'Date de l''export'!$A$2,0)</f>
        <v>2.7404166666674428</v>
      </c>
      <c r="P716" s="14" t="str">
        <f>IF(Tableau1[[#This Row],[En retard?]]="Oui","HD",IF(Tableau1[Délai restant]&lt;1,"&lt;24h",IF(Tableau1[Délai restant]&lt;2,"&lt;48h","≥48h")))</f>
        <v>≥48h</v>
      </c>
      <c r="Q716" s="14" t="str">
        <f>IF(AND(Tableau1[[#This Row],[En retard?]]="Oui",OR(Tableau1[[#This Row],[Product]]="Citron",Tableau1[[#This Row],[Product]]="Amandes")),"Oui","Non")</f>
        <v>Non</v>
      </c>
      <c r="R716" t="str">
        <f>CONCATENATE(Tableau1[[#This Row],[OrderCode]],"|",Tableau1[[#This Row],[AnaCode]],"|",Tableau1[[#This Row],[Product]])</f>
        <v>CMD01761806|PEST|Haricots vert</v>
      </c>
    </row>
    <row r="717" spans="1:18" x14ac:dyDescent="0.25">
      <c r="A717" s="1" t="s">
        <v>208</v>
      </c>
      <c r="B717" s="1" t="s">
        <v>31</v>
      </c>
      <c r="C717" s="3" t="s">
        <v>49</v>
      </c>
      <c r="D717" s="3" t="s">
        <v>8</v>
      </c>
      <c r="E717" s="1" t="s">
        <v>63</v>
      </c>
      <c r="F717" s="1" t="s">
        <v>1523</v>
      </c>
      <c r="G717" s="1" t="s">
        <v>950</v>
      </c>
      <c r="H717" s="3">
        <f>SUBSTITUTE(LEFT(Tableau1[[#This Row],[OrderDate]],17),".",":")+0</f>
        <v>43567.326238425929</v>
      </c>
      <c r="I717" s="3">
        <f>SUBSTITUTE(LEFT(Tableau1[[#This Row],[OrderDueTo]],17),".",":")+0</f>
        <v>43574.5</v>
      </c>
      <c r="J717" s="13" t="str">
        <f>VLOOKUP(Tableau1[[#This Row],[AnaCode]],'Config Analyses'!A:C,2,FALSE)</f>
        <v>Analyse polluants d'emballage</v>
      </c>
      <c r="K717" s="13" t="str">
        <f>VLOOKUP(Tableau1[[#This Row],[AnaCode]],'Config Analyses'!A:C,3,FALSE)</f>
        <v>Equipe 3</v>
      </c>
      <c r="L717" s="13" t="str">
        <f>VLOOKUP(Tableau1[[#This Row],[CustomerCode]],'Config Clients'!A:D,3,FALSE)</f>
        <v>Grande surface</v>
      </c>
      <c r="M717" s="13" t="str">
        <f>VLOOKUP(Tableau1[[#This Row],[CustomerCode]],'Config Clients'!A:D,4,FALSE)</f>
        <v>Eric</v>
      </c>
      <c r="N717" s="10" t="str">
        <f>IFERROR(IF(Tableau1[[#This Row],[Date rendu]]-'Date de l''export'!$A$2&gt;0,"Non","Oui"),"Oui")</f>
        <v>Non</v>
      </c>
      <c r="O717" s="11">
        <f>IF(Tableau1[[#This Row],[En retard?]]="Non",Tableau1[[#This Row],[Date rendu]]-'Date de l''export'!$A$2,0)</f>
        <v>2.7404166666674428</v>
      </c>
      <c r="P717" s="14" t="str">
        <f>IF(Tableau1[[#This Row],[En retard?]]="Oui","HD",IF(Tableau1[Délai restant]&lt;1,"&lt;24h",IF(Tableau1[Délai restant]&lt;2,"&lt;48h","≥48h")))</f>
        <v>≥48h</v>
      </c>
      <c r="Q717" s="14" t="str">
        <f>IF(AND(Tableau1[[#This Row],[En retard?]]="Oui",OR(Tableau1[[#This Row],[Product]]="Citron",Tableau1[[#This Row],[Product]]="Amandes")),"Oui","Non")</f>
        <v>Non</v>
      </c>
      <c r="R717" t="str">
        <f>CONCATENATE(Tableau1[[#This Row],[OrderCode]],"|",Tableau1[[#This Row],[AnaCode]],"|",Tableau1[[#This Row],[Product]])</f>
        <v>CMD01645805|PLLT|Pomme de terre</v>
      </c>
    </row>
    <row r="718" spans="1:18" x14ac:dyDescent="0.25">
      <c r="A718" s="1" t="s">
        <v>532</v>
      </c>
      <c r="B718" s="1" t="s">
        <v>31</v>
      </c>
      <c r="C718" s="3" t="s">
        <v>54</v>
      </c>
      <c r="D718" s="3" t="s">
        <v>10</v>
      </c>
      <c r="E718" s="1" t="s">
        <v>107</v>
      </c>
      <c r="F718" s="1" t="s">
        <v>1526</v>
      </c>
      <c r="G718" s="1" t="s">
        <v>945</v>
      </c>
      <c r="H718" s="3">
        <f>SUBSTITUTE(LEFT(Tableau1[[#This Row],[OrderDate]],17),".",":")+0</f>
        <v>43567.326828703706</v>
      </c>
      <c r="I718" s="3">
        <f>SUBSTITUTE(LEFT(Tableau1[[#This Row],[OrderDueTo]],17),".",":")+0</f>
        <v>43572.5</v>
      </c>
      <c r="J718" s="13" t="str">
        <f>VLOOKUP(Tableau1[[#This Row],[AnaCode]],'Config Analyses'!A:C,2,FALSE)</f>
        <v>Analyse nutritionelle</v>
      </c>
      <c r="K718" s="13" t="str">
        <f>VLOOKUP(Tableau1[[#This Row],[AnaCode]],'Config Analyses'!A:C,3,FALSE)</f>
        <v>Equipe 2</v>
      </c>
      <c r="L718" s="13" t="str">
        <f>VLOOKUP(Tableau1[[#This Row],[CustomerCode]],'Config Clients'!A:D,3,FALSE)</f>
        <v>Coopérative agricole</v>
      </c>
      <c r="M718" s="13" t="str">
        <f>VLOOKUP(Tableau1[[#This Row],[CustomerCode]],'Config Clients'!A:D,4,FALSE)</f>
        <v>Julie</v>
      </c>
      <c r="N718" s="10" t="str">
        <f>IFERROR(IF(Tableau1[[#This Row],[Date rendu]]-'Date de l''export'!$A$2&gt;0,"Non","Oui"),"Oui")</f>
        <v>Non</v>
      </c>
      <c r="O718" s="11">
        <f>IF(Tableau1[[#This Row],[En retard?]]="Non",Tableau1[[#This Row],[Date rendu]]-'Date de l''export'!$A$2,0)</f>
        <v>0.74041666666744277</v>
      </c>
      <c r="P718" s="14" t="str">
        <f>IF(Tableau1[[#This Row],[En retard?]]="Oui","HD",IF(Tableau1[Délai restant]&lt;1,"&lt;24h",IF(Tableau1[Délai restant]&lt;2,"&lt;48h","≥48h")))</f>
        <v>&lt;24h</v>
      </c>
      <c r="Q718" s="14" t="str">
        <f>IF(AND(Tableau1[[#This Row],[En retard?]]="Oui",OR(Tableau1[[#This Row],[Product]]="Citron",Tableau1[[#This Row],[Product]]="Amandes")),"Oui","Non")</f>
        <v>Non</v>
      </c>
      <c r="R718" t="str">
        <f>CONCATENATE(Tableau1[[#This Row],[OrderCode]],"|",Tableau1[[#This Row],[AnaCode]],"|",Tableau1[[#This Row],[Product]])</f>
        <v>CMD01626305|NTR|Pomme de terre</v>
      </c>
    </row>
    <row r="719" spans="1:18" x14ac:dyDescent="0.25">
      <c r="A719" s="1" t="s">
        <v>470</v>
      </c>
      <c r="B719" s="1" t="s">
        <v>42</v>
      </c>
      <c r="C719" s="3" t="s">
        <v>152</v>
      </c>
      <c r="D719" s="3" t="s">
        <v>35</v>
      </c>
      <c r="E719" s="1" t="s">
        <v>63</v>
      </c>
      <c r="F719" s="1" t="s">
        <v>1775</v>
      </c>
      <c r="G719" s="1" t="s">
        <v>950</v>
      </c>
      <c r="H719" s="3">
        <f>SUBSTITUTE(LEFT(Tableau1[[#This Row],[OrderDate]],17),".",":")+0</f>
        <v>43567.327337962961</v>
      </c>
      <c r="I719" s="3">
        <f>SUBSTITUTE(LEFT(Tableau1[[#This Row],[OrderDueTo]],17),".",":")+0</f>
        <v>43574.5</v>
      </c>
      <c r="J719" s="13" t="str">
        <f>VLOOKUP(Tableau1[[#This Row],[AnaCode]],'Config Analyses'!A:C,2,FALSE)</f>
        <v>Analyse polluants d'emballage</v>
      </c>
      <c r="K719" s="13" t="str">
        <f>VLOOKUP(Tableau1[[#This Row],[AnaCode]],'Config Analyses'!A:C,3,FALSE)</f>
        <v>Equipe 3</v>
      </c>
      <c r="L719" s="13" t="str">
        <f>VLOOKUP(Tableau1[[#This Row],[CustomerCode]],'Config Clients'!A:D,3,FALSE)</f>
        <v>Entreprises agro-alimentaires</v>
      </c>
      <c r="M719" s="13" t="str">
        <f>VLOOKUP(Tableau1[[#This Row],[CustomerCode]],'Config Clients'!A:D,4,FALSE)</f>
        <v>Julien</v>
      </c>
      <c r="N719" s="10" t="str">
        <f>IFERROR(IF(Tableau1[[#This Row],[Date rendu]]-'Date de l''export'!$A$2&gt;0,"Non","Oui"),"Oui")</f>
        <v>Non</v>
      </c>
      <c r="O719" s="11">
        <f>IF(Tableau1[[#This Row],[En retard?]]="Non",Tableau1[[#This Row],[Date rendu]]-'Date de l''export'!$A$2,0)</f>
        <v>2.7404166666674428</v>
      </c>
      <c r="P719" s="14" t="str">
        <f>IF(Tableau1[[#This Row],[En retard?]]="Oui","HD",IF(Tableau1[Délai restant]&lt;1,"&lt;24h",IF(Tableau1[Délai restant]&lt;2,"&lt;48h","≥48h")))</f>
        <v>≥48h</v>
      </c>
      <c r="Q719" s="14" t="str">
        <f>IF(AND(Tableau1[[#This Row],[En retard?]]="Oui",OR(Tableau1[[#This Row],[Product]]="Citron",Tableau1[[#This Row],[Product]]="Amandes")),"Oui","Non")</f>
        <v>Non</v>
      </c>
      <c r="R719" t="str">
        <f>CONCATENATE(Tableau1[[#This Row],[OrderCode]],"|",Tableau1[[#This Row],[AnaCode]],"|",Tableau1[[#This Row],[Product]])</f>
        <v>CMD01735001|PLLT|Jus de fruits</v>
      </c>
    </row>
    <row r="720" spans="1:18" x14ac:dyDescent="0.25">
      <c r="A720" s="1" t="s">
        <v>320</v>
      </c>
      <c r="B720" s="1" t="s">
        <v>30</v>
      </c>
      <c r="C720" s="3" t="s">
        <v>152</v>
      </c>
      <c r="D720" s="3" t="s">
        <v>35</v>
      </c>
      <c r="E720" s="1" t="s">
        <v>63</v>
      </c>
      <c r="F720" s="1" t="s">
        <v>1774</v>
      </c>
      <c r="G720" s="1" t="s">
        <v>950</v>
      </c>
      <c r="H720" s="3">
        <f>SUBSTITUTE(LEFT(Tableau1[[#This Row],[OrderDate]],17),".",":")+0</f>
        <v>43567.327372685184</v>
      </c>
      <c r="I720" s="3">
        <f>SUBSTITUTE(LEFT(Tableau1[[#This Row],[OrderDueTo]],17),".",":")+0</f>
        <v>43574.5</v>
      </c>
      <c r="J720" s="13" t="str">
        <f>VLOOKUP(Tableau1[[#This Row],[AnaCode]],'Config Analyses'!A:C,2,FALSE)</f>
        <v>Analyse polluants d'emballage</v>
      </c>
      <c r="K720" s="13" t="str">
        <f>VLOOKUP(Tableau1[[#This Row],[AnaCode]],'Config Analyses'!A:C,3,FALSE)</f>
        <v>Equipe 3</v>
      </c>
      <c r="L720" s="13" t="str">
        <f>VLOOKUP(Tableau1[[#This Row],[CustomerCode]],'Config Clients'!A:D,3,FALSE)</f>
        <v>Entreprises agro-alimentaires</v>
      </c>
      <c r="M720" s="13" t="str">
        <f>VLOOKUP(Tableau1[[#This Row],[CustomerCode]],'Config Clients'!A:D,4,FALSE)</f>
        <v>Julien</v>
      </c>
      <c r="N720" s="10" t="str">
        <f>IFERROR(IF(Tableau1[[#This Row],[Date rendu]]-'Date de l''export'!$A$2&gt;0,"Non","Oui"),"Oui")</f>
        <v>Non</v>
      </c>
      <c r="O720" s="11">
        <f>IF(Tableau1[[#This Row],[En retard?]]="Non",Tableau1[[#This Row],[Date rendu]]-'Date de l''export'!$A$2,0)</f>
        <v>2.7404166666674428</v>
      </c>
      <c r="P720" s="14" t="str">
        <f>IF(Tableau1[[#This Row],[En retard?]]="Oui","HD",IF(Tableau1[Délai restant]&lt;1,"&lt;24h",IF(Tableau1[Délai restant]&lt;2,"&lt;48h","≥48h")))</f>
        <v>≥48h</v>
      </c>
      <c r="Q720" s="14" t="str">
        <f>IF(AND(Tableau1[[#This Row],[En retard?]]="Oui",OR(Tableau1[[#This Row],[Product]]="Citron",Tableau1[[#This Row],[Product]]="Amandes")),"Oui","Non")</f>
        <v>Non</v>
      </c>
      <c r="R720" t="str">
        <f>CONCATENATE(Tableau1[[#This Row],[OrderCode]],"|",Tableau1[[#This Row],[AnaCode]],"|",Tableau1[[#This Row],[Product]])</f>
        <v>CMD01765202|PLLT|Bœuf</v>
      </c>
    </row>
    <row r="721" spans="1:18" x14ac:dyDescent="0.25">
      <c r="A721" s="1" t="s">
        <v>556</v>
      </c>
      <c r="B721" s="1" t="s">
        <v>21</v>
      </c>
      <c r="C721" s="3" t="s">
        <v>49</v>
      </c>
      <c r="D721" s="3" t="s">
        <v>8</v>
      </c>
      <c r="E721" s="1" t="s">
        <v>130</v>
      </c>
      <c r="F721" s="1" t="s">
        <v>1527</v>
      </c>
      <c r="G721" s="1" t="s">
        <v>950</v>
      </c>
      <c r="H721" s="3">
        <f>SUBSTITUTE(LEFT(Tableau1[[#This Row],[OrderDate]],17),".",":")+0</f>
        <v>43567.327789351853</v>
      </c>
      <c r="I721" s="3">
        <f>SUBSTITUTE(LEFT(Tableau1[[#This Row],[OrderDueTo]],17),".",":")+0</f>
        <v>43574.5</v>
      </c>
      <c r="J721" s="13" t="str">
        <f>VLOOKUP(Tableau1[[#This Row],[AnaCode]],'Config Analyses'!A:C,2,FALSE)</f>
        <v>Analyse pesticides</v>
      </c>
      <c r="K721" s="13" t="str">
        <f>VLOOKUP(Tableau1[[#This Row],[AnaCode]],'Config Analyses'!A:C,3,FALSE)</f>
        <v>Equipe 3</v>
      </c>
      <c r="L721" s="13" t="str">
        <f>VLOOKUP(Tableau1[[#This Row],[CustomerCode]],'Config Clients'!A:D,3,FALSE)</f>
        <v>Grande surface</v>
      </c>
      <c r="M721" s="13" t="str">
        <f>VLOOKUP(Tableau1[[#This Row],[CustomerCode]],'Config Clients'!A:D,4,FALSE)</f>
        <v>Eric</v>
      </c>
      <c r="N721" s="10" t="str">
        <f>IFERROR(IF(Tableau1[[#This Row],[Date rendu]]-'Date de l''export'!$A$2&gt;0,"Non","Oui"),"Oui")</f>
        <v>Non</v>
      </c>
      <c r="O721" s="11">
        <f>IF(Tableau1[[#This Row],[En retard?]]="Non",Tableau1[[#This Row],[Date rendu]]-'Date de l''export'!$A$2,0)</f>
        <v>2.7404166666674428</v>
      </c>
      <c r="P721" s="14" t="str">
        <f>IF(Tableau1[[#This Row],[En retard?]]="Oui","HD",IF(Tableau1[Délai restant]&lt;1,"&lt;24h",IF(Tableau1[Délai restant]&lt;2,"&lt;48h","≥48h")))</f>
        <v>≥48h</v>
      </c>
      <c r="Q721" s="14" t="str">
        <f>IF(AND(Tableau1[[#This Row],[En retard?]]="Oui",OR(Tableau1[[#This Row],[Product]]="Citron",Tableau1[[#This Row],[Product]]="Amandes")),"Oui","Non")</f>
        <v>Non</v>
      </c>
      <c r="R721" t="str">
        <f>CONCATENATE(Tableau1[[#This Row],[OrderCode]],"|",Tableau1[[#This Row],[AnaCode]],"|",Tableau1[[#This Row],[Product]])</f>
        <v>CMD01691402|PEST|Carotte</v>
      </c>
    </row>
    <row r="722" spans="1:18" x14ac:dyDescent="0.25">
      <c r="A722" s="1" t="s">
        <v>431</v>
      </c>
      <c r="B722" s="1" t="s">
        <v>42</v>
      </c>
      <c r="C722" s="3" t="s">
        <v>67</v>
      </c>
      <c r="D722" s="3" t="s">
        <v>18</v>
      </c>
      <c r="E722" s="1" t="s">
        <v>63</v>
      </c>
      <c r="F722" s="1" t="s">
        <v>1772</v>
      </c>
      <c r="G722" s="1" t="s">
        <v>950</v>
      </c>
      <c r="H722" s="3">
        <f>SUBSTITUTE(LEFT(Tableau1[[#This Row],[OrderDate]],17),".",":")+0</f>
        <v>43567.327824074076</v>
      </c>
      <c r="I722" s="3">
        <f>SUBSTITUTE(LEFT(Tableau1[[#This Row],[OrderDueTo]],17),".",":")+0</f>
        <v>43574.5</v>
      </c>
      <c r="J722" s="13" t="str">
        <f>VLOOKUP(Tableau1[[#This Row],[AnaCode]],'Config Analyses'!A:C,2,FALSE)</f>
        <v>Analyse polluants d'emballage</v>
      </c>
      <c r="K722" s="13" t="str">
        <f>VLOOKUP(Tableau1[[#This Row],[AnaCode]],'Config Analyses'!A:C,3,FALSE)</f>
        <v>Equipe 3</v>
      </c>
      <c r="L722" s="13" t="str">
        <f>VLOOKUP(Tableau1[[#This Row],[CustomerCode]],'Config Clients'!A:D,3,FALSE)</f>
        <v>Entreprises agro-alimentaires</v>
      </c>
      <c r="M722" s="13" t="str">
        <f>VLOOKUP(Tableau1[[#This Row],[CustomerCode]],'Config Clients'!A:D,4,FALSE)</f>
        <v>Marc</v>
      </c>
      <c r="N722" s="10" t="str">
        <f>IFERROR(IF(Tableau1[[#This Row],[Date rendu]]-'Date de l''export'!$A$2&gt;0,"Non","Oui"),"Oui")</f>
        <v>Non</v>
      </c>
      <c r="O722" s="11">
        <f>IF(Tableau1[[#This Row],[En retard?]]="Non",Tableau1[[#This Row],[Date rendu]]-'Date de l''export'!$A$2,0)</f>
        <v>2.7404166666674428</v>
      </c>
      <c r="P722" s="14" t="str">
        <f>IF(Tableau1[[#This Row],[En retard?]]="Oui","HD",IF(Tableau1[Délai restant]&lt;1,"&lt;24h",IF(Tableau1[Délai restant]&lt;2,"&lt;48h","≥48h")))</f>
        <v>≥48h</v>
      </c>
      <c r="Q722" s="14" t="str">
        <f>IF(AND(Tableau1[[#This Row],[En retard?]]="Oui",OR(Tableau1[[#This Row],[Product]]="Citron",Tableau1[[#This Row],[Product]]="Amandes")),"Oui","Non")</f>
        <v>Non</v>
      </c>
      <c r="R722" t="str">
        <f>CONCATENATE(Tableau1[[#This Row],[OrderCode]],"|",Tableau1[[#This Row],[AnaCode]],"|",Tableau1[[#This Row],[Product]])</f>
        <v>CMD01680902|PLLT|Jus de fruits</v>
      </c>
    </row>
    <row r="723" spans="1:18" x14ac:dyDescent="0.25">
      <c r="A723" s="1" t="s">
        <v>114</v>
      </c>
      <c r="B723" s="1" t="s">
        <v>21</v>
      </c>
      <c r="C723" s="3" t="s">
        <v>61</v>
      </c>
      <c r="D723" s="3" t="s">
        <v>14</v>
      </c>
      <c r="E723" s="1" t="s">
        <v>63</v>
      </c>
      <c r="F723" s="1" t="s">
        <v>1771</v>
      </c>
      <c r="G723" s="1" t="s">
        <v>950</v>
      </c>
      <c r="H723" s="3">
        <f>SUBSTITUTE(LEFT(Tableau1[[#This Row],[OrderDate]],17),".",":")+0</f>
        <v>43567.327870370369</v>
      </c>
      <c r="I723" s="3">
        <f>SUBSTITUTE(LEFT(Tableau1[[#This Row],[OrderDueTo]],17),".",":")+0</f>
        <v>43574.5</v>
      </c>
      <c r="J723" s="13" t="str">
        <f>VLOOKUP(Tableau1[[#This Row],[AnaCode]],'Config Analyses'!A:C,2,FALSE)</f>
        <v>Analyse polluants d'emballage</v>
      </c>
      <c r="K723" s="13" t="str">
        <f>VLOOKUP(Tableau1[[#This Row],[AnaCode]],'Config Analyses'!A:C,3,FALSE)</f>
        <v>Equipe 3</v>
      </c>
      <c r="L723" s="13" t="str">
        <f>VLOOKUP(Tableau1[[#This Row],[CustomerCode]],'Config Clients'!A:D,3,FALSE)</f>
        <v>Grande surface</v>
      </c>
      <c r="M723" s="13" t="str">
        <f>VLOOKUP(Tableau1[[#This Row],[CustomerCode]],'Config Clients'!A:D,4,FALSE)</f>
        <v>Eric</v>
      </c>
      <c r="N723" s="10" t="str">
        <f>IFERROR(IF(Tableau1[[#This Row],[Date rendu]]-'Date de l''export'!$A$2&gt;0,"Non","Oui"),"Oui")</f>
        <v>Non</v>
      </c>
      <c r="O723" s="11">
        <f>IF(Tableau1[[#This Row],[En retard?]]="Non",Tableau1[[#This Row],[Date rendu]]-'Date de l''export'!$A$2,0)</f>
        <v>2.7404166666674428</v>
      </c>
      <c r="P723" s="14" t="str">
        <f>IF(Tableau1[[#This Row],[En retard?]]="Oui","HD",IF(Tableau1[Délai restant]&lt;1,"&lt;24h",IF(Tableau1[Délai restant]&lt;2,"&lt;48h","≥48h")))</f>
        <v>≥48h</v>
      </c>
      <c r="Q723" s="14" t="str">
        <f>IF(AND(Tableau1[[#This Row],[En retard?]]="Oui",OR(Tableau1[[#This Row],[Product]]="Citron",Tableau1[[#This Row],[Product]]="Amandes")),"Oui","Non")</f>
        <v>Non</v>
      </c>
      <c r="R723" t="str">
        <f>CONCATENATE(Tableau1[[#This Row],[OrderCode]],"|",Tableau1[[#This Row],[AnaCode]],"|",Tableau1[[#This Row],[Product]])</f>
        <v>CMD01516306|PLLT|Carotte</v>
      </c>
    </row>
    <row r="724" spans="1:18" x14ac:dyDescent="0.25">
      <c r="A724" s="1" t="s">
        <v>439</v>
      </c>
      <c r="B724" s="1" t="s">
        <v>32</v>
      </c>
      <c r="C724" s="3" t="s">
        <v>61</v>
      </c>
      <c r="D724" s="3" t="s">
        <v>14</v>
      </c>
      <c r="E724" s="1" t="s">
        <v>107</v>
      </c>
      <c r="F724" s="1" t="s">
        <v>1954</v>
      </c>
      <c r="G724" s="1" t="s">
        <v>945</v>
      </c>
      <c r="H724" s="3">
        <f>SUBSTITUTE(LEFT(Tableau1[[#This Row],[OrderDate]],17),".",":")+0</f>
        <v>43567.329722222225</v>
      </c>
      <c r="I724" s="3">
        <f>SUBSTITUTE(LEFT(Tableau1[[#This Row],[OrderDueTo]],17),".",":")+0</f>
        <v>43572.5</v>
      </c>
      <c r="J724" s="13" t="str">
        <f>VLOOKUP(Tableau1[[#This Row],[AnaCode]],'Config Analyses'!A:C,2,FALSE)</f>
        <v>Analyse nutritionelle</v>
      </c>
      <c r="K724" s="13" t="str">
        <f>VLOOKUP(Tableau1[[#This Row],[AnaCode]],'Config Analyses'!A:C,3,FALSE)</f>
        <v>Equipe 2</v>
      </c>
      <c r="L724" s="13" t="str">
        <f>VLOOKUP(Tableau1[[#This Row],[CustomerCode]],'Config Clients'!A:D,3,FALSE)</f>
        <v>Grande surface</v>
      </c>
      <c r="M724" s="13" t="str">
        <f>VLOOKUP(Tableau1[[#This Row],[CustomerCode]],'Config Clients'!A:D,4,FALSE)</f>
        <v>Eric</v>
      </c>
      <c r="N724" s="10" t="str">
        <f>IFERROR(IF(Tableau1[[#This Row],[Date rendu]]-'Date de l''export'!$A$2&gt;0,"Non","Oui"),"Oui")</f>
        <v>Non</v>
      </c>
      <c r="O724" s="11">
        <f>IF(Tableau1[[#This Row],[En retard?]]="Non",Tableau1[[#This Row],[Date rendu]]-'Date de l''export'!$A$2,0)</f>
        <v>0.74041666666744277</v>
      </c>
      <c r="P724" s="14" t="str">
        <f>IF(Tableau1[[#This Row],[En retard?]]="Oui","HD",IF(Tableau1[Délai restant]&lt;1,"&lt;24h",IF(Tableau1[Délai restant]&lt;2,"&lt;48h","≥48h")))</f>
        <v>&lt;24h</v>
      </c>
      <c r="Q724" s="14" t="str">
        <f>IF(AND(Tableau1[[#This Row],[En retard?]]="Oui",OR(Tableau1[[#This Row],[Product]]="Citron",Tableau1[[#This Row],[Product]]="Amandes")),"Oui","Non")</f>
        <v>Non</v>
      </c>
      <c r="R724" t="str">
        <f>CONCATENATE(Tableau1[[#This Row],[OrderCode]],"|",Tableau1[[#This Row],[AnaCode]],"|",Tableau1[[#This Row],[Product]])</f>
        <v>CMD01780801|NTR|Tomate</v>
      </c>
    </row>
    <row r="725" spans="1:18" x14ac:dyDescent="0.25">
      <c r="A725" s="1" t="s">
        <v>139</v>
      </c>
      <c r="B725" s="1" t="s">
        <v>28</v>
      </c>
      <c r="C725" s="3" t="s">
        <v>61</v>
      </c>
      <c r="D725" s="3" t="s">
        <v>14</v>
      </c>
      <c r="E725" s="1" t="s">
        <v>167</v>
      </c>
      <c r="F725" s="1" t="s">
        <v>1263</v>
      </c>
      <c r="G725" s="1" t="s">
        <v>964</v>
      </c>
      <c r="H725" s="3">
        <f>SUBSTITUTE(LEFT(Tableau1[[#This Row],[OrderDate]],17),".",":")+0</f>
        <v>43567.330613425926</v>
      </c>
      <c r="I725" s="3">
        <f>SUBSTITUTE(LEFT(Tableau1[[#This Row],[OrderDueTo]],17),".",":")+0</f>
        <v>43573.5</v>
      </c>
      <c r="J725" s="13" t="str">
        <f>VLOOKUP(Tableau1[[#This Row],[AnaCode]],'Config Analyses'!A:C,2,FALSE)</f>
        <v>Analyse matières grasses</v>
      </c>
      <c r="K725" s="13" t="str">
        <f>VLOOKUP(Tableau1[[#This Row],[AnaCode]],'Config Analyses'!A:C,3,FALSE)</f>
        <v>Equipe 2</v>
      </c>
      <c r="L725" s="13" t="str">
        <f>VLOOKUP(Tableau1[[#This Row],[CustomerCode]],'Config Clients'!A:D,3,FALSE)</f>
        <v>Grande surface</v>
      </c>
      <c r="M725" s="13" t="str">
        <f>VLOOKUP(Tableau1[[#This Row],[CustomerCode]],'Config Clients'!A:D,4,FALSE)</f>
        <v>Eric</v>
      </c>
      <c r="N725" s="10" t="str">
        <f>IFERROR(IF(Tableau1[[#This Row],[Date rendu]]-'Date de l''export'!$A$2&gt;0,"Non","Oui"),"Oui")</f>
        <v>Non</v>
      </c>
      <c r="O725" s="11">
        <f>IF(Tableau1[[#This Row],[En retard?]]="Non",Tableau1[[#This Row],[Date rendu]]-'Date de l''export'!$A$2,0)</f>
        <v>1.7404166666674428</v>
      </c>
      <c r="P725" s="14" t="str">
        <f>IF(Tableau1[[#This Row],[En retard?]]="Oui","HD",IF(Tableau1[Délai restant]&lt;1,"&lt;24h",IF(Tableau1[Délai restant]&lt;2,"&lt;48h","≥48h")))</f>
        <v>&lt;48h</v>
      </c>
      <c r="Q725" s="14" t="str">
        <f>IF(AND(Tableau1[[#This Row],[En retard?]]="Oui",OR(Tableau1[[#This Row],[Product]]="Citron",Tableau1[[#This Row],[Product]]="Amandes")),"Oui","Non")</f>
        <v>Non</v>
      </c>
      <c r="R725" t="str">
        <f>CONCATENATE(Tableau1[[#This Row],[OrderCode]],"|",Tableau1[[#This Row],[AnaCode]],"|",Tableau1[[#This Row],[Product]])</f>
        <v>CMD01645603|MTG|Petits pois</v>
      </c>
    </row>
    <row r="726" spans="1:18" x14ac:dyDescent="0.25">
      <c r="A726" s="1" t="s">
        <v>303</v>
      </c>
      <c r="B726" s="1" t="s">
        <v>31</v>
      </c>
      <c r="C726" s="3" t="s">
        <v>54</v>
      </c>
      <c r="D726" s="3" t="s">
        <v>10</v>
      </c>
      <c r="E726" s="1" t="s">
        <v>63</v>
      </c>
      <c r="F726" s="1" t="s">
        <v>2300</v>
      </c>
      <c r="G726" s="1" t="s">
        <v>950</v>
      </c>
      <c r="H726" s="3">
        <f>SUBSTITUTE(LEFT(Tableau1[[#This Row],[OrderDate]],17),".",":")+0</f>
        <v>43567.331238425926</v>
      </c>
      <c r="I726" s="3">
        <f>SUBSTITUTE(LEFT(Tableau1[[#This Row],[OrderDueTo]],17),".",":")+0</f>
        <v>43574.5</v>
      </c>
      <c r="J726" s="13" t="str">
        <f>VLOOKUP(Tableau1[[#This Row],[AnaCode]],'Config Analyses'!A:C,2,FALSE)</f>
        <v>Analyse polluants d'emballage</v>
      </c>
      <c r="K726" s="13" t="str">
        <f>VLOOKUP(Tableau1[[#This Row],[AnaCode]],'Config Analyses'!A:C,3,FALSE)</f>
        <v>Equipe 3</v>
      </c>
      <c r="L726" s="13" t="str">
        <f>VLOOKUP(Tableau1[[#This Row],[CustomerCode]],'Config Clients'!A:D,3,FALSE)</f>
        <v>Coopérative agricole</v>
      </c>
      <c r="M726" s="13" t="str">
        <f>VLOOKUP(Tableau1[[#This Row],[CustomerCode]],'Config Clients'!A:D,4,FALSE)</f>
        <v>Julie</v>
      </c>
      <c r="N726" s="10" t="str">
        <f>IFERROR(IF(Tableau1[[#This Row],[Date rendu]]-'Date de l''export'!$A$2&gt;0,"Non","Oui"),"Oui")</f>
        <v>Non</v>
      </c>
      <c r="O726" s="11">
        <f>IF(Tableau1[[#This Row],[En retard?]]="Non",Tableau1[[#This Row],[Date rendu]]-'Date de l''export'!$A$2,0)</f>
        <v>2.7404166666674428</v>
      </c>
      <c r="P726" s="14" t="str">
        <f>IF(Tableau1[[#This Row],[En retard?]]="Oui","HD",IF(Tableau1[Délai restant]&lt;1,"&lt;24h",IF(Tableau1[Délai restant]&lt;2,"&lt;48h","≥48h")))</f>
        <v>≥48h</v>
      </c>
      <c r="Q726" s="14" t="str">
        <f>IF(AND(Tableau1[[#This Row],[En retard?]]="Oui",OR(Tableau1[[#This Row],[Product]]="Citron",Tableau1[[#This Row],[Product]]="Amandes")),"Oui","Non")</f>
        <v>Non</v>
      </c>
      <c r="R726" t="str">
        <f>CONCATENATE(Tableau1[[#This Row],[OrderCode]],"|",Tableau1[[#This Row],[AnaCode]],"|",Tableau1[[#This Row],[Product]])</f>
        <v>CMD01552505|PLLT|Pomme de terre</v>
      </c>
    </row>
    <row r="727" spans="1:18" x14ac:dyDescent="0.25">
      <c r="A727" s="1" t="s">
        <v>718</v>
      </c>
      <c r="B727" s="1" t="s">
        <v>31</v>
      </c>
      <c r="C727" s="3" t="s">
        <v>61</v>
      </c>
      <c r="D727" s="3" t="s">
        <v>14</v>
      </c>
      <c r="E727" s="1" t="s">
        <v>130</v>
      </c>
      <c r="F727" s="1" t="s">
        <v>2259</v>
      </c>
      <c r="G727" s="1" t="s">
        <v>950</v>
      </c>
      <c r="H727" s="3">
        <f>SUBSTITUTE(LEFT(Tableau1[[#This Row],[OrderDate]],17),".",":")+0</f>
        <v>43567.334097222221</v>
      </c>
      <c r="I727" s="3">
        <f>SUBSTITUTE(LEFT(Tableau1[[#This Row],[OrderDueTo]],17),".",":")+0</f>
        <v>43574.5</v>
      </c>
      <c r="J727" s="13" t="str">
        <f>VLOOKUP(Tableau1[[#This Row],[AnaCode]],'Config Analyses'!A:C,2,FALSE)</f>
        <v>Analyse pesticides</v>
      </c>
      <c r="K727" s="13" t="str">
        <f>VLOOKUP(Tableau1[[#This Row],[AnaCode]],'Config Analyses'!A:C,3,FALSE)</f>
        <v>Equipe 3</v>
      </c>
      <c r="L727" s="13" t="str">
        <f>VLOOKUP(Tableau1[[#This Row],[CustomerCode]],'Config Clients'!A:D,3,FALSE)</f>
        <v>Grande surface</v>
      </c>
      <c r="M727" s="13" t="str">
        <f>VLOOKUP(Tableau1[[#This Row],[CustomerCode]],'Config Clients'!A:D,4,FALSE)</f>
        <v>Eric</v>
      </c>
      <c r="N727" s="10" t="str">
        <f>IFERROR(IF(Tableau1[[#This Row],[Date rendu]]-'Date de l''export'!$A$2&gt;0,"Non","Oui"),"Oui")</f>
        <v>Non</v>
      </c>
      <c r="O727" s="11">
        <f>IF(Tableau1[[#This Row],[En retard?]]="Non",Tableau1[[#This Row],[Date rendu]]-'Date de l''export'!$A$2,0)</f>
        <v>2.7404166666674428</v>
      </c>
      <c r="P727" s="14" t="str">
        <f>IF(Tableau1[[#This Row],[En retard?]]="Oui","HD",IF(Tableau1[Délai restant]&lt;1,"&lt;24h",IF(Tableau1[Délai restant]&lt;2,"&lt;48h","≥48h")))</f>
        <v>≥48h</v>
      </c>
      <c r="Q727" s="14" t="str">
        <f>IF(AND(Tableau1[[#This Row],[En retard?]]="Oui",OR(Tableau1[[#This Row],[Product]]="Citron",Tableau1[[#This Row],[Product]]="Amandes")),"Oui","Non")</f>
        <v>Non</v>
      </c>
      <c r="R727" t="str">
        <f>CONCATENATE(Tableau1[[#This Row],[OrderCode]],"|",Tableau1[[#This Row],[AnaCode]],"|",Tableau1[[#This Row],[Product]])</f>
        <v>CMD01453106|PEST|Pomme de terre</v>
      </c>
    </row>
    <row r="728" spans="1:18" x14ac:dyDescent="0.25">
      <c r="A728" s="1" t="s">
        <v>105</v>
      </c>
      <c r="B728" s="1" t="s">
        <v>21</v>
      </c>
      <c r="C728" s="3" t="s">
        <v>98</v>
      </c>
      <c r="D728" s="3" t="s">
        <v>27</v>
      </c>
      <c r="E728" s="1" t="s">
        <v>130</v>
      </c>
      <c r="F728" s="1" t="s">
        <v>1786</v>
      </c>
      <c r="G728" s="1" t="s">
        <v>950</v>
      </c>
      <c r="H728" s="3">
        <f>SUBSTITUTE(LEFT(Tableau1[[#This Row],[OrderDate]],17),".",":")+0</f>
        <v>43567.334745370368</v>
      </c>
      <c r="I728" s="3">
        <f>SUBSTITUTE(LEFT(Tableau1[[#This Row],[OrderDueTo]],17),".",":")+0</f>
        <v>43574.5</v>
      </c>
      <c r="J728" s="13" t="str">
        <f>VLOOKUP(Tableau1[[#This Row],[AnaCode]],'Config Analyses'!A:C,2,FALSE)</f>
        <v>Analyse pesticides</v>
      </c>
      <c r="K728" s="13" t="str">
        <f>VLOOKUP(Tableau1[[#This Row],[AnaCode]],'Config Analyses'!A:C,3,FALSE)</f>
        <v>Equipe 3</v>
      </c>
      <c r="L728" s="13" t="str">
        <f>VLOOKUP(Tableau1[[#This Row],[CustomerCode]],'Config Clients'!A:D,3,FALSE)</f>
        <v>Coopérative agricole</v>
      </c>
      <c r="M728" s="13" t="str">
        <f>VLOOKUP(Tableau1[[#This Row],[CustomerCode]],'Config Clients'!A:D,4,FALSE)</f>
        <v>Julie</v>
      </c>
      <c r="N728" s="10" t="str">
        <f>IFERROR(IF(Tableau1[[#This Row],[Date rendu]]-'Date de l''export'!$A$2&gt;0,"Non","Oui"),"Oui")</f>
        <v>Non</v>
      </c>
      <c r="O728" s="11">
        <f>IF(Tableau1[[#This Row],[En retard?]]="Non",Tableau1[[#This Row],[Date rendu]]-'Date de l''export'!$A$2,0)</f>
        <v>2.7404166666674428</v>
      </c>
      <c r="P728" s="14" t="str">
        <f>IF(Tableau1[[#This Row],[En retard?]]="Oui","HD",IF(Tableau1[Délai restant]&lt;1,"&lt;24h",IF(Tableau1[Délai restant]&lt;2,"&lt;48h","≥48h")))</f>
        <v>≥48h</v>
      </c>
      <c r="Q728" s="14" t="str">
        <f>IF(AND(Tableau1[[#This Row],[En retard?]]="Oui",OR(Tableau1[[#This Row],[Product]]="Citron",Tableau1[[#This Row],[Product]]="Amandes")),"Oui","Non")</f>
        <v>Non</v>
      </c>
      <c r="R728" t="str">
        <f>CONCATENATE(Tableau1[[#This Row],[OrderCode]],"|",Tableau1[[#This Row],[AnaCode]],"|",Tableau1[[#This Row],[Product]])</f>
        <v>CMD01603504|PEST|Carotte</v>
      </c>
    </row>
    <row r="729" spans="1:18" x14ac:dyDescent="0.25">
      <c r="A729" s="1" t="s">
        <v>374</v>
      </c>
      <c r="B729" s="1" t="s">
        <v>31</v>
      </c>
      <c r="C729" s="3" t="s">
        <v>54</v>
      </c>
      <c r="D729" s="3" t="s">
        <v>10</v>
      </c>
      <c r="E729" s="1" t="s">
        <v>130</v>
      </c>
      <c r="F729" s="1" t="s">
        <v>1787</v>
      </c>
      <c r="G729" s="1" t="s">
        <v>950</v>
      </c>
      <c r="H729" s="3">
        <f>SUBSTITUTE(LEFT(Tableau1[[#This Row],[OrderDate]],17),".",":")+0</f>
        <v>43567.335625</v>
      </c>
      <c r="I729" s="3">
        <f>SUBSTITUTE(LEFT(Tableau1[[#This Row],[OrderDueTo]],17),".",":")+0</f>
        <v>43574.5</v>
      </c>
      <c r="J729" s="13" t="str">
        <f>VLOOKUP(Tableau1[[#This Row],[AnaCode]],'Config Analyses'!A:C,2,FALSE)</f>
        <v>Analyse pesticides</v>
      </c>
      <c r="K729" s="13" t="str">
        <f>VLOOKUP(Tableau1[[#This Row],[AnaCode]],'Config Analyses'!A:C,3,FALSE)</f>
        <v>Equipe 3</v>
      </c>
      <c r="L729" s="13" t="str">
        <f>VLOOKUP(Tableau1[[#This Row],[CustomerCode]],'Config Clients'!A:D,3,FALSE)</f>
        <v>Coopérative agricole</v>
      </c>
      <c r="M729" s="13" t="str">
        <f>VLOOKUP(Tableau1[[#This Row],[CustomerCode]],'Config Clients'!A:D,4,FALSE)</f>
        <v>Julie</v>
      </c>
      <c r="N729" s="10" t="str">
        <f>IFERROR(IF(Tableau1[[#This Row],[Date rendu]]-'Date de l''export'!$A$2&gt;0,"Non","Oui"),"Oui")</f>
        <v>Non</v>
      </c>
      <c r="O729" s="11">
        <f>IF(Tableau1[[#This Row],[En retard?]]="Non",Tableau1[[#This Row],[Date rendu]]-'Date de l''export'!$A$2,0)</f>
        <v>2.7404166666674428</v>
      </c>
      <c r="P729" s="14" t="str">
        <f>IF(Tableau1[[#This Row],[En retard?]]="Oui","HD",IF(Tableau1[Délai restant]&lt;1,"&lt;24h",IF(Tableau1[Délai restant]&lt;2,"&lt;48h","≥48h")))</f>
        <v>≥48h</v>
      </c>
      <c r="Q729" s="14" t="str">
        <f>IF(AND(Tableau1[[#This Row],[En retard?]]="Oui",OR(Tableau1[[#This Row],[Product]]="Citron",Tableau1[[#This Row],[Product]]="Amandes")),"Oui","Non")</f>
        <v>Non</v>
      </c>
      <c r="R729" t="str">
        <f>CONCATENATE(Tableau1[[#This Row],[OrderCode]],"|",Tableau1[[#This Row],[AnaCode]],"|",Tableau1[[#This Row],[Product]])</f>
        <v>CMD01743708|PEST|Pomme de terre</v>
      </c>
    </row>
    <row r="730" spans="1:18" x14ac:dyDescent="0.25">
      <c r="A730" s="1" t="s">
        <v>619</v>
      </c>
      <c r="B730" s="1" t="s">
        <v>31</v>
      </c>
      <c r="C730" s="3" t="s">
        <v>72</v>
      </c>
      <c r="D730" s="3" t="s">
        <v>22</v>
      </c>
      <c r="E730" s="1" t="s">
        <v>107</v>
      </c>
      <c r="F730" s="1" t="s">
        <v>1532</v>
      </c>
      <c r="G730" s="1" t="s">
        <v>945</v>
      </c>
      <c r="H730" s="3">
        <f>SUBSTITUTE(LEFT(Tableau1[[#This Row],[OrderDate]],17),".",":")+0</f>
        <v>43567.336458333331</v>
      </c>
      <c r="I730" s="3">
        <f>SUBSTITUTE(LEFT(Tableau1[[#This Row],[OrderDueTo]],17),".",":")+0</f>
        <v>43572.5</v>
      </c>
      <c r="J730" s="13" t="str">
        <f>VLOOKUP(Tableau1[[#This Row],[AnaCode]],'Config Analyses'!A:C,2,FALSE)</f>
        <v>Analyse nutritionelle</v>
      </c>
      <c r="K730" s="13" t="str">
        <f>VLOOKUP(Tableau1[[#This Row],[AnaCode]],'Config Analyses'!A:C,3,FALSE)</f>
        <v>Equipe 2</v>
      </c>
      <c r="L730" s="13" t="str">
        <f>VLOOKUP(Tableau1[[#This Row],[CustomerCode]],'Config Clients'!A:D,3,FALSE)</f>
        <v>Coopérative agricole</v>
      </c>
      <c r="M730" s="13" t="str">
        <f>VLOOKUP(Tableau1[[#This Row],[CustomerCode]],'Config Clients'!A:D,4,FALSE)</f>
        <v>Julie</v>
      </c>
      <c r="N730" s="10" t="str">
        <f>IFERROR(IF(Tableau1[[#This Row],[Date rendu]]-'Date de l''export'!$A$2&gt;0,"Non","Oui"),"Oui")</f>
        <v>Non</v>
      </c>
      <c r="O730" s="11">
        <f>IF(Tableau1[[#This Row],[En retard?]]="Non",Tableau1[[#This Row],[Date rendu]]-'Date de l''export'!$A$2,0)</f>
        <v>0.74041666666744277</v>
      </c>
      <c r="P730" s="14" t="str">
        <f>IF(Tableau1[[#This Row],[En retard?]]="Oui","HD",IF(Tableau1[Délai restant]&lt;1,"&lt;24h",IF(Tableau1[Délai restant]&lt;2,"&lt;48h","≥48h")))</f>
        <v>&lt;24h</v>
      </c>
      <c r="Q730" s="14" t="str">
        <f>IF(AND(Tableau1[[#This Row],[En retard?]]="Oui",OR(Tableau1[[#This Row],[Product]]="Citron",Tableau1[[#This Row],[Product]]="Amandes")),"Oui","Non")</f>
        <v>Non</v>
      </c>
      <c r="R730" t="str">
        <f>CONCATENATE(Tableau1[[#This Row],[OrderCode]],"|",Tableau1[[#This Row],[AnaCode]],"|",Tableau1[[#This Row],[Product]])</f>
        <v>CMD01766801|NTR|Pomme de terre</v>
      </c>
    </row>
    <row r="731" spans="1:18" x14ac:dyDescent="0.25">
      <c r="A731" s="1" t="s">
        <v>449</v>
      </c>
      <c r="B731" s="1" t="s">
        <v>32</v>
      </c>
      <c r="C731" s="3" t="s">
        <v>61</v>
      </c>
      <c r="D731" s="3" t="s">
        <v>14</v>
      </c>
      <c r="E731" s="1" t="s">
        <v>107</v>
      </c>
      <c r="F731" s="1" t="s">
        <v>1533</v>
      </c>
      <c r="G731" s="1" t="s">
        <v>945</v>
      </c>
      <c r="H731" s="3">
        <f>SUBSTITUTE(LEFT(Tableau1[[#This Row],[OrderDate]],17),".",":")+0</f>
        <v>43567.33734953704</v>
      </c>
      <c r="I731" s="3">
        <f>SUBSTITUTE(LEFT(Tableau1[[#This Row],[OrderDueTo]],17),".",":")+0</f>
        <v>43572.5</v>
      </c>
      <c r="J731" s="13" t="str">
        <f>VLOOKUP(Tableau1[[#This Row],[AnaCode]],'Config Analyses'!A:C,2,FALSE)</f>
        <v>Analyse nutritionelle</v>
      </c>
      <c r="K731" s="13" t="str">
        <f>VLOOKUP(Tableau1[[#This Row],[AnaCode]],'Config Analyses'!A:C,3,FALSE)</f>
        <v>Equipe 2</v>
      </c>
      <c r="L731" s="13" t="str">
        <f>VLOOKUP(Tableau1[[#This Row],[CustomerCode]],'Config Clients'!A:D,3,FALSE)</f>
        <v>Grande surface</v>
      </c>
      <c r="M731" s="13" t="str">
        <f>VLOOKUP(Tableau1[[#This Row],[CustomerCode]],'Config Clients'!A:D,4,FALSE)</f>
        <v>Eric</v>
      </c>
      <c r="N731" s="10" t="str">
        <f>IFERROR(IF(Tableau1[[#This Row],[Date rendu]]-'Date de l''export'!$A$2&gt;0,"Non","Oui"),"Oui")</f>
        <v>Non</v>
      </c>
      <c r="O731" s="11">
        <f>IF(Tableau1[[#This Row],[En retard?]]="Non",Tableau1[[#This Row],[Date rendu]]-'Date de l''export'!$A$2,0)</f>
        <v>0.74041666666744277</v>
      </c>
      <c r="P731" s="14" t="str">
        <f>IF(Tableau1[[#This Row],[En retard?]]="Oui","HD",IF(Tableau1[Délai restant]&lt;1,"&lt;24h",IF(Tableau1[Délai restant]&lt;2,"&lt;48h","≥48h")))</f>
        <v>&lt;24h</v>
      </c>
      <c r="Q731" s="14" t="str">
        <f>IF(AND(Tableau1[[#This Row],[En retard?]]="Oui",OR(Tableau1[[#This Row],[Product]]="Citron",Tableau1[[#This Row],[Product]]="Amandes")),"Oui","Non")</f>
        <v>Non</v>
      </c>
      <c r="R731" t="str">
        <f>CONCATENATE(Tableau1[[#This Row],[OrderCode]],"|",Tableau1[[#This Row],[AnaCode]],"|",Tableau1[[#This Row],[Product]])</f>
        <v>CMD01512801|NTR|Tomate</v>
      </c>
    </row>
    <row r="732" spans="1:18" x14ac:dyDescent="0.25">
      <c r="A732" s="1" t="s">
        <v>3295</v>
      </c>
      <c r="B732" s="1" t="s">
        <v>42</v>
      </c>
      <c r="C732" s="3" t="s">
        <v>73</v>
      </c>
      <c r="D732" s="3" t="s">
        <v>23</v>
      </c>
      <c r="E732" s="1" t="s">
        <v>130</v>
      </c>
      <c r="F732" s="1" t="s">
        <v>3432</v>
      </c>
      <c r="G732" s="1" t="s">
        <v>950</v>
      </c>
      <c r="H732" s="3">
        <f>SUBSTITUTE(LEFT(Tableau1[[#This Row],[OrderDate]],17),".",":")+0</f>
        <v>43567.337870370371</v>
      </c>
      <c r="I732" s="3">
        <f>SUBSTITUTE(LEFT(Tableau1[[#This Row],[OrderDueTo]],17),".",":")+0</f>
        <v>43574.5</v>
      </c>
      <c r="J732" s="13" t="str">
        <f>VLOOKUP(Tableau1[[#This Row],[AnaCode]],'Config Analyses'!A:C,2,FALSE)</f>
        <v>Analyse pesticides</v>
      </c>
      <c r="K732" s="13" t="str">
        <f>VLOOKUP(Tableau1[[#This Row],[AnaCode]],'Config Analyses'!A:C,3,FALSE)</f>
        <v>Equipe 3</v>
      </c>
      <c r="L732" s="13" t="str">
        <f>VLOOKUP(Tableau1[[#This Row],[CustomerCode]],'Config Clients'!A:D,3,FALSE)</f>
        <v>Entreprises agro-alimentaires</v>
      </c>
      <c r="M732" s="13" t="str">
        <f>VLOOKUP(Tableau1[[#This Row],[CustomerCode]],'Config Clients'!A:D,4,FALSE)</f>
        <v>Julien</v>
      </c>
      <c r="N732" s="10" t="str">
        <f>IFERROR(IF(Tableau1[[#This Row],[Date rendu]]-'Date de l''export'!$A$2&gt;0,"Non","Oui"),"Oui")</f>
        <v>Non</v>
      </c>
      <c r="O732" s="11">
        <f>IF(Tableau1[[#This Row],[En retard?]]="Non",Tableau1[[#This Row],[Date rendu]]-'Date de l''export'!$A$2,0)</f>
        <v>2.7404166666674428</v>
      </c>
      <c r="P732" s="14" t="str">
        <f>IF(Tableau1[[#This Row],[En retard?]]="Oui","HD",IF(Tableau1[Délai restant]&lt;1,"&lt;24h",IF(Tableau1[Délai restant]&lt;2,"&lt;48h","≥48h")))</f>
        <v>≥48h</v>
      </c>
      <c r="Q732" s="14" t="str">
        <f>IF(AND(Tableau1[[#This Row],[En retard?]]="Oui",OR(Tableau1[[#This Row],[Product]]="Citron",Tableau1[[#This Row],[Product]]="Amandes")),"Oui","Non")</f>
        <v>Non</v>
      </c>
      <c r="R732" t="str">
        <f>CONCATENATE(Tableau1[[#This Row],[OrderCode]],"|",Tableau1[[#This Row],[AnaCode]],"|",Tableau1[[#This Row],[Product]])</f>
        <v>CMD01714602|PEST|Jus de fruits</v>
      </c>
    </row>
    <row r="733" spans="1:18" x14ac:dyDescent="0.25">
      <c r="A733" s="1" t="s">
        <v>384</v>
      </c>
      <c r="B733" s="1" t="s">
        <v>26</v>
      </c>
      <c r="C733" s="3" t="s">
        <v>54</v>
      </c>
      <c r="D733" s="3" t="s">
        <v>10</v>
      </c>
      <c r="E733" s="1" t="s">
        <v>130</v>
      </c>
      <c r="F733" s="1" t="s">
        <v>1742</v>
      </c>
      <c r="G733" s="1" t="s">
        <v>950</v>
      </c>
      <c r="H733" s="3">
        <f>SUBSTITUTE(LEFT(Tableau1[[#This Row],[OrderDate]],17),".",":")+0</f>
        <v>43567.337951388887</v>
      </c>
      <c r="I733" s="3">
        <f>SUBSTITUTE(LEFT(Tableau1[[#This Row],[OrderDueTo]],17),".",":")+0</f>
        <v>43574.5</v>
      </c>
      <c r="J733" s="13" t="str">
        <f>VLOOKUP(Tableau1[[#This Row],[AnaCode]],'Config Analyses'!A:C,2,FALSE)</f>
        <v>Analyse pesticides</v>
      </c>
      <c r="K733" s="13" t="str">
        <f>VLOOKUP(Tableau1[[#This Row],[AnaCode]],'Config Analyses'!A:C,3,FALSE)</f>
        <v>Equipe 3</v>
      </c>
      <c r="L733" s="13" t="str">
        <f>VLOOKUP(Tableau1[[#This Row],[CustomerCode]],'Config Clients'!A:D,3,FALSE)</f>
        <v>Coopérative agricole</v>
      </c>
      <c r="M733" s="13" t="str">
        <f>VLOOKUP(Tableau1[[#This Row],[CustomerCode]],'Config Clients'!A:D,4,FALSE)</f>
        <v>Julie</v>
      </c>
      <c r="N733" s="10" t="str">
        <f>IFERROR(IF(Tableau1[[#This Row],[Date rendu]]-'Date de l''export'!$A$2&gt;0,"Non","Oui"),"Oui")</f>
        <v>Non</v>
      </c>
      <c r="O733" s="11">
        <f>IF(Tableau1[[#This Row],[En retard?]]="Non",Tableau1[[#This Row],[Date rendu]]-'Date de l''export'!$A$2,0)</f>
        <v>2.7404166666674428</v>
      </c>
      <c r="P733" s="14" t="str">
        <f>IF(Tableau1[[#This Row],[En retard?]]="Oui","HD",IF(Tableau1[Délai restant]&lt;1,"&lt;24h",IF(Tableau1[Délai restant]&lt;2,"&lt;48h","≥48h")))</f>
        <v>≥48h</v>
      </c>
      <c r="Q733" s="14" t="str">
        <f>IF(AND(Tableau1[[#This Row],[En retard?]]="Oui",OR(Tableau1[[#This Row],[Product]]="Citron",Tableau1[[#This Row],[Product]]="Amandes")),"Oui","Non")</f>
        <v>Non</v>
      </c>
      <c r="R733" t="str">
        <f>CONCATENATE(Tableau1[[#This Row],[OrderCode]],"|",Tableau1[[#This Row],[AnaCode]],"|",Tableau1[[#This Row],[Product]])</f>
        <v>CMD01569204|PEST|Radis</v>
      </c>
    </row>
    <row r="734" spans="1:18" x14ac:dyDescent="0.25">
      <c r="A734" s="1" t="s">
        <v>3433</v>
      </c>
      <c r="B734" s="1" t="s">
        <v>21</v>
      </c>
      <c r="C734" s="3" t="s">
        <v>73</v>
      </c>
      <c r="D734" s="3" t="s">
        <v>23</v>
      </c>
      <c r="E734" s="1" t="s">
        <v>130</v>
      </c>
      <c r="F734" s="1" t="s">
        <v>3434</v>
      </c>
      <c r="G734" s="1" t="s">
        <v>950</v>
      </c>
      <c r="H734" s="3">
        <f>SUBSTITUTE(LEFT(Tableau1[[#This Row],[OrderDate]],17),".",":")+0</f>
        <v>43567.33797453704</v>
      </c>
      <c r="I734" s="3">
        <f>SUBSTITUTE(LEFT(Tableau1[[#This Row],[OrderDueTo]],17),".",":")+0</f>
        <v>43574.5</v>
      </c>
      <c r="J734" s="13" t="str">
        <f>VLOOKUP(Tableau1[[#This Row],[AnaCode]],'Config Analyses'!A:C,2,FALSE)</f>
        <v>Analyse pesticides</v>
      </c>
      <c r="K734" s="13" t="str">
        <f>VLOOKUP(Tableau1[[#This Row],[AnaCode]],'Config Analyses'!A:C,3,FALSE)</f>
        <v>Equipe 3</v>
      </c>
      <c r="L734" s="13" t="str">
        <f>VLOOKUP(Tableau1[[#This Row],[CustomerCode]],'Config Clients'!A:D,3,FALSE)</f>
        <v>Entreprises agro-alimentaires</v>
      </c>
      <c r="M734" s="13" t="str">
        <f>VLOOKUP(Tableau1[[#This Row],[CustomerCode]],'Config Clients'!A:D,4,FALSE)</f>
        <v>Julien</v>
      </c>
      <c r="N734" s="10" t="str">
        <f>IFERROR(IF(Tableau1[[#This Row],[Date rendu]]-'Date de l''export'!$A$2&gt;0,"Non","Oui"),"Oui")</f>
        <v>Non</v>
      </c>
      <c r="O734" s="11">
        <f>IF(Tableau1[[#This Row],[En retard?]]="Non",Tableau1[[#This Row],[Date rendu]]-'Date de l''export'!$A$2,0)</f>
        <v>2.7404166666674428</v>
      </c>
      <c r="P734" s="14" t="str">
        <f>IF(Tableau1[[#This Row],[En retard?]]="Oui","HD",IF(Tableau1[Délai restant]&lt;1,"&lt;24h",IF(Tableau1[Délai restant]&lt;2,"&lt;48h","≥48h")))</f>
        <v>≥48h</v>
      </c>
      <c r="Q734" s="14" t="str">
        <f>IF(AND(Tableau1[[#This Row],[En retard?]]="Oui",OR(Tableau1[[#This Row],[Product]]="Citron",Tableau1[[#This Row],[Product]]="Amandes")),"Oui","Non")</f>
        <v>Non</v>
      </c>
      <c r="R734" t="str">
        <f>CONCATENATE(Tableau1[[#This Row],[OrderCode]],"|",Tableau1[[#This Row],[AnaCode]],"|",Tableau1[[#This Row],[Product]])</f>
        <v>CMD01392405|PEST|Carotte</v>
      </c>
    </row>
    <row r="735" spans="1:18" x14ac:dyDescent="0.25">
      <c r="A735" s="1" t="s">
        <v>3435</v>
      </c>
      <c r="B735" s="1" t="s">
        <v>30</v>
      </c>
      <c r="C735" s="3" t="s">
        <v>188</v>
      </c>
      <c r="D735" s="3" t="s">
        <v>38</v>
      </c>
      <c r="E735" s="1" t="s">
        <v>107</v>
      </c>
      <c r="F735" s="1" t="s">
        <v>3436</v>
      </c>
      <c r="G735" s="1" t="s">
        <v>945</v>
      </c>
      <c r="H735" s="3">
        <f>SUBSTITUTE(LEFT(Tableau1[[#This Row],[OrderDate]],17),".",":")+0</f>
        <v>43567.337997685187</v>
      </c>
      <c r="I735" s="3">
        <f>SUBSTITUTE(LEFT(Tableau1[[#This Row],[OrderDueTo]],17),".",":")+0</f>
        <v>43572.5</v>
      </c>
      <c r="J735" s="13" t="str">
        <f>VLOOKUP(Tableau1[[#This Row],[AnaCode]],'Config Analyses'!A:C,2,FALSE)</f>
        <v>Analyse nutritionelle</v>
      </c>
      <c r="K735" s="13" t="str">
        <f>VLOOKUP(Tableau1[[#This Row],[AnaCode]],'Config Analyses'!A:C,3,FALSE)</f>
        <v>Equipe 2</v>
      </c>
      <c r="L735" s="13" t="str">
        <f>VLOOKUP(Tableau1[[#This Row],[CustomerCode]],'Config Clients'!A:D,3,FALSE)</f>
        <v>Coopérative agricole</v>
      </c>
      <c r="M735" s="13" t="str">
        <f>VLOOKUP(Tableau1[[#This Row],[CustomerCode]],'Config Clients'!A:D,4,FALSE)</f>
        <v>Julie</v>
      </c>
      <c r="N735" s="10" t="str">
        <f>IFERROR(IF(Tableau1[[#This Row],[Date rendu]]-'Date de l''export'!$A$2&gt;0,"Non","Oui"),"Oui")</f>
        <v>Non</v>
      </c>
      <c r="O735" s="11">
        <f>IF(Tableau1[[#This Row],[En retard?]]="Non",Tableau1[[#This Row],[Date rendu]]-'Date de l''export'!$A$2,0)</f>
        <v>0.74041666666744277</v>
      </c>
      <c r="P735" s="14" t="str">
        <f>IF(Tableau1[[#This Row],[En retard?]]="Oui","HD",IF(Tableau1[Délai restant]&lt;1,"&lt;24h",IF(Tableau1[Délai restant]&lt;2,"&lt;48h","≥48h")))</f>
        <v>&lt;24h</v>
      </c>
      <c r="Q735" s="14" t="str">
        <f>IF(AND(Tableau1[[#This Row],[En retard?]]="Oui",OR(Tableau1[[#This Row],[Product]]="Citron",Tableau1[[#This Row],[Product]]="Amandes")),"Oui","Non")</f>
        <v>Non</v>
      </c>
      <c r="R735" t="str">
        <f>CONCATENATE(Tableau1[[#This Row],[OrderCode]],"|",Tableau1[[#This Row],[AnaCode]],"|",Tableau1[[#This Row],[Product]])</f>
        <v>CMD01721602|NTR|Bœuf</v>
      </c>
    </row>
    <row r="736" spans="1:18" x14ac:dyDescent="0.25">
      <c r="A736" s="1" t="s">
        <v>537</v>
      </c>
      <c r="B736" s="1" t="s">
        <v>26</v>
      </c>
      <c r="C736" s="3" t="s">
        <v>61</v>
      </c>
      <c r="D736" s="3" t="s">
        <v>14</v>
      </c>
      <c r="E736" s="1" t="s">
        <v>130</v>
      </c>
      <c r="F736" s="1" t="s">
        <v>1735</v>
      </c>
      <c r="G736" s="1" t="s">
        <v>950</v>
      </c>
      <c r="H736" s="3">
        <f>SUBSTITUTE(LEFT(Tableau1[[#This Row],[OrderDate]],17),".",":")+0</f>
        <v>43567.338067129633</v>
      </c>
      <c r="I736" s="3">
        <f>SUBSTITUTE(LEFT(Tableau1[[#This Row],[OrderDueTo]],17),".",":")+0</f>
        <v>43574.5</v>
      </c>
      <c r="J736" s="13" t="str">
        <f>VLOOKUP(Tableau1[[#This Row],[AnaCode]],'Config Analyses'!A:C,2,FALSE)</f>
        <v>Analyse pesticides</v>
      </c>
      <c r="K736" s="13" t="str">
        <f>VLOOKUP(Tableau1[[#This Row],[AnaCode]],'Config Analyses'!A:C,3,FALSE)</f>
        <v>Equipe 3</v>
      </c>
      <c r="L736" s="13" t="str">
        <f>VLOOKUP(Tableau1[[#This Row],[CustomerCode]],'Config Clients'!A:D,3,FALSE)</f>
        <v>Grande surface</v>
      </c>
      <c r="M736" s="13" t="str">
        <f>VLOOKUP(Tableau1[[#This Row],[CustomerCode]],'Config Clients'!A:D,4,FALSE)</f>
        <v>Eric</v>
      </c>
      <c r="N736" s="10" t="str">
        <f>IFERROR(IF(Tableau1[[#This Row],[Date rendu]]-'Date de l''export'!$A$2&gt;0,"Non","Oui"),"Oui")</f>
        <v>Non</v>
      </c>
      <c r="O736" s="11">
        <f>IF(Tableau1[[#This Row],[En retard?]]="Non",Tableau1[[#This Row],[Date rendu]]-'Date de l''export'!$A$2,0)</f>
        <v>2.7404166666674428</v>
      </c>
      <c r="P736" s="14" t="str">
        <f>IF(Tableau1[[#This Row],[En retard?]]="Oui","HD",IF(Tableau1[Délai restant]&lt;1,"&lt;24h",IF(Tableau1[Délai restant]&lt;2,"&lt;48h","≥48h")))</f>
        <v>≥48h</v>
      </c>
      <c r="Q736" s="14" t="str">
        <f>IF(AND(Tableau1[[#This Row],[En retard?]]="Oui",OR(Tableau1[[#This Row],[Product]]="Citron",Tableau1[[#This Row],[Product]]="Amandes")),"Oui","Non")</f>
        <v>Non</v>
      </c>
      <c r="R736" t="str">
        <f>CONCATENATE(Tableau1[[#This Row],[OrderCode]],"|",Tableau1[[#This Row],[AnaCode]],"|",Tableau1[[#This Row],[Product]])</f>
        <v>CMD01625105|PEST|Radis</v>
      </c>
    </row>
    <row r="737" spans="1:18" x14ac:dyDescent="0.25">
      <c r="A737" s="1" t="s">
        <v>3282</v>
      </c>
      <c r="B737" s="1" t="s">
        <v>31</v>
      </c>
      <c r="C737" s="3" t="s">
        <v>73</v>
      </c>
      <c r="D737" s="3" t="s">
        <v>23</v>
      </c>
      <c r="E737" s="1" t="s">
        <v>107</v>
      </c>
      <c r="F737" s="1" t="s">
        <v>3437</v>
      </c>
      <c r="G737" s="1" t="s">
        <v>945</v>
      </c>
      <c r="H737" s="3">
        <f>SUBSTITUTE(LEFT(Tableau1[[#This Row],[OrderDate]],17),".",":")+0</f>
        <v>43567.338368055556</v>
      </c>
      <c r="I737" s="3">
        <f>SUBSTITUTE(LEFT(Tableau1[[#This Row],[OrderDueTo]],17),".",":")+0</f>
        <v>43572.5</v>
      </c>
      <c r="J737" s="13" t="str">
        <f>VLOOKUP(Tableau1[[#This Row],[AnaCode]],'Config Analyses'!A:C,2,FALSE)</f>
        <v>Analyse nutritionelle</v>
      </c>
      <c r="K737" s="13" t="str">
        <f>VLOOKUP(Tableau1[[#This Row],[AnaCode]],'Config Analyses'!A:C,3,FALSE)</f>
        <v>Equipe 2</v>
      </c>
      <c r="L737" s="13" t="str">
        <f>VLOOKUP(Tableau1[[#This Row],[CustomerCode]],'Config Clients'!A:D,3,FALSE)</f>
        <v>Entreprises agro-alimentaires</v>
      </c>
      <c r="M737" s="13" t="str">
        <f>VLOOKUP(Tableau1[[#This Row],[CustomerCode]],'Config Clients'!A:D,4,FALSE)</f>
        <v>Julien</v>
      </c>
      <c r="N737" s="10" t="str">
        <f>IFERROR(IF(Tableau1[[#This Row],[Date rendu]]-'Date de l''export'!$A$2&gt;0,"Non","Oui"),"Oui")</f>
        <v>Non</v>
      </c>
      <c r="O737" s="11">
        <f>IF(Tableau1[[#This Row],[En retard?]]="Non",Tableau1[[#This Row],[Date rendu]]-'Date de l''export'!$A$2,0)</f>
        <v>0.74041666666744277</v>
      </c>
      <c r="P737" s="14" t="str">
        <f>IF(Tableau1[[#This Row],[En retard?]]="Oui","HD",IF(Tableau1[Délai restant]&lt;1,"&lt;24h",IF(Tableau1[Délai restant]&lt;2,"&lt;48h","≥48h")))</f>
        <v>&lt;24h</v>
      </c>
      <c r="Q737" s="14" t="str">
        <f>IF(AND(Tableau1[[#This Row],[En retard?]]="Oui",OR(Tableau1[[#This Row],[Product]]="Citron",Tableau1[[#This Row],[Product]]="Amandes")),"Oui","Non")</f>
        <v>Non</v>
      </c>
      <c r="R737" t="str">
        <f>CONCATENATE(Tableau1[[#This Row],[OrderCode]],"|",Tableau1[[#This Row],[AnaCode]],"|",Tableau1[[#This Row],[Product]])</f>
        <v>CMD01595404|NTR|Pomme de terre</v>
      </c>
    </row>
    <row r="738" spans="1:18" x14ac:dyDescent="0.25">
      <c r="A738" s="1" t="s">
        <v>458</v>
      </c>
      <c r="B738" s="1" t="s">
        <v>31</v>
      </c>
      <c r="C738" s="3" t="s">
        <v>72</v>
      </c>
      <c r="D738" s="3" t="s">
        <v>22</v>
      </c>
      <c r="E738" s="1" t="s">
        <v>130</v>
      </c>
      <c r="F738" s="1" t="s">
        <v>1890</v>
      </c>
      <c r="G738" s="1" t="s">
        <v>950</v>
      </c>
      <c r="H738" s="3">
        <f>SUBSTITUTE(LEFT(Tableau1[[#This Row],[OrderDate]],17),".",":")+0</f>
        <v>43567.338379629633</v>
      </c>
      <c r="I738" s="3">
        <f>SUBSTITUTE(LEFT(Tableau1[[#This Row],[OrderDueTo]],17),".",":")+0</f>
        <v>43574.5</v>
      </c>
      <c r="J738" s="13" t="str">
        <f>VLOOKUP(Tableau1[[#This Row],[AnaCode]],'Config Analyses'!A:C,2,FALSE)</f>
        <v>Analyse pesticides</v>
      </c>
      <c r="K738" s="13" t="str">
        <f>VLOOKUP(Tableau1[[#This Row],[AnaCode]],'Config Analyses'!A:C,3,FALSE)</f>
        <v>Equipe 3</v>
      </c>
      <c r="L738" s="13" t="str">
        <f>VLOOKUP(Tableau1[[#This Row],[CustomerCode]],'Config Clients'!A:D,3,FALSE)</f>
        <v>Coopérative agricole</v>
      </c>
      <c r="M738" s="13" t="str">
        <f>VLOOKUP(Tableau1[[#This Row],[CustomerCode]],'Config Clients'!A:D,4,FALSE)</f>
        <v>Julie</v>
      </c>
      <c r="N738" s="10" t="str">
        <f>IFERROR(IF(Tableau1[[#This Row],[Date rendu]]-'Date de l''export'!$A$2&gt;0,"Non","Oui"),"Oui")</f>
        <v>Non</v>
      </c>
      <c r="O738" s="11">
        <f>IF(Tableau1[[#This Row],[En retard?]]="Non",Tableau1[[#This Row],[Date rendu]]-'Date de l''export'!$A$2,0)</f>
        <v>2.7404166666674428</v>
      </c>
      <c r="P738" s="14" t="str">
        <f>IF(Tableau1[[#This Row],[En retard?]]="Oui","HD",IF(Tableau1[Délai restant]&lt;1,"&lt;24h",IF(Tableau1[Délai restant]&lt;2,"&lt;48h","≥48h")))</f>
        <v>≥48h</v>
      </c>
      <c r="Q738" s="14" t="str">
        <f>IF(AND(Tableau1[[#This Row],[En retard?]]="Oui",OR(Tableau1[[#This Row],[Product]]="Citron",Tableau1[[#This Row],[Product]]="Amandes")),"Oui","Non")</f>
        <v>Non</v>
      </c>
      <c r="R738" t="str">
        <f>CONCATENATE(Tableau1[[#This Row],[OrderCode]],"|",Tableau1[[#This Row],[AnaCode]],"|",Tableau1[[#This Row],[Product]])</f>
        <v>CMD01614401|PEST|Pomme de terre</v>
      </c>
    </row>
    <row r="739" spans="1:18" x14ac:dyDescent="0.25">
      <c r="A739" s="1" t="s">
        <v>714</v>
      </c>
      <c r="B739" s="1" t="s">
        <v>31</v>
      </c>
      <c r="C739" s="3" t="s">
        <v>72</v>
      </c>
      <c r="D739" s="3" t="s">
        <v>22</v>
      </c>
      <c r="E739" s="1" t="s">
        <v>107</v>
      </c>
      <c r="F739" s="1" t="s">
        <v>1535</v>
      </c>
      <c r="G739" s="1" t="s">
        <v>945</v>
      </c>
      <c r="H739" s="3">
        <f>SUBSTITUTE(LEFT(Tableau1[[#This Row],[OrderDate]],17),".",":")+0</f>
        <v>43567.338692129626</v>
      </c>
      <c r="I739" s="3">
        <f>SUBSTITUTE(LEFT(Tableau1[[#This Row],[OrderDueTo]],17),".",":")+0</f>
        <v>43572.5</v>
      </c>
      <c r="J739" s="13" t="str">
        <f>VLOOKUP(Tableau1[[#This Row],[AnaCode]],'Config Analyses'!A:C,2,FALSE)</f>
        <v>Analyse nutritionelle</v>
      </c>
      <c r="K739" s="13" t="str">
        <f>VLOOKUP(Tableau1[[#This Row],[AnaCode]],'Config Analyses'!A:C,3,FALSE)</f>
        <v>Equipe 2</v>
      </c>
      <c r="L739" s="13" t="str">
        <f>VLOOKUP(Tableau1[[#This Row],[CustomerCode]],'Config Clients'!A:D,3,FALSE)</f>
        <v>Coopérative agricole</v>
      </c>
      <c r="M739" s="13" t="str">
        <f>VLOOKUP(Tableau1[[#This Row],[CustomerCode]],'Config Clients'!A:D,4,FALSE)</f>
        <v>Julie</v>
      </c>
      <c r="N739" s="10" t="str">
        <f>IFERROR(IF(Tableau1[[#This Row],[Date rendu]]-'Date de l''export'!$A$2&gt;0,"Non","Oui"),"Oui")</f>
        <v>Non</v>
      </c>
      <c r="O739" s="11">
        <f>IF(Tableau1[[#This Row],[En retard?]]="Non",Tableau1[[#This Row],[Date rendu]]-'Date de l''export'!$A$2,0)</f>
        <v>0.74041666666744277</v>
      </c>
      <c r="P739" s="14" t="str">
        <f>IF(Tableau1[[#This Row],[En retard?]]="Oui","HD",IF(Tableau1[Délai restant]&lt;1,"&lt;24h",IF(Tableau1[Délai restant]&lt;2,"&lt;48h","≥48h")))</f>
        <v>&lt;24h</v>
      </c>
      <c r="Q739" s="14" t="str">
        <f>IF(AND(Tableau1[[#This Row],[En retard?]]="Oui",OR(Tableau1[[#This Row],[Product]]="Citron",Tableau1[[#This Row],[Product]]="Amandes")),"Oui","Non")</f>
        <v>Non</v>
      </c>
      <c r="R739" t="str">
        <f>CONCATENATE(Tableau1[[#This Row],[OrderCode]],"|",Tableau1[[#This Row],[AnaCode]],"|",Tableau1[[#This Row],[Product]])</f>
        <v>CMD01702104|NTR|Pomme de terre</v>
      </c>
    </row>
    <row r="740" spans="1:18" x14ac:dyDescent="0.25">
      <c r="A740" s="1" t="s">
        <v>3438</v>
      </c>
      <c r="B740" s="1" t="s">
        <v>16</v>
      </c>
      <c r="C740" s="3" t="s">
        <v>73</v>
      </c>
      <c r="D740" s="3" t="s">
        <v>23</v>
      </c>
      <c r="E740" s="1" t="s">
        <v>130</v>
      </c>
      <c r="F740" s="1" t="s">
        <v>1535</v>
      </c>
      <c r="G740" s="1" t="s">
        <v>950</v>
      </c>
      <c r="H740" s="3">
        <f>SUBSTITUTE(LEFT(Tableau1[[#This Row],[OrderDate]],17),".",":")+0</f>
        <v>43567.338692129626</v>
      </c>
      <c r="I740" s="3">
        <f>SUBSTITUTE(LEFT(Tableau1[[#This Row],[OrderDueTo]],17),".",":")+0</f>
        <v>43574.5</v>
      </c>
      <c r="J740" s="13" t="str">
        <f>VLOOKUP(Tableau1[[#This Row],[AnaCode]],'Config Analyses'!A:C,2,FALSE)</f>
        <v>Analyse pesticides</v>
      </c>
      <c r="K740" s="13" t="str">
        <f>VLOOKUP(Tableau1[[#This Row],[AnaCode]],'Config Analyses'!A:C,3,FALSE)</f>
        <v>Equipe 3</v>
      </c>
      <c r="L740" s="13" t="str">
        <f>VLOOKUP(Tableau1[[#This Row],[CustomerCode]],'Config Clients'!A:D,3,FALSE)</f>
        <v>Entreprises agro-alimentaires</v>
      </c>
      <c r="M740" s="13" t="str">
        <f>VLOOKUP(Tableau1[[#This Row],[CustomerCode]],'Config Clients'!A:D,4,FALSE)</f>
        <v>Julien</v>
      </c>
      <c r="N740" s="10" t="str">
        <f>IFERROR(IF(Tableau1[[#This Row],[Date rendu]]-'Date de l''export'!$A$2&gt;0,"Non","Oui"),"Oui")</f>
        <v>Non</v>
      </c>
      <c r="O740" s="11">
        <f>IF(Tableau1[[#This Row],[En retard?]]="Non",Tableau1[[#This Row],[Date rendu]]-'Date de l''export'!$A$2,0)</f>
        <v>2.7404166666674428</v>
      </c>
      <c r="P740" s="14" t="str">
        <f>IF(Tableau1[[#This Row],[En retard?]]="Oui","HD",IF(Tableau1[Délai restant]&lt;1,"&lt;24h",IF(Tableau1[Délai restant]&lt;2,"&lt;48h","≥48h")))</f>
        <v>≥48h</v>
      </c>
      <c r="Q740" s="14" t="str">
        <f>IF(AND(Tableau1[[#This Row],[En retard?]]="Oui",OR(Tableau1[[#This Row],[Product]]="Citron",Tableau1[[#This Row],[Product]]="Amandes")),"Oui","Non")</f>
        <v>Non</v>
      </c>
      <c r="R740" t="str">
        <f>CONCATENATE(Tableau1[[#This Row],[OrderCode]],"|",Tableau1[[#This Row],[AnaCode]],"|",Tableau1[[#This Row],[Product]])</f>
        <v>CMD01692704|PEST|Agneau</v>
      </c>
    </row>
    <row r="741" spans="1:18" x14ac:dyDescent="0.25">
      <c r="A741" s="1" t="s">
        <v>440</v>
      </c>
      <c r="B741" s="1" t="s">
        <v>21</v>
      </c>
      <c r="C741" s="3" t="s">
        <v>52</v>
      </c>
      <c r="D741" s="3" t="s">
        <v>9</v>
      </c>
      <c r="E741" s="1" t="s">
        <v>130</v>
      </c>
      <c r="F741" s="1" t="s">
        <v>1536</v>
      </c>
      <c r="G741" s="1" t="s">
        <v>950</v>
      </c>
      <c r="H741" s="3">
        <f>SUBSTITUTE(LEFT(Tableau1[[#This Row],[OrderDate]],17),".",":")+0</f>
        <v>43567.338738425926</v>
      </c>
      <c r="I741" s="3">
        <f>SUBSTITUTE(LEFT(Tableau1[[#This Row],[OrderDueTo]],17),".",":")+0</f>
        <v>43574.5</v>
      </c>
      <c r="J741" s="13" t="str">
        <f>VLOOKUP(Tableau1[[#This Row],[AnaCode]],'Config Analyses'!A:C,2,FALSE)</f>
        <v>Analyse pesticides</v>
      </c>
      <c r="K741" s="13" t="str">
        <f>VLOOKUP(Tableau1[[#This Row],[AnaCode]],'Config Analyses'!A:C,3,FALSE)</f>
        <v>Equipe 3</v>
      </c>
      <c r="L741" s="13" t="str">
        <f>VLOOKUP(Tableau1[[#This Row],[CustomerCode]],'Config Clients'!A:D,3,FALSE)</f>
        <v>Centrale d'achats</v>
      </c>
      <c r="M741" s="13" t="str">
        <f>VLOOKUP(Tableau1[[#This Row],[CustomerCode]],'Config Clients'!A:D,4,FALSE)</f>
        <v>Sandrine</v>
      </c>
      <c r="N741" s="10" t="str">
        <f>IFERROR(IF(Tableau1[[#This Row],[Date rendu]]-'Date de l''export'!$A$2&gt;0,"Non","Oui"),"Oui")</f>
        <v>Non</v>
      </c>
      <c r="O741" s="11">
        <f>IF(Tableau1[[#This Row],[En retard?]]="Non",Tableau1[[#This Row],[Date rendu]]-'Date de l''export'!$A$2,0)</f>
        <v>2.7404166666674428</v>
      </c>
      <c r="P741" s="14" t="str">
        <f>IF(Tableau1[[#This Row],[En retard?]]="Oui","HD",IF(Tableau1[Délai restant]&lt;1,"&lt;24h",IF(Tableau1[Délai restant]&lt;2,"&lt;48h","≥48h")))</f>
        <v>≥48h</v>
      </c>
      <c r="Q741" s="14" t="str">
        <f>IF(AND(Tableau1[[#This Row],[En retard?]]="Oui",OR(Tableau1[[#This Row],[Product]]="Citron",Tableau1[[#This Row],[Product]]="Amandes")),"Oui","Non")</f>
        <v>Non</v>
      </c>
      <c r="R741" t="str">
        <f>CONCATENATE(Tableau1[[#This Row],[OrderCode]],"|",Tableau1[[#This Row],[AnaCode]],"|",Tableau1[[#This Row],[Product]])</f>
        <v>CMD01582603|PEST|Carotte</v>
      </c>
    </row>
    <row r="742" spans="1:18" x14ac:dyDescent="0.25">
      <c r="A742" s="1" t="s">
        <v>534</v>
      </c>
      <c r="B742" s="1" t="s">
        <v>31</v>
      </c>
      <c r="C742" s="3" t="s">
        <v>61</v>
      </c>
      <c r="D742" s="3" t="s">
        <v>14</v>
      </c>
      <c r="E742" s="1" t="s">
        <v>130</v>
      </c>
      <c r="F742" s="1" t="s">
        <v>1536</v>
      </c>
      <c r="G742" s="1" t="s">
        <v>950</v>
      </c>
      <c r="H742" s="3">
        <f>SUBSTITUTE(LEFT(Tableau1[[#This Row],[OrderDate]],17),".",":")+0</f>
        <v>43567.338738425926</v>
      </c>
      <c r="I742" s="3">
        <f>SUBSTITUTE(LEFT(Tableau1[[#This Row],[OrderDueTo]],17),".",":")+0</f>
        <v>43574.5</v>
      </c>
      <c r="J742" s="13" t="str">
        <f>VLOOKUP(Tableau1[[#This Row],[AnaCode]],'Config Analyses'!A:C,2,FALSE)</f>
        <v>Analyse pesticides</v>
      </c>
      <c r="K742" s="13" t="str">
        <f>VLOOKUP(Tableau1[[#This Row],[AnaCode]],'Config Analyses'!A:C,3,FALSE)</f>
        <v>Equipe 3</v>
      </c>
      <c r="L742" s="13" t="str">
        <f>VLOOKUP(Tableau1[[#This Row],[CustomerCode]],'Config Clients'!A:D,3,FALSE)</f>
        <v>Grande surface</v>
      </c>
      <c r="M742" s="13" t="str">
        <f>VLOOKUP(Tableau1[[#This Row],[CustomerCode]],'Config Clients'!A:D,4,FALSE)</f>
        <v>Eric</v>
      </c>
      <c r="N742" s="10" t="str">
        <f>IFERROR(IF(Tableau1[[#This Row],[Date rendu]]-'Date de l''export'!$A$2&gt;0,"Non","Oui"),"Oui")</f>
        <v>Non</v>
      </c>
      <c r="O742" s="11">
        <f>IF(Tableau1[[#This Row],[En retard?]]="Non",Tableau1[[#This Row],[Date rendu]]-'Date de l''export'!$A$2,0)</f>
        <v>2.7404166666674428</v>
      </c>
      <c r="P742" s="14" t="str">
        <f>IF(Tableau1[[#This Row],[En retard?]]="Oui","HD",IF(Tableau1[Délai restant]&lt;1,"&lt;24h",IF(Tableau1[Délai restant]&lt;2,"&lt;48h","≥48h")))</f>
        <v>≥48h</v>
      </c>
      <c r="Q742" s="14" t="str">
        <f>IF(AND(Tableau1[[#This Row],[En retard?]]="Oui",OR(Tableau1[[#This Row],[Product]]="Citron",Tableau1[[#This Row],[Product]]="Amandes")),"Oui","Non")</f>
        <v>Non</v>
      </c>
      <c r="R742" t="str">
        <f>CONCATENATE(Tableau1[[#This Row],[OrderCode]],"|",Tableau1[[#This Row],[AnaCode]],"|",Tableau1[[#This Row],[Product]])</f>
        <v>CMD01503402|PEST|Pomme de terre</v>
      </c>
    </row>
    <row r="743" spans="1:18" x14ac:dyDescent="0.25">
      <c r="A743" s="1" t="s">
        <v>68</v>
      </c>
      <c r="B743" s="1" t="s">
        <v>31</v>
      </c>
      <c r="C743" s="3" t="s">
        <v>49</v>
      </c>
      <c r="D743" s="3" t="s">
        <v>8</v>
      </c>
      <c r="E743" s="1" t="s">
        <v>107</v>
      </c>
      <c r="F743" s="1" t="s">
        <v>2279</v>
      </c>
      <c r="G743" s="1" t="s">
        <v>945</v>
      </c>
      <c r="H743" s="3">
        <f>SUBSTITUTE(LEFT(Tableau1[[#This Row],[OrderDate]],17),".",":")+0</f>
        <v>43567.338761574072</v>
      </c>
      <c r="I743" s="3">
        <f>SUBSTITUTE(LEFT(Tableau1[[#This Row],[OrderDueTo]],17),".",":")+0</f>
        <v>43572.5</v>
      </c>
      <c r="J743" s="13" t="str">
        <f>VLOOKUP(Tableau1[[#This Row],[AnaCode]],'Config Analyses'!A:C,2,FALSE)</f>
        <v>Analyse nutritionelle</v>
      </c>
      <c r="K743" s="13" t="str">
        <f>VLOOKUP(Tableau1[[#This Row],[AnaCode]],'Config Analyses'!A:C,3,FALSE)</f>
        <v>Equipe 2</v>
      </c>
      <c r="L743" s="13" t="str">
        <f>VLOOKUP(Tableau1[[#This Row],[CustomerCode]],'Config Clients'!A:D,3,FALSE)</f>
        <v>Grande surface</v>
      </c>
      <c r="M743" s="13" t="str">
        <f>VLOOKUP(Tableau1[[#This Row],[CustomerCode]],'Config Clients'!A:D,4,FALSE)</f>
        <v>Eric</v>
      </c>
      <c r="N743" s="10" t="str">
        <f>IFERROR(IF(Tableau1[[#This Row],[Date rendu]]-'Date de l''export'!$A$2&gt;0,"Non","Oui"),"Oui")</f>
        <v>Non</v>
      </c>
      <c r="O743" s="11">
        <f>IF(Tableau1[[#This Row],[En retard?]]="Non",Tableau1[[#This Row],[Date rendu]]-'Date de l''export'!$A$2,0)</f>
        <v>0.74041666666744277</v>
      </c>
      <c r="P743" s="14" t="str">
        <f>IF(Tableau1[[#This Row],[En retard?]]="Oui","HD",IF(Tableau1[Délai restant]&lt;1,"&lt;24h",IF(Tableau1[Délai restant]&lt;2,"&lt;48h","≥48h")))</f>
        <v>&lt;24h</v>
      </c>
      <c r="Q743" s="14" t="str">
        <f>IF(AND(Tableau1[[#This Row],[En retard?]]="Oui",OR(Tableau1[[#This Row],[Product]]="Citron",Tableau1[[#This Row],[Product]]="Amandes")),"Oui","Non")</f>
        <v>Non</v>
      </c>
      <c r="R743" t="str">
        <f>CONCATENATE(Tableau1[[#This Row],[OrderCode]],"|",Tableau1[[#This Row],[AnaCode]],"|",Tableau1[[#This Row],[Product]])</f>
        <v>CMD01375904|NTR|Pomme de terre</v>
      </c>
    </row>
    <row r="744" spans="1:18" x14ac:dyDescent="0.25">
      <c r="A744" s="1" t="s">
        <v>189</v>
      </c>
      <c r="B744" s="1" t="s">
        <v>31</v>
      </c>
      <c r="C744" s="3" t="s">
        <v>54</v>
      </c>
      <c r="D744" s="3" t="s">
        <v>10</v>
      </c>
      <c r="E744" s="1" t="s">
        <v>107</v>
      </c>
      <c r="F744" s="1" t="s">
        <v>2274</v>
      </c>
      <c r="G744" s="1" t="s">
        <v>945</v>
      </c>
      <c r="H744" s="3">
        <f>SUBSTITUTE(LEFT(Tableau1[[#This Row],[OrderDate]],17),".",":")+0</f>
        <v>43567.338831018518</v>
      </c>
      <c r="I744" s="3">
        <f>SUBSTITUTE(LEFT(Tableau1[[#This Row],[OrderDueTo]],17),".",":")+0</f>
        <v>43572.5</v>
      </c>
      <c r="J744" s="13" t="str">
        <f>VLOOKUP(Tableau1[[#This Row],[AnaCode]],'Config Analyses'!A:C,2,FALSE)</f>
        <v>Analyse nutritionelle</v>
      </c>
      <c r="K744" s="13" t="str">
        <f>VLOOKUP(Tableau1[[#This Row],[AnaCode]],'Config Analyses'!A:C,3,FALSE)</f>
        <v>Equipe 2</v>
      </c>
      <c r="L744" s="13" t="str">
        <f>VLOOKUP(Tableau1[[#This Row],[CustomerCode]],'Config Clients'!A:D,3,FALSE)</f>
        <v>Coopérative agricole</v>
      </c>
      <c r="M744" s="13" t="str">
        <f>VLOOKUP(Tableau1[[#This Row],[CustomerCode]],'Config Clients'!A:D,4,FALSE)</f>
        <v>Julie</v>
      </c>
      <c r="N744" s="10" t="str">
        <f>IFERROR(IF(Tableau1[[#This Row],[Date rendu]]-'Date de l''export'!$A$2&gt;0,"Non","Oui"),"Oui")</f>
        <v>Non</v>
      </c>
      <c r="O744" s="11">
        <f>IF(Tableau1[[#This Row],[En retard?]]="Non",Tableau1[[#This Row],[Date rendu]]-'Date de l''export'!$A$2,0)</f>
        <v>0.74041666666744277</v>
      </c>
      <c r="P744" s="14" t="str">
        <f>IF(Tableau1[[#This Row],[En retard?]]="Oui","HD",IF(Tableau1[Délai restant]&lt;1,"&lt;24h",IF(Tableau1[Délai restant]&lt;2,"&lt;48h","≥48h")))</f>
        <v>&lt;24h</v>
      </c>
      <c r="Q744" s="14" t="str">
        <f>IF(AND(Tableau1[[#This Row],[En retard?]]="Oui",OR(Tableau1[[#This Row],[Product]]="Citron",Tableau1[[#This Row],[Product]]="Amandes")),"Oui","Non")</f>
        <v>Non</v>
      </c>
      <c r="R744" t="str">
        <f>CONCATENATE(Tableau1[[#This Row],[OrderCode]],"|",Tableau1[[#This Row],[AnaCode]],"|",Tableau1[[#This Row],[Product]])</f>
        <v>CMD01461405|NTR|Pomme de terre</v>
      </c>
    </row>
    <row r="745" spans="1:18" x14ac:dyDescent="0.25">
      <c r="A745" s="1" t="s">
        <v>92</v>
      </c>
      <c r="B745" s="1" t="s">
        <v>21</v>
      </c>
      <c r="C745" s="3" t="s">
        <v>61</v>
      </c>
      <c r="D745" s="3" t="s">
        <v>14</v>
      </c>
      <c r="E745" s="1" t="s">
        <v>130</v>
      </c>
      <c r="F745" s="1" t="s">
        <v>1790</v>
      </c>
      <c r="G745" s="1" t="s">
        <v>950</v>
      </c>
      <c r="H745" s="3">
        <f>SUBSTITUTE(LEFT(Tableau1[[#This Row],[OrderDate]],17),".",":")+0</f>
        <v>43567.339085648149</v>
      </c>
      <c r="I745" s="3">
        <f>SUBSTITUTE(LEFT(Tableau1[[#This Row],[OrderDueTo]],17),".",":")+0</f>
        <v>43574.5</v>
      </c>
      <c r="J745" s="13" t="str">
        <f>VLOOKUP(Tableau1[[#This Row],[AnaCode]],'Config Analyses'!A:C,2,FALSE)</f>
        <v>Analyse pesticides</v>
      </c>
      <c r="K745" s="13" t="str">
        <f>VLOOKUP(Tableau1[[#This Row],[AnaCode]],'Config Analyses'!A:C,3,FALSE)</f>
        <v>Equipe 3</v>
      </c>
      <c r="L745" s="13" t="str">
        <f>VLOOKUP(Tableau1[[#This Row],[CustomerCode]],'Config Clients'!A:D,3,FALSE)</f>
        <v>Grande surface</v>
      </c>
      <c r="M745" s="13" t="str">
        <f>VLOOKUP(Tableau1[[#This Row],[CustomerCode]],'Config Clients'!A:D,4,FALSE)</f>
        <v>Eric</v>
      </c>
      <c r="N745" s="10" t="str">
        <f>IFERROR(IF(Tableau1[[#This Row],[Date rendu]]-'Date de l''export'!$A$2&gt;0,"Non","Oui"),"Oui")</f>
        <v>Non</v>
      </c>
      <c r="O745" s="11">
        <f>IF(Tableau1[[#This Row],[En retard?]]="Non",Tableau1[[#This Row],[Date rendu]]-'Date de l''export'!$A$2,0)</f>
        <v>2.7404166666674428</v>
      </c>
      <c r="P745" s="14" t="str">
        <f>IF(Tableau1[[#This Row],[En retard?]]="Oui","HD",IF(Tableau1[Délai restant]&lt;1,"&lt;24h",IF(Tableau1[Délai restant]&lt;2,"&lt;48h","≥48h")))</f>
        <v>≥48h</v>
      </c>
      <c r="Q745" s="14" t="str">
        <f>IF(AND(Tableau1[[#This Row],[En retard?]]="Oui",OR(Tableau1[[#This Row],[Product]]="Citron",Tableau1[[#This Row],[Product]]="Amandes")),"Oui","Non")</f>
        <v>Non</v>
      </c>
      <c r="R745" t="str">
        <f>CONCATENATE(Tableau1[[#This Row],[OrderCode]],"|",Tableau1[[#This Row],[AnaCode]],"|",Tableau1[[#This Row],[Product]])</f>
        <v>CMD01517101|PEST|Carotte</v>
      </c>
    </row>
    <row r="746" spans="1:18" x14ac:dyDescent="0.25">
      <c r="A746" s="1" t="s">
        <v>278</v>
      </c>
      <c r="B746" s="1" t="s">
        <v>31</v>
      </c>
      <c r="C746" s="3" t="s">
        <v>52</v>
      </c>
      <c r="D746" s="3" t="s">
        <v>9</v>
      </c>
      <c r="E746" s="1" t="s">
        <v>107</v>
      </c>
      <c r="F746" s="1" t="s">
        <v>1537</v>
      </c>
      <c r="G746" s="1" t="s">
        <v>945</v>
      </c>
      <c r="H746" s="3">
        <f>SUBSTITUTE(LEFT(Tableau1[[#This Row],[OrderDate]],17),".",":")+0</f>
        <v>43567.339143518519</v>
      </c>
      <c r="I746" s="3">
        <f>SUBSTITUTE(LEFT(Tableau1[[#This Row],[OrderDueTo]],17),".",":")+0</f>
        <v>43572.5</v>
      </c>
      <c r="J746" s="13" t="str">
        <f>VLOOKUP(Tableau1[[#This Row],[AnaCode]],'Config Analyses'!A:C,2,FALSE)</f>
        <v>Analyse nutritionelle</v>
      </c>
      <c r="K746" s="13" t="str">
        <f>VLOOKUP(Tableau1[[#This Row],[AnaCode]],'Config Analyses'!A:C,3,FALSE)</f>
        <v>Equipe 2</v>
      </c>
      <c r="L746" s="13" t="str">
        <f>VLOOKUP(Tableau1[[#This Row],[CustomerCode]],'Config Clients'!A:D,3,FALSE)</f>
        <v>Centrale d'achats</v>
      </c>
      <c r="M746" s="13" t="str">
        <f>VLOOKUP(Tableau1[[#This Row],[CustomerCode]],'Config Clients'!A:D,4,FALSE)</f>
        <v>Sandrine</v>
      </c>
      <c r="N746" s="10" t="str">
        <f>IFERROR(IF(Tableau1[[#This Row],[Date rendu]]-'Date de l''export'!$A$2&gt;0,"Non","Oui"),"Oui")</f>
        <v>Non</v>
      </c>
      <c r="O746" s="11">
        <f>IF(Tableau1[[#This Row],[En retard?]]="Non",Tableau1[[#This Row],[Date rendu]]-'Date de l''export'!$A$2,0)</f>
        <v>0.74041666666744277</v>
      </c>
      <c r="P746" s="14" t="str">
        <f>IF(Tableau1[[#This Row],[En retard?]]="Oui","HD",IF(Tableau1[Délai restant]&lt;1,"&lt;24h",IF(Tableau1[Délai restant]&lt;2,"&lt;48h","≥48h")))</f>
        <v>&lt;24h</v>
      </c>
      <c r="Q746" s="14" t="str">
        <f>IF(AND(Tableau1[[#This Row],[En retard?]]="Oui",OR(Tableau1[[#This Row],[Product]]="Citron",Tableau1[[#This Row],[Product]]="Amandes")),"Oui","Non")</f>
        <v>Non</v>
      </c>
      <c r="R746" t="str">
        <f>CONCATENATE(Tableau1[[#This Row],[OrderCode]],"|",Tableau1[[#This Row],[AnaCode]],"|",Tableau1[[#This Row],[Product]])</f>
        <v>CMD01668305|NTR|Pomme de terre</v>
      </c>
    </row>
    <row r="747" spans="1:18" x14ac:dyDescent="0.25">
      <c r="A747" s="1" t="s">
        <v>524</v>
      </c>
      <c r="B747" s="1" t="s">
        <v>32</v>
      </c>
      <c r="C747" s="3" t="s">
        <v>61</v>
      </c>
      <c r="D747" s="3" t="s">
        <v>14</v>
      </c>
      <c r="E747" s="1" t="s">
        <v>107</v>
      </c>
      <c r="F747" s="1" t="s">
        <v>2254</v>
      </c>
      <c r="G747" s="1" t="s">
        <v>945</v>
      </c>
      <c r="H747" s="3">
        <f>SUBSTITUTE(LEFT(Tableau1[[#This Row],[OrderDate]],17),".",":")+0</f>
        <v>43567.340092592596</v>
      </c>
      <c r="I747" s="3">
        <f>SUBSTITUTE(LEFT(Tableau1[[#This Row],[OrderDueTo]],17),".",":")+0</f>
        <v>43572.5</v>
      </c>
      <c r="J747" s="13" t="str">
        <f>VLOOKUP(Tableau1[[#This Row],[AnaCode]],'Config Analyses'!A:C,2,FALSE)</f>
        <v>Analyse nutritionelle</v>
      </c>
      <c r="K747" s="13" t="str">
        <f>VLOOKUP(Tableau1[[#This Row],[AnaCode]],'Config Analyses'!A:C,3,FALSE)</f>
        <v>Equipe 2</v>
      </c>
      <c r="L747" s="13" t="str">
        <f>VLOOKUP(Tableau1[[#This Row],[CustomerCode]],'Config Clients'!A:D,3,FALSE)</f>
        <v>Grande surface</v>
      </c>
      <c r="M747" s="13" t="str">
        <f>VLOOKUP(Tableau1[[#This Row],[CustomerCode]],'Config Clients'!A:D,4,FALSE)</f>
        <v>Eric</v>
      </c>
      <c r="N747" s="10" t="str">
        <f>IFERROR(IF(Tableau1[[#This Row],[Date rendu]]-'Date de l''export'!$A$2&gt;0,"Non","Oui"),"Oui")</f>
        <v>Non</v>
      </c>
      <c r="O747" s="11">
        <f>IF(Tableau1[[#This Row],[En retard?]]="Non",Tableau1[[#This Row],[Date rendu]]-'Date de l''export'!$A$2,0)</f>
        <v>0.74041666666744277</v>
      </c>
      <c r="P747" s="14" t="str">
        <f>IF(Tableau1[[#This Row],[En retard?]]="Oui","HD",IF(Tableau1[Délai restant]&lt;1,"&lt;24h",IF(Tableau1[Délai restant]&lt;2,"&lt;48h","≥48h")))</f>
        <v>&lt;24h</v>
      </c>
      <c r="Q747" s="14" t="str">
        <f>IF(AND(Tableau1[[#This Row],[En retard?]]="Oui",OR(Tableau1[[#This Row],[Product]]="Citron",Tableau1[[#This Row],[Product]]="Amandes")),"Oui","Non")</f>
        <v>Non</v>
      </c>
      <c r="R747" t="str">
        <f>CONCATENATE(Tableau1[[#This Row],[OrderCode]],"|",Tableau1[[#This Row],[AnaCode]],"|",Tableau1[[#This Row],[Product]])</f>
        <v>CMD01710004|NTR|Tomate</v>
      </c>
    </row>
    <row r="748" spans="1:18" x14ac:dyDescent="0.25">
      <c r="A748" s="1" t="s">
        <v>175</v>
      </c>
      <c r="B748" s="1" t="s">
        <v>31</v>
      </c>
      <c r="C748" s="3" t="s">
        <v>52</v>
      </c>
      <c r="D748" s="3" t="s">
        <v>9</v>
      </c>
      <c r="E748" s="1" t="s">
        <v>107</v>
      </c>
      <c r="F748" s="1" t="s">
        <v>2251</v>
      </c>
      <c r="G748" s="1" t="s">
        <v>945</v>
      </c>
      <c r="H748" s="3">
        <f>SUBSTITUTE(LEFT(Tableau1[[#This Row],[OrderDate]],17),".",":")+0</f>
        <v>43567.340208333335</v>
      </c>
      <c r="I748" s="3">
        <f>SUBSTITUTE(LEFT(Tableau1[[#This Row],[OrderDueTo]],17),".",":")+0</f>
        <v>43572.5</v>
      </c>
      <c r="J748" s="13" t="str">
        <f>VLOOKUP(Tableau1[[#This Row],[AnaCode]],'Config Analyses'!A:C,2,FALSE)</f>
        <v>Analyse nutritionelle</v>
      </c>
      <c r="K748" s="13" t="str">
        <f>VLOOKUP(Tableau1[[#This Row],[AnaCode]],'Config Analyses'!A:C,3,FALSE)</f>
        <v>Equipe 2</v>
      </c>
      <c r="L748" s="13" t="str">
        <f>VLOOKUP(Tableau1[[#This Row],[CustomerCode]],'Config Clients'!A:D,3,FALSE)</f>
        <v>Centrale d'achats</v>
      </c>
      <c r="M748" s="13" t="str">
        <f>VLOOKUP(Tableau1[[#This Row],[CustomerCode]],'Config Clients'!A:D,4,FALSE)</f>
        <v>Sandrine</v>
      </c>
      <c r="N748" s="10" t="str">
        <f>IFERROR(IF(Tableau1[[#This Row],[Date rendu]]-'Date de l''export'!$A$2&gt;0,"Non","Oui"),"Oui")</f>
        <v>Non</v>
      </c>
      <c r="O748" s="11">
        <f>IF(Tableau1[[#This Row],[En retard?]]="Non",Tableau1[[#This Row],[Date rendu]]-'Date de l''export'!$A$2,0)</f>
        <v>0.74041666666744277</v>
      </c>
      <c r="P748" s="14" t="str">
        <f>IF(Tableau1[[#This Row],[En retard?]]="Oui","HD",IF(Tableau1[Délai restant]&lt;1,"&lt;24h",IF(Tableau1[Délai restant]&lt;2,"&lt;48h","≥48h")))</f>
        <v>&lt;24h</v>
      </c>
      <c r="Q748" s="14" t="str">
        <f>IF(AND(Tableau1[[#This Row],[En retard?]]="Oui",OR(Tableau1[[#This Row],[Product]]="Citron",Tableau1[[#This Row],[Product]]="Amandes")),"Oui","Non")</f>
        <v>Non</v>
      </c>
      <c r="R748" t="str">
        <f>CONCATENATE(Tableau1[[#This Row],[OrderCode]],"|",Tableau1[[#This Row],[AnaCode]],"|",Tableau1[[#This Row],[Product]])</f>
        <v>CMD01668306|NTR|Pomme de terre</v>
      </c>
    </row>
    <row r="749" spans="1:18" x14ac:dyDescent="0.25">
      <c r="A749" s="1" t="s">
        <v>3439</v>
      </c>
      <c r="B749" s="1" t="s">
        <v>30</v>
      </c>
      <c r="C749" s="3" t="s">
        <v>73</v>
      </c>
      <c r="D749" s="3" t="s">
        <v>23</v>
      </c>
      <c r="E749" s="1" t="s">
        <v>130</v>
      </c>
      <c r="F749" s="1" t="s">
        <v>3440</v>
      </c>
      <c r="G749" s="1" t="s">
        <v>950</v>
      </c>
      <c r="H749" s="3">
        <f>SUBSTITUTE(LEFT(Tableau1[[#This Row],[OrderDate]],17),".",":")+0</f>
        <v>43567.340266203704</v>
      </c>
      <c r="I749" s="3">
        <f>SUBSTITUTE(LEFT(Tableau1[[#This Row],[OrderDueTo]],17),".",":")+0</f>
        <v>43574.5</v>
      </c>
      <c r="J749" s="13" t="str">
        <f>VLOOKUP(Tableau1[[#This Row],[AnaCode]],'Config Analyses'!A:C,2,FALSE)</f>
        <v>Analyse pesticides</v>
      </c>
      <c r="K749" s="13" t="str">
        <f>VLOOKUP(Tableau1[[#This Row],[AnaCode]],'Config Analyses'!A:C,3,FALSE)</f>
        <v>Equipe 3</v>
      </c>
      <c r="L749" s="13" t="str">
        <f>VLOOKUP(Tableau1[[#This Row],[CustomerCode]],'Config Clients'!A:D,3,FALSE)</f>
        <v>Entreprises agro-alimentaires</v>
      </c>
      <c r="M749" s="13" t="str">
        <f>VLOOKUP(Tableau1[[#This Row],[CustomerCode]],'Config Clients'!A:D,4,FALSE)</f>
        <v>Julien</v>
      </c>
      <c r="N749" s="10" t="str">
        <f>IFERROR(IF(Tableau1[[#This Row],[Date rendu]]-'Date de l''export'!$A$2&gt;0,"Non","Oui"),"Oui")</f>
        <v>Non</v>
      </c>
      <c r="O749" s="11">
        <f>IF(Tableau1[[#This Row],[En retard?]]="Non",Tableau1[[#This Row],[Date rendu]]-'Date de l''export'!$A$2,0)</f>
        <v>2.7404166666674428</v>
      </c>
      <c r="P749" s="14" t="str">
        <f>IF(Tableau1[[#This Row],[En retard?]]="Oui","HD",IF(Tableau1[Délai restant]&lt;1,"&lt;24h",IF(Tableau1[Délai restant]&lt;2,"&lt;48h","≥48h")))</f>
        <v>≥48h</v>
      </c>
      <c r="Q749" s="14" t="str">
        <f>IF(AND(Tableau1[[#This Row],[En retard?]]="Oui",OR(Tableau1[[#This Row],[Product]]="Citron",Tableau1[[#This Row],[Product]]="Amandes")),"Oui","Non")</f>
        <v>Non</v>
      </c>
      <c r="R749" t="str">
        <f>CONCATENATE(Tableau1[[#This Row],[OrderCode]],"|",Tableau1[[#This Row],[AnaCode]],"|",Tableau1[[#This Row],[Product]])</f>
        <v>CMD01597704|PEST|Bœuf</v>
      </c>
    </row>
    <row r="750" spans="1:18" x14ac:dyDescent="0.25">
      <c r="A750" s="1" t="s">
        <v>3441</v>
      </c>
      <c r="B750" s="1" t="s">
        <v>31</v>
      </c>
      <c r="C750" s="3" t="s">
        <v>73</v>
      </c>
      <c r="D750" s="3" t="s">
        <v>23</v>
      </c>
      <c r="E750" s="1" t="s">
        <v>107</v>
      </c>
      <c r="F750" s="1" t="s">
        <v>3442</v>
      </c>
      <c r="G750" s="1" t="s">
        <v>945</v>
      </c>
      <c r="H750" s="3">
        <f>SUBSTITUTE(LEFT(Tableau1[[#This Row],[OrderDate]],17),".",":")+0</f>
        <v>43567.340613425928</v>
      </c>
      <c r="I750" s="3">
        <f>SUBSTITUTE(LEFT(Tableau1[[#This Row],[OrderDueTo]],17),".",":")+0</f>
        <v>43572.5</v>
      </c>
      <c r="J750" s="13" t="str">
        <f>VLOOKUP(Tableau1[[#This Row],[AnaCode]],'Config Analyses'!A:C,2,FALSE)</f>
        <v>Analyse nutritionelle</v>
      </c>
      <c r="K750" s="13" t="str">
        <f>VLOOKUP(Tableau1[[#This Row],[AnaCode]],'Config Analyses'!A:C,3,FALSE)</f>
        <v>Equipe 2</v>
      </c>
      <c r="L750" s="13" t="str">
        <f>VLOOKUP(Tableau1[[#This Row],[CustomerCode]],'Config Clients'!A:D,3,FALSE)</f>
        <v>Entreprises agro-alimentaires</v>
      </c>
      <c r="M750" s="13" t="str">
        <f>VLOOKUP(Tableau1[[#This Row],[CustomerCode]],'Config Clients'!A:D,4,FALSE)</f>
        <v>Julien</v>
      </c>
      <c r="N750" s="10" t="str">
        <f>IFERROR(IF(Tableau1[[#This Row],[Date rendu]]-'Date de l''export'!$A$2&gt;0,"Non","Oui"),"Oui")</f>
        <v>Non</v>
      </c>
      <c r="O750" s="11">
        <f>IF(Tableau1[[#This Row],[En retard?]]="Non",Tableau1[[#This Row],[Date rendu]]-'Date de l''export'!$A$2,0)</f>
        <v>0.74041666666744277</v>
      </c>
      <c r="P750" s="14" t="str">
        <f>IF(Tableau1[[#This Row],[En retard?]]="Oui","HD",IF(Tableau1[Délai restant]&lt;1,"&lt;24h",IF(Tableau1[Délai restant]&lt;2,"&lt;48h","≥48h")))</f>
        <v>&lt;24h</v>
      </c>
      <c r="Q750" s="14" t="str">
        <f>IF(AND(Tableau1[[#This Row],[En retard?]]="Oui",OR(Tableau1[[#This Row],[Product]]="Citron",Tableau1[[#This Row],[Product]]="Amandes")),"Oui","Non")</f>
        <v>Non</v>
      </c>
      <c r="R750" t="str">
        <f>CONCATENATE(Tableau1[[#This Row],[OrderCode]],"|",Tableau1[[#This Row],[AnaCode]],"|",Tableau1[[#This Row],[Product]])</f>
        <v>CMD01595604|NTR|Pomme de terre</v>
      </c>
    </row>
    <row r="751" spans="1:18" x14ac:dyDescent="0.25">
      <c r="A751" s="1" t="s">
        <v>716</v>
      </c>
      <c r="B751" s="1" t="s">
        <v>42</v>
      </c>
      <c r="C751" s="3" t="s">
        <v>65</v>
      </c>
      <c r="D751" s="3" t="s">
        <v>17</v>
      </c>
      <c r="E751" s="1" t="s">
        <v>107</v>
      </c>
      <c r="F751" s="1" t="s">
        <v>2246</v>
      </c>
      <c r="G751" s="1" t="s">
        <v>945</v>
      </c>
      <c r="H751" s="3">
        <f>SUBSTITUTE(LEFT(Tableau1[[#This Row],[OrderDate]],17),".",":")+0</f>
        <v>43567.340682870374</v>
      </c>
      <c r="I751" s="3">
        <f>SUBSTITUTE(LEFT(Tableau1[[#This Row],[OrderDueTo]],17),".",":")+0</f>
        <v>43572.5</v>
      </c>
      <c r="J751" s="13" t="str">
        <f>VLOOKUP(Tableau1[[#This Row],[AnaCode]],'Config Analyses'!A:C,2,FALSE)</f>
        <v>Analyse nutritionelle</v>
      </c>
      <c r="K751" s="13" t="str">
        <f>VLOOKUP(Tableau1[[#This Row],[AnaCode]],'Config Analyses'!A:C,3,FALSE)</f>
        <v>Equipe 2</v>
      </c>
      <c r="L751" s="13" t="str">
        <f>VLOOKUP(Tableau1[[#This Row],[CustomerCode]],'Config Clients'!A:D,3,FALSE)</f>
        <v>Entreprises agro-alimentaires</v>
      </c>
      <c r="M751" s="13" t="str">
        <f>VLOOKUP(Tableau1[[#This Row],[CustomerCode]],'Config Clients'!A:D,4,FALSE)</f>
        <v>Marc</v>
      </c>
      <c r="N751" s="10" t="str">
        <f>IFERROR(IF(Tableau1[[#This Row],[Date rendu]]-'Date de l''export'!$A$2&gt;0,"Non","Oui"),"Oui")</f>
        <v>Non</v>
      </c>
      <c r="O751" s="11">
        <f>IF(Tableau1[[#This Row],[En retard?]]="Non",Tableau1[[#This Row],[Date rendu]]-'Date de l''export'!$A$2,0)</f>
        <v>0.74041666666744277</v>
      </c>
      <c r="P751" s="14" t="str">
        <f>IF(Tableau1[[#This Row],[En retard?]]="Oui","HD",IF(Tableau1[Délai restant]&lt;1,"&lt;24h",IF(Tableau1[Délai restant]&lt;2,"&lt;48h","≥48h")))</f>
        <v>&lt;24h</v>
      </c>
      <c r="Q751" s="14" t="str">
        <f>IF(AND(Tableau1[[#This Row],[En retard?]]="Oui",OR(Tableau1[[#This Row],[Product]]="Citron",Tableau1[[#This Row],[Product]]="Amandes")),"Oui","Non")</f>
        <v>Non</v>
      </c>
      <c r="R751" t="str">
        <f>CONCATENATE(Tableau1[[#This Row],[OrderCode]],"|",Tableau1[[#This Row],[AnaCode]],"|",Tableau1[[#This Row],[Product]])</f>
        <v>CMD01361002|NTR|Jus de fruits</v>
      </c>
    </row>
    <row r="752" spans="1:18" x14ac:dyDescent="0.25">
      <c r="A752" s="1" t="s">
        <v>250</v>
      </c>
      <c r="B752" s="1" t="s">
        <v>26</v>
      </c>
      <c r="C752" s="3" t="s">
        <v>54</v>
      </c>
      <c r="D752" s="3" t="s">
        <v>10</v>
      </c>
      <c r="E752" s="1" t="s">
        <v>107</v>
      </c>
      <c r="F752" s="1" t="s">
        <v>1729</v>
      </c>
      <c r="G752" s="1" t="s">
        <v>945</v>
      </c>
      <c r="H752" s="3">
        <f>SUBSTITUTE(LEFT(Tableau1[[#This Row],[OrderDate]],17),".",":")+0</f>
        <v>43567.341724537036</v>
      </c>
      <c r="I752" s="3">
        <f>SUBSTITUTE(LEFT(Tableau1[[#This Row],[OrderDueTo]],17),".",":")+0</f>
        <v>43572.5</v>
      </c>
      <c r="J752" s="13" t="str">
        <f>VLOOKUP(Tableau1[[#This Row],[AnaCode]],'Config Analyses'!A:C,2,FALSE)</f>
        <v>Analyse nutritionelle</v>
      </c>
      <c r="K752" s="13" t="str">
        <f>VLOOKUP(Tableau1[[#This Row],[AnaCode]],'Config Analyses'!A:C,3,FALSE)</f>
        <v>Equipe 2</v>
      </c>
      <c r="L752" s="13" t="str">
        <f>VLOOKUP(Tableau1[[#This Row],[CustomerCode]],'Config Clients'!A:D,3,FALSE)</f>
        <v>Coopérative agricole</v>
      </c>
      <c r="M752" s="13" t="str">
        <f>VLOOKUP(Tableau1[[#This Row],[CustomerCode]],'Config Clients'!A:D,4,FALSE)</f>
        <v>Julie</v>
      </c>
      <c r="N752" s="10" t="str">
        <f>IFERROR(IF(Tableau1[[#This Row],[Date rendu]]-'Date de l''export'!$A$2&gt;0,"Non","Oui"),"Oui")</f>
        <v>Non</v>
      </c>
      <c r="O752" s="11">
        <f>IF(Tableau1[[#This Row],[En retard?]]="Non",Tableau1[[#This Row],[Date rendu]]-'Date de l''export'!$A$2,0)</f>
        <v>0.74041666666744277</v>
      </c>
      <c r="P752" s="14" t="str">
        <f>IF(Tableau1[[#This Row],[En retard?]]="Oui","HD",IF(Tableau1[Délai restant]&lt;1,"&lt;24h",IF(Tableau1[Délai restant]&lt;2,"&lt;48h","≥48h")))</f>
        <v>&lt;24h</v>
      </c>
      <c r="Q752" s="14" t="str">
        <f>IF(AND(Tableau1[[#This Row],[En retard?]]="Oui",OR(Tableau1[[#This Row],[Product]]="Citron",Tableau1[[#This Row],[Product]]="Amandes")),"Oui","Non")</f>
        <v>Non</v>
      </c>
      <c r="R752" t="str">
        <f>CONCATENATE(Tableau1[[#This Row],[OrderCode]],"|",Tableau1[[#This Row],[AnaCode]],"|",Tableau1[[#This Row],[Product]])</f>
        <v>CMD01665305|NTR|Radis</v>
      </c>
    </row>
    <row r="753" spans="1:18" x14ac:dyDescent="0.25">
      <c r="A753" s="1" t="s">
        <v>121</v>
      </c>
      <c r="B753" s="1" t="s">
        <v>21</v>
      </c>
      <c r="C753" s="3" t="s">
        <v>52</v>
      </c>
      <c r="D753" s="3" t="s">
        <v>9</v>
      </c>
      <c r="E753" s="1" t="s">
        <v>107</v>
      </c>
      <c r="F753" s="1" t="s">
        <v>1725</v>
      </c>
      <c r="G753" s="1" t="s">
        <v>945</v>
      </c>
      <c r="H753" s="3">
        <f>SUBSTITUTE(LEFT(Tableau1[[#This Row],[OrderDate]],17),".",":")+0</f>
        <v>43567.341967592591</v>
      </c>
      <c r="I753" s="3">
        <f>SUBSTITUTE(LEFT(Tableau1[[#This Row],[OrderDueTo]],17),".",":")+0</f>
        <v>43572.5</v>
      </c>
      <c r="J753" s="13" t="str">
        <f>VLOOKUP(Tableau1[[#This Row],[AnaCode]],'Config Analyses'!A:C,2,FALSE)</f>
        <v>Analyse nutritionelle</v>
      </c>
      <c r="K753" s="13" t="str">
        <f>VLOOKUP(Tableau1[[#This Row],[AnaCode]],'Config Analyses'!A:C,3,FALSE)</f>
        <v>Equipe 2</v>
      </c>
      <c r="L753" s="13" t="str">
        <f>VLOOKUP(Tableau1[[#This Row],[CustomerCode]],'Config Clients'!A:D,3,FALSE)</f>
        <v>Centrale d'achats</v>
      </c>
      <c r="M753" s="13" t="str">
        <f>VLOOKUP(Tableau1[[#This Row],[CustomerCode]],'Config Clients'!A:D,4,FALSE)</f>
        <v>Sandrine</v>
      </c>
      <c r="N753" s="10" t="str">
        <f>IFERROR(IF(Tableau1[[#This Row],[Date rendu]]-'Date de l''export'!$A$2&gt;0,"Non","Oui"),"Oui")</f>
        <v>Non</v>
      </c>
      <c r="O753" s="11">
        <f>IF(Tableau1[[#This Row],[En retard?]]="Non",Tableau1[[#This Row],[Date rendu]]-'Date de l''export'!$A$2,0)</f>
        <v>0.74041666666744277</v>
      </c>
      <c r="P753" s="14" t="str">
        <f>IF(Tableau1[[#This Row],[En retard?]]="Oui","HD",IF(Tableau1[Délai restant]&lt;1,"&lt;24h",IF(Tableau1[Délai restant]&lt;2,"&lt;48h","≥48h")))</f>
        <v>&lt;24h</v>
      </c>
      <c r="Q753" s="14" t="str">
        <f>IF(AND(Tableau1[[#This Row],[En retard?]]="Oui",OR(Tableau1[[#This Row],[Product]]="Citron",Tableau1[[#This Row],[Product]]="Amandes")),"Oui","Non")</f>
        <v>Non</v>
      </c>
      <c r="R753" t="str">
        <f>CONCATENATE(Tableau1[[#This Row],[OrderCode]],"|",Tableau1[[#This Row],[AnaCode]],"|",Tableau1[[#This Row],[Product]])</f>
        <v>CMD01668304|NTR|Carotte</v>
      </c>
    </row>
    <row r="754" spans="1:18" x14ac:dyDescent="0.25">
      <c r="A754" s="1" t="s">
        <v>302</v>
      </c>
      <c r="B754" s="1" t="s">
        <v>20</v>
      </c>
      <c r="C754" s="3" t="s">
        <v>61</v>
      </c>
      <c r="D754" s="3" t="s">
        <v>14</v>
      </c>
      <c r="E754" s="1" t="s">
        <v>130</v>
      </c>
      <c r="F754" s="1" t="s">
        <v>2350</v>
      </c>
      <c r="G754" s="1" t="s">
        <v>950</v>
      </c>
      <c r="H754" s="3">
        <f>SUBSTITUTE(LEFT(Tableau1[[#This Row],[OrderDate]],17),".",":")+0</f>
        <v>43567.342847222222</v>
      </c>
      <c r="I754" s="3">
        <f>SUBSTITUTE(LEFT(Tableau1[[#This Row],[OrderDueTo]],17),".",":")+0</f>
        <v>43574.5</v>
      </c>
      <c r="J754" s="13" t="str">
        <f>VLOOKUP(Tableau1[[#This Row],[AnaCode]],'Config Analyses'!A:C,2,FALSE)</f>
        <v>Analyse pesticides</v>
      </c>
      <c r="K754" s="13" t="str">
        <f>VLOOKUP(Tableau1[[#This Row],[AnaCode]],'Config Analyses'!A:C,3,FALSE)</f>
        <v>Equipe 3</v>
      </c>
      <c r="L754" s="13" t="str">
        <f>VLOOKUP(Tableau1[[#This Row],[CustomerCode]],'Config Clients'!A:D,3,FALSE)</f>
        <v>Grande surface</v>
      </c>
      <c r="M754" s="13" t="str">
        <f>VLOOKUP(Tableau1[[#This Row],[CustomerCode]],'Config Clients'!A:D,4,FALSE)</f>
        <v>Eric</v>
      </c>
      <c r="N754" s="10" t="str">
        <f>IFERROR(IF(Tableau1[[#This Row],[Date rendu]]-'Date de l''export'!$A$2&gt;0,"Non","Oui"),"Oui")</f>
        <v>Non</v>
      </c>
      <c r="O754" s="11">
        <f>IF(Tableau1[[#This Row],[En retard?]]="Non",Tableau1[[#This Row],[Date rendu]]-'Date de l''export'!$A$2,0)</f>
        <v>2.7404166666674428</v>
      </c>
      <c r="P754" s="14" t="str">
        <f>IF(Tableau1[[#This Row],[En retard?]]="Oui","HD",IF(Tableau1[Délai restant]&lt;1,"&lt;24h",IF(Tableau1[Délai restant]&lt;2,"&lt;48h","≥48h")))</f>
        <v>≥48h</v>
      </c>
      <c r="Q754" s="14" t="str">
        <f>IF(AND(Tableau1[[#This Row],[En retard?]]="Oui",OR(Tableau1[[#This Row],[Product]]="Citron",Tableau1[[#This Row],[Product]]="Amandes")),"Oui","Non")</f>
        <v>Non</v>
      </c>
      <c r="R754" t="str">
        <f>CONCATENATE(Tableau1[[#This Row],[OrderCode]],"|",Tableau1[[#This Row],[AnaCode]],"|",Tableau1[[#This Row],[Product]])</f>
        <v>CMD01648401|PEST|Orange</v>
      </c>
    </row>
    <row r="755" spans="1:18" x14ac:dyDescent="0.25">
      <c r="A755" s="1" t="s">
        <v>3443</v>
      </c>
      <c r="B755" s="1" t="s">
        <v>30</v>
      </c>
      <c r="C755" s="3" t="s">
        <v>188</v>
      </c>
      <c r="D755" s="3" t="s">
        <v>38</v>
      </c>
      <c r="E755" s="1" t="s">
        <v>63</v>
      </c>
      <c r="F755" s="1" t="s">
        <v>3444</v>
      </c>
      <c r="G755" s="1" t="s">
        <v>950</v>
      </c>
      <c r="H755" s="3">
        <f>SUBSTITUTE(LEFT(Tableau1[[#This Row],[OrderDate]],17),".",":")+0</f>
        <v>43567.343668981484</v>
      </c>
      <c r="I755" s="3">
        <f>SUBSTITUTE(LEFT(Tableau1[[#This Row],[OrderDueTo]],17),".",":")+0</f>
        <v>43574.5</v>
      </c>
      <c r="J755" s="13" t="str">
        <f>VLOOKUP(Tableau1[[#This Row],[AnaCode]],'Config Analyses'!A:C,2,FALSE)</f>
        <v>Analyse polluants d'emballage</v>
      </c>
      <c r="K755" s="13" t="str">
        <f>VLOOKUP(Tableau1[[#This Row],[AnaCode]],'Config Analyses'!A:C,3,FALSE)</f>
        <v>Equipe 3</v>
      </c>
      <c r="L755" s="13" t="str">
        <f>VLOOKUP(Tableau1[[#This Row],[CustomerCode]],'Config Clients'!A:D,3,FALSE)</f>
        <v>Coopérative agricole</v>
      </c>
      <c r="M755" s="13" t="str">
        <f>VLOOKUP(Tableau1[[#This Row],[CustomerCode]],'Config Clients'!A:D,4,FALSE)</f>
        <v>Julie</v>
      </c>
      <c r="N755" s="10" t="str">
        <f>IFERROR(IF(Tableau1[[#This Row],[Date rendu]]-'Date de l''export'!$A$2&gt;0,"Non","Oui"),"Oui")</f>
        <v>Non</v>
      </c>
      <c r="O755" s="11">
        <f>IF(Tableau1[[#This Row],[En retard?]]="Non",Tableau1[[#This Row],[Date rendu]]-'Date de l''export'!$A$2,0)</f>
        <v>2.7404166666674428</v>
      </c>
      <c r="P755" s="14" t="str">
        <f>IF(Tableau1[[#This Row],[En retard?]]="Oui","HD",IF(Tableau1[Délai restant]&lt;1,"&lt;24h",IF(Tableau1[Délai restant]&lt;2,"&lt;48h","≥48h")))</f>
        <v>≥48h</v>
      </c>
      <c r="Q755" s="14" t="str">
        <f>IF(AND(Tableau1[[#This Row],[En retard?]]="Oui",OR(Tableau1[[#This Row],[Product]]="Citron",Tableau1[[#This Row],[Product]]="Amandes")),"Oui","Non")</f>
        <v>Non</v>
      </c>
      <c r="R755" t="str">
        <f>CONCATENATE(Tableau1[[#This Row],[OrderCode]],"|",Tableau1[[#This Row],[AnaCode]],"|",Tableau1[[#This Row],[Product]])</f>
        <v>CMD01646428|PLLT|Bœuf</v>
      </c>
    </row>
    <row r="756" spans="1:18" x14ac:dyDescent="0.25">
      <c r="A756" s="1" t="s">
        <v>183</v>
      </c>
      <c r="B756" s="1" t="s">
        <v>25</v>
      </c>
      <c r="C756" s="3" t="s">
        <v>58</v>
      </c>
      <c r="D756" s="3" t="s">
        <v>13</v>
      </c>
      <c r="E756" s="1" t="s">
        <v>63</v>
      </c>
      <c r="F756" s="1" t="s">
        <v>1313</v>
      </c>
      <c r="G756" s="1" t="s">
        <v>950</v>
      </c>
      <c r="H756" s="3">
        <f>SUBSTITUTE(LEFT(Tableau1[[#This Row],[OrderDate]],17),".",":")+0</f>
        <v>43567.343819444446</v>
      </c>
      <c r="I756" s="3">
        <f>SUBSTITUTE(LEFT(Tableau1[[#This Row],[OrderDueTo]],17),".",":")+0</f>
        <v>43574.5</v>
      </c>
      <c r="J756" s="13" t="str">
        <f>VLOOKUP(Tableau1[[#This Row],[AnaCode]],'Config Analyses'!A:C,2,FALSE)</f>
        <v>Analyse polluants d'emballage</v>
      </c>
      <c r="K756" s="13" t="str">
        <f>VLOOKUP(Tableau1[[#This Row],[AnaCode]],'Config Analyses'!A:C,3,FALSE)</f>
        <v>Equipe 3</v>
      </c>
      <c r="L756" s="13" t="str">
        <f>VLOOKUP(Tableau1[[#This Row],[CustomerCode]],'Config Clients'!A:D,3,FALSE)</f>
        <v>Coopérative agricole</v>
      </c>
      <c r="M756" s="13" t="str">
        <f>VLOOKUP(Tableau1[[#This Row],[CustomerCode]],'Config Clients'!A:D,4,FALSE)</f>
        <v>Béatrice</v>
      </c>
      <c r="N756" s="10" t="str">
        <f>IFERROR(IF(Tableau1[[#This Row],[Date rendu]]-'Date de l''export'!$A$2&gt;0,"Non","Oui"),"Oui")</f>
        <v>Non</v>
      </c>
      <c r="O756" s="11">
        <f>IF(Tableau1[[#This Row],[En retard?]]="Non",Tableau1[[#This Row],[Date rendu]]-'Date de l''export'!$A$2,0)</f>
        <v>2.7404166666674428</v>
      </c>
      <c r="P756" s="14" t="str">
        <f>IF(Tableau1[[#This Row],[En retard?]]="Oui","HD",IF(Tableau1[Délai restant]&lt;1,"&lt;24h",IF(Tableau1[Délai restant]&lt;2,"&lt;48h","≥48h")))</f>
        <v>≥48h</v>
      </c>
      <c r="Q756" s="14" t="str">
        <f>IF(AND(Tableau1[[#This Row],[En retard?]]="Oui",OR(Tableau1[[#This Row],[Product]]="Citron",Tableau1[[#This Row],[Product]]="Amandes")),"Oui","Non")</f>
        <v>Non</v>
      </c>
      <c r="R756" t="str">
        <f>CONCATENATE(Tableau1[[#This Row],[OrderCode]],"|",Tableau1[[#This Row],[AnaCode]],"|",Tableau1[[#This Row],[Product]])</f>
        <v>CMD01586401|PLLT|Haricots vert</v>
      </c>
    </row>
    <row r="757" spans="1:18" x14ac:dyDescent="0.25">
      <c r="A757" s="1" t="s">
        <v>450</v>
      </c>
      <c r="B757" s="1" t="s">
        <v>32</v>
      </c>
      <c r="C757" s="3" t="s">
        <v>61</v>
      </c>
      <c r="D757" s="3" t="s">
        <v>14</v>
      </c>
      <c r="E757" s="1" t="s">
        <v>107</v>
      </c>
      <c r="F757" s="1" t="s">
        <v>1545</v>
      </c>
      <c r="G757" s="1" t="s">
        <v>945</v>
      </c>
      <c r="H757" s="3">
        <f>SUBSTITUTE(LEFT(Tableau1[[#This Row],[OrderDate]],17),".",":")+0</f>
        <v>43567.346087962964</v>
      </c>
      <c r="I757" s="3">
        <f>SUBSTITUTE(LEFT(Tableau1[[#This Row],[OrderDueTo]],17),".",":")+0</f>
        <v>43572.5</v>
      </c>
      <c r="J757" s="13" t="str">
        <f>VLOOKUP(Tableau1[[#This Row],[AnaCode]],'Config Analyses'!A:C,2,FALSE)</f>
        <v>Analyse nutritionelle</v>
      </c>
      <c r="K757" s="13" t="str">
        <f>VLOOKUP(Tableau1[[#This Row],[AnaCode]],'Config Analyses'!A:C,3,FALSE)</f>
        <v>Equipe 2</v>
      </c>
      <c r="L757" s="13" t="str">
        <f>VLOOKUP(Tableau1[[#This Row],[CustomerCode]],'Config Clients'!A:D,3,FALSE)</f>
        <v>Grande surface</v>
      </c>
      <c r="M757" s="13" t="str">
        <f>VLOOKUP(Tableau1[[#This Row],[CustomerCode]],'Config Clients'!A:D,4,FALSE)</f>
        <v>Eric</v>
      </c>
      <c r="N757" s="10" t="str">
        <f>IFERROR(IF(Tableau1[[#This Row],[Date rendu]]-'Date de l''export'!$A$2&gt;0,"Non","Oui"),"Oui")</f>
        <v>Non</v>
      </c>
      <c r="O757" s="11">
        <f>IF(Tableau1[[#This Row],[En retard?]]="Non",Tableau1[[#This Row],[Date rendu]]-'Date de l''export'!$A$2,0)</f>
        <v>0.74041666666744277</v>
      </c>
      <c r="P757" s="14" t="str">
        <f>IF(Tableau1[[#This Row],[En retard?]]="Oui","HD",IF(Tableau1[Délai restant]&lt;1,"&lt;24h",IF(Tableau1[Délai restant]&lt;2,"&lt;48h","≥48h")))</f>
        <v>&lt;24h</v>
      </c>
      <c r="Q757" s="14" t="str">
        <f>IF(AND(Tableau1[[#This Row],[En retard?]]="Oui",OR(Tableau1[[#This Row],[Product]]="Citron",Tableau1[[#This Row],[Product]]="Amandes")),"Oui","Non")</f>
        <v>Non</v>
      </c>
      <c r="R757" t="str">
        <f>CONCATENATE(Tableau1[[#This Row],[OrderCode]],"|",Tableau1[[#This Row],[AnaCode]],"|",Tableau1[[#This Row],[Product]])</f>
        <v>CMD01763004|NTR|Tomate</v>
      </c>
    </row>
    <row r="758" spans="1:18" x14ac:dyDescent="0.25">
      <c r="A758" s="1" t="s">
        <v>274</v>
      </c>
      <c r="B758" s="1" t="s">
        <v>19</v>
      </c>
      <c r="C758" s="3" t="s">
        <v>72</v>
      </c>
      <c r="D758" s="3" t="s">
        <v>22</v>
      </c>
      <c r="E758" s="1" t="s">
        <v>63</v>
      </c>
      <c r="F758" s="1" t="s">
        <v>1226</v>
      </c>
      <c r="G758" s="1" t="s">
        <v>950</v>
      </c>
      <c r="H758" s="3">
        <f>SUBSTITUTE(LEFT(Tableau1[[#This Row],[OrderDate]],17),".",":")+0</f>
        <v>43567.346192129633</v>
      </c>
      <c r="I758" s="3">
        <f>SUBSTITUTE(LEFT(Tableau1[[#This Row],[OrderDueTo]],17),".",":")+0</f>
        <v>43574.5</v>
      </c>
      <c r="J758" s="13" t="str">
        <f>VLOOKUP(Tableau1[[#This Row],[AnaCode]],'Config Analyses'!A:C,2,FALSE)</f>
        <v>Analyse polluants d'emballage</v>
      </c>
      <c r="K758" s="13" t="str">
        <f>VLOOKUP(Tableau1[[#This Row],[AnaCode]],'Config Analyses'!A:C,3,FALSE)</f>
        <v>Equipe 3</v>
      </c>
      <c r="L758" s="13" t="str">
        <f>VLOOKUP(Tableau1[[#This Row],[CustomerCode]],'Config Clients'!A:D,3,FALSE)</f>
        <v>Coopérative agricole</v>
      </c>
      <c r="M758" s="13" t="str">
        <f>VLOOKUP(Tableau1[[#This Row],[CustomerCode]],'Config Clients'!A:D,4,FALSE)</f>
        <v>Julie</v>
      </c>
      <c r="N758" s="10" t="str">
        <f>IFERROR(IF(Tableau1[[#This Row],[Date rendu]]-'Date de l''export'!$A$2&gt;0,"Non","Oui"),"Oui")</f>
        <v>Non</v>
      </c>
      <c r="O758" s="11">
        <f>IF(Tableau1[[#This Row],[En retard?]]="Non",Tableau1[[#This Row],[Date rendu]]-'Date de l''export'!$A$2,0)</f>
        <v>2.7404166666674428</v>
      </c>
      <c r="P758" s="14" t="str">
        <f>IF(Tableau1[[#This Row],[En retard?]]="Oui","HD",IF(Tableau1[Délai restant]&lt;1,"&lt;24h",IF(Tableau1[Délai restant]&lt;2,"&lt;48h","≥48h")))</f>
        <v>≥48h</v>
      </c>
      <c r="Q758" s="14" t="str">
        <f>IF(AND(Tableau1[[#This Row],[En retard?]]="Oui",OR(Tableau1[[#This Row],[Product]]="Citron",Tableau1[[#This Row],[Product]]="Amandes")),"Oui","Non")</f>
        <v>Non</v>
      </c>
      <c r="R758" t="str">
        <f>CONCATENATE(Tableau1[[#This Row],[OrderCode]],"|",Tableau1[[#This Row],[AnaCode]],"|",Tableau1[[#This Row],[Product]])</f>
        <v>CMD01614404|PLLT|Bettrave</v>
      </c>
    </row>
    <row r="759" spans="1:18" x14ac:dyDescent="0.25">
      <c r="A759" s="1" t="s">
        <v>382</v>
      </c>
      <c r="B759" s="1" t="s">
        <v>31</v>
      </c>
      <c r="C759" s="3" t="s">
        <v>61</v>
      </c>
      <c r="D759" s="3" t="s">
        <v>14</v>
      </c>
      <c r="E759" s="1" t="s">
        <v>63</v>
      </c>
      <c r="F759" s="1" t="s">
        <v>1546</v>
      </c>
      <c r="G759" s="1" t="s">
        <v>950</v>
      </c>
      <c r="H759" s="3">
        <f>SUBSTITUTE(LEFT(Tableau1[[#This Row],[OrderDate]],17),".",":")+0</f>
        <v>43567.346238425926</v>
      </c>
      <c r="I759" s="3">
        <f>SUBSTITUTE(LEFT(Tableau1[[#This Row],[OrderDueTo]],17),".",":")+0</f>
        <v>43574.5</v>
      </c>
      <c r="J759" s="13" t="str">
        <f>VLOOKUP(Tableau1[[#This Row],[AnaCode]],'Config Analyses'!A:C,2,FALSE)</f>
        <v>Analyse polluants d'emballage</v>
      </c>
      <c r="K759" s="13" t="str">
        <f>VLOOKUP(Tableau1[[#This Row],[AnaCode]],'Config Analyses'!A:C,3,FALSE)</f>
        <v>Equipe 3</v>
      </c>
      <c r="L759" s="13" t="str">
        <f>VLOOKUP(Tableau1[[#This Row],[CustomerCode]],'Config Clients'!A:D,3,FALSE)</f>
        <v>Grande surface</v>
      </c>
      <c r="M759" s="13" t="str">
        <f>VLOOKUP(Tableau1[[#This Row],[CustomerCode]],'Config Clients'!A:D,4,FALSE)</f>
        <v>Eric</v>
      </c>
      <c r="N759" s="10" t="str">
        <f>IFERROR(IF(Tableau1[[#This Row],[Date rendu]]-'Date de l''export'!$A$2&gt;0,"Non","Oui"),"Oui")</f>
        <v>Non</v>
      </c>
      <c r="O759" s="11">
        <f>IF(Tableau1[[#This Row],[En retard?]]="Non",Tableau1[[#This Row],[Date rendu]]-'Date de l''export'!$A$2,0)</f>
        <v>2.7404166666674428</v>
      </c>
      <c r="P759" s="14" t="str">
        <f>IF(Tableau1[[#This Row],[En retard?]]="Oui","HD",IF(Tableau1[Délai restant]&lt;1,"&lt;24h",IF(Tableau1[Délai restant]&lt;2,"&lt;48h","≥48h")))</f>
        <v>≥48h</v>
      </c>
      <c r="Q759" s="14" t="str">
        <f>IF(AND(Tableau1[[#This Row],[En retard?]]="Oui",OR(Tableau1[[#This Row],[Product]]="Citron",Tableau1[[#This Row],[Product]]="Amandes")),"Oui","Non")</f>
        <v>Non</v>
      </c>
      <c r="R759" t="str">
        <f>CONCATENATE(Tableau1[[#This Row],[OrderCode]],"|",Tableau1[[#This Row],[AnaCode]],"|",Tableau1[[#This Row],[Product]])</f>
        <v>CMD01704404|PLLT|Pomme de terre</v>
      </c>
    </row>
    <row r="760" spans="1:18" x14ac:dyDescent="0.25">
      <c r="A760" s="1" t="s">
        <v>249</v>
      </c>
      <c r="B760" s="1" t="s">
        <v>21</v>
      </c>
      <c r="C760" s="3" t="s">
        <v>52</v>
      </c>
      <c r="D760" s="3" t="s">
        <v>9</v>
      </c>
      <c r="E760" s="1" t="s">
        <v>63</v>
      </c>
      <c r="F760" s="1" t="s">
        <v>1408</v>
      </c>
      <c r="G760" s="1" t="s">
        <v>950</v>
      </c>
      <c r="H760" s="3">
        <f>SUBSTITUTE(LEFT(Tableau1[[#This Row],[OrderDate]],17),".",":")+0</f>
        <v>43567.346967592595</v>
      </c>
      <c r="I760" s="3">
        <f>SUBSTITUTE(LEFT(Tableau1[[#This Row],[OrderDueTo]],17),".",":")+0</f>
        <v>43574.5</v>
      </c>
      <c r="J760" s="13" t="str">
        <f>VLOOKUP(Tableau1[[#This Row],[AnaCode]],'Config Analyses'!A:C,2,FALSE)</f>
        <v>Analyse polluants d'emballage</v>
      </c>
      <c r="K760" s="13" t="str">
        <f>VLOOKUP(Tableau1[[#This Row],[AnaCode]],'Config Analyses'!A:C,3,FALSE)</f>
        <v>Equipe 3</v>
      </c>
      <c r="L760" s="13" t="str">
        <f>VLOOKUP(Tableau1[[#This Row],[CustomerCode]],'Config Clients'!A:D,3,FALSE)</f>
        <v>Centrale d'achats</v>
      </c>
      <c r="M760" s="13" t="str">
        <f>VLOOKUP(Tableau1[[#This Row],[CustomerCode]],'Config Clients'!A:D,4,FALSE)</f>
        <v>Sandrine</v>
      </c>
      <c r="N760" s="10" t="str">
        <f>IFERROR(IF(Tableau1[[#This Row],[Date rendu]]-'Date de l''export'!$A$2&gt;0,"Non","Oui"),"Oui")</f>
        <v>Non</v>
      </c>
      <c r="O760" s="11">
        <f>IF(Tableau1[[#This Row],[En retard?]]="Non",Tableau1[[#This Row],[Date rendu]]-'Date de l''export'!$A$2,0)</f>
        <v>2.7404166666674428</v>
      </c>
      <c r="P760" s="14" t="str">
        <f>IF(Tableau1[[#This Row],[En retard?]]="Oui","HD",IF(Tableau1[Délai restant]&lt;1,"&lt;24h",IF(Tableau1[Délai restant]&lt;2,"&lt;48h","≥48h")))</f>
        <v>≥48h</v>
      </c>
      <c r="Q760" s="14" t="str">
        <f>IF(AND(Tableau1[[#This Row],[En retard?]]="Oui",OR(Tableau1[[#This Row],[Product]]="Citron",Tableau1[[#This Row],[Product]]="Amandes")),"Oui","Non")</f>
        <v>Non</v>
      </c>
      <c r="R760" t="str">
        <f>CONCATENATE(Tableau1[[#This Row],[OrderCode]],"|",Tableau1[[#This Row],[AnaCode]],"|",Tableau1[[#This Row],[Product]])</f>
        <v>CMD01668301|PLLT|Carotte</v>
      </c>
    </row>
    <row r="761" spans="1:18" x14ac:dyDescent="0.25">
      <c r="A761" s="1" t="s">
        <v>503</v>
      </c>
      <c r="B761" s="1" t="s">
        <v>32</v>
      </c>
      <c r="C761" s="3" t="s">
        <v>61</v>
      </c>
      <c r="D761" s="3" t="s">
        <v>14</v>
      </c>
      <c r="E761" s="1" t="s">
        <v>130</v>
      </c>
      <c r="F761" s="1" t="s">
        <v>1991</v>
      </c>
      <c r="G761" s="1" t="s">
        <v>950</v>
      </c>
      <c r="H761" s="3">
        <f>SUBSTITUTE(LEFT(Tableau1[[#This Row],[OrderDate]],17),".",":")+0</f>
        <v>43567.346990740742</v>
      </c>
      <c r="I761" s="3">
        <f>SUBSTITUTE(LEFT(Tableau1[[#This Row],[OrderDueTo]],17),".",":")+0</f>
        <v>43574.5</v>
      </c>
      <c r="J761" s="13" t="str">
        <f>VLOOKUP(Tableau1[[#This Row],[AnaCode]],'Config Analyses'!A:C,2,FALSE)</f>
        <v>Analyse pesticides</v>
      </c>
      <c r="K761" s="13" t="str">
        <f>VLOOKUP(Tableau1[[#This Row],[AnaCode]],'Config Analyses'!A:C,3,FALSE)</f>
        <v>Equipe 3</v>
      </c>
      <c r="L761" s="13" t="str">
        <f>VLOOKUP(Tableau1[[#This Row],[CustomerCode]],'Config Clients'!A:D,3,FALSE)</f>
        <v>Grande surface</v>
      </c>
      <c r="M761" s="13" t="str">
        <f>VLOOKUP(Tableau1[[#This Row],[CustomerCode]],'Config Clients'!A:D,4,FALSE)</f>
        <v>Eric</v>
      </c>
      <c r="N761" s="10" t="str">
        <f>IFERROR(IF(Tableau1[[#This Row],[Date rendu]]-'Date de l''export'!$A$2&gt;0,"Non","Oui"),"Oui")</f>
        <v>Non</v>
      </c>
      <c r="O761" s="11">
        <f>IF(Tableau1[[#This Row],[En retard?]]="Non",Tableau1[[#This Row],[Date rendu]]-'Date de l''export'!$A$2,0)</f>
        <v>2.7404166666674428</v>
      </c>
      <c r="P761" s="14" t="str">
        <f>IF(Tableau1[[#This Row],[En retard?]]="Oui","HD",IF(Tableau1[Délai restant]&lt;1,"&lt;24h",IF(Tableau1[Délai restant]&lt;2,"&lt;48h","≥48h")))</f>
        <v>≥48h</v>
      </c>
      <c r="Q761" s="14" t="str">
        <f>IF(AND(Tableau1[[#This Row],[En retard?]]="Oui",OR(Tableau1[[#This Row],[Product]]="Citron",Tableau1[[#This Row],[Product]]="Amandes")),"Oui","Non")</f>
        <v>Non</v>
      </c>
      <c r="R761" t="str">
        <f>CONCATENATE(Tableau1[[#This Row],[OrderCode]],"|",Tableau1[[#This Row],[AnaCode]],"|",Tableau1[[#This Row],[Product]])</f>
        <v>CMD01780805|PEST|Tomate</v>
      </c>
    </row>
    <row r="762" spans="1:18" x14ac:dyDescent="0.25">
      <c r="A762" s="1" t="s">
        <v>104</v>
      </c>
      <c r="B762" s="1" t="s">
        <v>31</v>
      </c>
      <c r="C762" s="3" t="s">
        <v>61</v>
      </c>
      <c r="D762" s="3" t="s">
        <v>14</v>
      </c>
      <c r="E762" s="1" t="s">
        <v>130</v>
      </c>
      <c r="F762" s="1" t="s">
        <v>1547</v>
      </c>
      <c r="G762" s="1" t="s">
        <v>950</v>
      </c>
      <c r="H762" s="3">
        <f>SUBSTITUTE(LEFT(Tableau1[[#This Row],[OrderDate]],17),".",":")+0</f>
        <v>43567.34716435185</v>
      </c>
      <c r="I762" s="3">
        <f>SUBSTITUTE(LEFT(Tableau1[[#This Row],[OrderDueTo]],17),".",":")+0</f>
        <v>43574.5</v>
      </c>
      <c r="J762" s="13" t="str">
        <f>VLOOKUP(Tableau1[[#This Row],[AnaCode]],'Config Analyses'!A:C,2,FALSE)</f>
        <v>Analyse pesticides</v>
      </c>
      <c r="K762" s="13" t="str">
        <f>VLOOKUP(Tableau1[[#This Row],[AnaCode]],'Config Analyses'!A:C,3,FALSE)</f>
        <v>Equipe 3</v>
      </c>
      <c r="L762" s="13" t="str">
        <f>VLOOKUP(Tableau1[[#This Row],[CustomerCode]],'Config Clients'!A:D,3,FALSE)</f>
        <v>Grande surface</v>
      </c>
      <c r="M762" s="13" t="str">
        <f>VLOOKUP(Tableau1[[#This Row],[CustomerCode]],'Config Clients'!A:D,4,FALSE)</f>
        <v>Eric</v>
      </c>
      <c r="N762" s="10" t="str">
        <f>IFERROR(IF(Tableau1[[#This Row],[Date rendu]]-'Date de l''export'!$A$2&gt;0,"Non","Oui"),"Oui")</f>
        <v>Non</v>
      </c>
      <c r="O762" s="11">
        <f>IF(Tableau1[[#This Row],[En retard?]]="Non",Tableau1[[#This Row],[Date rendu]]-'Date de l''export'!$A$2,0)</f>
        <v>2.7404166666674428</v>
      </c>
      <c r="P762" s="14" t="str">
        <f>IF(Tableau1[[#This Row],[En retard?]]="Oui","HD",IF(Tableau1[Délai restant]&lt;1,"&lt;24h",IF(Tableau1[Délai restant]&lt;2,"&lt;48h","≥48h")))</f>
        <v>≥48h</v>
      </c>
      <c r="Q762" s="14" t="str">
        <f>IF(AND(Tableau1[[#This Row],[En retard?]]="Oui",OR(Tableau1[[#This Row],[Product]]="Citron",Tableau1[[#This Row],[Product]]="Amandes")),"Oui","Non")</f>
        <v>Non</v>
      </c>
      <c r="R762" t="str">
        <f>CONCATENATE(Tableau1[[#This Row],[OrderCode]],"|",Tableau1[[#This Row],[AnaCode]],"|",Tableau1[[#This Row],[Product]])</f>
        <v>CMD01704401|PEST|Pomme de terre</v>
      </c>
    </row>
    <row r="763" spans="1:18" x14ac:dyDescent="0.25">
      <c r="A763" s="1" t="s">
        <v>724</v>
      </c>
      <c r="B763" s="1" t="s">
        <v>32</v>
      </c>
      <c r="C763" s="3" t="s">
        <v>61</v>
      </c>
      <c r="D763" s="3" t="s">
        <v>14</v>
      </c>
      <c r="E763" s="1" t="s">
        <v>130</v>
      </c>
      <c r="F763" s="1" t="s">
        <v>2265</v>
      </c>
      <c r="G763" s="1" t="s">
        <v>950</v>
      </c>
      <c r="H763" s="3">
        <f>SUBSTITUTE(LEFT(Tableau1[[#This Row],[OrderDate]],17),".",":")+0</f>
        <v>43567.348113425927</v>
      </c>
      <c r="I763" s="3">
        <f>SUBSTITUTE(LEFT(Tableau1[[#This Row],[OrderDueTo]],17),".",":")+0</f>
        <v>43574.5</v>
      </c>
      <c r="J763" s="13" t="str">
        <f>VLOOKUP(Tableau1[[#This Row],[AnaCode]],'Config Analyses'!A:C,2,FALSE)</f>
        <v>Analyse pesticides</v>
      </c>
      <c r="K763" s="13" t="str">
        <f>VLOOKUP(Tableau1[[#This Row],[AnaCode]],'Config Analyses'!A:C,3,FALSE)</f>
        <v>Equipe 3</v>
      </c>
      <c r="L763" s="13" t="str">
        <f>VLOOKUP(Tableau1[[#This Row],[CustomerCode]],'Config Clients'!A:D,3,FALSE)</f>
        <v>Grande surface</v>
      </c>
      <c r="M763" s="13" t="str">
        <f>VLOOKUP(Tableau1[[#This Row],[CustomerCode]],'Config Clients'!A:D,4,FALSE)</f>
        <v>Eric</v>
      </c>
      <c r="N763" s="10" t="str">
        <f>IFERROR(IF(Tableau1[[#This Row],[Date rendu]]-'Date de l''export'!$A$2&gt;0,"Non","Oui"),"Oui")</f>
        <v>Non</v>
      </c>
      <c r="O763" s="11">
        <f>IF(Tableau1[[#This Row],[En retard?]]="Non",Tableau1[[#This Row],[Date rendu]]-'Date de l''export'!$A$2,0)</f>
        <v>2.7404166666674428</v>
      </c>
      <c r="P763" s="14" t="str">
        <f>IF(Tableau1[[#This Row],[En retard?]]="Oui","HD",IF(Tableau1[Délai restant]&lt;1,"&lt;24h",IF(Tableau1[Délai restant]&lt;2,"&lt;48h","≥48h")))</f>
        <v>≥48h</v>
      </c>
      <c r="Q763" s="14" t="str">
        <f>IF(AND(Tableau1[[#This Row],[En retard?]]="Oui",OR(Tableau1[[#This Row],[Product]]="Citron",Tableau1[[#This Row],[Product]]="Amandes")),"Oui","Non")</f>
        <v>Non</v>
      </c>
      <c r="R763" t="str">
        <f>CONCATENATE(Tableau1[[#This Row],[OrderCode]],"|",Tableau1[[#This Row],[AnaCode]],"|",Tableau1[[#This Row],[Product]])</f>
        <v>CMD01710001|PEST|Tomate</v>
      </c>
    </row>
    <row r="764" spans="1:18" x14ac:dyDescent="0.25">
      <c r="A764" s="1" t="s">
        <v>221</v>
      </c>
      <c r="B764" s="1" t="s">
        <v>36</v>
      </c>
      <c r="C764" s="3" t="s">
        <v>65</v>
      </c>
      <c r="D764" s="3" t="s">
        <v>17</v>
      </c>
      <c r="E764" s="1" t="s">
        <v>107</v>
      </c>
      <c r="F764" s="1" t="s">
        <v>1465</v>
      </c>
      <c r="G764" s="1" t="s">
        <v>945</v>
      </c>
      <c r="H764" s="3">
        <f>SUBSTITUTE(LEFT(Tableau1[[#This Row],[OrderDate]],17),".",":")+0</f>
        <v>43567.348217592589</v>
      </c>
      <c r="I764" s="3">
        <f>SUBSTITUTE(LEFT(Tableau1[[#This Row],[OrderDueTo]],17),".",":")+0</f>
        <v>43572.5</v>
      </c>
      <c r="J764" s="13" t="str">
        <f>VLOOKUP(Tableau1[[#This Row],[AnaCode]],'Config Analyses'!A:C,2,FALSE)</f>
        <v>Analyse nutritionelle</v>
      </c>
      <c r="K764" s="13" t="str">
        <f>VLOOKUP(Tableau1[[#This Row],[AnaCode]],'Config Analyses'!A:C,3,FALSE)</f>
        <v>Equipe 2</v>
      </c>
      <c r="L764" s="13" t="str">
        <f>VLOOKUP(Tableau1[[#This Row],[CustomerCode]],'Config Clients'!A:D,3,FALSE)</f>
        <v>Entreprises agro-alimentaires</v>
      </c>
      <c r="M764" s="13" t="str">
        <f>VLOOKUP(Tableau1[[#This Row],[CustomerCode]],'Config Clients'!A:D,4,FALSE)</f>
        <v>Marc</v>
      </c>
      <c r="N764" s="10" t="str">
        <f>IFERROR(IF(Tableau1[[#This Row],[Date rendu]]-'Date de l''export'!$A$2&gt;0,"Non","Oui"),"Oui")</f>
        <v>Non</v>
      </c>
      <c r="O764" s="11">
        <f>IF(Tableau1[[#This Row],[En retard?]]="Non",Tableau1[[#This Row],[Date rendu]]-'Date de l''export'!$A$2,0)</f>
        <v>0.74041666666744277</v>
      </c>
      <c r="P764" s="14" t="str">
        <f>IF(Tableau1[[#This Row],[En retard?]]="Oui","HD",IF(Tableau1[Délai restant]&lt;1,"&lt;24h",IF(Tableau1[Délai restant]&lt;2,"&lt;48h","≥48h")))</f>
        <v>&lt;24h</v>
      </c>
      <c r="Q764" s="14" t="str">
        <f>IF(AND(Tableau1[[#This Row],[En retard?]]="Oui",OR(Tableau1[[#This Row],[Product]]="Citron",Tableau1[[#This Row],[Product]]="Amandes")),"Oui","Non")</f>
        <v>Non</v>
      </c>
      <c r="R764" t="str">
        <f>CONCATENATE(Tableau1[[#This Row],[OrderCode]],"|",Tableau1[[#This Row],[AnaCode]],"|",Tableau1[[#This Row],[Product]])</f>
        <v>CMD01790501|NTR|Saumon</v>
      </c>
    </row>
    <row r="765" spans="1:18" x14ac:dyDescent="0.25">
      <c r="A765" s="1" t="s">
        <v>761</v>
      </c>
      <c r="B765" s="1" t="s">
        <v>31</v>
      </c>
      <c r="C765" s="3" t="s">
        <v>54</v>
      </c>
      <c r="D765" s="3" t="s">
        <v>10</v>
      </c>
      <c r="E765" s="1" t="s">
        <v>130</v>
      </c>
      <c r="F765" s="1" t="s">
        <v>1999</v>
      </c>
      <c r="G765" s="1" t="s">
        <v>950</v>
      </c>
      <c r="H765" s="3">
        <f>SUBSTITUTE(LEFT(Tableau1[[#This Row],[OrderDate]],17),".",":")+0</f>
        <v>43567.348553240743</v>
      </c>
      <c r="I765" s="3">
        <f>SUBSTITUTE(LEFT(Tableau1[[#This Row],[OrderDueTo]],17),".",":")+0</f>
        <v>43574.5</v>
      </c>
      <c r="J765" s="13" t="str">
        <f>VLOOKUP(Tableau1[[#This Row],[AnaCode]],'Config Analyses'!A:C,2,FALSE)</f>
        <v>Analyse pesticides</v>
      </c>
      <c r="K765" s="13" t="str">
        <f>VLOOKUP(Tableau1[[#This Row],[AnaCode]],'Config Analyses'!A:C,3,FALSE)</f>
        <v>Equipe 3</v>
      </c>
      <c r="L765" s="13" t="str">
        <f>VLOOKUP(Tableau1[[#This Row],[CustomerCode]],'Config Clients'!A:D,3,FALSE)</f>
        <v>Coopérative agricole</v>
      </c>
      <c r="M765" s="13" t="str">
        <f>VLOOKUP(Tableau1[[#This Row],[CustomerCode]],'Config Clients'!A:D,4,FALSE)</f>
        <v>Julie</v>
      </c>
      <c r="N765" s="10" t="str">
        <f>IFERROR(IF(Tableau1[[#This Row],[Date rendu]]-'Date de l''export'!$A$2&gt;0,"Non","Oui"),"Oui")</f>
        <v>Non</v>
      </c>
      <c r="O765" s="11">
        <f>IF(Tableau1[[#This Row],[En retard?]]="Non",Tableau1[[#This Row],[Date rendu]]-'Date de l''export'!$A$2,0)</f>
        <v>2.7404166666674428</v>
      </c>
      <c r="P765" s="14" t="str">
        <f>IF(Tableau1[[#This Row],[En retard?]]="Oui","HD",IF(Tableau1[Délai restant]&lt;1,"&lt;24h",IF(Tableau1[Délai restant]&lt;2,"&lt;48h","≥48h")))</f>
        <v>≥48h</v>
      </c>
      <c r="Q765" s="14" t="str">
        <f>IF(AND(Tableau1[[#This Row],[En retard?]]="Oui",OR(Tableau1[[#This Row],[Product]]="Citron",Tableau1[[#This Row],[Product]]="Amandes")),"Oui","Non")</f>
        <v>Non</v>
      </c>
      <c r="R765" t="str">
        <f>CONCATENATE(Tableau1[[#This Row],[OrderCode]],"|",Tableau1[[#This Row],[AnaCode]],"|",Tableau1[[#This Row],[Product]])</f>
        <v>CMD01765705|PEST|Pomme de terre</v>
      </c>
    </row>
    <row r="766" spans="1:18" x14ac:dyDescent="0.25">
      <c r="A766" s="1" t="s">
        <v>249</v>
      </c>
      <c r="B766" s="1" t="s">
        <v>31</v>
      </c>
      <c r="C766" s="3" t="s">
        <v>52</v>
      </c>
      <c r="D766" s="3" t="s">
        <v>9</v>
      </c>
      <c r="E766" s="1" t="s">
        <v>130</v>
      </c>
      <c r="F766" s="1" t="s">
        <v>1861</v>
      </c>
      <c r="G766" s="1" t="s">
        <v>950</v>
      </c>
      <c r="H766" s="3">
        <f>SUBSTITUTE(LEFT(Tableau1[[#This Row],[OrderDate]],17),".",":")+0</f>
        <v>43567.348993055559</v>
      </c>
      <c r="I766" s="3">
        <f>SUBSTITUTE(LEFT(Tableau1[[#This Row],[OrderDueTo]],17),".",":")+0</f>
        <v>43574.5</v>
      </c>
      <c r="J766" s="13" t="str">
        <f>VLOOKUP(Tableau1[[#This Row],[AnaCode]],'Config Analyses'!A:C,2,FALSE)</f>
        <v>Analyse pesticides</v>
      </c>
      <c r="K766" s="13" t="str">
        <f>VLOOKUP(Tableau1[[#This Row],[AnaCode]],'Config Analyses'!A:C,3,FALSE)</f>
        <v>Equipe 3</v>
      </c>
      <c r="L766" s="13" t="str">
        <f>VLOOKUP(Tableau1[[#This Row],[CustomerCode]],'Config Clients'!A:D,3,FALSE)</f>
        <v>Centrale d'achats</v>
      </c>
      <c r="M766" s="13" t="str">
        <f>VLOOKUP(Tableau1[[#This Row],[CustomerCode]],'Config Clients'!A:D,4,FALSE)</f>
        <v>Sandrine</v>
      </c>
      <c r="N766" s="10" t="str">
        <f>IFERROR(IF(Tableau1[[#This Row],[Date rendu]]-'Date de l''export'!$A$2&gt;0,"Non","Oui"),"Oui")</f>
        <v>Non</v>
      </c>
      <c r="O766" s="11">
        <f>IF(Tableau1[[#This Row],[En retard?]]="Non",Tableau1[[#This Row],[Date rendu]]-'Date de l''export'!$A$2,0)</f>
        <v>2.7404166666674428</v>
      </c>
      <c r="P766" s="14" t="str">
        <f>IF(Tableau1[[#This Row],[En retard?]]="Oui","HD",IF(Tableau1[Délai restant]&lt;1,"&lt;24h",IF(Tableau1[Délai restant]&lt;2,"&lt;48h","≥48h")))</f>
        <v>≥48h</v>
      </c>
      <c r="Q766" s="14" t="str">
        <f>IF(AND(Tableau1[[#This Row],[En retard?]]="Oui",OR(Tableau1[[#This Row],[Product]]="Citron",Tableau1[[#This Row],[Product]]="Amandes")),"Oui","Non")</f>
        <v>Non</v>
      </c>
      <c r="R766" t="str">
        <f>CONCATENATE(Tableau1[[#This Row],[OrderCode]],"|",Tableau1[[#This Row],[AnaCode]],"|",Tableau1[[#This Row],[Product]])</f>
        <v>CMD01668301|PEST|Pomme de terre</v>
      </c>
    </row>
    <row r="767" spans="1:18" x14ac:dyDescent="0.25">
      <c r="A767" s="1" t="s">
        <v>315</v>
      </c>
      <c r="B767" s="1" t="s">
        <v>7</v>
      </c>
      <c r="C767" s="3" t="s">
        <v>61</v>
      </c>
      <c r="D767" s="3" t="s">
        <v>14</v>
      </c>
      <c r="E767" s="1" t="s">
        <v>130</v>
      </c>
      <c r="F767" s="1" t="s">
        <v>1469</v>
      </c>
      <c r="G767" s="1" t="s">
        <v>950</v>
      </c>
      <c r="H767" s="3">
        <f>SUBSTITUTE(LEFT(Tableau1[[#This Row],[OrderDate]],17),".",":")+0</f>
        <v>43567.349050925928</v>
      </c>
      <c r="I767" s="3">
        <f>SUBSTITUTE(LEFT(Tableau1[[#This Row],[OrderDueTo]],17),".",":")+0</f>
        <v>43574.5</v>
      </c>
      <c r="J767" s="13" t="str">
        <f>VLOOKUP(Tableau1[[#This Row],[AnaCode]],'Config Analyses'!A:C,2,FALSE)</f>
        <v>Analyse pesticides</v>
      </c>
      <c r="K767" s="13" t="str">
        <f>VLOOKUP(Tableau1[[#This Row],[AnaCode]],'Config Analyses'!A:C,3,FALSE)</f>
        <v>Equipe 3</v>
      </c>
      <c r="L767" s="13" t="str">
        <f>VLOOKUP(Tableau1[[#This Row],[CustomerCode]],'Config Clients'!A:D,3,FALSE)</f>
        <v>Grande surface</v>
      </c>
      <c r="M767" s="13" t="str">
        <f>VLOOKUP(Tableau1[[#This Row],[CustomerCode]],'Config Clients'!A:D,4,FALSE)</f>
        <v>Eric</v>
      </c>
      <c r="N767" s="10" t="str">
        <f>IFERROR(IF(Tableau1[[#This Row],[Date rendu]]-'Date de l''export'!$A$2&gt;0,"Non","Oui"),"Oui")</f>
        <v>Non</v>
      </c>
      <c r="O767" s="11">
        <f>IF(Tableau1[[#This Row],[En retard?]]="Non",Tableau1[[#This Row],[Date rendu]]-'Date de l''export'!$A$2,0)</f>
        <v>2.7404166666674428</v>
      </c>
      <c r="P767" s="14" t="str">
        <f>IF(Tableau1[[#This Row],[En retard?]]="Oui","HD",IF(Tableau1[Délai restant]&lt;1,"&lt;24h",IF(Tableau1[Délai restant]&lt;2,"&lt;48h","≥48h")))</f>
        <v>≥48h</v>
      </c>
      <c r="Q767" s="14" t="str">
        <f>IF(AND(Tableau1[[#This Row],[En retard?]]="Oui",OR(Tableau1[[#This Row],[Product]]="Citron",Tableau1[[#This Row],[Product]]="Amandes")),"Oui","Non")</f>
        <v>Non</v>
      </c>
      <c r="R767" t="str">
        <f>CONCATENATE(Tableau1[[#This Row],[OrderCode]],"|",Tableau1[[#This Row],[AnaCode]],"|",Tableau1[[#This Row],[Product]])</f>
        <v>CMD01664405|PEST|Concombre</v>
      </c>
    </row>
    <row r="768" spans="1:18" x14ac:dyDescent="0.25">
      <c r="A768" s="1" t="s">
        <v>533</v>
      </c>
      <c r="B768" s="1" t="s">
        <v>31</v>
      </c>
      <c r="C768" s="3" t="s">
        <v>61</v>
      </c>
      <c r="D768" s="3" t="s">
        <v>14</v>
      </c>
      <c r="E768" s="1" t="s">
        <v>130</v>
      </c>
      <c r="F768" s="1" t="s">
        <v>2006</v>
      </c>
      <c r="G768" s="1" t="s">
        <v>950</v>
      </c>
      <c r="H768" s="3">
        <f>SUBSTITUTE(LEFT(Tableau1[[#This Row],[OrderDate]],17),".",":")+0</f>
        <v>43567.349305555559</v>
      </c>
      <c r="I768" s="3">
        <f>SUBSTITUTE(LEFT(Tableau1[[#This Row],[OrderDueTo]],17),".",":")+0</f>
        <v>43574.5</v>
      </c>
      <c r="J768" s="13" t="str">
        <f>VLOOKUP(Tableau1[[#This Row],[AnaCode]],'Config Analyses'!A:C,2,FALSE)</f>
        <v>Analyse pesticides</v>
      </c>
      <c r="K768" s="13" t="str">
        <f>VLOOKUP(Tableau1[[#This Row],[AnaCode]],'Config Analyses'!A:C,3,FALSE)</f>
        <v>Equipe 3</v>
      </c>
      <c r="L768" s="13" t="str">
        <f>VLOOKUP(Tableau1[[#This Row],[CustomerCode]],'Config Clients'!A:D,3,FALSE)</f>
        <v>Grande surface</v>
      </c>
      <c r="M768" s="13" t="str">
        <f>VLOOKUP(Tableau1[[#This Row],[CustomerCode]],'Config Clients'!A:D,4,FALSE)</f>
        <v>Eric</v>
      </c>
      <c r="N768" s="10" t="str">
        <f>IFERROR(IF(Tableau1[[#This Row],[Date rendu]]-'Date de l''export'!$A$2&gt;0,"Non","Oui"),"Oui")</f>
        <v>Non</v>
      </c>
      <c r="O768" s="11">
        <f>IF(Tableau1[[#This Row],[En retard?]]="Non",Tableau1[[#This Row],[Date rendu]]-'Date de l''export'!$A$2,0)</f>
        <v>2.7404166666674428</v>
      </c>
      <c r="P768" s="14" t="str">
        <f>IF(Tableau1[[#This Row],[En retard?]]="Oui","HD",IF(Tableau1[Délai restant]&lt;1,"&lt;24h",IF(Tableau1[Délai restant]&lt;2,"&lt;48h","≥48h")))</f>
        <v>≥48h</v>
      </c>
      <c r="Q768" s="14" t="str">
        <f>IF(AND(Tableau1[[#This Row],[En retard?]]="Oui",OR(Tableau1[[#This Row],[Product]]="Citron",Tableau1[[#This Row],[Product]]="Amandes")),"Oui","Non")</f>
        <v>Non</v>
      </c>
      <c r="R768" t="str">
        <f>CONCATENATE(Tableau1[[#This Row],[OrderCode]],"|",Tableau1[[#This Row],[AnaCode]],"|",Tableau1[[#This Row],[Product]])</f>
        <v>CMD01516304|PEST|Pomme de terre</v>
      </c>
    </row>
    <row r="769" spans="1:18" x14ac:dyDescent="0.25">
      <c r="A769" s="1" t="s">
        <v>200</v>
      </c>
      <c r="B769" s="1" t="s">
        <v>31</v>
      </c>
      <c r="C769" s="3" t="s">
        <v>61</v>
      </c>
      <c r="D769" s="3" t="s">
        <v>14</v>
      </c>
      <c r="E769" s="1" t="s">
        <v>130</v>
      </c>
      <c r="F769" s="1" t="s">
        <v>2312</v>
      </c>
      <c r="G769" s="1" t="s">
        <v>950</v>
      </c>
      <c r="H769" s="3">
        <f>SUBSTITUTE(LEFT(Tableau1[[#This Row],[OrderDate]],17),".",":")+0</f>
        <v>43567.349537037036</v>
      </c>
      <c r="I769" s="3">
        <f>SUBSTITUTE(LEFT(Tableau1[[#This Row],[OrderDueTo]],17),".",":")+0</f>
        <v>43574.5</v>
      </c>
      <c r="J769" s="13" t="str">
        <f>VLOOKUP(Tableau1[[#This Row],[AnaCode]],'Config Analyses'!A:C,2,FALSE)</f>
        <v>Analyse pesticides</v>
      </c>
      <c r="K769" s="13" t="str">
        <f>VLOOKUP(Tableau1[[#This Row],[AnaCode]],'Config Analyses'!A:C,3,FALSE)</f>
        <v>Equipe 3</v>
      </c>
      <c r="L769" s="13" t="str">
        <f>VLOOKUP(Tableau1[[#This Row],[CustomerCode]],'Config Clients'!A:D,3,FALSE)</f>
        <v>Grande surface</v>
      </c>
      <c r="M769" s="13" t="str">
        <f>VLOOKUP(Tableau1[[#This Row],[CustomerCode]],'Config Clients'!A:D,4,FALSE)</f>
        <v>Eric</v>
      </c>
      <c r="N769" s="10" t="str">
        <f>IFERROR(IF(Tableau1[[#This Row],[Date rendu]]-'Date de l''export'!$A$2&gt;0,"Non","Oui"),"Oui")</f>
        <v>Non</v>
      </c>
      <c r="O769" s="11">
        <f>IF(Tableau1[[#This Row],[En retard?]]="Non",Tableau1[[#This Row],[Date rendu]]-'Date de l''export'!$A$2,0)</f>
        <v>2.7404166666674428</v>
      </c>
      <c r="P769" s="14" t="str">
        <f>IF(Tableau1[[#This Row],[En retard?]]="Oui","HD",IF(Tableau1[Délai restant]&lt;1,"&lt;24h",IF(Tableau1[Délai restant]&lt;2,"&lt;48h","≥48h")))</f>
        <v>≥48h</v>
      </c>
      <c r="Q769" s="14" t="str">
        <f>IF(AND(Tableau1[[#This Row],[En retard?]]="Oui",OR(Tableau1[[#This Row],[Product]]="Citron",Tableau1[[#This Row],[Product]]="Amandes")),"Oui","Non")</f>
        <v>Non</v>
      </c>
      <c r="R769" t="str">
        <f>CONCATENATE(Tableau1[[#This Row],[OrderCode]],"|",Tableau1[[#This Row],[AnaCode]],"|",Tableau1[[#This Row],[Product]])</f>
        <v>CMD01658001|PEST|Pomme de terre</v>
      </c>
    </row>
    <row r="770" spans="1:18" x14ac:dyDescent="0.25">
      <c r="A770" s="1" t="s">
        <v>66</v>
      </c>
      <c r="B770" s="1" t="s">
        <v>42</v>
      </c>
      <c r="C770" s="3" t="s">
        <v>67</v>
      </c>
      <c r="D770" s="3" t="s">
        <v>18</v>
      </c>
      <c r="E770" s="1" t="s">
        <v>130</v>
      </c>
      <c r="F770" s="1" t="s">
        <v>1550</v>
      </c>
      <c r="G770" s="1" t="s">
        <v>950</v>
      </c>
      <c r="H770" s="3">
        <f>SUBSTITUTE(LEFT(Tableau1[[#This Row],[OrderDate]],17),".",":")+0</f>
        <v>43567.34988425926</v>
      </c>
      <c r="I770" s="3">
        <f>SUBSTITUTE(LEFT(Tableau1[[#This Row],[OrderDueTo]],17),".",":")+0</f>
        <v>43574.5</v>
      </c>
      <c r="J770" s="13" t="str">
        <f>VLOOKUP(Tableau1[[#This Row],[AnaCode]],'Config Analyses'!A:C,2,FALSE)</f>
        <v>Analyse pesticides</v>
      </c>
      <c r="K770" s="13" t="str">
        <f>VLOOKUP(Tableau1[[#This Row],[AnaCode]],'Config Analyses'!A:C,3,FALSE)</f>
        <v>Equipe 3</v>
      </c>
      <c r="L770" s="13" t="str">
        <f>VLOOKUP(Tableau1[[#This Row],[CustomerCode]],'Config Clients'!A:D,3,FALSE)</f>
        <v>Entreprises agro-alimentaires</v>
      </c>
      <c r="M770" s="13" t="str">
        <f>VLOOKUP(Tableau1[[#This Row],[CustomerCode]],'Config Clients'!A:D,4,FALSE)</f>
        <v>Marc</v>
      </c>
      <c r="N770" s="10" t="str">
        <f>IFERROR(IF(Tableau1[[#This Row],[Date rendu]]-'Date de l''export'!$A$2&gt;0,"Non","Oui"),"Oui")</f>
        <v>Non</v>
      </c>
      <c r="O770" s="11">
        <f>IF(Tableau1[[#This Row],[En retard?]]="Non",Tableau1[[#This Row],[Date rendu]]-'Date de l''export'!$A$2,0)</f>
        <v>2.7404166666674428</v>
      </c>
      <c r="P770" s="14" t="str">
        <f>IF(Tableau1[[#This Row],[En retard?]]="Oui","HD",IF(Tableau1[Délai restant]&lt;1,"&lt;24h",IF(Tableau1[Délai restant]&lt;2,"&lt;48h","≥48h")))</f>
        <v>≥48h</v>
      </c>
      <c r="Q770" s="14" t="str">
        <f>IF(AND(Tableau1[[#This Row],[En retard?]]="Oui",OR(Tableau1[[#This Row],[Product]]="Citron",Tableau1[[#This Row],[Product]]="Amandes")),"Oui","Non")</f>
        <v>Non</v>
      </c>
      <c r="R770" t="str">
        <f>CONCATENATE(Tableau1[[#This Row],[OrderCode]],"|",Tableau1[[#This Row],[AnaCode]],"|",Tableau1[[#This Row],[Product]])</f>
        <v>CMD01602501|PEST|Jus de fruits</v>
      </c>
    </row>
    <row r="771" spans="1:18" x14ac:dyDescent="0.25">
      <c r="A771" s="1" t="s">
        <v>381</v>
      </c>
      <c r="B771" s="1" t="s">
        <v>36</v>
      </c>
      <c r="C771" s="3" t="s">
        <v>147</v>
      </c>
      <c r="D771" s="3" t="s">
        <v>34</v>
      </c>
      <c r="E771" s="1" t="s">
        <v>107</v>
      </c>
      <c r="F771" s="1" t="s">
        <v>2216</v>
      </c>
      <c r="G771" s="1" t="s">
        <v>945</v>
      </c>
      <c r="H771" s="3">
        <f>SUBSTITUTE(LEFT(Tableau1[[#This Row],[OrderDate]],17),".",":")+0</f>
        <v>43567.349976851852</v>
      </c>
      <c r="I771" s="3">
        <f>SUBSTITUTE(LEFT(Tableau1[[#This Row],[OrderDueTo]],17),".",":")+0</f>
        <v>43572.5</v>
      </c>
      <c r="J771" s="13" t="str">
        <f>VLOOKUP(Tableau1[[#This Row],[AnaCode]],'Config Analyses'!A:C,2,FALSE)</f>
        <v>Analyse nutritionelle</v>
      </c>
      <c r="K771" s="13" t="str">
        <f>VLOOKUP(Tableau1[[#This Row],[AnaCode]],'Config Analyses'!A:C,3,FALSE)</f>
        <v>Equipe 2</v>
      </c>
      <c r="L771" s="13" t="str">
        <f>VLOOKUP(Tableau1[[#This Row],[CustomerCode]],'Config Clients'!A:D,3,FALSE)</f>
        <v>Entreprises agro-alimentaires</v>
      </c>
      <c r="M771" s="13" t="str">
        <f>VLOOKUP(Tableau1[[#This Row],[CustomerCode]],'Config Clients'!A:D,4,FALSE)</f>
        <v>Marc</v>
      </c>
      <c r="N771" s="10" t="str">
        <f>IFERROR(IF(Tableau1[[#This Row],[Date rendu]]-'Date de l''export'!$A$2&gt;0,"Non","Oui"),"Oui")</f>
        <v>Non</v>
      </c>
      <c r="O771" s="11">
        <f>IF(Tableau1[[#This Row],[En retard?]]="Non",Tableau1[[#This Row],[Date rendu]]-'Date de l''export'!$A$2,0)</f>
        <v>0.74041666666744277</v>
      </c>
      <c r="P771" s="14" t="str">
        <f>IF(Tableau1[[#This Row],[En retard?]]="Oui","HD",IF(Tableau1[Délai restant]&lt;1,"&lt;24h",IF(Tableau1[Délai restant]&lt;2,"&lt;48h","≥48h")))</f>
        <v>&lt;24h</v>
      </c>
      <c r="Q771" s="14" t="str">
        <f>IF(AND(Tableau1[[#This Row],[En retard?]]="Oui",OR(Tableau1[[#This Row],[Product]]="Citron",Tableau1[[#This Row],[Product]]="Amandes")),"Oui","Non")</f>
        <v>Non</v>
      </c>
      <c r="R771" t="str">
        <f>CONCATENATE(Tableau1[[#This Row],[OrderCode]],"|",Tableau1[[#This Row],[AnaCode]],"|",Tableau1[[#This Row],[Product]])</f>
        <v>CMD01736902|NTR|Saumon</v>
      </c>
    </row>
    <row r="772" spans="1:18" x14ac:dyDescent="0.25">
      <c r="A772" s="1" t="s">
        <v>306</v>
      </c>
      <c r="B772" s="1" t="s">
        <v>31</v>
      </c>
      <c r="C772" s="3" t="s">
        <v>49</v>
      </c>
      <c r="D772" s="3" t="s">
        <v>8</v>
      </c>
      <c r="E772" s="1" t="s">
        <v>130</v>
      </c>
      <c r="F772" s="1" t="s">
        <v>1553</v>
      </c>
      <c r="G772" s="1" t="s">
        <v>950</v>
      </c>
      <c r="H772" s="3">
        <f>SUBSTITUTE(LEFT(Tableau1[[#This Row],[OrderDate]],17),".",":")+0</f>
        <v>43567.350115740737</v>
      </c>
      <c r="I772" s="3">
        <f>SUBSTITUTE(LEFT(Tableau1[[#This Row],[OrderDueTo]],17),".",":")+0</f>
        <v>43574.5</v>
      </c>
      <c r="J772" s="13" t="str">
        <f>VLOOKUP(Tableau1[[#This Row],[AnaCode]],'Config Analyses'!A:C,2,FALSE)</f>
        <v>Analyse pesticides</v>
      </c>
      <c r="K772" s="13" t="str">
        <f>VLOOKUP(Tableau1[[#This Row],[AnaCode]],'Config Analyses'!A:C,3,FALSE)</f>
        <v>Equipe 3</v>
      </c>
      <c r="L772" s="13" t="str">
        <f>VLOOKUP(Tableau1[[#This Row],[CustomerCode]],'Config Clients'!A:D,3,FALSE)</f>
        <v>Grande surface</v>
      </c>
      <c r="M772" s="13" t="str">
        <f>VLOOKUP(Tableau1[[#This Row],[CustomerCode]],'Config Clients'!A:D,4,FALSE)</f>
        <v>Eric</v>
      </c>
      <c r="N772" s="10" t="str">
        <f>IFERROR(IF(Tableau1[[#This Row],[Date rendu]]-'Date de l''export'!$A$2&gt;0,"Non","Oui"),"Oui")</f>
        <v>Non</v>
      </c>
      <c r="O772" s="11">
        <f>IF(Tableau1[[#This Row],[En retard?]]="Non",Tableau1[[#This Row],[Date rendu]]-'Date de l''export'!$A$2,0)</f>
        <v>2.7404166666674428</v>
      </c>
      <c r="P772" s="14" t="str">
        <f>IF(Tableau1[[#This Row],[En retard?]]="Oui","HD",IF(Tableau1[Délai restant]&lt;1,"&lt;24h",IF(Tableau1[Délai restant]&lt;2,"&lt;48h","≥48h")))</f>
        <v>≥48h</v>
      </c>
      <c r="Q772" s="14" t="str">
        <f>IF(AND(Tableau1[[#This Row],[En retard?]]="Oui",OR(Tableau1[[#This Row],[Product]]="Citron",Tableau1[[#This Row],[Product]]="Amandes")),"Oui","Non")</f>
        <v>Non</v>
      </c>
      <c r="R772" t="str">
        <f>CONCATENATE(Tableau1[[#This Row],[OrderCode]],"|",Tableau1[[#This Row],[AnaCode]],"|",Tableau1[[#This Row],[Product]])</f>
        <v>CMD01408207|PEST|Pomme de terre</v>
      </c>
    </row>
    <row r="773" spans="1:18" x14ac:dyDescent="0.25">
      <c r="A773" s="1" t="s">
        <v>518</v>
      </c>
      <c r="B773" s="1" t="s">
        <v>31</v>
      </c>
      <c r="C773" s="3" t="s">
        <v>61</v>
      </c>
      <c r="D773" s="3" t="s">
        <v>14</v>
      </c>
      <c r="E773" s="1" t="s">
        <v>130</v>
      </c>
      <c r="F773" s="1" t="s">
        <v>1554</v>
      </c>
      <c r="G773" s="1" t="s">
        <v>950</v>
      </c>
      <c r="H773" s="3">
        <f>SUBSTITUTE(LEFT(Tableau1[[#This Row],[OrderDate]],17),".",":")+0</f>
        <v>43567.350162037037</v>
      </c>
      <c r="I773" s="3">
        <f>SUBSTITUTE(LEFT(Tableau1[[#This Row],[OrderDueTo]],17),".",":")+0</f>
        <v>43574.5</v>
      </c>
      <c r="J773" s="13" t="str">
        <f>VLOOKUP(Tableau1[[#This Row],[AnaCode]],'Config Analyses'!A:C,2,FALSE)</f>
        <v>Analyse pesticides</v>
      </c>
      <c r="K773" s="13" t="str">
        <f>VLOOKUP(Tableau1[[#This Row],[AnaCode]],'Config Analyses'!A:C,3,FALSE)</f>
        <v>Equipe 3</v>
      </c>
      <c r="L773" s="13" t="str">
        <f>VLOOKUP(Tableau1[[#This Row],[CustomerCode]],'Config Clients'!A:D,3,FALSE)</f>
        <v>Grande surface</v>
      </c>
      <c r="M773" s="13" t="str">
        <f>VLOOKUP(Tableau1[[#This Row],[CustomerCode]],'Config Clients'!A:D,4,FALSE)</f>
        <v>Eric</v>
      </c>
      <c r="N773" s="10" t="str">
        <f>IFERROR(IF(Tableau1[[#This Row],[Date rendu]]-'Date de l''export'!$A$2&gt;0,"Non","Oui"),"Oui")</f>
        <v>Non</v>
      </c>
      <c r="O773" s="11">
        <f>IF(Tableau1[[#This Row],[En retard?]]="Non",Tableau1[[#This Row],[Date rendu]]-'Date de l''export'!$A$2,0)</f>
        <v>2.7404166666674428</v>
      </c>
      <c r="P773" s="14" t="str">
        <f>IF(Tableau1[[#This Row],[En retard?]]="Oui","HD",IF(Tableau1[Délai restant]&lt;1,"&lt;24h",IF(Tableau1[Délai restant]&lt;2,"&lt;48h","≥48h")))</f>
        <v>≥48h</v>
      </c>
      <c r="Q773" s="14" t="str">
        <f>IF(AND(Tableau1[[#This Row],[En retard?]]="Oui",OR(Tableau1[[#This Row],[Product]]="Citron",Tableau1[[#This Row],[Product]]="Amandes")),"Oui","Non")</f>
        <v>Non</v>
      </c>
      <c r="R773" t="str">
        <f>CONCATENATE(Tableau1[[#This Row],[OrderCode]],"|",Tableau1[[#This Row],[AnaCode]],"|",Tableau1[[#This Row],[Product]])</f>
        <v>CMD01630102|PEST|Pomme de terre</v>
      </c>
    </row>
    <row r="774" spans="1:18" x14ac:dyDescent="0.25">
      <c r="A774" s="1" t="s">
        <v>423</v>
      </c>
      <c r="B774" s="1" t="s">
        <v>26</v>
      </c>
      <c r="C774" s="3" t="s">
        <v>52</v>
      </c>
      <c r="D774" s="3" t="s">
        <v>9</v>
      </c>
      <c r="E774" s="1" t="s">
        <v>130</v>
      </c>
      <c r="F774" s="1" t="s">
        <v>1555</v>
      </c>
      <c r="G774" s="1" t="s">
        <v>950</v>
      </c>
      <c r="H774" s="3">
        <f>SUBSTITUTE(LEFT(Tableau1[[#This Row],[OrderDate]],17),".",":")+0</f>
        <v>43567.350254629629</v>
      </c>
      <c r="I774" s="3">
        <f>SUBSTITUTE(LEFT(Tableau1[[#This Row],[OrderDueTo]],17),".",":")+0</f>
        <v>43574.5</v>
      </c>
      <c r="J774" s="13" t="str">
        <f>VLOOKUP(Tableau1[[#This Row],[AnaCode]],'Config Analyses'!A:C,2,FALSE)</f>
        <v>Analyse pesticides</v>
      </c>
      <c r="K774" s="13" t="str">
        <f>VLOOKUP(Tableau1[[#This Row],[AnaCode]],'Config Analyses'!A:C,3,FALSE)</f>
        <v>Equipe 3</v>
      </c>
      <c r="L774" s="13" t="str">
        <f>VLOOKUP(Tableau1[[#This Row],[CustomerCode]],'Config Clients'!A:D,3,FALSE)</f>
        <v>Centrale d'achats</v>
      </c>
      <c r="M774" s="13" t="str">
        <f>VLOOKUP(Tableau1[[#This Row],[CustomerCode]],'Config Clients'!A:D,4,FALSE)</f>
        <v>Sandrine</v>
      </c>
      <c r="N774" s="10" t="str">
        <f>IFERROR(IF(Tableau1[[#This Row],[Date rendu]]-'Date de l''export'!$A$2&gt;0,"Non","Oui"),"Oui")</f>
        <v>Non</v>
      </c>
      <c r="O774" s="11">
        <f>IF(Tableau1[[#This Row],[En retard?]]="Non",Tableau1[[#This Row],[Date rendu]]-'Date de l''export'!$A$2,0)</f>
        <v>2.7404166666674428</v>
      </c>
      <c r="P774" s="14" t="str">
        <f>IF(Tableau1[[#This Row],[En retard?]]="Oui","HD",IF(Tableau1[Délai restant]&lt;1,"&lt;24h",IF(Tableau1[Délai restant]&lt;2,"&lt;48h","≥48h")))</f>
        <v>≥48h</v>
      </c>
      <c r="Q774" s="14" t="str">
        <f>IF(AND(Tableau1[[#This Row],[En retard?]]="Oui",OR(Tableau1[[#This Row],[Product]]="Citron",Tableau1[[#This Row],[Product]]="Amandes")),"Oui","Non")</f>
        <v>Non</v>
      </c>
      <c r="R774" t="str">
        <f>CONCATENATE(Tableau1[[#This Row],[OrderCode]],"|",Tableau1[[#This Row],[AnaCode]],"|",Tableau1[[#This Row],[Product]])</f>
        <v>CMD01784005|PEST|Radis</v>
      </c>
    </row>
    <row r="775" spans="1:18" x14ac:dyDescent="0.25">
      <c r="A775" s="1" t="s">
        <v>78</v>
      </c>
      <c r="B775" s="1" t="s">
        <v>26</v>
      </c>
      <c r="C775" s="3" t="s">
        <v>49</v>
      </c>
      <c r="D775" s="3" t="s">
        <v>8</v>
      </c>
      <c r="E775" s="1" t="s">
        <v>107</v>
      </c>
      <c r="F775" s="1" t="s">
        <v>2405</v>
      </c>
      <c r="G775" s="1" t="s">
        <v>945</v>
      </c>
      <c r="H775" s="3">
        <f>SUBSTITUTE(LEFT(Tableau1[[#This Row],[OrderDate]],17),".",":")+0</f>
        <v>43567.351111111115</v>
      </c>
      <c r="I775" s="3">
        <f>SUBSTITUTE(LEFT(Tableau1[[#This Row],[OrderDueTo]],17),".",":")+0</f>
        <v>43572.5</v>
      </c>
      <c r="J775" s="13" t="str">
        <f>VLOOKUP(Tableau1[[#This Row],[AnaCode]],'Config Analyses'!A:C,2,FALSE)</f>
        <v>Analyse nutritionelle</v>
      </c>
      <c r="K775" s="13" t="str">
        <f>VLOOKUP(Tableau1[[#This Row],[AnaCode]],'Config Analyses'!A:C,3,FALSE)</f>
        <v>Equipe 2</v>
      </c>
      <c r="L775" s="13" t="str">
        <f>VLOOKUP(Tableau1[[#This Row],[CustomerCode]],'Config Clients'!A:D,3,FALSE)</f>
        <v>Grande surface</v>
      </c>
      <c r="M775" s="13" t="str">
        <f>VLOOKUP(Tableau1[[#This Row],[CustomerCode]],'Config Clients'!A:D,4,FALSE)</f>
        <v>Eric</v>
      </c>
      <c r="N775" s="10" t="str">
        <f>IFERROR(IF(Tableau1[[#This Row],[Date rendu]]-'Date de l''export'!$A$2&gt;0,"Non","Oui"),"Oui")</f>
        <v>Non</v>
      </c>
      <c r="O775" s="11">
        <f>IF(Tableau1[[#This Row],[En retard?]]="Non",Tableau1[[#This Row],[Date rendu]]-'Date de l''export'!$A$2,0)</f>
        <v>0.74041666666744277</v>
      </c>
      <c r="P775" s="14" t="str">
        <f>IF(Tableau1[[#This Row],[En retard?]]="Oui","HD",IF(Tableau1[Délai restant]&lt;1,"&lt;24h",IF(Tableau1[Délai restant]&lt;2,"&lt;48h","≥48h")))</f>
        <v>&lt;24h</v>
      </c>
      <c r="Q775" s="14" t="str">
        <f>IF(AND(Tableau1[[#This Row],[En retard?]]="Oui",OR(Tableau1[[#This Row],[Product]]="Citron",Tableau1[[#This Row],[Product]]="Amandes")),"Oui","Non")</f>
        <v>Non</v>
      </c>
      <c r="R775" t="str">
        <f>CONCATENATE(Tableau1[[#This Row],[OrderCode]],"|",Tableau1[[#This Row],[AnaCode]],"|",Tableau1[[#This Row],[Product]])</f>
        <v>CMD01546207|NTR|Radis</v>
      </c>
    </row>
    <row r="776" spans="1:18" x14ac:dyDescent="0.25">
      <c r="A776" s="1" t="s">
        <v>870</v>
      </c>
      <c r="B776" s="1" t="s">
        <v>30</v>
      </c>
      <c r="C776" s="3" t="s">
        <v>75</v>
      </c>
      <c r="D776" s="3" t="s">
        <v>24</v>
      </c>
      <c r="E776" s="1" t="s">
        <v>130</v>
      </c>
      <c r="F776" s="1" t="s">
        <v>2015</v>
      </c>
      <c r="G776" s="1" t="s">
        <v>950</v>
      </c>
      <c r="H776" s="3">
        <f>SUBSTITUTE(LEFT(Tableau1[[#This Row],[OrderDate]],17),".",":")+0</f>
        <v>43567.351469907408</v>
      </c>
      <c r="I776" s="3">
        <f>SUBSTITUTE(LEFT(Tableau1[[#This Row],[OrderDueTo]],17),".",":")+0</f>
        <v>43574.5</v>
      </c>
      <c r="J776" s="13" t="str">
        <f>VLOOKUP(Tableau1[[#This Row],[AnaCode]],'Config Analyses'!A:C,2,FALSE)</f>
        <v>Analyse pesticides</v>
      </c>
      <c r="K776" s="13" t="str">
        <f>VLOOKUP(Tableau1[[#This Row],[AnaCode]],'Config Analyses'!A:C,3,FALSE)</f>
        <v>Equipe 3</v>
      </c>
      <c r="L776" s="13" t="str">
        <f>VLOOKUP(Tableau1[[#This Row],[CustomerCode]],'Config Clients'!A:D,3,FALSE)</f>
        <v>Entreprises agro-alimentaires</v>
      </c>
      <c r="M776" s="13" t="str">
        <f>VLOOKUP(Tableau1[[#This Row],[CustomerCode]],'Config Clients'!A:D,4,FALSE)</f>
        <v>Julien</v>
      </c>
      <c r="N776" s="10" t="str">
        <f>IFERROR(IF(Tableau1[[#This Row],[Date rendu]]-'Date de l''export'!$A$2&gt;0,"Non","Oui"),"Oui")</f>
        <v>Non</v>
      </c>
      <c r="O776" s="11">
        <f>IF(Tableau1[[#This Row],[En retard?]]="Non",Tableau1[[#This Row],[Date rendu]]-'Date de l''export'!$A$2,0)</f>
        <v>2.7404166666674428</v>
      </c>
      <c r="P776" s="14" t="str">
        <f>IF(Tableau1[[#This Row],[En retard?]]="Oui","HD",IF(Tableau1[Délai restant]&lt;1,"&lt;24h",IF(Tableau1[Délai restant]&lt;2,"&lt;48h","≥48h")))</f>
        <v>≥48h</v>
      </c>
      <c r="Q776" s="14" t="str">
        <f>IF(AND(Tableau1[[#This Row],[En retard?]]="Oui",OR(Tableau1[[#This Row],[Product]]="Citron",Tableau1[[#This Row],[Product]]="Amandes")),"Oui","Non")</f>
        <v>Non</v>
      </c>
      <c r="R776" t="str">
        <f>CONCATENATE(Tableau1[[#This Row],[OrderCode]],"|",Tableau1[[#This Row],[AnaCode]],"|",Tableau1[[#This Row],[Product]])</f>
        <v>CMD01754701|PEST|Bœuf</v>
      </c>
    </row>
    <row r="777" spans="1:18" x14ac:dyDescent="0.25">
      <c r="A777" s="1" t="s">
        <v>374</v>
      </c>
      <c r="B777" s="1" t="s">
        <v>31</v>
      </c>
      <c r="C777" s="3" t="s">
        <v>54</v>
      </c>
      <c r="D777" s="3" t="s">
        <v>10</v>
      </c>
      <c r="E777" s="1" t="s">
        <v>130</v>
      </c>
      <c r="F777" s="1" t="s">
        <v>1558</v>
      </c>
      <c r="G777" s="1" t="s">
        <v>950</v>
      </c>
      <c r="H777" s="3">
        <f>SUBSTITUTE(LEFT(Tableau1[[#This Row],[OrderDate]],17),".",":")+0</f>
        <v>43567.351643518516</v>
      </c>
      <c r="I777" s="3">
        <f>SUBSTITUTE(LEFT(Tableau1[[#This Row],[OrderDueTo]],17),".",":")+0</f>
        <v>43574.5</v>
      </c>
      <c r="J777" s="13" t="str">
        <f>VLOOKUP(Tableau1[[#This Row],[AnaCode]],'Config Analyses'!A:C,2,FALSE)</f>
        <v>Analyse pesticides</v>
      </c>
      <c r="K777" s="13" t="str">
        <f>VLOOKUP(Tableau1[[#This Row],[AnaCode]],'Config Analyses'!A:C,3,FALSE)</f>
        <v>Equipe 3</v>
      </c>
      <c r="L777" s="13" t="str">
        <f>VLOOKUP(Tableau1[[#This Row],[CustomerCode]],'Config Clients'!A:D,3,FALSE)</f>
        <v>Coopérative agricole</v>
      </c>
      <c r="M777" s="13" t="str">
        <f>VLOOKUP(Tableau1[[#This Row],[CustomerCode]],'Config Clients'!A:D,4,FALSE)</f>
        <v>Julie</v>
      </c>
      <c r="N777" s="10" t="str">
        <f>IFERROR(IF(Tableau1[[#This Row],[Date rendu]]-'Date de l''export'!$A$2&gt;0,"Non","Oui"),"Oui")</f>
        <v>Non</v>
      </c>
      <c r="O777" s="11">
        <f>IF(Tableau1[[#This Row],[En retard?]]="Non",Tableau1[[#This Row],[Date rendu]]-'Date de l''export'!$A$2,0)</f>
        <v>2.7404166666674428</v>
      </c>
      <c r="P777" s="14" t="str">
        <f>IF(Tableau1[[#This Row],[En retard?]]="Oui","HD",IF(Tableau1[Délai restant]&lt;1,"&lt;24h",IF(Tableau1[Délai restant]&lt;2,"&lt;48h","≥48h")))</f>
        <v>≥48h</v>
      </c>
      <c r="Q777" s="14" t="str">
        <f>IF(AND(Tableau1[[#This Row],[En retard?]]="Oui",OR(Tableau1[[#This Row],[Product]]="Citron",Tableau1[[#This Row],[Product]]="Amandes")),"Oui","Non")</f>
        <v>Non</v>
      </c>
      <c r="R777" t="str">
        <f>CONCATENATE(Tableau1[[#This Row],[OrderCode]],"|",Tableau1[[#This Row],[AnaCode]],"|",Tableau1[[#This Row],[Product]])</f>
        <v>CMD01743708|PEST|Pomme de terre</v>
      </c>
    </row>
    <row r="778" spans="1:18" x14ac:dyDescent="0.25">
      <c r="A778" s="1" t="s">
        <v>894</v>
      </c>
      <c r="B778" s="1" t="s">
        <v>44</v>
      </c>
      <c r="C778" s="3" t="s">
        <v>225</v>
      </c>
      <c r="D778" s="3" t="s">
        <v>39</v>
      </c>
      <c r="E778" s="1" t="s">
        <v>130</v>
      </c>
      <c r="F778" s="1" t="s">
        <v>2017</v>
      </c>
      <c r="G778" s="1" t="s">
        <v>950</v>
      </c>
      <c r="H778" s="3">
        <f>SUBSTITUTE(LEFT(Tableau1[[#This Row],[OrderDate]],17),".",":")+0</f>
        <v>43567.351712962962</v>
      </c>
      <c r="I778" s="3">
        <f>SUBSTITUTE(LEFT(Tableau1[[#This Row],[OrderDueTo]],17),".",":")+0</f>
        <v>43574.5</v>
      </c>
      <c r="J778" s="13" t="str">
        <f>VLOOKUP(Tableau1[[#This Row],[AnaCode]],'Config Analyses'!A:C,2,FALSE)</f>
        <v>Analyse pesticides</v>
      </c>
      <c r="K778" s="13" t="str">
        <f>VLOOKUP(Tableau1[[#This Row],[AnaCode]],'Config Analyses'!A:C,3,FALSE)</f>
        <v>Equipe 3</v>
      </c>
      <c r="L778" s="13" t="str">
        <f>VLOOKUP(Tableau1[[#This Row],[CustomerCode]],'Config Clients'!A:D,3,FALSE)</f>
        <v>Coopérative agricole</v>
      </c>
      <c r="M778" s="13" t="str">
        <f>VLOOKUP(Tableau1[[#This Row],[CustomerCode]],'Config Clients'!A:D,4,FALSE)</f>
        <v>Béatrice</v>
      </c>
      <c r="N778" s="10" t="str">
        <f>IFERROR(IF(Tableau1[[#This Row],[Date rendu]]-'Date de l''export'!$A$2&gt;0,"Non","Oui"),"Oui")</f>
        <v>Non</v>
      </c>
      <c r="O778" s="11">
        <f>IF(Tableau1[[#This Row],[En retard?]]="Non",Tableau1[[#This Row],[Date rendu]]-'Date de l''export'!$A$2,0)</f>
        <v>2.7404166666674428</v>
      </c>
      <c r="P778" s="14" t="str">
        <f>IF(Tableau1[[#This Row],[En retard?]]="Oui","HD",IF(Tableau1[Délai restant]&lt;1,"&lt;24h",IF(Tableau1[Délai restant]&lt;2,"&lt;48h","≥48h")))</f>
        <v>≥48h</v>
      </c>
      <c r="Q778" s="14" t="str">
        <f>IF(AND(Tableau1[[#This Row],[En retard?]]="Oui",OR(Tableau1[[#This Row],[Product]]="Citron",Tableau1[[#This Row],[Product]]="Amandes")),"Oui","Non")</f>
        <v>Non</v>
      </c>
      <c r="R778" t="str">
        <f>CONCATENATE(Tableau1[[#This Row],[OrderCode]],"|",Tableau1[[#This Row],[AnaCode]],"|",Tableau1[[#This Row],[Product]])</f>
        <v>CMD01778701|PEST|Framboise</v>
      </c>
    </row>
    <row r="779" spans="1:18" x14ac:dyDescent="0.25">
      <c r="A779" s="1" t="s">
        <v>550</v>
      </c>
      <c r="B779" s="1" t="s">
        <v>21</v>
      </c>
      <c r="C779" s="3" t="s">
        <v>49</v>
      </c>
      <c r="D779" s="3" t="s">
        <v>8</v>
      </c>
      <c r="E779" s="1" t="s">
        <v>130</v>
      </c>
      <c r="F779" s="1" t="s">
        <v>2206</v>
      </c>
      <c r="G779" s="1" t="s">
        <v>950</v>
      </c>
      <c r="H779" s="3">
        <f>SUBSTITUTE(LEFT(Tableau1[[#This Row],[OrderDate]],17),".",":")+0</f>
        <v>43567.352118055554</v>
      </c>
      <c r="I779" s="3">
        <f>SUBSTITUTE(LEFT(Tableau1[[#This Row],[OrderDueTo]],17),".",":")+0</f>
        <v>43574.5</v>
      </c>
      <c r="J779" s="13" t="str">
        <f>VLOOKUP(Tableau1[[#This Row],[AnaCode]],'Config Analyses'!A:C,2,FALSE)</f>
        <v>Analyse pesticides</v>
      </c>
      <c r="K779" s="13" t="str">
        <f>VLOOKUP(Tableau1[[#This Row],[AnaCode]],'Config Analyses'!A:C,3,FALSE)</f>
        <v>Equipe 3</v>
      </c>
      <c r="L779" s="13" t="str">
        <f>VLOOKUP(Tableau1[[#This Row],[CustomerCode]],'Config Clients'!A:D,3,FALSE)</f>
        <v>Grande surface</v>
      </c>
      <c r="M779" s="13" t="str">
        <f>VLOOKUP(Tableau1[[#This Row],[CustomerCode]],'Config Clients'!A:D,4,FALSE)</f>
        <v>Eric</v>
      </c>
      <c r="N779" s="10" t="str">
        <f>IFERROR(IF(Tableau1[[#This Row],[Date rendu]]-'Date de l''export'!$A$2&gt;0,"Non","Oui"),"Oui")</f>
        <v>Non</v>
      </c>
      <c r="O779" s="11">
        <f>IF(Tableau1[[#This Row],[En retard?]]="Non",Tableau1[[#This Row],[Date rendu]]-'Date de l''export'!$A$2,0)</f>
        <v>2.7404166666674428</v>
      </c>
      <c r="P779" s="14" t="str">
        <f>IF(Tableau1[[#This Row],[En retard?]]="Oui","HD",IF(Tableau1[Délai restant]&lt;1,"&lt;24h",IF(Tableau1[Délai restant]&lt;2,"&lt;48h","≥48h")))</f>
        <v>≥48h</v>
      </c>
      <c r="Q779" s="14" t="str">
        <f>IF(AND(Tableau1[[#This Row],[En retard?]]="Oui",OR(Tableau1[[#This Row],[Product]]="Citron",Tableau1[[#This Row],[Product]]="Amandes")),"Oui","Non")</f>
        <v>Non</v>
      </c>
      <c r="R779" t="str">
        <f>CONCATENATE(Tableau1[[#This Row],[OrderCode]],"|",Tableau1[[#This Row],[AnaCode]],"|",Tableau1[[#This Row],[Product]])</f>
        <v>CMD01609004|PEST|Carotte</v>
      </c>
    </row>
    <row r="780" spans="1:18" x14ac:dyDescent="0.25">
      <c r="A780" s="1" t="s">
        <v>177</v>
      </c>
      <c r="B780" s="1" t="s">
        <v>21</v>
      </c>
      <c r="C780" s="3" t="s">
        <v>98</v>
      </c>
      <c r="D780" s="3" t="s">
        <v>27</v>
      </c>
      <c r="E780" s="1" t="s">
        <v>130</v>
      </c>
      <c r="F780" s="1" t="s">
        <v>2204</v>
      </c>
      <c r="G780" s="1" t="s">
        <v>950</v>
      </c>
      <c r="H780" s="3">
        <f>SUBSTITUTE(LEFT(Tableau1[[#This Row],[OrderDate]],17),".",":")+0</f>
        <v>43567.35224537037</v>
      </c>
      <c r="I780" s="3">
        <f>SUBSTITUTE(LEFT(Tableau1[[#This Row],[OrderDueTo]],17),".",":")+0</f>
        <v>43574.5</v>
      </c>
      <c r="J780" s="13" t="str">
        <f>VLOOKUP(Tableau1[[#This Row],[AnaCode]],'Config Analyses'!A:C,2,FALSE)</f>
        <v>Analyse pesticides</v>
      </c>
      <c r="K780" s="13" t="str">
        <f>VLOOKUP(Tableau1[[#This Row],[AnaCode]],'Config Analyses'!A:C,3,FALSE)</f>
        <v>Equipe 3</v>
      </c>
      <c r="L780" s="13" t="str">
        <f>VLOOKUP(Tableau1[[#This Row],[CustomerCode]],'Config Clients'!A:D,3,FALSE)</f>
        <v>Coopérative agricole</v>
      </c>
      <c r="M780" s="13" t="str">
        <f>VLOOKUP(Tableau1[[#This Row],[CustomerCode]],'Config Clients'!A:D,4,FALSE)</f>
        <v>Julie</v>
      </c>
      <c r="N780" s="10" t="str">
        <f>IFERROR(IF(Tableau1[[#This Row],[Date rendu]]-'Date de l''export'!$A$2&gt;0,"Non","Oui"),"Oui")</f>
        <v>Non</v>
      </c>
      <c r="O780" s="11">
        <f>IF(Tableau1[[#This Row],[En retard?]]="Non",Tableau1[[#This Row],[Date rendu]]-'Date de l''export'!$A$2,0)</f>
        <v>2.7404166666674428</v>
      </c>
      <c r="P780" s="14" t="str">
        <f>IF(Tableau1[[#This Row],[En retard?]]="Oui","HD",IF(Tableau1[Délai restant]&lt;1,"&lt;24h",IF(Tableau1[Délai restant]&lt;2,"&lt;48h","≥48h")))</f>
        <v>≥48h</v>
      </c>
      <c r="Q780" s="14" t="str">
        <f>IF(AND(Tableau1[[#This Row],[En retard?]]="Oui",OR(Tableau1[[#This Row],[Product]]="Citron",Tableau1[[#This Row],[Product]]="Amandes")),"Oui","Non")</f>
        <v>Non</v>
      </c>
      <c r="R780" t="str">
        <f>CONCATENATE(Tableau1[[#This Row],[OrderCode]],"|",Tableau1[[#This Row],[AnaCode]],"|",Tableau1[[#This Row],[Product]])</f>
        <v>CMD01603502|PEST|Carotte</v>
      </c>
    </row>
    <row r="781" spans="1:18" x14ac:dyDescent="0.25">
      <c r="A781" s="1" t="s">
        <v>702</v>
      </c>
      <c r="B781" s="1" t="s">
        <v>46</v>
      </c>
      <c r="C781" s="3" t="s">
        <v>225</v>
      </c>
      <c r="D781" s="3" t="s">
        <v>39</v>
      </c>
      <c r="E781" s="1" t="s">
        <v>130</v>
      </c>
      <c r="F781" s="1" t="s">
        <v>2203</v>
      </c>
      <c r="G781" s="1" t="s">
        <v>950</v>
      </c>
      <c r="H781" s="3">
        <f>SUBSTITUTE(LEFT(Tableau1[[#This Row],[OrderDate]],17),".",":")+0</f>
        <v>43567.352256944447</v>
      </c>
      <c r="I781" s="3">
        <f>SUBSTITUTE(LEFT(Tableau1[[#This Row],[OrderDueTo]],17),".",":")+0</f>
        <v>43574.5</v>
      </c>
      <c r="J781" s="13" t="str">
        <f>VLOOKUP(Tableau1[[#This Row],[AnaCode]],'Config Analyses'!A:C,2,FALSE)</f>
        <v>Analyse pesticides</v>
      </c>
      <c r="K781" s="13" t="str">
        <f>VLOOKUP(Tableau1[[#This Row],[AnaCode]],'Config Analyses'!A:C,3,FALSE)</f>
        <v>Equipe 3</v>
      </c>
      <c r="L781" s="13" t="str">
        <f>VLOOKUP(Tableau1[[#This Row],[CustomerCode]],'Config Clients'!A:D,3,FALSE)</f>
        <v>Coopérative agricole</v>
      </c>
      <c r="M781" s="13" t="str">
        <f>VLOOKUP(Tableau1[[#This Row],[CustomerCode]],'Config Clients'!A:D,4,FALSE)</f>
        <v>Béatrice</v>
      </c>
      <c r="N781" s="10" t="str">
        <f>IFERROR(IF(Tableau1[[#This Row],[Date rendu]]-'Date de l''export'!$A$2&gt;0,"Non","Oui"),"Oui")</f>
        <v>Non</v>
      </c>
      <c r="O781" s="11">
        <f>IF(Tableau1[[#This Row],[En retard?]]="Non",Tableau1[[#This Row],[Date rendu]]-'Date de l''export'!$A$2,0)</f>
        <v>2.7404166666674428</v>
      </c>
      <c r="P781" s="14" t="str">
        <f>IF(Tableau1[[#This Row],[En retard?]]="Oui","HD",IF(Tableau1[Délai restant]&lt;1,"&lt;24h",IF(Tableau1[Délai restant]&lt;2,"&lt;48h","≥48h")))</f>
        <v>≥48h</v>
      </c>
      <c r="Q781" s="14" t="str">
        <f>IF(AND(Tableau1[[#This Row],[En retard?]]="Oui",OR(Tableau1[[#This Row],[Product]]="Citron",Tableau1[[#This Row],[Product]]="Amandes")),"Oui","Non")</f>
        <v>Non</v>
      </c>
      <c r="R781" t="str">
        <f>CONCATENATE(Tableau1[[#This Row],[OrderCode]],"|",Tableau1[[#This Row],[AnaCode]],"|",Tableau1[[#This Row],[Product]])</f>
        <v>CMD01772001|PEST|Raisin</v>
      </c>
    </row>
    <row r="782" spans="1:18" x14ac:dyDescent="0.25">
      <c r="A782" s="1" t="s">
        <v>397</v>
      </c>
      <c r="B782" s="1" t="s">
        <v>20</v>
      </c>
      <c r="C782" s="3" t="s">
        <v>61</v>
      </c>
      <c r="D782" s="3" t="s">
        <v>14</v>
      </c>
      <c r="E782" s="1" t="s">
        <v>130</v>
      </c>
      <c r="F782" s="1" t="s">
        <v>2202</v>
      </c>
      <c r="G782" s="1" t="s">
        <v>950</v>
      </c>
      <c r="H782" s="3">
        <f>SUBSTITUTE(LEFT(Tableau1[[#This Row],[OrderDate]],17),".",":")+0</f>
        <v>43567.352442129632</v>
      </c>
      <c r="I782" s="3">
        <f>SUBSTITUTE(LEFT(Tableau1[[#This Row],[OrderDueTo]],17),".",":")+0</f>
        <v>43574.5</v>
      </c>
      <c r="J782" s="13" t="str">
        <f>VLOOKUP(Tableau1[[#This Row],[AnaCode]],'Config Analyses'!A:C,2,FALSE)</f>
        <v>Analyse pesticides</v>
      </c>
      <c r="K782" s="13" t="str">
        <f>VLOOKUP(Tableau1[[#This Row],[AnaCode]],'Config Analyses'!A:C,3,FALSE)</f>
        <v>Equipe 3</v>
      </c>
      <c r="L782" s="13" t="str">
        <f>VLOOKUP(Tableau1[[#This Row],[CustomerCode]],'Config Clients'!A:D,3,FALSE)</f>
        <v>Grande surface</v>
      </c>
      <c r="M782" s="13" t="str">
        <f>VLOOKUP(Tableau1[[#This Row],[CustomerCode]],'Config Clients'!A:D,4,FALSE)</f>
        <v>Eric</v>
      </c>
      <c r="N782" s="10" t="str">
        <f>IFERROR(IF(Tableau1[[#This Row],[Date rendu]]-'Date de l''export'!$A$2&gt;0,"Non","Oui"),"Oui")</f>
        <v>Non</v>
      </c>
      <c r="O782" s="11">
        <f>IF(Tableau1[[#This Row],[En retard?]]="Non",Tableau1[[#This Row],[Date rendu]]-'Date de l''export'!$A$2,0)</f>
        <v>2.7404166666674428</v>
      </c>
      <c r="P782" s="14" t="str">
        <f>IF(Tableau1[[#This Row],[En retard?]]="Oui","HD",IF(Tableau1[Délai restant]&lt;1,"&lt;24h",IF(Tableau1[Délai restant]&lt;2,"&lt;48h","≥48h")))</f>
        <v>≥48h</v>
      </c>
      <c r="Q782" s="14" t="str">
        <f>IF(AND(Tableau1[[#This Row],[En retard?]]="Oui",OR(Tableau1[[#This Row],[Product]]="Citron",Tableau1[[#This Row],[Product]]="Amandes")),"Oui","Non")</f>
        <v>Non</v>
      </c>
      <c r="R782" t="str">
        <f>CONCATENATE(Tableau1[[#This Row],[OrderCode]],"|",Tableau1[[#This Row],[AnaCode]],"|",Tableau1[[#This Row],[Product]])</f>
        <v>CMD01604401|PEST|Orange</v>
      </c>
    </row>
    <row r="783" spans="1:18" x14ac:dyDescent="0.25">
      <c r="A783" s="1" t="s">
        <v>561</v>
      </c>
      <c r="B783" s="1" t="s">
        <v>42</v>
      </c>
      <c r="C783" s="3" t="s">
        <v>65</v>
      </c>
      <c r="D783" s="3" t="s">
        <v>17</v>
      </c>
      <c r="E783" s="1" t="s">
        <v>130</v>
      </c>
      <c r="F783" s="1" t="s">
        <v>1562</v>
      </c>
      <c r="G783" s="1" t="s">
        <v>950</v>
      </c>
      <c r="H783" s="3">
        <f>SUBSTITUTE(LEFT(Tableau1[[#This Row],[OrderDate]],17),".",":")+0</f>
        <v>43567.352453703701</v>
      </c>
      <c r="I783" s="3">
        <f>SUBSTITUTE(LEFT(Tableau1[[#This Row],[OrderDueTo]],17),".",":")+0</f>
        <v>43574.5</v>
      </c>
      <c r="J783" s="13" t="str">
        <f>VLOOKUP(Tableau1[[#This Row],[AnaCode]],'Config Analyses'!A:C,2,FALSE)</f>
        <v>Analyse pesticides</v>
      </c>
      <c r="K783" s="13" t="str">
        <f>VLOOKUP(Tableau1[[#This Row],[AnaCode]],'Config Analyses'!A:C,3,FALSE)</f>
        <v>Equipe 3</v>
      </c>
      <c r="L783" s="13" t="str">
        <f>VLOOKUP(Tableau1[[#This Row],[CustomerCode]],'Config Clients'!A:D,3,FALSE)</f>
        <v>Entreprises agro-alimentaires</v>
      </c>
      <c r="M783" s="13" t="str">
        <f>VLOOKUP(Tableau1[[#This Row],[CustomerCode]],'Config Clients'!A:D,4,FALSE)</f>
        <v>Marc</v>
      </c>
      <c r="N783" s="10" t="str">
        <f>IFERROR(IF(Tableau1[[#This Row],[Date rendu]]-'Date de l''export'!$A$2&gt;0,"Non","Oui"),"Oui")</f>
        <v>Non</v>
      </c>
      <c r="O783" s="11">
        <f>IF(Tableau1[[#This Row],[En retard?]]="Non",Tableau1[[#This Row],[Date rendu]]-'Date de l''export'!$A$2,0)</f>
        <v>2.7404166666674428</v>
      </c>
      <c r="P783" s="14" t="str">
        <f>IF(Tableau1[[#This Row],[En retard?]]="Oui","HD",IF(Tableau1[Délai restant]&lt;1,"&lt;24h",IF(Tableau1[Délai restant]&lt;2,"&lt;48h","≥48h")))</f>
        <v>≥48h</v>
      </c>
      <c r="Q783" s="14" t="str">
        <f>IF(AND(Tableau1[[#This Row],[En retard?]]="Oui",OR(Tableau1[[#This Row],[Product]]="Citron",Tableau1[[#This Row],[Product]]="Amandes")),"Oui","Non")</f>
        <v>Non</v>
      </c>
      <c r="R783" t="str">
        <f>CONCATENATE(Tableau1[[#This Row],[OrderCode]],"|",Tableau1[[#This Row],[AnaCode]],"|",Tableau1[[#This Row],[Product]])</f>
        <v>CMD01753703|PEST|Jus de fruits</v>
      </c>
    </row>
    <row r="784" spans="1:18" x14ac:dyDescent="0.25">
      <c r="A784" s="1" t="s">
        <v>462</v>
      </c>
      <c r="B784" s="1" t="s">
        <v>31</v>
      </c>
      <c r="C784" s="3" t="s">
        <v>52</v>
      </c>
      <c r="D784" s="3" t="s">
        <v>9</v>
      </c>
      <c r="E784" s="1" t="s">
        <v>130</v>
      </c>
      <c r="F784" s="1" t="s">
        <v>1563</v>
      </c>
      <c r="G784" s="1" t="s">
        <v>950</v>
      </c>
      <c r="H784" s="3">
        <f>SUBSTITUTE(LEFT(Tableau1[[#This Row],[OrderDate]],17),".",":")+0</f>
        <v>43567.352569444447</v>
      </c>
      <c r="I784" s="3">
        <f>SUBSTITUTE(LEFT(Tableau1[[#This Row],[OrderDueTo]],17),".",":")+0</f>
        <v>43574.5</v>
      </c>
      <c r="J784" s="13" t="str">
        <f>VLOOKUP(Tableau1[[#This Row],[AnaCode]],'Config Analyses'!A:C,2,FALSE)</f>
        <v>Analyse pesticides</v>
      </c>
      <c r="K784" s="13" t="str">
        <f>VLOOKUP(Tableau1[[#This Row],[AnaCode]],'Config Analyses'!A:C,3,FALSE)</f>
        <v>Equipe 3</v>
      </c>
      <c r="L784" s="13" t="str">
        <f>VLOOKUP(Tableau1[[#This Row],[CustomerCode]],'Config Clients'!A:D,3,FALSE)</f>
        <v>Centrale d'achats</v>
      </c>
      <c r="M784" s="13" t="str">
        <f>VLOOKUP(Tableau1[[#This Row],[CustomerCode]],'Config Clients'!A:D,4,FALSE)</f>
        <v>Sandrine</v>
      </c>
      <c r="N784" s="10" t="str">
        <f>IFERROR(IF(Tableau1[[#This Row],[Date rendu]]-'Date de l''export'!$A$2&gt;0,"Non","Oui"),"Oui")</f>
        <v>Non</v>
      </c>
      <c r="O784" s="11">
        <f>IF(Tableau1[[#This Row],[En retard?]]="Non",Tableau1[[#This Row],[Date rendu]]-'Date de l''export'!$A$2,0)</f>
        <v>2.7404166666674428</v>
      </c>
      <c r="P784" s="14" t="str">
        <f>IF(Tableau1[[#This Row],[En retard?]]="Oui","HD",IF(Tableau1[Délai restant]&lt;1,"&lt;24h",IF(Tableau1[Délai restant]&lt;2,"&lt;48h","≥48h")))</f>
        <v>≥48h</v>
      </c>
      <c r="Q784" s="14" t="str">
        <f>IF(AND(Tableau1[[#This Row],[En retard?]]="Oui",OR(Tableau1[[#This Row],[Product]]="Citron",Tableau1[[#This Row],[Product]]="Amandes")),"Oui","Non")</f>
        <v>Non</v>
      </c>
      <c r="R784" t="str">
        <f>CONCATENATE(Tableau1[[#This Row],[OrderCode]],"|",Tableau1[[#This Row],[AnaCode]],"|",Tableau1[[#This Row],[Product]])</f>
        <v>CMD01576303|PEST|Pomme de terre</v>
      </c>
    </row>
    <row r="785" spans="1:18" x14ac:dyDescent="0.25">
      <c r="A785" s="1" t="s">
        <v>332</v>
      </c>
      <c r="B785" s="1" t="s">
        <v>32</v>
      </c>
      <c r="C785" s="3" t="s">
        <v>61</v>
      </c>
      <c r="D785" s="3" t="s">
        <v>14</v>
      </c>
      <c r="E785" s="1" t="s">
        <v>130</v>
      </c>
      <c r="F785" s="1" t="s">
        <v>1564</v>
      </c>
      <c r="G785" s="1" t="s">
        <v>950</v>
      </c>
      <c r="H785" s="3">
        <f>SUBSTITUTE(LEFT(Tableau1[[#This Row],[OrderDate]],17),".",":")+0</f>
        <v>43567.352696759262</v>
      </c>
      <c r="I785" s="3">
        <f>SUBSTITUTE(LEFT(Tableau1[[#This Row],[OrderDueTo]],17),".",":")+0</f>
        <v>43574.5</v>
      </c>
      <c r="J785" s="13" t="str">
        <f>VLOOKUP(Tableau1[[#This Row],[AnaCode]],'Config Analyses'!A:C,2,FALSE)</f>
        <v>Analyse pesticides</v>
      </c>
      <c r="K785" s="13" t="str">
        <f>VLOOKUP(Tableau1[[#This Row],[AnaCode]],'Config Analyses'!A:C,3,FALSE)</f>
        <v>Equipe 3</v>
      </c>
      <c r="L785" s="13" t="str">
        <f>VLOOKUP(Tableau1[[#This Row],[CustomerCode]],'Config Clients'!A:D,3,FALSE)</f>
        <v>Grande surface</v>
      </c>
      <c r="M785" s="13" t="str">
        <f>VLOOKUP(Tableau1[[#This Row],[CustomerCode]],'Config Clients'!A:D,4,FALSE)</f>
        <v>Eric</v>
      </c>
      <c r="N785" s="10" t="str">
        <f>IFERROR(IF(Tableau1[[#This Row],[Date rendu]]-'Date de l''export'!$A$2&gt;0,"Non","Oui"),"Oui")</f>
        <v>Non</v>
      </c>
      <c r="O785" s="11">
        <f>IF(Tableau1[[#This Row],[En retard?]]="Non",Tableau1[[#This Row],[Date rendu]]-'Date de l''export'!$A$2,0)</f>
        <v>2.7404166666674428</v>
      </c>
      <c r="P785" s="14" t="str">
        <f>IF(Tableau1[[#This Row],[En retard?]]="Oui","HD",IF(Tableau1[Délai restant]&lt;1,"&lt;24h",IF(Tableau1[Délai restant]&lt;2,"&lt;48h","≥48h")))</f>
        <v>≥48h</v>
      </c>
      <c r="Q785" s="14" t="str">
        <f>IF(AND(Tableau1[[#This Row],[En retard?]]="Oui",OR(Tableau1[[#This Row],[Product]]="Citron",Tableau1[[#This Row],[Product]]="Amandes")),"Oui","Non")</f>
        <v>Non</v>
      </c>
      <c r="R785" t="str">
        <f>CONCATENATE(Tableau1[[#This Row],[OrderCode]],"|",Tableau1[[#This Row],[AnaCode]],"|",Tableau1[[#This Row],[Product]])</f>
        <v>CMD01461605|PEST|Tomate</v>
      </c>
    </row>
    <row r="786" spans="1:18" x14ac:dyDescent="0.25">
      <c r="A786" s="1" t="s">
        <v>648</v>
      </c>
      <c r="B786" s="1" t="s">
        <v>31</v>
      </c>
      <c r="C786" s="3" t="s">
        <v>54</v>
      </c>
      <c r="D786" s="3" t="s">
        <v>10</v>
      </c>
      <c r="E786" s="1" t="s">
        <v>130</v>
      </c>
      <c r="F786" s="1" t="s">
        <v>1565</v>
      </c>
      <c r="G786" s="1" t="s">
        <v>950</v>
      </c>
      <c r="H786" s="3">
        <f>SUBSTITUTE(LEFT(Tableau1[[#This Row],[OrderDate]],17),".",":")+0</f>
        <v>43567.352766203701</v>
      </c>
      <c r="I786" s="3">
        <f>SUBSTITUTE(LEFT(Tableau1[[#This Row],[OrderDueTo]],17),".",":")+0</f>
        <v>43574.5</v>
      </c>
      <c r="J786" s="13" t="str">
        <f>VLOOKUP(Tableau1[[#This Row],[AnaCode]],'Config Analyses'!A:C,2,FALSE)</f>
        <v>Analyse pesticides</v>
      </c>
      <c r="K786" s="13" t="str">
        <f>VLOOKUP(Tableau1[[#This Row],[AnaCode]],'Config Analyses'!A:C,3,FALSE)</f>
        <v>Equipe 3</v>
      </c>
      <c r="L786" s="13" t="str">
        <f>VLOOKUP(Tableau1[[#This Row],[CustomerCode]],'Config Clients'!A:D,3,FALSE)</f>
        <v>Coopérative agricole</v>
      </c>
      <c r="M786" s="13" t="str">
        <f>VLOOKUP(Tableau1[[#This Row],[CustomerCode]],'Config Clients'!A:D,4,FALSE)</f>
        <v>Julie</v>
      </c>
      <c r="N786" s="10" t="str">
        <f>IFERROR(IF(Tableau1[[#This Row],[Date rendu]]-'Date de l''export'!$A$2&gt;0,"Non","Oui"),"Oui")</f>
        <v>Non</v>
      </c>
      <c r="O786" s="11">
        <f>IF(Tableau1[[#This Row],[En retard?]]="Non",Tableau1[[#This Row],[Date rendu]]-'Date de l''export'!$A$2,0)</f>
        <v>2.7404166666674428</v>
      </c>
      <c r="P786" s="14" t="str">
        <f>IF(Tableau1[[#This Row],[En retard?]]="Oui","HD",IF(Tableau1[Délai restant]&lt;1,"&lt;24h",IF(Tableau1[Délai restant]&lt;2,"&lt;48h","≥48h")))</f>
        <v>≥48h</v>
      </c>
      <c r="Q786" s="14" t="str">
        <f>IF(AND(Tableau1[[#This Row],[En retard?]]="Oui",OR(Tableau1[[#This Row],[Product]]="Citron",Tableau1[[#This Row],[Product]]="Amandes")),"Oui","Non")</f>
        <v>Non</v>
      </c>
      <c r="R786" t="str">
        <f>CONCATENATE(Tableau1[[#This Row],[OrderCode]],"|",Tableau1[[#This Row],[AnaCode]],"|",Tableau1[[#This Row],[Product]])</f>
        <v>CMD01418901|PEST|Pomme de terre</v>
      </c>
    </row>
    <row r="787" spans="1:18" x14ac:dyDescent="0.25">
      <c r="A787" s="1" t="s">
        <v>3445</v>
      </c>
      <c r="B787" s="1" t="s">
        <v>42</v>
      </c>
      <c r="C787" s="3" t="s">
        <v>73</v>
      </c>
      <c r="D787" s="3" t="s">
        <v>23</v>
      </c>
      <c r="E787" s="1" t="s">
        <v>130</v>
      </c>
      <c r="F787" s="1" t="s">
        <v>3446</v>
      </c>
      <c r="G787" s="1" t="s">
        <v>950</v>
      </c>
      <c r="H787" s="3">
        <f>SUBSTITUTE(LEFT(Tableau1[[#This Row],[OrderDate]],17),".",":")+0</f>
        <v>43567.352789351855</v>
      </c>
      <c r="I787" s="3">
        <f>SUBSTITUTE(LEFT(Tableau1[[#This Row],[OrderDueTo]],17),".",":")+0</f>
        <v>43574.5</v>
      </c>
      <c r="J787" s="13" t="str">
        <f>VLOOKUP(Tableau1[[#This Row],[AnaCode]],'Config Analyses'!A:C,2,FALSE)</f>
        <v>Analyse pesticides</v>
      </c>
      <c r="K787" s="13" t="str">
        <f>VLOOKUP(Tableau1[[#This Row],[AnaCode]],'Config Analyses'!A:C,3,FALSE)</f>
        <v>Equipe 3</v>
      </c>
      <c r="L787" s="13" t="str">
        <f>VLOOKUP(Tableau1[[#This Row],[CustomerCode]],'Config Clients'!A:D,3,FALSE)</f>
        <v>Entreprises agro-alimentaires</v>
      </c>
      <c r="M787" s="13" t="str">
        <f>VLOOKUP(Tableau1[[#This Row],[CustomerCode]],'Config Clients'!A:D,4,FALSE)</f>
        <v>Julien</v>
      </c>
      <c r="N787" s="10" t="str">
        <f>IFERROR(IF(Tableau1[[#This Row],[Date rendu]]-'Date de l''export'!$A$2&gt;0,"Non","Oui"),"Oui")</f>
        <v>Non</v>
      </c>
      <c r="O787" s="11">
        <f>IF(Tableau1[[#This Row],[En retard?]]="Non",Tableau1[[#This Row],[Date rendu]]-'Date de l''export'!$A$2,0)</f>
        <v>2.7404166666674428</v>
      </c>
      <c r="P787" s="14" t="str">
        <f>IF(Tableau1[[#This Row],[En retard?]]="Oui","HD",IF(Tableau1[Délai restant]&lt;1,"&lt;24h",IF(Tableau1[Délai restant]&lt;2,"&lt;48h","≥48h")))</f>
        <v>≥48h</v>
      </c>
      <c r="Q787" s="14" t="str">
        <f>IF(AND(Tableau1[[#This Row],[En retard?]]="Oui",OR(Tableau1[[#This Row],[Product]]="Citron",Tableau1[[#This Row],[Product]]="Amandes")),"Oui","Non")</f>
        <v>Non</v>
      </c>
      <c r="R787" t="str">
        <f>CONCATENATE(Tableau1[[#This Row],[OrderCode]],"|",Tableau1[[#This Row],[AnaCode]],"|",Tableau1[[#This Row],[Product]])</f>
        <v>CMD01607602|PEST|Jus de fruits</v>
      </c>
    </row>
    <row r="788" spans="1:18" x14ac:dyDescent="0.25">
      <c r="A788" s="1" t="s">
        <v>463</v>
      </c>
      <c r="B788" s="1" t="s">
        <v>31</v>
      </c>
      <c r="C788" s="3" t="s">
        <v>72</v>
      </c>
      <c r="D788" s="3" t="s">
        <v>22</v>
      </c>
      <c r="E788" s="1" t="s">
        <v>130</v>
      </c>
      <c r="F788" s="1" t="s">
        <v>1566</v>
      </c>
      <c r="G788" s="1" t="s">
        <v>950</v>
      </c>
      <c r="H788" s="3">
        <f>SUBSTITUTE(LEFT(Tableau1[[#This Row],[OrderDate]],17),".",":")+0</f>
        <v>43567.353020833332</v>
      </c>
      <c r="I788" s="3">
        <f>SUBSTITUTE(LEFT(Tableau1[[#This Row],[OrderDueTo]],17),".",":")+0</f>
        <v>43574.5</v>
      </c>
      <c r="J788" s="13" t="str">
        <f>VLOOKUP(Tableau1[[#This Row],[AnaCode]],'Config Analyses'!A:C,2,FALSE)</f>
        <v>Analyse pesticides</v>
      </c>
      <c r="K788" s="13" t="str">
        <f>VLOOKUP(Tableau1[[#This Row],[AnaCode]],'Config Analyses'!A:C,3,FALSE)</f>
        <v>Equipe 3</v>
      </c>
      <c r="L788" s="13" t="str">
        <f>VLOOKUP(Tableau1[[#This Row],[CustomerCode]],'Config Clients'!A:D,3,FALSE)</f>
        <v>Coopérative agricole</v>
      </c>
      <c r="M788" s="13" t="str">
        <f>VLOOKUP(Tableau1[[#This Row],[CustomerCode]],'Config Clients'!A:D,4,FALSE)</f>
        <v>Julie</v>
      </c>
      <c r="N788" s="10" t="str">
        <f>IFERROR(IF(Tableau1[[#This Row],[Date rendu]]-'Date de l''export'!$A$2&gt;0,"Non","Oui"),"Oui")</f>
        <v>Non</v>
      </c>
      <c r="O788" s="11">
        <f>IF(Tableau1[[#This Row],[En retard?]]="Non",Tableau1[[#This Row],[Date rendu]]-'Date de l''export'!$A$2,0)</f>
        <v>2.7404166666674428</v>
      </c>
      <c r="P788" s="14" t="str">
        <f>IF(Tableau1[[#This Row],[En retard?]]="Oui","HD",IF(Tableau1[Délai restant]&lt;1,"&lt;24h",IF(Tableau1[Délai restant]&lt;2,"&lt;48h","≥48h")))</f>
        <v>≥48h</v>
      </c>
      <c r="Q788" s="14" t="str">
        <f>IF(AND(Tableau1[[#This Row],[En retard?]]="Oui",OR(Tableau1[[#This Row],[Product]]="Citron",Tableau1[[#This Row],[Product]]="Amandes")),"Oui","Non")</f>
        <v>Non</v>
      </c>
      <c r="R788" t="str">
        <f>CONCATENATE(Tableau1[[#This Row],[OrderCode]],"|",Tableau1[[#This Row],[AnaCode]],"|",Tableau1[[#This Row],[Product]])</f>
        <v>CMD01600101|PEST|Pomme de terre</v>
      </c>
    </row>
    <row r="789" spans="1:18" x14ac:dyDescent="0.25">
      <c r="A789" s="1" t="s">
        <v>227</v>
      </c>
      <c r="B789" s="1" t="s">
        <v>21</v>
      </c>
      <c r="C789" s="3" t="s">
        <v>49</v>
      </c>
      <c r="D789" s="3" t="s">
        <v>8</v>
      </c>
      <c r="E789" s="1" t="s">
        <v>130</v>
      </c>
      <c r="F789" s="1" t="s">
        <v>2197</v>
      </c>
      <c r="G789" s="1" t="s">
        <v>950</v>
      </c>
      <c r="H789" s="3">
        <f>SUBSTITUTE(LEFT(Tableau1[[#This Row],[OrderDate]],17),".",":")+0</f>
        <v>43567.353055555555</v>
      </c>
      <c r="I789" s="3">
        <f>SUBSTITUTE(LEFT(Tableau1[[#This Row],[OrderDueTo]],17),".",":")+0</f>
        <v>43574.5</v>
      </c>
      <c r="J789" s="13" t="str">
        <f>VLOOKUP(Tableau1[[#This Row],[AnaCode]],'Config Analyses'!A:C,2,FALSE)</f>
        <v>Analyse pesticides</v>
      </c>
      <c r="K789" s="13" t="str">
        <f>VLOOKUP(Tableau1[[#This Row],[AnaCode]],'Config Analyses'!A:C,3,FALSE)</f>
        <v>Equipe 3</v>
      </c>
      <c r="L789" s="13" t="str">
        <f>VLOOKUP(Tableau1[[#This Row],[CustomerCode]],'Config Clients'!A:D,3,FALSE)</f>
        <v>Grande surface</v>
      </c>
      <c r="M789" s="13" t="str">
        <f>VLOOKUP(Tableau1[[#This Row],[CustomerCode]],'Config Clients'!A:D,4,FALSE)</f>
        <v>Eric</v>
      </c>
      <c r="N789" s="10" t="str">
        <f>IFERROR(IF(Tableau1[[#This Row],[Date rendu]]-'Date de l''export'!$A$2&gt;0,"Non","Oui"),"Oui")</f>
        <v>Non</v>
      </c>
      <c r="O789" s="11">
        <f>IF(Tableau1[[#This Row],[En retard?]]="Non",Tableau1[[#This Row],[Date rendu]]-'Date de l''export'!$A$2,0)</f>
        <v>2.7404166666674428</v>
      </c>
      <c r="P789" s="14" t="str">
        <f>IF(Tableau1[[#This Row],[En retard?]]="Oui","HD",IF(Tableau1[Délai restant]&lt;1,"&lt;24h",IF(Tableau1[Délai restant]&lt;2,"&lt;48h","≥48h")))</f>
        <v>≥48h</v>
      </c>
      <c r="Q789" s="14" t="str">
        <f>IF(AND(Tableau1[[#This Row],[En retard?]]="Oui",OR(Tableau1[[#This Row],[Product]]="Citron",Tableau1[[#This Row],[Product]]="Amandes")),"Oui","Non")</f>
        <v>Non</v>
      </c>
      <c r="R789" t="str">
        <f>CONCATENATE(Tableau1[[#This Row],[OrderCode]],"|",Tableau1[[#This Row],[AnaCode]],"|",Tableau1[[#This Row],[Product]])</f>
        <v>CMD01645801|PEST|Carotte</v>
      </c>
    </row>
    <row r="790" spans="1:18" x14ac:dyDescent="0.25">
      <c r="A790" s="1" t="s">
        <v>466</v>
      </c>
      <c r="B790" s="1" t="s">
        <v>21</v>
      </c>
      <c r="C790" s="3" t="s">
        <v>52</v>
      </c>
      <c r="D790" s="3" t="s">
        <v>9</v>
      </c>
      <c r="E790" s="1" t="s">
        <v>130</v>
      </c>
      <c r="F790" s="1" t="s">
        <v>1569</v>
      </c>
      <c r="G790" s="1" t="s">
        <v>950</v>
      </c>
      <c r="H790" s="3">
        <f>SUBSTITUTE(LEFT(Tableau1[[#This Row],[OrderDate]],17),".",":")+0</f>
        <v>43567.353402777779</v>
      </c>
      <c r="I790" s="3">
        <f>SUBSTITUTE(LEFT(Tableau1[[#This Row],[OrderDueTo]],17),".",":")+0</f>
        <v>43574.5</v>
      </c>
      <c r="J790" s="13" t="str">
        <f>VLOOKUP(Tableau1[[#This Row],[AnaCode]],'Config Analyses'!A:C,2,FALSE)</f>
        <v>Analyse pesticides</v>
      </c>
      <c r="K790" s="13" t="str">
        <f>VLOOKUP(Tableau1[[#This Row],[AnaCode]],'Config Analyses'!A:C,3,FALSE)</f>
        <v>Equipe 3</v>
      </c>
      <c r="L790" s="13" t="str">
        <f>VLOOKUP(Tableau1[[#This Row],[CustomerCode]],'Config Clients'!A:D,3,FALSE)</f>
        <v>Centrale d'achats</v>
      </c>
      <c r="M790" s="13" t="str">
        <f>VLOOKUP(Tableau1[[#This Row],[CustomerCode]],'Config Clients'!A:D,4,FALSE)</f>
        <v>Sandrine</v>
      </c>
      <c r="N790" s="10" t="str">
        <f>IFERROR(IF(Tableau1[[#This Row],[Date rendu]]-'Date de l''export'!$A$2&gt;0,"Non","Oui"),"Oui")</f>
        <v>Non</v>
      </c>
      <c r="O790" s="11">
        <f>IF(Tableau1[[#This Row],[En retard?]]="Non",Tableau1[[#This Row],[Date rendu]]-'Date de l''export'!$A$2,0)</f>
        <v>2.7404166666674428</v>
      </c>
      <c r="P790" s="14" t="str">
        <f>IF(Tableau1[[#This Row],[En retard?]]="Oui","HD",IF(Tableau1[Délai restant]&lt;1,"&lt;24h",IF(Tableau1[Délai restant]&lt;2,"&lt;48h","≥48h")))</f>
        <v>≥48h</v>
      </c>
      <c r="Q790" s="14" t="str">
        <f>IF(AND(Tableau1[[#This Row],[En retard?]]="Oui",OR(Tableau1[[#This Row],[Product]]="Citron",Tableau1[[#This Row],[Product]]="Amandes")),"Oui","Non")</f>
        <v>Non</v>
      </c>
      <c r="R790" t="str">
        <f>CONCATENATE(Tableau1[[#This Row],[OrderCode]],"|",Tableau1[[#This Row],[AnaCode]],"|",Tableau1[[#This Row],[Product]])</f>
        <v>CMD01550601|PEST|Carotte</v>
      </c>
    </row>
    <row r="791" spans="1:18" x14ac:dyDescent="0.25">
      <c r="A791" s="1" t="s">
        <v>3447</v>
      </c>
      <c r="B791" s="1" t="s">
        <v>16</v>
      </c>
      <c r="C791" s="3" t="s">
        <v>188</v>
      </c>
      <c r="D791" s="3" t="s">
        <v>38</v>
      </c>
      <c r="E791" s="1" t="s">
        <v>130</v>
      </c>
      <c r="F791" s="1" t="s">
        <v>3448</v>
      </c>
      <c r="G791" s="1" t="s">
        <v>950</v>
      </c>
      <c r="H791" s="3">
        <f>SUBSTITUTE(LEFT(Tableau1[[#This Row],[OrderDate]],17),".",":")+0</f>
        <v>43567.353541666664</v>
      </c>
      <c r="I791" s="3">
        <f>SUBSTITUTE(LEFT(Tableau1[[#This Row],[OrderDueTo]],17),".",":")+0</f>
        <v>43574.5</v>
      </c>
      <c r="J791" s="13" t="str">
        <f>VLOOKUP(Tableau1[[#This Row],[AnaCode]],'Config Analyses'!A:C,2,FALSE)</f>
        <v>Analyse pesticides</v>
      </c>
      <c r="K791" s="13" t="str">
        <f>VLOOKUP(Tableau1[[#This Row],[AnaCode]],'Config Analyses'!A:C,3,FALSE)</f>
        <v>Equipe 3</v>
      </c>
      <c r="L791" s="13" t="str">
        <f>VLOOKUP(Tableau1[[#This Row],[CustomerCode]],'Config Clients'!A:D,3,FALSE)</f>
        <v>Coopérative agricole</v>
      </c>
      <c r="M791" s="13" t="str">
        <f>VLOOKUP(Tableau1[[#This Row],[CustomerCode]],'Config Clients'!A:D,4,FALSE)</f>
        <v>Julie</v>
      </c>
      <c r="N791" s="10" t="str">
        <f>IFERROR(IF(Tableau1[[#This Row],[Date rendu]]-'Date de l''export'!$A$2&gt;0,"Non","Oui"),"Oui")</f>
        <v>Non</v>
      </c>
      <c r="O791" s="11">
        <f>IF(Tableau1[[#This Row],[En retard?]]="Non",Tableau1[[#This Row],[Date rendu]]-'Date de l''export'!$A$2,0)</f>
        <v>2.7404166666674428</v>
      </c>
      <c r="P791" s="14" t="str">
        <f>IF(Tableau1[[#This Row],[En retard?]]="Oui","HD",IF(Tableau1[Délai restant]&lt;1,"&lt;24h",IF(Tableau1[Délai restant]&lt;2,"&lt;48h","≥48h")))</f>
        <v>≥48h</v>
      </c>
      <c r="Q791" s="14" t="str">
        <f>IF(AND(Tableau1[[#This Row],[En retard?]]="Oui",OR(Tableau1[[#This Row],[Product]]="Citron",Tableau1[[#This Row],[Product]]="Amandes")),"Oui","Non")</f>
        <v>Non</v>
      </c>
      <c r="R791" t="str">
        <f>CONCATENATE(Tableau1[[#This Row],[OrderCode]],"|",Tableau1[[#This Row],[AnaCode]],"|",Tableau1[[#This Row],[Product]])</f>
        <v>CMD01646451|PEST|Agneau</v>
      </c>
    </row>
    <row r="792" spans="1:18" x14ac:dyDescent="0.25">
      <c r="A792" s="1" t="s">
        <v>125</v>
      </c>
      <c r="B792" s="1" t="s">
        <v>31</v>
      </c>
      <c r="C792" s="3" t="s">
        <v>54</v>
      </c>
      <c r="D792" s="3" t="s">
        <v>10</v>
      </c>
      <c r="E792" s="1" t="s">
        <v>130</v>
      </c>
      <c r="F792" s="1" t="s">
        <v>2191</v>
      </c>
      <c r="G792" s="1" t="s">
        <v>950</v>
      </c>
      <c r="H792" s="3">
        <f>SUBSTITUTE(LEFT(Tableau1[[#This Row],[OrderDate]],17),".",":")+0</f>
        <v>43567.353564814817</v>
      </c>
      <c r="I792" s="3">
        <f>SUBSTITUTE(LEFT(Tableau1[[#This Row],[OrderDueTo]],17),".",":")+0</f>
        <v>43574.5</v>
      </c>
      <c r="J792" s="13" t="str">
        <f>VLOOKUP(Tableau1[[#This Row],[AnaCode]],'Config Analyses'!A:C,2,FALSE)</f>
        <v>Analyse pesticides</v>
      </c>
      <c r="K792" s="13" t="str">
        <f>VLOOKUP(Tableau1[[#This Row],[AnaCode]],'Config Analyses'!A:C,3,FALSE)</f>
        <v>Equipe 3</v>
      </c>
      <c r="L792" s="13" t="str">
        <f>VLOOKUP(Tableau1[[#This Row],[CustomerCode]],'Config Clients'!A:D,3,FALSE)</f>
        <v>Coopérative agricole</v>
      </c>
      <c r="M792" s="13" t="str">
        <f>VLOOKUP(Tableau1[[#This Row],[CustomerCode]],'Config Clients'!A:D,4,FALSE)</f>
        <v>Julie</v>
      </c>
      <c r="N792" s="10" t="str">
        <f>IFERROR(IF(Tableau1[[#This Row],[Date rendu]]-'Date de l''export'!$A$2&gt;0,"Non","Oui"),"Oui")</f>
        <v>Non</v>
      </c>
      <c r="O792" s="11">
        <f>IF(Tableau1[[#This Row],[En retard?]]="Non",Tableau1[[#This Row],[Date rendu]]-'Date de l''export'!$A$2,0)</f>
        <v>2.7404166666674428</v>
      </c>
      <c r="P792" s="14" t="str">
        <f>IF(Tableau1[[#This Row],[En retard?]]="Oui","HD",IF(Tableau1[Délai restant]&lt;1,"&lt;24h",IF(Tableau1[Délai restant]&lt;2,"&lt;48h","≥48h")))</f>
        <v>≥48h</v>
      </c>
      <c r="Q792" s="14" t="str">
        <f>IF(AND(Tableau1[[#This Row],[En retard?]]="Oui",OR(Tableau1[[#This Row],[Product]]="Citron",Tableau1[[#This Row],[Product]]="Amandes")),"Oui","Non")</f>
        <v>Non</v>
      </c>
      <c r="R792" t="str">
        <f>CONCATENATE(Tableau1[[#This Row],[OrderCode]],"|",Tableau1[[#This Row],[AnaCode]],"|",Tableau1[[#This Row],[Product]])</f>
        <v>CMD01711303|PEST|Pomme de terre</v>
      </c>
    </row>
    <row r="793" spans="1:18" x14ac:dyDescent="0.25">
      <c r="A793" s="1" t="s">
        <v>467</v>
      </c>
      <c r="B793" s="1" t="s">
        <v>21</v>
      </c>
      <c r="C793" s="3" t="s">
        <v>52</v>
      </c>
      <c r="D793" s="3" t="s">
        <v>9</v>
      </c>
      <c r="E793" s="1" t="s">
        <v>107</v>
      </c>
      <c r="F793" s="1" t="s">
        <v>1571</v>
      </c>
      <c r="G793" s="1" t="s">
        <v>945</v>
      </c>
      <c r="H793" s="3">
        <f>SUBSTITUTE(LEFT(Tableau1[[#This Row],[OrderDate]],17),".",":")+0</f>
        <v>43567.35359953704</v>
      </c>
      <c r="I793" s="3">
        <f>SUBSTITUTE(LEFT(Tableau1[[#This Row],[OrderDueTo]],17),".",":")+0</f>
        <v>43572.5</v>
      </c>
      <c r="J793" s="13" t="str">
        <f>VLOOKUP(Tableau1[[#This Row],[AnaCode]],'Config Analyses'!A:C,2,FALSE)</f>
        <v>Analyse nutritionelle</v>
      </c>
      <c r="K793" s="13" t="str">
        <f>VLOOKUP(Tableau1[[#This Row],[AnaCode]],'Config Analyses'!A:C,3,FALSE)</f>
        <v>Equipe 2</v>
      </c>
      <c r="L793" s="13" t="str">
        <f>VLOOKUP(Tableau1[[#This Row],[CustomerCode]],'Config Clients'!A:D,3,FALSE)</f>
        <v>Centrale d'achats</v>
      </c>
      <c r="M793" s="13" t="str">
        <f>VLOOKUP(Tableau1[[#This Row],[CustomerCode]],'Config Clients'!A:D,4,FALSE)</f>
        <v>Sandrine</v>
      </c>
      <c r="N793" s="10" t="str">
        <f>IFERROR(IF(Tableau1[[#This Row],[Date rendu]]-'Date de l''export'!$A$2&gt;0,"Non","Oui"),"Oui")</f>
        <v>Non</v>
      </c>
      <c r="O793" s="11">
        <f>IF(Tableau1[[#This Row],[En retard?]]="Non",Tableau1[[#This Row],[Date rendu]]-'Date de l''export'!$A$2,0)</f>
        <v>0.74041666666744277</v>
      </c>
      <c r="P793" s="14" t="str">
        <f>IF(Tableau1[[#This Row],[En retard?]]="Oui","HD",IF(Tableau1[Délai restant]&lt;1,"&lt;24h",IF(Tableau1[Délai restant]&lt;2,"&lt;48h","≥48h")))</f>
        <v>&lt;24h</v>
      </c>
      <c r="Q793" s="14" t="str">
        <f>IF(AND(Tableau1[[#This Row],[En retard?]]="Oui",OR(Tableau1[[#This Row],[Product]]="Citron",Tableau1[[#This Row],[Product]]="Amandes")),"Oui","Non")</f>
        <v>Non</v>
      </c>
      <c r="R793" t="str">
        <f>CONCATENATE(Tableau1[[#This Row],[OrderCode]],"|",Tableau1[[#This Row],[AnaCode]],"|",Tableau1[[#This Row],[Product]])</f>
        <v>CMD01621909|NTR|Carotte</v>
      </c>
    </row>
    <row r="794" spans="1:18" x14ac:dyDescent="0.25">
      <c r="A794" s="1" t="s">
        <v>254</v>
      </c>
      <c r="B794" s="1" t="s">
        <v>31</v>
      </c>
      <c r="C794" s="3" t="s">
        <v>54</v>
      </c>
      <c r="D794" s="3" t="s">
        <v>10</v>
      </c>
      <c r="E794" s="1" t="s">
        <v>130</v>
      </c>
      <c r="F794" s="1" t="s">
        <v>1795</v>
      </c>
      <c r="G794" s="1" t="s">
        <v>950</v>
      </c>
      <c r="H794" s="3">
        <f>SUBSTITUTE(LEFT(Tableau1[[#This Row],[OrderDate]],17),".",":")+0</f>
        <v>43567.355312500003</v>
      </c>
      <c r="I794" s="3">
        <f>SUBSTITUTE(LEFT(Tableau1[[#This Row],[OrderDueTo]],17),".",":")+0</f>
        <v>43574.5</v>
      </c>
      <c r="J794" s="13" t="str">
        <f>VLOOKUP(Tableau1[[#This Row],[AnaCode]],'Config Analyses'!A:C,2,FALSE)</f>
        <v>Analyse pesticides</v>
      </c>
      <c r="K794" s="13" t="str">
        <f>VLOOKUP(Tableau1[[#This Row],[AnaCode]],'Config Analyses'!A:C,3,FALSE)</f>
        <v>Equipe 3</v>
      </c>
      <c r="L794" s="13" t="str">
        <f>VLOOKUP(Tableau1[[#This Row],[CustomerCode]],'Config Clients'!A:D,3,FALSE)</f>
        <v>Coopérative agricole</v>
      </c>
      <c r="M794" s="13" t="str">
        <f>VLOOKUP(Tableau1[[#This Row],[CustomerCode]],'Config Clients'!A:D,4,FALSE)</f>
        <v>Julie</v>
      </c>
      <c r="N794" s="10" t="str">
        <f>IFERROR(IF(Tableau1[[#This Row],[Date rendu]]-'Date de l''export'!$A$2&gt;0,"Non","Oui"),"Oui")</f>
        <v>Non</v>
      </c>
      <c r="O794" s="11">
        <f>IF(Tableau1[[#This Row],[En retard?]]="Non",Tableau1[[#This Row],[Date rendu]]-'Date de l''export'!$A$2,0)</f>
        <v>2.7404166666674428</v>
      </c>
      <c r="P794" s="14" t="str">
        <f>IF(Tableau1[[#This Row],[En retard?]]="Oui","HD",IF(Tableau1[Délai restant]&lt;1,"&lt;24h",IF(Tableau1[Délai restant]&lt;2,"&lt;48h","≥48h")))</f>
        <v>≥48h</v>
      </c>
      <c r="Q794" s="14" t="str">
        <f>IF(AND(Tableau1[[#This Row],[En retard?]]="Oui",OR(Tableau1[[#This Row],[Product]]="Citron",Tableau1[[#This Row],[Product]]="Amandes")),"Oui","Non")</f>
        <v>Non</v>
      </c>
      <c r="R794" t="str">
        <f>CONCATENATE(Tableau1[[#This Row],[OrderCode]],"|",Tableau1[[#This Row],[AnaCode]],"|",Tableau1[[#This Row],[Product]])</f>
        <v>CMD01711304|PEST|Pomme de terre</v>
      </c>
    </row>
    <row r="795" spans="1:18" x14ac:dyDescent="0.25">
      <c r="A795" s="1" t="s">
        <v>3449</v>
      </c>
      <c r="B795" s="1" t="s">
        <v>42</v>
      </c>
      <c r="C795" s="3" t="s">
        <v>73</v>
      </c>
      <c r="D795" s="3" t="s">
        <v>23</v>
      </c>
      <c r="E795" s="1" t="s">
        <v>130</v>
      </c>
      <c r="F795" s="1" t="s">
        <v>3450</v>
      </c>
      <c r="G795" s="1" t="s">
        <v>950</v>
      </c>
      <c r="H795" s="3">
        <f>SUBSTITUTE(LEFT(Tableau1[[#This Row],[OrderDate]],17),".",":")+0</f>
        <v>43567.355416666665</v>
      </c>
      <c r="I795" s="3">
        <f>SUBSTITUTE(LEFT(Tableau1[[#This Row],[OrderDueTo]],17),".",":")+0</f>
        <v>43574.5</v>
      </c>
      <c r="J795" s="13" t="str">
        <f>VLOOKUP(Tableau1[[#This Row],[AnaCode]],'Config Analyses'!A:C,2,FALSE)</f>
        <v>Analyse pesticides</v>
      </c>
      <c r="K795" s="13" t="str">
        <f>VLOOKUP(Tableau1[[#This Row],[AnaCode]],'Config Analyses'!A:C,3,FALSE)</f>
        <v>Equipe 3</v>
      </c>
      <c r="L795" s="13" t="str">
        <f>VLOOKUP(Tableau1[[#This Row],[CustomerCode]],'Config Clients'!A:D,3,FALSE)</f>
        <v>Entreprises agro-alimentaires</v>
      </c>
      <c r="M795" s="13" t="str">
        <f>VLOOKUP(Tableau1[[#This Row],[CustomerCode]],'Config Clients'!A:D,4,FALSE)</f>
        <v>Julien</v>
      </c>
      <c r="N795" s="10" t="str">
        <f>IFERROR(IF(Tableau1[[#This Row],[Date rendu]]-'Date de l''export'!$A$2&gt;0,"Non","Oui"),"Oui")</f>
        <v>Non</v>
      </c>
      <c r="O795" s="11">
        <f>IF(Tableau1[[#This Row],[En retard?]]="Non",Tableau1[[#This Row],[Date rendu]]-'Date de l''export'!$A$2,0)</f>
        <v>2.7404166666674428</v>
      </c>
      <c r="P795" s="14" t="str">
        <f>IF(Tableau1[[#This Row],[En retard?]]="Oui","HD",IF(Tableau1[Délai restant]&lt;1,"&lt;24h",IF(Tableau1[Délai restant]&lt;2,"&lt;48h","≥48h")))</f>
        <v>≥48h</v>
      </c>
      <c r="Q795" s="14" t="str">
        <f>IF(AND(Tableau1[[#This Row],[En retard?]]="Oui",OR(Tableau1[[#This Row],[Product]]="Citron",Tableau1[[#This Row],[Product]]="Amandes")),"Oui","Non")</f>
        <v>Non</v>
      </c>
      <c r="R795" t="str">
        <f>CONCATENATE(Tableau1[[#This Row],[OrderCode]],"|",Tableau1[[#This Row],[AnaCode]],"|",Tableau1[[#This Row],[Product]])</f>
        <v>CMD01617703|PEST|Jus de fruits</v>
      </c>
    </row>
    <row r="796" spans="1:18" x14ac:dyDescent="0.25">
      <c r="A796" s="1" t="s">
        <v>3451</v>
      </c>
      <c r="B796" s="1" t="s">
        <v>30</v>
      </c>
      <c r="C796" s="3" t="s">
        <v>73</v>
      </c>
      <c r="D796" s="3" t="s">
        <v>23</v>
      </c>
      <c r="E796" s="1" t="s">
        <v>167</v>
      </c>
      <c r="F796" s="1" t="s">
        <v>3452</v>
      </c>
      <c r="G796" s="1" t="s">
        <v>964</v>
      </c>
      <c r="H796" s="3">
        <f>SUBSTITUTE(LEFT(Tableau1[[#This Row],[OrderDate]],17),".",":")+0</f>
        <v>43567.355810185189</v>
      </c>
      <c r="I796" s="3">
        <f>SUBSTITUTE(LEFT(Tableau1[[#This Row],[OrderDueTo]],17),".",":")+0</f>
        <v>43573.5</v>
      </c>
      <c r="J796" s="13" t="str">
        <f>VLOOKUP(Tableau1[[#This Row],[AnaCode]],'Config Analyses'!A:C,2,FALSE)</f>
        <v>Analyse matières grasses</v>
      </c>
      <c r="K796" s="13" t="str">
        <f>VLOOKUP(Tableau1[[#This Row],[AnaCode]],'Config Analyses'!A:C,3,FALSE)</f>
        <v>Equipe 2</v>
      </c>
      <c r="L796" s="13" t="str">
        <f>VLOOKUP(Tableau1[[#This Row],[CustomerCode]],'Config Clients'!A:D,3,FALSE)</f>
        <v>Entreprises agro-alimentaires</v>
      </c>
      <c r="M796" s="13" t="str">
        <f>VLOOKUP(Tableau1[[#This Row],[CustomerCode]],'Config Clients'!A:D,4,FALSE)</f>
        <v>Julien</v>
      </c>
      <c r="N796" s="10" t="str">
        <f>IFERROR(IF(Tableau1[[#This Row],[Date rendu]]-'Date de l''export'!$A$2&gt;0,"Non","Oui"),"Oui")</f>
        <v>Non</v>
      </c>
      <c r="O796" s="11">
        <f>IF(Tableau1[[#This Row],[En retard?]]="Non",Tableau1[[#This Row],[Date rendu]]-'Date de l''export'!$A$2,0)</f>
        <v>1.7404166666674428</v>
      </c>
      <c r="P796" s="14" t="str">
        <f>IF(Tableau1[[#This Row],[En retard?]]="Oui","HD",IF(Tableau1[Délai restant]&lt;1,"&lt;24h",IF(Tableau1[Délai restant]&lt;2,"&lt;48h","≥48h")))</f>
        <v>&lt;48h</v>
      </c>
      <c r="Q796" s="14" t="str">
        <f>IF(AND(Tableau1[[#This Row],[En retard?]]="Oui",OR(Tableau1[[#This Row],[Product]]="Citron",Tableau1[[#This Row],[Product]]="Amandes")),"Oui","Non")</f>
        <v>Non</v>
      </c>
      <c r="R796" t="str">
        <f>CONCATENATE(Tableau1[[#This Row],[OrderCode]],"|",Tableau1[[#This Row],[AnaCode]],"|",Tableau1[[#This Row],[Product]])</f>
        <v>CMD01597505|MTG|Bœuf</v>
      </c>
    </row>
    <row r="797" spans="1:18" x14ac:dyDescent="0.25">
      <c r="A797" s="1" t="s">
        <v>521</v>
      </c>
      <c r="B797" s="1" t="s">
        <v>30</v>
      </c>
      <c r="C797" s="3" t="s">
        <v>152</v>
      </c>
      <c r="D797" s="3" t="s">
        <v>35</v>
      </c>
      <c r="E797" s="1" t="s">
        <v>167</v>
      </c>
      <c r="F797" s="1" t="s">
        <v>1391</v>
      </c>
      <c r="G797" s="1" t="s">
        <v>964</v>
      </c>
      <c r="H797" s="3">
        <f>SUBSTITUTE(LEFT(Tableau1[[#This Row],[OrderDate]],17),".",":")+0</f>
        <v>43567.356898148151</v>
      </c>
      <c r="I797" s="3">
        <f>SUBSTITUTE(LEFT(Tableau1[[#This Row],[OrderDueTo]],17),".",":")+0</f>
        <v>43573.5</v>
      </c>
      <c r="J797" s="13" t="str">
        <f>VLOOKUP(Tableau1[[#This Row],[AnaCode]],'Config Analyses'!A:C,2,FALSE)</f>
        <v>Analyse matières grasses</v>
      </c>
      <c r="K797" s="13" t="str">
        <f>VLOOKUP(Tableau1[[#This Row],[AnaCode]],'Config Analyses'!A:C,3,FALSE)</f>
        <v>Equipe 2</v>
      </c>
      <c r="L797" s="13" t="str">
        <f>VLOOKUP(Tableau1[[#This Row],[CustomerCode]],'Config Clients'!A:D,3,FALSE)</f>
        <v>Entreprises agro-alimentaires</v>
      </c>
      <c r="M797" s="13" t="str">
        <f>VLOOKUP(Tableau1[[#This Row],[CustomerCode]],'Config Clients'!A:D,4,FALSE)</f>
        <v>Julien</v>
      </c>
      <c r="N797" s="10" t="str">
        <f>IFERROR(IF(Tableau1[[#This Row],[Date rendu]]-'Date de l''export'!$A$2&gt;0,"Non","Oui"),"Oui")</f>
        <v>Non</v>
      </c>
      <c r="O797" s="11">
        <f>IF(Tableau1[[#This Row],[En retard?]]="Non",Tableau1[[#This Row],[Date rendu]]-'Date de l''export'!$A$2,0)</f>
        <v>1.7404166666674428</v>
      </c>
      <c r="P797" s="14" t="str">
        <f>IF(Tableau1[[#This Row],[En retard?]]="Oui","HD",IF(Tableau1[Délai restant]&lt;1,"&lt;24h",IF(Tableau1[Délai restant]&lt;2,"&lt;48h","≥48h")))</f>
        <v>&lt;48h</v>
      </c>
      <c r="Q797" s="14" t="str">
        <f>IF(AND(Tableau1[[#This Row],[En retard?]]="Oui",OR(Tableau1[[#This Row],[Product]]="Citron",Tableau1[[#This Row],[Product]]="Amandes")),"Oui","Non")</f>
        <v>Non</v>
      </c>
      <c r="R797" t="str">
        <f>CONCATENATE(Tableau1[[#This Row],[OrderCode]],"|",Tableau1[[#This Row],[AnaCode]],"|",Tableau1[[#This Row],[Product]])</f>
        <v>CMD01600202|MTG|Bœuf</v>
      </c>
    </row>
    <row r="798" spans="1:18" x14ac:dyDescent="0.25">
      <c r="A798" s="1" t="s">
        <v>53</v>
      </c>
      <c r="B798" s="1" t="s">
        <v>21</v>
      </c>
      <c r="C798" s="3" t="s">
        <v>54</v>
      </c>
      <c r="D798" s="3" t="s">
        <v>10</v>
      </c>
      <c r="E798" s="1" t="s">
        <v>229</v>
      </c>
      <c r="F798" s="1" t="s">
        <v>1579</v>
      </c>
      <c r="G798" s="1" t="s">
        <v>947</v>
      </c>
      <c r="H798" s="3">
        <f>SUBSTITUTE(LEFT(Tableau1[[#This Row],[OrderDate]],17),".",":")+0</f>
        <v>43567.359664351854</v>
      </c>
      <c r="I798" s="3">
        <f>SUBSTITUTE(LEFT(Tableau1[[#This Row],[OrderDueTo]],17),".",":")+0</f>
        <v>43571.5</v>
      </c>
      <c r="J798" s="13" t="str">
        <f>VLOOKUP(Tableau1[[#This Row],[AnaCode]],'Config Analyses'!A:C,2,FALSE)</f>
        <v>Analyse sucres</v>
      </c>
      <c r="K798" s="13" t="str">
        <f>VLOOKUP(Tableau1[[#This Row],[AnaCode]],'Config Analyses'!A:C,3,FALSE)</f>
        <v>Equipe 2</v>
      </c>
      <c r="L798" s="13" t="str">
        <f>VLOOKUP(Tableau1[[#This Row],[CustomerCode]],'Config Clients'!A:D,3,FALSE)</f>
        <v>Coopérative agricole</v>
      </c>
      <c r="M798" s="13" t="str">
        <f>VLOOKUP(Tableau1[[#This Row],[CustomerCode]],'Config Clients'!A:D,4,FALSE)</f>
        <v>Julie</v>
      </c>
      <c r="N798" s="10" t="str">
        <f>IFERROR(IF(Tableau1[[#This Row],[Date rendu]]-'Date de l''export'!$A$2&gt;0,"Non","Oui"),"Oui")</f>
        <v>Oui</v>
      </c>
      <c r="O798" s="11">
        <f>IF(Tableau1[[#This Row],[En retard?]]="Non",Tableau1[[#This Row],[Date rendu]]-'Date de l''export'!$A$2,0)</f>
        <v>0</v>
      </c>
      <c r="P798" s="14" t="str">
        <f>IF(Tableau1[[#This Row],[En retard?]]="Oui","HD",IF(Tableau1[Délai restant]&lt;1,"&lt;24h",IF(Tableau1[Délai restant]&lt;2,"&lt;48h","≥48h")))</f>
        <v>HD</v>
      </c>
      <c r="Q798" s="14" t="str">
        <f>IF(AND(Tableau1[[#This Row],[En retard?]]="Oui",OR(Tableau1[[#This Row],[Product]]="Citron",Tableau1[[#This Row],[Product]]="Amandes")),"Oui","Non")</f>
        <v>Non</v>
      </c>
      <c r="R798" t="str">
        <f>CONCATENATE(Tableau1[[#This Row],[OrderCode]],"|",Tableau1[[#This Row],[AnaCode]],"|",Tableau1[[#This Row],[Product]])</f>
        <v>CMD01569203|SCR|Carotte</v>
      </c>
    </row>
    <row r="799" spans="1:18" x14ac:dyDescent="0.25">
      <c r="A799" s="1" t="s">
        <v>462</v>
      </c>
      <c r="B799" s="1" t="s">
        <v>21</v>
      </c>
      <c r="C799" s="3" t="s">
        <v>52</v>
      </c>
      <c r="D799" s="3" t="s">
        <v>9</v>
      </c>
      <c r="E799" s="1" t="s">
        <v>229</v>
      </c>
      <c r="F799" s="1" t="s">
        <v>1579</v>
      </c>
      <c r="G799" s="1" t="s">
        <v>947</v>
      </c>
      <c r="H799" s="3">
        <f>SUBSTITUTE(LEFT(Tableau1[[#This Row],[OrderDate]],17),".",":")+0</f>
        <v>43567.359664351854</v>
      </c>
      <c r="I799" s="3">
        <f>SUBSTITUTE(LEFT(Tableau1[[#This Row],[OrderDueTo]],17),".",":")+0</f>
        <v>43571.5</v>
      </c>
      <c r="J799" s="13" t="str">
        <f>VLOOKUP(Tableau1[[#This Row],[AnaCode]],'Config Analyses'!A:C,2,FALSE)</f>
        <v>Analyse sucres</v>
      </c>
      <c r="K799" s="13" t="str">
        <f>VLOOKUP(Tableau1[[#This Row],[AnaCode]],'Config Analyses'!A:C,3,FALSE)</f>
        <v>Equipe 2</v>
      </c>
      <c r="L799" s="13" t="str">
        <f>VLOOKUP(Tableau1[[#This Row],[CustomerCode]],'Config Clients'!A:D,3,FALSE)</f>
        <v>Centrale d'achats</v>
      </c>
      <c r="M799" s="13" t="str">
        <f>VLOOKUP(Tableau1[[#This Row],[CustomerCode]],'Config Clients'!A:D,4,FALSE)</f>
        <v>Sandrine</v>
      </c>
      <c r="N799" s="10" t="str">
        <f>IFERROR(IF(Tableau1[[#This Row],[Date rendu]]-'Date de l''export'!$A$2&gt;0,"Non","Oui"),"Oui")</f>
        <v>Oui</v>
      </c>
      <c r="O799" s="11">
        <f>IF(Tableau1[[#This Row],[En retard?]]="Non",Tableau1[[#This Row],[Date rendu]]-'Date de l''export'!$A$2,0)</f>
        <v>0</v>
      </c>
      <c r="P799" s="14" t="str">
        <f>IF(Tableau1[[#This Row],[En retard?]]="Oui","HD",IF(Tableau1[Délai restant]&lt;1,"&lt;24h",IF(Tableau1[Délai restant]&lt;2,"&lt;48h","≥48h")))</f>
        <v>HD</v>
      </c>
      <c r="Q799" s="14" t="str">
        <f>IF(AND(Tableau1[[#This Row],[En retard?]]="Oui",OR(Tableau1[[#This Row],[Product]]="Citron",Tableau1[[#This Row],[Product]]="Amandes")),"Oui","Non")</f>
        <v>Non</v>
      </c>
      <c r="R799" t="str">
        <f>CONCATENATE(Tableau1[[#This Row],[OrderCode]],"|",Tableau1[[#This Row],[AnaCode]],"|",Tableau1[[#This Row],[Product]])</f>
        <v>CMD01576303|SCR|Carotte</v>
      </c>
    </row>
    <row r="800" spans="1:18" x14ac:dyDescent="0.25">
      <c r="A800" s="1" t="s">
        <v>672</v>
      </c>
      <c r="B800" s="1" t="s">
        <v>45</v>
      </c>
      <c r="C800" s="3" t="s">
        <v>225</v>
      </c>
      <c r="D800" s="3" t="s">
        <v>39</v>
      </c>
      <c r="E800" s="1" t="s">
        <v>229</v>
      </c>
      <c r="F800" s="1" t="s">
        <v>1875</v>
      </c>
      <c r="G800" s="1" t="s">
        <v>947</v>
      </c>
      <c r="H800" s="3">
        <f>SUBSTITUTE(LEFT(Tableau1[[#This Row],[OrderDate]],17),".",":")+0</f>
        <v>43567.359918981485</v>
      </c>
      <c r="I800" s="3">
        <f>SUBSTITUTE(LEFT(Tableau1[[#This Row],[OrderDueTo]],17),".",":")+0</f>
        <v>43571.5</v>
      </c>
      <c r="J800" s="13" t="str">
        <f>VLOOKUP(Tableau1[[#This Row],[AnaCode]],'Config Analyses'!A:C,2,FALSE)</f>
        <v>Analyse sucres</v>
      </c>
      <c r="K800" s="13" t="str">
        <f>VLOOKUP(Tableau1[[#This Row],[AnaCode]],'Config Analyses'!A:C,3,FALSE)</f>
        <v>Equipe 2</v>
      </c>
      <c r="L800" s="13" t="str">
        <f>VLOOKUP(Tableau1[[#This Row],[CustomerCode]],'Config Clients'!A:D,3,FALSE)</f>
        <v>Coopérative agricole</v>
      </c>
      <c r="M800" s="13" t="str">
        <f>VLOOKUP(Tableau1[[#This Row],[CustomerCode]],'Config Clients'!A:D,4,FALSE)</f>
        <v>Béatrice</v>
      </c>
      <c r="N800" s="10" t="str">
        <f>IFERROR(IF(Tableau1[[#This Row],[Date rendu]]-'Date de l''export'!$A$2&gt;0,"Non","Oui"),"Oui")</f>
        <v>Oui</v>
      </c>
      <c r="O800" s="11">
        <f>IF(Tableau1[[#This Row],[En retard?]]="Non",Tableau1[[#This Row],[Date rendu]]-'Date de l''export'!$A$2,0)</f>
        <v>0</v>
      </c>
      <c r="P800" s="14" t="str">
        <f>IF(Tableau1[[#This Row],[En retard?]]="Oui","HD",IF(Tableau1[Délai restant]&lt;1,"&lt;24h",IF(Tableau1[Délai restant]&lt;2,"&lt;48h","≥48h")))</f>
        <v>HD</v>
      </c>
      <c r="Q800" s="14" t="str">
        <f>IF(AND(Tableau1[[#This Row],[En retard?]]="Oui",OR(Tableau1[[#This Row],[Product]]="Citron",Tableau1[[#This Row],[Product]]="Amandes")),"Oui","Non")</f>
        <v>Non</v>
      </c>
      <c r="R800" t="str">
        <f>CONCATENATE(Tableau1[[#This Row],[OrderCode]],"|",Tableau1[[#This Row],[AnaCode]],"|",Tableau1[[#This Row],[Product]])</f>
        <v>CMD01780101|SCR|Fraise</v>
      </c>
    </row>
    <row r="801" spans="1:18" x14ac:dyDescent="0.25">
      <c r="A801" s="1" t="s">
        <v>387</v>
      </c>
      <c r="B801" s="1" t="s">
        <v>21</v>
      </c>
      <c r="C801" s="3" t="s">
        <v>54</v>
      </c>
      <c r="D801" s="3" t="s">
        <v>10</v>
      </c>
      <c r="E801" s="1" t="s">
        <v>229</v>
      </c>
      <c r="F801" s="1" t="s">
        <v>1580</v>
      </c>
      <c r="G801" s="1" t="s">
        <v>947</v>
      </c>
      <c r="H801" s="3">
        <f>SUBSTITUTE(LEFT(Tableau1[[#This Row],[OrderDate]],17),".",":")+0</f>
        <v>43567.36010416667</v>
      </c>
      <c r="I801" s="3">
        <f>SUBSTITUTE(LEFT(Tableau1[[#This Row],[OrderDueTo]],17),".",":")+0</f>
        <v>43571.5</v>
      </c>
      <c r="J801" s="13" t="str">
        <f>VLOOKUP(Tableau1[[#This Row],[AnaCode]],'Config Analyses'!A:C,2,FALSE)</f>
        <v>Analyse sucres</v>
      </c>
      <c r="K801" s="13" t="str">
        <f>VLOOKUP(Tableau1[[#This Row],[AnaCode]],'Config Analyses'!A:C,3,FALSE)</f>
        <v>Equipe 2</v>
      </c>
      <c r="L801" s="13" t="str">
        <f>VLOOKUP(Tableau1[[#This Row],[CustomerCode]],'Config Clients'!A:D,3,FALSE)</f>
        <v>Coopérative agricole</v>
      </c>
      <c r="M801" s="13" t="str">
        <f>VLOOKUP(Tableau1[[#This Row],[CustomerCode]],'Config Clients'!A:D,4,FALSE)</f>
        <v>Julie</v>
      </c>
      <c r="N801" s="10" t="str">
        <f>IFERROR(IF(Tableau1[[#This Row],[Date rendu]]-'Date de l''export'!$A$2&gt;0,"Non","Oui"),"Oui")</f>
        <v>Oui</v>
      </c>
      <c r="O801" s="11">
        <f>IF(Tableau1[[#This Row],[En retard?]]="Non",Tableau1[[#This Row],[Date rendu]]-'Date de l''export'!$A$2,0)</f>
        <v>0</v>
      </c>
      <c r="P801" s="14" t="str">
        <f>IF(Tableau1[[#This Row],[En retard?]]="Oui","HD",IF(Tableau1[Délai restant]&lt;1,"&lt;24h",IF(Tableau1[Délai restant]&lt;2,"&lt;48h","≥48h")))</f>
        <v>HD</v>
      </c>
      <c r="Q801" s="14" t="str">
        <f>IF(AND(Tableau1[[#This Row],[En retard?]]="Oui",OR(Tableau1[[#This Row],[Product]]="Citron",Tableau1[[#This Row],[Product]]="Amandes")),"Oui","Non")</f>
        <v>Non</v>
      </c>
      <c r="R801" t="str">
        <f>CONCATENATE(Tableau1[[#This Row],[OrderCode]],"|",Tableau1[[#This Row],[AnaCode]],"|",Tableau1[[#This Row],[Product]])</f>
        <v>CMD01569207|SCR|Carotte</v>
      </c>
    </row>
    <row r="802" spans="1:18" x14ac:dyDescent="0.25">
      <c r="A802" s="1" t="s">
        <v>213</v>
      </c>
      <c r="B802" s="1" t="s">
        <v>21</v>
      </c>
      <c r="C802" s="3" t="s">
        <v>49</v>
      </c>
      <c r="D802" s="3" t="s">
        <v>8</v>
      </c>
      <c r="E802" s="1" t="s">
        <v>229</v>
      </c>
      <c r="F802" s="1" t="s">
        <v>1581</v>
      </c>
      <c r="G802" s="1" t="s">
        <v>947</v>
      </c>
      <c r="H802" s="3">
        <f>SUBSTITUTE(LEFT(Tableau1[[#This Row],[OrderDate]],17),".",":")+0</f>
        <v>43567.360300925924</v>
      </c>
      <c r="I802" s="3">
        <f>SUBSTITUTE(LEFT(Tableau1[[#This Row],[OrderDueTo]],17),".",":")+0</f>
        <v>43571.5</v>
      </c>
      <c r="J802" s="13" t="str">
        <f>VLOOKUP(Tableau1[[#This Row],[AnaCode]],'Config Analyses'!A:C,2,FALSE)</f>
        <v>Analyse sucres</v>
      </c>
      <c r="K802" s="13" t="str">
        <f>VLOOKUP(Tableau1[[#This Row],[AnaCode]],'Config Analyses'!A:C,3,FALSE)</f>
        <v>Equipe 2</v>
      </c>
      <c r="L802" s="13" t="str">
        <f>VLOOKUP(Tableau1[[#This Row],[CustomerCode]],'Config Clients'!A:D,3,FALSE)</f>
        <v>Grande surface</v>
      </c>
      <c r="M802" s="13" t="str">
        <f>VLOOKUP(Tableau1[[#This Row],[CustomerCode]],'Config Clients'!A:D,4,FALSE)</f>
        <v>Eric</v>
      </c>
      <c r="N802" s="10" t="str">
        <f>IFERROR(IF(Tableau1[[#This Row],[Date rendu]]-'Date de l''export'!$A$2&gt;0,"Non","Oui"),"Oui")</f>
        <v>Oui</v>
      </c>
      <c r="O802" s="11">
        <f>IF(Tableau1[[#This Row],[En retard?]]="Non",Tableau1[[#This Row],[Date rendu]]-'Date de l''export'!$A$2,0)</f>
        <v>0</v>
      </c>
      <c r="P802" s="14" t="str">
        <f>IF(Tableau1[[#This Row],[En retard?]]="Oui","HD",IF(Tableau1[Délai restant]&lt;1,"&lt;24h",IF(Tableau1[Délai restant]&lt;2,"&lt;48h","≥48h")))</f>
        <v>HD</v>
      </c>
      <c r="Q802" s="14" t="str">
        <f>IF(AND(Tableau1[[#This Row],[En retard?]]="Oui",OR(Tableau1[[#This Row],[Product]]="Citron",Tableau1[[#This Row],[Product]]="Amandes")),"Oui","Non")</f>
        <v>Non</v>
      </c>
      <c r="R802" t="str">
        <f>CONCATENATE(Tableau1[[#This Row],[OrderCode]],"|",Tableau1[[#This Row],[AnaCode]],"|",Tableau1[[#This Row],[Product]])</f>
        <v>CMD01445004|SCR|Carotte</v>
      </c>
    </row>
    <row r="803" spans="1:18" x14ac:dyDescent="0.25">
      <c r="A803" s="1" t="s">
        <v>3453</v>
      </c>
      <c r="B803" s="1" t="s">
        <v>42</v>
      </c>
      <c r="C803" s="3" t="s">
        <v>73</v>
      </c>
      <c r="D803" s="3" t="s">
        <v>23</v>
      </c>
      <c r="E803" s="1" t="s">
        <v>229</v>
      </c>
      <c r="F803" s="1" t="s">
        <v>1581</v>
      </c>
      <c r="G803" s="1" t="s">
        <v>947</v>
      </c>
      <c r="H803" s="3">
        <f>SUBSTITUTE(LEFT(Tableau1[[#This Row],[OrderDate]],17),".",":")+0</f>
        <v>43567.360300925924</v>
      </c>
      <c r="I803" s="3">
        <f>SUBSTITUTE(LEFT(Tableau1[[#This Row],[OrderDueTo]],17),".",":")+0</f>
        <v>43571.5</v>
      </c>
      <c r="J803" s="13" t="str">
        <f>VLOOKUP(Tableau1[[#This Row],[AnaCode]],'Config Analyses'!A:C,2,FALSE)</f>
        <v>Analyse sucres</v>
      </c>
      <c r="K803" s="13" t="str">
        <f>VLOOKUP(Tableau1[[#This Row],[AnaCode]],'Config Analyses'!A:C,3,FALSE)</f>
        <v>Equipe 2</v>
      </c>
      <c r="L803" s="13" t="str">
        <f>VLOOKUP(Tableau1[[#This Row],[CustomerCode]],'Config Clients'!A:D,3,FALSE)</f>
        <v>Entreprises agro-alimentaires</v>
      </c>
      <c r="M803" s="13" t="str">
        <f>VLOOKUP(Tableau1[[#This Row],[CustomerCode]],'Config Clients'!A:D,4,FALSE)</f>
        <v>Julien</v>
      </c>
      <c r="N803" s="10" t="str">
        <f>IFERROR(IF(Tableau1[[#This Row],[Date rendu]]-'Date de l''export'!$A$2&gt;0,"Non","Oui"),"Oui")</f>
        <v>Oui</v>
      </c>
      <c r="O803" s="11">
        <f>IF(Tableau1[[#This Row],[En retard?]]="Non",Tableau1[[#This Row],[Date rendu]]-'Date de l''export'!$A$2,0)</f>
        <v>0</v>
      </c>
      <c r="P803" s="14" t="str">
        <f>IF(Tableau1[[#This Row],[En retard?]]="Oui","HD",IF(Tableau1[Délai restant]&lt;1,"&lt;24h",IF(Tableau1[Délai restant]&lt;2,"&lt;48h","≥48h")))</f>
        <v>HD</v>
      </c>
      <c r="Q803" s="14" t="str">
        <f>IF(AND(Tableau1[[#This Row],[En retard?]]="Oui",OR(Tableau1[[#This Row],[Product]]="Citron",Tableau1[[#This Row],[Product]]="Amandes")),"Oui","Non")</f>
        <v>Non</v>
      </c>
      <c r="R803" t="str">
        <f>CONCATENATE(Tableau1[[#This Row],[OrderCode]],"|",Tableau1[[#This Row],[AnaCode]],"|",Tableau1[[#This Row],[Product]])</f>
        <v>CMD01592101|SCR|Jus de fruits</v>
      </c>
    </row>
    <row r="804" spans="1:18" x14ac:dyDescent="0.25">
      <c r="A804" s="1" t="s">
        <v>121</v>
      </c>
      <c r="B804" s="1" t="s">
        <v>21</v>
      </c>
      <c r="C804" s="3" t="s">
        <v>52</v>
      </c>
      <c r="D804" s="3" t="s">
        <v>9</v>
      </c>
      <c r="E804" s="1" t="s">
        <v>179</v>
      </c>
      <c r="F804" s="1" t="s">
        <v>2049</v>
      </c>
      <c r="G804" s="1" t="s">
        <v>936</v>
      </c>
      <c r="H804" s="3">
        <f>SUBSTITUTE(LEFT(Tableau1[[#This Row],[OrderDate]],17),".",":")+0</f>
        <v>43567.360555555555</v>
      </c>
      <c r="I804" s="3">
        <f>SUBSTITUTE(LEFT(Tableau1[[#This Row],[OrderDueTo]],17),".",":")+0</f>
        <v>43570.5</v>
      </c>
      <c r="J804" s="13" t="str">
        <f>VLOOKUP(Tableau1[[#This Row],[AnaCode]],'Config Analyses'!A:C,2,FALSE)</f>
        <v>Analyse métaux lourds</v>
      </c>
      <c r="K804" s="13" t="str">
        <f>VLOOKUP(Tableau1[[#This Row],[AnaCode]],'Config Analyses'!A:C,3,FALSE)</f>
        <v>Equipe 1</v>
      </c>
      <c r="L804" s="13" t="str">
        <f>VLOOKUP(Tableau1[[#This Row],[CustomerCode]],'Config Clients'!A:D,3,FALSE)</f>
        <v>Centrale d'achats</v>
      </c>
      <c r="M804" s="13" t="str">
        <f>VLOOKUP(Tableau1[[#This Row],[CustomerCode]],'Config Clients'!A:D,4,FALSE)</f>
        <v>Sandrine</v>
      </c>
      <c r="N804" s="10" t="str">
        <f>IFERROR(IF(Tableau1[[#This Row],[Date rendu]]-'Date de l''export'!$A$2&gt;0,"Non","Oui"),"Oui")</f>
        <v>Oui</v>
      </c>
      <c r="O804" s="11">
        <f>IF(Tableau1[[#This Row],[En retard?]]="Non",Tableau1[[#This Row],[Date rendu]]-'Date de l''export'!$A$2,0)</f>
        <v>0</v>
      </c>
      <c r="P804" s="14" t="str">
        <f>IF(Tableau1[[#This Row],[En retard?]]="Oui","HD",IF(Tableau1[Délai restant]&lt;1,"&lt;24h",IF(Tableau1[Délai restant]&lt;2,"&lt;48h","≥48h")))</f>
        <v>HD</v>
      </c>
      <c r="Q804" s="14" t="str">
        <f>IF(AND(Tableau1[[#This Row],[En retard?]]="Oui",OR(Tableau1[[#This Row],[Product]]="Citron",Tableau1[[#This Row],[Product]]="Amandes")),"Oui","Non")</f>
        <v>Non</v>
      </c>
      <c r="R804" t="str">
        <f>CONCATENATE(Tableau1[[#This Row],[OrderCode]],"|",Tableau1[[#This Row],[AnaCode]],"|",Tableau1[[#This Row],[Product]])</f>
        <v>CMD01668304|MTX|Carotte</v>
      </c>
    </row>
    <row r="805" spans="1:18" x14ac:dyDescent="0.25">
      <c r="A805" s="1" t="s">
        <v>223</v>
      </c>
      <c r="B805" s="1" t="s">
        <v>31</v>
      </c>
      <c r="C805" s="3" t="s">
        <v>52</v>
      </c>
      <c r="D805" s="3" t="s">
        <v>9</v>
      </c>
      <c r="E805" s="1" t="s">
        <v>229</v>
      </c>
      <c r="F805" s="1" t="s">
        <v>1582</v>
      </c>
      <c r="G805" s="1" t="s">
        <v>947</v>
      </c>
      <c r="H805" s="3">
        <f>SUBSTITUTE(LEFT(Tableau1[[#This Row],[OrderDate]],17),".",":")+0</f>
        <v>43567.360775462963</v>
      </c>
      <c r="I805" s="3">
        <f>SUBSTITUTE(LEFT(Tableau1[[#This Row],[OrderDueTo]],17),".",":")+0</f>
        <v>43571.5</v>
      </c>
      <c r="J805" s="13" t="str">
        <f>VLOOKUP(Tableau1[[#This Row],[AnaCode]],'Config Analyses'!A:C,2,FALSE)</f>
        <v>Analyse sucres</v>
      </c>
      <c r="K805" s="13" t="str">
        <f>VLOOKUP(Tableau1[[#This Row],[AnaCode]],'Config Analyses'!A:C,3,FALSE)</f>
        <v>Equipe 2</v>
      </c>
      <c r="L805" s="13" t="str">
        <f>VLOOKUP(Tableau1[[#This Row],[CustomerCode]],'Config Clients'!A:D,3,FALSE)</f>
        <v>Centrale d'achats</v>
      </c>
      <c r="M805" s="13" t="str">
        <f>VLOOKUP(Tableau1[[#This Row],[CustomerCode]],'Config Clients'!A:D,4,FALSE)</f>
        <v>Sandrine</v>
      </c>
      <c r="N805" s="10" t="str">
        <f>IFERROR(IF(Tableau1[[#This Row],[Date rendu]]-'Date de l''export'!$A$2&gt;0,"Non","Oui"),"Oui")</f>
        <v>Oui</v>
      </c>
      <c r="O805" s="11">
        <f>IF(Tableau1[[#This Row],[En retard?]]="Non",Tableau1[[#This Row],[Date rendu]]-'Date de l''export'!$A$2,0)</f>
        <v>0</v>
      </c>
      <c r="P805" s="14" t="str">
        <f>IF(Tableau1[[#This Row],[En retard?]]="Oui","HD",IF(Tableau1[Délai restant]&lt;1,"&lt;24h",IF(Tableau1[Délai restant]&lt;2,"&lt;48h","≥48h")))</f>
        <v>HD</v>
      </c>
      <c r="Q805" s="14" t="str">
        <f>IF(AND(Tableau1[[#This Row],[En retard?]]="Oui",OR(Tableau1[[#This Row],[Product]]="Citron",Tableau1[[#This Row],[Product]]="Amandes")),"Oui","Non")</f>
        <v>Non</v>
      </c>
      <c r="R805" t="str">
        <f>CONCATENATE(Tableau1[[#This Row],[OrderCode]],"|",Tableau1[[#This Row],[AnaCode]],"|",Tableau1[[#This Row],[Product]])</f>
        <v>CMD01626009|SCR|Pomme de terre</v>
      </c>
    </row>
    <row r="806" spans="1:18" x14ac:dyDescent="0.25">
      <c r="A806" s="1" t="s">
        <v>575</v>
      </c>
      <c r="B806" s="1" t="s">
        <v>31</v>
      </c>
      <c r="C806" s="3" t="s">
        <v>61</v>
      </c>
      <c r="D806" s="3" t="s">
        <v>14</v>
      </c>
      <c r="E806" s="1" t="s">
        <v>167</v>
      </c>
      <c r="F806" s="1" t="s">
        <v>1212</v>
      </c>
      <c r="G806" s="1" t="s">
        <v>964</v>
      </c>
      <c r="H806" s="3">
        <f>SUBSTITUTE(LEFT(Tableau1[[#This Row],[OrderDate]],17),".",":")+0</f>
        <v>43567.362013888887</v>
      </c>
      <c r="I806" s="3">
        <f>SUBSTITUTE(LEFT(Tableau1[[#This Row],[OrderDueTo]],17),".",":")+0</f>
        <v>43573.5</v>
      </c>
      <c r="J806" s="13" t="str">
        <f>VLOOKUP(Tableau1[[#This Row],[AnaCode]],'Config Analyses'!A:C,2,FALSE)</f>
        <v>Analyse matières grasses</v>
      </c>
      <c r="K806" s="13" t="str">
        <f>VLOOKUP(Tableau1[[#This Row],[AnaCode]],'Config Analyses'!A:C,3,FALSE)</f>
        <v>Equipe 2</v>
      </c>
      <c r="L806" s="13" t="str">
        <f>VLOOKUP(Tableau1[[#This Row],[CustomerCode]],'Config Clients'!A:D,3,FALSE)</f>
        <v>Grande surface</v>
      </c>
      <c r="M806" s="13" t="str">
        <f>VLOOKUP(Tableau1[[#This Row],[CustomerCode]],'Config Clients'!A:D,4,FALSE)</f>
        <v>Eric</v>
      </c>
      <c r="N806" s="10" t="str">
        <f>IFERROR(IF(Tableau1[[#This Row],[Date rendu]]-'Date de l''export'!$A$2&gt;0,"Non","Oui"),"Oui")</f>
        <v>Non</v>
      </c>
      <c r="O806" s="11">
        <f>IF(Tableau1[[#This Row],[En retard?]]="Non",Tableau1[[#This Row],[Date rendu]]-'Date de l''export'!$A$2,0)</f>
        <v>1.7404166666674428</v>
      </c>
      <c r="P806" s="14" t="str">
        <f>IF(Tableau1[[#This Row],[En retard?]]="Oui","HD",IF(Tableau1[Délai restant]&lt;1,"&lt;24h",IF(Tableau1[Délai restant]&lt;2,"&lt;48h","≥48h")))</f>
        <v>&lt;48h</v>
      </c>
      <c r="Q806" s="14" t="str">
        <f>IF(AND(Tableau1[[#This Row],[En retard?]]="Oui",OR(Tableau1[[#This Row],[Product]]="Citron",Tableau1[[#This Row],[Product]]="Amandes")),"Oui","Non")</f>
        <v>Non</v>
      </c>
      <c r="R806" t="str">
        <f>CONCATENATE(Tableau1[[#This Row],[OrderCode]],"|",Tableau1[[#This Row],[AnaCode]],"|",Tableau1[[#This Row],[Product]])</f>
        <v>CMD01390401|MTG|Pomme de terre</v>
      </c>
    </row>
    <row r="807" spans="1:18" x14ac:dyDescent="0.25">
      <c r="A807" s="1" t="s">
        <v>97</v>
      </c>
      <c r="B807" s="1" t="s">
        <v>21</v>
      </c>
      <c r="C807" s="3" t="s">
        <v>98</v>
      </c>
      <c r="D807" s="3" t="s">
        <v>27</v>
      </c>
      <c r="E807" s="1" t="s">
        <v>229</v>
      </c>
      <c r="F807" s="1" t="s">
        <v>1855</v>
      </c>
      <c r="G807" s="1" t="s">
        <v>947</v>
      </c>
      <c r="H807" s="3">
        <f>SUBSTITUTE(LEFT(Tableau1[[#This Row],[OrderDate]],17),".",":")+0</f>
        <v>43567.36210648148</v>
      </c>
      <c r="I807" s="3">
        <f>SUBSTITUTE(LEFT(Tableau1[[#This Row],[OrderDueTo]],17),".",":")+0</f>
        <v>43571.5</v>
      </c>
      <c r="J807" s="13" t="str">
        <f>VLOOKUP(Tableau1[[#This Row],[AnaCode]],'Config Analyses'!A:C,2,FALSE)</f>
        <v>Analyse sucres</v>
      </c>
      <c r="K807" s="13" t="str">
        <f>VLOOKUP(Tableau1[[#This Row],[AnaCode]],'Config Analyses'!A:C,3,FALSE)</f>
        <v>Equipe 2</v>
      </c>
      <c r="L807" s="13" t="str">
        <f>VLOOKUP(Tableau1[[#This Row],[CustomerCode]],'Config Clients'!A:D,3,FALSE)</f>
        <v>Coopérative agricole</v>
      </c>
      <c r="M807" s="13" t="str">
        <f>VLOOKUP(Tableau1[[#This Row],[CustomerCode]],'Config Clients'!A:D,4,FALSE)</f>
        <v>Julie</v>
      </c>
      <c r="N807" s="10" t="str">
        <f>IFERROR(IF(Tableau1[[#This Row],[Date rendu]]-'Date de l''export'!$A$2&gt;0,"Non","Oui"),"Oui")</f>
        <v>Oui</v>
      </c>
      <c r="O807" s="11">
        <f>IF(Tableau1[[#This Row],[En retard?]]="Non",Tableau1[[#This Row],[Date rendu]]-'Date de l''export'!$A$2,0)</f>
        <v>0</v>
      </c>
      <c r="P807" s="14" t="str">
        <f>IF(Tableau1[[#This Row],[En retard?]]="Oui","HD",IF(Tableau1[Délai restant]&lt;1,"&lt;24h",IF(Tableau1[Délai restant]&lt;2,"&lt;48h","≥48h")))</f>
        <v>HD</v>
      </c>
      <c r="Q807" s="14" t="str">
        <f>IF(AND(Tableau1[[#This Row],[En retard?]]="Oui",OR(Tableau1[[#This Row],[Product]]="Citron",Tableau1[[#This Row],[Product]]="Amandes")),"Oui","Non")</f>
        <v>Non</v>
      </c>
      <c r="R807" t="str">
        <f>CONCATENATE(Tableau1[[#This Row],[OrderCode]],"|",Tableau1[[#This Row],[AnaCode]],"|",Tableau1[[#This Row],[Product]])</f>
        <v>CMD01603501|SCR|Carotte</v>
      </c>
    </row>
    <row r="808" spans="1:18" x14ac:dyDescent="0.25">
      <c r="A808" s="1" t="s">
        <v>228</v>
      </c>
      <c r="B808" s="1" t="s">
        <v>32</v>
      </c>
      <c r="C808" s="3" t="s">
        <v>61</v>
      </c>
      <c r="D808" s="3" t="s">
        <v>14</v>
      </c>
      <c r="E808" s="1" t="s">
        <v>229</v>
      </c>
      <c r="F808" s="1" t="s">
        <v>2383</v>
      </c>
      <c r="G808" s="1" t="s">
        <v>947</v>
      </c>
      <c r="H808" s="3">
        <f>SUBSTITUTE(LEFT(Tableau1[[#This Row],[OrderDate]],17),".",":")+0</f>
        <v>43567.362974537034</v>
      </c>
      <c r="I808" s="3">
        <f>SUBSTITUTE(LEFT(Tableau1[[#This Row],[OrderDueTo]],17),".",":")+0</f>
        <v>43571.5</v>
      </c>
      <c r="J808" s="13" t="str">
        <f>VLOOKUP(Tableau1[[#This Row],[AnaCode]],'Config Analyses'!A:C,2,FALSE)</f>
        <v>Analyse sucres</v>
      </c>
      <c r="K808" s="13" t="str">
        <f>VLOOKUP(Tableau1[[#This Row],[AnaCode]],'Config Analyses'!A:C,3,FALSE)</f>
        <v>Equipe 2</v>
      </c>
      <c r="L808" s="13" t="str">
        <f>VLOOKUP(Tableau1[[#This Row],[CustomerCode]],'Config Clients'!A:D,3,FALSE)</f>
        <v>Grande surface</v>
      </c>
      <c r="M808" s="13" t="str">
        <f>VLOOKUP(Tableau1[[#This Row],[CustomerCode]],'Config Clients'!A:D,4,FALSE)</f>
        <v>Eric</v>
      </c>
      <c r="N808" s="10" t="str">
        <f>IFERROR(IF(Tableau1[[#This Row],[Date rendu]]-'Date de l''export'!$A$2&gt;0,"Non","Oui"),"Oui")</f>
        <v>Oui</v>
      </c>
      <c r="O808" s="11">
        <f>IF(Tableau1[[#This Row],[En retard?]]="Non",Tableau1[[#This Row],[Date rendu]]-'Date de l''export'!$A$2,0)</f>
        <v>0</v>
      </c>
      <c r="P808" s="14" t="str">
        <f>IF(Tableau1[[#This Row],[En retard?]]="Oui","HD",IF(Tableau1[Délai restant]&lt;1,"&lt;24h",IF(Tableau1[Délai restant]&lt;2,"&lt;48h","≥48h")))</f>
        <v>HD</v>
      </c>
      <c r="Q808" s="14" t="str">
        <f>IF(AND(Tableau1[[#This Row],[En retard?]]="Oui",OR(Tableau1[[#This Row],[Product]]="Citron",Tableau1[[#This Row],[Product]]="Amandes")),"Oui","Non")</f>
        <v>Non</v>
      </c>
      <c r="R808" t="str">
        <f>CONCATENATE(Tableau1[[#This Row],[OrderCode]],"|",Tableau1[[#This Row],[AnaCode]],"|",Tableau1[[#This Row],[Product]])</f>
        <v>CMD01749404|SCR|Tomate</v>
      </c>
    </row>
    <row r="809" spans="1:18" x14ac:dyDescent="0.25">
      <c r="A809" s="1" t="s">
        <v>476</v>
      </c>
      <c r="B809" s="1" t="s">
        <v>21</v>
      </c>
      <c r="C809" s="3" t="s">
        <v>54</v>
      </c>
      <c r="D809" s="3" t="s">
        <v>10</v>
      </c>
      <c r="E809" s="1" t="s">
        <v>107</v>
      </c>
      <c r="F809" s="1" t="s">
        <v>1247</v>
      </c>
      <c r="G809" s="1" t="s">
        <v>945</v>
      </c>
      <c r="H809" s="3">
        <f>SUBSTITUTE(LEFT(Tableau1[[#This Row],[OrderDate]],17),".",":")+0</f>
        <v>43567.363553240742</v>
      </c>
      <c r="I809" s="3">
        <f>SUBSTITUTE(LEFT(Tableau1[[#This Row],[OrderDueTo]],17),".",":")+0</f>
        <v>43572.5</v>
      </c>
      <c r="J809" s="13" t="str">
        <f>VLOOKUP(Tableau1[[#This Row],[AnaCode]],'Config Analyses'!A:C,2,FALSE)</f>
        <v>Analyse nutritionelle</v>
      </c>
      <c r="K809" s="13" t="str">
        <f>VLOOKUP(Tableau1[[#This Row],[AnaCode]],'Config Analyses'!A:C,3,FALSE)</f>
        <v>Equipe 2</v>
      </c>
      <c r="L809" s="13" t="str">
        <f>VLOOKUP(Tableau1[[#This Row],[CustomerCode]],'Config Clients'!A:D,3,FALSE)</f>
        <v>Coopérative agricole</v>
      </c>
      <c r="M809" s="13" t="str">
        <f>VLOOKUP(Tableau1[[#This Row],[CustomerCode]],'Config Clients'!A:D,4,FALSE)</f>
        <v>Julie</v>
      </c>
      <c r="N809" s="10" t="str">
        <f>IFERROR(IF(Tableau1[[#This Row],[Date rendu]]-'Date de l''export'!$A$2&gt;0,"Non","Oui"),"Oui")</f>
        <v>Non</v>
      </c>
      <c r="O809" s="11">
        <f>IF(Tableau1[[#This Row],[En retard?]]="Non",Tableau1[[#This Row],[Date rendu]]-'Date de l''export'!$A$2,0)</f>
        <v>0.74041666666744277</v>
      </c>
      <c r="P809" s="14" t="str">
        <f>IF(Tableau1[[#This Row],[En retard?]]="Oui","HD",IF(Tableau1[Délai restant]&lt;1,"&lt;24h",IF(Tableau1[Délai restant]&lt;2,"&lt;48h","≥48h")))</f>
        <v>&lt;24h</v>
      </c>
      <c r="Q809" s="14" t="str">
        <f>IF(AND(Tableau1[[#This Row],[En retard?]]="Oui",OR(Tableau1[[#This Row],[Product]]="Citron",Tableau1[[#This Row],[Product]]="Amandes")),"Oui","Non")</f>
        <v>Non</v>
      </c>
      <c r="R809" t="str">
        <f>CONCATENATE(Tableau1[[#This Row],[OrderCode]],"|",Tableau1[[#This Row],[AnaCode]],"|",Tableau1[[#This Row],[Product]])</f>
        <v>CMD01765704|NTR|Carotte</v>
      </c>
    </row>
    <row r="810" spans="1:18" x14ac:dyDescent="0.25">
      <c r="A810" s="1" t="s">
        <v>702</v>
      </c>
      <c r="B810" s="1" t="s">
        <v>45</v>
      </c>
      <c r="C810" s="3" t="s">
        <v>225</v>
      </c>
      <c r="D810" s="3" t="s">
        <v>39</v>
      </c>
      <c r="E810" s="1" t="s">
        <v>179</v>
      </c>
      <c r="F810" s="1" t="s">
        <v>1938</v>
      </c>
      <c r="G810" s="1" t="s">
        <v>936</v>
      </c>
      <c r="H810" s="3">
        <f>SUBSTITUTE(LEFT(Tableau1[[#This Row],[OrderDate]],17),".",":")+0</f>
        <v>43567.363807870373</v>
      </c>
      <c r="I810" s="3">
        <f>SUBSTITUTE(LEFT(Tableau1[[#This Row],[OrderDueTo]],17),".",":")+0</f>
        <v>43570.5</v>
      </c>
      <c r="J810" s="13" t="str">
        <f>VLOOKUP(Tableau1[[#This Row],[AnaCode]],'Config Analyses'!A:C,2,FALSE)</f>
        <v>Analyse métaux lourds</v>
      </c>
      <c r="K810" s="13" t="str">
        <f>VLOOKUP(Tableau1[[#This Row],[AnaCode]],'Config Analyses'!A:C,3,FALSE)</f>
        <v>Equipe 1</v>
      </c>
      <c r="L810" s="13" t="str">
        <f>VLOOKUP(Tableau1[[#This Row],[CustomerCode]],'Config Clients'!A:D,3,FALSE)</f>
        <v>Coopérative agricole</v>
      </c>
      <c r="M810" s="13" t="str">
        <f>VLOOKUP(Tableau1[[#This Row],[CustomerCode]],'Config Clients'!A:D,4,FALSE)</f>
        <v>Béatrice</v>
      </c>
      <c r="N810" s="10" t="str">
        <f>IFERROR(IF(Tableau1[[#This Row],[Date rendu]]-'Date de l''export'!$A$2&gt;0,"Non","Oui"),"Oui")</f>
        <v>Oui</v>
      </c>
      <c r="O810" s="11">
        <f>IF(Tableau1[[#This Row],[En retard?]]="Non",Tableau1[[#This Row],[Date rendu]]-'Date de l''export'!$A$2,0)</f>
        <v>0</v>
      </c>
      <c r="P810" s="14" t="str">
        <f>IF(Tableau1[[#This Row],[En retard?]]="Oui","HD",IF(Tableau1[Délai restant]&lt;1,"&lt;24h",IF(Tableau1[Délai restant]&lt;2,"&lt;48h","≥48h")))</f>
        <v>HD</v>
      </c>
      <c r="Q810" s="14" t="str">
        <f>IF(AND(Tableau1[[#This Row],[En retard?]]="Oui",OR(Tableau1[[#This Row],[Product]]="Citron",Tableau1[[#This Row],[Product]]="Amandes")),"Oui","Non")</f>
        <v>Non</v>
      </c>
      <c r="R810" t="str">
        <f>CONCATENATE(Tableau1[[#This Row],[OrderCode]],"|",Tableau1[[#This Row],[AnaCode]],"|",Tableau1[[#This Row],[Product]])</f>
        <v>CMD01772001|MTX|Fraise</v>
      </c>
    </row>
    <row r="811" spans="1:18" x14ac:dyDescent="0.25">
      <c r="A811" s="1" t="s">
        <v>720</v>
      </c>
      <c r="B811" s="1" t="s">
        <v>31</v>
      </c>
      <c r="C811" s="3" t="s">
        <v>52</v>
      </c>
      <c r="D811" s="3" t="s">
        <v>9</v>
      </c>
      <c r="E811" s="1" t="s">
        <v>179</v>
      </c>
      <c r="F811" s="1" t="s">
        <v>1935</v>
      </c>
      <c r="G811" s="1" t="s">
        <v>936</v>
      </c>
      <c r="H811" s="3">
        <f>SUBSTITUTE(LEFT(Tableau1[[#This Row],[OrderDate]],17),".",":")+0</f>
        <v>43567.363981481481</v>
      </c>
      <c r="I811" s="3">
        <f>SUBSTITUTE(LEFT(Tableau1[[#This Row],[OrderDueTo]],17),".",":")+0</f>
        <v>43570.5</v>
      </c>
      <c r="J811" s="13" t="str">
        <f>VLOOKUP(Tableau1[[#This Row],[AnaCode]],'Config Analyses'!A:C,2,FALSE)</f>
        <v>Analyse métaux lourds</v>
      </c>
      <c r="K811" s="13" t="str">
        <f>VLOOKUP(Tableau1[[#This Row],[AnaCode]],'Config Analyses'!A:C,3,FALSE)</f>
        <v>Equipe 1</v>
      </c>
      <c r="L811" s="13" t="str">
        <f>VLOOKUP(Tableau1[[#This Row],[CustomerCode]],'Config Clients'!A:D,3,FALSE)</f>
        <v>Centrale d'achats</v>
      </c>
      <c r="M811" s="13" t="str">
        <f>VLOOKUP(Tableau1[[#This Row],[CustomerCode]],'Config Clients'!A:D,4,FALSE)</f>
        <v>Sandrine</v>
      </c>
      <c r="N811" s="10" t="str">
        <f>IFERROR(IF(Tableau1[[#This Row],[Date rendu]]-'Date de l''export'!$A$2&gt;0,"Non","Oui"),"Oui")</f>
        <v>Oui</v>
      </c>
      <c r="O811" s="11">
        <f>IF(Tableau1[[#This Row],[En retard?]]="Non",Tableau1[[#This Row],[Date rendu]]-'Date de l''export'!$A$2,0)</f>
        <v>0</v>
      </c>
      <c r="P811" s="14" t="str">
        <f>IF(Tableau1[[#This Row],[En retard?]]="Oui","HD",IF(Tableau1[Délai restant]&lt;1,"&lt;24h",IF(Tableau1[Délai restant]&lt;2,"&lt;48h","≥48h")))</f>
        <v>HD</v>
      </c>
      <c r="Q811" s="14" t="str">
        <f>IF(AND(Tableau1[[#This Row],[En retard?]]="Oui",OR(Tableau1[[#This Row],[Product]]="Citron",Tableau1[[#This Row],[Product]]="Amandes")),"Oui","Non")</f>
        <v>Non</v>
      </c>
      <c r="R811" t="str">
        <f>CONCATENATE(Tableau1[[#This Row],[OrderCode]],"|",Tableau1[[#This Row],[AnaCode]],"|",Tableau1[[#This Row],[Product]])</f>
        <v>CMD01784003|MTX|Pomme de terre</v>
      </c>
    </row>
    <row r="812" spans="1:18" x14ac:dyDescent="0.25">
      <c r="A812" s="1" t="s">
        <v>684</v>
      </c>
      <c r="B812" s="1" t="s">
        <v>29</v>
      </c>
      <c r="C812" s="3" t="s">
        <v>75</v>
      </c>
      <c r="D812" s="3" t="s">
        <v>24</v>
      </c>
      <c r="E812" s="1" t="s">
        <v>179</v>
      </c>
      <c r="F812" s="1" t="s">
        <v>2138</v>
      </c>
      <c r="G812" s="1" t="s">
        <v>936</v>
      </c>
      <c r="H812" s="3">
        <f>SUBSTITUTE(LEFT(Tableau1[[#This Row],[OrderDate]],17),".",":")+0</f>
        <v>43567.364571759259</v>
      </c>
      <c r="I812" s="3">
        <f>SUBSTITUTE(LEFT(Tableau1[[#This Row],[OrderDueTo]],17),".",":")+0</f>
        <v>43570.5</v>
      </c>
      <c r="J812" s="13" t="str">
        <f>VLOOKUP(Tableau1[[#This Row],[AnaCode]],'Config Analyses'!A:C,2,FALSE)</f>
        <v>Analyse métaux lourds</v>
      </c>
      <c r="K812" s="13" t="str">
        <f>VLOOKUP(Tableau1[[#This Row],[AnaCode]],'Config Analyses'!A:C,3,FALSE)</f>
        <v>Equipe 1</v>
      </c>
      <c r="L812" s="13" t="str">
        <f>VLOOKUP(Tableau1[[#This Row],[CustomerCode]],'Config Clients'!A:D,3,FALSE)</f>
        <v>Entreprises agro-alimentaires</v>
      </c>
      <c r="M812" s="13" t="str">
        <f>VLOOKUP(Tableau1[[#This Row],[CustomerCode]],'Config Clients'!A:D,4,FALSE)</f>
        <v>Julien</v>
      </c>
      <c r="N812" s="10" t="str">
        <f>IFERROR(IF(Tableau1[[#This Row],[Date rendu]]-'Date de l''export'!$A$2&gt;0,"Non","Oui"),"Oui")</f>
        <v>Oui</v>
      </c>
      <c r="O812" s="11">
        <f>IF(Tableau1[[#This Row],[En retard?]]="Non",Tableau1[[#This Row],[Date rendu]]-'Date de l''export'!$A$2,0)</f>
        <v>0</v>
      </c>
      <c r="P812" s="14" t="str">
        <f>IF(Tableau1[[#This Row],[En retard?]]="Oui","HD",IF(Tableau1[Délai restant]&lt;1,"&lt;24h",IF(Tableau1[Délai restant]&lt;2,"&lt;48h","≥48h")))</f>
        <v>HD</v>
      </c>
      <c r="Q812" s="14" t="str">
        <f>IF(AND(Tableau1[[#This Row],[En retard?]]="Oui",OR(Tableau1[[#This Row],[Product]]="Citron",Tableau1[[#This Row],[Product]]="Amandes")),"Oui","Non")</f>
        <v>Non</v>
      </c>
      <c r="R812" t="str">
        <f>CONCATENATE(Tableau1[[#This Row],[OrderCode]],"|",Tableau1[[#This Row],[AnaCode]],"|",Tableau1[[#This Row],[Product]])</f>
        <v>CMD01790314|MTX|Porc</v>
      </c>
    </row>
    <row r="813" spans="1:18" x14ac:dyDescent="0.25">
      <c r="A813" s="1" t="s">
        <v>3454</v>
      </c>
      <c r="B813" s="1" t="s">
        <v>16</v>
      </c>
      <c r="C813" s="3" t="s">
        <v>188</v>
      </c>
      <c r="D813" s="3" t="s">
        <v>38</v>
      </c>
      <c r="E813" s="1" t="s">
        <v>107</v>
      </c>
      <c r="F813" s="1" t="s">
        <v>3455</v>
      </c>
      <c r="G813" s="1" t="s">
        <v>945</v>
      </c>
      <c r="H813" s="3">
        <f>SUBSTITUTE(LEFT(Tableau1[[#This Row],[OrderDate]],17),".",":")+0</f>
        <v>43567.364953703705</v>
      </c>
      <c r="I813" s="3">
        <f>SUBSTITUTE(LEFT(Tableau1[[#This Row],[OrderDueTo]],17),".",":")+0</f>
        <v>43572.5</v>
      </c>
      <c r="J813" s="13" t="str">
        <f>VLOOKUP(Tableau1[[#This Row],[AnaCode]],'Config Analyses'!A:C,2,FALSE)</f>
        <v>Analyse nutritionelle</v>
      </c>
      <c r="K813" s="13" t="str">
        <f>VLOOKUP(Tableau1[[#This Row],[AnaCode]],'Config Analyses'!A:C,3,FALSE)</f>
        <v>Equipe 2</v>
      </c>
      <c r="L813" s="13" t="str">
        <f>VLOOKUP(Tableau1[[#This Row],[CustomerCode]],'Config Clients'!A:D,3,FALSE)</f>
        <v>Coopérative agricole</v>
      </c>
      <c r="M813" s="13" t="str">
        <f>VLOOKUP(Tableau1[[#This Row],[CustomerCode]],'Config Clients'!A:D,4,FALSE)</f>
        <v>Julie</v>
      </c>
      <c r="N813" s="10" t="str">
        <f>IFERROR(IF(Tableau1[[#This Row],[Date rendu]]-'Date de l''export'!$A$2&gt;0,"Non","Oui"),"Oui")</f>
        <v>Non</v>
      </c>
      <c r="O813" s="11">
        <f>IF(Tableau1[[#This Row],[En retard?]]="Non",Tableau1[[#This Row],[Date rendu]]-'Date de l''export'!$A$2,0)</f>
        <v>0.74041666666744277</v>
      </c>
      <c r="P813" s="14" t="str">
        <f>IF(Tableau1[[#This Row],[En retard?]]="Oui","HD",IF(Tableau1[Délai restant]&lt;1,"&lt;24h",IF(Tableau1[Délai restant]&lt;2,"&lt;48h","≥48h")))</f>
        <v>&lt;24h</v>
      </c>
      <c r="Q813" s="14" t="str">
        <f>IF(AND(Tableau1[[#This Row],[En retard?]]="Oui",OR(Tableau1[[#This Row],[Product]]="Citron",Tableau1[[#This Row],[Product]]="Amandes")),"Oui","Non")</f>
        <v>Non</v>
      </c>
      <c r="R813" t="str">
        <f>CONCATENATE(Tableau1[[#This Row],[OrderCode]],"|",Tableau1[[#This Row],[AnaCode]],"|",Tableau1[[#This Row],[Product]])</f>
        <v>CMD01646449|NTR|Agneau</v>
      </c>
    </row>
    <row r="814" spans="1:18" x14ac:dyDescent="0.25">
      <c r="A814" s="1" t="s">
        <v>327</v>
      </c>
      <c r="B814" s="1" t="s">
        <v>30</v>
      </c>
      <c r="C814" s="3" t="s">
        <v>65</v>
      </c>
      <c r="D814" s="3" t="s">
        <v>17</v>
      </c>
      <c r="E814" s="1" t="s">
        <v>107</v>
      </c>
      <c r="F814" s="1" t="s">
        <v>1251</v>
      </c>
      <c r="G814" s="1" t="s">
        <v>945</v>
      </c>
      <c r="H814" s="3">
        <f>SUBSTITUTE(LEFT(Tableau1[[#This Row],[OrderDate]],17),".",":")+0</f>
        <v>43567.365069444444</v>
      </c>
      <c r="I814" s="3">
        <f>SUBSTITUTE(LEFT(Tableau1[[#This Row],[OrderDueTo]],17),".",":")+0</f>
        <v>43572.5</v>
      </c>
      <c r="J814" s="13" t="str">
        <f>VLOOKUP(Tableau1[[#This Row],[AnaCode]],'Config Analyses'!A:C,2,FALSE)</f>
        <v>Analyse nutritionelle</v>
      </c>
      <c r="K814" s="13" t="str">
        <f>VLOOKUP(Tableau1[[#This Row],[AnaCode]],'Config Analyses'!A:C,3,FALSE)</f>
        <v>Equipe 2</v>
      </c>
      <c r="L814" s="13" t="str">
        <f>VLOOKUP(Tableau1[[#This Row],[CustomerCode]],'Config Clients'!A:D,3,FALSE)</f>
        <v>Entreprises agro-alimentaires</v>
      </c>
      <c r="M814" s="13" t="str">
        <f>VLOOKUP(Tableau1[[#This Row],[CustomerCode]],'Config Clients'!A:D,4,FALSE)</f>
        <v>Marc</v>
      </c>
      <c r="N814" s="10" t="str">
        <f>IFERROR(IF(Tableau1[[#This Row],[Date rendu]]-'Date de l''export'!$A$2&gt;0,"Non","Oui"),"Oui")</f>
        <v>Non</v>
      </c>
      <c r="O814" s="11">
        <f>IF(Tableau1[[#This Row],[En retard?]]="Non",Tableau1[[#This Row],[Date rendu]]-'Date de l''export'!$A$2,0)</f>
        <v>0.74041666666744277</v>
      </c>
      <c r="P814" s="14" t="str">
        <f>IF(Tableau1[[#This Row],[En retard?]]="Oui","HD",IF(Tableau1[Délai restant]&lt;1,"&lt;24h",IF(Tableau1[Délai restant]&lt;2,"&lt;48h","≥48h")))</f>
        <v>&lt;24h</v>
      </c>
      <c r="Q814" s="14" t="str">
        <f>IF(AND(Tableau1[[#This Row],[En retard?]]="Oui",OR(Tableau1[[#This Row],[Product]]="Citron",Tableau1[[#This Row],[Product]]="Amandes")),"Oui","Non")</f>
        <v>Non</v>
      </c>
      <c r="R814" t="str">
        <f>CONCATENATE(Tableau1[[#This Row],[OrderCode]],"|",Tableau1[[#This Row],[AnaCode]],"|",Tableau1[[#This Row],[Product]])</f>
        <v>CMD01790504|NTR|Bœuf</v>
      </c>
    </row>
    <row r="815" spans="1:18" x14ac:dyDescent="0.25">
      <c r="A815" s="1" t="s">
        <v>536</v>
      </c>
      <c r="B815" s="1" t="s">
        <v>19</v>
      </c>
      <c r="C815" s="3" t="s">
        <v>98</v>
      </c>
      <c r="D815" s="3" t="s">
        <v>27</v>
      </c>
      <c r="E815" s="1" t="s">
        <v>107</v>
      </c>
      <c r="F815" s="1" t="s">
        <v>1253</v>
      </c>
      <c r="G815" s="1" t="s">
        <v>945</v>
      </c>
      <c r="H815" s="3">
        <f>SUBSTITUTE(LEFT(Tableau1[[#This Row],[OrderDate]],17),".",":")+0</f>
        <v>43567.365277777775</v>
      </c>
      <c r="I815" s="3">
        <f>SUBSTITUTE(LEFT(Tableau1[[#This Row],[OrderDueTo]],17),".",":")+0</f>
        <v>43572.5</v>
      </c>
      <c r="J815" s="13" t="str">
        <f>VLOOKUP(Tableau1[[#This Row],[AnaCode]],'Config Analyses'!A:C,2,FALSE)</f>
        <v>Analyse nutritionelle</v>
      </c>
      <c r="K815" s="13" t="str">
        <f>VLOOKUP(Tableau1[[#This Row],[AnaCode]],'Config Analyses'!A:C,3,FALSE)</f>
        <v>Equipe 2</v>
      </c>
      <c r="L815" s="13" t="str">
        <f>VLOOKUP(Tableau1[[#This Row],[CustomerCode]],'Config Clients'!A:D,3,FALSE)</f>
        <v>Coopérative agricole</v>
      </c>
      <c r="M815" s="13" t="str">
        <f>VLOOKUP(Tableau1[[#This Row],[CustomerCode]],'Config Clients'!A:D,4,FALSE)</f>
        <v>Julie</v>
      </c>
      <c r="N815" s="10" t="str">
        <f>IFERROR(IF(Tableau1[[#This Row],[Date rendu]]-'Date de l''export'!$A$2&gt;0,"Non","Oui"),"Oui")</f>
        <v>Non</v>
      </c>
      <c r="O815" s="11">
        <f>IF(Tableau1[[#This Row],[En retard?]]="Non",Tableau1[[#This Row],[Date rendu]]-'Date de l''export'!$A$2,0)</f>
        <v>0.74041666666744277</v>
      </c>
      <c r="P815" s="14" t="str">
        <f>IF(Tableau1[[#This Row],[En retard?]]="Oui","HD",IF(Tableau1[Délai restant]&lt;1,"&lt;24h",IF(Tableau1[Délai restant]&lt;2,"&lt;48h","≥48h")))</f>
        <v>&lt;24h</v>
      </c>
      <c r="Q815" s="14" t="str">
        <f>IF(AND(Tableau1[[#This Row],[En retard?]]="Oui",OR(Tableau1[[#This Row],[Product]]="Citron",Tableau1[[#This Row],[Product]]="Amandes")),"Oui","Non")</f>
        <v>Non</v>
      </c>
      <c r="R815" t="str">
        <f>CONCATENATE(Tableau1[[#This Row],[OrderCode]],"|",Tableau1[[#This Row],[AnaCode]],"|",Tableau1[[#This Row],[Product]])</f>
        <v>CMD01698807|NTR|Bettrave</v>
      </c>
    </row>
    <row r="816" spans="1:18" x14ac:dyDescent="0.25">
      <c r="A816" s="1" t="s">
        <v>254</v>
      </c>
      <c r="B816" s="1" t="s">
        <v>31</v>
      </c>
      <c r="C816" s="3" t="s">
        <v>54</v>
      </c>
      <c r="D816" s="3" t="s">
        <v>10</v>
      </c>
      <c r="E816" s="1" t="s">
        <v>229</v>
      </c>
      <c r="F816" s="1" t="s">
        <v>1254</v>
      </c>
      <c r="G816" s="1" t="s">
        <v>947</v>
      </c>
      <c r="H816" s="3">
        <f>SUBSTITUTE(LEFT(Tableau1[[#This Row],[OrderDate]],17),".",":")+0</f>
        <v>43567.365381944444</v>
      </c>
      <c r="I816" s="3">
        <f>SUBSTITUTE(LEFT(Tableau1[[#This Row],[OrderDueTo]],17),".",":")+0</f>
        <v>43571.5</v>
      </c>
      <c r="J816" s="13" t="str">
        <f>VLOOKUP(Tableau1[[#This Row],[AnaCode]],'Config Analyses'!A:C,2,FALSE)</f>
        <v>Analyse sucres</v>
      </c>
      <c r="K816" s="13" t="str">
        <f>VLOOKUP(Tableau1[[#This Row],[AnaCode]],'Config Analyses'!A:C,3,FALSE)</f>
        <v>Equipe 2</v>
      </c>
      <c r="L816" s="13" t="str">
        <f>VLOOKUP(Tableau1[[#This Row],[CustomerCode]],'Config Clients'!A:D,3,FALSE)</f>
        <v>Coopérative agricole</v>
      </c>
      <c r="M816" s="13" t="str">
        <f>VLOOKUP(Tableau1[[#This Row],[CustomerCode]],'Config Clients'!A:D,4,FALSE)</f>
        <v>Julie</v>
      </c>
      <c r="N816" s="10" t="str">
        <f>IFERROR(IF(Tableau1[[#This Row],[Date rendu]]-'Date de l''export'!$A$2&gt;0,"Non","Oui"),"Oui")</f>
        <v>Oui</v>
      </c>
      <c r="O816" s="11">
        <f>IF(Tableau1[[#This Row],[En retard?]]="Non",Tableau1[[#This Row],[Date rendu]]-'Date de l''export'!$A$2,0)</f>
        <v>0</v>
      </c>
      <c r="P816" s="14" t="str">
        <f>IF(Tableau1[[#This Row],[En retard?]]="Oui","HD",IF(Tableau1[Délai restant]&lt;1,"&lt;24h",IF(Tableau1[Délai restant]&lt;2,"&lt;48h","≥48h")))</f>
        <v>HD</v>
      </c>
      <c r="Q816" s="14" t="str">
        <f>IF(AND(Tableau1[[#This Row],[En retard?]]="Oui",OR(Tableau1[[#This Row],[Product]]="Citron",Tableau1[[#This Row],[Product]]="Amandes")),"Oui","Non")</f>
        <v>Non</v>
      </c>
      <c r="R816" t="str">
        <f>CONCATENATE(Tableau1[[#This Row],[OrderCode]],"|",Tableau1[[#This Row],[AnaCode]],"|",Tableau1[[#This Row],[Product]])</f>
        <v>CMD01711304|SCR|Pomme de terre</v>
      </c>
    </row>
    <row r="817" spans="1:18" x14ac:dyDescent="0.25">
      <c r="A817" s="1" t="s">
        <v>331</v>
      </c>
      <c r="B817" s="1" t="s">
        <v>19</v>
      </c>
      <c r="C817" s="3" t="s">
        <v>58</v>
      </c>
      <c r="D817" s="3" t="s">
        <v>13</v>
      </c>
      <c r="E817" s="1" t="s">
        <v>107</v>
      </c>
      <c r="F817" s="1" t="s">
        <v>1254</v>
      </c>
      <c r="G817" s="1" t="s">
        <v>945</v>
      </c>
      <c r="H817" s="3">
        <f>SUBSTITUTE(LEFT(Tableau1[[#This Row],[OrderDate]],17),".",":")+0</f>
        <v>43567.365381944444</v>
      </c>
      <c r="I817" s="3">
        <f>SUBSTITUTE(LEFT(Tableau1[[#This Row],[OrderDueTo]],17),".",":")+0</f>
        <v>43572.5</v>
      </c>
      <c r="J817" s="13" t="str">
        <f>VLOOKUP(Tableau1[[#This Row],[AnaCode]],'Config Analyses'!A:C,2,FALSE)</f>
        <v>Analyse nutritionelle</v>
      </c>
      <c r="K817" s="13" t="str">
        <f>VLOOKUP(Tableau1[[#This Row],[AnaCode]],'Config Analyses'!A:C,3,FALSE)</f>
        <v>Equipe 2</v>
      </c>
      <c r="L817" s="13" t="str">
        <f>VLOOKUP(Tableau1[[#This Row],[CustomerCode]],'Config Clients'!A:D,3,FALSE)</f>
        <v>Coopérative agricole</v>
      </c>
      <c r="M817" s="13" t="str">
        <f>VLOOKUP(Tableau1[[#This Row],[CustomerCode]],'Config Clients'!A:D,4,FALSE)</f>
        <v>Béatrice</v>
      </c>
      <c r="N817" s="10" t="str">
        <f>IFERROR(IF(Tableau1[[#This Row],[Date rendu]]-'Date de l''export'!$A$2&gt;0,"Non","Oui"),"Oui")</f>
        <v>Non</v>
      </c>
      <c r="O817" s="11">
        <f>IF(Tableau1[[#This Row],[En retard?]]="Non",Tableau1[[#This Row],[Date rendu]]-'Date de l''export'!$A$2,0)</f>
        <v>0.74041666666744277</v>
      </c>
      <c r="P817" s="14" t="str">
        <f>IF(Tableau1[[#This Row],[En retard?]]="Oui","HD",IF(Tableau1[Délai restant]&lt;1,"&lt;24h",IF(Tableau1[Délai restant]&lt;2,"&lt;48h","≥48h")))</f>
        <v>&lt;24h</v>
      </c>
      <c r="Q817" s="14" t="str">
        <f>IF(AND(Tableau1[[#This Row],[En retard?]]="Oui",OR(Tableau1[[#This Row],[Product]]="Citron",Tableau1[[#This Row],[Product]]="Amandes")),"Oui","Non")</f>
        <v>Non</v>
      </c>
      <c r="R817" t="str">
        <f>CONCATENATE(Tableau1[[#This Row],[OrderCode]],"|",Tableau1[[#This Row],[AnaCode]],"|",Tableau1[[#This Row],[Product]])</f>
        <v>CMD01763102|NTR|Bettrave</v>
      </c>
    </row>
    <row r="818" spans="1:18" x14ac:dyDescent="0.25">
      <c r="A818" s="1" t="s">
        <v>3456</v>
      </c>
      <c r="B818" s="1" t="s">
        <v>42</v>
      </c>
      <c r="C818" s="3" t="s">
        <v>188</v>
      </c>
      <c r="D818" s="3" t="s">
        <v>38</v>
      </c>
      <c r="E818" s="1" t="s">
        <v>179</v>
      </c>
      <c r="F818" s="1" t="s">
        <v>3457</v>
      </c>
      <c r="G818" s="1" t="s">
        <v>936</v>
      </c>
      <c r="H818" s="3">
        <f>SUBSTITUTE(LEFT(Tableau1[[#This Row],[OrderDate]],17),".",":")+0</f>
        <v>43567.36582175926</v>
      </c>
      <c r="I818" s="3">
        <f>SUBSTITUTE(LEFT(Tableau1[[#This Row],[OrderDueTo]],17),".",":")+0</f>
        <v>43570.5</v>
      </c>
      <c r="J818" s="13" t="str">
        <f>VLOOKUP(Tableau1[[#This Row],[AnaCode]],'Config Analyses'!A:C,2,FALSE)</f>
        <v>Analyse métaux lourds</v>
      </c>
      <c r="K818" s="13" t="str">
        <f>VLOOKUP(Tableau1[[#This Row],[AnaCode]],'Config Analyses'!A:C,3,FALSE)</f>
        <v>Equipe 1</v>
      </c>
      <c r="L818" s="13" t="str">
        <f>VLOOKUP(Tableau1[[#This Row],[CustomerCode]],'Config Clients'!A:D,3,FALSE)</f>
        <v>Coopérative agricole</v>
      </c>
      <c r="M818" s="13" t="str">
        <f>VLOOKUP(Tableau1[[#This Row],[CustomerCode]],'Config Clients'!A:D,4,FALSE)</f>
        <v>Julie</v>
      </c>
      <c r="N818" s="10" t="str">
        <f>IFERROR(IF(Tableau1[[#This Row],[Date rendu]]-'Date de l''export'!$A$2&gt;0,"Non","Oui"),"Oui")</f>
        <v>Oui</v>
      </c>
      <c r="O818" s="11">
        <f>IF(Tableau1[[#This Row],[En retard?]]="Non",Tableau1[[#This Row],[Date rendu]]-'Date de l''export'!$A$2,0)</f>
        <v>0</v>
      </c>
      <c r="P818" s="14" t="str">
        <f>IF(Tableau1[[#This Row],[En retard?]]="Oui","HD",IF(Tableau1[Délai restant]&lt;1,"&lt;24h",IF(Tableau1[Délai restant]&lt;2,"&lt;48h","≥48h")))</f>
        <v>HD</v>
      </c>
      <c r="Q818" s="14" t="str">
        <f>IF(AND(Tableau1[[#This Row],[En retard?]]="Oui",OR(Tableau1[[#This Row],[Product]]="Citron",Tableau1[[#This Row],[Product]]="Amandes")),"Oui","Non")</f>
        <v>Non</v>
      </c>
      <c r="R818" t="str">
        <f>CONCATENATE(Tableau1[[#This Row],[OrderCode]],"|",Tableau1[[#This Row],[AnaCode]],"|",Tableau1[[#This Row],[Product]])</f>
        <v>CMD01695006|MTX|Jus de fruits</v>
      </c>
    </row>
    <row r="819" spans="1:18" x14ac:dyDescent="0.25">
      <c r="A819" s="1" t="s">
        <v>209</v>
      </c>
      <c r="B819" s="1" t="s">
        <v>21</v>
      </c>
      <c r="C819" s="3" t="s">
        <v>52</v>
      </c>
      <c r="D819" s="3" t="s">
        <v>9</v>
      </c>
      <c r="E819" s="1" t="s">
        <v>107</v>
      </c>
      <c r="F819" s="1" t="s">
        <v>1256</v>
      </c>
      <c r="G819" s="1" t="s">
        <v>945</v>
      </c>
      <c r="H819" s="3">
        <f>SUBSTITUTE(LEFT(Tableau1[[#This Row],[OrderDate]],17),".",":")+0</f>
        <v>43567.365833333337</v>
      </c>
      <c r="I819" s="3">
        <f>SUBSTITUTE(LEFT(Tableau1[[#This Row],[OrderDueTo]],17),".",":")+0</f>
        <v>43572.5</v>
      </c>
      <c r="J819" s="13" t="str">
        <f>VLOOKUP(Tableau1[[#This Row],[AnaCode]],'Config Analyses'!A:C,2,FALSE)</f>
        <v>Analyse nutritionelle</v>
      </c>
      <c r="K819" s="13" t="str">
        <f>VLOOKUP(Tableau1[[#This Row],[AnaCode]],'Config Analyses'!A:C,3,FALSE)</f>
        <v>Equipe 2</v>
      </c>
      <c r="L819" s="13" t="str">
        <f>VLOOKUP(Tableau1[[#This Row],[CustomerCode]],'Config Clients'!A:D,3,FALSE)</f>
        <v>Centrale d'achats</v>
      </c>
      <c r="M819" s="13" t="str">
        <f>VLOOKUP(Tableau1[[#This Row],[CustomerCode]],'Config Clients'!A:D,4,FALSE)</f>
        <v>Sandrine</v>
      </c>
      <c r="N819" s="10" t="str">
        <f>IFERROR(IF(Tableau1[[#This Row],[Date rendu]]-'Date de l''export'!$A$2&gt;0,"Non","Oui"),"Oui")</f>
        <v>Non</v>
      </c>
      <c r="O819" s="11">
        <f>IF(Tableau1[[#This Row],[En retard?]]="Non",Tableau1[[#This Row],[Date rendu]]-'Date de l''export'!$A$2,0)</f>
        <v>0.74041666666744277</v>
      </c>
      <c r="P819" s="14" t="str">
        <f>IF(Tableau1[[#This Row],[En retard?]]="Oui","HD",IF(Tableau1[Délai restant]&lt;1,"&lt;24h",IF(Tableau1[Délai restant]&lt;2,"&lt;48h","≥48h")))</f>
        <v>&lt;24h</v>
      </c>
      <c r="Q819" s="14" t="str">
        <f>IF(AND(Tableau1[[#This Row],[En retard?]]="Oui",OR(Tableau1[[#This Row],[Product]]="Citron",Tableau1[[#This Row],[Product]]="Amandes")),"Oui","Non")</f>
        <v>Non</v>
      </c>
      <c r="R819" t="str">
        <f>CONCATENATE(Tableau1[[#This Row],[OrderCode]],"|",Tableau1[[#This Row],[AnaCode]],"|",Tableau1[[#This Row],[Product]])</f>
        <v>CMD01668308|NTR|Carotte</v>
      </c>
    </row>
    <row r="820" spans="1:18" x14ac:dyDescent="0.25">
      <c r="A820" s="1" t="s">
        <v>3438</v>
      </c>
      <c r="B820" s="1" t="s">
        <v>29</v>
      </c>
      <c r="C820" s="3" t="s">
        <v>73</v>
      </c>
      <c r="D820" s="3" t="s">
        <v>23</v>
      </c>
      <c r="E820" s="1" t="s">
        <v>107</v>
      </c>
      <c r="F820" s="1" t="s">
        <v>3458</v>
      </c>
      <c r="G820" s="1" t="s">
        <v>945</v>
      </c>
      <c r="H820" s="3">
        <f>SUBSTITUTE(LEFT(Tableau1[[#This Row],[OrderDate]],17),".",":")+0</f>
        <v>43567.366574074076</v>
      </c>
      <c r="I820" s="3">
        <f>SUBSTITUTE(LEFT(Tableau1[[#This Row],[OrderDueTo]],17),".",":")+0</f>
        <v>43572.5</v>
      </c>
      <c r="J820" s="13" t="str">
        <f>VLOOKUP(Tableau1[[#This Row],[AnaCode]],'Config Analyses'!A:C,2,FALSE)</f>
        <v>Analyse nutritionelle</v>
      </c>
      <c r="K820" s="13" t="str">
        <f>VLOOKUP(Tableau1[[#This Row],[AnaCode]],'Config Analyses'!A:C,3,FALSE)</f>
        <v>Equipe 2</v>
      </c>
      <c r="L820" s="13" t="str">
        <f>VLOOKUP(Tableau1[[#This Row],[CustomerCode]],'Config Clients'!A:D,3,FALSE)</f>
        <v>Entreprises agro-alimentaires</v>
      </c>
      <c r="M820" s="13" t="str">
        <f>VLOOKUP(Tableau1[[#This Row],[CustomerCode]],'Config Clients'!A:D,4,FALSE)</f>
        <v>Julien</v>
      </c>
      <c r="N820" s="10" t="str">
        <f>IFERROR(IF(Tableau1[[#This Row],[Date rendu]]-'Date de l''export'!$A$2&gt;0,"Non","Oui"),"Oui")</f>
        <v>Non</v>
      </c>
      <c r="O820" s="11">
        <f>IF(Tableau1[[#This Row],[En retard?]]="Non",Tableau1[[#This Row],[Date rendu]]-'Date de l''export'!$A$2,0)</f>
        <v>0.74041666666744277</v>
      </c>
      <c r="P820" s="14" t="str">
        <f>IF(Tableau1[[#This Row],[En retard?]]="Oui","HD",IF(Tableau1[Délai restant]&lt;1,"&lt;24h",IF(Tableau1[Délai restant]&lt;2,"&lt;48h","≥48h")))</f>
        <v>&lt;24h</v>
      </c>
      <c r="Q820" s="14" t="str">
        <f>IF(AND(Tableau1[[#This Row],[En retard?]]="Oui",OR(Tableau1[[#This Row],[Product]]="Citron",Tableau1[[#This Row],[Product]]="Amandes")),"Oui","Non")</f>
        <v>Non</v>
      </c>
      <c r="R820" t="str">
        <f>CONCATENATE(Tableau1[[#This Row],[OrderCode]],"|",Tableau1[[#This Row],[AnaCode]],"|",Tableau1[[#This Row],[Product]])</f>
        <v>CMD01692704|NTR|Porc</v>
      </c>
    </row>
    <row r="821" spans="1:18" x14ac:dyDescent="0.25">
      <c r="A821" s="1" t="s">
        <v>478</v>
      </c>
      <c r="B821" s="1" t="s">
        <v>21</v>
      </c>
      <c r="C821" s="3" t="s">
        <v>52</v>
      </c>
      <c r="D821" s="3" t="s">
        <v>9</v>
      </c>
      <c r="E821" s="1" t="s">
        <v>179</v>
      </c>
      <c r="F821" s="1" t="s">
        <v>1591</v>
      </c>
      <c r="G821" s="1" t="s">
        <v>936</v>
      </c>
      <c r="H821" s="3">
        <f>SUBSTITUTE(LEFT(Tableau1[[#This Row],[OrderDate]],17),".",":")+0</f>
        <v>43567.366782407407</v>
      </c>
      <c r="I821" s="3">
        <f>SUBSTITUTE(LEFT(Tableau1[[#This Row],[OrderDueTo]],17),".",":")+0</f>
        <v>43570.5</v>
      </c>
      <c r="J821" s="13" t="str">
        <f>VLOOKUP(Tableau1[[#This Row],[AnaCode]],'Config Analyses'!A:C,2,FALSE)</f>
        <v>Analyse métaux lourds</v>
      </c>
      <c r="K821" s="13" t="str">
        <f>VLOOKUP(Tableau1[[#This Row],[AnaCode]],'Config Analyses'!A:C,3,FALSE)</f>
        <v>Equipe 1</v>
      </c>
      <c r="L821" s="13" t="str">
        <f>VLOOKUP(Tableau1[[#This Row],[CustomerCode]],'Config Clients'!A:D,3,FALSE)</f>
        <v>Centrale d'achats</v>
      </c>
      <c r="M821" s="13" t="str">
        <f>VLOOKUP(Tableau1[[#This Row],[CustomerCode]],'Config Clients'!A:D,4,FALSE)</f>
        <v>Sandrine</v>
      </c>
      <c r="N821" s="10" t="str">
        <f>IFERROR(IF(Tableau1[[#This Row],[Date rendu]]-'Date de l''export'!$A$2&gt;0,"Non","Oui"),"Oui")</f>
        <v>Oui</v>
      </c>
      <c r="O821" s="11">
        <f>IF(Tableau1[[#This Row],[En retard?]]="Non",Tableau1[[#This Row],[Date rendu]]-'Date de l''export'!$A$2,0)</f>
        <v>0</v>
      </c>
      <c r="P821" s="14" t="str">
        <f>IF(Tableau1[[#This Row],[En retard?]]="Oui","HD",IF(Tableau1[Délai restant]&lt;1,"&lt;24h",IF(Tableau1[Délai restant]&lt;2,"&lt;48h","≥48h")))</f>
        <v>HD</v>
      </c>
      <c r="Q821" s="14" t="str">
        <f>IF(AND(Tableau1[[#This Row],[En retard?]]="Oui",OR(Tableau1[[#This Row],[Product]]="Citron",Tableau1[[#This Row],[Product]]="Amandes")),"Oui","Non")</f>
        <v>Non</v>
      </c>
      <c r="R821" t="str">
        <f>CONCATENATE(Tableau1[[#This Row],[OrderCode]],"|",Tableau1[[#This Row],[AnaCode]],"|",Tableau1[[#This Row],[Product]])</f>
        <v>CMD01749303|MTX|Carotte</v>
      </c>
    </row>
    <row r="822" spans="1:18" x14ac:dyDescent="0.25">
      <c r="A822" s="1" t="s">
        <v>354</v>
      </c>
      <c r="B822" s="1" t="s">
        <v>19</v>
      </c>
      <c r="C822" s="3" t="s">
        <v>49</v>
      </c>
      <c r="D822" s="3" t="s">
        <v>8</v>
      </c>
      <c r="E822" s="1" t="s">
        <v>130</v>
      </c>
      <c r="F822" s="1" t="s">
        <v>1405</v>
      </c>
      <c r="G822" s="1" t="s">
        <v>950</v>
      </c>
      <c r="H822" s="3">
        <f>SUBSTITUTE(LEFT(Tableau1[[#This Row],[OrderDate]],17),".",":")+0</f>
        <v>43567.367175925923</v>
      </c>
      <c r="I822" s="3">
        <f>SUBSTITUTE(LEFT(Tableau1[[#This Row],[OrderDueTo]],17),".",":")+0</f>
        <v>43574.5</v>
      </c>
      <c r="J822" s="13" t="str">
        <f>VLOOKUP(Tableau1[[#This Row],[AnaCode]],'Config Analyses'!A:C,2,FALSE)</f>
        <v>Analyse pesticides</v>
      </c>
      <c r="K822" s="13" t="str">
        <f>VLOOKUP(Tableau1[[#This Row],[AnaCode]],'Config Analyses'!A:C,3,FALSE)</f>
        <v>Equipe 3</v>
      </c>
      <c r="L822" s="13" t="str">
        <f>VLOOKUP(Tableau1[[#This Row],[CustomerCode]],'Config Clients'!A:D,3,FALSE)</f>
        <v>Grande surface</v>
      </c>
      <c r="M822" s="13" t="str">
        <f>VLOOKUP(Tableau1[[#This Row],[CustomerCode]],'Config Clients'!A:D,4,FALSE)</f>
        <v>Eric</v>
      </c>
      <c r="N822" s="10" t="str">
        <f>IFERROR(IF(Tableau1[[#This Row],[Date rendu]]-'Date de l''export'!$A$2&gt;0,"Non","Oui"),"Oui")</f>
        <v>Non</v>
      </c>
      <c r="O822" s="11">
        <f>IF(Tableau1[[#This Row],[En retard?]]="Non",Tableau1[[#This Row],[Date rendu]]-'Date de l''export'!$A$2,0)</f>
        <v>2.7404166666674428</v>
      </c>
      <c r="P822" s="14" t="str">
        <f>IF(Tableau1[[#This Row],[En retard?]]="Oui","HD",IF(Tableau1[Délai restant]&lt;1,"&lt;24h",IF(Tableau1[Délai restant]&lt;2,"&lt;48h","≥48h")))</f>
        <v>≥48h</v>
      </c>
      <c r="Q822" s="14" t="str">
        <f>IF(AND(Tableau1[[#This Row],[En retard?]]="Oui",OR(Tableau1[[#This Row],[Product]]="Citron",Tableau1[[#This Row],[Product]]="Amandes")),"Oui","Non")</f>
        <v>Non</v>
      </c>
      <c r="R822" t="str">
        <f>CONCATENATE(Tableau1[[#This Row],[OrderCode]],"|",Tableau1[[#This Row],[AnaCode]],"|",Tableau1[[#This Row],[Product]])</f>
        <v>CMD01691403|PEST|Bettrave</v>
      </c>
    </row>
    <row r="823" spans="1:18" x14ac:dyDescent="0.25">
      <c r="A823" s="1" t="s">
        <v>619</v>
      </c>
      <c r="B823" s="1" t="s">
        <v>19</v>
      </c>
      <c r="C823" s="3" t="s">
        <v>72</v>
      </c>
      <c r="D823" s="3" t="s">
        <v>22</v>
      </c>
      <c r="E823" s="1" t="s">
        <v>107</v>
      </c>
      <c r="F823" s="1" t="s">
        <v>1461</v>
      </c>
      <c r="G823" s="1" t="s">
        <v>945</v>
      </c>
      <c r="H823" s="3">
        <f>SUBSTITUTE(LEFT(Tableau1[[#This Row],[OrderDate]],17),".",":")+0</f>
        <v>43567.367256944446</v>
      </c>
      <c r="I823" s="3">
        <f>SUBSTITUTE(LEFT(Tableau1[[#This Row],[OrderDueTo]],17),".",":")+0</f>
        <v>43572.5</v>
      </c>
      <c r="J823" s="13" t="str">
        <f>VLOOKUP(Tableau1[[#This Row],[AnaCode]],'Config Analyses'!A:C,2,FALSE)</f>
        <v>Analyse nutritionelle</v>
      </c>
      <c r="K823" s="13" t="str">
        <f>VLOOKUP(Tableau1[[#This Row],[AnaCode]],'Config Analyses'!A:C,3,FALSE)</f>
        <v>Equipe 2</v>
      </c>
      <c r="L823" s="13" t="str">
        <f>VLOOKUP(Tableau1[[#This Row],[CustomerCode]],'Config Clients'!A:D,3,FALSE)</f>
        <v>Coopérative agricole</v>
      </c>
      <c r="M823" s="13" t="str">
        <f>VLOOKUP(Tableau1[[#This Row],[CustomerCode]],'Config Clients'!A:D,4,FALSE)</f>
        <v>Julie</v>
      </c>
      <c r="N823" s="10" t="str">
        <f>IFERROR(IF(Tableau1[[#This Row],[Date rendu]]-'Date de l''export'!$A$2&gt;0,"Non","Oui"),"Oui")</f>
        <v>Non</v>
      </c>
      <c r="O823" s="11">
        <f>IF(Tableau1[[#This Row],[En retard?]]="Non",Tableau1[[#This Row],[Date rendu]]-'Date de l''export'!$A$2,0)</f>
        <v>0.74041666666744277</v>
      </c>
      <c r="P823" s="14" t="str">
        <f>IF(Tableau1[[#This Row],[En retard?]]="Oui","HD",IF(Tableau1[Délai restant]&lt;1,"&lt;24h",IF(Tableau1[Délai restant]&lt;2,"&lt;48h","≥48h")))</f>
        <v>&lt;24h</v>
      </c>
      <c r="Q823" s="14" t="str">
        <f>IF(AND(Tableau1[[#This Row],[En retard?]]="Oui",OR(Tableau1[[#This Row],[Product]]="Citron",Tableau1[[#This Row],[Product]]="Amandes")),"Oui","Non")</f>
        <v>Non</v>
      </c>
      <c r="R823" t="str">
        <f>CONCATENATE(Tableau1[[#This Row],[OrderCode]],"|",Tableau1[[#This Row],[AnaCode]],"|",Tableau1[[#This Row],[Product]])</f>
        <v>CMD01766801|NTR|Bettrave</v>
      </c>
    </row>
    <row r="824" spans="1:18" x14ac:dyDescent="0.25">
      <c r="A824" s="1" t="s">
        <v>380</v>
      </c>
      <c r="B824" s="1" t="s">
        <v>20</v>
      </c>
      <c r="C824" s="3" t="s">
        <v>58</v>
      </c>
      <c r="D824" s="3" t="s">
        <v>13</v>
      </c>
      <c r="E824" s="1" t="s">
        <v>107</v>
      </c>
      <c r="F824" s="1" t="s">
        <v>1788</v>
      </c>
      <c r="G824" s="1" t="s">
        <v>945</v>
      </c>
      <c r="H824" s="3">
        <f>SUBSTITUTE(LEFT(Tableau1[[#This Row],[OrderDate]],17),".",":")+0</f>
        <v>43567.368217592593</v>
      </c>
      <c r="I824" s="3">
        <f>SUBSTITUTE(LEFT(Tableau1[[#This Row],[OrderDueTo]],17),".",":")+0</f>
        <v>43572.5</v>
      </c>
      <c r="J824" s="13" t="str">
        <f>VLOOKUP(Tableau1[[#This Row],[AnaCode]],'Config Analyses'!A:C,2,FALSE)</f>
        <v>Analyse nutritionelle</v>
      </c>
      <c r="K824" s="13" t="str">
        <f>VLOOKUP(Tableau1[[#This Row],[AnaCode]],'Config Analyses'!A:C,3,FALSE)</f>
        <v>Equipe 2</v>
      </c>
      <c r="L824" s="13" t="str">
        <f>VLOOKUP(Tableau1[[#This Row],[CustomerCode]],'Config Clients'!A:D,3,FALSE)</f>
        <v>Coopérative agricole</v>
      </c>
      <c r="M824" s="13" t="str">
        <f>VLOOKUP(Tableau1[[#This Row],[CustomerCode]],'Config Clients'!A:D,4,FALSE)</f>
        <v>Béatrice</v>
      </c>
      <c r="N824" s="10" t="str">
        <f>IFERROR(IF(Tableau1[[#This Row],[Date rendu]]-'Date de l''export'!$A$2&gt;0,"Non","Oui"),"Oui")</f>
        <v>Non</v>
      </c>
      <c r="O824" s="11">
        <f>IF(Tableau1[[#This Row],[En retard?]]="Non",Tableau1[[#This Row],[Date rendu]]-'Date de l''export'!$A$2,0)</f>
        <v>0.74041666666744277</v>
      </c>
      <c r="P824" s="14" t="str">
        <f>IF(Tableau1[[#This Row],[En retard?]]="Oui","HD",IF(Tableau1[Délai restant]&lt;1,"&lt;24h",IF(Tableau1[Délai restant]&lt;2,"&lt;48h","≥48h")))</f>
        <v>&lt;24h</v>
      </c>
      <c r="Q824" s="14" t="str">
        <f>IF(AND(Tableau1[[#This Row],[En retard?]]="Oui",OR(Tableau1[[#This Row],[Product]]="Citron",Tableau1[[#This Row],[Product]]="Amandes")),"Oui","Non")</f>
        <v>Non</v>
      </c>
      <c r="R824" t="str">
        <f>CONCATENATE(Tableau1[[#This Row],[OrderCode]],"|",Tableau1[[#This Row],[AnaCode]],"|",Tableau1[[#This Row],[Product]])</f>
        <v>CMD01704301|NTR|Orange</v>
      </c>
    </row>
    <row r="825" spans="1:18" x14ac:dyDescent="0.25">
      <c r="A825" s="1" t="s">
        <v>328</v>
      </c>
      <c r="B825" s="1" t="s">
        <v>25</v>
      </c>
      <c r="C825" s="3" t="s">
        <v>61</v>
      </c>
      <c r="D825" s="3" t="s">
        <v>14</v>
      </c>
      <c r="E825" s="1" t="s">
        <v>107</v>
      </c>
      <c r="F825" s="1" t="s">
        <v>1595</v>
      </c>
      <c r="G825" s="1" t="s">
        <v>945</v>
      </c>
      <c r="H825" s="3">
        <f>SUBSTITUTE(LEFT(Tableau1[[#This Row],[OrderDate]],17),".",":")+0</f>
        <v>43567.368310185186</v>
      </c>
      <c r="I825" s="3">
        <f>SUBSTITUTE(LEFT(Tableau1[[#This Row],[OrderDueTo]],17),".",":")+0</f>
        <v>43572.5</v>
      </c>
      <c r="J825" s="13" t="str">
        <f>VLOOKUP(Tableau1[[#This Row],[AnaCode]],'Config Analyses'!A:C,2,FALSE)</f>
        <v>Analyse nutritionelle</v>
      </c>
      <c r="K825" s="13" t="str">
        <f>VLOOKUP(Tableau1[[#This Row],[AnaCode]],'Config Analyses'!A:C,3,FALSE)</f>
        <v>Equipe 2</v>
      </c>
      <c r="L825" s="13" t="str">
        <f>VLOOKUP(Tableau1[[#This Row],[CustomerCode]],'Config Clients'!A:D,3,FALSE)</f>
        <v>Grande surface</v>
      </c>
      <c r="M825" s="13" t="str">
        <f>VLOOKUP(Tableau1[[#This Row],[CustomerCode]],'Config Clients'!A:D,4,FALSE)</f>
        <v>Eric</v>
      </c>
      <c r="N825" s="10" t="str">
        <f>IFERROR(IF(Tableau1[[#This Row],[Date rendu]]-'Date de l''export'!$A$2&gt;0,"Non","Oui"),"Oui")</f>
        <v>Non</v>
      </c>
      <c r="O825" s="11">
        <f>IF(Tableau1[[#This Row],[En retard?]]="Non",Tableau1[[#This Row],[Date rendu]]-'Date de l''export'!$A$2,0)</f>
        <v>0.74041666666744277</v>
      </c>
      <c r="P825" s="14" t="str">
        <f>IF(Tableau1[[#This Row],[En retard?]]="Oui","HD",IF(Tableau1[Délai restant]&lt;1,"&lt;24h",IF(Tableau1[Délai restant]&lt;2,"&lt;48h","≥48h")))</f>
        <v>&lt;24h</v>
      </c>
      <c r="Q825" s="14" t="str">
        <f>IF(AND(Tableau1[[#This Row],[En retard?]]="Oui",OR(Tableau1[[#This Row],[Product]]="Citron",Tableau1[[#This Row],[Product]]="Amandes")),"Oui","Non")</f>
        <v>Non</v>
      </c>
      <c r="R825" t="str">
        <f>CONCATENATE(Tableau1[[#This Row],[OrderCode]],"|",Tableau1[[#This Row],[AnaCode]],"|",Tableau1[[#This Row],[Product]])</f>
        <v>CMD01780703|NTR|Haricots vert</v>
      </c>
    </row>
    <row r="826" spans="1:18" x14ac:dyDescent="0.25">
      <c r="A826" s="1" t="s">
        <v>3459</v>
      </c>
      <c r="B826" s="1" t="s">
        <v>30</v>
      </c>
      <c r="C826" s="3" t="s">
        <v>188</v>
      </c>
      <c r="D826" s="3" t="s">
        <v>38</v>
      </c>
      <c r="E826" s="1" t="s">
        <v>130</v>
      </c>
      <c r="F826" s="1" t="s">
        <v>3460</v>
      </c>
      <c r="G826" s="1" t="s">
        <v>950</v>
      </c>
      <c r="H826" s="3">
        <f>SUBSTITUTE(LEFT(Tableau1[[#This Row],[OrderDate]],17),".",":")+0</f>
        <v>43567.368391203701</v>
      </c>
      <c r="I826" s="3">
        <f>SUBSTITUTE(LEFT(Tableau1[[#This Row],[OrderDueTo]],17),".",":")+0</f>
        <v>43574.5</v>
      </c>
      <c r="J826" s="13" t="str">
        <f>VLOOKUP(Tableau1[[#This Row],[AnaCode]],'Config Analyses'!A:C,2,FALSE)</f>
        <v>Analyse pesticides</v>
      </c>
      <c r="K826" s="13" t="str">
        <f>VLOOKUP(Tableau1[[#This Row],[AnaCode]],'Config Analyses'!A:C,3,FALSE)</f>
        <v>Equipe 3</v>
      </c>
      <c r="L826" s="13" t="str">
        <f>VLOOKUP(Tableau1[[#This Row],[CustomerCode]],'Config Clients'!A:D,3,FALSE)</f>
        <v>Coopérative agricole</v>
      </c>
      <c r="M826" s="13" t="str">
        <f>VLOOKUP(Tableau1[[#This Row],[CustomerCode]],'Config Clients'!A:D,4,FALSE)</f>
        <v>Julie</v>
      </c>
      <c r="N826" s="10" t="str">
        <f>IFERROR(IF(Tableau1[[#This Row],[Date rendu]]-'Date de l''export'!$A$2&gt;0,"Non","Oui"),"Oui")</f>
        <v>Non</v>
      </c>
      <c r="O826" s="11">
        <f>IF(Tableau1[[#This Row],[En retard?]]="Non",Tableau1[[#This Row],[Date rendu]]-'Date de l''export'!$A$2,0)</f>
        <v>2.7404166666674428</v>
      </c>
      <c r="P826" s="14" t="str">
        <f>IF(Tableau1[[#This Row],[En retard?]]="Oui","HD",IF(Tableau1[Délai restant]&lt;1,"&lt;24h",IF(Tableau1[Délai restant]&lt;2,"&lt;48h","≥48h")))</f>
        <v>≥48h</v>
      </c>
      <c r="Q826" s="14" t="str">
        <f>IF(AND(Tableau1[[#This Row],[En retard?]]="Oui",OR(Tableau1[[#This Row],[Product]]="Citron",Tableau1[[#This Row],[Product]]="Amandes")),"Oui","Non")</f>
        <v>Non</v>
      </c>
      <c r="R826" t="str">
        <f>CONCATENATE(Tableau1[[#This Row],[OrderCode]],"|",Tableau1[[#This Row],[AnaCode]],"|",Tableau1[[#This Row],[Product]])</f>
        <v>CMD01721618|PEST|Bœuf</v>
      </c>
    </row>
    <row r="827" spans="1:18" x14ac:dyDescent="0.25">
      <c r="A827" s="1" t="s">
        <v>329</v>
      </c>
      <c r="B827" s="1" t="s">
        <v>25</v>
      </c>
      <c r="C827" s="3" t="s">
        <v>61</v>
      </c>
      <c r="D827" s="3" t="s">
        <v>14</v>
      </c>
      <c r="E827" s="1" t="s">
        <v>229</v>
      </c>
      <c r="F827" s="1" t="s">
        <v>1596</v>
      </c>
      <c r="G827" s="1" t="s">
        <v>947</v>
      </c>
      <c r="H827" s="3">
        <f>SUBSTITUTE(LEFT(Tableau1[[#This Row],[OrderDate]],17),".",":")+0</f>
        <v>43567.368935185186</v>
      </c>
      <c r="I827" s="3">
        <f>SUBSTITUTE(LEFT(Tableau1[[#This Row],[OrderDueTo]],17),".",":")+0</f>
        <v>43571.5</v>
      </c>
      <c r="J827" s="13" t="str">
        <f>VLOOKUP(Tableau1[[#This Row],[AnaCode]],'Config Analyses'!A:C,2,FALSE)</f>
        <v>Analyse sucres</v>
      </c>
      <c r="K827" s="13" t="str">
        <f>VLOOKUP(Tableau1[[#This Row],[AnaCode]],'Config Analyses'!A:C,3,FALSE)</f>
        <v>Equipe 2</v>
      </c>
      <c r="L827" s="13" t="str">
        <f>VLOOKUP(Tableau1[[#This Row],[CustomerCode]],'Config Clients'!A:D,3,FALSE)</f>
        <v>Grande surface</v>
      </c>
      <c r="M827" s="13" t="str">
        <f>VLOOKUP(Tableau1[[#This Row],[CustomerCode]],'Config Clients'!A:D,4,FALSE)</f>
        <v>Eric</v>
      </c>
      <c r="N827" s="10" t="str">
        <f>IFERROR(IF(Tableau1[[#This Row],[Date rendu]]-'Date de l''export'!$A$2&gt;0,"Non","Oui"),"Oui")</f>
        <v>Oui</v>
      </c>
      <c r="O827" s="11">
        <f>IF(Tableau1[[#This Row],[En retard?]]="Non",Tableau1[[#This Row],[Date rendu]]-'Date de l''export'!$A$2,0)</f>
        <v>0</v>
      </c>
      <c r="P827" s="14" t="str">
        <f>IF(Tableau1[[#This Row],[En retard?]]="Oui","HD",IF(Tableau1[Délai restant]&lt;1,"&lt;24h",IF(Tableau1[Délai restant]&lt;2,"&lt;48h","≥48h")))</f>
        <v>HD</v>
      </c>
      <c r="Q827" s="14" t="str">
        <f>IF(AND(Tableau1[[#This Row],[En retard?]]="Oui",OR(Tableau1[[#This Row],[Product]]="Citron",Tableau1[[#This Row],[Product]]="Amandes")),"Oui","Non")</f>
        <v>Non</v>
      </c>
      <c r="R827" t="str">
        <f>CONCATENATE(Tableau1[[#This Row],[OrderCode]],"|",Tableau1[[#This Row],[AnaCode]],"|",Tableau1[[#This Row],[Product]])</f>
        <v>CMD01743005|SCR|Haricots vert</v>
      </c>
    </row>
    <row r="828" spans="1:18" x14ac:dyDescent="0.25">
      <c r="A828" s="1" t="s">
        <v>3461</v>
      </c>
      <c r="B828" s="1" t="s">
        <v>19</v>
      </c>
      <c r="C828" s="3" t="s">
        <v>73</v>
      </c>
      <c r="D828" s="3" t="s">
        <v>23</v>
      </c>
      <c r="E828" s="1" t="s">
        <v>107</v>
      </c>
      <c r="F828" s="1" t="s">
        <v>3462</v>
      </c>
      <c r="G828" s="1" t="s">
        <v>945</v>
      </c>
      <c r="H828" s="3">
        <f>SUBSTITUTE(LEFT(Tableau1[[#This Row],[OrderDate]],17),".",":")+0</f>
        <v>43567.368981481479</v>
      </c>
      <c r="I828" s="3">
        <f>SUBSTITUTE(LEFT(Tableau1[[#This Row],[OrderDueTo]],17),".",":")+0</f>
        <v>43572.5</v>
      </c>
      <c r="J828" s="13" t="str">
        <f>VLOOKUP(Tableau1[[#This Row],[AnaCode]],'Config Analyses'!A:C,2,FALSE)</f>
        <v>Analyse nutritionelle</v>
      </c>
      <c r="K828" s="13" t="str">
        <f>VLOOKUP(Tableau1[[#This Row],[AnaCode]],'Config Analyses'!A:C,3,FALSE)</f>
        <v>Equipe 2</v>
      </c>
      <c r="L828" s="13" t="str">
        <f>VLOOKUP(Tableau1[[#This Row],[CustomerCode]],'Config Clients'!A:D,3,FALSE)</f>
        <v>Entreprises agro-alimentaires</v>
      </c>
      <c r="M828" s="13" t="str">
        <f>VLOOKUP(Tableau1[[#This Row],[CustomerCode]],'Config Clients'!A:D,4,FALSE)</f>
        <v>Julien</v>
      </c>
      <c r="N828" s="10" t="str">
        <f>IFERROR(IF(Tableau1[[#This Row],[Date rendu]]-'Date de l''export'!$A$2&gt;0,"Non","Oui"),"Oui")</f>
        <v>Non</v>
      </c>
      <c r="O828" s="11">
        <f>IF(Tableau1[[#This Row],[En retard?]]="Non",Tableau1[[#This Row],[Date rendu]]-'Date de l''export'!$A$2,0)</f>
        <v>0.74041666666744277</v>
      </c>
      <c r="P828" s="14" t="str">
        <f>IF(Tableau1[[#This Row],[En retard?]]="Oui","HD",IF(Tableau1[Délai restant]&lt;1,"&lt;24h",IF(Tableau1[Délai restant]&lt;2,"&lt;48h","≥48h")))</f>
        <v>&lt;24h</v>
      </c>
      <c r="Q828" s="14" t="str">
        <f>IF(AND(Tableau1[[#This Row],[En retard?]]="Oui",OR(Tableau1[[#This Row],[Product]]="Citron",Tableau1[[#This Row],[Product]]="Amandes")),"Oui","Non")</f>
        <v>Non</v>
      </c>
      <c r="R828" t="str">
        <f>CONCATENATE(Tableau1[[#This Row],[OrderCode]],"|",Tableau1[[#This Row],[AnaCode]],"|",Tableau1[[#This Row],[Product]])</f>
        <v>CMD01392605|NTR|Bettrave</v>
      </c>
    </row>
    <row r="829" spans="1:18" x14ac:dyDescent="0.25">
      <c r="A829" s="1" t="s">
        <v>190</v>
      </c>
      <c r="B829" s="1" t="s">
        <v>19</v>
      </c>
      <c r="C829" s="3" t="s">
        <v>98</v>
      </c>
      <c r="D829" s="3" t="s">
        <v>27</v>
      </c>
      <c r="E829" s="1" t="s">
        <v>130</v>
      </c>
      <c r="F829" s="1" t="s">
        <v>1366</v>
      </c>
      <c r="G829" s="1" t="s">
        <v>950</v>
      </c>
      <c r="H829" s="3">
        <f>SUBSTITUTE(LEFT(Tableau1[[#This Row],[OrderDate]],17),".",":")+0</f>
        <v>43567.369016203702</v>
      </c>
      <c r="I829" s="3">
        <f>SUBSTITUTE(LEFT(Tableau1[[#This Row],[OrderDueTo]],17),".",":")+0</f>
        <v>43574.5</v>
      </c>
      <c r="J829" s="13" t="str">
        <f>VLOOKUP(Tableau1[[#This Row],[AnaCode]],'Config Analyses'!A:C,2,FALSE)</f>
        <v>Analyse pesticides</v>
      </c>
      <c r="K829" s="13" t="str">
        <f>VLOOKUP(Tableau1[[#This Row],[AnaCode]],'Config Analyses'!A:C,3,FALSE)</f>
        <v>Equipe 3</v>
      </c>
      <c r="L829" s="13" t="str">
        <f>VLOOKUP(Tableau1[[#This Row],[CustomerCode]],'Config Clients'!A:D,3,FALSE)</f>
        <v>Coopérative agricole</v>
      </c>
      <c r="M829" s="13" t="str">
        <f>VLOOKUP(Tableau1[[#This Row],[CustomerCode]],'Config Clients'!A:D,4,FALSE)</f>
        <v>Julie</v>
      </c>
      <c r="N829" s="10" t="str">
        <f>IFERROR(IF(Tableau1[[#This Row],[Date rendu]]-'Date de l''export'!$A$2&gt;0,"Non","Oui"),"Oui")</f>
        <v>Non</v>
      </c>
      <c r="O829" s="11">
        <f>IF(Tableau1[[#This Row],[En retard?]]="Non",Tableau1[[#This Row],[Date rendu]]-'Date de l''export'!$A$2,0)</f>
        <v>2.7404166666674428</v>
      </c>
      <c r="P829" s="14" t="str">
        <f>IF(Tableau1[[#This Row],[En retard?]]="Oui","HD",IF(Tableau1[Délai restant]&lt;1,"&lt;24h",IF(Tableau1[Délai restant]&lt;2,"&lt;48h","≥48h")))</f>
        <v>≥48h</v>
      </c>
      <c r="Q829" s="14" t="str">
        <f>IF(AND(Tableau1[[#This Row],[En retard?]]="Oui",OR(Tableau1[[#This Row],[Product]]="Citron",Tableau1[[#This Row],[Product]]="Amandes")),"Oui","Non")</f>
        <v>Non</v>
      </c>
      <c r="R829" t="str">
        <f>CONCATENATE(Tableau1[[#This Row],[OrderCode]],"|",Tableau1[[#This Row],[AnaCode]],"|",Tableau1[[#This Row],[Product]])</f>
        <v>CMD01603508|PEST|Bettrave</v>
      </c>
    </row>
    <row r="830" spans="1:18" x14ac:dyDescent="0.25">
      <c r="A830" s="1" t="s">
        <v>426</v>
      </c>
      <c r="B830" s="1" t="s">
        <v>28</v>
      </c>
      <c r="C830" s="3" t="s">
        <v>61</v>
      </c>
      <c r="D830" s="3" t="s">
        <v>14</v>
      </c>
      <c r="E830" s="1" t="s">
        <v>130</v>
      </c>
      <c r="F830" s="1" t="s">
        <v>1261</v>
      </c>
      <c r="G830" s="1" t="s">
        <v>950</v>
      </c>
      <c r="H830" s="3">
        <f>SUBSTITUTE(LEFT(Tableau1[[#This Row],[OrderDate]],17),".",":")+0</f>
        <v>43567.369108796294</v>
      </c>
      <c r="I830" s="3">
        <f>SUBSTITUTE(LEFT(Tableau1[[#This Row],[OrderDueTo]],17),".",":")+0</f>
        <v>43574.5</v>
      </c>
      <c r="J830" s="13" t="str">
        <f>VLOOKUP(Tableau1[[#This Row],[AnaCode]],'Config Analyses'!A:C,2,FALSE)</f>
        <v>Analyse pesticides</v>
      </c>
      <c r="K830" s="13" t="str">
        <f>VLOOKUP(Tableau1[[#This Row],[AnaCode]],'Config Analyses'!A:C,3,FALSE)</f>
        <v>Equipe 3</v>
      </c>
      <c r="L830" s="13" t="str">
        <f>VLOOKUP(Tableau1[[#This Row],[CustomerCode]],'Config Clients'!A:D,3,FALSE)</f>
        <v>Grande surface</v>
      </c>
      <c r="M830" s="13" t="str">
        <f>VLOOKUP(Tableau1[[#This Row],[CustomerCode]],'Config Clients'!A:D,4,FALSE)</f>
        <v>Eric</v>
      </c>
      <c r="N830" s="10" t="str">
        <f>IFERROR(IF(Tableau1[[#This Row],[Date rendu]]-'Date de l''export'!$A$2&gt;0,"Non","Oui"),"Oui")</f>
        <v>Non</v>
      </c>
      <c r="O830" s="11">
        <f>IF(Tableau1[[#This Row],[En retard?]]="Non",Tableau1[[#This Row],[Date rendu]]-'Date de l''export'!$A$2,0)</f>
        <v>2.7404166666674428</v>
      </c>
      <c r="P830" s="14" t="str">
        <f>IF(Tableau1[[#This Row],[En retard?]]="Oui","HD",IF(Tableau1[Délai restant]&lt;1,"&lt;24h",IF(Tableau1[Délai restant]&lt;2,"&lt;48h","≥48h")))</f>
        <v>≥48h</v>
      </c>
      <c r="Q830" s="14" t="str">
        <f>IF(AND(Tableau1[[#This Row],[En retard?]]="Oui",OR(Tableau1[[#This Row],[Product]]="Citron",Tableau1[[#This Row],[Product]]="Amandes")),"Oui","Non")</f>
        <v>Non</v>
      </c>
      <c r="R830" t="str">
        <f>CONCATENATE(Tableau1[[#This Row],[OrderCode]],"|",Tableau1[[#This Row],[AnaCode]],"|",Tableau1[[#This Row],[Product]])</f>
        <v>CMD01570103|PEST|Petits pois</v>
      </c>
    </row>
    <row r="831" spans="1:18" x14ac:dyDescent="0.25">
      <c r="A831" s="1" t="s">
        <v>3463</v>
      </c>
      <c r="B831" s="1" t="s">
        <v>19</v>
      </c>
      <c r="C831" s="3" t="s">
        <v>73</v>
      </c>
      <c r="D831" s="3" t="s">
        <v>23</v>
      </c>
      <c r="E831" s="1" t="s">
        <v>179</v>
      </c>
      <c r="F831" s="1" t="s">
        <v>3464</v>
      </c>
      <c r="G831" s="1" t="s">
        <v>936</v>
      </c>
      <c r="H831" s="3">
        <f>SUBSTITUTE(LEFT(Tableau1[[#This Row],[OrderDate]],17),".",":")+0</f>
        <v>43567.369375000002</v>
      </c>
      <c r="I831" s="3">
        <f>SUBSTITUTE(LEFT(Tableau1[[#This Row],[OrderDueTo]],17),".",":")+0</f>
        <v>43570.5</v>
      </c>
      <c r="J831" s="13" t="str">
        <f>VLOOKUP(Tableau1[[#This Row],[AnaCode]],'Config Analyses'!A:C,2,FALSE)</f>
        <v>Analyse métaux lourds</v>
      </c>
      <c r="K831" s="13" t="str">
        <f>VLOOKUP(Tableau1[[#This Row],[AnaCode]],'Config Analyses'!A:C,3,FALSE)</f>
        <v>Equipe 1</v>
      </c>
      <c r="L831" s="13" t="str">
        <f>VLOOKUP(Tableau1[[#This Row],[CustomerCode]],'Config Clients'!A:D,3,FALSE)</f>
        <v>Entreprises agro-alimentaires</v>
      </c>
      <c r="M831" s="13" t="str">
        <f>VLOOKUP(Tableau1[[#This Row],[CustomerCode]],'Config Clients'!A:D,4,FALSE)</f>
        <v>Julien</v>
      </c>
      <c r="N831" s="10" t="str">
        <f>IFERROR(IF(Tableau1[[#This Row],[Date rendu]]-'Date de l''export'!$A$2&gt;0,"Non","Oui"),"Oui")</f>
        <v>Oui</v>
      </c>
      <c r="O831" s="11">
        <f>IF(Tableau1[[#This Row],[En retard?]]="Non",Tableau1[[#This Row],[Date rendu]]-'Date de l''export'!$A$2,0)</f>
        <v>0</v>
      </c>
      <c r="P831" s="14" t="str">
        <f>IF(Tableau1[[#This Row],[En retard?]]="Oui","HD",IF(Tableau1[Délai restant]&lt;1,"&lt;24h",IF(Tableau1[Délai restant]&lt;2,"&lt;48h","≥48h")))</f>
        <v>HD</v>
      </c>
      <c r="Q831" s="14" t="str">
        <f>IF(AND(Tableau1[[#This Row],[En retard?]]="Oui",OR(Tableau1[[#This Row],[Product]]="Citron",Tableau1[[#This Row],[Product]]="Amandes")),"Oui","Non")</f>
        <v>Non</v>
      </c>
      <c r="R831" t="str">
        <f>CONCATENATE(Tableau1[[#This Row],[OrderCode]],"|",Tableau1[[#This Row],[AnaCode]],"|",Tableau1[[#This Row],[Product]])</f>
        <v>CMD01392404|MTX|Bettrave</v>
      </c>
    </row>
    <row r="832" spans="1:18" x14ac:dyDescent="0.25">
      <c r="A832" s="1" t="s">
        <v>252</v>
      </c>
      <c r="B832" s="1" t="s">
        <v>25</v>
      </c>
      <c r="C832" s="3" t="s">
        <v>61</v>
      </c>
      <c r="D832" s="3" t="s">
        <v>14</v>
      </c>
      <c r="E832" s="1" t="s">
        <v>130</v>
      </c>
      <c r="F832" s="1" t="s">
        <v>1598</v>
      </c>
      <c r="G832" s="1" t="s">
        <v>950</v>
      </c>
      <c r="H832" s="3">
        <f>SUBSTITUTE(LEFT(Tableau1[[#This Row],[OrderDate]],17),".",":")+0</f>
        <v>43567.37023148148</v>
      </c>
      <c r="I832" s="3">
        <f>SUBSTITUTE(LEFT(Tableau1[[#This Row],[OrderDueTo]],17),".",":")+0</f>
        <v>43574.5</v>
      </c>
      <c r="J832" s="13" t="str">
        <f>VLOOKUP(Tableau1[[#This Row],[AnaCode]],'Config Analyses'!A:C,2,FALSE)</f>
        <v>Analyse pesticides</v>
      </c>
      <c r="K832" s="13" t="str">
        <f>VLOOKUP(Tableau1[[#This Row],[AnaCode]],'Config Analyses'!A:C,3,FALSE)</f>
        <v>Equipe 3</v>
      </c>
      <c r="L832" s="13" t="str">
        <f>VLOOKUP(Tableau1[[#This Row],[CustomerCode]],'Config Clients'!A:D,3,FALSE)</f>
        <v>Grande surface</v>
      </c>
      <c r="M832" s="13" t="str">
        <f>VLOOKUP(Tableau1[[#This Row],[CustomerCode]],'Config Clients'!A:D,4,FALSE)</f>
        <v>Eric</v>
      </c>
      <c r="N832" s="10" t="str">
        <f>IFERROR(IF(Tableau1[[#This Row],[Date rendu]]-'Date de l''export'!$A$2&gt;0,"Non","Oui"),"Oui")</f>
        <v>Non</v>
      </c>
      <c r="O832" s="11">
        <f>IF(Tableau1[[#This Row],[En retard?]]="Non",Tableau1[[#This Row],[Date rendu]]-'Date de l''export'!$A$2,0)</f>
        <v>2.7404166666674428</v>
      </c>
      <c r="P832" s="14" t="str">
        <f>IF(Tableau1[[#This Row],[En retard?]]="Oui","HD",IF(Tableau1[Délai restant]&lt;1,"&lt;24h",IF(Tableau1[Délai restant]&lt;2,"&lt;48h","≥48h")))</f>
        <v>≥48h</v>
      </c>
      <c r="Q832" s="14" t="str">
        <f>IF(AND(Tableau1[[#This Row],[En retard?]]="Oui",OR(Tableau1[[#This Row],[Product]]="Citron",Tableau1[[#This Row],[Product]]="Amandes")),"Oui","Non")</f>
        <v>Non</v>
      </c>
      <c r="R832" t="str">
        <f>CONCATENATE(Tableau1[[#This Row],[OrderCode]],"|",Tableau1[[#This Row],[AnaCode]],"|",Tableau1[[#This Row],[Product]])</f>
        <v>CMD01761804|PEST|Haricots vert</v>
      </c>
    </row>
    <row r="833" spans="1:18" x14ac:dyDescent="0.25">
      <c r="A833" s="1" t="s">
        <v>76</v>
      </c>
      <c r="B833" s="1" t="s">
        <v>19</v>
      </c>
      <c r="C833" s="3" t="s">
        <v>49</v>
      </c>
      <c r="D833" s="3" t="s">
        <v>8</v>
      </c>
      <c r="E833" s="1" t="s">
        <v>107</v>
      </c>
      <c r="F833" s="1" t="s">
        <v>1435</v>
      </c>
      <c r="G833" s="1" t="s">
        <v>945</v>
      </c>
      <c r="H833" s="3">
        <f>SUBSTITUTE(LEFT(Tableau1[[#This Row],[OrderDate]],17),".",":")+0</f>
        <v>43567.370335648149</v>
      </c>
      <c r="I833" s="3">
        <f>SUBSTITUTE(LEFT(Tableau1[[#This Row],[OrderDueTo]],17),".",":")+0</f>
        <v>43572.5</v>
      </c>
      <c r="J833" s="13" t="str">
        <f>VLOOKUP(Tableau1[[#This Row],[AnaCode]],'Config Analyses'!A:C,2,FALSE)</f>
        <v>Analyse nutritionelle</v>
      </c>
      <c r="K833" s="13" t="str">
        <f>VLOOKUP(Tableau1[[#This Row],[AnaCode]],'Config Analyses'!A:C,3,FALSE)</f>
        <v>Equipe 2</v>
      </c>
      <c r="L833" s="13" t="str">
        <f>VLOOKUP(Tableau1[[#This Row],[CustomerCode]],'Config Clients'!A:D,3,FALSE)</f>
        <v>Grande surface</v>
      </c>
      <c r="M833" s="13" t="str">
        <f>VLOOKUP(Tableau1[[#This Row],[CustomerCode]],'Config Clients'!A:D,4,FALSE)</f>
        <v>Eric</v>
      </c>
      <c r="N833" s="10" t="str">
        <f>IFERROR(IF(Tableau1[[#This Row],[Date rendu]]-'Date de l''export'!$A$2&gt;0,"Non","Oui"),"Oui")</f>
        <v>Non</v>
      </c>
      <c r="O833" s="11">
        <f>IF(Tableau1[[#This Row],[En retard?]]="Non",Tableau1[[#This Row],[Date rendu]]-'Date de l''export'!$A$2,0)</f>
        <v>0.74041666666744277</v>
      </c>
      <c r="P833" s="14" t="str">
        <f>IF(Tableau1[[#This Row],[En retard?]]="Oui","HD",IF(Tableau1[Délai restant]&lt;1,"&lt;24h",IF(Tableau1[Délai restant]&lt;2,"&lt;48h","≥48h")))</f>
        <v>&lt;24h</v>
      </c>
      <c r="Q833" s="14" t="str">
        <f>IF(AND(Tableau1[[#This Row],[En retard?]]="Oui",OR(Tableau1[[#This Row],[Product]]="Citron",Tableau1[[#This Row],[Product]]="Amandes")),"Oui","Non")</f>
        <v>Non</v>
      </c>
      <c r="R833" t="str">
        <f>CONCATENATE(Tableau1[[#This Row],[OrderCode]],"|",Tableau1[[#This Row],[AnaCode]],"|",Tableau1[[#This Row],[Product]])</f>
        <v>CMD01490002|NTR|Bettrave</v>
      </c>
    </row>
    <row r="834" spans="1:18" x14ac:dyDescent="0.25">
      <c r="A834" s="1" t="s">
        <v>358</v>
      </c>
      <c r="B834" s="1" t="s">
        <v>21</v>
      </c>
      <c r="C834" s="3" t="s">
        <v>61</v>
      </c>
      <c r="D834" s="3" t="s">
        <v>14</v>
      </c>
      <c r="E834" s="1" t="s">
        <v>107</v>
      </c>
      <c r="F834" s="1" t="s">
        <v>1427</v>
      </c>
      <c r="G834" s="1" t="s">
        <v>945</v>
      </c>
      <c r="H834" s="3">
        <f>SUBSTITUTE(LEFT(Tableau1[[#This Row],[OrderDate]],17),".",":")+0</f>
        <v>43567.37054398148</v>
      </c>
      <c r="I834" s="3">
        <f>SUBSTITUTE(LEFT(Tableau1[[#This Row],[OrderDueTo]],17),".",":")+0</f>
        <v>43572.5</v>
      </c>
      <c r="J834" s="13" t="str">
        <f>VLOOKUP(Tableau1[[#This Row],[AnaCode]],'Config Analyses'!A:C,2,FALSE)</f>
        <v>Analyse nutritionelle</v>
      </c>
      <c r="K834" s="13" t="str">
        <f>VLOOKUP(Tableau1[[#This Row],[AnaCode]],'Config Analyses'!A:C,3,FALSE)</f>
        <v>Equipe 2</v>
      </c>
      <c r="L834" s="13" t="str">
        <f>VLOOKUP(Tableau1[[#This Row],[CustomerCode]],'Config Clients'!A:D,3,FALSE)</f>
        <v>Grande surface</v>
      </c>
      <c r="M834" s="13" t="str">
        <f>VLOOKUP(Tableau1[[#This Row],[CustomerCode]],'Config Clients'!A:D,4,FALSE)</f>
        <v>Eric</v>
      </c>
      <c r="N834" s="10" t="str">
        <f>IFERROR(IF(Tableau1[[#This Row],[Date rendu]]-'Date de l''export'!$A$2&gt;0,"Non","Oui"),"Oui")</f>
        <v>Non</v>
      </c>
      <c r="O834" s="11">
        <f>IF(Tableau1[[#This Row],[En retard?]]="Non",Tableau1[[#This Row],[Date rendu]]-'Date de l''export'!$A$2,0)</f>
        <v>0.74041666666744277</v>
      </c>
      <c r="P834" s="14" t="str">
        <f>IF(Tableau1[[#This Row],[En retard?]]="Oui","HD",IF(Tableau1[Délai restant]&lt;1,"&lt;24h",IF(Tableau1[Délai restant]&lt;2,"&lt;48h","≥48h")))</f>
        <v>&lt;24h</v>
      </c>
      <c r="Q834" s="14" t="str">
        <f>IF(AND(Tableau1[[#This Row],[En retard?]]="Oui",OR(Tableau1[[#This Row],[Product]]="Citron",Tableau1[[#This Row],[Product]]="Amandes")),"Oui","Non")</f>
        <v>Non</v>
      </c>
      <c r="R834" t="str">
        <f>CONCATENATE(Tableau1[[#This Row],[OrderCode]],"|",Tableau1[[#This Row],[AnaCode]],"|",Tableau1[[#This Row],[Product]])</f>
        <v>CMD01630101|NTR|Carotte</v>
      </c>
    </row>
    <row r="835" spans="1:18" x14ac:dyDescent="0.25">
      <c r="A835" s="1" t="s">
        <v>133</v>
      </c>
      <c r="B835" s="1" t="s">
        <v>32</v>
      </c>
      <c r="C835" s="3" t="s">
        <v>58</v>
      </c>
      <c r="D835" s="3" t="s">
        <v>13</v>
      </c>
      <c r="E835" s="1" t="s">
        <v>107</v>
      </c>
      <c r="F835" s="1" t="s">
        <v>1885</v>
      </c>
      <c r="G835" s="1" t="s">
        <v>945</v>
      </c>
      <c r="H835" s="3">
        <f>SUBSTITUTE(LEFT(Tableau1[[#This Row],[OrderDate]],17),".",":")+0</f>
        <v>43567.370972222219</v>
      </c>
      <c r="I835" s="3">
        <f>SUBSTITUTE(LEFT(Tableau1[[#This Row],[OrderDueTo]],17),".",":")+0</f>
        <v>43572.5</v>
      </c>
      <c r="J835" s="13" t="str">
        <f>VLOOKUP(Tableau1[[#This Row],[AnaCode]],'Config Analyses'!A:C,2,FALSE)</f>
        <v>Analyse nutritionelle</v>
      </c>
      <c r="K835" s="13" t="str">
        <f>VLOOKUP(Tableau1[[#This Row],[AnaCode]],'Config Analyses'!A:C,3,FALSE)</f>
        <v>Equipe 2</v>
      </c>
      <c r="L835" s="13" t="str">
        <f>VLOOKUP(Tableau1[[#This Row],[CustomerCode]],'Config Clients'!A:D,3,FALSE)</f>
        <v>Coopérative agricole</v>
      </c>
      <c r="M835" s="13" t="str">
        <f>VLOOKUP(Tableau1[[#This Row],[CustomerCode]],'Config Clients'!A:D,4,FALSE)</f>
        <v>Béatrice</v>
      </c>
      <c r="N835" s="10" t="str">
        <f>IFERROR(IF(Tableau1[[#This Row],[Date rendu]]-'Date de l''export'!$A$2&gt;0,"Non","Oui"),"Oui")</f>
        <v>Non</v>
      </c>
      <c r="O835" s="11">
        <f>IF(Tableau1[[#This Row],[En retard?]]="Non",Tableau1[[#This Row],[Date rendu]]-'Date de l''export'!$A$2,0)</f>
        <v>0.74041666666744277</v>
      </c>
      <c r="P835" s="14" t="str">
        <f>IF(Tableau1[[#This Row],[En retard?]]="Oui","HD",IF(Tableau1[Délai restant]&lt;1,"&lt;24h",IF(Tableau1[Délai restant]&lt;2,"&lt;48h","≥48h")))</f>
        <v>&lt;24h</v>
      </c>
      <c r="Q835" s="14" t="str">
        <f>IF(AND(Tableau1[[#This Row],[En retard?]]="Oui",OR(Tableau1[[#This Row],[Product]]="Citron",Tableau1[[#This Row],[Product]]="Amandes")),"Oui","Non")</f>
        <v>Non</v>
      </c>
      <c r="R835" t="str">
        <f>CONCATENATE(Tableau1[[#This Row],[OrderCode]],"|",Tableau1[[#This Row],[AnaCode]],"|",Tableau1[[#This Row],[Product]])</f>
        <v>CMD01659801|NTR|Tomate</v>
      </c>
    </row>
    <row r="836" spans="1:18" x14ac:dyDescent="0.25">
      <c r="A836" s="1" t="s">
        <v>486</v>
      </c>
      <c r="B836" s="1" t="s">
        <v>19</v>
      </c>
      <c r="C836" s="3" t="s">
        <v>61</v>
      </c>
      <c r="D836" s="3" t="s">
        <v>14</v>
      </c>
      <c r="E836" s="1" t="s">
        <v>179</v>
      </c>
      <c r="F836" s="1" t="s">
        <v>2151</v>
      </c>
      <c r="G836" s="1" t="s">
        <v>936</v>
      </c>
      <c r="H836" s="3">
        <f>SUBSTITUTE(LEFT(Tableau1[[#This Row],[OrderDate]],17),".",":")+0</f>
        <v>43567.371562499997</v>
      </c>
      <c r="I836" s="3">
        <f>SUBSTITUTE(LEFT(Tableau1[[#This Row],[OrderDueTo]],17),".",":")+0</f>
        <v>43570.5</v>
      </c>
      <c r="J836" s="13" t="str">
        <f>VLOOKUP(Tableau1[[#This Row],[AnaCode]],'Config Analyses'!A:C,2,FALSE)</f>
        <v>Analyse métaux lourds</v>
      </c>
      <c r="K836" s="13" t="str">
        <f>VLOOKUP(Tableau1[[#This Row],[AnaCode]],'Config Analyses'!A:C,3,FALSE)</f>
        <v>Equipe 1</v>
      </c>
      <c r="L836" s="13" t="str">
        <f>VLOOKUP(Tableau1[[#This Row],[CustomerCode]],'Config Clients'!A:D,3,FALSE)</f>
        <v>Grande surface</v>
      </c>
      <c r="M836" s="13" t="str">
        <f>VLOOKUP(Tableau1[[#This Row],[CustomerCode]],'Config Clients'!A:D,4,FALSE)</f>
        <v>Eric</v>
      </c>
      <c r="N836" s="10" t="str">
        <f>IFERROR(IF(Tableau1[[#This Row],[Date rendu]]-'Date de l''export'!$A$2&gt;0,"Non","Oui"),"Oui")</f>
        <v>Oui</v>
      </c>
      <c r="O836" s="11">
        <f>IF(Tableau1[[#This Row],[En retard?]]="Non",Tableau1[[#This Row],[Date rendu]]-'Date de l''export'!$A$2,0)</f>
        <v>0</v>
      </c>
      <c r="P836" s="14" t="str">
        <f>IF(Tableau1[[#This Row],[En retard?]]="Oui","HD",IF(Tableau1[Délai restant]&lt;1,"&lt;24h",IF(Tableau1[Délai restant]&lt;2,"&lt;48h","≥48h")))</f>
        <v>HD</v>
      </c>
      <c r="Q836" s="14" t="str">
        <f>IF(AND(Tableau1[[#This Row],[En retard?]]="Oui",OR(Tableau1[[#This Row],[Product]]="Citron",Tableau1[[#This Row],[Product]]="Amandes")),"Oui","Non")</f>
        <v>Non</v>
      </c>
      <c r="R836" t="str">
        <f>CONCATENATE(Tableau1[[#This Row],[OrderCode]],"|",Tableau1[[#This Row],[AnaCode]],"|",Tableau1[[#This Row],[Product]])</f>
        <v>CMD01625104|MTX|Bettrave</v>
      </c>
    </row>
    <row r="837" spans="1:18" x14ac:dyDescent="0.25">
      <c r="A837" s="1" t="s">
        <v>357</v>
      </c>
      <c r="B837" s="1" t="s">
        <v>25</v>
      </c>
      <c r="C837" s="3" t="s">
        <v>61</v>
      </c>
      <c r="D837" s="3" t="s">
        <v>14</v>
      </c>
      <c r="E837" s="1" t="s">
        <v>107</v>
      </c>
      <c r="F837" s="1" t="s">
        <v>1605</v>
      </c>
      <c r="G837" s="1" t="s">
        <v>945</v>
      </c>
      <c r="H837" s="3">
        <f>SUBSTITUTE(LEFT(Tableau1[[#This Row],[OrderDate]],17),".",":")+0</f>
        <v>43567.37159722222</v>
      </c>
      <c r="I837" s="3">
        <f>SUBSTITUTE(LEFT(Tableau1[[#This Row],[OrderDueTo]],17),".",":")+0</f>
        <v>43572.5</v>
      </c>
      <c r="J837" s="13" t="str">
        <f>VLOOKUP(Tableau1[[#This Row],[AnaCode]],'Config Analyses'!A:C,2,FALSE)</f>
        <v>Analyse nutritionelle</v>
      </c>
      <c r="K837" s="13" t="str">
        <f>VLOOKUP(Tableau1[[#This Row],[AnaCode]],'Config Analyses'!A:C,3,FALSE)</f>
        <v>Equipe 2</v>
      </c>
      <c r="L837" s="13" t="str">
        <f>VLOOKUP(Tableau1[[#This Row],[CustomerCode]],'Config Clients'!A:D,3,FALSE)</f>
        <v>Grande surface</v>
      </c>
      <c r="M837" s="13" t="str">
        <f>VLOOKUP(Tableau1[[#This Row],[CustomerCode]],'Config Clients'!A:D,4,FALSE)</f>
        <v>Eric</v>
      </c>
      <c r="N837" s="10" t="str">
        <f>IFERROR(IF(Tableau1[[#This Row],[Date rendu]]-'Date de l''export'!$A$2&gt;0,"Non","Oui"),"Oui")</f>
        <v>Non</v>
      </c>
      <c r="O837" s="11">
        <f>IF(Tableau1[[#This Row],[En retard?]]="Non",Tableau1[[#This Row],[Date rendu]]-'Date de l''export'!$A$2,0)</f>
        <v>0.74041666666744277</v>
      </c>
      <c r="P837" s="14" t="str">
        <f>IF(Tableau1[[#This Row],[En retard?]]="Oui","HD",IF(Tableau1[Délai restant]&lt;1,"&lt;24h",IF(Tableau1[Délai restant]&lt;2,"&lt;48h","≥48h")))</f>
        <v>&lt;24h</v>
      </c>
      <c r="Q837" s="14" t="str">
        <f>IF(AND(Tableau1[[#This Row],[En retard?]]="Oui",OR(Tableau1[[#This Row],[Product]]="Citron",Tableau1[[#This Row],[Product]]="Amandes")),"Oui","Non")</f>
        <v>Non</v>
      </c>
      <c r="R837" t="str">
        <f>CONCATENATE(Tableau1[[#This Row],[OrderCode]],"|",Tableau1[[#This Row],[AnaCode]],"|",Tableau1[[#This Row],[Product]])</f>
        <v>CMD01604403|NTR|Haricots vert</v>
      </c>
    </row>
    <row r="838" spans="1:18" x14ac:dyDescent="0.25">
      <c r="A838" s="1" t="s">
        <v>479</v>
      </c>
      <c r="B838" s="1" t="s">
        <v>20</v>
      </c>
      <c r="C838" s="3" t="s">
        <v>61</v>
      </c>
      <c r="D838" s="3" t="s">
        <v>14</v>
      </c>
      <c r="E838" s="1" t="s">
        <v>167</v>
      </c>
      <c r="F838" s="1" t="s">
        <v>1369</v>
      </c>
      <c r="G838" s="1" t="s">
        <v>964</v>
      </c>
      <c r="H838" s="3">
        <f>SUBSTITUTE(LEFT(Tableau1[[#This Row],[OrderDate]],17),".",":")+0</f>
        <v>43567.371689814812</v>
      </c>
      <c r="I838" s="3">
        <f>SUBSTITUTE(LEFT(Tableau1[[#This Row],[OrderDueTo]],17),".",":")+0</f>
        <v>43573.5</v>
      </c>
      <c r="J838" s="13" t="str">
        <f>VLOOKUP(Tableau1[[#This Row],[AnaCode]],'Config Analyses'!A:C,2,FALSE)</f>
        <v>Analyse matières grasses</v>
      </c>
      <c r="K838" s="13" t="str">
        <f>VLOOKUP(Tableau1[[#This Row],[AnaCode]],'Config Analyses'!A:C,3,FALSE)</f>
        <v>Equipe 2</v>
      </c>
      <c r="L838" s="13" t="str">
        <f>VLOOKUP(Tableau1[[#This Row],[CustomerCode]],'Config Clients'!A:D,3,FALSE)</f>
        <v>Grande surface</v>
      </c>
      <c r="M838" s="13" t="str">
        <f>VLOOKUP(Tableau1[[#This Row],[CustomerCode]],'Config Clients'!A:D,4,FALSE)</f>
        <v>Eric</v>
      </c>
      <c r="N838" s="10" t="str">
        <f>IFERROR(IF(Tableau1[[#This Row],[Date rendu]]-'Date de l''export'!$A$2&gt;0,"Non","Oui"),"Oui")</f>
        <v>Non</v>
      </c>
      <c r="O838" s="11">
        <f>IF(Tableau1[[#This Row],[En retard?]]="Non",Tableau1[[#This Row],[Date rendu]]-'Date de l''export'!$A$2,0)</f>
        <v>1.7404166666674428</v>
      </c>
      <c r="P838" s="14" t="str">
        <f>IF(Tableau1[[#This Row],[En retard?]]="Oui","HD",IF(Tableau1[Délai restant]&lt;1,"&lt;24h",IF(Tableau1[Délai restant]&lt;2,"&lt;48h","≥48h")))</f>
        <v>&lt;48h</v>
      </c>
      <c r="Q838" s="14" t="str">
        <f>IF(AND(Tableau1[[#This Row],[En retard?]]="Oui",OR(Tableau1[[#This Row],[Product]]="Citron",Tableau1[[#This Row],[Product]]="Amandes")),"Oui","Non")</f>
        <v>Non</v>
      </c>
      <c r="R838" t="str">
        <f>CONCATENATE(Tableau1[[#This Row],[OrderCode]],"|",Tableau1[[#This Row],[AnaCode]],"|",Tableau1[[#This Row],[Product]])</f>
        <v>CMD01743002|MTG|Orange</v>
      </c>
    </row>
    <row r="839" spans="1:18" x14ac:dyDescent="0.25">
      <c r="A839" s="1" t="s">
        <v>103</v>
      </c>
      <c r="B839" s="1" t="s">
        <v>31</v>
      </c>
      <c r="C839" s="3" t="s">
        <v>61</v>
      </c>
      <c r="D839" s="3" t="s">
        <v>14</v>
      </c>
      <c r="E839" s="1" t="s">
        <v>130</v>
      </c>
      <c r="F839" s="1" t="s">
        <v>1747</v>
      </c>
      <c r="G839" s="1" t="s">
        <v>950</v>
      </c>
      <c r="H839" s="3">
        <f>SUBSTITUTE(LEFT(Tableau1[[#This Row],[OrderDate]],17),".",":")+0</f>
        <v>43567.372106481482</v>
      </c>
      <c r="I839" s="3">
        <f>SUBSTITUTE(LEFT(Tableau1[[#This Row],[OrderDueTo]],17),".",":")+0</f>
        <v>43574.5</v>
      </c>
      <c r="J839" s="13" t="str">
        <f>VLOOKUP(Tableau1[[#This Row],[AnaCode]],'Config Analyses'!A:C,2,FALSE)</f>
        <v>Analyse pesticides</v>
      </c>
      <c r="K839" s="13" t="str">
        <f>VLOOKUP(Tableau1[[#This Row],[AnaCode]],'Config Analyses'!A:C,3,FALSE)</f>
        <v>Equipe 3</v>
      </c>
      <c r="L839" s="13" t="str">
        <f>VLOOKUP(Tableau1[[#This Row],[CustomerCode]],'Config Clients'!A:D,3,FALSE)</f>
        <v>Grande surface</v>
      </c>
      <c r="M839" s="13" t="str">
        <f>VLOOKUP(Tableau1[[#This Row],[CustomerCode]],'Config Clients'!A:D,4,FALSE)</f>
        <v>Eric</v>
      </c>
      <c r="N839" s="10" t="str">
        <f>IFERROR(IF(Tableau1[[#This Row],[Date rendu]]-'Date de l''export'!$A$2&gt;0,"Non","Oui"),"Oui")</f>
        <v>Non</v>
      </c>
      <c r="O839" s="11">
        <f>IF(Tableau1[[#This Row],[En retard?]]="Non",Tableau1[[#This Row],[Date rendu]]-'Date de l''export'!$A$2,0)</f>
        <v>2.7404166666674428</v>
      </c>
      <c r="P839" s="14" t="str">
        <f>IF(Tableau1[[#This Row],[En retard?]]="Oui","HD",IF(Tableau1[Délai restant]&lt;1,"&lt;24h",IF(Tableau1[Délai restant]&lt;2,"&lt;48h","≥48h")))</f>
        <v>≥48h</v>
      </c>
      <c r="Q839" s="14" t="str">
        <f>IF(AND(Tableau1[[#This Row],[En retard?]]="Oui",OR(Tableau1[[#This Row],[Product]]="Citron",Tableau1[[#This Row],[Product]]="Amandes")),"Oui","Non")</f>
        <v>Non</v>
      </c>
      <c r="R839" t="str">
        <f>CONCATENATE(Tableau1[[#This Row],[OrderCode]],"|",Tableau1[[#This Row],[AnaCode]],"|",Tableau1[[#This Row],[Product]])</f>
        <v>CMD01310307|PEST|Pomme de terre</v>
      </c>
    </row>
    <row r="840" spans="1:18" x14ac:dyDescent="0.25">
      <c r="A840" s="1" t="s">
        <v>536</v>
      </c>
      <c r="B840" s="1" t="s">
        <v>7</v>
      </c>
      <c r="C840" s="3" t="s">
        <v>98</v>
      </c>
      <c r="D840" s="3" t="s">
        <v>27</v>
      </c>
      <c r="E840" s="1" t="s">
        <v>130</v>
      </c>
      <c r="F840" s="1" t="s">
        <v>2109</v>
      </c>
      <c r="G840" s="1" t="s">
        <v>950</v>
      </c>
      <c r="H840" s="3">
        <f>SUBSTITUTE(LEFT(Tableau1[[#This Row],[OrderDate]],17),".",":")+0</f>
        <v>43567.37222222222</v>
      </c>
      <c r="I840" s="3">
        <f>SUBSTITUTE(LEFT(Tableau1[[#This Row],[OrderDueTo]],17),".",":")+0</f>
        <v>43574.5</v>
      </c>
      <c r="J840" s="13" t="str">
        <f>VLOOKUP(Tableau1[[#This Row],[AnaCode]],'Config Analyses'!A:C,2,FALSE)</f>
        <v>Analyse pesticides</v>
      </c>
      <c r="K840" s="13" t="str">
        <f>VLOOKUP(Tableau1[[#This Row],[AnaCode]],'Config Analyses'!A:C,3,FALSE)</f>
        <v>Equipe 3</v>
      </c>
      <c r="L840" s="13" t="str">
        <f>VLOOKUP(Tableau1[[#This Row],[CustomerCode]],'Config Clients'!A:D,3,FALSE)</f>
        <v>Coopérative agricole</v>
      </c>
      <c r="M840" s="13" t="str">
        <f>VLOOKUP(Tableau1[[#This Row],[CustomerCode]],'Config Clients'!A:D,4,FALSE)</f>
        <v>Julie</v>
      </c>
      <c r="N840" s="10" t="str">
        <f>IFERROR(IF(Tableau1[[#This Row],[Date rendu]]-'Date de l''export'!$A$2&gt;0,"Non","Oui"),"Oui")</f>
        <v>Non</v>
      </c>
      <c r="O840" s="11">
        <f>IF(Tableau1[[#This Row],[En retard?]]="Non",Tableau1[[#This Row],[Date rendu]]-'Date de l''export'!$A$2,0)</f>
        <v>2.7404166666674428</v>
      </c>
      <c r="P840" s="14" t="str">
        <f>IF(Tableau1[[#This Row],[En retard?]]="Oui","HD",IF(Tableau1[Délai restant]&lt;1,"&lt;24h",IF(Tableau1[Délai restant]&lt;2,"&lt;48h","≥48h")))</f>
        <v>≥48h</v>
      </c>
      <c r="Q840" s="14" t="str">
        <f>IF(AND(Tableau1[[#This Row],[En retard?]]="Oui",OR(Tableau1[[#This Row],[Product]]="Citron",Tableau1[[#This Row],[Product]]="Amandes")),"Oui","Non")</f>
        <v>Non</v>
      </c>
      <c r="R840" t="str">
        <f>CONCATENATE(Tableau1[[#This Row],[OrderCode]],"|",Tableau1[[#This Row],[AnaCode]],"|",Tableau1[[#This Row],[Product]])</f>
        <v>CMD01698807|PEST|Concombre</v>
      </c>
    </row>
    <row r="841" spans="1:18" x14ac:dyDescent="0.25">
      <c r="A841" s="1" t="s">
        <v>628</v>
      </c>
      <c r="B841" s="1" t="s">
        <v>16</v>
      </c>
      <c r="C841" s="3" t="s">
        <v>75</v>
      </c>
      <c r="D841" s="3" t="s">
        <v>24</v>
      </c>
      <c r="E841" s="1" t="s">
        <v>130</v>
      </c>
      <c r="F841" s="1" t="s">
        <v>2108</v>
      </c>
      <c r="G841" s="1" t="s">
        <v>950</v>
      </c>
      <c r="H841" s="3">
        <f>SUBSTITUTE(LEFT(Tableau1[[#This Row],[OrderDate]],17),".",":")+0</f>
        <v>43567.372442129628</v>
      </c>
      <c r="I841" s="3">
        <f>SUBSTITUTE(LEFT(Tableau1[[#This Row],[OrderDueTo]],17),".",":")+0</f>
        <v>43574.5</v>
      </c>
      <c r="J841" s="13" t="str">
        <f>VLOOKUP(Tableau1[[#This Row],[AnaCode]],'Config Analyses'!A:C,2,FALSE)</f>
        <v>Analyse pesticides</v>
      </c>
      <c r="K841" s="13" t="str">
        <f>VLOOKUP(Tableau1[[#This Row],[AnaCode]],'Config Analyses'!A:C,3,FALSE)</f>
        <v>Equipe 3</v>
      </c>
      <c r="L841" s="13" t="str">
        <f>VLOOKUP(Tableau1[[#This Row],[CustomerCode]],'Config Clients'!A:D,3,FALSE)</f>
        <v>Entreprises agro-alimentaires</v>
      </c>
      <c r="M841" s="13" t="str">
        <f>VLOOKUP(Tableau1[[#This Row],[CustomerCode]],'Config Clients'!A:D,4,FALSE)</f>
        <v>Julien</v>
      </c>
      <c r="N841" s="10" t="str">
        <f>IFERROR(IF(Tableau1[[#This Row],[Date rendu]]-'Date de l''export'!$A$2&gt;0,"Non","Oui"),"Oui")</f>
        <v>Non</v>
      </c>
      <c r="O841" s="11">
        <f>IF(Tableau1[[#This Row],[En retard?]]="Non",Tableau1[[#This Row],[Date rendu]]-'Date de l''export'!$A$2,0)</f>
        <v>2.7404166666674428</v>
      </c>
      <c r="P841" s="14" t="str">
        <f>IF(Tableau1[[#This Row],[En retard?]]="Oui","HD",IF(Tableau1[Délai restant]&lt;1,"&lt;24h",IF(Tableau1[Délai restant]&lt;2,"&lt;48h","≥48h")))</f>
        <v>≥48h</v>
      </c>
      <c r="Q841" s="14" t="str">
        <f>IF(AND(Tableau1[[#This Row],[En retard?]]="Oui",OR(Tableau1[[#This Row],[Product]]="Citron",Tableau1[[#This Row],[Product]]="Amandes")),"Oui","Non")</f>
        <v>Non</v>
      </c>
      <c r="R841" t="str">
        <f>CONCATENATE(Tableau1[[#This Row],[OrderCode]],"|",Tableau1[[#This Row],[AnaCode]],"|",Tableau1[[#This Row],[Product]])</f>
        <v>CMD01790313|PEST|Agneau</v>
      </c>
    </row>
    <row r="842" spans="1:18" x14ac:dyDescent="0.25">
      <c r="A842" s="1" t="s">
        <v>489</v>
      </c>
      <c r="B842" s="1" t="s">
        <v>25</v>
      </c>
      <c r="C842" s="3" t="s">
        <v>61</v>
      </c>
      <c r="D842" s="3" t="s">
        <v>14</v>
      </c>
      <c r="E842" s="1" t="s">
        <v>130</v>
      </c>
      <c r="F842" s="1" t="s">
        <v>1606</v>
      </c>
      <c r="G842" s="1" t="s">
        <v>950</v>
      </c>
      <c r="H842" s="3">
        <f>SUBSTITUTE(LEFT(Tableau1[[#This Row],[OrderDate]],17),".",":")+0</f>
        <v>43567.372523148151</v>
      </c>
      <c r="I842" s="3">
        <f>SUBSTITUTE(LEFT(Tableau1[[#This Row],[OrderDueTo]],17),".",":")+0</f>
        <v>43574.5</v>
      </c>
      <c r="J842" s="13" t="str">
        <f>VLOOKUP(Tableau1[[#This Row],[AnaCode]],'Config Analyses'!A:C,2,FALSE)</f>
        <v>Analyse pesticides</v>
      </c>
      <c r="K842" s="13" t="str">
        <f>VLOOKUP(Tableau1[[#This Row],[AnaCode]],'Config Analyses'!A:C,3,FALSE)</f>
        <v>Equipe 3</v>
      </c>
      <c r="L842" s="13" t="str">
        <f>VLOOKUP(Tableau1[[#This Row],[CustomerCode]],'Config Clients'!A:D,3,FALSE)</f>
        <v>Grande surface</v>
      </c>
      <c r="M842" s="13" t="str">
        <f>VLOOKUP(Tableau1[[#This Row],[CustomerCode]],'Config Clients'!A:D,4,FALSE)</f>
        <v>Eric</v>
      </c>
      <c r="N842" s="10" t="str">
        <f>IFERROR(IF(Tableau1[[#This Row],[Date rendu]]-'Date de l''export'!$A$2&gt;0,"Non","Oui"),"Oui")</f>
        <v>Non</v>
      </c>
      <c r="O842" s="11">
        <f>IF(Tableau1[[#This Row],[En retard?]]="Non",Tableau1[[#This Row],[Date rendu]]-'Date de l''export'!$A$2,0)</f>
        <v>2.7404166666674428</v>
      </c>
      <c r="P842" s="14" t="str">
        <f>IF(Tableau1[[#This Row],[En retard?]]="Oui","HD",IF(Tableau1[Délai restant]&lt;1,"&lt;24h",IF(Tableau1[Délai restant]&lt;2,"&lt;48h","≥48h")))</f>
        <v>≥48h</v>
      </c>
      <c r="Q842" s="14" t="str">
        <f>IF(AND(Tableau1[[#This Row],[En retard?]]="Oui",OR(Tableau1[[#This Row],[Product]]="Citron",Tableau1[[#This Row],[Product]]="Amandes")),"Oui","Non")</f>
        <v>Non</v>
      </c>
      <c r="R842" t="str">
        <f>CONCATENATE(Tableau1[[#This Row],[OrderCode]],"|",Tableau1[[#This Row],[AnaCode]],"|",Tableau1[[#This Row],[Product]])</f>
        <v>CMD01750304|PEST|Haricots vert</v>
      </c>
    </row>
    <row r="843" spans="1:18" x14ac:dyDescent="0.25">
      <c r="A843" s="1" t="s">
        <v>235</v>
      </c>
      <c r="B843" s="1" t="s">
        <v>25</v>
      </c>
      <c r="C843" s="3" t="s">
        <v>61</v>
      </c>
      <c r="D843" s="3" t="s">
        <v>14</v>
      </c>
      <c r="E843" s="1" t="s">
        <v>130</v>
      </c>
      <c r="F843" s="1" t="s">
        <v>1607</v>
      </c>
      <c r="G843" s="1" t="s">
        <v>950</v>
      </c>
      <c r="H843" s="3">
        <f>SUBSTITUTE(LEFT(Tableau1[[#This Row],[OrderDate]],17),".",":")+0</f>
        <v>43567.372557870367</v>
      </c>
      <c r="I843" s="3">
        <f>SUBSTITUTE(LEFT(Tableau1[[#This Row],[OrderDueTo]],17),".",":")+0</f>
        <v>43574.5</v>
      </c>
      <c r="J843" s="13" t="str">
        <f>VLOOKUP(Tableau1[[#This Row],[AnaCode]],'Config Analyses'!A:C,2,FALSE)</f>
        <v>Analyse pesticides</v>
      </c>
      <c r="K843" s="13" t="str">
        <f>VLOOKUP(Tableau1[[#This Row],[AnaCode]],'Config Analyses'!A:C,3,FALSE)</f>
        <v>Equipe 3</v>
      </c>
      <c r="L843" s="13" t="str">
        <f>VLOOKUP(Tableau1[[#This Row],[CustomerCode]],'Config Clients'!A:D,3,FALSE)</f>
        <v>Grande surface</v>
      </c>
      <c r="M843" s="13" t="str">
        <f>VLOOKUP(Tableau1[[#This Row],[CustomerCode]],'Config Clients'!A:D,4,FALSE)</f>
        <v>Eric</v>
      </c>
      <c r="N843" s="10" t="str">
        <f>IFERROR(IF(Tableau1[[#This Row],[Date rendu]]-'Date de l''export'!$A$2&gt;0,"Non","Oui"),"Oui")</f>
        <v>Non</v>
      </c>
      <c r="O843" s="11">
        <f>IF(Tableau1[[#This Row],[En retard?]]="Non",Tableau1[[#This Row],[Date rendu]]-'Date de l''export'!$A$2,0)</f>
        <v>2.7404166666674428</v>
      </c>
      <c r="P843" s="14" t="str">
        <f>IF(Tableau1[[#This Row],[En retard?]]="Oui","HD",IF(Tableau1[Délai restant]&lt;1,"&lt;24h",IF(Tableau1[Délai restant]&lt;2,"&lt;48h","≥48h")))</f>
        <v>≥48h</v>
      </c>
      <c r="Q843" s="14" t="str">
        <f>IF(AND(Tableau1[[#This Row],[En retard?]]="Oui",OR(Tableau1[[#This Row],[Product]]="Citron",Tableau1[[#This Row],[Product]]="Amandes")),"Oui","Non")</f>
        <v>Non</v>
      </c>
      <c r="R843" t="str">
        <f>CONCATENATE(Tableau1[[#This Row],[OrderCode]],"|",Tableau1[[#This Row],[AnaCode]],"|",Tableau1[[#This Row],[Product]])</f>
        <v>CMD01710002|PEST|Haricots vert</v>
      </c>
    </row>
    <row r="844" spans="1:18" x14ac:dyDescent="0.25">
      <c r="A844" s="1" t="s">
        <v>275</v>
      </c>
      <c r="B844" s="1" t="s">
        <v>26</v>
      </c>
      <c r="C844" s="3" t="s">
        <v>61</v>
      </c>
      <c r="D844" s="3" t="s">
        <v>14</v>
      </c>
      <c r="E844" s="1" t="s">
        <v>130</v>
      </c>
      <c r="F844" s="1" t="s">
        <v>1728</v>
      </c>
      <c r="G844" s="1" t="s">
        <v>950</v>
      </c>
      <c r="H844" s="3">
        <f>SUBSTITUTE(LEFT(Tableau1[[#This Row],[OrderDate]],17),".",":")+0</f>
        <v>43567.37259259259</v>
      </c>
      <c r="I844" s="3">
        <f>SUBSTITUTE(LEFT(Tableau1[[#This Row],[OrderDueTo]],17),".",":")+0</f>
        <v>43574.5</v>
      </c>
      <c r="J844" s="13" t="str">
        <f>VLOOKUP(Tableau1[[#This Row],[AnaCode]],'Config Analyses'!A:C,2,FALSE)</f>
        <v>Analyse pesticides</v>
      </c>
      <c r="K844" s="13" t="str">
        <f>VLOOKUP(Tableau1[[#This Row],[AnaCode]],'Config Analyses'!A:C,3,FALSE)</f>
        <v>Equipe 3</v>
      </c>
      <c r="L844" s="13" t="str">
        <f>VLOOKUP(Tableau1[[#This Row],[CustomerCode]],'Config Clients'!A:D,3,FALSE)</f>
        <v>Grande surface</v>
      </c>
      <c r="M844" s="13" t="str">
        <f>VLOOKUP(Tableau1[[#This Row],[CustomerCode]],'Config Clients'!A:D,4,FALSE)</f>
        <v>Eric</v>
      </c>
      <c r="N844" s="10" t="str">
        <f>IFERROR(IF(Tableau1[[#This Row],[Date rendu]]-'Date de l''export'!$A$2&gt;0,"Non","Oui"),"Oui")</f>
        <v>Non</v>
      </c>
      <c r="O844" s="11">
        <f>IF(Tableau1[[#This Row],[En retard?]]="Non",Tableau1[[#This Row],[Date rendu]]-'Date de l''export'!$A$2,0)</f>
        <v>2.7404166666674428</v>
      </c>
      <c r="P844" s="14" t="str">
        <f>IF(Tableau1[[#This Row],[En retard?]]="Oui","HD",IF(Tableau1[Délai restant]&lt;1,"&lt;24h",IF(Tableau1[Délai restant]&lt;2,"&lt;48h","≥48h")))</f>
        <v>≥48h</v>
      </c>
      <c r="Q844" s="14" t="str">
        <f>IF(AND(Tableau1[[#This Row],[En retard?]]="Oui",OR(Tableau1[[#This Row],[Product]]="Citron",Tableau1[[#This Row],[Product]]="Amandes")),"Oui","Non")</f>
        <v>Non</v>
      </c>
      <c r="R844" t="str">
        <f>CONCATENATE(Tableau1[[#This Row],[OrderCode]],"|",Tableau1[[#This Row],[AnaCode]],"|",Tableau1[[#This Row],[Product]])</f>
        <v>CMD01626604|PEST|Radis</v>
      </c>
    </row>
    <row r="845" spans="1:18" x14ac:dyDescent="0.25">
      <c r="A845" s="1" t="s">
        <v>528</v>
      </c>
      <c r="B845" s="1" t="s">
        <v>32</v>
      </c>
      <c r="C845" s="3" t="s">
        <v>61</v>
      </c>
      <c r="D845" s="3" t="s">
        <v>14</v>
      </c>
      <c r="E845" s="1" t="s">
        <v>130</v>
      </c>
      <c r="F845" s="1" t="s">
        <v>1705</v>
      </c>
      <c r="G845" s="1" t="s">
        <v>950</v>
      </c>
      <c r="H845" s="3">
        <f>SUBSTITUTE(LEFT(Tableau1[[#This Row],[OrderDate]],17),".",":")+0</f>
        <v>43567.373923611114</v>
      </c>
      <c r="I845" s="3">
        <f>SUBSTITUTE(LEFT(Tableau1[[#This Row],[OrderDueTo]],17),".",":")+0</f>
        <v>43574.5</v>
      </c>
      <c r="J845" s="13" t="str">
        <f>VLOOKUP(Tableau1[[#This Row],[AnaCode]],'Config Analyses'!A:C,2,FALSE)</f>
        <v>Analyse pesticides</v>
      </c>
      <c r="K845" s="13" t="str">
        <f>VLOOKUP(Tableau1[[#This Row],[AnaCode]],'Config Analyses'!A:C,3,FALSE)</f>
        <v>Equipe 3</v>
      </c>
      <c r="L845" s="13" t="str">
        <f>VLOOKUP(Tableau1[[#This Row],[CustomerCode]],'Config Clients'!A:D,3,FALSE)</f>
        <v>Grande surface</v>
      </c>
      <c r="M845" s="13" t="str">
        <f>VLOOKUP(Tableau1[[#This Row],[CustomerCode]],'Config Clients'!A:D,4,FALSE)</f>
        <v>Eric</v>
      </c>
      <c r="N845" s="10" t="str">
        <f>IFERROR(IF(Tableau1[[#This Row],[Date rendu]]-'Date de l''export'!$A$2&gt;0,"Non","Oui"),"Oui")</f>
        <v>Non</v>
      </c>
      <c r="O845" s="11">
        <f>IF(Tableau1[[#This Row],[En retard?]]="Non",Tableau1[[#This Row],[Date rendu]]-'Date de l''export'!$A$2,0)</f>
        <v>2.7404166666674428</v>
      </c>
      <c r="P845" s="14" t="str">
        <f>IF(Tableau1[[#This Row],[En retard?]]="Oui","HD",IF(Tableau1[Délai restant]&lt;1,"&lt;24h",IF(Tableau1[Délai restant]&lt;2,"&lt;48h","≥48h")))</f>
        <v>≥48h</v>
      </c>
      <c r="Q845" s="14" t="str">
        <f>IF(AND(Tableau1[[#This Row],[En retard?]]="Oui",OR(Tableau1[[#This Row],[Product]]="Citron",Tableau1[[#This Row],[Product]]="Amandes")),"Oui","Non")</f>
        <v>Non</v>
      </c>
      <c r="R845" t="str">
        <f>CONCATENATE(Tableau1[[#This Row],[OrderCode]],"|",Tableau1[[#This Row],[AnaCode]],"|",Tableau1[[#This Row],[Product]])</f>
        <v>CMD01780706|PEST|Tomate</v>
      </c>
    </row>
    <row r="846" spans="1:18" x14ac:dyDescent="0.25">
      <c r="A846" s="1" t="s">
        <v>294</v>
      </c>
      <c r="B846" s="1" t="s">
        <v>20</v>
      </c>
      <c r="C846" s="3" t="s">
        <v>61</v>
      </c>
      <c r="D846" s="3" t="s">
        <v>14</v>
      </c>
      <c r="E846" s="1" t="s">
        <v>130</v>
      </c>
      <c r="F846" s="1" t="s">
        <v>1704</v>
      </c>
      <c r="G846" s="1" t="s">
        <v>950</v>
      </c>
      <c r="H846" s="3">
        <f>SUBSTITUTE(LEFT(Tableau1[[#This Row],[OrderDate]],17),".",":")+0</f>
        <v>43567.373935185184</v>
      </c>
      <c r="I846" s="3">
        <f>SUBSTITUTE(LEFT(Tableau1[[#This Row],[OrderDueTo]],17),".",":")+0</f>
        <v>43574.5</v>
      </c>
      <c r="J846" s="13" t="str">
        <f>VLOOKUP(Tableau1[[#This Row],[AnaCode]],'Config Analyses'!A:C,2,FALSE)</f>
        <v>Analyse pesticides</v>
      </c>
      <c r="K846" s="13" t="str">
        <f>VLOOKUP(Tableau1[[#This Row],[AnaCode]],'Config Analyses'!A:C,3,FALSE)</f>
        <v>Equipe 3</v>
      </c>
      <c r="L846" s="13" t="str">
        <f>VLOOKUP(Tableau1[[#This Row],[CustomerCode]],'Config Clients'!A:D,3,FALSE)</f>
        <v>Grande surface</v>
      </c>
      <c r="M846" s="13" t="str">
        <f>VLOOKUP(Tableau1[[#This Row],[CustomerCode]],'Config Clients'!A:D,4,FALSE)</f>
        <v>Eric</v>
      </c>
      <c r="N846" s="10" t="str">
        <f>IFERROR(IF(Tableau1[[#This Row],[Date rendu]]-'Date de l''export'!$A$2&gt;0,"Non","Oui"),"Oui")</f>
        <v>Non</v>
      </c>
      <c r="O846" s="11">
        <f>IF(Tableau1[[#This Row],[En retard?]]="Non",Tableau1[[#This Row],[Date rendu]]-'Date de l''export'!$A$2,0)</f>
        <v>2.7404166666674428</v>
      </c>
      <c r="P846" s="14" t="str">
        <f>IF(Tableau1[[#This Row],[En retard?]]="Oui","HD",IF(Tableau1[Délai restant]&lt;1,"&lt;24h",IF(Tableau1[Délai restant]&lt;2,"&lt;48h","≥48h")))</f>
        <v>≥48h</v>
      </c>
      <c r="Q846" s="14" t="str">
        <f>IF(AND(Tableau1[[#This Row],[En retard?]]="Oui",OR(Tableau1[[#This Row],[Product]]="Citron",Tableau1[[#This Row],[Product]]="Amandes")),"Oui","Non")</f>
        <v>Non</v>
      </c>
      <c r="R846" t="str">
        <f>CONCATENATE(Tableau1[[#This Row],[OrderCode]],"|",Tableau1[[#This Row],[AnaCode]],"|",Tableau1[[#This Row],[Product]])</f>
        <v>CMD01447701|PEST|Orange</v>
      </c>
    </row>
    <row r="847" spans="1:18" x14ac:dyDescent="0.25">
      <c r="A847" s="1" t="s">
        <v>281</v>
      </c>
      <c r="B847" s="1" t="s">
        <v>21</v>
      </c>
      <c r="C847" s="3" t="s">
        <v>52</v>
      </c>
      <c r="D847" s="3" t="s">
        <v>9</v>
      </c>
      <c r="E847" s="1" t="s">
        <v>130</v>
      </c>
      <c r="F847" s="1" t="s">
        <v>1702</v>
      </c>
      <c r="G847" s="1" t="s">
        <v>950</v>
      </c>
      <c r="H847" s="3">
        <f>SUBSTITUTE(LEFT(Tableau1[[#This Row],[OrderDate]],17),".",":")+0</f>
        <v>43567.37395833333</v>
      </c>
      <c r="I847" s="3">
        <f>SUBSTITUTE(LEFT(Tableau1[[#This Row],[OrderDueTo]],17),".",":")+0</f>
        <v>43574.5</v>
      </c>
      <c r="J847" s="13" t="str">
        <f>VLOOKUP(Tableau1[[#This Row],[AnaCode]],'Config Analyses'!A:C,2,FALSE)</f>
        <v>Analyse pesticides</v>
      </c>
      <c r="K847" s="13" t="str">
        <f>VLOOKUP(Tableau1[[#This Row],[AnaCode]],'Config Analyses'!A:C,3,FALSE)</f>
        <v>Equipe 3</v>
      </c>
      <c r="L847" s="13" t="str">
        <f>VLOOKUP(Tableau1[[#This Row],[CustomerCode]],'Config Clients'!A:D,3,FALSE)</f>
        <v>Centrale d'achats</v>
      </c>
      <c r="M847" s="13" t="str">
        <f>VLOOKUP(Tableau1[[#This Row],[CustomerCode]],'Config Clients'!A:D,4,FALSE)</f>
        <v>Sandrine</v>
      </c>
      <c r="N847" s="10" t="str">
        <f>IFERROR(IF(Tableau1[[#This Row],[Date rendu]]-'Date de l''export'!$A$2&gt;0,"Non","Oui"),"Oui")</f>
        <v>Non</v>
      </c>
      <c r="O847" s="11">
        <f>IF(Tableau1[[#This Row],[En retard?]]="Non",Tableau1[[#This Row],[Date rendu]]-'Date de l''export'!$A$2,0)</f>
        <v>2.7404166666674428</v>
      </c>
      <c r="P847" s="14" t="str">
        <f>IF(Tableau1[[#This Row],[En retard?]]="Oui","HD",IF(Tableau1[Délai restant]&lt;1,"&lt;24h",IF(Tableau1[Délai restant]&lt;2,"&lt;48h","≥48h")))</f>
        <v>≥48h</v>
      </c>
      <c r="Q847" s="14" t="str">
        <f>IF(AND(Tableau1[[#This Row],[En retard?]]="Oui",OR(Tableau1[[#This Row],[Product]]="Citron",Tableau1[[#This Row],[Product]]="Amandes")),"Oui","Non")</f>
        <v>Non</v>
      </c>
      <c r="R847" t="str">
        <f>CONCATENATE(Tableau1[[#This Row],[OrderCode]],"|",Tableau1[[#This Row],[AnaCode]],"|",Tableau1[[#This Row],[Product]])</f>
        <v>CMD01668310|PEST|Carotte</v>
      </c>
    </row>
    <row r="848" spans="1:18" x14ac:dyDescent="0.25">
      <c r="A848" s="1" t="s">
        <v>700</v>
      </c>
      <c r="B848" s="1" t="s">
        <v>21</v>
      </c>
      <c r="C848" s="3" t="s">
        <v>72</v>
      </c>
      <c r="D848" s="3" t="s">
        <v>22</v>
      </c>
      <c r="E848" s="1" t="s">
        <v>130</v>
      </c>
      <c r="F848" s="1" t="s">
        <v>1701</v>
      </c>
      <c r="G848" s="1" t="s">
        <v>950</v>
      </c>
      <c r="H848" s="3">
        <f>SUBSTITUTE(LEFT(Tableau1[[#This Row],[OrderDate]],17),".",":")+0</f>
        <v>43567.373981481483</v>
      </c>
      <c r="I848" s="3">
        <f>SUBSTITUTE(LEFT(Tableau1[[#This Row],[OrderDueTo]],17),".",":")+0</f>
        <v>43574.5</v>
      </c>
      <c r="J848" s="13" t="str">
        <f>VLOOKUP(Tableau1[[#This Row],[AnaCode]],'Config Analyses'!A:C,2,FALSE)</f>
        <v>Analyse pesticides</v>
      </c>
      <c r="K848" s="13" t="str">
        <f>VLOOKUP(Tableau1[[#This Row],[AnaCode]],'Config Analyses'!A:C,3,FALSE)</f>
        <v>Equipe 3</v>
      </c>
      <c r="L848" s="13" t="str">
        <f>VLOOKUP(Tableau1[[#This Row],[CustomerCode]],'Config Clients'!A:D,3,FALSE)</f>
        <v>Coopérative agricole</v>
      </c>
      <c r="M848" s="13" t="str">
        <f>VLOOKUP(Tableau1[[#This Row],[CustomerCode]],'Config Clients'!A:D,4,FALSE)</f>
        <v>Julie</v>
      </c>
      <c r="N848" s="10" t="str">
        <f>IFERROR(IF(Tableau1[[#This Row],[Date rendu]]-'Date de l''export'!$A$2&gt;0,"Non","Oui"),"Oui")</f>
        <v>Non</v>
      </c>
      <c r="O848" s="11">
        <f>IF(Tableau1[[#This Row],[En retard?]]="Non",Tableau1[[#This Row],[Date rendu]]-'Date de l''export'!$A$2,0)</f>
        <v>2.7404166666674428</v>
      </c>
      <c r="P848" s="14" t="str">
        <f>IF(Tableau1[[#This Row],[En retard?]]="Oui","HD",IF(Tableau1[Délai restant]&lt;1,"&lt;24h",IF(Tableau1[Délai restant]&lt;2,"&lt;48h","≥48h")))</f>
        <v>≥48h</v>
      </c>
      <c r="Q848" s="14" t="str">
        <f>IF(AND(Tableau1[[#This Row],[En retard?]]="Oui",OR(Tableau1[[#This Row],[Product]]="Citron",Tableau1[[#This Row],[Product]]="Amandes")),"Oui","Non")</f>
        <v>Non</v>
      </c>
      <c r="R848" t="str">
        <f>CONCATENATE(Tableau1[[#This Row],[OrderCode]],"|",Tableau1[[#This Row],[AnaCode]],"|",Tableau1[[#This Row],[Product]])</f>
        <v>CMD01553702|PEST|Carotte</v>
      </c>
    </row>
    <row r="849" spans="1:18" x14ac:dyDescent="0.25">
      <c r="A849" s="1" t="s">
        <v>699</v>
      </c>
      <c r="B849" s="1" t="s">
        <v>21</v>
      </c>
      <c r="C849" s="3" t="s">
        <v>49</v>
      </c>
      <c r="D849" s="3" t="s">
        <v>8</v>
      </c>
      <c r="E849" s="1" t="s">
        <v>130</v>
      </c>
      <c r="F849" s="1" t="s">
        <v>1207</v>
      </c>
      <c r="G849" s="1" t="s">
        <v>950</v>
      </c>
      <c r="H849" s="3">
        <f>SUBSTITUTE(LEFT(Tableau1[[#This Row],[OrderDate]],17),".",":")+0</f>
        <v>43567.374259259261</v>
      </c>
      <c r="I849" s="3">
        <f>SUBSTITUTE(LEFT(Tableau1[[#This Row],[OrderDueTo]],17),".",":")+0</f>
        <v>43574.5</v>
      </c>
      <c r="J849" s="13" t="str">
        <f>VLOOKUP(Tableau1[[#This Row],[AnaCode]],'Config Analyses'!A:C,2,FALSE)</f>
        <v>Analyse pesticides</v>
      </c>
      <c r="K849" s="13" t="str">
        <f>VLOOKUP(Tableau1[[#This Row],[AnaCode]],'Config Analyses'!A:C,3,FALSE)</f>
        <v>Equipe 3</v>
      </c>
      <c r="L849" s="13" t="str">
        <f>VLOOKUP(Tableau1[[#This Row],[CustomerCode]],'Config Clients'!A:D,3,FALSE)</f>
        <v>Grande surface</v>
      </c>
      <c r="M849" s="13" t="str">
        <f>VLOOKUP(Tableau1[[#This Row],[CustomerCode]],'Config Clients'!A:D,4,FALSE)</f>
        <v>Eric</v>
      </c>
      <c r="N849" s="10" t="str">
        <f>IFERROR(IF(Tableau1[[#This Row],[Date rendu]]-'Date de l''export'!$A$2&gt;0,"Non","Oui"),"Oui")</f>
        <v>Non</v>
      </c>
      <c r="O849" s="11">
        <f>IF(Tableau1[[#This Row],[En retard?]]="Non",Tableau1[[#This Row],[Date rendu]]-'Date de l''export'!$A$2,0)</f>
        <v>2.7404166666674428</v>
      </c>
      <c r="P849" s="14" t="str">
        <f>IF(Tableau1[[#This Row],[En retard?]]="Oui","HD",IF(Tableau1[Délai restant]&lt;1,"&lt;24h",IF(Tableau1[Délai restant]&lt;2,"&lt;48h","≥48h")))</f>
        <v>≥48h</v>
      </c>
      <c r="Q849" s="14" t="str">
        <f>IF(AND(Tableau1[[#This Row],[En retard?]]="Oui",OR(Tableau1[[#This Row],[Product]]="Citron",Tableau1[[#This Row],[Product]]="Amandes")),"Oui","Non")</f>
        <v>Non</v>
      </c>
      <c r="R849" t="str">
        <f>CONCATENATE(Tableau1[[#This Row],[OrderCode]],"|",Tableau1[[#This Row],[AnaCode]],"|",Tableau1[[#This Row],[Product]])</f>
        <v>CMD01568803|PEST|Carotte</v>
      </c>
    </row>
    <row r="850" spans="1:18" x14ac:dyDescent="0.25">
      <c r="A850" s="1" t="s">
        <v>248</v>
      </c>
      <c r="B850" s="1" t="s">
        <v>33</v>
      </c>
      <c r="C850" s="3" t="s">
        <v>152</v>
      </c>
      <c r="D850" s="3" t="s">
        <v>35</v>
      </c>
      <c r="E850" s="1" t="s">
        <v>130</v>
      </c>
      <c r="F850" s="1" t="s">
        <v>1207</v>
      </c>
      <c r="G850" s="1" t="s">
        <v>950</v>
      </c>
      <c r="H850" s="3">
        <f>SUBSTITUTE(LEFT(Tableau1[[#This Row],[OrderDate]],17),".",":")+0</f>
        <v>43567.374259259261</v>
      </c>
      <c r="I850" s="3">
        <f>SUBSTITUTE(LEFT(Tableau1[[#This Row],[OrderDueTo]],17),".",":")+0</f>
        <v>43574.5</v>
      </c>
      <c r="J850" s="13" t="str">
        <f>VLOOKUP(Tableau1[[#This Row],[AnaCode]],'Config Analyses'!A:C,2,FALSE)</f>
        <v>Analyse pesticides</v>
      </c>
      <c r="K850" s="13" t="str">
        <f>VLOOKUP(Tableau1[[#This Row],[AnaCode]],'Config Analyses'!A:C,3,FALSE)</f>
        <v>Equipe 3</v>
      </c>
      <c r="L850" s="13" t="str">
        <f>VLOOKUP(Tableau1[[#This Row],[CustomerCode]],'Config Clients'!A:D,3,FALSE)</f>
        <v>Entreprises agro-alimentaires</v>
      </c>
      <c r="M850" s="13" t="str">
        <f>VLOOKUP(Tableau1[[#This Row],[CustomerCode]],'Config Clients'!A:D,4,FALSE)</f>
        <v>Julien</v>
      </c>
      <c r="N850" s="10" t="str">
        <f>IFERROR(IF(Tableau1[[#This Row],[Date rendu]]-'Date de l''export'!$A$2&gt;0,"Non","Oui"),"Oui")</f>
        <v>Non</v>
      </c>
      <c r="O850" s="11">
        <f>IF(Tableau1[[#This Row],[En retard?]]="Non",Tableau1[[#This Row],[Date rendu]]-'Date de l''export'!$A$2,0)</f>
        <v>2.7404166666674428</v>
      </c>
      <c r="P850" s="14" t="str">
        <f>IF(Tableau1[[#This Row],[En retard?]]="Oui","HD",IF(Tableau1[Délai restant]&lt;1,"&lt;24h",IF(Tableau1[Délai restant]&lt;2,"&lt;48h","≥48h")))</f>
        <v>≥48h</v>
      </c>
      <c r="Q850" s="14" t="str">
        <f>IF(AND(Tableau1[[#This Row],[En retard?]]="Oui",OR(Tableau1[[#This Row],[Product]]="Citron",Tableau1[[#This Row],[Product]]="Amandes")),"Oui","Non")</f>
        <v>Non</v>
      </c>
      <c r="R850" t="str">
        <f>CONCATENATE(Tableau1[[#This Row],[OrderCode]],"|",Tableau1[[#This Row],[AnaCode]],"|",Tableau1[[#This Row],[Product]])</f>
        <v>CMD01503501|PEST|Canard</v>
      </c>
    </row>
    <row r="851" spans="1:18" x14ac:dyDescent="0.25">
      <c r="A851" s="1" t="s">
        <v>142</v>
      </c>
      <c r="B851" s="1" t="s">
        <v>26</v>
      </c>
      <c r="C851" s="3" t="s">
        <v>98</v>
      </c>
      <c r="D851" s="3" t="s">
        <v>27</v>
      </c>
      <c r="E851" s="1" t="s">
        <v>130</v>
      </c>
      <c r="F851" s="1" t="s">
        <v>1269</v>
      </c>
      <c r="G851" s="1" t="s">
        <v>950</v>
      </c>
      <c r="H851" s="3">
        <f>SUBSTITUTE(LEFT(Tableau1[[#This Row],[OrderDate]],17),".",":")+0</f>
        <v>43567.374780092592</v>
      </c>
      <c r="I851" s="3">
        <f>SUBSTITUTE(LEFT(Tableau1[[#This Row],[OrderDueTo]],17),".",":")+0</f>
        <v>43574.5</v>
      </c>
      <c r="J851" s="13" t="str">
        <f>VLOOKUP(Tableau1[[#This Row],[AnaCode]],'Config Analyses'!A:C,2,FALSE)</f>
        <v>Analyse pesticides</v>
      </c>
      <c r="K851" s="13" t="str">
        <f>VLOOKUP(Tableau1[[#This Row],[AnaCode]],'Config Analyses'!A:C,3,FALSE)</f>
        <v>Equipe 3</v>
      </c>
      <c r="L851" s="13" t="str">
        <f>VLOOKUP(Tableau1[[#This Row],[CustomerCode]],'Config Clients'!A:D,3,FALSE)</f>
        <v>Coopérative agricole</v>
      </c>
      <c r="M851" s="13" t="str">
        <f>VLOOKUP(Tableau1[[#This Row],[CustomerCode]],'Config Clients'!A:D,4,FALSE)</f>
        <v>Julie</v>
      </c>
      <c r="N851" s="10" t="str">
        <f>IFERROR(IF(Tableau1[[#This Row],[Date rendu]]-'Date de l''export'!$A$2&gt;0,"Non","Oui"),"Oui")</f>
        <v>Non</v>
      </c>
      <c r="O851" s="11">
        <f>IF(Tableau1[[#This Row],[En retard?]]="Non",Tableau1[[#This Row],[Date rendu]]-'Date de l''export'!$A$2,0)</f>
        <v>2.7404166666674428</v>
      </c>
      <c r="P851" s="14" t="str">
        <f>IF(Tableau1[[#This Row],[En retard?]]="Oui","HD",IF(Tableau1[Délai restant]&lt;1,"&lt;24h",IF(Tableau1[Délai restant]&lt;2,"&lt;48h","≥48h")))</f>
        <v>≥48h</v>
      </c>
      <c r="Q851" s="14" t="str">
        <f>IF(AND(Tableau1[[#This Row],[En retard?]]="Oui",OR(Tableau1[[#This Row],[Product]]="Citron",Tableau1[[#This Row],[Product]]="Amandes")),"Oui","Non")</f>
        <v>Non</v>
      </c>
      <c r="R851" t="str">
        <f>CONCATENATE(Tableau1[[#This Row],[OrderCode]],"|",Tableau1[[#This Row],[AnaCode]],"|",Tableau1[[#This Row],[Product]])</f>
        <v>CMD01603503|PEST|Radis</v>
      </c>
    </row>
    <row r="852" spans="1:18" x14ac:dyDescent="0.25">
      <c r="A852" s="1" t="s">
        <v>3387</v>
      </c>
      <c r="B852" s="1" t="s">
        <v>29</v>
      </c>
      <c r="C852" s="3" t="s">
        <v>188</v>
      </c>
      <c r="D852" s="3" t="s">
        <v>38</v>
      </c>
      <c r="E852" s="1" t="s">
        <v>130</v>
      </c>
      <c r="F852" s="1" t="s">
        <v>3465</v>
      </c>
      <c r="G852" s="1" t="s">
        <v>950</v>
      </c>
      <c r="H852" s="3">
        <f>SUBSTITUTE(LEFT(Tableau1[[#This Row],[OrderDate]],17),".",":")+0</f>
        <v>43567.375277777777</v>
      </c>
      <c r="I852" s="3">
        <f>SUBSTITUTE(LEFT(Tableau1[[#This Row],[OrderDueTo]],17),".",":")+0</f>
        <v>43574.5</v>
      </c>
      <c r="J852" s="13" t="str">
        <f>VLOOKUP(Tableau1[[#This Row],[AnaCode]],'Config Analyses'!A:C,2,FALSE)</f>
        <v>Analyse pesticides</v>
      </c>
      <c r="K852" s="13" t="str">
        <f>VLOOKUP(Tableau1[[#This Row],[AnaCode]],'Config Analyses'!A:C,3,FALSE)</f>
        <v>Equipe 3</v>
      </c>
      <c r="L852" s="13" t="str">
        <f>VLOOKUP(Tableau1[[#This Row],[CustomerCode]],'Config Clients'!A:D,3,FALSE)</f>
        <v>Coopérative agricole</v>
      </c>
      <c r="M852" s="13" t="str">
        <f>VLOOKUP(Tableau1[[#This Row],[CustomerCode]],'Config Clients'!A:D,4,FALSE)</f>
        <v>Julie</v>
      </c>
      <c r="N852" s="10" t="str">
        <f>IFERROR(IF(Tableau1[[#This Row],[Date rendu]]-'Date de l''export'!$A$2&gt;0,"Non","Oui"),"Oui")</f>
        <v>Non</v>
      </c>
      <c r="O852" s="11">
        <f>IF(Tableau1[[#This Row],[En retard?]]="Non",Tableau1[[#This Row],[Date rendu]]-'Date de l''export'!$A$2,0)</f>
        <v>2.7404166666674428</v>
      </c>
      <c r="P852" s="14" t="str">
        <f>IF(Tableau1[[#This Row],[En retard?]]="Oui","HD",IF(Tableau1[Délai restant]&lt;1,"&lt;24h",IF(Tableau1[Délai restant]&lt;2,"&lt;48h","≥48h")))</f>
        <v>≥48h</v>
      </c>
      <c r="Q852" s="14" t="str">
        <f>IF(AND(Tableau1[[#This Row],[En retard?]]="Oui",OR(Tableau1[[#This Row],[Product]]="Citron",Tableau1[[#This Row],[Product]]="Amandes")),"Oui","Non")</f>
        <v>Non</v>
      </c>
      <c r="R852" t="str">
        <f>CONCATENATE(Tableau1[[#This Row],[OrderCode]],"|",Tableau1[[#This Row],[AnaCode]],"|",Tableau1[[#This Row],[Product]])</f>
        <v>CMD01646447|PEST|Porc</v>
      </c>
    </row>
    <row r="853" spans="1:18" x14ac:dyDescent="0.25">
      <c r="A853" s="1" t="s">
        <v>896</v>
      </c>
      <c r="B853" s="1" t="s">
        <v>46</v>
      </c>
      <c r="C853" s="3" t="s">
        <v>225</v>
      </c>
      <c r="D853" s="3" t="s">
        <v>39</v>
      </c>
      <c r="E853" s="1" t="s">
        <v>226</v>
      </c>
      <c r="F853" s="1" t="s">
        <v>2741</v>
      </c>
      <c r="G853" s="1" t="s">
        <v>947</v>
      </c>
      <c r="H853" s="3">
        <f>SUBSTITUTE(LEFT(Tableau1[[#This Row],[OrderDate]],17),".",":")+0</f>
        <v>43567.376111111109</v>
      </c>
      <c r="I853" s="3">
        <f>SUBSTITUTE(LEFT(Tableau1[[#This Row],[OrderDueTo]],17),".",":")+0</f>
        <v>43571.5</v>
      </c>
      <c r="J853" s="13" t="str">
        <f>VLOOKUP(Tableau1[[#This Row],[AnaCode]],'Config Analyses'!A:C,2,FALSE)</f>
        <v>Analyse microbiologique</v>
      </c>
      <c r="K853" s="13" t="str">
        <f>VLOOKUP(Tableau1[[#This Row],[AnaCode]],'Config Analyses'!A:C,3,FALSE)</f>
        <v>Equipe 4</v>
      </c>
      <c r="L853" s="13" t="str">
        <f>VLOOKUP(Tableau1[[#This Row],[CustomerCode]],'Config Clients'!A:D,3,FALSE)</f>
        <v>Coopérative agricole</v>
      </c>
      <c r="M853" s="13" t="str">
        <f>VLOOKUP(Tableau1[[#This Row],[CustomerCode]],'Config Clients'!A:D,4,FALSE)</f>
        <v>Béatrice</v>
      </c>
      <c r="N853" s="10" t="str">
        <f>IFERROR(IF(Tableau1[[#This Row],[Date rendu]]-'Date de l''export'!$A$2&gt;0,"Non","Oui"),"Oui")</f>
        <v>Oui</v>
      </c>
      <c r="O853" s="11">
        <f>IF(Tableau1[[#This Row],[En retard?]]="Non",Tableau1[[#This Row],[Date rendu]]-'Date de l''export'!$A$2,0)</f>
        <v>0</v>
      </c>
      <c r="P853" s="14" t="str">
        <f>IF(Tableau1[[#This Row],[En retard?]]="Oui","HD",IF(Tableau1[Délai restant]&lt;1,"&lt;24h",IF(Tableau1[Délai restant]&lt;2,"&lt;48h","≥48h")))</f>
        <v>HD</v>
      </c>
      <c r="Q853" s="14" t="str">
        <f>IF(AND(Tableau1[[#This Row],[En retard?]]="Oui",OR(Tableau1[[#This Row],[Product]]="Citron",Tableau1[[#This Row],[Product]]="Amandes")),"Oui","Non")</f>
        <v>Non</v>
      </c>
      <c r="R853" t="str">
        <f>CONCATENATE(Tableau1[[#This Row],[OrderCode]],"|",Tableau1[[#This Row],[AnaCode]],"|",Tableau1[[#This Row],[Product]])</f>
        <v>CMD01772301|BACT|Raisin</v>
      </c>
    </row>
    <row r="854" spans="1:18" x14ac:dyDescent="0.25">
      <c r="A854" s="1" t="s">
        <v>122</v>
      </c>
      <c r="B854" s="1" t="s">
        <v>19</v>
      </c>
      <c r="C854" s="3" t="s">
        <v>54</v>
      </c>
      <c r="D854" s="3" t="s">
        <v>10</v>
      </c>
      <c r="E854" s="1" t="s">
        <v>107</v>
      </c>
      <c r="F854" s="1" t="s">
        <v>1440</v>
      </c>
      <c r="G854" s="1" t="s">
        <v>945</v>
      </c>
      <c r="H854" s="3">
        <f>SUBSTITUTE(LEFT(Tableau1[[#This Row],[OrderDate]],17),".",":")+0</f>
        <v>43567.376377314817</v>
      </c>
      <c r="I854" s="3">
        <f>SUBSTITUTE(LEFT(Tableau1[[#This Row],[OrderDueTo]],17),".",":")+0</f>
        <v>43572.5</v>
      </c>
      <c r="J854" s="13" t="str">
        <f>VLOOKUP(Tableau1[[#This Row],[AnaCode]],'Config Analyses'!A:C,2,FALSE)</f>
        <v>Analyse nutritionelle</v>
      </c>
      <c r="K854" s="13" t="str">
        <f>VLOOKUP(Tableau1[[#This Row],[AnaCode]],'Config Analyses'!A:C,3,FALSE)</f>
        <v>Equipe 2</v>
      </c>
      <c r="L854" s="13" t="str">
        <f>VLOOKUP(Tableau1[[#This Row],[CustomerCode]],'Config Clients'!A:D,3,FALSE)</f>
        <v>Coopérative agricole</v>
      </c>
      <c r="M854" s="13" t="str">
        <f>VLOOKUP(Tableau1[[#This Row],[CustomerCode]],'Config Clients'!A:D,4,FALSE)</f>
        <v>Julie</v>
      </c>
      <c r="N854" s="10" t="str">
        <f>IFERROR(IF(Tableau1[[#This Row],[Date rendu]]-'Date de l''export'!$A$2&gt;0,"Non","Oui"),"Oui")</f>
        <v>Non</v>
      </c>
      <c r="O854" s="11">
        <f>IF(Tableau1[[#This Row],[En retard?]]="Non",Tableau1[[#This Row],[Date rendu]]-'Date de l''export'!$A$2,0)</f>
        <v>0.74041666666744277</v>
      </c>
      <c r="P854" s="14" t="str">
        <f>IF(Tableau1[[#This Row],[En retard?]]="Oui","HD",IF(Tableau1[Délai restant]&lt;1,"&lt;24h",IF(Tableau1[Délai restant]&lt;2,"&lt;48h","≥48h")))</f>
        <v>&lt;24h</v>
      </c>
      <c r="Q854" s="14" t="str">
        <f>IF(AND(Tableau1[[#This Row],[En retard?]]="Oui",OR(Tableau1[[#This Row],[Product]]="Citron",Tableau1[[#This Row],[Product]]="Amandes")),"Oui","Non")</f>
        <v>Non</v>
      </c>
      <c r="R854" t="str">
        <f>CONCATENATE(Tableau1[[#This Row],[OrderCode]],"|",Tableau1[[#This Row],[AnaCode]],"|",Tableau1[[#This Row],[Product]])</f>
        <v>CMD01569201|NTR|Bettrave</v>
      </c>
    </row>
    <row r="855" spans="1:18" x14ac:dyDescent="0.25">
      <c r="A855" s="1" t="s">
        <v>519</v>
      </c>
      <c r="B855" s="1" t="s">
        <v>30</v>
      </c>
      <c r="C855" s="3" t="s">
        <v>65</v>
      </c>
      <c r="D855" s="3" t="s">
        <v>17</v>
      </c>
      <c r="E855" s="1" t="s">
        <v>229</v>
      </c>
      <c r="F855" s="1" t="s">
        <v>1428</v>
      </c>
      <c r="G855" s="1" t="s">
        <v>947</v>
      </c>
      <c r="H855" s="3">
        <f>SUBSTITUTE(LEFT(Tableau1[[#This Row],[OrderDate]],17),".",":")+0</f>
        <v>43567.377118055556</v>
      </c>
      <c r="I855" s="3">
        <f>SUBSTITUTE(LEFT(Tableau1[[#This Row],[OrderDueTo]],17),".",":")+0</f>
        <v>43571.5</v>
      </c>
      <c r="J855" s="13" t="str">
        <f>VLOOKUP(Tableau1[[#This Row],[AnaCode]],'Config Analyses'!A:C,2,FALSE)</f>
        <v>Analyse sucres</v>
      </c>
      <c r="K855" s="13" t="str">
        <f>VLOOKUP(Tableau1[[#This Row],[AnaCode]],'Config Analyses'!A:C,3,FALSE)</f>
        <v>Equipe 2</v>
      </c>
      <c r="L855" s="13" t="str">
        <f>VLOOKUP(Tableau1[[#This Row],[CustomerCode]],'Config Clients'!A:D,3,FALSE)</f>
        <v>Entreprises agro-alimentaires</v>
      </c>
      <c r="M855" s="13" t="str">
        <f>VLOOKUP(Tableau1[[#This Row],[CustomerCode]],'Config Clients'!A:D,4,FALSE)</f>
        <v>Marc</v>
      </c>
      <c r="N855" s="10" t="str">
        <f>IFERROR(IF(Tableau1[[#This Row],[Date rendu]]-'Date de l''export'!$A$2&gt;0,"Non","Oui"),"Oui")</f>
        <v>Oui</v>
      </c>
      <c r="O855" s="11">
        <f>IF(Tableau1[[#This Row],[En retard?]]="Non",Tableau1[[#This Row],[Date rendu]]-'Date de l''export'!$A$2,0)</f>
        <v>0</v>
      </c>
      <c r="P855" s="14" t="str">
        <f>IF(Tableau1[[#This Row],[En retard?]]="Oui","HD",IF(Tableau1[Délai restant]&lt;1,"&lt;24h",IF(Tableau1[Délai restant]&lt;2,"&lt;48h","≥48h")))</f>
        <v>HD</v>
      </c>
      <c r="Q855" s="14" t="str">
        <f>IF(AND(Tableau1[[#This Row],[En retard?]]="Oui",OR(Tableau1[[#This Row],[Product]]="Citron",Tableau1[[#This Row],[Product]]="Amandes")),"Oui","Non")</f>
        <v>Non</v>
      </c>
      <c r="R855" t="str">
        <f>CONCATENATE(Tableau1[[#This Row],[OrderCode]],"|",Tableau1[[#This Row],[AnaCode]],"|",Tableau1[[#This Row],[Product]])</f>
        <v>CMD01753603|SCR|Bœuf</v>
      </c>
    </row>
    <row r="856" spans="1:18" x14ac:dyDescent="0.25">
      <c r="A856" s="1" t="s">
        <v>3466</v>
      </c>
      <c r="B856" s="1" t="s">
        <v>33</v>
      </c>
      <c r="C856" s="3" t="s">
        <v>188</v>
      </c>
      <c r="D856" s="3" t="s">
        <v>38</v>
      </c>
      <c r="E856" s="1" t="s">
        <v>226</v>
      </c>
      <c r="F856" s="1" t="s">
        <v>3467</v>
      </c>
      <c r="G856" s="1" t="s">
        <v>947</v>
      </c>
      <c r="H856" s="3">
        <f>SUBSTITUTE(LEFT(Tableau1[[#This Row],[OrderDate]],17),".",":")+0</f>
        <v>43567.379305555558</v>
      </c>
      <c r="I856" s="3">
        <f>SUBSTITUTE(LEFT(Tableau1[[#This Row],[OrderDueTo]],17),".",":")+0</f>
        <v>43571.5</v>
      </c>
      <c r="J856" s="13" t="str">
        <f>VLOOKUP(Tableau1[[#This Row],[AnaCode]],'Config Analyses'!A:C,2,FALSE)</f>
        <v>Analyse microbiologique</v>
      </c>
      <c r="K856" s="13" t="str">
        <f>VLOOKUP(Tableau1[[#This Row],[AnaCode]],'Config Analyses'!A:C,3,FALSE)</f>
        <v>Equipe 4</v>
      </c>
      <c r="L856" s="13" t="str">
        <f>VLOOKUP(Tableau1[[#This Row],[CustomerCode]],'Config Clients'!A:D,3,FALSE)</f>
        <v>Coopérative agricole</v>
      </c>
      <c r="M856" s="13" t="str">
        <f>VLOOKUP(Tableau1[[#This Row],[CustomerCode]],'Config Clients'!A:D,4,FALSE)</f>
        <v>Julie</v>
      </c>
      <c r="N856" s="10" t="str">
        <f>IFERROR(IF(Tableau1[[#This Row],[Date rendu]]-'Date de l''export'!$A$2&gt;0,"Non","Oui"),"Oui")</f>
        <v>Oui</v>
      </c>
      <c r="O856" s="11">
        <f>IF(Tableau1[[#This Row],[En retard?]]="Non",Tableau1[[#This Row],[Date rendu]]-'Date de l''export'!$A$2,0)</f>
        <v>0</v>
      </c>
      <c r="P856" s="14" t="str">
        <f>IF(Tableau1[[#This Row],[En retard?]]="Oui","HD",IF(Tableau1[Délai restant]&lt;1,"&lt;24h",IF(Tableau1[Délai restant]&lt;2,"&lt;48h","≥48h")))</f>
        <v>HD</v>
      </c>
      <c r="Q856" s="14" t="str">
        <f>IF(AND(Tableau1[[#This Row],[En retard?]]="Oui",OR(Tableau1[[#This Row],[Product]]="Citron",Tableau1[[#This Row],[Product]]="Amandes")),"Oui","Non")</f>
        <v>Non</v>
      </c>
      <c r="R856" t="str">
        <f>CONCATENATE(Tableau1[[#This Row],[OrderCode]],"|",Tableau1[[#This Row],[AnaCode]],"|",Tableau1[[#This Row],[Product]])</f>
        <v>CMD01601418|BACT|Canard</v>
      </c>
    </row>
    <row r="857" spans="1:18" x14ac:dyDescent="0.25">
      <c r="A857" s="1" t="s">
        <v>310</v>
      </c>
      <c r="B857" s="1" t="s">
        <v>26</v>
      </c>
      <c r="C857" s="3" t="s">
        <v>49</v>
      </c>
      <c r="D857" s="3" t="s">
        <v>8</v>
      </c>
      <c r="E857" s="1" t="s">
        <v>226</v>
      </c>
      <c r="F857" s="1" t="s">
        <v>1617</v>
      </c>
      <c r="G857" s="1" t="s">
        <v>947</v>
      </c>
      <c r="H857" s="3">
        <f>SUBSTITUTE(LEFT(Tableau1[[#This Row],[OrderDate]],17),".",":")+0</f>
        <v>43567.379513888889</v>
      </c>
      <c r="I857" s="3">
        <f>SUBSTITUTE(LEFT(Tableau1[[#This Row],[OrderDueTo]],17),".",":")+0</f>
        <v>43571.5</v>
      </c>
      <c r="J857" s="13" t="str">
        <f>VLOOKUP(Tableau1[[#This Row],[AnaCode]],'Config Analyses'!A:C,2,FALSE)</f>
        <v>Analyse microbiologique</v>
      </c>
      <c r="K857" s="13" t="str">
        <f>VLOOKUP(Tableau1[[#This Row],[AnaCode]],'Config Analyses'!A:C,3,FALSE)</f>
        <v>Equipe 4</v>
      </c>
      <c r="L857" s="13" t="str">
        <f>VLOOKUP(Tableau1[[#This Row],[CustomerCode]],'Config Clients'!A:D,3,FALSE)</f>
        <v>Grande surface</v>
      </c>
      <c r="M857" s="13" t="str">
        <f>VLOOKUP(Tableau1[[#This Row],[CustomerCode]],'Config Clients'!A:D,4,FALSE)</f>
        <v>Eric</v>
      </c>
      <c r="N857" s="10" t="str">
        <f>IFERROR(IF(Tableau1[[#This Row],[Date rendu]]-'Date de l''export'!$A$2&gt;0,"Non","Oui"),"Oui")</f>
        <v>Oui</v>
      </c>
      <c r="O857" s="11">
        <f>IF(Tableau1[[#This Row],[En retard?]]="Non",Tableau1[[#This Row],[Date rendu]]-'Date de l''export'!$A$2,0)</f>
        <v>0</v>
      </c>
      <c r="P857" s="14" t="str">
        <f>IF(Tableau1[[#This Row],[En retard?]]="Oui","HD",IF(Tableau1[Délai restant]&lt;1,"&lt;24h",IF(Tableau1[Délai restant]&lt;2,"&lt;48h","≥48h")))</f>
        <v>HD</v>
      </c>
      <c r="Q857" s="14" t="str">
        <f>IF(AND(Tableau1[[#This Row],[En retard?]]="Oui",OR(Tableau1[[#This Row],[Product]]="Citron",Tableau1[[#This Row],[Product]]="Amandes")),"Oui","Non")</f>
        <v>Non</v>
      </c>
      <c r="R857" t="str">
        <f>CONCATENATE(Tableau1[[#This Row],[OrderCode]],"|",Tableau1[[#This Row],[AnaCode]],"|",Tableau1[[#This Row],[Product]])</f>
        <v>CMD01686706|BACT|Radis</v>
      </c>
    </row>
    <row r="858" spans="1:18" x14ac:dyDescent="0.25">
      <c r="A858" s="1" t="s">
        <v>223</v>
      </c>
      <c r="B858" s="1" t="s">
        <v>26</v>
      </c>
      <c r="C858" s="3" t="s">
        <v>52</v>
      </c>
      <c r="D858" s="3" t="s">
        <v>9</v>
      </c>
      <c r="E858" s="1" t="s">
        <v>130</v>
      </c>
      <c r="F858" s="1" t="s">
        <v>1619</v>
      </c>
      <c r="G858" s="1" t="s">
        <v>950</v>
      </c>
      <c r="H858" s="3">
        <f>SUBSTITUTE(LEFT(Tableau1[[#This Row],[OrderDate]],17),".",":")+0</f>
        <v>43567.379803240743</v>
      </c>
      <c r="I858" s="3">
        <f>SUBSTITUTE(LEFT(Tableau1[[#This Row],[OrderDueTo]],17),".",":")+0</f>
        <v>43574.5</v>
      </c>
      <c r="J858" s="13" t="str">
        <f>VLOOKUP(Tableau1[[#This Row],[AnaCode]],'Config Analyses'!A:C,2,FALSE)</f>
        <v>Analyse pesticides</v>
      </c>
      <c r="K858" s="13" t="str">
        <f>VLOOKUP(Tableau1[[#This Row],[AnaCode]],'Config Analyses'!A:C,3,FALSE)</f>
        <v>Equipe 3</v>
      </c>
      <c r="L858" s="13" t="str">
        <f>VLOOKUP(Tableau1[[#This Row],[CustomerCode]],'Config Clients'!A:D,3,FALSE)</f>
        <v>Centrale d'achats</v>
      </c>
      <c r="M858" s="13" t="str">
        <f>VLOOKUP(Tableau1[[#This Row],[CustomerCode]],'Config Clients'!A:D,4,FALSE)</f>
        <v>Sandrine</v>
      </c>
      <c r="N858" s="10" t="str">
        <f>IFERROR(IF(Tableau1[[#This Row],[Date rendu]]-'Date de l''export'!$A$2&gt;0,"Non","Oui"),"Oui")</f>
        <v>Non</v>
      </c>
      <c r="O858" s="11">
        <f>IF(Tableau1[[#This Row],[En retard?]]="Non",Tableau1[[#This Row],[Date rendu]]-'Date de l''export'!$A$2,0)</f>
        <v>2.7404166666674428</v>
      </c>
      <c r="P858" s="14" t="str">
        <f>IF(Tableau1[[#This Row],[En retard?]]="Oui","HD",IF(Tableau1[Délai restant]&lt;1,"&lt;24h",IF(Tableau1[Délai restant]&lt;2,"&lt;48h","≥48h")))</f>
        <v>≥48h</v>
      </c>
      <c r="Q858" s="14" t="str">
        <f>IF(AND(Tableau1[[#This Row],[En retard?]]="Oui",OR(Tableau1[[#This Row],[Product]]="Citron",Tableau1[[#This Row],[Product]]="Amandes")),"Oui","Non")</f>
        <v>Non</v>
      </c>
      <c r="R858" t="str">
        <f>CONCATENATE(Tableau1[[#This Row],[OrderCode]],"|",Tableau1[[#This Row],[AnaCode]],"|",Tableau1[[#This Row],[Product]])</f>
        <v>CMD01626009|PEST|Radis</v>
      </c>
    </row>
    <row r="859" spans="1:18" x14ac:dyDescent="0.25">
      <c r="A859" s="1" t="s">
        <v>194</v>
      </c>
      <c r="B859" s="1" t="s">
        <v>26</v>
      </c>
      <c r="C859" s="3" t="s">
        <v>49</v>
      </c>
      <c r="D859" s="3" t="s">
        <v>8</v>
      </c>
      <c r="E859" s="1" t="s">
        <v>130</v>
      </c>
      <c r="F859" s="1" t="s">
        <v>1623</v>
      </c>
      <c r="G859" s="1" t="s">
        <v>950</v>
      </c>
      <c r="H859" s="3">
        <f>SUBSTITUTE(LEFT(Tableau1[[#This Row],[OrderDate]],17),".",":")+0</f>
        <v>43567.383020833331</v>
      </c>
      <c r="I859" s="3">
        <f>SUBSTITUTE(LEFT(Tableau1[[#This Row],[OrderDueTo]],17),".",":")+0</f>
        <v>43574.5</v>
      </c>
      <c r="J859" s="13" t="str">
        <f>VLOOKUP(Tableau1[[#This Row],[AnaCode]],'Config Analyses'!A:C,2,FALSE)</f>
        <v>Analyse pesticides</v>
      </c>
      <c r="K859" s="13" t="str">
        <f>VLOOKUP(Tableau1[[#This Row],[AnaCode]],'Config Analyses'!A:C,3,FALSE)</f>
        <v>Equipe 3</v>
      </c>
      <c r="L859" s="13" t="str">
        <f>VLOOKUP(Tableau1[[#This Row],[CustomerCode]],'Config Clients'!A:D,3,FALSE)</f>
        <v>Grande surface</v>
      </c>
      <c r="M859" s="13" t="str">
        <f>VLOOKUP(Tableau1[[#This Row],[CustomerCode]],'Config Clients'!A:D,4,FALSE)</f>
        <v>Eric</v>
      </c>
      <c r="N859" s="10" t="str">
        <f>IFERROR(IF(Tableau1[[#This Row],[Date rendu]]-'Date de l''export'!$A$2&gt;0,"Non","Oui"),"Oui")</f>
        <v>Non</v>
      </c>
      <c r="O859" s="11">
        <f>IF(Tableau1[[#This Row],[En retard?]]="Non",Tableau1[[#This Row],[Date rendu]]-'Date de l''export'!$A$2,0)</f>
        <v>2.7404166666674428</v>
      </c>
      <c r="P859" s="14" t="str">
        <f>IF(Tableau1[[#This Row],[En retard?]]="Oui","HD",IF(Tableau1[Délai restant]&lt;1,"&lt;24h",IF(Tableau1[Délai restant]&lt;2,"&lt;48h","≥48h")))</f>
        <v>≥48h</v>
      </c>
      <c r="Q859" s="14" t="str">
        <f>IF(AND(Tableau1[[#This Row],[En retard?]]="Oui",OR(Tableau1[[#This Row],[Product]]="Citron",Tableau1[[#This Row],[Product]]="Amandes")),"Oui","Non")</f>
        <v>Non</v>
      </c>
      <c r="R859" t="str">
        <f>CONCATENATE(Tableau1[[#This Row],[OrderCode]],"|",Tableau1[[#This Row],[AnaCode]],"|",Tableau1[[#This Row],[Product]])</f>
        <v>CMD01546205|PEST|Radis</v>
      </c>
    </row>
    <row r="860" spans="1:18" x14ac:dyDescent="0.25">
      <c r="A860" s="1" t="s">
        <v>57</v>
      </c>
      <c r="B860" s="1" t="s">
        <v>32</v>
      </c>
      <c r="C860" s="3" t="s">
        <v>58</v>
      </c>
      <c r="D860" s="3" t="s">
        <v>13</v>
      </c>
      <c r="E860" s="1" t="s">
        <v>63</v>
      </c>
      <c r="F860" s="1" t="s">
        <v>1517</v>
      </c>
      <c r="G860" s="1" t="s">
        <v>950</v>
      </c>
      <c r="H860" s="3">
        <f>SUBSTITUTE(LEFT(Tableau1[[#This Row],[OrderDate]],17),".",":")+0</f>
        <v>43567.390243055554</v>
      </c>
      <c r="I860" s="3">
        <f>SUBSTITUTE(LEFT(Tableau1[[#This Row],[OrderDueTo]],17),".",":")+0</f>
        <v>43574.5</v>
      </c>
      <c r="J860" s="13" t="str">
        <f>VLOOKUP(Tableau1[[#This Row],[AnaCode]],'Config Analyses'!A:C,2,FALSE)</f>
        <v>Analyse polluants d'emballage</v>
      </c>
      <c r="K860" s="13" t="str">
        <f>VLOOKUP(Tableau1[[#This Row],[AnaCode]],'Config Analyses'!A:C,3,FALSE)</f>
        <v>Equipe 3</v>
      </c>
      <c r="L860" s="13" t="str">
        <f>VLOOKUP(Tableau1[[#This Row],[CustomerCode]],'Config Clients'!A:D,3,FALSE)</f>
        <v>Coopérative agricole</v>
      </c>
      <c r="M860" s="13" t="str">
        <f>VLOOKUP(Tableau1[[#This Row],[CustomerCode]],'Config Clients'!A:D,4,FALSE)</f>
        <v>Béatrice</v>
      </c>
      <c r="N860" s="10" t="str">
        <f>IFERROR(IF(Tableau1[[#This Row],[Date rendu]]-'Date de l''export'!$A$2&gt;0,"Non","Oui"),"Oui")</f>
        <v>Non</v>
      </c>
      <c r="O860" s="11">
        <f>IF(Tableau1[[#This Row],[En retard?]]="Non",Tableau1[[#This Row],[Date rendu]]-'Date de l''export'!$A$2,0)</f>
        <v>2.7404166666674428</v>
      </c>
      <c r="P860" s="14" t="str">
        <f>IF(Tableau1[[#This Row],[En retard?]]="Oui","HD",IF(Tableau1[Délai restant]&lt;1,"&lt;24h",IF(Tableau1[Délai restant]&lt;2,"&lt;48h","≥48h")))</f>
        <v>≥48h</v>
      </c>
      <c r="Q860" s="14" t="str">
        <f>IF(AND(Tableau1[[#This Row],[En retard?]]="Oui",OR(Tableau1[[#This Row],[Product]]="Citron",Tableau1[[#This Row],[Product]]="Amandes")),"Oui","Non")</f>
        <v>Non</v>
      </c>
      <c r="R860" t="str">
        <f>CONCATENATE(Tableau1[[#This Row],[OrderCode]],"|",Tableau1[[#This Row],[AnaCode]],"|",Tableau1[[#This Row],[Product]])</f>
        <v>CMD01659901|PLLT|Tomate</v>
      </c>
    </row>
    <row r="861" spans="1:18" x14ac:dyDescent="0.25">
      <c r="A861" s="1" t="s">
        <v>3468</v>
      </c>
      <c r="B861" s="1" t="s">
        <v>21</v>
      </c>
      <c r="C861" s="3" t="s">
        <v>73</v>
      </c>
      <c r="D861" s="3" t="s">
        <v>23</v>
      </c>
      <c r="E861" s="1" t="s">
        <v>229</v>
      </c>
      <c r="F861" s="1" t="s">
        <v>3469</v>
      </c>
      <c r="G861" s="1" t="s">
        <v>947</v>
      </c>
      <c r="H861" s="3">
        <f>SUBSTITUTE(LEFT(Tableau1[[#This Row],[OrderDate]],17),".",":")+0</f>
        <v>43567.390613425923</v>
      </c>
      <c r="I861" s="3">
        <f>SUBSTITUTE(LEFT(Tableau1[[#This Row],[OrderDueTo]],17),".",":")+0</f>
        <v>43571.5</v>
      </c>
      <c r="J861" s="13" t="str">
        <f>VLOOKUP(Tableau1[[#This Row],[AnaCode]],'Config Analyses'!A:C,2,FALSE)</f>
        <v>Analyse sucres</v>
      </c>
      <c r="K861" s="13" t="str">
        <f>VLOOKUP(Tableau1[[#This Row],[AnaCode]],'Config Analyses'!A:C,3,FALSE)</f>
        <v>Equipe 2</v>
      </c>
      <c r="L861" s="13" t="str">
        <f>VLOOKUP(Tableau1[[#This Row],[CustomerCode]],'Config Clients'!A:D,3,FALSE)</f>
        <v>Entreprises agro-alimentaires</v>
      </c>
      <c r="M861" s="13" t="str">
        <f>VLOOKUP(Tableau1[[#This Row],[CustomerCode]],'Config Clients'!A:D,4,FALSE)</f>
        <v>Julien</v>
      </c>
      <c r="N861" s="10" t="str">
        <f>IFERROR(IF(Tableau1[[#This Row],[Date rendu]]-'Date de l''export'!$A$2&gt;0,"Non","Oui"),"Oui")</f>
        <v>Oui</v>
      </c>
      <c r="O861" s="11">
        <f>IF(Tableau1[[#This Row],[En retard?]]="Non",Tableau1[[#This Row],[Date rendu]]-'Date de l''export'!$A$2,0)</f>
        <v>0</v>
      </c>
      <c r="P861" s="14" t="str">
        <f>IF(Tableau1[[#This Row],[En retard?]]="Oui","HD",IF(Tableau1[Délai restant]&lt;1,"&lt;24h",IF(Tableau1[Délai restant]&lt;2,"&lt;48h","≥48h")))</f>
        <v>HD</v>
      </c>
      <c r="Q861" s="14" t="str">
        <f>IF(AND(Tableau1[[#This Row],[En retard?]]="Oui",OR(Tableau1[[#This Row],[Product]]="Citron",Tableau1[[#This Row],[Product]]="Amandes")),"Oui","Non")</f>
        <v>Non</v>
      </c>
      <c r="R861" t="str">
        <f>CONCATENATE(Tableau1[[#This Row],[OrderCode]],"|",Tableau1[[#This Row],[AnaCode]],"|",Tableau1[[#This Row],[Product]])</f>
        <v>CMD01392602|SCR|Carotte</v>
      </c>
    </row>
    <row r="862" spans="1:18" x14ac:dyDescent="0.25">
      <c r="A862" s="1" t="s">
        <v>278</v>
      </c>
      <c r="B862" s="1" t="s">
        <v>7</v>
      </c>
      <c r="C862" s="3" t="s">
        <v>52</v>
      </c>
      <c r="D862" s="3" t="s">
        <v>9</v>
      </c>
      <c r="E862" s="1" t="s">
        <v>167</v>
      </c>
      <c r="F862" s="1" t="s">
        <v>1626</v>
      </c>
      <c r="G862" s="1" t="s">
        <v>964</v>
      </c>
      <c r="H862" s="3">
        <f>SUBSTITUTE(LEFT(Tableau1[[#This Row],[OrderDate]],17),".",":")+0</f>
        <v>43567.390717592592</v>
      </c>
      <c r="I862" s="3">
        <f>SUBSTITUTE(LEFT(Tableau1[[#This Row],[OrderDueTo]],17),".",":")+0</f>
        <v>43573.5</v>
      </c>
      <c r="J862" s="13" t="str">
        <f>VLOOKUP(Tableau1[[#This Row],[AnaCode]],'Config Analyses'!A:C,2,FALSE)</f>
        <v>Analyse matières grasses</v>
      </c>
      <c r="K862" s="13" t="str">
        <f>VLOOKUP(Tableau1[[#This Row],[AnaCode]],'Config Analyses'!A:C,3,FALSE)</f>
        <v>Equipe 2</v>
      </c>
      <c r="L862" s="13" t="str">
        <f>VLOOKUP(Tableau1[[#This Row],[CustomerCode]],'Config Clients'!A:D,3,FALSE)</f>
        <v>Centrale d'achats</v>
      </c>
      <c r="M862" s="13" t="str">
        <f>VLOOKUP(Tableau1[[#This Row],[CustomerCode]],'Config Clients'!A:D,4,FALSE)</f>
        <v>Sandrine</v>
      </c>
      <c r="N862" s="10" t="str">
        <f>IFERROR(IF(Tableau1[[#This Row],[Date rendu]]-'Date de l''export'!$A$2&gt;0,"Non","Oui"),"Oui")</f>
        <v>Non</v>
      </c>
      <c r="O862" s="11">
        <f>IF(Tableau1[[#This Row],[En retard?]]="Non",Tableau1[[#This Row],[Date rendu]]-'Date de l''export'!$A$2,0)</f>
        <v>1.7404166666674428</v>
      </c>
      <c r="P862" s="14" t="str">
        <f>IF(Tableau1[[#This Row],[En retard?]]="Oui","HD",IF(Tableau1[Délai restant]&lt;1,"&lt;24h",IF(Tableau1[Délai restant]&lt;2,"&lt;48h","≥48h")))</f>
        <v>&lt;48h</v>
      </c>
      <c r="Q862" s="14" t="str">
        <f>IF(AND(Tableau1[[#This Row],[En retard?]]="Oui",OR(Tableau1[[#This Row],[Product]]="Citron",Tableau1[[#This Row],[Product]]="Amandes")),"Oui","Non")</f>
        <v>Non</v>
      </c>
      <c r="R862" t="str">
        <f>CONCATENATE(Tableau1[[#This Row],[OrderCode]],"|",Tableau1[[#This Row],[AnaCode]],"|",Tableau1[[#This Row],[Product]])</f>
        <v>CMD01668305|MTG|Concombre</v>
      </c>
    </row>
    <row r="863" spans="1:18" x14ac:dyDescent="0.25">
      <c r="A863" s="1" t="s">
        <v>720</v>
      </c>
      <c r="B863" s="1" t="s">
        <v>31</v>
      </c>
      <c r="C863" s="3" t="s">
        <v>52</v>
      </c>
      <c r="D863" s="3" t="s">
        <v>9</v>
      </c>
      <c r="E863" s="1" t="s">
        <v>107</v>
      </c>
      <c r="F863" s="1" t="s">
        <v>2269</v>
      </c>
      <c r="G863" s="1" t="s">
        <v>945</v>
      </c>
      <c r="H863" s="3">
        <f>SUBSTITUTE(LEFT(Tableau1[[#This Row],[OrderDate]],17),".",":")+0</f>
        <v>43567.391504629632</v>
      </c>
      <c r="I863" s="3">
        <f>SUBSTITUTE(LEFT(Tableau1[[#This Row],[OrderDueTo]],17),".",":")+0</f>
        <v>43572.5</v>
      </c>
      <c r="J863" s="13" t="str">
        <f>VLOOKUP(Tableau1[[#This Row],[AnaCode]],'Config Analyses'!A:C,2,FALSE)</f>
        <v>Analyse nutritionelle</v>
      </c>
      <c r="K863" s="13" t="str">
        <f>VLOOKUP(Tableau1[[#This Row],[AnaCode]],'Config Analyses'!A:C,3,FALSE)</f>
        <v>Equipe 2</v>
      </c>
      <c r="L863" s="13" t="str">
        <f>VLOOKUP(Tableau1[[#This Row],[CustomerCode]],'Config Clients'!A:D,3,FALSE)</f>
        <v>Centrale d'achats</v>
      </c>
      <c r="M863" s="13" t="str">
        <f>VLOOKUP(Tableau1[[#This Row],[CustomerCode]],'Config Clients'!A:D,4,FALSE)</f>
        <v>Sandrine</v>
      </c>
      <c r="N863" s="10" t="str">
        <f>IFERROR(IF(Tableau1[[#This Row],[Date rendu]]-'Date de l''export'!$A$2&gt;0,"Non","Oui"),"Oui")</f>
        <v>Non</v>
      </c>
      <c r="O863" s="11">
        <f>IF(Tableau1[[#This Row],[En retard?]]="Non",Tableau1[[#This Row],[Date rendu]]-'Date de l''export'!$A$2,0)</f>
        <v>0.74041666666744277</v>
      </c>
      <c r="P863" s="14" t="str">
        <f>IF(Tableau1[[#This Row],[En retard?]]="Oui","HD",IF(Tableau1[Délai restant]&lt;1,"&lt;24h",IF(Tableau1[Délai restant]&lt;2,"&lt;48h","≥48h")))</f>
        <v>&lt;24h</v>
      </c>
      <c r="Q863" s="14" t="str">
        <f>IF(AND(Tableau1[[#This Row],[En retard?]]="Oui",OR(Tableau1[[#This Row],[Product]]="Citron",Tableau1[[#This Row],[Product]]="Amandes")),"Oui","Non")</f>
        <v>Non</v>
      </c>
      <c r="R863" t="str">
        <f>CONCATENATE(Tableau1[[#This Row],[OrderCode]],"|",Tableau1[[#This Row],[AnaCode]],"|",Tableau1[[#This Row],[Product]])</f>
        <v>CMD01784003|NTR|Pomme de terre</v>
      </c>
    </row>
    <row r="864" spans="1:18" x14ac:dyDescent="0.25">
      <c r="A864" s="1" t="s">
        <v>846</v>
      </c>
      <c r="B864" s="1" t="s">
        <v>43</v>
      </c>
      <c r="C864" s="3" t="s">
        <v>225</v>
      </c>
      <c r="D864" s="3" t="s">
        <v>39</v>
      </c>
      <c r="E864" s="1" t="s">
        <v>229</v>
      </c>
      <c r="F864" s="1" t="s">
        <v>2653</v>
      </c>
      <c r="G864" s="1" t="s">
        <v>947</v>
      </c>
      <c r="H864" s="3">
        <f>SUBSTITUTE(LEFT(Tableau1[[#This Row],[OrderDate]],17),".",":")+0</f>
        <v>43567.392407407409</v>
      </c>
      <c r="I864" s="3">
        <f>SUBSTITUTE(LEFT(Tableau1[[#This Row],[OrderDueTo]],17),".",":")+0</f>
        <v>43571.5</v>
      </c>
      <c r="J864" s="13" t="str">
        <f>VLOOKUP(Tableau1[[#This Row],[AnaCode]],'Config Analyses'!A:C,2,FALSE)</f>
        <v>Analyse sucres</v>
      </c>
      <c r="K864" s="13" t="str">
        <f>VLOOKUP(Tableau1[[#This Row],[AnaCode]],'Config Analyses'!A:C,3,FALSE)</f>
        <v>Equipe 2</v>
      </c>
      <c r="L864" s="13" t="str">
        <f>VLOOKUP(Tableau1[[#This Row],[CustomerCode]],'Config Clients'!A:D,3,FALSE)</f>
        <v>Coopérative agricole</v>
      </c>
      <c r="M864" s="13" t="str">
        <f>VLOOKUP(Tableau1[[#This Row],[CustomerCode]],'Config Clients'!A:D,4,FALSE)</f>
        <v>Béatrice</v>
      </c>
      <c r="N864" s="10" t="str">
        <f>IFERROR(IF(Tableau1[[#This Row],[Date rendu]]-'Date de l''export'!$A$2&gt;0,"Non","Oui"),"Oui")</f>
        <v>Oui</v>
      </c>
      <c r="O864" s="11">
        <f>IF(Tableau1[[#This Row],[En retard?]]="Non",Tableau1[[#This Row],[Date rendu]]-'Date de l''export'!$A$2,0)</f>
        <v>0</v>
      </c>
      <c r="P864" s="14" t="str">
        <f>IF(Tableau1[[#This Row],[En retard?]]="Oui","HD",IF(Tableau1[Délai restant]&lt;1,"&lt;24h",IF(Tableau1[Délai restant]&lt;2,"&lt;48h","≥48h")))</f>
        <v>HD</v>
      </c>
      <c r="Q864" s="14" t="str">
        <f>IF(AND(Tableau1[[#This Row],[En retard?]]="Oui",OR(Tableau1[[#This Row],[Product]]="Citron",Tableau1[[#This Row],[Product]]="Amandes")),"Oui","Non")</f>
        <v>Non</v>
      </c>
      <c r="R864" t="str">
        <f>CONCATENATE(Tableau1[[#This Row],[OrderCode]],"|",Tableau1[[#This Row],[AnaCode]],"|",Tableau1[[#This Row],[Product]])</f>
        <v>CMD01747201|SCR|Pomme</v>
      </c>
    </row>
    <row r="865" spans="1:18" x14ac:dyDescent="0.25">
      <c r="A865" s="1" t="s">
        <v>227</v>
      </c>
      <c r="B865" s="1" t="s">
        <v>31</v>
      </c>
      <c r="C865" s="3" t="s">
        <v>49</v>
      </c>
      <c r="D865" s="3" t="s">
        <v>8</v>
      </c>
      <c r="E865" s="1" t="s">
        <v>107</v>
      </c>
      <c r="F865" s="1" t="s">
        <v>1951</v>
      </c>
      <c r="G865" s="1" t="s">
        <v>945</v>
      </c>
      <c r="H865" s="3">
        <f>SUBSTITUTE(LEFT(Tableau1[[#This Row],[OrderDate]],17),".",":")+0</f>
        <v>43567.392974537041</v>
      </c>
      <c r="I865" s="3">
        <f>SUBSTITUTE(LEFT(Tableau1[[#This Row],[OrderDueTo]],17),".",":")+0</f>
        <v>43572.5</v>
      </c>
      <c r="J865" s="13" t="str">
        <f>VLOOKUP(Tableau1[[#This Row],[AnaCode]],'Config Analyses'!A:C,2,FALSE)</f>
        <v>Analyse nutritionelle</v>
      </c>
      <c r="K865" s="13" t="str">
        <f>VLOOKUP(Tableau1[[#This Row],[AnaCode]],'Config Analyses'!A:C,3,FALSE)</f>
        <v>Equipe 2</v>
      </c>
      <c r="L865" s="13" t="str">
        <f>VLOOKUP(Tableau1[[#This Row],[CustomerCode]],'Config Clients'!A:D,3,FALSE)</f>
        <v>Grande surface</v>
      </c>
      <c r="M865" s="13" t="str">
        <f>VLOOKUP(Tableau1[[#This Row],[CustomerCode]],'Config Clients'!A:D,4,FALSE)</f>
        <v>Eric</v>
      </c>
      <c r="N865" s="10" t="str">
        <f>IFERROR(IF(Tableau1[[#This Row],[Date rendu]]-'Date de l''export'!$A$2&gt;0,"Non","Oui"),"Oui")</f>
        <v>Non</v>
      </c>
      <c r="O865" s="11">
        <f>IF(Tableau1[[#This Row],[En retard?]]="Non",Tableau1[[#This Row],[Date rendu]]-'Date de l''export'!$A$2,0)</f>
        <v>0.74041666666744277</v>
      </c>
      <c r="P865" s="14" t="str">
        <f>IF(Tableau1[[#This Row],[En retard?]]="Oui","HD",IF(Tableau1[Délai restant]&lt;1,"&lt;24h",IF(Tableau1[Délai restant]&lt;2,"&lt;48h","≥48h")))</f>
        <v>&lt;24h</v>
      </c>
      <c r="Q865" s="14" t="str">
        <f>IF(AND(Tableau1[[#This Row],[En retard?]]="Oui",OR(Tableau1[[#This Row],[Product]]="Citron",Tableau1[[#This Row],[Product]]="Amandes")),"Oui","Non")</f>
        <v>Non</v>
      </c>
      <c r="R865" t="str">
        <f>CONCATENATE(Tableau1[[#This Row],[OrderCode]],"|",Tableau1[[#This Row],[AnaCode]],"|",Tableau1[[#This Row],[Product]])</f>
        <v>CMD01645801|NTR|Pomme de terre</v>
      </c>
    </row>
    <row r="866" spans="1:18" x14ac:dyDescent="0.25">
      <c r="A866" s="1" t="s">
        <v>312</v>
      </c>
      <c r="B866" s="1" t="s">
        <v>11</v>
      </c>
      <c r="C866" s="3" t="s">
        <v>61</v>
      </c>
      <c r="D866" s="3" t="s">
        <v>14</v>
      </c>
      <c r="E866" s="1" t="s">
        <v>167</v>
      </c>
      <c r="F866" s="1" t="s">
        <v>1038</v>
      </c>
      <c r="G866" s="1" t="s">
        <v>964</v>
      </c>
      <c r="H866" s="3">
        <f>SUBSTITUTE(LEFT(Tableau1[[#This Row],[OrderDate]],17),".",":")+0</f>
        <v>43567.393819444442</v>
      </c>
      <c r="I866" s="3">
        <f>SUBSTITUTE(LEFT(Tableau1[[#This Row],[OrderDueTo]],17),".",":")+0</f>
        <v>43573.5</v>
      </c>
      <c r="J866" s="13" t="str">
        <f>VLOOKUP(Tableau1[[#This Row],[AnaCode]],'Config Analyses'!A:C,2,FALSE)</f>
        <v>Analyse matières grasses</v>
      </c>
      <c r="K866" s="13" t="str">
        <f>VLOOKUP(Tableau1[[#This Row],[AnaCode]],'Config Analyses'!A:C,3,FALSE)</f>
        <v>Equipe 2</v>
      </c>
      <c r="L866" s="13" t="str">
        <f>VLOOKUP(Tableau1[[#This Row],[CustomerCode]],'Config Clients'!A:D,3,FALSE)</f>
        <v>Grande surface</v>
      </c>
      <c r="M866" s="13" t="str">
        <f>VLOOKUP(Tableau1[[#This Row],[CustomerCode]],'Config Clients'!A:D,4,FALSE)</f>
        <v>Eric</v>
      </c>
      <c r="N866" s="10" t="str">
        <f>IFERROR(IF(Tableau1[[#This Row],[Date rendu]]-'Date de l''export'!$A$2&gt;0,"Non","Oui"),"Oui")</f>
        <v>Non</v>
      </c>
      <c r="O866" s="11">
        <f>IF(Tableau1[[#This Row],[En retard?]]="Non",Tableau1[[#This Row],[Date rendu]]-'Date de l''export'!$A$2,0)</f>
        <v>1.7404166666674428</v>
      </c>
      <c r="P866" s="14" t="str">
        <f>IF(Tableau1[[#This Row],[En retard?]]="Oui","HD",IF(Tableau1[Délai restant]&lt;1,"&lt;24h",IF(Tableau1[Délai restant]&lt;2,"&lt;48h","≥48h")))</f>
        <v>&lt;48h</v>
      </c>
      <c r="Q866" s="14" t="str">
        <f>IF(AND(Tableau1[[#This Row],[En retard?]]="Oui",OR(Tableau1[[#This Row],[Product]]="Citron",Tableau1[[#This Row],[Product]]="Amandes")),"Oui","Non")</f>
        <v>Non</v>
      </c>
      <c r="R866" t="str">
        <f>CONCATENATE(Tableau1[[#This Row],[OrderCode]],"|",Tableau1[[#This Row],[AnaCode]],"|",Tableau1[[#This Row],[Product]])</f>
        <v>CMD01650604|MTG|Oignon</v>
      </c>
    </row>
    <row r="867" spans="1:18" x14ac:dyDescent="0.25">
      <c r="A867" s="1" t="s">
        <v>174</v>
      </c>
      <c r="B867" s="1" t="s">
        <v>31</v>
      </c>
      <c r="C867" s="3" t="s">
        <v>52</v>
      </c>
      <c r="D867" s="3" t="s">
        <v>9</v>
      </c>
      <c r="E867" s="1" t="s">
        <v>130</v>
      </c>
      <c r="F867" s="1" t="s">
        <v>1430</v>
      </c>
      <c r="G867" s="1" t="s">
        <v>950</v>
      </c>
      <c r="H867" s="3">
        <f>SUBSTITUTE(LEFT(Tableau1[[#This Row],[OrderDate]],17),".",":")+0</f>
        <v>43567.393831018519</v>
      </c>
      <c r="I867" s="3">
        <f>SUBSTITUTE(LEFT(Tableau1[[#This Row],[OrderDueTo]],17),".",":")+0</f>
        <v>43574.5</v>
      </c>
      <c r="J867" s="13" t="str">
        <f>VLOOKUP(Tableau1[[#This Row],[AnaCode]],'Config Analyses'!A:C,2,FALSE)</f>
        <v>Analyse pesticides</v>
      </c>
      <c r="K867" s="13" t="str">
        <f>VLOOKUP(Tableau1[[#This Row],[AnaCode]],'Config Analyses'!A:C,3,FALSE)</f>
        <v>Equipe 3</v>
      </c>
      <c r="L867" s="13" t="str">
        <f>VLOOKUP(Tableau1[[#This Row],[CustomerCode]],'Config Clients'!A:D,3,FALSE)</f>
        <v>Centrale d'achats</v>
      </c>
      <c r="M867" s="13" t="str">
        <f>VLOOKUP(Tableau1[[#This Row],[CustomerCode]],'Config Clients'!A:D,4,FALSE)</f>
        <v>Sandrine</v>
      </c>
      <c r="N867" s="10" t="str">
        <f>IFERROR(IF(Tableau1[[#This Row],[Date rendu]]-'Date de l''export'!$A$2&gt;0,"Non","Oui"),"Oui")</f>
        <v>Non</v>
      </c>
      <c r="O867" s="11">
        <f>IF(Tableau1[[#This Row],[En retard?]]="Non",Tableau1[[#This Row],[Date rendu]]-'Date de l''export'!$A$2,0)</f>
        <v>2.7404166666674428</v>
      </c>
      <c r="P867" s="14" t="str">
        <f>IF(Tableau1[[#This Row],[En retard?]]="Oui","HD",IF(Tableau1[Délai restant]&lt;1,"&lt;24h",IF(Tableau1[Délai restant]&lt;2,"&lt;48h","≥48h")))</f>
        <v>≥48h</v>
      </c>
      <c r="Q867" s="14" t="str">
        <f>IF(AND(Tableau1[[#This Row],[En retard?]]="Oui",OR(Tableau1[[#This Row],[Product]]="Citron",Tableau1[[#This Row],[Product]]="Amandes")),"Oui","Non")</f>
        <v>Non</v>
      </c>
      <c r="R867" t="str">
        <f>CONCATENATE(Tableau1[[#This Row],[OrderCode]],"|",Tableau1[[#This Row],[AnaCode]],"|",Tableau1[[#This Row],[Product]])</f>
        <v>CMD01691010|PEST|Pomme de terre</v>
      </c>
    </row>
    <row r="868" spans="1:18" x14ac:dyDescent="0.25">
      <c r="A868" s="1" t="s">
        <v>146</v>
      </c>
      <c r="B868" s="1" t="s">
        <v>33</v>
      </c>
      <c r="C868" s="3" t="s">
        <v>147</v>
      </c>
      <c r="D868" s="3" t="s">
        <v>34</v>
      </c>
      <c r="E868" s="1" t="s">
        <v>130</v>
      </c>
      <c r="F868" s="1" t="s">
        <v>1037</v>
      </c>
      <c r="G868" s="1" t="s">
        <v>950</v>
      </c>
      <c r="H868" s="3">
        <f>SUBSTITUTE(LEFT(Tableau1[[#This Row],[OrderDate]],17),".",":")+0</f>
        <v>43567.393958333334</v>
      </c>
      <c r="I868" s="3">
        <f>SUBSTITUTE(LEFT(Tableau1[[#This Row],[OrderDueTo]],17),".",":")+0</f>
        <v>43574.5</v>
      </c>
      <c r="J868" s="13" t="str">
        <f>VLOOKUP(Tableau1[[#This Row],[AnaCode]],'Config Analyses'!A:C,2,FALSE)</f>
        <v>Analyse pesticides</v>
      </c>
      <c r="K868" s="13" t="str">
        <f>VLOOKUP(Tableau1[[#This Row],[AnaCode]],'Config Analyses'!A:C,3,FALSE)</f>
        <v>Equipe 3</v>
      </c>
      <c r="L868" s="13" t="str">
        <f>VLOOKUP(Tableau1[[#This Row],[CustomerCode]],'Config Clients'!A:D,3,FALSE)</f>
        <v>Entreprises agro-alimentaires</v>
      </c>
      <c r="M868" s="13" t="str">
        <f>VLOOKUP(Tableau1[[#This Row],[CustomerCode]],'Config Clients'!A:D,4,FALSE)</f>
        <v>Marc</v>
      </c>
      <c r="N868" s="10" t="str">
        <f>IFERROR(IF(Tableau1[[#This Row],[Date rendu]]-'Date de l''export'!$A$2&gt;0,"Non","Oui"),"Oui")</f>
        <v>Non</v>
      </c>
      <c r="O868" s="11">
        <f>IF(Tableau1[[#This Row],[En retard?]]="Non",Tableau1[[#This Row],[Date rendu]]-'Date de l''export'!$A$2,0)</f>
        <v>2.7404166666674428</v>
      </c>
      <c r="P868" s="14" t="str">
        <f>IF(Tableau1[[#This Row],[En retard?]]="Oui","HD",IF(Tableau1[Délai restant]&lt;1,"&lt;24h",IF(Tableau1[Délai restant]&lt;2,"&lt;48h","≥48h")))</f>
        <v>≥48h</v>
      </c>
      <c r="Q868" s="14" t="str">
        <f>IF(AND(Tableau1[[#This Row],[En retard?]]="Oui",OR(Tableau1[[#This Row],[Product]]="Citron",Tableau1[[#This Row],[Product]]="Amandes")),"Oui","Non")</f>
        <v>Non</v>
      </c>
      <c r="R868" t="str">
        <f>CONCATENATE(Tableau1[[#This Row],[OrderCode]],"|",Tableau1[[#This Row],[AnaCode]],"|",Tableau1[[#This Row],[Product]])</f>
        <v>CMD01662801|PEST|Canard</v>
      </c>
    </row>
    <row r="869" spans="1:18" x14ac:dyDescent="0.25">
      <c r="A869" s="1" t="s">
        <v>364</v>
      </c>
      <c r="B869" s="1" t="s">
        <v>11</v>
      </c>
      <c r="C869" s="3" t="s">
        <v>61</v>
      </c>
      <c r="D869" s="3" t="s">
        <v>14</v>
      </c>
      <c r="E869" s="1" t="s">
        <v>130</v>
      </c>
      <c r="F869" s="1" t="s">
        <v>1036</v>
      </c>
      <c r="G869" s="1" t="s">
        <v>950</v>
      </c>
      <c r="H869" s="3">
        <f>SUBSTITUTE(LEFT(Tableau1[[#This Row],[OrderDate]],17),".",":")+0</f>
        <v>43567.395231481481</v>
      </c>
      <c r="I869" s="3">
        <f>SUBSTITUTE(LEFT(Tableau1[[#This Row],[OrderDueTo]],17),".",":")+0</f>
        <v>43574.5</v>
      </c>
      <c r="J869" s="13" t="str">
        <f>VLOOKUP(Tableau1[[#This Row],[AnaCode]],'Config Analyses'!A:C,2,FALSE)</f>
        <v>Analyse pesticides</v>
      </c>
      <c r="K869" s="13" t="str">
        <f>VLOOKUP(Tableau1[[#This Row],[AnaCode]],'Config Analyses'!A:C,3,FALSE)</f>
        <v>Equipe 3</v>
      </c>
      <c r="L869" s="13" t="str">
        <f>VLOOKUP(Tableau1[[#This Row],[CustomerCode]],'Config Clients'!A:D,3,FALSE)</f>
        <v>Grande surface</v>
      </c>
      <c r="M869" s="13" t="str">
        <f>VLOOKUP(Tableau1[[#This Row],[CustomerCode]],'Config Clients'!A:D,4,FALSE)</f>
        <v>Eric</v>
      </c>
      <c r="N869" s="10" t="str">
        <f>IFERROR(IF(Tableau1[[#This Row],[Date rendu]]-'Date de l''export'!$A$2&gt;0,"Non","Oui"),"Oui")</f>
        <v>Non</v>
      </c>
      <c r="O869" s="11">
        <f>IF(Tableau1[[#This Row],[En retard?]]="Non",Tableau1[[#This Row],[Date rendu]]-'Date de l''export'!$A$2,0)</f>
        <v>2.7404166666674428</v>
      </c>
      <c r="P869" s="14" t="str">
        <f>IF(Tableau1[[#This Row],[En retard?]]="Oui","HD",IF(Tableau1[Délai restant]&lt;1,"&lt;24h",IF(Tableau1[Délai restant]&lt;2,"&lt;48h","≥48h")))</f>
        <v>≥48h</v>
      </c>
      <c r="Q869" s="14" t="str">
        <f>IF(AND(Tableau1[[#This Row],[En retard?]]="Oui",OR(Tableau1[[#This Row],[Product]]="Citron",Tableau1[[#This Row],[Product]]="Amandes")),"Oui","Non")</f>
        <v>Non</v>
      </c>
      <c r="R869" t="str">
        <f>CONCATENATE(Tableau1[[#This Row],[OrderCode]],"|",Tableau1[[#This Row],[AnaCode]],"|",Tableau1[[#This Row],[Product]])</f>
        <v>CMD01704403|PEST|Oignon</v>
      </c>
    </row>
    <row r="870" spans="1:18" x14ac:dyDescent="0.25">
      <c r="A870" s="1" t="s">
        <v>642</v>
      </c>
      <c r="B870" s="1" t="s">
        <v>42</v>
      </c>
      <c r="C870" s="3" t="s">
        <v>65</v>
      </c>
      <c r="D870" s="3" t="s">
        <v>17</v>
      </c>
      <c r="E870" s="1" t="s">
        <v>130</v>
      </c>
      <c r="F870" s="1" t="s">
        <v>1431</v>
      </c>
      <c r="G870" s="1" t="s">
        <v>950</v>
      </c>
      <c r="H870" s="3">
        <f>SUBSTITUTE(LEFT(Tableau1[[#This Row],[OrderDate]],17),".",":")+0</f>
        <v>43567.395486111112</v>
      </c>
      <c r="I870" s="3">
        <f>SUBSTITUTE(LEFT(Tableau1[[#This Row],[OrderDueTo]],17),".",":")+0</f>
        <v>43574.5</v>
      </c>
      <c r="J870" s="13" t="str">
        <f>VLOOKUP(Tableau1[[#This Row],[AnaCode]],'Config Analyses'!A:C,2,FALSE)</f>
        <v>Analyse pesticides</v>
      </c>
      <c r="K870" s="13" t="str">
        <f>VLOOKUP(Tableau1[[#This Row],[AnaCode]],'Config Analyses'!A:C,3,FALSE)</f>
        <v>Equipe 3</v>
      </c>
      <c r="L870" s="13" t="str">
        <f>VLOOKUP(Tableau1[[#This Row],[CustomerCode]],'Config Clients'!A:D,3,FALSE)</f>
        <v>Entreprises agro-alimentaires</v>
      </c>
      <c r="M870" s="13" t="str">
        <f>VLOOKUP(Tableau1[[#This Row],[CustomerCode]],'Config Clients'!A:D,4,FALSE)</f>
        <v>Marc</v>
      </c>
      <c r="N870" s="10" t="str">
        <f>IFERROR(IF(Tableau1[[#This Row],[Date rendu]]-'Date de l''export'!$A$2&gt;0,"Non","Oui"),"Oui")</f>
        <v>Non</v>
      </c>
      <c r="O870" s="11">
        <f>IF(Tableau1[[#This Row],[En retard?]]="Non",Tableau1[[#This Row],[Date rendu]]-'Date de l''export'!$A$2,0)</f>
        <v>2.7404166666674428</v>
      </c>
      <c r="P870" s="14" t="str">
        <f>IF(Tableau1[[#This Row],[En retard?]]="Oui","HD",IF(Tableau1[Délai restant]&lt;1,"&lt;24h",IF(Tableau1[Délai restant]&lt;2,"&lt;48h","≥48h")))</f>
        <v>≥48h</v>
      </c>
      <c r="Q870" s="14" t="str">
        <f>IF(AND(Tableau1[[#This Row],[En retard?]]="Oui",OR(Tableau1[[#This Row],[Product]]="Citron",Tableau1[[#This Row],[Product]]="Amandes")),"Oui","Non")</f>
        <v>Non</v>
      </c>
      <c r="R870" t="str">
        <f>CONCATENATE(Tableau1[[#This Row],[OrderCode]],"|",Tableau1[[#This Row],[AnaCode]],"|",Tableau1[[#This Row],[Product]])</f>
        <v>CMD01361001|PEST|Jus de fruits</v>
      </c>
    </row>
    <row r="871" spans="1:18" x14ac:dyDescent="0.25">
      <c r="A871" s="1" t="s">
        <v>416</v>
      </c>
      <c r="B871" s="1" t="s">
        <v>7</v>
      </c>
      <c r="C871" s="3" t="s">
        <v>98</v>
      </c>
      <c r="D871" s="3" t="s">
        <v>27</v>
      </c>
      <c r="E871" s="1" t="s">
        <v>130</v>
      </c>
      <c r="F871" s="1" t="s">
        <v>1280</v>
      </c>
      <c r="G871" s="1" t="s">
        <v>950</v>
      </c>
      <c r="H871" s="3">
        <f>SUBSTITUTE(LEFT(Tableau1[[#This Row],[OrderDate]],17),".",":")+0</f>
        <v>43567.395543981482</v>
      </c>
      <c r="I871" s="3">
        <f>SUBSTITUTE(LEFT(Tableau1[[#This Row],[OrderDueTo]],17),".",":")+0</f>
        <v>43574.5</v>
      </c>
      <c r="J871" s="13" t="str">
        <f>VLOOKUP(Tableau1[[#This Row],[AnaCode]],'Config Analyses'!A:C,2,FALSE)</f>
        <v>Analyse pesticides</v>
      </c>
      <c r="K871" s="13" t="str">
        <f>VLOOKUP(Tableau1[[#This Row],[AnaCode]],'Config Analyses'!A:C,3,FALSE)</f>
        <v>Equipe 3</v>
      </c>
      <c r="L871" s="13" t="str">
        <f>VLOOKUP(Tableau1[[#This Row],[CustomerCode]],'Config Clients'!A:D,3,FALSE)</f>
        <v>Coopérative agricole</v>
      </c>
      <c r="M871" s="13" t="str">
        <f>VLOOKUP(Tableau1[[#This Row],[CustomerCode]],'Config Clients'!A:D,4,FALSE)</f>
        <v>Julie</v>
      </c>
      <c r="N871" s="10" t="str">
        <f>IFERROR(IF(Tableau1[[#This Row],[Date rendu]]-'Date de l''export'!$A$2&gt;0,"Non","Oui"),"Oui")</f>
        <v>Non</v>
      </c>
      <c r="O871" s="11">
        <f>IF(Tableau1[[#This Row],[En retard?]]="Non",Tableau1[[#This Row],[Date rendu]]-'Date de l''export'!$A$2,0)</f>
        <v>2.7404166666674428</v>
      </c>
      <c r="P871" s="14" t="str">
        <f>IF(Tableau1[[#This Row],[En retard?]]="Oui","HD",IF(Tableau1[Délai restant]&lt;1,"&lt;24h",IF(Tableau1[Délai restant]&lt;2,"&lt;48h","≥48h")))</f>
        <v>≥48h</v>
      </c>
      <c r="Q871" s="14" t="str">
        <f>IF(AND(Tableau1[[#This Row],[En retard?]]="Oui",OR(Tableau1[[#This Row],[Product]]="Citron",Tableau1[[#This Row],[Product]]="Amandes")),"Oui","Non")</f>
        <v>Non</v>
      </c>
      <c r="R871" t="str">
        <f>CONCATENATE(Tableau1[[#This Row],[OrderCode]],"|",Tableau1[[#This Row],[AnaCode]],"|",Tableau1[[#This Row],[Product]])</f>
        <v>CMD01573403|PEST|Concombre</v>
      </c>
    </row>
    <row r="872" spans="1:18" x14ac:dyDescent="0.25">
      <c r="A872" s="1" t="s">
        <v>832</v>
      </c>
      <c r="B872" s="1" t="s">
        <v>43</v>
      </c>
      <c r="C872" s="3" t="s">
        <v>225</v>
      </c>
      <c r="D872" s="3" t="s">
        <v>39</v>
      </c>
      <c r="E872" s="1" t="s">
        <v>130</v>
      </c>
      <c r="F872" s="1" t="s">
        <v>1967</v>
      </c>
      <c r="G872" s="1" t="s">
        <v>950</v>
      </c>
      <c r="H872" s="3">
        <f>SUBSTITUTE(LEFT(Tableau1[[#This Row],[OrderDate]],17),".",":")+0</f>
        <v>43567.395925925928</v>
      </c>
      <c r="I872" s="3">
        <f>SUBSTITUTE(LEFT(Tableau1[[#This Row],[OrderDueTo]],17),".",":")+0</f>
        <v>43574.5</v>
      </c>
      <c r="J872" s="13" t="str">
        <f>VLOOKUP(Tableau1[[#This Row],[AnaCode]],'Config Analyses'!A:C,2,FALSE)</f>
        <v>Analyse pesticides</v>
      </c>
      <c r="K872" s="13" t="str">
        <f>VLOOKUP(Tableau1[[#This Row],[AnaCode]],'Config Analyses'!A:C,3,FALSE)</f>
        <v>Equipe 3</v>
      </c>
      <c r="L872" s="13" t="str">
        <f>VLOOKUP(Tableau1[[#This Row],[CustomerCode]],'Config Clients'!A:D,3,FALSE)</f>
        <v>Coopérative agricole</v>
      </c>
      <c r="M872" s="13" t="str">
        <f>VLOOKUP(Tableau1[[#This Row],[CustomerCode]],'Config Clients'!A:D,4,FALSE)</f>
        <v>Béatrice</v>
      </c>
      <c r="N872" s="10" t="str">
        <f>IFERROR(IF(Tableau1[[#This Row],[Date rendu]]-'Date de l''export'!$A$2&gt;0,"Non","Oui"),"Oui")</f>
        <v>Non</v>
      </c>
      <c r="O872" s="11">
        <f>IF(Tableau1[[#This Row],[En retard?]]="Non",Tableau1[[#This Row],[Date rendu]]-'Date de l''export'!$A$2,0)</f>
        <v>2.7404166666674428</v>
      </c>
      <c r="P872" s="14" t="str">
        <f>IF(Tableau1[[#This Row],[En retard?]]="Oui","HD",IF(Tableau1[Délai restant]&lt;1,"&lt;24h",IF(Tableau1[Délai restant]&lt;2,"&lt;48h","≥48h")))</f>
        <v>≥48h</v>
      </c>
      <c r="Q872" s="14" t="str">
        <f>IF(AND(Tableau1[[#This Row],[En retard?]]="Oui",OR(Tableau1[[#This Row],[Product]]="Citron",Tableau1[[#This Row],[Product]]="Amandes")),"Oui","Non")</f>
        <v>Non</v>
      </c>
      <c r="R872" t="str">
        <f>CONCATENATE(Tableau1[[#This Row],[OrderCode]],"|",Tableau1[[#This Row],[AnaCode]],"|",Tableau1[[#This Row],[Product]])</f>
        <v>CMD01743301|PEST|Pomme</v>
      </c>
    </row>
    <row r="873" spans="1:18" x14ac:dyDescent="0.25">
      <c r="A873" s="1" t="s">
        <v>794</v>
      </c>
      <c r="B873" s="1" t="s">
        <v>31</v>
      </c>
      <c r="C873" s="3" t="s">
        <v>49</v>
      </c>
      <c r="D873" s="3" t="s">
        <v>8</v>
      </c>
      <c r="E873" s="1" t="s">
        <v>179</v>
      </c>
      <c r="F873" s="1" t="s">
        <v>3064</v>
      </c>
      <c r="G873" s="1" t="s">
        <v>936</v>
      </c>
      <c r="H873" s="3">
        <f>SUBSTITUTE(LEFT(Tableau1[[#This Row],[OrderDate]],17),".",":")+0</f>
        <v>43567.398923611108</v>
      </c>
      <c r="I873" s="3">
        <f>SUBSTITUTE(LEFT(Tableau1[[#This Row],[OrderDueTo]],17),".",":")+0</f>
        <v>43570.5</v>
      </c>
      <c r="J873" s="13" t="str">
        <f>VLOOKUP(Tableau1[[#This Row],[AnaCode]],'Config Analyses'!A:C,2,FALSE)</f>
        <v>Analyse métaux lourds</v>
      </c>
      <c r="K873" s="13" t="str">
        <f>VLOOKUP(Tableau1[[#This Row],[AnaCode]],'Config Analyses'!A:C,3,FALSE)</f>
        <v>Equipe 1</v>
      </c>
      <c r="L873" s="13" t="str">
        <f>VLOOKUP(Tableau1[[#This Row],[CustomerCode]],'Config Clients'!A:D,3,FALSE)</f>
        <v>Grande surface</v>
      </c>
      <c r="M873" s="13" t="str">
        <f>VLOOKUP(Tableau1[[#This Row],[CustomerCode]],'Config Clients'!A:D,4,FALSE)</f>
        <v>Eric</v>
      </c>
      <c r="N873" s="10" t="str">
        <f>IFERROR(IF(Tableau1[[#This Row],[Date rendu]]-'Date de l''export'!$A$2&gt;0,"Non","Oui"),"Oui")</f>
        <v>Oui</v>
      </c>
      <c r="O873" s="11">
        <f>IF(Tableau1[[#This Row],[En retard?]]="Non",Tableau1[[#This Row],[Date rendu]]-'Date de l''export'!$A$2,0)</f>
        <v>0</v>
      </c>
      <c r="P873" s="14" t="str">
        <f>IF(Tableau1[[#This Row],[En retard?]]="Oui","HD",IF(Tableau1[Délai restant]&lt;1,"&lt;24h",IF(Tableau1[Délai restant]&lt;2,"&lt;48h","≥48h")))</f>
        <v>HD</v>
      </c>
      <c r="Q873" s="14" t="str">
        <f>IF(AND(Tableau1[[#This Row],[En retard?]]="Oui",OR(Tableau1[[#This Row],[Product]]="Citron",Tableau1[[#This Row],[Product]]="Amandes")),"Oui","Non")</f>
        <v>Non</v>
      </c>
      <c r="R873" t="str">
        <f>CONCATENATE(Tableau1[[#This Row],[OrderCode]],"|",Tableau1[[#This Row],[AnaCode]],"|",Tableau1[[#This Row],[Product]])</f>
        <v>CMD01645802|MTX|Pomme de terre</v>
      </c>
    </row>
    <row r="874" spans="1:18" x14ac:dyDescent="0.25">
      <c r="A874" s="1" t="s">
        <v>686</v>
      </c>
      <c r="B874" s="1" t="s">
        <v>43</v>
      </c>
      <c r="C874" s="3" t="s">
        <v>225</v>
      </c>
      <c r="D874" s="3" t="s">
        <v>39</v>
      </c>
      <c r="E874" s="1" t="s">
        <v>179</v>
      </c>
      <c r="F874" s="1" t="s">
        <v>2824</v>
      </c>
      <c r="G874" s="1" t="s">
        <v>936</v>
      </c>
      <c r="H874" s="3">
        <f>SUBSTITUTE(LEFT(Tableau1[[#This Row],[OrderDate]],17),".",":")+0</f>
        <v>43567.399236111109</v>
      </c>
      <c r="I874" s="3">
        <f>SUBSTITUTE(LEFT(Tableau1[[#This Row],[OrderDueTo]],17),".",":")+0</f>
        <v>43570.5</v>
      </c>
      <c r="J874" s="13" t="str">
        <f>VLOOKUP(Tableau1[[#This Row],[AnaCode]],'Config Analyses'!A:C,2,FALSE)</f>
        <v>Analyse métaux lourds</v>
      </c>
      <c r="K874" s="13" t="str">
        <f>VLOOKUP(Tableau1[[#This Row],[AnaCode]],'Config Analyses'!A:C,3,FALSE)</f>
        <v>Equipe 1</v>
      </c>
      <c r="L874" s="13" t="str">
        <f>VLOOKUP(Tableau1[[#This Row],[CustomerCode]],'Config Clients'!A:D,3,FALSE)</f>
        <v>Coopérative agricole</v>
      </c>
      <c r="M874" s="13" t="str">
        <f>VLOOKUP(Tableau1[[#This Row],[CustomerCode]],'Config Clients'!A:D,4,FALSE)</f>
        <v>Béatrice</v>
      </c>
      <c r="N874" s="10" t="str">
        <f>IFERROR(IF(Tableau1[[#This Row],[Date rendu]]-'Date de l''export'!$A$2&gt;0,"Non","Oui"),"Oui")</f>
        <v>Oui</v>
      </c>
      <c r="O874" s="11">
        <f>IF(Tableau1[[#This Row],[En retard?]]="Non",Tableau1[[#This Row],[Date rendu]]-'Date de l''export'!$A$2,0)</f>
        <v>0</v>
      </c>
      <c r="P874" s="14" t="str">
        <f>IF(Tableau1[[#This Row],[En retard?]]="Oui","HD",IF(Tableau1[Délai restant]&lt;1,"&lt;24h",IF(Tableau1[Délai restant]&lt;2,"&lt;48h","≥48h")))</f>
        <v>HD</v>
      </c>
      <c r="Q874" s="14" t="str">
        <f>IF(AND(Tableau1[[#This Row],[En retard?]]="Oui",OR(Tableau1[[#This Row],[Product]]="Citron",Tableau1[[#This Row],[Product]]="Amandes")),"Oui","Non")</f>
        <v>Non</v>
      </c>
      <c r="R874" t="str">
        <f>CONCATENATE(Tableau1[[#This Row],[OrderCode]],"|",Tableau1[[#This Row],[AnaCode]],"|",Tableau1[[#This Row],[Product]])</f>
        <v>CMD01748201|MTX|Pomme</v>
      </c>
    </row>
    <row r="875" spans="1:18" x14ac:dyDescent="0.25">
      <c r="A875" s="1" t="s">
        <v>414</v>
      </c>
      <c r="B875" s="1" t="s">
        <v>26</v>
      </c>
      <c r="C875" s="3" t="s">
        <v>54</v>
      </c>
      <c r="D875" s="3" t="s">
        <v>10</v>
      </c>
      <c r="E875" s="1" t="s">
        <v>130</v>
      </c>
      <c r="F875" s="1" t="s">
        <v>1462</v>
      </c>
      <c r="G875" s="1" t="s">
        <v>950</v>
      </c>
      <c r="H875" s="3">
        <f>SUBSTITUTE(LEFT(Tableau1[[#This Row],[OrderDate]],17),".",":")+0</f>
        <v>43567.40042824074</v>
      </c>
      <c r="I875" s="3">
        <f>SUBSTITUTE(LEFT(Tableau1[[#This Row],[OrderDueTo]],17),".",":")+0</f>
        <v>43574.5</v>
      </c>
      <c r="J875" s="13" t="str">
        <f>VLOOKUP(Tableau1[[#This Row],[AnaCode]],'Config Analyses'!A:C,2,FALSE)</f>
        <v>Analyse pesticides</v>
      </c>
      <c r="K875" s="13" t="str">
        <f>VLOOKUP(Tableau1[[#This Row],[AnaCode]],'Config Analyses'!A:C,3,FALSE)</f>
        <v>Equipe 3</v>
      </c>
      <c r="L875" s="13" t="str">
        <f>VLOOKUP(Tableau1[[#This Row],[CustomerCode]],'Config Clients'!A:D,3,FALSE)</f>
        <v>Coopérative agricole</v>
      </c>
      <c r="M875" s="13" t="str">
        <f>VLOOKUP(Tableau1[[#This Row],[CustomerCode]],'Config Clients'!A:D,4,FALSE)</f>
        <v>Julie</v>
      </c>
      <c r="N875" s="10" t="str">
        <f>IFERROR(IF(Tableau1[[#This Row],[Date rendu]]-'Date de l''export'!$A$2&gt;0,"Non","Oui"),"Oui")</f>
        <v>Non</v>
      </c>
      <c r="O875" s="11">
        <f>IF(Tableau1[[#This Row],[En retard?]]="Non",Tableau1[[#This Row],[Date rendu]]-'Date de l''export'!$A$2,0)</f>
        <v>2.7404166666674428</v>
      </c>
      <c r="P875" s="14" t="str">
        <f>IF(Tableau1[[#This Row],[En retard?]]="Oui","HD",IF(Tableau1[Délai restant]&lt;1,"&lt;24h",IF(Tableau1[Délai restant]&lt;2,"&lt;48h","≥48h")))</f>
        <v>≥48h</v>
      </c>
      <c r="Q875" s="14" t="str">
        <f>IF(AND(Tableau1[[#This Row],[En retard?]]="Oui",OR(Tableau1[[#This Row],[Product]]="Citron",Tableau1[[#This Row],[Product]]="Amandes")),"Oui","Non")</f>
        <v>Non</v>
      </c>
      <c r="R875" t="str">
        <f>CONCATENATE(Tableau1[[#This Row],[OrderCode]],"|",Tableau1[[#This Row],[AnaCode]],"|",Tableau1[[#This Row],[Product]])</f>
        <v>CMD01743707|PEST|Radis</v>
      </c>
    </row>
    <row r="876" spans="1:18" x14ac:dyDescent="0.25">
      <c r="A876" s="1" t="s">
        <v>361</v>
      </c>
      <c r="B876" s="1" t="s">
        <v>11</v>
      </c>
      <c r="C876" s="3" t="s">
        <v>61</v>
      </c>
      <c r="D876" s="3" t="s">
        <v>14</v>
      </c>
      <c r="E876" s="1" t="s">
        <v>63</v>
      </c>
      <c r="F876" s="1" t="s">
        <v>1636</v>
      </c>
      <c r="G876" s="1" t="s">
        <v>950</v>
      </c>
      <c r="H876" s="3">
        <f>SUBSTITUTE(LEFT(Tableau1[[#This Row],[OrderDate]],17),".",":")+0</f>
        <v>43567.401377314818</v>
      </c>
      <c r="I876" s="3">
        <f>SUBSTITUTE(LEFT(Tableau1[[#This Row],[OrderDueTo]],17),".",":")+0</f>
        <v>43574.5</v>
      </c>
      <c r="J876" s="13" t="str">
        <f>VLOOKUP(Tableau1[[#This Row],[AnaCode]],'Config Analyses'!A:C,2,FALSE)</f>
        <v>Analyse polluants d'emballage</v>
      </c>
      <c r="K876" s="13" t="str">
        <f>VLOOKUP(Tableau1[[#This Row],[AnaCode]],'Config Analyses'!A:C,3,FALSE)</f>
        <v>Equipe 3</v>
      </c>
      <c r="L876" s="13" t="str">
        <f>VLOOKUP(Tableau1[[#This Row],[CustomerCode]],'Config Clients'!A:D,3,FALSE)</f>
        <v>Grande surface</v>
      </c>
      <c r="M876" s="13" t="str">
        <f>VLOOKUP(Tableau1[[#This Row],[CustomerCode]],'Config Clients'!A:D,4,FALSE)</f>
        <v>Eric</v>
      </c>
      <c r="N876" s="10" t="str">
        <f>IFERROR(IF(Tableau1[[#This Row],[Date rendu]]-'Date de l''export'!$A$2&gt;0,"Non","Oui"),"Oui")</f>
        <v>Non</v>
      </c>
      <c r="O876" s="11">
        <f>IF(Tableau1[[#This Row],[En retard?]]="Non",Tableau1[[#This Row],[Date rendu]]-'Date de l''export'!$A$2,0)</f>
        <v>2.7404166666674428</v>
      </c>
      <c r="P876" s="14" t="str">
        <f>IF(Tableau1[[#This Row],[En retard?]]="Oui","HD",IF(Tableau1[Délai restant]&lt;1,"&lt;24h",IF(Tableau1[Délai restant]&lt;2,"&lt;48h","≥48h")))</f>
        <v>≥48h</v>
      </c>
      <c r="Q876" s="14" t="str">
        <f>IF(AND(Tableau1[[#This Row],[En retard?]]="Oui",OR(Tableau1[[#This Row],[Product]]="Citron",Tableau1[[#This Row],[Product]]="Amandes")),"Oui","Non")</f>
        <v>Non</v>
      </c>
      <c r="R876" t="str">
        <f>CONCATENATE(Tableau1[[#This Row],[OrderCode]],"|",Tableau1[[#This Row],[AnaCode]],"|",Tableau1[[#This Row],[Product]])</f>
        <v>CMD01517102|PLLT|Oignon</v>
      </c>
    </row>
    <row r="877" spans="1:18" x14ac:dyDescent="0.25">
      <c r="A877" s="1" t="s">
        <v>3470</v>
      </c>
      <c r="B877" s="1" t="s">
        <v>7</v>
      </c>
      <c r="C877" s="3" t="s">
        <v>73</v>
      </c>
      <c r="D877" s="3" t="s">
        <v>23</v>
      </c>
      <c r="E877" s="1" t="s">
        <v>107</v>
      </c>
      <c r="F877" s="1" t="s">
        <v>3471</v>
      </c>
      <c r="G877" s="1" t="s">
        <v>945</v>
      </c>
      <c r="H877" s="3">
        <f>SUBSTITUTE(LEFT(Tableau1[[#This Row],[OrderDate]],17),".",":")+0</f>
        <v>43567.403217592589</v>
      </c>
      <c r="I877" s="3">
        <f>SUBSTITUTE(LEFT(Tableau1[[#This Row],[OrderDueTo]],17),".",":")+0</f>
        <v>43572.5</v>
      </c>
      <c r="J877" s="13" t="str">
        <f>VLOOKUP(Tableau1[[#This Row],[AnaCode]],'Config Analyses'!A:C,2,FALSE)</f>
        <v>Analyse nutritionelle</v>
      </c>
      <c r="K877" s="13" t="str">
        <f>VLOOKUP(Tableau1[[#This Row],[AnaCode]],'Config Analyses'!A:C,3,FALSE)</f>
        <v>Equipe 2</v>
      </c>
      <c r="L877" s="13" t="str">
        <f>VLOOKUP(Tableau1[[#This Row],[CustomerCode]],'Config Clients'!A:D,3,FALSE)</f>
        <v>Entreprises agro-alimentaires</v>
      </c>
      <c r="M877" s="13" t="str">
        <f>VLOOKUP(Tableau1[[#This Row],[CustomerCode]],'Config Clients'!A:D,4,FALSE)</f>
        <v>Julien</v>
      </c>
      <c r="N877" s="10" t="str">
        <f>IFERROR(IF(Tableau1[[#This Row],[Date rendu]]-'Date de l''export'!$A$2&gt;0,"Non","Oui"),"Oui")</f>
        <v>Non</v>
      </c>
      <c r="O877" s="11">
        <f>IF(Tableau1[[#This Row],[En retard?]]="Non",Tableau1[[#This Row],[Date rendu]]-'Date de l''export'!$A$2,0)</f>
        <v>0.74041666666744277</v>
      </c>
      <c r="P877" s="14" t="str">
        <f>IF(Tableau1[[#This Row],[En retard?]]="Oui","HD",IF(Tableau1[Délai restant]&lt;1,"&lt;24h",IF(Tableau1[Délai restant]&lt;2,"&lt;48h","≥48h")))</f>
        <v>&lt;24h</v>
      </c>
      <c r="Q877" s="14" t="str">
        <f>IF(AND(Tableau1[[#This Row],[En retard?]]="Oui",OR(Tableau1[[#This Row],[Product]]="Citron",Tableau1[[#This Row],[Product]]="Amandes")),"Oui","Non")</f>
        <v>Non</v>
      </c>
      <c r="R877" t="str">
        <f>CONCATENATE(Tableau1[[#This Row],[OrderCode]],"|",Tableau1[[#This Row],[AnaCode]],"|",Tableau1[[#This Row],[Product]])</f>
        <v>CMD01392401|NTR|Concombre</v>
      </c>
    </row>
    <row r="878" spans="1:18" x14ac:dyDescent="0.25">
      <c r="A878" s="1" t="s">
        <v>481</v>
      </c>
      <c r="B878" s="1" t="s">
        <v>44</v>
      </c>
      <c r="C878" s="3" t="s">
        <v>225</v>
      </c>
      <c r="D878" s="3" t="s">
        <v>39</v>
      </c>
      <c r="E878" s="1" t="s">
        <v>179</v>
      </c>
      <c r="F878" s="1" t="s">
        <v>2775</v>
      </c>
      <c r="G878" s="1" t="s">
        <v>936</v>
      </c>
      <c r="H878" s="3">
        <f>SUBSTITUTE(LEFT(Tableau1[[#This Row],[OrderDate]],17),".",":")+0</f>
        <v>43567.405277777776</v>
      </c>
      <c r="I878" s="3">
        <f>SUBSTITUTE(LEFT(Tableau1[[#This Row],[OrderDueTo]],17),".",":")+0</f>
        <v>43570.5</v>
      </c>
      <c r="J878" s="13" t="str">
        <f>VLOOKUP(Tableau1[[#This Row],[AnaCode]],'Config Analyses'!A:C,2,FALSE)</f>
        <v>Analyse métaux lourds</v>
      </c>
      <c r="K878" s="13" t="str">
        <f>VLOOKUP(Tableau1[[#This Row],[AnaCode]],'Config Analyses'!A:C,3,FALSE)</f>
        <v>Equipe 1</v>
      </c>
      <c r="L878" s="13" t="str">
        <f>VLOOKUP(Tableau1[[#This Row],[CustomerCode]],'Config Clients'!A:D,3,FALSE)</f>
        <v>Coopérative agricole</v>
      </c>
      <c r="M878" s="13" t="str">
        <f>VLOOKUP(Tableau1[[#This Row],[CustomerCode]],'Config Clients'!A:D,4,FALSE)</f>
        <v>Béatrice</v>
      </c>
      <c r="N878" s="10" t="str">
        <f>IFERROR(IF(Tableau1[[#This Row],[Date rendu]]-'Date de l''export'!$A$2&gt;0,"Non","Oui"),"Oui")</f>
        <v>Oui</v>
      </c>
      <c r="O878" s="11">
        <f>IF(Tableau1[[#This Row],[En retard?]]="Non",Tableau1[[#This Row],[Date rendu]]-'Date de l''export'!$A$2,0)</f>
        <v>0</v>
      </c>
      <c r="P878" s="14" t="str">
        <f>IF(Tableau1[[#This Row],[En retard?]]="Oui","HD",IF(Tableau1[Délai restant]&lt;1,"&lt;24h",IF(Tableau1[Délai restant]&lt;2,"&lt;48h","≥48h")))</f>
        <v>HD</v>
      </c>
      <c r="Q878" s="14" t="str">
        <f>IF(AND(Tableau1[[#This Row],[En retard?]]="Oui",OR(Tableau1[[#This Row],[Product]]="Citron",Tableau1[[#This Row],[Product]]="Amandes")),"Oui","Non")</f>
        <v>Non</v>
      </c>
      <c r="R878" t="str">
        <f>CONCATENATE(Tableau1[[#This Row],[OrderCode]],"|",Tableau1[[#This Row],[AnaCode]],"|",Tableau1[[#This Row],[Product]])</f>
        <v>CMD01778502|MTX|Framboise</v>
      </c>
    </row>
    <row r="879" spans="1:18" x14ac:dyDescent="0.25">
      <c r="A879" s="1" t="s">
        <v>3472</v>
      </c>
      <c r="B879" s="1" t="s">
        <v>42</v>
      </c>
      <c r="C879" s="3" t="s">
        <v>188</v>
      </c>
      <c r="D879" s="3" t="s">
        <v>38</v>
      </c>
      <c r="E879" s="1" t="s">
        <v>179</v>
      </c>
      <c r="F879" s="1" t="s">
        <v>3473</v>
      </c>
      <c r="G879" s="1" t="s">
        <v>936</v>
      </c>
      <c r="H879" s="3">
        <f>SUBSTITUTE(LEFT(Tableau1[[#This Row],[OrderDate]],17),".",":")+0</f>
        <v>43567.406064814815</v>
      </c>
      <c r="I879" s="3">
        <f>SUBSTITUTE(LEFT(Tableau1[[#This Row],[OrderDueTo]],17),".",":")+0</f>
        <v>43570.5</v>
      </c>
      <c r="J879" s="13" t="str">
        <f>VLOOKUP(Tableau1[[#This Row],[AnaCode]],'Config Analyses'!A:C,2,FALSE)</f>
        <v>Analyse métaux lourds</v>
      </c>
      <c r="K879" s="13" t="str">
        <f>VLOOKUP(Tableau1[[#This Row],[AnaCode]],'Config Analyses'!A:C,3,FALSE)</f>
        <v>Equipe 1</v>
      </c>
      <c r="L879" s="13" t="str">
        <f>VLOOKUP(Tableau1[[#This Row],[CustomerCode]],'Config Clients'!A:D,3,FALSE)</f>
        <v>Coopérative agricole</v>
      </c>
      <c r="M879" s="13" t="str">
        <f>VLOOKUP(Tableau1[[#This Row],[CustomerCode]],'Config Clients'!A:D,4,FALSE)</f>
        <v>Julie</v>
      </c>
      <c r="N879" s="10" t="str">
        <f>IFERROR(IF(Tableau1[[#This Row],[Date rendu]]-'Date de l''export'!$A$2&gt;0,"Non","Oui"),"Oui")</f>
        <v>Oui</v>
      </c>
      <c r="O879" s="11">
        <f>IF(Tableau1[[#This Row],[En retard?]]="Non",Tableau1[[#This Row],[Date rendu]]-'Date de l''export'!$A$2,0)</f>
        <v>0</v>
      </c>
      <c r="P879" s="14" t="str">
        <f>IF(Tableau1[[#This Row],[En retard?]]="Oui","HD",IF(Tableau1[Délai restant]&lt;1,"&lt;24h",IF(Tableau1[Délai restant]&lt;2,"&lt;48h","≥48h")))</f>
        <v>HD</v>
      </c>
      <c r="Q879" s="14" t="str">
        <f>IF(AND(Tableau1[[#This Row],[En retard?]]="Oui",OR(Tableau1[[#This Row],[Product]]="Citron",Tableau1[[#This Row],[Product]]="Amandes")),"Oui","Non")</f>
        <v>Non</v>
      </c>
      <c r="R879" t="str">
        <f>CONCATENATE(Tableau1[[#This Row],[OrderCode]],"|",Tableau1[[#This Row],[AnaCode]],"|",Tableau1[[#This Row],[Product]])</f>
        <v>CMD01748528|MTX|Jus de fruits</v>
      </c>
    </row>
    <row r="880" spans="1:18" x14ac:dyDescent="0.25">
      <c r="A880" s="1" t="s">
        <v>707</v>
      </c>
      <c r="B880" s="1" t="s">
        <v>44</v>
      </c>
      <c r="C880" s="3" t="s">
        <v>225</v>
      </c>
      <c r="D880" s="3" t="s">
        <v>39</v>
      </c>
      <c r="E880" s="1" t="s">
        <v>179</v>
      </c>
      <c r="F880" s="1" t="s">
        <v>2774</v>
      </c>
      <c r="G880" s="1" t="s">
        <v>936</v>
      </c>
      <c r="H880" s="3">
        <f>SUBSTITUTE(LEFT(Tableau1[[#This Row],[OrderDate]],17),".",":")+0</f>
        <v>43567.406192129631</v>
      </c>
      <c r="I880" s="3">
        <f>SUBSTITUTE(LEFT(Tableau1[[#This Row],[OrderDueTo]],17),".",":")+0</f>
        <v>43570.5</v>
      </c>
      <c r="J880" s="13" t="str">
        <f>VLOOKUP(Tableau1[[#This Row],[AnaCode]],'Config Analyses'!A:C,2,FALSE)</f>
        <v>Analyse métaux lourds</v>
      </c>
      <c r="K880" s="13" t="str">
        <f>VLOOKUP(Tableau1[[#This Row],[AnaCode]],'Config Analyses'!A:C,3,FALSE)</f>
        <v>Equipe 1</v>
      </c>
      <c r="L880" s="13" t="str">
        <f>VLOOKUP(Tableau1[[#This Row],[CustomerCode]],'Config Clients'!A:D,3,FALSE)</f>
        <v>Coopérative agricole</v>
      </c>
      <c r="M880" s="13" t="str">
        <f>VLOOKUP(Tableau1[[#This Row],[CustomerCode]],'Config Clients'!A:D,4,FALSE)</f>
        <v>Béatrice</v>
      </c>
      <c r="N880" s="10" t="str">
        <f>IFERROR(IF(Tableau1[[#This Row],[Date rendu]]-'Date de l''export'!$A$2&gt;0,"Non","Oui"),"Oui")</f>
        <v>Oui</v>
      </c>
      <c r="O880" s="11">
        <f>IF(Tableau1[[#This Row],[En retard?]]="Non",Tableau1[[#This Row],[Date rendu]]-'Date de l''export'!$A$2,0)</f>
        <v>0</v>
      </c>
      <c r="P880" s="14" t="str">
        <f>IF(Tableau1[[#This Row],[En retard?]]="Oui","HD",IF(Tableau1[Délai restant]&lt;1,"&lt;24h",IF(Tableau1[Délai restant]&lt;2,"&lt;48h","≥48h")))</f>
        <v>HD</v>
      </c>
      <c r="Q880" s="14" t="str">
        <f>IF(AND(Tableau1[[#This Row],[En retard?]]="Oui",OR(Tableau1[[#This Row],[Product]]="Citron",Tableau1[[#This Row],[Product]]="Amandes")),"Oui","Non")</f>
        <v>Non</v>
      </c>
      <c r="R880" t="str">
        <f>CONCATENATE(Tableau1[[#This Row],[OrderCode]],"|",Tableau1[[#This Row],[AnaCode]],"|",Tableau1[[#This Row],[Product]])</f>
        <v>CMD01774001|MTX|Framboise</v>
      </c>
    </row>
    <row r="881" spans="1:18" x14ac:dyDescent="0.25">
      <c r="A881" s="1" t="s">
        <v>3474</v>
      </c>
      <c r="B881" s="1" t="s">
        <v>42</v>
      </c>
      <c r="C881" s="3" t="s">
        <v>188</v>
      </c>
      <c r="D881" s="3" t="s">
        <v>38</v>
      </c>
      <c r="E881" s="1" t="s">
        <v>107</v>
      </c>
      <c r="F881" s="1" t="s">
        <v>3475</v>
      </c>
      <c r="G881" s="1" t="s">
        <v>945</v>
      </c>
      <c r="H881" s="3">
        <f>SUBSTITUTE(LEFT(Tableau1[[#This Row],[OrderDate]],17),".",":")+0</f>
        <v>43567.415289351855</v>
      </c>
      <c r="I881" s="3">
        <f>SUBSTITUTE(LEFT(Tableau1[[#This Row],[OrderDueTo]],17),".",":")+0</f>
        <v>43572.5</v>
      </c>
      <c r="J881" s="13" t="str">
        <f>VLOOKUP(Tableau1[[#This Row],[AnaCode]],'Config Analyses'!A:C,2,FALSE)</f>
        <v>Analyse nutritionelle</v>
      </c>
      <c r="K881" s="13" t="str">
        <f>VLOOKUP(Tableau1[[#This Row],[AnaCode]],'Config Analyses'!A:C,3,FALSE)</f>
        <v>Equipe 2</v>
      </c>
      <c r="L881" s="13" t="str">
        <f>VLOOKUP(Tableau1[[#This Row],[CustomerCode]],'Config Clients'!A:D,3,FALSE)</f>
        <v>Coopérative agricole</v>
      </c>
      <c r="M881" s="13" t="str">
        <f>VLOOKUP(Tableau1[[#This Row],[CustomerCode]],'Config Clients'!A:D,4,FALSE)</f>
        <v>Julie</v>
      </c>
      <c r="N881" s="10" t="str">
        <f>IFERROR(IF(Tableau1[[#This Row],[Date rendu]]-'Date de l''export'!$A$2&gt;0,"Non","Oui"),"Oui")</f>
        <v>Non</v>
      </c>
      <c r="O881" s="11">
        <f>IF(Tableau1[[#This Row],[En retard?]]="Non",Tableau1[[#This Row],[Date rendu]]-'Date de l''export'!$A$2,0)</f>
        <v>0.74041666666744277</v>
      </c>
      <c r="P881" s="14" t="str">
        <f>IF(Tableau1[[#This Row],[En retard?]]="Oui","HD",IF(Tableau1[Délai restant]&lt;1,"&lt;24h",IF(Tableau1[Délai restant]&lt;2,"&lt;48h","≥48h")))</f>
        <v>&lt;24h</v>
      </c>
      <c r="Q881" s="14" t="str">
        <f>IF(AND(Tableau1[[#This Row],[En retard?]]="Oui",OR(Tableau1[[#This Row],[Product]]="Citron",Tableau1[[#This Row],[Product]]="Amandes")),"Oui","Non")</f>
        <v>Non</v>
      </c>
      <c r="R881" t="str">
        <f>CONCATENATE(Tableau1[[#This Row],[OrderCode]],"|",Tableau1[[#This Row],[AnaCode]],"|",Tableau1[[#This Row],[Product]])</f>
        <v>CMD01646423|NTR|Jus de fruits</v>
      </c>
    </row>
    <row r="882" spans="1:18" x14ac:dyDescent="0.25">
      <c r="A882" s="1" t="s">
        <v>609</v>
      </c>
      <c r="B882" s="1" t="s">
        <v>31</v>
      </c>
      <c r="C882" s="3" t="s">
        <v>52</v>
      </c>
      <c r="D882" s="3" t="s">
        <v>9</v>
      </c>
      <c r="E882" s="1" t="s">
        <v>107</v>
      </c>
      <c r="F882" s="1" t="s">
        <v>1739</v>
      </c>
      <c r="G882" s="1" t="s">
        <v>945</v>
      </c>
      <c r="H882" s="3">
        <f>SUBSTITUTE(LEFT(Tableau1[[#This Row],[OrderDate]],17),".",":")+0</f>
        <v>43567.419733796298</v>
      </c>
      <c r="I882" s="3">
        <f>SUBSTITUTE(LEFT(Tableau1[[#This Row],[OrderDueTo]],17),".",":")+0</f>
        <v>43572.5</v>
      </c>
      <c r="J882" s="13" t="str">
        <f>VLOOKUP(Tableau1[[#This Row],[AnaCode]],'Config Analyses'!A:C,2,FALSE)</f>
        <v>Analyse nutritionelle</v>
      </c>
      <c r="K882" s="13" t="str">
        <f>VLOOKUP(Tableau1[[#This Row],[AnaCode]],'Config Analyses'!A:C,3,FALSE)</f>
        <v>Equipe 2</v>
      </c>
      <c r="L882" s="13" t="str">
        <f>VLOOKUP(Tableau1[[#This Row],[CustomerCode]],'Config Clients'!A:D,3,FALSE)</f>
        <v>Centrale d'achats</v>
      </c>
      <c r="M882" s="13" t="str">
        <f>VLOOKUP(Tableau1[[#This Row],[CustomerCode]],'Config Clients'!A:D,4,FALSE)</f>
        <v>Sandrine</v>
      </c>
      <c r="N882" s="10" t="str">
        <f>IFERROR(IF(Tableau1[[#This Row],[Date rendu]]-'Date de l''export'!$A$2&gt;0,"Non","Oui"),"Oui")</f>
        <v>Non</v>
      </c>
      <c r="O882" s="11">
        <f>IF(Tableau1[[#This Row],[En retard?]]="Non",Tableau1[[#This Row],[Date rendu]]-'Date de l''export'!$A$2,0)</f>
        <v>0.74041666666744277</v>
      </c>
      <c r="P882" s="14" t="str">
        <f>IF(Tableau1[[#This Row],[En retard?]]="Oui","HD",IF(Tableau1[Délai restant]&lt;1,"&lt;24h",IF(Tableau1[Délai restant]&lt;2,"&lt;48h","≥48h")))</f>
        <v>&lt;24h</v>
      </c>
      <c r="Q882" s="14" t="str">
        <f>IF(AND(Tableau1[[#This Row],[En retard?]]="Oui",OR(Tableau1[[#This Row],[Product]]="Citron",Tableau1[[#This Row],[Product]]="Amandes")),"Oui","Non")</f>
        <v>Non</v>
      </c>
      <c r="R882" t="str">
        <f>CONCATENATE(Tableau1[[#This Row],[OrderCode]],"|",Tableau1[[#This Row],[AnaCode]],"|",Tableau1[[#This Row],[Product]])</f>
        <v>CMD01691008|NTR|Pomme de terre</v>
      </c>
    </row>
    <row r="883" spans="1:18" x14ac:dyDescent="0.25">
      <c r="A883" s="1" t="s">
        <v>767</v>
      </c>
      <c r="B883" s="1" t="s">
        <v>28</v>
      </c>
      <c r="C883" s="3" t="s">
        <v>61</v>
      </c>
      <c r="D883" s="3" t="s">
        <v>14</v>
      </c>
      <c r="E883" s="1" t="s">
        <v>130</v>
      </c>
      <c r="F883" s="1" t="s">
        <v>1648</v>
      </c>
      <c r="G883" s="1" t="s">
        <v>950</v>
      </c>
      <c r="H883" s="3">
        <f>SUBSTITUTE(LEFT(Tableau1[[#This Row],[OrderDate]],17),".",":")+0</f>
        <v>43567.420752314814</v>
      </c>
      <c r="I883" s="3">
        <f>SUBSTITUTE(LEFT(Tableau1[[#This Row],[OrderDueTo]],17),".",":")+0</f>
        <v>43574.5</v>
      </c>
      <c r="J883" s="13" t="str">
        <f>VLOOKUP(Tableau1[[#This Row],[AnaCode]],'Config Analyses'!A:C,2,FALSE)</f>
        <v>Analyse pesticides</v>
      </c>
      <c r="K883" s="13" t="str">
        <f>VLOOKUP(Tableau1[[#This Row],[AnaCode]],'Config Analyses'!A:C,3,FALSE)</f>
        <v>Equipe 3</v>
      </c>
      <c r="L883" s="13" t="str">
        <f>VLOOKUP(Tableau1[[#This Row],[CustomerCode]],'Config Clients'!A:D,3,FALSE)</f>
        <v>Grande surface</v>
      </c>
      <c r="M883" s="13" t="str">
        <f>VLOOKUP(Tableau1[[#This Row],[CustomerCode]],'Config Clients'!A:D,4,FALSE)</f>
        <v>Eric</v>
      </c>
      <c r="N883" s="10" t="str">
        <f>IFERROR(IF(Tableau1[[#This Row],[Date rendu]]-'Date de l''export'!$A$2&gt;0,"Non","Oui"),"Oui")</f>
        <v>Non</v>
      </c>
      <c r="O883" s="11">
        <f>IF(Tableau1[[#This Row],[En retard?]]="Non",Tableau1[[#This Row],[Date rendu]]-'Date de l''export'!$A$2,0)</f>
        <v>2.7404166666674428</v>
      </c>
      <c r="P883" s="14" t="str">
        <f>IF(Tableau1[[#This Row],[En retard?]]="Oui","HD",IF(Tableau1[Délai restant]&lt;1,"&lt;24h",IF(Tableau1[Délai restant]&lt;2,"&lt;48h","≥48h")))</f>
        <v>≥48h</v>
      </c>
      <c r="Q883" s="14" t="str">
        <f>IF(AND(Tableau1[[#This Row],[En retard?]]="Oui",OR(Tableau1[[#This Row],[Product]]="Citron",Tableau1[[#This Row],[Product]]="Amandes")),"Oui","Non")</f>
        <v>Non</v>
      </c>
      <c r="R883" t="str">
        <f>CONCATENATE(Tableau1[[#This Row],[OrderCode]],"|",Tableau1[[#This Row],[AnaCode]],"|",Tableau1[[#This Row],[Product]])</f>
        <v>CMD01763006|PEST|Petits pois</v>
      </c>
    </row>
    <row r="884" spans="1:18" x14ac:dyDescent="0.25">
      <c r="A884" s="1" t="s">
        <v>669</v>
      </c>
      <c r="B884" s="1" t="s">
        <v>32</v>
      </c>
      <c r="C884" s="3" t="s">
        <v>61</v>
      </c>
      <c r="D884" s="3" t="s">
        <v>14</v>
      </c>
      <c r="E884" s="1" t="s">
        <v>130</v>
      </c>
      <c r="F884" s="1" t="s">
        <v>2323</v>
      </c>
      <c r="G884" s="1" t="s">
        <v>950</v>
      </c>
      <c r="H884" s="3">
        <f>SUBSTITUTE(LEFT(Tableau1[[#This Row],[OrderDate]],17),".",":")+0</f>
        <v>43567.420914351853</v>
      </c>
      <c r="I884" s="3">
        <f>SUBSTITUTE(LEFT(Tableau1[[#This Row],[OrderDueTo]],17),".",":")+0</f>
        <v>43574.5</v>
      </c>
      <c r="J884" s="13" t="str">
        <f>VLOOKUP(Tableau1[[#This Row],[AnaCode]],'Config Analyses'!A:C,2,FALSE)</f>
        <v>Analyse pesticides</v>
      </c>
      <c r="K884" s="13" t="str">
        <f>VLOOKUP(Tableau1[[#This Row],[AnaCode]],'Config Analyses'!A:C,3,FALSE)</f>
        <v>Equipe 3</v>
      </c>
      <c r="L884" s="13" t="str">
        <f>VLOOKUP(Tableau1[[#This Row],[CustomerCode]],'Config Clients'!A:D,3,FALSE)</f>
        <v>Grande surface</v>
      </c>
      <c r="M884" s="13" t="str">
        <f>VLOOKUP(Tableau1[[#This Row],[CustomerCode]],'Config Clients'!A:D,4,FALSE)</f>
        <v>Eric</v>
      </c>
      <c r="N884" s="10" t="str">
        <f>IFERROR(IF(Tableau1[[#This Row],[Date rendu]]-'Date de l''export'!$A$2&gt;0,"Non","Oui"),"Oui")</f>
        <v>Non</v>
      </c>
      <c r="O884" s="11">
        <f>IF(Tableau1[[#This Row],[En retard?]]="Non",Tableau1[[#This Row],[Date rendu]]-'Date de l''export'!$A$2,0)</f>
        <v>2.7404166666674428</v>
      </c>
      <c r="P884" s="14" t="str">
        <f>IF(Tableau1[[#This Row],[En retard?]]="Oui","HD",IF(Tableau1[Délai restant]&lt;1,"&lt;24h",IF(Tableau1[Délai restant]&lt;2,"&lt;48h","≥48h")))</f>
        <v>≥48h</v>
      </c>
      <c r="Q884" s="14" t="str">
        <f>IF(AND(Tableau1[[#This Row],[En retard?]]="Oui",OR(Tableau1[[#This Row],[Product]]="Citron",Tableau1[[#This Row],[Product]]="Amandes")),"Oui","Non")</f>
        <v>Non</v>
      </c>
      <c r="R884" t="str">
        <f>CONCATENATE(Tableau1[[#This Row],[OrderCode]],"|",Tableau1[[#This Row],[AnaCode]],"|",Tableau1[[#This Row],[Product]])</f>
        <v>CMD01750202|PEST|Tomate</v>
      </c>
    </row>
    <row r="885" spans="1:18" x14ac:dyDescent="0.25">
      <c r="A885" s="1" t="s">
        <v>3476</v>
      </c>
      <c r="B885" s="1" t="s">
        <v>42</v>
      </c>
      <c r="C885" s="3" t="s">
        <v>188</v>
      </c>
      <c r="D885" s="3" t="s">
        <v>38</v>
      </c>
      <c r="E885" s="1" t="s">
        <v>50</v>
      </c>
      <c r="F885" s="1" t="s">
        <v>3477</v>
      </c>
      <c r="G885" s="1" t="s">
        <v>1013</v>
      </c>
      <c r="H885" s="3">
        <f>SUBSTITUTE(LEFT(Tableau1[[#This Row],[OrderDate]],17),".",":")+0</f>
        <v>43567.421956018516</v>
      </c>
      <c r="I885" s="3">
        <f>SUBSTITUTE(LEFT(Tableau1[[#This Row],[OrderDueTo]],17),".",":")+0</f>
        <v>43578.5</v>
      </c>
      <c r="J885" s="13" t="str">
        <f>VLOOKUP(Tableau1[[#This Row],[AnaCode]],'Config Analyses'!A:C,2,FALSE)</f>
        <v>Analyse OGM</v>
      </c>
      <c r="K885" s="13" t="str">
        <f>VLOOKUP(Tableau1[[#This Row],[AnaCode]],'Config Analyses'!A:C,3,FALSE)</f>
        <v>Equipe 2</v>
      </c>
      <c r="L885" s="13" t="str">
        <f>VLOOKUP(Tableau1[[#This Row],[CustomerCode]],'Config Clients'!A:D,3,FALSE)</f>
        <v>Coopérative agricole</v>
      </c>
      <c r="M885" s="13" t="str">
        <f>VLOOKUP(Tableau1[[#This Row],[CustomerCode]],'Config Clients'!A:D,4,FALSE)</f>
        <v>Julie</v>
      </c>
      <c r="N885" s="10" t="str">
        <f>IFERROR(IF(Tableau1[[#This Row],[Date rendu]]-'Date de l''export'!$A$2&gt;0,"Non","Oui"),"Oui")</f>
        <v>Non</v>
      </c>
      <c r="O885" s="11">
        <f>IF(Tableau1[[#This Row],[En retard?]]="Non",Tableau1[[#This Row],[Date rendu]]-'Date de l''export'!$A$2,0)</f>
        <v>6.7404166666674428</v>
      </c>
      <c r="P885" s="14" t="str">
        <f>IF(Tableau1[[#This Row],[En retard?]]="Oui","HD",IF(Tableau1[Délai restant]&lt;1,"&lt;24h",IF(Tableau1[Délai restant]&lt;2,"&lt;48h","≥48h")))</f>
        <v>≥48h</v>
      </c>
      <c r="Q885" s="14" t="str">
        <f>IF(AND(Tableau1[[#This Row],[En retard?]]="Oui",OR(Tableau1[[#This Row],[Product]]="Citron",Tableau1[[#This Row],[Product]]="Amandes")),"Oui","Non")</f>
        <v>Non</v>
      </c>
      <c r="R885" t="str">
        <f>CONCATENATE(Tableau1[[#This Row],[OrderCode]],"|",Tableau1[[#This Row],[AnaCode]],"|",Tableau1[[#This Row],[Product]])</f>
        <v>CMD01601410|OGM|Jus de fruits</v>
      </c>
    </row>
    <row r="886" spans="1:18" x14ac:dyDescent="0.25">
      <c r="A886" s="1" t="s">
        <v>805</v>
      </c>
      <c r="B886" s="1" t="s">
        <v>31</v>
      </c>
      <c r="C886" s="3" t="s">
        <v>58</v>
      </c>
      <c r="D886" s="3" t="s">
        <v>13</v>
      </c>
      <c r="E886" s="1" t="s">
        <v>107</v>
      </c>
      <c r="F886" s="1" t="s">
        <v>1912</v>
      </c>
      <c r="G886" s="1" t="s">
        <v>945</v>
      </c>
      <c r="H886" s="3">
        <f>SUBSTITUTE(LEFT(Tableau1[[#This Row],[OrderDate]],17),".",":")+0</f>
        <v>43567.422060185185</v>
      </c>
      <c r="I886" s="3">
        <f>SUBSTITUTE(LEFT(Tableau1[[#This Row],[OrderDueTo]],17),".",":")+0</f>
        <v>43572.5</v>
      </c>
      <c r="J886" s="13" t="str">
        <f>VLOOKUP(Tableau1[[#This Row],[AnaCode]],'Config Analyses'!A:C,2,FALSE)</f>
        <v>Analyse nutritionelle</v>
      </c>
      <c r="K886" s="13" t="str">
        <f>VLOOKUP(Tableau1[[#This Row],[AnaCode]],'Config Analyses'!A:C,3,FALSE)</f>
        <v>Equipe 2</v>
      </c>
      <c r="L886" s="13" t="str">
        <f>VLOOKUP(Tableau1[[#This Row],[CustomerCode]],'Config Clients'!A:D,3,FALSE)</f>
        <v>Coopérative agricole</v>
      </c>
      <c r="M886" s="13" t="str">
        <f>VLOOKUP(Tableau1[[#This Row],[CustomerCode]],'Config Clients'!A:D,4,FALSE)</f>
        <v>Béatrice</v>
      </c>
      <c r="N886" s="10" t="str">
        <f>IFERROR(IF(Tableau1[[#This Row],[Date rendu]]-'Date de l''export'!$A$2&gt;0,"Non","Oui"),"Oui")</f>
        <v>Non</v>
      </c>
      <c r="O886" s="11">
        <f>IF(Tableau1[[#This Row],[En retard?]]="Non",Tableau1[[#This Row],[Date rendu]]-'Date de l''export'!$A$2,0)</f>
        <v>0.74041666666744277</v>
      </c>
      <c r="P886" s="14" t="str">
        <f>IF(Tableau1[[#This Row],[En retard?]]="Oui","HD",IF(Tableau1[Délai restant]&lt;1,"&lt;24h",IF(Tableau1[Délai restant]&lt;2,"&lt;48h","≥48h")))</f>
        <v>&lt;24h</v>
      </c>
      <c r="Q886" s="14" t="str">
        <f>IF(AND(Tableau1[[#This Row],[En retard?]]="Oui",OR(Tableau1[[#This Row],[Product]]="Citron",Tableau1[[#This Row],[Product]]="Amandes")),"Oui","Non")</f>
        <v>Non</v>
      </c>
      <c r="R886" t="str">
        <f>CONCATENATE(Tableau1[[#This Row],[OrderCode]],"|",Tableau1[[#This Row],[AnaCode]],"|",Tableau1[[#This Row],[Product]])</f>
        <v>CMD01762306|NTR|Pomme de terre</v>
      </c>
    </row>
    <row r="887" spans="1:18" x14ac:dyDescent="0.25">
      <c r="A887" s="1" t="s">
        <v>495</v>
      </c>
      <c r="B887" s="1" t="s">
        <v>44</v>
      </c>
      <c r="C887" s="3" t="s">
        <v>225</v>
      </c>
      <c r="D887" s="3" t="s">
        <v>39</v>
      </c>
      <c r="E887" s="1" t="s">
        <v>179</v>
      </c>
      <c r="F887" s="1" t="s">
        <v>2074</v>
      </c>
      <c r="G887" s="1" t="s">
        <v>936</v>
      </c>
      <c r="H887" s="3">
        <f>SUBSTITUTE(LEFT(Tableau1[[#This Row],[OrderDate]],17),".",":")+0</f>
        <v>43567.422395833331</v>
      </c>
      <c r="I887" s="3">
        <f>SUBSTITUTE(LEFT(Tableau1[[#This Row],[OrderDueTo]],17),".",":")+0</f>
        <v>43570.5</v>
      </c>
      <c r="J887" s="13" t="str">
        <f>VLOOKUP(Tableau1[[#This Row],[AnaCode]],'Config Analyses'!A:C,2,FALSE)</f>
        <v>Analyse métaux lourds</v>
      </c>
      <c r="K887" s="13" t="str">
        <f>VLOOKUP(Tableau1[[#This Row],[AnaCode]],'Config Analyses'!A:C,3,FALSE)</f>
        <v>Equipe 1</v>
      </c>
      <c r="L887" s="13" t="str">
        <f>VLOOKUP(Tableau1[[#This Row],[CustomerCode]],'Config Clients'!A:D,3,FALSE)</f>
        <v>Coopérative agricole</v>
      </c>
      <c r="M887" s="13" t="str">
        <f>VLOOKUP(Tableau1[[#This Row],[CustomerCode]],'Config Clients'!A:D,4,FALSE)</f>
        <v>Béatrice</v>
      </c>
      <c r="N887" s="10" t="str">
        <f>IFERROR(IF(Tableau1[[#This Row],[Date rendu]]-'Date de l''export'!$A$2&gt;0,"Non","Oui"),"Oui")</f>
        <v>Oui</v>
      </c>
      <c r="O887" s="11">
        <f>IF(Tableau1[[#This Row],[En retard?]]="Non",Tableau1[[#This Row],[Date rendu]]-'Date de l''export'!$A$2,0)</f>
        <v>0</v>
      </c>
      <c r="P887" s="14" t="str">
        <f>IF(Tableau1[[#This Row],[En retard?]]="Oui","HD",IF(Tableau1[Délai restant]&lt;1,"&lt;24h",IF(Tableau1[Délai restant]&lt;2,"&lt;48h","≥48h")))</f>
        <v>HD</v>
      </c>
      <c r="Q887" s="14" t="str">
        <f>IF(AND(Tableau1[[#This Row],[En retard?]]="Oui",OR(Tableau1[[#This Row],[Product]]="Citron",Tableau1[[#This Row],[Product]]="Amandes")),"Oui","Non")</f>
        <v>Non</v>
      </c>
      <c r="R887" t="str">
        <f>CONCATENATE(Tableau1[[#This Row],[OrderCode]],"|",Tableau1[[#This Row],[AnaCode]],"|",Tableau1[[#This Row],[Product]])</f>
        <v>CMD01743402|MTX|Framboise</v>
      </c>
    </row>
    <row r="888" spans="1:18" x14ac:dyDescent="0.25">
      <c r="A888" s="1" t="s">
        <v>726</v>
      </c>
      <c r="B888" s="1" t="s">
        <v>31</v>
      </c>
      <c r="C888" s="3" t="s">
        <v>58</v>
      </c>
      <c r="D888" s="3" t="s">
        <v>13</v>
      </c>
      <c r="E888" s="1" t="s">
        <v>130</v>
      </c>
      <c r="F888" s="1" t="s">
        <v>1540</v>
      </c>
      <c r="G888" s="1" t="s">
        <v>950</v>
      </c>
      <c r="H888" s="3">
        <f>SUBSTITUTE(LEFT(Tableau1[[#This Row],[OrderDate]],17),".",":")+0</f>
        <v>43567.424328703702</v>
      </c>
      <c r="I888" s="3">
        <f>SUBSTITUTE(LEFT(Tableau1[[#This Row],[OrderDueTo]],17),".",":")+0</f>
        <v>43574.5</v>
      </c>
      <c r="J888" s="13" t="str">
        <f>VLOOKUP(Tableau1[[#This Row],[AnaCode]],'Config Analyses'!A:C,2,FALSE)</f>
        <v>Analyse pesticides</v>
      </c>
      <c r="K888" s="13" t="str">
        <f>VLOOKUP(Tableau1[[#This Row],[AnaCode]],'Config Analyses'!A:C,3,FALSE)</f>
        <v>Equipe 3</v>
      </c>
      <c r="L888" s="13" t="str">
        <f>VLOOKUP(Tableau1[[#This Row],[CustomerCode]],'Config Clients'!A:D,3,FALSE)</f>
        <v>Coopérative agricole</v>
      </c>
      <c r="M888" s="13" t="str">
        <f>VLOOKUP(Tableau1[[#This Row],[CustomerCode]],'Config Clients'!A:D,4,FALSE)</f>
        <v>Béatrice</v>
      </c>
      <c r="N888" s="10" t="str">
        <f>IFERROR(IF(Tableau1[[#This Row],[Date rendu]]-'Date de l''export'!$A$2&gt;0,"Non","Oui"),"Oui")</f>
        <v>Non</v>
      </c>
      <c r="O888" s="11">
        <f>IF(Tableau1[[#This Row],[En retard?]]="Non",Tableau1[[#This Row],[Date rendu]]-'Date de l''export'!$A$2,0)</f>
        <v>2.7404166666674428</v>
      </c>
      <c r="P888" s="14" t="str">
        <f>IF(Tableau1[[#This Row],[En retard?]]="Oui","HD",IF(Tableau1[Délai restant]&lt;1,"&lt;24h",IF(Tableau1[Délai restant]&lt;2,"&lt;48h","≥48h")))</f>
        <v>≥48h</v>
      </c>
      <c r="Q888" s="14" t="str">
        <f>IF(AND(Tableau1[[#This Row],[En retard?]]="Oui",OR(Tableau1[[#This Row],[Product]]="Citron",Tableau1[[#This Row],[Product]]="Amandes")),"Oui","Non")</f>
        <v>Non</v>
      </c>
      <c r="R888" t="str">
        <f>CONCATENATE(Tableau1[[#This Row],[OrderCode]],"|",Tableau1[[#This Row],[AnaCode]],"|",Tableau1[[#This Row],[Product]])</f>
        <v>CMD01762303|PEST|Pomme de terre</v>
      </c>
    </row>
    <row r="889" spans="1:18" x14ac:dyDescent="0.25">
      <c r="A889" s="1" t="s">
        <v>520</v>
      </c>
      <c r="B889" s="1" t="s">
        <v>30</v>
      </c>
      <c r="C889" s="3" t="s">
        <v>75</v>
      </c>
      <c r="D889" s="3" t="s">
        <v>24</v>
      </c>
      <c r="E889" s="1" t="s">
        <v>229</v>
      </c>
      <c r="F889" s="1" t="s">
        <v>2162</v>
      </c>
      <c r="G889" s="1" t="s">
        <v>947</v>
      </c>
      <c r="H889" s="3">
        <f>SUBSTITUTE(LEFT(Tableau1[[#This Row],[OrderDate]],17),".",":")+0</f>
        <v>43567.426203703704</v>
      </c>
      <c r="I889" s="3">
        <f>SUBSTITUTE(LEFT(Tableau1[[#This Row],[OrderDueTo]],17),".",":")+0</f>
        <v>43571.5</v>
      </c>
      <c r="J889" s="13" t="str">
        <f>VLOOKUP(Tableau1[[#This Row],[AnaCode]],'Config Analyses'!A:C,2,FALSE)</f>
        <v>Analyse sucres</v>
      </c>
      <c r="K889" s="13" t="str">
        <f>VLOOKUP(Tableau1[[#This Row],[AnaCode]],'Config Analyses'!A:C,3,FALSE)</f>
        <v>Equipe 2</v>
      </c>
      <c r="L889" s="13" t="str">
        <f>VLOOKUP(Tableau1[[#This Row],[CustomerCode]],'Config Clients'!A:D,3,FALSE)</f>
        <v>Entreprises agro-alimentaires</v>
      </c>
      <c r="M889" s="13" t="str">
        <f>VLOOKUP(Tableau1[[#This Row],[CustomerCode]],'Config Clients'!A:D,4,FALSE)</f>
        <v>Julien</v>
      </c>
      <c r="N889" s="10" t="str">
        <f>IFERROR(IF(Tableau1[[#This Row],[Date rendu]]-'Date de l''export'!$A$2&gt;0,"Non","Oui"),"Oui")</f>
        <v>Oui</v>
      </c>
      <c r="O889" s="11">
        <f>IF(Tableau1[[#This Row],[En retard?]]="Non",Tableau1[[#This Row],[Date rendu]]-'Date de l''export'!$A$2,0)</f>
        <v>0</v>
      </c>
      <c r="P889" s="14" t="str">
        <f>IF(Tableau1[[#This Row],[En retard?]]="Oui","HD",IF(Tableau1[Délai restant]&lt;1,"&lt;24h",IF(Tableau1[Délai restant]&lt;2,"&lt;48h","≥48h")))</f>
        <v>HD</v>
      </c>
      <c r="Q889" s="14" t="str">
        <f>IF(AND(Tableau1[[#This Row],[En retard?]]="Oui",OR(Tableau1[[#This Row],[Product]]="Citron",Tableau1[[#This Row],[Product]]="Amandes")),"Oui","Non")</f>
        <v>Non</v>
      </c>
      <c r="R889" t="str">
        <f>CONCATENATE(Tableau1[[#This Row],[OrderCode]],"|",Tableau1[[#This Row],[AnaCode]],"|",Tableau1[[#This Row],[Product]])</f>
        <v>CMD01720101|SCR|Bœuf</v>
      </c>
    </row>
    <row r="890" spans="1:18" x14ac:dyDescent="0.25">
      <c r="A890" s="1" t="s">
        <v>3478</v>
      </c>
      <c r="B890" s="1" t="s">
        <v>31</v>
      </c>
      <c r="C890" s="3" t="s">
        <v>73</v>
      </c>
      <c r="D890" s="3" t="s">
        <v>23</v>
      </c>
      <c r="E890" s="1" t="s">
        <v>167</v>
      </c>
      <c r="F890" s="1" t="s">
        <v>3479</v>
      </c>
      <c r="G890" s="1" t="s">
        <v>964</v>
      </c>
      <c r="H890" s="3">
        <f>SUBSTITUTE(LEFT(Tableau1[[#This Row],[OrderDate]],17),".",":")+0</f>
        <v>43567.426319444443</v>
      </c>
      <c r="I890" s="3">
        <f>SUBSTITUTE(LEFT(Tableau1[[#This Row],[OrderDueTo]],17),".",":")+0</f>
        <v>43573.5</v>
      </c>
      <c r="J890" s="13" t="str">
        <f>VLOOKUP(Tableau1[[#This Row],[AnaCode]],'Config Analyses'!A:C,2,FALSE)</f>
        <v>Analyse matières grasses</v>
      </c>
      <c r="K890" s="13" t="str">
        <f>VLOOKUP(Tableau1[[#This Row],[AnaCode]],'Config Analyses'!A:C,3,FALSE)</f>
        <v>Equipe 2</v>
      </c>
      <c r="L890" s="13" t="str">
        <f>VLOOKUP(Tableau1[[#This Row],[CustomerCode]],'Config Clients'!A:D,3,FALSE)</f>
        <v>Entreprises agro-alimentaires</v>
      </c>
      <c r="M890" s="13" t="str">
        <f>VLOOKUP(Tableau1[[#This Row],[CustomerCode]],'Config Clients'!A:D,4,FALSE)</f>
        <v>Julien</v>
      </c>
      <c r="N890" s="10" t="str">
        <f>IFERROR(IF(Tableau1[[#This Row],[Date rendu]]-'Date de l''export'!$A$2&gt;0,"Non","Oui"),"Oui")</f>
        <v>Non</v>
      </c>
      <c r="O890" s="11">
        <f>IF(Tableau1[[#This Row],[En retard?]]="Non",Tableau1[[#This Row],[Date rendu]]-'Date de l''export'!$A$2,0)</f>
        <v>1.7404166666674428</v>
      </c>
      <c r="P890" s="14" t="str">
        <f>IF(Tableau1[[#This Row],[En retard?]]="Oui","HD",IF(Tableau1[Délai restant]&lt;1,"&lt;24h",IF(Tableau1[Délai restant]&lt;2,"&lt;48h","≥48h")))</f>
        <v>&lt;48h</v>
      </c>
      <c r="Q890" s="14" t="str">
        <f>IF(AND(Tableau1[[#This Row],[En retard?]]="Oui",OR(Tableau1[[#This Row],[Product]]="Citron",Tableau1[[#This Row],[Product]]="Amandes")),"Oui","Non")</f>
        <v>Non</v>
      </c>
      <c r="R890" t="str">
        <f>CONCATENATE(Tableau1[[#This Row],[OrderCode]],"|",Tableau1[[#This Row],[AnaCode]],"|",Tableau1[[#This Row],[Product]])</f>
        <v>CMD01392204|MTG|Pomme de terre</v>
      </c>
    </row>
    <row r="891" spans="1:18" x14ac:dyDescent="0.25">
      <c r="A891" s="1" t="s">
        <v>447</v>
      </c>
      <c r="B891" s="1" t="s">
        <v>31</v>
      </c>
      <c r="C891" s="3" t="s">
        <v>98</v>
      </c>
      <c r="D891" s="3" t="s">
        <v>27</v>
      </c>
      <c r="E891" s="1" t="s">
        <v>130</v>
      </c>
      <c r="F891" s="1" t="s">
        <v>1649</v>
      </c>
      <c r="G891" s="1" t="s">
        <v>950</v>
      </c>
      <c r="H891" s="3">
        <f>SUBSTITUTE(LEFT(Tableau1[[#This Row],[OrderDate]],17),".",":")+0</f>
        <v>43567.427094907405</v>
      </c>
      <c r="I891" s="3">
        <f>SUBSTITUTE(LEFT(Tableau1[[#This Row],[OrderDueTo]],17),".",":")+0</f>
        <v>43574.5</v>
      </c>
      <c r="J891" s="13" t="str">
        <f>VLOOKUP(Tableau1[[#This Row],[AnaCode]],'Config Analyses'!A:C,2,FALSE)</f>
        <v>Analyse pesticides</v>
      </c>
      <c r="K891" s="13" t="str">
        <f>VLOOKUP(Tableau1[[#This Row],[AnaCode]],'Config Analyses'!A:C,3,FALSE)</f>
        <v>Equipe 3</v>
      </c>
      <c r="L891" s="13" t="str">
        <f>VLOOKUP(Tableau1[[#This Row],[CustomerCode]],'Config Clients'!A:D,3,FALSE)</f>
        <v>Coopérative agricole</v>
      </c>
      <c r="M891" s="13" t="str">
        <f>VLOOKUP(Tableau1[[#This Row],[CustomerCode]],'Config Clients'!A:D,4,FALSE)</f>
        <v>Julie</v>
      </c>
      <c r="N891" s="10" t="str">
        <f>IFERROR(IF(Tableau1[[#This Row],[Date rendu]]-'Date de l''export'!$A$2&gt;0,"Non","Oui"),"Oui")</f>
        <v>Non</v>
      </c>
      <c r="O891" s="11">
        <f>IF(Tableau1[[#This Row],[En retard?]]="Non",Tableau1[[#This Row],[Date rendu]]-'Date de l''export'!$A$2,0)</f>
        <v>2.7404166666674428</v>
      </c>
      <c r="P891" s="14" t="str">
        <f>IF(Tableau1[[#This Row],[En retard?]]="Oui","HD",IF(Tableau1[Délai restant]&lt;1,"&lt;24h",IF(Tableau1[Délai restant]&lt;2,"&lt;48h","≥48h")))</f>
        <v>≥48h</v>
      </c>
      <c r="Q891" s="14" t="str">
        <f>IF(AND(Tableau1[[#This Row],[En retard?]]="Oui",OR(Tableau1[[#This Row],[Product]]="Citron",Tableau1[[#This Row],[Product]]="Amandes")),"Oui","Non")</f>
        <v>Non</v>
      </c>
      <c r="R891" t="str">
        <f>CONCATENATE(Tableau1[[#This Row],[OrderCode]],"|",Tableau1[[#This Row],[AnaCode]],"|",Tableau1[[#This Row],[Product]])</f>
        <v>CMD01448506|PEST|Pomme de terre</v>
      </c>
    </row>
    <row r="892" spans="1:18" x14ac:dyDescent="0.25">
      <c r="A892" s="1" t="s">
        <v>390</v>
      </c>
      <c r="B892" s="1" t="s">
        <v>20</v>
      </c>
      <c r="C892" s="3" t="s">
        <v>61</v>
      </c>
      <c r="D892" s="3" t="s">
        <v>14</v>
      </c>
      <c r="E892" s="1" t="s">
        <v>50</v>
      </c>
      <c r="F892" s="1" t="s">
        <v>1789</v>
      </c>
      <c r="G892" s="1" t="s">
        <v>1013</v>
      </c>
      <c r="H892" s="3">
        <f>SUBSTITUTE(LEFT(Tableau1[[#This Row],[OrderDate]],17),".",":")+0</f>
        <v>43567.427361111113</v>
      </c>
      <c r="I892" s="3">
        <f>SUBSTITUTE(LEFT(Tableau1[[#This Row],[OrderDueTo]],17),".",":")+0</f>
        <v>43578.5</v>
      </c>
      <c r="J892" s="13" t="str">
        <f>VLOOKUP(Tableau1[[#This Row],[AnaCode]],'Config Analyses'!A:C,2,FALSE)</f>
        <v>Analyse OGM</v>
      </c>
      <c r="K892" s="13" t="str">
        <f>VLOOKUP(Tableau1[[#This Row],[AnaCode]],'Config Analyses'!A:C,3,FALSE)</f>
        <v>Equipe 2</v>
      </c>
      <c r="L892" s="13" t="str">
        <f>VLOOKUP(Tableau1[[#This Row],[CustomerCode]],'Config Clients'!A:D,3,FALSE)</f>
        <v>Grande surface</v>
      </c>
      <c r="M892" s="13" t="str">
        <f>VLOOKUP(Tableau1[[#This Row],[CustomerCode]],'Config Clients'!A:D,4,FALSE)</f>
        <v>Eric</v>
      </c>
      <c r="N892" s="10" t="str">
        <f>IFERROR(IF(Tableau1[[#This Row],[Date rendu]]-'Date de l''export'!$A$2&gt;0,"Non","Oui"),"Oui")</f>
        <v>Non</v>
      </c>
      <c r="O892" s="11">
        <f>IF(Tableau1[[#This Row],[En retard?]]="Non",Tableau1[[#This Row],[Date rendu]]-'Date de l''export'!$A$2,0)</f>
        <v>6.7404166666674428</v>
      </c>
      <c r="P892" s="14" t="str">
        <f>IF(Tableau1[[#This Row],[En retard?]]="Oui","HD",IF(Tableau1[Délai restant]&lt;1,"&lt;24h",IF(Tableau1[Délai restant]&lt;2,"&lt;48h","≥48h")))</f>
        <v>≥48h</v>
      </c>
      <c r="Q892" s="14" t="str">
        <f>IF(AND(Tableau1[[#This Row],[En retard?]]="Oui",OR(Tableau1[[#This Row],[Product]]="Citron",Tableau1[[#This Row],[Product]]="Amandes")),"Oui","Non")</f>
        <v>Non</v>
      </c>
      <c r="R892" t="str">
        <f>CONCATENATE(Tableau1[[#This Row],[OrderCode]],"|",Tableau1[[#This Row],[AnaCode]],"|",Tableau1[[#This Row],[Product]])</f>
        <v>CMD01648402|OGM|Orange</v>
      </c>
    </row>
    <row r="893" spans="1:18" x14ac:dyDescent="0.25">
      <c r="A893" s="1" t="s">
        <v>303</v>
      </c>
      <c r="B893" s="1" t="s">
        <v>7</v>
      </c>
      <c r="C893" s="3" t="s">
        <v>54</v>
      </c>
      <c r="D893" s="3" t="s">
        <v>10</v>
      </c>
      <c r="E893" s="1" t="s">
        <v>179</v>
      </c>
      <c r="F893" s="1" t="s">
        <v>2412</v>
      </c>
      <c r="G893" s="1" t="s">
        <v>936</v>
      </c>
      <c r="H893" s="3">
        <f>SUBSTITUTE(LEFT(Tableau1[[#This Row],[OrderDate]],17),".",":")+0</f>
        <v>43567.438356481478</v>
      </c>
      <c r="I893" s="3">
        <f>SUBSTITUTE(LEFT(Tableau1[[#This Row],[OrderDueTo]],17),".",":")+0</f>
        <v>43570.5</v>
      </c>
      <c r="J893" s="13" t="str">
        <f>VLOOKUP(Tableau1[[#This Row],[AnaCode]],'Config Analyses'!A:C,2,FALSE)</f>
        <v>Analyse métaux lourds</v>
      </c>
      <c r="K893" s="13" t="str">
        <f>VLOOKUP(Tableau1[[#This Row],[AnaCode]],'Config Analyses'!A:C,3,FALSE)</f>
        <v>Equipe 1</v>
      </c>
      <c r="L893" s="13" t="str">
        <f>VLOOKUP(Tableau1[[#This Row],[CustomerCode]],'Config Clients'!A:D,3,FALSE)</f>
        <v>Coopérative agricole</v>
      </c>
      <c r="M893" s="13" t="str">
        <f>VLOOKUP(Tableau1[[#This Row],[CustomerCode]],'Config Clients'!A:D,4,FALSE)</f>
        <v>Julie</v>
      </c>
      <c r="N893" s="10" t="str">
        <f>IFERROR(IF(Tableau1[[#This Row],[Date rendu]]-'Date de l''export'!$A$2&gt;0,"Non","Oui"),"Oui")</f>
        <v>Oui</v>
      </c>
      <c r="O893" s="11">
        <f>IF(Tableau1[[#This Row],[En retard?]]="Non",Tableau1[[#This Row],[Date rendu]]-'Date de l''export'!$A$2,0)</f>
        <v>0</v>
      </c>
      <c r="P893" s="14" t="str">
        <f>IF(Tableau1[[#This Row],[En retard?]]="Oui","HD",IF(Tableau1[Délai restant]&lt;1,"&lt;24h",IF(Tableau1[Délai restant]&lt;2,"&lt;48h","≥48h")))</f>
        <v>HD</v>
      </c>
      <c r="Q893" s="14" t="str">
        <f>IF(AND(Tableau1[[#This Row],[En retard?]]="Oui",OR(Tableau1[[#This Row],[Product]]="Citron",Tableau1[[#This Row],[Product]]="Amandes")),"Oui","Non")</f>
        <v>Non</v>
      </c>
      <c r="R893" t="str">
        <f>CONCATENATE(Tableau1[[#This Row],[OrderCode]],"|",Tableau1[[#This Row],[AnaCode]],"|",Tableau1[[#This Row],[Product]])</f>
        <v>CMD01552505|MTX|Concombre</v>
      </c>
    </row>
    <row r="894" spans="1:18" x14ac:dyDescent="0.25">
      <c r="A894" s="1" t="s">
        <v>620</v>
      </c>
      <c r="B894" s="1" t="s">
        <v>19</v>
      </c>
      <c r="C894" s="3" t="s">
        <v>52</v>
      </c>
      <c r="D894" s="3" t="s">
        <v>9</v>
      </c>
      <c r="E894" s="1" t="s">
        <v>130</v>
      </c>
      <c r="F894" s="1" t="s">
        <v>1653</v>
      </c>
      <c r="G894" s="1" t="s">
        <v>950</v>
      </c>
      <c r="H894" s="3">
        <f>SUBSTITUTE(LEFT(Tableau1[[#This Row],[OrderDate]],17),".",":")+0</f>
        <v>43567.439050925925</v>
      </c>
      <c r="I894" s="3">
        <f>SUBSTITUTE(LEFT(Tableau1[[#This Row],[OrderDueTo]],17),".",":")+0</f>
        <v>43574.5</v>
      </c>
      <c r="J894" s="13" t="str">
        <f>VLOOKUP(Tableau1[[#This Row],[AnaCode]],'Config Analyses'!A:C,2,FALSE)</f>
        <v>Analyse pesticides</v>
      </c>
      <c r="K894" s="13" t="str">
        <f>VLOOKUP(Tableau1[[#This Row],[AnaCode]],'Config Analyses'!A:C,3,FALSE)</f>
        <v>Equipe 3</v>
      </c>
      <c r="L894" s="13" t="str">
        <f>VLOOKUP(Tableau1[[#This Row],[CustomerCode]],'Config Clients'!A:D,3,FALSE)</f>
        <v>Centrale d'achats</v>
      </c>
      <c r="M894" s="13" t="str">
        <f>VLOOKUP(Tableau1[[#This Row],[CustomerCode]],'Config Clients'!A:D,4,FALSE)</f>
        <v>Sandrine</v>
      </c>
      <c r="N894" s="10" t="str">
        <f>IFERROR(IF(Tableau1[[#This Row],[Date rendu]]-'Date de l''export'!$A$2&gt;0,"Non","Oui"),"Oui")</f>
        <v>Non</v>
      </c>
      <c r="O894" s="11">
        <f>IF(Tableau1[[#This Row],[En retard?]]="Non",Tableau1[[#This Row],[Date rendu]]-'Date de l''export'!$A$2,0)</f>
        <v>2.7404166666674428</v>
      </c>
      <c r="P894" s="14" t="str">
        <f>IF(Tableau1[[#This Row],[En retard?]]="Oui","HD",IF(Tableau1[Délai restant]&lt;1,"&lt;24h",IF(Tableau1[Délai restant]&lt;2,"&lt;48h","≥48h")))</f>
        <v>≥48h</v>
      </c>
      <c r="Q894" s="14" t="str">
        <f>IF(AND(Tableau1[[#This Row],[En retard?]]="Oui",OR(Tableau1[[#This Row],[Product]]="Citron",Tableau1[[#This Row],[Product]]="Amandes")),"Oui","Non")</f>
        <v>Non</v>
      </c>
      <c r="R894" t="str">
        <f>CONCATENATE(Tableau1[[#This Row],[OrderCode]],"|",Tableau1[[#This Row],[AnaCode]],"|",Tableau1[[#This Row],[Product]])</f>
        <v>CMD01745106|PEST|Bettrave</v>
      </c>
    </row>
    <row r="895" spans="1:18" x14ac:dyDescent="0.25">
      <c r="A895" s="1" t="s">
        <v>340</v>
      </c>
      <c r="B895" s="1" t="s">
        <v>26</v>
      </c>
      <c r="C895" s="3" t="s">
        <v>72</v>
      </c>
      <c r="D895" s="3" t="s">
        <v>22</v>
      </c>
      <c r="E895" s="1" t="s">
        <v>167</v>
      </c>
      <c r="F895" s="1" t="s">
        <v>1196</v>
      </c>
      <c r="G895" s="1" t="s">
        <v>964</v>
      </c>
      <c r="H895" s="3">
        <f>SUBSTITUTE(LEFT(Tableau1[[#This Row],[OrderDate]],17),".",":")+0</f>
        <v>43567.439571759256</v>
      </c>
      <c r="I895" s="3">
        <f>SUBSTITUTE(LEFT(Tableau1[[#This Row],[OrderDueTo]],17),".",":")+0</f>
        <v>43573.5</v>
      </c>
      <c r="J895" s="13" t="str">
        <f>VLOOKUP(Tableau1[[#This Row],[AnaCode]],'Config Analyses'!A:C,2,FALSE)</f>
        <v>Analyse matières grasses</v>
      </c>
      <c r="K895" s="13" t="str">
        <f>VLOOKUP(Tableau1[[#This Row],[AnaCode]],'Config Analyses'!A:C,3,FALSE)</f>
        <v>Equipe 2</v>
      </c>
      <c r="L895" s="13" t="str">
        <f>VLOOKUP(Tableau1[[#This Row],[CustomerCode]],'Config Clients'!A:D,3,FALSE)</f>
        <v>Coopérative agricole</v>
      </c>
      <c r="M895" s="13" t="str">
        <f>VLOOKUP(Tableau1[[#This Row],[CustomerCode]],'Config Clients'!A:D,4,FALSE)</f>
        <v>Julie</v>
      </c>
      <c r="N895" s="10" t="str">
        <f>IFERROR(IF(Tableau1[[#This Row],[Date rendu]]-'Date de l''export'!$A$2&gt;0,"Non","Oui"),"Oui")</f>
        <v>Non</v>
      </c>
      <c r="O895" s="11">
        <f>IF(Tableau1[[#This Row],[En retard?]]="Non",Tableau1[[#This Row],[Date rendu]]-'Date de l''export'!$A$2,0)</f>
        <v>1.7404166666674428</v>
      </c>
      <c r="P895" s="14" t="str">
        <f>IF(Tableau1[[#This Row],[En retard?]]="Oui","HD",IF(Tableau1[Délai restant]&lt;1,"&lt;24h",IF(Tableau1[Délai restant]&lt;2,"&lt;48h","≥48h")))</f>
        <v>&lt;48h</v>
      </c>
      <c r="Q895" s="14" t="str">
        <f>IF(AND(Tableau1[[#This Row],[En retard?]]="Oui",OR(Tableau1[[#This Row],[Product]]="Citron",Tableau1[[#This Row],[Product]]="Amandes")),"Oui","Non")</f>
        <v>Non</v>
      </c>
      <c r="R895" t="str">
        <f>CONCATENATE(Tableau1[[#This Row],[OrderCode]],"|",Tableau1[[#This Row],[AnaCode]],"|",Tableau1[[#This Row],[Product]])</f>
        <v>CMD01667103|MTG|Radis</v>
      </c>
    </row>
    <row r="896" spans="1:18" x14ac:dyDescent="0.25">
      <c r="A896" s="1" t="s">
        <v>479</v>
      </c>
      <c r="B896" s="1" t="s">
        <v>20</v>
      </c>
      <c r="C896" s="3" t="s">
        <v>61</v>
      </c>
      <c r="D896" s="3" t="s">
        <v>14</v>
      </c>
      <c r="E896" s="1" t="s">
        <v>107</v>
      </c>
      <c r="F896" s="1" t="s">
        <v>1463</v>
      </c>
      <c r="G896" s="1" t="s">
        <v>945</v>
      </c>
      <c r="H896" s="3">
        <f>SUBSTITUTE(LEFT(Tableau1[[#This Row],[OrderDate]],17),".",":")+0</f>
        <v>43567.444212962961</v>
      </c>
      <c r="I896" s="3">
        <f>SUBSTITUTE(LEFT(Tableau1[[#This Row],[OrderDueTo]],17),".",":")+0</f>
        <v>43572.5</v>
      </c>
      <c r="J896" s="13" t="str">
        <f>VLOOKUP(Tableau1[[#This Row],[AnaCode]],'Config Analyses'!A:C,2,FALSE)</f>
        <v>Analyse nutritionelle</v>
      </c>
      <c r="K896" s="13" t="str">
        <f>VLOOKUP(Tableau1[[#This Row],[AnaCode]],'Config Analyses'!A:C,3,FALSE)</f>
        <v>Equipe 2</v>
      </c>
      <c r="L896" s="13" t="str">
        <f>VLOOKUP(Tableau1[[#This Row],[CustomerCode]],'Config Clients'!A:D,3,FALSE)</f>
        <v>Grande surface</v>
      </c>
      <c r="M896" s="13" t="str">
        <f>VLOOKUP(Tableau1[[#This Row],[CustomerCode]],'Config Clients'!A:D,4,FALSE)</f>
        <v>Eric</v>
      </c>
      <c r="N896" s="10" t="str">
        <f>IFERROR(IF(Tableau1[[#This Row],[Date rendu]]-'Date de l''export'!$A$2&gt;0,"Non","Oui"),"Oui")</f>
        <v>Non</v>
      </c>
      <c r="O896" s="11">
        <f>IF(Tableau1[[#This Row],[En retard?]]="Non",Tableau1[[#This Row],[Date rendu]]-'Date de l''export'!$A$2,0)</f>
        <v>0.74041666666744277</v>
      </c>
      <c r="P896" s="14" t="str">
        <f>IF(Tableau1[[#This Row],[En retard?]]="Oui","HD",IF(Tableau1[Délai restant]&lt;1,"&lt;24h",IF(Tableau1[Délai restant]&lt;2,"&lt;48h","≥48h")))</f>
        <v>&lt;24h</v>
      </c>
      <c r="Q896" s="14" t="str">
        <f>IF(AND(Tableau1[[#This Row],[En retard?]]="Oui",OR(Tableau1[[#This Row],[Product]]="Citron",Tableau1[[#This Row],[Product]]="Amandes")),"Oui","Non")</f>
        <v>Non</v>
      </c>
      <c r="R896" t="str">
        <f>CONCATENATE(Tableau1[[#This Row],[OrderCode]],"|",Tableau1[[#This Row],[AnaCode]],"|",Tableau1[[#This Row],[Product]])</f>
        <v>CMD01743002|NTR|Orange</v>
      </c>
    </row>
    <row r="897" spans="1:18" x14ac:dyDescent="0.25">
      <c r="A897" s="1" t="s">
        <v>3480</v>
      </c>
      <c r="B897" s="1" t="s">
        <v>36</v>
      </c>
      <c r="C897" s="3" t="s">
        <v>73</v>
      </c>
      <c r="D897" s="3" t="s">
        <v>23</v>
      </c>
      <c r="E897" s="1" t="s">
        <v>107</v>
      </c>
      <c r="F897" s="1" t="s">
        <v>3481</v>
      </c>
      <c r="G897" s="1" t="s">
        <v>945</v>
      </c>
      <c r="H897" s="3">
        <f>SUBSTITUTE(LEFT(Tableau1[[#This Row],[OrderDate]],17),".",":")+0</f>
        <v>43567.444606481484</v>
      </c>
      <c r="I897" s="3">
        <f>SUBSTITUTE(LEFT(Tableau1[[#This Row],[OrderDueTo]],17),".",":")+0</f>
        <v>43572.5</v>
      </c>
      <c r="J897" s="13" t="str">
        <f>VLOOKUP(Tableau1[[#This Row],[AnaCode]],'Config Analyses'!A:C,2,FALSE)</f>
        <v>Analyse nutritionelle</v>
      </c>
      <c r="K897" s="13" t="str">
        <f>VLOOKUP(Tableau1[[#This Row],[AnaCode]],'Config Analyses'!A:C,3,FALSE)</f>
        <v>Equipe 2</v>
      </c>
      <c r="L897" s="13" t="str">
        <f>VLOOKUP(Tableau1[[#This Row],[CustomerCode]],'Config Clients'!A:D,3,FALSE)</f>
        <v>Entreprises agro-alimentaires</v>
      </c>
      <c r="M897" s="13" t="str">
        <f>VLOOKUP(Tableau1[[#This Row],[CustomerCode]],'Config Clients'!A:D,4,FALSE)</f>
        <v>Julien</v>
      </c>
      <c r="N897" s="10" t="str">
        <f>IFERROR(IF(Tableau1[[#This Row],[Date rendu]]-'Date de l''export'!$A$2&gt;0,"Non","Oui"),"Oui")</f>
        <v>Non</v>
      </c>
      <c r="O897" s="11">
        <f>IF(Tableau1[[#This Row],[En retard?]]="Non",Tableau1[[#This Row],[Date rendu]]-'Date de l''export'!$A$2,0)</f>
        <v>0.74041666666744277</v>
      </c>
      <c r="P897" s="14" t="str">
        <f>IF(Tableau1[[#This Row],[En retard?]]="Oui","HD",IF(Tableau1[Délai restant]&lt;1,"&lt;24h",IF(Tableau1[Délai restant]&lt;2,"&lt;48h","≥48h")))</f>
        <v>&lt;24h</v>
      </c>
      <c r="Q897" s="14" t="str">
        <f>IF(AND(Tableau1[[#This Row],[En retard?]]="Oui",OR(Tableau1[[#This Row],[Product]]="Citron",Tableau1[[#This Row],[Product]]="Amandes")),"Oui","Non")</f>
        <v>Non</v>
      </c>
      <c r="R897" t="str">
        <f>CONCATENATE(Tableau1[[#This Row],[OrderCode]],"|",Tableau1[[#This Row],[AnaCode]],"|",Tableau1[[#This Row],[Product]])</f>
        <v>CMD01720803|NTR|Saumon</v>
      </c>
    </row>
    <row r="898" spans="1:18" x14ac:dyDescent="0.25">
      <c r="A898" s="1" t="s">
        <v>558</v>
      </c>
      <c r="B898" s="1" t="s">
        <v>31</v>
      </c>
      <c r="C898" s="3" t="s">
        <v>52</v>
      </c>
      <c r="D898" s="3" t="s">
        <v>9</v>
      </c>
      <c r="E898" s="1" t="s">
        <v>107</v>
      </c>
      <c r="F898" s="1" t="s">
        <v>1654</v>
      </c>
      <c r="G898" s="1" t="s">
        <v>945</v>
      </c>
      <c r="H898" s="3">
        <f>SUBSTITUTE(LEFT(Tableau1[[#This Row],[OrderDate]],17),".",":")+0</f>
        <v>43567.444861111115</v>
      </c>
      <c r="I898" s="3">
        <f>SUBSTITUTE(LEFT(Tableau1[[#This Row],[OrderDueTo]],17),".",":")+0</f>
        <v>43572.5</v>
      </c>
      <c r="J898" s="13" t="str">
        <f>VLOOKUP(Tableau1[[#This Row],[AnaCode]],'Config Analyses'!A:C,2,FALSE)</f>
        <v>Analyse nutritionelle</v>
      </c>
      <c r="K898" s="13" t="str">
        <f>VLOOKUP(Tableau1[[#This Row],[AnaCode]],'Config Analyses'!A:C,3,FALSE)</f>
        <v>Equipe 2</v>
      </c>
      <c r="L898" s="13" t="str">
        <f>VLOOKUP(Tableau1[[#This Row],[CustomerCode]],'Config Clients'!A:D,3,FALSE)</f>
        <v>Centrale d'achats</v>
      </c>
      <c r="M898" s="13" t="str">
        <f>VLOOKUP(Tableau1[[#This Row],[CustomerCode]],'Config Clients'!A:D,4,FALSE)</f>
        <v>Sandrine</v>
      </c>
      <c r="N898" s="10" t="str">
        <f>IFERROR(IF(Tableau1[[#This Row],[Date rendu]]-'Date de l''export'!$A$2&gt;0,"Non","Oui"),"Oui")</f>
        <v>Non</v>
      </c>
      <c r="O898" s="11">
        <f>IF(Tableau1[[#This Row],[En retard?]]="Non",Tableau1[[#This Row],[Date rendu]]-'Date de l''export'!$A$2,0)</f>
        <v>0.74041666666744277</v>
      </c>
      <c r="P898" s="14" t="str">
        <f>IF(Tableau1[[#This Row],[En retard?]]="Oui","HD",IF(Tableau1[Délai restant]&lt;1,"&lt;24h",IF(Tableau1[Délai restant]&lt;2,"&lt;48h","≥48h")))</f>
        <v>&lt;24h</v>
      </c>
      <c r="Q898" s="14" t="str">
        <f>IF(AND(Tableau1[[#This Row],[En retard?]]="Oui",OR(Tableau1[[#This Row],[Product]]="Citron",Tableau1[[#This Row],[Product]]="Amandes")),"Oui","Non")</f>
        <v>Non</v>
      </c>
      <c r="R898" t="str">
        <f>CONCATENATE(Tableau1[[#This Row],[OrderCode]],"|",Tableau1[[#This Row],[AnaCode]],"|",Tableau1[[#This Row],[Product]])</f>
        <v>CMD01474701|NTR|Pomme de terre</v>
      </c>
    </row>
    <row r="899" spans="1:18" x14ac:dyDescent="0.25">
      <c r="A899" s="1" t="s">
        <v>532</v>
      </c>
      <c r="B899" s="1" t="s">
        <v>31</v>
      </c>
      <c r="C899" s="3" t="s">
        <v>54</v>
      </c>
      <c r="D899" s="3" t="s">
        <v>10</v>
      </c>
      <c r="E899" s="1" t="s">
        <v>107</v>
      </c>
      <c r="F899" s="1" t="s">
        <v>1464</v>
      </c>
      <c r="G899" s="1" t="s">
        <v>945</v>
      </c>
      <c r="H899" s="3">
        <f>SUBSTITUTE(LEFT(Tableau1[[#This Row],[OrderDate]],17),".",":")+0</f>
        <v>43567.445451388892</v>
      </c>
      <c r="I899" s="3">
        <f>SUBSTITUTE(LEFT(Tableau1[[#This Row],[OrderDueTo]],17),".",":")+0</f>
        <v>43572.5</v>
      </c>
      <c r="J899" s="13" t="str">
        <f>VLOOKUP(Tableau1[[#This Row],[AnaCode]],'Config Analyses'!A:C,2,FALSE)</f>
        <v>Analyse nutritionelle</v>
      </c>
      <c r="K899" s="13" t="str">
        <f>VLOOKUP(Tableau1[[#This Row],[AnaCode]],'Config Analyses'!A:C,3,FALSE)</f>
        <v>Equipe 2</v>
      </c>
      <c r="L899" s="13" t="str">
        <f>VLOOKUP(Tableau1[[#This Row],[CustomerCode]],'Config Clients'!A:D,3,FALSE)</f>
        <v>Coopérative agricole</v>
      </c>
      <c r="M899" s="13" t="str">
        <f>VLOOKUP(Tableau1[[#This Row],[CustomerCode]],'Config Clients'!A:D,4,FALSE)</f>
        <v>Julie</v>
      </c>
      <c r="N899" s="10" t="str">
        <f>IFERROR(IF(Tableau1[[#This Row],[Date rendu]]-'Date de l''export'!$A$2&gt;0,"Non","Oui"),"Oui")</f>
        <v>Non</v>
      </c>
      <c r="O899" s="11">
        <f>IF(Tableau1[[#This Row],[En retard?]]="Non",Tableau1[[#This Row],[Date rendu]]-'Date de l''export'!$A$2,0)</f>
        <v>0.74041666666744277</v>
      </c>
      <c r="P899" s="14" t="str">
        <f>IF(Tableau1[[#This Row],[En retard?]]="Oui","HD",IF(Tableau1[Délai restant]&lt;1,"&lt;24h",IF(Tableau1[Délai restant]&lt;2,"&lt;48h","≥48h")))</f>
        <v>&lt;24h</v>
      </c>
      <c r="Q899" s="14" t="str">
        <f>IF(AND(Tableau1[[#This Row],[En retard?]]="Oui",OR(Tableau1[[#This Row],[Product]]="Citron",Tableau1[[#This Row],[Product]]="Amandes")),"Oui","Non")</f>
        <v>Non</v>
      </c>
      <c r="R899" t="str">
        <f>CONCATENATE(Tableau1[[#This Row],[OrderCode]],"|",Tableau1[[#This Row],[AnaCode]],"|",Tableau1[[#This Row],[Product]])</f>
        <v>CMD01626305|NTR|Pomme de terre</v>
      </c>
    </row>
    <row r="900" spans="1:18" x14ac:dyDescent="0.25">
      <c r="A900" s="1" t="s">
        <v>472</v>
      </c>
      <c r="B900" s="1" t="s">
        <v>30</v>
      </c>
      <c r="C900" s="3" t="s">
        <v>65</v>
      </c>
      <c r="D900" s="3" t="s">
        <v>17</v>
      </c>
      <c r="E900" s="1" t="s">
        <v>107</v>
      </c>
      <c r="F900" s="1" t="s">
        <v>1656</v>
      </c>
      <c r="G900" s="1" t="s">
        <v>945</v>
      </c>
      <c r="H900" s="3">
        <f>SUBSTITUTE(LEFT(Tableau1[[#This Row],[OrderDate]],17),".",":")+0</f>
        <v>43567.447210648148</v>
      </c>
      <c r="I900" s="3">
        <f>SUBSTITUTE(LEFT(Tableau1[[#This Row],[OrderDueTo]],17),".",":")+0</f>
        <v>43572.5</v>
      </c>
      <c r="J900" s="13" t="str">
        <f>VLOOKUP(Tableau1[[#This Row],[AnaCode]],'Config Analyses'!A:C,2,FALSE)</f>
        <v>Analyse nutritionelle</v>
      </c>
      <c r="K900" s="13" t="str">
        <f>VLOOKUP(Tableau1[[#This Row],[AnaCode]],'Config Analyses'!A:C,3,FALSE)</f>
        <v>Equipe 2</v>
      </c>
      <c r="L900" s="13" t="str">
        <f>VLOOKUP(Tableau1[[#This Row],[CustomerCode]],'Config Clients'!A:D,3,FALSE)</f>
        <v>Entreprises agro-alimentaires</v>
      </c>
      <c r="M900" s="13" t="str">
        <f>VLOOKUP(Tableau1[[#This Row],[CustomerCode]],'Config Clients'!A:D,4,FALSE)</f>
        <v>Marc</v>
      </c>
      <c r="N900" s="10" t="str">
        <f>IFERROR(IF(Tableau1[[#This Row],[Date rendu]]-'Date de l''export'!$A$2&gt;0,"Non","Oui"),"Oui")</f>
        <v>Non</v>
      </c>
      <c r="O900" s="11">
        <f>IF(Tableau1[[#This Row],[En retard?]]="Non",Tableau1[[#This Row],[Date rendu]]-'Date de l''export'!$A$2,0)</f>
        <v>0.74041666666744277</v>
      </c>
      <c r="P900" s="14" t="str">
        <f>IF(Tableau1[[#This Row],[En retard?]]="Oui","HD",IF(Tableau1[Délai restant]&lt;1,"&lt;24h",IF(Tableau1[Délai restant]&lt;2,"&lt;48h","≥48h")))</f>
        <v>&lt;24h</v>
      </c>
      <c r="Q900" s="14" t="str">
        <f>IF(AND(Tableau1[[#This Row],[En retard?]]="Oui",OR(Tableau1[[#This Row],[Product]]="Citron",Tableau1[[#This Row],[Product]]="Amandes")),"Oui","Non")</f>
        <v>Non</v>
      </c>
      <c r="R900" t="str">
        <f>CONCATENATE(Tableau1[[#This Row],[OrderCode]],"|",Tableau1[[#This Row],[AnaCode]],"|",Tableau1[[#This Row],[Product]])</f>
        <v>CMD01753604|NTR|Bœuf</v>
      </c>
    </row>
    <row r="901" spans="1:18" x14ac:dyDescent="0.25">
      <c r="A901" s="1" t="s">
        <v>758</v>
      </c>
      <c r="B901" s="1" t="s">
        <v>25</v>
      </c>
      <c r="C901" s="3" t="s">
        <v>58</v>
      </c>
      <c r="D901" s="3" t="s">
        <v>13</v>
      </c>
      <c r="E901" s="1" t="s">
        <v>179</v>
      </c>
      <c r="F901" s="1" t="s">
        <v>2057</v>
      </c>
      <c r="G901" s="1" t="s">
        <v>936</v>
      </c>
      <c r="H901" s="3">
        <f>SUBSTITUTE(LEFT(Tableau1[[#This Row],[OrderDate]],17),".",":")+0</f>
        <v>43567.447256944448</v>
      </c>
      <c r="I901" s="3">
        <f>SUBSTITUTE(LEFT(Tableau1[[#This Row],[OrderDueTo]],17),".",":")+0</f>
        <v>43570.5</v>
      </c>
      <c r="J901" s="13" t="str">
        <f>VLOOKUP(Tableau1[[#This Row],[AnaCode]],'Config Analyses'!A:C,2,FALSE)</f>
        <v>Analyse métaux lourds</v>
      </c>
      <c r="K901" s="13" t="str">
        <f>VLOOKUP(Tableau1[[#This Row],[AnaCode]],'Config Analyses'!A:C,3,FALSE)</f>
        <v>Equipe 1</v>
      </c>
      <c r="L901" s="13" t="str">
        <f>VLOOKUP(Tableau1[[#This Row],[CustomerCode]],'Config Clients'!A:D,3,FALSE)</f>
        <v>Coopérative agricole</v>
      </c>
      <c r="M901" s="13" t="str">
        <f>VLOOKUP(Tableau1[[#This Row],[CustomerCode]],'Config Clients'!A:D,4,FALSE)</f>
        <v>Béatrice</v>
      </c>
      <c r="N901" s="10" t="str">
        <f>IFERROR(IF(Tableau1[[#This Row],[Date rendu]]-'Date de l''export'!$A$2&gt;0,"Non","Oui"),"Oui")</f>
        <v>Oui</v>
      </c>
      <c r="O901" s="11">
        <f>IF(Tableau1[[#This Row],[En retard?]]="Non",Tableau1[[#This Row],[Date rendu]]-'Date de l''export'!$A$2,0)</f>
        <v>0</v>
      </c>
      <c r="P901" s="14" t="str">
        <f>IF(Tableau1[[#This Row],[En retard?]]="Oui","HD",IF(Tableau1[Délai restant]&lt;1,"&lt;24h",IF(Tableau1[Délai restant]&lt;2,"&lt;48h","≥48h")))</f>
        <v>HD</v>
      </c>
      <c r="Q901" s="14" t="str">
        <f>IF(AND(Tableau1[[#This Row],[En retard?]]="Oui",OR(Tableau1[[#This Row],[Product]]="Citron",Tableau1[[#This Row],[Product]]="Amandes")),"Oui","Non")</f>
        <v>Non</v>
      </c>
      <c r="R901" t="str">
        <f>CONCATENATE(Tableau1[[#This Row],[OrderCode]],"|",Tableau1[[#This Row],[AnaCode]],"|",Tableau1[[#This Row],[Product]])</f>
        <v>CMD01743101|MTX|Haricots vert</v>
      </c>
    </row>
    <row r="902" spans="1:18" x14ac:dyDescent="0.25">
      <c r="A902" s="1" t="s">
        <v>353</v>
      </c>
      <c r="B902" s="1" t="s">
        <v>7</v>
      </c>
      <c r="C902" s="3" t="s">
        <v>49</v>
      </c>
      <c r="D902" s="3" t="s">
        <v>8</v>
      </c>
      <c r="E902" s="1" t="s">
        <v>130</v>
      </c>
      <c r="F902" s="1" t="s">
        <v>1282</v>
      </c>
      <c r="G902" s="1" t="s">
        <v>950</v>
      </c>
      <c r="H902" s="3">
        <f>SUBSTITUTE(LEFT(Tableau1[[#This Row],[OrderDate]],17),".",":")+0</f>
        <v>43567.448240740741</v>
      </c>
      <c r="I902" s="3">
        <f>SUBSTITUTE(LEFT(Tableau1[[#This Row],[OrderDueTo]],17),".",":")+0</f>
        <v>43574.5</v>
      </c>
      <c r="J902" s="13" t="str">
        <f>VLOOKUP(Tableau1[[#This Row],[AnaCode]],'Config Analyses'!A:C,2,FALSE)</f>
        <v>Analyse pesticides</v>
      </c>
      <c r="K902" s="13" t="str">
        <f>VLOOKUP(Tableau1[[#This Row],[AnaCode]],'Config Analyses'!A:C,3,FALSE)</f>
        <v>Equipe 3</v>
      </c>
      <c r="L902" s="13" t="str">
        <f>VLOOKUP(Tableau1[[#This Row],[CustomerCode]],'Config Clients'!A:D,3,FALSE)</f>
        <v>Grande surface</v>
      </c>
      <c r="M902" s="13" t="str">
        <f>VLOOKUP(Tableau1[[#This Row],[CustomerCode]],'Config Clients'!A:D,4,FALSE)</f>
        <v>Eric</v>
      </c>
      <c r="N902" s="10" t="str">
        <f>IFERROR(IF(Tableau1[[#This Row],[Date rendu]]-'Date de l''export'!$A$2&gt;0,"Non","Oui"),"Oui")</f>
        <v>Non</v>
      </c>
      <c r="O902" s="11">
        <f>IF(Tableau1[[#This Row],[En retard?]]="Non",Tableau1[[#This Row],[Date rendu]]-'Date de l''export'!$A$2,0)</f>
        <v>2.7404166666674428</v>
      </c>
      <c r="P902" s="14" t="str">
        <f>IF(Tableau1[[#This Row],[En retard?]]="Oui","HD",IF(Tableau1[Délai restant]&lt;1,"&lt;24h",IF(Tableau1[Délai restant]&lt;2,"&lt;48h","≥48h")))</f>
        <v>≥48h</v>
      </c>
      <c r="Q902" s="14" t="str">
        <f>IF(AND(Tableau1[[#This Row],[En retard?]]="Oui",OR(Tableau1[[#This Row],[Product]]="Citron",Tableau1[[#This Row],[Product]]="Amandes")),"Oui","Non")</f>
        <v>Non</v>
      </c>
      <c r="R902" t="str">
        <f>CONCATENATE(Tableau1[[#This Row],[OrderCode]],"|",Tableau1[[#This Row],[AnaCode]],"|",Tableau1[[#This Row],[Product]])</f>
        <v>CMD01490006|PEST|Concombre</v>
      </c>
    </row>
    <row r="903" spans="1:18" x14ac:dyDescent="0.25">
      <c r="A903" s="1" t="s">
        <v>540</v>
      </c>
      <c r="B903" s="1" t="s">
        <v>31</v>
      </c>
      <c r="C903" s="3" t="s">
        <v>98</v>
      </c>
      <c r="D903" s="3" t="s">
        <v>27</v>
      </c>
      <c r="E903" s="1" t="s">
        <v>167</v>
      </c>
      <c r="F903" s="1" t="s">
        <v>2357</v>
      </c>
      <c r="G903" s="1" t="s">
        <v>964</v>
      </c>
      <c r="H903" s="3">
        <f>SUBSTITUTE(LEFT(Tableau1[[#This Row],[OrderDate]],17),".",":")+0</f>
        <v>43567.448368055557</v>
      </c>
      <c r="I903" s="3">
        <f>SUBSTITUTE(LEFT(Tableau1[[#This Row],[OrderDueTo]],17),".",":")+0</f>
        <v>43573.5</v>
      </c>
      <c r="J903" s="13" t="str">
        <f>VLOOKUP(Tableau1[[#This Row],[AnaCode]],'Config Analyses'!A:C,2,FALSE)</f>
        <v>Analyse matières grasses</v>
      </c>
      <c r="K903" s="13" t="str">
        <f>VLOOKUP(Tableau1[[#This Row],[AnaCode]],'Config Analyses'!A:C,3,FALSE)</f>
        <v>Equipe 2</v>
      </c>
      <c r="L903" s="13" t="str">
        <f>VLOOKUP(Tableau1[[#This Row],[CustomerCode]],'Config Clients'!A:D,3,FALSE)</f>
        <v>Coopérative agricole</v>
      </c>
      <c r="M903" s="13" t="str">
        <f>VLOOKUP(Tableau1[[#This Row],[CustomerCode]],'Config Clients'!A:D,4,FALSE)</f>
        <v>Julie</v>
      </c>
      <c r="N903" s="10" t="str">
        <f>IFERROR(IF(Tableau1[[#This Row],[Date rendu]]-'Date de l''export'!$A$2&gt;0,"Non","Oui"),"Oui")</f>
        <v>Non</v>
      </c>
      <c r="O903" s="11">
        <f>IF(Tableau1[[#This Row],[En retard?]]="Non",Tableau1[[#This Row],[Date rendu]]-'Date de l''export'!$A$2,0)</f>
        <v>1.7404166666674428</v>
      </c>
      <c r="P903" s="14" t="str">
        <f>IF(Tableau1[[#This Row],[En retard?]]="Oui","HD",IF(Tableau1[Délai restant]&lt;1,"&lt;24h",IF(Tableau1[Délai restant]&lt;2,"&lt;48h","≥48h")))</f>
        <v>&lt;48h</v>
      </c>
      <c r="Q903" s="14" t="str">
        <f>IF(AND(Tableau1[[#This Row],[En retard?]]="Oui",OR(Tableau1[[#This Row],[Product]]="Citron",Tableau1[[#This Row],[Product]]="Amandes")),"Oui","Non")</f>
        <v>Non</v>
      </c>
      <c r="R903" t="str">
        <f>CONCATENATE(Tableau1[[#This Row],[OrderCode]],"|",Tableau1[[#This Row],[AnaCode]],"|",Tableau1[[#This Row],[Product]])</f>
        <v>CMD01552806|MTG|Pomme de terre</v>
      </c>
    </row>
    <row r="904" spans="1:18" x14ac:dyDescent="0.25">
      <c r="A904" s="1" t="s">
        <v>160</v>
      </c>
      <c r="B904" s="1" t="s">
        <v>31</v>
      </c>
      <c r="C904" s="3" t="s">
        <v>61</v>
      </c>
      <c r="D904" s="3" t="s">
        <v>14</v>
      </c>
      <c r="E904" s="1" t="s">
        <v>167</v>
      </c>
      <c r="F904" s="1" t="s">
        <v>1221</v>
      </c>
      <c r="G904" s="1" t="s">
        <v>964</v>
      </c>
      <c r="H904" s="3">
        <f>SUBSTITUTE(LEFT(Tableau1[[#This Row],[OrderDate]],17),".",":")+0</f>
        <v>43567.448819444442</v>
      </c>
      <c r="I904" s="3">
        <f>SUBSTITUTE(LEFT(Tableau1[[#This Row],[OrderDueTo]],17),".",":")+0</f>
        <v>43573.5</v>
      </c>
      <c r="J904" s="13" t="str">
        <f>VLOOKUP(Tableau1[[#This Row],[AnaCode]],'Config Analyses'!A:C,2,FALSE)</f>
        <v>Analyse matières grasses</v>
      </c>
      <c r="K904" s="13" t="str">
        <f>VLOOKUP(Tableau1[[#This Row],[AnaCode]],'Config Analyses'!A:C,3,FALSE)</f>
        <v>Equipe 2</v>
      </c>
      <c r="L904" s="13" t="str">
        <f>VLOOKUP(Tableau1[[#This Row],[CustomerCode]],'Config Clients'!A:D,3,FALSE)</f>
        <v>Grande surface</v>
      </c>
      <c r="M904" s="13" t="str">
        <f>VLOOKUP(Tableau1[[#This Row],[CustomerCode]],'Config Clients'!A:D,4,FALSE)</f>
        <v>Eric</v>
      </c>
      <c r="N904" s="10" t="str">
        <f>IFERROR(IF(Tableau1[[#This Row],[Date rendu]]-'Date de l''export'!$A$2&gt;0,"Non","Oui"),"Oui")</f>
        <v>Non</v>
      </c>
      <c r="O904" s="11">
        <f>IF(Tableau1[[#This Row],[En retard?]]="Non",Tableau1[[#This Row],[Date rendu]]-'Date de l''export'!$A$2,0)</f>
        <v>1.7404166666674428</v>
      </c>
      <c r="P904" s="14" t="str">
        <f>IF(Tableau1[[#This Row],[En retard?]]="Oui","HD",IF(Tableau1[Délai restant]&lt;1,"&lt;24h",IF(Tableau1[Délai restant]&lt;2,"&lt;48h","≥48h")))</f>
        <v>&lt;48h</v>
      </c>
      <c r="Q904" s="14" t="str">
        <f>IF(AND(Tableau1[[#This Row],[En retard?]]="Oui",OR(Tableau1[[#This Row],[Product]]="Citron",Tableau1[[#This Row],[Product]]="Amandes")),"Oui","Non")</f>
        <v>Non</v>
      </c>
      <c r="R904" t="str">
        <f>CONCATENATE(Tableau1[[#This Row],[OrderCode]],"|",Tableau1[[#This Row],[AnaCode]],"|",Tableau1[[#This Row],[Product]])</f>
        <v>CMD01359002|MTG|Pomme de terre</v>
      </c>
    </row>
    <row r="905" spans="1:18" x14ac:dyDescent="0.25">
      <c r="A905" s="1" t="s">
        <v>3482</v>
      </c>
      <c r="B905" s="1" t="s">
        <v>29</v>
      </c>
      <c r="C905" s="3" t="s">
        <v>188</v>
      </c>
      <c r="D905" s="3" t="s">
        <v>38</v>
      </c>
      <c r="E905" s="1" t="s">
        <v>130</v>
      </c>
      <c r="F905" s="1" t="s">
        <v>3483</v>
      </c>
      <c r="G905" s="1" t="s">
        <v>950</v>
      </c>
      <c r="H905" s="3">
        <f>SUBSTITUTE(LEFT(Tableau1[[#This Row],[OrderDate]],17),".",":")+0</f>
        <v>43567.451909722222</v>
      </c>
      <c r="I905" s="3">
        <f>SUBSTITUTE(LEFT(Tableau1[[#This Row],[OrderDueTo]],17),".",":")+0</f>
        <v>43574.5</v>
      </c>
      <c r="J905" s="13" t="str">
        <f>VLOOKUP(Tableau1[[#This Row],[AnaCode]],'Config Analyses'!A:C,2,FALSE)</f>
        <v>Analyse pesticides</v>
      </c>
      <c r="K905" s="13" t="str">
        <f>VLOOKUP(Tableau1[[#This Row],[AnaCode]],'Config Analyses'!A:C,3,FALSE)</f>
        <v>Equipe 3</v>
      </c>
      <c r="L905" s="13" t="str">
        <f>VLOOKUP(Tableau1[[#This Row],[CustomerCode]],'Config Clients'!A:D,3,FALSE)</f>
        <v>Coopérative agricole</v>
      </c>
      <c r="M905" s="13" t="str">
        <f>VLOOKUP(Tableau1[[#This Row],[CustomerCode]],'Config Clients'!A:D,4,FALSE)</f>
        <v>Julie</v>
      </c>
      <c r="N905" s="10" t="str">
        <f>IFERROR(IF(Tableau1[[#This Row],[Date rendu]]-'Date de l''export'!$A$2&gt;0,"Non","Oui"),"Oui")</f>
        <v>Non</v>
      </c>
      <c r="O905" s="11">
        <f>IF(Tableau1[[#This Row],[En retard?]]="Non",Tableau1[[#This Row],[Date rendu]]-'Date de l''export'!$A$2,0)</f>
        <v>2.7404166666674428</v>
      </c>
      <c r="P905" s="14" t="str">
        <f>IF(Tableau1[[#This Row],[En retard?]]="Oui","HD",IF(Tableau1[Délai restant]&lt;1,"&lt;24h",IF(Tableau1[Délai restant]&lt;2,"&lt;48h","≥48h")))</f>
        <v>≥48h</v>
      </c>
      <c r="Q905" s="14" t="str">
        <f>IF(AND(Tableau1[[#This Row],[En retard?]]="Oui",OR(Tableau1[[#This Row],[Product]]="Citron",Tableau1[[#This Row],[Product]]="Amandes")),"Oui","Non")</f>
        <v>Non</v>
      </c>
      <c r="R905" t="str">
        <f>CONCATENATE(Tableau1[[#This Row],[OrderCode]],"|",Tableau1[[#This Row],[AnaCode]],"|",Tableau1[[#This Row],[Product]])</f>
        <v>CMD01646406|PEST|Porc</v>
      </c>
    </row>
    <row r="906" spans="1:18" x14ac:dyDescent="0.25">
      <c r="A906" s="1" t="s">
        <v>636</v>
      </c>
      <c r="B906" s="1" t="s">
        <v>31</v>
      </c>
      <c r="C906" s="3" t="s">
        <v>98</v>
      </c>
      <c r="D906" s="3" t="s">
        <v>27</v>
      </c>
      <c r="E906" s="1" t="s">
        <v>107</v>
      </c>
      <c r="F906" s="1" t="s">
        <v>1977</v>
      </c>
      <c r="G906" s="1" t="s">
        <v>945</v>
      </c>
      <c r="H906" s="3">
        <f>SUBSTITUTE(LEFT(Tableau1[[#This Row],[OrderDate]],17),".",":")+0</f>
        <v>43567.453067129631</v>
      </c>
      <c r="I906" s="3">
        <f>SUBSTITUTE(LEFT(Tableau1[[#This Row],[OrderDueTo]],17),".",":")+0</f>
        <v>43572.5</v>
      </c>
      <c r="J906" s="13" t="str">
        <f>VLOOKUP(Tableau1[[#This Row],[AnaCode]],'Config Analyses'!A:C,2,FALSE)</f>
        <v>Analyse nutritionelle</v>
      </c>
      <c r="K906" s="13" t="str">
        <f>VLOOKUP(Tableau1[[#This Row],[AnaCode]],'Config Analyses'!A:C,3,FALSE)</f>
        <v>Equipe 2</v>
      </c>
      <c r="L906" s="13" t="str">
        <f>VLOOKUP(Tableau1[[#This Row],[CustomerCode]],'Config Clients'!A:D,3,FALSE)</f>
        <v>Coopérative agricole</v>
      </c>
      <c r="M906" s="13" t="str">
        <f>VLOOKUP(Tableau1[[#This Row],[CustomerCode]],'Config Clients'!A:D,4,FALSE)</f>
        <v>Julie</v>
      </c>
      <c r="N906" s="10" t="str">
        <f>IFERROR(IF(Tableau1[[#This Row],[Date rendu]]-'Date de l''export'!$A$2&gt;0,"Non","Oui"),"Oui")</f>
        <v>Non</v>
      </c>
      <c r="O906" s="11">
        <f>IF(Tableau1[[#This Row],[En retard?]]="Non",Tableau1[[#This Row],[Date rendu]]-'Date de l''export'!$A$2,0)</f>
        <v>0.74041666666744277</v>
      </c>
      <c r="P906" s="14" t="str">
        <f>IF(Tableau1[[#This Row],[En retard?]]="Oui","HD",IF(Tableau1[Délai restant]&lt;1,"&lt;24h",IF(Tableau1[Délai restant]&lt;2,"&lt;48h","≥48h")))</f>
        <v>&lt;24h</v>
      </c>
      <c r="Q906" s="14" t="str">
        <f>IF(AND(Tableau1[[#This Row],[En retard?]]="Oui",OR(Tableau1[[#This Row],[Product]]="Citron",Tableau1[[#This Row],[Product]]="Amandes")),"Oui","Non")</f>
        <v>Non</v>
      </c>
      <c r="R906" t="str">
        <f>CONCATENATE(Tableau1[[#This Row],[OrderCode]],"|",Tableau1[[#This Row],[AnaCode]],"|",Tableau1[[#This Row],[Product]])</f>
        <v>CMD01664201|NTR|Pomme de terre</v>
      </c>
    </row>
    <row r="907" spans="1:18" x14ac:dyDescent="0.25">
      <c r="A907" s="1" t="s">
        <v>202</v>
      </c>
      <c r="B907" s="1" t="s">
        <v>21</v>
      </c>
      <c r="C907" s="3" t="s">
        <v>54</v>
      </c>
      <c r="D907" s="3" t="s">
        <v>10</v>
      </c>
      <c r="E907" s="1" t="s">
        <v>107</v>
      </c>
      <c r="F907" s="1" t="s">
        <v>1252</v>
      </c>
      <c r="G907" s="1" t="s">
        <v>945</v>
      </c>
      <c r="H907" s="3">
        <f>SUBSTITUTE(LEFT(Tableau1[[#This Row],[OrderDate]],17),".",":")+0</f>
        <v>43567.453541666669</v>
      </c>
      <c r="I907" s="3">
        <f>SUBSTITUTE(LEFT(Tableau1[[#This Row],[OrderDueTo]],17),".",":")+0</f>
        <v>43572.5</v>
      </c>
      <c r="J907" s="13" t="str">
        <f>VLOOKUP(Tableau1[[#This Row],[AnaCode]],'Config Analyses'!A:C,2,FALSE)</f>
        <v>Analyse nutritionelle</v>
      </c>
      <c r="K907" s="13" t="str">
        <f>VLOOKUP(Tableau1[[#This Row],[AnaCode]],'Config Analyses'!A:C,3,FALSE)</f>
        <v>Equipe 2</v>
      </c>
      <c r="L907" s="13" t="str">
        <f>VLOOKUP(Tableau1[[#This Row],[CustomerCode]],'Config Clients'!A:D,3,FALSE)</f>
        <v>Coopérative agricole</v>
      </c>
      <c r="M907" s="13" t="str">
        <f>VLOOKUP(Tableau1[[#This Row],[CustomerCode]],'Config Clients'!A:D,4,FALSE)</f>
        <v>Julie</v>
      </c>
      <c r="N907" s="10" t="str">
        <f>IFERROR(IF(Tableau1[[#This Row],[Date rendu]]-'Date de l''export'!$A$2&gt;0,"Non","Oui"),"Oui")</f>
        <v>Non</v>
      </c>
      <c r="O907" s="11">
        <f>IF(Tableau1[[#This Row],[En retard?]]="Non",Tableau1[[#This Row],[Date rendu]]-'Date de l''export'!$A$2,0)</f>
        <v>0.74041666666744277</v>
      </c>
      <c r="P907" s="14" t="str">
        <f>IF(Tableau1[[#This Row],[En retard?]]="Oui","HD",IF(Tableau1[Délai restant]&lt;1,"&lt;24h",IF(Tableau1[Délai restant]&lt;2,"&lt;48h","≥48h")))</f>
        <v>&lt;24h</v>
      </c>
      <c r="Q907" s="14" t="str">
        <f>IF(AND(Tableau1[[#This Row],[En retard?]]="Oui",OR(Tableau1[[#This Row],[Product]]="Citron",Tableau1[[#This Row],[Product]]="Amandes")),"Oui","Non")</f>
        <v>Non</v>
      </c>
      <c r="R907" t="str">
        <f>CONCATENATE(Tableau1[[#This Row],[OrderCode]],"|",Tableau1[[#This Row],[AnaCode]],"|",Tableau1[[#This Row],[Product]])</f>
        <v>CMD01626307|NTR|Carotte</v>
      </c>
    </row>
    <row r="908" spans="1:18" x14ac:dyDescent="0.25">
      <c r="A908" s="1" t="s">
        <v>616</v>
      </c>
      <c r="B908" s="1" t="s">
        <v>43</v>
      </c>
      <c r="C908" s="3" t="s">
        <v>147</v>
      </c>
      <c r="D908" s="3" t="s">
        <v>34</v>
      </c>
      <c r="E908" s="1" t="s">
        <v>107</v>
      </c>
      <c r="F908" s="1" t="s">
        <v>1949</v>
      </c>
      <c r="G908" s="1" t="s">
        <v>945</v>
      </c>
      <c r="H908" s="3">
        <f>SUBSTITUTE(LEFT(Tableau1[[#This Row],[OrderDate]],17),".",":")+0</f>
        <v>43567.456504629627</v>
      </c>
      <c r="I908" s="3">
        <f>SUBSTITUTE(LEFT(Tableau1[[#This Row],[OrderDueTo]],17),".",":")+0</f>
        <v>43572.5</v>
      </c>
      <c r="J908" s="13" t="str">
        <f>VLOOKUP(Tableau1[[#This Row],[AnaCode]],'Config Analyses'!A:C,2,FALSE)</f>
        <v>Analyse nutritionelle</v>
      </c>
      <c r="K908" s="13" t="str">
        <f>VLOOKUP(Tableau1[[#This Row],[AnaCode]],'Config Analyses'!A:C,3,FALSE)</f>
        <v>Equipe 2</v>
      </c>
      <c r="L908" s="13" t="str">
        <f>VLOOKUP(Tableau1[[#This Row],[CustomerCode]],'Config Clients'!A:D,3,FALSE)</f>
        <v>Entreprises agro-alimentaires</v>
      </c>
      <c r="M908" s="13" t="str">
        <f>VLOOKUP(Tableau1[[#This Row],[CustomerCode]],'Config Clients'!A:D,4,FALSE)</f>
        <v>Marc</v>
      </c>
      <c r="N908" s="10" t="str">
        <f>IFERROR(IF(Tableau1[[#This Row],[Date rendu]]-'Date de l''export'!$A$2&gt;0,"Non","Oui"),"Oui")</f>
        <v>Non</v>
      </c>
      <c r="O908" s="11">
        <f>IF(Tableau1[[#This Row],[En retard?]]="Non",Tableau1[[#This Row],[Date rendu]]-'Date de l''export'!$A$2,0)</f>
        <v>0.74041666666744277</v>
      </c>
      <c r="P908" s="14" t="str">
        <f>IF(Tableau1[[#This Row],[En retard?]]="Oui","HD",IF(Tableau1[Délai restant]&lt;1,"&lt;24h",IF(Tableau1[Délai restant]&lt;2,"&lt;48h","≥48h")))</f>
        <v>&lt;24h</v>
      </c>
      <c r="Q908" s="14" t="str">
        <f>IF(AND(Tableau1[[#This Row],[En retard?]]="Oui",OR(Tableau1[[#This Row],[Product]]="Citron",Tableau1[[#This Row],[Product]]="Amandes")),"Oui","Non")</f>
        <v>Non</v>
      </c>
      <c r="R908" t="str">
        <f>CONCATENATE(Tableau1[[#This Row],[OrderCode]],"|",Tableau1[[#This Row],[AnaCode]],"|",Tableau1[[#This Row],[Product]])</f>
        <v>CMD01771507|NTR|Pomme</v>
      </c>
    </row>
    <row r="909" spans="1:18" x14ac:dyDescent="0.25">
      <c r="A909" s="1" t="s">
        <v>336</v>
      </c>
      <c r="B909" s="1" t="s">
        <v>31</v>
      </c>
      <c r="C909" s="3" t="s">
        <v>54</v>
      </c>
      <c r="D909" s="3" t="s">
        <v>10</v>
      </c>
      <c r="E909" s="1" t="s">
        <v>63</v>
      </c>
      <c r="F909" s="1" t="s">
        <v>1514</v>
      </c>
      <c r="G909" s="1" t="s">
        <v>950</v>
      </c>
      <c r="H909" s="3">
        <f>SUBSTITUTE(LEFT(Tableau1[[#This Row],[OrderDate]],17),".",":")+0</f>
        <v>43567.464375000003</v>
      </c>
      <c r="I909" s="3">
        <f>SUBSTITUTE(LEFT(Tableau1[[#This Row],[OrderDueTo]],17),".",":")+0</f>
        <v>43574.5</v>
      </c>
      <c r="J909" s="13" t="str">
        <f>VLOOKUP(Tableau1[[#This Row],[AnaCode]],'Config Analyses'!A:C,2,FALSE)</f>
        <v>Analyse polluants d'emballage</v>
      </c>
      <c r="K909" s="13" t="str">
        <f>VLOOKUP(Tableau1[[#This Row],[AnaCode]],'Config Analyses'!A:C,3,FALSE)</f>
        <v>Equipe 3</v>
      </c>
      <c r="L909" s="13" t="str">
        <f>VLOOKUP(Tableau1[[#This Row],[CustomerCode]],'Config Clients'!A:D,3,FALSE)</f>
        <v>Coopérative agricole</v>
      </c>
      <c r="M909" s="13" t="str">
        <f>VLOOKUP(Tableau1[[#This Row],[CustomerCode]],'Config Clients'!A:D,4,FALSE)</f>
        <v>Julie</v>
      </c>
      <c r="N909" s="10" t="str">
        <f>IFERROR(IF(Tableau1[[#This Row],[Date rendu]]-'Date de l''export'!$A$2&gt;0,"Non","Oui"),"Oui")</f>
        <v>Non</v>
      </c>
      <c r="O909" s="11">
        <f>IF(Tableau1[[#This Row],[En retard?]]="Non",Tableau1[[#This Row],[Date rendu]]-'Date de l''export'!$A$2,0)</f>
        <v>2.7404166666674428</v>
      </c>
      <c r="P909" s="14" t="str">
        <f>IF(Tableau1[[#This Row],[En retard?]]="Oui","HD",IF(Tableau1[Délai restant]&lt;1,"&lt;24h",IF(Tableau1[Délai restant]&lt;2,"&lt;48h","≥48h")))</f>
        <v>≥48h</v>
      </c>
      <c r="Q909" s="14" t="str">
        <f>IF(AND(Tableau1[[#This Row],[En retard?]]="Oui",OR(Tableau1[[#This Row],[Product]]="Citron",Tableau1[[#This Row],[Product]]="Amandes")),"Oui","Non")</f>
        <v>Non</v>
      </c>
      <c r="R909" t="str">
        <f>CONCATENATE(Tableau1[[#This Row],[OrderCode]],"|",Tableau1[[#This Row],[AnaCode]],"|",Tableau1[[#This Row],[Product]])</f>
        <v>CMD01743706|PLLT|Pomme de terre</v>
      </c>
    </row>
    <row r="910" spans="1:18" x14ac:dyDescent="0.25">
      <c r="A910" s="1" t="s">
        <v>411</v>
      </c>
      <c r="B910" s="1" t="s">
        <v>26</v>
      </c>
      <c r="C910" s="3" t="s">
        <v>49</v>
      </c>
      <c r="D910" s="3" t="s">
        <v>8</v>
      </c>
      <c r="E910" s="1" t="s">
        <v>107</v>
      </c>
      <c r="F910" s="1" t="s">
        <v>2406</v>
      </c>
      <c r="G910" s="1" t="s">
        <v>945</v>
      </c>
      <c r="H910" s="3">
        <f>SUBSTITUTE(LEFT(Tableau1[[#This Row],[OrderDate]],17),".",":")+0</f>
        <v>43567.464537037034</v>
      </c>
      <c r="I910" s="3">
        <f>SUBSTITUTE(LEFT(Tableau1[[#This Row],[OrderDueTo]],17),".",":")+0</f>
        <v>43572.5</v>
      </c>
      <c r="J910" s="13" t="str">
        <f>VLOOKUP(Tableau1[[#This Row],[AnaCode]],'Config Analyses'!A:C,2,FALSE)</f>
        <v>Analyse nutritionelle</v>
      </c>
      <c r="K910" s="13" t="str">
        <f>VLOOKUP(Tableau1[[#This Row],[AnaCode]],'Config Analyses'!A:C,3,FALSE)</f>
        <v>Equipe 2</v>
      </c>
      <c r="L910" s="13" t="str">
        <f>VLOOKUP(Tableau1[[#This Row],[CustomerCode]],'Config Clients'!A:D,3,FALSE)</f>
        <v>Grande surface</v>
      </c>
      <c r="M910" s="13" t="str">
        <f>VLOOKUP(Tableau1[[#This Row],[CustomerCode]],'Config Clients'!A:D,4,FALSE)</f>
        <v>Eric</v>
      </c>
      <c r="N910" s="10" t="str">
        <f>IFERROR(IF(Tableau1[[#This Row],[Date rendu]]-'Date de l''export'!$A$2&gt;0,"Non","Oui"),"Oui")</f>
        <v>Non</v>
      </c>
      <c r="O910" s="11">
        <f>IF(Tableau1[[#This Row],[En retard?]]="Non",Tableau1[[#This Row],[Date rendu]]-'Date de l''export'!$A$2,0)</f>
        <v>0.74041666666744277</v>
      </c>
      <c r="P910" s="14" t="str">
        <f>IF(Tableau1[[#This Row],[En retard?]]="Oui","HD",IF(Tableau1[Délai restant]&lt;1,"&lt;24h",IF(Tableau1[Délai restant]&lt;2,"&lt;48h","≥48h")))</f>
        <v>&lt;24h</v>
      </c>
      <c r="Q910" s="14" t="str">
        <f>IF(AND(Tableau1[[#This Row],[En retard?]]="Oui",OR(Tableau1[[#This Row],[Product]]="Citron",Tableau1[[#This Row],[Product]]="Amandes")),"Oui","Non")</f>
        <v>Non</v>
      </c>
      <c r="R910" t="str">
        <f>CONCATENATE(Tableau1[[#This Row],[OrderCode]],"|",Tableau1[[#This Row],[AnaCode]],"|",Tableau1[[#This Row],[Product]])</f>
        <v>CMD01463101|NTR|Radis</v>
      </c>
    </row>
    <row r="911" spans="1:18" x14ac:dyDescent="0.25">
      <c r="A911" s="1" t="s">
        <v>622</v>
      </c>
      <c r="B911" s="1" t="s">
        <v>30</v>
      </c>
      <c r="C911" s="3" t="s">
        <v>75</v>
      </c>
      <c r="D911" s="3" t="s">
        <v>24</v>
      </c>
      <c r="E911" s="1" t="s">
        <v>107</v>
      </c>
      <c r="F911" s="1" t="s">
        <v>1594</v>
      </c>
      <c r="G911" s="1" t="s">
        <v>945</v>
      </c>
      <c r="H911" s="3">
        <f>SUBSTITUTE(LEFT(Tableau1[[#This Row],[OrderDate]],17),".",":")+0</f>
        <v>43567.465092592596</v>
      </c>
      <c r="I911" s="3">
        <f>SUBSTITUTE(LEFT(Tableau1[[#This Row],[OrderDueTo]],17),".",":")+0</f>
        <v>43572.5</v>
      </c>
      <c r="J911" s="13" t="str">
        <f>VLOOKUP(Tableau1[[#This Row],[AnaCode]],'Config Analyses'!A:C,2,FALSE)</f>
        <v>Analyse nutritionelle</v>
      </c>
      <c r="K911" s="13" t="str">
        <f>VLOOKUP(Tableau1[[#This Row],[AnaCode]],'Config Analyses'!A:C,3,FALSE)</f>
        <v>Equipe 2</v>
      </c>
      <c r="L911" s="13" t="str">
        <f>VLOOKUP(Tableau1[[#This Row],[CustomerCode]],'Config Clients'!A:D,3,FALSE)</f>
        <v>Entreprises agro-alimentaires</v>
      </c>
      <c r="M911" s="13" t="str">
        <f>VLOOKUP(Tableau1[[#This Row],[CustomerCode]],'Config Clients'!A:D,4,FALSE)</f>
        <v>Julien</v>
      </c>
      <c r="N911" s="10" t="str">
        <f>IFERROR(IF(Tableau1[[#This Row],[Date rendu]]-'Date de l''export'!$A$2&gt;0,"Non","Oui"),"Oui")</f>
        <v>Non</v>
      </c>
      <c r="O911" s="11">
        <f>IF(Tableau1[[#This Row],[En retard?]]="Non",Tableau1[[#This Row],[Date rendu]]-'Date de l''export'!$A$2,0)</f>
        <v>0.74041666666744277</v>
      </c>
      <c r="P911" s="14" t="str">
        <f>IF(Tableau1[[#This Row],[En retard?]]="Oui","HD",IF(Tableau1[Délai restant]&lt;1,"&lt;24h",IF(Tableau1[Délai restant]&lt;2,"&lt;48h","≥48h")))</f>
        <v>&lt;24h</v>
      </c>
      <c r="Q911" s="14" t="str">
        <f>IF(AND(Tableau1[[#This Row],[En retard?]]="Oui",OR(Tableau1[[#This Row],[Product]]="Citron",Tableau1[[#This Row],[Product]]="Amandes")),"Oui","Non")</f>
        <v>Non</v>
      </c>
      <c r="R911" t="str">
        <f>CONCATENATE(Tableau1[[#This Row],[OrderCode]],"|",Tableau1[[#This Row],[AnaCode]],"|",Tableau1[[#This Row],[Product]])</f>
        <v>CMD01719716|NTR|Bœuf</v>
      </c>
    </row>
    <row r="912" spans="1:18" x14ac:dyDescent="0.25">
      <c r="A912" s="1" t="s">
        <v>187</v>
      </c>
      <c r="B912" s="1" t="s">
        <v>31</v>
      </c>
      <c r="C912" s="3" t="s">
        <v>61</v>
      </c>
      <c r="D912" s="3" t="s">
        <v>14</v>
      </c>
      <c r="E912" s="1" t="s">
        <v>130</v>
      </c>
      <c r="F912" s="1" t="s">
        <v>1634</v>
      </c>
      <c r="G912" s="1" t="s">
        <v>950</v>
      </c>
      <c r="H912" s="3">
        <f>SUBSTITUTE(LEFT(Tableau1[[#This Row],[OrderDate]],17),".",":")+0</f>
        <v>43567.465983796297</v>
      </c>
      <c r="I912" s="3">
        <f>SUBSTITUTE(LEFT(Tableau1[[#This Row],[OrderDueTo]],17),".",":")+0</f>
        <v>43574.5</v>
      </c>
      <c r="J912" s="13" t="str">
        <f>VLOOKUP(Tableau1[[#This Row],[AnaCode]],'Config Analyses'!A:C,2,FALSE)</f>
        <v>Analyse pesticides</v>
      </c>
      <c r="K912" s="13" t="str">
        <f>VLOOKUP(Tableau1[[#This Row],[AnaCode]],'Config Analyses'!A:C,3,FALSE)</f>
        <v>Equipe 3</v>
      </c>
      <c r="L912" s="13" t="str">
        <f>VLOOKUP(Tableau1[[#This Row],[CustomerCode]],'Config Clients'!A:D,3,FALSE)</f>
        <v>Grande surface</v>
      </c>
      <c r="M912" s="13" t="str">
        <f>VLOOKUP(Tableau1[[#This Row],[CustomerCode]],'Config Clients'!A:D,4,FALSE)</f>
        <v>Eric</v>
      </c>
      <c r="N912" s="10" t="str">
        <f>IFERROR(IF(Tableau1[[#This Row],[Date rendu]]-'Date de l''export'!$A$2&gt;0,"Non","Oui"),"Oui")</f>
        <v>Non</v>
      </c>
      <c r="O912" s="11">
        <f>IF(Tableau1[[#This Row],[En retard?]]="Non",Tableau1[[#This Row],[Date rendu]]-'Date de l''export'!$A$2,0)</f>
        <v>2.7404166666674428</v>
      </c>
      <c r="P912" s="14" t="str">
        <f>IF(Tableau1[[#This Row],[En retard?]]="Oui","HD",IF(Tableau1[Délai restant]&lt;1,"&lt;24h",IF(Tableau1[Délai restant]&lt;2,"&lt;48h","≥48h")))</f>
        <v>≥48h</v>
      </c>
      <c r="Q912" s="14" t="str">
        <f>IF(AND(Tableau1[[#This Row],[En retard?]]="Oui",OR(Tableau1[[#This Row],[Product]]="Citron",Tableau1[[#This Row],[Product]]="Amandes")),"Oui","Non")</f>
        <v>Non</v>
      </c>
      <c r="R912" t="str">
        <f>CONCATENATE(Tableau1[[#This Row],[OrderCode]],"|",Tableau1[[#This Row],[AnaCode]],"|",Tableau1[[#This Row],[Product]])</f>
        <v>CMD01612403|PEST|Pomme de terre</v>
      </c>
    </row>
    <row r="913" spans="1:18" x14ac:dyDescent="0.25">
      <c r="A913" s="1" t="s">
        <v>689</v>
      </c>
      <c r="B913" s="1" t="s">
        <v>30</v>
      </c>
      <c r="C913" s="3" t="s">
        <v>75</v>
      </c>
      <c r="D913" s="3" t="s">
        <v>24</v>
      </c>
      <c r="E913" s="1" t="s">
        <v>107</v>
      </c>
      <c r="F913" s="1" t="s">
        <v>1593</v>
      </c>
      <c r="G913" s="1" t="s">
        <v>945</v>
      </c>
      <c r="H913" s="3">
        <f>SUBSTITUTE(LEFT(Tableau1[[#This Row],[OrderDate]],17),".",":")+0</f>
        <v>43567.466261574074</v>
      </c>
      <c r="I913" s="3">
        <f>SUBSTITUTE(LEFT(Tableau1[[#This Row],[OrderDueTo]],17),".",":")+0</f>
        <v>43572.5</v>
      </c>
      <c r="J913" s="13" t="str">
        <f>VLOOKUP(Tableau1[[#This Row],[AnaCode]],'Config Analyses'!A:C,2,FALSE)</f>
        <v>Analyse nutritionelle</v>
      </c>
      <c r="K913" s="13" t="str">
        <f>VLOOKUP(Tableau1[[#This Row],[AnaCode]],'Config Analyses'!A:C,3,FALSE)</f>
        <v>Equipe 2</v>
      </c>
      <c r="L913" s="13" t="str">
        <f>VLOOKUP(Tableau1[[#This Row],[CustomerCode]],'Config Clients'!A:D,3,FALSE)</f>
        <v>Entreprises agro-alimentaires</v>
      </c>
      <c r="M913" s="13" t="str">
        <f>VLOOKUP(Tableau1[[#This Row],[CustomerCode]],'Config Clients'!A:D,4,FALSE)</f>
        <v>Julien</v>
      </c>
      <c r="N913" s="10" t="str">
        <f>IFERROR(IF(Tableau1[[#This Row],[Date rendu]]-'Date de l''export'!$A$2&gt;0,"Non","Oui"),"Oui")</f>
        <v>Non</v>
      </c>
      <c r="O913" s="11">
        <f>IF(Tableau1[[#This Row],[En retard?]]="Non",Tableau1[[#This Row],[Date rendu]]-'Date de l''export'!$A$2,0)</f>
        <v>0.74041666666744277</v>
      </c>
      <c r="P913" s="14" t="str">
        <f>IF(Tableau1[[#This Row],[En retard?]]="Oui","HD",IF(Tableau1[Délai restant]&lt;1,"&lt;24h",IF(Tableau1[Délai restant]&lt;2,"&lt;48h","≥48h")))</f>
        <v>&lt;24h</v>
      </c>
      <c r="Q913" s="14" t="str">
        <f>IF(AND(Tableau1[[#This Row],[En retard?]]="Oui",OR(Tableau1[[#This Row],[Product]]="Citron",Tableau1[[#This Row],[Product]]="Amandes")),"Oui","Non")</f>
        <v>Non</v>
      </c>
      <c r="R913" t="str">
        <f>CONCATENATE(Tableau1[[#This Row],[OrderCode]],"|",Tableau1[[#This Row],[AnaCode]],"|",Tableau1[[#This Row],[Product]])</f>
        <v>CMD01789801|NTR|Bœuf</v>
      </c>
    </row>
    <row r="914" spans="1:18" x14ac:dyDescent="0.25">
      <c r="A914" s="1" t="s">
        <v>3456</v>
      </c>
      <c r="B914" s="1" t="s">
        <v>29</v>
      </c>
      <c r="C914" s="3" t="s">
        <v>188</v>
      </c>
      <c r="D914" s="3" t="s">
        <v>38</v>
      </c>
      <c r="E914" s="1" t="s">
        <v>179</v>
      </c>
      <c r="F914" s="1" t="s">
        <v>3484</v>
      </c>
      <c r="G914" s="1" t="s">
        <v>936</v>
      </c>
      <c r="H914" s="3">
        <f>SUBSTITUTE(LEFT(Tableau1[[#This Row],[OrderDate]],17),".",":")+0</f>
        <v>43567.466516203705</v>
      </c>
      <c r="I914" s="3">
        <f>SUBSTITUTE(LEFT(Tableau1[[#This Row],[OrderDueTo]],17),".",":")+0</f>
        <v>43570.5</v>
      </c>
      <c r="J914" s="13" t="str">
        <f>VLOOKUP(Tableau1[[#This Row],[AnaCode]],'Config Analyses'!A:C,2,FALSE)</f>
        <v>Analyse métaux lourds</v>
      </c>
      <c r="K914" s="13" t="str">
        <f>VLOOKUP(Tableau1[[#This Row],[AnaCode]],'Config Analyses'!A:C,3,FALSE)</f>
        <v>Equipe 1</v>
      </c>
      <c r="L914" s="13" t="str">
        <f>VLOOKUP(Tableau1[[#This Row],[CustomerCode]],'Config Clients'!A:D,3,FALSE)</f>
        <v>Coopérative agricole</v>
      </c>
      <c r="M914" s="13" t="str">
        <f>VLOOKUP(Tableau1[[#This Row],[CustomerCode]],'Config Clients'!A:D,4,FALSE)</f>
        <v>Julie</v>
      </c>
      <c r="N914" s="10" t="str">
        <f>IFERROR(IF(Tableau1[[#This Row],[Date rendu]]-'Date de l''export'!$A$2&gt;0,"Non","Oui"),"Oui")</f>
        <v>Oui</v>
      </c>
      <c r="O914" s="11">
        <f>IF(Tableau1[[#This Row],[En retard?]]="Non",Tableau1[[#This Row],[Date rendu]]-'Date de l''export'!$A$2,0)</f>
        <v>0</v>
      </c>
      <c r="P914" s="14" t="str">
        <f>IF(Tableau1[[#This Row],[En retard?]]="Oui","HD",IF(Tableau1[Délai restant]&lt;1,"&lt;24h",IF(Tableau1[Délai restant]&lt;2,"&lt;48h","≥48h")))</f>
        <v>HD</v>
      </c>
      <c r="Q914" s="14" t="str">
        <f>IF(AND(Tableau1[[#This Row],[En retard?]]="Oui",OR(Tableau1[[#This Row],[Product]]="Citron",Tableau1[[#This Row],[Product]]="Amandes")),"Oui","Non")</f>
        <v>Non</v>
      </c>
      <c r="R914" t="str">
        <f>CONCATENATE(Tableau1[[#This Row],[OrderCode]],"|",Tableau1[[#This Row],[AnaCode]],"|",Tableau1[[#This Row],[Product]])</f>
        <v>CMD01695006|MTX|Porc</v>
      </c>
    </row>
    <row r="915" spans="1:18" x14ac:dyDescent="0.25">
      <c r="A915" s="1" t="s">
        <v>3485</v>
      </c>
      <c r="B915" s="1" t="s">
        <v>29</v>
      </c>
      <c r="C915" s="3" t="s">
        <v>73</v>
      </c>
      <c r="D915" s="3" t="s">
        <v>23</v>
      </c>
      <c r="E915" s="1" t="s">
        <v>130</v>
      </c>
      <c r="F915" s="1" t="s">
        <v>3486</v>
      </c>
      <c r="G915" s="1" t="s">
        <v>950</v>
      </c>
      <c r="H915" s="3">
        <f>SUBSTITUTE(LEFT(Tableau1[[#This Row],[OrderDate]],17),".",":")+0</f>
        <v>43567.46665509259</v>
      </c>
      <c r="I915" s="3">
        <f>SUBSTITUTE(LEFT(Tableau1[[#This Row],[OrderDueTo]],17),".",":")+0</f>
        <v>43574.5</v>
      </c>
      <c r="J915" s="13" t="str">
        <f>VLOOKUP(Tableau1[[#This Row],[AnaCode]],'Config Analyses'!A:C,2,FALSE)</f>
        <v>Analyse pesticides</v>
      </c>
      <c r="K915" s="13" t="str">
        <f>VLOOKUP(Tableau1[[#This Row],[AnaCode]],'Config Analyses'!A:C,3,FALSE)</f>
        <v>Equipe 3</v>
      </c>
      <c r="L915" s="13" t="str">
        <f>VLOOKUP(Tableau1[[#This Row],[CustomerCode]],'Config Clients'!A:D,3,FALSE)</f>
        <v>Entreprises agro-alimentaires</v>
      </c>
      <c r="M915" s="13" t="str">
        <f>VLOOKUP(Tableau1[[#This Row],[CustomerCode]],'Config Clients'!A:D,4,FALSE)</f>
        <v>Julien</v>
      </c>
      <c r="N915" s="10" t="str">
        <f>IFERROR(IF(Tableau1[[#This Row],[Date rendu]]-'Date de l''export'!$A$2&gt;0,"Non","Oui"),"Oui")</f>
        <v>Non</v>
      </c>
      <c r="O915" s="11">
        <f>IF(Tableau1[[#This Row],[En retard?]]="Non",Tableau1[[#This Row],[Date rendu]]-'Date de l''export'!$A$2,0)</f>
        <v>2.7404166666674428</v>
      </c>
      <c r="P915" s="14" t="str">
        <f>IF(Tableau1[[#This Row],[En retard?]]="Oui","HD",IF(Tableau1[Délai restant]&lt;1,"&lt;24h",IF(Tableau1[Délai restant]&lt;2,"&lt;48h","≥48h")))</f>
        <v>≥48h</v>
      </c>
      <c r="Q915" s="14" t="str">
        <f>IF(AND(Tableau1[[#This Row],[En retard?]]="Oui",OR(Tableau1[[#This Row],[Product]]="Citron",Tableau1[[#This Row],[Product]]="Amandes")),"Oui","Non")</f>
        <v>Non</v>
      </c>
      <c r="R915" t="str">
        <f>CONCATENATE(Tableau1[[#This Row],[OrderCode]],"|",Tableau1[[#This Row],[AnaCode]],"|",Tableau1[[#This Row],[Product]])</f>
        <v>CMD01696301|PEST|Porc</v>
      </c>
    </row>
    <row r="916" spans="1:18" x14ac:dyDescent="0.25">
      <c r="A916" s="1" t="s">
        <v>3487</v>
      </c>
      <c r="B916" s="1" t="s">
        <v>29</v>
      </c>
      <c r="C916" s="3" t="s">
        <v>188</v>
      </c>
      <c r="D916" s="3" t="s">
        <v>38</v>
      </c>
      <c r="E916" s="1" t="s">
        <v>130</v>
      </c>
      <c r="F916" s="1" t="s">
        <v>3488</v>
      </c>
      <c r="G916" s="1" t="s">
        <v>950</v>
      </c>
      <c r="H916" s="3">
        <f>SUBSTITUTE(LEFT(Tableau1[[#This Row],[OrderDate]],17),".",":")+0</f>
        <v>43567.468657407408</v>
      </c>
      <c r="I916" s="3">
        <f>SUBSTITUTE(LEFT(Tableau1[[#This Row],[OrderDueTo]],17),".",":")+0</f>
        <v>43574.5</v>
      </c>
      <c r="J916" s="13" t="str">
        <f>VLOOKUP(Tableau1[[#This Row],[AnaCode]],'Config Analyses'!A:C,2,FALSE)</f>
        <v>Analyse pesticides</v>
      </c>
      <c r="K916" s="13" t="str">
        <f>VLOOKUP(Tableau1[[#This Row],[AnaCode]],'Config Analyses'!A:C,3,FALSE)</f>
        <v>Equipe 3</v>
      </c>
      <c r="L916" s="13" t="str">
        <f>VLOOKUP(Tableau1[[#This Row],[CustomerCode]],'Config Clients'!A:D,3,FALSE)</f>
        <v>Coopérative agricole</v>
      </c>
      <c r="M916" s="13" t="str">
        <f>VLOOKUP(Tableau1[[#This Row],[CustomerCode]],'Config Clients'!A:D,4,FALSE)</f>
        <v>Julie</v>
      </c>
      <c r="N916" s="10" t="str">
        <f>IFERROR(IF(Tableau1[[#This Row],[Date rendu]]-'Date de l''export'!$A$2&gt;0,"Non","Oui"),"Oui")</f>
        <v>Non</v>
      </c>
      <c r="O916" s="11">
        <f>IF(Tableau1[[#This Row],[En retard?]]="Non",Tableau1[[#This Row],[Date rendu]]-'Date de l''export'!$A$2,0)</f>
        <v>2.7404166666674428</v>
      </c>
      <c r="P916" s="14" t="str">
        <f>IF(Tableau1[[#This Row],[En retard?]]="Oui","HD",IF(Tableau1[Délai restant]&lt;1,"&lt;24h",IF(Tableau1[Délai restant]&lt;2,"&lt;48h","≥48h")))</f>
        <v>≥48h</v>
      </c>
      <c r="Q916" s="14" t="str">
        <f>IF(AND(Tableau1[[#This Row],[En retard?]]="Oui",OR(Tableau1[[#This Row],[Product]]="Citron",Tableau1[[#This Row],[Product]]="Amandes")),"Oui","Non")</f>
        <v>Non</v>
      </c>
      <c r="R916" t="str">
        <f>CONCATENATE(Tableau1[[#This Row],[OrderCode]],"|",Tableau1[[#This Row],[AnaCode]],"|",Tableau1[[#This Row],[Product]])</f>
        <v>CMD01721611|PEST|Porc</v>
      </c>
    </row>
    <row r="917" spans="1:18" x14ac:dyDescent="0.25">
      <c r="A917" s="1" t="s">
        <v>381</v>
      </c>
      <c r="B917" s="1" t="s">
        <v>42</v>
      </c>
      <c r="C917" s="3" t="s">
        <v>147</v>
      </c>
      <c r="D917" s="3" t="s">
        <v>34</v>
      </c>
      <c r="E917" s="1" t="s">
        <v>130</v>
      </c>
      <c r="F917" s="1" t="s">
        <v>1354</v>
      </c>
      <c r="G917" s="1" t="s">
        <v>950</v>
      </c>
      <c r="H917" s="3">
        <f>SUBSTITUTE(LEFT(Tableau1[[#This Row],[OrderDate]],17),".",":")+0</f>
        <v>43567.469930555555</v>
      </c>
      <c r="I917" s="3">
        <f>SUBSTITUTE(LEFT(Tableau1[[#This Row],[OrderDueTo]],17),".",":")+0</f>
        <v>43574.5</v>
      </c>
      <c r="J917" s="13" t="str">
        <f>VLOOKUP(Tableau1[[#This Row],[AnaCode]],'Config Analyses'!A:C,2,FALSE)</f>
        <v>Analyse pesticides</v>
      </c>
      <c r="K917" s="13" t="str">
        <f>VLOOKUP(Tableau1[[#This Row],[AnaCode]],'Config Analyses'!A:C,3,FALSE)</f>
        <v>Equipe 3</v>
      </c>
      <c r="L917" s="13" t="str">
        <f>VLOOKUP(Tableau1[[#This Row],[CustomerCode]],'Config Clients'!A:D,3,FALSE)</f>
        <v>Entreprises agro-alimentaires</v>
      </c>
      <c r="M917" s="13" t="str">
        <f>VLOOKUP(Tableau1[[#This Row],[CustomerCode]],'Config Clients'!A:D,4,FALSE)</f>
        <v>Marc</v>
      </c>
      <c r="N917" s="10" t="str">
        <f>IFERROR(IF(Tableau1[[#This Row],[Date rendu]]-'Date de l''export'!$A$2&gt;0,"Non","Oui"),"Oui")</f>
        <v>Non</v>
      </c>
      <c r="O917" s="11">
        <f>IF(Tableau1[[#This Row],[En retard?]]="Non",Tableau1[[#This Row],[Date rendu]]-'Date de l''export'!$A$2,0)</f>
        <v>2.7404166666674428</v>
      </c>
      <c r="P917" s="14" t="str">
        <f>IF(Tableau1[[#This Row],[En retard?]]="Oui","HD",IF(Tableau1[Délai restant]&lt;1,"&lt;24h",IF(Tableau1[Délai restant]&lt;2,"&lt;48h","≥48h")))</f>
        <v>≥48h</v>
      </c>
      <c r="Q917" s="14" t="str">
        <f>IF(AND(Tableau1[[#This Row],[En retard?]]="Oui",OR(Tableau1[[#This Row],[Product]]="Citron",Tableau1[[#This Row],[Product]]="Amandes")),"Oui","Non")</f>
        <v>Non</v>
      </c>
      <c r="R917" t="str">
        <f>CONCATENATE(Tableau1[[#This Row],[OrderCode]],"|",Tableau1[[#This Row],[AnaCode]],"|",Tableau1[[#This Row],[Product]])</f>
        <v>CMD01736902|PEST|Jus de fruits</v>
      </c>
    </row>
    <row r="918" spans="1:18" x14ac:dyDescent="0.25">
      <c r="A918" s="1" t="s">
        <v>3489</v>
      </c>
      <c r="B918" s="1" t="s">
        <v>29</v>
      </c>
      <c r="C918" s="3" t="s">
        <v>188</v>
      </c>
      <c r="D918" s="3" t="s">
        <v>38</v>
      </c>
      <c r="E918" s="1" t="s">
        <v>130</v>
      </c>
      <c r="F918" s="1" t="s">
        <v>3490</v>
      </c>
      <c r="G918" s="1" t="s">
        <v>950</v>
      </c>
      <c r="H918" s="3">
        <f>SUBSTITUTE(LEFT(Tableau1[[#This Row],[OrderDate]],17),".",":")+0</f>
        <v>43567.472175925926</v>
      </c>
      <c r="I918" s="3">
        <f>SUBSTITUTE(LEFT(Tableau1[[#This Row],[OrderDueTo]],17),".",":")+0</f>
        <v>43574.5</v>
      </c>
      <c r="J918" s="13" t="str">
        <f>VLOOKUP(Tableau1[[#This Row],[AnaCode]],'Config Analyses'!A:C,2,FALSE)</f>
        <v>Analyse pesticides</v>
      </c>
      <c r="K918" s="13" t="str">
        <f>VLOOKUP(Tableau1[[#This Row],[AnaCode]],'Config Analyses'!A:C,3,FALSE)</f>
        <v>Equipe 3</v>
      </c>
      <c r="L918" s="13" t="str">
        <f>VLOOKUP(Tableau1[[#This Row],[CustomerCode]],'Config Clients'!A:D,3,FALSE)</f>
        <v>Coopérative agricole</v>
      </c>
      <c r="M918" s="13" t="str">
        <f>VLOOKUP(Tableau1[[#This Row],[CustomerCode]],'Config Clients'!A:D,4,FALSE)</f>
        <v>Julie</v>
      </c>
      <c r="N918" s="10" t="str">
        <f>IFERROR(IF(Tableau1[[#This Row],[Date rendu]]-'Date de l''export'!$A$2&gt;0,"Non","Oui"),"Oui")</f>
        <v>Non</v>
      </c>
      <c r="O918" s="11">
        <f>IF(Tableau1[[#This Row],[En retard?]]="Non",Tableau1[[#This Row],[Date rendu]]-'Date de l''export'!$A$2,0)</f>
        <v>2.7404166666674428</v>
      </c>
      <c r="P918" s="14" t="str">
        <f>IF(Tableau1[[#This Row],[En retard?]]="Oui","HD",IF(Tableau1[Délai restant]&lt;1,"&lt;24h",IF(Tableau1[Délai restant]&lt;2,"&lt;48h","≥48h")))</f>
        <v>≥48h</v>
      </c>
      <c r="Q918" s="14" t="str">
        <f>IF(AND(Tableau1[[#This Row],[En retard?]]="Oui",OR(Tableau1[[#This Row],[Product]]="Citron",Tableau1[[#This Row],[Product]]="Amandes")),"Oui","Non")</f>
        <v>Non</v>
      </c>
      <c r="R918" t="str">
        <f>CONCATENATE(Tableau1[[#This Row],[OrderCode]],"|",Tableau1[[#This Row],[AnaCode]],"|",Tableau1[[#This Row],[Product]])</f>
        <v>CMD01601423|PEST|Porc</v>
      </c>
    </row>
    <row r="919" spans="1:18" x14ac:dyDescent="0.25">
      <c r="A919" s="1" t="s">
        <v>86</v>
      </c>
      <c r="B919" s="1" t="s">
        <v>31</v>
      </c>
      <c r="C919" s="3" t="s">
        <v>61</v>
      </c>
      <c r="D919" s="3" t="s">
        <v>14</v>
      </c>
      <c r="E919" s="1" t="s">
        <v>130</v>
      </c>
      <c r="F919" s="1" t="s">
        <v>1666</v>
      </c>
      <c r="G919" s="1" t="s">
        <v>950</v>
      </c>
      <c r="H919" s="3">
        <f>SUBSTITUTE(LEFT(Tableau1[[#This Row],[OrderDate]],17),".",":")+0</f>
        <v>43567.472442129627</v>
      </c>
      <c r="I919" s="3">
        <f>SUBSTITUTE(LEFT(Tableau1[[#This Row],[OrderDueTo]],17),".",":")+0</f>
        <v>43574.5</v>
      </c>
      <c r="J919" s="13" t="str">
        <f>VLOOKUP(Tableau1[[#This Row],[AnaCode]],'Config Analyses'!A:C,2,FALSE)</f>
        <v>Analyse pesticides</v>
      </c>
      <c r="K919" s="13" t="str">
        <f>VLOOKUP(Tableau1[[#This Row],[AnaCode]],'Config Analyses'!A:C,3,FALSE)</f>
        <v>Equipe 3</v>
      </c>
      <c r="L919" s="13" t="str">
        <f>VLOOKUP(Tableau1[[#This Row],[CustomerCode]],'Config Clients'!A:D,3,FALSE)</f>
        <v>Grande surface</v>
      </c>
      <c r="M919" s="13" t="str">
        <f>VLOOKUP(Tableau1[[#This Row],[CustomerCode]],'Config Clients'!A:D,4,FALSE)</f>
        <v>Eric</v>
      </c>
      <c r="N919" s="10" t="str">
        <f>IFERROR(IF(Tableau1[[#This Row],[Date rendu]]-'Date de l''export'!$A$2&gt;0,"Non","Oui"),"Oui")</f>
        <v>Non</v>
      </c>
      <c r="O919" s="11">
        <f>IF(Tableau1[[#This Row],[En retard?]]="Non",Tableau1[[#This Row],[Date rendu]]-'Date de l''export'!$A$2,0)</f>
        <v>2.7404166666674428</v>
      </c>
      <c r="P919" s="14" t="str">
        <f>IF(Tableau1[[#This Row],[En retard?]]="Oui","HD",IF(Tableau1[Délai restant]&lt;1,"&lt;24h",IF(Tableau1[Délai restant]&lt;2,"&lt;48h","≥48h")))</f>
        <v>≥48h</v>
      </c>
      <c r="Q919" s="14" t="str">
        <f>IF(AND(Tableau1[[#This Row],[En retard?]]="Oui",OR(Tableau1[[#This Row],[Product]]="Citron",Tableau1[[#This Row],[Product]]="Amandes")),"Oui","Non")</f>
        <v>Non</v>
      </c>
      <c r="R919" t="str">
        <f>CONCATENATE(Tableau1[[#This Row],[OrderCode]],"|",Tableau1[[#This Row],[AnaCode]],"|",Tableau1[[#This Row],[Product]])</f>
        <v>CMD01503401|PEST|Pomme de terre</v>
      </c>
    </row>
    <row r="920" spans="1:18" x14ac:dyDescent="0.25">
      <c r="A920" s="1" t="s">
        <v>3491</v>
      </c>
      <c r="B920" s="1" t="s">
        <v>29</v>
      </c>
      <c r="C920" s="3" t="s">
        <v>73</v>
      </c>
      <c r="D920" s="3" t="s">
        <v>23</v>
      </c>
      <c r="E920" s="1" t="s">
        <v>107</v>
      </c>
      <c r="F920" s="1" t="s">
        <v>3492</v>
      </c>
      <c r="G920" s="1" t="s">
        <v>945</v>
      </c>
      <c r="H920" s="3">
        <f>SUBSTITUTE(LEFT(Tableau1[[#This Row],[OrderDate]],17),".",":")+0</f>
        <v>43567.47284722222</v>
      </c>
      <c r="I920" s="3">
        <f>SUBSTITUTE(LEFT(Tableau1[[#This Row],[OrderDueTo]],17),".",":")+0</f>
        <v>43572.5</v>
      </c>
      <c r="J920" s="13" t="str">
        <f>VLOOKUP(Tableau1[[#This Row],[AnaCode]],'Config Analyses'!A:C,2,FALSE)</f>
        <v>Analyse nutritionelle</v>
      </c>
      <c r="K920" s="13" t="str">
        <f>VLOOKUP(Tableau1[[#This Row],[AnaCode]],'Config Analyses'!A:C,3,FALSE)</f>
        <v>Equipe 2</v>
      </c>
      <c r="L920" s="13" t="str">
        <f>VLOOKUP(Tableau1[[#This Row],[CustomerCode]],'Config Clients'!A:D,3,FALSE)</f>
        <v>Entreprises agro-alimentaires</v>
      </c>
      <c r="M920" s="13" t="str">
        <f>VLOOKUP(Tableau1[[#This Row],[CustomerCode]],'Config Clients'!A:D,4,FALSE)</f>
        <v>Julien</v>
      </c>
      <c r="N920" s="10" t="str">
        <f>IFERROR(IF(Tableau1[[#This Row],[Date rendu]]-'Date de l''export'!$A$2&gt;0,"Non","Oui"),"Oui")</f>
        <v>Non</v>
      </c>
      <c r="O920" s="11">
        <f>IF(Tableau1[[#This Row],[En retard?]]="Non",Tableau1[[#This Row],[Date rendu]]-'Date de l''export'!$A$2,0)</f>
        <v>0.74041666666744277</v>
      </c>
      <c r="P920" s="14" t="str">
        <f>IF(Tableau1[[#This Row],[En retard?]]="Oui","HD",IF(Tableau1[Délai restant]&lt;1,"&lt;24h",IF(Tableau1[Délai restant]&lt;2,"&lt;48h","≥48h")))</f>
        <v>&lt;24h</v>
      </c>
      <c r="Q920" s="14" t="str">
        <f>IF(AND(Tableau1[[#This Row],[En retard?]]="Oui",OR(Tableau1[[#This Row],[Product]]="Citron",Tableau1[[#This Row],[Product]]="Amandes")),"Oui","Non")</f>
        <v>Non</v>
      </c>
      <c r="R920" t="str">
        <f>CONCATENATE(Tableau1[[#This Row],[OrderCode]],"|",Tableau1[[#This Row],[AnaCode]],"|",Tableau1[[#This Row],[Product]])</f>
        <v>CMD01755303|NTR|Porc</v>
      </c>
    </row>
    <row r="921" spans="1:18" x14ac:dyDescent="0.25">
      <c r="A921" s="1" t="s">
        <v>378</v>
      </c>
      <c r="B921" s="1" t="s">
        <v>19</v>
      </c>
      <c r="C921" s="3" t="s">
        <v>49</v>
      </c>
      <c r="D921" s="3" t="s">
        <v>8</v>
      </c>
      <c r="E921" s="1" t="s">
        <v>130</v>
      </c>
      <c r="F921" s="1" t="s">
        <v>1667</v>
      </c>
      <c r="G921" s="1" t="s">
        <v>950</v>
      </c>
      <c r="H921" s="3">
        <f>SUBSTITUTE(LEFT(Tableau1[[#This Row],[OrderDate]],17),".",":")+0</f>
        <v>43567.473009259258</v>
      </c>
      <c r="I921" s="3">
        <f>SUBSTITUTE(LEFT(Tableau1[[#This Row],[OrderDueTo]],17),".",":")+0</f>
        <v>43574.5</v>
      </c>
      <c r="J921" s="13" t="str">
        <f>VLOOKUP(Tableau1[[#This Row],[AnaCode]],'Config Analyses'!A:C,2,FALSE)</f>
        <v>Analyse pesticides</v>
      </c>
      <c r="K921" s="13" t="str">
        <f>VLOOKUP(Tableau1[[#This Row],[AnaCode]],'Config Analyses'!A:C,3,FALSE)</f>
        <v>Equipe 3</v>
      </c>
      <c r="L921" s="13" t="str">
        <f>VLOOKUP(Tableau1[[#This Row],[CustomerCode]],'Config Clients'!A:D,3,FALSE)</f>
        <v>Grande surface</v>
      </c>
      <c r="M921" s="13" t="str">
        <f>VLOOKUP(Tableau1[[#This Row],[CustomerCode]],'Config Clients'!A:D,4,FALSE)</f>
        <v>Eric</v>
      </c>
      <c r="N921" s="10" t="str">
        <f>IFERROR(IF(Tableau1[[#This Row],[Date rendu]]-'Date de l''export'!$A$2&gt;0,"Non","Oui"),"Oui")</f>
        <v>Non</v>
      </c>
      <c r="O921" s="11">
        <f>IF(Tableau1[[#This Row],[En retard?]]="Non",Tableau1[[#This Row],[Date rendu]]-'Date de l''export'!$A$2,0)</f>
        <v>2.7404166666674428</v>
      </c>
      <c r="P921" s="14" t="str">
        <f>IF(Tableau1[[#This Row],[En retard?]]="Oui","HD",IF(Tableau1[Délai restant]&lt;1,"&lt;24h",IF(Tableau1[Délai restant]&lt;2,"&lt;48h","≥48h")))</f>
        <v>≥48h</v>
      </c>
      <c r="Q921" s="14" t="str">
        <f>IF(AND(Tableau1[[#This Row],[En retard?]]="Oui",OR(Tableau1[[#This Row],[Product]]="Citron",Tableau1[[#This Row],[Product]]="Amandes")),"Oui","Non")</f>
        <v>Non</v>
      </c>
      <c r="R921" t="str">
        <f>CONCATENATE(Tableau1[[#This Row],[OrderCode]],"|",Tableau1[[#This Row],[AnaCode]],"|",Tableau1[[#This Row],[Product]])</f>
        <v>CMD01686703|PEST|Bettrave</v>
      </c>
    </row>
    <row r="922" spans="1:18" x14ac:dyDescent="0.25">
      <c r="A922" s="1" t="s">
        <v>221</v>
      </c>
      <c r="B922" s="1" t="s">
        <v>29</v>
      </c>
      <c r="C922" s="3" t="s">
        <v>65</v>
      </c>
      <c r="D922" s="3" t="s">
        <v>17</v>
      </c>
      <c r="E922" s="1" t="s">
        <v>107</v>
      </c>
      <c r="F922" s="1" t="s">
        <v>1487</v>
      </c>
      <c r="G922" s="1" t="s">
        <v>945</v>
      </c>
      <c r="H922" s="3">
        <f>SUBSTITUTE(LEFT(Tableau1[[#This Row],[OrderDate]],17),".",":")+0</f>
        <v>43567.476064814815</v>
      </c>
      <c r="I922" s="3">
        <f>SUBSTITUTE(LEFT(Tableau1[[#This Row],[OrderDueTo]],17),".",":")+0</f>
        <v>43572.5</v>
      </c>
      <c r="J922" s="13" t="str">
        <f>VLOOKUP(Tableau1[[#This Row],[AnaCode]],'Config Analyses'!A:C,2,FALSE)</f>
        <v>Analyse nutritionelle</v>
      </c>
      <c r="K922" s="13" t="str">
        <f>VLOOKUP(Tableau1[[#This Row],[AnaCode]],'Config Analyses'!A:C,3,FALSE)</f>
        <v>Equipe 2</v>
      </c>
      <c r="L922" s="13" t="str">
        <f>VLOOKUP(Tableau1[[#This Row],[CustomerCode]],'Config Clients'!A:D,3,FALSE)</f>
        <v>Entreprises agro-alimentaires</v>
      </c>
      <c r="M922" s="13" t="str">
        <f>VLOOKUP(Tableau1[[#This Row],[CustomerCode]],'Config Clients'!A:D,4,FALSE)</f>
        <v>Marc</v>
      </c>
      <c r="N922" s="10" t="str">
        <f>IFERROR(IF(Tableau1[[#This Row],[Date rendu]]-'Date de l''export'!$A$2&gt;0,"Non","Oui"),"Oui")</f>
        <v>Non</v>
      </c>
      <c r="O922" s="11">
        <f>IF(Tableau1[[#This Row],[En retard?]]="Non",Tableau1[[#This Row],[Date rendu]]-'Date de l''export'!$A$2,0)</f>
        <v>0.74041666666744277</v>
      </c>
      <c r="P922" s="14" t="str">
        <f>IF(Tableau1[[#This Row],[En retard?]]="Oui","HD",IF(Tableau1[Délai restant]&lt;1,"&lt;24h",IF(Tableau1[Délai restant]&lt;2,"&lt;48h","≥48h")))</f>
        <v>&lt;24h</v>
      </c>
      <c r="Q922" s="14" t="str">
        <f>IF(AND(Tableau1[[#This Row],[En retard?]]="Oui",OR(Tableau1[[#This Row],[Product]]="Citron",Tableau1[[#This Row],[Product]]="Amandes")),"Oui","Non")</f>
        <v>Non</v>
      </c>
      <c r="R922" t="str">
        <f>CONCATENATE(Tableau1[[#This Row],[OrderCode]],"|",Tableau1[[#This Row],[AnaCode]],"|",Tableau1[[#This Row],[Product]])</f>
        <v>CMD01790501|NTR|Porc</v>
      </c>
    </row>
    <row r="923" spans="1:18" x14ac:dyDescent="0.25">
      <c r="A923" s="1" t="s">
        <v>109</v>
      </c>
      <c r="B923" s="1" t="s">
        <v>26</v>
      </c>
      <c r="C923" s="3" t="s">
        <v>98</v>
      </c>
      <c r="D923" s="3" t="s">
        <v>27</v>
      </c>
      <c r="E923" s="1" t="s">
        <v>107</v>
      </c>
      <c r="F923" s="1" t="s">
        <v>1027</v>
      </c>
      <c r="G923" s="1" t="s">
        <v>945</v>
      </c>
      <c r="H923" s="3">
        <f>SUBSTITUTE(LEFT(Tableau1[[#This Row],[OrderDate]],17),".",":")+0</f>
        <v>43567.476273148146</v>
      </c>
      <c r="I923" s="3">
        <f>SUBSTITUTE(LEFT(Tableau1[[#This Row],[OrderDueTo]],17),".",":")+0</f>
        <v>43572.5</v>
      </c>
      <c r="J923" s="13" t="str">
        <f>VLOOKUP(Tableau1[[#This Row],[AnaCode]],'Config Analyses'!A:C,2,FALSE)</f>
        <v>Analyse nutritionelle</v>
      </c>
      <c r="K923" s="13" t="str">
        <f>VLOOKUP(Tableau1[[#This Row],[AnaCode]],'Config Analyses'!A:C,3,FALSE)</f>
        <v>Equipe 2</v>
      </c>
      <c r="L923" s="13" t="str">
        <f>VLOOKUP(Tableau1[[#This Row],[CustomerCode]],'Config Clients'!A:D,3,FALSE)</f>
        <v>Coopérative agricole</v>
      </c>
      <c r="M923" s="13" t="str">
        <f>VLOOKUP(Tableau1[[#This Row],[CustomerCode]],'Config Clients'!A:D,4,FALSE)</f>
        <v>Julie</v>
      </c>
      <c r="N923" s="10" t="str">
        <f>IFERROR(IF(Tableau1[[#This Row],[Date rendu]]-'Date de l''export'!$A$2&gt;0,"Non","Oui"),"Oui")</f>
        <v>Non</v>
      </c>
      <c r="O923" s="11">
        <f>IF(Tableau1[[#This Row],[En retard?]]="Non",Tableau1[[#This Row],[Date rendu]]-'Date de l''export'!$A$2,0)</f>
        <v>0.74041666666744277</v>
      </c>
      <c r="P923" s="14" t="str">
        <f>IF(Tableau1[[#This Row],[En retard?]]="Oui","HD",IF(Tableau1[Délai restant]&lt;1,"&lt;24h",IF(Tableau1[Délai restant]&lt;2,"&lt;48h","≥48h")))</f>
        <v>&lt;24h</v>
      </c>
      <c r="Q923" s="14" t="str">
        <f>IF(AND(Tableau1[[#This Row],[En retard?]]="Oui",OR(Tableau1[[#This Row],[Product]]="Citron",Tableau1[[#This Row],[Product]]="Amandes")),"Oui","Non")</f>
        <v>Non</v>
      </c>
      <c r="R923" t="str">
        <f>CONCATENATE(Tableau1[[#This Row],[OrderCode]],"|",Tableau1[[#This Row],[AnaCode]],"|",Tableau1[[#This Row],[Product]])</f>
        <v>CMD01603506|NTR|Radis</v>
      </c>
    </row>
    <row r="924" spans="1:18" x14ac:dyDescent="0.25">
      <c r="A924" s="1" t="s">
        <v>3493</v>
      </c>
      <c r="B924" s="1" t="s">
        <v>42</v>
      </c>
      <c r="C924" s="3" t="s">
        <v>188</v>
      </c>
      <c r="D924" s="3" t="s">
        <v>38</v>
      </c>
      <c r="E924" s="1" t="s">
        <v>107</v>
      </c>
      <c r="F924" s="1" t="s">
        <v>3494</v>
      </c>
      <c r="G924" s="1" t="s">
        <v>945</v>
      </c>
      <c r="H924" s="3">
        <f>SUBSTITUTE(LEFT(Tableau1[[#This Row],[OrderDate]],17),".",":")+0</f>
        <v>43567.478368055556</v>
      </c>
      <c r="I924" s="3">
        <f>SUBSTITUTE(LEFT(Tableau1[[#This Row],[OrderDueTo]],17),".",":")+0</f>
        <v>43572.5</v>
      </c>
      <c r="J924" s="13" t="str">
        <f>VLOOKUP(Tableau1[[#This Row],[AnaCode]],'Config Analyses'!A:C,2,FALSE)</f>
        <v>Analyse nutritionelle</v>
      </c>
      <c r="K924" s="13" t="str">
        <f>VLOOKUP(Tableau1[[#This Row],[AnaCode]],'Config Analyses'!A:C,3,FALSE)</f>
        <v>Equipe 2</v>
      </c>
      <c r="L924" s="13" t="str">
        <f>VLOOKUP(Tableau1[[#This Row],[CustomerCode]],'Config Clients'!A:D,3,FALSE)</f>
        <v>Coopérative agricole</v>
      </c>
      <c r="M924" s="13" t="str">
        <f>VLOOKUP(Tableau1[[#This Row],[CustomerCode]],'Config Clients'!A:D,4,FALSE)</f>
        <v>Julie</v>
      </c>
      <c r="N924" s="10" t="str">
        <f>IFERROR(IF(Tableau1[[#This Row],[Date rendu]]-'Date de l''export'!$A$2&gt;0,"Non","Oui"),"Oui")</f>
        <v>Non</v>
      </c>
      <c r="O924" s="11">
        <f>IF(Tableau1[[#This Row],[En retard?]]="Non",Tableau1[[#This Row],[Date rendu]]-'Date de l''export'!$A$2,0)</f>
        <v>0.74041666666744277</v>
      </c>
      <c r="P924" s="14" t="str">
        <f>IF(Tableau1[[#This Row],[En retard?]]="Oui","HD",IF(Tableau1[Délai restant]&lt;1,"&lt;24h",IF(Tableau1[Délai restant]&lt;2,"&lt;48h","≥48h")))</f>
        <v>&lt;24h</v>
      </c>
      <c r="Q924" s="14" t="str">
        <f>IF(AND(Tableau1[[#This Row],[En retard?]]="Oui",OR(Tableau1[[#This Row],[Product]]="Citron",Tableau1[[#This Row],[Product]]="Amandes")),"Oui","Non")</f>
        <v>Non</v>
      </c>
      <c r="R924" t="str">
        <f>CONCATENATE(Tableau1[[#This Row],[OrderCode]],"|",Tableau1[[#This Row],[AnaCode]],"|",Tableau1[[#This Row],[Product]])</f>
        <v>CMD01748509|NTR|Jus de fruits</v>
      </c>
    </row>
    <row r="925" spans="1:18" x14ac:dyDescent="0.25">
      <c r="A925" s="1" t="s">
        <v>514</v>
      </c>
      <c r="B925" s="1" t="s">
        <v>26</v>
      </c>
      <c r="C925" s="3" t="s">
        <v>72</v>
      </c>
      <c r="D925" s="3" t="s">
        <v>22</v>
      </c>
      <c r="E925" s="1" t="s">
        <v>107</v>
      </c>
      <c r="F925" s="1" t="s">
        <v>1674</v>
      </c>
      <c r="G925" s="1" t="s">
        <v>945</v>
      </c>
      <c r="H925" s="3">
        <f>SUBSTITUTE(LEFT(Tableau1[[#This Row],[OrderDate]],17),".",":")+0</f>
        <v>43567.478715277779</v>
      </c>
      <c r="I925" s="3">
        <f>SUBSTITUTE(LEFT(Tableau1[[#This Row],[OrderDueTo]],17),".",":")+0</f>
        <v>43572.5</v>
      </c>
      <c r="J925" s="13" t="str">
        <f>VLOOKUP(Tableau1[[#This Row],[AnaCode]],'Config Analyses'!A:C,2,FALSE)</f>
        <v>Analyse nutritionelle</v>
      </c>
      <c r="K925" s="13" t="str">
        <f>VLOOKUP(Tableau1[[#This Row],[AnaCode]],'Config Analyses'!A:C,3,FALSE)</f>
        <v>Equipe 2</v>
      </c>
      <c r="L925" s="13" t="str">
        <f>VLOOKUP(Tableau1[[#This Row],[CustomerCode]],'Config Clients'!A:D,3,FALSE)</f>
        <v>Coopérative agricole</v>
      </c>
      <c r="M925" s="13" t="str">
        <f>VLOOKUP(Tableau1[[#This Row],[CustomerCode]],'Config Clients'!A:D,4,FALSE)</f>
        <v>Julie</v>
      </c>
      <c r="N925" s="10" t="str">
        <f>IFERROR(IF(Tableau1[[#This Row],[Date rendu]]-'Date de l''export'!$A$2&gt;0,"Non","Oui"),"Oui")</f>
        <v>Non</v>
      </c>
      <c r="O925" s="11">
        <f>IF(Tableau1[[#This Row],[En retard?]]="Non",Tableau1[[#This Row],[Date rendu]]-'Date de l''export'!$A$2,0)</f>
        <v>0.74041666666744277</v>
      </c>
      <c r="P925" s="14" t="str">
        <f>IF(Tableau1[[#This Row],[En retard?]]="Oui","HD",IF(Tableau1[Délai restant]&lt;1,"&lt;24h",IF(Tableau1[Délai restant]&lt;2,"&lt;48h","≥48h")))</f>
        <v>&lt;24h</v>
      </c>
      <c r="Q925" s="14" t="str">
        <f>IF(AND(Tableau1[[#This Row],[En retard?]]="Oui",OR(Tableau1[[#This Row],[Product]]="Citron",Tableau1[[#This Row],[Product]]="Amandes")),"Oui","Non")</f>
        <v>Non</v>
      </c>
      <c r="R925" t="str">
        <f>CONCATENATE(Tableau1[[#This Row],[OrderCode]],"|",Tableau1[[#This Row],[AnaCode]],"|",Tableau1[[#This Row],[Product]])</f>
        <v>CMD01714901|NTR|Radis</v>
      </c>
    </row>
    <row r="926" spans="1:18" x14ac:dyDescent="0.25">
      <c r="A926" s="1" t="s">
        <v>3495</v>
      </c>
      <c r="B926" s="1" t="s">
        <v>33</v>
      </c>
      <c r="C926" s="3" t="s">
        <v>188</v>
      </c>
      <c r="D926" s="3" t="s">
        <v>38</v>
      </c>
      <c r="E926" s="1" t="s">
        <v>107</v>
      </c>
      <c r="F926" s="1" t="s">
        <v>3496</v>
      </c>
      <c r="G926" s="1" t="s">
        <v>945</v>
      </c>
      <c r="H926" s="3">
        <f>SUBSTITUTE(LEFT(Tableau1[[#This Row],[OrderDate]],17),".",":")+0</f>
        <v>43567.478738425925</v>
      </c>
      <c r="I926" s="3">
        <f>SUBSTITUTE(LEFT(Tableau1[[#This Row],[OrderDueTo]],17),".",":")+0</f>
        <v>43572.5</v>
      </c>
      <c r="J926" s="13" t="str">
        <f>VLOOKUP(Tableau1[[#This Row],[AnaCode]],'Config Analyses'!A:C,2,FALSE)</f>
        <v>Analyse nutritionelle</v>
      </c>
      <c r="K926" s="13" t="str">
        <f>VLOOKUP(Tableau1[[#This Row],[AnaCode]],'Config Analyses'!A:C,3,FALSE)</f>
        <v>Equipe 2</v>
      </c>
      <c r="L926" s="13" t="str">
        <f>VLOOKUP(Tableau1[[#This Row],[CustomerCode]],'Config Clients'!A:D,3,FALSE)</f>
        <v>Coopérative agricole</v>
      </c>
      <c r="M926" s="13" t="str">
        <f>VLOOKUP(Tableau1[[#This Row],[CustomerCode]],'Config Clients'!A:D,4,FALSE)</f>
        <v>Julie</v>
      </c>
      <c r="N926" s="10" t="str">
        <f>IFERROR(IF(Tableau1[[#This Row],[Date rendu]]-'Date de l''export'!$A$2&gt;0,"Non","Oui"),"Oui")</f>
        <v>Non</v>
      </c>
      <c r="O926" s="11">
        <f>IF(Tableau1[[#This Row],[En retard?]]="Non",Tableau1[[#This Row],[Date rendu]]-'Date de l''export'!$A$2,0)</f>
        <v>0.74041666666744277</v>
      </c>
      <c r="P926" s="14" t="str">
        <f>IF(Tableau1[[#This Row],[En retard?]]="Oui","HD",IF(Tableau1[Délai restant]&lt;1,"&lt;24h",IF(Tableau1[Délai restant]&lt;2,"&lt;48h","≥48h")))</f>
        <v>&lt;24h</v>
      </c>
      <c r="Q926" s="14" t="str">
        <f>IF(AND(Tableau1[[#This Row],[En retard?]]="Oui",OR(Tableau1[[#This Row],[Product]]="Citron",Tableau1[[#This Row],[Product]]="Amandes")),"Oui","Non")</f>
        <v>Non</v>
      </c>
      <c r="R926" t="str">
        <f>CONCATENATE(Tableau1[[#This Row],[OrderCode]],"|",Tableau1[[#This Row],[AnaCode]],"|",Tableau1[[#This Row],[Product]])</f>
        <v>CMD01646450|NTR|Canard</v>
      </c>
    </row>
    <row r="927" spans="1:18" x14ac:dyDescent="0.25">
      <c r="A927" s="1" t="s">
        <v>273</v>
      </c>
      <c r="B927" s="1" t="s">
        <v>43</v>
      </c>
      <c r="C927" s="3" t="s">
        <v>225</v>
      </c>
      <c r="D927" s="3" t="s">
        <v>39</v>
      </c>
      <c r="E927" s="1" t="s">
        <v>130</v>
      </c>
      <c r="F927" s="1" t="s">
        <v>2339</v>
      </c>
      <c r="G927" s="1" t="s">
        <v>950</v>
      </c>
      <c r="H927" s="3">
        <f>SUBSTITUTE(LEFT(Tableau1[[#This Row],[OrderDate]],17),".",":")+0</f>
        <v>43567.479212962964</v>
      </c>
      <c r="I927" s="3">
        <f>SUBSTITUTE(LEFT(Tableau1[[#This Row],[OrderDueTo]],17),".",":")+0</f>
        <v>43574.5</v>
      </c>
      <c r="J927" s="13" t="str">
        <f>VLOOKUP(Tableau1[[#This Row],[AnaCode]],'Config Analyses'!A:C,2,FALSE)</f>
        <v>Analyse pesticides</v>
      </c>
      <c r="K927" s="13" t="str">
        <f>VLOOKUP(Tableau1[[#This Row],[AnaCode]],'Config Analyses'!A:C,3,FALSE)</f>
        <v>Equipe 3</v>
      </c>
      <c r="L927" s="13" t="str">
        <f>VLOOKUP(Tableau1[[#This Row],[CustomerCode]],'Config Clients'!A:D,3,FALSE)</f>
        <v>Coopérative agricole</v>
      </c>
      <c r="M927" s="13" t="str">
        <f>VLOOKUP(Tableau1[[#This Row],[CustomerCode]],'Config Clients'!A:D,4,FALSE)</f>
        <v>Béatrice</v>
      </c>
      <c r="N927" s="10" t="str">
        <f>IFERROR(IF(Tableau1[[#This Row],[Date rendu]]-'Date de l''export'!$A$2&gt;0,"Non","Oui"),"Oui")</f>
        <v>Non</v>
      </c>
      <c r="O927" s="11">
        <f>IF(Tableau1[[#This Row],[En retard?]]="Non",Tableau1[[#This Row],[Date rendu]]-'Date de l''export'!$A$2,0)</f>
        <v>2.7404166666674428</v>
      </c>
      <c r="P927" s="14" t="str">
        <f>IF(Tableau1[[#This Row],[En retard?]]="Oui","HD",IF(Tableau1[Délai restant]&lt;1,"&lt;24h",IF(Tableau1[Délai restant]&lt;2,"&lt;48h","≥48h")))</f>
        <v>≥48h</v>
      </c>
      <c r="Q927" s="14" t="str">
        <f>IF(AND(Tableau1[[#This Row],[En retard?]]="Oui",OR(Tableau1[[#This Row],[Product]]="Citron",Tableau1[[#This Row],[Product]]="Amandes")),"Oui","Non")</f>
        <v>Non</v>
      </c>
      <c r="R927" t="str">
        <f>CONCATENATE(Tableau1[[#This Row],[OrderCode]],"|",Tableau1[[#This Row],[AnaCode]],"|",Tableau1[[#This Row],[Product]])</f>
        <v>CMD01701802|PEST|Pomme</v>
      </c>
    </row>
    <row r="928" spans="1:18" x14ac:dyDescent="0.25">
      <c r="A928" s="1" t="s">
        <v>311</v>
      </c>
      <c r="B928" s="1" t="s">
        <v>31</v>
      </c>
      <c r="C928" s="3" t="s">
        <v>49</v>
      </c>
      <c r="D928" s="3" t="s">
        <v>8</v>
      </c>
      <c r="E928" s="1" t="s">
        <v>130</v>
      </c>
      <c r="F928" s="1" t="s">
        <v>2398</v>
      </c>
      <c r="G928" s="1" t="s">
        <v>950</v>
      </c>
      <c r="H928" s="3">
        <f>SUBSTITUTE(LEFT(Tableau1[[#This Row],[OrderDate]],17),".",":")+0</f>
        <v>43567.481736111113</v>
      </c>
      <c r="I928" s="3">
        <f>SUBSTITUTE(LEFT(Tableau1[[#This Row],[OrderDueTo]],17),".",":")+0</f>
        <v>43574.5</v>
      </c>
      <c r="J928" s="13" t="str">
        <f>VLOOKUP(Tableau1[[#This Row],[AnaCode]],'Config Analyses'!A:C,2,FALSE)</f>
        <v>Analyse pesticides</v>
      </c>
      <c r="K928" s="13" t="str">
        <f>VLOOKUP(Tableau1[[#This Row],[AnaCode]],'Config Analyses'!A:C,3,FALSE)</f>
        <v>Equipe 3</v>
      </c>
      <c r="L928" s="13" t="str">
        <f>VLOOKUP(Tableau1[[#This Row],[CustomerCode]],'Config Clients'!A:D,3,FALSE)</f>
        <v>Grande surface</v>
      </c>
      <c r="M928" s="13" t="str">
        <f>VLOOKUP(Tableau1[[#This Row],[CustomerCode]],'Config Clients'!A:D,4,FALSE)</f>
        <v>Eric</v>
      </c>
      <c r="N928" s="10" t="str">
        <f>IFERROR(IF(Tableau1[[#This Row],[Date rendu]]-'Date de l''export'!$A$2&gt;0,"Non","Oui"),"Oui")</f>
        <v>Non</v>
      </c>
      <c r="O928" s="11">
        <f>IF(Tableau1[[#This Row],[En retard?]]="Non",Tableau1[[#This Row],[Date rendu]]-'Date de l''export'!$A$2,0)</f>
        <v>2.7404166666674428</v>
      </c>
      <c r="P928" s="14" t="str">
        <f>IF(Tableau1[[#This Row],[En retard?]]="Oui","HD",IF(Tableau1[Délai restant]&lt;1,"&lt;24h",IF(Tableau1[Délai restant]&lt;2,"&lt;48h","≥48h")))</f>
        <v>≥48h</v>
      </c>
      <c r="Q928" s="14" t="str">
        <f>IF(AND(Tableau1[[#This Row],[En retard?]]="Oui",OR(Tableau1[[#This Row],[Product]]="Citron",Tableau1[[#This Row],[Product]]="Amandes")),"Oui","Non")</f>
        <v>Non</v>
      </c>
      <c r="R928" t="str">
        <f>CONCATENATE(Tableau1[[#This Row],[OrderCode]],"|",Tableau1[[#This Row],[AnaCode]],"|",Tableau1[[#This Row],[Product]])</f>
        <v>CMD01445002|PEST|Pomme de terre</v>
      </c>
    </row>
    <row r="929" spans="1:18" x14ac:dyDescent="0.25">
      <c r="A929" s="1" t="s">
        <v>350</v>
      </c>
      <c r="B929" s="1" t="s">
        <v>21</v>
      </c>
      <c r="C929" s="3" t="s">
        <v>52</v>
      </c>
      <c r="D929" s="3" t="s">
        <v>9</v>
      </c>
      <c r="E929" s="1" t="s">
        <v>130</v>
      </c>
      <c r="F929" s="1" t="s">
        <v>1276</v>
      </c>
      <c r="G929" s="1" t="s">
        <v>950</v>
      </c>
      <c r="H929" s="3">
        <f>SUBSTITUTE(LEFT(Tableau1[[#This Row],[OrderDate]],17),".",":")+0</f>
        <v>43567.482256944444</v>
      </c>
      <c r="I929" s="3">
        <f>SUBSTITUTE(LEFT(Tableau1[[#This Row],[OrderDueTo]],17),".",":")+0</f>
        <v>43574.5</v>
      </c>
      <c r="J929" s="13" t="str">
        <f>VLOOKUP(Tableau1[[#This Row],[AnaCode]],'Config Analyses'!A:C,2,FALSE)</f>
        <v>Analyse pesticides</v>
      </c>
      <c r="K929" s="13" t="str">
        <f>VLOOKUP(Tableau1[[#This Row],[AnaCode]],'Config Analyses'!A:C,3,FALSE)</f>
        <v>Equipe 3</v>
      </c>
      <c r="L929" s="13" t="str">
        <f>VLOOKUP(Tableau1[[#This Row],[CustomerCode]],'Config Clients'!A:D,3,FALSE)</f>
        <v>Centrale d'achats</v>
      </c>
      <c r="M929" s="13" t="str">
        <f>VLOOKUP(Tableau1[[#This Row],[CustomerCode]],'Config Clients'!A:D,4,FALSE)</f>
        <v>Sandrine</v>
      </c>
      <c r="N929" s="10" t="str">
        <f>IFERROR(IF(Tableau1[[#This Row],[Date rendu]]-'Date de l''export'!$A$2&gt;0,"Non","Oui"),"Oui")</f>
        <v>Non</v>
      </c>
      <c r="O929" s="11">
        <f>IF(Tableau1[[#This Row],[En retard?]]="Non",Tableau1[[#This Row],[Date rendu]]-'Date de l''export'!$A$2,0)</f>
        <v>2.7404166666674428</v>
      </c>
      <c r="P929" s="14" t="str">
        <f>IF(Tableau1[[#This Row],[En retard?]]="Oui","HD",IF(Tableau1[Délai restant]&lt;1,"&lt;24h",IF(Tableau1[Délai restant]&lt;2,"&lt;48h","≥48h")))</f>
        <v>≥48h</v>
      </c>
      <c r="Q929" s="14" t="str">
        <f>IF(AND(Tableau1[[#This Row],[En retard?]]="Oui",OR(Tableau1[[#This Row],[Product]]="Citron",Tableau1[[#This Row],[Product]]="Amandes")),"Oui","Non")</f>
        <v>Non</v>
      </c>
      <c r="R929" t="str">
        <f>CONCATENATE(Tableau1[[#This Row],[OrderCode]],"|",Tableau1[[#This Row],[AnaCode]],"|",Tableau1[[#This Row],[Product]])</f>
        <v>CMD01576312|PEST|Carotte</v>
      </c>
    </row>
    <row r="930" spans="1:18" x14ac:dyDescent="0.25">
      <c r="A930" s="1" t="s">
        <v>515</v>
      </c>
      <c r="B930" s="1" t="s">
        <v>31</v>
      </c>
      <c r="C930" s="3" t="s">
        <v>98</v>
      </c>
      <c r="D930" s="3" t="s">
        <v>27</v>
      </c>
      <c r="E930" s="1" t="s">
        <v>130</v>
      </c>
      <c r="F930" s="1" t="s">
        <v>1675</v>
      </c>
      <c r="G930" s="1" t="s">
        <v>950</v>
      </c>
      <c r="H930" s="3">
        <f>SUBSTITUTE(LEFT(Tableau1[[#This Row],[OrderDate]],17),".",":")+0</f>
        <v>43567.482685185183</v>
      </c>
      <c r="I930" s="3">
        <f>SUBSTITUTE(LEFT(Tableau1[[#This Row],[OrderDueTo]],17),".",":")+0</f>
        <v>43574.5</v>
      </c>
      <c r="J930" s="13" t="str">
        <f>VLOOKUP(Tableau1[[#This Row],[AnaCode]],'Config Analyses'!A:C,2,FALSE)</f>
        <v>Analyse pesticides</v>
      </c>
      <c r="K930" s="13" t="str">
        <f>VLOOKUP(Tableau1[[#This Row],[AnaCode]],'Config Analyses'!A:C,3,FALSE)</f>
        <v>Equipe 3</v>
      </c>
      <c r="L930" s="13" t="str">
        <f>VLOOKUP(Tableau1[[#This Row],[CustomerCode]],'Config Clients'!A:D,3,FALSE)</f>
        <v>Coopérative agricole</v>
      </c>
      <c r="M930" s="13" t="str">
        <f>VLOOKUP(Tableau1[[#This Row],[CustomerCode]],'Config Clients'!A:D,4,FALSE)</f>
        <v>Julie</v>
      </c>
      <c r="N930" s="10" t="str">
        <f>IFERROR(IF(Tableau1[[#This Row],[Date rendu]]-'Date de l''export'!$A$2&gt;0,"Non","Oui"),"Oui")</f>
        <v>Non</v>
      </c>
      <c r="O930" s="11">
        <f>IF(Tableau1[[#This Row],[En retard?]]="Non",Tableau1[[#This Row],[Date rendu]]-'Date de l''export'!$A$2,0)</f>
        <v>2.7404166666674428</v>
      </c>
      <c r="P930" s="14" t="str">
        <f>IF(Tableau1[[#This Row],[En retard?]]="Oui","HD",IF(Tableau1[Délai restant]&lt;1,"&lt;24h",IF(Tableau1[Délai restant]&lt;2,"&lt;48h","≥48h")))</f>
        <v>≥48h</v>
      </c>
      <c r="Q930" s="14" t="str">
        <f>IF(AND(Tableau1[[#This Row],[En retard?]]="Oui",OR(Tableau1[[#This Row],[Product]]="Citron",Tableau1[[#This Row],[Product]]="Amandes")),"Oui","Non")</f>
        <v>Non</v>
      </c>
      <c r="R930" t="str">
        <f>CONCATENATE(Tableau1[[#This Row],[OrderCode]],"|",Tableau1[[#This Row],[AnaCode]],"|",Tableau1[[#This Row],[Product]])</f>
        <v>CMD01552801|PEST|Pomme de terre</v>
      </c>
    </row>
    <row r="931" spans="1:18" x14ac:dyDescent="0.25">
      <c r="A931" s="1" t="s">
        <v>568</v>
      </c>
      <c r="B931" s="1" t="s">
        <v>21</v>
      </c>
      <c r="C931" s="3" t="s">
        <v>72</v>
      </c>
      <c r="D931" s="3" t="s">
        <v>22</v>
      </c>
      <c r="E931" s="1" t="s">
        <v>130</v>
      </c>
      <c r="F931" s="1" t="s">
        <v>1275</v>
      </c>
      <c r="G931" s="1" t="s">
        <v>950</v>
      </c>
      <c r="H931" s="3">
        <f>SUBSTITUTE(LEFT(Tableau1[[#This Row],[OrderDate]],17),".",":")+0</f>
        <v>43567.483900462961</v>
      </c>
      <c r="I931" s="3">
        <f>SUBSTITUTE(LEFT(Tableau1[[#This Row],[OrderDueTo]],17),".",":")+0</f>
        <v>43574.5</v>
      </c>
      <c r="J931" s="13" t="str">
        <f>VLOOKUP(Tableau1[[#This Row],[AnaCode]],'Config Analyses'!A:C,2,FALSE)</f>
        <v>Analyse pesticides</v>
      </c>
      <c r="K931" s="13" t="str">
        <f>VLOOKUP(Tableau1[[#This Row],[AnaCode]],'Config Analyses'!A:C,3,FALSE)</f>
        <v>Equipe 3</v>
      </c>
      <c r="L931" s="13" t="str">
        <f>VLOOKUP(Tableau1[[#This Row],[CustomerCode]],'Config Clients'!A:D,3,FALSE)</f>
        <v>Coopérative agricole</v>
      </c>
      <c r="M931" s="13" t="str">
        <f>VLOOKUP(Tableau1[[#This Row],[CustomerCode]],'Config Clients'!A:D,4,FALSE)</f>
        <v>Julie</v>
      </c>
      <c r="N931" s="10" t="str">
        <f>IFERROR(IF(Tableau1[[#This Row],[Date rendu]]-'Date de l''export'!$A$2&gt;0,"Non","Oui"),"Oui")</f>
        <v>Non</v>
      </c>
      <c r="O931" s="11">
        <f>IF(Tableau1[[#This Row],[En retard?]]="Non",Tableau1[[#This Row],[Date rendu]]-'Date de l''export'!$A$2,0)</f>
        <v>2.7404166666674428</v>
      </c>
      <c r="P931" s="14" t="str">
        <f>IF(Tableau1[[#This Row],[En retard?]]="Oui","HD",IF(Tableau1[Délai restant]&lt;1,"&lt;24h",IF(Tableau1[Délai restant]&lt;2,"&lt;48h","≥48h")))</f>
        <v>≥48h</v>
      </c>
      <c r="Q931" s="14" t="str">
        <f>IF(AND(Tableau1[[#This Row],[En retard?]]="Oui",OR(Tableau1[[#This Row],[Product]]="Citron",Tableau1[[#This Row],[Product]]="Amandes")),"Oui","Non")</f>
        <v>Non</v>
      </c>
      <c r="R931" t="str">
        <f>CONCATENATE(Tableau1[[#This Row],[OrderCode]],"|",Tableau1[[#This Row],[AnaCode]],"|",Tableau1[[#This Row],[Product]])</f>
        <v>CMD01516202|PEST|Carotte</v>
      </c>
    </row>
    <row r="932" spans="1:18" x14ac:dyDescent="0.25">
      <c r="A932" s="1" t="s">
        <v>323</v>
      </c>
      <c r="B932" s="1" t="s">
        <v>21</v>
      </c>
      <c r="C932" s="3" t="s">
        <v>54</v>
      </c>
      <c r="D932" s="3" t="s">
        <v>10</v>
      </c>
      <c r="E932" s="1" t="s">
        <v>130</v>
      </c>
      <c r="F932" s="1" t="s">
        <v>1676</v>
      </c>
      <c r="G932" s="1" t="s">
        <v>950</v>
      </c>
      <c r="H932" s="3">
        <f>SUBSTITUTE(LEFT(Tableau1[[#This Row],[OrderDate]],17),".",":")+0</f>
        <v>43567.484039351853</v>
      </c>
      <c r="I932" s="3">
        <f>SUBSTITUTE(LEFT(Tableau1[[#This Row],[OrderDueTo]],17),".",":")+0</f>
        <v>43574.5</v>
      </c>
      <c r="J932" s="13" t="str">
        <f>VLOOKUP(Tableau1[[#This Row],[AnaCode]],'Config Analyses'!A:C,2,FALSE)</f>
        <v>Analyse pesticides</v>
      </c>
      <c r="K932" s="13" t="str">
        <f>VLOOKUP(Tableau1[[#This Row],[AnaCode]],'Config Analyses'!A:C,3,FALSE)</f>
        <v>Equipe 3</v>
      </c>
      <c r="L932" s="13" t="str">
        <f>VLOOKUP(Tableau1[[#This Row],[CustomerCode]],'Config Clients'!A:D,3,FALSE)</f>
        <v>Coopérative agricole</v>
      </c>
      <c r="M932" s="13" t="str">
        <f>VLOOKUP(Tableau1[[#This Row],[CustomerCode]],'Config Clients'!A:D,4,FALSE)</f>
        <v>Julie</v>
      </c>
      <c r="N932" s="10" t="str">
        <f>IFERROR(IF(Tableau1[[#This Row],[Date rendu]]-'Date de l''export'!$A$2&gt;0,"Non","Oui"),"Oui")</f>
        <v>Non</v>
      </c>
      <c r="O932" s="11">
        <f>IF(Tableau1[[#This Row],[En retard?]]="Non",Tableau1[[#This Row],[Date rendu]]-'Date de l''export'!$A$2,0)</f>
        <v>2.7404166666674428</v>
      </c>
      <c r="P932" s="14" t="str">
        <f>IF(Tableau1[[#This Row],[En retard?]]="Oui","HD",IF(Tableau1[Délai restant]&lt;1,"&lt;24h",IF(Tableau1[Délai restant]&lt;2,"&lt;48h","≥48h")))</f>
        <v>≥48h</v>
      </c>
      <c r="Q932" s="14" t="str">
        <f>IF(AND(Tableau1[[#This Row],[En retard?]]="Oui",OR(Tableau1[[#This Row],[Product]]="Citron",Tableau1[[#This Row],[Product]]="Amandes")),"Oui","Non")</f>
        <v>Non</v>
      </c>
      <c r="R932" t="str">
        <f>CONCATENATE(Tableau1[[#This Row],[OrderCode]],"|",Tableau1[[#This Row],[AnaCode]],"|",Tableau1[[#This Row],[Product]])</f>
        <v>CMD01765703|PEST|Carotte</v>
      </c>
    </row>
    <row r="933" spans="1:18" x14ac:dyDescent="0.25">
      <c r="A933" s="1" t="s">
        <v>3497</v>
      </c>
      <c r="B933" s="1" t="s">
        <v>30</v>
      </c>
      <c r="C933" s="3" t="s">
        <v>73</v>
      </c>
      <c r="D933" s="3" t="s">
        <v>23</v>
      </c>
      <c r="E933" s="1" t="s">
        <v>107</v>
      </c>
      <c r="F933" s="1" t="s">
        <v>3498</v>
      </c>
      <c r="G933" s="1" t="s">
        <v>945</v>
      </c>
      <c r="H933" s="3">
        <f>SUBSTITUTE(LEFT(Tableau1[[#This Row],[OrderDate]],17),".",":")+0</f>
        <v>43567.485127314816</v>
      </c>
      <c r="I933" s="3">
        <f>SUBSTITUTE(LEFT(Tableau1[[#This Row],[OrderDueTo]],17),".",":")+0</f>
        <v>43572.5</v>
      </c>
      <c r="J933" s="13" t="str">
        <f>VLOOKUP(Tableau1[[#This Row],[AnaCode]],'Config Analyses'!A:C,2,FALSE)</f>
        <v>Analyse nutritionelle</v>
      </c>
      <c r="K933" s="13" t="str">
        <f>VLOOKUP(Tableau1[[#This Row],[AnaCode]],'Config Analyses'!A:C,3,FALSE)</f>
        <v>Equipe 2</v>
      </c>
      <c r="L933" s="13" t="str">
        <f>VLOOKUP(Tableau1[[#This Row],[CustomerCode]],'Config Clients'!A:D,3,FALSE)</f>
        <v>Entreprises agro-alimentaires</v>
      </c>
      <c r="M933" s="13" t="str">
        <f>VLOOKUP(Tableau1[[#This Row],[CustomerCode]],'Config Clients'!A:D,4,FALSE)</f>
        <v>Julien</v>
      </c>
      <c r="N933" s="10" t="str">
        <f>IFERROR(IF(Tableau1[[#This Row],[Date rendu]]-'Date de l''export'!$A$2&gt;0,"Non","Oui"),"Oui")</f>
        <v>Non</v>
      </c>
      <c r="O933" s="11">
        <f>IF(Tableau1[[#This Row],[En retard?]]="Non",Tableau1[[#This Row],[Date rendu]]-'Date de l''export'!$A$2,0)</f>
        <v>0.74041666666744277</v>
      </c>
      <c r="P933" s="14" t="str">
        <f>IF(Tableau1[[#This Row],[En retard?]]="Oui","HD",IF(Tableau1[Délai restant]&lt;1,"&lt;24h",IF(Tableau1[Délai restant]&lt;2,"&lt;48h","≥48h")))</f>
        <v>&lt;24h</v>
      </c>
      <c r="Q933" s="14" t="str">
        <f>IF(AND(Tableau1[[#This Row],[En retard?]]="Oui",OR(Tableau1[[#This Row],[Product]]="Citron",Tableau1[[#This Row],[Product]]="Amandes")),"Oui","Non")</f>
        <v>Non</v>
      </c>
      <c r="R933" t="str">
        <f>CONCATENATE(Tableau1[[#This Row],[OrderCode]],"|",Tableau1[[#This Row],[AnaCode]],"|",Tableau1[[#This Row],[Product]])</f>
        <v>CMD01692701|NTR|Bœuf</v>
      </c>
    </row>
    <row r="934" spans="1:18" x14ac:dyDescent="0.25">
      <c r="A934" s="1" t="s">
        <v>3499</v>
      </c>
      <c r="B934" s="1" t="s">
        <v>30</v>
      </c>
      <c r="C934" s="3" t="s">
        <v>188</v>
      </c>
      <c r="D934" s="3" t="s">
        <v>38</v>
      </c>
      <c r="E934" s="1" t="s">
        <v>130</v>
      </c>
      <c r="F934" s="1" t="s">
        <v>3500</v>
      </c>
      <c r="G934" s="1" t="s">
        <v>950</v>
      </c>
      <c r="H934" s="3">
        <f>SUBSTITUTE(LEFT(Tableau1[[#This Row],[OrderDate]],17),".",":")+0</f>
        <v>43567.485775462963</v>
      </c>
      <c r="I934" s="3">
        <f>SUBSTITUTE(LEFT(Tableau1[[#This Row],[OrderDueTo]],17),".",":")+0</f>
        <v>43574.5</v>
      </c>
      <c r="J934" s="13" t="str">
        <f>VLOOKUP(Tableau1[[#This Row],[AnaCode]],'Config Analyses'!A:C,2,FALSE)</f>
        <v>Analyse pesticides</v>
      </c>
      <c r="K934" s="13" t="str">
        <f>VLOOKUP(Tableau1[[#This Row],[AnaCode]],'Config Analyses'!A:C,3,FALSE)</f>
        <v>Equipe 3</v>
      </c>
      <c r="L934" s="13" t="str">
        <f>VLOOKUP(Tableau1[[#This Row],[CustomerCode]],'Config Clients'!A:D,3,FALSE)</f>
        <v>Coopérative agricole</v>
      </c>
      <c r="M934" s="13" t="str">
        <f>VLOOKUP(Tableau1[[#This Row],[CustomerCode]],'Config Clients'!A:D,4,FALSE)</f>
        <v>Julie</v>
      </c>
      <c r="N934" s="10" t="str">
        <f>IFERROR(IF(Tableau1[[#This Row],[Date rendu]]-'Date de l''export'!$A$2&gt;0,"Non","Oui"),"Oui")</f>
        <v>Non</v>
      </c>
      <c r="O934" s="11">
        <f>IF(Tableau1[[#This Row],[En retard?]]="Non",Tableau1[[#This Row],[Date rendu]]-'Date de l''export'!$A$2,0)</f>
        <v>2.7404166666674428</v>
      </c>
      <c r="P934" s="14" t="str">
        <f>IF(Tableau1[[#This Row],[En retard?]]="Oui","HD",IF(Tableau1[Délai restant]&lt;1,"&lt;24h",IF(Tableau1[Délai restant]&lt;2,"&lt;48h","≥48h")))</f>
        <v>≥48h</v>
      </c>
      <c r="Q934" s="14" t="str">
        <f>IF(AND(Tableau1[[#This Row],[En retard?]]="Oui",OR(Tableau1[[#This Row],[Product]]="Citron",Tableau1[[#This Row],[Product]]="Amandes")),"Oui","Non")</f>
        <v>Non</v>
      </c>
      <c r="R934" t="str">
        <f>CONCATENATE(Tableau1[[#This Row],[OrderCode]],"|",Tableau1[[#This Row],[AnaCode]],"|",Tableau1[[#This Row],[Product]])</f>
        <v>CMD01672702|PEST|Bœuf</v>
      </c>
    </row>
    <row r="935" spans="1:18" x14ac:dyDescent="0.25">
      <c r="A935" s="1" t="s">
        <v>230</v>
      </c>
      <c r="B935" s="1" t="s">
        <v>21</v>
      </c>
      <c r="C935" s="3" t="s">
        <v>54</v>
      </c>
      <c r="D935" s="3" t="s">
        <v>10</v>
      </c>
      <c r="E935" s="1" t="s">
        <v>130</v>
      </c>
      <c r="F935" s="1" t="s">
        <v>2401</v>
      </c>
      <c r="G935" s="1" t="s">
        <v>950</v>
      </c>
      <c r="H935" s="3">
        <f>SUBSTITUTE(LEFT(Tableau1[[#This Row],[OrderDate]],17),".",":")+0</f>
        <v>43567.486550925925</v>
      </c>
      <c r="I935" s="3">
        <f>SUBSTITUTE(LEFT(Tableau1[[#This Row],[OrderDueTo]],17),".",":")+0</f>
        <v>43574.5</v>
      </c>
      <c r="J935" s="13" t="str">
        <f>VLOOKUP(Tableau1[[#This Row],[AnaCode]],'Config Analyses'!A:C,2,FALSE)</f>
        <v>Analyse pesticides</v>
      </c>
      <c r="K935" s="13" t="str">
        <f>VLOOKUP(Tableau1[[#This Row],[AnaCode]],'Config Analyses'!A:C,3,FALSE)</f>
        <v>Equipe 3</v>
      </c>
      <c r="L935" s="13" t="str">
        <f>VLOOKUP(Tableau1[[#This Row],[CustomerCode]],'Config Clients'!A:D,3,FALSE)</f>
        <v>Coopérative agricole</v>
      </c>
      <c r="M935" s="13" t="str">
        <f>VLOOKUP(Tableau1[[#This Row],[CustomerCode]],'Config Clients'!A:D,4,FALSE)</f>
        <v>Julie</v>
      </c>
      <c r="N935" s="10" t="str">
        <f>IFERROR(IF(Tableau1[[#This Row],[Date rendu]]-'Date de l''export'!$A$2&gt;0,"Non","Oui"),"Oui")</f>
        <v>Non</v>
      </c>
      <c r="O935" s="11">
        <f>IF(Tableau1[[#This Row],[En retard?]]="Non",Tableau1[[#This Row],[Date rendu]]-'Date de l''export'!$A$2,0)</f>
        <v>2.7404166666674428</v>
      </c>
      <c r="P935" s="14" t="str">
        <f>IF(Tableau1[[#This Row],[En retard?]]="Oui","HD",IF(Tableau1[Délai restant]&lt;1,"&lt;24h",IF(Tableau1[Délai restant]&lt;2,"&lt;48h","≥48h")))</f>
        <v>≥48h</v>
      </c>
      <c r="Q935" s="14" t="str">
        <f>IF(AND(Tableau1[[#This Row],[En retard?]]="Oui",OR(Tableau1[[#This Row],[Product]]="Citron",Tableau1[[#This Row],[Product]]="Amandes")),"Oui","Non")</f>
        <v>Non</v>
      </c>
      <c r="R935" t="str">
        <f>CONCATENATE(Tableau1[[#This Row],[OrderCode]],"|",Tableau1[[#This Row],[AnaCode]],"|",Tableau1[[#This Row],[Product]])</f>
        <v>CMD01665302|PEST|Carotte</v>
      </c>
    </row>
    <row r="936" spans="1:18" x14ac:dyDescent="0.25">
      <c r="A936" s="1" t="s">
        <v>3372</v>
      </c>
      <c r="B936" s="1" t="s">
        <v>30</v>
      </c>
      <c r="C936" s="3" t="s">
        <v>73</v>
      </c>
      <c r="D936" s="3" t="s">
        <v>23</v>
      </c>
      <c r="E936" s="1" t="s">
        <v>179</v>
      </c>
      <c r="F936" s="1" t="s">
        <v>3501</v>
      </c>
      <c r="G936" s="1" t="s">
        <v>936</v>
      </c>
      <c r="H936" s="3">
        <f>SUBSTITUTE(LEFT(Tableau1[[#This Row],[OrderDate]],17),".",":")+0</f>
        <v>43567.489386574074</v>
      </c>
      <c r="I936" s="3">
        <f>SUBSTITUTE(LEFT(Tableau1[[#This Row],[OrderDueTo]],17),".",":")+0</f>
        <v>43570.5</v>
      </c>
      <c r="J936" s="13" t="str">
        <f>VLOOKUP(Tableau1[[#This Row],[AnaCode]],'Config Analyses'!A:C,2,FALSE)</f>
        <v>Analyse métaux lourds</v>
      </c>
      <c r="K936" s="13" t="str">
        <f>VLOOKUP(Tableau1[[#This Row],[AnaCode]],'Config Analyses'!A:C,3,FALSE)</f>
        <v>Equipe 1</v>
      </c>
      <c r="L936" s="13" t="str">
        <f>VLOOKUP(Tableau1[[#This Row],[CustomerCode]],'Config Clients'!A:D,3,FALSE)</f>
        <v>Entreprises agro-alimentaires</v>
      </c>
      <c r="M936" s="13" t="str">
        <f>VLOOKUP(Tableau1[[#This Row],[CustomerCode]],'Config Clients'!A:D,4,FALSE)</f>
        <v>Julien</v>
      </c>
      <c r="N936" s="10" t="str">
        <f>IFERROR(IF(Tableau1[[#This Row],[Date rendu]]-'Date de l''export'!$A$2&gt;0,"Non","Oui"),"Oui")</f>
        <v>Oui</v>
      </c>
      <c r="O936" s="11">
        <f>IF(Tableau1[[#This Row],[En retard?]]="Non",Tableau1[[#This Row],[Date rendu]]-'Date de l''export'!$A$2,0)</f>
        <v>0</v>
      </c>
      <c r="P936" s="14" t="str">
        <f>IF(Tableau1[[#This Row],[En retard?]]="Oui","HD",IF(Tableau1[Délai restant]&lt;1,"&lt;24h",IF(Tableau1[Délai restant]&lt;2,"&lt;48h","≥48h")))</f>
        <v>HD</v>
      </c>
      <c r="Q936" s="14" t="str">
        <f>IF(AND(Tableau1[[#This Row],[En retard?]]="Oui",OR(Tableau1[[#This Row],[Product]]="Citron",Tableau1[[#This Row],[Product]]="Amandes")),"Oui","Non")</f>
        <v>Non</v>
      </c>
      <c r="R936" t="str">
        <f>CONCATENATE(Tableau1[[#This Row],[OrderCode]],"|",Tableau1[[#This Row],[AnaCode]],"|",Tableau1[[#This Row],[Product]])</f>
        <v>CMD01721104|MTX|Bœuf</v>
      </c>
    </row>
    <row r="937" spans="1:18" x14ac:dyDescent="0.25">
      <c r="A937" s="1" t="s">
        <v>781</v>
      </c>
      <c r="B937" s="1" t="s">
        <v>42</v>
      </c>
      <c r="C937" s="3" t="s">
        <v>65</v>
      </c>
      <c r="D937" s="3" t="s">
        <v>17</v>
      </c>
      <c r="E937" s="1" t="s">
        <v>179</v>
      </c>
      <c r="F937" s="1" t="s">
        <v>2459</v>
      </c>
      <c r="G937" s="1" t="s">
        <v>936</v>
      </c>
      <c r="H937" s="3">
        <f>SUBSTITUTE(LEFT(Tableau1[[#This Row],[OrderDate]],17),".",":")+0</f>
        <v>43567.492569444446</v>
      </c>
      <c r="I937" s="3">
        <f>SUBSTITUTE(LEFT(Tableau1[[#This Row],[OrderDueTo]],17),".",":")+0</f>
        <v>43570.5</v>
      </c>
      <c r="J937" s="13" t="str">
        <f>VLOOKUP(Tableau1[[#This Row],[AnaCode]],'Config Analyses'!A:C,2,FALSE)</f>
        <v>Analyse métaux lourds</v>
      </c>
      <c r="K937" s="13" t="str">
        <f>VLOOKUP(Tableau1[[#This Row],[AnaCode]],'Config Analyses'!A:C,3,FALSE)</f>
        <v>Equipe 1</v>
      </c>
      <c r="L937" s="13" t="str">
        <f>VLOOKUP(Tableau1[[#This Row],[CustomerCode]],'Config Clients'!A:D,3,FALSE)</f>
        <v>Entreprises agro-alimentaires</v>
      </c>
      <c r="M937" s="13" t="str">
        <f>VLOOKUP(Tableau1[[#This Row],[CustomerCode]],'Config Clients'!A:D,4,FALSE)</f>
        <v>Marc</v>
      </c>
      <c r="N937" s="10" t="str">
        <f>IFERROR(IF(Tableau1[[#This Row],[Date rendu]]-'Date de l''export'!$A$2&gt;0,"Non","Oui"),"Oui")</f>
        <v>Oui</v>
      </c>
      <c r="O937" s="11">
        <f>IF(Tableau1[[#This Row],[En retard?]]="Non",Tableau1[[#This Row],[Date rendu]]-'Date de l''export'!$A$2,0)</f>
        <v>0</v>
      </c>
      <c r="P937" s="14" t="str">
        <f>IF(Tableau1[[#This Row],[En retard?]]="Oui","HD",IF(Tableau1[Délai restant]&lt;1,"&lt;24h",IF(Tableau1[Délai restant]&lt;2,"&lt;48h","≥48h")))</f>
        <v>HD</v>
      </c>
      <c r="Q937" s="14" t="str">
        <f>IF(AND(Tableau1[[#This Row],[En retard?]]="Oui",OR(Tableau1[[#This Row],[Product]]="Citron",Tableau1[[#This Row],[Product]]="Amandes")),"Oui","Non")</f>
        <v>Non</v>
      </c>
      <c r="R937" t="str">
        <f>CONCATENATE(Tableau1[[#This Row],[OrderCode]],"|",Tableau1[[#This Row],[AnaCode]],"|",Tableau1[[#This Row],[Product]])</f>
        <v>CMD01672601|MTX|Jus de fruits</v>
      </c>
    </row>
    <row r="938" spans="1:18" x14ac:dyDescent="0.25">
      <c r="A938" s="1" t="s">
        <v>851</v>
      </c>
      <c r="B938" s="1" t="s">
        <v>45</v>
      </c>
      <c r="C938" s="3" t="s">
        <v>225</v>
      </c>
      <c r="D938" s="3" t="s">
        <v>39</v>
      </c>
      <c r="E938" s="1" t="s">
        <v>226</v>
      </c>
      <c r="F938" s="1" t="s">
        <v>2782</v>
      </c>
      <c r="G938" s="1" t="s">
        <v>947</v>
      </c>
      <c r="H938" s="3">
        <f>SUBSTITUTE(LEFT(Tableau1[[#This Row],[OrderDate]],17),".",":")+0</f>
        <v>43567.495196759257</v>
      </c>
      <c r="I938" s="3">
        <f>SUBSTITUTE(LEFT(Tableau1[[#This Row],[OrderDueTo]],17),".",":")+0</f>
        <v>43571.5</v>
      </c>
      <c r="J938" s="13" t="str">
        <f>VLOOKUP(Tableau1[[#This Row],[AnaCode]],'Config Analyses'!A:C,2,FALSE)</f>
        <v>Analyse microbiologique</v>
      </c>
      <c r="K938" s="13" t="str">
        <f>VLOOKUP(Tableau1[[#This Row],[AnaCode]],'Config Analyses'!A:C,3,FALSE)</f>
        <v>Equipe 4</v>
      </c>
      <c r="L938" s="13" t="str">
        <f>VLOOKUP(Tableau1[[#This Row],[CustomerCode]],'Config Clients'!A:D,3,FALSE)</f>
        <v>Coopérative agricole</v>
      </c>
      <c r="M938" s="13" t="str">
        <f>VLOOKUP(Tableau1[[#This Row],[CustomerCode]],'Config Clients'!A:D,4,FALSE)</f>
        <v>Béatrice</v>
      </c>
      <c r="N938" s="10" t="str">
        <f>IFERROR(IF(Tableau1[[#This Row],[Date rendu]]-'Date de l''export'!$A$2&gt;0,"Non","Oui"),"Oui")</f>
        <v>Oui</v>
      </c>
      <c r="O938" s="11">
        <f>IF(Tableau1[[#This Row],[En retard?]]="Non",Tableau1[[#This Row],[Date rendu]]-'Date de l''export'!$A$2,0)</f>
        <v>0</v>
      </c>
      <c r="P938" s="14" t="str">
        <f>IF(Tableau1[[#This Row],[En retard?]]="Oui","HD",IF(Tableau1[Délai restant]&lt;1,"&lt;24h",IF(Tableau1[Délai restant]&lt;2,"&lt;48h","≥48h")))</f>
        <v>HD</v>
      </c>
      <c r="Q938" s="14" t="str">
        <f>IF(AND(Tableau1[[#This Row],[En retard?]]="Oui",OR(Tableau1[[#This Row],[Product]]="Citron",Tableau1[[#This Row],[Product]]="Amandes")),"Oui","Non")</f>
        <v>Non</v>
      </c>
      <c r="R938" t="str">
        <f>CONCATENATE(Tableau1[[#This Row],[OrderCode]],"|",Tableau1[[#This Row],[AnaCode]],"|",Tableau1[[#This Row],[Product]])</f>
        <v>CMD01747401|BACT|Fraise</v>
      </c>
    </row>
    <row r="939" spans="1:18" x14ac:dyDescent="0.25">
      <c r="A939" s="1" t="s">
        <v>151</v>
      </c>
      <c r="B939" s="1" t="s">
        <v>16</v>
      </c>
      <c r="C939" s="3" t="s">
        <v>152</v>
      </c>
      <c r="D939" s="3" t="s">
        <v>35</v>
      </c>
      <c r="E939" s="1" t="s">
        <v>167</v>
      </c>
      <c r="F939" s="1" t="s">
        <v>1240</v>
      </c>
      <c r="G939" s="1" t="s">
        <v>964</v>
      </c>
      <c r="H939" s="3">
        <f>SUBSTITUTE(LEFT(Tableau1[[#This Row],[OrderDate]],17),".",":")+0</f>
        <v>43567.495532407411</v>
      </c>
      <c r="I939" s="3">
        <f>SUBSTITUTE(LEFT(Tableau1[[#This Row],[OrderDueTo]],17),".",":")+0</f>
        <v>43573.5</v>
      </c>
      <c r="J939" s="13" t="str">
        <f>VLOOKUP(Tableau1[[#This Row],[AnaCode]],'Config Analyses'!A:C,2,FALSE)</f>
        <v>Analyse matières grasses</v>
      </c>
      <c r="K939" s="13" t="str">
        <f>VLOOKUP(Tableau1[[#This Row],[AnaCode]],'Config Analyses'!A:C,3,FALSE)</f>
        <v>Equipe 2</v>
      </c>
      <c r="L939" s="13" t="str">
        <f>VLOOKUP(Tableau1[[#This Row],[CustomerCode]],'Config Clients'!A:D,3,FALSE)</f>
        <v>Entreprises agro-alimentaires</v>
      </c>
      <c r="M939" s="13" t="str">
        <f>VLOOKUP(Tableau1[[#This Row],[CustomerCode]],'Config Clients'!A:D,4,FALSE)</f>
        <v>Julien</v>
      </c>
      <c r="N939" s="10" t="str">
        <f>IFERROR(IF(Tableau1[[#This Row],[Date rendu]]-'Date de l''export'!$A$2&gt;0,"Non","Oui"),"Oui")</f>
        <v>Non</v>
      </c>
      <c r="O939" s="11">
        <f>IF(Tableau1[[#This Row],[En retard?]]="Non",Tableau1[[#This Row],[Date rendu]]-'Date de l''export'!$A$2,0)</f>
        <v>1.7404166666674428</v>
      </c>
      <c r="P939" s="14" t="str">
        <f>IF(Tableau1[[#This Row],[En retard?]]="Oui","HD",IF(Tableau1[Délai restant]&lt;1,"&lt;24h",IF(Tableau1[Délai restant]&lt;2,"&lt;48h","≥48h")))</f>
        <v>&lt;48h</v>
      </c>
      <c r="Q939" s="14" t="str">
        <f>IF(AND(Tableau1[[#This Row],[En retard?]]="Oui",OR(Tableau1[[#This Row],[Product]]="Citron",Tableau1[[#This Row],[Product]]="Amandes")),"Oui","Non")</f>
        <v>Non</v>
      </c>
      <c r="R939" t="str">
        <f>CONCATENATE(Tableau1[[#This Row],[OrderCode]],"|",Tableau1[[#This Row],[AnaCode]],"|",Tableau1[[#This Row],[Product]])</f>
        <v>CMD01734701|MTG|Agneau</v>
      </c>
    </row>
    <row r="940" spans="1:18" x14ac:dyDescent="0.25">
      <c r="A940" s="1" t="s">
        <v>165</v>
      </c>
      <c r="B940" s="1" t="s">
        <v>31</v>
      </c>
      <c r="C940" s="3" t="s">
        <v>49</v>
      </c>
      <c r="D940" s="3" t="s">
        <v>8</v>
      </c>
      <c r="E940" s="1" t="s">
        <v>130</v>
      </c>
      <c r="F940" s="1" t="s">
        <v>1099</v>
      </c>
      <c r="G940" s="1" t="s">
        <v>950</v>
      </c>
      <c r="H940" s="3">
        <f>SUBSTITUTE(LEFT(Tableau1[[#This Row],[OrderDate]],17),".",":")+0</f>
        <v>43567.495578703703</v>
      </c>
      <c r="I940" s="3">
        <f>SUBSTITUTE(LEFT(Tableau1[[#This Row],[OrderDueTo]],17),".",":")+0</f>
        <v>43574.5</v>
      </c>
      <c r="J940" s="13" t="str">
        <f>VLOOKUP(Tableau1[[#This Row],[AnaCode]],'Config Analyses'!A:C,2,FALSE)</f>
        <v>Analyse pesticides</v>
      </c>
      <c r="K940" s="13" t="str">
        <f>VLOOKUP(Tableau1[[#This Row],[AnaCode]],'Config Analyses'!A:C,3,FALSE)</f>
        <v>Equipe 3</v>
      </c>
      <c r="L940" s="13" t="str">
        <f>VLOOKUP(Tableau1[[#This Row],[CustomerCode]],'Config Clients'!A:D,3,FALSE)</f>
        <v>Grande surface</v>
      </c>
      <c r="M940" s="13" t="str">
        <f>VLOOKUP(Tableau1[[#This Row],[CustomerCode]],'Config Clients'!A:D,4,FALSE)</f>
        <v>Eric</v>
      </c>
      <c r="N940" s="10" t="str">
        <f>IFERROR(IF(Tableau1[[#This Row],[Date rendu]]-'Date de l''export'!$A$2&gt;0,"Non","Oui"),"Oui")</f>
        <v>Non</v>
      </c>
      <c r="O940" s="11">
        <f>IF(Tableau1[[#This Row],[En retard?]]="Non",Tableau1[[#This Row],[Date rendu]]-'Date de l''export'!$A$2,0)</f>
        <v>2.7404166666674428</v>
      </c>
      <c r="P940" s="14" t="str">
        <f>IF(Tableau1[[#This Row],[En retard?]]="Oui","HD",IF(Tableau1[Délai restant]&lt;1,"&lt;24h",IF(Tableau1[Délai restant]&lt;2,"&lt;48h","≥48h")))</f>
        <v>≥48h</v>
      </c>
      <c r="Q940" s="14" t="str">
        <f>IF(AND(Tableau1[[#This Row],[En retard?]]="Oui",OR(Tableau1[[#This Row],[Product]]="Citron",Tableau1[[#This Row],[Product]]="Amandes")),"Oui","Non")</f>
        <v>Non</v>
      </c>
      <c r="R940" t="str">
        <f>CONCATENATE(Tableau1[[#This Row],[OrderCode]],"|",Tableau1[[#This Row],[AnaCode]],"|",Tableau1[[#This Row],[Product]])</f>
        <v>CMD01351607|PEST|Pomme de terre</v>
      </c>
    </row>
    <row r="941" spans="1:18" x14ac:dyDescent="0.25">
      <c r="A941" s="1" t="s">
        <v>742</v>
      </c>
      <c r="B941" s="1" t="s">
        <v>31</v>
      </c>
      <c r="C941" s="3" t="s">
        <v>54</v>
      </c>
      <c r="D941" s="3" t="s">
        <v>10</v>
      </c>
      <c r="E941" s="1" t="s">
        <v>50</v>
      </c>
      <c r="F941" s="1" t="s">
        <v>1870</v>
      </c>
      <c r="G941" s="1" t="s">
        <v>1013</v>
      </c>
      <c r="H941" s="3">
        <f>SUBSTITUTE(LEFT(Tableau1[[#This Row],[OrderDate]],17),".",":")+0</f>
        <v>43567.496365740742</v>
      </c>
      <c r="I941" s="3">
        <f>SUBSTITUTE(LEFT(Tableau1[[#This Row],[OrderDueTo]],17),".",":")+0</f>
        <v>43578.5</v>
      </c>
      <c r="J941" s="13" t="str">
        <f>VLOOKUP(Tableau1[[#This Row],[AnaCode]],'Config Analyses'!A:C,2,FALSE)</f>
        <v>Analyse OGM</v>
      </c>
      <c r="K941" s="13" t="str">
        <f>VLOOKUP(Tableau1[[#This Row],[AnaCode]],'Config Analyses'!A:C,3,FALSE)</f>
        <v>Equipe 2</v>
      </c>
      <c r="L941" s="13" t="str">
        <f>VLOOKUP(Tableau1[[#This Row],[CustomerCode]],'Config Clients'!A:D,3,FALSE)</f>
        <v>Coopérative agricole</v>
      </c>
      <c r="M941" s="13" t="str">
        <f>VLOOKUP(Tableau1[[#This Row],[CustomerCode]],'Config Clients'!A:D,4,FALSE)</f>
        <v>Julie</v>
      </c>
      <c r="N941" s="10" t="str">
        <f>IFERROR(IF(Tableau1[[#This Row],[Date rendu]]-'Date de l''export'!$A$2&gt;0,"Non","Oui"),"Oui")</f>
        <v>Non</v>
      </c>
      <c r="O941" s="11">
        <f>IF(Tableau1[[#This Row],[En retard?]]="Non",Tableau1[[#This Row],[Date rendu]]-'Date de l''export'!$A$2,0)</f>
        <v>6.7404166666674428</v>
      </c>
      <c r="P941" s="14" t="str">
        <f>IF(Tableau1[[#This Row],[En retard?]]="Oui","HD",IF(Tableau1[Délai restant]&lt;1,"&lt;24h",IF(Tableau1[Délai restant]&lt;2,"&lt;48h","≥48h")))</f>
        <v>≥48h</v>
      </c>
      <c r="Q941" s="14" t="str">
        <f>IF(AND(Tableau1[[#This Row],[En retard?]]="Oui",OR(Tableau1[[#This Row],[Product]]="Citron",Tableau1[[#This Row],[Product]]="Amandes")),"Oui","Non")</f>
        <v>Non</v>
      </c>
      <c r="R941" t="str">
        <f>CONCATENATE(Tableau1[[#This Row],[OrderCode]],"|",Tableau1[[#This Row],[AnaCode]],"|",Tableau1[[#This Row],[Product]])</f>
        <v>CMD01375805|OGM|Pomme de terre</v>
      </c>
    </row>
    <row r="942" spans="1:18" x14ac:dyDescent="0.25">
      <c r="A942" s="1" t="s">
        <v>524</v>
      </c>
      <c r="B942" s="1" t="s">
        <v>32</v>
      </c>
      <c r="C942" s="3" t="s">
        <v>61</v>
      </c>
      <c r="D942" s="3" t="s">
        <v>14</v>
      </c>
      <c r="E942" s="1" t="s">
        <v>130</v>
      </c>
      <c r="F942" s="1" t="s">
        <v>2164</v>
      </c>
      <c r="G942" s="1" t="s">
        <v>950</v>
      </c>
      <c r="H942" s="3">
        <f>SUBSTITUTE(LEFT(Tableau1[[#This Row],[OrderDate]],17),".",":")+0</f>
        <v>43567.496527777781</v>
      </c>
      <c r="I942" s="3">
        <f>SUBSTITUTE(LEFT(Tableau1[[#This Row],[OrderDueTo]],17),".",":")+0</f>
        <v>43574.5</v>
      </c>
      <c r="J942" s="13" t="str">
        <f>VLOOKUP(Tableau1[[#This Row],[AnaCode]],'Config Analyses'!A:C,2,FALSE)</f>
        <v>Analyse pesticides</v>
      </c>
      <c r="K942" s="13" t="str">
        <f>VLOOKUP(Tableau1[[#This Row],[AnaCode]],'Config Analyses'!A:C,3,FALSE)</f>
        <v>Equipe 3</v>
      </c>
      <c r="L942" s="13" t="str">
        <f>VLOOKUP(Tableau1[[#This Row],[CustomerCode]],'Config Clients'!A:D,3,FALSE)</f>
        <v>Grande surface</v>
      </c>
      <c r="M942" s="13" t="str">
        <f>VLOOKUP(Tableau1[[#This Row],[CustomerCode]],'Config Clients'!A:D,4,FALSE)</f>
        <v>Eric</v>
      </c>
      <c r="N942" s="10" t="str">
        <f>IFERROR(IF(Tableau1[[#This Row],[Date rendu]]-'Date de l''export'!$A$2&gt;0,"Non","Oui"),"Oui")</f>
        <v>Non</v>
      </c>
      <c r="O942" s="11">
        <f>IF(Tableau1[[#This Row],[En retard?]]="Non",Tableau1[[#This Row],[Date rendu]]-'Date de l''export'!$A$2,0)</f>
        <v>2.7404166666674428</v>
      </c>
      <c r="P942" s="14" t="str">
        <f>IF(Tableau1[[#This Row],[En retard?]]="Oui","HD",IF(Tableau1[Délai restant]&lt;1,"&lt;24h",IF(Tableau1[Délai restant]&lt;2,"&lt;48h","≥48h")))</f>
        <v>≥48h</v>
      </c>
      <c r="Q942" s="14" t="str">
        <f>IF(AND(Tableau1[[#This Row],[En retard?]]="Oui",OR(Tableau1[[#This Row],[Product]]="Citron",Tableau1[[#This Row],[Product]]="Amandes")),"Oui","Non")</f>
        <v>Non</v>
      </c>
      <c r="R942" t="str">
        <f>CONCATENATE(Tableau1[[#This Row],[OrderCode]],"|",Tableau1[[#This Row],[AnaCode]],"|",Tableau1[[#This Row],[Product]])</f>
        <v>CMD01710004|PEST|Tomate</v>
      </c>
    </row>
    <row r="943" spans="1:18" x14ac:dyDescent="0.25">
      <c r="A943" s="1" t="s">
        <v>440</v>
      </c>
      <c r="B943" s="1" t="s">
        <v>19</v>
      </c>
      <c r="C943" s="3" t="s">
        <v>52</v>
      </c>
      <c r="D943" s="3" t="s">
        <v>9</v>
      </c>
      <c r="E943" s="1" t="s">
        <v>130</v>
      </c>
      <c r="F943" s="1" t="s">
        <v>1396</v>
      </c>
      <c r="G943" s="1" t="s">
        <v>950</v>
      </c>
      <c r="H943" s="3">
        <f>SUBSTITUTE(LEFT(Tableau1[[#This Row],[OrderDate]],17),".",":")+0</f>
        <v>43567.496747685182</v>
      </c>
      <c r="I943" s="3">
        <f>SUBSTITUTE(LEFT(Tableau1[[#This Row],[OrderDueTo]],17),".",":")+0</f>
        <v>43574.5</v>
      </c>
      <c r="J943" s="13" t="str">
        <f>VLOOKUP(Tableau1[[#This Row],[AnaCode]],'Config Analyses'!A:C,2,FALSE)</f>
        <v>Analyse pesticides</v>
      </c>
      <c r="K943" s="13" t="str">
        <f>VLOOKUP(Tableau1[[#This Row],[AnaCode]],'Config Analyses'!A:C,3,FALSE)</f>
        <v>Equipe 3</v>
      </c>
      <c r="L943" s="13" t="str">
        <f>VLOOKUP(Tableau1[[#This Row],[CustomerCode]],'Config Clients'!A:D,3,FALSE)</f>
        <v>Centrale d'achats</v>
      </c>
      <c r="M943" s="13" t="str">
        <f>VLOOKUP(Tableau1[[#This Row],[CustomerCode]],'Config Clients'!A:D,4,FALSE)</f>
        <v>Sandrine</v>
      </c>
      <c r="N943" s="10" t="str">
        <f>IFERROR(IF(Tableau1[[#This Row],[Date rendu]]-'Date de l''export'!$A$2&gt;0,"Non","Oui"),"Oui")</f>
        <v>Non</v>
      </c>
      <c r="O943" s="11">
        <f>IF(Tableau1[[#This Row],[En retard?]]="Non",Tableau1[[#This Row],[Date rendu]]-'Date de l''export'!$A$2,0)</f>
        <v>2.7404166666674428</v>
      </c>
      <c r="P943" s="14" t="str">
        <f>IF(Tableau1[[#This Row],[En retard?]]="Oui","HD",IF(Tableau1[Délai restant]&lt;1,"&lt;24h",IF(Tableau1[Délai restant]&lt;2,"&lt;48h","≥48h")))</f>
        <v>≥48h</v>
      </c>
      <c r="Q943" s="14" t="str">
        <f>IF(AND(Tableau1[[#This Row],[En retard?]]="Oui",OR(Tableau1[[#This Row],[Product]]="Citron",Tableau1[[#This Row],[Product]]="Amandes")),"Oui","Non")</f>
        <v>Non</v>
      </c>
      <c r="R943" t="str">
        <f>CONCATENATE(Tableau1[[#This Row],[OrderCode]],"|",Tableau1[[#This Row],[AnaCode]],"|",Tableau1[[#This Row],[Product]])</f>
        <v>CMD01582603|PEST|Bettrave</v>
      </c>
    </row>
    <row r="944" spans="1:18" x14ac:dyDescent="0.25">
      <c r="A944" s="1" t="s">
        <v>342</v>
      </c>
      <c r="B944" s="1" t="s">
        <v>26</v>
      </c>
      <c r="C944" s="3" t="s">
        <v>54</v>
      </c>
      <c r="D944" s="3" t="s">
        <v>10</v>
      </c>
      <c r="E944" s="1" t="s">
        <v>130</v>
      </c>
      <c r="F944" s="1" t="s">
        <v>1270</v>
      </c>
      <c r="G944" s="1" t="s">
        <v>950</v>
      </c>
      <c r="H944" s="3">
        <f>SUBSTITUTE(LEFT(Tableau1[[#This Row],[OrderDate]],17),".",":")+0</f>
        <v>43567.497106481482</v>
      </c>
      <c r="I944" s="3">
        <f>SUBSTITUTE(LEFT(Tableau1[[#This Row],[OrderDueTo]],17),".",":")+0</f>
        <v>43574.5</v>
      </c>
      <c r="J944" s="13" t="str">
        <f>VLOOKUP(Tableau1[[#This Row],[AnaCode]],'Config Analyses'!A:C,2,FALSE)</f>
        <v>Analyse pesticides</v>
      </c>
      <c r="K944" s="13" t="str">
        <f>VLOOKUP(Tableau1[[#This Row],[AnaCode]],'Config Analyses'!A:C,3,FALSE)</f>
        <v>Equipe 3</v>
      </c>
      <c r="L944" s="13" t="str">
        <f>VLOOKUP(Tableau1[[#This Row],[CustomerCode]],'Config Clients'!A:D,3,FALSE)</f>
        <v>Coopérative agricole</v>
      </c>
      <c r="M944" s="13" t="str">
        <f>VLOOKUP(Tableau1[[#This Row],[CustomerCode]],'Config Clients'!A:D,4,FALSE)</f>
        <v>Julie</v>
      </c>
      <c r="N944" s="10" t="str">
        <f>IFERROR(IF(Tableau1[[#This Row],[Date rendu]]-'Date de l''export'!$A$2&gt;0,"Non","Oui"),"Oui")</f>
        <v>Non</v>
      </c>
      <c r="O944" s="11">
        <f>IF(Tableau1[[#This Row],[En retard?]]="Non",Tableau1[[#This Row],[Date rendu]]-'Date de l''export'!$A$2,0)</f>
        <v>2.7404166666674428</v>
      </c>
      <c r="P944" s="14" t="str">
        <f>IF(Tableau1[[#This Row],[En retard?]]="Oui","HD",IF(Tableau1[Délai restant]&lt;1,"&lt;24h",IF(Tableau1[Délai restant]&lt;2,"&lt;48h","≥48h")))</f>
        <v>≥48h</v>
      </c>
      <c r="Q944" s="14" t="str">
        <f>IF(AND(Tableau1[[#This Row],[En retard?]]="Oui",OR(Tableau1[[#This Row],[Product]]="Citron",Tableau1[[#This Row],[Product]]="Amandes")),"Oui","Non")</f>
        <v>Non</v>
      </c>
      <c r="R944" t="str">
        <f>CONCATENATE(Tableau1[[#This Row],[OrderCode]],"|",Tableau1[[#This Row],[AnaCode]],"|",Tableau1[[#This Row],[Product]])</f>
        <v>CMD01626302|PEST|Radis</v>
      </c>
    </row>
    <row r="945" spans="1:18" x14ac:dyDescent="0.25">
      <c r="A945" s="1" t="s">
        <v>487</v>
      </c>
      <c r="B945" s="1" t="s">
        <v>31</v>
      </c>
      <c r="C945" s="3" t="s">
        <v>52</v>
      </c>
      <c r="D945" s="3" t="s">
        <v>9</v>
      </c>
      <c r="E945" s="1" t="s">
        <v>130</v>
      </c>
      <c r="F945" s="1" t="s">
        <v>1680</v>
      </c>
      <c r="G945" s="1" t="s">
        <v>950</v>
      </c>
      <c r="H945" s="3">
        <f>SUBSTITUTE(LEFT(Tableau1[[#This Row],[OrderDate]],17),".",":")+0</f>
        <v>43567.498067129629</v>
      </c>
      <c r="I945" s="3">
        <f>SUBSTITUTE(LEFT(Tableau1[[#This Row],[OrderDueTo]],17),".",":")+0</f>
        <v>43574.5</v>
      </c>
      <c r="J945" s="13" t="str">
        <f>VLOOKUP(Tableau1[[#This Row],[AnaCode]],'Config Analyses'!A:C,2,FALSE)</f>
        <v>Analyse pesticides</v>
      </c>
      <c r="K945" s="13" t="str">
        <f>VLOOKUP(Tableau1[[#This Row],[AnaCode]],'Config Analyses'!A:C,3,FALSE)</f>
        <v>Equipe 3</v>
      </c>
      <c r="L945" s="13" t="str">
        <f>VLOOKUP(Tableau1[[#This Row],[CustomerCode]],'Config Clients'!A:D,3,FALSE)</f>
        <v>Centrale d'achats</v>
      </c>
      <c r="M945" s="13" t="str">
        <f>VLOOKUP(Tableau1[[#This Row],[CustomerCode]],'Config Clients'!A:D,4,FALSE)</f>
        <v>Sandrine</v>
      </c>
      <c r="N945" s="10" t="str">
        <f>IFERROR(IF(Tableau1[[#This Row],[Date rendu]]-'Date de l''export'!$A$2&gt;0,"Non","Oui"),"Oui")</f>
        <v>Non</v>
      </c>
      <c r="O945" s="11">
        <f>IF(Tableau1[[#This Row],[En retard?]]="Non",Tableau1[[#This Row],[Date rendu]]-'Date de l''export'!$A$2,0)</f>
        <v>2.7404166666674428</v>
      </c>
      <c r="P945" s="14" t="str">
        <f>IF(Tableau1[[#This Row],[En retard?]]="Oui","HD",IF(Tableau1[Délai restant]&lt;1,"&lt;24h",IF(Tableau1[Délai restant]&lt;2,"&lt;48h","≥48h")))</f>
        <v>≥48h</v>
      </c>
      <c r="Q945" s="14" t="str">
        <f>IF(AND(Tableau1[[#This Row],[En retard?]]="Oui",OR(Tableau1[[#This Row],[Product]]="Citron",Tableau1[[#This Row],[Product]]="Amandes")),"Oui","Non")</f>
        <v>Non</v>
      </c>
      <c r="R945" t="str">
        <f>CONCATENATE(Tableau1[[#This Row],[OrderCode]],"|",Tableau1[[#This Row],[AnaCode]],"|",Tableau1[[#This Row],[Product]])</f>
        <v>CMD01550603|PEST|Pomme de terre</v>
      </c>
    </row>
    <row r="946" spans="1:18" x14ac:dyDescent="0.25">
      <c r="A946" s="1" t="s">
        <v>917</v>
      </c>
      <c r="B946" s="1" t="s">
        <v>30</v>
      </c>
      <c r="C946" s="3" t="s">
        <v>75</v>
      </c>
      <c r="D946" s="3" t="s">
        <v>24</v>
      </c>
      <c r="E946" s="1" t="s">
        <v>130</v>
      </c>
      <c r="F946" s="1" t="s">
        <v>2028</v>
      </c>
      <c r="G946" s="1" t="s">
        <v>950</v>
      </c>
      <c r="H946" s="3">
        <f>SUBSTITUTE(LEFT(Tableau1[[#This Row],[OrderDate]],17),".",":")+0</f>
        <v>43567.498124999998</v>
      </c>
      <c r="I946" s="3">
        <f>SUBSTITUTE(LEFT(Tableau1[[#This Row],[OrderDueTo]],17),".",":")+0</f>
        <v>43574.5</v>
      </c>
      <c r="J946" s="13" t="str">
        <f>VLOOKUP(Tableau1[[#This Row],[AnaCode]],'Config Analyses'!A:C,2,FALSE)</f>
        <v>Analyse pesticides</v>
      </c>
      <c r="K946" s="13" t="str">
        <f>VLOOKUP(Tableau1[[#This Row],[AnaCode]],'Config Analyses'!A:C,3,FALSE)</f>
        <v>Equipe 3</v>
      </c>
      <c r="L946" s="13" t="str">
        <f>VLOOKUP(Tableau1[[#This Row],[CustomerCode]],'Config Clients'!A:D,3,FALSE)</f>
        <v>Entreprises agro-alimentaires</v>
      </c>
      <c r="M946" s="13" t="str">
        <f>VLOOKUP(Tableau1[[#This Row],[CustomerCode]],'Config Clients'!A:D,4,FALSE)</f>
        <v>Julien</v>
      </c>
      <c r="N946" s="10" t="str">
        <f>IFERROR(IF(Tableau1[[#This Row],[Date rendu]]-'Date de l''export'!$A$2&gt;0,"Non","Oui"),"Oui")</f>
        <v>Non</v>
      </c>
      <c r="O946" s="11">
        <f>IF(Tableau1[[#This Row],[En retard?]]="Non",Tableau1[[#This Row],[Date rendu]]-'Date de l''export'!$A$2,0)</f>
        <v>2.7404166666674428</v>
      </c>
      <c r="P946" s="14" t="str">
        <f>IF(Tableau1[[#This Row],[En retard?]]="Oui","HD",IF(Tableau1[Délai restant]&lt;1,"&lt;24h",IF(Tableau1[Délai restant]&lt;2,"&lt;48h","≥48h")))</f>
        <v>≥48h</v>
      </c>
      <c r="Q946" s="14" t="str">
        <f>IF(AND(Tableau1[[#This Row],[En retard?]]="Oui",OR(Tableau1[[#This Row],[Product]]="Citron",Tableau1[[#This Row],[Product]]="Amandes")),"Oui","Non")</f>
        <v>Non</v>
      </c>
      <c r="R946" t="str">
        <f>CONCATENATE(Tableau1[[#This Row],[OrderCode]],"|",Tableau1[[#This Row],[AnaCode]],"|",Tableau1[[#This Row],[Product]])</f>
        <v>CMD01754818|PEST|Bœuf</v>
      </c>
    </row>
    <row r="947" spans="1:18" x14ac:dyDescent="0.25">
      <c r="A947" s="1" t="s">
        <v>678</v>
      </c>
      <c r="B947" s="1" t="s">
        <v>29</v>
      </c>
      <c r="C947" s="3" t="s">
        <v>75</v>
      </c>
      <c r="D947" s="3" t="s">
        <v>24</v>
      </c>
      <c r="E947" s="1" t="s">
        <v>179</v>
      </c>
      <c r="F947" s="1" t="s">
        <v>2100</v>
      </c>
      <c r="G947" s="1" t="s">
        <v>936</v>
      </c>
      <c r="H947" s="3">
        <f>SUBSTITUTE(LEFT(Tableau1[[#This Row],[OrderDate]],17),".",":")+0</f>
        <v>43567.498287037037</v>
      </c>
      <c r="I947" s="3">
        <f>SUBSTITUTE(LEFT(Tableau1[[#This Row],[OrderDueTo]],17),".",":")+0</f>
        <v>43570.5</v>
      </c>
      <c r="J947" s="13" t="str">
        <f>VLOOKUP(Tableau1[[#This Row],[AnaCode]],'Config Analyses'!A:C,2,FALSE)</f>
        <v>Analyse métaux lourds</v>
      </c>
      <c r="K947" s="13" t="str">
        <f>VLOOKUP(Tableau1[[#This Row],[AnaCode]],'Config Analyses'!A:C,3,FALSE)</f>
        <v>Equipe 1</v>
      </c>
      <c r="L947" s="13" t="str">
        <f>VLOOKUP(Tableau1[[#This Row],[CustomerCode]],'Config Clients'!A:D,3,FALSE)</f>
        <v>Entreprises agro-alimentaires</v>
      </c>
      <c r="M947" s="13" t="str">
        <f>VLOOKUP(Tableau1[[#This Row],[CustomerCode]],'Config Clients'!A:D,4,FALSE)</f>
        <v>Julien</v>
      </c>
      <c r="N947" s="10" t="str">
        <f>IFERROR(IF(Tableau1[[#This Row],[Date rendu]]-'Date de l''export'!$A$2&gt;0,"Non","Oui"),"Oui")</f>
        <v>Oui</v>
      </c>
      <c r="O947" s="11">
        <f>IF(Tableau1[[#This Row],[En retard?]]="Non",Tableau1[[#This Row],[Date rendu]]-'Date de l''export'!$A$2,0)</f>
        <v>0</v>
      </c>
      <c r="P947" s="14" t="str">
        <f>IF(Tableau1[[#This Row],[En retard?]]="Oui","HD",IF(Tableau1[Délai restant]&lt;1,"&lt;24h",IF(Tableau1[Délai restant]&lt;2,"&lt;48h","≥48h")))</f>
        <v>HD</v>
      </c>
      <c r="Q947" s="14" t="str">
        <f>IF(AND(Tableau1[[#This Row],[En retard?]]="Oui",OR(Tableau1[[#This Row],[Product]]="Citron",Tableau1[[#This Row],[Product]]="Amandes")),"Oui","Non")</f>
        <v>Non</v>
      </c>
      <c r="R947" t="str">
        <f>CONCATENATE(Tableau1[[#This Row],[OrderCode]],"|",Tableau1[[#This Row],[AnaCode]],"|",Tableau1[[#This Row],[Product]])</f>
        <v>CMD01719718|MTX|Porc</v>
      </c>
    </row>
    <row r="948" spans="1:18" x14ac:dyDescent="0.25">
      <c r="A948" s="1" t="s">
        <v>3502</v>
      </c>
      <c r="B948" s="1" t="s">
        <v>29</v>
      </c>
      <c r="C948" s="3" t="s">
        <v>188</v>
      </c>
      <c r="D948" s="3" t="s">
        <v>38</v>
      </c>
      <c r="E948" s="1" t="s">
        <v>107</v>
      </c>
      <c r="F948" s="1" t="s">
        <v>3503</v>
      </c>
      <c r="G948" s="1" t="s">
        <v>945</v>
      </c>
      <c r="H948" s="3">
        <f>SUBSTITUTE(LEFT(Tableau1[[#This Row],[OrderDate]],17),".",":")+0</f>
        <v>43567.498298611114</v>
      </c>
      <c r="I948" s="3">
        <f>SUBSTITUTE(LEFT(Tableau1[[#This Row],[OrderDueTo]],17),".",":")+0</f>
        <v>43572.5</v>
      </c>
      <c r="J948" s="13" t="str">
        <f>VLOOKUP(Tableau1[[#This Row],[AnaCode]],'Config Analyses'!A:C,2,FALSE)</f>
        <v>Analyse nutritionelle</v>
      </c>
      <c r="K948" s="13" t="str">
        <f>VLOOKUP(Tableau1[[#This Row],[AnaCode]],'Config Analyses'!A:C,3,FALSE)</f>
        <v>Equipe 2</v>
      </c>
      <c r="L948" s="13" t="str">
        <f>VLOOKUP(Tableau1[[#This Row],[CustomerCode]],'Config Clients'!A:D,3,FALSE)</f>
        <v>Coopérative agricole</v>
      </c>
      <c r="M948" s="13" t="str">
        <f>VLOOKUP(Tableau1[[#This Row],[CustomerCode]],'Config Clients'!A:D,4,FALSE)</f>
        <v>Julie</v>
      </c>
      <c r="N948" s="10" t="str">
        <f>IFERROR(IF(Tableau1[[#This Row],[Date rendu]]-'Date de l''export'!$A$2&gt;0,"Non","Oui"),"Oui")</f>
        <v>Non</v>
      </c>
      <c r="O948" s="11">
        <f>IF(Tableau1[[#This Row],[En retard?]]="Non",Tableau1[[#This Row],[Date rendu]]-'Date de l''export'!$A$2,0)</f>
        <v>0.74041666666744277</v>
      </c>
      <c r="P948" s="14" t="str">
        <f>IF(Tableau1[[#This Row],[En retard?]]="Oui","HD",IF(Tableau1[Délai restant]&lt;1,"&lt;24h",IF(Tableau1[Délai restant]&lt;2,"&lt;48h","≥48h")))</f>
        <v>&lt;24h</v>
      </c>
      <c r="Q948" s="14" t="str">
        <f>IF(AND(Tableau1[[#This Row],[En retard?]]="Oui",OR(Tableau1[[#This Row],[Product]]="Citron",Tableau1[[#This Row],[Product]]="Amandes")),"Oui","Non")</f>
        <v>Non</v>
      </c>
      <c r="R948" t="str">
        <f>CONCATENATE(Tableau1[[#This Row],[OrderCode]],"|",Tableau1[[#This Row],[AnaCode]],"|",Tableau1[[#This Row],[Product]])</f>
        <v>CMD01568404|NTR|Porc</v>
      </c>
    </row>
    <row r="949" spans="1:18" x14ac:dyDescent="0.25">
      <c r="A949" s="1" t="s">
        <v>452</v>
      </c>
      <c r="B949" s="1" t="s">
        <v>31</v>
      </c>
      <c r="C949" s="3" t="s">
        <v>54</v>
      </c>
      <c r="D949" s="3" t="s">
        <v>10</v>
      </c>
      <c r="E949" s="1" t="s">
        <v>107</v>
      </c>
      <c r="F949" s="1" t="s">
        <v>1970</v>
      </c>
      <c r="G949" s="1" t="s">
        <v>945</v>
      </c>
      <c r="H949" s="3">
        <f>SUBSTITUTE(LEFT(Tableau1[[#This Row],[OrderDate]],17),".",":")+0</f>
        <v>43567.499178240738</v>
      </c>
      <c r="I949" s="3">
        <f>SUBSTITUTE(LEFT(Tableau1[[#This Row],[OrderDueTo]],17),".",":")+0</f>
        <v>43572.5</v>
      </c>
      <c r="J949" s="13" t="str">
        <f>VLOOKUP(Tableau1[[#This Row],[AnaCode]],'Config Analyses'!A:C,2,FALSE)</f>
        <v>Analyse nutritionelle</v>
      </c>
      <c r="K949" s="13" t="str">
        <f>VLOOKUP(Tableau1[[#This Row],[AnaCode]],'Config Analyses'!A:C,3,FALSE)</f>
        <v>Equipe 2</v>
      </c>
      <c r="L949" s="13" t="str">
        <f>VLOOKUP(Tableau1[[#This Row],[CustomerCode]],'Config Clients'!A:D,3,FALSE)</f>
        <v>Coopérative agricole</v>
      </c>
      <c r="M949" s="13" t="str">
        <f>VLOOKUP(Tableau1[[#This Row],[CustomerCode]],'Config Clients'!A:D,4,FALSE)</f>
        <v>Julie</v>
      </c>
      <c r="N949" s="10" t="str">
        <f>IFERROR(IF(Tableau1[[#This Row],[Date rendu]]-'Date de l''export'!$A$2&gt;0,"Non","Oui"),"Oui")</f>
        <v>Non</v>
      </c>
      <c r="O949" s="11">
        <f>IF(Tableau1[[#This Row],[En retard?]]="Non",Tableau1[[#This Row],[Date rendu]]-'Date de l''export'!$A$2,0)</f>
        <v>0.74041666666744277</v>
      </c>
      <c r="P949" s="14" t="str">
        <f>IF(Tableau1[[#This Row],[En retard?]]="Oui","HD",IF(Tableau1[Délai restant]&lt;1,"&lt;24h",IF(Tableau1[Délai restant]&lt;2,"&lt;48h","≥48h")))</f>
        <v>&lt;24h</v>
      </c>
      <c r="Q949" s="14" t="str">
        <f>IF(AND(Tableau1[[#This Row],[En retard?]]="Oui",OR(Tableau1[[#This Row],[Product]]="Citron",Tableau1[[#This Row],[Product]]="Amandes")),"Oui","Non")</f>
        <v>Non</v>
      </c>
      <c r="R949" t="str">
        <f>CONCATENATE(Tableau1[[#This Row],[OrderCode]],"|",Tableau1[[#This Row],[AnaCode]],"|",Tableau1[[#This Row],[Product]])</f>
        <v>CMD01765701|NTR|Pomme de terre</v>
      </c>
    </row>
    <row r="950" spans="1:18" x14ac:dyDescent="0.25">
      <c r="A950" s="1" t="s">
        <v>80</v>
      </c>
      <c r="B950" s="1" t="s">
        <v>21</v>
      </c>
      <c r="C950" s="3" t="s">
        <v>61</v>
      </c>
      <c r="D950" s="3" t="s">
        <v>14</v>
      </c>
      <c r="E950" s="1" t="s">
        <v>63</v>
      </c>
      <c r="F950" s="1" t="s">
        <v>1828</v>
      </c>
      <c r="G950" s="1" t="s">
        <v>950</v>
      </c>
      <c r="H950" s="3">
        <f>SUBSTITUTE(LEFT(Tableau1[[#This Row],[OrderDate]],17),".",":")+0</f>
        <v>43567.499201388891</v>
      </c>
      <c r="I950" s="3">
        <f>SUBSTITUTE(LEFT(Tableau1[[#This Row],[OrderDueTo]],17),".",":")+0</f>
        <v>43574.5</v>
      </c>
      <c r="J950" s="13" t="str">
        <f>VLOOKUP(Tableau1[[#This Row],[AnaCode]],'Config Analyses'!A:C,2,FALSE)</f>
        <v>Analyse polluants d'emballage</v>
      </c>
      <c r="K950" s="13" t="str">
        <f>VLOOKUP(Tableau1[[#This Row],[AnaCode]],'Config Analyses'!A:C,3,FALSE)</f>
        <v>Equipe 3</v>
      </c>
      <c r="L950" s="13" t="str">
        <f>VLOOKUP(Tableau1[[#This Row],[CustomerCode]],'Config Clients'!A:D,3,FALSE)</f>
        <v>Grande surface</v>
      </c>
      <c r="M950" s="13" t="str">
        <f>VLOOKUP(Tableau1[[#This Row],[CustomerCode]],'Config Clients'!A:D,4,FALSE)</f>
        <v>Eric</v>
      </c>
      <c r="N950" s="10" t="str">
        <f>IFERROR(IF(Tableau1[[#This Row],[Date rendu]]-'Date de l''export'!$A$2&gt;0,"Non","Oui"),"Oui")</f>
        <v>Non</v>
      </c>
      <c r="O950" s="11">
        <f>IF(Tableau1[[#This Row],[En retard?]]="Non",Tableau1[[#This Row],[Date rendu]]-'Date de l''export'!$A$2,0)</f>
        <v>2.7404166666674428</v>
      </c>
      <c r="P950" s="14" t="str">
        <f>IF(Tableau1[[#This Row],[En retard?]]="Oui","HD",IF(Tableau1[Délai restant]&lt;1,"&lt;24h",IF(Tableau1[Délai restant]&lt;2,"&lt;48h","≥48h")))</f>
        <v>≥48h</v>
      </c>
      <c r="Q950" s="14" t="str">
        <f>IF(AND(Tableau1[[#This Row],[En retard?]]="Oui",OR(Tableau1[[#This Row],[Product]]="Citron",Tableau1[[#This Row],[Product]]="Amandes")),"Oui","Non")</f>
        <v>Non</v>
      </c>
      <c r="R950" t="str">
        <f>CONCATENATE(Tableau1[[#This Row],[OrderCode]],"|",Tableau1[[#This Row],[AnaCode]],"|",Tableau1[[#This Row],[Product]])</f>
        <v>CMD01502002|PLLT|Carotte</v>
      </c>
    </row>
    <row r="951" spans="1:18" x14ac:dyDescent="0.25">
      <c r="A951" s="1" t="s">
        <v>288</v>
      </c>
      <c r="B951" s="1" t="s">
        <v>26</v>
      </c>
      <c r="C951" s="3" t="s">
        <v>54</v>
      </c>
      <c r="D951" s="3" t="s">
        <v>10</v>
      </c>
      <c r="E951" s="1" t="s">
        <v>130</v>
      </c>
      <c r="F951" s="1" t="s">
        <v>1715</v>
      </c>
      <c r="G951" s="1" t="s">
        <v>950</v>
      </c>
      <c r="H951" s="3">
        <f>SUBSTITUTE(LEFT(Tableau1[[#This Row],[OrderDate]],17),".",":")+0</f>
        <v>43567.499293981484</v>
      </c>
      <c r="I951" s="3">
        <f>SUBSTITUTE(LEFT(Tableau1[[#This Row],[OrderDueTo]],17),".",":")+0</f>
        <v>43574.5</v>
      </c>
      <c r="J951" s="13" t="str">
        <f>VLOOKUP(Tableau1[[#This Row],[AnaCode]],'Config Analyses'!A:C,2,FALSE)</f>
        <v>Analyse pesticides</v>
      </c>
      <c r="K951" s="13" t="str">
        <f>VLOOKUP(Tableau1[[#This Row],[AnaCode]],'Config Analyses'!A:C,3,FALSE)</f>
        <v>Equipe 3</v>
      </c>
      <c r="L951" s="13" t="str">
        <f>VLOOKUP(Tableau1[[#This Row],[CustomerCode]],'Config Clients'!A:D,3,FALSE)</f>
        <v>Coopérative agricole</v>
      </c>
      <c r="M951" s="13" t="str">
        <f>VLOOKUP(Tableau1[[#This Row],[CustomerCode]],'Config Clients'!A:D,4,FALSE)</f>
        <v>Julie</v>
      </c>
      <c r="N951" s="10" t="str">
        <f>IFERROR(IF(Tableau1[[#This Row],[Date rendu]]-'Date de l''export'!$A$2&gt;0,"Non","Oui"),"Oui")</f>
        <v>Non</v>
      </c>
      <c r="O951" s="11">
        <f>IF(Tableau1[[#This Row],[En retard?]]="Non",Tableau1[[#This Row],[Date rendu]]-'Date de l''export'!$A$2,0)</f>
        <v>2.7404166666674428</v>
      </c>
      <c r="P951" s="14" t="str">
        <f>IF(Tableau1[[#This Row],[En retard?]]="Oui","HD",IF(Tableau1[Délai restant]&lt;1,"&lt;24h",IF(Tableau1[Délai restant]&lt;2,"&lt;48h","≥48h")))</f>
        <v>≥48h</v>
      </c>
      <c r="Q951" s="14" t="str">
        <f>IF(AND(Tableau1[[#This Row],[En retard?]]="Oui",OR(Tableau1[[#This Row],[Product]]="Citron",Tableau1[[#This Row],[Product]]="Amandes")),"Oui","Non")</f>
        <v>Non</v>
      </c>
      <c r="R951" t="str">
        <f>CONCATENATE(Tableau1[[#This Row],[OrderCode]],"|",Tableau1[[#This Row],[AnaCode]],"|",Tableau1[[#This Row],[Product]])</f>
        <v>CMD01626301|PEST|Radis</v>
      </c>
    </row>
    <row r="952" spans="1:18" x14ac:dyDescent="0.25">
      <c r="A952" s="1" t="s">
        <v>3504</v>
      </c>
      <c r="B952" s="1" t="s">
        <v>30</v>
      </c>
      <c r="C952" s="3" t="s">
        <v>188</v>
      </c>
      <c r="D952" s="3" t="s">
        <v>38</v>
      </c>
      <c r="E952" s="1" t="s">
        <v>130</v>
      </c>
      <c r="F952" s="1" t="s">
        <v>3505</v>
      </c>
      <c r="G952" s="1" t="s">
        <v>950</v>
      </c>
      <c r="H952" s="3">
        <f>SUBSTITUTE(LEFT(Tableau1[[#This Row],[OrderDate]],17),".",":")+0</f>
        <v>43567.499675925923</v>
      </c>
      <c r="I952" s="3">
        <f>SUBSTITUTE(LEFT(Tableau1[[#This Row],[OrderDueTo]],17),".",":")+0</f>
        <v>43574.5</v>
      </c>
      <c r="J952" s="13" t="str">
        <f>VLOOKUP(Tableau1[[#This Row],[AnaCode]],'Config Analyses'!A:C,2,FALSE)</f>
        <v>Analyse pesticides</v>
      </c>
      <c r="K952" s="13" t="str">
        <f>VLOOKUP(Tableau1[[#This Row],[AnaCode]],'Config Analyses'!A:C,3,FALSE)</f>
        <v>Equipe 3</v>
      </c>
      <c r="L952" s="13" t="str">
        <f>VLOOKUP(Tableau1[[#This Row],[CustomerCode]],'Config Clients'!A:D,3,FALSE)</f>
        <v>Coopérative agricole</v>
      </c>
      <c r="M952" s="13" t="str">
        <f>VLOOKUP(Tableau1[[#This Row],[CustomerCode]],'Config Clients'!A:D,4,FALSE)</f>
        <v>Julie</v>
      </c>
      <c r="N952" s="10" t="str">
        <f>IFERROR(IF(Tableau1[[#This Row],[Date rendu]]-'Date de l''export'!$A$2&gt;0,"Non","Oui"),"Oui")</f>
        <v>Non</v>
      </c>
      <c r="O952" s="11">
        <f>IF(Tableau1[[#This Row],[En retard?]]="Non",Tableau1[[#This Row],[Date rendu]]-'Date de l''export'!$A$2,0)</f>
        <v>2.7404166666674428</v>
      </c>
      <c r="P952" s="14" t="str">
        <f>IF(Tableau1[[#This Row],[En retard?]]="Oui","HD",IF(Tableau1[Délai restant]&lt;1,"&lt;24h",IF(Tableau1[Délai restant]&lt;2,"&lt;48h","≥48h")))</f>
        <v>≥48h</v>
      </c>
      <c r="Q952" s="14" t="str">
        <f>IF(AND(Tableau1[[#This Row],[En retard?]]="Oui",OR(Tableau1[[#This Row],[Product]]="Citron",Tableau1[[#This Row],[Product]]="Amandes")),"Oui","Non")</f>
        <v>Non</v>
      </c>
      <c r="R952" t="str">
        <f>CONCATENATE(Tableau1[[#This Row],[OrderCode]],"|",Tableau1[[#This Row],[AnaCode]],"|",Tableau1[[#This Row],[Product]])</f>
        <v>CMD01646452|PEST|Bœuf</v>
      </c>
    </row>
    <row r="953" spans="1:18" x14ac:dyDescent="0.25">
      <c r="A953" s="1" t="s">
        <v>230</v>
      </c>
      <c r="B953" s="1" t="s">
        <v>31</v>
      </c>
      <c r="C953" s="3" t="s">
        <v>54</v>
      </c>
      <c r="D953" s="3" t="s">
        <v>10</v>
      </c>
      <c r="E953" s="1" t="s">
        <v>130</v>
      </c>
      <c r="F953" s="1" t="s">
        <v>2169</v>
      </c>
      <c r="G953" s="1" t="s">
        <v>973</v>
      </c>
      <c r="H953" s="3">
        <f>SUBSTITUTE(LEFT(Tableau1[[#This Row],[OrderDate]],17),".",":")+0</f>
        <v>43567.50068287037</v>
      </c>
      <c r="I953" s="3">
        <f>SUBSTITUTE(LEFT(Tableau1[[#This Row],[OrderDueTo]],17),".",":")+0</f>
        <v>43575.5</v>
      </c>
      <c r="J953" s="13" t="str">
        <f>VLOOKUP(Tableau1[[#This Row],[AnaCode]],'Config Analyses'!A:C,2,FALSE)</f>
        <v>Analyse pesticides</v>
      </c>
      <c r="K953" s="13" t="str">
        <f>VLOOKUP(Tableau1[[#This Row],[AnaCode]],'Config Analyses'!A:C,3,FALSE)</f>
        <v>Equipe 3</v>
      </c>
      <c r="L953" s="13" t="str">
        <f>VLOOKUP(Tableau1[[#This Row],[CustomerCode]],'Config Clients'!A:D,3,FALSE)</f>
        <v>Coopérative agricole</v>
      </c>
      <c r="M953" s="13" t="str">
        <f>VLOOKUP(Tableau1[[#This Row],[CustomerCode]],'Config Clients'!A:D,4,FALSE)</f>
        <v>Julie</v>
      </c>
      <c r="N953" s="10" t="str">
        <f>IFERROR(IF(Tableau1[[#This Row],[Date rendu]]-'Date de l''export'!$A$2&gt;0,"Non","Oui"),"Oui")</f>
        <v>Non</v>
      </c>
      <c r="O953" s="11">
        <f>IF(Tableau1[[#This Row],[En retard?]]="Non",Tableau1[[#This Row],[Date rendu]]-'Date de l''export'!$A$2,0)</f>
        <v>3.7404166666674428</v>
      </c>
      <c r="P953" s="14" t="str">
        <f>IF(Tableau1[[#This Row],[En retard?]]="Oui","HD",IF(Tableau1[Délai restant]&lt;1,"&lt;24h",IF(Tableau1[Délai restant]&lt;2,"&lt;48h","≥48h")))</f>
        <v>≥48h</v>
      </c>
      <c r="Q953" s="14" t="str">
        <f>IF(AND(Tableau1[[#This Row],[En retard?]]="Oui",OR(Tableau1[[#This Row],[Product]]="Citron",Tableau1[[#This Row],[Product]]="Amandes")),"Oui","Non")</f>
        <v>Non</v>
      </c>
      <c r="R953" t="str">
        <f>CONCATENATE(Tableau1[[#This Row],[OrderCode]],"|",Tableau1[[#This Row],[AnaCode]],"|",Tableau1[[#This Row],[Product]])</f>
        <v>CMD01665302|PEST|Pomme de terre</v>
      </c>
    </row>
    <row r="954" spans="1:18" x14ac:dyDescent="0.25">
      <c r="A954" s="1" t="s">
        <v>3265</v>
      </c>
      <c r="B954" s="1" t="s">
        <v>30</v>
      </c>
      <c r="C954" s="3" t="s">
        <v>188</v>
      </c>
      <c r="D954" s="3" t="s">
        <v>38</v>
      </c>
      <c r="E954" s="1" t="s">
        <v>130</v>
      </c>
      <c r="F954" s="1" t="s">
        <v>3506</v>
      </c>
      <c r="G954" s="1" t="s">
        <v>973</v>
      </c>
      <c r="H954" s="3">
        <f>SUBSTITUTE(LEFT(Tableau1[[#This Row],[OrderDate]],17),".",":")+0</f>
        <v>43567.501481481479</v>
      </c>
      <c r="I954" s="3">
        <f>SUBSTITUTE(LEFT(Tableau1[[#This Row],[OrderDueTo]],17),".",":")+0</f>
        <v>43575.5</v>
      </c>
      <c r="J954" s="13" t="str">
        <f>VLOOKUP(Tableau1[[#This Row],[AnaCode]],'Config Analyses'!A:C,2,FALSE)</f>
        <v>Analyse pesticides</v>
      </c>
      <c r="K954" s="13" t="str">
        <f>VLOOKUP(Tableau1[[#This Row],[AnaCode]],'Config Analyses'!A:C,3,FALSE)</f>
        <v>Equipe 3</v>
      </c>
      <c r="L954" s="13" t="str">
        <f>VLOOKUP(Tableau1[[#This Row],[CustomerCode]],'Config Clients'!A:D,3,FALSE)</f>
        <v>Coopérative agricole</v>
      </c>
      <c r="M954" s="13" t="str">
        <f>VLOOKUP(Tableau1[[#This Row],[CustomerCode]],'Config Clients'!A:D,4,FALSE)</f>
        <v>Julie</v>
      </c>
      <c r="N954" s="10" t="str">
        <f>IFERROR(IF(Tableau1[[#This Row],[Date rendu]]-'Date de l''export'!$A$2&gt;0,"Non","Oui"),"Oui")</f>
        <v>Non</v>
      </c>
      <c r="O954" s="11">
        <f>IF(Tableau1[[#This Row],[En retard?]]="Non",Tableau1[[#This Row],[Date rendu]]-'Date de l''export'!$A$2,0)</f>
        <v>3.7404166666674428</v>
      </c>
      <c r="P954" s="14" t="str">
        <f>IF(Tableau1[[#This Row],[En retard?]]="Oui","HD",IF(Tableau1[Délai restant]&lt;1,"&lt;24h",IF(Tableau1[Délai restant]&lt;2,"&lt;48h","≥48h")))</f>
        <v>≥48h</v>
      </c>
      <c r="Q954" s="14" t="str">
        <f>IF(AND(Tableau1[[#This Row],[En retard?]]="Oui",OR(Tableau1[[#This Row],[Product]]="Citron",Tableau1[[#This Row],[Product]]="Amandes")),"Oui","Non")</f>
        <v>Non</v>
      </c>
      <c r="R954" t="str">
        <f>CONCATENATE(Tableau1[[#This Row],[OrderCode]],"|",Tableau1[[#This Row],[AnaCode]],"|",Tableau1[[#This Row],[Product]])</f>
        <v>CMD01695018|PEST|Bœuf</v>
      </c>
    </row>
    <row r="955" spans="1:18" x14ac:dyDescent="0.25">
      <c r="A955" s="1" t="s">
        <v>508</v>
      </c>
      <c r="B955" s="1" t="s">
        <v>28</v>
      </c>
      <c r="C955" s="3" t="s">
        <v>58</v>
      </c>
      <c r="D955" s="3" t="s">
        <v>13</v>
      </c>
      <c r="E955" s="1" t="s">
        <v>130</v>
      </c>
      <c r="F955" s="1" t="s">
        <v>1686</v>
      </c>
      <c r="G955" s="1" t="s">
        <v>973</v>
      </c>
      <c r="H955" s="3">
        <f>SUBSTITUTE(LEFT(Tableau1[[#This Row],[OrderDate]],17),".",":")+0</f>
        <v>43567.502824074072</v>
      </c>
      <c r="I955" s="3">
        <f>SUBSTITUTE(LEFT(Tableau1[[#This Row],[OrderDueTo]],17),".",":")+0</f>
        <v>43575.5</v>
      </c>
      <c r="J955" s="13" t="str">
        <f>VLOOKUP(Tableau1[[#This Row],[AnaCode]],'Config Analyses'!A:C,2,FALSE)</f>
        <v>Analyse pesticides</v>
      </c>
      <c r="K955" s="13" t="str">
        <f>VLOOKUP(Tableau1[[#This Row],[AnaCode]],'Config Analyses'!A:C,3,FALSE)</f>
        <v>Equipe 3</v>
      </c>
      <c r="L955" s="13" t="str">
        <f>VLOOKUP(Tableau1[[#This Row],[CustomerCode]],'Config Clients'!A:D,3,FALSE)</f>
        <v>Coopérative agricole</v>
      </c>
      <c r="M955" s="13" t="str">
        <f>VLOOKUP(Tableau1[[#This Row],[CustomerCode]],'Config Clients'!A:D,4,FALSE)</f>
        <v>Béatrice</v>
      </c>
      <c r="N955" s="10" t="str">
        <f>IFERROR(IF(Tableau1[[#This Row],[Date rendu]]-'Date de l''export'!$A$2&gt;0,"Non","Oui"),"Oui")</f>
        <v>Non</v>
      </c>
      <c r="O955" s="11">
        <f>IF(Tableau1[[#This Row],[En retard?]]="Non",Tableau1[[#This Row],[Date rendu]]-'Date de l''export'!$A$2,0)</f>
        <v>3.7404166666674428</v>
      </c>
      <c r="P955" s="14" t="str">
        <f>IF(Tableau1[[#This Row],[En retard?]]="Oui","HD",IF(Tableau1[Délai restant]&lt;1,"&lt;24h",IF(Tableau1[Délai restant]&lt;2,"&lt;48h","≥48h")))</f>
        <v>≥48h</v>
      </c>
      <c r="Q955" s="14" t="str">
        <f>IF(AND(Tableau1[[#This Row],[En retard?]]="Oui",OR(Tableau1[[#This Row],[Product]]="Citron",Tableau1[[#This Row],[Product]]="Amandes")),"Oui","Non")</f>
        <v>Non</v>
      </c>
      <c r="R955" t="str">
        <f>CONCATENATE(Tableau1[[#This Row],[OrderCode]],"|",Tableau1[[#This Row],[AnaCode]],"|",Tableau1[[#This Row],[Product]])</f>
        <v>CMD01627101|PEST|Petits pois</v>
      </c>
    </row>
    <row r="956" spans="1:18" x14ac:dyDescent="0.25">
      <c r="A956" s="1" t="s">
        <v>549</v>
      </c>
      <c r="B956" s="1" t="s">
        <v>31</v>
      </c>
      <c r="C956" s="3" t="s">
        <v>72</v>
      </c>
      <c r="D956" s="3" t="s">
        <v>22</v>
      </c>
      <c r="E956" s="1" t="s">
        <v>130</v>
      </c>
      <c r="F956" s="1" t="s">
        <v>2177</v>
      </c>
      <c r="G956" s="1" t="s">
        <v>973</v>
      </c>
      <c r="H956" s="3">
        <f>SUBSTITUTE(LEFT(Tableau1[[#This Row],[OrderDate]],17),".",":")+0</f>
        <v>43567.50309027778</v>
      </c>
      <c r="I956" s="3">
        <f>SUBSTITUTE(LEFT(Tableau1[[#This Row],[OrderDueTo]],17),".",":")+0</f>
        <v>43575.5</v>
      </c>
      <c r="J956" s="13" t="str">
        <f>VLOOKUP(Tableau1[[#This Row],[AnaCode]],'Config Analyses'!A:C,2,FALSE)</f>
        <v>Analyse pesticides</v>
      </c>
      <c r="K956" s="13" t="str">
        <f>VLOOKUP(Tableau1[[#This Row],[AnaCode]],'Config Analyses'!A:C,3,FALSE)</f>
        <v>Equipe 3</v>
      </c>
      <c r="L956" s="13" t="str">
        <f>VLOOKUP(Tableau1[[#This Row],[CustomerCode]],'Config Clients'!A:D,3,FALSE)</f>
        <v>Coopérative agricole</v>
      </c>
      <c r="M956" s="13" t="str">
        <f>VLOOKUP(Tableau1[[#This Row],[CustomerCode]],'Config Clients'!A:D,4,FALSE)</f>
        <v>Julie</v>
      </c>
      <c r="N956" s="10" t="str">
        <f>IFERROR(IF(Tableau1[[#This Row],[Date rendu]]-'Date de l''export'!$A$2&gt;0,"Non","Oui"),"Oui")</f>
        <v>Non</v>
      </c>
      <c r="O956" s="11">
        <f>IF(Tableau1[[#This Row],[En retard?]]="Non",Tableau1[[#This Row],[Date rendu]]-'Date de l''export'!$A$2,0)</f>
        <v>3.7404166666674428</v>
      </c>
      <c r="P956" s="14" t="str">
        <f>IF(Tableau1[[#This Row],[En retard?]]="Oui","HD",IF(Tableau1[Délai restant]&lt;1,"&lt;24h",IF(Tableau1[Délai restant]&lt;2,"&lt;48h","≥48h")))</f>
        <v>≥48h</v>
      </c>
      <c r="Q956" s="14" t="str">
        <f>IF(AND(Tableau1[[#This Row],[En retard?]]="Oui",OR(Tableau1[[#This Row],[Product]]="Citron",Tableau1[[#This Row],[Product]]="Amandes")),"Oui","Non")</f>
        <v>Non</v>
      </c>
      <c r="R956" t="str">
        <f>CONCATENATE(Tableau1[[#This Row],[OrderCode]],"|",Tableau1[[#This Row],[AnaCode]],"|",Tableau1[[#This Row],[Product]])</f>
        <v>CMD01586202|PEST|Pomme de terre</v>
      </c>
    </row>
    <row r="957" spans="1:18" x14ac:dyDescent="0.25">
      <c r="A957" s="1" t="s">
        <v>90</v>
      </c>
      <c r="B957" s="1" t="s">
        <v>19</v>
      </c>
      <c r="C957" s="3" t="s">
        <v>49</v>
      </c>
      <c r="D957" s="3" t="s">
        <v>8</v>
      </c>
      <c r="E957" s="1" t="s">
        <v>107</v>
      </c>
      <c r="F957" s="1" t="s">
        <v>2051</v>
      </c>
      <c r="G957" s="1" t="s">
        <v>964</v>
      </c>
      <c r="H957" s="3">
        <f>SUBSTITUTE(LEFT(Tableau1[[#This Row],[OrderDate]],17),".",":")+0</f>
        <v>43567.503379629627</v>
      </c>
      <c r="I957" s="3">
        <f>SUBSTITUTE(LEFT(Tableau1[[#This Row],[OrderDueTo]],17),".",":")+0</f>
        <v>43573.5</v>
      </c>
      <c r="J957" s="13" t="str">
        <f>VLOOKUP(Tableau1[[#This Row],[AnaCode]],'Config Analyses'!A:C,2,FALSE)</f>
        <v>Analyse nutritionelle</v>
      </c>
      <c r="K957" s="13" t="str">
        <f>VLOOKUP(Tableau1[[#This Row],[AnaCode]],'Config Analyses'!A:C,3,FALSE)</f>
        <v>Equipe 2</v>
      </c>
      <c r="L957" s="13" t="str">
        <f>VLOOKUP(Tableau1[[#This Row],[CustomerCode]],'Config Clients'!A:D,3,FALSE)</f>
        <v>Grande surface</v>
      </c>
      <c r="M957" s="13" t="str">
        <f>VLOOKUP(Tableau1[[#This Row],[CustomerCode]],'Config Clients'!A:D,4,FALSE)</f>
        <v>Eric</v>
      </c>
      <c r="N957" s="10" t="str">
        <f>IFERROR(IF(Tableau1[[#This Row],[Date rendu]]-'Date de l''export'!$A$2&gt;0,"Non","Oui"),"Oui")</f>
        <v>Non</v>
      </c>
      <c r="O957" s="11">
        <f>IF(Tableau1[[#This Row],[En retard?]]="Non",Tableau1[[#This Row],[Date rendu]]-'Date de l''export'!$A$2,0)</f>
        <v>1.7404166666674428</v>
      </c>
      <c r="P957" s="14" t="str">
        <f>IF(Tableau1[[#This Row],[En retard?]]="Oui","HD",IF(Tableau1[Délai restant]&lt;1,"&lt;24h",IF(Tableau1[Délai restant]&lt;2,"&lt;48h","≥48h")))</f>
        <v>&lt;48h</v>
      </c>
      <c r="Q957" s="14" t="str">
        <f>IF(AND(Tableau1[[#This Row],[En retard?]]="Oui",OR(Tableau1[[#This Row],[Product]]="Citron",Tableau1[[#This Row],[Product]]="Amandes")),"Oui","Non")</f>
        <v>Non</v>
      </c>
      <c r="R957" t="str">
        <f>CONCATENATE(Tableau1[[#This Row],[OrderCode]],"|",Tableau1[[#This Row],[AnaCode]],"|",Tableau1[[#This Row],[Product]])</f>
        <v>CMD01490001|NTR|Bettrave</v>
      </c>
    </row>
    <row r="958" spans="1:18" x14ac:dyDescent="0.25">
      <c r="A958" s="1" t="s">
        <v>344</v>
      </c>
      <c r="B958" s="1" t="s">
        <v>26</v>
      </c>
      <c r="C958" s="3" t="s">
        <v>52</v>
      </c>
      <c r="D958" s="3" t="s">
        <v>9</v>
      </c>
      <c r="E958" s="1" t="s">
        <v>130</v>
      </c>
      <c r="F958" s="1" t="s">
        <v>1687</v>
      </c>
      <c r="G958" s="1" t="s">
        <v>973</v>
      </c>
      <c r="H958" s="3">
        <f>SUBSTITUTE(LEFT(Tableau1[[#This Row],[OrderDate]],17),".",":")+0</f>
        <v>43567.50371527778</v>
      </c>
      <c r="I958" s="3">
        <f>SUBSTITUTE(LEFT(Tableau1[[#This Row],[OrderDueTo]],17),".",":")+0</f>
        <v>43575.5</v>
      </c>
      <c r="J958" s="13" t="str">
        <f>VLOOKUP(Tableau1[[#This Row],[AnaCode]],'Config Analyses'!A:C,2,FALSE)</f>
        <v>Analyse pesticides</v>
      </c>
      <c r="K958" s="13" t="str">
        <f>VLOOKUP(Tableau1[[#This Row],[AnaCode]],'Config Analyses'!A:C,3,FALSE)</f>
        <v>Equipe 3</v>
      </c>
      <c r="L958" s="13" t="str">
        <f>VLOOKUP(Tableau1[[#This Row],[CustomerCode]],'Config Clients'!A:D,3,FALSE)</f>
        <v>Centrale d'achats</v>
      </c>
      <c r="M958" s="13" t="str">
        <f>VLOOKUP(Tableau1[[#This Row],[CustomerCode]],'Config Clients'!A:D,4,FALSE)</f>
        <v>Sandrine</v>
      </c>
      <c r="N958" s="10" t="str">
        <f>IFERROR(IF(Tableau1[[#This Row],[Date rendu]]-'Date de l''export'!$A$2&gt;0,"Non","Oui"),"Oui")</f>
        <v>Non</v>
      </c>
      <c r="O958" s="11">
        <f>IF(Tableau1[[#This Row],[En retard?]]="Non",Tableau1[[#This Row],[Date rendu]]-'Date de l''export'!$A$2,0)</f>
        <v>3.7404166666674428</v>
      </c>
      <c r="P958" s="14" t="str">
        <f>IF(Tableau1[[#This Row],[En retard?]]="Oui","HD",IF(Tableau1[Délai restant]&lt;1,"&lt;24h",IF(Tableau1[Délai restant]&lt;2,"&lt;48h","≥48h")))</f>
        <v>≥48h</v>
      </c>
      <c r="Q958" s="14" t="str">
        <f>IF(AND(Tableau1[[#This Row],[En retard?]]="Oui",OR(Tableau1[[#This Row],[Product]]="Citron",Tableau1[[#This Row],[Product]]="Amandes")),"Oui","Non")</f>
        <v>Non</v>
      </c>
      <c r="R958" t="str">
        <f>CONCATENATE(Tableau1[[#This Row],[OrderCode]],"|",Tableau1[[#This Row],[AnaCode]],"|",Tableau1[[#This Row],[Product]])</f>
        <v>CMD01621901|PEST|Radis</v>
      </c>
    </row>
    <row r="959" spans="1:18" x14ac:dyDescent="0.25">
      <c r="A959" s="1" t="s">
        <v>543</v>
      </c>
      <c r="B959" s="1" t="s">
        <v>25</v>
      </c>
      <c r="C959" s="3" t="s">
        <v>61</v>
      </c>
      <c r="D959" s="3" t="s">
        <v>14</v>
      </c>
      <c r="E959" s="1" t="s">
        <v>130</v>
      </c>
      <c r="F959" s="1" t="s">
        <v>1266</v>
      </c>
      <c r="G959" s="1" t="s">
        <v>973</v>
      </c>
      <c r="H959" s="3">
        <f>SUBSTITUTE(LEFT(Tableau1[[#This Row],[OrderDate]],17),".",":")+0</f>
        <v>43567.504363425927</v>
      </c>
      <c r="I959" s="3">
        <f>SUBSTITUTE(LEFT(Tableau1[[#This Row],[OrderDueTo]],17),".",":")+0</f>
        <v>43575.5</v>
      </c>
      <c r="J959" s="13" t="str">
        <f>VLOOKUP(Tableau1[[#This Row],[AnaCode]],'Config Analyses'!A:C,2,FALSE)</f>
        <v>Analyse pesticides</v>
      </c>
      <c r="K959" s="13" t="str">
        <f>VLOOKUP(Tableau1[[#This Row],[AnaCode]],'Config Analyses'!A:C,3,FALSE)</f>
        <v>Equipe 3</v>
      </c>
      <c r="L959" s="13" t="str">
        <f>VLOOKUP(Tableau1[[#This Row],[CustomerCode]],'Config Clients'!A:D,3,FALSE)</f>
        <v>Grande surface</v>
      </c>
      <c r="M959" s="13" t="str">
        <f>VLOOKUP(Tableau1[[#This Row],[CustomerCode]],'Config Clients'!A:D,4,FALSE)</f>
        <v>Eric</v>
      </c>
      <c r="N959" s="10" t="str">
        <f>IFERROR(IF(Tableau1[[#This Row],[Date rendu]]-'Date de l''export'!$A$2&gt;0,"Non","Oui"),"Oui")</f>
        <v>Non</v>
      </c>
      <c r="O959" s="11">
        <f>IF(Tableau1[[#This Row],[En retard?]]="Non",Tableau1[[#This Row],[Date rendu]]-'Date de l''export'!$A$2,0)</f>
        <v>3.7404166666674428</v>
      </c>
      <c r="P959" s="14" t="str">
        <f>IF(Tableau1[[#This Row],[En retard?]]="Oui","HD",IF(Tableau1[Délai restant]&lt;1,"&lt;24h",IF(Tableau1[Délai restant]&lt;2,"&lt;48h","≥48h")))</f>
        <v>≥48h</v>
      </c>
      <c r="Q959" s="14" t="str">
        <f>IF(AND(Tableau1[[#This Row],[En retard?]]="Oui",OR(Tableau1[[#This Row],[Product]]="Citron",Tableau1[[#This Row],[Product]]="Amandes")),"Oui","Non")</f>
        <v>Non</v>
      </c>
      <c r="R959" t="str">
        <f>CONCATENATE(Tableau1[[#This Row],[OrderCode]],"|",Tableau1[[#This Row],[AnaCode]],"|",Tableau1[[#This Row],[Product]])</f>
        <v>CMD01648403|PEST|Haricots vert</v>
      </c>
    </row>
    <row r="960" spans="1:18" x14ac:dyDescent="0.25">
      <c r="A960" s="1" t="s">
        <v>180</v>
      </c>
      <c r="B960" s="1" t="s">
        <v>31</v>
      </c>
      <c r="C960" s="3" t="s">
        <v>61</v>
      </c>
      <c r="D960" s="3" t="s">
        <v>14</v>
      </c>
      <c r="E960" s="1" t="s">
        <v>130</v>
      </c>
      <c r="F960" s="1" t="s">
        <v>1092</v>
      </c>
      <c r="G960" s="1" t="s">
        <v>973</v>
      </c>
      <c r="H960" s="3">
        <f>SUBSTITUTE(LEFT(Tableau1[[#This Row],[OrderDate]],17),".",":")+0</f>
        <v>43567.504583333335</v>
      </c>
      <c r="I960" s="3">
        <f>SUBSTITUTE(LEFT(Tableau1[[#This Row],[OrderDueTo]],17),".",":")+0</f>
        <v>43575.5</v>
      </c>
      <c r="J960" s="13" t="str">
        <f>VLOOKUP(Tableau1[[#This Row],[AnaCode]],'Config Analyses'!A:C,2,FALSE)</f>
        <v>Analyse pesticides</v>
      </c>
      <c r="K960" s="13" t="str">
        <f>VLOOKUP(Tableau1[[#This Row],[AnaCode]],'Config Analyses'!A:C,3,FALSE)</f>
        <v>Equipe 3</v>
      </c>
      <c r="L960" s="13" t="str">
        <f>VLOOKUP(Tableau1[[#This Row],[CustomerCode]],'Config Clients'!A:D,3,FALSE)</f>
        <v>Grande surface</v>
      </c>
      <c r="M960" s="13" t="str">
        <f>VLOOKUP(Tableau1[[#This Row],[CustomerCode]],'Config Clients'!A:D,4,FALSE)</f>
        <v>Eric</v>
      </c>
      <c r="N960" s="10" t="str">
        <f>IFERROR(IF(Tableau1[[#This Row],[Date rendu]]-'Date de l''export'!$A$2&gt;0,"Non","Oui"),"Oui")</f>
        <v>Non</v>
      </c>
      <c r="O960" s="11">
        <f>IF(Tableau1[[#This Row],[En retard?]]="Non",Tableau1[[#This Row],[Date rendu]]-'Date de l''export'!$A$2,0)</f>
        <v>3.7404166666674428</v>
      </c>
      <c r="P960" s="14" t="str">
        <f>IF(Tableau1[[#This Row],[En retard?]]="Oui","HD",IF(Tableau1[Délai restant]&lt;1,"&lt;24h",IF(Tableau1[Délai restant]&lt;2,"&lt;48h","≥48h")))</f>
        <v>≥48h</v>
      </c>
      <c r="Q960" s="14" t="str">
        <f>IF(AND(Tableau1[[#This Row],[En retard?]]="Oui",OR(Tableau1[[#This Row],[Product]]="Citron",Tableau1[[#This Row],[Product]]="Amandes")),"Oui","Non")</f>
        <v>Non</v>
      </c>
      <c r="R960" t="str">
        <f>CONCATENATE(Tableau1[[#This Row],[OrderCode]],"|",Tableau1[[#This Row],[AnaCode]],"|",Tableau1[[#This Row],[Product]])</f>
        <v>CMD01517106|PEST|Pomme de terre</v>
      </c>
    </row>
    <row r="961" spans="1:18" x14ac:dyDescent="0.25">
      <c r="A961" s="1" t="s">
        <v>3274</v>
      </c>
      <c r="B961" s="1" t="s">
        <v>30</v>
      </c>
      <c r="C961" s="3" t="s">
        <v>188</v>
      </c>
      <c r="D961" s="3" t="s">
        <v>38</v>
      </c>
      <c r="E961" s="1" t="s">
        <v>130</v>
      </c>
      <c r="F961" s="1" t="s">
        <v>3507</v>
      </c>
      <c r="G961" s="1" t="s">
        <v>973</v>
      </c>
      <c r="H961" s="3">
        <f>SUBSTITUTE(LEFT(Tableau1[[#This Row],[OrderDate]],17),".",":")+0</f>
        <v>43567.504999999997</v>
      </c>
      <c r="I961" s="3">
        <f>SUBSTITUTE(LEFT(Tableau1[[#This Row],[OrderDueTo]],17),".",":")+0</f>
        <v>43575.5</v>
      </c>
      <c r="J961" s="13" t="str">
        <f>VLOOKUP(Tableau1[[#This Row],[AnaCode]],'Config Analyses'!A:C,2,FALSE)</f>
        <v>Analyse pesticides</v>
      </c>
      <c r="K961" s="13" t="str">
        <f>VLOOKUP(Tableau1[[#This Row],[AnaCode]],'Config Analyses'!A:C,3,FALSE)</f>
        <v>Equipe 3</v>
      </c>
      <c r="L961" s="13" t="str">
        <f>VLOOKUP(Tableau1[[#This Row],[CustomerCode]],'Config Clients'!A:D,3,FALSE)</f>
        <v>Coopérative agricole</v>
      </c>
      <c r="M961" s="13" t="str">
        <f>VLOOKUP(Tableau1[[#This Row],[CustomerCode]],'Config Clients'!A:D,4,FALSE)</f>
        <v>Julie</v>
      </c>
      <c r="N961" s="10" t="str">
        <f>IFERROR(IF(Tableau1[[#This Row],[Date rendu]]-'Date de l''export'!$A$2&gt;0,"Non","Oui"),"Oui")</f>
        <v>Non</v>
      </c>
      <c r="O961" s="11">
        <f>IF(Tableau1[[#This Row],[En retard?]]="Non",Tableau1[[#This Row],[Date rendu]]-'Date de l''export'!$A$2,0)</f>
        <v>3.7404166666674428</v>
      </c>
      <c r="P961" s="14" t="str">
        <f>IF(Tableau1[[#This Row],[En retard?]]="Oui","HD",IF(Tableau1[Délai restant]&lt;1,"&lt;24h",IF(Tableau1[Délai restant]&lt;2,"&lt;48h","≥48h")))</f>
        <v>≥48h</v>
      </c>
      <c r="Q961" s="14" t="str">
        <f>IF(AND(Tableau1[[#This Row],[En retard?]]="Oui",OR(Tableau1[[#This Row],[Product]]="Citron",Tableau1[[#This Row],[Product]]="Amandes")),"Oui","Non")</f>
        <v>Non</v>
      </c>
      <c r="R961" t="str">
        <f>CONCATENATE(Tableau1[[#This Row],[OrderCode]],"|",Tableau1[[#This Row],[AnaCode]],"|",Tableau1[[#This Row],[Product]])</f>
        <v>CMD01721613|PEST|Bœuf</v>
      </c>
    </row>
    <row r="962" spans="1:18" x14ac:dyDescent="0.25">
      <c r="A962" s="1" t="s">
        <v>137</v>
      </c>
      <c r="B962" s="1" t="s">
        <v>31</v>
      </c>
      <c r="C962" s="3" t="s">
        <v>72</v>
      </c>
      <c r="D962" s="3" t="s">
        <v>22</v>
      </c>
      <c r="E962" s="1" t="s">
        <v>130</v>
      </c>
      <c r="F962" s="1" t="s">
        <v>1095</v>
      </c>
      <c r="G962" s="1" t="s">
        <v>973</v>
      </c>
      <c r="H962" s="3">
        <f>SUBSTITUTE(LEFT(Tableau1[[#This Row],[OrderDate]],17),".",":")+0</f>
        <v>43567.505185185182</v>
      </c>
      <c r="I962" s="3">
        <f>SUBSTITUTE(LEFT(Tableau1[[#This Row],[OrderDueTo]],17),".",":")+0</f>
        <v>43575.5</v>
      </c>
      <c r="J962" s="13" t="str">
        <f>VLOOKUP(Tableau1[[#This Row],[AnaCode]],'Config Analyses'!A:C,2,FALSE)</f>
        <v>Analyse pesticides</v>
      </c>
      <c r="K962" s="13" t="str">
        <f>VLOOKUP(Tableau1[[#This Row],[AnaCode]],'Config Analyses'!A:C,3,FALSE)</f>
        <v>Equipe 3</v>
      </c>
      <c r="L962" s="13" t="str">
        <f>VLOOKUP(Tableau1[[#This Row],[CustomerCode]],'Config Clients'!A:D,3,FALSE)</f>
        <v>Coopérative agricole</v>
      </c>
      <c r="M962" s="13" t="str">
        <f>VLOOKUP(Tableau1[[#This Row],[CustomerCode]],'Config Clients'!A:D,4,FALSE)</f>
        <v>Julie</v>
      </c>
      <c r="N962" s="10" t="str">
        <f>IFERROR(IF(Tableau1[[#This Row],[Date rendu]]-'Date de l''export'!$A$2&gt;0,"Non","Oui"),"Oui")</f>
        <v>Non</v>
      </c>
      <c r="O962" s="11">
        <f>IF(Tableau1[[#This Row],[En retard?]]="Non",Tableau1[[#This Row],[Date rendu]]-'Date de l''export'!$A$2,0)</f>
        <v>3.7404166666674428</v>
      </c>
      <c r="P962" s="14" t="str">
        <f>IF(Tableau1[[#This Row],[En retard?]]="Oui","HD",IF(Tableau1[Délai restant]&lt;1,"&lt;24h",IF(Tableau1[Délai restant]&lt;2,"&lt;48h","≥48h")))</f>
        <v>≥48h</v>
      </c>
      <c r="Q962" s="14" t="str">
        <f>IF(AND(Tableau1[[#This Row],[En retard?]]="Oui",OR(Tableau1[[#This Row],[Product]]="Citron",Tableau1[[#This Row],[Product]]="Amandes")),"Oui","Non")</f>
        <v>Non</v>
      </c>
      <c r="R962" t="str">
        <f>CONCATENATE(Tableau1[[#This Row],[OrderCode]],"|",Tableau1[[#This Row],[AnaCode]],"|",Tableau1[[#This Row],[Product]])</f>
        <v>CMD01445801|PEST|Pomme de terre</v>
      </c>
    </row>
    <row r="963" spans="1:18" x14ac:dyDescent="0.25">
      <c r="A963" s="1" t="s">
        <v>522</v>
      </c>
      <c r="B963" s="1" t="s">
        <v>31</v>
      </c>
      <c r="C963" s="3" t="s">
        <v>49</v>
      </c>
      <c r="D963" s="3" t="s">
        <v>8</v>
      </c>
      <c r="E963" s="1" t="s">
        <v>130</v>
      </c>
      <c r="F963" s="1" t="s">
        <v>1688</v>
      </c>
      <c r="G963" s="1" t="s">
        <v>973</v>
      </c>
      <c r="H963" s="3">
        <f>SUBSTITUTE(LEFT(Tableau1[[#This Row],[OrderDate]],17),".",":")+0</f>
        <v>43567.505219907405</v>
      </c>
      <c r="I963" s="3">
        <f>SUBSTITUTE(LEFT(Tableau1[[#This Row],[OrderDueTo]],17),".",":")+0</f>
        <v>43575.5</v>
      </c>
      <c r="J963" s="13" t="str">
        <f>VLOOKUP(Tableau1[[#This Row],[AnaCode]],'Config Analyses'!A:C,2,FALSE)</f>
        <v>Analyse pesticides</v>
      </c>
      <c r="K963" s="13" t="str">
        <f>VLOOKUP(Tableau1[[#This Row],[AnaCode]],'Config Analyses'!A:C,3,FALSE)</f>
        <v>Equipe 3</v>
      </c>
      <c r="L963" s="13" t="str">
        <f>VLOOKUP(Tableau1[[#This Row],[CustomerCode]],'Config Clients'!A:D,3,FALSE)</f>
        <v>Grande surface</v>
      </c>
      <c r="M963" s="13" t="str">
        <f>VLOOKUP(Tableau1[[#This Row],[CustomerCode]],'Config Clients'!A:D,4,FALSE)</f>
        <v>Eric</v>
      </c>
      <c r="N963" s="10" t="str">
        <f>IFERROR(IF(Tableau1[[#This Row],[Date rendu]]-'Date de l''export'!$A$2&gt;0,"Non","Oui"),"Oui")</f>
        <v>Non</v>
      </c>
      <c r="O963" s="11">
        <f>IF(Tableau1[[#This Row],[En retard?]]="Non",Tableau1[[#This Row],[Date rendu]]-'Date de l''export'!$A$2,0)</f>
        <v>3.7404166666674428</v>
      </c>
      <c r="P963" s="14" t="str">
        <f>IF(Tableau1[[#This Row],[En retard?]]="Oui","HD",IF(Tableau1[Délai restant]&lt;1,"&lt;24h",IF(Tableau1[Délai restant]&lt;2,"&lt;48h","≥48h")))</f>
        <v>≥48h</v>
      </c>
      <c r="Q963" s="14" t="str">
        <f>IF(AND(Tableau1[[#This Row],[En retard?]]="Oui",OR(Tableau1[[#This Row],[Product]]="Citron",Tableau1[[#This Row],[Product]]="Amandes")),"Oui","Non")</f>
        <v>Non</v>
      </c>
      <c r="R963" t="str">
        <f>CONCATENATE(Tableau1[[#This Row],[OrderCode]],"|",Tableau1[[#This Row],[AnaCode]],"|",Tableau1[[#This Row],[Product]])</f>
        <v>CMD01742602|PEST|Pomme de terre</v>
      </c>
    </row>
    <row r="964" spans="1:18" x14ac:dyDescent="0.25">
      <c r="A964" s="1" t="s">
        <v>3508</v>
      </c>
      <c r="B964" s="1" t="s">
        <v>30</v>
      </c>
      <c r="C964" s="3" t="s">
        <v>73</v>
      </c>
      <c r="D964" s="3" t="s">
        <v>23</v>
      </c>
      <c r="E964" s="1" t="s">
        <v>167</v>
      </c>
      <c r="F964" s="1" t="s">
        <v>3509</v>
      </c>
      <c r="G964" s="1" t="s">
        <v>950</v>
      </c>
      <c r="H964" s="3">
        <f>SUBSTITUTE(LEFT(Tableau1[[#This Row],[OrderDate]],17),".",":")+0</f>
        <v>43567.506562499999</v>
      </c>
      <c r="I964" s="3">
        <f>SUBSTITUTE(LEFT(Tableau1[[#This Row],[OrderDueTo]],17),".",":")+0</f>
        <v>43574.5</v>
      </c>
      <c r="J964" s="13" t="str">
        <f>VLOOKUP(Tableau1[[#This Row],[AnaCode]],'Config Analyses'!A:C,2,FALSE)</f>
        <v>Analyse matières grasses</v>
      </c>
      <c r="K964" s="13" t="str">
        <f>VLOOKUP(Tableau1[[#This Row],[AnaCode]],'Config Analyses'!A:C,3,FALSE)</f>
        <v>Equipe 2</v>
      </c>
      <c r="L964" s="13" t="str">
        <f>VLOOKUP(Tableau1[[#This Row],[CustomerCode]],'Config Clients'!A:D,3,FALSE)</f>
        <v>Entreprises agro-alimentaires</v>
      </c>
      <c r="M964" s="13" t="str">
        <f>VLOOKUP(Tableau1[[#This Row],[CustomerCode]],'Config Clients'!A:D,4,FALSE)</f>
        <v>Julien</v>
      </c>
      <c r="N964" s="10" t="str">
        <f>IFERROR(IF(Tableau1[[#This Row],[Date rendu]]-'Date de l''export'!$A$2&gt;0,"Non","Oui"),"Oui")</f>
        <v>Non</v>
      </c>
      <c r="O964" s="11">
        <f>IF(Tableau1[[#This Row],[En retard?]]="Non",Tableau1[[#This Row],[Date rendu]]-'Date de l''export'!$A$2,0)</f>
        <v>2.7404166666674428</v>
      </c>
      <c r="P964" s="14" t="str">
        <f>IF(Tableau1[[#This Row],[En retard?]]="Oui","HD",IF(Tableau1[Délai restant]&lt;1,"&lt;24h",IF(Tableau1[Délai restant]&lt;2,"&lt;48h","≥48h")))</f>
        <v>≥48h</v>
      </c>
      <c r="Q964" s="14" t="str">
        <f>IF(AND(Tableau1[[#This Row],[En retard?]]="Oui",OR(Tableau1[[#This Row],[Product]]="Citron",Tableau1[[#This Row],[Product]]="Amandes")),"Oui","Non")</f>
        <v>Non</v>
      </c>
      <c r="R964" t="str">
        <f>CONCATENATE(Tableau1[[#This Row],[OrderCode]],"|",Tableau1[[#This Row],[AnaCode]],"|",Tableau1[[#This Row],[Product]])</f>
        <v>CMD01572602|MTG|Bœuf</v>
      </c>
    </row>
    <row r="965" spans="1:18" x14ac:dyDescent="0.25">
      <c r="A965" s="1" t="s">
        <v>491</v>
      </c>
      <c r="B965" s="1" t="s">
        <v>45</v>
      </c>
      <c r="C965" s="3" t="s">
        <v>225</v>
      </c>
      <c r="D965" s="3" t="s">
        <v>39</v>
      </c>
      <c r="E965" s="1" t="s">
        <v>226</v>
      </c>
      <c r="F965" s="1" t="s">
        <v>2780</v>
      </c>
      <c r="G965" s="1" t="s">
        <v>945</v>
      </c>
      <c r="H965" s="3">
        <f>SUBSTITUTE(LEFT(Tableau1[[#This Row],[OrderDate]],17),".",":")+0</f>
        <v>43567.506840277776</v>
      </c>
      <c r="I965" s="3">
        <f>SUBSTITUTE(LEFT(Tableau1[[#This Row],[OrderDueTo]],17),".",":")+0</f>
        <v>43572.5</v>
      </c>
      <c r="J965" s="13" t="str">
        <f>VLOOKUP(Tableau1[[#This Row],[AnaCode]],'Config Analyses'!A:C,2,FALSE)</f>
        <v>Analyse microbiologique</v>
      </c>
      <c r="K965" s="13" t="str">
        <f>VLOOKUP(Tableau1[[#This Row],[AnaCode]],'Config Analyses'!A:C,3,FALSE)</f>
        <v>Equipe 4</v>
      </c>
      <c r="L965" s="13" t="str">
        <f>VLOOKUP(Tableau1[[#This Row],[CustomerCode]],'Config Clients'!A:D,3,FALSE)</f>
        <v>Coopérative agricole</v>
      </c>
      <c r="M965" s="13" t="str">
        <f>VLOOKUP(Tableau1[[#This Row],[CustomerCode]],'Config Clients'!A:D,4,FALSE)</f>
        <v>Béatrice</v>
      </c>
      <c r="N965" s="10" t="str">
        <f>IFERROR(IF(Tableau1[[#This Row],[Date rendu]]-'Date de l''export'!$A$2&gt;0,"Non","Oui"),"Oui")</f>
        <v>Non</v>
      </c>
      <c r="O965" s="11">
        <f>IF(Tableau1[[#This Row],[En retard?]]="Non",Tableau1[[#This Row],[Date rendu]]-'Date de l''export'!$A$2,0)</f>
        <v>0.74041666666744277</v>
      </c>
      <c r="P965" s="14" t="str">
        <f>IF(Tableau1[[#This Row],[En retard?]]="Oui","HD",IF(Tableau1[Délai restant]&lt;1,"&lt;24h",IF(Tableau1[Délai restant]&lt;2,"&lt;48h","≥48h")))</f>
        <v>&lt;24h</v>
      </c>
      <c r="Q965" s="14" t="str">
        <f>IF(AND(Tableau1[[#This Row],[En retard?]]="Oui",OR(Tableau1[[#This Row],[Product]]="Citron",Tableau1[[#This Row],[Product]]="Amandes")),"Oui","Non")</f>
        <v>Non</v>
      </c>
      <c r="R965" t="str">
        <f>CONCATENATE(Tableau1[[#This Row],[OrderCode]],"|",Tableau1[[#This Row],[AnaCode]],"|",Tableau1[[#This Row],[Product]])</f>
        <v>CMD01780201|BACT|Fraise</v>
      </c>
    </row>
    <row r="966" spans="1:18" x14ac:dyDescent="0.25">
      <c r="A966" s="1" t="s">
        <v>144</v>
      </c>
      <c r="B966" s="1" t="s">
        <v>32</v>
      </c>
      <c r="C966" s="3" t="s">
        <v>61</v>
      </c>
      <c r="D966" s="3" t="s">
        <v>14</v>
      </c>
      <c r="E966" s="1" t="s">
        <v>107</v>
      </c>
      <c r="F966" s="1" t="s">
        <v>1969</v>
      </c>
      <c r="G966" s="1" t="s">
        <v>964</v>
      </c>
      <c r="H966" s="3">
        <f>SUBSTITUTE(LEFT(Tableau1[[#This Row],[OrderDate]],17),".",":")+0</f>
        <v>43567.507997685185</v>
      </c>
      <c r="I966" s="3">
        <f>SUBSTITUTE(LEFT(Tableau1[[#This Row],[OrderDueTo]],17),".",":")+0</f>
        <v>43573.5</v>
      </c>
      <c r="J966" s="13" t="str">
        <f>VLOOKUP(Tableau1[[#This Row],[AnaCode]],'Config Analyses'!A:C,2,FALSE)</f>
        <v>Analyse nutritionelle</v>
      </c>
      <c r="K966" s="13" t="str">
        <f>VLOOKUP(Tableau1[[#This Row],[AnaCode]],'Config Analyses'!A:C,3,FALSE)</f>
        <v>Equipe 2</v>
      </c>
      <c r="L966" s="13" t="str">
        <f>VLOOKUP(Tableau1[[#This Row],[CustomerCode]],'Config Clients'!A:D,3,FALSE)</f>
        <v>Grande surface</v>
      </c>
      <c r="M966" s="13" t="str">
        <f>VLOOKUP(Tableau1[[#This Row],[CustomerCode]],'Config Clients'!A:D,4,FALSE)</f>
        <v>Eric</v>
      </c>
      <c r="N966" s="10" t="str">
        <f>IFERROR(IF(Tableau1[[#This Row],[Date rendu]]-'Date de l''export'!$A$2&gt;0,"Non","Oui"),"Oui")</f>
        <v>Non</v>
      </c>
      <c r="O966" s="11">
        <f>IF(Tableau1[[#This Row],[En retard?]]="Non",Tableau1[[#This Row],[Date rendu]]-'Date de l''export'!$A$2,0)</f>
        <v>1.7404166666674428</v>
      </c>
      <c r="P966" s="14" t="str">
        <f>IF(Tableau1[[#This Row],[En retard?]]="Oui","HD",IF(Tableau1[Délai restant]&lt;1,"&lt;24h",IF(Tableau1[Délai restant]&lt;2,"&lt;48h","≥48h")))</f>
        <v>&lt;48h</v>
      </c>
      <c r="Q966" s="14" t="str">
        <f>IF(AND(Tableau1[[#This Row],[En retard?]]="Oui",OR(Tableau1[[#This Row],[Product]]="Citron",Tableau1[[#This Row],[Product]]="Amandes")),"Oui","Non")</f>
        <v>Non</v>
      </c>
      <c r="R966" t="str">
        <f>CONCATENATE(Tableau1[[#This Row],[OrderCode]],"|",Tableau1[[#This Row],[AnaCode]],"|",Tableau1[[#This Row],[Product]])</f>
        <v>CMD01742702|NTR|Tomate</v>
      </c>
    </row>
    <row r="967" spans="1:18" x14ac:dyDescent="0.25">
      <c r="A967" s="1" t="s">
        <v>138</v>
      </c>
      <c r="B967" s="1" t="s">
        <v>21</v>
      </c>
      <c r="C967" s="3" t="s">
        <v>54</v>
      </c>
      <c r="D967" s="3" t="s">
        <v>10</v>
      </c>
      <c r="E967" s="1" t="s">
        <v>130</v>
      </c>
      <c r="F967" s="1" t="s">
        <v>1695</v>
      </c>
      <c r="G967" s="1" t="s">
        <v>973</v>
      </c>
      <c r="H967" s="3">
        <f>SUBSTITUTE(LEFT(Tableau1[[#This Row],[OrderDate]],17),".",":")+0</f>
        <v>43567.509664351855</v>
      </c>
      <c r="I967" s="3">
        <f>SUBSTITUTE(LEFT(Tableau1[[#This Row],[OrderDueTo]],17),".",":")+0</f>
        <v>43575.5</v>
      </c>
      <c r="J967" s="13" t="str">
        <f>VLOOKUP(Tableau1[[#This Row],[AnaCode]],'Config Analyses'!A:C,2,FALSE)</f>
        <v>Analyse pesticides</v>
      </c>
      <c r="K967" s="13" t="str">
        <f>VLOOKUP(Tableau1[[#This Row],[AnaCode]],'Config Analyses'!A:C,3,FALSE)</f>
        <v>Equipe 3</v>
      </c>
      <c r="L967" s="13" t="str">
        <f>VLOOKUP(Tableau1[[#This Row],[CustomerCode]],'Config Clients'!A:D,3,FALSE)</f>
        <v>Coopérative agricole</v>
      </c>
      <c r="M967" s="13" t="str">
        <f>VLOOKUP(Tableau1[[#This Row],[CustomerCode]],'Config Clients'!A:D,4,FALSE)</f>
        <v>Julie</v>
      </c>
      <c r="N967" s="10" t="str">
        <f>IFERROR(IF(Tableau1[[#This Row],[Date rendu]]-'Date de l''export'!$A$2&gt;0,"Non","Oui"),"Oui")</f>
        <v>Non</v>
      </c>
      <c r="O967" s="11">
        <f>IF(Tableau1[[#This Row],[En retard?]]="Non",Tableau1[[#This Row],[Date rendu]]-'Date de l''export'!$A$2,0)</f>
        <v>3.7404166666674428</v>
      </c>
      <c r="P967" s="14" t="str">
        <f>IF(Tableau1[[#This Row],[En retard?]]="Oui","HD",IF(Tableau1[Délai restant]&lt;1,"&lt;24h",IF(Tableau1[Délai restant]&lt;2,"&lt;48h","≥48h")))</f>
        <v>≥48h</v>
      </c>
      <c r="Q967" s="14" t="str">
        <f>IF(AND(Tableau1[[#This Row],[En retard?]]="Oui",OR(Tableau1[[#This Row],[Product]]="Citron",Tableau1[[#This Row],[Product]]="Amandes")),"Oui","Non")</f>
        <v>Non</v>
      </c>
      <c r="R967" t="str">
        <f>CONCATENATE(Tableau1[[#This Row],[OrderCode]],"|",Tableau1[[#This Row],[AnaCode]],"|",Tableau1[[#This Row],[Product]])</f>
        <v>CMD01501903|PEST|Carotte</v>
      </c>
    </row>
    <row r="968" spans="1:18" x14ac:dyDescent="0.25">
      <c r="A968" s="1" t="s">
        <v>416</v>
      </c>
      <c r="B968" s="1" t="s">
        <v>31</v>
      </c>
      <c r="C968" s="3" t="s">
        <v>98</v>
      </c>
      <c r="D968" s="3" t="s">
        <v>27</v>
      </c>
      <c r="E968" s="1" t="s">
        <v>107</v>
      </c>
      <c r="F968" s="1" t="s">
        <v>2371</v>
      </c>
      <c r="G968" s="1" t="s">
        <v>964</v>
      </c>
      <c r="H968" s="3">
        <f>SUBSTITUTE(LEFT(Tableau1[[#This Row],[OrderDate]],17),".",":")+0</f>
        <v>43567.510740740741</v>
      </c>
      <c r="I968" s="3">
        <f>SUBSTITUTE(LEFT(Tableau1[[#This Row],[OrderDueTo]],17),".",":")+0</f>
        <v>43573.5</v>
      </c>
      <c r="J968" s="13" t="str">
        <f>VLOOKUP(Tableau1[[#This Row],[AnaCode]],'Config Analyses'!A:C,2,FALSE)</f>
        <v>Analyse nutritionelle</v>
      </c>
      <c r="K968" s="13" t="str">
        <f>VLOOKUP(Tableau1[[#This Row],[AnaCode]],'Config Analyses'!A:C,3,FALSE)</f>
        <v>Equipe 2</v>
      </c>
      <c r="L968" s="13" t="str">
        <f>VLOOKUP(Tableau1[[#This Row],[CustomerCode]],'Config Clients'!A:D,3,FALSE)</f>
        <v>Coopérative agricole</v>
      </c>
      <c r="M968" s="13" t="str">
        <f>VLOOKUP(Tableau1[[#This Row],[CustomerCode]],'Config Clients'!A:D,4,FALSE)</f>
        <v>Julie</v>
      </c>
      <c r="N968" s="10" t="str">
        <f>IFERROR(IF(Tableau1[[#This Row],[Date rendu]]-'Date de l''export'!$A$2&gt;0,"Non","Oui"),"Oui")</f>
        <v>Non</v>
      </c>
      <c r="O968" s="11">
        <f>IF(Tableau1[[#This Row],[En retard?]]="Non",Tableau1[[#This Row],[Date rendu]]-'Date de l''export'!$A$2,0)</f>
        <v>1.7404166666674428</v>
      </c>
      <c r="P968" s="14" t="str">
        <f>IF(Tableau1[[#This Row],[En retard?]]="Oui","HD",IF(Tableau1[Délai restant]&lt;1,"&lt;24h",IF(Tableau1[Délai restant]&lt;2,"&lt;48h","≥48h")))</f>
        <v>&lt;48h</v>
      </c>
      <c r="Q968" s="14" t="str">
        <f>IF(AND(Tableau1[[#This Row],[En retard?]]="Oui",OR(Tableau1[[#This Row],[Product]]="Citron",Tableau1[[#This Row],[Product]]="Amandes")),"Oui","Non")</f>
        <v>Non</v>
      </c>
      <c r="R968" t="str">
        <f>CONCATENATE(Tableau1[[#This Row],[OrderCode]],"|",Tableau1[[#This Row],[AnaCode]],"|",Tableau1[[#This Row],[Product]])</f>
        <v>CMD01573403|NTR|Pomme de terre</v>
      </c>
    </row>
    <row r="969" spans="1:18" x14ac:dyDescent="0.25">
      <c r="A969" s="1" t="s">
        <v>3220</v>
      </c>
      <c r="B969" s="1" t="s">
        <v>30</v>
      </c>
      <c r="C969" s="3" t="s">
        <v>188</v>
      </c>
      <c r="D969" s="3" t="s">
        <v>38</v>
      </c>
      <c r="E969" s="1" t="s">
        <v>130</v>
      </c>
      <c r="F969" s="1" t="s">
        <v>3510</v>
      </c>
      <c r="G969" s="1" t="s">
        <v>973</v>
      </c>
      <c r="H969" s="3">
        <f>SUBSTITUTE(LEFT(Tableau1[[#This Row],[OrderDate]],17),".",":")+0</f>
        <v>43567.510972222219</v>
      </c>
      <c r="I969" s="3">
        <f>SUBSTITUTE(LEFT(Tableau1[[#This Row],[OrderDueTo]],17),".",":")+0</f>
        <v>43575.5</v>
      </c>
      <c r="J969" s="13" t="str">
        <f>VLOOKUP(Tableau1[[#This Row],[AnaCode]],'Config Analyses'!A:C,2,FALSE)</f>
        <v>Analyse pesticides</v>
      </c>
      <c r="K969" s="13" t="str">
        <f>VLOOKUP(Tableau1[[#This Row],[AnaCode]],'Config Analyses'!A:C,3,FALSE)</f>
        <v>Equipe 3</v>
      </c>
      <c r="L969" s="13" t="str">
        <f>VLOOKUP(Tableau1[[#This Row],[CustomerCode]],'Config Clients'!A:D,3,FALSE)</f>
        <v>Coopérative agricole</v>
      </c>
      <c r="M969" s="13" t="str">
        <f>VLOOKUP(Tableau1[[#This Row],[CustomerCode]],'Config Clients'!A:D,4,FALSE)</f>
        <v>Julie</v>
      </c>
      <c r="N969" s="10" t="str">
        <f>IFERROR(IF(Tableau1[[#This Row],[Date rendu]]-'Date de l''export'!$A$2&gt;0,"Non","Oui"),"Oui")</f>
        <v>Non</v>
      </c>
      <c r="O969" s="11">
        <f>IF(Tableau1[[#This Row],[En retard?]]="Non",Tableau1[[#This Row],[Date rendu]]-'Date de l''export'!$A$2,0)</f>
        <v>3.7404166666674428</v>
      </c>
      <c r="P969" s="14" t="str">
        <f>IF(Tableau1[[#This Row],[En retard?]]="Oui","HD",IF(Tableau1[Délai restant]&lt;1,"&lt;24h",IF(Tableau1[Délai restant]&lt;2,"&lt;48h","≥48h")))</f>
        <v>≥48h</v>
      </c>
      <c r="Q969" s="14" t="str">
        <f>IF(AND(Tableau1[[#This Row],[En retard?]]="Oui",OR(Tableau1[[#This Row],[Product]]="Citron",Tableau1[[#This Row],[Product]]="Amandes")),"Oui","Non")</f>
        <v>Non</v>
      </c>
      <c r="R969" t="str">
        <f>CONCATENATE(Tableau1[[#This Row],[OrderCode]],"|",Tableau1[[#This Row],[AnaCode]],"|",Tableau1[[#This Row],[Product]])</f>
        <v>CMD01721616|PEST|Bœuf</v>
      </c>
    </row>
    <row r="970" spans="1:18" x14ac:dyDescent="0.25">
      <c r="A970" s="1" t="s">
        <v>272</v>
      </c>
      <c r="B970" s="1" t="s">
        <v>11</v>
      </c>
      <c r="C970" s="3" t="s">
        <v>54</v>
      </c>
      <c r="D970" s="3" t="s">
        <v>10</v>
      </c>
      <c r="E970" s="1" t="s">
        <v>130</v>
      </c>
      <c r="F970" s="1" t="s">
        <v>1208</v>
      </c>
      <c r="G970" s="1" t="s">
        <v>973</v>
      </c>
      <c r="H970" s="3">
        <f>SUBSTITUTE(LEFT(Tableau1[[#This Row],[OrderDate]],17),".",":")+0</f>
        <v>43567.51121527778</v>
      </c>
      <c r="I970" s="3">
        <f>SUBSTITUTE(LEFT(Tableau1[[#This Row],[OrderDueTo]],17),".",":")+0</f>
        <v>43575.5</v>
      </c>
      <c r="J970" s="13" t="str">
        <f>VLOOKUP(Tableau1[[#This Row],[AnaCode]],'Config Analyses'!A:C,2,FALSE)</f>
        <v>Analyse pesticides</v>
      </c>
      <c r="K970" s="13" t="str">
        <f>VLOOKUP(Tableau1[[#This Row],[AnaCode]],'Config Analyses'!A:C,3,FALSE)</f>
        <v>Equipe 3</v>
      </c>
      <c r="L970" s="13" t="str">
        <f>VLOOKUP(Tableau1[[#This Row],[CustomerCode]],'Config Clients'!A:D,3,FALSE)</f>
        <v>Coopérative agricole</v>
      </c>
      <c r="M970" s="13" t="str">
        <f>VLOOKUP(Tableau1[[#This Row],[CustomerCode]],'Config Clients'!A:D,4,FALSE)</f>
        <v>Julie</v>
      </c>
      <c r="N970" s="10" t="str">
        <f>IFERROR(IF(Tableau1[[#This Row],[Date rendu]]-'Date de l''export'!$A$2&gt;0,"Non","Oui"),"Oui")</f>
        <v>Non</v>
      </c>
      <c r="O970" s="11">
        <f>IF(Tableau1[[#This Row],[En retard?]]="Non",Tableau1[[#This Row],[Date rendu]]-'Date de l''export'!$A$2,0)</f>
        <v>3.7404166666674428</v>
      </c>
      <c r="P970" s="14" t="str">
        <f>IF(Tableau1[[#This Row],[En retard?]]="Oui","HD",IF(Tableau1[Délai restant]&lt;1,"&lt;24h",IF(Tableau1[Délai restant]&lt;2,"&lt;48h","≥48h")))</f>
        <v>≥48h</v>
      </c>
      <c r="Q970" s="14" t="str">
        <f>IF(AND(Tableau1[[#This Row],[En retard?]]="Oui",OR(Tableau1[[#This Row],[Product]]="Citron",Tableau1[[#This Row],[Product]]="Amandes")),"Oui","Non")</f>
        <v>Non</v>
      </c>
      <c r="R970" t="str">
        <f>CONCATENATE(Tableau1[[#This Row],[OrderCode]],"|",Tableau1[[#This Row],[AnaCode]],"|",Tableau1[[#This Row],[Product]])</f>
        <v>CMD01711302|PEST|Oignon</v>
      </c>
    </row>
    <row r="971" spans="1:18" x14ac:dyDescent="0.25">
      <c r="A971" s="1" t="s">
        <v>269</v>
      </c>
      <c r="B971" s="1" t="s">
        <v>19</v>
      </c>
      <c r="C971" s="3" t="s">
        <v>72</v>
      </c>
      <c r="D971" s="3" t="s">
        <v>22</v>
      </c>
      <c r="E971" s="1" t="s">
        <v>130</v>
      </c>
      <c r="F971" s="1" t="s">
        <v>1210</v>
      </c>
      <c r="G971" s="1" t="s">
        <v>973</v>
      </c>
      <c r="H971" s="3">
        <f>SUBSTITUTE(LEFT(Tableau1[[#This Row],[OrderDate]],17),".",":")+0</f>
        <v>43567.512025462966</v>
      </c>
      <c r="I971" s="3">
        <f>SUBSTITUTE(LEFT(Tableau1[[#This Row],[OrderDueTo]],17),".",":")+0</f>
        <v>43575.5</v>
      </c>
      <c r="J971" s="13" t="str">
        <f>VLOOKUP(Tableau1[[#This Row],[AnaCode]],'Config Analyses'!A:C,2,FALSE)</f>
        <v>Analyse pesticides</v>
      </c>
      <c r="K971" s="13" t="str">
        <f>VLOOKUP(Tableau1[[#This Row],[AnaCode]],'Config Analyses'!A:C,3,FALSE)</f>
        <v>Equipe 3</v>
      </c>
      <c r="L971" s="13" t="str">
        <f>VLOOKUP(Tableau1[[#This Row],[CustomerCode]],'Config Clients'!A:D,3,FALSE)</f>
        <v>Coopérative agricole</v>
      </c>
      <c r="M971" s="13" t="str">
        <f>VLOOKUP(Tableau1[[#This Row],[CustomerCode]],'Config Clients'!A:D,4,FALSE)</f>
        <v>Julie</v>
      </c>
      <c r="N971" s="10" t="str">
        <f>IFERROR(IF(Tableau1[[#This Row],[Date rendu]]-'Date de l''export'!$A$2&gt;0,"Non","Oui"),"Oui")</f>
        <v>Non</v>
      </c>
      <c r="O971" s="11">
        <f>IF(Tableau1[[#This Row],[En retard?]]="Non",Tableau1[[#This Row],[Date rendu]]-'Date de l''export'!$A$2,0)</f>
        <v>3.7404166666674428</v>
      </c>
      <c r="P971" s="14" t="str">
        <f>IF(Tableau1[[#This Row],[En retard?]]="Oui","HD",IF(Tableau1[Délai restant]&lt;1,"&lt;24h",IF(Tableau1[Délai restant]&lt;2,"&lt;48h","≥48h")))</f>
        <v>≥48h</v>
      </c>
      <c r="Q971" s="14" t="str">
        <f>IF(AND(Tableau1[[#This Row],[En retard?]]="Oui",OR(Tableau1[[#This Row],[Product]]="Citron",Tableau1[[#This Row],[Product]]="Amandes")),"Oui","Non")</f>
        <v>Non</v>
      </c>
      <c r="R971" t="str">
        <f>CONCATENATE(Tableau1[[#This Row],[OrderCode]],"|",Tableau1[[#This Row],[AnaCode]],"|",Tableau1[[#This Row],[Product]])</f>
        <v>CMD01648601|PEST|Bettrave</v>
      </c>
    </row>
    <row r="972" spans="1:18" x14ac:dyDescent="0.25">
      <c r="A972" s="1" t="s">
        <v>485</v>
      </c>
      <c r="B972" s="1" t="s">
        <v>19</v>
      </c>
      <c r="C972" s="3" t="s">
        <v>72</v>
      </c>
      <c r="D972" s="3" t="s">
        <v>22</v>
      </c>
      <c r="E972" s="1" t="s">
        <v>130</v>
      </c>
      <c r="F972" s="1" t="s">
        <v>1696</v>
      </c>
      <c r="G972" s="1" t="s">
        <v>973</v>
      </c>
      <c r="H972" s="3">
        <f>SUBSTITUTE(LEFT(Tableau1[[#This Row],[OrderDate]],17),".",":")+0</f>
        <v>43567.51253472222</v>
      </c>
      <c r="I972" s="3">
        <f>SUBSTITUTE(LEFT(Tableau1[[#This Row],[OrderDueTo]],17),".",":")+0</f>
        <v>43575.5</v>
      </c>
      <c r="J972" s="13" t="str">
        <f>VLOOKUP(Tableau1[[#This Row],[AnaCode]],'Config Analyses'!A:C,2,FALSE)</f>
        <v>Analyse pesticides</v>
      </c>
      <c r="K972" s="13" t="str">
        <f>VLOOKUP(Tableau1[[#This Row],[AnaCode]],'Config Analyses'!A:C,3,FALSE)</f>
        <v>Equipe 3</v>
      </c>
      <c r="L972" s="13" t="str">
        <f>VLOOKUP(Tableau1[[#This Row],[CustomerCode]],'Config Clients'!A:D,3,FALSE)</f>
        <v>Coopérative agricole</v>
      </c>
      <c r="M972" s="13" t="str">
        <f>VLOOKUP(Tableau1[[#This Row],[CustomerCode]],'Config Clients'!A:D,4,FALSE)</f>
        <v>Julie</v>
      </c>
      <c r="N972" s="10" t="str">
        <f>IFERROR(IF(Tableau1[[#This Row],[Date rendu]]-'Date de l''export'!$A$2&gt;0,"Non","Oui"),"Oui")</f>
        <v>Non</v>
      </c>
      <c r="O972" s="11">
        <f>IF(Tableau1[[#This Row],[En retard?]]="Non",Tableau1[[#This Row],[Date rendu]]-'Date de l''export'!$A$2,0)</f>
        <v>3.7404166666674428</v>
      </c>
      <c r="P972" s="14" t="str">
        <f>IF(Tableau1[[#This Row],[En retard?]]="Oui","HD",IF(Tableau1[Délai restant]&lt;1,"&lt;24h",IF(Tableau1[Délai restant]&lt;2,"&lt;48h","≥48h")))</f>
        <v>≥48h</v>
      </c>
      <c r="Q972" s="14" t="str">
        <f>IF(AND(Tableau1[[#This Row],[En retard?]]="Oui",OR(Tableau1[[#This Row],[Product]]="Citron",Tableau1[[#This Row],[Product]]="Amandes")),"Oui","Non")</f>
        <v>Non</v>
      </c>
      <c r="R972" t="str">
        <f>CONCATENATE(Tableau1[[#This Row],[OrderCode]],"|",Tableau1[[#This Row],[AnaCode]],"|",Tableau1[[#This Row],[Product]])</f>
        <v>CMD01766802|PEST|Bettrave</v>
      </c>
    </row>
    <row r="973" spans="1:18" x14ac:dyDescent="0.25">
      <c r="A973" s="1" t="s">
        <v>3511</v>
      </c>
      <c r="B973" s="1" t="s">
        <v>42</v>
      </c>
      <c r="C973" s="3" t="s">
        <v>188</v>
      </c>
      <c r="D973" s="3" t="s">
        <v>38</v>
      </c>
      <c r="E973" s="1" t="s">
        <v>50</v>
      </c>
      <c r="F973" s="1" t="s">
        <v>3512</v>
      </c>
      <c r="G973" s="1" t="s">
        <v>1365</v>
      </c>
      <c r="H973" s="3">
        <f>SUBSTITUTE(LEFT(Tableau1[[#This Row],[OrderDate]],17),".",":")+0</f>
        <v>43567.51353009259</v>
      </c>
      <c r="I973" s="3">
        <f>SUBSTITUTE(LEFT(Tableau1[[#This Row],[OrderDueTo]],17),".",":")+0</f>
        <v>43579.5</v>
      </c>
      <c r="J973" s="13" t="str">
        <f>VLOOKUP(Tableau1[[#This Row],[AnaCode]],'Config Analyses'!A:C,2,FALSE)</f>
        <v>Analyse OGM</v>
      </c>
      <c r="K973" s="13" t="str">
        <f>VLOOKUP(Tableau1[[#This Row],[AnaCode]],'Config Analyses'!A:C,3,FALSE)</f>
        <v>Equipe 2</v>
      </c>
      <c r="L973" s="13" t="str">
        <f>VLOOKUP(Tableau1[[#This Row],[CustomerCode]],'Config Clients'!A:D,3,FALSE)</f>
        <v>Coopérative agricole</v>
      </c>
      <c r="M973" s="13" t="str">
        <f>VLOOKUP(Tableau1[[#This Row],[CustomerCode]],'Config Clients'!A:D,4,FALSE)</f>
        <v>Julie</v>
      </c>
      <c r="N973" s="10" t="str">
        <f>IFERROR(IF(Tableau1[[#This Row],[Date rendu]]-'Date de l''export'!$A$2&gt;0,"Non","Oui"),"Oui")</f>
        <v>Non</v>
      </c>
      <c r="O973" s="11">
        <f>IF(Tableau1[[#This Row],[En retard?]]="Non",Tableau1[[#This Row],[Date rendu]]-'Date de l''export'!$A$2,0)</f>
        <v>7.7404166666674428</v>
      </c>
      <c r="P973" s="14" t="str">
        <f>IF(Tableau1[[#This Row],[En retard?]]="Oui","HD",IF(Tableau1[Délai restant]&lt;1,"&lt;24h",IF(Tableau1[Délai restant]&lt;2,"&lt;48h","≥48h")))</f>
        <v>≥48h</v>
      </c>
      <c r="Q973" s="14" t="str">
        <f>IF(AND(Tableau1[[#This Row],[En retard?]]="Oui",OR(Tableau1[[#This Row],[Product]]="Citron",Tableau1[[#This Row],[Product]]="Amandes")),"Oui","Non")</f>
        <v>Non</v>
      </c>
      <c r="R973" t="str">
        <f>CONCATENATE(Tableau1[[#This Row],[OrderCode]],"|",Tableau1[[#This Row],[AnaCode]],"|",Tableau1[[#This Row],[Product]])</f>
        <v>CMD01721610|OGM|Jus de fruits</v>
      </c>
    </row>
    <row r="974" spans="1:18" x14ac:dyDescent="0.25">
      <c r="A974" s="1" t="s">
        <v>669</v>
      </c>
      <c r="B974" s="1" t="s">
        <v>20</v>
      </c>
      <c r="C974" s="3" t="s">
        <v>61</v>
      </c>
      <c r="D974" s="3" t="s">
        <v>14</v>
      </c>
      <c r="E974" s="1" t="s">
        <v>179</v>
      </c>
      <c r="F974" s="1" t="s">
        <v>2105</v>
      </c>
      <c r="G974" s="1" t="s">
        <v>936</v>
      </c>
      <c r="H974" s="3">
        <f>SUBSTITUTE(LEFT(Tableau1[[#This Row],[OrderDate]],17),".",":")+0</f>
        <v>43567.514282407406</v>
      </c>
      <c r="I974" s="3">
        <f>SUBSTITUTE(LEFT(Tableau1[[#This Row],[OrderDueTo]],17),".",":")+0</f>
        <v>43570.5</v>
      </c>
      <c r="J974" s="13" t="str">
        <f>VLOOKUP(Tableau1[[#This Row],[AnaCode]],'Config Analyses'!A:C,2,FALSE)</f>
        <v>Analyse métaux lourds</v>
      </c>
      <c r="K974" s="13" t="str">
        <f>VLOOKUP(Tableau1[[#This Row],[AnaCode]],'Config Analyses'!A:C,3,FALSE)</f>
        <v>Equipe 1</v>
      </c>
      <c r="L974" s="13" t="str">
        <f>VLOOKUP(Tableau1[[#This Row],[CustomerCode]],'Config Clients'!A:D,3,FALSE)</f>
        <v>Grande surface</v>
      </c>
      <c r="M974" s="13" t="str">
        <f>VLOOKUP(Tableau1[[#This Row],[CustomerCode]],'Config Clients'!A:D,4,FALSE)</f>
        <v>Eric</v>
      </c>
      <c r="N974" s="10" t="str">
        <f>IFERROR(IF(Tableau1[[#This Row],[Date rendu]]-'Date de l''export'!$A$2&gt;0,"Non","Oui"),"Oui")</f>
        <v>Oui</v>
      </c>
      <c r="O974" s="11">
        <f>IF(Tableau1[[#This Row],[En retard?]]="Non",Tableau1[[#This Row],[Date rendu]]-'Date de l''export'!$A$2,0)</f>
        <v>0</v>
      </c>
      <c r="P974" s="14" t="str">
        <f>IF(Tableau1[[#This Row],[En retard?]]="Oui","HD",IF(Tableau1[Délai restant]&lt;1,"&lt;24h",IF(Tableau1[Délai restant]&lt;2,"&lt;48h","≥48h")))</f>
        <v>HD</v>
      </c>
      <c r="Q974" s="14" t="str">
        <f>IF(AND(Tableau1[[#This Row],[En retard?]]="Oui",OR(Tableau1[[#This Row],[Product]]="Citron",Tableau1[[#This Row],[Product]]="Amandes")),"Oui","Non")</f>
        <v>Non</v>
      </c>
      <c r="R974" t="str">
        <f>CONCATENATE(Tableau1[[#This Row],[OrderCode]],"|",Tableau1[[#This Row],[AnaCode]],"|",Tableau1[[#This Row],[Product]])</f>
        <v>CMD01750202|MTX|Orange</v>
      </c>
    </row>
    <row r="975" spans="1:18" x14ac:dyDescent="0.25">
      <c r="A975" s="1" t="s">
        <v>3513</v>
      </c>
      <c r="B975" s="1" t="s">
        <v>30</v>
      </c>
      <c r="C975" s="3" t="s">
        <v>73</v>
      </c>
      <c r="D975" s="3" t="s">
        <v>23</v>
      </c>
      <c r="E975" s="1" t="s">
        <v>130</v>
      </c>
      <c r="F975" s="1" t="s">
        <v>3514</v>
      </c>
      <c r="G975" s="1" t="s">
        <v>973</v>
      </c>
      <c r="H975" s="3">
        <f>SUBSTITUTE(LEFT(Tableau1[[#This Row],[OrderDate]],17),".",":")+0</f>
        <v>43567.51462962963</v>
      </c>
      <c r="I975" s="3">
        <f>SUBSTITUTE(LEFT(Tableau1[[#This Row],[OrderDueTo]],17),".",":")+0</f>
        <v>43575.5</v>
      </c>
      <c r="J975" s="13" t="str">
        <f>VLOOKUP(Tableau1[[#This Row],[AnaCode]],'Config Analyses'!A:C,2,FALSE)</f>
        <v>Analyse pesticides</v>
      </c>
      <c r="K975" s="13" t="str">
        <f>VLOOKUP(Tableau1[[#This Row],[AnaCode]],'Config Analyses'!A:C,3,FALSE)</f>
        <v>Equipe 3</v>
      </c>
      <c r="L975" s="13" t="str">
        <f>VLOOKUP(Tableau1[[#This Row],[CustomerCode]],'Config Clients'!A:D,3,FALSE)</f>
        <v>Entreprises agro-alimentaires</v>
      </c>
      <c r="M975" s="13" t="str">
        <f>VLOOKUP(Tableau1[[#This Row],[CustomerCode]],'Config Clients'!A:D,4,FALSE)</f>
        <v>Julien</v>
      </c>
      <c r="N975" s="10" t="str">
        <f>IFERROR(IF(Tableau1[[#This Row],[Date rendu]]-'Date de l''export'!$A$2&gt;0,"Non","Oui"),"Oui")</f>
        <v>Non</v>
      </c>
      <c r="O975" s="11">
        <f>IF(Tableau1[[#This Row],[En retard?]]="Non",Tableau1[[#This Row],[Date rendu]]-'Date de l''export'!$A$2,0)</f>
        <v>3.7404166666674428</v>
      </c>
      <c r="P975" s="14" t="str">
        <f>IF(Tableau1[[#This Row],[En retard?]]="Oui","HD",IF(Tableau1[Délai restant]&lt;1,"&lt;24h",IF(Tableau1[Délai restant]&lt;2,"&lt;48h","≥48h")))</f>
        <v>≥48h</v>
      </c>
      <c r="Q975" s="14" t="str">
        <f>IF(AND(Tableau1[[#This Row],[En retard?]]="Oui",OR(Tableau1[[#This Row],[Product]]="Citron",Tableau1[[#This Row],[Product]]="Amandes")),"Oui","Non")</f>
        <v>Non</v>
      </c>
      <c r="R975" t="str">
        <f>CONCATENATE(Tableau1[[#This Row],[OrderCode]],"|",Tableau1[[#This Row],[AnaCode]],"|",Tableau1[[#This Row],[Product]])</f>
        <v>CMD01692705|PEST|Bœuf</v>
      </c>
    </row>
    <row r="976" spans="1:18" x14ac:dyDescent="0.25">
      <c r="A976" s="1" t="s">
        <v>492</v>
      </c>
      <c r="B976" s="1" t="s">
        <v>29</v>
      </c>
      <c r="C976" s="3" t="s">
        <v>75</v>
      </c>
      <c r="D976" s="3" t="s">
        <v>24</v>
      </c>
      <c r="E976" s="1" t="s">
        <v>130</v>
      </c>
      <c r="F976" s="1" t="s">
        <v>1612</v>
      </c>
      <c r="G976" s="1" t="s">
        <v>973</v>
      </c>
      <c r="H976" s="3">
        <f>SUBSTITUTE(LEFT(Tableau1[[#This Row],[OrderDate]],17),".",":")+0</f>
        <v>43567.515324074076</v>
      </c>
      <c r="I976" s="3">
        <f>SUBSTITUTE(LEFT(Tableau1[[#This Row],[OrderDueTo]],17),".",":")+0</f>
        <v>43575.5</v>
      </c>
      <c r="J976" s="13" t="str">
        <f>VLOOKUP(Tableau1[[#This Row],[AnaCode]],'Config Analyses'!A:C,2,FALSE)</f>
        <v>Analyse pesticides</v>
      </c>
      <c r="K976" s="13" t="str">
        <f>VLOOKUP(Tableau1[[#This Row],[AnaCode]],'Config Analyses'!A:C,3,FALSE)</f>
        <v>Equipe 3</v>
      </c>
      <c r="L976" s="13" t="str">
        <f>VLOOKUP(Tableau1[[#This Row],[CustomerCode]],'Config Clients'!A:D,3,FALSE)</f>
        <v>Entreprises agro-alimentaires</v>
      </c>
      <c r="M976" s="13" t="str">
        <f>VLOOKUP(Tableau1[[#This Row],[CustomerCode]],'Config Clients'!A:D,4,FALSE)</f>
        <v>Julien</v>
      </c>
      <c r="N976" s="10" t="str">
        <f>IFERROR(IF(Tableau1[[#This Row],[Date rendu]]-'Date de l''export'!$A$2&gt;0,"Non","Oui"),"Oui")</f>
        <v>Non</v>
      </c>
      <c r="O976" s="11">
        <f>IF(Tableau1[[#This Row],[En retard?]]="Non",Tableau1[[#This Row],[Date rendu]]-'Date de l''export'!$A$2,0)</f>
        <v>3.7404166666674428</v>
      </c>
      <c r="P976" s="14" t="str">
        <f>IF(Tableau1[[#This Row],[En retard?]]="Oui","HD",IF(Tableau1[Délai restant]&lt;1,"&lt;24h",IF(Tableau1[Délai restant]&lt;2,"&lt;48h","≥48h")))</f>
        <v>≥48h</v>
      </c>
      <c r="Q976" s="14" t="str">
        <f>IF(AND(Tableau1[[#This Row],[En retard?]]="Oui",OR(Tableau1[[#This Row],[Product]]="Citron",Tableau1[[#This Row],[Product]]="Amandes")),"Oui","Non")</f>
        <v>Non</v>
      </c>
      <c r="R976" t="str">
        <f>CONCATENATE(Tableau1[[#This Row],[OrderCode]],"|",Tableau1[[#This Row],[AnaCode]],"|",Tableau1[[#This Row],[Product]])</f>
        <v>CMD01790409|PEST|Porc</v>
      </c>
    </row>
    <row r="977" spans="1:18" x14ac:dyDescent="0.25">
      <c r="A977" s="1" t="s">
        <v>348</v>
      </c>
      <c r="B977" s="1" t="s">
        <v>21</v>
      </c>
      <c r="C977" s="3" t="s">
        <v>52</v>
      </c>
      <c r="D977" s="3" t="s">
        <v>9</v>
      </c>
      <c r="E977" s="1" t="s">
        <v>130</v>
      </c>
      <c r="F977" s="1" t="s">
        <v>1700</v>
      </c>
      <c r="G977" s="1" t="s">
        <v>973</v>
      </c>
      <c r="H977" s="3">
        <f>SUBSTITUTE(LEFT(Tableau1[[#This Row],[OrderDate]],17),".",":")+0</f>
        <v>43567.515729166669</v>
      </c>
      <c r="I977" s="3">
        <f>SUBSTITUTE(LEFT(Tableau1[[#This Row],[OrderDueTo]],17),".",":")+0</f>
        <v>43575.5</v>
      </c>
      <c r="J977" s="13" t="str">
        <f>VLOOKUP(Tableau1[[#This Row],[AnaCode]],'Config Analyses'!A:C,2,FALSE)</f>
        <v>Analyse pesticides</v>
      </c>
      <c r="K977" s="13" t="str">
        <f>VLOOKUP(Tableau1[[#This Row],[AnaCode]],'Config Analyses'!A:C,3,FALSE)</f>
        <v>Equipe 3</v>
      </c>
      <c r="L977" s="13" t="str">
        <f>VLOOKUP(Tableau1[[#This Row],[CustomerCode]],'Config Clients'!A:D,3,FALSE)</f>
        <v>Centrale d'achats</v>
      </c>
      <c r="M977" s="13" t="str">
        <f>VLOOKUP(Tableau1[[#This Row],[CustomerCode]],'Config Clients'!A:D,4,FALSE)</f>
        <v>Sandrine</v>
      </c>
      <c r="N977" s="10" t="str">
        <f>IFERROR(IF(Tableau1[[#This Row],[Date rendu]]-'Date de l''export'!$A$2&gt;0,"Non","Oui"),"Oui")</f>
        <v>Non</v>
      </c>
      <c r="O977" s="11">
        <f>IF(Tableau1[[#This Row],[En retard?]]="Non",Tableau1[[#This Row],[Date rendu]]-'Date de l''export'!$A$2,0)</f>
        <v>3.7404166666674428</v>
      </c>
      <c r="P977" s="14" t="str">
        <f>IF(Tableau1[[#This Row],[En retard?]]="Oui","HD",IF(Tableau1[Délai restant]&lt;1,"&lt;24h",IF(Tableau1[Délai restant]&lt;2,"&lt;48h","≥48h")))</f>
        <v>≥48h</v>
      </c>
      <c r="Q977" s="14" t="str">
        <f>IF(AND(Tableau1[[#This Row],[En retard?]]="Oui",OR(Tableau1[[#This Row],[Product]]="Citron",Tableau1[[#This Row],[Product]]="Amandes")),"Oui","Non")</f>
        <v>Non</v>
      </c>
      <c r="R977" t="str">
        <f>CONCATENATE(Tableau1[[#This Row],[OrderCode]],"|",Tableau1[[#This Row],[AnaCode]],"|",Tableau1[[#This Row],[Product]])</f>
        <v>CMD01582605|PEST|Carotte</v>
      </c>
    </row>
    <row r="978" spans="1:18" x14ac:dyDescent="0.25">
      <c r="A978" s="1" t="s">
        <v>156</v>
      </c>
      <c r="B978" s="1" t="s">
        <v>31</v>
      </c>
      <c r="C978" s="3" t="s">
        <v>72</v>
      </c>
      <c r="D978" s="3" t="s">
        <v>22</v>
      </c>
      <c r="E978" s="1" t="s">
        <v>130</v>
      </c>
      <c r="F978" s="1" t="s">
        <v>1611</v>
      </c>
      <c r="G978" s="1" t="s">
        <v>973</v>
      </c>
      <c r="H978" s="3">
        <f>SUBSTITUTE(LEFT(Tableau1[[#This Row],[OrderDate]],17),".",":")+0</f>
        <v>43567.515949074077</v>
      </c>
      <c r="I978" s="3">
        <f>SUBSTITUTE(LEFT(Tableau1[[#This Row],[OrderDueTo]],17),".",":")+0</f>
        <v>43575.5</v>
      </c>
      <c r="J978" s="13" t="str">
        <f>VLOOKUP(Tableau1[[#This Row],[AnaCode]],'Config Analyses'!A:C,2,FALSE)</f>
        <v>Analyse pesticides</v>
      </c>
      <c r="K978" s="13" t="str">
        <f>VLOOKUP(Tableau1[[#This Row],[AnaCode]],'Config Analyses'!A:C,3,FALSE)</f>
        <v>Equipe 3</v>
      </c>
      <c r="L978" s="13" t="str">
        <f>VLOOKUP(Tableau1[[#This Row],[CustomerCode]],'Config Clients'!A:D,3,FALSE)</f>
        <v>Coopérative agricole</v>
      </c>
      <c r="M978" s="13" t="str">
        <f>VLOOKUP(Tableau1[[#This Row],[CustomerCode]],'Config Clients'!A:D,4,FALSE)</f>
        <v>Julie</v>
      </c>
      <c r="N978" s="10" t="str">
        <f>IFERROR(IF(Tableau1[[#This Row],[Date rendu]]-'Date de l''export'!$A$2&gt;0,"Non","Oui"),"Oui")</f>
        <v>Non</v>
      </c>
      <c r="O978" s="11">
        <f>IF(Tableau1[[#This Row],[En retard?]]="Non",Tableau1[[#This Row],[Date rendu]]-'Date de l''export'!$A$2,0)</f>
        <v>3.7404166666674428</v>
      </c>
      <c r="P978" s="14" t="str">
        <f>IF(Tableau1[[#This Row],[En retard?]]="Oui","HD",IF(Tableau1[Délai restant]&lt;1,"&lt;24h",IF(Tableau1[Délai restant]&lt;2,"&lt;48h","≥48h")))</f>
        <v>≥48h</v>
      </c>
      <c r="Q978" s="14" t="str">
        <f>IF(AND(Tableau1[[#This Row],[En retard?]]="Oui",OR(Tableau1[[#This Row],[Product]]="Citron",Tableau1[[#This Row],[Product]]="Amandes")),"Oui","Non")</f>
        <v>Non</v>
      </c>
      <c r="R978" t="str">
        <f>CONCATENATE(Tableau1[[#This Row],[OrderCode]],"|",Tableau1[[#This Row],[AnaCode]],"|",Tableau1[[#This Row],[Product]])</f>
        <v>CMD01732301|PEST|Pomme de terre</v>
      </c>
    </row>
    <row r="979" spans="1:18" x14ac:dyDescent="0.25">
      <c r="A979" s="1" t="s">
        <v>142</v>
      </c>
      <c r="B979" s="1" t="s">
        <v>21</v>
      </c>
      <c r="C979" s="3" t="s">
        <v>98</v>
      </c>
      <c r="D979" s="3" t="s">
        <v>27</v>
      </c>
      <c r="E979" s="1" t="s">
        <v>130</v>
      </c>
      <c r="F979" s="1" t="s">
        <v>1703</v>
      </c>
      <c r="G979" s="1" t="s">
        <v>973</v>
      </c>
      <c r="H979" s="3">
        <f>SUBSTITUTE(LEFT(Tableau1[[#This Row],[OrderDate]],17),".",":")+0</f>
        <v>43567.516562500001</v>
      </c>
      <c r="I979" s="3">
        <f>SUBSTITUTE(LEFT(Tableau1[[#This Row],[OrderDueTo]],17),".",":")+0</f>
        <v>43575.5</v>
      </c>
      <c r="J979" s="13" t="str">
        <f>VLOOKUP(Tableau1[[#This Row],[AnaCode]],'Config Analyses'!A:C,2,FALSE)</f>
        <v>Analyse pesticides</v>
      </c>
      <c r="K979" s="13" t="str">
        <f>VLOOKUP(Tableau1[[#This Row],[AnaCode]],'Config Analyses'!A:C,3,FALSE)</f>
        <v>Equipe 3</v>
      </c>
      <c r="L979" s="13" t="str">
        <f>VLOOKUP(Tableau1[[#This Row],[CustomerCode]],'Config Clients'!A:D,3,FALSE)</f>
        <v>Coopérative agricole</v>
      </c>
      <c r="M979" s="13" t="str">
        <f>VLOOKUP(Tableau1[[#This Row],[CustomerCode]],'Config Clients'!A:D,4,FALSE)</f>
        <v>Julie</v>
      </c>
      <c r="N979" s="10" t="str">
        <f>IFERROR(IF(Tableau1[[#This Row],[Date rendu]]-'Date de l''export'!$A$2&gt;0,"Non","Oui"),"Oui")</f>
        <v>Non</v>
      </c>
      <c r="O979" s="11">
        <f>IF(Tableau1[[#This Row],[En retard?]]="Non",Tableau1[[#This Row],[Date rendu]]-'Date de l''export'!$A$2,0)</f>
        <v>3.7404166666674428</v>
      </c>
      <c r="P979" s="14" t="str">
        <f>IF(Tableau1[[#This Row],[En retard?]]="Oui","HD",IF(Tableau1[Délai restant]&lt;1,"&lt;24h",IF(Tableau1[Délai restant]&lt;2,"&lt;48h","≥48h")))</f>
        <v>≥48h</v>
      </c>
      <c r="Q979" s="14" t="str">
        <f>IF(AND(Tableau1[[#This Row],[En retard?]]="Oui",OR(Tableau1[[#This Row],[Product]]="Citron",Tableau1[[#This Row],[Product]]="Amandes")),"Oui","Non")</f>
        <v>Non</v>
      </c>
      <c r="R979" t="str">
        <f>CONCATENATE(Tableau1[[#This Row],[OrderCode]],"|",Tableau1[[#This Row],[AnaCode]],"|",Tableau1[[#This Row],[Product]])</f>
        <v>CMD01603503|PEST|Carotte</v>
      </c>
    </row>
    <row r="980" spans="1:18" x14ac:dyDescent="0.25">
      <c r="A980" s="1" t="s">
        <v>524</v>
      </c>
      <c r="B980" s="1" t="s">
        <v>20</v>
      </c>
      <c r="C980" s="3" t="s">
        <v>61</v>
      </c>
      <c r="D980" s="3" t="s">
        <v>14</v>
      </c>
      <c r="E980" s="1" t="s">
        <v>167</v>
      </c>
      <c r="F980" s="1" t="s">
        <v>1707</v>
      </c>
      <c r="G980" s="1" t="s">
        <v>950</v>
      </c>
      <c r="H980" s="3">
        <f>SUBSTITUTE(LEFT(Tableau1[[#This Row],[OrderDate]],17),".",":")+0</f>
        <v>43567.518877314818</v>
      </c>
      <c r="I980" s="3">
        <f>SUBSTITUTE(LEFT(Tableau1[[#This Row],[OrderDueTo]],17),".",":")+0</f>
        <v>43574.5</v>
      </c>
      <c r="J980" s="13" t="str">
        <f>VLOOKUP(Tableau1[[#This Row],[AnaCode]],'Config Analyses'!A:C,2,FALSE)</f>
        <v>Analyse matières grasses</v>
      </c>
      <c r="K980" s="13" t="str">
        <f>VLOOKUP(Tableau1[[#This Row],[AnaCode]],'Config Analyses'!A:C,3,FALSE)</f>
        <v>Equipe 2</v>
      </c>
      <c r="L980" s="13" t="str">
        <f>VLOOKUP(Tableau1[[#This Row],[CustomerCode]],'Config Clients'!A:D,3,FALSE)</f>
        <v>Grande surface</v>
      </c>
      <c r="M980" s="13" t="str">
        <f>VLOOKUP(Tableau1[[#This Row],[CustomerCode]],'Config Clients'!A:D,4,FALSE)</f>
        <v>Eric</v>
      </c>
      <c r="N980" s="10" t="str">
        <f>IFERROR(IF(Tableau1[[#This Row],[Date rendu]]-'Date de l''export'!$A$2&gt;0,"Non","Oui"),"Oui")</f>
        <v>Non</v>
      </c>
      <c r="O980" s="11">
        <f>IF(Tableau1[[#This Row],[En retard?]]="Non",Tableau1[[#This Row],[Date rendu]]-'Date de l''export'!$A$2,0)</f>
        <v>2.7404166666674428</v>
      </c>
      <c r="P980" s="14" t="str">
        <f>IF(Tableau1[[#This Row],[En retard?]]="Oui","HD",IF(Tableau1[Délai restant]&lt;1,"&lt;24h",IF(Tableau1[Délai restant]&lt;2,"&lt;48h","≥48h")))</f>
        <v>≥48h</v>
      </c>
      <c r="Q980" s="14" t="str">
        <f>IF(AND(Tableau1[[#This Row],[En retard?]]="Oui",OR(Tableau1[[#This Row],[Product]]="Citron",Tableau1[[#This Row],[Product]]="Amandes")),"Oui","Non")</f>
        <v>Non</v>
      </c>
      <c r="R980" t="str">
        <f>CONCATENATE(Tableau1[[#This Row],[OrderCode]],"|",Tableau1[[#This Row],[AnaCode]],"|",Tableau1[[#This Row],[Product]])</f>
        <v>CMD01710004|MTG|Orange</v>
      </c>
    </row>
    <row r="981" spans="1:18" x14ac:dyDescent="0.25">
      <c r="A981" s="1" t="s">
        <v>3515</v>
      </c>
      <c r="B981" s="1" t="s">
        <v>30</v>
      </c>
      <c r="C981" s="3" t="s">
        <v>73</v>
      </c>
      <c r="D981" s="3" t="s">
        <v>23</v>
      </c>
      <c r="E981" s="1" t="s">
        <v>63</v>
      </c>
      <c r="F981" s="1" t="s">
        <v>3516</v>
      </c>
      <c r="G981" s="1" t="s">
        <v>973</v>
      </c>
      <c r="H981" s="3">
        <f>SUBSTITUTE(LEFT(Tableau1[[#This Row],[OrderDate]],17),".",":")+0</f>
        <v>43567.51898148148</v>
      </c>
      <c r="I981" s="3">
        <f>SUBSTITUTE(LEFT(Tableau1[[#This Row],[OrderDueTo]],17),".",":")+0</f>
        <v>43575.5</v>
      </c>
      <c r="J981" s="13" t="str">
        <f>VLOOKUP(Tableau1[[#This Row],[AnaCode]],'Config Analyses'!A:C,2,FALSE)</f>
        <v>Analyse polluants d'emballage</v>
      </c>
      <c r="K981" s="13" t="str">
        <f>VLOOKUP(Tableau1[[#This Row],[AnaCode]],'Config Analyses'!A:C,3,FALSE)</f>
        <v>Equipe 3</v>
      </c>
      <c r="L981" s="13" t="str">
        <f>VLOOKUP(Tableau1[[#This Row],[CustomerCode]],'Config Clients'!A:D,3,FALSE)</f>
        <v>Entreprises agro-alimentaires</v>
      </c>
      <c r="M981" s="13" t="str">
        <f>VLOOKUP(Tableau1[[#This Row],[CustomerCode]],'Config Clients'!A:D,4,FALSE)</f>
        <v>Julien</v>
      </c>
      <c r="N981" s="10" t="str">
        <f>IFERROR(IF(Tableau1[[#This Row],[Date rendu]]-'Date de l''export'!$A$2&gt;0,"Non","Oui"),"Oui")</f>
        <v>Non</v>
      </c>
      <c r="O981" s="11">
        <f>IF(Tableau1[[#This Row],[En retard?]]="Non",Tableau1[[#This Row],[Date rendu]]-'Date de l''export'!$A$2,0)</f>
        <v>3.7404166666674428</v>
      </c>
      <c r="P981" s="14" t="str">
        <f>IF(Tableau1[[#This Row],[En retard?]]="Oui","HD",IF(Tableau1[Délai restant]&lt;1,"&lt;24h",IF(Tableau1[Délai restant]&lt;2,"&lt;48h","≥48h")))</f>
        <v>≥48h</v>
      </c>
      <c r="Q981" s="14" t="str">
        <f>IF(AND(Tableau1[[#This Row],[En retard?]]="Oui",OR(Tableau1[[#This Row],[Product]]="Citron",Tableau1[[#This Row],[Product]]="Amandes")),"Oui","Non")</f>
        <v>Non</v>
      </c>
      <c r="R981" t="str">
        <f>CONCATENATE(Tableau1[[#This Row],[OrderCode]],"|",Tableau1[[#This Row],[AnaCode]],"|",Tableau1[[#This Row],[Product]])</f>
        <v>CMD01740501|PLLT|Bœuf</v>
      </c>
    </row>
    <row r="982" spans="1:18" x14ac:dyDescent="0.25">
      <c r="A982" s="1" t="s">
        <v>187</v>
      </c>
      <c r="B982" s="1" t="s">
        <v>31</v>
      </c>
      <c r="C982" s="3" t="s">
        <v>61</v>
      </c>
      <c r="D982" s="3" t="s">
        <v>14</v>
      </c>
      <c r="E982" s="1" t="s">
        <v>63</v>
      </c>
      <c r="F982" s="1" t="s">
        <v>1398</v>
      </c>
      <c r="G982" s="1" t="s">
        <v>973</v>
      </c>
      <c r="H982" s="3">
        <f>SUBSTITUTE(LEFT(Tableau1[[#This Row],[OrderDate]],17),".",":")+0</f>
        <v>43567.519525462965</v>
      </c>
      <c r="I982" s="3">
        <f>SUBSTITUTE(LEFT(Tableau1[[#This Row],[OrderDueTo]],17),".",":")+0</f>
        <v>43575.5</v>
      </c>
      <c r="J982" s="13" t="str">
        <f>VLOOKUP(Tableau1[[#This Row],[AnaCode]],'Config Analyses'!A:C,2,FALSE)</f>
        <v>Analyse polluants d'emballage</v>
      </c>
      <c r="K982" s="13" t="str">
        <f>VLOOKUP(Tableau1[[#This Row],[AnaCode]],'Config Analyses'!A:C,3,FALSE)</f>
        <v>Equipe 3</v>
      </c>
      <c r="L982" s="13" t="str">
        <f>VLOOKUP(Tableau1[[#This Row],[CustomerCode]],'Config Clients'!A:D,3,FALSE)</f>
        <v>Grande surface</v>
      </c>
      <c r="M982" s="13" t="str">
        <f>VLOOKUP(Tableau1[[#This Row],[CustomerCode]],'Config Clients'!A:D,4,FALSE)</f>
        <v>Eric</v>
      </c>
      <c r="N982" s="10" t="str">
        <f>IFERROR(IF(Tableau1[[#This Row],[Date rendu]]-'Date de l''export'!$A$2&gt;0,"Non","Oui"),"Oui")</f>
        <v>Non</v>
      </c>
      <c r="O982" s="11">
        <f>IF(Tableau1[[#This Row],[En retard?]]="Non",Tableau1[[#This Row],[Date rendu]]-'Date de l''export'!$A$2,0)</f>
        <v>3.7404166666674428</v>
      </c>
      <c r="P982" s="14" t="str">
        <f>IF(Tableau1[[#This Row],[En retard?]]="Oui","HD",IF(Tableau1[Délai restant]&lt;1,"&lt;24h",IF(Tableau1[Délai restant]&lt;2,"&lt;48h","≥48h")))</f>
        <v>≥48h</v>
      </c>
      <c r="Q982" s="14" t="str">
        <f>IF(AND(Tableau1[[#This Row],[En retard?]]="Oui",OR(Tableau1[[#This Row],[Product]]="Citron",Tableau1[[#This Row],[Product]]="Amandes")),"Oui","Non")</f>
        <v>Non</v>
      </c>
      <c r="R982" t="str">
        <f>CONCATENATE(Tableau1[[#This Row],[OrderCode]],"|",Tableau1[[#This Row],[AnaCode]],"|",Tableau1[[#This Row],[Product]])</f>
        <v>CMD01612403|PLLT|Pomme de terre</v>
      </c>
    </row>
    <row r="983" spans="1:18" x14ac:dyDescent="0.25">
      <c r="A983" s="1" t="s">
        <v>625</v>
      </c>
      <c r="B983" s="1" t="s">
        <v>31</v>
      </c>
      <c r="C983" s="3" t="s">
        <v>52</v>
      </c>
      <c r="D983" s="3" t="s">
        <v>9</v>
      </c>
      <c r="E983" s="1" t="s">
        <v>107</v>
      </c>
      <c r="F983" s="1" t="s">
        <v>3071</v>
      </c>
      <c r="G983" s="1" t="s">
        <v>964</v>
      </c>
      <c r="H983" s="3">
        <f>SUBSTITUTE(LEFT(Tableau1[[#This Row],[OrderDate]],17),".",":")+0</f>
        <v>43567.519953703704</v>
      </c>
      <c r="I983" s="3">
        <f>SUBSTITUTE(LEFT(Tableau1[[#This Row],[OrderDueTo]],17),".",":")+0</f>
        <v>43573.5</v>
      </c>
      <c r="J983" s="13" t="str">
        <f>VLOOKUP(Tableau1[[#This Row],[AnaCode]],'Config Analyses'!A:C,2,FALSE)</f>
        <v>Analyse nutritionelle</v>
      </c>
      <c r="K983" s="13" t="str">
        <f>VLOOKUP(Tableau1[[#This Row],[AnaCode]],'Config Analyses'!A:C,3,FALSE)</f>
        <v>Equipe 2</v>
      </c>
      <c r="L983" s="13" t="str">
        <f>VLOOKUP(Tableau1[[#This Row],[CustomerCode]],'Config Clients'!A:D,3,FALSE)</f>
        <v>Centrale d'achats</v>
      </c>
      <c r="M983" s="13" t="str">
        <f>VLOOKUP(Tableau1[[#This Row],[CustomerCode]],'Config Clients'!A:D,4,FALSE)</f>
        <v>Sandrine</v>
      </c>
      <c r="N983" s="10" t="str">
        <f>IFERROR(IF(Tableau1[[#This Row],[Date rendu]]-'Date de l''export'!$A$2&gt;0,"Non","Oui"),"Oui")</f>
        <v>Non</v>
      </c>
      <c r="O983" s="11">
        <f>IF(Tableau1[[#This Row],[En retard?]]="Non",Tableau1[[#This Row],[Date rendu]]-'Date de l''export'!$A$2,0)</f>
        <v>1.7404166666674428</v>
      </c>
      <c r="P983" s="14" t="str">
        <f>IF(Tableau1[[#This Row],[En retard?]]="Oui","HD",IF(Tableau1[Délai restant]&lt;1,"&lt;24h",IF(Tableau1[Délai restant]&lt;2,"&lt;48h","≥48h")))</f>
        <v>&lt;48h</v>
      </c>
      <c r="Q983" s="14" t="str">
        <f>IF(AND(Tableau1[[#This Row],[En retard?]]="Oui",OR(Tableau1[[#This Row],[Product]]="Citron",Tableau1[[#This Row],[Product]]="Amandes")),"Oui","Non")</f>
        <v>Non</v>
      </c>
      <c r="R983" t="str">
        <f>CONCATENATE(Tableau1[[#This Row],[OrderCode]],"|",Tableau1[[#This Row],[AnaCode]],"|",Tableau1[[#This Row],[Product]])</f>
        <v>CMD01784004|NTR|Pomme de terre</v>
      </c>
    </row>
    <row r="984" spans="1:18" x14ac:dyDescent="0.25">
      <c r="A984" s="1" t="s">
        <v>3248</v>
      </c>
      <c r="B984" s="1" t="s">
        <v>29</v>
      </c>
      <c r="C984" s="3" t="s">
        <v>188</v>
      </c>
      <c r="D984" s="3" t="s">
        <v>38</v>
      </c>
      <c r="E984" s="1" t="s">
        <v>130</v>
      </c>
      <c r="F984" s="1" t="s">
        <v>3517</v>
      </c>
      <c r="G984" s="1" t="s">
        <v>973</v>
      </c>
      <c r="H984" s="3">
        <f>SUBSTITUTE(LEFT(Tableau1[[#This Row],[OrderDate]],17),".",":")+0</f>
        <v>43567.522858796299</v>
      </c>
      <c r="I984" s="3">
        <f>SUBSTITUTE(LEFT(Tableau1[[#This Row],[OrderDueTo]],17),".",":")+0</f>
        <v>43575.5</v>
      </c>
      <c r="J984" s="13" t="str">
        <f>VLOOKUP(Tableau1[[#This Row],[AnaCode]],'Config Analyses'!A:C,2,FALSE)</f>
        <v>Analyse pesticides</v>
      </c>
      <c r="K984" s="13" t="str">
        <f>VLOOKUP(Tableau1[[#This Row],[AnaCode]],'Config Analyses'!A:C,3,FALSE)</f>
        <v>Equipe 3</v>
      </c>
      <c r="L984" s="13" t="str">
        <f>VLOOKUP(Tableau1[[#This Row],[CustomerCode]],'Config Clients'!A:D,3,FALSE)</f>
        <v>Coopérative agricole</v>
      </c>
      <c r="M984" s="13" t="str">
        <f>VLOOKUP(Tableau1[[#This Row],[CustomerCode]],'Config Clients'!A:D,4,FALSE)</f>
        <v>Julie</v>
      </c>
      <c r="N984" s="10" t="str">
        <f>IFERROR(IF(Tableau1[[#This Row],[Date rendu]]-'Date de l''export'!$A$2&gt;0,"Non","Oui"),"Oui")</f>
        <v>Non</v>
      </c>
      <c r="O984" s="11">
        <f>IF(Tableau1[[#This Row],[En retard?]]="Non",Tableau1[[#This Row],[Date rendu]]-'Date de l''export'!$A$2,0)</f>
        <v>3.7404166666674428</v>
      </c>
      <c r="P984" s="14" t="str">
        <f>IF(Tableau1[[#This Row],[En retard?]]="Oui","HD",IF(Tableau1[Délai restant]&lt;1,"&lt;24h",IF(Tableau1[Délai restant]&lt;2,"&lt;48h","≥48h")))</f>
        <v>≥48h</v>
      </c>
      <c r="Q984" s="14" t="str">
        <f>IF(AND(Tableau1[[#This Row],[En retard?]]="Oui",OR(Tableau1[[#This Row],[Product]]="Citron",Tableau1[[#This Row],[Product]]="Amandes")),"Oui","Non")</f>
        <v>Non</v>
      </c>
      <c r="R984" t="str">
        <f>CONCATENATE(Tableau1[[#This Row],[OrderCode]],"|",Tableau1[[#This Row],[AnaCode]],"|",Tableau1[[#This Row],[Product]])</f>
        <v>CMD01748536|PEST|Porc</v>
      </c>
    </row>
    <row r="985" spans="1:18" x14ac:dyDescent="0.25">
      <c r="A985" s="1" t="s">
        <v>3518</v>
      </c>
      <c r="B985" s="1" t="s">
        <v>30</v>
      </c>
      <c r="C985" s="3" t="s">
        <v>188</v>
      </c>
      <c r="D985" s="3" t="s">
        <v>38</v>
      </c>
      <c r="E985" s="1" t="s">
        <v>130</v>
      </c>
      <c r="F985" s="1" t="s">
        <v>3519</v>
      </c>
      <c r="G985" s="1" t="s">
        <v>973</v>
      </c>
      <c r="H985" s="3">
        <f>SUBSTITUTE(LEFT(Tableau1[[#This Row],[OrderDate]],17),".",":")+0</f>
        <v>43567.523738425924</v>
      </c>
      <c r="I985" s="3">
        <f>SUBSTITUTE(LEFT(Tableau1[[#This Row],[OrderDueTo]],17),".",":")+0</f>
        <v>43575.5</v>
      </c>
      <c r="J985" s="13" t="str">
        <f>VLOOKUP(Tableau1[[#This Row],[AnaCode]],'Config Analyses'!A:C,2,FALSE)</f>
        <v>Analyse pesticides</v>
      </c>
      <c r="K985" s="13" t="str">
        <f>VLOOKUP(Tableau1[[#This Row],[AnaCode]],'Config Analyses'!A:C,3,FALSE)</f>
        <v>Equipe 3</v>
      </c>
      <c r="L985" s="13" t="str">
        <f>VLOOKUP(Tableau1[[#This Row],[CustomerCode]],'Config Clients'!A:D,3,FALSE)</f>
        <v>Coopérative agricole</v>
      </c>
      <c r="M985" s="13" t="str">
        <f>VLOOKUP(Tableau1[[#This Row],[CustomerCode]],'Config Clients'!A:D,4,FALSE)</f>
        <v>Julie</v>
      </c>
      <c r="N985" s="10" t="str">
        <f>IFERROR(IF(Tableau1[[#This Row],[Date rendu]]-'Date de l''export'!$A$2&gt;0,"Non","Oui"),"Oui")</f>
        <v>Non</v>
      </c>
      <c r="O985" s="11">
        <f>IF(Tableau1[[#This Row],[En retard?]]="Non",Tableau1[[#This Row],[Date rendu]]-'Date de l''export'!$A$2,0)</f>
        <v>3.7404166666674428</v>
      </c>
      <c r="P985" s="14" t="str">
        <f>IF(Tableau1[[#This Row],[En retard?]]="Oui","HD",IF(Tableau1[Délai restant]&lt;1,"&lt;24h",IF(Tableau1[Délai restant]&lt;2,"&lt;48h","≥48h")))</f>
        <v>≥48h</v>
      </c>
      <c r="Q985" s="14" t="str">
        <f>IF(AND(Tableau1[[#This Row],[En retard?]]="Oui",OR(Tableau1[[#This Row],[Product]]="Citron",Tableau1[[#This Row],[Product]]="Amandes")),"Oui","Non")</f>
        <v>Non</v>
      </c>
      <c r="R985" t="str">
        <f>CONCATENATE(Tableau1[[#This Row],[OrderCode]],"|",Tableau1[[#This Row],[AnaCode]],"|",Tableau1[[#This Row],[Product]])</f>
        <v>CMD01748523|PEST|Bœuf</v>
      </c>
    </row>
    <row r="986" spans="1:18" x14ac:dyDescent="0.25">
      <c r="A986" s="1" t="s">
        <v>224</v>
      </c>
      <c r="B986" s="1" t="s">
        <v>41</v>
      </c>
      <c r="C986" s="3" t="s">
        <v>225</v>
      </c>
      <c r="D986" s="3" t="s">
        <v>39</v>
      </c>
      <c r="E986" s="1" t="s">
        <v>130</v>
      </c>
      <c r="F986" s="1" t="s">
        <v>1711</v>
      </c>
      <c r="G986" s="1" t="s">
        <v>973</v>
      </c>
      <c r="H986" s="3">
        <f>SUBSTITUTE(LEFT(Tableau1[[#This Row],[OrderDate]],17),".",":")+0</f>
        <v>43567.525150462963</v>
      </c>
      <c r="I986" s="3">
        <f>SUBSTITUTE(LEFT(Tableau1[[#This Row],[OrderDueTo]],17),".",":")+0</f>
        <v>43575.5</v>
      </c>
      <c r="J986" s="13" t="str">
        <f>VLOOKUP(Tableau1[[#This Row],[AnaCode]],'Config Analyses'!A:C,2,FALSE)</f>
        <v>Analyse pesticides</v>
      </c>
      <c r="K986" s="13" t="str">
        <f>VLOOKUP(Tableau1[[#This Row],[AnaCode]],'Config Analyses'!A:C,3,FALSE)</f>
        <v>Equipe 3</v>
      </c>
      <c r="L986" s="13" t="str">
        <f>VLOOKUP(Tableau1[[#This Row],[CustomerCode]],'Config Clients'!A:D,3,FALSE)</f>
        <v>Coopérative agricole</v>
      </c>
      <c r="M986" s="13" t="str">
        <f>VLOOKUP(Tableau1[[#This Row],[CustomerCode]],'Config Clients'!A:D,4,FALSE)</f>
        <v>Béatrice</v>
      </c>
      <c r="N986" s="10" t="str">
        <f>IFERROR(IF(Tableau1[[#This Row],[Date rendu]]-'Date de l''export'!$A$2&gt;0,"Non","Oui"),"Oui")</f>
        <v>Non</v>
      </c>
      <c r="O986" s="11">
        <f>IF(Tableau1[[#This Row],[En retard?]]="Non",Tableau1[[#This Row],[Date rendu]]-'Date de l''export'!$A$2,0)</f>
        <v>3.7404166666674428</v>
      </c>
      <c r="P986" s="14" t="str">
        <f>IF(Tableau1[[#This Row],[En retard?]]="Oui","HD",IF(Tableau1[Délai restant]&lt;1,"&lt;24h",IF(Tableau1[Délai restant]&lt;2,"&lt;48h","≥48h")))</f>
        <v>≥48h</v>
      </c>
      <c r="Q986" s="14" t="str">
        <f>IF(AND(Tableau1[[#This Row],[En retard?]]="Oui",OR(Tableau1[[#This Row],[Product]]="Citron",Tableau1[[#This Row],[Product]]="Amandes")),"Oui","Non")</f>
        <v>Non</v>
      </c>
      <c r="R986" t="str">
        <f>CONCATENATE(Tableau1[[#This Row],[OrderCode]],"|",Tableau1[[#This Row],[AnaCode]],"|",Tableau1[[#This Row],[Product]])</f>
        <v>CMD01748001|PEST|Poires</v>
      </c>
    </row>
    <row r="987" spans="1:18" x14ac:dyDescent="0.25">
      <c r="A987" s="1" t="s">
        <v>3520</v>
      </c>
      <c r="B987" s="1" t="s">
        <v>42</v>
      </c>
      <c r="C987" s="3" t="s">
        <v>73</v>
      </c>
      <c r="D987" s="3" t="s">
        <v>23</v>
      </c>
      <c r="E987" s="1" t="s">
        <v>130</v>
      </c>
      <c r="F987" s="1" t="s">
        <v>3521</v>
      </c>
      <c r="G987" s="1" t="s">
        <v>973</v>
      </c>
      <c r="H987" s="3">
        <f>SUBSTITUTE(LEFT(Tableau1[[#This Row],[OrderDate]],17),".",":")+0</f>
        <v>43567.526238425926</v>
      </c>
      <c r="I987" s="3">
        <f>SUBSTITUTE(LEFT(Tableau1[[#This Row],[OrderDueTo]],17),".",":")+0</f>
        <v>43575.5</v>
      </c>
      <c r="J987" s="13" t="str">
        <f>VLOOKUP(Tableau1[[#This Row],[AnaCode]],'Config Analyses'!A:C,2,FALSE)</f>
        <v>Analyse pesticides</v>
      </c>
      <c r="K987" s="13" t="str">
        <f>VLOOKUP(Tableau1[[#This Row],[AnaCode]],'Config Analyses'!A:C,3,FALSE)</f>
        <v>Equipe 3</v>
      </c>
      <c r="L987" s="13" t="str">
        <f>VLOOKUP(Tableau1[[#This Row],[CustomerCode]],'Config Clients'!A:D,3,FALSE)</f>
        <v>Entreprises agro-alimentaires</v>
      </c>
      <c r="M987" s="13" t="str">
        <f>VLOOKUP(Tableau1[[#This Row],[CustomerCode]],'Config Clients'!A:D,4,FALSE)</f>
        <v>Julien</v>
      </c>
      <c r="N987" s="10" t="str">
        <f>IFERROR(IF(Tableau1[[#This Row],[Date rendu]]-'Date de l''export'!$A$2&gt;0,"Non","Oui"),"Oui")</f>
        <v>Non</v>
      </c>
      <c r="O987" s="11">
        <f>IF(Tableau1[[#This Row],[En retard?]]="Non",Tableau1[[#This Row],[Date rendu]]-'Date de l''export'!$A$2,0)</f>
        <v>3.7404166666674428</v>
      </c>
      <c r="P987" s="14" t="str">
        <f>IF(Tableau1[[#This Row],[En retard?]]="Oui","HD",IF(Tableau1[Délai restant]&lt;1,"&lt;24h",IF(Tableau1[Délai restant]&lt;2,"&lt;48h","≥48h")))</f>
        <v>≥48h</v>
      </c>
      <c r="Q987" s="14" t="str">
        <f>IF(AND(Tableau1[[#This Row],[En retard?]]="Oui",OR(Tableau1[[#This Row],[Product]]="Citron",Tableau1[[#This Row],[Product]]="Amandes")),"Oui","Non")</f>
        <v>Non</v>
      </c>
      <c r="R987" t="str">
        <f>CONCATENATE(Tableau1[[#This Row],[OrderCode]],"|",Tableau1[[#This Row],[AnaCode]],"|",Tableau1[[#This Row],[Product]])</f>
        <v>CMD01714601|PEST|Jus de fruits</v>
      </c>
    </row>
    <row r="988" spans="1:18" x14ac:dyDescent="0.25">
      <c r="A988" s="1" t="s">
        <v>287</v>
      </c>
      <c r="B988" s="1" t="s">
        <v>26</v>
      </c>
      <c r="C988" s="3" t="s">
        <v>61</v>
      </c>
      <c r="D988" s="3" t="s">
        <v>14</v>
      </c>
      <c r="E988" s="1" t="s">
        <v>130</v>
      </c>
      <c r="F988" s="1" t="s">
        <v>1712</v>
      </c>
      <c r="G988" s="1" t="s">
        <v>973</v>
      </c>
      <c r="H988" s="3">
        <f>SUBSTITUTE(LEFT(Tableau1[[#This Row],[OrderDate]],17),".",":")+0</f>
        <v>43567.526967592596</v>
      </c>
      <c r="I988" s="3">
        <f>SUBSTITUTE(LEFT(Tableau1[[#This Row],[OrderDueTo]],17),".",":")+0</f>
        <v>43575.5</v>
      </c>
      <c r="J988" s="13" t="str">
        <f>VLOOKUP(Tableau1[[#This Row],[AnaCode]],'Config Analyses'!A:C,2,FALSE)</f>
        <v>Analyse pesticides</v>
      </c>
      <c r="K988" s="13" t="str">
        <f>VLOOKUP(Tableau1[[#This Row],[AnaCode]],'Config Analyses'!A:C,3,FALSE)</f>
        <v>Equipe 3</v>
      </c>
      <c r="L988" s="13" t="str">
        <f>VLOOKUP(Tableau1[[#This Row],[CustomerCode]],'Config Clients'!A:D,3,FALSE)</f>
        <v>Grande surface</v>
      </c>
      <c r="M988" s="13" t="str">
        <f>VLOOKUP(Tableau1[[#This Row],[CustomerCode]],'Config Clients'!A:D,4,FALSE)</f>
        <v>Eric</v>
      </c>
      <c r="N988" s="10" t="str">
        <f>IFERROR(IF(Tableau1[[#This Row],[Date rendu]]-'Date de l''export'!$A$2&gt;0,"Non","Oui"),"Oui")</f>
        <v>Non</v>
      </c>
      <c r="O988" s="11">
        <f>IF(Tableau1[[#This Row],[En retard?]]="Non",Tableau1[[#This Row],[Date rendu]]-'Date de l''export'!$A$2,0)</f>
        <v>3.7404166666674428</v>
      </c>
      <c r="P988" s="14" t="str">
        <f>IF(Tableau1[[#This Row],[En retard?]]="Oui","HD",IF(Tableau1[Délai restant]&lt;1,"&lt;24h",IF(Tableau1[Délai restant]&lt;2,"&lt;48h","≥48h")))</f>
        <v>≥48h</v>
      </c>
      <c r="Q988" s="14" t="str">
        <f>IF(AND(Tableau1[[#This Row],[En retard?]]="Oui",OR(Tableau1[[#This Row],[Product]]="Citron",Tableau1[[#This Row],[Product]]="Amandes")),"Oui","Non")</f>
        <v>Non</v>
      </c>
      <c r="R988" t="str">
        <f>CONCATENATE(Tableau1[[#This Row],[OrderCode]],"|",Tableau1[[#This Row],[AnaCode]],"|",Tableau1[[#This Row],[Product]])</f>
        <v>CMD01664406|PEST|Radis</v>
      </c>
    </row>
    <row r="989" spans="1:18" x14ac:dyDescent="0.25">
      <c r="A989" s="1" t="s">
        <v>122</v>
      </c>
      <c r="B989" s="1" t="s">
        <v>26</v>
      </c>
      <c r="C989" s="3" t="s">
        <v>54</v>
      </c>
      <c r="D989" s="3" t="s">
        <v>10</v>
      </c>
      <c r="E989" s="1" t="s">
        <v>130</v>
      </c>
      <c r="F989" s="1" t="s">
        <v>1714</v>
      </c>
      <c r="G989" s="1" t="s">
        <v>973</v>
      </c>
      <c r="H989" s="3">
        <f>SUBSTITUTE(LEFT(Tableau1[[#This Row],[OrderDate]],17),".",":")+0</f>
        <v>43567.527453703704</v>
      </c>
      <c r="I989" s="3">
        <f>SUBSTITUTE(LEFT(Tableau1[[#This Row],[OrderDueTo]],17),".",":")+0</f>
        <v>43575.5</v>
      </c>
      <c r="J989" s="13" t="str">
        <f>VLOOKUP(Tableau1[[#This Row],[AnaCode]],'Config Analyses'!A:C,2,FALSE)</f>
        <v>Analyse pesticides</v>
      </c>
      <c r="K989" s="13" t="str">
        <f>VLOOKUP(Tableau1[[#This Row],[AnaCode]],'Config Analyses'!A:C,3,FALSE)</f>
        <v>Equipe 3</v>
      </c>
      <c r="L989" s="13" t="str">
        <f>VLOOKUP(Tableau1[[#This Row],[CustomerCode]],'Config Clients'!A:D,3,FALSE)</f>
        <v>Coopérative agricole</v>
      </c>
      <c r="M989" s="13" t="str">
        <f>VLOOKUP(Tableau1[[#This Row],[CustomerCode]],'Config Clients'!A:D,4,FALSE)</f>
        <v>Julie</v>
      </c>
      <c r="N989" s="10" t="str">
        <f>IFERROR(IF(Tableau1[[#This Row],[Date rendu]]-'Date de l''export'!$A$2&gt;0,"Non","Oui"),"Oui")</f>
        <v>Non</v>
      </c>
      <c r="O989" s="11">
        <f>IF(Tableau1[[#This Row],[En retard?]]="Non",Tableau1[[#This Row],[Date rendu]]-'Date de l''export'!$A$2,0)</f>
        <v>3.7404166666674428</v>
      </c>
      <c r="P989" s="14" t="str">
        <f>IF(Tableau1[[#This Row],[En retard?]]="Oui","HD",IF(Tableau1[Délai restant]&lt;1,"&lt;24h",IF(Tableau1[Délai restant]&lt;2,"&lt;48h","≥48h")))</f>
        <v>≥48h</v>
      </c>
      <c r="Q989" s="14" t="str">
        <f>IF(AND(Tableau1[[#This Row],[En retard?]]="Oui",OR(Tableau1[[#This Row],[Product]]="Citron",Tableau1[[#This Row],[Product]]="Amandes")),"Oui","Non")</f>
        <v>Non</v>
      </c>
      <c r="R989" t="str">
        <f>CONCATENATE(Tableau1[[#This Row],[OrderCode]],"|",Tableau1[[#This Row],[AnaCode]],"|",Tableau1[[#This Row],[Product]])</f>
        <v>CMD01569201|PEST|Radis</v>
      </c>
    </row>
    <row r="990" spans="1:18" x14ac:dyDescent="0.25">
      <c r="A990" s="1" t="s">
        <v>429</v>
      </c>
      <c r="B990" s="1" t="s">
        <v>28</v>
      </c>
      <c r="C990" s="3" t="s">
        <v>61</v>
      </c>
      <c r="D990" s="3" t="s">
        <v>14</v>
      </c>
      <c r="E990" s="1" t="s">
        <v>130</v>
      </c>
      <c r="F990" s="1" t="s">
        <v>1717</v>
      </c>
      <c r="G990" s="1" t="s">
        <v>973</v>
      </c>
      <c r="H990" s="3">
        <f>SUBSTITUTE(LEFT(Tableau1[[#This Row],[OrderDate]],17),".",":")+0</f>
        <v>43567.528067129628</v>
      </c>
      <c r="I990" s="3">
        <f>SUBSTITUTE(LEFT(Tableau1[[#This Row],[OrderDueTo]],17),".",":")+0</f>
        <v>43575.5</v>
      </c>
      <c r="J990" s="13" t="str">
        <f>VLOOKUP(Tableau1[[#This Row],[AnaCode]],'Config Analyses'!A:C,2,FALSE)</f>
        <v>Analyse pesticides</v>
      </c>
      <c r="K990" s="13" t="str">
        <f>VLOOKUP(Tableau1[[#This Row],[AnaCode]],'Config Analyses'!A:C,3,FALSE)</f>
        <v>Equipe 3</v>
      </c>
      <c r="L990" s="13" t="str">
        <f>VLOOKUP(Tableau1[[#This Row],[CustomerCode]],'Config Clients'!A:D,3,FALSE)</f>
        <v>Grande surface</v>
      </c>
      <c r="M990" s="13" t="str">
        <f>VLOOKUP(Tableau1[[#This Row],[CustomerCode]],'Config Clients'!A:D,4,FALSE)</f>
        <v>Eric</v>
      </c>
      <c r="N990" s="10" t="str">
        <f>IFERROR(IF(Tableau1[[#This Row],[Date rendu]]-'Date de l''export'!$A$2&gt;0,"Non","Oui"),"Oui")</f>
        <v>Non</v>
      </c>
      <c r="O990" s="11">
        <f>IF(Tableau1[[#This Row],[En retard?]]="Non",Tableau1[[#This Row],[Date rendu]]-'Date de l''export'!$A$2,0)</f>
        <v>3.7404166666674428</v>
      </c>
      <c r="P990" s="14" t="str">
        <f>IF(Tableau1[[#This Row],[En retard?]]="Oui","HD",IF(Tableau1[Délai restant]&lt;1,"&lt;24h",IF(Tableau1[Délai restant]&lt;2,"&lt;48h","≥48h")))</f>
        <v>≥48h</v>
      </c>
      <c r="Q990" s="14" t="str">
        <f>IF(AND(Tableau1[[#This Row],[En retard?]]="Oui",OR(Tableau1[[#This Row],[Product]]="Citron",Tableau1[[#This Row],[Product]]="Amandes")),"Oui","Non")</f>
        <v>Non</v>
      </c>
      <c r="R990" t="str">
        <f>CONCATENATE(Tableau1[[#This Row],[OrderCode]],"|",Tableau1[[#This Row],[AnaCode]],"|",Tableau1[[#This Row],[Product]])</f>
        <v>CMD01571702|PEST|Petits pois</v>
      </c>
    </row>
    <row r="991" spans="1:18" x14ac:dyDescent="0.25">
      <c r="A991" s="1" t="s">
        <v>243</v>
      </c>
      <c r="B991" s="1" t="s">
        <v>31</v>
      </c>
      <c r="C991" s="3" t="s">
        <v>54</v>
      </c>
      <c r="D991" s="3" t="s">
        <v>10</v>
      </c>
      <c r="E991" s="1" t="s">
        <v>130</v>
      </c>
      <c r="F991" s="1" t="s">
        <v>1718</v>
      </c>
      <c r="G991" s="1" t="s">
        <v>973</v>
      </c>
      <c r="H991" s="3">
        <f>SUBSTITUTE(LEFT(Tableau1[[#This Row],[OrderDate]],17),".",":")+0</f>
        <v>43567.528252314813</v>
      </c>
      <c r="I991" s="3">
        <f>SUBSTITUTE(LEFT(Tableau1[[#This Row],[OrderDueTo]],17),".",":")+0</f>
        <v>43575.5</v>
      </c>
      <c r="J991" s="13" t="str">
        <f>VLOOKUP(Tableau1[[#This Row],[AnaCode]],'Config Analyses'!A:C,2,FALSE)</f>
        <v>Analyse pesticides</v>
      </c>
      <c r="K991" s="13" t="str">
        <f>VLOOKUP(Tableau1[[#This Row],[AnaCode]],'Config Analyses'!A:C,3,FALSE)</f>
        <v>Equipe 3</v>
      </c>
      <c r="L991" s="13" t="str">
        <f>VLOOKUP(Tableau1[[#This Row],[CustomerCode]],'Config Clients'!A:D,3,FALSE)</f>
        <v>Coopérative agricole</v>
      </c>
      <c r="M991" s="13" t="str">
        <f>VLOOKUP(Tableau1[[#This Row],[CustomerCode]],'Config Clients'!A:D,4,FALSE)</f>
        <v>Julie</v>
      </c>
      <c r="N991" s="10" t="str">
        <f>IFERROR(IF(Tableau1[[#This Row],[Date rendu]]-'Date de l''export'!$A$2&gt;0,"Non","Oui"),"Oui")</f>
        <v>Non</v>
      </c>
      <c r="O991" s="11">
        <f>IF(Tableau1[[#This Row],[En retard?]]="Non",Tableau1[[#This Row],[Date rendu]]-'Date de l''export'!$A$2,0)</f>
        <v>3.7404166666674428</v>
      </c>
      <c r="P991" s="14" t="str">
        <f>IF(Tableau1[[#This Row],[En retard?]]="Oui","HD",IF(Tableau1[Délai restant]&lt;1,"&lt;24h",IF(Tableau1[Délai restant]&lt;2,"&lt;48h","≥48h")))</f>
        <v>≥48h</v>
      </c>
      <c r="Q991" s="14" t="str">
        <f>IF(AND(Tableau1[[#This Row],[En retard?]]="Oui",OR(Tableau1[[#This Row],[Product]]="Citron",Tableau1[[#This Row],[Product]]="Amandes")),"Oui","Non")</f>
        <v>Non</v>
      </c>
      <c r="R991" t="str">
        <f>CONCATENATE(Tableau1[[#This Row],[OrderCode]],"|",Tableau1[[#This Row],[AnaCode]],"|",Tableau1[[#This Row],[Product]])</f>
        <v>CMD01552506|PEST|Pomme de terre</v>
      </c>
    </row>
    <row r="992" spans="1:18" x14ac:dyDescent="0.25">
      <c r="A992" s="1" t="s">
        <v>292</v>
      </c>
      <c r="B992" s="1" t="s">
        <v>26</v>
      </c>
      <c r="C992" s="3" t="s">
        <v>54</v>
      </c>
      <c r="D992" s="3" t="s">
        <v>10</v>
      </c>
      <c r="E992" s="1" t="s">
        <v>130</v>
      </c>
      <c r="F992" s="1" t="s">
        <v>1720</v>
      </c>
      <c r="G992" s="1" t="s">
        <v>973</v>
      </c>
      <c r="H992" s="3">
        <f>SUBSTITUTE(LEFT(Tableau1[[#This Row],[OrderDate]],17),".",":")+0</f>
        <v>43567.530289351853</v>
      </c>
      <c r="I992" s="3">
        <f>SUBSTITUTE(LEFT(Tableau1[[#This Row],[OrderDueTo]],17),".",":")+0</f>
        <v>43575.5</v>
      </c>
      <c r="J992" s="13" t="str">
        <f>VLOOKUP(Tableau1[[#This Row],[AnaCode]],'Config Analyses'!A:C,2,FALSE)</f>
        <v>Analyse pesticides</v>
      </c>
      <c r="K992" s="13" t="str">
        <f>VLOOKUP(Tableau1[[#This Row],[AnaCode]],'Config Analyses'!A:C,3,FALSE)</f>
        <v>Equipe 3</v>
      </c>
      <c r="L992" s="13" t="str">
        <f>VLOOKUP(Tableau1[[#This Row],[CustomerCode]],'Config Clients'!A:D,3,FALSE)</f>
        <v>Coopérative agricole</v>
      </c>
      <c r="M992" s="13" t="str">
        <f>VLOOKUP(Tableau1[[#This Row],[CustomerCode]],'Config Clients'!A:D,4,FALSE)</f>
        <v>Julie</v>
      </c>
      <c r="N992" s="10" t="str">
        <f>IFERROR(IF(Tableau1[[#This Row],[Date rendu]]-'Date de l''export'!$A$2&gt;0,"Non","Oui"),"Oui")</f>
        <v>Non</v>
      </c>
      <c r="O992" s="11">
        <f>IF(Tableau1[[#This Row],[En retard?]]="Non",Tableau1[[#This Row],[Date rendu]]-'Date de l''export'!$A$2,0)</f>
        <v>3.7404166666674428</v>
      </c>
      <c r="P992" s="14" t="str">
        <f>IF(Tableau1[[#This Row],[En retard?]]="Oui","HD",IF(Tableau1[Délai restant]&lt;1,"&lt;24h",IF(Tableau1[Délai restant]&lt;2,"&lt;48h","≥48h")))</f>
        <v>≥48h</v>
      </c>
      <c r="Q992" s="14" t="str">
        <f>IF(AND(Tableau1[[#This Row],[En retard?]]="Oui",OR(Tableau1[[#This Row],[Product]]="Citron",Tableau1[[#This Row],[Product]]="Amandes")),"Oui","Non")</f>
        <v>Non</v>
      </c>
      <c r="R992" t="str">
        <f>CONCATENATE(Tableau1[[#This Row],[OrderCode]],"|",Tableau1[[#This Row],[AnaCode]],"|",Tableau1[[#This Row],[Product]])</f>
        <v>CMD01552507|PEST|Radis</v>
      </c>
    </row>
    <row r="993" spans="1:18" x14ac:dyDescent="0.25">
      <c r="A993" s="1" t="s">
        <v>660</v>
      </c>
      <c r="B993" s="1" t="s">
        <v>29</v>
      </c>
      <c r="C993" s="3" t="s">
        <v>75</v>
      </c>
      <c r="D993" s="3" t="s">
        <v>24</v>
      </c>
      <c r="E993" s="1" t="s">
        <v>130</v>
      </c>
      <c r="F993" s="1" t="s">
        <v>2168</v>
      </c>
      <c r="G993" s="1" t="s">
        <v>973</v>
      </c>
      <c r="H993" s="3">
        <f>SUBSTITUTE(LEFT(Tableau1[[#This Row],[OrderDate]],17),".",":")+0</f>
        <v>43567.531145833331</v>
      </c>
      <c r="I993" s="3">
        <f>SUBSTITUTE(LEFT(Tableau1[[#This Row],[OrderDueTo]],17),".",":")+0</f>
        <v>43575.5</v>
      </c>
      <c r="J993" s="13" t="str">
        <f>VLOOKUP(Tableau1[[#This Row],[AnaCode]],'Config Analyses'!A:C,2,FALSE)</f>
        <v>Analyse pesticides</v>
      </c>
      <c r="K993" s="13" t="str">
        <f>VLOOKUP(Tableau1[[#This Row],[AnaCode]],'Config Analyses'!A:C,3,FALSE)</f>
        <v>Equipe 3</v>
      </c>
      <c r="L993" s="13" t="str">
        <f>VLOOKUP(Tableau1[[#This Row],[CustomerCode]],'Config Clients'!A:D,3,FALSE)</f>
        <v>Entreprises agro-alimentaires</v>
      </c>
      <c r="M993" s="13" t="str">
        <f>VLOOKUP(Tableau1[[#This Row],[CustomerCode]],'Config Clients'!A:D,4,FALSE)</f>
        <v>Julien</v>
      </c>
      <c r="N993" s="10" t="str">
        <f>IFERROR(IF(Tableau1[[#This Row],[Date rendu]]-'Date de l''export'!$A$2&gt;0,"Non","Oui"),"Oui")</f>
        <v>Non</v>
      </c>
      <c r="O993" s="11">
        <f>IF(Tableau1[[#This Row],[En retard?]]="Non",Tableau1[[#This Row],[Date rendu]]-'Date de l''export'!$A$2,0)</f>
        <v>3.7404166666674428</v>
      </c>
      <c r="P993" s="14" t="str">
        <f>IF(Tableau1[[#This Row],[En retard?]]="Oui","HD",IF(Tableau1[Délai restant]&lt;1,"&lt;24h",IF(Tableau1[Délai restant]&lt;2,"&lt;48h","≥48h")))</f>
        <v>≥48h</v>
      </c>
      <c r="Q993" s="14" t="str">
        <f>IF(AND(Tableau1[[#This Row],[En retard?]]="Oui",OR(Tableau1[[#This Row],[Product]]="Citron",Tableau1[[#This Row],[Product]]="Amandes")),"Oui","Non")</f>
        <v>Non</v>
      </c>
      <c r="R993" t="str">
        <f>CONCATENATE(Tableau1[[#This Row],[OrderCode]],"|",Tableau1[[#This Row],[AnaCode]],"|",Tableau1[[#This Row],[Product]])</f>
        <v>CMD01720507|PEST|Porc</v>
      </c>
    </row>
    <row r="994" spans="1:18" x14ac:dyDescent="0.25">
      <c r="A994" s="1" t="s">
        <v>3522</v>
      </c>
      <c r="B994" s="1" t="s">
        <v>29</v>
      </c>
      <c r="C994" s="3" t="s">
        <v>188</v>
      </c>
      <c r="D994" s="3" t="s">
        <v>38</v>
      </c>
      <c r="E994" s="1" t="s">
        <v>130</v>
      </c>
      <c r="F994" s="1" t="s">
        <v>3523</v>
      </c>
      <c r="G994" s="1" t="s">
        <v>973</v>
      </c>
      <c r="H994" s="3">
        <f>SUBSTITUTE(LEFT(Tableau1[[#This Row],[OrderDate]],17),".",":")+0</f>
        <v>43567.531944444447</v>
      </c>
      <c r="I994" s="3">
        <f>SUBSTITUTE(LEFT(Tableau1[[#This Row],[OrderDueTo]],17),".",":")+0</f>
        <v>43575.5</v>
      </c>
      <c r="J994" s="13" t="str">
        <f>VLOOKUP(Tableau1[[#This Row],[AnaCode]],'Config Analyses'!A:C,2,FALSE)</f>
        <v>Analyse pesticides</v>
      </c>
      <c r="K994" s="13" t="str">
        <f>VLOOKUP(Tableau1[[#This Row],[AnaCode]],'Config Analyses'!A:C,3,FALSE)</f>
        <v>Equipe 3</v>
      </c>
      <c r="L994" s="13" t="str">
        <f>VLOOKUP(Tableau1[[#This Row],[CustomerCode]],'Config Clients'!A:D,3,FALSE)</f>
        <v>Coopérative agricole</v>
      </c>
      <c r="M994" s="13" t="str">
        <f>VLOOKUP(Tableau1[[#This Row],[CustomerCode]],'Config Clients'!A:D,4,FALSE)</f>
        <v>Julie</v>
      </c>
      <c r="N994" s="10" t="str">
        <f>IFERROR(IF(Tableau1[[#This Row],[Date rendu]]-'Date de l''export'!$A$2&gt;0,"Non","Oui"),"Oui")</f>
        <v>Non</v>
      </c>
      <c r="O994" s="11">
        <f>IF(Tableau1[[#This Row],[En retard?]]="Non",Tableau1[[#This Row],[Date rendu]]-'Date de l''export'!$A$2,0)</f>
        <v>3.7404166666674428</v>
      </c>
      <c r="P994" s="14" t="str">
        <f>IF(Tableau1[[#This Row],[En retard?]]="Oui","HD",IF(Tableau1[Délai restant]&lt;1,"&lt;24h",IF(Tableau1[Délai restant]&lt;2,"&lt;48h","≥48h")))</f>
        <v>≥48h</v>
      </c>
      <c r="Q994" s="14" t="str">
        <f>IF(AND(Tableau1[[#This Row],[En retard?]]="Oui",OR(Tableau1[[#This Row],[Product]]="Citron",Tableau1[[#This Row],[Product]]="Amandes")),"Oui","Non")</f>
        <v>Non</v>
      </c>
      <c r="R994" t="str">
        <f>CONCATENATE(Tableau1[[#This Row],[OrderCode]],"|",Tableau1[[#This Row],[AnaCode]],"|",Tableau1[[#This Row],[Product]])</f>
        <v>CMD01695016|PEST|Porc</v>
      </c>
    </row>
    <row r="995" spans="1:18" x14ac:dyDescent="0.25">
      <c r="A995" s="1" t="s">
        <v>363</v>
      </c>
      <c r="B995" s="1" t="s">
        <v>31</v>
      </c>
      <c r="C995" s="3" t="s">
        <v>54</v>
      </c>
      <c r="D995" s="3" t="s">
        <v>10</v>
      </c>
      <c r="E995" s="1" t="s">
        <v>226</v>
      </c>
      <c r="F995" s="1" t="s">
        <v>2727</v>
      </c>
      <c r="G995" s="1" t="s">
        <v>945</v>
      </c>
      <c r="H995" s="3">
        <f>SUBSTITUTE(LEFT(Tableau1[[#This Row],[OrderDate]],17),".",":")+0</f>
        <v>43567.532083333332</v>
      </c>
      <c r="I995" s="3">
        <f>SUBSTITUTE(LEFT(Tableau1[[#This Row],[OrderDueTo]],17),".",":")+0</f>
        <v>43572.5</v>
      </c>
      <c r="J995" s="13" t="str">
        <f>VLOOKUP(Tableau1[[#This Row],[AnaCode]],'Config Analyses'!A:C,2,FALSE)</f>
        <v>Analyse microbiologique</v>
      </c>
      <c r="K995" s="13" t="str">
        <f>VLOOKUP(Tableau1[[#This Row],[AnaCode]],'Config Analyses'!A:C,3,FALSE)</f>
        <v>Equipe 4</v>
      </c>
      <c r="L995" s="13" t="str">
        <f>VLOOKUP(Tableau1[[#This Row],[CustomerCode]],'Config Clients'!A:D,3,FALSE)</f>
        <v>Coopérative agricole</v>
      </c>
      <c r="M995" s="13" t="str">
        <f>VLOOKUP(Tableau1[[#This Row],[CustomerCode]],'Config Clients'!A:D,4,FALSE)</f>
        <v>Julie</v>
      </c>
      <c r="N995" s="10" t="str">
        <f>IFERROR(IF(Tableau1[[#This Row],[Date rendu]]-'Date de l''export'!$A$2&gt;0,"Non","Oui"),"Oui")</f>
        <v>Non</v>
      </c>
      <c r="O995" s="11">
        <f>IF(Tableau1[[#This Row],[En retard?]]="Non",Tableau1[[#This Row],[Date rendu]]-'Date de l''export'!$A$2,0)</f>
        <v>0.74041666666744277</v>
      </c>
      <c r="P995" s="14" t="str">
        <f>IF(Tableau1[[#This Row],[En retard?]]="Oui","HD",IF(Tableau1[Délai restant]&lt;1,"&lt;24h",IF(Tableau1[Délai restant]&lt;2,"&lt;48h","≥48h")))</f>
        <v>&lt;24h</v>
      </c>
      <c r="Q995" s="14" t="str">
        <f>IF(AND(Tableau1[[#This Row],[En retard?]]="Oui",OR(Tableau1[[#This Row],[Product]]="Citron",Tableau1[[#This Row],[Product]]="Amandes")),"Oui","Non")</f>
        <v>Non</v>
      </c>
      <c r="R995" t="str">
        <f>CONCATENATE(Tableau1[[#This Row],[OrderCode]],"|",Tableau1[[#This Row],[AnaCode]],"|",Tableau1[[#This Row],[Product]])</f>
        <v>CMD01665308|BACT|Pomme de terre</v>
      </c>
    </row>
    <row r="996" spans="1:18" x14ac:dyDescent="0.25">
      <c r="A996" s="1" t="s">
        <v>294</v>
      </c>
      <c r="B996" s="1" t="s">
        <v>28</v>
      </c>
      <c r="C996" s="3" t="s">
        <v>61</v>
      </c>
      <c r="D996" s="3" t="s">
        <v>14</v>
      </c>
      <c r="E996" s="1" t="s">
        <v>130</v>
      </c>
      <c r="F996" s="1" t="s">
        <v>1722</v>
      </c>
      <c r="G996" s="1" t="s">
        <v>973</v>
      </c>
      <c r="H996" s="3">
        <f>SUBSTITUTE(LEFT(Tableau1[[#This Row],[OrderDate]],17),".",":")+0</f>
        <v>43567.532164351855</v>
      </c>
      <c r="I996" s="3">
        <f>SUBSTITUTE(LEFT(Tableau1[[#This Row],[OrderDueTo]],17),".",":")+0</f>
        <v>43575.5</v>
      </c>
      <c r="J996" s="13" t="str">
        <f>VLOOKUP(Tableau1[[#This Row],[AnaCode]],'Config Analyses'!A:C,2,FALSE)</f>
        <v>Analyse pesticides</v>
      </c>
      <c r="K996" s="13" t="str">
        <f>VLOOKUP(Tableau1[[#This Row],[AnaCode]],'Config Analyses'!A:C,3,FALSE)</f>
        <v>Equipe 3</v>
      </c>
      <c r="L996" s="13" t="str">
        <f>VLOOKUP(Tableau1[[#This Row],[CustomerCode]],'Config Clients'!A:D,3,FALSE)</f>
        <v>Grande surface</v>
      </c>
      <c r="M996" s="13" t="str">
        <f>VLOOKUP(Tableau1[[#This Row],[CustomerCode]],'Config Clients'!A:D,4,FALSE)</f>
        <v>Eric</v>
      </c>
      <c r="N996" s="10" t="str">
        <f>IFERROR(IF(Tableau1[[#This Row],[Date rendu]]-'Date de l''export'!$A$2&gt;0,"Non","Oui"),"Oui")</f>
        <v>Non</v>
      </c>
      <c r="O996" s="11">
        <f>IF(Tableau1[[#This Row],[En retard?]]="Non",Tableau1[[#This Row],[Date rendu]]-'Date de l''export'!$A$2,0)</f>
        <v>3.7404166666674428</v>
      </c>
      <c r="P996" s="14" t="str">
        <f>IF(Tableau1[[#This Row],[En retard?]]="Oui","HD",IF(Tableau1[Délai restant]&lt;1,"&lt;24h",IF(Tableau1[Délai restant]&lt;2,"&lt;48h","≥48h")))</f>
        <v>≥48h</v>
      </c>
      <c r="Q996" s="14" t="str">
        <f>IF(AND(Tableau1[[#This Row],[En retard?]]="Oui",OR(Tableau1[[#This Row],[Product]]="Citron",Tableau1[[#This Row],[Product]]="Amandes")),"Oui","Non")</f>
        <v>Non</v>
      </c>
      <c r="R996" t="str">
        <f>CONCATENATE(Tableau1[[#This Row],[OrderCode]],"|",Tableau1[[#This Row],[AnaCode]],"|",Tableau1[[#This Row],[Product]])</f>
        <v>CMD01447701|PEST|Petits pois</v>
      </c>
    </row>
    <row r="997" spans="1:18" x14ac:dyDescent="0.25">
      <c r="A997" s="1" t="s">
        <v>138</v>
      </c>
      <c r="B997" s="1" t="s">
        <v>19</v>
      </c>
      <c r="C997" s="3" t="s">
        <v>54</v>
      </c>
      <c r="D997" s="3" t="s">
        <v>10</v>
      </c>
      <c r="E997" s="1" t="s">
        <v>107</v>
      </c>
      <c r="F997" s="1" t="s">
        <v>1422</v>
      </c>
      <c r="G997" s="1" t="s">
        <v>964</v>
      </c>
      <c r="H997" s="3">
        <f>SUBSTITUTE(LEFT(Tableau1[[#This Row],[OrderDate]],17),".",":")+0</f>
        <v>43567.533321759256</v>
      </c>
      <c r="I997" s="3">
        <f>SUBSTITUTE(LEFT(Tableau1[[#This Row],[OrderDueTo]],17),".",":")+0</f>
        <v>43573.5</v>
      </c>
      <c r="J997" s="13" t="str">
        <f>VLOOKUP(Tableau1[[#This Row],[AnaCode]],'Config Analyses'!A:C,2,FALSE)</f>
        <v>Analyse nutritionelle</v>
      </c>
      <c r="K997" s="13" t="str">
        <f>VLOOKUP(Tableau1[[#This Row],[AnaCode]],'Config Analyses'!A:C,3,FALSE)</f>
        <v>Equipe 2</v>
      </c>
      <c r="L997" s="13" t="str">
        <f>VLOOKUP(Tableau1[[#This Row],[CustomerCode]],'Config Clients'!A:D,3,FALSE)</f>
        <v>Coopérative agricole</v>
      </c>
      <c r="M997" s="13" t="str">
        <f>VLOOKUP(Tableau1[[#This Row],[CustomerCode]],'Config Clients'!A:D,4,FALSE)</f>
        <v>Julie</v>
      </c>
      <c r="N997" s="10" t="str">
        <f>IFERROR(IF(Tableau1[[#This Row],[Date rendu]]-'Date de l''export'!$A$2&gt;0,"Non","Oui"),"Oui")</f>
        <v>Non</v>
      </c>
      <c r="O997" s="11">
        <f>IF(Tableau1[[#This Row],[En retard?]]="Non",Tableau1[[#This Row],[Date rendu]]-'Date de l''export'!$A$2,0)</f>
        <v>1.7404166666674428</v>
      </c>
      <c r="P997" s="14" t="str">
        <f>IF(Tableau1[[#This Row],[En retard?]]="Oui","HD",IF(Tableau1[Délai restant]&lt;1,"&lt;24h",IF(Tableau1[Délai restant]&lt;2,"&lt;48h","≥48h")))</f>
        <v>&lt;48h</v>
      </c>
      <c r="Q997" s="14" t="str">
        <f>IF(AND(Tableau1[[#This Row],[En retard?]]="Oui",OR(Tableau1[[#This Row],[Product]]="Citron",Tableau1[[#This Row],[Product]]="Amandes")),"Oui","Non")</f>
        <v>Non</v>
      </c>
      <c r="R997" t="str">
        <f>CONCATENATE(Tableau1[[#This Row],[OrderCode]],"|",Tableau1[[#This Row],[AnaCode]],"|",Tableau1[[#This Row],[Product]])</f>
        <v>CMD01501903|NTR|Bettrave</v>
      </c>
    </row>
    <row r="998" spans="1:18" x14ac:dyDescent="0.25">
      <c r="A998" s="1" t="s">
        <v>499</v>
      </c>
      <c r="B998" s="1" t="s">
        <v>21</v>
      </c>
      <c r="C998" s="3" t="s">
        <v>61</v>
      </c>
      <c r="D998" s="3" t="s">
        <v>14</v>
      </c>
      <c r="E998" s="1" t="s">
        <v>167</v>
      </c>
      <c r="F998" s="1" t="s">
        <v>2380</v>
      </c>
      <c r="G998" s="1" t="s">
        <v>950</v>
      </c>
      <c r="H998" s="3">
        <f>SUBSTITUTE(LEFT(Tableau1[[#This Row],[OrderDate]],17),".",":")+0</f>
        <v>43567.534444444442</v>
      </c>
      <c r="I998" s="3">
        <f>SUBSTITUTE(LEFT(Tableau1[[#This Row],[OrderDueTo]],17),".",":")+0</f>
        <v>43574.5</v>
      </c>
      <c r="J998" s="13" t="str">
        <f>VLOOKUP(Tableau1[[#This Row],[AnaCode]],'Config Analyses'!A:C,2,FALSE)</f>
        <v>Analyse matières grasses</v>
      </c>
      <c r="K998" s="13" t="str">
        <f>VLOOKUP(Tableau1[[#This Row],[AnaCode]],'Config Analyses'!A:C,3,FALSE)</f>
        <v>Equipe 2</v>
      </c>
      <c r="L998" s="13" t="str">
        <f>VLOOKUP(Tableau1[[#This Row],[CustomerCode]],'Config Clients'!A:D,3,FALSE)</f>
        <v>Grande surface</v>
      </c>
      <c r="M998" s="13" t="str">
        <f>VLOOKUP(Tableau1[[#This Row],[CustomerCode]],'Config Clients'!A:D,4,FALSE)</f>
        <v>Eric</v>
      </c>
      <c r="N998" s="10" t="str">
        <f>IFERROR(IF(Tableau1[[#This Row],[Date rendu]]-'Date de l''export'!$A$2&gt;0,"Non","Oui"),"Oui")</f>
        <v>Non</v>
      </c>
      <c r="O998" s="11">
        <f>IF(Tableau1[[#This Row],[En retard?]]="Non",Tableau1[[#This Row],[Date rendu]]-'Date de l''export'!$A$2,0)</f>
        <v>2.7404166666674428</v>
      </c>
      <c r="P998" s="14" t="str">
        <f>IF(Tableau1[[#This Row],[En retard?]]="Oui","HD",IF(Tableau1[Délai restant]&lt;1,"&lt;24h",IF(Tableau1[Délai restant]&lt;2,"&lt;48h","≥48h")))</f>
        <v>≥48h</v>
      </c>
      <c r="Q998" s="14" t="str">
        <f>IF(AND(Tableau1[[#This Row],[En retard?]]="Oui",OR(Tableau1[[#This Row],[Product]]="Citron",Tableau1[[#This Row],[Product]]="Amandes")),"Oui","Non")</f>
        <v>Non</v>
      </c>
      <c r="R998" t="str">
        <f>CONCATENATE(Tableau1[[#This Row],[OrderCode]],"|",Tableau1[[#This Row],[AnaCode]],"|",Tableau1[[#This Row],[Product]])</f>
        <v>CMD01573102|MTG|Carotte</v>
      </c>
    </row>
    <row r="999" spans="1:18" x14ac:dyDescent="0.25">
      <c r="A999" s="1" t="s">
        <v>230</v>
      </c>
      <c r="B999" s="1" t="s">
        <v>31</v>
      </c>
      <c r="C999" s="3" t="s">
        <v>54</v>
      </c>
      <c r="D999" s="3" t="s">
        <v>10</v>
      </c>
      <c r="E999" s="1" t="s">
        <v>107</v>
      </c>
      <c r="F999" s="1" t="s">
        <v>2086</v>
      </c>
      <c r="G999" s="1" t="s">
        <v>964</v>
      </c>
      <c r="H999" s="3">
        <f>SUBSTITUTE(LEFT(Tableau1[[#This Row],[OrderDate]],17),".",":")+0</f>
        <v>43567.537604166668</v>
      </c>
      <c r="I999" s="3">
        <f>SUBSTITUTE(LEFT(Tableau1[[#This Row],[OrderDueTo]],17),".",":")+0</f>
        <v>43573.5</v>
      </c>
      <c r="J999" s="13" t="str">
        <f>VLOOKUP(Tableau1[[#This Row],[AnaCode]],'Config Analyses'!A:C,2,FALSE)</f>
        <v>Analyse nutritionelle</v>
      </c>
      <c r="K999" s="13" t="str">
        <f>VLOOKUP(Tableau1[[#This Row],[AnaCode]],'Config Analyses'!A:C,3,FALSE)</f>
        <v>Equipe 2</v>
      </c>
      <c r="L999" s="13" t="str">
        <f>VLOOKUP(Tableau1[[#This Row],[CustomerCode]],'Config Clients'!A:D,3,FALSE)</f>
        <v>Coopérative agricole</v>
      </c>
      <c r="M999" s="13" t="str">
        <f>VLOOKUP(Tableau1[[#This Row],[CustomerCode]],'Config Clients'!A:D,4,FALSE)</f>
        <v>Julie</v>
      </c>
      <c r="N999" s="10" t="str">
        <f>IFERROR(IF(Tableau1[[#This Row],[Date rendu]]-'Date de l''export'!$A$2&gt;0,"Non","Oui"),"Oui")</f>
        <v>Non</v>
      </c>
      <c r="O999" s="11">
        <f>IF(Tableau1[[#This Row],[En retard?]]="Non",Tableau1[[#This Row],[Date rendu]]-'Date de l''export'!$A$2,0)</f>
        <v>1.7404166666674428</v>
      </c>
      <c r="P999" s="14" t="str">
        <f>IF(Tableau1[[#This Row],[En retard?]]="Oui","HD",IF(Tableau1[Délai restant]&lt;1,"&lt;24h",IF(Tableau1[Délai restant]&lt;2,"&lt;48h","≥48h")))</f>
        <v>&lt;48h</v>
      </c>
      <c r="Q999" s="14" t="str">
        <f>IF(AND(Tableau1[[#This Row],[En retard?]]="Oui",OR(Tableau1[[#This Row],[Product]]="Citron",Tableau1[[#This Row],[Product]]="Amandes")),"Oui","Non")</f>
        <v>Non</v>
      </c>
      <c r="R999" t="str">
        <f>CONCATENATE(Tableau1[[#This Row],[OrderCode]],"|",Tableau1[[#This Row],[AnaCode]],"|",Tableau1[[#This Row],[Product]])</f>
        <v>CMD01665302|NTR|Pomme de terre</v>
      </c>
    </row>
    <row r="1000" spans="1:18" x14ac:dyDescent="0.25">
      <c r="A1000" s="1" t="s">
        <v>3524</v>
      </c>
      <c r="B1000" s="1" t="s">
        <v>42</v>
      </c>
      <c r="C1000" s="3" t="s">
        <v>188</v>
      </c>
      <c r="D1000" s="3" t="s">
        <v>38</v>
      </c>
      <c r="E1000" s="1" t="s">
        <v>130</v>
      </c>
      <c r="F1000" s="1" t="s">
        <v>3525</v>
      </c>
      <c r="G1000" s="1" t="s">
        <v>973</v>
      </c>
      <c r="H1000" s="3">
        <f>SUBSTITUTE(LEFT(Tableau1[[#This Row],[OrderDate]],17),".",":")+0</f>
        <v>43567.540451388886</v>
      </c>
      <c r="I1000" s="3">
        <f>SUBSTITUTE(LEFT(Tableau1[[#This Row],[OrderDueTo]],17),".",":")+0</f>
        <v>43575.5</v>
      </c>
      <c r="J1000" s="13" t="str">
        <f>VLOOKUP(Tableau1[[#This Row],[AnaCode]],'Config Analyses'!A:C,2,FALSE)</f>
        <v>Analyse pesticides</v>
      </c>
      <c r="K1000" s="13" t="str">
        <f>VLOOKUP(Tableau1[[#This Row],[AnaCode]],'Config Analyses'!A:C,3,FALSE)</f>
        <v>Equipe 3</v>
      </c>
      <c r="L1000" s="13" t="str">
        <f>VLOOKUP(Tableau1[[#This Row],[CustomerCode]],'Config Clients'!A:D,3,FALSE)</f>
        <v>Coopérative agricole</v>
      </c>
      <c r="M1000" s="13" t="str">
        <f>VLOOKUP(Tableau1[[#This Row],[CustomerCode]],'Config Clients'!A:D,4,FALSE)</f>
        <v>Julie</v>
      </c>
      <c r="N1000" s="10" t="str">
        <f>IFERROR(IF(Tableau1[[#This Row],[Date rendu]]-'Date de l''export'!$A$2&gt;0,"Non","Oui"),"Oui")</f>
        <v>Non</v>
      </c>
      <c r="O1000" s="11">
        <f>IF(Tableau1[[#This Row],[En retard?]]="Non",Tableau1[[#This Row],[Date rendu]]-'Date de l''export'!$A$2,0)</f>
        <v>3.7404166666674428</v>
      </c>
      <c r="P1000" s="14" t="str">
        <f>IF(Tableau1[[#This Row],[En retard?]]="Oui","HD",IF(Tableau1[Délai restant]&lt;1,"&lt;24h",IF(Tableau1[Délai restant]&lt;2,"&lt;48h","≥48h")))</f>
        <v>≥48h</v>
      </c>
      <c r="Q1000" s="14" t="str">
        <f>IF(AND(Tableau1[[#This Row],[En retard?]]="Oui",OR(Tableau1[[#This Row],[Product]]="Citron",Tableau1[[#This Row],[Product]]="Amandes")),"Oui","Non")</f>
        <v>Non</v>
      </c>
      <c r="R1000" t="str">
        <f>CONCATENATE(Tableau1[[#This Row],[OrderCode]],"|",Tableau1[[#This Row],[AnaCode]],"|",Tableau1[[#This Row],[Product]])</f>
        <v>CMD01646448|PEST|Jus de fruits</v>
      </c>
    </row>
    <row r="1001" spans="1:18" x14ac:dyDescent="0.25">
      <c r="A1001" s="1" t="s">
        <v>298</v>
      </c>
      <c r="B1001" s="1" t="s">
        <v>28</v>
      </c>
      <c r="C1001" s="3" t="s">
        <v>61</v>
      </c>
      <c r="D1001" s="3" t="s">
        <v>14</v>
      </c>
      <c r="E1001" s="1" t="s">
        <v>107</v>
      </c>
      <c r="F1001" s="1" t="s">
        <v>1726</v>
      </c>
      <c r="G1001" s="1" t="s">
        <v>964</v>
      </c>
      <c r="H1001" s="3">
        <f>SUBSTITUTE(LEFT(Tableau1[[#This Row],[OrderDate]],17),".",":")+0</f>
        <v>43567.540590277778</v>
      </c>
      <c r="I1001" s="3">
        <f>SUBSTITUTE(LEFT(Tableau1[[#This Row],[OrderDueTo]],17),".",":")+0</f>
        <v>43573.5</v>
      </c>
      <c r="J1001" s="13" t="str">
        <f>VLOOKUP(Tableau1[[#This Row],[AnaCode]],'Config Analyses'!A:C,2,FALSE)</f>
        <v>Analyse nutritionelle</v>
      </c>
      <c r="K1001" s="13" t="str">
        <f>VLOOKUP(Tableau1[[#This Row],[AnaCode]],'Config Analyses'!A:C,3,FALSE)</f>
        <v>Equipe 2</v>
      </c>
      <c r="L1001" s="13" t="str">
        <f>VLOOKUP(Tableau1[[#This Row],[CustomerCode]],'Config Clients'!A:D,3,FALSE)</f>
        <v>Grande surface</v>
      </c>
      <c r="M1001" s="13" t="str">
        <f>VLOOKUP(Tableau1[[#This Row],[CustomerCode]],'Config Clients'!A:D,4,FALSE)</f>
        <v>Eric</v>
      </c>
      <c r="N1001" s="10" t="str">
        <f>IFERROR(IF(Tableau1[[#This Row],[Date rendu]]-'Date de l''export'!$A$2&gt;0,"Non","Oui"),"Oui")</f>
        <v>Non</v>
      </c>
      <c r="O1001" s="11">
        <f>IF(Tableau1[[#This Row],[En retard?]]="Non",Tableau1[[#This Row],[Date rendu]]-'Date de l''export'!$A$2,0)</f>
        <v>1.7404166666674428</v>
      </c>
      <c r="P1001" s="14" t="str">
        <f>IF(Tableau1[[#This Row],[En retard?]]="Oui","HD",IF(Tableau1[Délai restant]&lt;1,"&lt;24h",IF(Tableau1[Délai restant]&lt;2,"&lt;48h","≥48h")))</f>
        <v>&lt;48h</v>
      </c>
      <c r="Q1001" s="14" t="str">
        <f>IF(AND(Tableau1[[#This Row],[En retard?]]="Oui",OR(Tableau1[[#This Row],[Product]]="Citron",Tableau1[[#This Row],[Product]]="Amandes")),"Oui","Non")</f>
        <v>Non</v>
      </c>
      <c r="R1001" t="str">
        <f>CONCATENATE(Tableau1[[#This Row],[OrderCode]],"|",Tableau1[[#This Row],[AnaCode]],"|",Tableau1[[#This Row],[Product]])</f>
        <v>CMD01461705|NTR|Petits pois</v>
      </c>
    </row>
    <row r="1002" spans="1:18" x14ac:dyDescent="0.25">
      <c r="A1002" s="1" t="s">
        <v>518</v>
      </c>
      <c r="B1002" s="1" t="s">
        <v>19</v>
      </c>
      <c r="C1002" s="3" t="s">
        <v>61</v>
      </c>
      <c r="D1002" s="3" t="s">
        <v>14</v>
      </c>
      <c r="E1002" s="1" t="s">
        <v>130</v>
      </c>
      <c r="F1002" s="1" t="s">
        <v>2171</v>
      </c>
      <c r="G1002" s="1" t="s">
        <v>973</v>
      </c>
      <c r="H1002" s="3">
        <f>SUBSTITUTE(LEFT(Tableau1[[#This Row],[OrderDate]],17),".",":")+0</f>
        <v>43567.540891203702</v>
      </c>
      <c r="I1002" s="3">
        <f>SUBSTITUTE(LEFT(Tableau1[[#This Row],[OrderDueTo]],17),".",":")+0</f>
        <v>43575.5</v>
      </c>
      <c r="J1002" s="13" t="str">
        <f>VLOOKUP(Tableau1[[#This Row],[AnaCode]],'Config Analyses'!A:C,2,FALSE)</f>
        <v>Analyse pesticides</v>
      </c>
      <c r="K1002" s="13" t="str">
        <f>VLOOKUP(Tableau1[[#This Row],[AnaCode]],'Config Analyses'!A:C,3,FALSE)</f>
        <v>Equipe 3</v>
      </c>
      <c r="L1002" s="13" t="str">
        <f>VLOOKUP(Tableau1[[#This Row],[CustomerCode]],'Config Clients'!A:D,3,FALSE)</f>
        <v>Grande surface</v>
      </c>
      <c r="M1002" s="13" t="str">
        <f>VLOOKUP(Tableau1[[#This Row],[CustomerCode]],'Config Clients'!A:D,4,FALSE)</f>
        <v>Eric</v>
      </c>
      <c r="N1002" s="10" t="str">
        <f>IFERROR(IF(Tableau1[[#This Row],[Date rendu]]-'Date de l''export'!$A$2&gt;0,"Non","Oui"),"Oui")</f>
        <v>Non</v>
      </c>
      <c r="O1002" s="11">
        <f>IF(Tableau1[[#This Row],[En retard?]]="Non",Tableau1[[#This Row],[Date rendu]]-'Date de l''export'!$A$2,0)</f>
        <v>3.7404166666674428</v>
      </c>
      <c r="P1002" s="14" t="str">
        <f>IF(Tableau1[[#This Row],[En retard?]]="Oui","HD",IF(Tableau1[Délai restant]&lt;1,"&lt;24h",IF(Tableau1[Délai restant]&lt;2,"&lt;48h","≥48h")))</f>
        <v>≥48h</v>
      </c>
      <c r="Q1002" s="14" t="str">
        <f>IF(AND(Tableau1[[#This Row],[En retard?]]="Oui",OR(Tableau1[[#This Row],[Product]]="Citron",Tableau1[[#This Row],[Product]]="Amandes")),"Oui","Non")</f>
        <v>Non</v>
      </c>
      <c r="R1002" t="str">
        <f>CONCATENATE(Tableau1[[#This Row],[OrderCode]],"|",Tableau1[[#This Row],[AnaCode]],"|",Tableau1[[#This Row],[Product]])</f>
        <v>CMD01630102|PEST|Bettrave</v>
      </c>
    </row>
    <row r="1003" spans="1:18" x14ac:dyDescent="0.25">
      <c r="A1003" s="1" t="s">
        <v>345</v>
      </c>
      <c r="B1003" s="1" t="s">
        <v>31</v>
      </c>
      <c r="C1003" s="3" t="s">
        <v>98</v>
      </c>
      <c r="D1003" s="3" t="s">
        <v>27</v>
      </c>
      <c r="E1003" s="1" t="s">
        <v>130</v>
      </c>
      <c r="F1003" s="1" t="s">
        <v>1732</v>
      </c>
      <c r="G1003" s="1" t="s">
        <v>973</v>
      </c>
      <c r="H1003" s="3">
        <f>SUBSTITUTE(LEFT(Tableau1[[#This Row],[OrderDate]],17),".",":")+0</f>
        <v>43567.549791666665</v>
      </c>
      <c r="I1003" s="3">
        <f>SUBSTITUTE(LEFT(Tableau1[[#This Row],[OrderDueTo]],17),".",":")+0</f>
        <v>43575.5</v>
      </c>
      <c r="J1003" s="13" t="str">
        <f>VLOOKUP(Tableau1[[#This Row],[AnaCode]],'Config Analyses'!A:C,2,FALSE)</f>
        <v>Analyse pesticides</v>
      </c>
      <c r="K1003" s="13" t="str">
        <f>VLOOKUP(Tableau1[[#This Row],[AnaCode]],'Config Analyses'!A:C,3,FALSE)</f>
        <v>Equipe 3</v>
      </c>
      <c r="L1003" s="13" t="str">
        <f>VLOOKUP(Tableau1[[#This Row],[CustomerCode]],'Config Clients'!A:D,3,FALSE)</f>
        <v>Coopérative agricole</v>
      </c>
      <c r="M1003" s="13" t="str">
        <f>VLOOKUP(Tableau1[[#This Row],[CustomerCode]],'Config Clients'!A:D,4,FALSE)</f>
        <v>Julie</v>
      </c>
      <c r="N1003" s="10" t="str">
        <f>IFERROR(IF(Tableau1[[#This Row],[Date rendu]]-'Date de l''export'!$A$2&gt;0,"Non","Oui"),"Oui")</f>
        <v>Non</v>
      </c>
      <c r="O1003" s="11">
        <f>IF(Tableau1[[#This Row],[En retard?]]="Non",Tableau1[[#This Row],[Date rendu]]-'Date de l''export'!$A$2,0)</f>
        <v>3.7404166666674428</v>
      </c>
      <c r="P1003" s="14" t="str">
        <f>IF(Tableau1[[#This Row],[En retard?]]="Oui","HD",IF(Tableau1[Délai restant]&lt;1,"&lt;24h",IF(Tableau1[Délai restant]&lt;2,"&lt;48h","≥48h")))</f>
        <v>≥48h</v>
      </c>
      <c r="Q1003" s="14" t="str">
        <f>IF(AND(Tableau1[[#This Row],[En retard?]]="Oui",OR(Tableau1[[#This Row],[Product]]="Citron",Tableau1[[#This Row],[Product]]="Amandes")),"Oui","Non")</f>
        <v>Non</v>
      </c>
      <c r="R1003" t="str">
        <f>CONCATENATE(Tableau1[[#This Row],[OrderCode]],"|",Tableau1[[#This Row],[AnaCode]],"|",Tableau1[[#This Row],[Product]])</f>
        <v>CMD01552803|PEST|Pomme de terre</v>
      </c>
    </row>
    <row r="1004" spans="1:18" x14ac:dyDescent="0.25">
      <c r="A1004" s="1" t="s">
        <v>200</v>
      </c>
      <c r="B1004" s="1" t="s">
        <v>26</v>
      </c>
      <c r="C1004" s="3" t="s">
        <v>61</v>
      </c>
      <c r="D1004" s="3" t="s">
        <v>14</v>
      </c>
      <c r="E1004" s="1" t="s">
        <v>130</v>
      </c>
      <c r="F1004" s="1" t="s">
        <v>1733</v>
      </c>
      <c r="G1004" s="1" t="s">
        <v>973</v>
      </c>
      <c r="H1004" s="3">
        <f>SUBSTITUTE(LEFT(Tableau1[[#This Row],[OrderDate]],17),".",":")+0</f>
        <v>43567.549826388888</v>
      </c>
      <c r="I1004" s="3">
        <f>SUBSTITUTE(LEFT(Tableau1[[#This Row],[OrderDueTo]],17),".",":")+0</f>
        <v>43575.5</v>
      </c>
      <c r="J1004" s="13" t="str">
        <f>VLOOKUP(Tableau1[[#This Row],[AnaCode]],'Config Analyses'!A:C,2,FALSE)</f>
        <v>Analyse pesticides</v>
      </c>
      <c r="K1004" s="13" t="str">
        <f>VLOOKUP(Tableau1[[#This Row],[AnaCode]],'Config Analyses'!A:C,3,FALSE)</f>
        <v>Equipe 3</v>
      </c>
      <c r="L1004" s="13" t="str">
        <f>VLOOKUP(Tableau1[[#This Row],[CustomerCode]],'Config Clients'!A:D,3,FALSE)</f>
        <v>Grande surface</v>
      </c>
      <c r="M1004" s="13" t="str">
        <f>VLOOKUP(Tableau1[[#This Row],[CustomerCode]],'Config Clients'!A:D,4,FALSE)</f>
        <v>Eric</v>
      </c>
      <c r="N1004" s="10" t="str">
        <f>IFERROR(IF(Tableau1[[#This Row],[Date rendu]]-'Date de l''export'!$A$2&gt;0,"Non","Oui"),"Oui")</f>
        <v>Non</v>
      </c>
      <c r="O1004" s="11">
        <f>IF(Tableau1[[#This Row],[En retard?]]="Non",Tableau1[[#This Row],[Date rendu]]-'Date de l''export'!$A$2,0)</f>
        <v>3.7404166666674428</v>
      </c>
      <c r="P1004" s="14" t="str">
        <f>IF(Tableau1[[#This Row],[En retard?]]="Oui","HD",IF(Tableau1[Délai restant]&lt;1,"&lt;24h",IF(Tableau1[Délai restant]&lt;2,"&lt;48h","≥48h")))</f>
        <v>≥48h</v>
      </c>
      <c r="Q1004" s="14" t="str">
        <f>IF(AND(Tableau1[[#This Row],[En retard?]]="Oui",OR(Tableau1[[#This Row],[Product]]="Citron",Tableau1[[#This Row],[Product]]="Amandes")),"Oui","Non")</f>
        <v>Non</v>
      </c>
      <c r="R1004" t="str">
        <f>CONCATENATE(Tableau1[[#This Row],[OrderCode]],"|",Tableau1[[#This Row],[AnaCode]],"|",Tableau1[[#This Row],[Product]])</f>
        <v>CMD01658001|PEST|Radis</v>
      </c>
    </row>
    <row r="1005" spans="1:18" x14ac:dyDescent="0.25">
      <c r="A1005" s="1" t="s">
        <v>376</v>
      </c>
      <c r="B1005" s="1" t="s">
        <v>26</v>
      </c>
      <c r="C1005" s="3" t="s">
        <v>54</v>
      </c>
      <c r="D1005" s="3" t="s">
        <v>10</v>
      </c>
      <c r="E1005" s="1" t="s">
        <v>107</v>
      </c>
      <c r="F1005" s="1" t="s">
        <v>2092</v>
      </c>
      <c r="G1005" s="1" t="s">
        <v>964</v>
      </c>
      <c r="H1005" s="3">
        <f>SUBSTITUTE(LEFT(Tableau1[[#This Row],[OrderDate]],17),".",":")+0</f>
        <v>43567.549953703703</v>
      </c>
      <c r="I1005" s="3">
        <f>SUBSTITUTE(LEFT(Tableau1[[#This Row],[OrderDueTo]],17),".",":")+0</f>
        <v>43573.5</v>
      </c>
      <c r="J1005" s="13" t="str">
        <f>VLOOKUP(Tableau1[[#This Row],[AnaCode]],'Config Analyses'!A:C,2,FALSE)</f>
        <v>Analyse nutritionelle</v>
      </c>
      <c r="K1005" s="13" t="str">
        <f>VLOOKUP(Tableau1[[#This Row],[AnaCode]],'Config Analyses'!A:C,3,FALSE)</f>
        <v>Equipe 2</v>
      </c>
      <c r="L1005" s="13" t="str">
        <f>VLOOKUP(Tableau1[[#This Row],[CustomerCode]],'Config Clients'!A:D,3,FALSE)</f>
        <v>Coopérative agricole</v>
      </c>
      <c r="M1005" s="13" t="str">
        <f>VLOOKUP(Tableau1[[#This Row],[CustomerCode]],'Config Clients'!A:D,4,FALSE)</f>
        <v>Julie</v>
      </c>
      <c r="N1005" s="10" t="str">
        <f>IFERROR(IF(Tableau1[[#This Row],[Date rendu]]-'Date de l''export'!$A$2&gt;0,"Non","Oui"),"Oui")</f>
        <v>Non</v>
      </c>
      <c r="O1005" s="11">
        <f>IF(Tableau1[[#This Row],[En retard?]]="Non",Tableau1[[#This Row],[Date rendu]]-'Date de l''export'!$A$2,0)</f>
        <v>1.7404166666674428</v>
      </c>
      <c r="P1005" s="14" t="str">
        <f>IF(Tableau1[[#This Row],[En retard?]]="Oui","HD",IF(Tableau1[Délai restant]&lt;1,"&lt;24h",IF(Tableau1[Délai restant]&lt;2,"&lt;48h","≥48h")))</f>
        <v>&lt;48h</v>
      </c>
      <c r="Q1005" s="14" t="str">
        <f>IF(AND(Tableau1[[#This Row],[En retard?]]="Oui",OR(Tableau1[[#This Row],[Product]]="Citron",Tableau1[[#This Row],[Product]]="Amandes")),"Oui","Non")</f>
        <v>Non</v>
      </c>
      <c r="R1005" t="str">
        <f>CONCATENATE(Tableau1[[#This Row],[OrderCode]],"|",Tableau1[[#This Row],[AnaCode]],"|",Tableau1[[#This Row],[Product]])</f>
        <v>CMD01765707|NTR|Radis</v>
      </c>
    </row>
    <row r="1006" spans="1:18" x14ac:dyDescent="0.25">
      <c r="A1006" s="1" t="s">
        <v>185</v>
      </c>
      <c r="B1006" s="1" t="s">
        <v>21</v>
      </c>
      <c r="C1006" s="3" t="s">
        <v>49</v>
      </c>
      <c r="D1006" s="3" t="s">
        <v>8</v>
      </c>
      <c r="E1006" s="1" t="s">
        <v>130</v>
      </c>
      <c r="F1006" s="1" t="s">
        <v>1738</v>
      </c>
      <c r="G1006" s="1" t="s">
        <v>973</v>
      </c>
      <c r="H1006" s="3">
        <f>SUBSTITUTE(LEFT(Tableau1[[#This Row],[OrderDate]],17),".",":")+0</f>
        <v>43567.551851851851</v>
      </c>
      <c r="I1006" s="3">
        <f>SUBSTITUTE(LEFT(Tableau1[[#This Row],[OrderDueTo]],17),".",":")+0</f>
        <v>43575.5</v>
      </c>
      <c r="J1006" s="13" t="str">
        <f>VLOOKUP(Tableau1[[#This Row],[AnaCode]],'Config Analyses'!A:C,2,FALSE)</f>
        <v>Analyse pesticides</v>
      </c>
      <c r="K1006" s="13" t="str">
        <f>VLOOKUP(Tableau1[[#This Row],[AnaCode]],'Config Analyses'!A:C,3,FALSE)</f>
        <v>Equipe 3</v>
      </c>
      <c r="L1006" s="13" t="str">
        <f>VLOOKUP(Tableau1[[#This Row],[CustomerCode]],'Config Clients'!A:D,3,FALSE)</f>
        <v>Grande surface</v>
      </c>
      <c r="M1006" s="13" t="str">
        <f>VLOOKUP(Tableau1[[#This Row],[CustomerCode]],'Config Clients'!A:D,4,FALSE)</f>
        <v>Eric</v>
      </c>
      <c r="N1006" s="10" t="str">
        <f>IFERROR(IF(Tableau1[[#This Row],[Date rendu]]-'Date de l''export'!$A$2&gt;0,"Non","Oui"),"Oui")</f>
        <v>Non</v>
      </c>
      <c r="O1006" s="11">
        <f>IF(Tableau1[[#This Row],[En retard?]]="Non",Tableau1[[#This Row],[Date rendu]]-'Date de l''export'!$A$2,0)</f>
        <v>3.7404166666674428</v>
      </c>
      <c r="P1006" s="14" t="str">
        <f>IF(Tableau1[[#This Row],[En retard?]]="Oui","HD",IF(Tableau1[Délai restant]&lt;1,"&lt;24h",IF(Tableau1[Délai restant]&lt;2,"&lt;48h","≥48h")))</f>
        <v>≥48h</v>
      </c>
      <c r="Q1006" s="14" t="str">
        <f>IF(AND(Tableau1[[#This Row],[En retard?]]="Oui",OR(Tableau1[[#This Row],[Product]]="Citron",Tableau1[[#This Row],[Product]]="Amandes")),"Oui","Non")</f>
        <v>Non</v>
      </c>
      <c r="R1006" t="str">
        <f>CONCATENATE(Tableau1[[#This Row],[OrderCode]],"|",Tableau1[[#This Row],[AnaCode]],"|",Tableau1[[#This Row],[Product]])</f>
        <v>CMD01445003|PEST|Carotte</v>
      </c>
    </row>
    <row r="1007" spans="1:18" x14ac:dyDescent="0.25">
      <c r="A1007" s="1" t="s">
        <v>3466</v>
      </c>
      <c r="B1007" s="1" t="s">
        <v>30</v>
      </c>
      <c r="C1007" s="3" t="s">
        <v>188</v>
      </c>
      <c r="D1007" s="3" t="s">
        <v>38</v>
      </c>
      <c r="E1007" s="1" t="s">
        <v>130</v>
      </c>
      <c r="F1007" s="1" t="s">
        <v>3526</v>
      </c>
      <c r="G1007" s="1" t="s">
        <v>973</v>
      </c>
      <c r="H1007" s="3">
        <f>SUBSTITUTE(LEFT(Tableau1[[#This Row],[OrderDate]],17),".",":")+0</f>
        <v>43567.552048611113</v>
      </c>
      <c r="I1007" s="3">
        <f>SUBSTITUTE(LEFT(Tableau1[[#This Row],[OrderDueTo]],17),".",":")+0</f>
        <v>43575.5</v>
      </c>
      <c r="J1007" s="13" t="str">
        <f>VLOOKUP(Tableau1[[#This Row],[AnaCode]],'Config Analyses'!A:C,2,FALSE)</f>
        <v>Analyse pesticides</v>
      </c>
      <c r="K1007" s="13" t="str">
        <f>VLOOKUP(Tableau1[[#This Row],[AnaCode]],'Config Analyses'!A:C,3,FALSE)</f>
        <v>Equipe 3</v>
      </c>
      <c r="L1007" s="13" t="str">
        <f>VLOOKUP(Tableau1[[#This Row],[CustomerCode]],'Config Clients'!A:D,3,FALSE)</f>
        <v>Coopérative agricole</v>
      </c>
      <c r="M1007" s="13" t="str">
        <f>VLOOKUP(Tableau1[[#This Row],[CustomerCode]],'Config Clients'!A:D,4,FALSE)</f>
        <v>Julie</v>
      </c>
      <c r="N1007" s="10" t="str">
        <f>IFERROR(IF(Tableau1[[#This Row],[Date rendu]]-'Date de l''export'!$A$2&gt;0,"Non","Oui"),"Oui")</f>
        <v>Non</v>
      </c>
      <c r="O1007" s="11">
        <f>IF(Tableau1[[#This Row],[En retard?]]="Non",Tableau1[[#This Row],[Date rendu]]-'Date de l''export'!$A$2,0)</f>
        <v>3.7404166666674428</v>
      </c>
      <c r="P1007" s="14" t="str">
        <f>IF(Tableau1[[#This Row],[En retard?]]="Oui","HD",IF(Tableau1[Délai restant]&lt;1,"&lt;24h",IF(Tableau1[Délai restant]&lt;2,"&lt;48h","≥48h")))</f>
        <v>≥48h</v>
      </c>
      <c r="Q1007" s="14" t="str">
        <f>IF(AND(Tableau1[[#This Row],[En retard?]]="Oui",OR(Tableau1[[#This Row],[Product]]="Citron",Tableau1[[#This Row],[Product]]="Amandes")),"Oui","Non")</f>
        <v>Non</v>
      </c>
      <c r="R1007" t="str">
        <f>CONCATENATE(Tableau1[[#This Row],[OrderCode]],"|",Tableau1[[#This Row],[AnaCode]],"|",Tableau1[[#This Row],[Product]])</f>
        <v>CMD01601418|PEST|Bœuf</v>
      </c>
    </row>
    <row r="1008" spans="1:18" x14ac:dyDescent="0.25">
      <c r="A1008" s="1" t="s">
        <v>3527</v>
      </c>
      <c r="B1008" s="1" t="s">
        <v>42</v>
      </c>
      <c r="C1008" s="3" t="s">
        <v>188</v>
      </c>
      <c r="D1008" s="3" t="s">
        <v>38</v>
      </c>
      <c r="E1008" s="1" t="s">
        <v>130</v>
      </c>
      <c r="F1008" s="1" t="s">
        <v>3528</v>
      </c>
      <c r="G1008" s="1" t="s">
        <v>973</v>
      </c>
      <c r="H1008" s="3">
        <f>SUBSTITUTE(LEFT(Tableau1[[#This Row],[OrderDate]],17),".",":")+0</f>
        <v>43567.552754629629</v>
      </c>
      <c r="I1008" s="3">
        <f>SUBSTITUTE(LEFT(Tableau1[[#This Row],[OrderDueTo]],17),".",":")+0</f>
        <v>43575.5</v>
      </c>
      <c r="J1008" s="13" t="str">
        <f>VLOOKUP(Tableau1[[#This Row],[AnaCode]],'Config Analyses'!A:C,2,FALSE)</f>
        <v>Analyse pesticides</v>
      </c>
      <c r="K1008" s="13" t="str">
        <f>VLOOKUP(Tableau1[[#This Row],[AnaCode]],'Config Analyses'!A:C,3,FALSE)</f>
        <v>Equipe 3</v>
      </c>
      <c r="L1008" s="13" t="str">
        <f>VLOOKUP(Tableau1[[#This Row],[CustomerCode]],'Config Clients'!A:D,3,FALSE)</f>
        <v>Coopérative agricole</v>
      </c>
      <c r="M1008" s="13" t="str">
        <f>VLOOKUP(Tableau1[[#This Row],[CustomerCode]],'Config Clients'!A:D,4,FALSE)</f>
        <v>Julie</v>
      </c>
      <c r="N1008" s="10" t="str">
        <f>IFERROR(IF(Tableau1[[#This Row],[Date rendu]]-'Date de l''export'!$A$2&gt;0,"Non","Oui"),"Oui")</f>
        <v>Non</v>
      </c>
      <c r="O1008" s="11">
        <f>IF(Tableau1[[#This Row],[En retard?]]="Non",Tableau1[[#This Row],[Date rendu]]-'Date de l''export'!$A$2,0)</f>
        <v>3.7404166666674428</v>
      </c>
      <c r="P1008" s="14" t="str">
        <f>IF(Tableau1[[#This Row],[En retard?]]="Oui","HD",IF(Tableau1[Délai restant]&lt;1,"&lt;24h",IF(Tableau1[Délai restant]&lt;2,"&lt;48h","≥48h")))</f>
        <v>≥48h</v>
      </c>
      <c r="Q1008" s="14" t="str">
        <f>IF(AND(Tableau1[[#This Row],[En retard?]]="Oui",OR(Tableau1[[#This Row],[Product]]="Citron",Tableau1[[#This Row],[Product]]="Amandes")),"Oui","Non")</f>
        <v>Non</v>
      </c>
      <c r="R1008" t="str">
        <f>CONCATENATE(Tableau1[[#This Row],[OrderCode]],"|",Tableau1[[#This Row],[AnaCode]],"|",Tableau1[[#This Row],[Product]])</f>
        <v>CMD01601427|PEST|Jus de fruits</v>
      </c>
    </row>
    <row r="1009" spans="1:18" x14ac:dyDescent="0.25">
      <c r="A1009" s="1" t="s">
        <v>215</v>
      </c>
      <c r="B1009" s="1" t="s">
        <v>31</v>
      </c>
      <c r="C1009" s="3" t="s">
        <v>52</v>
      </c>
      <c r="D1009" s="3" t="s">
        <v>9</v>
      </c>
      <c r="E1009" s="1" t="s">
        <v>50</v>
      </c>
      <c r="F1009" s="1" t="s">
        <v>1748</v>
      </c>
      <c r="G1009" s="1" t="s">
        <v>1365</v>
      </c>
      <c r="H1009" s="3">
        <f>SUBSTITUTE(LEFT(Tableau1[[#This Row],[OrderDate]],17),".",":")+0</f>
        <v>43567.558194444442</v>
      </c>
      <c r="I1009" s="3">
        <f>SUBSTITUTE(LEFT(Tableau1[[#This Row],[OrderDueTo]],17),".",":")+0</f>
        <v>43579.5</v>
      </c>
      <c r="J1009" s="13" t="str">
        <f>VLOOKUP(Tableau1[[#This Row],[AnaCode]],'Config Analyses'!A:C,2,FALSE)</f>
        <v>Analyse OGM</v>
      </c>
      <c r="K1009" s="13" t="str">
        <f>VLOOKUP(Tableau1[[#This Row],[AnaCode]],'Config Analyses'!A:C,3,FALSE)</f>
        <v>Equipe 2</v>
      </c>
      <c r="L1009" s="13" t="str">
        <f>VLOOKUP(Tableau1[[#This Row],[CustomerCode]],'Config Clients'!A:D,3,FALSE)</f>
        <v>Centrale d'achats</v>
      </c>
      <c r="M1009" s="13" t="str">
        <f>VLOOKUP(Tableau1[[#This Row],[CustomerCode]],'Config Clients'!A:D,4,FALSE)</f>
        <v>Sandrine</v>
      </c>
      <c r="N1009" s="10" t="str">
        <f>IFERROR(IF(Tableau1[[#This Row],[Date rendu]]-'Date de l''export'!$A$2&gt;0,"Non","Oui"),"Oui")</f>
        <v>Non</v>
      </c>
      <c r="O1009" s="11">
        <f>IF(Tableau1[[#This Row],[En retard?]]="Non",Tableau1[[#This Row],[Date rendu]]-'Date de l''export'!$A$2,0)</f>
        <v>7.7404166666674428</v>
      </c>
      <c r="P1009" s="14" t="str">
        <f>IF(Tableau1[[#This Row],[En retard?]]="Oui","HD",IF(Tableau1[Délai restant]&lt;1,"&lt;24h",IF(Tableau1[Délai restant]&lt;2,"&lt;48h","≥48h")))</f>
        <v>≥48h</v>
      </c>
      <c r="Q1009" s="14" t="str">
        <f>IF(AND(Tableau1[[#This Row],[En retard?]]="Oui",OR(Tableau1[[#This Row],[Product]]="Citron",Tableau1[[#This Row],[Product]]="Amandes")),"Oui","Non")</f>
        <v>Non</v>
      </c>
      <c r="R1009" t="str">
        <f>CONCATENATE(Tableau1[[#This Row],[OrderCode]],"|",Tableau1[[#This Row],[AnaCode]],"|",Tableau1[[#This Row],[Product]])</f>
        <v>CMD01668313|OGM|Pomme de terre</v>
      </c>
    </row>
    <row r="1010" spans="1:18" x14ac:dyDescent="0.25">
      <c r="A1010" s="1" t="s">
        <v>607</v>
      </c>
      <c r="B1010" s="1" t="s">
        <v>31</v>
      </c>
      <c r="C1010" s="3" t="s">
        <v>72</v>
      </c>
      <c r="D1010" s="3" t="s">
        <v>22</v>
      </c>
      <c r="E1010" s="1" t="s">
        <v>107</v>
      </c>
      <c r="F1010" s="1" t="s">
        <v>1749</v>
      </c>
      <c r="G1010" s="1" t="s">
        <v>964</v>
      </c>
      <c r="H1010" s="3">
        <f>SUBSTITUTE(LEFT(Tableau1[[#This Row],[OrderDate]],17),".",":")+0</f>
        <v>43567.559641203705</v>
      </c>
      <c r="I1010" s="3">
        <f>SUBSTITUTE(LEFT(Tableau1[[#This Row],[OrderDueTo]],17),".",":")+0</f>
        <v>43573.5</v>
      </c>
      <c r="J1010" s="13" t="str">
        <f>VLOOKUP(Tableau1[[#This Row],[AnaCode]],'Config Analyses'!A:C,2,FALSE)</f>
        <v>Analyse nutritionelle</v>
      </c>
      <c r="K1010" s="13" t="str">
        <f>VLOOKUP(Tableau1[[#This Row],[AnaCode]],'Config Analyses'!A:C,3,FALSE)</f>
        <v>Equipe 2</v>
      </c>
      <c r="L1010" s="13" t="str">
        <f>VLOOKUP(Tableau1[[#This Row],[CustomerCode]],'Config Clients'!A:D,3,FALSE)</f>
        <v>Coopérative agricole</v>
      </c>
      <c r="M1010" s="13" t="str">
        <f>VLOOKUP(Tableau1[[#This Row],[CustomerCode]],'Config Clients'!A:D,4,FALSE)</f>
        <v>Julie</v>
      </c>
      <c r="N1010" s="10" t="str">
        <f>IFERROR(IF(Tableau1[[#This Row],[Date rendu]]-'Date de l''export'!$A$2&gt;0,"Non","Oui"),"Oui")</f>
        <v>Non</v>
      </c>
      <c r="O1010" s="11">
        <f>IF(Tableau1[[#This Row],[En retard?]]="Non",Tableau1[[#This Row],[Date rendu]]-'Date de l''export'!$A$2,0)</f>
        <v>1.7404166666674428</v>
      </c>
      <c r="P1010" s="14" t="str">
        <f>IF(Tableau1[[#This Row],[En retard?]]="Oui","HD",IF(Tableau1[Délai restant]&lt;1,"&lt;24h",IF(Tableau1[Délai restant]&lt;2,"&lt;48h","≥48h")))</f>
        <v>&lt;48h</v>
      </c>
      <c r="Q1010" s="14" t="str">
        <f>IF(AND(Tableau1[[#This Row],[En retard?]]="Oui",OR(Tableau1[[#This Row],[Product]]="Citron",Tableau1[[#This Row],[Product]]="Amandes")),"Oui","Non")</f>
        <v>Non</v>
      </c>
      <c r="R1010" t="str">
        <f>CONCATENATE(Tableau1[[#This Row],[OrderCode]],"|",Tableau1[[#This Row],[AnaCode]],"|",Tableau1[[#This Row],[Product]])</f>
        <v>CMD01702103|NTR|Pomme de terre</v>
      </c>
    </row>
    <row r="1011" spans="1:18" x14ac:dyDescent="0.25">
      <c r="A1011" s="1" t="s">
        <v>231</v>
      </c>
      <c r="B1011" s="1" t="s">
        <v>31</v>
      </c>
      <c r="C1011" s="3" t="s">
        <v>49</v>
      </c>
      <c r="D1011" s="3" t="s">
        <v>8</v>
      </c>
      <c r="E1011" s="1" t="s">
        <v>107</v>
      </c>
      <c r="F1011" s="1" t="s">
        <v>2400</v>
      </c>
      <c r="G1011" s="1" t="s">
        <v>964</v>
      </c>
      <c r="H1011" s="3">
        <f>SUBSTITUTE(LEFT(Tableau1[[#This Row],[OrderDate]],17),".",":")+0</f>
        <v>43567.560856481483</v>
      </c>
      <c r="I1011" s="3">
        <f>SUBSTITUTE(LEFT(Tableau1[[#This Row],[OrderDueTo]],17),".",":")+0</f>
        <v>43573.5</v>
      </c>
      <c r="J1011" s="13" t="str">
        <f>VLOOKUP(Tableau1[[#This Row],[AnaCode]],'Config Analyses'!A:C,2,FALSE)</f>
        <v>Analyse nutritionelle</v>
      </c>
      <c r="K1011" s="13" t="str">
        <f>VLOOKUP(Tableau1[[#This Row],[AnaCode]],'Config Analyses'!A:C,3,FALSE)</f>
        <v>Equipe 2</v>
      </c>
      <c r="L1011" s="13" t="str">
        <f>VLOOKUP(Tableau1[[#This Row],[CustomerCode]],'Config Clients'!A:D,3,FALSE)</f>
        <v>Grande surface</v>
      </c>
      <c r="M1011" s="13" t="str">
        <f>VLOOKUP(Tableau1[[#This Row],[CustomerCode]],'Config Clients'!A:D,4,FALSE)</f>
        <v>Eric</v>
      </c>
      <c r="N1011" s="10" t="str">
        <f>IFERROR(IF(Tableau1[[#This Row],[Date rendu]]-'Date de l''export'!$A$2&gt;0,"Non","Oui"),"Oui")</f>
        <v>Non</v>
      </c>
      <c r="O1011" s="11">
        <f>IF(Tableau1[[#This Row],[En retard?]]="Non",Tableau1[[#This Row],[Date rendu]]-'Date de l''export'!$A$2,0)</f>
        <v>1.7404166666674428</v>
      </c>
      <c r="P1011" s="14" t="str">
        <f>IF(Tableau1[[#This Row],[En retard?]]="Oui","HD",IF(Tableau1[Délai restant]&lt;1,"&lt;24h",IF(Tableau1[Délai restant]&lt;2,"&lt;48h","≥48h")))</f>
        <v>&lt;48h</v>
      </c>
      <c r="Q1011" s="14" t="str">
        <f>IF(AND(Tableau1[[#This Row],[En retard?]]="Oui",OR(Tableau1[[#This Row],[Product]]="Citron",Tableau1[[#This Row],[Product]]="Amandes")),"Oui","Non")</f>
        <v>Non</v>
      </c>
      <c r="R1011" t="str">
        <f>CONCATENATE(Tableau1[[#This Row],[OrderCode]],"|",Tableau1[[#This Row],[AnaCode]],"|",Tableau1[[#This Row],[Product]])</f>
        <v>CMD01645806|NTR|Pomme de terre</v>
      </c>
    </row>
    <row r="1012" spans="1:18" x14ac:dyDescent="0.25">
      <c r="A1012" s="1" t="s">
        <v>400</v>
      </c>
      <c r="B1012" s="1" t="s">
        <v>21</v>
      </c>
      <c r="C1012" s="3" t="s">
        <v>49</v>
      </c>
      <c r="D1012" s="3" t="s">
        <v>8</v>
      </c>
      <c r="E1012" s="1" t="s">
        <v>107</v>
      </c>
      <c r="F1012" s="1" t="s">
        <v>1508</v>
      </c>
      <c r="G1012" s="1" t="s">
        <v>964</v>
      </c>
      <c r="H1012" s="3">
        <f>SUBSTITUTE(LEFT(Tableau1[[#This Row],[OrderDate]],17),".",":")+0</f>
        <v>43567.561724537038</v>
      </c>
      <c r="I1012" s="3">
        <f>SUBSTITUTE(LEFT(Tableau1[[#This Row],[OrderDueTo]],17),".",":")+0</f>
        <v>43573.5</v>
      </c>
      <c r="J1012" s="13" t="str">
        <f>VLOOKUP(Tableau1[[#This Row],[AnaCode]],'Config Analyses'!A:C,2,FALSE)</f>
        <v>Analyse nutritionelle</v>
      </c>
      <c r="K1012" s="13" t="str">
        <f>VLOOKUP(Tableau1[[#This Row],[AnaCode]],'Config Analyses'!A:C,3,FALSE)</f>
        <v>Equipe 2</v>
      </c>
      <c r="L1012" s="13" t="str">
        <f>VLOOKUP(Tableau1[[#This Row],[CustomerCode]],'Config Clients'!A:D,3,FALSE)</f>
        <v>Grande surface</v>
      </c>
      <c r="M1012" s="13" t="str">
        <f>VLOOKUP(Tableau1[[#This Row],[CustomerCode]],'Config Clients'!A:D,4,FALSE)</f>
        <v>Eric</v>
      </c>
      <c r="N1012" s="10" t="str">
        <f>IFERROR(IF(Tableau1[[#This Row],[Date rendu]]-'Date de l''export'!$A$2&gt;0,"Non","Oui"),"Oui")</f>
        <v>Non</v>
      </c>
      <c r="O1012" s="11">
        <f>IF(Tableau1[[#This Row],[En retard?]]="Non",Tableau1[[#This Row],[Date rendu]]-'Date de l''export'!$A$2,0)</f>
        <v>1.7404166666674428</v>
      </c>
      <c r="P1012" s="14" t="str">
        <f>IF(Tableau1[[#This Row],[En retard?]]="Oui","HD",IF(Tableau1[Délai restant]&lt;1,"&lt;24h",IF(Tableau1[Délai restant]&lt;2,"&lt;48h","≥48h")))</f>
        <v>&lt;48h</v>
      </c>
      <c r="Q1012" s="14" t="str">
        <f>IF(AND(Tableau1[[#This Row],[En retard?]]="Oui",OR(Tableau1[[#This Row],[Product]]="Citron",Tableau1[[#This Row],[Product]]="Amandes")),"Oui","Non")</f>
        <v>Non</v>
      </c>
      <c r="R1012" t="str">
        <f>CONCATENATE(Tableau1[[#This Row],[OrderCode]],"|",Tableau1[[#This Row],[AnaCode]],"|",Tableau1[[#This Row],[Product]])</f>
        <v>CMD01568805|NTR|Carotte</v>
      </c>
    </row>
    <row r="1013" spans="1:18" x14ac:dyDescent="0.25">
      <c r="A1013" s="1" t="s">
        <v>150</v>
      </c>
      <c r="B1013" s="1" t="s">
        <v>21</v>
      </c>
      <c r="C1013" s="3" t="s">
        <v>61</v>
      </c>
      <c r="D1013" s="3" t="s">
        <v>14</v>
      </c>
      <c r="E1013" s="1" t="s">
        <v>107</v>
      </c>
      <c r="F1013" s="1" t="s">
        <v>1678</v>
      </c>
      <c r="G1013" s="1" t="s">
        <v>964</v>
      </c>
      <c r="H1013" s="3">
        <f>SUBSTITUTE(LEFT(Tableau1[[#This Row],[OrderDate]],17),".",":")+0</f>
        <v>43567.562708333331</v>
      </c>
      <c r="I1013" s="3">
        <f>SUBSTITUTE(LEFT(Tableau1[[#This Row],[OrderDueTo]],17),".",":")+0</f>
        <v>43573.5</v>
      </c>
      <c r="J1013" s="13" t="str">
        <f>VLOOKUP(Tableau1[[#This Row],[AnaCode]],'Config Analyses'!A:C,2,FALSE)</f>
        <v>Analyse nutritionelle</v>
      </c>
      <c r="K1013" s="13" t="str">
        <f>VLOOKUP(Tableau1[[#This Row],[AnaCode]],'Config Analyses'!A:C,3,FALSE)</f>
        <v>Equipe 2</v>
      </c>
      <c r="L1013" s="13" t="str">
        <f>VLOOKUP(Tableau1[[#This Row],[CustomerCode]],'Config Clients'!A:D,3,FALSE)</f>
        <v>Grande surface</v>
      </c>
      <c r="M1013" s="13" t="str">
        <f>VLOOKUP(Tableau1[[#This Row],[CustomerCode]],'Config Clients'!A:D,4,FALSE)</f>
        <v>Eric</v>
      </c>
      <c r="N1013" s="10" t="str">
        <f>IFERROR(IF(Tableau1[[#This Row],[Date rendu]]-'Date de l''export'!$A$2&gt;0,"Non","Oui"),"Oui")</f>
        <v>Non</v>
      </c>
      <c r="O1013" s="11">
        <f>IF(Tableau1[[#This Row],[En retard?]]="Non",Tableau1[[#This Row],[Date rendu]]-'Date de l''export'!$A$2,0)</f>
        <v>1.7404166666674428</v>
      </c>
      <c r="P1013" s="14" t="str">
        <f>IF(Tableau1[[#This Row],[En retard?]]="Oui","HD",IF(Tableau1[Délai restant]&lt;1,"&lt;24h",IF(Tableau1[Délai restant]&lt;2,"&lt;48h","≥48h")))</f>
        <v>&lt;48h</v>
      </c>
      <c r="Q1013" s="14" t="str">
        <f>IF(AND(Tableau1[[#This Row],[En retard?]]="Oui",OR(Tableau1[[#This Row],[Product]]="Citron",Tableau1[[#This Row],[Product]]="Amandes")),"Oui","Non")</f>
        <v>Non</v>
      </c>
      <c r="R1013" t="str">
        <f>CONCATENATE(Tableau1[[#This Row],[OrderCode]],"|",Tableau1[[#This Row],[AnaCode]],"|",Tableau1[[#This Row],[Product]])</f>
        <v>CMD01700702|NTR|Carotte</v>
      </c>
    </row>
    <row r="1014" spans="1:18" x14ac:dyDescent="0.25">
      <c r="A1014" s="1" t="s">
        <v>623</v>
      </c>
      <c r="B1014" s="1" t="s">
        <v>31</v>
      </c>
      <c r="C1014" s="3" t="s">
        <v>72</v>
      </c>
      <c r="D1014" s="3" t="s">
        <v>22</v>
      </c>
      <c r="E1014" s="1" t="s">
        <v>107</v>
      </c>
      <c r="F1014" s="1" t="s">
        <v>1683</v>
      </c>
      <c r="G1014" s="1" t="s">
        <v>964</v>
      </c>
      <c r="H1014" s="3">
        <f>SUBSTITUTE(LEFT(Tableau1[[#This Row],[OrderDate]],17),".",":")+0</f>
        <v>43567.563877314817</v>
      </c>
      <c r="I1014" s="3">
        <f>SUBSTITUTE(LEFT(Tableau1[[#This Row],[OrderDueTo]],17),".",":")+0</f>
        <v>43573.5</v>
      </c>
      <c r="J1014" s="13" t="str">
        <f>VLOOKUP(Tableau1[[#This Row],[AnaCode]],'Config Analyses'!A:C,2,FALSE)</f>
        <v>Analyse nutritionelle</v>
      </c>
      <c r="K1014" s="13" t="str">
        <f>VLOOKUP(Tableau1[[#This Row],[AnaCode]],'Config Analyses'!A:C,3,FALSE)</f>
        <v>Equipe 2</v>
      </c>
      <c r="L1014" s="13" t="str">
        <f>VLOOKUP(Tableau1[[#This Row],[CustomerCode]],'Config Clients'!A:D,3,FALSE)</f>
        <v>Coopérative agricole</v>
      </c>
      <c r="M1014" s="13" t="str">
        <f>VLOOKUP(Tableau1[[#This Row],[CustomerCode]],'Config Clients'!A:D,4,FALSE)</f>
        <v>Julie</v>
      </c>
      <c r="N1014" s="10" t="str">
        <f>IFERROR(IF(Tableau1[[#This Row],[Date rendu]]-'Date de l''export'!$A$2&gt;0,"Non","Oui"),"Oui")</f>
        <v>Non</v>
      </c>
      <c r="O1014" s="11">
        <f>IF(Tableau1[[#This Row],[En retard?]]="Non",Tableau1[[#This Row],[Date rendu]]-'Date de l''export'!$A$2,0)</f>
        <v>1.7404166666674428</v>
      </c>
      <c r="P1014" s="14" t="str">
        <f>IF(Tableau1[[#This Row],[En retard?]]="Oui","HD",IF(Tableau1[Délai restant]&lt;1,"&lt;24h",IF(Tableau1[Délai restant]&lt;2,"&lt;48h","≥48h")))</f>
        <v>&lt;48h</v>
      </c>
      <c r="Q1014" s="14" t="str">
        <f>IF(AND(Tableau1[[#This Row],[En retard?]]="Oui",OR(Tableau1[[#This Row],[Product]]="Citron",Tableau1[[#This Row],[Product]]="Amandes")),"Oui","Non")</f>
        <v>Non</v>
      </c>
      <c r="R1014" t="str">
        <f>CONCATENATE(Tableau1[[#This Row],[OrderCode]],"|",Tableau1[[#This Row],[AnaCode]],"|",Tableau1[[#This Row],[Product]])</f>
        <v>CMD01586201|NTR|Pomme de terre</v>
      </c>
    </row>
    <row r="1015" spans="1:18" x14ac:dyDescent="0.25">
      <c r="A1015" s="1" t="s">
        <v>3529</v>
      </c>
      <c r="B1015" s="1" t="s">
        <v>42</v>
      </c>
      <c r="C1015" s="3" t="s">
        <v>188</v>
      </c>
      <c r="D1015" s="3" t="s">
        <v>38</v>
      </c>
      <c r="E1015" s="1" t="s">
        <v>130</v>
      </c>
      <c r="F1015" s="1" t="s">
        <v>3530</v>
      </c>
      <c r="G1015" s="1" t="s">
        <v>973</v>
      </c>
      <c r="H1015" s="3">
        <f>SUBSTITUTE(LEFT(Tableau1[[#This Row],[OrderDate]],17),".",":")+0</f>
        <v>43567.564641203702</v>
      </c>
      <c r="I1015" s="3">
        <f>SUBSTITUTE(LEFT(Tableau1[[#This Row],[OrderDueTo]],17),".",":")+0</f>
        <v>43575.5</v>
      </c>
      <c r="J1015" s="13" t="str">
        <f>VLOOKUP(Tableau1[[#This Row],[AnaCode]],'Config Analyses'!A:C,2,FALSE)</f>
        <v>Analyse pesticides</v>
      </c>
      <c r="K1015" s="13" t="str">
        <f>VLOOKUP(Tableau1[[#This Row],[AnaCode]],'Config Analyses'!A:C,3,FALSE)</f>
        <v>Equipe 3</v>
      </c>
      <c r="L1015" s="13" t="str">
        <f>VLOOKUP(Tableau1[[#This Row],[CustomerCode]],'Config Clients'!A:D,3,FALSE)</f>
        <v>Coopérative agricole</v>
      </c>
      <c r="M1015" s="13" t="str">
        <f>VLOOKUP(Tableau1[[#This Row],[CustomerCode]],'Config Clients'!A:D,4,FALSE)</f>
        <v>Julie</v>
      </c>
      <c r="N1015" s="10" t="str">
        <f>IFERROR(IF(Tableau1[[#This Row],[Date rendu]]-'Date de l''export'!$A$2&gt;0,"Non","Oui"),"Oui")</f>
        <v>Non</v>
      </c>
      <c r="O1015" s="11">
        <f>IF(Tableau1[[#This Row],[En retard?]]="Non",Tableau1[[#This Row],[Date rendu]]-'Date de l''export'!$A$2,0)</f>
        <v>3.7404166666674428</v>
      </c>
      <c r="P1015" s="14" t="str">
        <f>IF(Tableau1[[#This Row],[En retard?]]="Oui","HD",IF(Tableau1[Délai restant]&lt;1,"&lt;24h",IF(Tableau1[Délai restant]&lt;2,"&lt;48h","≥48h")))</f>
        <v>≥48h</v>
      </c>
      <c r="Q1015" s="14" t="str">
        <f>IF(AND(Tableau1[[#This Row],[En retard?]]="Oui",OR(Tableau1[[#This Row],[Product]]="Citron",Tableau1[[#This Row],[Product]]="Amandes")),"Oui","Non")</f>
        <v>Non</v>
      </c>
      <c r="R1015" t="str">
        <f>CONCATENATE(Tableau1[[#This Row],[OrderCode]],"|",Tableau1[[#This Row],[AnaCode]],"|",Tableau1[[#This Row],[Product]])</f>
        <v>CMD01568426|PEST|Jus de fruits</v>
      </c>
    </row>
    <row r="1016" spans="1:18" x14ac:dyDescent="0.25">
      <c r="A1016" s="1" t="s">
        <v>796</v>
      </c>
      <c r="B1016" s="1" t="s">
        <v>33</v>
      </c>
      <c r="C1016" s="3" t="s">
        <v>75</v>
      </c>
      <c r="D1016" s="3" t="s">
        <v>24</v>
      </c>
      <c r="E1016" s="1" t="s">
        <v>107</v>
      </c>
      <c r="F1016" s="1" t="s">
        <v>2095</v>
      </c>
      <c r="G1016" s="1" t="s">
        <v>964</v>
      </c>
      <c r="H1016" s="3">
        <f>SUBSTITUTE(LEFT(Tableau1[[#This Row],[OrderDate]],17),".",":")+0</f>
        <v>43567.565162037034</v>
      </c>
      <c r="I1016" s="3">
        <f>SUBSTITUTE(LEFT(Tableau1[[#This Row],[OrderDueTo]],17),".",":")+0</f>
        <v>43573.5</v>
      </c>
      <c r="J1016" s="13" t="str">
        <f>VLOOKUP(Tableau1[[#This Row],[AnaCode]],'Config Analyses'!A:C,2,FALSE)</f>
        <v>Analyse nutritionelle</v>
      </c>
      <c r="K1016" s="13" t="str">
        <f>VLOOKUP(Tableau1[[#This Row],[AnaCode]],'Config Analyses'!A:C,3,FALSE)</f>
        <v>Equipe 2</v>
      </c>
      <c r="L1016" s="13" t="str">
        <f>VLOOKUP(Tableau1[[#This Row],[CustomerCode]],'Config Clients'!A:D,3,FALSE)</f>
        <v>Entreprises agro-alimentaires</v>
      </c>
      <c r="M1016" s="13" t="str">
        <f>VLOOKUP(Tableau1[[#This Row],[CustomerCode]],'Config Clients'!A:D,4,FALSE)</f>
        <v>Julien</v>
      </c>
      <c r="N1016" s="10" t="str">
        <f>IFERROR(IF(Tableau1[[#This Row],[Date rendu]]-'Date de l''export'!$A$2&gt;0,"Non","Oui"),"Oui")</f>
        <v>Non</v>
      </c>
      <c r="O1016" s="11">
        <f>IF(Tableau1[[#This Row],[En retard?]]="Non",Tableau1[[#This Row],[Date rendu]]-'Date de l''export'!$A$2,0)</f>
        <v>1.7404166666674428</v>
      </c>
      <c r="P1016" s="14" t="str">
        <f>IF(Tableau1[[#This Row],[En retard?]]="Oui","HD",IF(Tableau1[Délai restant]&lt;1,"&lt;24h",IF(Tableau1[Délai restant]&lt;2,"&lt;48h","≥48h")))</f>
        <v>&lt;48h</v>
      </c>
      <c r="Q1016" s="14" t="str">
        <f>IF(AND(Tableau1[[#This Row],[En retard?]]="Oui",OR(Tableau1[[#This Row],[Product]]="Citron",Tableau1[[#This Row],[Product]]="Amandes")),"Oui","Non")</f>
        <v>Non</v>
      </c>
      <c r="R1016" t="str">
        <f>CONCATENATE(Tableau1[[#This Row],[OrderCode]],"|",Tableau1[[#This Row],[AnaCode]],"|",Tableau1[[#This Row],[Product]])</f>
        <v>CMD01790315|NTR|Canard</v>
      </c>
    </row>
    <row r="1017" spans="1:18" x14ac:dyDescent="0.25">
      <c r="A1017" s="1" t="s">
        <v>811</v>
      </c>
      <c r="B1017" s="1" t="s">
        <v>41</v>
      </c>
      <c r="C1017" s="3" t="s">
        <v>225</v>
      </c>
      <c r="D1017" s="3" t="s">
        <v>39</v>
      </c>
      <c r="E1017" s="1" t="s">
        <v>130</v>
      </c>
      <c r="F1017" s="1" t="s">
        <v>1689</v>
      </c>
      <c r="G1017" s="1" t="s">
        <v>973</v>
      </c>
      <c r="H1017" s="3">
        <f>SUBSTITUTE(LEFT(Tableau1[[#This Row],[OrderDate]],17),".",":")+0</f>
        <v>43567.565833333334</v>
      </c>
      <c r="I1017" s="3">
        <f>SUBSTITUTE(LEFT(Tableau1[[#This Row],[OrderDueTo]],17),".",":")+0</f>
        <v>43575.5</v>
      </c>
      <c r="J1017" s="13" t="str">
        <f>VLOOKUP(Tableau1[[#This Row],[AnaCode]],'Config Analyses'!A:C,2,FALSE)</f>
        <v>Analyse pesticides</v>
      </c>
      <c r="K1017" s="13" t="str">
        <f>VLOOKUP(Tableau1[[#This Row],[AnaCode]],'Config Analyses'!A:C,3,FALSE)</f>
        <v>Equipe 3</v>
      </c>
      <c r="L1017" s="13" t="str">
        <f>VLOOKUP(Tableau1[[#This Row],[CustomerCode]],'Config Clients'!A:D,3,FALSE)</f>
        <v>Coopérative agricole</v>
      </c>
      <c r="M1017" s="13" t="str">
        <f>VLOOKUP(Tableau1[[#This Row],[CustomerCode]],'Config Clients'!A:D,4,FALSE)</f>
        <v>Béatrice</v>
      </c>
      <c r="N1017" s="10" t="str">
        <f>IFERROR(IF(Tableau1[[#This Row],[Date rendu]]-'Date de l''export'!$A$2&gt;0,"Non","Oui"),"Oui")</f>
        <v>Non</v>
      </c>
      <c r="O1017" s="11">
        <f>IF(Tableau1[[#This Row],[En retard?]]="Non",Tableau1[[#This Row],[Date rendu]]-'Date de l''export'!$A$2,0)</f>
        <v>3.7404166666674428</v>
      </c>
      <c r="P1017" s="14" t="str">
        <f>IF(Tableau1[[#This Row],[En retard?]]="Oui","HD",IF(Tableau1[Délai restant]&lt;1,"&lt;24h",IF(Tableau1[Délai restant]&lt;2,"&lt;48h","≥48h")))</f>
        <v>≥48h</v>
      </c>
      <c r="Q1017" s="14" t="str">
        <f>IF(AND(Tableau1[[#This Row],[En retard?]]="Oui",OR(Tableau1[[#This Row],[Product]]="Citron",Tableau1[[#This Row],[Product]]="Amandes")),"Oui","Non")</f>
        <v>Non</v>
      </c>
      <c r="R1017" t="str">
        <f>CONCATENATE(Tableau1[[#This Row],[OrderCode]],"|",Tableau1[[#This Row],[AnaCode]],"|",Tableau1[[#This Row],[Product]])</f>
        <v>CMD01778801|PEST|Poires</v>
      </c>
    </row>
    <row r="1018" spans="1:18" x14ac:dyDescent="0.25">
      <c r="A1018" s="1" t="s">
        <v>3531</v>
      </c>
      <c r="B1018" s="1" t="s">
        <v>42</v>
      </c>
      <c r="C1018" s="3" t="s">
        <v>73</v>
      </c>
      <c r="D1018" s="3" t="s">
        <v>23</v>
      </c>
      <c r="E1018" s="1" t="s">
        <v>107</v>
      </c>
      <c r="F1018" s="1" t="s">
        <v>3532</v>
      </c>
      <c r="G1018" s="1" t="s">
        <v>964</v>
      </c>
      <c r="H1018" s="3">
        <f>SUBSTITUTE(LEFT(Tableau1[[#This Row],[OrderDate]],17),".",":")+0</f>
        <v>43567.567303240743</v>
      </c>
      <c r="I1018" s="3">
        <f>SUBSTITUTE(LEFT(Tableau1[[#This Row],[OrderDueTo]],17),".",":")+0</f>
        <v>43573.5</v>
      </c>
      <c r="J1018" s="13" t="str">
        <f>VLOOKUP(Tableau1[[#This Row],[AnaCode]],'Config Analyses'!A:C,2,FALSE)</f>
        <v>Analyse nutritionelle</v>
      </c>
      <c r="K1018" s="13" t="str">
        <f>VLOOKUP(Tableau1[[#This Row],[AnaCode]],'Config Analyses'!A:C,3,FALSE)</f>
        <v>Equipe 2</v>
      </c>
      <c r="L1018" s="13" t="str">
        <f>VLOOKUP(Tableau1[[#This Row],[CustomerCode]],'Config Clients'!A:D,3,FALSE)</f>
        <v>Entreprises agro-alimentaires</v>
      </c>
      <c r="M1018" s="13" t="str">
        <f>VLOOKUP(Tableau1[[#This Row],[CustomerCode]],'Config Clients'!A:D,4,FALSE)</f>
        <v>Julien</v>
      </c>
      <c r="N1018" s="10" t="str">
        <f>IFERROR(IF(Tableau1[[#This Row],[Date rendu]]-'Date de l''export'!$A$2&gt;0,"Non","Oui"),"Oui")</f>
        <v>Non</v>
      </c>
      <c r="O1018" s="11">
        <f>IF(Tableau1[[#This Row],[En retard?]]="Non",Tableau1[[#This Row],[Date rendu]]-'Date de l''export'!$A$2,0)</f>
        <v>1.7404166666674428</v>
      </c>
      <c r="P1018" s="14" t="str">
        <f>IF(Tableau1[[#This Row],[En retard?]]="Oui","HD",IF(Tableau1[Délai restant]&lt;1,"&lt;24h",IF(Tableau1[Délai restant]&lt;2,"&lt;48h","≥48h")))</f>
        <v>&lt;48h</v>
      </c>
      <c r="Q1018" s="14" t="str">
        <f>IF(AND(Tableau1[[#This Row],[En retard?]]="Oui",OR(Tableau1[[#This Row],[Product]]="Citron",Tableau1[[#This Row],[Product]]="Amandes")),"Oui","Non")</f>
        <v>Non</v>
      </c>
      <c r="R1018" t="str">
        <f>CONCATENATE(Tableau1[[#This Row],[OrderCode]],"|",Tableau1[[#This Row],[AnaCode]],"|",Tableau1[[#This Row],[Product]])</f>
        <v>CMD01696302|NTR|Jus de fruits</v>
      </c>
    </row>
    <row r="1019" spans="1:18" x14ac:dyDescent="0.25">
      <c r="A1019" s="1" t="s">
        <v>3533</v>
      </c>
      <c r="B1019" s="1" t="s">
        <v>42</v>
      </c>
      <c r="C1019" s="3" t="s">
        <v>188</v>
      </c>
      <c r="D1019" s="3" t="s">
        <v>38</v>
      </c>
      <c r="E1019" s="1" t="s">
        <v>167</v>
      </c>
      <c r="F1019" s="1" t="s">
        <v>3534</v>
      </c>
      <c r="G1019" s="1" t="s">
        <v>950</v>
      </c>
      <c r="H1019" s="3">
        <f>SUBSTITUTE(LEFT(Tableau1[[#This Row],[OrderDate]],17),".",":")+0</f>
        <v>43567.568310185183</v>
      </c>
      <c r="I1019" s="3">
        <f>SUBSTITUTE(LEFT(Tableau1[[#This Row],[OrderDueTo]],17),".",":")+0</f>
        <v>43574.5</v>
      </c>
      <c r="J1019" s="13" t="str">
        <f>VLOOKUP(Tableau1[[#This Row],[AnaCode]],'Config Analyses'!A:C,2,FALSE)</f>
        <v>Analyse matières grasses</v>
      </c>
      <c r="K1019" s="13" t="str">
        <f>VLOOKUP(Tableau1[[#This Row],[AnaCode]],'Config Analyses'!A:C,3,FALSE)</f>
        <v>Equipe 2</v>
      </c>
      <c r="L1019" s="13" t="str">
        <f>VLOOKUP(Tableau1[[#This Row],[CustomerCode]],'Config Clients'!A:D,3,FALSE)</f>
        <v>Coopérative agricole</v>
      </c>
      <c r="M1019" s="13" t="str">
        <f>VLOOKUP(Tableau1[[#This Row],[CustomerCode]],'Config Clients'!A:D,4,FALSE)</f>
        <v>Julie</v>
      </c>
      <c r="N1019" s="10" t="str">
        <f>IFERROR(IF(Tableau1[[#This Row],[Date rendu]]-'Date de l''export'!$A$2&gt;0,"Non","Oui"),"Oui")</f>
        <v>Non</v>
      </c>
      <c r="O1019" s="11">
        <f>IF(Tableau1[[#This Row],[En retard?]]="Non",Tableau1[[#This Row],[Date rendu]]-'Date de l''export'!$A$2,0)</f>
        <v>2.7404166666674428</v>
      </c>
      <c r="P1019" s="14" t="str">
        <f>IF(Tableau1[[#This Row],[En retard?]]="Oui","HD",IF(Tableau1[Délai restant]&lt;1,"&lt;24h",IF(Tableau1[Délai restant]&lt;2,"&lt;48h","≥48h")))</f>
        <v>≥48h</v>
      </c>
      <c r="Q1019" s="14" t="str">
        <f>IF(AND(Tableau1[[#This Row],[En retard?]]="Oui",OR(Tableau1[[#This Row],[Product]]="Citron",Tableau1[[#This Row],[Product]]="Amandes")),"Oui","Non")</f>
        <v>Non</v>
      </c>
      <c r="R1019" t="str">
        <f>CONCATENATE(Tableau1[[#This Row],[OrderCode]],"|",Tableau1[[#This Row],[AnaCode]],"|",Tableau1[[#This Row],[Product]])</f>
        <v>CMD01748506|MTG|Jus de fruits</v>
      </c>
    </row>
    <row r="1020" spans="1:18" x14ac:dyDescent="0.25">
      <c r="A1020" s="1" t="s">
        <v>3535</v>
      </c>
      <c r="B1020" s="1" t="s">
        <v>30</v>
      </c>
      <c r="C1020" s="3" t="s">
        <v>73</v>
      </c>
      <c r="D1020" s="3" t="s">
        <v>23</v>
      </c>
      <c r="E1020" s="1" t="s">
        <v>107</v>
      </c>
      <c r="F1020" s="1" t="s">
        <v>3536</v>
      </c>
      <c r="G1020" s="1" t="s">
        <v>964</v>
      </c>
      <c r="H1020" s="3">
        <f>SUBSTITUTE(LEFT(Tableau1[[#This Row],[OrderDate]],17),".",":")+0</f>
        <v>43567.569328703707</v>
      </c>
      <c r="I1020" s="3">
        <f>SUBSTITUTE(LEFT(Tableau1[[#This Row],[OrderDueTo]],17),".",":")+0</f>
        <v>43573.5</v>
      </c>
      <c r="J1020" s="13" t="str">
        <f>VLOOKUP(Tableau1[[#This Row],[AnaCode]],'Config Analyses'!A:C,2,FALSE)</f>
        <v>Analyse nutritionelle</v>
      </c>
      <c r="K1020" s="13" t="str">
        <f>VLOOKUP(Tableau1[[#This Row],[AnaCode]],'Config Analyses'!A:C,3,FALSE)</f>
        <v>Equipe 2</v>
      </c>
      <c r="L1020" s="13" t="str">
        <f>VLOOKUP(Tableau1[[#This Row],[CustomerCode]],'Config Clients'!A:D,3,FALSE)</f>
        <v>Entreprises agro-alimentaires</v>
      </c>
      <c r="M1020" s="13" t="str">
        <f>VLOOKUP(Tableau1[[#This Row],[CustomerCode]],'Config Clients'!A:D,4,FALSE)</f>
        <v>Julien</v>
      </c>
      <c r="N1020" s="10" t="str">
        <f>IFERROR(IF(Tableau1[[#This Row],[Date rendu]]-'Date de l''export'!$A$2&gt;0,"Non","Oui"),"Oui")</f>
        <v>Non</v>
      </c>
      <c r="O1020" s="11">
        <f>IF(Tableau1[[#This Row],[En retard?]]="Non",Tableau1[[#This Row],[Date rendu]]-'Date de l''export'!$A$2,0)</f>
        <v>1.7404166666674428</v>
      </c>
      <c r="P1020" s="14" t="str">
        <f>IF(Tableau1[[#This Row],[En retard?]]="Oui","HD",IF(Tableau1[Délai restant]&lt;1,"&lt;24h",IF(Tableau1[Délai restant]&lt;2,"&lt;48h","≥48h")))</f>
        <v>&lt;48h</v>
      </c>
      <c r="Q1020" s="14" t="str">
        <f>IF(AND(Tableau1[[#This Row],[En retard?]]="Oui",OR(Tableau1[[#This Row],[Product]]="Citron",Tableau1[[#This Row],[Product]]="Amandes")),"Oui","Non")</f>
        <v>Non</v>
      </c>
      <c r="R1020" t="str">
        <f>CONCATENATE(Tableau1[[#This Row],[OrderCode]],"|",Tableau1[[#This Row],[AnaCode]],"|",Tableau1[[#This Row],[Product]])</f>
        <v>CMD01678601|NTR|Bœuf</v>
      </c>
    </row>
    <row r="1021" spans="1:18" x14ac:dyDescent="0.25">
      <c r="A1021" s="1" t="s">
        <v>552</v>
      </c>
      <c r="B1021" s="1" t="s">
        <v>31</v>
      </c>
      <c r="C1021" s="3" t="s">
        <v>61</v>
      </c>
      <c r="D1021" s="3" t="s">
        <v>14</v>
      </c>
      <c r="E1021" s="1" t="s">
        <v>130</v>
      </c>
      <c r="F1021" s="1" t="s">
        <v>2113</v>
      </c>
      <c r="G1021" s="1" t="s">
        <v>973</v>
      </c>
      <c r="H1021" s="3">
        <f>SUBSTITUTE(LEFT(Tableau1[[#This Row],[OrderDate]],17),".",":")+0</f>
        <v>43567.570798611108</v>
      </c>
      <c r="I1021" s="3">
        <f>SUBSTITUTE(LEFT(Tableau1[[#This Row],[OrderDueTo]],17),".",":")+0</f>
        <v>43575.5</v>
      </c>
      <c r="J1021" s="13" t="str">
        <f>VLOOKUP(Tableau1[[#This Row],[AnaCode]],'Config Analyses'!A:C,2,FALSE)</f>
        <v>Analyse pesticides</v>
      </c>
      <c r="K1021" s="13" t="str">
        <f>VLOOKUP(Tableau1[[#This Row],[AnaCode]],'Config Analyses'!A:C,3,FALSE)</f>
        <v>Equipe 3</v>
      </c>
      <c r="L1021" s="13" t="str">
        <f>VLOOKUP(Tableau1[[#This Row],[CustomerCode]],'Config Clients'!A:D,3,FALSE)</f>
        <v>Grande surface</v>
      </c>
      <c r="M1021" s="13" t="str">
        <f>VLOOKUP(Tableau1[[#This Row],[CustomerCode]],'Config Clients'!A:D,4,FALSE)</f>
        <v>Eric</v>
      </c>
      <c r="N1021" s="10" t="str">
        <f>IFERROR(IF(Tableau1[[#This Row],[Date rendu]]-'Date de l''export'!$A$2&gt;0,"Non","Oui"),"Oui")</f>
        <v>Non</v>
      </c>
      <c r="O1021" s="11">
        <f>IF(Tableau1[[#This Row],[En retard?]]="Non",Tableau1[[#This Row],[Date rendu]]-'Date de l''export'!$A$2,0)</f>
        <v>3.7404166666674428</v>
      </c>
      <c r="P1021" s="14" t="str">
        <f>IF(Tableau1[[#This Row],[En retard?]]="Oui","HD",IF(Tableau1[Délai restant]&lt;1,"&lt;24h",IF(Tableau1[Délai restant]&lt;2,"&lt;48h","≥48h")))</f>
        <v>≥48h</v>
      </c>
      <c r="Q1021" s="14" t="str">
        <f>IF(AND(Tableau1[[#This Row],[En retard?]]="Oui",OR(Tableau1[[#This Row],[Product]]="Citron",Tableau1[[#This Row],[Product]]="Amandes")),"Oui","Non")</f>
        <v>Non</v>
      </c>
      <c r="R1021" t="str">
        <f>CONCATENATE(Tableau1[[#This Row],[OrderCode]],"|",Tableau1[[#This Row],[AnaCode]],"|",Tableau1[[#This Row],[Product]])</f>
        <v>CMD01573501|PEST|Pomme de terre</v>
      </c>
    </row>
    <row r="1022" spans="1:18" x14ac:dyDescent="0.25">
      <c r="A1022" s="1" t="s">
        <v>3372</v>
      </c>
      <c r="B1022" s="1" t="s">
        <v>42</v>
      </c>
      <c r="C1022" s="3" t="s">
        <v>73</v>
      </c>
      <c r="D1022" s="3" t="s">
        <v>23</v>
      </c>
      <c r="E1022" s="1" t="s">
        <v>179</v>
      </c>
      <c r="F1022" s="1" t="s">
        <v>3537</v>
      </c>
      <c r="G1022" s="1" t="s">
        <v>936</v>
      </c>
      <c r="H1022" s="3">
        <f>SUBSTITUTE(LEFT(Tableau1[[#This Row],[OrderDate]],17),".",":")+0</f>
        <v>43567.574050925927</v>
      </c>
      <c r="I1022" s="3">
        <f>SUBSTITUTE(LEFT(Tableau1[[#This Row],[OrderDueTo]],17),".",":")+0</f>
        <v>43570.5</v>
      </c>
      <c r="J1022" s="13" t="str">
        <f>VLOOKUP(Tableau1[[#This Row],[AnaCode]],'Config Analyses'!A:C,2,FALSE)</f>
        <v>Analyse métaux lourds</v>
      </c>
      <c r="K1022" s="13" t="str">
        <f>VLOOKUP(Tableau1[[#This Row],[AnaCode]],'Config Analyses'!A:C,3,FALSE)</f>
        <v>Equipe 1</v>
      </c>
      <c r="L1022" s="13" t="str">
        <f>VLOOKUP(Tableau1[[#This Row],[CustomerCode]],'Config Clients'!A:D,3,FALSE)</f>
        <v>Entreprises agro-alimentaires</v>
      </c>
      <c r="M1022" s="13" t="str">
        <f>VLOOKUP(Tableau1[[#This Row],[CustomerCode]],'Config Clients'!A:D,4,FALSE)</f>
        <v>Julien</v>
      </c>
      <c r="N1022" s="10" t="str">
        <f>IFERROR(IF(Tableau1[[#This Row],[Date rendu]]-'Date de l''export'!$A$2&gt;0,"Non","Oui"),"Oui")</f>
        <v>Oui</v>
      </c>
      <c r="O1022" s="11">
        <f>IF(Tableau1[[#This Row],[En retard?]]="Non",Tableau1[[#This Row],[Date rendu]]-'Date de l''export'!$A$2,0)</f>
        <v>0</v>
      </c>
      <c r="P1022" s="14" t="str">
        <f>IF(Tableau1[[#This Row],[En retard?]]="Oui","HD",IF(Tableau1[Délai restant]&lt;1,"&lt;24h",IF(Tableau1[Délai restant]&lt;2,"&lt;48h","≥48h")))</f>
        <v>HD</v>
      </c>
      <c r="Q1022" s="14" t="str">
        <f>IF(AND(Tableau1[[#This Row],[En retard?]]="Oui",OR(Tableau1[[#This Row],[Product]]="Citron",Tableau1[[#This Row],[Product]]="Amandes")),"Oui","Non")</f>
        <v>Non</v>
      </c>
      <c r="R1022" t="str">
        <f>CONCATENATE(Tableau1[[#This Row],[OrderCode]],"|",Tableau1[[#This Row],[AnaCode]],"|",Tableau1[[#This Row],[Product]])</f>
        <v>CMD01721104|MTX|Jus de fruits</v>
      </c>
    </row>
    <row r="1023" spans="1:18" x14ac:dyDescent="0.25">
      <c r="A1023" s="1" t="s">
        <v>3538</v>
      </c>
      <c r="B1023" s="1" t="s">
        <v>42</v>
      </c>
      <c r="C1023" s="3" t="s">
        <v>188</v>
      </c>
      <c r="D1023" s="3" t="s">
        <v>38</v>
      </c>
      <c r="E1023" s="1" t="s">
        <v>107</v>
      </c>
      <c r="F1023" s="1" t="s">
        <v>3539</v>
      </c>
      <c r="G1023" s="1" t="s">
        <v>964</v>
      </c>
      <c r="H1023" s="3">
        <f>SUBSTITUTE(LEFT(Tableau1[[#This Row],[OrderDate]],17),".",":")+0</f>
        <v>43567.574618055558</v>
      </c>
      <c r="I1023" s="3">
        <f>SUBSTITUTE(LEFT(Tableau1[[#This Row],[OrderDueTo]],17),".",":")+0</f>
        <v>43573.5</v>
      </c>
      <c r="J1023" s="13" t="str">
        <f>VLOOKUP(Tableau1[[#This Row],[AnaCode]],'Config Analyses'!A:C,2,FALSE)</f>
        <v>Analyse nutritionelle</v>
      </c>
      <c r="K1023" s="13" t="str">
        <f>VLOOKUP(Tableau1[[#This Row],[AnaCode]],'Config Analyses'!A:C,3,FALSE)</f>
        <v>Equipe 2</v>
      </c>
      <c r="L1023" s="13" t="str">
        <f>VLOOKUP(Tableau1[[#This Row],[CustomerCode]],'Config Clients'!A:D,3,FALSE)</f>
        <v>Coopérative agricole</v>
      </c>
      <c r="M1023" s="13" t="str">
        <f>VLOOKUP(Tableau1[[#This Row],[CustomerCode]],'Config Clients'!A:D,4,FALSE)</f>
        <v>Julie</v>
      </c>
      <c r="N1023" s="10" t="str">
        <f>IFERROR(IF(Tableau1[[#This Row],[Date rendu]]-'Date de l''export'!$A$2&gt;0,"Non","Oui"),"Oui")</f>
        <v>Non</v>
      </c>
      <c r="O1023" s="11">
        <f>IF(Tableau1[[#This Row],[En retard?]]="Non",Tableau1[[#This Row],[Date rendu]]-'Date de l''export'!$A$2,0)</f>
        <v>1.7404166666674428</v>
      </c>
      <c r="P1023" s="14" t="str">
        <f>IF(Tableau1[[#This Row],[En retard?]]="Oui","HD",IF(Tableau1[Délai restant]&lt;1,"&lt;24h",IF(Tableau1[Délai restant]&lt;2,"&lt;48h","≥48h")))</f>
        <v>&lt;48h</v>
      </c>
      <c r="Q1023" s="14" t="str">
        <f>IF(AND(Tableau1[[#This Row],[En retard?]]="Oui",OR(Tableau1[[#This Row],[Product]]="Citron",Tableau1[[#This Row],[Product]]="Amandes")),"Oui","Non")</f>
        <v>Non</v>
      </c>
      <c r="R1023" t="str">
        <f>CONCATENATE(Tableau1[[#This Row],[OrderCode]],"|",Tableau1[[#This Row],[AnaCode]],"|",Tableau1[[#This Row],[Product]])</f>
        <v>CMD01646411|NTR|Jus de fruits</v>
      </c>
    </row>
    <row r="1024" spans="1:18" x14ac:dyDescent="0.25">
      <c r="A1024" s="1" t="s">
        <v>376</v>
      </c>
      <c r="B1024" s="1" t="s">
        <v>31</v>
      </c>
      <c r="C1024" s="3" t="s">
        <v>54</v>
      </c>
      <c r="D1024" s="3" t="s">
        <v>10</v>
      </c>
      <c r="E1024" s="1" t="s">
        <v>107</v>
      </c>
      <c r="F1024" s="1" t="s">
        <v>1539</v>
      </c>
      <c r="G1024" s="1" t="s">
        <v>964</v>
      </c>
      <c r="H1024" s="3">
        <f>SUBSTITUTE(LEFT(Tableau1[[#This Row],[OrderDate]],17),".",":")+0</f>
        <v>43567.579328703701</v>
      </c>
      <c r="I1024" s="3">
        <f>SUBSTITUTE(LEFT(Tableau1[[#This Row],[OrderDueTo]],17),".",":")+0</f>
        <v>43573.5</v>
      </c>
      <c r="J1024" s="13" t="str">
        <f>VLOOKUP(Tableau1[[#This Row],[AnaCode]],'Config Analyses'!A:C,2,FALSE)</f>
        <v>Analyse nutritionelle</v>
      </c>
      <c r="K1024" s="13" t="str">
        <f>VLOOKUP(Tableau1[[#This Row],[AnaCode]],'Config Analyses'!A:C,3,FALSE)</f>
        <v>Equipe 2</v>
      </c>
      <c r="L1024" s="13" t="str">
        <f>VLOOKUP(Tableau1[[#This Row],[CustomerCode]],'Config Clients'!A:D,3,FALSE)</f>
        <v>Coopérative agricole</v>
      </c>
      <c r="M1024" s="13" t="str">
        <f>VLOOKUP(Tableau1[[#This Row],[CustomerCode]],'Config Clients'!A:D,4,FALSE)</f>
        <v>Julie</v>
      </c>
      <c r="N1024" s="10" t="str">
        <f>IFERROR(IF(Tableau1[[#This Row],[Date rendu]]-'Date de l''export'!$A$2&gt;0,"Non","Oui"),"Oui")</f>
        <v>Non</v>
      </c>
      <c r="O1024" s="11">
        <f>IF(Tableau1[[#This Row],[En retard?]]="Non",Tableau1[[#This Row],[Date rendu]]-'Date de l''export'!$A$2,0)</f>
        <v>1.7404166666674428</v>
      </c>
      <c r="P1024" s="14" t="str">
        <f>IF(Tableau1[[#This Row],[En retard?]]="Oui","HD",IF(Tableau1[Délai restant]&lt;1,"&lt;24h",IF(Tableau1[Délai restant]&lt;2,"&lt;48h","≥48h")))</f>
        <v>&lt;48h</v>
      </c>
      <c r="Q1024" s="14" t="str">
        <f>IF(AND(Tableau1[[#This Row],[En retard?]]="Oui",OR(Tableau1[[#This Row],[Product]]="Citron",Tableau1[[#This Row],[Product]]="Amandes")),"Oui","Non")</f>
        <v>Non</v>
      </c>
      <c r="R1024" t="str">
        <f>CONCATENATE(Tableau1[[#This Row],[OrderCode]],"|",Tableau1[[#This Row],[AnaCode]],"|",Tableau1[[#This Row],[Product]])</f>
        <v>CMD01765707|NTR|Pomme de terre</v>
      </c>
    </row>
    <row r="1025" spans="1:18" x14ac:dyDescent="0.25">
      <c r="A1025" s="1" t="s">
        <v>208</v>
      </c>
      <c r="B1025" s="1" t="s">
        <v>19</v>
      </c>
      <c r="C1025" s="3" t="s">
        <v>49</v>
      </c>
      <c r="D1025" s="3" t="s">
        <v>8</v>
      </c>
      <c r="E1025" s="1" t="s">
        <v>130</v>
      </c>
      <c r="F1025" s="1" t="s">
        <v>1315</v>
      </c>
      <c r="G1025" s="1" t="s">
        <v>973</v>
      </c>
      <c r="H1025" s="3">
        <f>SUBSTITUTE(LEFT(Tableau1[[#This Row],[OrderDate]],17),".",":")+0</f>
        <v>43567.579699074071</v>
      </c>
      <c r="I1025" s="3">
        <f>SUBSTITUTE(LEFT(Tableau1[[#This Row],[OrderDueTo]],17),".",":")+0</f>
        <v>43575.5</v>
      </c>
      <c r="J1025" s="13" t="str">
        <f>VLOOKUP(Tableau1[[#This Row],[AnaCode]],'Config Analyses'!A:C,2,FALSE)</f>
        <v>Analyse pesticides</v>
      </c>
      <c r="K1025" s="13" t="str">
        <f>VLOOKUP(Tableau1[[#This Row],[AnaCode]],'Config Analyses'!A:C,3,FALSE)</f>
        <v>Equipe 3</v>
      </c>
      <c r="L1025" s="13" t="str">
        <f>VLOOKUP(Tableau1[[#This Row],[CustomerCode]],'Config Clients'!A:D,3,FALSE)</f>
        <v>Grande surface</v>
      </c>
      <c r="M1025" s="13" t="str">
        <f>VLOOKUP(Tableau1[[#This Row],[CustomerCode]],'Config Clients'!A:D,4,FALSE)</f>
        <v>Eric</v>
      </c>
      <c r="N1025" s="10" t="str">
        <f>IFERROR(IF(Tableau1[[#This Row],[Date rendu]]-'Date de l''export'!$A$2&gt;0,"Non","Oui"),"Oui")</f>
        <v>Non</v>
      </c>
      <c r="O1025" s="11">
        <f>IF(Tableau1[[#This Row],[En retard?]]="Non",Tableau1[[#This Row],[Date rendu]]-'Date de l''export'!$A$2,0)</f>
        <v>3.7404166666674428</v>
      </c>
      <c r="P1025" s="14" t="str">
        <f>IF(Tableau1[[#This Row],[En retard?]]="Oui","HD",IF(Tableau1[Délai restant]&lt;1,"&lt;24h",IF(Tableau1[Délai restant]&lt;2,"&lt;48h","≥48h")))</f>
        <v>≥48h</v>
      </c>
      <c r="Q1025" s="14" t="str">
        <f>IF(AND(Tableau1[[#This Row],[En retard?]]="Oui",OR(Tableau1[[#This Row],[Product]]="Citron",Tableau1[[#This Row],[Product]]="Amandes")),"Oui","Non")</f>
        <v>Non</v>
      </c>
      <c r="R1025" t="str">
        <f>CONCATENATE(Tableau1[[#This Row],[OrderCode]],"|",Tableau1[[#This Row],[AnaCode]],"|",Tableau1[[#This Row],[Product]])</f>
        <v>CMD01645805|PEST|Bettrave</v>
      </c>
    </row>
    <row r="1026" spans="1:18" x14ac:dyDescent="0.25">
      <c r="A1026" s="1" t="s">
        <v>374</v>
      </c>
      <c r="B1026" s="1" t="s">
        <v>31</v>
      </c>
      <c r="C1026" s="3" t="s">
        <v>54</v>
      </c>
      <c r="D1026" s="3" t="s">
        <v>10</v>
      </c>
      <c r="E1026" s="1" t="s">
        <v>130</v>
      </c>
      <c r="F1026" s="1" t="s">
        <v>1754</v>
      </c>
      <c r="G1026" s="1" t="s">
        <v>973</v>
      </c>
      <c r="H1026" s="3">
        <f>SUBSTITUTE(LEFT(Tableau1[[#This Row],[OrderDate]],17),".",":")+0</f>
        <v>43567.583298611113</v>
      </c>
      <c r="I1026" s="3">
        <f>SUBSTITUTE(LEFT(Tableau1[[#This Row],[OrderDueTo]],17),".",":")+0</f>
        <v>43575.5</v>
      </c>
      <c r="J1026" s="13" t="str">
        <f>VLOOKUP(Tableau1[[#This Row],[AnaCode]],'Config Analyses'!A:C,2,FALSE)</f>
        <v>Analyse pesticides</v>
      </c>
      <c r="K1026" s="13" t="str">
        <f>VLOOKUP(Tableau1[[#This Row],[AnaCode]],'Config Analyses'!A:C,3,FALSE)</f>
        <v>Equipe 3</v>
      </c>
      <c r="L1026" s="13" t="str">
        <f>VLOOKUP(Tableau1[[#This Row],[CustomerCode]],'Config Clients'!A:D,3,FALSE)</f>
        <v>Coopérative agricole</v>
      </c>
      <c r="M1026" s="13" t="str">
        <f>VLOOKUP(Tableau1[[#This Row],[CustomerCode]],'Config Clients'!A:D,4,FALSE)</f>
        <v>Julie</v>
      </c>
      <c r="N1026" s="10" t="str">
        <f>IFERROR(IF(Tableau1[[#This Row],[Date rendu]]-'Date de l''export'!$A$2&gt;0,"Non","Oui"),"Oui")</f>
        <v>Non</v>
      </c>
      <c r="O1026" s="11">
        <f>IF(Tableau1[[#This Row],[En retard?]]="Non",Tableau1[[#This Row],[Date rendu]]-'Date de l''export'!$A$2,0)</f>
        <v>3.7404166666674428</v>
      </c>
      <c r="P1026" s="14" t="str">
        <f>IF(Tableau1[[#This Row],[En retard?]]="Oui","HD",IF(Tableau1[Délai restant]&lt;1,"&lt;24h",IF(Tableau1[Délai restant]&lt;2,"&lt;48h","≥48h")))</f>
        <v>≥48h</v>
      </c>
      <c r="Q1026" s="14" t="str">
        <f>IF(AND(Tableau1[[#This Row],[En retard?]]="Oui",OR(Tableau1[[#This Row],[Product]]="Citron",Tableau1[[#This Row],[Product]]="Amandes")),"Oui","Non")</f>
        <v>Non</v>
      </c>
      <c r="R1026" t="str">
        <f>CONCATENATE(Tableau1[[#This Row],[OrderCode]],"|",Tableau1[[#This Row],[AnaCode]],"|",Tableau1[[#This Row],[Product]])</f>
        <v>CMD01743708|PEST|Pomme de terre</v>
      </c>
    </row>
    <row r="1027" spans="1:18" x14ac:dyDescent="0.25">
      <c r="A1027" s="1" t="s">
        <v>291</v>
      </c>
      <c r="B1027" s="1" t="s">
        <v>31</v>
      </c>
      <c r="C1027" s="3" t="s">
        <v>61</v>
      </c>
      <c r="D1027" s="3" t="s">
        <v>14</v>
      </c>
      <c r="E1027" s="1" t="s">
        <v>130</v>
      </c>
      <c r="F1027" s="1" t="s">
        <v>1755</v>
      </c>
      <c r="G1027" s="1" t="s">
        <v>973</v>
      </c>
      <c r="H1027" s="3">
        <f>SUBSTITUTE(LEFT(Tableau1[[#This Row],[OrderDate]],17),".",":")+0</f>
        <v>43567.583657407406</v>
      </c>
      <c r="I1027" s="3">
        <f>SUBSTITUTE(LEFT(Tableau1[[#This Row],[OrderDueTo]],17),".",":")+0</f>
        <v>43575.5</v>
      </c>
      <c r="J1027" s="13" t="str">
        <f>VLOOKUP(Tableau1[[#This Row],[AnaCode]],'Config Analyses'!A:C,2,FALSE)</f>
        <v>Analyse pesticides</v>
      </c>
      <c r="K1027" s="13" t="str">
        <f>VLOOKUP(Tableau1[[#This Row],[AnaCode]],'Config Analyses'!A:C,3,FALSE)</f>
        <v>Equipe 3</v>
      </c>
      <c r="L1027" s="13" t="str">
        <f>VLOOKUP(Tableau1[[#This Row],[CustomerCode]],'Config Clients'!A:D,3,FALSE)</f>
        <v>Grande surface</v>
      </c>
      <c r="M1027" s="13" t="str">
        <f>VLOOKUP(Tableau1[[#This Row],[CustomerCode]],'Config Clients'!A:D,4,FALSE)</f>
        <v>Eric</v>
      </c>
      <c r="N1027" s="10" t="str">
        <f>IFERROR(IF(Tableau1[[#This Row],[Date rendu]]-'Date de l''export'!$A$2&gt;0,"Non","Oui"),"Oui")</f>
        <v>Non</v>
      </c>
      <c r="O1027" s="11">
        <f>IF(Tableau1[[#This Row],[En retard?]]="Non",Tableau1[[#This Row],[Date rendu]]-'Date de l''export'!$A$2,0)</f>
        <v>3.7404166666674428</v>
      </c>
      <c r="P1027" s="14" t="str">
        <f>IF(Tableau1[[#This Row],[En retard?]]="Oui","HD",IF(Tableau1[Délai restant]&lt;1,"&lt;24h",IF(Tableau1[Délai restant]&lt;2,"&lt;48h","≥48h")))</f>
        <v>≥48h</v>
      </c>
      <c r="Q1027" s="14" t="str">
        <f>IF(AND(Tableau1[[#This Row],[En retard?]]="Oui",OR(Tableau1[[#This Row],[Product]]="Citron",Tableau1[[#This Row],[Product]]="Amandes")),"Oui","Non")</f>
        <v>Non</v>
      </c>
      <c r="R1027" t="str">
        <f>CONCATENATE(Tableau1[[#This Row],[OrderCode]],"|",Tableau1[[#This Row],[AnaCode]],"|",Tableau1[[#This Row],[Product]])</f>
        <v>CMD01592201|PEST|Pomme de terre</v>
      </c>
    </row>
    <row r="1028" spans="1:18" x14ac:dyDescent="0.25">
      <c r="A1028" s="1" t="s">
        <v>300</v>
      </c>
      <c r="B1028" s="1" t="s">
        <v>20</v>
      </c>
      <c r="C1028" s="3" t="s">
        <v>61</v>
      </c>
      <c r="D1028" s="3" t="s">
        <v>14</v>
      </c>
      <c r="E1028" s="1" t="s">
        <v>130</v>
      </c>
      <c r="F1028" s="1" t="s">
        <v>2050</v>
      </c>
      <c r="G1028" s="1" t="s">
        <v>973</v>
      </c>
      <c r="H1028" s="3">
        <f>SUBSTITUTE(LEFT(Tableau1[[#This Row],[OrderDate]],17),".",":")+0</f>
        <v>43567.587696759256</v>
      </c>
      <c r="I1028" s="3">
        <f>SUBSTITUTE(LEFT(Tableau1[[#This Row],[OrderDueTo]],17),".",":")+0</f>
        <v>43575.5</v>
      </c>
      <c r="J1028" s="13" t="str">
        <f>VLOOKUP(Tableau1[[#This Row],[AnaCode]],'Config Analyses'!A:C,2,FALSE)</f>
        <v>Analyse pesticides</v>
      </c>
      <c r="K1028" s="13" t="str">
        <f>VLOOKUP(Tableau1[[#This Row],[AnaCode]],'Config Analyses'!A:C,3,FALSE)</f>
        <v>Equipe 3</v>
      </c>
      <c r="L1028" s="13" t="str">
        <f>VLOOKUP(Tableau1[[#This Row],[CustomerCode]],'Config Clients'!A:D,3,FALSE)</f>
        <v>Grande surface</v>
      </c>
      <c r="M1028" s="13" t="str">
        <f>VLOOKUP(Tableau1[[#This Row],[CustomerCode]],'Config Clients'!A:D,4,FALSE)</f>
        <v>Eric</v>
      </c>
      <c r="N1028" s="10" t="str">
        <f>IFERROR(IF(Tableau1[[#This Row],[Date rendu]]-'Date de l''export'!$A$2&gt;0,"Non","Oui"),"Oui")</f>
        <v>Non</v>
      </c>
      <c r="O1028" s="11">
        <f>IF(Tableau1[[#This Row],[En retard?]]="Non",Tableau1[[#This Row],[Date rendu]]-'Date de l''export'!$A$2,0)</f>
        <v>3.7404166666674428</v>
      </c>
      <c r="P1028" s="14" t="str">
        <f>IF(Tableau1[[#This Row],[En retard?]]="Oui","HD",IF(Tableau1[Délai restant]&lt;1,"&lt;24h",IF(Tableau1[Délai restant]&lt;2,"&lt;48h","≥48h")))</f>
        <v>≥48h</v>
      </c>
      <c r="Q1028" s="14" t="str">
        <f>IF(AND(Tableau1[[#This Row],[En retard?]]="Oui",OR(Tableau1[[#This Row],[Product]]="Citron",Tableau1[[#This Row],[Product]]="Amandes")),"Oui","Non")</f>
        <v>Non</v>
      </c>
      <c r="R1028" t="str">
        <f>CONCATENATE(Tableau1[[#This Row],[OrderCode]],"|",Tableau1[[#This Row],[AnaCode]],"|",Tableau1[[#This Row],[Product]])</f>
        <v>CMD01497005|PEST|Orange</v>
      </c>
    </row>
    <row r="1029" spans="1:18" x14ac:dyDescent="0.25">
      <c r="A1029" s="1" t="s">
        <v>3491</v>
      </c>
      <c r="B1029" s="1" t="s">
        <v>42</v>
      </c>
      <c r="C1029" s="3" t="s">
        <v>73</v>
      </c>
      <c r="D1029" s="3" t="s">
        <v>23</v>
      </c>
      <c r="E1029" s="1" t="s">
        <v>130</v>
      </c>
      <c r="F1029" s="1" t="s">
        <v>3540</v>
      </c>
      <c r="G1029" s="1" t="s">
        <v>973</v>
      </c>
      <c r="H1029" s="3">
        <f>SUBSTITUTE(LEFT(Tableau1[[#This Row],[OrderDate]],17),".",":")+0</f>
        <v>43567.588796296295</v>
      </c>
      <c r="I1029" s="3">
        <f>SUBSTITUTE(LEFT(Tableau1[[#This Row],[OrderDueTo]],17),".",":")+0</f>
        <v>43575.5</v>
      </c>
      <c r="J1029" s="13" t="str">
        <f>VLOOKUP(Tableau1[[#This Row],[AnaCode]],'Config Analyses'!A:C,2,FALSE)</f>
        <v>Analyse pesticides</v>
      </c>
      <c r="K1029" s="13" t="str">
        <f>VLOOKUP(Tableau1[[#This Row],[AnaCode]],'Config Analyses'!A:C,3,FALSE)</f>
        <v>Equipe 3</v>
      </c>
      <c r="L1029" s="13" t="str">
        <f>VLOOKUP(Tableau1[[#This Row],[CustomerCode]],'Config Clients'!A:D,3,FALSE)</f>
        <v>Entreprises agro-alimentaires</v>
      </c>
      <c r="M1029" s="13" t="str">
        <f>VLOOKUP(Tableau1[[#This Row],[CustomerCode]],'Config Clients'!A:D,4,FALSE)</f>
        <v>Julien</v>
      </c>
      <c r="N1029" s="10" t="str">
        <f>IFERROR(IF(Tableau1[[#This Row],[Date rendu]]-'Date de l''export'!$A$2&gt;0,"Non","Oui"),"Oui")</f>
        <v>Non</v>
      </c>
      <c r="O1029" s="11">
        <f>IF(Tableau1[[#This Row],[En retard?]]="Non",Tableau1[[#This Row],[Date rendu]]-'Date de l''export'!$A$2,0)</f>
        <v>3.7404166666674428</v>
      </c>
      <c r="P1029" s="14" t="str">
        <f>IF(Tableau1[[#This Row],[En retard?]]="Oui","HD",IF(Tableau1[Délai restant]&lt;1,"&lt;24h",IF(Tableau1[Délai restant]&lt;2,"&lt;48h","≥48h")))</f>
        <v>≥48h</v>
      </c>
      <c r="Q1029" s="14" t="str">
        <f>IF(AND(Tableau1[[#This Row],[En retard?]]="Oui",OR(Tableau1[[#This Row],[Product]]="Citron",Tableau1[[#This Row],[Product]]="Amandes")),"Oui","Non")</f>
        <v>Non</v>
      </c>
      <c r="R1029" t="str">
        <f>CONCATENATE(Tableau1[[#This Row],[OrderCode]],"|",Tableau1[[#This Row],[AnaCode]],"|",Tableau1[[#This Row],[Product]])</f>
        <v>CMD01755303|PEST|Jus de fruits</v>
      </c>
    </row>
    <row r="1030" spans="1:18" x14ac:dyDescent="0.25">
      <c r="A1030" s="1" t="s">
        <v>302</v>
      </c>
      <c r="B1030" s="1" t="s">
        <v>20</v>
      </c>
      <c r="C1030" s="3" t="s">
        <v>61</v>
      </c>
      <c r="D1030" s="3" t="s">
        <v>14</v>
      </c>
      <c r="E1030" s="1" t="s">
        <v>63</v>
      </c>
      <c r="F1030" s="1" t="s">
        <v>1105</v>
      </c>
      <c r="G1030" s="1" t="s">
        <v>973</v>
      </c>
      <c r="H1030" s="3">
        <f>SUBSTITUTE(LEFT(Tableau1[[#This Row],[OrderDate]],17),".",":")+0</f>
        <v>43567.593657407408</v>
      </c>
      <c r="I1030" s="3">
        <f>SUBSTITUTE(LEFT(Tableau1[[#This Row],[OrderDueTo]],17),".",":")+0</f>
        <v>43575.5</v>
      </c>
      <c r="J1030" s="13" t="str">
        <f>VLOOKUP(Tableau1[[#This Row],[AnaCode]],'Config Analyses'!A:C,2,FALSE)</f>
        <v>Analyse polluants d'emballage</v>
      </c>
      <c r="K1030" s="13" t="str">
        <f>VLOOKUP(Tableau1[[#This Row],[AnaCode]],'Config Analyses'!A:C,3,FALSE)</f>
        <v>Equipe 3</v>
      </c>
      <c r="L1030" s="13" t="str">
        <f>VLOOKUP(Tableau1[[#This Row],[CustomerCode]],'Config Clients'!A:D,3,FALSE)</f>
        <v>Grande surface</v>
      </c>
      <c r="M1030" s="13" t="str">
        <f>VLOOKUP(Tableau1[[#This Row],[CustomerCode]],'Config Clients'!A:D,4,FALSE)</f>
        <v>Eric</v>
      </c>
      <c r="N1030" s="10" t="str">
        <f>IFERROR(IF(Tableau1[[#This Row],[Date rendu]]-'Date de l''export'!$A$2&gt;0,"Non","Oui"),"Oui")</f>
        <v>Non</v>
      </c>
      <c r="O1030" s="11">
        <f>IF(Tableau1[[#This Row],[En retard?]]="Non",Tableau1[[#This Row],[Date rendu]]-'Date de l''export'!$A$2,0)</f>
        <v>3.7404166666674428</v>
      </c>
      <c r="P1030" s="14" t="str">
        <f>IF(Tableau1[[#This Row],[En retard?]]="Oui","HD",IF(Tableau1[Délai restant]&lt;1,"&lt;24h",IF(Tableau1[Délai restant]&lt;2,"&lt;48h","≥48h")))</f>
        <v>≥48h</v>
      </c>
      <c r="Q1030" s="14" t="str">
        <f>IF(AND(Tableau1[[#This Row],[En retard?]]="Oui",OR(Tableau1[[#This Row],[Product]]="Citron",Tableau1[[#This Row],[Product]]="Amandes")),"Oui","Non")</f>
        <v>Non</v>
      </c>
      <c r="R1030" t="str">
        <f>CONCATENATE(Tableau1[[#This Row],[OrderCode]],"|",Tableau1[[#This Row],[AnaCode]],"|",Tableau1[[#This Row],[Product]])</f>
        <v>CMD01648401|PLLT|Orange</v>
      </c>
    </row>
    <row r="1031" spans="1:18" x14ac:dyDescent="0.25">
      <c r="A1031" s="1" t="s">
        <v>276</v>
      </c>
      <c r="B1031" s="1" t="s">
        <v>25</v>
      </c>
      <c r="C1031" s="3" t="s">
        <v>61</v>
      </c>
      <c r="D1031" s="3" t="s">
        <v>14</v>
      </c>
      <c r="E1031" s="1" t="s">
        <v>167</v>
      </c>
      <c r="F1031" s="1" t="s">
        <v>1759</v>
      </c>
      <c r="G1031" s="1" t="s">
        <v>950</v>
      </c>
      <c r="H1031" s="3">
        <f>SUBSTITUTE(LEFT(Tableau1[[#This Row],[OrderDate]],17),".",":")+0</f>
        <v>43567.606076388889</v>
      </c>
      <c r="I1031" s="3">
        <f>SUBSTITUTE(LEFT(Tableau1[[#This Row],[OrderDueTo]],17),".",":")+0</f>
        <v>43574.5</v>
      </c>
      <c r="J1031" s="13" t="str">
        <f>VLOOKUP(Tableau1[[#This Row],[AnaCode]],'Config Analyses'!A:C,2,FALSE)</f>
        <v>Analyse matières grasses</v>
      </c>
      <c r="K1031" s="13" t="str">
        <f>VLOOKUP(Tableau1[[#This Row],[AnaCode]],'Config Analyses'!A:C,3,FALSE)</f>
        <v>Equipe 2</v>
      </c>
      <c r="L1031" s="13" t="str">
        <f>VLOOKUP(Tableau1[[#This Row],[CustomerCode]],'Config Clients'!A:D,3,FALSE)</f>
        <v>Grande surface</v>
      </c>
      <c r="M1031" s="13" t="str">
        <f>VLOOKUP(Tableau1[[#This Row],[CustomerCode]],'Config Clients'!A:D,4,FALSE)</f>
        <v>Eric</v>
      </c>
      <c r="N1031" s="10" t="str">
        <f>IFERROR(IF(Tableau1[[#This Row],[Date rendu]]-'Date de l''export'!$A$2&gt;0,"Non","Oui"),"Oui")</f>
        <v>Non</v>
      </c>
      <c r="O1031" s="11">
        <f>IF(Tableau1[[#This Row],[En retard?]]="Non",Tableau1[[#This Row],[Date rendu]]-'Date de l''export'!$A$2,0)</f>
        <v>2.7404166666674428</v>
      </c>
      <c r="P1031" s="14" t="str">
        <f>IF(Tableau1[[#This Row],[En retard?]]="Oui","HD",IF(Tableau1[Délai restant]&lt;1,"&lt;24h",IF(Tableau1[Délai restant]&lt;2,"&lt;48h","≥48h")))</f>
        <v>≥48h</v>
      </c>
      <c r="Q1031" s="14" t="str">
        <f>IF(AND(Tableau1[[#This Row],[En retard?]]="Oui",OR(Tableau1[[#This Row],[Product]]="Citron",Tableau1[[#This Row],[Product]]="Amandes")),"Oui","Non")</f>
        <v>Non</v>
      </c>
      <c r="R1031" t="str">
        <f>CONCATENATE(Tableau1[[#This Row],[OrderCode]],"|",Tableau1[[#This Row],[AnaCode]],"|",Tableau1[[#This Row],[Product]])</f>
        <v>CMD01645604|MTG|Haricots vert</v>
      </c>
    </row>
    <row r="1032" spans="1:18" x14ac:dyDescent="0.25">
      <c r="A1032" s="1" t="s">
        <v>483</v>
      </c>
      <c r="B1032" s="1" t="s">
        <v>19</v>
      </c>
      <c r="C1032" s="3" t="s">
        <v>98</v>
      </c>
      <c r="D1032" s="3" t="s">
        <v>27</v>
      </c>
      <c r="E1032" s="1" t="s">
        <v>63</v>
      </c>
      <c r="F1032" s="1" t="s">
        <v>2381</v>
      </c>
      <c r="G1032" s="1" t="s">
        <v>973</v>
      </c>
      <c r="H1032" s="3">
        <f>SUBSTITUTE(LEFT(Tableau1[[#This Row],[OrderDate]],17),".",":")+0</f>
        <v>43567.615752314814</v>
      </c>
      <c r="I1032" s="3">
        <f>SUBSTITUTE(LEFT(Tableau1[[#This Row],[OrderDueTo]],17),".",":")+0</f>
        <v>43575.5</v>
      </c>
      <c r="J1032" s="13" t="str">
        <f>VLOOKUP(Tableau1[[#This Row],[AnaCode]],'Config Analyses'!A:C,2,FALSE)</f>
        <v>Analyse polluants d'emballage</v>
      </c>
      <c r="K1032" s="13" t="str">
        <f>VLOOKUP(Tableau1[[#This Row],[AnaCode]],'Config Analyses'!A:C,3,FALSE)</f>
        <v>Equipe 3</v>
      </c>
      <c r="L1032" s="13" t="str">
        <f>VLOOKUP(Tableau1[[#This Row],[CustomerCode]],'Config Clients'!A:D,3,FALSE)</f>
        <v>Coopérative agricole</v>
      </c>
      <c r="M1032" s="13" t="str">
        <f>VLOOKUP(Tableau1[[#This Row],[CustomerCode]],'Config Clients'!A:D,4,FALSE)</f>
        <v>Julie</v>
      </c>
      <c r="N1032" s="10" t="str">
        <f>IFERROR(IF(Tableau1[[#This Row],[Date rendu]]-'Date de l''export'!$A$2&gt;0,"Non","Oui"),"Oui")</f>
        <v>Non</v>
      </c>
      <c r="O1032" s="11">
        <f>IF(Tableau1[[#This Row],[En retard?]]="Non",Tableau1[[#This Row],[Date rendu]]-'Date de l''export'!$A$2,0)</f>
        <v>3.7404166666674428</v>
      </c>
      <c r="P1032" s="14" t="str">
        <f>IF(Tableau1[[#This Row],[En retard?]]="Oui","HD",IF(Tableau1[Délai restant]&lt;1,"&lt;24h",IF(Tableau1[Délai restant]&lt;2,"&lt;48h","≥48h")))</f>
        <v>≥48h</v>
      </c>
      <c r="Q1032" s="14" t="str">
        <f>IF(AND(Tableau1[[#This Row],[En retard?]]="Oui",OR(Tableau1[[#This Row],[Product]]="Citron",Tableau1[[#This Row],[Product]]="Amandes")),"Oui","Non")</f>
        <v>Non</v>
      </c>
      <c r="R1032" t="str">
        <f>CONCATENATE(Tableau1[[#This Row],[OrderCode]],"|",Tableau1[[#This Row],[AnaCode]],"|",Tableau1[[#This Row],[Product]])</f>
        <v>CMD01407102|PLLT|Bettrave</v>
      </c>
    </row>
    <row r="1033" spans="1:18" x14ac:dyDescent="0.25">
      <c r="A1033" s="1" t="s">
        <v>175</v>
      </c>
      <c r="B1033" s="1" t="s">
        <v>21</v>
      </c>
      <c r="C1033" s="3" t="s">
        <v>52</v>
      </c>
      <c r="D1033" s="3" t="s">
        <v>9</v>
      </c>
      <c r="E1033" s="1" t="s">
        <v>63</v>
      </c>
      <c r="F1033" s="1" t="s">
        <v>1794</v>
      </c>
      <c r="G1033" s="1" t="s">
        <v>973</v>
      </c>
      <c r="H1033" s="3">
        <f>SUBSTITUTE(LEFT(Tableau1[[#This Row],[OrderDate]],17),".",":")+0</f>
        <v>43567.617361111108</v>
      </c>
      <c r="I1033" s="3">
        <f>SUBSTITUTE(LEFT(Tableau1[[#This Row],[OrderDueTo]],17),".",":")+0</f>
        <v>43575.5</v>
      </c>
      <c r="J1033" s="13" t="str">
        <f>VLOOKUP(Tableau1[[#This Row],[AnaCode]],'Config Analyses'!A:C,2,FALSE)</f>
        <v>Analyse polluants d'emballage</v>
      </c>
      <c r="K1033" s="13" t="str">
        <f>VLOOKUP(Tableau1[[#This Row],[AnaCode]],'Config Analyses'!A:C,3,FALSE)</f>
        <v>Equipe 3</v>
      </c>
      <c r="L1033" s="13" t="str">
        <f>VLOOKUP(Tableau1[[#This Row],[CustomerCode]],'Config Clients'!A:D,3,FALSE)</f>
        <v>Centrale d'achats</v>
      </c>
      <c r="M1033" s="13" t="str">
        <f>VLOOKUP(Tableau1[[#This Row],[CustomerCode]],'Config Clients'!A:D,4,FALSE)</f>
        <v>Sandrine</v>
      </c>
      <c r="N1033" s="10" t="str">
        <f>IFERROR(IF(Tableau1[[#This Row],[Date rendu]]-'Date de l''export'!$A$2&gt;0,"Non","Oui"),"Oui")</f>
        <v>Non</v>
      </c>
      <c r="O1033" s="11">
        <f>IF(Tableau1[[#This Row],[En retard?]]="Non",Tableau1[[#This Row],[Date rendu]]-'Date de l''export'!$A$2,0)</f>
        <v>3.7404166666674428</v>
      </c>
      <c r="P1033" s="14" t="str">
        <f>IF(Tableau1[[#This Row],[En retard?]]="Oui","HD",IF(Tableau1[Délai restant]&lt;1,"&lt;24h",IF(Tableau1[Délai restant]&lt;2,"&lt;48h","≥48h")))</f>
        <v>≥48h</v>
      </c>
      <c r="Q1033" s="14" t="str">
        <f>IF(AND(Tableau1[[#This Row],[En retard?]]="Oui",OR(Tableau1[[#This Row],[Product]]="Citron",Tableau1[[#This Row],[Product]]="Amandes")),"Oui","Non")</f>
        <v>Non</v>
      </c>
      <c r="R1033" t="str">
        <f>CONCATENATE(Tableau1[[#This Row],[OrderCode]],"|",Tableau1[[#This Row],[AnaCode]],"|",Tableau1[[#This Row],[Product]])</f>
        <v>CMD01668306|PLLT|Carotte</v>
      </c>
    </row>
    <row r="1034" spans="1:18" x14ac:dyDescent="0.25">
      <c r="A1034" s="1" t="s">
        <v>471</v>
      </c>
      <c r="B1034" s="1" t="s">
        <v>31</v>
      </c>
      <c r="C1034" s="3" t="s">
        <v>49</v>
      </c>
      <c r="D1034" s="3" t="s">
        <v>8</v>
      </c>
      <c r="E1034" s="1" t="s">
        <v>63</v>
      </c>
      <c r="F1034" s="1" t="s">
        <v>1764</v>
      </c>
      <c r="G1034" s="1" t="s">
        <v>973</v>
      </c>
      <c r="H1034" s="3">
        <f>SUBSTITUTE(LEFT(Tableau1[[#This Row],[OrderDate]],17),".",":")+0</f>
        <v>43567.620034722226</v>
      </c>
      <c r="I1034" s="3">
        <f>SUBSTITUTE(LEFT(Tableau1[[#This Row],[OrderDueTo]],17),".",":")+0</f>
        <v>43575.5</v>
      </c>
      <c r="J1034" s="13" t="str">
        <f>VLOOKUP(Tableau1[[#This Row],[AnaCode]],'Config Analyses'!A:C,2,FALSE)</f>
        <v>Analyse polluants d'emballage</v>
      </c>
      <c r="K1034" s="13" t="str">
        <f>VLOOKUP(Tableau1[[#This Row],[AnaCode]],'Config Analyses'!A:C,3,FALSE)</f>
        <v>Equipe 3</v>
      </c>
      <c r="L1034" s="13" t="str">
        <f>VLOOKUP(Tableau1[[#This Row],[CustomerCode]],'Config Clients'!A:D,3,FALSE)</f>
        <v>Grande surface</v>
      </c>
      <c r="M1034" s="13" t="str">
        <f>VLOOKUP(Tableau1[[#This Row],[CustomerCode]],'Config Clients'!A:D,4,FALSE)</f>
        <v>Eric</v>
      </c>
      <c r="N1034" s="10" t="str">
        <f>IFERROR(IF(Tableau1[[#This Row],[Date rendu]]-'Date de l''export'!$A$2&gt;0,"Non","Oui"),"Oui")</f>
        <v>Non</v>
      </c>
      <c r="O1034" s="11">
        <f>IF(Tableau1[[#This Row],[En retard?]]="Non",Tableau1[[#This Row],[Date rendu]]-'Date de l''export'!$A$2,0)</f>
        <v>3.7404166666674428</v>
      </c>
      <c r="P1034" s="14" t="str">
        <f>IF(Tableau1[[#This Row],[En retard?]]="Oui","HD",IF(Tableau1[Délai restant]&lt;1,"&lt;24h",IF(Tableau1[Délai restant]&lt;2,"&lt;48h","≥48h")))</f>
        <v>≥48h</v>
      </c>
      <c r="Q1034" s="14" t="str">
        <f>IF(AND(Tableau1[[#This Row],[En retard?]]="Oui",OR(Tableau1[[#This Row],[Product]]="Citron",Tableau1[[#This Row],[Product]]="Amandes")),"Oui","Non")</f>
        <v>Non</v>
      </c>
      <c r="R1034" t="str">
        <f>CONCATENATE(Tableau1[[#This Row],[OrderCode]],"|",Tableau1[[#This Row],[AnaCode]],"|",Tableau1[[#This Row],[Product]])</f>
        <v>CMD01603305|PLLT|Pomme de terre</v>
      </c>
    </row>
    <row r="1035" spans="1:18" x14ac:dyDescent="0.25">
      <c r="A1035" s="1" t="s">
        <v>201</v>
      </c>
      <c r="B1035" s="1" t="s">
        <v>21</v>
      </c>
      <c r="C1035" s="3" t="s">
        <v>54</v>
      </c>
      <c r="D1035" s="3" t="s">
        <v>10</v>
      </c>
      <c r="E1035" s="1" t="s">
        <v>63</v>
      </c>
      <c r="F1035" s="1" t="s">
        <v>1765</v>
      </c>
      <c r="G1035" s="1" t="s">
        <v>973</v>
      </c>
      <c r="H1035" s="3">
        <f>SUBSTITUTE(LEFT(Tableau1[[#This Row],[OrderDate]],17),".",":")+0</f>
        <v>43567.621261574073</v>
      </c>
      <c r="I1035" s="3">
        <f>SUBSTITUTE(LEFT(Tableau1[[#This Row],[OrderDueTo]],17),".",":")+0</f>
        <v>43575.5</v>
      </c>
      <c r="J1035" s="13" t="str">
        <f>VLOOKUP(Tableau1[[#This Row],[AnaCode]],'Config Analyses'!A:C,2,FALSE)</f>
        <v>Analyse polluants d'emballage</v>
      </c>
      <c r="K1035" s="13" t="str">
        <f>VLOOKUP(Tableau1[[#This Row],[AnaCode]],'Config Analyses'!A:C,3,FALSE)</f>
        <v>Equipe 3</v>
      </c>
      <c r="L1035" s="13" t="str">
        <f>VLOOKUP(Tableau1[[#This Row],[CustomerCode]],'Config Clients'!A:D,3,FALSE)</f>
        <v>Coopérative agricole</v>
      </c>
      <c r="M1035" s="13" t="str">
        <f>VLOOKUP(Tableau1[[#This Row],[CustomerCode]],'Config Clients'!A:D,4,FALSE)</f>
        <v>Julie</v>
      </c>
      <c r="N1035" s="10" t="str">
        <f>IFERROR(IF(Tableau1[[#This Row],[Date rendu]]-'Date de l''export'!$A$2&gt;0,"Non","Oui"),"Oui")</f>
        <v>Non</v>
      </c>
      <c r="O1035" s="11">
        <f>IF(Tableau1[[#This Row],[En retard?]]="Non",Tableau1[[#This Row],[Date rendu]]-'Date de l''export'!$A$2,0)</f>
        <v>3.7404166666674428</v>
      </c>
      <c r="P1035" s="14" t="str">
        <f>IF(Tableau1[[#This Row],[En retard?]]="Oui","HD",IF(Tableau1[Délai restant]&lt;1,"&lt;24h",IF(Tableau1[Délai restant]&lt;2,"&lt;48h","≥48h")))</f>
        <v>≥48h</v>
      </c>
      <c r="Q1035" s="14" t="str">
        <f>IF(AND(Tableau1[[#This Row],[En retard?]]="Oui",OR(Tableau1[[#This Row],[Product]]="Citron",Tableau1[[#This Row],[Product]]="Amandes")),"Oui","Non")</f>
        <v>Non</v>
      </c>
      <c r="R1035" t="str">
        <f>CONCATENATE(Tableau1[[#This Row],[OrderCode]],"|",Tableau1[[#This Row],[AnaCode]],"|",Tableau1[[#This Row],[Product]])</f>
        <v>CMD01665307|PLLT|Carotte</v>
      </c>
    </row>
    <row r="1036" spans="1:18" x14ac:dyDescent="0.25">
      <c r="A1036" s="1" t="s">
        <v>500</v>
      </c>
      <c r="B1036" s="1" t="s">
        <v>32</v>
      </c>
      <c r="C1036" s="3" t="s">
        <v>61</v>
      </c>
      <c r="D1036" s="3" t="s">
        <v>14</v>
      </c>
      <c r="E1036" s="1" t="s">
        <v>63</v>
      </c>
      <c r="F1036" s="1" t="s">
        <v>2292</v>
      </c>
      <c r="G1036" s="1" t="s">
        <v>973</v>
      </c>
      <c r="H1036" s="3">
        <f>SUBSTITUTE(LEFT(Tableau1[[#This Row],[OrderDate]],17),".",":")+0</f>
        <v>43567.62158564815</v>
      </c>
      <c r="I1036" s="3">
        <f>SUBSTITUTE(LEFT(Tableau1[[#This Row],[OrderDueTo]],17),".",":")+0</f>
        <v>43575.5</v>
      </c>
      <c r="J1036" s="13" t="str">
        <f>VLOOKUP(Tableau1[[#This Row],[AnaCode]],'Config Analyses'!A:C,2,FALSE)</f>
        <v>Analyse polluants d'emballage</v>
      </c>
      <c r="K1036" s="13" t="str">
        <f>VLOOKUP(Tableau1[[#This Row],[AnaCode]],'Config Analyses'!A:C,3,FALSE)</f>
        <v>Equipe 3</v>
      </c>
      <c r="L1036" s="13" t="str">
        <f>VLOOKUP(Tableau1[[#This Row],[CustomerCode]],'Config Clients'!A:D,3,FALSE)</f>
        <v>Grande surface</v>
      </c>
      <c r="M1036" s="13" t="str">
        <f>VLOOKUP(Tableau1[[#This Row],[CustomerCode]],'Config Clients'!A:D,4,FALSE)</f>
        <v>Eric</v>
      </c>
      <c r="N1036" s="10" t="str">
        <f>IFERROR(IF(Tableau1[[#This Row],[Date rendu]]-'Date de l''export'!$A$2&gt;0,"Non","Oui"),"Oui")</f>
        <v>Non</v>
      </c>
      <c r="O1036" s="11">
        <f>IF(Tableau1[[#This Row],[En retard?]]="Non",Tableau1[[#This Row],[Date rendu]]-'Date de l''export'!$A$2,0)</f>
        <v>3.7404166666674428</v>
      </c>
      <c r="P1036" s="14" t="str">
        <f>IF(Tableau1[[#This Row],[En retard?]]="Oui","HD",IF(Tableau1[Délai restant]&lt;1,"&lt;24h",IF(Tableau1[Délai restant]&lt;2,"&lt;48h","≥48h")))</f>
        <v>≥48h</v>
      </c>
      <c r="Q1036" s="14" t="str">
        <f>IF(AND(Tableau1[[#This Row],[En retard?]]="Oui",OR(Tableau1[[#This Row],[Product]]="Citron",Tableau1[[#This Row],[Product]]="Amandes")),"Oui","Non")</f>
        <v>Non</v>
      </c>
      <c r="R1036" t="str">
        <f>CONCATENATE(Tableau1[[#This Row],[OrderCode]],"|",Tableau1[[#This Row],[AnaCode]],"|",Tableau1[[#This Row],[Product]])</f>
        <v>CMD01654002|PLLT|Tomate</v>
      </c>
    </row>
    <row r="1037" spans="1:18" x14ac:dyDescent="0.25">
      <c r="A1037" s="1" t="s">
        <v>200</v>
      </c>
      <c r="B1037" s="1" t="s">
        <v>21</v>
      </c>
      <c r="C1037" s="3" t="s">
        <v>61</v>
      </c>
      <c r="D1037" s="3" t="s">
        <v>14</v>
      </c>
      <c r="E1037" s="1" t="s">
        <v>63</v>
      </c>
      <c r="F1037" s="1" t="s">
        <v>1766</v>
      </c>
      <c r="G1037" s="1" t="s">
        <v>973</v>
      </c>
      <c r="H1037" s="3">
        <f>SUBSTITUTE(LEFT(Tableau1[[#This Row],[OrderDate]],17),".",":")+0</f>
        <v>43567.625949074078</v>
      </c>
      <c r="I1037" s="3">
        <f>SUBSTITUTE(LEFT(Tableau1[[#This Row],[OrderDueTo]],17),".",":")+0</f>
        <v>43575.5</v>
      </c>
      <c r="J1037" s="13" t="str">
        <f>VLOOKUP(Tableau1[[#This Row],[AnaCode]],'Config Analyses'!A:C,2,FALSE)</f>
        <v>Analyse polluants d'emballage</v>
      </c>
      <c r="K1037" s="13" t="str">
        <f>VLOOKUP(Tableau1[[#This Row],[AnaCode]],'Config Analyses'!A:C,3,FALSE)</f>
        <v>Equipe 3</v>
      </c>
      <c r="L1037" s="13" t="str">
        <f>VLOOKUP(Tableau1[[#This Row],[CustomerCode]],'Config Clients'!A:D,3,FALSE)</f>
        <v>Grande surface</v>
      </c>
      <c r="M1037" s="13" t="str">
        <f>VLOOKUP(Tableau1[[#This Row],[CustomerCode]],'Config Clients'!A:D,4,FALSE)</f>
        <v>Eric</v>
      </c>
      <c r="N1037" s="10" t="str">
        <f>IFERROR(IF(Tableau1[[#This Row],[Date rendu]]-'Date de l''export'!$A$2&gt;0,"Non","Oui"),"Oui")</f>
        <v>Non</v>
      </c>
      <c r="O1037" s="11">
        <f>IF(Tableau1[[#This Row],[En retard?]]="Non",Tableau1[[#This Row],[Date rendu]]-'Date de l''export'!$A$2,0)</f>
        <v>3.7404166666674428</v>
      </c>
      <c r="P1037" s="14" t="str">
        <f>IF(Tableau1[[#This Row],[En retard?]]="Oui","HD",IF(Tableau1[Délai restant]&lt;1,"&lt;24h",IF(Tableau1[Délai restant]&lt;2,"&lt;48h","≥48h")))</f>
        <v>≥48h</v>
      </c>
      <c r="Q1037" s="14" t="str">
        <f>IF(AND(Tableau1[[#This Row],[En retard?]]="Oui",OR(Tableau1[[#This Row],[Product]]="Citron",Tableau1[[#This Row],[Product]]="Amandes")),"Oui","Non")</f>
        <v>Non</v>
      </c>
      <c r="R1037" t="str">
        <f>CONCATENATE(Tableau1[[#This Row],[OrderCode]],"|",Tableau1[[#This Row],[AnaCode]],"|",Tableau1[[#This Row],[Product]])</f>
        <v>CMD01658001|PLLT|Carotte</v>
      </c>
    </row>
    <row r="1038" spans="1:18" x14ac:dyDescent="0.25">
      <c r="A1038" s="1" t="s">
        <v>138</v>
      </c>
      <c r="B1038" s="1" t="s">
        <v>31</v>
      </c>
      <c r="C1038" s="3" t="s">
        <v>54</v>
      </c>
      <c r="D1038" s="3" t="s">
        <v>10</v>
      </c>
      <c r="E1038" s="1" t="s">
        <v>130</v>
      </c>
      <c r="F1038" s="1" t="s">
        <v>2189</v>
      </c>
      <c r="G1038" s="1" t="s">
        <v>973</v>
      </c>
      <c r="H1038" s="3">
        <f>SUBSTITUTE(LEFT(Tableau1[[#This Row],[OrderDate]],17),".",":")+0</f>
        <v>43567.635567129626</v>
      </c>
      <c r="I1038" s="3">
        <f>SUBSTITUTE(LEFT(Tableau1[[#This Row],[OrderDueTo]],17),".",":")+0</f>
        <v>43575.5</v>
      </c>
      <c r="J1038" s="13" t="str">
        <f>VLOOKUP(Tableau1[[#This Row],[AnaCode]],'Config Analyses'!A:C,2,FALSE)</f>
        <v>Analyse pesticides</v>
      </c>
      <c r="K1038" s="13" t="str">
        <f>VLOOKUP(Tableau1[[#This Row],[AnaCode]],'Config Analyses'!A:C,3,FALSE)</f>
        <v>Equipe 3</v>
      </c>
      <c r="L1038" s="13" t="str">
        <f>VLOOKUP(Tableau1[[#This Row],[CustomerCode]],'Config Clients'!A:D,3,FALSE)</f>
        <v>Coopérative agricole</v>
      </c>
      <c r="M1038" s="13" t="str">
        <f>VLOOKUP(Tableau1[[#This Row],[CustomerCode]],'Config Clients'!A:D,4,FALSE)</f>
        <v>Julie</v>
      </c>
      <c r="N1038" s="10" t="str">
        <f>IFERROR(IF(Tableau1[[#This Row],[Date rendu]]-'Date de l''export'!$A$2&gt;0,"Non","Oui"),"Oui")</f>
        <v>Non</v>
      </c>
      <c r="O1038" s="11">
        <f>IF(Tableau1[[#This Row],[En retard?]]="Non",Tableau1[[#This Row],[Date rendu]]-'Date de l''export'!$A$2,0)</f>
        <v>3.7404166666674428</v>
      </c>
      <c r="P1038" s="14" t="str">
        <f>IF(Tableau1[[#This Row],[En retard?]]="Oui","HD",IF(Tableau1[Délai restant]&lt;1,"&lt;24h",IF(Tableau1[Délai restant]&lt;2,"&lt;48h","≥48h")))</f>
        <v>≥48h</v>
      </c>
      <c r="Q1038" s="14" t="str">
        <f>IF(AND(Tableau1[[#This Row],[En retard?]]="Oui",OR(Tableau1[[#This Row],[Product]]="Citron",Tableau1[[#This Row],[Product]]="Amandes")),"Oui","Non")</f>
        <v>Non</v>
      </c>
      <c r="R1038" t="str">
        <f>CONCATENATE(Tableau1[[#This Row],[OrderCode]],"|",Tableau1[[#This Row],[AnaCode]],"|",Tableau1[[#This Row],[Product]])</f>
        <v>CMD01501903|PEST|Pomme de terre</v>
      </c>
    </row>
    <row r="1039" spans="1:18" x14ac:dyDescent="0.25">
      <c r="A1039" s="1" t="s">
        <v>738</v>
      </c>
      <c r="B1039" s="1" t="s">
        <v>21</v>
      </c>
      <c r="C1039" s="3" t="s">
        <v>61</v>
      </c>
      <c r="D1039" s="3" t="s">
        <v>14</v>
      </c>
      <c r="E1039" s="1" t="s">
        <v>63</v>
      </c>
      <c r="F1039" s="1" t="s">
        <v>1776</v>
      </c>
      <c r="G1039" s="1" t="s">
        <v>973</v>
      </c>
      <c r="H1039" s="3">
        <f>SUBSTITUTE(LEFT(Tableau1[[#This Row],[OrderDate]],17),".",":")+0</f>
        <v>43567.644062500003</v>
      </c>
      <c r="I1039" s="3">
        <f>SUBSTITUTE(LEFT(Tableau1[[#This Row],[OrderDueTo]],17),".",":")+0</f>
        <v>43575.5</v>
      </c>
      <c r="J1039" s="13" t="str">
        <f>VLOOKUP(Tableau1[[#This Row],[AnaCode]],'Config Analyses'!A:C,2,FALSE)</f>
        <v>Analyse polluants d'emballage</v>
      </c>
      <c r="K1039" s="13" t="str">
        <f>VLOOKUP(Tableau1[[#This Row],[AnaCode]],'Config Analyses'!A:C,3,FALSE)</f>
        <v>Equipe 3</v>
      </c>
      <c r="L1039" s="13" t="str">
        <f>VLOOKUP(Tableau1[[#This Row],[CustomerCode]],'Config Clients'!A:D,3,FALSE)</f>
        <v>Grande surface</v>
      </c>
      <c r="M1039" s="13" t="str">
        <f>VLOOKUP(Tableau1[[#This Row],[CustomerCode]],'Config Clients'!A:D,4,FALSE)</f>
        <v>Eric</v>
      </c>
      <c r="N1039" s="10" t="str">
        <f>IFERROR(IF(Tableau1[[#This Row],[Date rendu]]-'Date de l''export'!$A$2&gt;0,"Non","Oui"),"Oui")</f>
        <v>Non</v>
      </c>
      <c r="O1039" s="11">
        <f>IF(Tableau1[[#This Row],[En retard?]]="Non",Tableau1[[#This Row],[Date rendu]]-'Date de l''export'!$A$2,0)</f>
        <v>3.7404166666674428</v>
      </c>
      <c r="P1039" s="14" t="str">
        <f>IF(Tableau1[[#This Row],[En retard?]]="Oui","HD",IF(Tableau1[Délai restant]&lt;1,"&lt;24h",IF(Tableau1[Délai restant]&lt;2,"&lt;48h","≥48h")))</f>
        <v>≥48h</v>
      </c>
      <c r="Q1039" s="14" t="str">
        <f>IF(AND(Tableau1[[#This Row],[En retard?]]="Oui",OR(Tableau1[[#This Row],[Product]]="Citron",Tableau1[[#This Row],[Product]]="Amandes")),"Oui","Non")</f>
        <v>Non</v>
      </c>
      <c r="R1039" t="str">
        <f>CONCATENATE(Tableau1[[#This Row],[OrderCode]],"|",Tableau1[[#This Row],[AnaCode]],"|",Tableau1[[#This Row],[Product]])</f>
        <v>CMD01503403|PLLT|Carotte</v>
      </c>
    </row>
    <row r="1040" spans="1:18" x14ac:dyDescent="0.25">
      <c r="A1040" s="1" t="s">
        <v>81</v>
      </c>
      <c r="B1040" s="1" t="s">
        <v>32</v>
      </c>
      <c r="C1040" s="3" t="s">
        <v>58</v>
      </c>
      <c r="D1040" s="3" t="s">
        <v>13</v>
      </c>
      <c r="E1040" s="1" t="s">
        <v>130</v>
      </c>
      <c r="F1040" s="1" t="s">
        <v>1509</v>
      </c>
      <c r="G1040" s="1" t="s">
        <v>973</v>
      </c>
      <c r="H1040" s="3">
        <f>SUBSTITUTE(LEFT(Tableau1[[#This Row],[OrderDate]],17),".",":")+0</f>
        <v>43567.644421296296</v>
      </c>
      <c r="I1040" s="3">
        <f>SUBSTITUTE(LEFT(Tableau1[[#This Row],[OrderDueTo]],17),".",":")+0</f>
        <v>43575.5</v>
      </c>
      <c r="J1040" s="13" t="str">
        <f>VLOOKUP(Tableau1[[#This Row],[AnaCode]],'Config Analyses'!A:C,2,FALSE)</f>
        <v>Analyse pesticides</v>
      </c>
      <c r="K1040" s="13" t="str">
        <f>VLOOKUP(Tableau1[[#This Row],[AnaCode]],'Config Analyses'!A:C,3,FALSE)</f>
        <v>Equipe 3</v>
      </c>
      <c r="L1040" s="13" t="str">
        <f>VLOOKUP(Tableau1[[#This Row],[CustomerCode]],'Config Clients'!A:D,3,FALSE)</f>
        <v>Coopérative agricole</v>
      </c>
      <c r="M1040" s="13" t="str">
        <f>VLOOKUP(Tableau1[[#This Row],[CustomerCode]],'Config Clients'!A:D,4,FALSE)</f>
        <v>Béatrice</v>
      </c>
      <c r="N1040" s="10" t="str">
        <f>IFERROR(IF(Tableau1[[#This Row],[Date rendu]]-'Date de l''export'!$A$2&gt;0,"Non","Oui"),"Oui")</f>
        <v>Non</v>
      </c>
      <c r="O1040" s="11">
        <f>IF(Tableau1[[#This Row],[En retard?]]="Non",Tableau1[[#This Row],[Date rendu]]-'Date de l''export'!$A$2,0)</f>
        <v>3.7404166666674428</v>
      </c>
      <c r="P1040" s="14" t="str">
        <f>IF(Tableau1[[#This Row],[En retard?]]="Oui","HD",IF(Tableau1[Délai restant]&lt;1,"&lt;24h",IF(Tableau1[Délai restant]&lt;2,"&lt;48h","≥48h")))</f>
        <v>≥48h</v>
      </c>
      <c r="Q1040" s="14" t="str">
        <f>IF(AND(Tableau1[[#This Row],[En retard?]]="Oui",OR(Tableau1[[#This Row],[Product]]="Citron",Tableau1[[#This Row],[Product]]="Amandes")),"Oui","Non")</f>
        <v>Non</v>
      </c>
      <c r="R1040" t="str">
        <f>CONCATENATE(Tableau1[[#This Row],[OrderCode]],"|",Tableau1[[#This Row],[AnaCode]],"|",Tableau1[[#This Row],[Product]])</f>
        <v>CMD01660001|PEST|Tomate</v>
      </c>
    </row>
    <row r="1041" spans="1:18" x14ac:dyDescent="0.25">
      <c r="A1041" s="1" t="s">
        <v>240</v>
      </c>
      <c r="B1041" s="1" t="s">
        <v>30</v>
      </c>
      <c r="C1041" s="3" t="s">
        <v>152</v>
      </c>
      <c r="D1041" s="3" t="s">
        <v>35</v>
      </c>
      <c r="E1041" s="1" t="s">
        <v>63</v>
      </c>
      <c r="F1041" s="1" t="s">
        <v>1143</v>
      </c>
      <c r="G1041" s="1" t="s">
        <v>973</v>
      </c>
      <c r="H1041" s="3">
        <f>SUBSTITUTE(LEFT(Tableau1[[#This Row],[OrderDate]],17),".",":")+0</f>
        <v>43567.647766203707</v>
      </c>
      <c r="I1041" s="3">
        <f>SUBSTITUTE(LEFT(Tableau1[[#This Row],[OrderDueTo]],17),".",":")+0</f>
        <v>43575.5</v>
      </c>
      <c r="J1041" s="13" t="str">
        <f>VLOOKUP(Tableau1[[#This Row],[AnaCode]],'Config Analyses'!A:C,2,FALSE)</f>
        <v>Analyse polluants d'emballage</v>
      </c>
      <c r="K1041" s="13" t="str">
        <f>VLOOKUP(Tableau1[[#This Row],[AnaCode]],'Config Analyses'!A:C,3,FALSE)</f>
        <v>Equipe 3</v>
      </c>
      <c r="L1041" s="13" t="str">
        <f>VLOOKUP(Tableau1[[#This Row],[CustomerCode]],'Config Clients'!A:D,3,FALSE)</f>
        <v>Entreprises agro-alimentaires</v>
      </c>
      <c r="M1041" s="13" t="str">
        <f>VLOOKUP(Tableau1[[#This Row],[CustomerCode]],'Config Clients'!A:D,4,FALSE)</f>
        <v>Julien</v>
      </c>
      <c r="N1041" s="10" t="str">
        <f>IFERROR(IF(Tableau1[[#This Row],[Date rendu]]-'Date de l''export'!$A$2&gt;0,"Non","Oui"),"Oui")</f>
        <v>Non</v>
      </c>
      <c r="O1041" s="11">
        <f>IF(Tableau1[[#This Row],[En retard?]]="Non",Tableau1[[#This Row],[Date rendu]]-'Date de l''export'!$A$2,0)</f>
        <v>3.7404166666674428</v>
      </c>
      <c r="P1041" s="14" t="str">
        <f>IF(Tableau1[[#This Row],[En retard?]]="Oui","HD",IF(Tableau1[Délai restant]&lt;1,"&lt;24h",IF(Tableau1[Délai restant]&lt;2,"&lt;48h","≥48h")))</f>
        <v>≥48h</v>
      </c>
      <c r="Q1041" s="14" t="str">
        <f>IF(AND(Tableau1[[#This Row],[En retard?]]="Oui",OR(Tableau1[[#This Row],[Product]]="Citron",Tableau1[[#This Row],[Product]]="Amandes")),"Oui","Non")</f>
        <v>Non</v>
      </c>
      <c r="R1041" t="str">
        <f>CONCATENATE(Tableau1[[#This Row],[OrderCode]],"|",Tableau1[[#This Row],[AnaCode]],"|",Tableau1[[#This Row],[Product]])</f>
        <v>CMD01734702|PLLT|Bœuf</v>
      </c>
    </row>
    <row r="1042" spans="1:18" x14ac:dyDescent="0.25">
      <c r="A1042" s="1" t="s">
        <v>504</v>
      </c>
      <c r="B1042" s="1" t="s">
        <v>21</v>
      </c>
      <c r="C1042" s="3" t="s">
        <v>49</v>
      </c>
      <c r="D1042" s="3" t="s">
        <v>8</v>
      </c>
      <c r="E1042" s="1" t="s">
        <v>63</v>
      </c>
      <c r="F1042" s="1" t="s">
        <v>1777</v>
      </c>
      <c r="G1042" s="1" t="s">
        <v>973</v>
      </c>
      <c r="H1042" s="3">
        <f>SUBSTITUTE(LEFT(Tableau1[[#This Row],[OrderDate]],17),".",":")+0</f>
        <v>43567.648078703707</v>
      </c>
      <c r="I1042" s="3">
        <f>SUBSTITUTE(LEFT(Tableau1[[#This Row],[OrderDueTo]],17),".",":")+0</f>
        <v>43575.5</v>
      </c>
      <c r="J1042" s="13" t="str">
        <f>VLOOKUP(Tableau1[[#This Row],[AnaCode]],'Config Analyses'!A:C,2,FALSE)</f>
        <v>Analyse polluants d'emballage</v>
      </c>
      <c r="K1042" s="13" t="str">
        <f>VLOOKUP(Tableau1[[#This Row],[AnaCode]],'Config Analyses'!A:C,3,FALSE)</f>
        <v>Equipe 3</v>
      </c>
      <c r="L1042" s="13" t="str">
        <f>VLOOKUP(Tableau1[[#This Row],[CustomerCode]],'Config Clients'!A:D,3,FALSE)</f>
        <v>Grande surface</v>
      </c>
      <c r="M1042" s="13" t="str">
        <f>VLOOKUP(Tableau1[[#This Row],[CustomerCode]],'Config Clients'!A:D,4,FALSE)</f>
        <v>Eric</v>
      </c>
      <c r="N1042" s="10" t="str">
        <f>IFERROR(IF(Tableau1[[#This Row],[Date rendu]]-'Date de l''export'!$A$2&gt;0,"Non","Oui"),"Oui")</f>
        <v>Non</v>
      </c>
      <c r="O1042" s="11">
        <f>IF(Tableau1[[#This Row],[En retard?]]="Non",Tableau1[[#This Row],[Date rendu]]-'Date de l''export'!$A$2,0)</f>
        <v>3.7404166666674428</v>
      </c>
      <c r="P1042" s="14" t="str">
        <f>IF(Tableau1[[#This Row],[En retard?]]="Oui","HD",IF(Tableau1[Délai restant]&lt;1,"&lt;24h",IF(Tableau1[Délai restant]&lt;2,"&lt;48h","≥48h")))</f>
        <v>≥48h</v>
      </c>
      <c r="Q1042" s="14" t="str">
        <f>IF(AND(Tableau1[[#This Row],[En retard?]]="Oui",OR(Tableau1[[#This Row],[Product]]="Citron",Tableau1[[#This Row],[Product]]="Amandes")),"Oui","Non")</f>
        <v>Non</v>
      </c>
      <c r="R1042" t="str">
        <f>CONCATENATE(Tableau1[[#This Row],[OrderCode]],"|",Tableau1[[#This Row],[AnaCode]],"|",Tableau1[[#This Row],[Product]])</f>
        <v>CMD01609002|PLLT|Carotte</v>
      </c>
    </row>
    <row r="1043" spans="1:18" x14ac:dyDescent="0.25">
      <c r="A1043" s="1" t="s">
        <v>564</v>
      </c>
      <c r="B1043" s="1" t="s">
        <v>31</v>
      </c>
      <c r="C1043" s="3" t="s">
        <v>61</v>
      </c>
      <c r="D1043" s="3" t="s">
        <v>14</v>
      </c>
      <c r="E1043" s="1" t="s">
        <v>107</v>
      </c>
      <c r="F1043" s="1" t="s">
        <v>1779</v>
      </c>
      <c r="G1043" s="1" t="s">
        <v>964</v>
      </c>
      <c r="H1043" s="3">
        <f>SUBSTITUTE(LEFT(Tableau1[[#This Row],[OrderDate]],17),".",":")+0</f>
        <v>43567.650706018518</v>
      </c>
      <c r="I1043" s="3">
        <f>SUBSTITUTE(LEFT(Tableau1[[#This Row],[OrderDueTo]],17),".",":")+0</f>
        <v>43573.5</v>
      </c>
      <c r="J1043" s="13" t="str">
        <f>VLOOKUP(Tableau1[[#This Row],[AnaCode]],'Config Analyses'!A:C,2,FALSE)</f>
        <v>Analyse nutritionelle</v>
      </c>
      <c r="K1043" s="13" t="str">
        <f>VLOOKUP(Tableau1[[#This Row],[AnaCode]],'Config Analyses'!A:C,3,FALSE)</f>
        <v>Equipe 2</v>
      </c>
      <c r="L1043" s="13" t="str">
        <f>VLOOKUP(Tableau1[[#This Row],[CustomerCode]],'Config Clients'!A:D,3,FALSE)</f>
        <v>Grande surface</v>
      </c>
      <c r="M1043" s="13" t="str">
        <f>VLOOKUP(Tableau1[[#This Row],[CustomerCode]],'Config Clients'!A:D,4,FALSE)</f>
        <v>Eric</v>
      </c>
      <c r="N1043" s="10" t="str">
        <f>IFERROR(IF(Tableau1[[#This Row],[Date rendu]]-'Date de l''export'!$A$2&gt;0,"Non","Oui"),"Oui")</f>
        <v>Non</v>
      </c>
      <c r="O1043" s="11">
        <f>IF(Tableau1[[#This Row],[En retard?]]="Non",Tableau1[[#This Row],[Date rendu]]-'Date de l''export'!$A$2,0)</f>
        <v>1.7404166666674428</v>
      </c>
      <c r="P1043" s="14" t="str">
        <f>IF(Tableau1[[#This Row],[En retard?]]="Oui","HD",IF(Tableau1[Délai restant]&lt;1,"&lt;24h",IF(Tableau1[Délai restant]&lt;2,"&lt;48h","≥48h")))</f>
        <v>&lt;48h</v>
      </c>
      <c r="Q1043" s="14" t="str">
        <f>IF(AND(Tableau1[[#This Row],[En retard?]]="Oui",OR(Tableau1[[#This Row],[Product]]="Citron",Tableau1[[#This Row],[Product]]="Amandes")),"Oui","Non")</f>
        <v>Non</v>
      </c>
      <c r="R1043" t="str">
        <f>CONCATENATE(Tableau1[[#This Row],[OrderCode]],"|",Tableau1[[#This Row],[AnaCode]],"|",Tableau1[[#This Row],[Product]])</f>
        <v>CMD01578905|NTR|Pomme de terre</v>
      </c>
    </row>
    <row r="1044" spans="1:18" x14ac:dyDescent="0.25">
      <c r="A1044" s="1" t="s">
        <v>3262</v>
      </c>
      <c r="B1044" s="1" t="s">
        <v>30</v>
      </c>
      <c r="C1044" s="3" t="s">
        <v>188</v>
      </c>
      <c r="D1044" s="3" t="s">
        <v>38</v>
      </c>
      <c r="E1044" s="1" t="s">
        <v>63</v>
      </c>
      <c r="F1044" s="1" t="s">
        <v>3541</v>
      </c>
      <c r="G1044" s="1" t="s">
        <v>973</v>
      </c>
      <c r="H1044" s="3">
        <f>SUBSTITUTE(LEFT(Tableau1[[#This Row],[OrderDate]],17),".",":")+0</f>
        <v>43567.651342592595</v>
      </c>
      <c r="I1044" s="3">
        <f>SUBSTITUTE(LEFT(Tableau1[[#This Row],[OrderDueTo]],17),".",":")+0</f>
        <v>43575.5</v>
      </c>
      <c r="J1044" s="13" t="str">
        <f>VLOOKUP(Tableau1[[#This Row],[AnaCode]],'Config Analyses'!A:C,2,FALSE)</f>
        <v>Analyse polluants d'emballage</v>
      </c>
      <c r="K1044" s="13" t="str">
        <f>VLOOKUP(Tableau1[[#This Row],[AnaCode]],'Config Analyses'!A:C,3,FALSE)</f>
        <v>Equipe 3</v>
      </c>
      <c r="L1044" s="13" t="str">
        <f>VLOOKUP(Tableau1[[#This Row],[CustomerCode]],'Config Clients'!A:D,3,FALSE)</f>
        <v>Coopérative agricole</v>
      </c>
      <c r="M1044" s="13" t="str">
        <f>VLOOKUP(Tableau1[[#This Row],[CustomerCode]],'Config Clients'!A:D,4,FALSE)</f>
        <v>Julie</v>
      </c>
      <c r="N1044" s="10" t="str">
        <f>IFERROR(IF(Tableau1[[#This Row],[Date rendu]]-'Date de l''export'!$A$2&gt;0,"Non","Oui"),"Oui")</f>
        <v>Non</v>
      </c>
      <c r="O1044" s="11">
        <f>IF(Tableau1[[#This Row],[En retard?]]="Non",Tableau1[[#This Row],[Date rendu]]-'Date de l''export'!$A$2,0)</f>
        <v>3.7404166666674428</v>
      </c>
      <c r="P1044" s="14" t="str">
        <f>IF(Tableau1[[#This Row],[En retard?]]="Oui","HD",IF(Tableau1[Délai restant]&lt;1,"&lt;24h",IF(Tableau1[Délai restant]&lt;2,"&lt;48h","≥48h")))</f>
        <v>≥48h</v>
      </c>
      <c r="Q1044" s="14" t="str">
        <f>IF(AND(Tableau1[[#This Row],[En retard?]]="Oui",OR(Tableau1[[#This Row],[Product]]="Citron",Tableau1[[#This Row],[Product]]="Amandes")),"Oui","Non")</f>
        <v>Non</v>
      </c>
      <c r="R1044" t="str">
        <f>CONCATENATE(Tableau1[[#This Row],[OrderCode]],"|",Tableau1[[#This Row],[AnaCode]],"|",Tableau1[[#This Row],[Product]])</f>
        <v>CMD01568417|PLLT|Bœuf</v>
      </c>
    </row>
    <row r="1045" spans="1:18" x14ac:dyDescent="0.25">
      <c r="A1045" s="1" t="s">
        <v>3542</v>
      </c>
      <c r="B1045" s="1" t="s">
        <v>29</v>
      </c>
      <c r="C1045" s="3" t="s">
        <v>188</v>
      </c>
      <c r="D1045" s="3" t="s">
        <v>38</v>
      </c>
      <c r="E1045" s="1" t="s">
        <v>107</v>
      </c>
      <c r="F1045" s="1" t="s">
        <v>3543</v>
      </c>
      <c r="G1045" s="1" t="s">
        <v>964</v>
      </c>
      <c r="H1045" s="3">
        <f>SUBSTITUTE(LEFT(Tableau1[[#This Row],[OrderDate]],17),".",":")+0</f>
        <v>43567.65457175926</v>
      </c>
      <c r="I1045" s="3">
        <f>SUBSTITUTE(LEFT(Tableau1[[#This Row],[OrderDueTo]],17),".",":")+0</f>
        <v>43573.5</v>
      </c>
      <c r="J1045" s="13" t="str">
        <f>VLOOKUP(Tableau1[[#This Row],[AnaCode]],'Config Analyses'!A:C,2,FALSE)</f>
        <v>Analyse nutritionelle</v>
      </c>
      <c r="K1045" s="13" t="str">
        <f>VLOOKUP(Tableau1[[#This Row],[AnaCode]],'Config Analyses'!A:C,3,FALSE)</f>
        <v>Equipe 2</v>
      </c>
      <c r="L1045" s="13" t="str">
        <f>VLOOKUP(Tableau1[[#This Row],[CustomerCode]],'Config Clients'!A:D,3,FALSE)</f>
        <v>Coopérative agricole</v>
      </c>
      <c r="M1045" s="13" t="str">
        <f>VLOOKUP(Tableau1[[#This Row],[CustomerCode]],'Config Clients'!A:D,4,FALSE)</f>
        <v>Julie</v>
      </c>
      <c r="N1045" s="10" t="str">
        <f>IFERROR(IF(Tableau1[[#This Row],[Date rendu]]-'Date de l''export'!$A$2&gt;0,"Non","Oui"),"Oui")</f>
        <v>Non</v>
      </c>
      <c r="O1045" s="11">
        <f>IF(Tableau1[[#This Row],[En retard?]]="Non",Tableau1[[#This Row],[Date rendu]]-'Date de l''export'!$A$2,0)</f>
        <v>1.7404166666674428</v>
      </c>
      <c r="P1045" s="14" t="str">
        <f>IF(Tableau1[[#This Row],[En retard?]]="Oui","HD",IF(Tableau1[Délai restant]&lt;1,"&lt;24h",IF(Tableau1[Délai restant]&lt;2,"&lt;48h","≥48h")))</f>
        <v>&lt;48h</v>
      </c>
      <c r="Q1045" s="14" t="str">
        <f>IF(AND(Tableau1[[#This Row],[En retard?]]="Oui",OR(Tableau1[[#This Row],[Product]]="Citron",Tableau1[[#This Row],[Product]]="Amandes")),"Oui","Non")</f>
        <v>Non</v>
      </c>
      <c r="R1045" t="str">
        <f>CONCATENATE(Tableau1[[#This Row],[OrderCode]],"|",Tableau1[[#This Row],[AnaCode]],"|",Tableau1[[#This Row],[Product]])</f>
        <v>CMD01695015|NTR|Porc</v>
      </c>
    </row>
    <row r="1046" spans="1:18" x14ac:dyDescent="0.25">
      <c r="A1046" s="1" t="s">
        <v>699</v>
      </c>
      <c r="B1046" s="1" t="s">
        <v>31</v>
      </c>
      <c r="C1046" s="3" t="s">
        <v>49</v>
      </c>
      <c r="D1046" s="3" t="s">
        <v>8</v>
      </c>
      <c r="E1046" s="1" t="s">
        <v>130</v>
      </c>
      <c r="F1046" s="1" t="s">
        <v>2341</v>
      </c>
      <c r="G1046" s="1" t="s">
        <v>973</v>
      </c>
      <c r="H1046" s="3">
        <f>SUBSTITUTE(LEFT(Tableau1[[#This Row],[OrderDate]],17),".",":")+0</f>
        <v>43567.655833333331</v>
      </c>
      <c r="I1046" s="3">
        <f>SUBSTITUTE(LEFT(Tableau1[[#This Row],[OrderDueTo]],17),".",":")+0</f>
        <v>43575.5</v>
      </c>
      <c r="J1046" s="13" t="str">
        <f>VLOOKUP(Tableau1[[#This Row],[AnaCode]],'Config Analyses'!A:C,2,FALSE)</f>
        <v>Analyse pesticides</v>
      </c>
      <c r="K1046" s="13" t="str">
        <f>VLOOKUP(Tableau1[[#This Row],[AnaCode]],'Config Analyses'!A:C,3,FALSE)</f>
        <v>Equipe 3</v>
      </c>
      <c r="L1046" s="13" t="str">
        <f>VLOOKUP(Tableau1[[#This Row],[CustomerCode]],'Config Clients'!A:D,3,FALSE)</f>
        <v>Grande surface</v>
      </c>
      <c r="M1046" s="13" t="str">
        <f>VLOOKUP(Tableau1[[#This Row],[CustomerCode]],'Config Clients'!A:D,4,FALSE)</f>
        <v>Eric</v>
      </c>
      <c r="N1046" s="10" t="str">
        <f>IFERROR(IF(Tableau1[[#This Row],[Date rendu]]-'Date de l''export'!$A$2&gt;0,"Non","Oui"),"Oui")</f>
        <v>Non</v>
      </c>
      <c r="O1046" s="11">
        <f>IF(Tableau1[[#This Row],[En retard?]]="Non",Tableau1[[#This Row],[Date rendu]]-'Date de l''export'!$A$2,0)</f>
        <v>3.7404166666674428</v>
      </c>
      <c r="P1046" s="14" t="str">
        <f>IF(Tableau1[[#This Row],[En retard?]]="Oui","HD",IF(Tableau1[Délai restant]&lt;1,"&lt;24h",IF(Tableau1[Délai restant]&lt;2,"&lt;48h","≥48h")))</f>
        <v>≥48h</v>
      </c>
      <c r="Q1046" s="14" t="str">
        <f>IF(AND(Tableau1[[#This Row],[En retard?]]="Oui",OR(Tableau1[[#This Row],[Product]]="Citron",Tableau1[[#This Row],[Product]]="Amandes")),"Oui","Non")</f>
        <v>Non</v>
      </c>
      <c r="R1046" t="str">
        <f>CONCATENATE(Tableau1[[#This Row],[OrderCode]],"|",Tableau1[[#This Row],[AnaCode]],"|",Tableau1[[#This Row],[Product]])</f>
        <v>CMD01568803|PEST|Pomme de terre</v>
      </c>
    </row>
    <row r="1047" spans="1:18" x14ac:dyDescent="0.25">
      <c r="A1047" s="1" t="s">
        <v>189</v>
      </c>
      <c r="B1047" s="1" t="s">
        <v>21</v>
      </c>
      <c r="C1047" s="3" t="s">
        <v>54</v>
      </c>
      <c r="D1047" s="3" t="s">
        <v>10</v>
      </c>
      <c r="E1047" s="1" t="s">
        <v>130</v>
      </c>
      <c r="F1047" s="1" t="s">
        <v>1781</v>
      </c>
      <c r="G1047" s="1" t="s">
        <v>973</v>
      </c>
      <c r="H1047" s="3">
        <f>SUBSTITUTE(LEFT(Tableau1[[#This Row],[OrderDate]],17),".",":")+0</f>
        <v>43567.657060185185</v>
      </c>
      <c r="I1047" s="3">
        <f>SUBSTITUTE(LEFT(Tableau1[[#This Row],[OrderDueTo]],17),".",":")+0</f>
        <v>43575.5</v>
      </c>
      <c r="J1047" s="13" t="str">
        <f>VLOOKUP(Tableau1[[#This Row],[AnaCode]],'Config Analyses'!A:C,2,FALSE)</f>
        <v>Analyse pesticides</v>
      </c>
      <c r="K1047" s="13" t="str">
        <f>VLOOKUP(Tableau1[[#This Row],[AnaCode]],'Config Analyses'!A:C,3,FALSE)</f>
        <v>Equipe 3</v>
      </c>
      <c r="L1047" s="13" t="str">
        <f>VLOOKUP(Tableau1[[#This Row],[CustomerCode]],'Config Clients'!A:D,3,FALSE)</f>
        <v>Coopérative agricole</v>
      </c>
      <c r="M1047" s="13" t="str">
        <f>VLOOKUP(Tableau1[[#This Row],[CustomerCode]],'Config Clients'!A:D,4,FALSE)</f>
        <v>Julie</v>
      </c>
      <c r="N1047" s="10" t="str">
        <f>IFERROR(IF(Tableau1[[#This Row],[Date rendu]]-'Date de l''export'!$A$2&gt;0,"Non","Oui"),"Oui")</f>
        <v>Non</v>
      </c>
      <c r="O1047" s="11">
        <f>IF(Tableau1[[#This Row],[En retard?]]="Non",Tableau1[[#This Row],[Date rendu]]-'Date de l''export'!$A$2,0)</f>
        <v>3.7404166666674428</v>
      </c>
      <c r="P1047" s="14" t="str">
        <f>IF(Tableau1[[#This Row],[En retard?]]="Oui","HD",IF(Tableau1[Délai restant]&lt;1,"&lt;24h",IF(Tableau1[Délai restant]&lt;2,"&lt;48h","≥48h")))</f>
        <v>≥48h</v>
      </c>
      <c r="Q1047" s="14" t="str">
        <f>IF(AND(Tableau1[[#This Row],[En retard?]]="Oui",OR(Tableau1[[#This Row],[Product]]="Citron",Tableau1[[#This Row],[Product]]="Amandes")),"Oui","Non")</f>
        <v>Non</v>
      </c>
      <c r="R1047" t="str">
        <f>CONCATENATE(Tableau1[[#This Row],[OrderCode]],"|",Tableau1[[#This Row],[AnaCode]],"|",Tableau1[[#This Row],[Product]])</f>
        <v>CMD01461405|PEST|Carotte</v>
      </c>
    </row>
    <row r="1048" spans="1:18" x14ac:dyDescent="0.25">
      <c r="A1048" s="1" t="s">
        <v>559</v>
      </c>
      <c r="B1048" s="1" t="s">
        <v>32</v>
      </c>
      <c r="C1048" s="3" t="s">
        <v>61</v>
      </c>
      <c r="D1048" s="3" t="s">
        <v>14</v>
      </c>
      <c r="E1048" s="1" t="s">
        <v>63</v>
      </c>
      <c r="F1048" s="1" t="s">
        <v>1783</v>
      </c>
      <c r="G1048" s="1" t="s">
        <v>973</v>
      </c>
      <c r="H1048" s="3">
        <f>SUBSTITUTE(LEFT(Tableau1[[#This Row],[OrderDate]],17),".",":")+0</f>
        <v>43567.65861111111</v>
      </c>
      <c r="I1048" s="3">
        <f>SUBSTITUTE(LEFT(Tableau1[[#This Row],[OrderDueTo]],17),".",":")+0</f>
        <v>43575.5</v>
      </c>
      <c r="J1048" s="13" t="str">
        <f>VLOOKUP(Tableau1[[#This Row],[AnaCode]],'Config Analyses'!A:C,2,FALSE)</f>
        <v>Analyse polluants d'emballage</v>
      </c>
      <c r="K1048" s="13" t="str">
        <f>VLOOKUP(Tableau1[[#This Row],[AnaCode]],'Config Analyses'!A:C,3,FALSE)</f>
        <v>Equipe 3</v>
      </c>
      <c r="L1048" s="13" t="str">
        <f>VLOOKUP(Tableau1[[#This Row],[CustomerCode]],'Config Clients'!A:D,3,FALSE)</f>
        <v>Grande surface</v>
      </c>
      <c r="M1048" s="13" t="str">
        <f>VLOOKUP(Tableau1[[#This Row],[CustomerCode]],'Config Clients'!A:D,4,FALSE)</f>
        <v>Eric</v>
      </c>
      <c r="N1048" s="10" t="str">
        <f>IFERROR(IF(Tableau1[[#This Row],[Date rendu]]-'Date de l''export'!$A$2&gt;0,"Non","Oui"),"Oui")</f>
        <v>Non</v>
      </c>
      <c r="O1048" s="11">
        <f>IF(Tableau1[[#This Row],[En retard?]]="Non",Tableau1[[#This Row],[Date rendu]]-'Date de l''export'!$A$2,0)</f>
        <v>3.7404166666674428</v>
      </c>
      <c r="P1048" s="14" t="str">
        <f>IF(Tableau1[[#This Row],[En retard?]]="Oui","HD",IF(Tableau1[Délai restant]&lt;1,"&lt;24h",IF(Tableau1[Délai restant]&lt;2,"&lt;48h","≥48h")))</f>
        <v>≥48h</v>
      </c>
      <c r="Q1048" s="14" t="str">
        <f>IF(AND(Tableau1[[#This Row],[En retard?]]="Oui",OR(Tableau1[[#This Row],[Product]]="Citron",Tableau1[[#This Row],[Product]]="Amandes")),"Oui","Non")</f>
        <v>Non</v>
      </c>
      <c r="R1048" t="str">
        <f>CONCATENATE(Tableau1[[#This Row],[OrderCode]],"|",Tableau1[[#This Row],[AnaCode]],"|",Tableau1[[#This Row],[Product]])</f>
        <v>CMD01763003|PLLT|Tomate</v>
      </c>
    </row>
    <row r="1049" spans="1:18" x14ac:dyDescent="0.25">
      <c r="A1049" s="1" t="s">
        <v>416</v>
      </c>
      <c r="B1049" s="1" t="s">
        <v>19</v>
      </c>
      <c r="C1049" s="3" t="s">
        <v>98</v>
      </c>
      <c r="D1049" s="3" t="s">
        <v>27</v>
      </c>
      <c r="E1049" s="1" t="s">
        <v>130</v>
      </c>
      <c r="F1049" s="1" t="s">
        <v>2330</v>
      </c>
      <c r="G1049" s="1" t="s">
        <v>973</v>
      </c>
      <c r="H1049" s="3">
        <f>SUBSTITUTE(LEFT(Tableau1[[#This Row],[OrderDate]],17),".",":")+0</f>
        <v>43567.670775462961</v>
      </c>
      <c r="I1049" s="3">
        <f>SUBSTITUTE(LEFT(Tableau1[[#This Row],[OrderDueTo]],17),".",":")+0</f>
        <v>43575.5</v>
      </c>
      <c r="J1049" s="13" t="str">
        <f>VLOOKUP(Tableau1[[#This Row],[AnaCode]],'Config Analyses'!A:C,2,FALSE)</f>
        <v>Analyse pesticides</v>
      </c>
      <c r="K1049" s="13" t="str">
        <f>VLOOKUP(Tableau1[[#This Row],[AnaCode]],'Config Analyses'!A:C,3,FALSE)</f>
        <v>Equipe 3</v>
      </c>
      <c r="L1049" s="13" t="str">
        <f>VLOOKUP(Tableau1[[#This Row],[CustomerCode]],'Config Clients'!A:D,3,FALSE)</f>
        <v>Coopérative agricole</v>
      </c>
      <c r="M1049" s="13" t="str">
        <f>VLOOKUP(Tableau1[[#This Row],[CustomerCode]],'Config Clients'!A:D,4,FALSE)</f>
        <v>Julie</v>
      </c>
      <c r="N1049" s="10" t="str">
        <f>IFERROR(IF(Tableau1[[#This Row],[Date rendu]]-'Date de l''export'!$A$2&gt;0,"Non","Oui"),"Oui")</f>
        <v>Non</v>
      </c>
      <c r="O1049" s="11">
        <f>IF(Tableau1[[#This Row],[En retard?]]="Non",Tableau1[[#This Row],[Date rendu]]-'Date de l''export'!$A$2,0)</f>
        <v>3.7404166666674428</v>
      </c>
      <c r="P1049" s="14" t="str">
        <f>IF(Tableau1[[#This Row],[En retard?]]="Oui","HD",IF(Tableau1[Délai restant]&lt;1,"&lt;24h",IF(Tableau1[Délai restant]&lt;2,"&lt;48h","≥48h")))</f>
        <v>≥48h</v>
      </c>
      <c r="Q1049" s="14" t="str">
        <f>IF(AND(Tableau1[[#This Row],[En retard?]]="Oui",OR(Tableau1[[#This Row],[Product]]="Citron",Tableau1[[#This Row],[Product]]="Amandes")),"Oui","Non")</f>
        <v>Non</v>
      </c>
      <c r="R1049" t="str">
        <f>CONCATENATE(Tableau1[[#This Row],[OrderCode]],"|",Tableau1[[#This Row],[AnaCode]],"|",Tableau1[[#This Row],[Product]])</f>
        <v>CMD01573403|PEST|Bettrave</v>
      </c>
    </row>
    <row r="1050" spans="1:18" x14ac:dyDescent="0.25">
      <c r="A1050" s="1" t="s">
        <v>3544</v>
      </c>
      <c r="B1050" s="1" t="s">
        <v>42</v>
      </c>
      <c r="C1050" s="3" t="s">
        <v>73</v>
      </c>
      <c r="D1050" s="3" t="s">
        <v>23</v>
      </c>
      <c r="E1050" s="1" t="s">
        <v>63</v>
      </c>
      <c r="F1050" s="1" t="s">
        <v>3545</v>
      </c>
      <c r="G1050" s="1" t="s">
        <v>973</v>
      </c>
      <c r="H1050" s="3">
        <f>SUBSTITUTE(LEFT(Tableau1[[#This Row],[OrderDate]],17),".",":")+0</f>
        <v>43567.67459490741</v>
      </c>
      <c r="I1050" s="3">
        <f>SUBSTITUTE(LEFT(Tableau1[[#This Row],[OrderDueTo]],17),".",":")+0</f>
        <v>43575.5</v>
      </c>
      <c r="J1050" s="13" t="str">
        <f>VLOOKUP(Tableau1[[#This Row],[AnaCode]],'Config Analyses'!A:C,2,FALSE)</f>
        <v>Analyse polluants d'emballage</v>
      </c>
      <c r="K1050" s="13" t="str">
        <f>VLOOKUP(Tableau1[[#This Row],[AnaCode]],'Config Analyses'!A:C,3,FALSE)</f>
        <v>Equipe 3</v>
      </c>
      <c r="L1050" s="13" t="str">
        <f>VLOOKUP(Tableau1[[#This Row],[CustomerCode]],'Config Clients'!A:D,3,FALSE)</f>
        <v>Entreprises agro-alimentaires</v>
      </c>
      <c r="M1050" s="13" t="str">
        <f>VLOOKUP(Tableau1[[#This Row],[CustomerCode]],'Config Clients'!A:D,4,FALSE)</f>
        <v>Julien</v>
      </c>
      <c r="N1050" s="10" t="str">
        <f>IFERROR(IF(Tableau1[[#This Row],[Date rendu]]-'Date de l''export'!$A$2&gt;0,"Non","Oui"),"Oui")</f>
        <v>Non</v>
      </c>
      <c r="O1050" s="11">
        <f>IF(Tableau1[[#This Row],[En retard?]]="Non",Tableau1[[#This Row],[Date rendu]]-'Date de l''export'!$A$2,0)</f>
        <v>3.7404166666674428</v>
      </c>
      <c r="P1050" s="14" t="str">
        <f>IF(Tableau1[[#This Row],[En retard?]]="Oui","HD",IF(Tableau1[Délai restant]&lt;1,"&lt;24h",IF(Tableau1[Délai restant]&lt;2,"&lt;48h","≥48h")))</f>
        <v>≥48h</v>
      </c>
      <c r="Q1050" s="14" t="str">
        <f>IF(AND(Tableau1[[#This Row],[En retard?]]="Oui",OR(Tableau1[[#This Row],[Product]]="Citron",Tableau1[[#This Row],[Product]]="Amandes")),"Oui","Non")</f>
        <v>Non</v>
      </c>
      <c r="R1050" t="str">
        <f>CONCATENATE(Tableau1[[#This Row],[OrderCode]],"|",Tableau1[[#This Row],[AnaCode]],"|",Tableau1[[#This Row],[Product]])</f>
        <v>CMD01580901|PLLT|Jus de fruits</v>
      </c>
    </row>
    <row r="1051" spans="1:18" x14ac:dyDescent="0.25">
      <c r="A1051" s="1" t="s">
        <v>142</v>
      </c>
      <c r="B1051" s="1" t="s">
        <v>31</v>
      </c>
      <c r="C1051" s="3" t="s">
        <v>98</v>
      </c>
      <c r="D1051" s="3" t="s">
        <v>27</v>
      </c>
      <c r="E1051" s="1" t="s">
        <v>107</v>
      </c>
      <c r="F1051" s="1" t="s">
        <v>1556</v>
      </c>
      <c r="G1051" s="1" t="s">
        <v>964</v>
      </c>
      <c r="H1051" s="3">
        <f>SUBSTITUTE(LEFT(Tableau1[[#This Row],[OrderDate]],17),".",":")+0</f>
        <v>43567.676527777781</v>
      </c>
      <c r="I1051" s="3">
        <f>SUBSTITUTE(LEFT(Tableau1[[#This Row],[OrderDueTo]],17),".",":")+0</f>
        <v>43573.5</v>
      </c>
      <c r="J1051" s="13" t="str">
        <f>VLOOKUP(Tableau1[[#This Row],[AnaCode]],'Config Analyses'!A:C,2,FALSE)</f>
        <v>Analyse nutritionelle</v>
      </c>
      <c r="K1051" s="13" t="str">
        <f>VLOOKUP(Tableau1[[#This Row],[AnaCode]],'Config Analyses'!A:C,3,FALSE)</f>
        <v>Equipe 2</v>
      </c>
      <c r="L1051" s="13" t="str">
        <f>VLOOKUP(Tableau1[[#This Row],[CustomerCode]],'Config Clients'!A:D,3,FALSE)</f>
        <v>Coopérative agricole</v>
      </c>
      <c r="M1051" s="13" t="str">
        <f>VLOOKUP(Tableau1[[#This Row],[CustomerCode]],'Config Clients'!A:D,4,FALSE)</f>
        <v>Julie</v>
      </c>
      <c r="N1051" s="10" t="str">
        <f>IFERROR(IF(Tableau1[[#This Row],[Date rendu]]-'Date de l''export'!$A$2&gt;0,"Non","Oui"),"Oui")</f>
        <v>Non</v>
      </c>
      <c r="O1051" s="11">
        <f>IF(Tableau1[[#This Row],[En retard?]]="Non",Tableau1[[#This Row],[Date rendu]]-'Date de l''export'!$A$2,0)</f>
        <v>1.7404166666674428</v>
      </c>
      <c r="P1051" s="14" t="str">
        <f>IF(Tableau1[[#This Row],[En retard?]]="Oui","HD",IF(Tableau1[Délai restant]&lt;1,"&lt;24h",IF(Tableau1[Délai restant]&lt;2,"&lt;48h","≥48h")))</f>
        <v>&lt;48h</v>
      </c>
      <c r="Q1051" s="14" t="str">
        <f>IF(AND(Tableau1[[#This Row],[En retard?]]="Oui",OR(Tableau1[[#This Row],[Product]]="Citron",Tableau1[[#This Row],[Product]]="Amandes")),"Oui","Non")</f>
        <v>Non</v>
      </c>
      <c r="R1051" t="str">
        <f>CONCATENATE(Tableau1[[#This Row],[OrderCode]],"|",Tableau1[[#This Row],[AnaCode]],"|",Tableau1[[#This Row],[Product]])</f>
        <v>CMD01603503|NTR|Pomme de terre</v>
      </c>
    </row>
    <row r="1052" spans="1:18" x14ac:dyDescent="0.25">
      <c r="A1052" s="1" t="s">
        <v>407</v>
      </c>
      <c r="B1052" s="1" t="s">
        <v>31</v>
      </c>
      <c r="C1052" s="3" t="s">
        <v>54</v>
      </c>
      <c r="D1052" s="3" t="s">
        <v>10</v>
      </c>
      <c r="E1052" s="1" t="s">
        <v>63</v>
      </c>
      <c r="F1052" s="1" t="s">
        <v>1445</v>
      </c>
      <c r="G1052" s="1" t="s">
        <v>973</v>
      </c>
      <c r="H1052" s="3">
        <f>SUBSTITUTE(LEFT(Tableau1[[#This Row],[OrderDate]],17),".",":")+0</f>
        <v>43567.682488425926</v>
      </c>
      <c r="I1052" s="3">
        <f>SUBSTITUTE(LEFT(Tableau1[[#This Row],[OrderDueTo]],17),".",":")+0</f>
        <v>43575.5</v>
      </c>
      <c r="J1052" s="13" t="str">
        <f>VLOOKUP(Tableau1[[#This Row],[AnaCode]],'Config Analyses'!A:C,2,FALSE)</f>
        <v>Analyse polluants d'emballage</v>
      </c>
      <c r="K1052" s="13" t="str">
        <f>VLOOKUP(Tableau1[[#This Row],[AnaCode]],'Config Analyses'!A:C,3,FALSE)</f>
        <v>Equipe 3</v>
      </c>
      <c r="L1052" s="13" t="str">
        <f>VLOOKUP(Tableau1[[#This Row],[CustomerCode]],'Config Clients'!A:D,3,FALSE)</f>
        <v>Coopérative agricole</v>
      </c>
      <c r="M1052" s="13" t="str">
        <f>VLOOKUP(Tableau1[[#This Row],[CustomerCode]],'Config Clients'!A:D,4,FALSE)</f>
        <v>Julie</v>
      </c>
      <c r="N1052" s="10" t="str">
        <f>IFERROR(IF(Tableau1[[#This Row],[Date rendu]]-'Date de l''export'!$A$2&gt;0,"Non","Oui"),"Oui")</f>
        <v>Non</v>
      </c>
      <c r="O1052" s="11">
        <f>IF(Tableau1[[#This Row],[En retard?]]="Non",Tableau1[[#This Row],[Date rendu]]-'Date de l''export'!$A$2,0)</f>
        <v>3.7404166666674428</v>
      </c>
      <c r="P1052" s="14" t="str">
        <f>IF(Tableau1[[#This Row],[En retard?]]="Oui","HD",IF(Tableau1[Délai restant]&lt;1,"&lt;24h",IF(Tableau1[Délai restant]&lt;2,"&lt;48h","≥48h")))</f>
        <v>≥48h</v>
      </c>
      <c r="Q1052" s="14" t="str">
        <f>IF(AND(Tableau1[[#This Row],[En retard?]]="Oui",OR(Tableau1[[#This Row],[Product]]="Citron",Tableau1[[#This Row],[Product]]="Amandes")),"Oui","Non")</f>
        <v>Non</v>
      </c>
      <c r="R1052" t="str">
        <f>CONCATENATE(Tableau1[[#This Row],[OrderCode]],"|",Tableau1[[#This Row],[AnaCode]],"|",Tableau1[[#This Row],[Product]])</f>
        <v>CMD01357903|PLLT|Pomme de terre</v>
      </c>
    </row>
    <row r="1053" spans="1:18" x14ac:dyDescent="0.25">
      <c r="A1053" s="1" t="s">
        <v>3198</v>
      </c>
      <c r="B1053" s="1" t="s">
        <v>16</v>
      </c>
      <c r="C1053" s="3" t="s">
        <v>73</v>
      </c>
      <c r="D1053" s="3" t="s">
        <v>23</v>
      </c>
      <c r="E1053" s="1" t="s">
        <v>130</v>
      </c>
      <c r="F1053" s="1" t="s">
        <v>3546</v>
      </c>
      <c r="G1053" s="1" t="s">
        <v>973</v>
      </c>
      <c r="H1053" s="3">
        <f>SUBSTITUTE(LEFT(Tableau1[[#This Row],[OrderDate]],17),".",":")+0</f>
        <v>43567.68346064815</v>
      </c>
      <c r="I1053" s="3">
        <f>SUBSTITUTE(LEFT(Tableau1[[#This Row],[OrderDueTo]],17),".",":")+0</f>
        <v>43575.5</v>
      </c>
      <c r="J1053" s="13" t="str">
        <f>VLOOKUP(Tableau1[[#This Row],[AnaCode]],'Config Analyses'!A:C,2,FALSE)</f>
        <v>Analyse pesticides</v>
      </c>
      <c r="K1053" s="13" t="str">
        <f>VLOOKUP(Tableau1[[#This Row],[AnaCode]],'Config Analyses'!A:C,3,FALSE)</f>
        <v>Equipe 3</v>
      </c>
      <c r="L1053" s="13" t="str">
        <f>VLOOKUP(Tableau1[[#This Row],[CustomerCode]],'Config Clients'!A:D,3,FALSE)</f>
        <v>Entreprises agro-alimentaires</v>
      </c>
      <c r="M1053" s="13" t="str">
        <f>VLOOKUP(Tableau1[[#This Row],[CustomerCode]],'Config Clients'!A:D,4,FALSE)</f>
        <v>Julien</v>
      </c>
      <c r="N1053" s="10" t="str">
        <f>IFERROR(IF(Tableau1[[#This Row],[Date rendu]]-'Date de l''export'!$A$2&gt;0,"Non","Oui"),"Oui")</f>
        <v>Non</v>
      </c>
      <c r="O1053" s="11">
        <f>IF(Tableau1[[#This Row],[En retard?]]="Non",Tableau1[[#This Row],[Date rendu]]-'Date de l''export'!$A$2,0)</f>
        <v>3.7404166666674428</v>
      </c>
      <c r="P1053" s="14" t="str">
        <f>IF(Tableau1[[#This Row],[En retard?]]="Oui","HD",IF(Tableau1[Délai restant]&lt;1,"&lt;24h",IF(Tableau1[Délai restant]&lt;2,"&lt;48h","≥48h")))</f>
        <v>≥48h</v>
      </c>
      <c r="Q1053" s="14" t="str">
        <f>IF(AND(Tableau1[[#This Row],[En retard?]]="Oui",OR(Tableau1[[#This Row],[Product]]="Citron",Tableau1[[#This Row],[Product]]="Amandes")),"Oui","Non")</f>
        <v>Non</v>
      </c>
      <c r="R1053" t="str">
        <f>CONCATENATE(Tableau1[[#This Row],[OrderCode]],"|",Tableau1[[#This Row],[AnaCode]],"|",Tableau1[[#This Row],[Product]])</f>
        <v>CMD01599501|PEST|Agneau</v>
      </c>
    </row>
    <row r="1054" spans="1:18" x14ac:dyDescent="0.25">
      <c r="A1054" s="1" t="s">
        <v>830</v>
      </c>
      <c r="B1054" s="1" t="s">
        <v>31</v>
      </c>
      <c r="C1054" s="3" t="s">
        <v>58</v>
      </c>
      <c r="D1054" s="3" t="s">
        <v>13</v>
      </c>
      <c r="E1054" s="1" t="s">
        <v>107</v>
      </c>
      <c r="F1054" s="1" t="s">
        <v>2211</v>
      </c>
      <c r="G1054" s="1" t="s">
        <v>964</v>
      </c>
      <c r="H1054" s="3">
        <f>SUBSTITUTE(LEFT(Tableau1[[#This Row],[OrderDate]],17),".",":")+0</f>
        <v>43567.683969907404</v>
      </c>
      <c r="I1054" s="3">
        <f>SUBSTITUTE(LEFT(Tableau1[[#This Row],[OrderDueTo]],17),".",":")+0</f>
        <v>43573.5</v>
      </c>
      <c r="J1054" s="13" t="str">
        <f>VLOOKUP(Tableau1[[#This Row],[AnaCode]],'Config Analyses'!A:C,2,FALSE)</f>
        <v>Analyse nutritionelle</v>
      </c>
      <c r="K1054" s="13" t="str">
        <f>VLOOKUP(Tableau1[[#This Row],[AnaCode]],'Config Analyses'!A:C,3,FALSE)</f>
        <v>Equipe 2</v>
      </c>
      <c r="L1054" s="13" t="str">
        <f>VLOOKUP(Tableau1[[#This Row],[CustomerCode]],'Config Clients'!A:D,3,FALSE)</f>
        <v>Coopérative agricole</v>
      </c>
      <c r="M1054" s="13" t="str">
        <f>VLOOKUP(Tableau1[[#This Row],[CustomerCode]],'Config Clients'!A:D,4,FALSE)</f>
        <v>Béatrice</v>
      </c>
      <c r="N1054" s="10" t="str">
        <f>IFERROR(IF(Tableau1[[#This Row],[Date rendu]]-'Date de l''export'!$A$2&gt;0,"Non","Oui"),"Oui")</f>
        <v>Non</v>
      </c>
      <c r="O1054" s="11">
        <f>IF(Tableau1[[#This Row],[En retard?]]="Non",Tableau1[[#This Row],[Date rendu]]-'Date de l''export'!$A$2,0)</f>
        <v>1.7404166666674428</v>
      </c>
      <c r="P1054" s="14" t="str">
        <f>IF(Tableau1[[#This Row],[En retard?]]="Oui","HD",IF(Tableau1[Délai restant]&lt;1,"&lt;24h",IF(Tableau1[Délai restant]&lt;2,"&lt;48h","≥48h")))</f>
        <v>&lt;48h</v>
      </c>
      <c r="Q1054" s="14" t="str">
        <f>IF(AND(Tableau1[[#This Row],[En retard?]]="Oui",OR(Tableau1[[#This Row],[Product]]="Citron",Tableau1[[#This Row],[Product]]="Amandes")),"Oui","Non")</f>
        <v>Non</v>
      </c>
      <c r="R1054" t="str">
        <f>CONCATENATE(Tableau1[[#This Row],[OrderCode]],"|",Tableau1[[#This Row],[AnaCode]],"|",Tableau1[[#This Row],[Product]])</f>
        <v>CMD01762309|NTR|Pomme de terre</v>
      </c>
    </row>
    <row r="1055" spans="1:18" x14ac:dyDescent="0.25">
      <c r="A1055" s="1" t="s">
        <v>567</v>
      </c>
      <c r="B1055" s="1" t="s">
        <v>21</v>
      </c>
      <c r="C1055" s="3" t="s">
        <v>52</v>
      </c>
      <c r="D1055" s="3" t="s">
        <v>9</v>
      </c>
      <c r="E1055" s="1" t="s">
        <v>50</v>
      </c>
      <c r="F1055" s="1" t="s">
        <v>1364</v>
      </c>
      <c r="G1055" s="1" t="s">
        <v>1365</v>
      </c>
      <c r="H1055" s="3">
        <f>SUBSTITUTE(LEFT(Tableau1[[#This Row],[OrderDate]],17),".",":")+0</f>
        <v>43567.687337962961</v>
      </c>
      <c r="I1055" s="3">
        <f>SUBSTITUTE(LEFT(Tableau1[[#This Row],[OrderDueTo]],17),".",":")+0</f>
        <v>43579.5</v>
      </c>
      <c r="J1055" s="13" t="str">
        <f>VLOOKUP(Tableau1[[#This Row],[AnaCode]],'Config Analyses'!A:C,2,FALSE)</f>
        <v>Analyse OGM</v>
      </c>
      <c r="K1055" s="13" t="str">
        <f>VLOOKUP(Tableau1[[#This Row],[AnaCode]],'Config Analyses'!A:C,3,FALSE)</f>
        <v>Equipe 2</v>
      </c>
      <c r="L1055" s="13" t="str">
        <f>VLOOKUP(Tableau1[[#This Row],[CustomerCode]],'Config Clients'!A:D,3,FALSE)</f>
        <v>Centrale d'achats</v>
      </c>
      <c r="M1055" s="13" t="str">
        <f>VLOOKUP(Tableau1[[#This Row],[CustomerCode]],'Config Clients'!A:D,4,FALSE)</f>
        <v>Sandrine</v>
      </c>
      <c r="N1055" s="10" t="str">
        <f>IFERROR(IF(Tableau1[[#This Row],[Date rendu]]-'Date de l''export'!$A$2&gt;0,"Non","Oui"),"Oui")</f>
        <v>Non</v>
      </c>
      <c r="O1055" s="11">
        <f>IF(Tableau1[[#This Row],[En retard?]]="Non",Tableau1[[#This Row],[Date rendu]]-'Date de l''export'!$A$2,0)</f>
        <v>7.7404166666674428</v>
      </c>
      <c r="P1055" s="14" t="str">
        <f>IF(Tableau1[[#This Row],[En retard?]]="Oui","HD",IF(Tableau1[Délai restant]&lt;1,"&lt;24h",IF(Tableau1[Délai restant]&lt;2,"&lt;48h","≥48h")))</f>
        <v>≥48h</v>
      </c>
      <c r="Q1055" s="14" t="str">
        <f>IF(AND(Tableau1[[#This Row],[En retard?]]="Oui",OR(Tableau1[[#This Row],[Product]]="Citron",Tableau1[[#This Row],[Product]]="Amandes")),"Oui","Non")</f>
        <v>Non</v>
      </c>
      <c r="R1055" t="str">
        <f>CONCATENATE(Tableau1[[#This Row],[OrderCode]],"|",Tableau1[[#This Row],[AnaCode]],"|",Tableau1[[#This Row],[Product]])</f>
        <v>CMD01626005|OGM|Carotte</v>
      </c>
    </row>
    <row r="1056" spans="1:18" x14ac:dyDescent="0.25">
      <c r="A1056" s="1" t="s">
        <v>158</v>
      </c>
      <c r="B1056" s="1" t="s">
        <v>21</v>
      </c>
      <c r="C1056" s="3" t="s">
        <v>61</v>
      </c>
      <c r="D1056" s="3" t="s">
        <v>14</v>
      </c>
      <c r="E1056" s="1" t="s">
        <v>130</v>
      </c>
      <c r="F1056" s="1" t="s">
        <v>1793</v>
      </c>
      <c r="G1056" s="1" t="s">
        <v>973</v>
      </c>
      <c r="H1056" s="3">
        <f>SUBSTITUTE(LEFT(Tableau1[[#This Row],[OrderDate]],17),".",":")+0</f>
        <v>43567.692754629628</v>
      </c>
      <c r="I1056" s="3">
        <f>SUBSTITUTE(LEFT(Tableau1[[#This Row],[OrderDueTo]],17),".",":")+0</f>
        <v>43575.5</v>
      </c>
      <c r="J1056" s="13" t="str">
        <f>VLOOKUP(Tableau1[[#This Row],[AnaCode]],'Config Analyses'!A:C,2,FALSE)</f>
        <v>Analyse pesticides</v>
      </c>
      <c r="K1056" s="13" t="str">
        <f>VLOOKUP(Tableau1[[#This Row],[AnaCode]],'Config Analyses'!A:C,3,FALSE)</f>
        <v>Equipe 3</v>
      </c>
      <c r="L1056" s="13" t="str">
        <f>VLOOKUP(Tableau1[[#This Row],[CustomerCode]],'Config Clients'!A:D,3,FALSE)</f>
        <v>Grande surface</v>
      </c>
      <c r="M1056" s="13" t="str">
        <f>VLOOKUP(Tableau1[[#This Row],[CustomerCode]],'Config Clients'!A:D,4,FALSE)</f>
        <v>Eric</v>
      </c>
      <c r="N1056" s="10" t="str">
        <f>IFERROR(IF(Tableau1[[#This Row],[Date rendu]]-'Date de l''export'!$A$2&gt;0,"Non","Oui"),"Oui")</f>
        <v>Non</v>
      </c>
      <c r="O1056" s="11">
        <f>IF(Tableau1[[#This Row],[En retard?]]="Non",Tableau1[[#This Row],[Date rendu]]-'Date de l''export'!$A$2,0)</f>
        <v>3.7404166666674428</v>
      </c>
      <c r="P1056" s="14" t="str">
        <f>IF(Tableau1[[#This Row],[En retard?]]="Oui","HD",IF(Tableau1[Délai restant]&lt;1,"&lt;24h",IF(Tableau1[Délai restant]&lt;2,"&lt;48h","≥48h")))</f>
        <v>≥48h</v>
      </c>
      <c r="Q1056" s="14" t="str">
        <f>IF(AND(Tableau1[[#This Row],[En retard?]]="Oui",OR(Tableau1[[#This Row],[Product]]="Citron",Tableau1[[#This Row],[Product]]="Amandes")),"Oui","Non")</f>
        <v>Non</v>
      </c>
      <c r="R1056" t="str">
        <f>CONCATENATE(Tableau1[[#This Row],[OrderCode]],"|",Tableau1[[#This Row],[AnaCode]],"|",Tableau1[[#This Row],[Product]])</f>
        <v>CMD01503404|PEST|Carotte</v>
      </c>
    </row>
    <row r="1057" spans="1:18" x14ac:dyDescent="0.25">
      <c r="A1057" s="1" t="s">
        <v>3222</v>
      </c>
      <c r="B1057" s="1" t="s">
        <v>16</v>
      </c>
      <c r="C1057" s="3" t="s">
        <v>73</v>
      </c>
      <c r="D1057" s="3" t="s">
        <v>23</v>
      </c>
      <c r="E1057" s="1" t="s">
        <v>63</v>
      </c>
      <c r="F1057" s="1" t="s">
        <v>3547</v>
      </c>
      <c r="G1057" s="1" t="s">
        <v>973</v>
      </c>
      <c r="H1057" s="3">
        <f>SUBSTITUTE(LEFT(Tableau1[[#This Row],[OrderDate]],17),".",":")+0</f>
        <v>43567.693414351852</v>
      </c>
      <c r="I1057" s="3">
        <f>SUBSTITUTE(LEFT(Tableau1[[#This Row],[OrderDueTo]],17),".",":")+0</f>
        <v>43575.5</v>
      </c>
      <c r="J1057" s="13" t="str">
        <f>VLOOKUP(Tableau1[[#This Row],[AnaCode]],'Config Analyses'!A:C,2,FALSE)</f>
        <v>Analyse polluants d'emballage</v>
      </c>
      <c r="K1057" s="13" t="str">
        <f>VLOOKUP(Tableau1[[#This Row],[AnaCode]],'Config Analyses'!A:C,3,FALSE)</f>
        <v>Equipe 3</v>
      </c>
      <c r="L1057" s="13" t="str">
        <f>VLOOKUP(Tableau1[[#This Row],[CustomerCode]],'Config Clients'!A:D,3,FALSE)</f>
        <v>Entreprises agro-alimentaires</v>
      </c>
      <c r="M1057" s="13" t="str">
        <f>VLOOKUP(Tableau1[[#This Row],[CustomerCode]],'Config Clients'!A:D,4,FALSE)</f>
        <v>Julien</v>
      </c>
      <c r="N1057" s="10" t="str">
        <f>IFERROR(IF(Tableau1[[#This Row],[Date rendu]]-'Date de l''export'!$A$2&gt;0,"Non","Oui"),"Oui")</f>
        <v>Non</v>
      </c>
      <c r="O1057" s="11">
        <f>IF(Tableau1[[#This Row],[En retard?]]="Non",Tableau1[[#This Row],[Date rendu]]-'Date de l''export'!$A$2,0)</f>
        <v>3.7404166666674428</v>
      </c>
      <c r="P1057" s="14" t="str">
        <f>IF(Tableau1[[#This Row],[En retard?]]="Oui","HD",IF(Tableau1[Délai restant]&lt;1,"&lt;24h",IF(Tableau1[Délai restant]&lt;2,"&lt;48h","≥48h")))</f>
        <v>≥48h</v>
      </c>
      <c r="Q1057" s="14" t="str">
        <f>IF(AND(Tableau1[[#This Row],[En retard?]]="Oui",OR(Tableau1[[#This Row],[Product]]="Citron",Tableau1[[#This Row],[Product]]="Amandes")),"Oui","Non")</f>
        <v>Non</v>
      </c>
      <c r="R1057" t="str">
        <f>CONCATENATE(Tableau1[[#This Row],[OrderCode]],"|",Tableau1[[#This Row],[AnaCode]],"|",Tableau1[[#This Row],[Product]])</f>
        <v>CMD01755302|PLLT|Agneau</v>
      </c>
    </row>
    <row r="1058" spans="1:18" x14ac:dyDescent="0.25">
      <c r="A1058" s="1" t="s">
        <v>656</v>
      </c>
      <c r="B1058" s="1" t="s">
        <v>31</v>
      </c>
      <c r="C1058" s="3" t="s">
        <v>52</v>
      </c>
      <c r="D1058" s="3" t="s">
        <v>9</v>
      </c>
      <c r="E1058" s="1" t="s">
        <v>107</v>
      </c>
      <c r="F1058" s="1" t="s">
        <v>2214</v>
      </c>
      <c r="G1058" s="1" t="s">
        <v>964</v>
      </c>
      <c r="H1058" s="3">
        <f>SUBSTITUTE(LEFT(Tableau1[[#This Row],[OrderDate]],17),".",":")+0</f>
        <v>43567.693460648145</v>
      </c>
      <c r="I1058" s="3">
        <f>SUBSTITUTE(LEFT(Tableau1[[#This Row],[OrderDueTo]],17),".",":")+0</f>
        <v>43573.5</v>
      </c>
      <c r="J1058" s="13" t="str">
        <f>VLOOKUP(Tableau1[[#This Row],[AnaCode]],'Config Analyses'!A:C,2,FALSE)</f>
        <v>Analyse nutritionelle</v>
      </c>
      <c r="K1058" s="13" t="str">
        <f>VLOOKUP(Tableau1[[#This Row],[AnaCode]],'Config Analyses'!A:C,3,FALSE)</f>
        <v>Equipe 2</v>
      </c>
      <c r="L1058" s="13" t="str">
        <f>VLOOKUP(Tableau1[[#This Row],[CustomerCode]],'Config Clients'!A:D,3,FALSE)</f>
        <v>Centrale d'achats</v>
      </c>
      <c r="M1058" s="13" t="str">
        <f>VLOOKUP(Tableau1[[#This Row],[CustomerCode]],'Config Clients'!A:D,4,FALSE)</f>
        <v>Sandrine</v>
      </c>
      <c r="N1058" s="10" t="str">
        <f>IFERROR(IF(Tableau1[[#This Row],[Date rendu]]-'Date de l''export'!$A$2&gt;0,"Non","Oui"),"Oui")</f>
        <v>Non</v>
      </c>
      <c r="O1058" s="11">
        <f>IF(Tableau1[[#This Row],[En retard?]]="Non",Tableau1[[#This Row],[Date rendu]]-'Date de l''export'!$A$2,0)</f>
        <v>1.7404166666674428</v>
      </c>
      <c r="P1058" s="14" t="str">
        <f>IF(Tableau1[[#This Row],[En retard?]]="Oui","HD",IF(Tableau1[Délai restant]&lt;1,"&lt;24h",IF(Tableau1[Délai restant]&lt;2,"&lt;48h","≥48h")))</f>
        <v>&lt;48h</v>
      </c>
      <c r="Q1058" s="14" t="str">
        <f>IF(AND(Tableau1[[#This Row],[En retard?]]="Oui",OR(Tableau1[[#This Row],[Product]]="Citron",Tableau1[[#This Row],[Product]]="Amandes")),"Oui","Non")</f>
        <v>Non</v>
      </c>
      <c r="R1058" t="str">
        <f>CONCATENATE(Tableau1[[#This Row],[OrderCode]],"|",Tableau1[[#This Row],[AnaCode]],"|",Tableau1[[#This Row],[Product]])</f>
        <v>CMD01509707|NTR|Pomme de terre</v>
      </c>
    </row>
    <row r="1059" spans="1:18" x14ac:dyDescent="0.25">
      <c r="A1059" s="1" t="s">
        <v>369</v>
      </c>
      <c r="B1059" s="1" t="s">
        <v>25</v>
      </c>
      <c r="C1059" s="3" t="s">
        <v>61</v>
      </c>
      <c r="D1059" s="3" t="s">
        <v>14</v>
      </c>
      <c r="E1059" s="1" t="s">
        <v>63</v>
      </c>
      <c r="F1059" s="1" t="s">
        <v>1337</v>
      </c>
      <c r="G1059" s="1" t="s">
        <v>973</v>
      </c>
      <c r="H1059" s="3">
        <f>SUBSTITUTE(LEFT(Tableau1[[#This Row],[OrderDate]],17),".",":")+0</f>
        <v>43567.694340277776</v>
      </c>
      <c r="I1059" s="3">
        <f>SUBSTITUTE(LEFT(Tableau1[[#This Row],[OrderDueTo]],17),".",":")+0</f>
        <v>43575.5</v>
      </c>
      <c r="J1059" s="13" t="str">
        <f>VLOOKUP(Tableau1[[#This Row],[AnaCode]],'Config Analyses'!A:C,2,FALSE)</f>
        <v>Analyse polluants d'emballage</v>
      </c>
      <c r="K1059" s="13" t="str">
        <f>VLOOKUP(Tableau1[[#This Row],[AnaCode]],'Config Analyses'!A:C,3,FALSE)</f>
        <v>Equipe 3</v>
      </c>
      <c r="L1059" s="13" t="str">
        <f>VLOOKUP(Tableau1[[#This Row],[CustomerCode]],'Config Clients'!A:D,3,FALSE)</f>
        <v>Grande surface</v>
      </c>
      <c r="M1059" s="13" t="str">
        <f>VLOOKUP(Tableau1[[#This Row],[CustomerCode]],'Config Clients'!A:D,4,FALSE)</f>
        <v>Eric</v>
      </c>
      <c r="N1059" s="10" t="str">
        <f>IFERROR(IF(Tableau1[[#This Row],[Date rendu]]-'Date de l''export'!$A$2&gt;0,"Non","Oui"),"Oui")</f>
        <v>Non</v>
      </c>
      <c r="O1059" s="11">
        <f>IF(Tableau1[[#This Row],[En retard?]]="Non",Tableau1[[#This Row],[Date rendu]]-'Date de l''export'!$A$2,0)</f>
        <v>3.7404166666674428</v>
      </c>
      <c r="P1059" s="14" t="str">
        <f>IF(Tableau1[[#This Row],[En retard?]]="Oui","HD",IF(Tableau1[Délai restant]&lt;1,"&lt;24h",IF(Tableau1[Délai restant]&lt;2,"&lt;48h","≥48h")))</f>
        <v>≥48h</v>
      </c>
      <c r="Q1059" s="14" t="str">
        <f>IF(AND(Tableau1[[#This Row],[En retard?]]="Oui",OR(Tableau1[[#This Row],[Product]]="Citron",Tableau1[[#This Row],[Product]]="Amandes")),"Oui","Non")</f>
        <v>Non</v>
      </c>
      <c r="R1059" t="str">
        <f>CONCATENATE(Tableau1[[#This Row],[OrderCode]],"|",Tableau1[[#This Row],[AnaCode]],"|",Tableau1[[#This Row],[Product]])</f>
        <v>CMD01750302|PLLT|Haricots vert</v>
      </c>
    </row>
    <row r="1060" spans="1:18" x14ac:dyDescent="0.25">
      <c r="A1060" s="1" t="s">
        <v>458</v>
      </c>
      <c r="B1060" s="1" t="s">
        <v>31</v>
      </c>
      <c r="C1060" s="3" t="s">
        <v>72</v>
      </c>
      <c r="D1060" s="3" t="s">
        <v>22</v>
      </c>
      <c r="E1060" s="1" t="s">
        <v>130</v>
      </c>
      <c r="F1060" s="1" t="s">
        <v>1560</v>
      </c>
      <c r="G1060" s="1" t="s">
        <v>973</v>
      </c>
      <c r="H1060" s="3">
        <f>SUBSTITUTE(LEFT(Tableau1[[#This Row],[OrderDate]],17),".",":")+0</f>
        <v>43567.69462962963</v>
      </c>
      <c r="I1060" s="3">
        <f>SUBSTITUTE(LEFT(Tableau1[[#This Row],[OrderDueTo]],17),".",":")+0</f>
        <v>43575.5</v>
      </c>
      <c r="J1060" s="13" t="str">
        <f>VLOOKUP(Tableau1[[#This Row],[AnaCode]],'Config Analyses'!A:C,2,FALSE)</f>
        <v>Analyse pesticides</v>
      </c>
      <c r="K1060" s="13" t="str">
        <f>VLOOKUP(Tableau1[[#This Row],[AnaCode]],'Config Analyses'!A:C,3,FALSE)</f>
        <v>Equipe 3</v>
      </c>
      <c r="L1060" s="13" t="str">
        <f>VLOOKUP(Tableau1[[#This Row],[CustomerCode]],'Config Clients'!A:D,3,FALSE)</f>
        <v>Coopérative agricole</v>
      </c>
      <c r="M1060" s="13" t="str">
        <f>VLOOKUP(Tableau1[[#This Row],[CustomerCode]],'Config Clients'!A:D,4,FALSE)</f>
        <v>Julie</v>
      </c>
      <c r="N1060" s="10" t="str">
        <f>IFERROR(IF(Tableau1[[#This Row],[Date rendu]]-'Date de l''export'!$A$2&gt;0,"Non","Oui"),"Oui")</f>
        <v>Non</v>
      </c>
      <c r="O1060" s="11">
        <f>IF(Tableau1[[#This Row],[En retard?]]="Non",Tableau1[[#This Row],[Date rendu]]-'Date de l''export'!$A$2,0)</f>
        <v>3.7404166666674428</v>
      </c>
      <c r="P1060" s="14" t="str">
        <f>IF(Tableau1[[#This Row],[En retard?]]="Oui","HD",IF(Tableau1[Délai restant]&lt;1,"&lt;24h",IF(Tableau1[Délai restant]&lt;2,"&lt;48h","≥48h")))</f>
        <v>≥48h</v>
      </c>
      <c r="Q1060" s="14" t="str">
        <f>IF(AND(Tableau1[[#This Row],[En retard?]]="Oui",OR(Tableau1[[#This Row],[Product]]="Citron",Tableau1[[#This Row],[Product]]="Amandes")),"Oui","Non")</f>
        <v>Non</v>
      </c>
      <c r="R1060" t="str">
        <f>CONCATENATE(Tableau1[[#This Row],[OrderCode]],"|",Tableau1[[#This Row],[AnaCode]],"|",Tableau1[[#This Row],[Product]])</f>
        <v>CMD01614401|PEST|Pomme de terre</v>
      </c>
    </row>
    <row r="1061" spans="1:18" x14ac:dyDescent="0.25">
      <c r="A1061" s="1" t="s">
        <v>336</v>
      </c>
      <c r="B1061" s="1" t="s">
        <v>21</v>
      </c>
      <c r="C1061" s="3" t="s">
        <v>54</v>
      </c>
      <c r="D1061" s="3" t="s">
        <v>10</v>
      </c>
      <c r="E1061" s="1" t="s">
        <v>229</v>
      </c>
      <c r="F1061" s="1" t="s">
        <v>2048</v>
      </c>
      <c r="G1061" s="1" t="s">
        <v>945</v>
      </c>
      <c r="H1061" s="3">
        <f>SUBSTITUTE(LEFT(Tableau1[[#This Row],[OrderDate]],17),".",":")+0</f>
        <v>43567.696747685186</v>
      </c>
      <c r="I1061" s="3">
        <f>SUBSTITUTE(LEFT(Tableau1[[#This Row],[OrderDueTo]],17),".",":")+0</f>
        <v>43572.5</v>
      </c>
      <c r="J1061" s="13" t="str">
        <f>VLOOKUP(Tableau1[[#This Row],[AnaCode]],'Config Analyses'!A:C,2,FALSE)</f>
        <v>Analyse sucres</v>
      </c>
      <c r="K1061" s="13" t="str">
        <f>VLOOKUP(Tableau1[[#This Row],[AnaCode]],'Config Analyses'!A:C,3,FALSE)</f>
        <v>Equipe 2</v>
      </c>
      <c r="L1061" s="13" t="str">
        <f>VLOOKUP(Tableau1[[#This Row],[CustomerCode]],'Config Clients'!A:D,3,FALSE)</f>
        <v>Coopérative agricole</v>
      </c>
      <c r="M1061" s="13" t="str">
        <f>VLOOKUP(Tableau1[[#This Row],[CustomerCode]],'Config Clients'!A:D,4,FALSE)</f>
        <v>Julie</v>
      </c>
      <c r="N1061" s="10" t="str">
        <f>IFERROR(IF(Tableau1[[#This Row],[Date rendu]]-'Date de l''export'!$A$2&gt;0,"Non","Oui"),"Oui")</f>
        <v>Non</v>
      </c>
      <c r="O1061" s="11">
        <f>IF(Tableau1[[#This Row],[En retard?]]="Non",Tableau1[[#This Row],[Date rendu]]-'Date de l''export'!$A$2,0)</f>
        <v>0.74041666666744277</v>
      </c>
      <c r="P1061" s="14" t="str">
        <f>IF(Tableau1[[#This Row],[En retard?]]="Oui","HD",IF(Tableau1[Délai restant]&lt;1,"&lt;24h",IF(Tableau1[Délai restant]&lt;2,"&lt;48h","≥48h")))</f>
        <v>&lt;24h</v>
      </c>
      <c r="Q1061" s="14" t="str">
        <f>IF(AND(Tableau1[[#This Row],[En retard?]]="Oui",OR(Tableau1[[#This Row],[Product]]="Citron",Tableau1[[#This Row],[Product]]="Amandes")),"Oui","Non")</f>
        <v>Non</v>
      </c>
      <c r="R1061" t="str">
        <f>CONCATENATE(Tableau1[[#This Row],[OrderCode]],"|",Tableau1[[#This Row],[AnaCode]],"|",Tableau1[[#This Row],[Product]])</f>
        <v>CMD01743706|SCR|Carotte</v>
      </c>
    </row>
    <row r="1062" spans="1:18" x14ac:dyDescent="0.25">
      <c r="A1062" s="1" t="s">
        <v>703</v>
      </c>
      <c r="B1062" s="1" t="s">
        <v>21</v>
      </c>
      <c r="C1062" s="3" t="s">
        <v>98</v>
      </c>
      <c r="D1062" s="3" t="s">
        <v>27</v>
      </c>
      <c r="E1062" s="1" t="s">
        <v>130</v>
      </c>
      <c r="F1062" s="1" t="s">
        <v>2205</v>
      </c>
      <c r="G1062" s="1" t="s">
        <v>973</v>
      </c>
      <c r="H1062" s="3">
        <f>SUBSTITUTE(LEFT(Tableau1[[#This Row],[OrderDate]],17),".",":")+0</f>
        <v>43567.698067129626</v>
      </c>
      <c r="I1062" s="3">
        <f>SUBSTITUTE(LEFT(Tableau1[[#This Row],[OrderDueTo]],17),".",":")+0</f>
        <v>43575.5</v>
      </c>
      <c r="J1062" s="13" t="str">
        <f>VLOOKUP(Tableau1[[#This Row],[AnaCode]],'Config Analyses'!A:C,2,FALSE)</f>
        <v>Analyse pesticides</v>
      </c>
      <c r="K1062" s="13" t="str">
        <f>VLOOKUP(Tableau1[[#This Row],[AnaCode]],'Config Analyses'!A:C,3,FALSE)</f>
        <v>Equipe 3</v>
      </c>
      <c r="L1062" s="13" t="str">
        <f>VLOOKUP(Tableau1[[#This Row],[CustomerCode]],'Config Clients'!A:D,3,FALSE)</f>
        <v>Coopérative agricole</v>
      </c>
      <c r="M1062" s="13" t="str">
        <f>VLOOKUP(Tableau1[[#This Row],[CustomerCode]],'Config Clients'!A:D,4,FALSE)</f>
        <v>Julie</v>
      </c>
      <c r="N1062" s="10" t="str">
        <f>IFERROR(IF(Tableau1[[#This Row],[Date rendu]]-'Date de l''export'!$A$2&gt;0,"Non","Oui"),"Oui")</f>
        <v>Non</v>
      </c>
      <c r="O1062" s="11">
        <f>IF(Tableau1[[#This Row],[En retard?]]="Non",Tableau1[[#This Row],[Date rendu]]-'Date de l''export'!$A$2,0)</f>
        <v>3.7404166666674428</v>
      </c>
      <c r="P1062" s="14" t="str">
        <f>IF(Tableau1[[#This Row],[En retard?]]="Oui","HD",IF(Tableau1[Délai restant]&lt;1,"&lt;24h",IF(Tableau1[Délai restant]&lt;2,"&lt;48h","≥48h")))</f>
        <v>≥48h</v>
      </c>
      <c r="Q1062" s="14" t="str">
        <f>IF(AND(Tableau1[[#This Row],[En retard?]]="Oui",OR(Tableau1[[#This Row],[Product]]="Citron",Tableau1[[#This Row],[Product]]="Amandes")),"Oui","Non")</f>
        <v>Non</v>
      </c>
      <c r="R1062" t="str">
        <f>CONCATENATE(Tableau1[[#This Row],[OrderCode]],"|",Tableau1[[#This Row],[AnaCode]],"|",Tableau1[[#This Row],[Product]])</f>
        <v>CMD01573402|PEST|Carotte</v>
      </c>
    </row>
    <row r="1063" spans="1:18" x14ac:dyDescent="0.25">
      <c r="A1063" s="1" t="s">
        <v>3548</v>
      </c>
      <c r="B1063" s="1" t="s">
        <v>42</v>
      </c>
      <c r="C1063" s="3" t="s">
        <v>73</v>
      </c>
      <c r="D1063" s="3" t="s">
        <v>23</v>
      </c>
      <c r="E1063" s="1" t="s">
        <v>167</v>
      </c>
      <c r="F1063" s="1" t="s">
        <v>3549</v>
      </c>
      <c r="G1063" s="1" t="s">
        <v>950</v>
      </c>
      <c r="H1063" s="3">
        <f>SUBSTITUTE(LEFT(Tableau1[[#This Row],[OrderDate]],17),".",":")+0</f>
        <v>43567.70071759259</v>
      </c>
      <c r="I1063" s="3">
        <f>SUBSTITUTE(LEFT(Tableau1[[#This Row],[OrderDueTo]],17),".",":")+0</f>
        <v>43574.5</v>
      </c>
      <c r="J1063" s="13" t="str">
        <f>VLOOKUP(Tableau1[[#This Row],[AnaCode]],'Config Analyses'!A:C,2,FALSE)</f>
        <v>Analyse matières grasses</v>
      </c>
      <c r="K1063" s="13" t="str">
        <f>VLOOKUP(Tableau1[[#This Row],[AnaCode]],'Config Analyses'!A:C,3,FALSE)</f>
        <v>Equipe 2</v>
      </c>
      <c r="L1063" s="13" t="str">
        <f>VLOOKUP(Tableau1[[#This Row],[CustomerCode]],'Config Clients'!A:D,3,FALSE)</f>
        <v>Entreprises agro-alimentaires</v>
      </c>
      <c r="M1063" s="13" t="str">
        <f>VLOOKUP(Tableau1[[#This Row],[CustomerCode]],'Config Clients'!A:D,4,FALSE)</f>
        <v>Julien</v>
      </c>
      <c r="N1063" s="10" t="str">
        <f>IFERROR(IF(Tableau1[[#This Row],[Date rendu]]-'Date de l''export'!$A$2&gt;0,"Non","Oui"),"Oui")</f>
        <v>Non</v>
      </c>
      <c r="O1063" s="11">
        <f>IF(Tableau1[[#This Row],[En retard?]]="Non",Tableau1[[#This Row],[Date rendu]]-'Date de l''export'!$A$2,0)</f>
        <v>2.7404166666674428</v>
      </c>
      <c r="P1063" s="14" t="str">
        <f>IF(Tableau1[[#This Row],[En retard?]]="Oui","HD",IF(Tableau1[Délai restant]&lt;1,"&lt;24h",IF(Tableau1[Délai restant]&lt;2,"&lt;48h","≥48h")))</f>
        <v>≥48h</v>
      </c>
      <c r="Q1063" s="14" t="str">
        <f>IF(AND(Tableau1[[#This Row],[En retard?]]="Oui",OR(Tableau1[[#This Row],[Product]]="Citron",Tableau1[[#This Row],[Product]]="Amandes")),"Oui","Non")</f>
        <v>Non</v>
      </c>
      <c r="R1063" t="str">
        <f>CONCATENATE(Tableau1[[#This Row],[OrderCode]],"|",Tableau1[[#This Row],[AnaCode]],"|",Tableau1[[#This Row],[Product]])</f>
        <v>CMD01715001|MTG|Jus de fruits</v>
      </c>
    </row>
    <row r="1064" spans="1:18" x14ac:dyDescent="0.25">
      <c r="A1064" s="1" t="s">
        <v>3364</v>
      </c>
      <c r="B1064" s="1" t="s">
        <v>16</v>
      </c>
      <c r="C1064" s="3" t="s">
        <v>188</v>
      </c>
      <c r="D1064" s="3" t="s">
        <v>38</v>
      </c>
      <c r="E1064" s="1" t="s">
        <v>107</v>
      </c>
      <c r="F1064" s="1" t="s">
        <v>3550</v>
      </c>
      <c r="G1064" s="1" t="s">
        <v>964</v>
      </c>
      <c r="H1064" s="3">
        <f>SUBSTITUTE(LEFT(Tableau1[[#This Row],[OrderDate]],17),".",":")+0</f>
        <v>43567.701377314814</v>
      </c>
      <c r="I1064" s="3">
        <f>SUBSTITUTE(LEFT(Tableau1[[#This Row],[OrderDueTo]],17),".",":")+0</f>
        <v>43573.5</v>
      </c>
      <c r="J1064" s="13" t="str">
        <f>VLOOKUP(Tableau1[[#This Row],[AnaCode]],'Config Analyses'!A:C,2,FALSE)</f>
        <v>Analyse nutritionelle</v>
      </c>
      <c r="K1064" s="13" t="str">
        <f>VLOOKUP(Tableau1[[#This Row],[AnaCode]],'Config Analyses'!A:C,3,FALSE)</f>
        <v>Equipe 2</v>
      </c>
      <c r="L1064" s="13" t="str">
        <f>VLOOKUP(Tableau1[[#This Row],[CustomerCode]],'Config Clients'!A:D,3,FALSE)</f>
        <v>Coopérative agricole</v>
      </c>
      <c r="M1064" s="13" t="str">
        <f>VLOOKUP(Tableau1[[#This Row],[CustomerCode]],'Config Clients'!A:D,4,FALSE)</f>
        <v>Julie</v>
      </c>
      <c r="N1064" s="10" t="str">
        <f>IFERROR(IF(Tableau1[[#This Row],[Date rendu]]-'Date de l''export'!$A$2&gt;0,"Non","Oui"),"Oui")</f>
        <v>Non</v>
      </c>
      <c r="O1064" s="11">
        <f>IF(Tableau1[[#This Row],[En retard?]]="Non",Tableau1[[#This Row],[Date rendu]]-'Date de l''export'!$A$2,0)</f>
        <v>1.7404166666674428</v>
      </c>
      <c r="P1064" s="14" t="str">
        <f>IF(Tableau1[[#This Row],[En retard?]]="Oui","HD",IF(Tableau1[Délai restant]&lt;1,"&lt;24h",IF(Tableau1[Délai restant]&lt;2,"&lt;48h","≥48h")))</f>
        <v>&lt;48h</v>
      </c>
      <c r="Q1064" s="14" t="str">
        <f>IF(AND(Tableau1[[#This Row],[En retard?]]="Oui",OR(Tableau1[[#This Row],[Product]]="Citron",Tableau1[[#This Row],[Product]]="Amandes")),"Oui","Non")</f>
        <v>Non</v>
      </c>
      <c r="R1064" t="str">
        <f>CONCATENATE(Tableau1[[#This Row],[OrderCode]],"|",Tableau1[[#This Row],[AnaCode]],"|",Tableau1[[#This Row],[Product]])</f>
        <v>CMD01568433|NTR|Agneau</v>
      </c>
    </row>
    <row r="1065" spans="1:18" x14ac:dyDescent="0.25">
      <c r="A1065" s="1" t="s">
        <v>3551</v>
      </c>
      <c r="B1065" s="1" t="s">
        <v>16</v>
      </c>
      <c r="C1065" s="3" t="s">
        <v>188</v>
      </c>
      <c r="D1065" s="3" t="s">
        <v>38</v>
      </c>
      <c r="E1065" s="1" t="s">
        <v>107</v>
      </c>
      <c r="F1065" s="1" t="s">
        <v>3552</v>
      </c>
      <c r="G1065" s="1" t="s">
        <v>964</v>
      </c>
      <c r="H1065" s="3">
        <f>SUBSTITUTE(LEFT(Tableau1[[#This Row],[OrderDate]],17),".",":")+0</f>
        <v>43567.705868055556</v>
      </c>
      <c r="I1065" s="3">
        <f>SUBSTITUTE(LEFT(Tableau1[[#This Row],[OrderDueTo]],17),".",":")+0</f>
        <v>43573.5</v>
      </c>
      <c r="J1065" s="13" t="str">
        <f>VLOOKUP(Tableau1[[#This Row],[AnaCode]],'Config Analyses'!A:C,2,FALSE)</f>
        <v>Analyse nutritionelle</v>
      </c>
      <c r="K1065" s="13" t="str">
        <f>VLOOKUP(Tableau1[[#This Row],[AnaCode]],'Config Analyses'!A:C,3,FALSE)</f>
        <v>Equipe 2</v>
      </c>
      <c r="L1065" s="13" t="str">
        <f>VLOOKUP(Tableau1[[#This Row],[CustomerCode]],'Config Clients'!A:D,3,FALSE)</f>
        <v>Coopérative agricole</v>
      </c>
      <c r="M1065" s="13" t="str">
        <f>VLOOKUP(Tableau1[[#This Row],[CustomerCode]],'Config Clients'!A:D,4,FALSE)</f>
        <v>Julie</v>
      </c>
      <c r="N1065" s="10" t="str">
        <f>IFERROR(IF(Tableau1[[#This Row],[Date rendu]]-'Date de l''export'!$A$2&gt;0,"Non","Oui"),"Oui")</f>
        <v>Non</v>
      </c>
      <c r="O1065" s="11">
        <f>IF(Tableau1[[#This Row],[En retard?]]="Non",Tableau1[[#This Row],[Date rendu]]-'Date de l''export'!$A$2,0)</f>
        <v>1.7404166666674428</v>
      </c>
      <c r="P1065" s="14" t="str">
        <f>IF(Tableau1[[#This Row],[En retard?]]="Oui","HD",IF(Tableau1[Délai restant]&lt;1,"&lt;24h",IF(Tableau1[Délai restant]&lt;2,"&lt;48h","≥48h")))</f>
        <v>&lt;48h</v>
      </c>
      <c r="Q1065" s="14" t="str">
        <f>IF(AND(Tableau1[[#This Row],[En retard?]]="Oui",OR(Tableau1[[#This Row],[Product]]="Citron",Tableau1[[#This Row],[Product]]="Amandes")),"Oui","Non")</f>
        <v>Non</v>
      </c>
      <c r="R1065" t="str">
        <f>CONCATENATE(Tableau1[[#This Row],[OrderCode]],"|",Tableau1[[#This Row],[AnaCode]],"|",Tableau1[[#This Row],[Product]])</f>
        <v>CMD01646462|NTR|Agneau</v>
      </c>
    </row>
    <row r="1066" spans="1:18" x14ac:dyDescent="0.25">
      <c r="A1066" s="1" t="s">
        <v>3553</v>
      </c>
      <c r="B1066" s="1" t="s">
        <v>42</v>
      </c>
      <c r="C1066" s="3" t="s">
        <v>73</v>
      </c>
      <c r="D1066" s="3" t="s">
        <v>23</v>
      </c>
      <c r="E1066" s="1" t="s">
        <v>130</v>
      </c>
      <c r="F1066" s="1" t="s">
        <v>3554</v>
      </c>
      <c r="G1066" s="1" t="s">
        <v>973</v>
      </c>
      <c r="H1066" s="3">
        <f>SUBSTITUTE(LEFT(Tableau1[[#This Row],[OrderDate]],17),".",":")+0</f>
        <v>43567.706805555557</v>
      </c>
      <c r="I1066" s="3">
        <f>SUBSTITUTE(LEFT(Tableau1[[#This Row],[OrderDueTo]],17),".",":")+0</f>
        <v>43575.5</v>
      </c>
      <c r="J1066" s="13" t="str">
        <f>VLOOKUP(Tableau1[[#This Row],[AnaCode]],'Config Analyses'!A:C,2,FALSE)</f>
        <v>Analyse pesticides</v>
      </c>
      <c r="K1066" s="13" t="str">
        <f>VLOOKUP(Tableau1[[#This Row],[AnaCode]],'Config Analyses'!A:C,3,FALSE)</f>
        <v>Equipe 3</v>
      </c>
      <c r="L1066" s="13" t="str">
        <f>VLOOKUP(Tableau1[[#This Row],[CustomerCode]],'Config Clients'!A:D,3,FALSE)</f>
        <v>Entreprises agro-alimentaires</v>
      </c>
      <c r="M1066" s="13" t="str">
        <f>VLOOKUP(Tableau1[[#This Row],[CustomerCode]],'Config Clients'!A:D,4,FALSE)</f>
        <v>Julien</v>
      </c>
      <c r="N1066" s="10" t="str">
        <f>IFERROR(IF(Tableau1[[#This Row],[Date rendu]]-'Date de l''export'!$A$2&gt;0,"Non","Oui"),"Oui")</f>
        <v>Non</v>
      </c>
      <c r="O1066" s="11">
        <f>IF(Tableau1[[#This Row],[En retard?]]="Non",Tableau1[[#This Row],[Date rendu]]-'Date de l''export'!$A$2,0)</f>
        <v>3.7404166666674428</v>
      </c>
      <c r="P1066" s="14" t="str">
        <f>IF(Tableau1[[#This Row],[En retard?]]="Oui","HD",IF(Tableau1[Délai restant]&lt;1,"&lt;24h",IF(Tableau1[Délai restant]&lt;2,"&lt;48h","≥48h")))</f>
        <v>≥48h</v>
      </c>
      <c r="Q1066" s="14" t="str">
        <f>IF(AND(Tableau1[[#This Row],[En retard?]]="Oui",OR(Tableau1[[#This Row],[Product]]="Citron",Tableau1[[#This Row],[Product]]="Amandes")),"Oui","Non")</f>
        <v>Non</v>
      </c>
      <c r="R1066" t="str">
        <f>CONCATENATE(Tableau1[[#This Row],[OrderCode]],"|",Tableau1[[#This Row],[AnaCode]],"|",Tableau1[[#This Row],[Product]])</f>
        <v>CMD01721102|PEST|Jus de fruits</v>
      </c>
    </row>
    <row r="1067" spans="1:18" x14ac:dyDescent="0.25">
      <c r="A1067" s="1" t="s">
        <v>303</v>
      </c>
      <c r="B1067" s="1" t="s">
        <v>21</v>
      </c>
      <c r="C1067" s="3" t="s">
        <v>54</v>
      </c>
      <c r="D1067" s="3" t="s">
        <v>10</v>
      </c>
      <c r="E1067" s="1" t="s">
        <v>130</v>
      </c>
      <c r="F1067" s="1" t="s">
        <v>1802</v>
      </c>
      <c r="G1067" s="1" t="s">
        <v>973</v>
      </c>
      <c r="H1067" s="3">
        <f>SUBSTITUTE(LEFT(Tableau1[[#This Row],[OrderDate]],17),".",":")+0</f>
        <v>43567.707071759258</v>
      </c>
      <c r="I1067" s="3">
        <f>SUBSTITUTE(LEFT(Tableau1[[#This Row],[OrderDueTo]],17),".",":")+0</f>
        <v>43575.5</v>
      </c>
      <c r="J1067" s="13" t="str">
        <f>VLOOKUP(Tableau1[[#This Row],[AnaCode]],'Config Analyses'!A:C,2,FALSE)</f>
        <v>Analyse pesticides</v>
      </c>
      <c r="K1067" s="13" t="str">
        <f>VLOOKUP(Tableau1[[#This Row],[AnaCode]],'Config Analyses'!A:C,3,FALSE)</f>
        <v>Equipe 3</v>
      </c>
      <c r="L1067" s="13" t="str">
        <f>VLOOKUP(Tableau1[[#This Row],[CustomerCode]],'Config Clients'!A:D,3,FALSE)</f>
        <v>Coopérative agricole</v>
      </c>
      <c r="M1067" s="13" t="str">
        <f>VLOOKUP(Tableau1[[#This Row],[CustomerCode]],'Config Clients'!A:D,4,FALSE)</f>
        <v>Julie</v>
      </c>
      <c r="N1067" s="10" t="str">
        <f>IFERROR(IF(Tableau1[[#This Row],[Date rendu]]-'Date de l''export'!$A$2&gt;0,"Non","Oui"),"Oui")</f>
        <v>Non</v>
      </c>
      <c r="O1067" s="11">
        <f>IF(Tableau1[[#This Row],[En retard?]]="Non",Tableau1[[#This Row],[Date rendu]]-'Date de l''export'!$A$2,0)</f>
        <v>3.7404166666674428</v>
      </c>
      <c r="P1067" s="14" t="str">
        <f>IF(Tableau1[[#This Row],[En retard?]]="Oui","HD",IF(Tableau1[Délai restant]&lt;1,"&lt;24h",IF(Tableau1[Délai restant]&lt;2,"&lt;48h","≥48h")))</f>
        <v>≥48h</v>
      </c>
      <c r="Q1067" s="14" t="str">
        <f>IF(AND(Tableau1[[#This Row],[En retard?]]="Oui",OR(Tableau1[[#This Row],[Product]]="Citron",Tableau1[[#This Row],[Product]]="Amandes")),"Oui","Non")</f>
        <v>Non</v>
      </c>
      <c r="R1067" t="str">
        <f>CONCATENATE(Tableau1[[#This Row],[OrderCode]],"|",Tableau1[[#This Row],[AnaCode]],"|",Tableau1[[#This Row],[Product]])</f>
        <v>CMD01552505|PEST|Carotte</v>
      </c>
    </row>
    <row r="1068" spans="1:18" x14ac:dyDescent="0.25">
      <c r="A1068" s="1" t="s">
        <v>3555</v>
      </c>
      <c r="B1068" s="1" t="s">
        <v>42</v>
      </c>
      <c r="C1068" s="3" t="s">
        <v>73</v>
      </c>
      <c r="D1068" s="3" t="s">
        <v>23</v>
      </c>
      <c r="E1068" s="1" t="s">
        <v>130</v>
      </c>
      <c r="F1068" s="1" t="s">
        <v>3556</v>
      </c>
      <c r="G1068" s="1" t="s">
        <v>973</v>
      </c>
      <c r="H1068" s="3">
        <f>SUBSTITUTE(LEFT(Tableau1[[#This Row],[OrderDate]],17),".",":")+0</f>
        <v>43567.710069444445</v>
      </c>
      <c r="I1068" s="3">
        <f>SUBSTITUTE(LEFT(Tableau1[[#This Row],[OrderDueTo]],17),".",":")+0</f>
        <v>43575.5</v>
      </c>
      <c r="J1068" s="13" t="str">
        <f>VLOOKUP(Tableau1[[#This Row],[AnaCode]],'Config Analyses'!A:C,2,FALSE)</f>
        <v>Analyse pesticides</v>
      </c>
      <c r="K1068" s="13" t="str">
        <f>VLOOKUP(Tableau1[[#This Row],[AnaCode]],'Config Analyses'!A:C,3,FALSE)</f>
        <v>Equipe 3</v>
      </c>
      <c r="L1068" s="13" t="str">
        <f>VLOOKUP(Tableau1[[#This Row],[CustomerCode]],'Config Clients'!A:D,3,FALSE)</f>
        <v>Entreprises agro-alimentaires</v>
      </c>
      <c r="M1068" s="13" t="str">
        <f>VLOOKUP(Tableau1[[#This Row],[CustomerCode]],'Config Clients'!A:D,4,FALSE)</f>
        <v>Julien</v>
      </c>
      <c r="N1068" s="10" t="str">
        <f>IFERROR(IF(Tableau1[[#This Row],[Date rendu]]-'Date de l''export'!$A$2&gt;0,"Non","Oui"),"Oui")</f>
        <v>Non</v>
      </c>
      <c r="O1068" s="11">
        <f>IF(Tableau1[[#This Row],[En retard?]]="Non",Tableau1[[#This Row],[Date rendu]]-'Date de l''export'!$A$2,0)</f>
        <v>3.7404166666674428</v>
      </c>
      <c r="P1068" s="14" t="str">
        <f>IF(Tableau1[[#This Row],[En retard?]]="Oui","HD",IF(Tableau1[Délai restant]&lt;1,"&lt;24h",IF(Tableau1[Délai restant]&lt;2,"&lt;48h","≥48h")))</f>
        <v>≥48h</v>
      </c>
      <c r="Q1068" s="14" t="str">
        <f>IF(AND(Tableau1[[#This Row],[En retard?]]="Oui",OR(Tableau1[[#This Row],[Product]]="Citron",Tableau1[[#This Row],[Product]]="Amandes")),"Oui","Non")</f>
        <v>Non</v>
      </c>
      <c r="R1068" t="str">
        <f>CONCATENATE(Tableau1[[#This Row],[OrderCode]],"|",Tableau1[[#This Row],[AnaCode]],"|",Tableau1[[#This Row],[Product]])</f>
        <v>CMD01572611|PEST|Jus de fruits</v>
      </c>
    </row>
    <row r="1069" spans="1:18" x14ac:dyDescent="0.25">
      <c r="A1069" s="1" t="s">
        <v>189</v>
      </c>
      <c r="B1069" s="1" t="s">
        <v>31</v>
      </c>
      <c r="C1069" s="3" t="s">
        <v>54</v>
      </c>
      <c r="D1069" s="3" t="s">
        <v>10</v>
      </c>
      <c r="E1069" s="1" t="s">
        <v>63</v>
      </c>
      <c r="F1069" s="1" t="s">
        <v>1459</v>
      </c>
      <c r="G1069" s="1" t="s">
        <v>973</v>
      </c>
      <c r="H1069" s="3">
        <f>SUBSTITUTE(LEFT(Tableau1[[#This Row],[OrderDate]],17),".",":")+0</f>
        <v>43567.710775462961</v>
      </c>
      <c r="I1069" s="3">
        <f>SUBSTITUTE(LEFT(Tableau1[[#This Row],[OrderDueTo]],17),".",":")+0</f>
        <v>43575.5</v>
      </c>
      <c r="J1069" s="13" t="str">
        <f>VLOOKUP(Tableau1[[#This Row],[AnaCode]],'Config Analyses'!A:C,2,FALSE)</f>
        <v>Analyse polluants d'emballage</v>
      </c>
      <c r="K1069" s="13" t="str">
        <f>VLOOKUP(Tableau1[[#This Row],[AnaCode]],'Config Analyses'!A:C,3,FALSE)</f>
        <v>Equipe 3</v>
      </c>
      <c r="L1069" s="13" t="str">
        <f>VLOOKUP(Tableau1[[#This Row],[CustomerCode]],'Config Clients'!A:D,3,FALSE)</f>
        <v>Coopérative agricole</v>
      </c>
      <c r="M1069" s="13" t="str">
        <f>VLOOKUP(Tableau1[[#This Row],[CustomerCode]],'Config Clients'!A:D,4,FALSE)</f>
        <v>Julie</v>
      </c>
      <c r="N1069" s="10" t="str">
        <f>IFERROR(IF(Tableau1[[#This Row],[Date rendu]]-'Date de l''export'!$A$2&gt;0,"Non","Oui"),"Oui")</f>
        <v>Non</v>
      </c>
      <c r="O1069" s="11">
        <f>IF(Tableau1[[#This Row],[En retard?]]="Non",Tableau1[[#This Row],[Date rendu]]-'Date de l''export'!$A$2,0)</f>
        <v>3.7404166666674428</v>
      </c>
      <c r="P1069" s="14" t="str">
        <f>IF(Tableau1[[#This Row],[En retard?]]="Oui","HD",IF(Tableau1[Délai restant]&lt;1,"&lt;24h",IF(Tableau1[Délai restant]&lt;2,"&lt;48h","≥48h")))</f>
        <v>≥48h</v>
      </c>
      <c r="Q1069" s="14" t="str">
        <f>IF(AND(Tableau1[[#This Row],[En retard?]]="Oui",OR(Tableau1[[#This Row],[Product]]="Citron",Tableau1[[#This Row],[Product]]="Amandes")),"Oui","Non")</f>
        <v>Non</v>
      </c>
      <c r="R1069" t="str">
        <f>CONCATENATE(Tableau1[[#This Row],[OrderCode]],"|",Tableau1[[#This Row],[AnaCode]],"|",Tableau1[[#This Row],[Product]])</f>
        <v>CMD01461405|PLLT|Pomme de terre</v>
      </c>
    </row>
    <row r="1070" spans="1:18" x14ac:dyDescent="0.25">
      <c r="A1070" s="1" t="s">
        <v>670</v>
      </c>
      <c r="B1070" s="1" t="s">
        <v>7</v>
      </c>
      <c r="C1070" s="3" t="s">
        <v>54</v>
      </c>
      <c r="D1070" s="3" t="s">
        <v>10</v>
      </c>
      <c r="E1070" s="1" t="s">
        <v>63</v>
      </c>
      <c r="F1070" s="1" t="s">
        <v>1805</v>
      </c>
      <c r="G1070" s="1" t="s">
        <v>973</v>
      </c>
      <c r="H1070" s="3">
        <f>SUBSTITUTE(LEFT(Tableau1[[#This Row],[OrderDate]],17),".",":")+0</f>
        <v>43567.714270833334</v>
      </c>
      <c r="I1070" s="3">
        <f>SUBSTITUTE(LEFT(Tableau1[[#This Row],[OrderDueTo]],17),".",":")+0</f>
        <v>43575.5</v>
      </c>
      <c r="J1070" s="13" t="str">
        <f>VLOOKUP(Tableau1[[#This Row],[AnaCode]],'Config Analyses'!A:C,2,FALSE)</f>
        <v>Analyse polluants d'emballage</v>
      </c>
      <c r="K1070" s="13" t="str">
        <f>VLOOKUP(Tableau1[[#This Row],[AnaCode]],'Config Analyses'!A:C,3,FALSE)</f>
        <v>Equipe 3</v>
      </c>
      <c r="L1070" s="13" t="str">
        <f>VLOOKUP(Tableau1[[#This Row],[CustomerCode]],'Config Clients'!A:D,3,FALSE)</f>
        <v>Coopérative agricole</v>
      </c>
      <c r="M1070" s="13" t="str">
        <f>VLOOKUP(Tableau1[[#This Row],[CustomerCode]],'Config Clients'!A:D,4,FALSE)</f>
        <v>Julie</v>
      </c>
      <c r="N1070" s="10" t="str">
        <f>IFERROR(IF(Tableau1[[#This Row],[Date rendu]]-'Date de l''export'!$A$2&gt;0,"Non","Oui"),"Oui")</f>
        <v>Non</v>
      </c>
      <c r="O1070" s="11">
        <f>IF(Tableau1[[#This Row],[En retard?]]="Non",Tableau1[[#This Row],[Date rendu]]-'Date de l''export'!$A$2,0)</f>
        <v>3.7404166666674428</v>
      </c>
      <c r="P1070" s="14" t="str">
        <f>IF(Tableau1[[#This Row],[En retard?]]="Oui","HD",IF(Tableau1[Délai restant]&lt;1,"&lt;24h",IF(Tableau1[Délai restant]&lt;2,"&lt;48h","≥48h")))</f>
        <v>≥48h</v>
      </c>
      <c r="Q1070" s="14" t="str">
        <f>IF(AND(Tableau1[[#This Row],[En retard?]]="Oui",OR(Tableau1[[#This Row],[Product]]="Citron",Tableau1[[#This Row],[Product]]="Amandes")),"Oui","Non")</f>
        <v>Non</v>
      </c>
      <c r="R1070" t="str">
        <f>CONCATENATE(Tableau1[[#This Row],[OrderCode]],"|",Tableau1[[#This Row],[AnaCode]],"|",Tableau1[[#This Row],[Product]])</f>
        <v>CMD01743704|PLLT|Concombre</v>
      </c>
    </row>
    <row r="1071" spans="1:18" x14ac:dyDescent="0.25">
      <c r="A1071" s="1" t="s">
        <v>404</v>
      </c>
      <c r="B1071" s="1" t="s">
        <v>20</v>
      </c>
      <c r="C1071" s="3" t="s">
        <v>61</v>
      </c>
      <c r="D1071" s="3" t="s">
        <v>14</v>
      </c>
      <c r="E1071" s="1" t="s">
        <v>179</v>
      </c>
      <c r="F1071" s="1" t="s">
        <v>1806</v>
      </c>
      <c r="G1071" s="1" t="s">
        <v>936</v>
      </c>
      <c r="H1071" s="3">
        <f>SUBSTITUTE(LEFT(Tableau1[[#This Row],[OrderDate]],17),".",":")+0</f>
        <v>43567.718680555554</v>
      </c>
      <c r="I1071" s="3">
        <f>SUBSTITUTE(LEFT(Tableau1[[#This Row],[OrderDueTo]],17),".",":")+0</f>
        <v>43570.5</v>
      </c>
      <c r="J1071" s="13" t="str">
        <f>VLOOKUP(Tableau1[[#This Row],[AnaCode]],'Config Analyses'!A:C,2,FALSE)</f>
        <v>Analyse métaux lourds</v>
      </c>
      <c r="K1071" s="13" t="str">
        <f>VLOOKUP(Tableau1[[#This Row],[AnaCode]],'Config Analyses'!A:C,3,FALSE)</f>
        <v>Equipe 1</v>
      </c>
      <c r="L1071" s="13" t="str">
        <f>VLOOKUP(Tableau1[[#This Row],[CustomerCode]],'Config Clients'!A:D,3,FALSE)</f>
        <v>Grande surface</v>
      </c>
      <c r="M1071" s="13" t="str">
        <f>VLOOKUP(Tableau1[[#This Row],[CustomerCode]],'Config Clients'!A:D,4,FALSE)</f>
        <v>Eric</v>
      </c>
      <c r="N1071" s="10" t="str">
        <f>IFERROR(IF(Tableau1[[#This Row],[Date rendu]]-'Date de l''export'!$A$2&gt;0,"Non","Oui"),"Oui")</f>
        <v>Oui</v>
      </c>
      <c r="O1071" s="11">
        <f>IF(Tableau1[[#This Row],[En retard?]]="Non",Tableau1[[#This Row],[Date rendu]]-'Date de l''export'!$A$2,0)</f>
        <v>0</v>
      </c>
      <c r="P1071" s="14" t="str">
        <f>IF(Tableau1[[#This Row],[En retard?]]="Oui","HD",IF(Tableau1[Délai restant]&lt;1,"&lt;24h",IF(Tableau1[Délai restant]&lt;2,"&lt;48h","≥48h")))</f>
        <v>HD</v>
      </c>
      <c r="Q1071" s="14" t="str">
        <f>IF(AND(Tableau1[[#This Row],[En retard?]]="Oui",OR(Tableau1[[#This Row],[Product]]="Citron",Tableau1[[#This Row],[Product]]="Amandes")),"Oui","Non")</f>
        <v>Non</v>
      </c>
      <c r="R1071" t="str">
        <f>CONCATENATE(Tableau1[[#This Row],[OrderCode]],"|",Tableau1[[#This Row],[AnaCode]],"|",Tableau1[[#This Row],[Product]])</f>
        <v>CMD01604406|MTX|Orange</v>
      </c>
    </row>
    <row r="1072" spans="1:18" x14ac:dyDescent="0.25">
      <c r="A1072" s="1" t="s">
        <v>369</v>
      </c>
      <c r="B1072" s="1" t="s">
        <v>20</v>
      </c>
      <c r="C1072" s="3" t="s">
        <v>61</v>
      </c>
      <c r="D1072" s="3" t="s">
        <v>14</v>
      </c>
      <c r="E1072" s="1" t="s">
        <v>130</v>
      </c>
      <c r="F1072" s="1" t="s">
        <v>1808</v>
      </c>
      <c r="G1072" s="1" t="s">
        <v>973</v>
      </c>
      <c r="H1072" s="3">
        <f>SUBSTITUTE(LEFT(Tableau1[[#This Row],[OrderDate]],17),".",":")+0</f>
        <v>43567.721678240741</v>
      </c>
      <c r="I1072" s="3">
        <f>SUBSTITUTE(LEFT(Tableau1[[#This Row],[OrderDueTo]],17),".",":")+0</f>
        <v>43575.5</v>
      </c>
      <c r="J1072" s="13" t="str">
        <f>VLOOKUP(Tableau1[[#This Row],[AnaCode]],'Config Analyses'!A:C,2,FALSE)</f>
        <v>Analyse pesticides</v>
      </c>
      <c r="K1072" s="13" t="str">
        <f>VLOOKUP(Tableau1[[#This Row],[AnaCode]],'Config Analyses'!A:C,3,FALSE)</f>
        <v>Equipe 3</v>
      </c>
      <c r="L1072" s="13" t="str">
        <f>VLOOKUP(Tableau1[[#This Row],[CustomerCode]],'Config Clients'!A:D,3,FALSE)</f>
        <v>Grande surface</v>
      </c>
      <c r="M1072" s="13" t="str">
        <f>VLOOKUP(Tableau1[[#This Row],[CustomerCode]],'Config Clients'!A:D,4,FALSE)</f>
        <v>Eric</v>
      </c>
      <c r="N1072" s="10" t="str">
        <f>IFERROR(IF(Tableau1[[#This Row],[Date rendu]]-'Date de l''export'!$A$2&gt;0,"Non","Oui"),"Oui")</f>
        <v>Non</v>
      </c>
      <c r="O1072" s="11">
        <f>IF(Tableau1[[#This Row],[En retard?]]="Non",Tableau1[[#This Row],[Date rendu]]-'Date de l''export'!$A$2,0)</f>
        <v>3.7404166666674428</v>
      </c>
      <c r="P1072" s="14" t="str">
        <f>IF(Tableau1[[#This Row],[En retard?]]="Oui","HD",IF(Tableau1[Délai restant]&lt;1,"&lt;24h",IF(Tableau1[Délai restant]&lt;2,"&lt;48h","≥48h")))</f>
        <v>≥48h</v>
      </c>
      <c r="Q1072" s="14" t="str">
        <f>IF(AND(Tableau1[[#This Row],[En retard?]]="Oui",OR(Tableau1[[#This Row],[Product]]="Citron",Tableau1[[#This Row],[Product]]="Amandes")),"Oui","Non")</f>
        <v>Non</v>
      </c>
      <c r="R1072" t="str">
        <f>CONCATENATE(Tableau1[[#This Row],[OrderCode]],"|",Tableau1[[#This Row],[AnaCode]],"|",Tableau1[[#This Row],[Product]])</f>
        <v>CMD01750302|PEST|Orange</v>
      </c>
    </row>
    <row r="1073" spans="1:18" x14ac:dyDescent="0.25">
      <c r="A1073" s="1" t="s">
        <v>469</v>
      </c>
      <c r="B1073" s="1" t="s">
        <v>21</v>
      </c>
      <c r="C1073" s="3" t="s">
        <v>61</v>
      </c>
      <c r="D1073" s="3" t="s">
        <v>14</v>
      </c>
      <c r="E1073" s="1" t="s">
        <v>107</v>
      </c>
      <c r="F1073" s="1" t="s">
        <v>2219</v>
      </c>
      <c r="G1073" s="1" t="s">
        <v>964</v>
      </c>
      <c r="H1073" s="3">
        <f>SUBSTITUTE(LEFT(Tableau1[[#This Row],[OrderDate]],17),".",":")+0</f>
        <v>43567.723414351851</v>
      </c>
      <c r="I1073" s="3">
        <f>SUBSTITUTE(LEFT(Tableau1[[#This Row],[OrderDueTo]],17),".",":")+0</f>
        <v>43573.5</v>
      </c>
      <c r="J1073" s="13" t="str">
        <f>VLOOKUP(Tableau1[[#This Row],[AnaCode]],'Config Analyses'!A:C,2,FALSE)</f>
        <v>Analyse nutritionelle</v>
      </c>
      <c r="K1073" s="13" t="str">
        <f>VLOOKUP(Tableau1[[#This Row],[AnaCode]],'Config Analyses'!A:C,3,FALSE)</f>
        <v>Equipe 2</v>
      </c>
      <c r="L1073" s="13" t="str">
        <f>VLOOKUP(Tableau1[[#This Row],[CustomerCode]],'Config Clients'!A:D,3,FALSE)</f>
        <v>Grande surface</v>
      </c>
      <c r="M1073" s="13" t="str">
        <f>VLOOKUP(Tableau1[[#This Row],[CustomerCode]],'Config Clients'!A:D,4,FALSE)</f>
        <v>Eric</v>
      </c>
      <c r="N1073" s="10" t="str">
        <f>IFERROR(IF(Tableau1[[#This Row],[Date rendu]]-'Date de l''export'!$A$2&gt;0,"Non","Oui"),"Oui")</f>
        <v>Non</v>
      </c>
      <c r="O1073" s="11">
        <f>IF(Tableau1[[#This Row],[En retard?]]="Non",Tableau1[[#This Row],[Date rendu]]-'Date de l''export'!$A$2,0)</f>
        <v>1.7404166666674428</v>
      </c>
      <c r="P1073" s="14" t="str">
        <f>IF(Tableau1[[#This Row],[En retard?]]="Oui","HD",IF(Tableau1[Délai restant]&lt;1,"&lt;24h",IF(Tableau1[Délai restant]&lt;2,"&lt;48h","≥48h")))</f>
        <v>&lt;48h</v>
      </c>
      <c r="Q1073" s="14" t="str">
        <f>IF(AND(Tableau1[[#This Row],[En retard?]]="Oui",OR(Tableau1[[#This Row],[Product]]="Citron",Tableau1[[#This Row],[Product]]="Amandes")),"Oui","Non")</f>
        <v>Non</v>
      </c>
      <c r="R1073" t="str">
        <f>CONCATENATE(Tableau1[[#This Row],[OrderCode]],"|",Tableau1[[#This Row],[AnaCode]],"|",Tableau1[[#This Row],[Product]])</f>
        <v>CMD01578907|NTR|Carotte</v>
      </c>
    </row>
    <row r="1074" spans="1:18" x14ac:dyDescent="0.25">
      <c r="A1074" s="1" t="s">
        <v>443</v>
      </c>
      <c r="B1074" s="1" t="s">
        <v>31</v>
      </c>
      <c r="C1074" s="3" t="s">
        <v>61</v>
      </c>
      <c r="D1074" s="3" t="s">
        <v>14</v>
      </c>
      <c r="E1074" s="1" t="s">
        <v>130</v>
      </c>
      <c r="F1074" s="1" t="s">
        <v>1809</v>
      </c>
      <c r="G1074" s="1" t="s">
        <v>973</v>
      </c>
      <c r="H1074" s="3">
        <f>SUBSTITUTE(LEFT(Tableau1[[#This Row],[OrderDate]],17),".",":")+0</f>
        <v>43567.72351851852</v>
      </c>
      <c r="I1074" s="3">
        <f>SUBSTITUTE(LEFT(Tableau1[[#This Row],[OrderDueTo]],17),".",":")+0</f>
        <v>43575.5</v>
      </c>
      <c r="J1074" s="13" t="str">
        <f>VLOOKUP(Tableau1[[#This Row],[AnaCode]],'Config Analyses'!A:C,2,FALSE)</f>
        <v>Analyse pesticides</v>
      </c>
      <c r="K1074" s="13" t="str">
        <f>VLOOKUP(Tableau1[[#This Row],[AnaCode]],'Config Analyses'!A:C,3,FALSE)</f>
        <v>Equipe 3</v>
      </c>
      <c r="L1074" s="13" t="str">
        <f>VLOOKUP(Tableau1[[#This Row],[CustomerCode]],'Config Clients'!A:D,3,FALSE)</f>
        <v>Grande surface</v>
      </c>
      <c r="M1074" s="13" t="str">
        <f>VLOOKUP(Tableau1[[#This Row],[CustomerCode]],'Config Clients'!A:D,4,FALSE)</f>
        <v>Eric</v>
      </c>
      <c r="N1074" s="10" t="str">
        <f>IFERROR(IF(Tableau1[[#This Row],[Date rendu]]-'Date de l''export'!$A$2&gt;0,"Non","Oui"),"Oui")</f>
        <v>Non</v>
      </c>
      <c r="O1074" s="11">
        <f>IF(Tableau1[[#This Row],[En retard?]]="Non",Tableau1[[#This Row],[Date rendu]]-'Date de l''export'!$A$2,0)</f>
        <v>3.7404166666674428</v>
      </c>
      <c r="P1074" s="14" t="str">
        <f>IF(Tableau1[[#This Row],[En retard?]]="Oui","HD",IF(Tableau1[Délai restant]&lt;1,"&lt;24h",IF(Tableau1[Délai restant]&lt;2,"&lt;48h","≥48h")))</f>
        <v>≥48h</v>
      </c>
      <c r="Q1074" s="14" t="str">
        <f>IF(AND(Tableau1[[#This Row],[En retard?]]="Oui",OR(Tableau1[[#This Row],[Product]]="Citron",Tableau1[[#This Row],[Product]]="Amandes")),"Oui","Non")</f>
        <v>Non</v>
      </c>
      <c r="R1074" t="str">
        <f>CONCATENATE(Tableau1[[#This Row],[OrderCode]],"|",Tableau1[[#This Row],[AnaCode]],"|",Tableau1[[#This Row],[Product]])</f>
        <v>CMD01359101|PEST|Pomme de terre</v>
      </c>
    </row>
    <row r="1075" spans="1:18" x14ac:dyDescent="0.25">
      <c r="A1075" s="1" t="s">
        <v>292</v>
      </c>
      <c r="B1075" s="1" t="s">
        <v>31</v>
      </c>
      <c r="C1075" s="3" t="s">
        <v>54</v>
      </c>
      <c r="D1075" s="3" t="s">
        <v>10</v>
      </c>
      <c r="E1075" s="1" t="s">
        <v>130</v>
      </c>
      <c r="F1075" s="1" t="s">
        <v>1810</v>
      </c>
      <c r="G1075" s="1" t="s">
        <v>973</v>
      </c>
      <c r="H1075" s="3">
        <f>SUBSTITUTE(LEFT(Tableau1[[#This Row],[OrderDate]],17),".",":")+0</f>
        <v>43567.724247685182</v>
      </c>
      <c r="I1075" s="3">
        <f>SUBSTITUTE(LEFT(Tableau1[[#This Row],[OrderDueTo]],17),".",":")+0</f>
        <v>43575.5</v>
      </c>
      <c r="J1075" s="13" t="str">
        <f>VLOOKUP(Tableau1[[#This Row],[AnaCode]],'Config Analyses'!A:C,2,FALSE)</f>
        <v>Analyse pesticides</v>
      </c>
      <c r="K1075" s="13" t="str">
        <f>VLOOKUP(Tableau1[[#This Row],[AnaCode]],'Config Analyses'!A:C,3,FALSE)</f>
        <v>Equipe 3</v>
      </c>
      <c r="L1075" s="13" t="str">
        <f>VLOOKUP(Tableau1[[#This Row],[CustomerCode]],'Config Clients'!A:D,3,FALSE)</f>
        <v>Coopérative agricole</v>
      </c>
      <c r="M1075" s="13" t="str">
        <f>VLOOKUP(Tableau1[[#This Row],[CustomerCode]],'Config Clients'!A:D,4,FALSE)</f>
        <v>Julie</v>
      </c>
      <c r="N1075" s="10" t="str">
        <f>IFERROR(IF(Tableau1[[#This Row],[Date rendu]]-'Date de l''export'!$A$2&gt;0,"Non","Oui"),"Oui")</f>
        <v>Non</v>
      </c>
      <c r="O1075" s="11">
        <f>IF(Tableau1[[#This Row],[En retard?]]="Non",Tableau1[[#This Row],[Date rendu]]-'Date de l''export'!$A$2,0)</f>
        <v>3.7404166666674428</v>
      </c>
      <c r="P1075" s="14" t="str">
        <f>IF(Tableau1[[#This Row],[En retard?]]="Oui","HD",IF(Tableau1[Délai restant]&lt;1,"&lt;24h",IF(Tableau1[Délai restant]&lt;2,"&lt;48h","≥48h")))</f>
        <v>≥48h</v>
      </c>
      <c r="Q1075" s="14" t="str">
        <f>IF(AND(Tableau1[[#This Row],[En retard?]]="Oui",OR(Tableau1[[#This Row],[Product]]="Citron",Tableau1[[#This Row],[Product]]="Amandes")),"Oui","Non")</f>
        <v>Non</v>
      </c>
      <c r="R1075" t="str">
        <f>CONCATENATE(Tableau1[[#This Row],[OrderCode]],"|",Tableau1[[#This Row],[AnaCode]],"|",Tableau1[[#This Row],[Product]])</f>
        <v>CMD01552507|PEST|Pomme de terre</v>
      </c>
    </row>
    <row r="1076" spans="1:18" x14ac:dyDescent="0.25">
      <c r="A1076" s="1" t="s">
        <v>3557</v>
      </c>
      <c r="B1076" s="1" t="s">
        <v>42</v>
      </c>
      <c r="C1076" s="3" t="s">
        <v>73</v>
      </c>
      <c r="D1076" s="3" t="s">
        <v>23</v>
      </c>
      <c r="E1076" s="1" t="s">
        <v>130</v>
      </c>
      <c r="F1076" s="1" t="s">
        <v>3558</v>
      </c>
      <c r="G1076" s="1" t="s">
        <v>973</v>
      </c>
      <c r="H1076" s="3">
        <f>SUBSTITUTE(LEFT(Tableau1[[#This Row],[OrderDate]],17),".",":")+0</f>
        <v>43567.724537037036</v>
      </c>
      <c r="I1076" s="3">
        <f>SUBSTITUTE(LEFT(Tableau1[[#This Row],[OrderDueTo]],17),".",":")+0</f>
        <v>43575.5</v>
      </c>
      <c r="J1076" s="13" t="str">
        <f>VLOOKUP(Tableau1[[#This Row],[AnaCode]],'Config Analyses'!A:C,2,FALSE)</f>
        <v>Analyse pesticides</v>
      </c>
      <c r="K1076" s="13" t="str">
        <f>VLOOKUP(Tableau1[[#This Row],[AnaCode]],'Config Analyses'!A:C,3,FALSE)</f>
        <v>Equipe 3</v>
      </c>
      <c r="L1076" s="13" t="str">
        <f>VLOOKUP(Tableau1[[#This Row],[CustomerCode]],'Config Clients'!A:D,3,FALSE)</f>
        <v>Entreprises agro-alimentaires</v>
      </c>
      <c r="M1076" s="13" t="str">
        <f>VLOOKUP(Tableau1[[#This Row],[CustomerCode]],'Config Clients'!A:D,4,FALSE)</f>
        <v>Julien</v>
      </c>
      <c r="N1076" s="10" t="str">
        <f>IFERROR(IF(Tableau1[[#This Row],[Date rendu]]-'Date de l''export'!$A$2&gt;0,"Non","Oui"),"Oui")</f>
        <v>Non</v>
      </c>
      <c r="O1076" s="11">
        <f>IF(Tableau1[[#This Row],[En retard?]]="Non",Tableau1[[#This Row],[Date rendu]]-'Date de l''export'!$A$2,0)</f>
        <v>3.7404166666674428</v>
      </c>
      <c r="P1076" s="14" t="str">
        <f>IF(Tableau1[[#This Row],[En retard?]]="Oui","HD",IF(Tableau1[Délai restant]&lt;1,"&lt;24h",IF(Tableau1[Délai restant]&lt;2,"&lt;48h","≥48h")))</f>
        <v>≥48h</v>
      </c>
      <c r="Q1076" s="14" t="str">
        <f>IF(AND(Tableau1[[#This Row],[En retard?]]="Oui",OR(Tableau1[[#This Row],[Product]]="Citron",Tableau1[[#This Row],[Product]]="Amandes")),"Oui","Non")</f>
        <v>Non</v>
      </c>
      <c r="R1076" t="str">
        <f>CONCATENATE(Tableau1[[#This Row],[OrderCode]],"|",Tableau1[[#This Row],[AnaCode]],"|",Tableau1[[#This Row],[Product]])</f>
        <v>CMD01714501|PEST|Jus de fruits</v>
      </c>
    </row>
    <row r="1077" spans="1:18" x14ac:dyDescent="0.25">
      <c r="A1077" s="1" t="s">
        <v>3559</v>
      </c>
      <c r="B1077" s="1" t="s">
        <v>29</v>
      </c>
      <c r="C1077" s="3" t="s">
        <v>73</v>
      </c>
      <c r="D1077" s="3" t="s">
        <v>23</v>
      </c>
      <c r="E1077" s="1" t="s">
        <v>130</v>
      </c>
      <c r="F1077" s="1" t="s">
        <v>3560</v>
      </c>
      <c r="G1077" s="1" t="s">
        <v>973</v>
      </c>
      <c r="H1077" s="3">
        <f>SUBSTITUTE(LEFT(Tableau1[[#This Row],[OrderDate]],17),".",":")+0</f>
        <v>43567.727013888885</v>
      </c>
      <c r="I1077" s="3">
        <f>SUBSTITUTE(LEFT(Tableau1[[#This Row],[OrderDueTo]],17),".",":")+0</f>
        <v>43575.5</v>
      </c>
      <c r="J1077" s="13" t="str">
        <f>VLOOKUP(Tableau1[[#This Row],[AnaCode]],'Config Analyses'!A:C,2,FALSE)</f>
        <v>Analyse pesticides</v>
      </c>
      <c r="K1077" s="13" t="str">
        <f>VLOOKUP(Tableau1[[#This Row],[AnaCode]],'Config Analyses'!A:C,3,FALSE)</f>
        <v>Equipe 3</v>
      </c>
      <c r="L1077" s="13" t="str">
        <f>VLOOKUP(Tableau1[[#This Row],[CustomerCode]],'Config Clients'!A:D,3,FALSE)</f>
        <v>Entreprises agro-alimentaires</v>
      </c>
      <c r="M1077" s="13" t="str">
        <f>VLOOKUP(Tableau1[[#This Row],[CustomerCode]],'Config Clients'!A:D,4,FALSE)</f>
        <v>Julien</v>
      </c>
      <c r="N1077" s="10" t="str">
        <f>IFERROR(IF(Tableau1[[#This Row],[Date rendu]]-'Date de l''export'!$A$2&gt;0,"Non","Oui"),"Oui")</f>
        <v>Non</v>
      </c>
      <c r="O1077" s="11">
        <f>IF(Tableau1[[#This Row],[En retard?]]="Non",Tableau1[[#This Row],[Date rendu]]-'Date de l''export'!$A$2,0)</f>
        <v>3.7404166666674428</v>
      </c>
      <c r="P1077" s="14" t="str">
        <f>IF(Tableau1[[#This Row],[En retard?]]="Oui","HD",IF(Tableau1[Délai restant]&lt;1,"&lt;24h",IF(Tableau1[Délai restant]&lt;2,"&lt;48h","≥48h")))</f>
        <v>≥48h</v>
      </c>
      <c r="Q1077" s="14" t="str">
        <f>IF(AND(Tableau1[[#This Row],[En retard?]]="Oui",OR(Tableau1[[#This Row],[Product]]="Citron",Tableau1[[#This Row],[Product]]="Amandes")),"Oui","Non")</f>
        <v>Non</v>
      </c>
      <c r="R1077" t="str">
        <f>CONCATENATE(Tableau1[[#This Row],[OrderCode]],"|",Tableau1[[#This Row],[AnaCode]],"|",Tableau1[[#This Row],[Product]])</f>
        <v>CMD01755301|PEST|Porc</v>
      </c>
    </row>
    <row r="1078" spans="1:18" x14ac:dyDescent="0.25">
      <c r="A1078" s="1" t="s">
        <v>97</v>
      </c>
      <c r="B1078" s="1" t="s">
        <v>21</v>
      </c>
      <c r="C1078" s="3" t="s">
        <v>98</v>
      </c>
      <c r="D1078" s="3" t="s">
        <v>27</v>
      </c>
      <c r="E1078" s="1" t="s">
        <v>107</v>
      </c>
      <c r="F1078" s="1" t="s">
        <v>2220</v>
      </c>
      <c r="G1078" s="1" t="s">
        <v>964</v>
      </c>
      <c r="H1078" s="3">
        <f>SUBSTITUTE(LEFT(Tableau1[[#This Row],[OrderDate]],17),".",":")+0</f>
        <v>43567.727118055554</v>
      </c>
      <c r="I1078" s="3">
        <f>SUBSTITUTE(LEFT(Tableau1[[#This Row],[OrderDueTo]],17),".",":")+0</f>
        <v>43573.5</v>
      </c>
      <c r="J1078" s="13" t="str">
        <f>VLOOKUP(Tableau1[[#This Row],[AnaCode]],'Config Analyses'!A:C,2,FALSE)</f>
        <v>Analyse nutritionelle</v>
      </c>
      <c r="K1078" s="13" t="str">
        <f>VLOOKUP(Tableau1[[#This Row],[AnaCode]],'Config Analyses'!A:C,3,FALSE)</f>
        <v>Equipe 2</v>
      </c>
      <c r="L1078" s="13" t="str">
        <f>VLOOKUP(Tableau1[[#This Row],[CustomerCode]],'Config Clients'!A:D,3,FALSE)</f>
        <v>Coopérative agricole</v>
      </c>
      <c r="M1078" s="13" t="str">
        <f>VLOOKUP(Tableau1[[#This Row],[CustomerCode]],'Config Clients'!A:D,4,FALSE)</f>
        <v>Julie</v>
      </c>
      <c r="N1078" s="10" t="str">
        <f>IFERROR(IF(Tableau1[[#This Row],[Date rendu]]-'Date de l''export'!$A$2&gt;0,"Non","Oui"),"Oui")</f>
        <v>Non</v>
      </c>
      <c r="O1078" s="11">
        <f>IF(Tableau1[[#This Row],[En retard?]]="Non",Tableau1[[#This Row],[Date rendu]]-'Date de l''export'!$A$2,0)</f>
        <v>1.7404166666674428</v>
      </c>
      <c r="P1078" s="14" t="str">
        <f>IF(Tableau1[[#This Row],[En retard?]]="Oui","HD",IF(Tableau1[Délai restant]&lt;1,"&lt;24h",IF(Tableau1[Délai restant]&lt;2,"&lt;48h","≥48h")))</f>
        <v>&lt;48h</v>
      </c>
      <c r="Q1078" s="14" t="str">
        <f>IF(AND(Tableau1[[#This Row],[En retard?]]="Oui",OR(Tableau1[[#This Row],[Product]]="Citron",Tableau1[[#This Row],[Product]]="Amandes")),"Oui","Non")</f>
        <v>Non</v>
      </c>
      <c r="R1078" t="str">
        <f>CONCATENATE(Tableau1[[#This Row],[OrderCode]],"|",Tableau1[[#This Row],[AnaCode]],"|",Tableau1[[#This Row],[Product]])</f>
        <v>CMD01603501|NTR|Carotte</v>
      </c>
    </row>
    <row r="1079" spans="1:18" x14ac:dyDescent="0.25">
      <c r="A1079" s="1" t="s">
        <v>712</v>
      </c>
      <c r="B1079" s="1" t="s">
        <v>31</v>
      </c>
      <c r="C1079" s="3" t="s">
        <v>58</v>
      </c>
      <c r="D1079" s="3" t="s">
        <v>13</v>
      </c>
      <c r="E1079" s="1" t="s">
        <v>130</v>
      </c>
      <c r="F1079" s="1" t="s">
        <v>1812</v>
      </c>
      <c r="G1079" s="1" t="s">
        <v>973</v>
      </c>
      <c r="H1079" s="3">
        <f>SUBSTITUTE(LEFT(Tableau1[[#This Row],[OrderDate]],17),".",":")+0</f>
        <v>43567.729537037034</v>
      </c>
      <c r="I1079" s="3">
        <f>SUBSTITUTE(LEFT(Tableau1[[#This Row],[OrderDueTo]],17),".",":")+0</f>
        <v>43575.5</v>
      </c>
      <c r="J1079" s="13" t="str">
        <f>VLOOKUP(Tableau1[[#This Row],[AnaCode]],'Config Analyses'!A:C,2,FALSE)</f>
        <v>Analyse pesticides</v>
      </c>
      <c r="K1079" s="13" t="str">
        <f>VLOOKUP(Tableau1[[#This Row],[AnaCode]],'Config Analyses'!A:C,3,FALSE)</f>
        <v>Equipe 3</v>
      </c>
      <c r="L1079" s="13" t="str">
        <f>VLOOKUP(Tableau1[[#This Row],[CustomerCode]],'Config Clients'!A:D,3,FALSE)</f>
        <v>Coopérative agricole</v>
      </c>
      <c r="M1079" s="13" t="str">
        <f>VLOOKUP(Tableau1[[#This Row],[CustomerCode]],'Config Clients'!A:D,4,FALSE)</f>
        <v>Béatrice</v>
      </c>
      <c r="N1079" s="10" t="str">
        <f>IFERROR(IF(Tableau1[[#This Row],[Date rendu]]-'Date de l''export'!$A$2&gt;0,"Non","Oui"),"Oui")</f>
        <v>Non</v>
      </c>
      <c r="O1079" s="11">
        <f>IF(Tableau1[[#This Row],[En retard?]]="Non",Tableau1[[#This Row],[Date rendu]]-'Date de l''export'!$A$2,0)</f>
        <v>3.7404166666674428</v>
      </c>
      <c r="P1079" s="14" t="str">
        <f>IF(Tableau1[[#This Row],[En retard?]]="Oui","HD",IF(Tableau1[Délai restant]&lt;1,"&lt;24h",IF(Tableau1[Délai restant]&lt;2,"&lt;48h","≥48h")))</f>
        <v>≥48h</v>
      </c>
      <c r="Q1079" s="14" t="str">
        <f>IF(AND(Tableau1[[#This Row],[En retard?]]="Oui",OR(Tableau1[[#This Row],[Product]]="Citron",Tableau1[[#This Row],[Product]]="Amandes")),"Oui","Non")</f>
        <v>Non</v>
      </c>
      <c r="R1079" t="str">
        <f>CONCATENATE(Tableau1[[#This Row],[OrderCode]],"|",Tableau1[[#This Row],[AnaCode]],"|",Tableau1[[#This Row],[Product]])</f>
        <v>CMD01763104|PEST|Pomme de terre</v>
      </c>
    </row>
    <row r="1080" spans="1:18" x14ac:dyDescent="0.25">
      <c r="A1080" s="1" t="s">
        <v>197</v>
      </c>
      <c r="B1080" s="1" t="s">
        <v>21</v>
      </c>
      <c r="C1080" s="3" t="s">
        <v>54</v>
      </c>
      <c r="D1080" s="3" t="s">
        <v>10</v>
      </c>
      <c r="E1080" s="1" t="s">
        <v>107</v>
      </c>
      <c r="F1080" s="1" t="s">
        <v>2223</v>
      </c>
      <c r="G1080" s="1" t="s">
        <v>964</v>
      </c>
      <c r="H1080" s="3">
        <f>SUBSTITUTE(LEFT(Tableau1[[#This Row],[OrderDate]],17),".",":")+0</f>
        <v>43567.731620370374</v>
      </c>
      <c r="I1080" s="3">
        <f>SUBSTITUTE(LEFT(Tableau1[[#This Row],[OrderDueTo]],17),".",":")+0</f>
        <v>43573.5</v>
      </c>
      <c r="J1080" s="13" t="str">
        <f>VLOOKUP(Tableau1[[#This Row],[AnaCode]],'Config Analyses'!A:C,2,FALSE)</f>
        <v>Analyse nutritionelle</v>
      </c>
      <c r="K1080" s="13" t="str">
        <f>VLOOKUP(Tableau1[[#This Row],[AnaCode]],'Config Analyses'!A:C,3,FALSE)</f>
        <v>Equipe 2</v>
      </c>
      <c r="L1080" s="13" t="str">
        <f>VLOOKUP(Tableau1[[#This Row],[CustomerCode]],'Config Clients'!A:D,3,FALSE)</f>
        <v>Coopérative agricole</v>
      </c>
      <c r="M1080" s="13" t="str">
        <f>VLOOKUP(Tableau1[[#This Row],[CustomerCode]],'Config Clients'!A:D,4,FALSE)</f>
        <v>Julie</v>
      </c>
      <c r="N1080" s="10" t="str">
        <f>IFERROR(IF(Tableau1[[#This Row],[Date rendu]]-'Date de l''export'!$A$2&gt;0,"Non","Oui"),"Oui")</f>
        <v>Non</v>
      </c>
      <c r="O1080" s="11">
        <f>IF(Tableau1[[#This Row],[En retard?]]="Non",Tableau1[[#This Row],[Date rendu]]-'Date de l''export'!$A$2,0)</f>
        <v>1.7404166666674428</v>
      </c>
      <c r="P1080" s="14" t="str">
        <f>IF(Tableau1[[#This Row],[En retard?]]="Oui","HD",IF(Tableau1[Délai restant]&lt;1,"&lt;24h",IF(Tableau1[Délai restant]&lt;2,"&lt;48h","≥48h")))</f>
        <v>&lt;48h</v>
      </c>
      <c r="Q1080" s="14" t="str">
        <f>IF(AND(Tableau1[[#This Row],[En retard?]]="Oui",OR(Tableau1[[#This Row],[Product]]="Citron",Tableau1[[#This Row],[Product]]="Amandes")),"Oui","Non")</f>
        <v>Non</v>
      </c>
      <c r="R1080" t="str">
        <f>CONCATENATE(Tableau1[[#This Row],[OrderCode]],"|",Tableau1[[#This Row],[AnaCode]],"|",Tableau1[[#This Row],[Product]])</f>
        <v>CMD01711301|NTR|Carotte</v>
      </c>
    </row>
    <row r="1081" spans="1:18" x14ac:dyDescent="0.25">
      <c r="A1081" s="1" t="s">
        <v>370</v>
      </c>
      <c r="B1081" s="1" t="s">
        <v>21</v>
      </c>
      <c r="C1081" s="3" t="s">
        <v>49</v>
      </c>
      <c r="D1081" s="3" t="s">
        <v>8</v>
      </c>
      <c r="E1081" s="1" t="s">
        <v>130</v>
      </c>
      <c r="F1081" s="1" t="s">
        <v>1814</v>
      </c>
      <c r="G1081" s="1" t="s">
        <v>973</v>
      </c>
      <c r="H1081" s="3">
        <f>SUBSTITUTE(LEFT(Tableau1[[#This Row],[OrderDate]],17),".",":")+0</f>
        <v>43567.732592592591</v>
      </c>
      <c r="I1081" s="3">
        <f>SUBSTITUTE(LEFT(Tableau1[[#This Row],[OrderDueTo]],17),".",":")+0</f>
        <v>43575.5</v>
      </c>
      <c r="J1081" s="13" t="str">
        <f>VLOOKUP(Tableau1[[#This Row],[AnaCode]],'Config Analyses'!A:C,2,FALSE)</f>
        <v>Analyse pesticides</v>
      </c>
      <c r="K1081" s="13" t="str">
        <f>VLOOKUP(Tableau1[[#This Row],[AnaCode]],'Config Analyses'!A:C,3,FALSE)</f>
        <v>Equipe 3</v>
      </c>
      <c r="L1081" s="13" t="str">
        <f>VLOOKUP(Tableau1[[#This Row],[CustomerCode]],'Config Clients'!A:D,3,FALSE)</f>
        <v>Grande surface</v>
      </c>
      <c r="M1081" s="13" t="str">
        <f>VLOOKUP(Tableau1[[#This Row],[CustomerCode]],'Config Clients'!A:D,4,FALSE)</f>
        <v>Eric</v>
      </c>
      <c r="N1081" s="10" t="str">
        <f>IFERROR(IF(Tableau1[[#This Row],[Date rendu]]-'Date de l''export'!$A$2&gt;0,"Non","Oui"),"Oui")</f>
        <v>Non</v>
      </c>
      <c r="O1081" s="11">
        <f>IF(Tableau1[[#This Row],[En retard?]]="Non",Tableau1[[#This Row],[Date rendu]]-'Date de l''export'!$A$2,0)</f>
        <v>3.7404166666674428</v>
      </c>
      <c r="P1081" s="14" t="str">
        <f>IF(Tableau1[[#This Row],[En retard?]]="Oui","HD",IF(Tableau1[Délai restant]&lt;1,"&lt;24h",IF(Tableau1[Délai restant]&lt;2,"&lt;48h","≥48h")))</f>
        <v>≥48h</v>
      </c>
      <c r="Q1081" s="14" t="str">
        <f>IF(AND(Tableau1[[#This Row],[En retard?]]="Oui",OR(Tableau1[[#This Row],[Product]]="Citron",Tableau1[[#This Row],[Product]]="Amandes")),"Oui","Non")</f>
        <v>Non</v>
      </c>
      <c r="R1081" t="str">
        <f>CONCATENATE(Tableau1[[#This Row],[OrderCode]],"|",Tableau1[[#This Row],[AnaCode]],"|",Tableau1[[#This Row],[Product]])</f>
        <v>CMD01568801|PEST|Carotte</v>
      </c>
    </row>
    <row r="1082" spans="1:18" x14ac:dyDescent="0.25">
      <c r="A1082" s="1" t="s">
        <v>192</v>
      </c>
      <c r="B1082" s="1" t="s">
        <v>21</v>
      </c>
      <c r="C1082" s="3" t="s">
        <v>98</v>
      </c>
      <c r="D1082" s="3" t="s">
        <v>27</v>
      </c>
      <c r="E1082" s="1" t="s">
        <v>63</v>
      </c>
      <c r="F1082" s="1" t="s">
        <v>1349</v>
      </c>
      <c r="G1082" s="1" t="s">
        <v>973</v>
      </c>
      <c r="H1082" s="3">
        <f>SUBSTITUTE(LEFT(Tableau1[[#This Row],[OrderDate]],17),".",":")+0</f>
        <v>43567.73300925926</v>
      </c>
      <c r="I1082" s="3">
        <f>SUBSTITUTE(LEFT(Tableau1[[#This Row],[OrderDueTo]],17),".",":")+0</f>
        <v>43575.5</v>
      </c>
      <c r="J1082" s="13" t="str">
        <f>VLOOKUP(Tableau1[[#This Row],[AnaCode]],'Config Analyses'!A:C,2,FALSE)</f>
        <v>Analyse polluants d'emballage</v>
      </c>
      <c r="K1082" s="13" t="str">
        <f>VLOOKUP(Tableau1[[#This Row],[AnaCode]],'Config Analyses'!A:C,3,FALSE)</f>
        <v>Equipe 3</v>
      </c>
      <c r="L1082" s="13" t="str">
        <f>VLOOKUP(Tableau1[[#This Row],[CustomerCode]],'Config Clients'!A:D,3,FALSE)</f>
        <v>Coopérative agricole</v>
      </c>
      <c r="M1082" s="13" t="str">
        <f>VLOOKUP(Tableau1[[#This Row],[CustomerCode]],'Config Clients'!A:D,4,FALSE)</f>
        <v>Julie</v>
      </c>
      <c r="N1082" s="10" t="str">
        <f>IFERROR(IF(Tableau1[[#This Row],[Date rendu]]-'Date de l''export'!$A$2&gt;0,"Non","Oui"),"Oui")</f>
        <v>Non</v>
      </c>
      <c r="O1082" s="11">
        <f>IF(Tableau1[[#This Row],[En retard?]]="Non",Tableau1[[#This Row],[Date rendu]]-'Date de l''export'!$A$2,0)</f>
        <v>3.7404166666674428</v>
      </c>
      <c r="P1082" s="14" t="str">
        <f>IF(Tableau1[[#This Row],[En retard?]]="Oui","HD",IF(Tableau1[Délai restant]&lt;1,"&lt;24h",IF(Tableau1[Délai restant]&lt;2,"&lt;48h","≥48h")))</f>
        <v>≥48h</v>
      </c>
      <c r="Q1082" s="14" t="str">
        <f>IF(AND(Tableau1[[#This Row],[En retard?]]="Oui",OR(Tableau1[[#This Row],[Product]]="Citron",Tableau1[[#This Row],[Product]]="Amandes")),"Oui","Non")</f>
        <v>Non</v>
      </c>
      <c r="R1082" t="str">
        <f>CONCATENATE(Tableau1[[#This Row],[OrderCode]],"|",Tableau1[[#This Row],[AnaCode]],"|",Tableau1[[#This Row],[Product]])</f>
        <v>CMD01552804|PLLT|Carotte</v>
      </c>
    </row>
    <row r="1083" spans="1:18" x14ac:dyDescent="0.25">
      <c r="A1083" s="1" t="s">
        <v>3561</v>
      </c>
      <c r="B1083" s="1" t="s">
        <v>16</v>
      </c>
      <c r="C1083" s="3" t="s">
        <v>188</v>
      </c>
      <c r="D1083" s="3" t="s">
        <v>38</v>
      </c>
      <c r="E1083" s="1" t="s">
        <v>229</v>
      </c>
      <c r="F1083" s="1" t="s">
        <v>3562</v>
      </c>
      <c r="G1083" s="1" t="s">
        <v>945</v>
      </c>
      <c r="H1083" s="3">
        <f>SUBSTITUTE(LEFT(Tableau1[[#This Row],[OrderDate]],17),".",":")+0</f>
        <v>43567.733229166668</v>
      </c>
      <c r="I1083" s="3">
        <f>SUBSTITUTE(LEFT(Tableau1[[#This Row],[OrderDueTo]],17),".",":")+0</f>
        <v>43572.5</v>
      </c>
      <c r="J1083" s="13" t="str">
        <f>VLOOKUP(Tableau1[[#This Row],[AnaCode]],'Config Analyses'!A:C,2,FALSE)</f>
        <v>Analyse sucres</v>
      </c>
      <c r="K1083" s="13" t="str">
        <f>VLOOKUP(Tableau1[[#This Row],[AnaCode]],'Config Analyses'!A:C,3,FALSE)</f>
        <v>Equipe 2</v>
      </c>
      <c r="L1083" s="13" t="str">
        <f>VLOOKUP(Tableau1[[#This Row],[CustomerCode]],'Config Clients'!A:D,3,FALSE)</f>
        <v>Coopérative agricole</v>
      </c>
      <c r="M1083" s="13" t="str">
        <f>VLOOKUP(Tableau1[[#This Row],[CustomerCode]],'Config Clients'!A:D,4,FALSE)</f>
        <v>Julie</v>
      </c>
      <c r="N1083" s="10" t="str">
        <f>IFERROR(IF(Tableau1[[#This Row],[Date rendu]]-'Date de l''export'!$A$2&gt;0,"Non","Oui"),"Oui")</f>
        <v>Non</v>
      </c>
      <c r="O1083" s="11">
        <f>IF(Tableau1[[#This Row],[En retard?]]="Non",Tableau1[[#This Row],[Date rendu]]-'Date de l''export'!$A$2,0)</f>
        <v>0.74041666666744277</v>
      </c>
      <c r="P1083" s="14" t="str">
        <f>IF(Tableau1[[#This Row],[En retard?]]="Oui","HD",IF(Tableau1[Délai restant]&lt;1,"&lt;24h",IF(Tableau1[Délai restant]&lt;2,"&lt;48h","≥48h")))</f>
        <v>&lt;24h</v>
      </c>
      <c r="Q1083" s="14" t="str">
        <f>IF(AND(Tableau1[[#This Row],[En retard?]]="Oui",OR(Tableau1[[#This Row],[Product]]="Citron",Tableau1[[#This Row],[Product]]="Amandes")),"Oui","Non")</f>
        <v>Non</v>
      </c>
      <c r="R1083" t="str">
        <f>CONCATENATE(Tableau1[[#This Row],[OrderCode]],"|",Tableau1[[#This Row],[AnaCode]],"|",Tableau1[[#This Row],[Product]])</f>
        <v>CMD01748522|SCR|Agneau</v>
      </c>
    </row>
    <row r="1084" spans="1:18" x14ac:dyDescent="0.25">
      <c r="A1084" s="1" t="s">
        <v>460</v>
      </c>
      <c r="B1084" s="1" t="s">
        <v>21</v>
      </c>
      <c r="C1084" s="3" t="s">
        <v>52</v>
      </c>
      <c r="D1084" s="3" t="s">
        <v>9</v>
      </c>
      <c r="E1084" s="1" t="s">
        <v>130</v>
      </c>
      <c r="F1084" s="1" t="s">
        <v>1816</v>
      </c>
      <c r="G1084" s="1" t="s">
        <v>973</v>
      </c>
      <c r="H1084" s="3">
        <f>SUBSTITUTE(LEFT(Tableau1[[#This Row],[OrderDate]],17),".",":")+0</f>
        <v>43567.734895833331</v>
      </c>
      <c r="I1084" s="3">
        <f>SUBSTITUTE(LEFT(Tableau1[[#This Row],[OrderDueTo]],17),".",":")+0</f>
        <v>43575.5</v>
      </c>
      <c r="J1084" s="13" t="str">
        <f>VLOOKUP(Tableau1[[#This Row],[AnaCode]],'Config Analyses'!A:C,2,FALSE)</f>
        <v>Analyse pesticides</v>
      </c>
      <c r="K1084" s="13" t="str">
        <f>VLOOKUP(Tableau1[[#This Row],[AnaCode]],'Config Analyses'!A:C,3,FALSE)</f>
        <v>Equipe 3</v>
      </c>
      <c r="L1084" s="13" t="str">
        <f>VLOOKUP(Tableau1[[#This Row],[CustomerCode]],'Config Clients'!A:D,3,FALSE)</f>
        <v>Centrale d'achats</v>
      </c>
      <c r="M1084" s="13" t="str">
        <f>VLOOKUP(Tableau1[[#This Row],[CustomerCode]],'Config Clients'!A:D,4,FALSE)</f>
        <v>Sandrine</v>
      </c>
      <c r="N1084" s="10" t="str">
        <f>IFERROR(IF(Tableau1[[#This Row],[Date rendu]]-'Date de l''export'!$A$2&gt;0,"Non","Oui"),"Oui")</f>
        <v>Non</v>
      </c>
      <c r="O1084" s="11">
        <f>IF(Tableau1[[#This Row],[En retard?]]="Non",Tableau1[[#This Row],[Date rendu]]-'Date de l''export'!$A$2,0)</f>
        <v>3.7404166666674428</v>
      </c>
      <c r="P1084" s="14" t="str">
        <f>IF(Tableau1[[#This Row],[En retard?]]="Oui","HD",IF(Tableau1[Délai restant]&lt;1,"&lt;24h",IF(Tableau1[Délai restant]&lt;2,"&lt;48h","≥48h")))</f>
        <v>≥48h</v>
      </c>
      <c r="Q1084" s="14" t="str">
        <f>IF(AND(Tableau1[[#This Row],[En retard?]]="Oui",OR(Tableau1[[#This Row],[Product]]="Citron",Tableau1[[#This Row],[Product]]="Amandes")),"Oui","Non")</f>
        <v>Non</v>
      </c>
      <c r="R1084" t="str">
        <f>CONCATENATE(Tableau1[[#This Row],[OrderCode]],"|",Tableau1[[#This Row],[AnaCode]],"|",Tableau1[[#This Row],[Product]])</f>
        <v>CMD01550607|PEST|Carotte</v>
      </c>
    </row>
    <row r="1085" spans="1:18" x14ac:dyDescent="0.25">
      <c r="A1085" s="1" t="s">
        <v>843</v>
      </c>
      <c r="B1085" s="1" t="s">
        <v>46</v>
      </c>
      <c r="C1085" s="3" t="s">
        <v>147</v>
      </c>
      <c r="D1085" s="3" t="s">
        <v>34</v>
      </c>
      <c r="E1085" s="1" t="s">
        <v>179</v>
      </c>
      <c r="F1085" s="1" t="s">
        <v>2111</v>
      </c>
      <c r="G1085" s="1" t="s">
        <v>936</v>
      </c>
      <c r="H1085" s="3">
        <f>SUBSTITUTE(LEFT(Tableau1[[#This Row],[OrderDate]],17),".",":")+0</f>
        <v>43567.73505787037</v>
      </c>
      <c r="I1085" s="3">
        <f>SUBSTITUTE(LEFT(Tableau1[[#This Row],[OrderDueTo]],17),".",":")+0</f>
        <v>43570.5</v>
      </c>
      <c r="J1085" s="13" t="str">
        <f>VLOOKUP(Tableau1[[#This Row],[AnaCode]],'Config Analyses'!A:C,2,FALSE)</f>
        <v>Analyse métaux lourds</v>
      </c>
      <c r="K1085" s="13" t="str">
        <f>VLOOKUP(Tableau1[[#This Row],[AnaCode]],'Config Analyses'!A:C,3,FALSE)</f>
        <v>Equipe 1</v>
      </c>
      <c r="L1085" s="13" t="str">
        <f>VLOOKUP(Tableau1[[#This Row],[CustomerCode]],'Config Clients'!A:D,3,FALSE)</f>
        <v>Entreprises agro-alimentaires</v>
      </c>
      <c r="M1085" s="13" t="str">
        <f>VLOOKUP(Tableau1[[#This Row],[CustomerCode]],'Config Clients'!A:D,4,FALSE)</f>
        <v>Marc</v>
      </c>
      <c r="N1085" s="10" t="str">
        <f>IFERROR(IF(Tableau1[[#This Row],[Date rendu]]-'Date de l''export'!$A$2&gt;0,"Non","Oui"),"Oui")</f>
        <v>Oui</v>
      </c>
      <c r="O1085" s="11">
        <f>IF(Tableau1[[#This Row],[En retard?]]="Non",Tableau1[[#This Row],[Date rendu]]-'Date de l''export'!$A$2,0)</f>
        <v>0</v>
      </c>
      <c r="P1085" s="14" t="str">
        <f>IF(Tableau1[[#This Row],[En retard?]]="Oui","HD",IF(Tableau1[Délai restant]&lt;1,"&lt;24h",IF(Tableau1[Délai restant]&lt;2,"&lt;48h","≥48h")))</f>
        <v>HD</v>
      </c>
      <c r="Q1085" s="14" t="str">
        <f>IF(AND(Tableau1[[#This Row],[En retard?]]="Oui",OR(Tableau1[[#This Row],[Product]]="Citron",Tableau1[[#This Row],[Product]]="Amandes")),"Oui","Non")</f>
        <v>Non</v>
      </c>
      <c r="R1085" t="str">
        <f>CONCATENATE(Tableau1[[#This Row],[OrderCode]],"|",Tableau1[[#This Row],[AnaCode]],"|",Tableau1[[#This Row],[Product]])</f>
        <v>CMD01770807|MTX|Raisin</v>
      </c>
    </row>
    <row r="1086" spans="1:18" x14ac:dyDescent="0.25">
      <c r="A1086" s="1" t="s">
        <v>223</v>
      </c>
      <c r="B1086" s="1" t="s">
        <v>21</v>
      </c>
      <c r="C1086" s="3" t="s">
        <v>52</v>
      </c>
      <c r="D1086" s="3" t="s">
        <v>9</v>
      </c>
      <c r="E1086" s="1" t="s">
        <v>130</v>
      </c>
      <c r="F1086" s="1" t="s">
        <v>1818</v>
      </c>
      <c r="G1086" s="1" t="s">
        <v>973</v>
      </c>
      <c r="H1086" s="3">
        <f>SUBSTITUTE(LEFT(Tableau1[[#This Row],[OrderDate]],17),".",":")+0</f>
        <v>43567.741087962961</v>
      </c>
      <c r="I1086" s="3">
        <f>SUBSTITUTE(LEFT(Tableau1[[#This Row],[OrderDueTo]],17),".",":")+0</f>
        <v>43575.5</v>
      </c>
      <c r="J1086" s="13" t="str">
        <f>VLOOKUP(Tableau1[[#This Row],[AnaCode]],'Config Analyses'!A:C,2,FALSE)</f>
        <v>Analyse pesticides</v>
      </c>
      <c r="K1086" s="13" t="str">
        <f>VLOOKUP(Tableau1[[#This Row],[AnaCode]],'Config Analyses'!A:C,3,FALSE)</f>
        <v>Equipe 3</v>
      </c>
      <c r="L1086" s="13" t="str">
        <f>VLOOKUP(Tableau1[[#This Row],[CustomerCode]],'Config Clients'!A:D,3,FALSE)</f>
        <v>Centrale d'achats</v>
      </c>
      <c r="M1086" s="13" t="str">
        <f>VLOOKUP(Tableau1[[#This Row],[CustomerCode]],'Config Clients'!A:D,4,FALSE)</f>
        <v>Sandrine</v>
      </c>
      <c r="N1086" s="10" t="str">
        <f>IFERROR(IF(Tableau1[[#This Row],[Date rendu]]-'Date de l''export'!$A$2&gt;0,"Non","Oui"),"Oui")</f>
        <v>Non</v>
      </c>
      <c r="O1086" s="11">
        <f>IF(Tableau1[[#This Row],[En retard?]]="Non",Tableau1[[#This Row],[Date rendu]]-'Date de l''export'!$A$2,0)</f>
        <v>3.7404166666674428</v>
      </c>
      <c r="P1086" s="14" t="str">
        <f>IF(Tableau1[[#This Row],[En retard?]]="Oui","HD",IF(Tableau1[Délai restant]&lt;1,"&lt;24h",IF(Tableau1[Délai restant]&lt;2,"&lt;48h","≥48h")))</f>
        <v>≥48h</v>
      </c>
      <c r="Q1086" s="14" t="str">
        <f>IF(AND(Tableau1[[#This Row],[En retard?]]="Oui",OR(Tableau1[[#This Row],[Product]]="Citron",Tableau1[[#This Row],[Product]]="Amandes")),"Oui","Non")</f>
        <v>Non</v>
      </c>
      <c r="R1086" t="str">
        <f>CONCATENATE(Tableau1[[#This Row],[OrderCode]],"|",Tableau1[[#This Row],[AnaCode]],"|",Tableau1[[#This Row],[Product]])</f>
        <v>CMD01626009|PEST|Carotte</v>
      </c>
    </row>
    <row r="1087" spans="1:18" x14ac:dyDescent="0.25">
      <c r="A1087" s="1" t="s">
        <v>441</v>
      </c>
      <c r="B1087" s="1" t="s">
        <v>31</v>
      </c>
      <c r="C1087" s="3" t="s">
        <v>98</v>
      </c>
      <c r="D1087" s="3" t="s">
        <v>27</v>
      </c>
      <c r="E1087" s="1" t="s">
        <v>50</v>
      </c>
      <c r="F1087" s="1" t="s">
        <v>1506</v>
      </c>
      <c r="G1087" s="1" t="s">
        <v>1365</v>
      </c>
      <c r="H1087" s="3">
        <f>SUBSTITUTE(LEFT(Tableau1[[#This Row],[OrderDate]],17),".",":")+0</f>
        <v>43567.742488425924</v>
      </c>
      <c r="I1087" s="3">
        <f>SUBSTITUTE(LEFT(Tableau1[[#This Row],[OrderDueTo]],17),".",":")+0</f>
        <v>43579.5</v>
      </c>
      <c r="J1087" s="13" t="str">
        <f>VLOOKUP(Tableau1[[#This Row],[AnaCode]],'Config Analyses'!A:C,2,FALSE)</f>
        <v>Analyse OGM</v>
      </c>
      <c r="K1087" s="13" t="str">
        <f>VLOOKUP(Tableau1[[#This Row],[AnaCode]],'Config Analyses'!A:C,3,FALSE)</f>
        <v>Equipe 2</v>
      </c>
      <c r="L1087" s="13" t="str">
        <f>VLOOKUP(Tableau1[[#This Row],[CustomerCode]],'Config Clients'!A:D,3,FALSE)</f>
        <v>Coopérative agricole</v>
      </c>
      <c r="M1087" s="13" t="str">
        <f>VLOOKUP(Tableau1[[#This Row],[CustomerCode]],'Config Clients'!A:D,4,FALSE)</f>
        <v>Julie</v>
      </c>
      <c r="N1087" s="10" t="str">
        <f>IFERROR(IF(Tableau1[[#This Row],[Date rendu]]-'Date de l''export'!$A$2&gt;0,"Non","Oui"),"Oui")</f>
        <v>Non</v>
      </c>
      <c r="O1087" s="11">
        <f>IF(Tableau1[[#This Row],[En retard?]]="Non",Tableau1[[#This Row],[Date rendu]]-'Date de l''export'!$A$2,0)</f>
        <v>7.7404166666674428</v>
      </c>
      <c r="P1087" s="14" t="str">
        <f>IF(Tableau1[[#This Row],[En retard?]]="Oui","HD",IF(Tableau1[Délai restant]&lt;1,"&lt;24h",IF(Tableau1[Délai restant]&lt;2,"&lt;48h","≥48h")))</f>
        <v>≥48h</v>
      </c>
      <c r="Q1087" s="14" t="str">
        <f>IF(AND(Tableau1[[#This Row],[En retard?]]="Oui",OR(Tableau1[[#This Row],[Product]]="Citron",Tableau1[[#This Row],[Product]]="Amandes")),"Oui","Non")</f>
        <v>Non</v>
      </c>
      <c r="R1087" t="str">
        <f>CONCATENATE(Tableau1[[#This Row],[OrderCode]],"|",Tableau1[[#This Row],[AnaCode]],"|",Tableau1[[#This Row],[Product]])</f>
        <v>CMD01407108|OGM|Pomme de terre</v>
      </c>
    </row>
    <row r="1088" spans="1:18" x14ac:dyDescent="0.25">
      <c r="A1088" s="1" t="s">
        <v>340</v>
      </c>
      <c r="B1088" s="1" t="s">
        <v>31</v>
      </c>
      <c r="C1088" s="3" t="s">
        <v>72</v>
      </c>
      <c r="D1088" s="3" t="s">
        <v>22</v>
      </c>
      <c r="E1088" s="1" t="s">
        <v>130</v>
      </c>
      <c r="F1088" s="1" t="s">
        <v>1819</v>
      </c>
      <c r="G1088" s="1" t="s">
        <v>973</v>
      </c>
      <c r="H1088" s="3">
        <f>SUBSTITUTE(LEFT(Tableau1[[#This Row],[OrderDate]],17),".",":")+0</f>
        <v>43567.745821759258</v>
      </c>
      <c r="I1088" s="3">
        <f>SUBSTITUTE(LEFT(Tableau1[[#This Row],[OrderDueTo]],17),".",":")+0</f>
        <v>43575.5</v>
      </c>
      <c r="J1088" s="13" t="str">
        <f>VLOOKUP(Tableau1[[#This Row],[AnaCode]],'Config Analyses'!A:C,2,FALSE)</f>
        <v>Analyse pesticides</v>
      </c>
      <c r="K1088" s="13" t="str">
        <f>VLOOKUP(Tableau1[[#This Row],[AnaCode]],'Config Analyses'!A:C,3,FALSE)</f>
        <v>Equipe 3</v>
      </c>
      <c r="L1088" s="13" t="str">
        <f>VLOOKUP(Tableau1[[#This Row],[CustomerCode]],'Config Clients'!A:D,3,FALSE)</f>
        <v>Coopérative agricole</v>
      </c>
      <c r="M1088" s="13" t="str">
        <f>VLOOKUP(Tableau1[[#This Row],[CustomerCode]],'Config Clients'!A:D,4,FALSE)</f>
        <v>Julie</v>
      </c>
      <c r="N1088" s="10" t="str">
        <f>IFERROR(IF(Tableau1[[#This Row],[Date rendu]]-'Date de l''export'!$A$2&gt;0,"Non","Oui"),"Oui")</f>
        <v>Non</v>
      </c>
      <c r="O1088" s="11">
        <f>IF(Tableau1[[#This Row],[En retard?]]="Non",Tableau1[[#This Row],[Date rendu]]-'Date de l''export'!$A$2,0)</f>
        <v>3.7404166666674428</v>
      </c>
      <c r="P1088" s="14" t="str">
        <f>IF(Tableau1[[#This Row],[En retard?]]="Oui","HD",IF(Tableau1[Délai restant]&lt;1,"&lt;24h",IF(Tableau1[Délai restant]&lt;2,"&lt;48h","≥48h")))</f>
        <v>≥48h</v>
      </c>
      <c r="Q1088" s="14" t="str">
        <f>IF(AND(Tableau1[[#This Row],[En retard?]]="Oui",OR(Tableau1[[#This Row],[Product]]="Citron",Tableau1[[#This Row],[Product]]="Amandes")),"Oui","Non")</f>
        <v>Non</v>
      </c>
      <c r="R1088" t="str">
        <f>CONCATENATE(Tableau1[[#This Row],[OrderCode]],"|",Tableau1[[#This Row],[AnaCode]],"|",Tableau1[[#This Row],[Product]])</f>
        <v>CMD01667103|PEST|Pomme de terre</v>
      </c>
    </row>
    <row r="1089" spans="1:18" x14ac:dyDescent="0.25">
      <c r="A1089" s="1" t="s">
        <v>333</v>
      </c>
      <c r="B1089" s="1" t="s">
        <v>21</v>
      </c>
      <c r="C1089" s="3" t="s">
        <v>54</v>
      </c>
      <c r="D1089" s="3" t="s">
        <v>10</v>
      </c>
      <c r="E1089" s="1" t="s">
        <v>107</v>
      </c>
      <c r="F1089" s="1" t="s">
        <v>1820</v>
      </c>
      <c r="G1089" s="1" t="s">
        <v>964</v>
      </c>
      <c r="H1089" s="3">
        <f>SUBSTITUTE(LEFT(Tableau1[[#This Row],[OrderDate]],17),".",":")+0</f>
        <v>43567.74591435185</v>
      </c>
      <c r="I1089" s="3">
        <f>SUBSTITUTE(LEFT(Tableau1[[#This Row],[OrderDueTo]],17),".",":")+0</f>
        <v>43573.5</v>
      </c>
      <c r="J1089" s="13" t="str">
        <f>VLOOKUP(Tableau1[[#This Row],[AnaCode]],'Config Analyses'!A:C,2,FALSE)</f>
        <v>Analyse nutritionelle</v>
      </c>
      <c r="K1089" s="13" t="str">
        <f>VLOOKUP(Tableau1[[#This Row],[AnaCode]],'Config Analyses'!A:C,3,FALSE)</f>
        <v>Equipe 2</v>
      </c>
      <c r="L1089" s="13" t="str">
        <f>VLOOKUP(Tableau1[[#This Row],[CustomerCode]],'Config Clients'!A:D,3,FALSE)</f>
        <v>Coopérative agricole</v>
      </c>
      <c r="M1089" s="13" t="str">
        <f>VLOOKUP(Tableau1[[#This Row],[CustomerCode]],'Config Clients'!A:D,4,FALSE)</f>
        <v>Julie</v>
      </c>
      <c r="N1089" s="10" t="str">
        <f>IFERROR(IF(Tableau1[[#This Row],[Date rendu]]-'Date de l''export'!$A$2&gt;0,"Non","Oui"),"Oui")</f>
        <v>Non</v>
      </c>
      <c r="O1089" s="11">
        <f>IF(Tableau1[[#This Row],[En retard?]]="Non",Tableau1[[#This Row],[Date rendu]]-'Date de l''export'!$A$2,0)</f>
        <v>1.7404166666674428</v>
      </c>
      <c r="P1089" s="14" t="str">
        <f>IF(Tableau1[[#This Row],[En retard?]]="Oui","HD",IF(Tableau1[Délai restant]&lt;1,"&lt;24h",IF(Tableau1[Délai restant]&lt;2,"&lt;48h","≥48h")))</f>
        <v>&lt;48h</v>
      </c>
      <c r="Q1089" s="14" t="str">
        <f>IF(AND(Tableau1[[#This Row],[En retard?]]="Oui",OR(Tableau1[[#This Row],[Product]]="Citron",Tableau1[[#This Row],[Product]]="Amandes")),"Oui","Non")</f>
        <v>Non</v>
      </c>
      <c r="R1089" t="str">
        <f>CONCATENATE(Tableau1[[#This Row],[OrderCode]],"|",Tableau1[[#This Row],[AnaCode]],"|",Tableau1[[#This Row],[Product]])</f>
        <v>CMD01743701|NTR|Carotte</v>
      </c>
    </row>
    <row r="1090" spans="1:18" x14ac:dyDescent="0.25">
      <c r="A1090" s="1" t="s">
        <v>523</v>
      </c>
      <c r="B1090" s="1" t="s">
        <v>31</v>
      </c>
      <c r="C1090" s="3" t="s">
        <v>61</v>
      </c>
      <c r="D1090" s="3" t="s">
        <v>14</v>
      </c>
      <c r="E1090" s="1" t="s">
        <v>130</v>
      </c>
      <c r="F1090" s="1" t="s">
        <v>1821</v>
      </c>
      <c r="G1090" s="1" t="s">
        <v>973</v>
      </c>
      <c r="H1090" s="3">
        <f>SUBSTITUTE(LEFT(Tableau1[[#This Row],[OrderDate]],17),".",":")+0</f>
        <v>43567.74795138889</v>
      </c>
      <c r="I1090" s="3">
        <f>SUBSTITUTE(LEFT(Tableau1[[#This Row],[OrderDueTo]],17),".",":")+0</f>
        <v>43575.5</v>
      </c>
      <c r="J1090" s="13" t="str">
        <f>VLOOKUP(Tableau1[[#This Row],[AnaCode]],'Config Analyses'!A:C,2,FALSE)</f>
        <v>Analyse pesticides</v>
      </c>
      <c r="K1090" s="13" t="str">
        <f>VLOOKUP(Tableau1[[#This Row],[AnaCode]],'Config Analyses'!A:C,3,FALSE)</f>
        <v>Equipe 3</v>
      </c>
      <c r="L1090" s="13" t="str">
        <f>VLOOKUP(Tableau1[[#This Row],[CustomerCode]],'Config Clients'!A:D,3,FALSE)</f>
        <v>Grande surface</v>
      </c>
      <c r="M1090" s="13" t="str">
        <f>VLOOKUP(Tableau1[[#This Row],[CustomerCode]],'Config Clients'!A:D,4,FALSE)</f>
        <v>Eric</v>
      </c>
      <c r="N1090" s="10" t="str">
        <f>IFERROR(IF(Tableau1[[#This Row],[Date rendu]]-'Date de l''export'!$A$2&gt;0,"Non","Oui"),"Oui")</f>
        <v>Non</v>
      </c>
      <c r="O1090" s="11">
        <f>IF(Tableau1[[#This Row],[En retard?]]="Non",Tableau1[[#This Row],[Date rendu]]-'Date de l''export'!$A$2,0)</f>
        <v>3.7404166666674428</v>
      </c>
      <c r="P1090" s="14" t="str">
        <f>IF(Tableau1[[#This Row],[En retard?]]="Oui","HD",IF(Tableau1[Délai restant]&lt;1,"&lt;24h",IF(Tableau1[Délai restant]&lt;2,"&lt;48h","≥48h")))</f>
        <v>≥48h</v>
      </c>
      <c r="Q1090" s="14" t="str">
        <f>IF(AND(Tableau1[[#This Row],[En retard?]]="Oui",OR(Tableau1[[#This Row],[Product]]="Citron",Tableau1[[#This Row],[Product]]="Amandes")),"Oui","Non")</f>
        <v>Non</v>
      </c>
      <c r="R1090" t="str">
        <f>CONCATENATE(Tableau1[[#This Row],[OrderCode]],"|",Tableau1[[#This Row],[AnaCode]],"|",Tableau1[[#This Row],[Product]])</f>
        <v>CMD01359201|PEST|Pomme de terre</v>
      </c>
    </row>
    <row r="1091" spans="1:18" x14ac:dyDescent="0.25">
      <c r="A1091" s="1" t="s">
        <v>149</v>
      </c>
      <c r="B1091" s="1" t="s">
        <v>31</v>
      </c>
      <c r="C1091" s="3" t="s">
        <v>52</v>
      </c>
      <c r="D1091" s="3" t="s">
        <v>9</v>
      </c>
      <c r="E1091" s="1" t="s">
        <v>107</v>
      </c>
      <c r="F1091" s="1" t="s">
        <v>1498</v>
      </c>
      <c r="G1091" s="1" t="s">
        <v>964</v>
      </c>
      <c r="H1091" s="3">
        <f>SUBSTITUTE(LEFT(Tableau1[[#This Row],[OrderDate]],17),".",":")+0</f>
        <v>43567.750671296293</v>
      </c>
      <c r="I1091" s="3">
        <f>SUBSTITUTE(LEFT(Tableau1[[#This Row],[OrderDueTo]],17),".",":")+0</f>
        <v>43573.5</v>
      </c>
      <c r="J1091" s="13" t="str">
        <f>VLOOKUP(Tableau1[[#This Row],[AnaCode]],'Config Analyses'!A:C,2,FALSE)</f>
        <v>Analyse nutritionelle</v>
      </c>
      <c r="K1091" s="13" t="str">
        <f>VLOOKUP(Tableau1[[#This Row],[AnaCode]],'Config Analyses'!A:C,3,FALSE)</f>
        <v>Equipe 2</v>
      </c>
      <c r="L1091" s="13" t="str">
        <f>VLOOKUP(Tableau1[[#This Row],[CustomerCode]],'Config Clients'!A:D,3,FALSE)</f>
        <v>Centrale d'achats</v>
      </c>
      <c r="M1091" s="13" t="str">
        <f>VLOOKUP(Tableau1[[#This Row],[CustomerCode]],'Config Clients'!A:D,4,FALSE)</f>
        <v>Sandrine</v>
      </c>
      <c r="N1091" s="10" t="str">
        <f>IFERROR(IF(Tableau1[[#This Row],[Date rendu]]-'Date de l''export'!$A$2&gt;0,"Non","Oui"),"Oui")</f>
        <v>Non</v>
      </c>
      <c r="O1091" s="11">
        <f>IF(Tableau1[[#This Row],[En retard?]]="Non",Tableau1[[#This Row],[Date rendu]]-'Date de l''export'!$A$2,0)</f>
        <v>1.7404166666674428</v>
      </c>
      <c r="P1091" s="14" t="str">
        <f>IF(Tableau1[[#This Row],[En retard?]]="Oui","HD",IF(Tableau1[Délai restant]&lt;1,"&lt;24h",IF(Tableau1[Délai restant]&lt;2,"&lt;48h","≥48h")))</f>
        <v>&lt;48h</v>
      </c>
      <c r="Q1091" s="14" t="str">
        <f>IF(AND(Tableau1[[#This Row],[En retard?]]="Oui",OR(Tableau1[[#This Row],[Product]]="Citron",Tableau1[[#This Row],[Product]]="Amandes")),"Oui","Non")</f>
        <v>Non</v>
      </c>
      <c r="R1091" t="str">
        <f>CONCATENATE(Tableau1[[#This Row],[OrderCode]],"|",Tableau1[[#This Row],[AnaCode]],"|",Tableau1[[#This Row],[Product]])</f>
        <v>CMD01749302|NTR|Pomme de terre</v>
      </c>
    </row>
    <row r="1092" spans="1:18" x14ac:dyDescent="0.25">
      <c r="A1092" s="1" t="s">
        <v>285</v>
      </c>
      <c r="B1092" s="1" t="s">
        <v>26</v>
      </c>
      <c r="C1092" s="3" t="s">
        <v>54</v>
      </c>
      <c r="D1092" s="3" t="s">
        <v>10</v>
      </c>
      <c r="E1092" s="1" t="s">
        <v>179</v>
      </c>
      <c r="F1092" s="1" t="s">
        <v>2114</v>
      </c>
      <c r="G1092" s="1" t="s">
        <v>936</v>
      </c>
      <c r="H1092" s="3">
        <f>SUBSTITUTE(LEFT(Tableau1[[#This Row],[OrderDate]],17),".",":")+0</f>
        <v>43567.750775462962</v>
      </c>
      <c r="I1092" s="3">
        <f>SUBSTITUTE(LEFT(Tableau1[[#This Row],[OrderDueTo]],17),".",":")+0</f>
        <v>43570.5</v>
      </c>
      <c r="J1092" s="13" t="str">
        <f>VLOOKUP(Tableau1[[#This Row],[AnaCode]],'Config Analyses'!A:C,2,FALSE)</f>
        <v>Analyse métaux lourds</v>
      </c>
      <c r="K1092" s="13" t="str">
        <f>VLOOKUP(Tableau1[[#This Row],[AnaCode]],'Config Analyses'!A:C,3,FALSE)</f>
        <v>Equipe 1</v>
      </c>
      <c r="L1092" s="13" t="str">
        <f>VLOOKUP(Tableau1[[#This Row],[CustomerCode]],'Config Clients'!A:D,3,FALSE)</f>
        <v>Coopérative agricole</v>
      </c>
      <c r="M1092" s="13" t="str">
        <f>VLOOKUP(Tableau1[[#This Row],[CustomerCode]],'Config Clients'!A:D,4,FALSE)</f>
        <v>Julie</v>
      </c>
      <c r="N1092" s="10" t="str">
        <f>IFERROR(IF(Tableau1[[#This Row],[Date rendu]]-'Date de l''export'!$A$2&gt;0,"Non","Oui"),"Oui")</f>
        <v>Oui</v>
      </c>
      <c r="O1092" s="11">
        <f>IF(Tableau1[[#This Row],[En retard?]]="Non",Tableau1[[#This Row],[Date rendu]]-'Date de l''export'!$A$2,0)</f>
        <v>0</v>
      </c>
      <c r="P1092" s="14" t="str">
        <f>IF(Tableau1[[#This Row],[En retard?]]="Oui","HD",IF(Tableau1[Délai restant]&lt;1,"&lt;24h",IF(Tableau1[Délai restant]&lt;2,"&lt;48h","≥48h")))</f>
        <v>HD</v>
      </c>
      <c r="Q1092" s="14" t="str">
        <f>IF(AND(Tableau1[[#This Row],[En retard?]]="Oui",OR(Tableau1[[#This Row],[Product]]="Citron",Tableau1[[#This Row],[Product]]="Amandes")),"Oui","Non")</f>
        <v>Non</v>
      </c>
      <c r="R1092" t="str">
        <f>CONCATENATE(Tableau1[[#This Row],[OrderCode]],"|",Tableau1[[#This Row],[AnaCode]],"|",Tableau1[[#This Row],[Product]])</f>
        <v>CMD01552504|MTX|Radis</v>
      </c>
    </row>
    <row r="1093" spans="1:18" x14ac:dyDescent="0.25">
      <c r="A1093" s="1" t="s">
        <v>627</v>
      </c>
      <c r="B1093" s="1" t="s">
        <v>30</v>
      </c>
      <c r="C1093" s="3" t="s">
        <v>75</v>
      </c>
      <c r="D1093" s="3" t="s">
        <v>24</v>
      </c>
      <c r="E1093" s="1" t="s">
        <v>130</v>
      </c>
      <c r="F1093" s="1" t="s">
        <v>2011</v>
      </c>
      <c r="G1093" s="1" t="s">
        <v>973</v>
      </c>
      <c r="H1093" s="3">
        <f>SUBSTITUTE(LEFT(Tableau1[[#This Row],[OrderDate]],17),".",":")+0</f>
        <v>43567.754629629628</v>
      </c>
      <c r="I1093" s="3">
        <f>SUBSTITUTE(LEFT(Tableau1[[#This Row],[OrderDueTo]],17),".",":")+0</f>
        <v>43575.5</v>
      </c>
      <c r="J1093" s="13" t="str">
        <f>VLOOKUP(Tableau1[[#This Row],[AnaCode]],'Config Analyses'!A:C,2,FALSE)</f>
        <v>Analyse pesticides</v>
      </c>
      <c r="K1093" s="13" t="str">
        <f>VLOOKUP(Tableau1[[#This Row],[AnaCode]],'Config Analyses'!A:C,3,FALSE)</f>
        <v>Equipe 3</v>
      </c>
      <c r="L1093" s="13" t="str">
        <f>VLOOKUP(Tableau1[[#This Row],[CustomerCode]],'Config Clients'!A:D,3,FALSE)</f>
        <v>Entreprises agro-alimentaires</v>
      </c>
      <c r="M1093" s="13" t="str">
        <f>VLOOKUP(Tableau1[[#This Row],[CustomerCode]],'Config Clients'!A:D,4,FALSE)</f>
        <v>Julien</v>
      </c>
      <c r="N1093" s="10" t="str">
        <f>IFERROR(IF(Tableau1[[#This Row],[Date rendu]]-'Date de l''export'!$A$2&gt;0,"Non","Oui"),"Oui")</f>
        <v>Non</v>
      </c>
      <c r="O1093" s="11">
        <f>IF(Tableau1[[#This Row],[En retard?]]="Non",Tableau1[[#This Row],[Date rendu]]-'Date de l''export'!$A$2,0)</f>
        <v>3.7404166666674428</v>
      </c>
      <c r="P1093" s="14" t="str">
        <f>IF(Tableau1[[#This Row],[En retard?]]="Oui","HD",IF(Tableau1[Délai restant]&lt;1,"&lt;24h",IF(Tableau1[Délai restant]&lt;2,"&lt;48h","≥48h")))</f>
        <v>≥48h</v>
      </c>
      <c r="Q1093" s="14" t="str">
        <f>IF(AND(Tableau1[[#This Row],[En retard?]]="Oui",OR(Tableau1[[#This Row],[Product]]="Citron",Tableau1[[#This Row],[Product]]="Amandes")),"Oui","Non")</f>
        <v>Non</v>
      </c>
      <c r="R1093" t="str">
        <f>CONCATENATE(Tableau1[[#This Row],[OrderCode]],"|",Tableau1[[#This Row],[AnaCode]],"|",Tableau1[[#This Row],[Product]])</f>
        <v>CMD01790303|PEST|Bœuf</v>
      </c>
    </row>
    <row r="1094" spans="1:18" x14ac:dyDescent="0.25">
      <c r="A1094" s="1" t="s">
        <v>424</v>
      </c>
      <c r="B1094" s="1" t="s">
        <v>7</v>
      </c>
      <c r="C1094" s="3" t="s">
        <v>52</v>
      </c>
      <c r="D1094" s="3" t="s">
        <v>9</v>
      </c>
      <c r="E1094" s="1" t="s">
        <v>130</v>
      </c>
      <c r="F1094" s="1" t="s">
        <v>1822</v>
      </c>
      <c r="G1094" s="1" t="s">
        <v>973</v>
      </c>
      <c r="H1094" s="3">
        <f>SUBSTITUTE(LEFT(Tableau1[[#This Row],[OrderDate]],17),".",":")+0</f>
        <v>43567.754930555559</v>
      </c>
      <c r="I1094" s="3">
        <f>SUBSTITUTE(LEFT(Tableau1[[#This Row],[OrderDueTo]],17),".",":")+0</f>
        <v>43575.5</v>
      </c>
      <c r="J1094" s="13" t="str">
        <f>VLOOKUP(Tableau1[[#This Row],[AnaCode]],'Config Analyses'!A:C,2,FALSE)</f>
        <v>Analyse pesticides</v>
      </c>
      <c r="K1094" s="13" t="str">
        <f>VLOOKUP(Tableau1[[#This Row],[AnaCode]],'Config Analyses'!A:C,3,FALSE)</f>
        <v>Equipe 3</v>
      </c>
      <c r="L1094" s="13" t="str">
        <f>VLOOKUP(Tableau1[[#This Row],[CustomerCode]],'Config Clients'!A:D,3,FALSE)</f>
        <v>Centrale d'achats</v>
      </c>
      <c r="M1094" s="13" t="str">
        <f>VLOOKUP(Tableau1[[#This Row],[CustomerCode]],'Config Clients'!A:D,4,FALSE)</f>
        <v>Sandrine</v>
      </c>
      <c r="N1094" s="10" t="str">
        <f>IFERROR(IF(Tableau1[[#This Row],[Date rendu]]-'Date de l''export'!$A$2&gt;0,"Non","Oui"),"Oui")</f>
        <v>Non</v>
      </c>
      <c r="O1094" s="11">
        <f>IF(Tableau1[[#This Row],[En retard?]]="Non",Tableau1[[#This Row],[Date rendu]]-'Date de l''export'!$A$2,0)</f>
        <v>3.7404166666674428</v>
      </c>
      <c r="P1094" s="14" t="str">
        <f>IF(Tableau1[[#This Row],[En retard?]]="Oui","HD",IF(Tableau1[Délai restant]&lt;1,"&lt;24h",IF(Tableau1[Délai restant]&lt;2,"&lt;48h","≥48h")))</f>
        <v>≥48h</v>
      </c>
      <c r="Q1094" s="14" t="str">
        <f>IF(AND(Tableau1[[#This Row],[En retard?]]="Oui",OR(Tableau1[[#This Row],[Product]]="Citron",Tableau1[[#This Row],[Product]]="Amandes")),"Oui","Non")</f>
        <v>Non</v>
      </c>
      <c r="R1094" t="str">
        <f>CONCATENATE(Tableau1[[#This Row],[OrderCode]],"|",Tableau1[[#This Row],[AnaCode]],"|",Tableau1[[#This Row],[Product]])</f>
        <v>CMD01691006|PEST|Concombre</v>
      </c>
    </row>
    <row r="1095" spans="1:18" x14ac:dyDescent="0.25">
      <c r="A1095" s="1" t="s">
        <v>206</v>
      </c>
      <c r="B1095" s="1" t="s">
        <v>21</v>
      </c>
      <c r="C1095" s="3" t="s">
        <v>52</v>
      </c>
      <c r="D1095" s="3" t="s">
        <v>9</v>
      </c>
      <c r="E1095" s="1" t="s">
        <v>130</v>
      </c>
      <c r="F1095" s="1" t="s">
        <v>1823</v>
      </c>
      <c r="G1095" s="1" t="s">
        <v>973</v>
      </c>
      <c r="H1095" s="3">
        <f>SUBSTITUTE(LEFT(Tableau1[[#This Row],[OrderDate]],17),".",":")+0</f>
        <v>43567.755439814813</v>
      </c>
      <c r="I1095" s="3">
        <f>SUBSTITUTE(LEFT(Tableau1[[#This Row],[OrderDueTo]],17),".",":")+0</f>
        <v>43575.5</v>
      </c>
      <c r="J1095" s="13" t="str">
        <f>VLOOKUP(Tableau1[[#This Row],[AnaCode]],'Config Analyses'!A:C,2,FALSE)</f>
        <v>Analyse pesticides</v>
      </c>
      <c r="K1095" s="13" t="str">
        <f>VLOOKUP(Tableau1[[#This Row],[AnaCode]],'Config Analyses'!A:C,3,FALSE)</f>
        <v>Equipe 3</v>
      </c>
      <c r="L1095" s="13" t="str">
        <f>VLOOKUP(Tableau1[[#This Row],[CustomerCode]],'Config Clients'!A:D,3,FALSE)</f>
        <v>Centrale d'achats</v>
      </c>
      <c r="M1095" s="13" t="str">
        <f>VLOOKUP(Tableau1[[#This Row],[CustomerCode]],'Config Clients'!A:D,4,FALSE)</f>
        <v>Sandrine</v>
      </c>
      <c r="N1095" s="10" t="str">
        <f>IFERROR(IF(Tableau1[[#This Row],[Date rendu]]-'Date de l''export'!$A$2&gt;0,"Non","Oui"),"Oui")</f>
        <v>Non</v>
      </c>
      <c r="O1095" s="11">
        <f>IF(Tableau1[[#This Row],[En retard?]]="Non",Tableau1[[#This Row],[Date rendu]]-'Date de l''export'!$A$2,0)</f>
        <v>3.7404166666674428</v>
      </c>
      <c r="P1095" s="14" t="str">
        <f>IF(Tableau1[[#This Row],[En retard?]]="Oui","HD",IF(Tableau1[Délai restant]&lt;1,"&lt;24h",IF(Tableau1[Délai restant]&lt;2,"&lt;48h","≥48h")))</f>
        <v>≥48h</v>
      </c>
      <c r="Q1095" s="14" t="str">
        <f>IF(AND(Tableau1[[#This Row],[En retard?]]="Oui",OR(Tableau1[[#This Row],[Product]]="Citron",Tableau1[[#This Row],[Product]]="Amandes")),"Oui","Non")</f>
        <v>Non</v>
      </c>
      <c r="R1095" t="str">
        <f>CONCATENATE(Tableau1[[#This Row],[OrderCode]],"|",Tableau1[[#This Row],[AnaCode]],"|",Tableau1[[#This Row],[Product]])</f>
        <v>CMD01626002|PEST|Carotte</v>
      </c>
    </row>
    <row r="1096" spans="1:18" x14ac:dyDescent="0.25">
      <c r="A1096" s="1" t="s">
        <v>567</v>
      </c>
      <c r="B1096" s="1" t="s">
        <v>21</v>
      </c>
      <c r="C1096" s="3" t="s">
        <v>52</v>
      </c>
      <c r="D1096" s="3" t="s">
        <v>9</v>
      </c>
      <c r="E1096" s="1" t="s">
        <v>130</v>
      </c>
      <c r="F1096" s="1" t="s">
        <v>1824</v>
      </c>
      <c r="G1096" s="1" t="s">
        <v>973</v>
      </c>
      <c r="H1096" s="3">
        <f>SUBSTITUTE(LEFT(Tableau1[[#This Row],[OrderDate]],17),".",":")+0</f>
        <v>43567.758148148147</v>
      </c>
      <c r="I1096" s="3">
        <f>SUBSTITUTE(LEFT(Tableau1[[#This Row],[OrderDueTo]],17),".",":")+0</f>
        <v>43575.5</v>
      </c>
      <c r="J1096" s="13" t="str">
        <f>VLOOKUP(Tableau1[[#This Row],[AnaCode]],'Config Analyses'!A:C,2,FALSE)</f>
        <v>Analyse pesticides</v>
      </c>
      <c r="K1096" s="13" t="str">
        <f>VLOOKUP(Tableau1[[#This Row],[AnaCode]],'Config Analyses'!A:C,3,FALSE)</f>
        <v>Equipe 3</v>
      </c>
      <c r="L1096" s="13" t="str">
        <f>VLOOKUP(Tableau1[[#This Row],[CustomerCode]],'Config Clients'!A:D,3,FALSE)</f>
        <v>Centrale d'achats</v>
      </c>
      <c r="M1096" s="13" t="str">
        <f>VLOOKUP(Tableau1[[#This Row],[CustomerCode]],'Config Clients'!A:D,4,FALSE)</f>
        <v>Sandrine</v>
      </c>
      <c r="N1096" s="10" t="str">
        <f>IFERROR(IF(Tableau1[[#This Row],[Date rendu]]-'Date de l''export'!$A$2&gt;0,"Non","Oui"),"Oui")</f>
        <v>Non</v>
      </c>
      <c r="O1096" s="11">
        <f>IF(Tableau1[[#This Row],[En retard?]]="Non",Tableau1[[#This Row],[Date rendu]]-'Date de l''export'!$A$2,0)</f>
        <v>3.7404166666674428</v>
      </c>
      <c r="P1096" s="14" t="str">
        <f>IF(Tableau1[[#This Row],[En retard?]]="Oui","HD",IF(Tableau1[Délai restant]&lt;1,"&lt;24h",IF(Tableau1[Délai restant]&lt;2,"&lt;48h","≥48h")))</f>
        <v>≥48h</v>
      </c>
      <c r="Q1096" s="14" t="str">
        <f>IF(AND(Tableau1[[#This Row],[En retard?]]="Oui",OR(Tableau1[[#This Row],[Product]]="Citron",Tableau1[[#This Row],[Product]]="Amandes")),"Oui","Non")</f>
        <v>Non</v>
      </c>
      <c r="R1096" t="str">
        <f>CONCATENATE(Tableau1[[#This Row],[OrderCode]],"|",Tableau1[[#This Row],[AnaCode]],"|",Tableau1[[#This Row],[Product]])</f>
        <v>CMD01626005|PEST|Carotte</v>
      </c>
    </row>
    <row r="1097" spans="1:18" x14ac:dyDescent="0.25">
      <c r="A1097" s="1" t="s">
        <v>307</v>
      </c>
      <c r="B1097" s="1" t="s">
        <v>21</v>
      </c>
      <c r="C1097" s="3" t="s">
        <v>52</v>
      </c>
      <c r="D1097" s="3" t="s">
        <v>9</v>
      </c>
      <c r="E1097" s="1" t="s">
        <v>63</v>
      </c>
      <c r="F1097" s="1" t="s">
        <v>1827</v>
      </c>
      <c r="G1097" s="1" t="s">
        <v>973</v>
      </c>
      <c r="H1097" s="3">
        <f>SUBSTITUTE(LEFT(Tableau1[[#This Row],[OrderDate]],17),".",":")+0</f>
        <v>43567.764988425923</v>
      </c>
      <c r="I1097" s="3">
        <f>SUBSTITUTE(LEFT(Tableau1[[#This Row],[OrderDueTo]],17),".",":")+0</f>
        <v>43575.5</v>
      </c>
      <c r="J1097" s="13" t="str">
        <f>VLOOKUP(Tableau1[[#This Row],[AnaCode]],'Config Analyses'!A:C,2,FALSE)</f>
        <v>Analyse polluants d'emballage</v>
      </c>
      <c r="K1097" s="13" t="str">
        <f>VLOOKUP(Tableau1[[#This Row],[AnaCode]],'Config Analyses'!A:C,3,FALSE)</f>
        <v>Equipe 3</v>
      </c>
      <c r="L1097" s="13" t="str">
        <f>VLOOKUP(Tableau1[[#This Row],[CustomerCode]],'Config Clients'!A:D,3,FALSE)</f>
        <v>Centrale d'achats</v>
      </c>
      <c r="M1097" s="13" t="str">
        <f>VLOOKUP(Tableau1[[#This Row],[CustomerCode]],'Config Clients'!A:D,4,FALSE)</f>
        <v>Sandrine</v>
      </c>
      <c r="N1097" s="10" t="str">
        <f>IFERROR(IF(Tableau1[[#This Row],[Date rendu]]-'Date de l''export'!$A$2&gt;0,"Non","Oui"),"Oui")</f>
        <v>Non</v>
      </c>
      <c r="O1097" s="11">
        <f>IF(Tableau1[[#This Row],[En retard?]]="Non",Tableau1[[#This Row],[Date rendu]]-'Date de l''export'!$A$2,0)</f>
        <v>3.7404166666674428</v>
      </c>
      <c r="P1097" s="14" t="str">
        <f>IF(Tableau1[[#This Row],[En retard?]]="Oui","HD",IF(Tableau1[Délai restant]&lt;1,"&lt;24h",IF(Tableau1[Délai restant]&lt;2,"&lt;48h","≥48h")))</f>
        <v>≥48h</v>
      </c>
      <c r="Q1097" s="14" t="str">
        <f>IF(AND(Tableau1[[#This Row],[En retard?]]="Oui",OR(Tableau1[[#This Row],[Product]]="Citron",Tableau1[[#This Row],[Product]]="Amandes")),"Oui","Non")</f>
        <v>Non</v>
      </c>
      <c r="R1097" t="str">
        <f>CONCATENATE(Tableau1[[#This Row],[OrderCode]],"|",Tableau1[[#This Row],[AnaCode]],"|",Tableau1[[#This Row],[Product]])</f>
        <v>CMD01509703|PLLT|Carotte</v>
      </c>
    </row>
    <row r="1098" spans="1:18" x14ac:dyDescent="0.25">
      <c r="A1098" s="1" t="s">
        <v>128</v>
      </c>
      <c r="B1098" s="1" t="s">
        <v>21</v>
      </c>
      <c r="C1098" s="3" t="s">
        <v>52</v>
      </c>
      <c r="D1098" s="3" t="s">
        <v>9</v>
      </c>
      <c r="E1098" s="1" t="s">
        <v>130</v>
      </c>
      <c r="F1098" s="1" t="s">
        <v>1832</v>
      </c>
      <c r="G1098" s="1" t="s">
        <v>973</v>
      </c>
      <c r="H1098" s="3">
        <f>SUBSTITUTE(LEFT(Tableau1[[#This Row],[OrderDate]],17),".",":")+0</f>
        <v>43567.767893518518</v>
      </c>
      <c r="I1098" s="3">
        <f>SUBSTITUTE(LEFT(Tableau1[[#This Row],[OrderDueTo]],17),".",":")+0</f>
        <v>43575.5</v>
      </c>
      <c r="J1098" s="13" t="str">
        <f>VLOOKUP(Tableau1[[#This Row],[AnaCode]],'Config Analyses'!A:C,2,FALSE)</f>
        <v>Analyse pesticides</v>
      </c>
      <c r="K1098" s="13" t="str">
        <f>VLOOKUP(Tableau1[[#This Row],[AnaCode]],'Config Analyses'!A:C,3,FALSE)</f>
        <v>Equipe 3</v>
      </c>
      <c r="L1098" s="13" t="str">
        <f>VLOOKUP(Tableau1[[#This Row],[CustomerCode]],'Config Clients'!A:D,3,FALSE)</f>
        <v>Centrale d'achats</v>
      </c>
      <c r="M1098" s="13" t="str">
        <f>VLOOKUP(Tableau1[[#This Row],[CustomerCode]],'Config Clients'!A:D,4,FALSE)</f>
        <v>Sandrine</v>
      </c>
      <c r="N1098" s="10" t="str">
        <f>IFERROR(IF(Tableau1[[#This Row],[Date rendu]]-'Date de l''export'!$A$2&gt;0,"Non","Oui"),"Oui")</f>
        <v>Non</v>
      </c>
      <c r="O1098" s="11">
        <f>IF(Tableau1[[#This Row],[En retard?]]="Non",Tableau1[[#This Row],[Date rendu]]-'Date de l''export'!$A$2,0)</f>
        <v>3.7404166666674428</v>
      </c>
      <c r="P1098" s="14" t="str">
        <f>IF(Tableau1[[#This Row],[En retard?]]="Oui","HD",IF(Tableau1[Délai restant]&lt;1,"&lt;24h",IF(Tableau1[Délai restant]&lt;2,"&lt;48h","≥48h")))</f>
        <v>≥48h</v>
      </c>
      <c r="Q1098" s="14" t="str">
        <f>IF(AND(Tableau1[[#This Row],[En retard?]]="Oui",OR(Tableau1[[#This Row],[Product]]="Citron",Tableau1[[#This Row],[Product]]="Amandes")),"Oui","Non")</f>
        <v>Non</v>
      </c>
      <c r="R1098" t="str">
        <f>CONCATENATE(Tableau1[[#This Row],[OrderCode]],"|",Tableau1[[#This Row],[AnaCode]],"|",Tableau1[[#This Row],[Product]])</f>
        <v>CMD01626007|PEST|Carotte</v>
      </c>
    </row>
    <row r="1099" spans="1:18" x14ac:dyDescent="0.25">
      <c r="A1099" s="1" t="s">
        <v>459</v>
      </c>
      <c r="B1099" s="1" t="s">
        <v>31</v>
      </c>
      <c r="C1099" s="3" t="s">
        <v>61</v>
      </c>
      <c r="D1099" s="3" t="s">
        <v>14</v>
      </c>
      <c r="E1099" s="1" t="s">
        <v>130</v>
      </c>
      <c r="F1099" s="1" t="s">
        <v>1833</v>
      </c>
      <c r="G1099" s="1" t="s">
        <v>973</v>
      </c>
      <c r="H1099" s="3">
        <f>SUBSTITUTE(LEFT(Tableau1[[#This Row],[OrderDate]],17),".",":")+0</f>
        <v>43567.769571759258</v>
      </c>
      <c r="I1099" s="3">
        <f>SUBSTITUTE(LEFT(Tableau1[[#This Row],[OrderDueTo]],17),".",":")+0</f>
        <v>43575.5</v>
      </c>
      <c r="J1099" s="13" t="str">
        <f>VLOOKUP(Tableau1[[#This Row],[AnaCode]],'Config Analyses'!A:C,2,FALSE)</f>
        <v>Analyse pesticides</v>
      </c>
      <c r="K1099" s="13" t="str">
        <f>VLOOKUP(Tableau1[[#This Row],[AnaCode]],'Config Analyses'!A:C,3,FALSE)</f>
        <v>Equipe 3</v>
      </c>
      <c r="L1099" s="13" t="str">
        <f>VLOOKUP(Tableau1[[#This Row],[CustomerCode]],'Config Clients'!A:D,3,FALSE)</f>
        <v>Grande surface</v>
      </c>
      <c r="M1099" s="13" t="str">
        <f>VLOOKUP(Tableau1[[#This Row],[CustomerCode]],'Config Clients'!A:D,4,FALSE)</f>
        <v>Eric</v>
      </c>
      <c r="N1099" s="10" t="str">
        <f>IFERROR(IF(Tableau1[[#This Row],[Date rendu]]-'Date de l''export'!$A$2&gt;0,"Non","Oui"),"Oui")</f>
        <v>Non</v>
      </c>
      <c r="O1099" s="11">
        <f>IF(Tableau1[[#This Row],[En retard?]]="Non",Tableau1[[#This Row],[Date rendu]]-'Date de l''export'!$A$2,0)</f>
        <v>3.7404166666674428</v>
      </c>
      <c r="P1099" s="14" t="str">
        <f>IF(Tableau1[[#This Row],[En retard?]]="Oui","HD",IF(Tableau1[Délai restant]&lt;1,"&lt;24h",IF(Tableau1[Délai restant]&lt;2,"&lt;48h","≥48h")))</f>
        <v>≥48h</v>
      </c>
      <c r="Q1099" s="14" t="str">
        <f>IF(AND(Tableau1[[#This Row],[En retard?]]="Oui",OR(Tableau1[[#This Row],[Product]]="Citron",Tableau1[[#This Row],[Product]]="Amandes")),"Oui","Non")</f>
        <v>Non</v>
      </c>
      <c r="R1099" t="str">
        <f>CONCATENATE(Tableau1[[#This Row],[OrderCode]],"|",Tableau1[[#This Row],[AnaCode]],"|",Tableau1[[#This Row],[Product]])</f>
        <v>CMD01626603|PEST|Pomme de terre</v>
      </c>
    </row>
    <row r="1100" spans="1:18" x14ac:dyDescent="0.25">
      <c r="A1100" s="1" t="s">
        <v>366</v>
      </c>
      <c r="B1100" s="1" t="s">
        <v>21</v>
      </c>
      <c r="C1100" s="3" t="s">
        <v>49</v>
      </c>
      <c r="D1100" s="3" t="s">
        <v>8</v>
      </c>
      <c r="E1100" s="1" t="s">
        <v>130</v>
      </c>
      <c r="F1100" s="1" t="s">
        <v>1835</v>
      </c>
      <c r="G1100" s="1" t="s">
        <v>973</v>
      </c>
      <c r="H1100" s="3">
        <f>SUBSTITUTE(LEFT(Tableau1[[#This Row],[OrderDate]],17),".",":")+0</f>
        <v>43567.769988425927</v>
      </c>
      <c r="I1100" s="3">
        <f>SUBSTITUTE(LEFT(Tableau1[[#This Row],[OrderDueTo]],17),".",":")+0</f>
        <v>43575.5</v>
      </c>
      <c r="J1100" s="13" t="str">
        <f>VLOOKUP(Tableau1[[#This Row],[AnaCode]],'Config Analyses'!A:C,2,FALSE)</f>
        <v>Analyse pesticides</v>
      </c>
      <c r="K1100" s="13" t="str">
        <f>VLOOKUP(Tableau1[[#This Row],[AnaCode]],'Config Analyses'!A:C,3,FALSE)</f>
        <v>Equipe 3</v>
      </c>
      <c r="L1100" s="13" t="str">
        <f>VLOOKUP(Tableau1[[#This Row],[CustomerCode]],'Config Clients'!A:D,3,FALSE)</f>
        <v>Grande surface</v>
      </c>
      <c r="M1100" s="13" t="str">
        <f>VLOOKUP(Tableau1[[#This Row],[CustomerCode]],'Config Clients'!A:D,4,FALSE)</f>
        <v>Eric</v>
      </c>
      <c r="N1100" s="10" t="str">
        <f>IFERROR(IF(Tableau1[[#This Row],[Date rendu]]-'Date de l''export'!$A$2&gt;0,"Non","Oui"),"Oui")</f>
        <v>Non</v>
      </c>
      <c r="O1100" s="11">
        <f>IF(Tableau1[[#This Row],[En retard?]]="Non",Tableau1[[#This Row],[Date rendu]]-'Date de l''export'!$A$2,0)</f>
        <v>3.7404166666674428</v>
      </c>
      <c r="P1100" s="14" t="str">
        <f>IF(Tableau1[[#This Row],[En retard?]]="Oui","HD",IF(Tableau1[Délai restant]&lt;1,"&lt;24h",IF(Tableau1[Délai restant]&lt;2,"&lt;48h","≥48h")))</f>
        <v>≥48h</v>
      </c>
      <c r="Q1100" s="14" t="str">
        <f>IF(AND(Tableau1[[#This Row],[En retard?]]="Oui",OR(Tableau1[[#This Row],[Product]]="Citron",Tableau1[[#This Row],[Product]]="Amandes")),"Oui","Non")</f>
        <v>Non</v>
      </c>
      <c r="R1100" t="str">
        <f>CONCATENATE(Tableau1[[#This Row],[OrderCode]],"|",Tableau1[[#This Row],[AnaCode]],"|",Tableau1[[#This Row],[Product]])</f>
        <v>CMD01645804|PEST|Carotte</v>
      </c>
    </row>
    <row r="1101" spans="1:18" x14ac:dyDescent="0.25">
      <c r="A1101" s="1" t="s">
        <v>367</v>
      </c>
      <c r="B1101" s="1" t="s">
        <v>21</v>
      </c>
      <c r="C1101" s="3" t="s">
        <v>49</v>
      </c>
      <c r="D1101" s="3" t="s">
        <v>8</v>
      </c>
      <c r="E1101" s="1" t="s">
        <v>50</v>
      </c>
      <c r="F1101" s="1" t="s">
        <v>1837</v>
      </c>
      <c r="G1101" s="1" t="s">
        <v>1365</v>
      </c>
      <c r="H1101" s="3">
        <f>SUBSTITUTE(LEFT(Tableau1[[#This Row],[OrderDate]],17),".",":")+0</f>
        <v>43567.771168981482</v>
      </c>
      <c r="I1101" s="3">
        <f>SUBSTITUTE(LEFT(Tableau1[[#This Row],[OrderDueTo]],17),".",":")+0</f>
        <v>43579.5</v>
      </c>
      <c r="J1101" s="13" t="str">
        <f>VLOOKUP(Tableau1[[#This Row],[AnaCode]],'Config Analyses'!A:C,2,FALSE)</f>
        <v>Analyse OGM</v>
      </c>
      <c r="K1101" s="13" t="str">
        <f>VLOOKUP(Tableau1[[#This Row],[AnaCode]],'Config Analyses'!A:C,3,FALSE)</f>
        <v>Equipe 2</v>
      </c>
      <c r="L1101" s="13" t="str">
        <f>VLOOKUP(Tableau1[[#This Row],[CustomerCode]],'Config Clients'!A:D,3,FALSE)</f>
        <v>Grande surface</v>
      </c>
      <c r="M1101" s="13" t="str">
        <f>VLOOKUP(Tableau1[[#This Row],[CustomerCode]],'Config Clients'!A:D,4,FALSE)</f>
        <v>Eric</v>
      </c>
      <c r="N1101" s="10" t="str">
        <f>IFERROR(IF(Tableau1[[#This Row],[Date rendu]]-'Date de l''export'!$A$2&gt;0,"Non","Oui"),"Oui")</f>
        <v>Non</v>
      </c>
      <c r="O1101" s="11">
        <f>IF(Tableau1[[#This Row],[En retard?]]="Non",Tableau1[[#This Row],[Date rendu]]-'Date de l''export'!$A$2,0)</f>
        <v>7.7404166666674428</v>
      </c>
      <c r="P1101" s="14" t="str">
        <f>IF(Tableau1[[#This Row],[En retard?]]="Oui","HD",IF(Tableau1[Délai restant]&lt;1,"&lt;24h",IF(Tableau1[Délai restant]&lt;2,"&lt;48h","≥48h")))</f>
        <v>≥48h</v>
      </c>
      <c r="Q1101" s="14" t="str">
        <f>IF(AND(Tableau1[[#This Row],[En retard?]]="Oui",OR(Tableau1[[#This Row],[Product]]="Citron",Tableau1[[#This Row],[Product]]="Amandes")),"Oui","Non")</f>
        <v>Non</v>
      </c>
      <c r="R1101" t="str">
        <f>CONCATENATE(Tableau1[[#This Row],[OrderCode]],"|",Tableau1[[#This Row],[AnaCode]],"|",Tableau1[[#This Row],[Product]])</f>
        <v>CMD01609001|OGM|Carotte</v>
      </c>
    </row>
    <row r="1102" spans="1:18" x14ac:dyDescent="0.25">
      <c r="A1102" s="1" t="s">
        <v>405</v>
      </c>
      <c r="B1102" s="1" t="s">
        <v>26</v>
      </c>
      <c r="C1102" s="3" t="s">
        <v>98</v>
      </c>
      <c r="D1102" s="3" t="s">
        <v>27</v>
      </c>
      <c r="E1102" s="1" t="s">
        <v>229</v>
      </c>
      <c r="F1102" s="1" t="s">
        <v>1730</v>
      </c>
      <c r="G1102" s="1" t="s">
        <v>945</v>
      </c>
      <c r="H1102" s="3">
        <f>SUBSTITUTE(LEFT(Tableau1[[#This Row],[OrderDate]],17),".",":")+0</f>
        <v>43567.772731481484</v>
      </c>
      <c r="I1102" s="3">
        <f>SUBSTITUTE(LEFT(Tableau1[[#This Row],[OrderDueTo]],17),".",":")+0</f>
        <v>43572.5</v>
      </c>
      <c r="J1102" s="13" t="str">
        <f>VLOOKUP(Tableau1[[#This Row],[AnaCode]],'Config Analyses'!A:C,2,FALSE)</f>
        <v>Analyse sucres</v>
      </c>
      <c r="K1102" s="13" t="str">
        <f>VLOOKUP(Tableau1[[#This Row],[AnaCode]],'Config Analyses'!A:C,3,FALSE)</f>
        <v>Equipe 2</v>
      </c>
      <c r="L1102" s="13" t="str">
        <f>VLOOKUP(Tableau1[[#This Row],[CustomerCode]],'Config Clients'!A:D,3,FALSE)</f>
        <v>Coopérative agricole</v>
      </c>
      <c r="M1102" s="13" t="str">
        <f>VLOOKUP(Tableau1[[#This Row],[CustomerCode]],'Config Clients'!A:D,4,FALSE)</f>
        <v>Julie</v>
      </c>
      <c r="N1102" s="10" t="str">
        <f>IFERROR(IF(Tableau1[[#This Row],[Date rendu]]-'Date de l''export'!$A$2&gt;0,"Non","Oui"),"Oui")</f>
        <v>Non</v>
      </c>
      <c r="O1102" s="11">
        <f>IF(Tableau1[[#This Row],[En retard?]]="Non",Tableau1[[#This Row],[Date rendu]]-'Date de l''export'!$A$2,0)</f>
        <v>0.74041666666744277</v>
      </c>
      <c r="P1102" s="14" t="str">
        <f>IF(Tableau1[[#This Row],[En retard?]]="Oui","HD",IF(Tableau1[Délai restant]&lt;1,"&lt;24h",IF(Tableau1[Délai restant]&lt;2,"&lt;48h","≥48h")))</f>
        <v>&lt;24h</v>
      </c>
      <c r="Q1102" s="14" t="str">
        <f>IF(AND(Tableau1[[#This Row],[En retard?]]="Oui",OR(Tableau1[[#This Row],[Product]]="Citron",Tableau1[[#This Row],[Product]]="Amandes")),"Oui","Non")</f>
        <v>Non</v>
      </c>
      <c r="R1102" t="str">
        <f>CONCATENATE(Tableau1[[#This Row],[OrderCode]],"|",Tableau1[[#This Row],[AnaCode]],"|",Tableau1[[#This Row],[Product]])</f>
        <v>CMD01603507|SCR|Radis</v>
      </c>
    </row>
    <row r="1103" spans="1:18" x14ac:dyDescent="0.25">
      <c r="A1103" s="1" t="s">
        <v>359</v>
      </c>
      <c r="B1103" s="1" t="s">
        <v>20</v>
      </c>
      <c r="C1103" s="3" t="s">
        <v>61</v>
      </c>
      <c r="D1103" s="3" t="s">
        <v>14</v>
      </c>
      <c r="E1103" s="1" t="s">
        <v>130</v>
      </c>
      <c r="F1103" s="1" t="s">
        <v>1840</v>
      </c>
      <c r="G1103" s="1" t="s">
        <v>973</v>
      </c>
      <c r="H1103" s="3">
        <f>SUBSTITUTE(LEFT(Tableau1[[#This Row],[OrderDate]],17),".",":")+0</f>
        <v>43567.775324074071</v>
      </c>
      <c r="I1103" s="3">
        <f>SUBSTITUTE(LEFT(Tableau1[[#This Row],[OrderDueTo]],17),".",":")+0</f>
        <v>43575.5</v>
      </c>
      <c r="J1103" s="13" t="str">
        <f>VLOOKUP(Tableau1[[#This Row],[AnaCode]],'Config Analyses'!A:C,2,FALSE)</f>
        <v>Analyse pesticides</v>
      </c>
      <c r="K1103" s="13" t="str">
        <f>VLOOKUP(Tableau1[[#This Row],[AnaCode]],'Config Analyses'!A:C,3,FALSE)</f>
        <v>Equipe 3</v>
      </c>
      <c r="L1103" s="13" t="str">
        <f>VLOOKUP(Tableau1[[#This Row],[CustomerCode]],'Config Clients'!A:D,3,FALSE)</f>
        <v>Grande surface</v>
      </c>
      <c r="M1103" s="13" t="str">
        <f>VLOOKUP(Tableau1[[#This Row],[CustomerCode]],'Config Clients'!A:D,4,FALSE)</f>
        <v>Eric</v>
      </c>
      <c r="N1103" s="10" t="str">
        <f>IFERROR(IF(Tableau1[[#This Row],[Date rendu]]-'Date de l''export'!$A$2&gt;0,"Non","Oui"),"Oui")</f>
        <v>Non</v>
      </c>
      <c r="O1103" s="11">
        <f>IF(Tableau1[[#This Row],[En retard?]]="Non",Tableau1[[#This Row],[Date rendu]]-'Date de l''export'!$A$2,0)</f>
        <v>3.7404166666674428</v>
      </c>
      <c r="P1103" s="14" t="str">
        <f>IF(Tableau1[[#This Row],[En retard?]]="Oui","HD",IF(Tableau1[Délai restant]&lt;1,"&lt;24h",IF(Tableau1[Délai restant]&lt;2,"&lt;48h","≥48h")))</f>
        <v>≥48h</v>
      </c>
      <c r="Q1103" s="14" t="str">
        <f>IF(AND(Tableau1[[#This Row],[En retard?]]="Oui",OR(Tableau1[[#This Row],[Product]]="Citron",Tableau1[[#This Row],[Product]]="Amandes")),"Oui","Non")</f>
        <v>Non</v>
      </c>
      <c r="R1103" t="str">
        <f>CONCATENATE(Tableau1[[#This Row],[OrderCode]],"|",Tableau1[[#This Row],[AnaCode]],"|",Tableau1[[#This Row],[Product]])</f>
        <v>CMD01497001|PEST|Orange</v>
      </c>
    </row>
    <row r="1104" spans="1:18" x14ac:dyDescent="0.25">
      <c r="A1104" s="1" t="s">
        <v>194</v>
      </c>
      <c r="B1104" s="1" t="s">
        <v>21</v>
      </c>
      <c r="C1104" s="3" t="s">
        <v>49</v>
      </c>
      <c r="D1104" s="3" t="s">
        <v>8</v>
      </c>
      <c r="E1104" s="1" t="s">
        <v>63</v>
      </c>
      <c r="F1104" s="1" t="s">
        <v>1842</v>
      </c>
      <c r="G1104" s="1" t="s">
        <v>973</v>
      </c>
      <c r="H1104" s="3">
        <f>SUBSTITUTE(LEFT(Tableau1[[#This Row],[OrderDate]],17),".",":")+0</f>
        <v>43567.775833333333</v>
      </c>
      <c r="I1104" s="3">
        <f>SUBSTITUTE(LEFT(Tableau1[[#This Row],[OrderDueTo]],17),".",":")+0</f>
        <v>43575.5</v>
      </c>
      <c r="J1104" s="13" t="str">
        <f>VLOOKUP(Tableau1[[#This Row],[AnaCode]],'Config Analyses'!A:C,2,FALSE)</f>
        <v>Analyse polluants d'emballage</v>
      </c>
      <c r="K1104" s="13" t="str">
        <f>VLOOKUP(Tableau1[[#This Row],[AnaCode]],'Config Analyses'!A:C,3,FALSE)</f>
        <v>Equipe 3</v>
      </c>
      <c r="L1104" s="13" t="str">
        <f>VLOOKUP(Tableau1[[#This Row],[CustomerCode]],'Config Clients'!A:D,3,FALSE)</f>
        <v>Grande surface</v>
      </c>
      <c r="M1104" s="13" t="str">
        <f>VLOOKUP(Tableau1[[#This Row],[CustomerCode]],'Config Clients'!A:D,4,FALSE)</f>
        <v>Eric</v>
      </c>
      <c r="N1104" s="10" t="str">
        <f>IFERROR(IF(Tableau1[[#This Row],[Date rendu]]-'Date de l''export'!$A$2&gt;0,"Non","Oui"),"Oui")</f>
        <v>Non</v>
      </c>
      <c r="O1104" s="11">
        <f>IF(Tableau1[[#This Row],[En retard?]]="Non",Tableau1[[#This Row],[Date rendu]]-'Date de l''export'!$A$2,0)</f>
        <v>3.7404166666674428</v>
      </c>
      <c r="P1104" s="14" t="str">
        <f>IF(Tableau1[[#This Row],[En retard?]]="Oui","HD",IF(Tableau1[Délai restant]&lt;1,"&lt;24h",IF(Tableau1[Délai restant]&lt;2,"&lt;48h","≥48h")))</f>
        <v>≥48h</v>
      </c>
      <c r="Q1104" s="14" t="str">
        <f>IF(AND(Tableau1[[#This Row],[En retard?]]="Oui",OR(Tableau1[[#This Row],[Product]]="Citron",Tableau1[[#This Row],[Product]]="Amandes")),"Oui","Non")</f>
        <v>Non</v>
      </c>
      <c r="R1104" t="str">
        <f>CONCATENATE(Tableau1[[#This Row],[OrderCode]],"|",Tableau1[[#This Row],[AnaCode]],"|",Tableau1[[#This Row],[Product]])</f>
        <v>CMD01546205|PLLT|Carotte</v>
      </c>
    </row>
    <row r="1105" spans="1:18" x14ac:dyDescent="0.25">
      <c r="A1105" s="1" t="s">
        <v>348</v>
      </c>
      <c r="B1105" s="1" t="s">
        <v>7</v>
      </c>
      <c r="C1105" s="3" t="s">
        <v>52</v>
      </c>
      <c r="D1105" s="3" t="s">
        <v>9</v>
      </c>
      <c r="E1105" s="1" t="s">
        <v>63</v>
      </c>
      <c r="F1105" s="1" t="s">
        <v>1471</v>
      </c>
      <c r="G1105" s="1" t="s">
        <v>973</v>
      </c>
      <c r="H1105" s="3">
        <f>SUBSTITUTE(LEFT(Tableau1[[#This Row],[OrderDate]],17),".",":")+0</f>
        <v>43567.775925925926</v>
      </c>
      <c r="I1105" s="3">
        <f>SUBSTITUTE(LEFT(Tableau1[[#This Row],[OrderDueTo]],17),".",":")+0</f>
        <v>43575.5</v>
      </c>
      <c r="J1105" s="13" t="str">
        <f>VLOOKUP(Tableau1[[#This Row],[AnaCode]],'Config Analyses'!A:C,2,FALSE)</f>
        <v>Analyse polluants d'emballage</v>
      </c>
      <c r="K1105" s="13" t="str">
        <f>VLOOKUP(Tableau1[[#This Row],[AnaCode]],'Config Analyses'!A:C,3,FALSE)</f>
        <v>Equipe 3</v>
      </c>
      <c r="L1105" s="13" t="str">
        <f>VLOOKUP(Tableau1[[#This Row],[CustomerCode]],'Config Clients'!A:D,3,FALSE)</f>
        <v>Centrale d'achats</v>
      </c>
      <c r="M1105" s="13" t="str">
        <f>VLOOKUP(Tableau1[[#This Row],[CustomerCode]],'Config Clients'!A:D,4,FALSE)</f>
        <v>Sandrine</v>
      </c>
      <c r="N1105" s="10" t="str">
        <f>IFERROR(IF(Tableau1[[#This Row],[Date rendu]]-'Date de l''export'!$A$2&gt;0,"Non","Oui"),"Oui")</f>
        <v>Non</v>
      </c>
      <c r="O1105" s="11">
        <f>IF(Tableau1[[#This Row],[En retard?]]="Non",Tableau1[[#This Row],[Date rendu]]-'Date de l''export'!$A$2,0)</f>
        <v>3.7404166666674428</v>
      </c>
      <c r="P1105" s="14" t="str">
        <f>IF(Tableau1[[#This Row],[En retard?]]="Oui","HD",IF(Tableau1[Délai restant]&lt;1,"&lt;24h",IF(Tableau1[Délai restant]&lt;2,"&lt;48h","≥48h")))</f>
        <v>≥48h</v>
      </c>
      <c r="Q1105" s="14" t="str">
        <f>IF(AND(Tableau1[[#This Row],[En retard?]]="Oui",OR(Tableau1[[#This Row],[Product]]="Citron",Tableau1[[#This Row],[Product]]="Amandes")),"Oui","Non")</f>
        <v>Non</v>
      </c>
      <c r="R1105" t="str">
        <f>CONCATENATE(Tableau1[[#This Row],[OrderCode]],"|",Tableau1[[#This Row],[AnaCode]],"|",Tableau1[[#This Row],[Product]])</f>
        <v>CMD01582605|PLLT|Concombre</v>
      </c>
    </row>
    <row r="1106" spans="1:18" x14ac:dyDescent="0.25">
      <c r="A1106" s="1" t="s">
        <v>140</v>
      </c>
      <c r="B1106" s="1" t="s">
        <v>20</v>
      </c>
      <c r="C1106" s="3" t="s">
        <v>61</v>
      </c>
      <c r="D1106" s="3" t="s">
        <v>14</v>
      </c>
      <c r="E1106" s="1" t="s">
        <v>50</v>
      </c>
      <c r="F1106" s="1" t="s">
        <v>1414</v>
      </c>
      <c r="G1106" s="1" t="s">
        <v>1365</v>
      </c>
      <c r="H1106" s="3">
        <f>SUBSTITUTE(LEFT(Tableau1[[#This Row],[OrderDate]],17),".",":")+0</f>
        <v>43567.777858796297</v>
      </c>
      <c r="I1106" s="3">
        <f>SUBSTITUTE(LEFT(Tableau1[[#This Row],[OrderDueTo]],17),".",":")+0</f>
        <v>43579.5</v>
      </c>
      <c r="J1106" s="13" t="str">
        <f>VLOOKUP(Tableau1[[#This Row],[AnaCode]],'Config Analyses'!A:C,2,FALSE)</f>
        <v>Analyse OGM</v>
      </c>
      <c r="K1106" s="13" t="str">
        <f>VLOOKUP(Tableau1[[#This Row],[AnaCode]],'Config Analyses'!A:C,3,FALSE)</f>
        <v>Equipe 2</v>
      </c>
      <c r="L1106" s="13" t="str">
        <f>VLOOKUP(Tableau1[[#This Row],[CustomerCode]],'Config Clients'!A:D,3,FALSE)</f>
        <v>Grande surface</v>
      </c>
      <c r="M1106" s="13" t="str">
        <f>VLOOKUP(Tableau1[[#This Row],[CustomerCode]],'Config Clients'!A:D,4,FALSE)</f>
        <v>Eric</v>
      </c>
      <c r="N1106" s="10" t="str">
        <f>IFERROR(IF(Tableau1[[#This Row],[Date rendu]]-'Date de l''export'!$A$2&gt;0,"Non","Oui"),"Oui")</f>
        <v>Non</v>
      </c>
      <c r="O1106" s="11">
        <f>IF(Tableau1[[#This Row],[En retard?]]="Non",Tableau1[[#This Row],[Date rendu]]-'Date de l''export'!$A$2,0)</f>
        <v>7.7404166666674428</v>
      </c>
      <c r="P1106" s="14" t="str">
        <f>IF(Tableau1[[#This Row],[En retard?]]="Oui","HD",IF(Tableau1[Délai restant]&lt;1,"&lt;24h",IF(Tableau1[Délai restant]&lt;2,"&lt;48h","≥48h")))</f>
        <v>≥48h</v>
      </c>
      <c r="Q1106" s="14" t="str">
        <f>IF(AND(Tableau1[[#This Row],[En retard?]]="Oui",OR(Tableau1[[#This Row],[Product]]="Citron",Tableau1[[#This Row],[Product]]="Amandes")),"Oui","Non")</f>
        <v>Non</v>
      </c>
      <c r="R1106" t="str">
        <f>CONCATENATE(Tableau1[[#This Row],[OrderCode]],"|",Tableau1[[#This Row],[AnaCode]],"|",Tableau1[[#This Row],[Product]])</f>
        <v>CMD01749402|OGM|Orange</v>
      </c>
    </row>
    <row r="1107" spans="1:18" x14ac:dyDescent="0.25">
      <c r="A1107" s="1" t="s">
        <v>285</v>
      </c>
      <c r="B1107" s="1" t="s">
        <v>31</v>
      </c>
      <c r="C1107" s="3" t="s">
        <v>54</v>
      </c>
      <c r="D1107" s="3" t="s">
        <v>10</v>
      </c>
      <c r="E1107" s="1" t="s">
        <v>63</v>
      </c>
      <c r="F1107" s="1" t="s">
        <v>1846</v>
      </c>
      <c r="G1107" s="1" t="s">
        <v>973</v>
      </c>
      <c r="H1107" s="3">
        <f>SUBSTITUTE(LEFT(Tableau1[[#This Row],[OrderDate]],17),".",":")+0</f>
        <v>43567.779768518521</v>
      </c>
      <c r="I1107" s="3">
        <f>SUBSTITUTE(LEFT(Tableau1[[#This Row],[OrderDueTo]],17),".",":")+0</f>
        <v>43575.5</v>
      </c>
      <c r="J1107" s="13" t="str">
        <f>VLOOKUP(Tableau1[[#This Row],[AnaCode]],'Config Analyses'!A:C,2,FALSE)</f>
        <v>Analyse polluants d'emballage</v>
      </c>
      <c r="K1107" s="13" t="str">
        <f>VLOOKUP(Tableau1[[#This Row],[AnaCode]],'Config Analyses'!A:C,3,FALSE)</f>
        <v>Equipe 3</v>
      </c>
      <c r="L1107" s="13" t="str">
        <f>VLOOKUP(Tableau1[[#This Row],[CustomerCode]],'Config Clients'!A:D,3,FALSE)</f>
        <v>Coopérative agricole</v>
      </c>
      <c r="M1107" s="13" t="str">
        <f>VLOOKUP(Tableau1[[#This Row],[CustomerCode]],'Config Clients'!A:D,4,FALSE)</f>
        <v>Julie</v>
      </c>
      <c r="N1107" s="10" t="str">
        <f>IFERROR(IF(Tableau1[[#This Row],[Date rendu]]-'Date de l''export'!$A$2&gt;0,"Non","Oui"),"Oui")</f>
        <v>Non</v>
      </c>
      <c r="O1107" s="11">
        <f>IF(Tableau1[[#This Row],[En retard?]]="Non",Tableau1[[#This Row],[Date rendu]]-'Date de l''export'!$A$2,0)</f>
        <v>3.7404166666674428</v>
      </c>
      <c r="P1107" s="14" t="str">
        <f>IF(Tableau1[[#This Row],[En retard?]]="Oui","HD",IF(Tableau1[Délai restant]&lt;1,"&lt;24h",IF(Tableau1[Délai restant]&lt;2,"&lt;48h","≥48h")))</f>
        <v>≥48h</v>
      </c>
      <c r="Q1107" s="14" t="str">
        <f>IF(AND(Tableau1[[#This Row],[En retard?]]="Oui",OR(Tableau1[[#This Row],[Product]]="Citron",Tableau1[[#This Row],[Product]]="Amandes")),"Oui","Non")</f>
        <v>Non</v>
      </c>
      <c r="R1107" t="str">
        <f>CONCATENATE(Tableau1[[#This Row],[OrderCode]],"|",Tableau1[[#This Row],[AnaCode]],"|",Tableau1[[#This Row],[Product]])</f>
        <v>CMD01552504|PLLT|Pomme de terre</v>
      </c>
    </row>
    <row r="1108" spans="1:18" x14ac:dyDescent="0.25">
      <c r="A1108" s="1" t="s">
        <v>3535</v>
      </c>
      <c r="B1108" s="1" t="s">
        <v>30</v>
      </c>
      <c r="C1108" s="3" t="s">
        <v>73</v>
      </c>
      <c r="D1108" s="3" t="s">
        <v>23</v>
      </c>
      <c r="E1108" s="1" t="s">
        <v>130</v>
      </c>
      <c r="F1108" s="1" t="s">
        <v>3563</v>
      </c>
      <c r="G1108" s="1" t="s">
        <v>973</v>
      </c>
      <c r="H1108" s="3">
        <f>SUBSTITUTE(LEFT(Tableau1[[#This Row],[OrderDate]],17),".",":")+0</f>
        <v>43567.780370370368</v>
      </c>
      <c r="I1108" s="3">
        <f>SUBSTITUTE(LEFT(Tableau1[[#This Row],[OrderDueTo]],17),".",":")+0</f>
        <v>43575.5</v>
      </c>
      <c r="J1108" s="13" t="str">
        <f>VLOOKUP(Tableau1[[#This Row],[AnaCode]],'Config Analyses'!A:C,2,FALSE)</f>
        <v>Analyse pesticides</v>
      </c>
      <c r="K1108" s="13" t="str">
        <f>VLOOKUP(Tableau1[[#This Row],[AnaCode]],'Config Analyses'!A:C,3,FALSE)</f>
        <v>Equipe 3</v>
      </c>
      <c r="L1108" s="13" t="str">
        <f>VLOOKUP(Tableau1[[#This Row],[CustomerCode]],'Config Clients'!A:D,3,FALSE)</f>
        <v>Entreprises agro-alimentaires</v>
      </c>
      <c r="M1108" s="13" t="str">
        <f>VLOOKUP(Tableau1[[#This Row],[CustomerCode]],'Config Clients'!A:D,4,FALSE)</f>
        <v>Julien</v>
      </c>
      <c r="N1108" s="10" t="str">
        <f>IFERROR(IF(Tableau1[[#This Row],[Date rendu]]-'Date de l''export'!$A$2&gt;0,"Non","Oui"),"Oui")</f>
        <v>Non</v>
      </c>
      <c r="O1108" s="11">
        <f>IF(Tableau1[[#This Row],[En retard?]]="Non",Tableau1[[#This Row],[Date rendu]]-'Date de l''export'!$A$2,0)</f>
        <v>3.7404166666674428</v>
      </c>
      <c r="P1108" s="14" t="str">
        <f>IF(Tableau1[[#This Row],[En retard?]]="Oui","HD",IF(Tableau1[Délai restant]&lt;1,"&lt;24h",IF(Tableau1[Délai restant]&lt;2,"&lt;48h","≥48h")))</f>
        <v>≥48h</v>
      </c>
      <c r="Q1108" s="14" t="str">
        <f>IF(AND(Tableau1[[#This Row],[En retard?]]="Oui",OR(Tableau1[[#This Row],[Product]]="Citron",Tableau1[[#This Row],[Product]]="Amandes")),"Oui","Non")</f>
        <v>Non</v>
      </c>
      <c r="R1108" t="str">
        <f>CONCATENATE(Tableau1[[#This Row],[OrderCode]],"|",Tableau1[[#This Row],[AnaCode]],"|",Tableau1[[#This Row],[Product]])</f>
        <v>CMD01678601|PEST|Bœuf</v>
      </c>
    </row>
    <row r="1109" spans="1:18" x14ac:dyDescent="0.25">
      <c r="A1109" s="1" t="s">
        <v>175</v>
      </c>
      <c r="B1109" s="1" t="s">
        <v>21</v>
      </c>
      <c r="C1109" s="3" t="s">
        <v>52</v>
      </c>
      <c r="D1109" s="3" t="s">
        <v>9</v>
      </c>
      <c r="E1109" s="1" t="s">
        <v>107</v>
      </c>
      <c r="F1109" s="1" t="s">
        <v>1847</v>
      </c>
      <c r="G1109" s="1" t="s">
        <v>964</v>
      </c>
      <c r="H1109" s="3">
        <f>SUBSTITUTE(LEFT(Tableau1[[#This Row],[OrderDate]],17),".",":")+0</f>
        <v>43567.781446759262</v>
      </c>
      <c r="I1109" s="3">
        <f>SUBSTITUTE(LEFT(Tableau1[[#This Row],[OrderDueTo]],17),".",":")+0</f>
        <v>43573.5</v>
      </c>
      <c r="J1109" s="13" t="str">
        <f>VLOOKUP(Tableau1[[#This Row],[AnaCode]],'Config Analyses'!A:C,2,FALSE)</f>
        <v>Analyse nutritionelle</v>
      </c>
      <c r="K1109" s="13" t="str">
        <f>VLOOKUP(Tableau1[[#This Row],[AnaCode]],'Config Analyses'!A:C,3,FALSE)</f>
        <v>Equipe 2</v>
      </c>
      <c r="L1109" s="13" t="str">
        <f>VLOOKUP(Tableau1[[#This Row],[CustomerCode]],'Config Clients'!A:D,3,FALSE)</f>
        <v>Centrale d'achats</v>
      </c>
      <c r="M1109" s="13" t="str">
        <f>VLOOKUP(Tableau1[[#This Row],[CustomerCode]],'Config Clients'!A:D,4,FALSE)</f>
        <v>Sandrine</v>
      </c>
      <c r="N1109" s="10" t="str">
        <f>IFERROR(IF(Tableau1[[#This Row],[Date rendu]]-'Date de l''export'!$A$2&gt;0,"Non","Oui"),"Oui")</f>
        <v>Non</v>
      </c>
      <c r="O1109" s="11">
        <f>IF(Tableau1[[#This Row],[En retard?]]="Non",Tableau1[[#This Row],[Date rendu]]-'Date de l''export'!$A$2,0)</f>
        <v>1.7404166666674428</v>
      </c>
      <c r="P1109" s="14" t="str">
        <f>IF(Tableau1[[#This Row],[En retard?]]="Oui","HD",IF(Tableau1[Délai restant]&lt;1,"&lt;24h",IF(Tableau1[Délai restant]&lt;2,"&lt;48h","≥48h")))</f>
        <v>&lt;48h</v>
      </c>
      <c r="Q1109" s="14" t="str">
        <f>IF(AND(Tableau1[[#This Row],[En retard?]]="Oui",OR(Tableau1[[#This Row],[Product]]="Citron",Tableau1[[#This Row],[Product]]="Amandes")),"Oui","Non")</f>
        <v>Non</v>
      </c>
      <c r="R1109" t="str">
        <f>CONCATENATE(Tableau1[[#This Row],[OrderCode]],"|",Tableau1[[#This Row],[AnaCode]],"|",Tableau1[[#This Row],[Product]])</f>
        <v>CMD01668306|NTR|Carotte</v>
      </c>
    </row>
    <row r="1110" spans="1:18" x14ac:dyDescent="0.25">
      <c r="A1110" s="1" t="s">
        <v>193</v>
      </c>
      <c r="B1110" s="1" t="s">
        <v>31</v>
      </c>
      <c r="C1110" s="3" t="s">
        <v>61</v>
      </c>
      <c r="D1110" s="3" t="s">
        <v>14</v>
      </c>
      <c r="E1110" s="1" t="s">
        <v>130</v>
      </c>
      <c r="F1110" s="1" t="s">
        <v>1551</v>
      </c>
      <c r="G1110" s="1" t="s">
        <v>973</v>
      </c>
      <c r="H1110" s="3">
        <f>SUBSTITUTE(LEFT(Tableau1[[#This Row],[OrderDate]],17),".",":")+0</f>
        <v>43567.784363425926</v>
      </c>
      <c r="I1110" s="3">
        <f>SUBSTITUTE(LEFT(Tableau1[[#This Row],[OrderDueTo]],17),".",":")+0</f>
        <v>43575.5</v>
      </c>
      <c r="J1110" s="13" t="str">
        <f>VLOOKUP(Tableau1[[#This Row],[AnaCode]],'Config Analyses'!A:C,2,FALSE)</f>
        <v>Analyse pesticides</v>
      </c>
      <c r="K1110" s="13" t="str">
        <f>VLOOKUP(Tableau1[[#This Row],[AnaCode]],'Config Analyses'!A:C,3,FALSE)</f>
        <v>Equipe 3</v>
      </c>
      <c r="L1110" s="13" t="str">
        <f>VLOOKUP(Tableau1[[#This Row],[CustomerCode]],'Config Clients'!A:D,3,FALSE)</f>
        <v>Grande surface</v>
      </c>
      <c r="M1110" s="13" t="str">
        <f>VLOOKUP(Tableau1[[#This Row],[CustomerCode]],'Config Clients'!A:D,4,FALSE)</f>
        <v>Eric</v>
      </c>
      <c r="N1110" s="10" t="str">
        <f>IFERROR(IF(Tableau1[[#This Row],[Date rendu]]-'Date de l''export'!$A$2&gt;0,"Non","Oui"),"Oui")</f>
        <v>Non</v>
      </c>
      <c r="O1110" s="11">
        <f>IF(Tableau1[[#This Row],[En retard?]]="Non",Tableau1[[#This Row],[Date rendu]]-'Date de l''export'!$A$2,0)</f>
        <v>3.7404166666674428</v>
      </c>
      <c r="P1110" s="14" t="str">
        <f>IF(Tableau1[[#This Row],[En retard?]]="Oui","HD",IF(Tableau1[Délai restant]&lt;1,"&lt;24h",IF(Tableau1[Délai restant]&lt;2,"&lt;48h","≥48h")))</f>
        <v>≥48h</v>
      </c>
      <c r="Q1110" s="14" t="str">
        <f>IF(AND(Tableau1[[#This Row],[En retard?]]="Oui",OR(Tableau1[[#This Row],[Product]]="Citron",Tableau1[[#This Row],[Product]]="Amandes")),"Oui","Non")</f>
        <v>Non</v>
      </c>
      <c r="R1110" t="str">
        <f>CONCATENATE(Tableau1[[#This Row],[OrderCode]],"|",Tableau1[[#This Row],[AnaCode]],"|",Tableau1[[#This Row],[Product]])</f>
        <v>CMD01700501|PEST|Pomme de terre</v>
      </c>
    </row>
    <row r="1111" spans="1:18" x14ac:dyDescent="0.25">
      <c r="A1111" s="1" t="s">
        <v>3344</v>
      </c>
      <c r="B1111" s="1" t="s">
        <v>42</v>
      </c>
      <c r="C1111" s="3" t="s">
        <v>73</v>
      </c>
      <c r="D1111" s="3" t="s">
        <v>23</v>
      </c>
      <c r="E1111" s="1" t="s">
        <v>130</v>
      </c>
      <c r="F1111" s="1" t="s">
        <v>3564</v>
      </c>
      <c r="G1111" s="1" t="s">
        <v>973</v>
      </c>
      <c r="H1111" s="3">
        <f>SUBSTITUTE(LEFT(Tableau1[[#This Row],[OrderDate]],17),".",":")+0</f>
        <v>43567.784432870372</v>
      </c>
      <c r="I1111" s="3">
        <f>SUBSTITUTE(LEFT(Tableau1[[#This Row],[OrderDueTo]],17),".",":")+0</f>
        <v>43575.5</v>
      </c>
      <c r="J1111" s="13" t="str">
        <f>VLOOKUP(Tableau1[[#This Row],[AnaCode]],'Config Analyses'!A:C,2,FALSE)</f>
        <v>Analyse pesticides</v>
      </c>
      <c r="K1111" s="13" t="str">
        <f>VLOOKUP(Tableau1[[#This Row],[AnaCode]],'Config Analyses'!A:C,3,FALSE)</f>
        <v>Equipe 3</v>
      </c>
      <c r="L1111" s="13" t="str">
        <f>VLOOKUP(Tableau1[[#This Row],[CustomerCode]],'Config Clients'!A:D,3,FALSE)</f>
        <v>Entreprises agro-alimentaires</v>
      </c>
      <c r="M1111" s="13" t="str">
        <f>VLOOKUP(Tableau1[[#This Row],[CustomerCode]],'Config Clients'!A:D,4,FALSE)</f>
        <v>Julien</v>
      </c>
      <c r="N1111" s="10" t="str">
        <f>IFERROR(IF(Tableau1[[#This Row],[Date rendu]]-'Date de l''export'!$A$2&gt;0,"Non","Oui"),"Oui")</f>
        <v>Non</v>
      </c>
      <c r="O1111" s="11">
        <f>IF(Tableau1[[#This Row],[En retard?]]="Non",Tableau1[[#This Row],[Date rendu]]-'Date de l''export'!$A$2,0)</f>
        <v>3.7404166666674428</v>
      </c>
      <c r="P1111" s="14" t="str">
        <f>IF(Tableau1[[#This Row],[En retard?]]="Oui","HD",IF(Tableau1[Délai restant]&lt;1,"&lt;24h",IF(Tableau1[Délai restant]&lt;2,"&lt;48h","≥48h")))</f>
        <v>≥48h</v>
      </c>
      <c r="Q1111" s="14" t="str">
        <f>IF(AND(Tableau1[[#This Row],[En retard?]]="Oui",OR(Tableau1[[#This Row],[Product]]="Citron",Tableau1[[#This Row],[Product]]="Amandes")),"Oui","Non")</f>
        <v>Non</v>
      </c>
      <c r="R1111" t="str">
        <f>CONCATENATE(Tableau1[[#This Row],[OrderCode]],"|",Tableau1[[#This Row],[AnaCode]],"|",Tableau1[[#This Row],[Product]])</f>
        <v>CMD01678505|PEST|Jus de fruits</v>
      </c>
    </row>
    <row r="1112" spans="1:18" x14ac:dyDescent="0.25">
      <c r="A1112" s="1" t="s">
        <v>296</v>
      </c>
      <c r="B1112" s="1" t="s">
        <v>32</v>
      </c>
      <c r="C1112" s="3" t="s">
        <v>61</v>
      </c>
      <c r="D1112" s="3" t="s">
        <v>14</v>
      </c>
      <c r="E1112" s="1" t="s">
        <v>63</v>
      </c>
      <c r="F1112" s="1" t="s">
        <v>1850</v>
      </c>
      <c r="G1112" s="1" t="s">
        <v>973</v>
      </c>
      <c r="H1112" s="3">
        <f>SUBSTITUTE(LEFT(Tableau1[[#This Row],[OrderDate]],17),".",":")+0</f>
        <v>43567.788807870369</v>
      </c>
      <c r="I1112" s="3">
        <f>SUBSTITUTE(LEFT(Tableau1[[#This Row],[OrderDueTo]],17),".",":")+0</f>
        <v>43575.5</v>
      </c>
      <c r="J1112" s="13" t="str">
        <f>VLOOKUP(Tableau1[[#This Row],[AnaCode]],'Config Analyses'!A:C,2,FALSE)</f>
        <v>Analyse polluants d'emballage</v>
      </c>
      <c r="K1112" s="13" t="str">
        <f>VLOOKUP(Tableau1[[#This Row],[AnaCode]],'Config Analyses'!A:C,3,FALSE)</f>
        <v>Equipe 3</v>
      </c>
      <c r="L1112" s="13" t="str">
        <f>VLOOKUP(Tableau1[[#This Row],[CustomerCode]],'Config Clients'!A:D,3,FALSE)</f>
        <v>Grande surface</v>
      </c>
      <c r="M1112" s="13" t="str">
        <f>VLOOKUP(Tableau1[[#This Row],[CustomerCode]],'Config Clients'!A:D,4,FALSE)</f>
        <v>Eric</v>
      </c>
      <c r="N1112" s="10" t="str">
        <f>IFERROR(IF(Tableau1[[#This Row],[Date rendu]]-'Date de l''export'!$A$2&gt;0,"Non","Oui"),"Oui")</f>
        <v>Non</v>
      </c>
      <c r="O1112" s="11">
        <f>IF(Tableau1[[#This Row],[En retard?]]="Non",Tableau1[[#This Row],[Date rendu]]-'Date de l''export'!$A$2,0)</f>
        <v>3.7404166666674428</v>
      </c>
      <c r="P1112" s="14" t="str">
        <f>IF(Tableau1[[#This Row],[En retard?]]="Oui","HD",IF(Tableau1[Délai restant]&lt;1,"&lt;24h",IF(Tableau1[Délai restant]&lt;2,"&lt;48h","≥48h")))</f>
        <v>≥48h</v>
      </c>
      <c r="Q1112" s="14" t="str">
        <f>IF(AND(Tableau1[[#This Row],[En retard?]]="Oui",OR(Tableau1[[#This Row],[Product]]="Citron",Tableau1[[#This Row],[Product]]="Amandes")),"Oui","Non")</f>
        <v>Non</v>
      </c>
      <c r="R1112" t="str">
        <f>CONCATENATE(Tableau1[[#This Row],[OrderCode]],"|",Tableau1[[#This Row],[AnaCode]],"|",Tableau1[[#This Row],[Product]])</f>
        <v>CMD01750303|PLLT|Tomate</v>
      </c>
    </row>
    <row r="1113" spans="1:18" x14ac:dyDescent="0.25">
      <c r="A1113" s="1" t="s">
        <v>101</v>
      </c>
      <c r="B1113" s="1" t="s">
        <v>32</v>
      </c>
      <c r="C1113" s="3" t="s">
        <v>58</v>
      </c>
      <c r="D1113" s="3" t="s">
        <v>13</v>
      </c>
      <c r="E1113" s="1" t="s">
        <v>130</v>
      </c>
      <c r="F1113" s="1" t="s">
        <v>2007</v>
      </c>
      <c r="G1113" s="1" t="s">
        <v>973</v>
      </c>
      <c r="H1113" s="3">
        <f>SUBSTITUTE(LEFT(Tableau1[[#This Row],[OrderDate]],17),".",":")+0</f>
        <v>43567.793078703704</v>
      </c>
      <c r="I1113" s="3">
        <f>SUBSTITUTE(LEFT(Tableau1[[#This Row],[OrderDueTo]],17),".",":")+0</f>
        <v>43575.5</v>
      </c>
      <c r="J1113" s="13" t="str">
        <f>VLOOKUP(Tableau1[[#This Row],[AnaCode]],'Config Analyses'!A:C,2,FALSE)</f>
        <v>Analyse pesticides</v>
      </c>
      <c r="K1113" s="13" t="str">
        <f>VLOOKUP(Tableau1[[#This Row],[AnaCode]],'Config Analyses'!A:C,3,FALSE)</f>
        <v>Equipe 3</v>
      </c>
      <c r="L1113" s="13" t="str">
        <f>VLOOKUP(Tableau1[[#This Row],[CustomerCode]],'Config Clients'!A:D,3,FALSE)</f>
        <v>Coopérative agricole</v>
      </c>
      <c r="M1113" s="13" t="str">
        <f>VLOOKUP(Tableau1[[#This Row],[CustomerCode]],'Config Clients'!A:D,4,FALSE)</f>
        <v>Béatrice</v>
      </c>
      <c r="N1113" s="10" t="str">
        <f>IFERROR(IF(Tableau1[[#This Row],[Date rendu]]-'Date de l''export'!$A$2&gt;0,"Non","Oui"),"Oui")</f>
        <v>Non</v>
      </c>
      <c r="O1113" s="11">
        <f>IF(Tableau1[[#This Row],[En retard?]]="Non",Tableau1[[#This Row],[Date rendu]]-'Date de l''export'!$A$2,0)</f>
        <v>3.7404166666674428</v>
      </c>
      <c r="P1113" s="14" t="str">
        <f>IF(Tableau1[[#This Row],[En retard?]]="Oui","HD",IF(Tableau1[Délai restant]&lt;1,"&lt;24h",IF(Tableau1[Délai restant]&lt;2,"&lt;48h","≥48h")))</f>
        <v>≥48h</v>
      </c>
      <c r="Q1113" s="14" t="str">
        <f>IF(AND(Tableau1[[#This Row],[En retard?]]="Oui",OR(Tableau1[[#This Row],[Product]]="Citron",Tableau1[[#This Row],[Product]]="Amandes")),"Oui","Non")</f>
        <v>Non</v>
      </c>
      <c r="R1113" t="str">
        <f>CONCATENATE(Tableau1[[#This Row],[OrderCode]],"|",Tableau1[[#This Row],[AnaCode]],"|",Tableau1[[#This Row],[Product]])</f>
        <v>CMD01704201|PEST|Tomate</v>
      </c>
    </row>
    <row r="1114" spans="1:18" x14ac:dyDescent="0.25">
      <c r="A1114" s="1" t="s">
        <v>3210</v>
      </c>
      <c r="B1114" s="1" t="s">
        <v>30</v>
      </c>
      <c r="C1114" s="3" t="s">
        <v>73</v>
      </c>
      <c r="D1114" s="3" t="s">
        <v>23</v>
      </c>
      <c r="E1114" s="1" t="s">
        <v>63</v>
      </c>
      <c r="F1114" s="1" t="s">
        <v>3565</v>
      </c>
      <c r="G1114" s="1" t="s">
        <v>973</v>
      </c>
      <c r="H1114" s="3">
        <f>SUBSTITUTE(LEFT(Tableau1[[#This Row],[OrderDate]],17),".",":")+0</f>
        <v>43567.793796296297</v>
      </c>
      <c r="I1114" s="3">
        <f>SUBSTITUTE(LEFT(Tableau1[[#This Row],[OrderDueTo]],17),".",":")+0</f>
        <v>43575.5</v>
      </c>
      <c r="J1114" s="13" t="str">
        <f>VLOOKUP(Tableau1[[#This Row],[AnaCode]],'Config Analyses'!A:C,2,FALSE)</f>
        <v>Analyse polluants d'emballage</v>
      </c>
      <c r="K1114" s="13" t="str">
        <f>VLOOKUP(Tableau1[[#This Row],[AnaCode]],'Config Analyses'!A:C,3,FALSE)</f>
        <v>Equipe 3</v>
      </c>
      <c r="L1114" s="13" t="str">
        <f>VLOOKUP(Tableau1[[#This Row],[CustomerCode]],'Config Clients'!A:D,3,FALSE)</f>
        <v>Entreprises agro-alimentaires</v>
      </c>
      <c r="M1114" s="13" t="str">
        <f>VLOOKUP(Tableau1[[#This Row],[CustomerCode]],'Config Clients'!A:D,4,FALSE)</f>
        <v>Julien</v>
      </c>
      <c r="N1114" s="10" t="str">
        <f>IFERROR(IF(Tableau1[[#This Row],[Date rendu]]-'Date de l''export'!$A$2&gt;0,"Non","Oui"),"Oui")</f>
        <v>Non</v>
      </c>
      <c r="O1114" s="11">
        <f>IF(Tableau1[[#This Row],[En retard?]]="Non",Tableau1[[#This Row],[Date rendu]]-'Date de l''export'!$A$2,0)</f>
        <v>3.7404166666674428</v>
      </c>
      <c r="P1114" s="14" t="str">
        <f>IF(Tableau1[[#This Row],[En retard?]]="Oui","HD",IF(Tableau1[Délai restant]&lt;1,"&lt;24h",IF(Tableau1[Délai restant]&lt;2,"&lt;48h","≥48h")))</f>
        <v>≥48h</v>
      </c>
      <c r="Q1114" s="14" t="str">
        <f>IF(AND(Tableau1[[#This Row],[En retard?]]="Oui",OR(Tableau1[[#This Row],[Product]]="Citron",Tableau1[[#This Row],[Product]]="Amandes")),"Oui","Non")</f>
        <v>Non</v>
      </c>
      <c r="R1114" t="str">
        <f>CONCATENATE(Tableau1[[#This Row],[OrderCode]],"|",Tableau1[[#This Row],[AnaCode]],"|",Tableau1[[#This Row],[Product]])</f>
        <v>CMD01597501|PLLT|Bœuf</v>
      </c>
    </row>
    <row r="1115" spans="1:18" x14ac:dyDescent="0.25">
      <c r="A1115" s="1" t="s">
        <v>578</v>
      </c>
      <c r="B1115" s="1" t="s">
        <v>16</v>
      </c>
      <c r="C1115" s="3" t="s">
        <v>152</v>
      </c>
      <c r="D1115" s="3" t="s">
        <v>35</v>
      </c>
      <c r="E1115" s="1" t="s">
        <v>130</v>
      </c>
      <c r="F1115" s="1" t="s">
        <v>1856</v>
      </c>
      <c r="G1115" s="1" t="s">
        <v>973</v>
      </c>
      <c r="H1115" s="3">
        <f>SUBSTITUTE(LEFT(Tableau1[[#This Row],[OrderDate]],17),".",":")+0</f>
        <v>43567.794756944444</v>
      </c>
      <c r="I1115" s="3">
        <f>SUBSTITUTE(LEFT(Tableau1[[#This Row],[OrderDueTo]],17),".",":")+0</f>
        <v>43575.5</v>
      </c>
      <c r="J1115" s="13" t="str">
        <f>VLOOKUP(Tableau1[[#This Row],[AnaCode]],'Config Analyses'!A:C,2,FALSE)</f>
        <v>Analyse pesticides</v>
      </c>
      <c r="K1115" s="13" t="str">
        <f>VLOOKUP(Tableau1[[#This Row],[AnaCode]],'Config Analyses'!A:C,3,FALSE)</f>
        <v>Equipe 3</v>
      </c>
      <c r="L1115" s="13" t="str">
        <f>VLOOKUP(Tableau1[[#This Row],[CustomerCode]],'Config Clients'!A:D,3,FALSE)</f>
        <v>Entreprises agro-alimentaires</v>
      </c>
      <c r="M1115" s="13" t="str">
        <f>VLOOKUP(Tableau1[[#This Row],[CustomerCode]],'Config Clients'!A:D,4,FALSE)</f>
        <v>Julien</v>
      </c>
      <c r="N1115" s="10" t="str">
        <f>IFERROR(IF(Tableau1[[#This Row],[Date rendu]]-'Date de l''export'!$A$2&gt;0,"Non","Oui"),"Oui")</f>
        <v>Non</v>
      </c>
      <c r="O1115" s="11">
        <f>IF(Tableau1[[#This Row],[En retard?]]="Non",Tableau1[[#This Row],[Date rendu]]-'Date de l''export'!$A$2,0)</f>
        <v>3.7404166666674428</v>
      </c>
      <c r="P1115" s="14" t="str">
        <f>IF(Tableau1[[#This Row],[En retard?]]="Oui","HD",IF(Tableau1[Délai restant]&lt;1,"&lt;24h",IF(Tableau1[Délai restant]&lt;2,"&lt;48h","≥48h")))</f>
        <v>≥48h</v>
      </c>
      <c r="Q1115" s="14" t="str">
        <f>IF(AND(Tableau1[[#This Row],[En retard?]]="Oui",OR(Tableau1[[#This Row],[Product]]="Citron",Tableau1[[#This Row],[Product]]="Amandes")),"Oui","Non")</f>
        <v>Non</v>
      </c>
      <c r="R1115" t="str">
        <f>CONCATENATE(Tableau1[[#This Row],[OrderCode]],"|",Tableau1[[#This Row],[AnaCode]],"|",Tableau1[[#This Row],[Product]])</f>
        <v>CMD01765204|PEST|Agneau</v>
      </c>
    </row>
    <row r="1116" spans="1:18" x14ac:dyDescent="0.25">
      <c r="A1116" s="1" t="s">
        <v>639</v>
      </c>
      <c r="B1116" s="1" t="s">
        <v>31</v>
      </c>
      <c r="C1116" s="3" t="s">
        <v>52</v>
      </c>
      <c r="D1116" s="3" t="s">
        <v>9</v>
      </c>
      <c r="E1116" s="1" t="s">
        <v>130</v>
      </c>
      <c r="F1116" s="1" t="s">
        <v>2378</v>
      </c>
      <c r="G1116" s="1" t="s">
        <v>973</v>
      </c>
      <c r="H1116" s="3">
        <f>SUBSTITUTE(LEFT(Tableau1[[#This Row],[OrderDate]],17),".",":")+0</f>
        <v>43567.80232638889</v>
      </c>
      <c r="I1116" s="3">
        <f>SUBSTITUTE(LEFT(Tableau1[[#This Row],[OrderDueTo]],17),".",":")+0</f>
        <v>43575.5</v>
      </c>
      <c r="J1116" s="13" t="str">
        <f>VLOOKUP(Tableau1[[#This Row],[AnaCode]],'Config Analyses'!A:C,2,FALSE)</f>
        <v>Analyse pesticides</v>
      </c>
      <c r="K1116" s="13" t="str">
        <f>VLOOKUP(Tableau1[[#This Row],[AnaCode]],'Config Analyses'!A:C,3,FALSE)</f>
        <v>Equipe 3</v>
      </c>
      <c r="L1116" s="13" t="str">
        <f>VLOOKUP(Tableau1[[#This Row],[CustomerCode]],'Config Clients'!A:D,3,FALSE)</f>
        <v>Centrale d'achats</v>
      </c>
      <c r="M1116" s="13" t="str">
        <f>VLOOKUP(Tableau1[[#This Row],[CustomerCode]],'Config Clients'!A:D,4,FALSE)</f>
        <v>Sandrine</v>
      </c>
      <c r="N1116" s="10" t="str">
        <f>IFERROR(IF(Tableau1[[#This Row],[Date rendu]]-'Date de l''export'!$A$2&gt;0,"Non","Oui"),"Oui")</f>
        <v>Non</v>
      </c>
      <c r="O1116" s="11">
        <f>IF(Tableau1[[#This Row],[En retard?]]="Non",Tableau1[[#This Row],[Date rendu]]-'Date de l''export'!$A$2,0)</f>
        <v>3.7404166666674428</v>
      </c>
      <c r="P1116" s="14" t="str">
        <f>IF(Tableau1[[#This Row],[En retard?]]="Oui","HD",IF(Tableau1[Délai restant]&lt;1,"&lt;24h",IF(Tableau1[Délai restant]&lt;2,"&lt;48h","≥48h")))</f>
        <v>≥48h</v>
      </c>
      <c r="Q1116" s="14" t="str">
        <f>IF(AND(Tableau1[[#This Row],[En retard?]]="Oui",OR(Tableau1[[#This Row],[Product]]="Citron",Tableau1[[#This Row],[Product]]="Amandes")),"Oui","Non")</f>
        <v>Non</v>
      </c>
      <c r="R1116" t="str">
        <f>CONCATENATE(Tableau1[[#This Row],[OrderCode]],"|",Tableau1[[#This Row],[AnaCode]],"|",Tableau1[[#This Row],[Product]])</f>
        <v>CMD01745107|PEST|Pomme de terre</v>
      </c>
    </row>
    <row r="1117" spans="1:18" x14ac:dyDescent="0.25">
      <c r="A1117" s="1" t="s">
        <v>312</v>
      </c>
      <c r="B1117" s="1" t="s">
        <v>21</v>
      </c>
      <c r="C1117" s="3" t="s">
        <v>61</v>
      </c>
      <c r="D1117" s="3" t="s">
        <v>14</v>
      </c>
      <c r="E1117" s="1" t="s">
        <v>130</v>
      </c>
      <c r="F1117" s="1" t="s">
        <v>2379</v>
      </c>
      <c r="G1117" s="1" t="s">
        <v>973</v>
      </c>
      <c r="H1117" s="3">
        <f>SUBSTITUTE(LEFT(Tableau1[[#This Row],[OrderDate]],17),".",":")+0</f>
        <v>43567.802743055552</v>
      </c>
      <c r="I1117" s="3">
        <f>SUBSTITUTE(LEFT(Tableau1[[#This Row],[OrderDueTo]],17),".",":")+0</f>
        <v>43575.5</v>
      </c>
      <c r="J1117" s="13" t="str">
        <f>VLOOKUP(Tableau1[[#This Row],[AnaCode]],'Config Analyses'!A:C,2,FALSE)</f>
        <v>Analyse pesticides</v>
      </c>
      <c r="K1117" s="13" t="str">
        <f>VLOOKUP(Tableau1[[#This Row],[AnaCode]],'Config Analyses'!A:C,3,FALSE)</f>
        <v>Equipe 3</v>
      </c>
      <c r="L1117" s="13" t="str">
        <f>VLOOKUP(Tableau1[[#This Row],[CustomerCode]],'Config Clients'!A:D,3,FALSE)</f>
        <v>Grande surface</v>
      </c>
      <c r="M1117" s="13" t="str">
        <f>VLOOKUP(Tableau1[[#This Row],[CustomerCode]],'Config Clients'!A:D,4,FALSE)</f>
        <v>Eric</v>
      </c>
      <c r="N1117" s="10" t="str">
        <f>IFERROR(IF(Tableau1[[#This Row],[Date rendu]]-'Date de l''export'!$A$2&gt;0,"Non","Oui"),"Oui")</f>
        <v>Non</v>
      </c>
      <c r="O1117" s="11">
        <f>IF(Tableau1[[#This Row],[En retard?]]="Non",Tableau1[[#This Row],[Date rendu]]-'Date de l''export'!$A$2,0)</f>
        <v>3.7404166666674428</v>
      </c>
      <c r="P1117" s="14" t="str">
        <f>IF(Tableau1[[#This Row],[En retard?]]="Oui","HD",IF(Tableau1[Délai restant]&lt;1,"&lt;24h",IF(Tableau1[Délai restant]&lt;2,"&lt;48h","≥48h")))</f>
        <v>≥48h</v>
      </c>
      <c r="Q1117" s="14" t="str">
        <f>IF(AND(Tableau1[[#This Row],[En retard?]]="Oui",OR(Tableau1[[#This Row],[Product]]="Citron",Tableau1[[#This Row],[Product]]="Amandes")),"Oui","Non")</f>
        <v>Non</v>
      </c>
      <c r="R1117" t="str">
        <f>CONCATENATE(Tableau1[[#This Row],[OrderCode]],"|",Tableau1[[#This Row],[AnaCode]],"|",Tableau1[[#This Row],[Product]])</f>
        <v>CMD01650604|PEST|Carotte</v>
      </c>
    </row>
    <row r="1118" spans="1:18" x14ac:dyDescent="0.25">
      <c r="A1118" s="1" t="s">
        <v>3566</v>
      </c>
      <c r="B1118" s="1" t="s">
        <v>42</v>
      </c>
      <c r="C1118" s="3" t="s">
        <v>188</v>
      </c>
      <c r="D1118" s="3" t="s">
        <v>38</v>
      </c>
      <c r="E1118" s="1" t="s">
        <v>179</v>
      </c>
      <c r="F1118" s="1" t="s">
        <v>3567</v>
      </c>
      <c r="G1118" s="1" t="s">
        <v>936</v>
      </c>
      <c r="H1118" s="3">
        <f>SUBSTITUTE(LEFT(Tableau1[[#This Row],[OrderDate]],17),".",":")+0</f>
        <v>43567.812488425923</v>
      </c>
      <c r="I1118" s="3">
        <f>SUBSTITUTE(LEFT(Tableau1[[#This Row],[OrderDueTo]],17),".",":")+0</f>
        <v>43570.5</v>
      </c>
      <c r="J1118" s="13" t="str">
        <f>VLOOKUP(Tableau1[[#This Row],[AnaCode]],'Config Analyses'!A:C,2,FALSE)</f>
        <v>Analyse métaux lourds</v>
      </c>
      <c r="K1118" s="13" t="str">
        <f>VLOOKUP(Tableau1[[#This Row],[AnaCode]],'Config Analyses'!A:C,3,FALSE)</f>
        <v>Equipe 1</v>
      </c>
      <c r="L1118" s="13" t="str">
        <f>VLOOKUP(Tableau1[[#This Row],[CustomerCode]],'Config Clients'!A:D,3,FALSE)</f>
        <v>Coopérative agricole</v>
      </c>
      <c r="M1118" s="13" t="str">
        <f>VLOOKUP(Tableau1[[#This Row],[CustomerCode]],'Config Clients'!A:D,4,FALSE)</f>
        <v>Julie</v>
      </c>
      <c r="N1118" s="10" t="str">
        <f>IFERROR(IF(Tableau1[[#This Row],[Date rendu]]-'Date de l''export'!$A$2&gt;0,"Non","Oui"),"Oui")</f>
        <v>Oui</v>
      </c>
      <c r="O1118" s="11">
        <f>IF(Tableau1[[#This Row],[En retard?]]="Non",Tableau1[[#This Row],[Date rendu]]-'Date de l''export'!$A$2,0)</f>
        <v>0</v>
      </c>
      <c r="P1118" s="14" t="str">
        <f>IF(Tableau1[[#This Row],[En retard?]]="Oui","HD",IF(Tableau1[Délai restant]&lt;1,"&lt;24h",IF(Tableau1[Délai restant]&lt;2,"&lt;48h","≥48h")))</f>
        <v>HD</v>
      </c>
      <c r="Q1118" s="14" t="str">
        <f>IF(AND(Tableau1[[#This Row],[En retard?]]="Oui",OR(Tableau1[[#This Row],[Product]]="Citron",Tableau1[[#This Row],[Product]]="Amandes")),"Oui","Non")</f>
        <v>Non</v>
      </c>
      <c r="R1118" t="str">
        <f>CONCATENATE(Tableau1[[#This Row],[OrderCode]],"|",Tableau1[[#This Row],[AnaCode]],"|",Tableau1[[#This Row],[Product]])</f>
        <v>CMD01568413|MTX|Jus de fruits</v>
      </c>
    </row>
    <row r="1119" spans="1:18" x14ac:dyDescent="0.25">
      <c r="A1119" s="1" t="s">
        <v>3482</v>
      </c>
      <c r="B1119" s="1" t="s">
        <v>29</v>
      </c>
      <c r="C1119" s="3" t="s">
        <v>188</v>
      </c>
      <c r="D1119" s="3" t="s">
        <v>38</v>
      </c>
      <c r="E1119" s="1" t="s">
        <v>63</v>
      </c>
      <c r="F1119" s="1" t="s">
        <v>3568</v>
      </c>
      <c r="G1119" s="1" t="s">
        <v>973</v>
      </c>
      <c r="H1119" s="3">
        <f>SUBSTITUTE(LEFT(Tableau1[[#This Row],[OrderDate]],17),".",":")+0</f>
        <v>43567.815578703703</v>
      </c>
      <c r="I1119" s="3">
        <f>SUBSTITUTE(LEFT(Tableau1[[#This Row],[OrderDueTo]],17),".",":")+0</f>
        <v>43575.5</v>
      </c>
      <c r="J1119" s="13" t="str">
        <f>VLOOKUP(Tableau1[[#This Row],[AnaCode]],'Config Analyses'!A:C,2,FALSE)</f>
        <v>Analyse polluants d'emballage</v>
      </c>
      <c r="K1119" s="13" t="str">
        <f>VLOOKUP(Tableau1[[#This Row],[AnaCode]],'Config Analyses'!A:C,3,FALSE)</f>
        <v>Equipe 3</v>
      </c>
      <c r="L1119" s="13" t="str">
        <f>VLOOKUP(Tableau1[[#This Row],[CustomerCode]],'Config Clients'!A:D,3,FALSE)</f>
        <v>Coopérative agricole</v>
      </c>
      <c r="M1119" s="13" t="str">
        <f>VLOOKUP(Tableau1[[#This Row],[CustomerCode]],'Config Clients'!A:D,4,FALSE)</f>
        <v>Julie</v>
      </c>
      <c r="N1119" s="10" t="str">
        <f>IFERROR(IF(Tableau1[[#This Row],[Date rendu]]-'Date de l''export'!$A$2&gt;0,"Non","Oui"),"Oui")</f>
        <v>Non</v>
      </c>
      <c r="O1119" s="11">
        <f>IF(Tableau1[[#This Row],[En retard?]]="Non",Tableau1[[#This Row],[Date rendu]]-'Date de l''export'!$A$2,0)</f>
        <v>3.7404166666674428</v>
      </c>
      <c r="P1119" s="14" t="str">
        <f>IF(Tableau1[[#This Row],[En retard?]]="Oui","HD",IF(Tableau1[Délai restant]&lt;1,"&lt;24h",IF(Tableau1[Délai restant]&lt;2,"&lt;48h","≥48h")))</f>
        <v>≥48h</v>
      </c>
      <c r="Q1119" s="14" t="str">
        <f>IF(AND(Tableau1[[#This Row],[En retard?]]="Oui",OR(Tableau1[[#This Row],[Product]]="Citron",Tableau1[[#This Row],[Product]]="Amandes")),"Oui","Non")</f>
        <v>Non</v>
      </c>
      <c r="R1119" t="str">
        <f>CONCATENATE(Tableau1[[#This Row],[OrderCode]],"|",Tableau1[[#This Row],[AnaCode]],"|",Tableau1[[#This Row],[Product]])</f>
        <v>CMD01646406|PLLT|Porc</v>
      </c>
    </row>
    <row r="1120" spans="1:18" x14ac:dyDescent="0.25">
      <c r="A1120" s="1" t="s">
        <v>220</v>
      </c>
      <c r="B1120" s="1" t="s">
        <v>21</v>
      </c>
      <c r="C1120" s="3" t="s">
        <v>52</v>
      </c>
      <c r="D1120" s="3" t="s">
        <v>9</v>
      </c>
      <c r="E1120" s="1" t="s">
        <v>130</v>
      </c>
      <c r="F1120" s="1" t="s">
        <v>2388</v>
      </c>
      <c r="G1120" s="1" t="s">
        <v>973</v>
      </c>
      <c r="H1120" s="3">
        <f>SUBSTITUTE(LEFT(Tableau1[[#This Row],[OrderDate]],17),".",":")+0</f>
        <v>43567.816504629627</v>
      </c>
      <c r="I1120" s="3">
        <f>SUBSTITUTE(LEFT(Tableau1[[#This Row],[OrderDueTo]],17),".",":")+0</f>
        <v>43575.5</v>
      </c>
      <c r="J1120" s="13" t="str">
        <f>VLOOKUP(Tableau1[[#This Row],[AnaCode]],'Config Analyses'!A:C,2,FALSE)</f>
        <v>Analyse pesticides</v>
      </c>
      <c r="K1120" s="13" t="str">
        <f>VLOOKUP(Tableau1[[#This Row],[AnaCode]],'Config Analyses'!A:C,3,FALSE)</f>
        <v>Equipe 3</v>
      </c>
      <c r="L1120" s="13" t="str">
        <f>VLOOKUP(Tableau1[[#This Row],[CustomerCode]],'Config Clients'!A:D,3,FALSE)</f>
        <v>Centrale d'achats</v>
      </c>
      <c r="M1120" s="13" t="str">
        <f>VLOOKUP(Tableau1[[#This Row],[CustomerCode]],'Config Clients'!A:D,4,FALSE)</f>
        <v>Sandrine</v>
      </c>
      <c r="N1120" s="10" t="str">
        <f>IFERROR(IF(Tableau1[[#This Row],[Date rendu]]-'Date de l''export'!$A$2&gt;0,"Non","Oui"),"Oui")</f>
        <v>Non</v>
      </c>
      <c r="O1120" s="11">
        <f>IF(Tableau1[[#This Row],[En retard?]]="Non",Tableau1[[#This Row],[Date rendu]]-'Date de l''export'!$A$2,0)</f>
        <v>3.7404166666674428</v>
      </c>
      <c r="P1120" s="14" t="str">
        <f>IF(Tableau1[[#This Row],[En retard?]]="Oui","HD",IF(Tableau1[Délai restant]&lt;1,"&lt;24h",IF(Tableau1[Délai restant]&lt;2,"&lt;48h","≥48h")))</f>
        <v>≥48h</v>
      </c>
      <c r="Q1120" s="14" t="str">
        <f>IF(AND(Tableau1[[#This Row],[En retard?]]="Oui",OR(Tableau1[[#This Row],[Product]]="Citron",Tableau1[[#This Row],[Product]]="Amandes")),"Oui","Non")</f>
        <v>Non</v>
      </c>
      <c r="R1120" t="str">
        <f>CONCATENATE(Tableau1[[#This Row],[OrderCode]],"|",Tableau1[[#This Row],[AnaCode]],"|",Tableau1[[#This Row],[Product]])</f>
        <v>CMD01749305|PEST|Carotte</v>
      </c>
    </row>
    <row r="1121" spans="1:18" x14ac:dyDescent="0.25">
      <c r="A1121" s="1" t="s">
        <v>3569</v>
      </c>
      <c r="B1121" s="1" t="s">
        <v>42</v>
      </c>
      <c r="C1121" s="3" t="s">
        <v>188</v>
      </c>
      <c r="D1121" s="3" t="s">
        <v>38</v>
      </c>
      <c r="E1121" s="1" t="s">
        <v>130</v>
      </c>
      <c r="F1121" s="1" t="s">
        <v>3570</v>
      </c>
      <c r="G1121" s="1" t="s">
        <v>973</v>
      </c>
      <c r="H1121" s="3">
        <f>SUBSTITUTE(LEFT(Tableau1[[#This Row],[OrderDate]],17),".",":")+0</f>
        <v>43567.817754629628</v>
      </c>
      <c r="I1121" s="3">
        <f>SUBSTITUTE(LEFT(Tableau1[[#This Row],[OrderDueTo]],17),".",":")+0</f>
        <v>43575.5</v>
      </c>
      <c r="J1121" s="13" t="str">
        <f>VLOOKUP(Tableau1[[#This Row],[AnaCode]],'Config Analyses'!A:C,2,FALSE)</f>
        <v>Analyse pesticides</v>
      </c>
      <c r="K1121" s="13" t="str">
        <f>VLOOKUP(Tableau1[[#This Row],[AnaCode]],'Config Analyses'!A:C,3,FALSE)</f>
        <v>Equipe 3</v>
      </c>
      <c r="L1121" s="13" t="str">
        <f>VLOOKUP(Tableau1[[#This Row],[CustomerCode]],'Config Clients'!A:D,3,FALSE)</f>
        <v>Coopérative agricole</v>
      </c>
      <c r="M1121" s="13" t="str">
        <f>VLOOKUP(Tableau1[[#This Row],[CustomerCode]],'Config Clients'!A:D,4,FALSE)</f>
        <v>Julie</v>
      </c>
      <c r="N1121" s="10" t="str">
        <f>IFERROR(IF(Tableau1[[#This Row],[Date rendu]]-'Date de l''export'!$A$2&gt;0,"Non","Oui"),"Oui")</f>
        <v>Non</v>
      </c>
      <c r="O1121" s="11">
        <f>IF(Tableau1[[#This Row],[En retard?]]="Non",Tableau1[[#This Row],[Date rendu]]-'Date de l''export'!$A$2,0)</f>
        <v>3.7404166666674428</v>
      </c>
      <c r="P1121" s="14" t="str">
        <f>IF(Tableau1[[#This Row],[En retard?]]="Oui","HD",IF(Tableau1[Délai restant]&lt;1,"&lt;24h",IF(Tableau1[Délai restant]&lt;2,"&lt;48h","≥48h")))</f>
        <v>≥48h</v>
      </c>
      <c r="Q1121" s="14" t="str">
        <f>IF(AND(Tableau1[[#This Row],[En retard?]]="Oui",OR(Tableau1[[#This Row],[Product]]="Citron",Tableau1[[#This Row],[Product]]="Amandes")),"Oui","Non")</f>
        <v>Non</v>
      </c>
      <c r="R1121" t="str">
        <f>CONCATENATE(Tableau1[[#This Row],[OrderCode]],"|",Tableau1[[#This Row],[AnaCode]],"|",Tableau1[[#This Row],[Product]])</f>
        <v>CMD01646415|PEST|Jus de fruits</v>
      </c>
    </row>
    <row r="1122" spans="1:18" x14ac:dyDescent="0.25">
      <c r="A1122" s="1" t="s">
        <v>143</v>
      </c>
      <c r="B1122" s="1" t="s">
        <v>21</v>
      </c>
      <c r="C1122" s="3" t="s">
        <v>72</v>
      </c>
      <c r="D1122" s="3" t="s">
        <v>22</v>
      </c>
      <c r="E1122" s="1" t="s">
        <v>130</v>
      </c>
      <c r="F1122" s="1" t="s">
        <v>1468</v>
      </c>
      <c r="G1122" s="1" t="s">
        <v>973</v>
      </c>
      <c r="H1122" s="3">
        <f>SUBSTITUTE(LEFT(Tableau1[[#This Row],[OrderDate]],17),".",":")+0</f>
        <v>43567.819201388891</v>
      </c>
      <c r="I1122" s="3">
        <f>SUBSTITUTE(LEFT(Tableau1[[#This Row],[OrderDueTo]],17),".",":")+0</f>
        <v>43575.5</v>
      </c>
      <c r="J1122" s="13" t="str">
        <f>VLOOKUP(Tableau1[[#This Row],[AnaCode]],'Config Analyses'!A:C,2,FALSE)</f>
        <v>Analyse pesticides</v>
      </c>
      <c r="K1122" s="13" t="str">
        <f>VLOOKUP(Tableau1[[#This Row],[AnaCode]],'Config Analyses'!A:C,3,FALSE)</f>
        <v>Equipe 3</v>
      </c>
      <c r="L1122" s="13" t="str">
        <f>VLOOKUP(Tableau1[[#This Row],[CustomerCode]],'Config Clients'!A:D,3,FALSE)</f>
        <v>Coopérative agricole</v>
      </c>
      <c r="M1122" s="13" t="str">
        <f>VLOOKUP(Tableau1[[#This Row],[CustomerCode]],'Config Clients'!A:D,4,FALSE)</f>
        <v>Julie</v>
      </c>
      <c r="N1122" s="10" t="str">
        <f>IFERROR(IF(Tableau1[[#This Row],[Date rendu]]-'Date de l''export'!$A$2&gt;0,"Non","Oui"),"Oui")</f>
        <v>Non</v>
      </c>
      <c r="O1122" s="11">
        <f>IF(Tableau1[[#This Row],[En retard?]]="Non",Tableau1[[#This Row],[Date rendu]]-'Date de l''export'!$A$2,0)</f>
        <v>3.7404166666674428</v>
      </c>
      <c r="P1122" s="14" t="str">
        <f>IF(Tableau1[[#This Row],[En retard?]]="Oui","HD",IF(Tableau1[Délai restant]&lt;1,"&lt;24h",IF(Tableau1[Délai restant]&lt;2,"&lt;48h","≥48h")))</f>
        <v>≥48h</v>
      </c>
      <c r="Q1122" s="14" t="str">
        <f>IF(AND(Tableau1[[#This Row],[En retard?]]="Oui",OR(Tableau1[[#This Row],[Product]]="Citron",Tableau1[[#This Row],[Product]]="Amandes")),"Oui","Non")</f>
        <v>Non</v>
      </c>
      <c r="R1122" t="str">
        <f>CONCATENATE(Tableau1[[#This Row],[OrderCode]],"|",Tableau1[[#This Row],[AnaCode]],"|",Tableau1[[#This Row],[Product]])</f>
        <v>CMD01667104|PEST|Carotte</v>
      </c>
    </row>
    <row r="1123" spans="1:18" x14ac:dyDescent="0.25">
      <c r="A1123" s="1" t="s">
        <v>289</v>
      </c>
      <c r="B1123" s="1" t="s">
        <v>28</v>
      </c>
      <c r="C1123" s="3" t="s">
        <v>61</v>
      </c>
      <c r="D1123" s="3" t="s">
        <v>14</v>
      </c>
      <c r="E1123" s="1" t="s">
        <v>130</v>
      </c>
      <c r="F1123" s="1" t="s">
        <v>2392</v>
      </c>
      <c r="G1123" s="1" t="s">
        <v>973</v>
      </c>
      <c r="H1123" s="3">
        <f>SUBSTITUTE(LEFT(Tableau1[[#This Row],[OrderDate]],17),".",":")+0</f>
        <v>43567.824120370373</v>
      </c>
      <c r="I1123" s="3">
        <f>SUBSTITUTE(LEFT(Tableau1[[#This Row],[OrderDueTo]],17),".",":")+0</f>
        <v>43575.5</v>
      </c>
      <c r="J1123" s="13" t="str">
        <f>VLOOKUP(Tableau1[[#This Row],[AnaCode]],'Config Analyses'!A:C,2,FALSE)</f>
        <v>Analyse pesticides</v>
      </c>
      <c r="K1123" s="13" t="str">
        <f>VLOOKUP(Tableau1[[#This Row],[AnaCode]],'Config Analyses'!A:C,3,FALSE)</f>
        <v>Equipe 3</v>
      </c>
      <c r="L1123" s="13" t="str">
        <f>VLOOKUP(Tableau1[[#This Row],[CustomerCode]],'Config Clients'!A:D,3,FALSE)</f>
        <v>Grande surface</v>
      </c>
      <c r="M1123" s="13" t="str">
        <f>VLOOKUP(Tableau1[[#This Row],[CustomerCode]],'Config Clients'!A:D,4,FALSE)</f>
        <v>Eric</v>
      </c>
      <c r="N1123" s="10" t="str">
        <f>IFERROR(IF(Tableau1[[#This Row],[Date rendu]]-'Date de l''export'!$A$2&gt;0,"Non","Oui"),"Oui")</f>
        <v>Non</v>
      </c>
      <c r="O1123" s="11">
        <f>IF(Tableau1[[#This Row],[En retard?]]="Non",Tableau1[[#This Row],[Date rendu]]-'Date de l''export'!$A$2,0)</f>
        <v>3.7404166666674428</v>
      </c>
      <c r="P1123" s="14" t="str">
        <f>IF(Tableau1[[#This Row],[En retard?]]="Oui","HD",IF(Tableau1[Délai restant]&lt;1,"&lt;24h",IF(Tableau1[Délai restant]&lt;2,"&lt;48h","≥48h")))</f>
        <v>≥48h</v>
      </c>
      <c r="Q1123" s="14" t="str">
        <f>IF(AND(Tableau1[[#This Row],[En retard?]]="Oui",OR(Tableau1[[#This Row],[Product]]="Citron",Tableau1[[#This Row],[Product]]="Amandes")),"Oui","Non")</f>
        <v>Non</v>
      </c>
      <c r="R1123" t="str">
        <f>CONCATENATE(Tableau1[[#This Row],[OrderCode]],"|",Tableau1[[#This Row],[AnaCode]],"|",Tableau1[[#This Row],[Product]])</f>
        <v>CMD01570104|PEST|Petits pois</v>
      </c>
    </row>
    <row r="1124" spans="1:18" x14ac:dyDescent="0.25">
      <c r="A1124" s="1" t="s">
        <v>324</v>
      </c>
      <c r="B1124" s="1" t="s">
        <v>32</v>
      </c>
      <c r="C1124" s="3" t="s">
        <v>61</v>
      </c>
      <c r="D1124" s="3" t="s">
        <v>14</v>
      </c>
      <c r="E1124" s="1" t="s">
        <v>130</v>
      </c>
      <c r="F1124" s="1" t="s">
        <v>2005</v>
      </c>
      <c r="G1124" s="1" t="s">
        <v>973</v>
      </c>
      <c r="H1124" s="3">
        <f>SUBSTITUTE(LEFT(Tableau1[[#This Row],[OrderDate]],17),".",":")+0</f>
        <v>43567.826863425929</v>
      </c>
      <c r="I1124" s="3">
        <f>SUBSTITUTE(LEFT(Tableau1[[#This Row],[OrderDueTo]],17),".",":")+0</f>
        <v>43575.5</v>
      </c>
      <c r="J1124" s="13" t="str">
        <f>VLOOKUP(Tableau1[[#This Row],[AnaCode]],'Config Analyses'!A:C,2,FALSE)</f>
        <v>Analyse pesticides</v>
      </c>
      <c r="K1124" s="13" t="str">
        <f>VLOOKUP(Tableau1[[#This Row],[AnaCode]],'Config Analyses'!A:C,3,FALSE)</f>
        <v>Equipe 3</v>
      </c>
      <c r="L1124" s="13" t="str">
        <f>VLOOKUP(Tableau1[[#This Row],[CustomerCode]],'Config Clients'!A:D,3,FALSE)</f>
        <v>Grande surface</v>
      </c>
      <c r="M1124" s="13" t="str">
        <f>VLOOKUP(Tableau1[[#This Row],[CustomerCode]],'Config Clients'!A:D,4,FALSE)</f>
        <v>Eric</v>
      </c>
      <c r="N1124" s="10" t="str">
        <f>IFERROR(IF(Tableau1[[#This Row],[Date rendu]]-'Date de l''export'!$A$2&gt;0,"Non","Oui"),"Oui")</f>
        <v>Non</v>
      </c>
      <c r="O1124" s="11">
        <f>IF(Tableau1[[#This Row],[En retard?]]="Non",Tableau1[[#This Row],[Date rendu]]-'Date de l''export'!$A$2,0)</f>
        <v>3.7404166666674428</v>
      </c>
      <c r="P1124" s="14" t="str">
        <f>IF(Tableau1[[#This Row],[En retard?]]="Oui","HD",IF(Tableau1[Délai restant]&lt;1,"&lt;24h",IF(Tableau1[Délai restant]&lt;2,"&lt;48h","≥48h")))</f>
        <v>≥48h</v>
      </c>
      <c r="Q1124" s="14" t="str">
        <f>IF(AND(Tableau1[[#This Row],[En retard?]]="Oui",OR(Tableau1[[#This Row],[Product]]="Citron",Tableau1[[#This Row],[Product]]="Amandes")),"Oui","Non")</f>
        <v>Non</v>
      </c>
      <c r="R1124" t="str">
        <f>CONCATENATE(Tableau1[[#This Row],[OrderCode]],"|",Tableau1[[#This Row],[AnaCode]],"|",Tableau1[[#This Row],[Product]])</f>
        <v>CMD01750204|PEST|Tomate</v>
      </c>
    </row>
    <row r="1125" spans="1:18" x14ac:dyDescent="0.25">
      <c r="A1125" s="1" t="s">
        <v>106</v>
      </c>
      <c r="B1125" s="1" t="s">
        <v>32</v>
      </c>
      <c r="C1125" s="3" t="s">
        <v>61</v>
      </c>
      <c r="D1125" s="3" t="s">
        <v>14</v>
      </c>
      <c r="E1125" s="1" t="s">
        <v>130</v>
      </c>
      <c r="F1125" s="1" t="s">
        <v>2004</v>
      </c>
      <c r="G1125" s="1" t="s">
        <v>973</v>
      </c>
      <c r="H1125" s="3">
        <f>SUBSTITUTE(LEFT(Tableau1[[#This Row],[OrderDate]],17),".",":")+0</f>
        <v>43567.827847222223</v>
      </c>
      <c r="I1125" s="3">
        <f>SUBSTITUTE(LEFT(Tableau1[[#This Row],[OrderDueTo]],17),".",":")+0</f>
        <v>43575.5</v>
      </c>
      <c r="J1125" s="13" t="str">
        <f>VLOOKUP(Tableau1[[#This Row],[AnaCode]],'Config Analyses'!A:C,2,FALSE)</f>
        <v>Analyse pesticides</v>
      </c>
      <c r="K1125" s="13" t="str">
        <f>VLOOKUP(Tableau1[[#This Row],[AnaCode]],'Config Analyses'!A:C,3,FALSE)</f>
        <v>Equipe 3</v>
      </c>
      <c r="L1125" s="13" t="str">
        <f>VLOOKUP(Tableau1[[#This Row],[CustomerCode]],'Config Clients'!A:D,3,FALSE)</f>
        <v>Grande surface</v>
      </c>
      <c r="M1125" s="13" t="str">
        <f>VLOOKUP(Tableau1[[#This Row],[CustomerCode]],'Config Clients'!A:D,4,FALSE)</f>
        <v>Eric</v>
      </c>
      <c r="N1125" s="10" t="str">
        <f>IFERROR(IF(Tableau1[[#This Row],[Date rendu]]-'Date de l''export'!$A$2&gt;0,"Non","Oui"),"Oui")</f>
        <v>Non</v>
      </c>
      <c r="O1125" s="11">
        <f>IF(Tableau1[[#This Row],[En retard?]]="Non",Tableau1[[#This Row],[Date rendu]]-'Date de l''export'!$A$2,0)</f>
        <v>3.7404166666674428</v>
      </c>
      <c r="P1125" s="14" t="str">
        <f>IF(Tableau1[[#This Row],[En retard?]]="Oui","HD",IF(Tableau1[Délai restant]&lt;1,"&lt;24h",IF(Tableau1[Délai restant]&lt;2,"&lt;48h","≥48h")))</f>
        <v>≥48h</v>
      </c>
      <c r="Q1125" s="14" t="str">
        <f>IF(AND(Tableau1[[#This Row],[En retard?]]="Oui",OR(Tableau1[[#This Row],[Product]]="Citron",Tableau1[[#This Row],[Product]]="Amandes")),"Oui","Non")</f>
        <v>Non</v>
      </c>
      <c r="R1125" t="str">
        <f>CONCATENATE(Tableau1[[#This Row],[OrderCode]],"|",Tableau1[[#This Row],[AnaCode]],"|",Tableau1[[#This Row],[Product]])</f>
        <v>CMD01750401|PEST|Tomate</v>
      </c>
    </row>
    <row r="1126" spans="1:18" x14ac:dyDescent="0.25">
      <c r="A1126" s="1" t="s">
        <v>109</v>
      </c>
      <c r="B1126" s="1" t="s">
        <v>31</v>
      </c>
      <c r="C1126" s="3" t="s">
        <v>98</v>
      </c>
      <c r="D1126" s="3" t="s">
        <v>27</v>
      </c>
      <c r="E1126" s="1" t="s">
        <v>130</v>
      </c>
      <c r="F1126" s="1" t="s">
        <v>2003</v>
      </c>
      <c r="G1126" s="1" t="s">
        <v>973</v>
      </c>
      <c r="H1126" s="3">
        <f>SUBSTITUTE(LEFT(Tableau1[[#This Row],[OrderDate]],17),".",":")+0</f>
        <v>43567.828449074077</v>
      </c>
      <c r="I1126" s="3">
        <f>SUBSTITUTE(LEFT(Tableau1[[#This Row],[OrderDueTo]],17),".",":")+0</f>
        <v>43575.5</v>
      </c>
      <c r="J1126" s="13" t="str">
        <f>VLOOKUP(Tableau1[[#This Row],[AnaCode]],'Config Analyses'!A:C,2,FALSE)</f>
        <v>Analyse pesticides</v>
      </c>
      <c r="K1126" s="13" t="str">
        <f>VLOOKUP(Tableau1[[#This Row],[AnaCode]],'Config Analyses'!A:C,3,FALSE)</f>
        <v>Equipe 3</v>
      </c>
      <c r="L1126" s="13" t="str">
        <f>VLOOKUP(Tableau1[[#This Row],[CustomerCode]],'Config Clients'!A:D,3,FALSE)</f>
        <v>Coopérative agricole</v>
      </c>
      <c r="M1126" s="13" t="str">
        <f>VLOOKUP(Tableau1[[#This Row],[CustomerCode]],'Config Clients'!A:D,4,FALSE)</f>
        <v>Julie</v>
      </c>
      <c r="N1126" s="10" t="str">
        <f>IFERROR(IF(Tableau1[[#This Row],[Date rendu]]-'Date de l''export'!$A$2&gt;0,"Non","Oui"),"Oui")</f>
        <v>Non</v>
      </c>
      <c r="O1126" s="11">
        <f>IF(Tableau1[[#This Row],[En retard?]]="Non",Tableau1[[#This Row],[Date rendu]]-'Date de l''export'!$A$2,0)</f>
        <v>3.7404166666674428</v>
      </c>
      <c r="P1126" s="14" t="str">
        <f>IF(Tableau1[[#This Row],[En retard?]]="Oui","HD",IF(Tableau1[Délai restant]&lt;1,"&lt;24h",IF(Tableau1[Délai restant]&lt;2,"&lt;48h","≥48h")))</f>
        <v>≥48h</v>
      </c>
      <c r="Q1126" s="14" t="str">
        <f>IF(AND(Tableau1[[#This Row],[En retard?]]="Oui",OR(Tableau1[[#This Row],[Product]]="Citron",Tableau1[[#This Row],[Product]]="Amandes")),"Oui","Non")</f>
        <v>Non</v>
      </c>
      <c r="R1126" t="str">
        <f>CONCATENATE(Tableau1[[#This Row],[OrderCode]],"|",Tableau1[[#This Row],[AnaCode]],"|",Tableau1[[#This Row],[Product]])</f>
        <v>CMD01603506|PEST|Pomme de terre</v>
      </c>
    </row>
    <row r="1127" spans="1:18" x14ac:dyDescent="0.25">
      <c r="A1127" s="1" t="s">
        <v>447</v>
      </c>
      <c r="B1127" s="1" t="s">
        <v>31</v>
      </c>
      <c r="C1127" s="3" t="s">
        <v>98</v>
      </c>
      <c r="D1127" s="3" t="s">
        <v>27</v>
      </c>
      <c r="E1127" s="1" t="s">
        <v>130</v>
      </c>
      <c r="F1127" s="1" t="s">
        <v>2002</v>
      </c>
      <c r="G1127" s="1" t="s">
        <v>973</v>
      </c>
      <c r="H1127" s="3">
        <f>SUBSTITUTE(LEFT(Tableau1[[#This Row],[OrderDate]],17),".",":")+0</f>
        <v>43567.830717592595</v>
      </c>
      <c r="I1127" s="3">
        <f>SUBSTITUTE(LEFT(Tableau1[[#This Row],[OrderDueTo]],17),".",":")+0</f>
        <v>43575.5</v>
      </c>
      <c r="J1127" s="13" t="str">
        <f>VLOOKUP(Tableau1[[#This Row],[AnaCode]],'Config Analyses'!A:C,2,FALSE)</f>
        <v>Analyse pesticides</v>
      </c>
      <c r="K1127" s="13" t="str">
        <f>VLOOKUP(Tableau1[[#This Row],[AnaCode]],'Config Analyses'!A:C,3,FALSE)</f>
        <v>Equipe 3</v>
      </c>
      <c r="L1127" s="13" t="str">
        <f>VLOOKUP(Tableau1[[#This Row],[CustomerCode]],'Config Clients'!A:D,3,FALSE)</f>
        <v>Coopérative agricole</v>
      </c>
      <c r="M1127" s="13" t="str">
        <f>VLOOKUP(Tableau1[[#This Row],[CustomerCode]],'Config Clients'!A:D,4,FALSE)</f>
        <v>Julie</v>
      </c>
      <c r="N1127" s="10" t="str">
        <f>IFERROR(IF(Tableau1[[#This Row],[Date rendu]]-'Date de l''export'!$A$2&gt;0,"Non","Oui"),"Oui")</f>
        <v>Non</v>
      </c>
      <c r="O1127" s="11">
        <f>IF(Tableau1[[#This Row],[En retard?]]="Non",Tableau1[[#This Row],[Date rendu]]-'Date de l''export'!$A$2,0)</f>
        <v>3.7404166666674428</v>
      </c>
      <c r="P1127" s="14" t="str">
        <f>IF(Tableau1[[#This Row],[En retard?]]="Oui","HD",IF(Tableau1[Délai restant]&lt;1,"&lt;24h",IF(Tableau1[Délai restant]&lt;2,"&lt;48h","≥48h")))</f>
        <v>≥48h</v>
      </c>
      <c r="Q1127" s="14" t="str">
        <f>IF(AND(Tableau1[[#This Row],[En retard?]]="Oui",OR(Tableau1[[#This Row],[Product]]="Citron",Tableau1[[#This Row],[Product]]="Amandes")),"Oui","Non")</f>
        <v>Non</v>
      </c>
      <c r="R1127" t="str">
        <f>CONCATENATE(Tableau1[[#This Row],[OrderCode]],"|",Tableau1[[#This Row],[AnaCode]],"|",Tableau1[[#This Row],[Product]])</f>
        <v>CMD01448506|PEST|Pomme de terre</v>
      </c>
    </row>
    <row r="1128" spans="1:18" x14ac:dyDescent="0.25">
      <c r="A1128" s="1" t="s">
        <v>276</v>
      </c>
      <c r="B1128" s="1" t="s">
        <v>32</v>
      </c>
      <c r="C1128" s="3" t="s">
        <v>61</v>
      </c>
      <c r="D1128" s="3" t="s">
        <v>14</v>
      </c>
      <c r="E1128" s="1" t="s">
        <v>107</v>
      </c>
      <c r="F1128" s="1" t="s">
        <v>1325</v>
      </c>
      <c r="G1128" s="1" t="s">
        <v>964</v>
      </c>
      <c r="H1128" s="3">
        <f>SUBSTITUTE(LEFT(Tableau1[[#This Row],[OrderDate]],17),".",":")+0</f>
        <v>43567.832245370373</v>
      </c>
      <c r="I1128" s="3">
        <f>SUBSTITUTE(LEFT(Tableau1[[#This Row],[OrderDueTo]],17),".",":")+0</f>
        <v>43573.5</v>
      </c>
      <c r="J1128" s="13" t="str">
        <f>VLOOKUP(Tableau1[[#This Row],[AnaCode]],'Config Analyses'!A:C,2,FALSE)</f>
        <v>Analyse nutritionelle</v>
      </c>
      <c r="K1128" s="13" t="str">
        <f>VLOOKUP(Tableau1[[#This Row],[AnaCode]],'Config Analyses'!A:C,3,FALSE)</f>
        <v>Equipe 2</v>
      </c>
      <c r="L1128" s="13" t="str">
        <f>VLOOKUP(Tableau1[[#This Row],[CustomerCode]],'Config Clients'!A:D,3,FALSE)</f>
        <v>Grande surface</v>
      </c>
      <c r="M1128" s="13" t="str">
        <f>VLOOKUP(Tableau1[[#This Row],[CustomerCode]],'Config Clients'!A:D,4,FALSE)</f>
        <v>Eric</v>
      </c>
      <c r="N1128" s="10" t="str">
        <f>IFERROR(IF(Tableau1[[#This Row],[Date rendu]]-'Date de l''export'!$A$2&gt;0,"Non","Oui"),"Oui")</f>
        <v>Non</v>
      </c>
      <c r="O1128" s="11">
        <f>IF(Tableau1[[#This Row],[En retard?]]="Non",Tableau1[[#This Row],[Date rendu]]-'Date de l''export'!$A$2,0)</f>
        <v>1.7404166666674428</v>
      </c>
      <c r="P1128" s="14" t="str">
        <f>IF(Tableau1[[#This Row],[En retard?]]="Oui","HD",IF(Tableau1[Délai restant]&lt;1,"&lt;24h",IF(Tableau1[Délai restant]&lt;2,"&lt;48h","≥48h")))</f>
        <v>&lt;48h</v>
      </c>
      <c r="Q1128" s="14" t="str">
        <f>IF(AND(Tableau1[[#This Row],[En retard?]]="Oui",OR(Tableau1[[#This Row],[Product]]="Citron",Tableau1[[#This Row],[Product]]="Amandes")),"Oui","Non")</f>
        <v>Non</v>
      </c>
      <c r="R1128" t="str">
        <f>CONCATENATE(Tableau1[[#This Row],[OrderCode]],"|",Tableau1[[#This Row],[AnaCode]],"|",Tableau1[[#This Row],[Product]])</f>
        <v>CMD01645604|NTR|Tomate</v>
      </c>
    </row>
    <row r="1129" spans="1:18" x14ac:dyDescent="0.25">
      <c r="A1129" s="1" t="s">
        <v>95</v>
      </c>
      <c r="B1129" s="1" t="s">
        <v>19</v>
      </c>
      <c r="C1129" s="3" t="s">
        <v>61</v>
      </c>
      <c r="D1129" s="3" t="s">
        <v>14</v>
      </c>
      <c r="E1129" s="1" t="s">
        <v>130</v>
      </c>
      <c r="F1129" s="1" t="s">
        <v>1341</v>
      </c>
      <c r="G1129" s="1" t="s">
        <v>973</v>
      </c>
      <c r="H1129" s="3">
        <f>SUBSTITUTE(LEFT(Tableau1[[#This Row],[OrderDate]],17),".",":")+0</f>
        <v>43567.835613425923</v>
      </c>
      <c r="I1129" s="3">
        <f>SUBSTITUTE(LEFT(Tableau1[[#This Row],[OrderDueTo]],17),".",":")+0</f>
        <v>43575.5</v>
      </c>
      <c r="J1129" s="13" t="str">
        <f>VLOOKUP(Tableau1[[#This Row],[AnaCode]],'Config Analyses'!A:C,2,FALSE)</f>
        <v>Analyse pesticides</v>
      </c>
      <c r="K1129" s="13" t="str">
        <f>VLOOKUP(Tableau1[[#This Row],[AnaCode]],'Config Analyses'!A:C,3,FALSE)</f>
        <v>Equipe 3</v>
      </c>
      <c r="L1129" s="13" t="str">
        <f>VLOOKUP(Tableau1[[#This Row],[CustomerCode]],'Config Clients'!A:D,3,FALSE)</f>
        <v>Grande surface</v>
      </c>
      <c r="M1129" s="13" t="str">
        <f>VLOOKUP(Tableau1[[#This Row],[CustomerCode]],'Config Clients'!A:D,4,FALSE)</f>
        <v>Eric</v>
      </c>
      <c r="N1129" s="10" t="str">
        <f>IFERROR(IF(Tableau1[[#This Row],[Date rendu]]-'Date de l''export'!$A$2&gt;0,"Non","Oui"),"Oui")</f>
        <v>Non</v>
      </c>
      <c r="O1129" s="11">
        <f>IF(Tableau1[[#This Row],[En retard?]]="Non",Tableau1[[#This Row],[Date rendu]]-'Date de l''export'!$A$2,0)</f>
        <v>3.7404166666674428</v>
      </c>
      <c r="P1129" s="14" t="str">
        <f>IF(Tableau1[[#This Row],[En retard?]]="Oui","HD",IF(Tableau1[Délai restant]&lt;1,"&lt;24h",IF(Tableau1[Délai restant]&lt;2,"&lt;48h","≥48h")))</f>
        <v>≥48h</v>
      </c>
      <c r="Q1129" s="14" t="str">
        <f>IF(AND(Tableau1[[#This Row],[En retard?]]="Oui",OR(Tableau1[[#This Row],[Product]]="Citron",Tableau1[[#This Row],[Product]]="Amandes")),"Oui","Non")</f>
        <v>Non</v>
      </c>
      <c r="R1129" t="str">
        <f>CONCATENATE(Tableau1[[#This Row],[OrderCode]],"|",Tableau1[[#This Row],[AnaCode]],"|",Tableau1[[#This Row],[Product]])</f>
        <v>CMD01664402|PEST|Bettrave</v>
      </c>
    </row>
    <row r="1130" spans="1:18" x14ac:dyDescent="0.25">
      <c r="A1130" s="1" t="s">
        <v>374</v>
      </c>
      <c r="B1130" s="1" t="s">
        <v>19</v>
      </c>
      <c r="C1130" s="3" t="s">
        <v>54</v>
      </c>
      <c r="D1130" s="3" t="s">
        <v>10</v>
      </c>
      <c r="E1130" s="1" t="s">
        <v>130</v>
      </c>
      <c r="F1130" s="1" t="s">
        <v>1344</v>
      </c>
      <c r="G1130" s="1" t="s">
        <v>973</v>
      </c>
      <c r="H1130" s="3">
        <f>SUBSTITUTE(LEFT(Tableau1[[#This Row],[OrderDate]],17),".",":")+0</f>
        <v>43567.837800925925</v>
      </c>
      <c r="I1130" s="3">
        <f>SUBSTITUTE(LEFT(Tableau1[[#This Row],[OrderDueTo]],17),".",":")+0</f>
        <v>43575.5</v>
      </c>
      <c r="J1130" s="13" t="str">
        <f>VLOOKUP(Tableau1[[#This Row],[AnaCode]],'Config Analyses'!A:C,2,FALSE)</f>
        <v>Analyse pesticides</v>
      </c>
      <c r="K1130" s="13" t="str">
        <f>VLOOKUP(Tableau1[[#This Row],[AnaCode]],'Config Analyses'!A:C,3,FALSE)</f>
        <v>Equipe 3</v>
      </c>
      <c r="L1130" s="13" t="str">
        <f>VLOOKUP(Tableau1[[#This Row],[CustomerCode]],'Config Clients'!A:D,3,FALSE)</f>
        <v>Coopérative agricole</v>
      </c>
      <c r="M1130" s="13" t="str">
        <f>VLOOKUP(Tableau1[[#This Row],[CustomerCode]],'Config Clients'!A:D,4,FALSE)</f>
        <v>Julie</v>
      </c>
      <c r="N1130" s="10" t="str">
        <f>IFERROR(IF(Tableau1[[#This Row],[Date rendu]]-'Date de l''export'!$A$2&gt;0,"Non","Oui"),"Oui")</f>
        <v>Non</v>
      </c>
      <c r="O1130" s="11">
        <f>IF(Tableau1[[#This Row],[En retard?]]="Non",Tableau1[[#This Row],[Date rendu]]-'Date de l''export'!$A$2,0)</f>
        <v>3.7404166666674428</v>
      </c>
      <c r="P1130" s="14" t="str">
        <f>IF(Tableau1[[#This Row],[En retard?]]="Oui","HD",IF(Tableau1[Délai restant]&lt;1,"&lt;24h",IF(Tableau1[Délai restant]&lt;2,"&lt;48h","≥48h")))</f>
        <v>≥48h</v>
      </c>
      <c r="Q1130" s="14" t="str">
        <f>IF(AND(Tableau1[[#This Row],[En retard?]]="Oui",OR(Tableau1[[#This Row],[Product]]="Citron",Tableau1[[#This Row],[Product]]="Amandes")),"Oui","Non")</f>
        <v>Non</v>
      </c>
      <c r="R1130" t="str">
        <f>CONCATENATE(Tableau1[[#This Row],[OrderCode]],"|",Tableau1[[#This Row],[AnaCode]],"|",Tableau1[[#This Row],[Product]])</f>
        <v>CMD01743708|PEST|Bettrave</v>
      </c>
    </row>
    <row r="1131" spans="1:18" x14ac:dyDescent="0.25">
      <c r="A1131" s="1" t="s">
        <v>934</v>
      </c>
      <c r="B1131" s="1" t="s">
        <v>32</v>
      </c>
      <c r="C1131" s="3" t="s">
        <v>75</v>
      </c>
      <c r="D1131" s="3" t="s">
        <v>24</v>
      </c>
      <c r="E1131" s="1" t="s">
        <v>107</v>
      </c>
      <c r="F1131" s="1" t="s">
        <v>2234</v>
      </c>
      <c r="G1131" s="1" t="s">
        <v>964</v>
      </c>
      <c r="H1131" s="3">
        <f>SUBSTITUTE(LEFT(Tableau1[[#This Row],[OrderDate]],17),".",":")+0</f>
        <v>43567.840636574074</v>
      </c>
      <c r="I1131" s="3">
        <f>SUBSTITUTE(LEFT(Tableau1[[#This Row],[OrderDueTo]],17),".",":")+0</f>
        <v>43573.5</v>
      </c>
      <c r="J1131" s="13" t="str">
        <f>VLOOKUP(Tableau1[[#This Row],[AnaCode]],'Config Analyses'!A:C,2,FALSE)</f>
        <v>Analyse nutritionelle</v>
      </c>
      <c r="K1131" s="13" t="str">
        <f>VLOOKUP(Tableau1[[#This Row],[AnaCode]],'Config Analyses'!A:C,3,FALSE)</f>
        <v>Equipe 2</v>
      </c>
      <c r="L1131" s="13" t="str">
        <f>VLOOKUP(Tableau1[[#This Row],[CustomerCode]],'Config Clients'!A:D,3,FALSE)</f>
        <v>Entreprises agro-alimentaires</v>
      </c>
      <c r="M1131" s="13" t="str">
        <f>VLOOKUP(Tableau1[[#This Row],[CustomerCode]],'Config Clients'!A:D,4,FALSE)</f>
        <v>Julien</v>
      </c>
      <c r="N1131" s="10" t="str">
        <f>IFERROR(IF(Tableau1[[#This Row],[Date rendu]]-'Date de l''export'!$A$2&gt;0,"Non","Oui"),"Oui")</f>
        <v>Non</v>
      </c>
      <c r="O1131" s="11">
        <f>IF(Tableau1[[#This Row],[En retard?]]="Non",Tableau1[[#This Row],[Date rendu]]-'Date de l''export'!$A$2,0)</f>
        <v>1.7404166666674428</v>
      </c>
      <c r="P1131" s="14" t="str">
        <f>IF(Tableau1[[#This Row],[En retard?]]="Oui","HD",IF(Tableau1[Délai restant]&lt;1,"&lt;24h",IF(Tableau1[Délai restant]&lt;2,"&lt;48h","≥48h")))</f>
        <v>&lt;48h</v>
      </c>
      <c r="Q1131" s="14" t="str">
        <f>IF(AND(Tableau1[[#This Row],[En retard?]]="Oui",OR(Tableau1[[#This Row],[Product]]="Citron",Tableau1[[#This Row],[Product]]="Amandes")),"Oui","Non")</f>
        <v>Non</v>
      </c>
      <c r="R1131" t="str">
        <f>CONCATENATE(Tableau1[[#This Row],[OrderCode]],"|",Tableau1[[#This Row],[AnaCode]],"|",Tableau1[[#This Row],[Product]])</f>
        <v>CMD01720505|NTR|Tomate</v>
      </c>
    </row>
    <row r="1132" spans="1:18" x14ac:dyDescent="0.25">
      <c r="A1132" s="1" t="s">
        <v>191</v>
      </c>
      <c r="B1132" s="1" t="s">
        <v>21</v>
      </c>
      <c r="C1132" s="3" t="s">
        <v>98</v>
      </c>
      <c r="D1132" s="3" t="s">
        <v>27</v>
      </c>
      <c r="E1132" s="1" t="s">
        <v>130</v>
      </c>
      <c r="F1132" s="1" t="s">
        <v>1351</v>
      </c>
      <c r="G1132" s="1" t="s">
        <v>973</v>
      </c>
      <c r="H1132" s="3">
        <f>SUBSTITUTE(LEFT(Tableau1[[#This Row],[OrderDate]],17),".",":")+0</f>
        <v>43567.84171296296</v>
      </c>
      <c r="I1132" s="3">
        <f>SUBSTITUTE(LEFT(Tableau1[[#This Row],[OrderDueTo]],17),".",":")+0</f>
        <v>43575.5</v>
      </c>
      <c r="J1132" s="13" t="str">
        <f>VLOOKUP(Tableau1[[#This Row],[AnaCode]],'Config Analyses'!A:C,2,FALSE)</f>
        <v>Analyse pesticides</v>
      </c>
      <c r="K1132" s="13" t="str">
        <f>VLOOKUP(Tableau1[[#This Row],[AnaCode]],'Config Analyses'!A:C,3,FALSE)</f>
        <v>Equipe 3</v>
      </c>
      <c r="L1132" s="13" t="str">
        <f>VLOOKUP(Tableau1[[#This Row],[CustomerCode]],'Config Clients'!A:D,3,FALSE)</f>
        <v>Coopérative agricole</v>
      </c>
      <c r="M1132" s="13" t="str">
        <f>VLOOKUP(Tableau1[[#This Row],[CustomerCode]],'Config Clients'!A:D,4,FALSE)</f>
        <v>Julie</v>
      </c>
      <c r="N1132" s="10" t="str">
        <f>IFERROR(IF(Tableau1[[#This Row],[Date rendu]]-'Date de l''export'!$A$2&gt;0,"Non","Oui"),"Oui")</f>
        <v>Non</v>
      </c>
      <c r="O1132" s="11">
        <f>IF(Tableau1[[#This Row],[En retard?]]="Non",Tableau1[[#This Row],[Date rendu]]-'Date de l''export'!$A$2,0)</f>
        <v>3.7404166666674428</v>
      </c>
      <c r="P1132" s="14" t="str">
        <f>IF(Tableau1[[#This Row],[En retard?]]="Oui","HD",IF(Tableau1[Délai restant]&lt;1,"&lt;24h",IF(Tableau1[Délai restant]&lt;2,"&lt;48h","≥48h")))</f>
        <v>≥48h</v>
      </c>
      <c r="Q1132" s="14" t="str">
        <f>IF(AND(Tableau1[[#This Row],[En retard?]]="Oui",OR(Tableau1[[#This Row],[Product]]="Citron",Tableau1[[#This Row],[Product]]="Amandes")),"Oui","Non")</f>
        <v>Non</v>
      </c>
      <c r="R1132" t="str">
        <f>CONCATENATE(Tableau1[[#This Row],[OrderCode]],"|",Tableau1[[#This Row],[AnaCode]],"|",Tableau1[[#This Row],[Product]])</f>
        <v>CMD01603505|PEST|Carotte</v>
      </c>
    </row>
    <row r="1133" spans="1:18" x14ac:dyDescent="0.25">
      <c r="A1133" s="1" t="s">
        <v>118</v>
      </c>
      <c r="B1133" s="1" t="s">
        <v>19</v>
      </c>
      <c r="C1133" s="3" t="s">
        <v>58</v>
      </c>
      <c r="D1133" s="3" t="s">
        <v>13</v>
      </c>
      <c r="E1133" s="1" t="s">
        <v>63</v>
      </c>
      <c r="F1133" s="1" t="s">
        <v>1866</v>
      </c>
      <c r="G1133" s="1" t="s">
        <v>973</v>
      </c>
      <c r="H1133" s="3">
        <f>SUBSTITUTE(LEFT(Tableau1[[#This Row],[OrderDate]],17),".",":")+0</f>
        <v>43567.842187499999</v>
      </c>
      <c r="I1133" s="3">
        <f>SUBSTITUTE(LEFT(Tableau1[[#This Row],[OrderDueTo]],17),".",":")+0</f>
        <v>43575.5</v>
      </c>
      <c r="J1133" s="13" t="str">
        <f>VLOOKUP(Tableau1[[#This Row],[AnaCode]],'Config Analyses'!A:C,2,FALSE)</f>
        <v>Analyse polluants d'emballage</v>
      </c>
      <c r="K1133" s="13" t="str">
        <f>VLOOKUP(Tableau1[[#This Row],[AnaCode]],'Config Analyses'!A:C,3,FALSE)</f>
        <v>Equipe 3</v>
      </c>
      <c r="L1133" s="13" t="str">
        <f>VLOOKUP(Tableau1[[#This Row],[CustomerCode]],'Config Clients'!A:D,3,FALSE)</f>
        <v>Coopérative agricole</v>
      </c>
      <c r="M1133" s="13" t="str">
        <f>VLOOKUP(Tableau1[[#This Row],[CustomerCode]],'Config Clients'!A:D,4,FALSE)</f>
        <v>Béatrice</v>
      </c>
      <c r="N1133" s="10" t="str">
        <f>IFERROR(IF(Tableau1[[#This Row],[Date rendu]]-'Date de l''export'!$A$2&gt;0,"Non","Oui"),"Oui")</f>
        <v>Non</v>
      </c>
      <c r="O1133" s="11">
        <f>IF(Tableau1[[#This Row],[En retard?]]="Non",Tableau1[[#This Row],[Date rendu]]-'Date de l''export'!$A$2,0)</f>
        <v>3.7404166666674428</v>
      </c>
      <c r="P1133" s="14" t="str">
        <f>IF(Tableau1[[#This Row],[En retard?]]="Oui","HD",IF(Tableau1[Délai restant]&lt;1,"&lt;24h",IF(Tableau1[Délai restant]&lt;2,"&lt;48h","≥48h")))</f>
        <v>≥48h</v>
      </c>
      <c r="Q1133" s="14" t="str">
        <f>IF(AND(Tableau1[[#This Row],[En retard?]]="Oui",OR(Tableau1[[#This Row],[Product]]="Citron",Tableau1[[#This Row],[Product]]="Amandes")),"Oui","Non")</f>
        <v>Non</v>
      </c>
      <c r="R1133" t="str">
        <f>CONCATENATE(Tableau1[[#This Row],[OrderCode]],"|",Tableau1[[#This Row],[AnaCode]],"|",Tableau1[[#This Row],[Product]])</f>
        <v>CMD01763113|PLLT|Bettrave</v>
      </c>
    </row>
    <row r="1134" spans="1:18" x14ac:dyDescent="0.25">
      <c r="A1134" s="1" t="s">
        <v>513</v>
      </c>
      <c r="B1134" s="1" t="s">
        <v>21</v>
      </c>
      <c r="C1134" s="3" t="s">
        <v>52</v>
      </c>
      <c r="D1134" s="3" t="s">
        <v>9</v>
      </c>
      <c r="E1134" s="1" t="s">
        <v>130</v>
      </c>
      <c r="F1134" s="1" t="s">
        <v>1357</v>
      </c>
      <c r="G1134" s="1" t="s">
        <v>973</v>
      </c>
      <c r="H1134" s="3">
        <f>SUBSTITUTE(LEFT(Tableau1[[#This Row],[OrderDate]],17),".",":")+0</f>
        <v>43567.845775462964</v>
      </c>
      <c r="I1134" s="3">
        <f>SUBSTITUTE(LEFT(Tableau1[[#This Row],[OrderDueTo]],17),".",":")+0</f>
        <v>43575.5</v>
      </c>
      <c r="J1134" s="13" t="str">
        <f>VLOOKUP(Tableau1[[#This Row],[AnaCode]],'Config Analyses'!A:C,2,FALSE)</f>
        <v>Analyse pesticides</v>
      </c>
      <c r="K1134" s="13" t="str">
        <f>VLOOKUP(Tableau1[[#This Row],[AnaCode]],'Config Analyses'!A:C,3,FALSE)</f>
        <v>Equipe 3</v>
      </c>
      <c r="L1134" s="13" t="str">
        <f>VLOOKUP(Tableau1[[#This Row],[CustomerCode]],'Config Clients'!A:D,3,FALSE)</f>
        <v>Centrale d'achats</v>
      </c>
      <c r="M1134" s="13" t="str">
        <f>VLOOKUP(Tableau1[[#This Row],[CustomerCode]],'Config Clients'!A:D,4,FALSE)</f>
        <v>Sandrine</v>
      </c>
      <c r="N1134" s="10" t="str">
        <f>IFERROR(IF(Tableau1[[#This Row],[Date rendu]]-'Date de l''export'!$A$2&gt;0,"Non","Oui"),"Oui")</f>
        <v>Non</v>
      </c>
      <c r="O1134" s="11">
        <f>IF(Tableau1[[#This Row],[En retard?]]="Non",Tableau1[[#This Row],[Date rendu]]-'Date de l''export'!$A$2,0)</f>
        <v>3.7404166666674428</v>
      </c>
      <c r="P1134" s="14" t="str">
        <f>IF(Tableau1[[#This Row],[En retard?]]="Oui","HD",IF(Tableau1[Délai restant]&lt;1,"&lt;24h",IF(Tableau1[Délai restant]&lt;2,"&lt;48h","≥48h")))</f>
        <v>≥48h</v>
      </c>
      <c r="Q1134" s="14" t="str">
        <f>IF(AND(Tableau1[[#This Row],[En retard?]]="Oui",OR(Tableau1[[#This Row],[Product]]="Citron",Tableau1[[#This Row],[Product]]="Amandes")),"Oui","Non")</f>
        <v>Non</v>
      </c>
      <c r="R1134" t="str">
        <f>CONCATENATE(Tableau1[[#This Row],[OrderCode]],"|",Tableau1[[#This Row],[AnaCode]],"|",Tableau1[[#This Row],[Product]])</f>
        <v>CMD01582608|PEST|Carotte</v>
      </c>
    </row>
    <row r="1135" spans="1:18" x14ac:dyDescent="0.25">
      <c r="A1135" s="1" t="s">
        <v>296</v>
      </c>
      <c r="B1135" s="1" t="s">
        <v>28</v>
      </c>
      <c r="C1135" s="3" t="s">
        <v>61</v>
      </c>
      <c r="D1135" s="3" t="s">
        <v>14</v>
      </c>
      <c r="E1135" s="1" t="s">
        <v>107</v>
      </c>
      <c r="F1135" s="1" t="s">
        <v>1620</v>
      </c>
      <c r="G1135" s="1" t="s">
        <v>964</v>
      </c>
      <c r="H1135" s="3">
        <f>SUBSTITUTE(LEFT(Tableau1[[#This Row],[OrderDate]],17),".",":")+0</f>
        <v>43567.846828703703</v>
      </c>
      <c r="I1135" s="3">
        <f>SUBSTITUTE(LEFT(Tableau1[[#This Row],[OrderDueTo]],17),".",":")+0</f>
        <v>43573.5</v>
      </c>
      <c r="J1135" s="13" t="str">
        <f>VLOOKUP(Tableau1[[#This Row],[AnaCode]],'Config Analyses'!A:C,2,FALSE)</f>
        <v>Analyse nutritionelle</v>
      </c>
      <c r="K1135" s="13" t="str">
        <f>VLOOKUP(Tableau1[[#This Row],[AnaCode]],'Config Analyses'!A:C,3,FALSE)</f>
        <v>Equipe 2</v>
      </c>
      <c r="L1135" s="13" t="str">
        <f>VLOOKUP(Tableau1[[#This Row],[CustomerCode]],'Config Clients'!A:D,3,FALSE)</f>
        <v>Grande surface</v>
      </c>
      <c r="M1135" s="13" t="str">
        <f>VLOOKUP(Tableau1[[#This Row],[CustomerCode]],'Config Clients'!A:D,4,FALSE)</f>
        <v>Eric</v>
      </c>
      <c r="N1135" s="10" t="str">
        <f>IFERROR(IF(Tableau1[[#This Row],[Date rendu]]-'Date de l''export'!$A$2&gt;0,"Non","Oui"),"Oui")</f>
        <v>Non</v>
      </c>
      <c r="O1135" s="11">
        <f>IF(Tableau1[[#This Row],[En retard?]]="Non",Tableau1[[#This Row],[Date rendu]]-'Date de l''export'!$A$2,0)</f>
        <v>1.7404166666674428</v>
      </c>
      <c r="P1135" s="14" t="str">
        <f>IF(Tableau1[[#This Row],[En retard?]]="Oui","HD",IF(Tableau1[Délai restant]&lt;1,"&lt;24h",IF(Tableau1[Délai restant]&lt;2,"&lt;48h","≥48h")))</f>
        <v>&lt;48h</v>
      </c>
      <c r="Q1135" s="14" t="str">
        <f>IF(AND(Tableau1[[#This Row],[En retard?]]="Oui",OR(Tableau1[[#This Row],[Product]]="Citron",Tableau1[[#This Row],[Product]]="Amandes")),"Oui","Non")</f>
        <v>Non</v>
      </c>
      <c r="R1135" t="str">
        <f>CONCATENATE(Tableau1[[#This Row],[OrderCode]],"|",Tableau1[[#This Row],[AnaCode]],"|",Tableau1[[#This Row],[Product]])</f>
        <v>CMD01750303|NTR|Petits pois</v>
      </c>
    </row>
    <row r="1136" spans="1:18" x14ac:dyDescent="0.25">
      <c r="A1136" s="1" t="s">
        <v>3571</v>
      </c>
      <c r="B1136" s="1" t="s">
        <v>16</v>
      </c>
      <c r="C1136" s="3" t="s">
        <v>188</v>
      </c>
      <c r="D1136" s="3" t="s">
        <v>38</v>
      </c>
      <c r="E1136" s="1" t="s">
        <v>179</v>
      </c>
      <c r="F1136" s="1" t="s">
        <v>3572</v>
      </c>
      <c r="G1136" s="1" t="s">
        <v>936</v>
      </c>
      <c r="H1136" s="3">
        <f>SUBSTITUTE(LEFT(Tableau1[[#This Row],[OrderDate]],17),".",":")+0</f>
        <v>43567.858275462961</v>
      </c>
      <c r="I1136" s="3">
        <f>SUBSTITUTE(LEFT(Tableau1[[#This Row],[OrderDueTo]],17),".",":")+0</f>
        <v>43570.5</v>
      </c>
      <c r="J1136" s="13" t="str">
        <f>VLOOKUP(Tableau1[[#This Row],[AnaCode]],'Config Analyses'!A:C,2,FALSE)</f>
        <v>Analyse métaux lourds</v>
      </c>
      <c r="K1136" s="13" t="str">
        <f>VLOOKUP(Tableau1[[#This Row],[AnaCode]],'Config Analyses'!A:C,3,FALSE)</f>
        <v>Equipe 1</v>
      </c>
      <c r="L1136" s="13" t="str">
        <f>VLOOKUP(Tableau1[[#This Row],[CustomerCode]],'Config Clients'!A:D,3,FALSE)</f>
        <v>Coopérative agricole</v>
      </c>
      <c r="M1136" s="13" t="str">
        <f>VLOOKUP(Tableau1[[#This Row],[CustomerCode]],'Config Clients'!A:D,4,FALSE)</f>
        <v>Julie</v>
      </c>
      <c r="N1136" s="10" t="str">
        <f>IFERROR(IF(Tableau1[[#This Row],[Date rendu]]-'Date de l''export'!$A$2&gt;0,"Non","Oui"),"Oui")</f>
        <v>Oui</v>
      </c>
      <c r="O1136" s="11">
        <f>IF(Tableau1[[#This Row],[En retard?]]="Non",Tableau1[[#This Row],[Date rendu]]-'Date de l''export'!$A$2,0)</f>
        <v>0</v>
      </c>
      <c r="P1136" s="14" t="str">
        <f>IF(Tableau1[[#This Row],[En retard?]]="Oui","HD",IF(Tableau1[Délai restant]&lt;1,"&lt;24h",IF(Tableau1[Délai restant]&lt;2,"&lt;48h","≥48h")))</f>
        <v>HD</v>
      </c>
      <c r="Q1136" s="14" t="str">
        <f>IF(AND(Tableau1[[#This Row],[En retard?]]="Oui",OR(Tableau1[[#This Row],[Product]]="Citron",Tableau1[[#This Row],[Product]]="Amandes")),"Oui","Non")</f>
        <v>Non</v>
      </c>
      <c r="R1136" t="str">
        <f>CONCATENATE(Tableau1[[#This Row],[OrderCode]],"|",Tableau1[[#This Row],[AnaCode]],"|",Tableau1[[#This Row],[Product]])</f>
        <v>CMD01748521|MTX|Agneau</v>
      </c>
    </row>
    <row r="1137" spans="1:18" x14ac:dyDescent="0.25">
      <c r="A1137" s="1" t="s">
        <v>527</v>
      </c>
      <c r="B1137" s="1" t="s">
        <v>21</v>
      </c>
      <c r="C1137" s="3" t="s">
        <v>54</v>
      </c>
      <c r="D1137" s="3" t="s">
        <v>10</v>
      </c>
      <c r="E1137" s="1" t="s">
        <v>107</v>
      </c>
      <c r="F1137" s="1" t="s">
        <v>1426</v>
      </c>
      <c r="G1137" s="1" t="s">
        <v>964</v>
      </c>
      <c r="H1137" s="3">
        <f>SUBSTITUTE(LEFT(Tableau1[[#This Row],[OrderDate]],17),".",":")+0</f>
        <v>43567.860706018517</v>
      </c>
      <c r="I1137" s="3">
        <f>SUBSTITUTE(LEFT(Tableau1[[#This Row],[OrderDueTo]],17),".",":")+0</f>
        <v>43573.5</v>
      </c>
      <c r="J1137" s="13" t="str">
        <f>VLOOKUP(Tableau1[[#This Row],[AnaCode]],'Config Analyses'!A:C,2,FALSE)</f>
        <v>Analyse nutritionelle</v>
      </c>
      <c r="K1137" s="13" t="str">
        <f>VLOOKUP(Tableau1[[#This Row],[AnaCode]],'Config Analyses'!A:C,3,FALSE)</f>
        <v>Equipe 2</v>
      </c>
      <c r="L1137" s="13" t="str">
        <f>VLOOKUP(Tableau1[[#This Row],[CustomerCode]],'Config Clients'!A:D,3,FALSE)</f>
        <v>Coopérative agricole</v>
      </c>
      <c r="M1137" s="13" t="str">
        <f>VLOOKUP(Tableau1[[#This Row],[CustomerCode]],'Config Clients'!A:D,4,FALSE)</f>
        <v>Julie</v>
      </c>
      <c r="N1137" s="10" t="str">
        <f>IFERROR(IF(Tableau1[[#This Row],[Date rendu]]-'Date de l''export'!$A$2&gt;0,"Non","Oui"),"Oui")</f>
        <v>Non</v>
      </c>
      <c r="O1137" s="11">
        <f>IF(Tableau1[[#This Row],[En retard?]]="Non",Tableau1[[#This Row],[Date rendu]]-'Date de l''export'!$A$2,0)</f>
        <v>1.7404166666674428</v>
      </c>
      <c r="P1137" s="14" t="str">
        <f>IF(Tableau1[[#This Row],[En retard?]]="Oui","HD",IF(Tableau1[Délai restant]&lt;1,"&lt;24h",IF(Tableau1[Délai restant]&lt;2,"&lt;48h","≥48h")))</f>
        <v>&lt;48h</v>
      </c>
      <c r="Q1137" s="14" t="str">
        <f>IF(AND(Tableau1[[#This Row],[En retard?]]="Oui",OR(Tableau1[[#This Row],[Product]]="Citron",Tableau1[[#This Row],[Product]]="Amandes")),"Oui","Non")</f>
        <v>Non</v>
      </c>
      <c r="R1137" t="str">
        <f>CONCATENATE(Tableau1[[#This Row],[OrderCode]],"|",Tableau1[[#This Row],[AnaCode]],"|",Tableau1[[#This Row],[Product]])</f>
        <v>CMD01501904|NTR|Carotte</v>
      </c>
    </row>
    <row r="1138" spans="1:18" x14ac:dyDescent="0.25">
      <c r="A1138" s="1" t="s">
        <v>3573</v>
      </c>
      <c r="B1138" s="1" t="s">
        <v>16</v>
      </c>
      <c r="C1138" s="3" t="s">
        <v>73</v>
      </c>
      <c r="D1138" s="3" t="s">
        <v>23</v>
      </c>
      <c r="E1138" s="1" t="s">
        <v>63</v>
      </c>
      <c r="F1138" s="1" t="s">
        <v>3574</v>
      </c>
      <c r="G1138" s="1" t="s">
        <v>973</v>
      </c>
      <c r="H1138" s="3">
        <f>SUBSTITUTE(LEFT(Tableau1[[#This Row],[OrderDate]],17),".",":")+0</f>
        <v>43567.870289351849</v>
      </c>
      <c r="I1138" s="3">
        <f>SUBSTITUTE(LEFT(Tableau1[[#This Row],[OrderDueTo]],17),".",":")+0</f>
        <v>43575.5</v>
      </c>
      <c r="J1138" s="13" t="str">
        <f>VLOOKUP(Tableau1[[#This Row],[AnaCode]],'Config Analyses'!A:C,2,FALSE)</f>
        <v>Analyse polluants d'emballage</v>
      </c>
      <c r="K1138" s="13" t="str">
        <f>VLOOKUP(Tableau1[[#This Row],[AnaCode]],'Config Analyses'!A:C,3,FALSE)</f>
        <v>Equipe 3</v>
      </c>
      <c r="L1138" s="13" t="str">
        <f>VLOOKUP(Tableau1[[#This Row],[CustomerCode]],'Config Clients'!A:D,3,FALSE)</f>
        <v>Entreprises agro-alimentaires</v>
      </c>
      <c r="M1138" s="13" t="str">
        <f>VLOOKUP(Tableau1[[#This Row],[CustomerCode]],'Config Clients'!A:D,4,FALSE)</f>
        <v>Julien</v>
      </c>
      <c r="N1138" s="10" t="str">
        <f>IFERROR(IF(Tableau1[[#This Row],[Date rendu]]-'Date de l''export'!$A$2&gt;0,"Non","Oui"),"Oui")</f>
        <v>Non</v>
      </c>
      <c r="O1138" s="11">
        <f>IF(Tableau1[[#This Row],[En retard?]]="Non",Tableau1[[#This Row],[Date rendu]]-'Date de l''export'!$A$2,0)</f>
        <v>3.7404166666674428</v>
      </c>
      <c r="P1138" s="14" t="str">
        <f>IF(Tableau1[[#This Row],[En retard?]]="Oui","HD",IF(Tableau1[Délai restant]&lt;1,"&lt;24h",IF(Tableau1[Délai restant]&lt;2,"&lt;48h","≥48h")))</f>
        <v>≥48h</v>
      </c>
      <c r="Q1138" s="14" t="str">
        <f>IF(AND(Tableau1[[#This Row],[En retard?]]="Oui",OR(Tableau1[[#This Row],[Product]]="Citron",Tableau1[[#This Row],[Product]]="Amandes")),"Oui","Non")</f>
        <v>Non</v>
      </c>
      <c r="R1138" t="str">
        <f>CONCATENATE(Tableau1[[#This Row],[OrderCode]],"|",Tableau1[[#This Row],[AnaCode]],"|",Tableau1[[#This Row],[Product]])</f>
        <v>CMD01741301|PLLT|Agneau</v>
      </c>
    </row>
    <row r="1139" spans="1:18" x14ac:dyDescent="0.25">
      <c r="A1139" s="1" t="s">
        <v>339</v>
      </c>
      <c r="B1139" s="1" t="s">
        <v>31</v>
      </c>
      <c r="C1139" s="3" t="s">
        <v>54</v>
      </c>
      <c r="D1139" s="3" t="s">
        <v>10</v>
      </c>
      <c r="E1139" s="1" t="s">
        <v>229</v>
      </c>
      <c r="F1139" s="1" t="s">
        <v>2262</v>
      </c>
      <c r="G1139" s="1" t="s">
        <v>945</v>
      </c>
      <c r="H1139" s="3">
        <f>SUBSTITUTE(LEFT(Tableau1[[#This Row],[OrderDate]],17),".",":")+0</f>
        <v>43567.870752314811</v>
      </c>
      <c r="I1139" s="3">
        <f>SUBSTITUTE(LEFT(Tableau1[[#This Row],[OrderDueTo]],17),".",":")+0</f>
        <v>43572.5</v>
      </c>
      <c r="J1139" s="13" t="str">
        <f>VLOOKUP(Tableau1[[#This Row],[AnaCode]],'Config Analyses'!A:C,2,FALSE)</f>
        <v>Analyse sucres</v>
      </c>
      <c r="K1139" s="13" t="str">
        <f>VLOOKUP(Tableau1[[#This Row],[AnaCode]],'Config Analyses'!A:C,3,FALSE)</f>
        <v>Equipe 2</v>
      </c>
      <c r="L1139" s="13" t="str">
        <f>VLOOKUP(Tableau1[[#This Row],[CustomerCode]],'Config Clients'!A:D,3,FALSE)</f>
        <v>Coopérative agricole</v>
      </c>
      <c r="M1139" s="13" t="str">
        <f>VLOOKUP(Tableau1[[#This Row],[CustomerCode]],'Config Clients'!A:D,4,FALSE)</f>
        <v>Julie</v>
      </c>
      <c r="N1139" s="10" t="str">
        <f>IFERROR(IF(Tableau1[[#This Row],[Date rendu]]-'Date de l''export'!$A$2&gt;0,"Non","Oui"),"Oui")</f>
        <v>Non</v>
      </c>
      <c r="O1139" s="11">
        <f>IF(Tableau1[[#This Row],[En retard?]]="Non",Tableau1[[#This Row],[Date rendu]]-'Date de l''export'!$A$2,0)</f>
        <v>0.74041666666744277</v>
      </c>
      <c r="P1139" s="14" t="str">
        <f>IF(Tableau1[[#This Row],[En retard?]]="Oui","HD",IF(Tableau1[Délai restant]&lt;1,"&lt;24h",IF(Tableau1[Délai restant]&lt;2,"&lt;48h","≥48h")))</f>
        <v>&lt;24h</v>
      </c>
      <c r="Q1139" s="14" t="str">
        <f>IF(AND(Tableau1[[#This Row],[En retard?]]="Oui",OR(Tableau1[[#This Row],[Product]]="Citron",Tableau1[[#This Row],[Product]]="Amandes")),"Oui","Non")</f>
        <v>Non</v>
      </c>
      <c r="R1139" t="str">
        <f>CONCATENATE(Tableau1[[#This Row],[OrderCode]],"|",Tableau1[[#This Row],[AnaCode]],"|",Tableau1[[#This Row],[Product]])</f>
        <v>CMD01665306|SCR|Pomme de terre</v>
      </c>
    </row>
    <row r="1140" spans="1:18" x14ac:dyDescent="0.25">
      <c r="A1140" s="1" t="s">
        <v>850</v>
      </c>
      <c r="B1140" s="1" t="s">
        <v>28</v>
      </c>
      <c r="C1140" s="3" t="s">
        <v>75</v>
      </c>
      <c r="D1140" s="3" t="s">
        <v>24</v>
      </c>
      <c r="E1140" s="1" t="s">
        <v>179</v>
      </c>
      <c r="F1140" s="1" t="s">
        <v>2078</v>
      </c>
      <c r="G1140" s="1" t="s">
        <v>936</v>
      </c>
      <c r="H1140" s="3">
        <f>SUBSTITUTE(LEFT(Tableau1[[#This Row],[OrderDate]],17),".",":")+0</f>
        <v>43567.872569444444</v>
      </c>
      <c r="I1140" s="3">
        <f>SUBSTITUTE(LEFT(Tableau1[[#This Row],[OrderDueTo]],17),".",":")+0</f>
        <v>43570.5</v>
      </c>
      <c r="J1140" s="13" t="str">
        <f>VLOOKUP(Tableau1[[#This Row],[AnaCode]],'Config Analyses'!A:C,2,FALSE)</f>
        <v>Analyse métaux lourds</v>
      </c>
      <c r="K1140" s="13" t="str">
        <f>VLOOKUP(Tableau1[[#This Row],[AnaCode]],'Config Analyses'!A:C,3,FALSE)</f>
        <v>Equipe 1</v>
      </c>
      <c r="L1140" s="13" t="str">
        <f>VLOOKUP(Tableau1[[#This Row],[CustomerCode]],'Config Clients'!A:D,3,FALSE)</f>
        <v>Entreprises agro-alimentaires</v>
      </c>
      <c r="M1140" s="13" t="str">
        <f>VLOOKUP(Tableau1[[#This Row],[CustomerCode]],'Config Clients'!A:D,4,FALSE)</f>
        <v>Julien</v>
      </c>
      <c r="N1140" s="10" t="str">
        <f>IFERROR(IF(Tableau1[[#This Row],[Date rendu]]-'Date de l''export'!$A$2&gt;0,"Non","Oui"),"Oui")</f>
        <v>Oui</v>
      </c>
      <c r="O1140" s="11">
        <f>IF(Tableau1[[#This Row],[En retard?]]="Non",Tableau1[[#This Row],[Date rendu]]-'Date de l''export'!$A$2,0)</f>
        <v>0</v>
      </c>
      <c r="P1140" s="14" t="str">
        <f>IF(Tableau1[[#This Row],[En retard?]]="Oui","HD",IF(Tableau1[Délai restant]&lt;1,"&lt;24h",IF(Tableau1[Délai restant]&lt;2,"&lt;48h","≥48h")))</f>
        <v>HD</v>
      </c>
      <c r="Q1140" s="14" t="str">
        <f>IF(AND(Tableau1[[#This Row],[En retard?]]="Oui",OR(Tableau1[[#This Row],[Product]]="Citron",Tableau1[[#This Row],[Product]]="Amandes")),"Oui","Non")</f>
        <v>Non</v>
      </c>
      <c r="R1140" t="str">
        <f>CONCATENATE(Tableau1[[#This Row],[OrderCode]],"|",Tableau1[[#This Row],[AnaCode]],"|",Tableau1[[#This Row],[Product]])</f>
        <v>CMD01720302|MTX|Petits pois</v>
      </c>
    </row>
    <row r="1141" spans="1:18" x14ac:dyDescent="0.25">
      <c r="A1141" s="1" t="s">
        <v>3200</v>
      </c>
      <c r="B1141" s="1" t="s">
        <v>29</v>
      </c>
      <c r="C1141" s="3" t="s">
        <v>73</v>
      </c>
      <c r="D1141" s="3" t="s">
        <v>23</v>
      </c>
      <c r="E1141" s="1" t="s">
        <v>107</v>
      </c>
      <c r="F1141" s="1" t="s">
        <v>3575</v>
      </c>
      <c r="G1141" s="1" t="s">
        <v>964</v>
      </c>
      <c r="H1141" s="3">
        <f>SUBSTITUTE(LEFT(Tableau1[[#This Row],[OrderDate]],17),".",":")+0</f>
        <v>43567.875798611109</v>
      </c>
      <c r="I1141" s="3">
        <f>SUBSTITUTE(LEFT(Tableau1[[#This Row],[OrderDueTo]],17),".",":")+0</f>
        <v>43573.5</v>
      </c>
      <c r="J1141" s="13" t="str">
        <f>VLOOKUP(Tableau1[[#This Row],[AnaCode]],'Config Analyses'!A:C,2,FALSE)</f>
        <v>Analyse nutritionelle</v>
      </c>
      <c r="K1141" s="13" t="str">
        <f>VLOOKUP(Tableau1[[#This Row],[AnaCode]],'Config Analyses'!A:C,3,FALSE)</f>
        <v>Equipe 2</v>
      </c>
      <c r="L1141" s="13" t="str">
        <f>VLOOKUP(Tableau1[[#This Row],[CustomerCode]],'Config Clients'!A:D,3,FALSE)</f>
        <v>Entreprises agro-alimentaires</v>
      </c>
      <c r="M1141" s="13" t="str">
        <f>VLOOKUP(Tableau1[[#This Row],[CustomerCode]],'Config Clients'!A:D,4,FALSE)</f>
        <v>Julien</v>
      </c>
      <c r="N1141" s="10" t="str">
        <f>IFERROR(IF(Tableau1[[#This Row],[Date rendu]]-'Date de l''export'!$A$2&gt;0,"Non","Oui"),"Oui")</f>
        <v>Non</v>
      </c>
      <c r="O1141" s="11">
        <f>IF(Tableau1[[#This Row],[En retard?]]="Non",Tableau1[[#This Row],[Date rendu]]-'Date de l''export'!$A$2,0)</f>
        <v>1.7404166666674428</v>
      </c>
      <c r="P1141" s="14" t="str">
        <f>IF(Tableau1[[#This Row],[En retard?]]="Oui","HD",IF(Tableau1[Délai restant]&lt;1,"&lt;24h",IF(Tableau1[Délai restant]&lt;2,"&lt;48h","≥48h")))</f>
        <v>&lt;48h</v>
      </c>
      <c r="Q1141" s="14" t="str">
        <f>IF(AND(Tableau1[[#This Row],[En retard?]]="Oui",OR(Tableau1[[#This Row],[Product]]="Citron",Tableau1[[#This Row],[Product]]="Amandes")),"Oui","Non")</f>
        <v>Non</v>
      </c>
      <c r="R1141" t="str">
        <f>CONCATENATE(Tableau1[[#This Row],[OrderCode]],"|",Tableau1[[#This Row],[AnaCode]],"|",Tableau1[[#This Row],[Product]])</f>
        <v>CMD01684604|NTR|Porc</v>
      </c>
    </row>
    <row r="1142" spans="1:18" x14ac:dyDescent="0.25">
      <c r="A1142" s="1" t="s">
        <v>279</v>
      </c>
      <c r="B1142" s="1" t="s">
        <v>31</v>
      </c>
      <c r="C1142" s="3" t="s">
        <v>61</v>
      </c>
      <c r="D1142" s="3" t="s">
        <v>14</v>
      </c>
      <c r="E1142" s="1" t="s">
        <v>226</v>
      </c>
      <c r="F1142" s="1" t="s">
        <v>1882</v>
      </c>
      <c r="G1142" s="1" t="s">
        <v>945</v>
      </c>
      <c r="H1142" s="3">
        <f>SUBSTITUTE(LEFT(Tableau1[[#This Row],[OrderDate]],17),".",":")+0</f>
        <v>43567.876655092594</v>
      </c>
      <c r="I1142" s="3">
        <f>SUBSTITUTE(LEFT(Tableau1[[#This Row],[OrderDueTo]],17),".",":")+0</f>
        <v>43572.5</v>
      </c>
      <c r="J1142" s="13" t="str">
        <f>VLOOKUP(Tableau1[[#This Row],[AnaCode]],'Config Analyses'!A:C,2,FALSE)</f>
        <v>Analyse microbiologique</v>
      </c>
      <c r="K1142" s="13" t="str">
        <f>VLOOKUP(Tableau1[[#This Row],[AnaCode]],'Config Analyses'!A:C,3,FALSE)</f>
        <v>Equipe 4</v>
      </c>
      <c r="L1142" s="13" t="str">
        <f>VLOOKUP(Tableau1[[#This Row],[CustomerCode]],'Config Clients'!A:D,3,FALSE)</f>
        <v>Grande surface</v>
      </c>
      <c r="M1142" s="13" t="str">
        <f>VLOOKUP(Tableau1[[#This Row],[CustomerCode]],'Config Clients'!A:D,4,FALSE)</f>
        <v>Eric</v>
      </c>
      <c r="N1142" s="10" t="str">
        <f>IFERROR(IF(Tableau1[[#This Row],[Date rendu]]-'Date de l''export'!$A$2&gt;0,"Non","Oui"),"Oui")</f>
        <v>Non</v>
      </c>
      <c r="O1142" s="11">
        <f>IF(Tableau1[[#This Row],[En retard?]]="Non",Tableau1[[#This Row],[Date rendu]]-'Date de l''export'!$A$2,0)</f>
        <v>0.74041666666744277</v>
      </c>
      <c r="P1142" s="14" t="str">
        <f>IF(Tableau1[[#This Row],[En retard?]]="Oui","HD",IF(Tableau1[Délai restant]&lt;1,"&lt;24h",IF(Tableau1[Délai restant]&lt;2,"&lt;48h","≥48h")))</f>
        <v>&lt;24h</v>
      </c>
      <c r="Q1142" s="14" t="str">
        <f>IF(AND(Tableau1[[#This Row],[En retard?]]="Oui",OR(Tableau1[[#This Row],[Product]]="Citron",Tableau1[[#This Row],[Product]]="Amandes")),"Oui","Non")</f>
        <v>Non</v>
      </c>
      <c r="R1142" t="str">
        <f>CONCATENATE(Tableau1[[#This Row],[OrderCode]],"|",Tableau1[[#This Row],[AnaCode]],"|",Tableau1[[#This Row],[Product]])</f>
        <v>CMD01664403|BACT|Pomme de terre</v>
      </c>
    </row>
    <row r="1143" spans="1:18" x14ac:dyDescent="0.25">
      <c r="A1143" s="1" t="s">
        <v>473</v>
      </c>
      <c r="B1143" s="1" t="s">
        <v>30</v>
      </c>
      <c r="C1143" s="3" t="s">
        <v>152</v>
      </c>
      <c r="D1143" s="3" t="s">
        <v>35</v>
      </c>
      <c r="E1143" s="1" t="s">
        <v>130</v>
      </c>
      <c r="F1143" s="1" t="s">
        <v>1384</v>
      </c>
      <c r="G1143" s="1" t="s">
        <v>973</v>
      </c>
      <c r="H1143" s="3">
        <f>SUBSTITUTE(LEFT(Tableau1[[#This Row],[OrderDate]],17),".",":")+0</f>
        <v>43567.879282407404</v>
      </c>
      <c r="I1143" s="3">
        <f>SUBSTITUTE(LEFT(Tableau1[[#This Row],[OrderDueTo]],17),".",":")+0</f>
        <v>43575.5</v>
      </c>
      <c r="J1143" s="13" t="str">
        <f>VLOOKUP(Tableau1[[#This Row],[AnaCode]],'Config Analyses'!A:C,2,FALSE)</f>
        <v>Analyse pesticides</v>
      </c>
      <c r="K1143" s="13" t="str">
        <f>VLOOKUP(Tableau1[[#This Row],[AnaCode]],'Config Analyses'!A:C,3,FALSE)</f>
        <v>Equipe 3</v>
      </c>
      <c r="L1143" s="13" t="str">
        <f>VLOOKUP(Tableau1[[#This Row],[CustomerCode]],'Config Clients'!A:D,3,FALSE)</f>
        <v>Entreprises agro-alimentaires</v>
      </c>
      <c r="M1143" s="13" t="str">
        <f>VLOOKUP(Tableau1[[#This Row],[CustomerCode]],'Config Clients'!A:D,4,FALSE)</f>
        <v>Julien</v>
      </c>
      <c r="N1143" s="10" t="str">
        <f>IFERROR(IF(Tableau1[[#This Row],[Date rendu]]-'Date de l''export'!$A$2&gt;0,"Non","Oui"),"Oui")</f>
        <v>Non</v>
      </c>
      <c r="O1143" s="11">
        <f>IF(Tableau1[[#This Row],[En retard?]]="Non",Tableau1[[#This Row],[Date rendu]]-'Date de l''export'!$A$2,0)</f>
        <v>3.7404166666674428</v>
      </c>
      <c r="P1143" s="14" t="str">
        <f>IF(Tableau1[[#This Row],[En retard?]]="Oui","HD",IF(Tableau1[Délai restant]&lt;1,"&lt;24h",IF(Tableau1[Délai restant]&lt;2,"&lt;48h","≥48h")))</f>
        <v>≥48h</v>
      </c>
      <c r="Q1143" s="14" t="str">
        <f>IF(AND(Tableau1[[#This Row],[En retard?]]="Oui",OR(Tableau1[[#This Row],[Product]]="Citron",Tableau1[[#This Row],[Product]]="Amandes")),"Oui","Non")</f>
        <v>Non</v>
      </c>
      <c r="R1143" t="str">
        <f>CONCATENATE(Tableau1[[#This Row],[OrderCode]],"|",Tableau1[[#This Row],[AnaCode]],"|",Tableau1[[#This Row],[Product]])</f>
        <v>CMD01600201|PEST|Bœuf</v>
      </c>
    </row>
    <row r="1144" spans="1:18" x14ac:dyDescent="0.25">
      <c r="A1144" s="1" t="s">
        <v>493</v>
      </c>
      <c r="B1144" s="1" t="s">
        <v>32</v>
      </c>
      <c r="C1144" s="3" t="s">
        <v>58</v>
      </c>
      <c r="D1144" s="3" t="s">
        <v>13</v>
      </c>
      <c r="E1144" s="1" t="s">
        <v>107</v>
      </c>
      <c r="F1144" s="1" t="s">
        <v>2366</v>
      </c>
      <c r="G1144" s="1" t="s">
        <v>964</v>
      </c>
      <c r="H1144" s="3">
        <f>SUBSTITUTE(LEFT(Tableau1[[#This Row],[OrderDate]],17),".",":")+0</f>
        <v>43570.280069444445</v>
      </c>
      <c r="I1144" s="3">
        <f>SUBSTITUTE(LEFT(Tableau1[[#This Row],[OrderDueTo]],17),".",":")+0</f>
        <v>43573.5</v>
      </c>
      <c r="J1144" s="13" t="str">
        <f>VLOOKUP(Tableau1[[#This Row],[AnaCode]],'Config Analyses'!A:C,2,FALSE)</f>
        <v>Analyse nutritionelle</v>
      </c>
      <c r="K1144" s="13" t="str">
        <f>VLOOKUP(Tableau1[[#This Row],[AnaCode]],'Config Analyses'!A:C,3,FALSE)</f>
        <v>Equipe 2</v>
      </c>
      <c r="L1144" s="13" t="str">
        <f>VLOOKUP(Tableau1[[#This Row],[CustomerCode]],'Config Clients'!A:D,3,FALSE)</f>
        <v>Coopérative agricole</v>
      </c>
      <c r="M1144" s="13" t="str">
        <f>VLOOKUP(Tableau1[[#This Row],[CustomerCode]],'Config Clients'!A:D,4,FALSE)</f>
        <v>Béatrice</v>
      </c>
      <c r="N1144" s="10" t="str">
        <f>IFERROR(IF(Tableau1[[#This Row],[Date rendu]]-'Date de l''export'!$A$2&gt;0,"Non","Oui"),"Oui")</f>
        <v>Non</v>
      </c>
      <c r="O1144" s="11">
        <f>IF(Tableau1[[#This Row],[En retard?]]="Non",Tableau1[[#This Row],[Date rendu]]-'Date de l''export'!$A$2,0)</f>
        <v>1.7404166666674428</v>
      </c>
      <c r="P1144" s="14" t="str">
        <f>IF(Tableau1[[#This Row],[En retard?]]="Oui","HD",IF(Tableau1[Délai restant]&lt;1,"&lt;24h",IF(Tableau1[Délai restant]&lt;2,"&lt;48h","≥48h")))</f>
        <v>&lt;48h</v>
      </c>
      <c r="Q1144" s="14" t="str">
        <f>IF(AND(Tableau1[[#This Row],[En retard?]]="Oui",OR(Tableau1[[#This Row],[Product]]="Citron",Tableau1[[#This Row],[Product]]="Amandes")),"Oui","Non")</f>
        <v>Non</v>
      </c>
      <c r="R1144" t="str">
        <f>CONCATENATE(Tableau1[[#This Row],[OrderCode]],"|",Tableau1[[#This Row],[AnaCode]],"|",Tableau1[[#This Row],[Product]])</f>
        <v>CMD01586101|NTR|Tomate</v>
      </c>
    </row>
    <row r="1145" spans="1:18" x14ac:dyDescent="0.25">
      <c r="A1145" s="1" t="s">
        <v>3576</v>
      </c>
      <c r="B1145" s="1" t="s">
        <v>42</v>
      </c>
      <c r="C1145" s="3" t="s">
        <v>73</v>
      </c>
      <c r="D1145" s="3" t="s">
        <v>23</v>
      </c>
      <c r="E1145" s="1" t="s">
        <v>179</v>
      </c>
      <c r="F1145" s="1" t="s">
        <v>3577</v>
      </c>
      <c r="G1145" s="1" t="s">
        <v>947</v>
      </c>
      <c r="H1145" s="3">
        <f>SUBSTITUTE(LEFT(Tableau1[[#This Row],[OrderDate]],17),".",":")+0</f>
        <v>43570.281678240739</v>
      </c>
      <c r="I1145" s="3">
        <f>SUBSTITUTE(LEFT(Tableau1[[#This Row],[OrderDueTo]],17),".",":")+0</f>
        <v>43571.5</v>
      </c>
      <c r="J1145" s="13" t="str">
        <f>VLOOKUP(Tableau1[[#This Row],[AnaCode]],'Config Analyses'!A:C,2,FALSE)</f>
        <v>Analyse métaux lourds</v>
      </c>
      <c r="K1145" s="13" t="str">
        <f>VLOOKUP(Tableau1[[#This Row],[AnaCode]],'Config Analyses'!A:C,3,FALSE)</f>
        <v>Equipe 1</v>
      </c>
      <c r="L1145" s="13" t="str">
        <f>VLOOKUP(Tableau1[[#This Row],[CustomerCode]],'Config Clients'!A:D,3,FALSE)</f>
        <v>Entreprises agro-alimentaires</v>
      </c>
      <c r="M1145" s="13" t="str">
        <f>VLOOKUP(Tableau1[[#This Row],[CustomerCode]],'Config Clients'!A:D,4,FALSE)</f>
        <v>Julien</v>
      </c>
      <c r="N1145" s="10" t="str">
        <f>IFERROR(IF(Tableau1[[#This Row],[Date rendu]]-'Date de l''export'!$A$2&gt;0,"Non","Oui"),"Oui")</f>
        <v>Oui</v>
      </c>
      <c r="O1145" s="11">
        <f>IF(Tableau1[[#This Row],[En retard?]]="Non",Tableau1[[#This Row],[Date rendu]]-'Date de l''export'!$A$2,0)</f>
        <v>0</v>
      </c>
      <c r="P1145" s="14" t="str">
        <f>IF(Tableau1[[#This Row],[En retard?]]="Oui","HD",IF(Tableau1[Délai restant]&lt;1,"&lt;24h",IF(Tableau1[Délai restant]&lt;2,"&lt;48h","≥48h")))</f>
        <v>HD</v>
      </c>
      <c r="Q1145" s="14" t="str">
        <f>IF(AND(Tableau1[[#This Row],[En retard?]]="Oui",OR(Tableau1[[#This Row],[Product]]="Citron",Tableau1[[#This Row],[Product]]="Amandes")),"Oui","Non")</f>
        <v>Non</v>
      </c>
      <c r="R1145" t="str">
        <f>CONCATENATE(Tableau1[[#This Row],[OrderCode]],"|",Tableau1[[#This Row],[AnaCode]],"|",Tableau1[[#This Row],[Product]])</f>
        <v>CMD01678508|MTX|Jus de fruits</v>
      </c>
    </row>
    <row r="1146" spans="1:18" x14ac:dyDescent="0.25">
      <c r="A1146" s="1" t="s">
        <v>390</v>
      </c>
      <c r="B1146" s="1" t="s">
        <v>25</v>
      </c>
      <c r="C1146" s="3" t="s">
        <v>61</v>
      </c>
      <c r="D1146" s="3" t="s">
        <v>14</v>
      </c>
      <c r="E1146" s="1" t="s">
        <v>107</v>
      </c>
      <c r="F1146" s="1" t="s">
        <v>2298</v>
      </c>
      <c r="G1146" s="1" t="s">
        <v>964</v>
      </c>
      <c r="H1146" s="3">
        <f>SUBSTITUTE(LEFT(Tableau1[[#This Row],[OrderDate]],17),".",":")+0</f>
        <v>43570.28564814815</v>
      </c>
      <c r="I1146" s="3">
        <f>SUBSTITUTE(LEFT(Tableau1[[#This Row],[OrderDueTo]],17),".",":")+0</f>
        <v>43573.5</v>
      </c>
      <c r="J1146" s="13" t="str">
        <f>VLOOKUP(Tableau1[[#This Row],[AnaCode]],'Config Analyses'!A:C,2,FALSE)</f>
        <v>Analyse nutritionelle</v>
      </c>
      <c r="K1146" s="13" t="str">
        <f>VLOOKUP(Tableau1[[#This Row],[AnaCode]],'Config Analyses'!A:C,3,FALSE)</f>
        <v>Equipe 2</v>
      </c>
      <c r="L1146" s="13" t="str">
        <f>VLOOKUP(Tableau1[[#This Row],[CustomerCode]],'Config Clients'!A:D,3,FALSE)</f>
        <v>Grande surface</v>
      </c>
      <c r="M1146" s="13" t="str">
        <f>VLOOKUP(Tableau1[[#This Row],[CustomerCode]],'Config Clients'!A:D,4,FALSE)</f>
        <v>Eric</v>
      </c>
      <c r="N1146" s="10" t="str">
        <f>IFERROR(IF(Tableau1[[#This Row],[Date rendu]]-'Date de l''export'!$A$2&gt;0,"Non","Oui"),"Oui")</f>
        <v>Non</v>
      </c>
      <c r="O1146" s="11">
        <f>IF(Tableau1[[#This Row],[En retard?]]="Non",Tableau1[[#This Row],[Date rendu]]-'Date de l''export'!$A$2,0)</f>
        <v>1.7404166666674428</v>
      </c>
      <c r="P1146" s="14" t="str">
        <f>IF(Tableau1[[#This Row],[En retard?]]="Oui","HD",IF(Tableau1[Délai restant]&lt;1,"&lt;24h",IF(Tableau1[Délai restant]&lt;2,"&lt;48h","≥48h")))</f>
        <v>&lt;48h</v>
      </c>
      <c r="Q1146" s="14" t="str">
        <f>IF(AND(Tableau1[[#This Row],[En retard?]]="Oui",OR(Tableau1[[#This Row],[Product]]="Citron",Tableau1[[#This Row],[Product]]="Amandes")),"Oui","Non")</f>
        <v>Non</v>
      </c>
      <c r="R1146" t="str">
        <f>CONCATENATE(Tableau1[[#This Row],[OrderCode]],"|",Tableau1[[#This Row],[AnaCode]],"|",Tableau1[[#This Row],[Product]])</f>
        <v>CMD01648402|NTR|Haricots vert</v>
      </c>
    </row>
    <row r="1147" spans="1:18" x14ac:dyDescent="0.25">
      <c r="A1147" s="1" t="s">
        <v>143</v>
      </c>
      <c r="B1147" s="1" t="s">
        <v>31</v>
      </c>
      <c r="C1147" s="3" t="s">
        <v>72</v>
      </c>
      <c r="D1147" s="3" t="s">
        <v>22</v>
      </c>
      <c r="E1147" s="1" t="s">
        <v>107</v>
      </c>
      <c r="F1147" s="1" t="s">
        <v>1884</v>
      </c>
      <c r="G1147" s="1" t="s">
        <v>964</v>
      </c>
      <c r="H1147" s="3">
        <f>SUBSTITUTE(LEFT(Tableau1[[#This Row],[OrderDate]],17),".",":")+0</f>
        <v>43570.286608796298</v>
      </c>
      <c r="I1147" s="3">
        <f>SUBSTITUTE(LEFT(Tableau1[[#This Row],[OrderDueTo]],17),".",":")+0</f>
        <v>43573.5</v>
      </c>
      <c r="J1147" s="13" t="str">
        <f>VLOOKUP(Tableau1[[#This Row],[AnaCode]],'Config Analyses'!A:C,2,FALSE)</f>
        <v>Analyse nutritionelle</v>
      </c>
      <c r="K1147" s="13" t="str">
        <f>VLOOKUP(Tableau1[[#This Row],[AnaCode]],'Config Analyses'!A:C,3,FALSE)</f>
        <v>Equipe 2</v>
      </c>
      <c r="L1147" s="13" t="str">
        <f>VLOOKUP(Tableau1[[#This Row],[CustomerCode]],'Config Clients'!A:D,3,FALSE)</f>
        <v>Coopérative agricole</v>
      </c>
      <c r="M1147" s="13" t="str">
        <f>VLOOKUP(Tableau1[[#This Row],[CustomerCode]],'Config Clients'!A:D,4,FALSE)</f>
        <v>Julie</v>
      </c>
      <c r="N1147" s="10" t="str">
        <f>IFERROR(IF(Tableau1[[#This Row],[Date rendu]]-'Date de l''export'!$A$2&gt;0,"Non","Oui"),"Oui")</f>
        <v>Non</v>
      </c>
      <c r="O1147" s="11">
        <f>IF(Tableau1[[#This Row],[En retard?]]="Non",Tableau1[[#This Row],[Date rendu]]-'Date de l''export'!$A$2,0)</f>
        <v>1.7404166666674428</v>
      </c>
      <c r="P1147" s="14" t="str">
        <f>IF(Tableau1[[#This Row],[En retard?]]="Oui","HD",IF(Tableau1[Délai restant]&lt;1,"&lt;24h",IF(Tableau1[Délai restant]&lt;2,"&lt;48h","≥48h")))</f>
        <v>&lt;48h</v>
      </c>
      <c r="Q1147" s="14" t="str">
        <f>IF(AND(Tableau1[[#This Row],[En retard?]]="Oui",OR(Tableau1[[#This Row],[Product]]="Citron",Tableau1[[#This Row],[Product]]="Amandes")),"Oui","Non")</f>
        <v>Non</v>
      </c>
      <c r="R1147" t="str">
        <f>CONCATENATE(Tableau1[[#This Row],[OrderCode]],"|",Tableau1[[#This Row],[AnaCode]],"|",Tableau1[[#This Row],[Product]])</f>
        <v>CMD01667104|NTR|Pomme de terre</v>
      </c>
    </row>
    <row r="1148" spans="1:18" x14ac:dyDescent="0.25">
      <c r="A1148" s="1" t="s">
        <v>276</v>
      </c>
      <c r="B1148" s="1" t="s">
        <v>32</v>
      </c>
      <c r="C1148" s="3" t="s">
        <v>61</v>
      </c>
      <c r="D1148" s="3" t="s">
        <v>14</v>
      </c>
      <c r="E1148" s="1" t="s">
        <v>179</v>
      </c>
      <c r="F1148" s="1" t="s">
        <v>3156</v>
      </c>
      <c r="G1148" s="1" t="s">
        <v>947</v>
      </c>
      <c r="H1148" s="3">
        <f>SUBSTITUTE(LEFT(Tableau1[[#This Row],[OrderDate]],17),".",":")+0</f>
        <v>43570.286944444444</v>
      </c>
      <c r="I1148" s="3">
        <f>SUBSTITUTE(LEFT(Tableau1[[#This Row],[OrderDueTo]],17),".",":")+0</f>
        <v>43571.5</v>
      </c>
      <c r="J1148" s="13" t="str">
        <f>VLOOKUP(Tableau1[[#This Row],[AnaCode]],'Config Analyses'!A:C,2,FALSE)</f>
        <v>Analyse métaux lourds</v>
      </c>
      <c r="K1148" s="13" t="str">
        <f>VLOOKUP(Tableau1[[#This Row],[AnaCode]],'Config Analyses'!A:C,3,FALSE)</f>
        <v>Equipe 1</v>
      </c>
      <c r="L1148" s="13" t="str">
        <f>VLOOKUP(Tableau1[[#This Row],[CustomerCode]],'Config Clients'!A:D,3,FALSE)</f>
        <v>Grande surface</v>
      </c>
      <c r="M1148" s="13" t="str">
        <f>VLOOKUP(Tableau1[[#This Row],[CustomerCode]],'Config Clients'!A:D,4,FALSE)</f>
        <v>Eric</v>
      </c>
      <c r="N1148" s="10" t="str">
        <f>IFERROR(IF(Tableau1[[#This Row],[Date rendu]]-'Date de l''export'!$A$2&gt;0,"Non","Oui"),"Oui")</f>
        <v>Oui</v>
      </c>
      <c r="O1148" s="11">
        <f>IF(Tableau1[[#This Row],[En retard?]]="Non",Tableau1[[#This Row],[Date rendu]]-'Date de l''export'!$A$2,0)</f>
        <v>0</v>
      </c>
      <c r="P1148" s="14" t="str">
        <f>IF(Tableau1[[#This Row],[En retard?]]="Oui","HD",IF(Tableau1[Délai restant]&lt;1,"&lt;24h",IF(Tableau1[Délai restant]&lt;2,"&lt;48h","≥48h")))</f>
        <v>HD</v>
      </c>
      <c r="Q1148" s="14" t="str">
        <f>IF(AND(Tableau1[[#This Row],[En retard?]]="Oui",OR(Tableau1[[#This Row],[Product]]="Citron",Tableau1[[#This Row],[Product]]="Amandes")),"Oui","Non")</f>
        <v>Non</v>
      </c>
      <c r="R1148" t="str">
        <f>CONCATENATE(Tableau1[[#This Row],[OrderCode]],"|",Tableau1[[#This Row],[AnaCode]],"|",Tableau1[[#This Row],[Product]])</f>
        <v>CMD01645604|MTX|Tomate</v>
      </c>
    </row>
    <row r="1149" spans="1:18" x14ac:dyDescent="0.25">
      <c r="A1149" s="1" t="s">
        <v>740</v>
      </c>
      <c r="B1149" s="1" t="s">
        <v>31</v>
      </c>
      <c r="C1149" s="3" t="s">
        <v>49</v>
      </c>
      <c r="D1149" s="3" t="s">
        <v>8</v>
      </c>
      <c r="E1149" s="1" t="s">
        <v>229</v>
      </c>
      <c r="F1149" s="1" t="s">
        <v>2368</v>
      </c>
      <c r="G1149" s="1" t="s">
        <v>945</v>
      </c>
      <c r="H1149" s="3">
        <f>SUBSTITUTE(LEFT(Tableau1[[#This Row],[OrderDate]],17),".",":")+0</f>
        <v>43570.28800925926</v>
      </c>
      <c r="I1149" s="3">
        <f>SUBSTITUTE(LEFT(Tableau1[[#This Row],[OrderDueTo]],17),".",":")+0</f>
        <v>43572.5</v>
      </c>
      <c r="J1149" s="13" t="str">
        <f>VLOOKUP(Tableau1[[#This Row],[AnaCode]],'Config Analyses'!A:C,2,FALSE)</f>
        <v>Analyse sucres</v>
      </c>
      <c r="K1149" s="13" t="str">
        <f>VLOOKUP(Tableau1[[#This Row],[AnaCode]],'Config Analyses'!A:C,3,FALSE)</f>
        <v>Equipe 2</v>
      </c>
      <c r="L1149" s="13" t="str">
        <f>VLOOKUP(Tableau1[[#This Row],[CustomerCode]],'Config Clients'!A:D,3,FALSE)</f>
        <v>Grande surface</v>
      </c>
      <c r="M1149" s="13" t="str">
        <f>VLOOKUP(Tableau1[[#This Row],[CustomerCode]],'Config Clients'!A:D,4,FALSE)</f>
        <v>Eric</v>
      </c>
      <c r="N1149" s="10" t="str">
        <f>IFERROR(IF(Tableau1[[#This Row],[Date rendu]]-'Date de l''export'!$A$2&gt;0,"Non","Oui"),"Oui")</f>
        <v>Non</v>
      </c>
      <c r="O1149" s="11">
        <f>IF(Tableau1[[#This Row],[En retard?]]="Non",Tableau1[[#This Row],[Date rendu]]-'Date de l''export'!$A$2,0)</f>
        <v>0.74041666666744277</v>
      </c>
      <c r="P1149" s="14" t="str">
        <f>IF(Tableau1[[#This Row],[En retard?]]="Oui","HD",IF(Tableau1[Délai restant]&lt;1,"&lt;24h",IF(Tableau1[Délai restant]&lt;2,"&lt;48h","≥48h")))</f>
        <v>&lt;24h</v>
      </c>
      <c r="Q1149" s="14" t="str">
        <f>IF(AND(Tableau1[[#This Row],[En retard?]]="Oui",OR(Tableau1[[#This Row],[Product]]="Citron",Tableau1[[#This Row],[Product]]="Amandes")),"Oui","Non")</f>
        <v>Non</v>
      </c>
      <c r="R1149" t="str">
        <f>CONCATENATE(Tableau1[[#This Row],[OrderCode]],"|",Tableau1[[#This Row],[AnaCode]],"|",Tableau1[[#This Row],[Product]])</f>
        <v>CMD01546206|SCR|Pomme de terre</v>
      </c>
    </row>
    <row r="1150" spans="1:18" x14ac:dyDescent="0.25">
      <c r="A1150" s="1" t="s">
        <v>261</v>
      </c>
      <c r="B1150" s="1" t="s">
        <v>31</v>
      </c>
      <c r="C1150" s="3" t="s">
        <v>72</v>
      </c>
      <c r="D1150" s="3" t="s">
        <v>22</v>
      </c>
      <c r="E1150" s="1" t="s">
        <v>107</v>
      </c>
      <c r="F1150" s="1" t="s">
        <v>1939</v>
      </c>
      <c r="G1150" s="1" t="s">
        <v>964</v>
      </c>
      <c r="H1150" s="3">
        <f>SUBSTITUTE(LEFT(Tableau1[[#This Row],[OrderDate]],17),".",":")+0</f>
        <v>43570.28943287037</v>
      </c>
      <c r="I1150" s="3">
        <f>SUBSTITUTE(LEFT(Tableau1[[#This Row],[OrderDueTo]],17),".",":")+0</f>
        <v>43573.5</v>
      </c>
      <c r="J1150" s="13" t="str">
        <f>VLOOKUP(Tableau1[[#This Row],[AnaCode]],'Config Analyses'!A:C,2,FALSE)</f>
        <v>Analyse nutritionelle</v>
      </c>
      <c r="K1150" s="13" t="str">
        <f>VLOOKUP(Tableau1[[#This Row],[AnaCode]],'Config Analyses'!A:C,3,FALSE)</f>
        <v>Equipe 2</v>
      </c>
      <c r="L1150" s="13" t="str">
        <f>VLOOKUP(Tableau1[[#This Row],[CustomerCode]],'Config Clients'!A:D,3,FALSE)</f>
        <v>Coopérative agricole</v>
      </c>
      <c r="M1150" s="13" t="str">
        <f>VLOOKUP(Tableau1[[#This Row],[CustomerCode]],'Config Clients'!A:D,4,FALSE)</f>
        <v>Julie</v>
      </c>
      <c r="N1150" s="10" t="str">
        <f>IFERROR(IF(Tableau1[[#This Row],[Date rendu]]-'Date de l''export'!$A$2&gt;0,"Non","Oui"),"Oui")</f>
        <v>Non</v>
      </c>
      <c r="O1150" s="11">
        <f>IF(Tableau1[[#This Row],[En retard?]]="Non",Tableau1[[#This Row],[Date rendu]]-'Date de l''export'!$A$2,0)</f>
        <v>1.7404166666674428</v>
      </c>
      <c r="P1150" s="14" t="str">
        <f>IF(Tableau1[[#This Row],[En retard?]]="Oui","HD",IF(Tableau1[Délai restant]&lt;1,"&lt;24h",IF(Tableau1[Délai restant]&lt;2,"&lt;48h","≥48h")))</f>
        <v>&lt;48h</v>
      </c>
      <c r="Q1150" s="14" t="str">
        <f>IF(AND(Tableau1[[#This Row],[En retard?]]="Oui",OR(Tableau1[[#This Row],[Product]]="Citron",Tableau1[[#This Row],[Product]]="Amandes")),"Oui","Non")</f>
        <v>Non</v>
      </c>
      <c r="R1150" t="str">
        <f>CONCATENATE(Tableau1[[#This Row],[OrderCode]],"|",Tableau1[[#This Row],[AnaCode]],"|",Tableau1[[#This Row],[Product]])</f>
        <v>CMD01686301|NTR|Pomme de terre</v>
      </c>
    </row>
    <row r="1151" spans="1:18" x14ac:dyDescent="0.25">
      <c r="A1151" s="1" t="s">
        <v>588</v>
      </c>
      <c r="B1151" s="1" t="s">
        <v>42</v>
      </c>
      <c r="C1151" s="3" t="s">
        <v>65</v>
      </c>
      <c r="D1151" s="3" t="s">
        <v>17</v>
      </c>
      <c r="E1151" s="1" t="s">
        <v>229</v>
      </c>
      <c r="F1151" s="1" t="s">
        <v>1886</v>
      </c>
      <c r="G1151" s="1" t="s">
        <v>945</v>
      </c>
      <c r="H1151" s="3">
        <f>SUBSTITUTE(LEFT(Tableau1[[#This Row],[OrderDate]],17),".",":")+0</f>
        <v>43570.292546296296</v>
      </c>
      <c r="I1151" s="3">
        <f>SUBSTITUTE(LEFT(Tableau1[[#This Row],[OrderDueTo]],17),".",":")+0</f>
        <v>43572.5</v>
      </c>
      <c r="J1151" s="13" t="str">
        <f>VLOOKUP(Tableau1[[#This Row],[AnaCode]],'Config Analyses'!A:C,2,FALSE)</f>
        <v>Analyse sucres</v>
      </c>
      <c r="K1151" s="13" t="str">
        <f>VLOOKUP(Tableau1[[#This Row],[AnaCode]],'Config Analyses'!A:C,3,FALSE)</f>
        <v>Equipe 2</v>
      </c>
      <c r="L1151" s="13" t="str">
        <f>VLOOKUP(Tableau1[[#This Row],[CustomerCode]],'Config Clients'!A:D,3,FALSE)</f>
        <v>Entreprises agro-alimentaires</v>
      </c>
      <c r="M1151" s="13" t="str">
        <f>VLOOKUP(Tableau1[[#This Row],[CustomerCode]],'Config Clients'!A:D,4,FALSE)</f>
        <v>Marc</v>
      </c>
      <c r="N1151" s="10" t="str">
        <f>IFERROR(IF(Tableau1[[#This Row],[Date rendu]]-'Date de l''export'!$A$2&gt;0,"Non","Oui"),"Oui")</f>
        <v>Non</v>
      </c>
      <c r="O1151" s="11">
        <f>IF(Tableau1[[#This Row],[En retard?]]="Non",Tableau1[[#This Row],[Date rendu]]-'Date de l''export'!$A$2,0)</f>
        <v>0.74041666666744277</v>
      </c>
      <c r="P1151" s="14" t="str">
        <f>IF(Tableau1[[#This Row],[En retard?]]="Oui","HD",IF(Tableau1[Délai restant]&lt;1,"&lt;24h",IF(Tableau1[Délai restant]&lt;2,"&lt;48h","≥48h")))</f>
        <v>&lt;24h</v>
      </c>
      <c r="Q1151" s="14" t="str">
        <f>IF(AND(Tableau1[[#This Row],[En retard?]]="Oui",OR(Tableau1[[#This Row],[Product]]="Citron",Tableau1[[#This Row],[Product]]="Amandes")),"Oui","Non")</f>
        <v>Non</v>
      </c>
      <c r="R1151" t="str">
        <f>CONCATENATE(Tableau1[[#This Row],[OrderCode]],"|",Tableau1[[#This Row],[AnaCode]],"|",Tableau1[[#This Row],[Product]])</f>
        <v>CMD01628501|SCR|Jus de fruits</v>
      </c>
    </row>
    <row r="1152" spans="1:18" x14ac:dyDescent="0.25">
      <c r="A1152" s="1" t="s">
        <v>141</v>
      </c>
      <c r="B1152" s="1" t="s">
        <v>31</v>
      </c>
      <c r="C1152" s="3" t="s">
        <v>52</v>
      </c>
      <c r="D1152" s="3" t="s">
        <v>9</v>
      </c>
      <c r="E1152" s="1" t="s">
        <v>107</v>
      </c>
      <c r="F1152" s="1" t="s">
        <v>1888</v>
      </c>
      <c r="G1152" s="1" t="s">
        <v>964</v>
      </c>
      <c r="H1152" s="3">
        <f>SUBSTITUTE(LEFT(Tableau1[[#This Row],[OrderDate]],17),".",":")+0</f>
        <v>43570.293425925927</v>
      </c>
      <c r="I1152" s="3">
        <f>SUBSTITUTE(LEFT(Tableau1[[#This Row],[OrderDueTo]],17),".",":")+0</f>
        <v>43573.5</v>
      </c>
      <c r="J1152" s="13" t="str">
        <f>VLOOKUP(Tableau1[[#This Row],[AnaCode]],'Config Analyses'!A:C,2,FALSE)</f>
        <v>Analyse nutritionelle</v>
      </c>
      <c r="K1152" s="13" t="str">
        <f>VLOOKUP(Tableau1[[#This Row],[AnaCode]],'Config Analyses'!A:C,3,FALSE)</f>
        <v>Equipe 2</v>
      </c>
      <c r="L1152" s="13" t="str">
        <f>VLOOKUP(Tableau1[[#This Row],[CustomerCode]],'Config Clients'!A:D,3,FALSE)</f>
        <v>Centrale d'achats</v>
      </c>
      <c r="M1152" s="13" t="str">
        <f>VLOOKUP(Tableau1[[#This Row],[CustomerCode]],'Config Clients'!A:D,4,FALSE)</f>
        <v>Sandrine</v>
      </c>
      <c r="N1152" s="10" t="str">
        <f>IFERROR(IF(Tableau1[[#This Row],[Date rendu]]-'Date de l''export'!$A$2&gt;0,"Non","Oui"),"Oui")</f>
        <v>Non</v>
      </c>
      <c r="O1152" s="11">
        <f>IF(Tableau1[[#This Row],[En retard?]]="Non",Tableau1[[#This Row],[Date rendu]]-'Date de l''export'!$A$2,0)</f>
        <v>1.7404166666674428</v>
      </c>
      <c r="P1152" s="14" t="str">
        <f>IF(Tableau1[[#This Row],[En retard?]]="Oui","HD",IF(Tableau1[Délai restant]&lt;1,"&lt;24h",IF(Tableau1[Délai restant]&lt;2,"&lt;48h","≥48h")))</f>
        <v>&lt;48h</v>
      </c>
      <c r="Q1152" s="14" t="str">
        <f>IF(AND(Tableau1[[#This Row],[En retard?]]="Oui",OR(Tableau1[[#This Row],[Product]]="Citron",Tableau1[[#This Row],[Product]]="Amandes")),"Oui","Non")</f>
        <v>Non</v>
      </c>
      <c r="R1152" t="str">
        <f>CONCATENATE(Tableau1[[#This Row],[OrderCode]],"|",Tableau1[[#This Row],[AnaCode]],"|",Tableau1[[#This Row],[Product]])</f>
        <v>CMD01668312|NTR|Pomme de terre</v>
      </c>
    </row>
    <row r="1153" spans="1:18" x14ac:dyDescent="0.25">
      <c r="A1153" s="1" t="s">
        <v>3578</v>
      </c>
      <c r="B1153" s="1" t="s">
        <v>32</v>
      </c>
      <c r="C1153" s="3" t="s">
        <v>255</v>
      </c>
      <c r="D1153" s="3" t="s">
        <v>40</v>
      </c>
      <c r="E1153" s="1" t="s">
        <v>179</v>
      </c>
      <c r="F1153" s="1" t="s">
        <v>3579</v>
      </c>
      <c r="G1153" s="1" t="s">
        <v>947</v>
      </c>
      <c r="H1153" s="3">
        <f>SUBSTITUTE(LEFT(Tableau1[[#This Row],[OrderDate]],17),".",":")+0</f>
        <v>43570.29446759259</v>
      </c>
      <c r="I1153" s="3">
        <f>SUBSTITUTE(LEFT(Tableau1[[#This Row],[OrderDueTo]],17),".",":")+0</f>
        <v>43571.5</v>
      </c>
      <c r="J1153" s="13" t="str">
        <f>VLOOKUP(Tableau1[[#This Row],[AnaCode]],'Config Analyses'!A:C,2,FALSE)</f>
        <v>Analyse métaux lourds</v>
      </c>
      <c r="K1153" s="13" t="str">
        <f>VLOOKUP(Tableau1[[#This Row],[AnaCode]],'Config Analyses'!A:C,3,FALSE)</f>
        <v>Equipe 1</v>
      </c>
      <c r="L1153" s="13" t="str">
        <f>VLOOKUP(Tableau1[[#This Row],[CustomerCode]],'Config Clients'!A:D,3,FALSE)</f>
        <v>Coopérative agricole</v>
      </c>
      <c r="M1153" s="13" t="str">
        <f>VLOOKUP(Tableau1[[#This Row],[CustomerCode]],'Config Clients'!A:D,4,FALSE)</f>
        <v>Eric</v>
      </c>
      <c r="N1153" s="10" t="str">
        <f>IFERROR(IF(Tableau1[[#This Row],[Date rendu]]-'Date de l''export'!$A$2&gt;0,"Non","Oui"),"Oui")</f>
        <v>Oui</v>
      </c>
      <c r="O1153" s="11">
        <f>IF(Tableau1[[#This Row],[En retard?]]="Non",Tableau1[[#This Row],[Date rendu]]-'Date de l''export'!$A$2,0)</f>
        <v>0</v>
      </c>
      <c r="P1153" s="14" t="str">
        <f>IF(Tableau1[[#This Row],[En retard?]]="Oui","HD",IF(Tableau1[Délai restant]&lt;1,"&lt;24h",IF(Tableau1[Délai restant]&lt;2,"&lt;48h","≥48h")))</f>
        <v>HD</v>
      </c>
      <c r="Q1153" s="14" t="str">
        <f>IF(AND(Tableau1[[#This Row],[En retard?]]="Oui",OR(Tableau1[[#This Row],[Product]]="Citron",Tableau1[[#This Row],[Product]]="Amandes")),"Oui","Non")</f>
        <v>Non</v>
      </c>
      <c r="R1153" t="str">
        <f>CONCATENATE(Tableau1[[#This Row],[OrderCode]],"|",Tableau1[[#This Row],[AnaCode]],"|",Tableau1[[#This Row],[Product]])</f>
        <v>CMD01757701|MTX|Tomate</v>
      </c>
    </row>
    <row r="1154" spans="1:18" x14ac:dyDescent="0.25">
      <c r="A1154" s="1" t="s">
        <v>417</v>
      </c>
      <c r="B1154" s="1" t="s">
        <v>19</v>
      </c>
      <c r="C1154" s="3" t="s">
        <v>98</v>
      </c>
      <c r="D1154" s="3" t="s">
        <v>27</v>
      </c>
      <c r="E1154" s="1" t="s">
        <v>50</v>
      </c>
      <c r="F1154" s="1" t="s">
        <v>2243</v>
      </c>
      <c r="G1154" s="1" t="s">
        <v>1365</v>
      </c>
      <c r="H1154" s="3">
        <f>SUBSTITUTE(LEFT(Tableau1[[#This Row],[OrderDate]],17),".",":")+0</f>
        <v>43570.295659722222</v>
      </c>
      <c r="I1154" s="3">
        <f>SUBSTITUTE(LEFT(Tableau1[[#This Row],[OrderDueTo]],17),".",":")+0</f>
        <v>43579.5</v>
      </c>
      <c r="J1154" s="13" t="str">
        <f>VLOOKUP(Tableau1[[#This Row],[AnaCode]],'Config Analyses'!A:C,2,FALSE)</f>
        <v>Analyse OGM</v>
      </c>
      <c r="K1154" s="13" t="str">
        <f>VLOOKUP(Tableau1[[#This Row],[AnaCode]],'Config Analyses'!A:C,3,FALSE)</f>
        <v>Equipe 2</v>
      </c>
      <c r="L1154" s="13" t="str">
        <f>VLOOKUP(Tableau1[[#This Row],[CustomerCode]],'Config Clients'!A:D,3,FALSE)</f>
        <v>Coopérative agricole</v>
      </c>
      <c r="M1154" s="13" t="str">
        <f>VLOOKUP(Tableau1[[#This Row],[CustomerCode]],'Config Clients'!A:D,4,FALSE)</f>
        <v>Julie</v>
      </c>
      <c r="N1154" s="10" t="str">
        <f>IFERROR(IF(Tableau1[[#This Row],[Date rendu]]-'Date de l''export'!$A$2&gt;0,"Non","Oui"),"Oui")</f>
        <v>Non</v>
      </c>
      <c r="O1154" s="11">
        <f>IF(Tableau1[[#This Row],[En retard?]]="Non",Tableau1[[#This Row],[Date rendu]]-'Date de l''export'!$A$2,0)</f>
        <v>7.7404166666674428</v>
      </c>
      <c r="P1154" s="14" t="str">
        <f>IF(Tableau1[[#This Row],[En retard?]]="Oui","HD",IF(Tableau1[Délai restant]&lt;1,"&lt;24h",IF(Tableau1[Délai restant]&lt;2,"&lt;48h","≥48h")))</f>
        <v>≥48h</v>
      </c>
      <c r="Q1154" s="14" t="str">
        <f>IF(AND(Tableau1[[#This Row],[En retard?]]="Oui",OR(Tableau1[[#This Row],[Product]]="Citron",Tableau1[[#This Row],[Product]]="Amandes")),"Oui","Non")</f>
        <v>Non</v>
      </c>
      <c r="R1154" t="str">
        <f>CONCATENATE(Tableau1[[#This Row],[OrderCode]],"|",Tableau1[[#This Row],[AnaCode]],"|",Tableau1[[#This Row],[Product]])</f>
        <v>CMD01698805|OGM|Bettrave</v>
      </c>
    </row>
    <row r="1155" spans="1:18" x14ac:dyDescent="0.25">
      <c r="A1155" s="1" t="s">
        <v>78</v>
      </c>
      <c r="B1155" s="1" t="s">
        <v>31</v>
      </c>
      <c r="C1155" s="3" t="s">
        <v>49</v>
      </c>
      <c r="D1155" s="3" t="s">
        <v>8</v>
      </c>
      <c r="E1155" s="1" t="s">
        <v>179</v>
      </c>
      <c r="F1155" s="1" t="s">
        <v>2257</v>
      </c>
      <c r="G1155" s="1" t="s">
        <v>947</v>
      </c>
      <c r="H1155" s="3">
        <f>SUBSTITUTE(LEFT(Tableau1[[#This Row],[OrderDate]],17),".",":")+0</f>
        <v>43570.295844907407</v>
      </c>
      <c r="I1155" s="3">
        <f>SUBSTITUTE(LEFT(Tableau1[[#This Row],[OrderDueTo]],17),".",":")+0</f>
        <v>43571.5</v>
      </c>
      <c r="J1155" s="13" t="str">
        <f>VLOOKUP(Tableau1[[#This Row],[AnaCode]],'Config Analyses'!A:C,2,FALSE)</f>
        <v>Analyse métaux lourds</v>
      </c>
      <c r="K1155" s="13" t="str">
        <f>VLOOKUP(Tableau1[[#This Row],[AnaCode]],'Config Analyses'!A:C,3,FALSE)</f>
        <v>Equipe 1</v>
      </c>
      <c r="L1155" s="13" t="str">
        <f>VLOOKUP(Tableau1[[#This Row],[CustomerCode]],'Config Clients'!A:D,3,FALSE)</f>
        <v>Grande surface</v>
      </c>
      <c r="M1155" s="13" t="str">
        <f>VLOOKUP(Tableau1[[#This Row],[CustomerCode]],'Config Clients'!A:D,4,FALSE)</f>
        <v>Eric</v>
      </c>
      <c r="N1155" s="10" t="str">
        <f>IFERROR(IF(Tableau1[[#This Row],[Date rendu]]-'Date de l''export'!$A$2&gt;0,"Non","Oui"),"Oui")</f>
        <v>Oui</v>
      </c>
      <c r="O1155" s="11">
        <f>IF(Tableau1[[#This Row],[En retard?]]="Non",Tableau1[[#This Row],[Date rendu]]-'Date de l''export'!$A$2,0)</f>
        <v>0</v>
      </c>
      <c r="P1155" s="14" t="str">
        <f>IF(Tableau1[[#This Row],[En retard?]]="Oui","HD",IF(Tableau1[Délai restant]&lt;1,"&lt;24h",IF(Tableau1[Délai restant]&lt;2,"&lt;48h","≥48h")))</f>
        <v>HD</v>
      </c>
      <c r="Q1155" s="14" t="str">
        <f>IF(AND(Tableau1[[#This Row],[En retard?]]="Oui",OR(Tableau1[[#This Row],[Product]]="Citron",Tableau1[[#This Row],[Product]]="Amandes")),"Oui","Non")</f>
        <v>Non</v>
      </c>
      <c r="R1155" t="str">
        <f>CONCATENATE(Tableau1[[#This Row],[OrderCode]],"|",Tableau1[[#This Row],[AnaCode]],"|",Tableau1[[#This Row],[Product]])</f>
        <v>CMD01546207|MTX|Pomme de terre</v>
      </c>
    </row>
    <row r="1156" spans="1:18" x14ac:dyDescent="0.25">
      <c r="A1156" s="1" t="s">
        <v>208</v>
      </c>
      <c r="B1156" s="1" t="s">
        <v>31</v>
      </c>
      <c r="C1156" s="3" t="s">
        <v>49</v>
      </c>
      <c r="D1156" s="3" t="s">
        <v>8</v>
      </c>
      <c r="E1156" s="1" t="s">
        <v>107</v>
      </c>
      <c r="F1156" s="1" t="s">
        <v>2156</v>
      </c>
      <c r="G1156" s="1" t="s">
        <v>964</v>
      </c>
      <c r="H1156" s="3">
        <f>SUBSTITUTE(LEFT(Tableau1[[#This Row],[OrderDate]],17),".",":")+0</f>
        <v>43570.297025462962</v>
      </c>
      <c r="I1156" s="3">
        <f>SUBSTITUTE(LEFT(Tableau1[[#This Row],[OrderDueTo]],17),".",":")+0</f>
        <v>43573.5</v>
      </c>
      <c r="J1156" s="13" t="str">
        <f>VLOOKUP(Tableau1[[#This Row],[AnaCode]],'Config Analyses'!A:C,2,FALSE)</f>
        <v>Analyse nutritionelle</v>
      </c>
      <c r="K1156" s="13" t="str">
        <f>VLOOKUP(Tableau1[[#This Row],[AnaCode]],'Config Analyses'!A:C,3,FALSE)</f>
        <v>Equipe 2</v>
      </c>
      <c r="L1156" s="13" t="str">
        <f>VLOOKUP(Tableau1[[#This Row],[CustomerCode]],'Config Clients'!A:D,3,FALSE)</f>
        <v>Grande surface</v>
      </c>
      <c r="M1156" s="13" t="str">
        <f>VLOOKUP(Tableau1[[#This Row],[CustomerCode]],'Config Clients'!A:D,4,FALSE)</f>
        <v>Eric</v>
      </c>
      <c r="N1156" s="10" t="str">
        <f>IFERROR(IF(Tableau1[[#This Row],[Date rendu]]-'Date de l''export'!$A$2&gt;0,"Non","Oui"),"Oui")</f>
        <v>Non</v>
      </c>
      <c r="O1156" s="11">
        <f>IF(Tableau1[[#This Row],[En retard?]]="Non",Tableau1[[#This Row],[Date rendu]]-'Date de l''export'!$A$2,0)</f>
        <v>1.7404166666674428</v>
      </c>
      <c r="P1156" s="14" t="str">
        <f>IF(Tableau1[[#This Row],[En retard?]]="Oui","HD",IF(Tableau1[Délai restant]&lt;1,"&lt;24h",IF(Tableau1[Délai restant]&lt;2,"&lt;48h","≥48h")))</f>
        <v>&lt;48h</v>
      </c>
      <c r="Q1156" s="14" t="str">
        <f>IF(AND(Tableau1[[#This Row],[En retard?]]="Oui",OR(Tableau1[[#This Row],[Product]]="Citron",Tableau1[[#This Row],[Product]]="Amandes")),"Oui","Non")</f>
        <v>Non</v>
      </c>
      <c r="R1156" t="str">
        <f>CONCATENATE(Tableau1[[#This Row],[OrderCode]],"|",Tableau1[[#This Row],[AnaCode]],"|",Tableau1[[#This Row],[Product]])</f>
        <v>CMD01645805|NTR|Pomme de terre</v>
      </c>
    </row>
    <row r="1157" spans="1:18" x14ac:dyDescent="0.25">
      <c r="A1157" s="1" t="s">
        <v>3580</v>
      </c>
      <c r="B1157" s="1" t="s">
        <v>42</v>
      </c>
      <c r="C1157" s="3" t="s">
        <v>73</v>
      </c>
      <c r="D1157" s="3" t="s">
        <v>23</v>
      </c>
      <c r="E1157" s="1" t="s">
        <v>50</v>
      </c>
      <c r="F1157" s="1" t="s">
        <v>3581</v>
      </c>
      <c r="G1157" s="1" t="s">
        <v>1365</v>
      </c>
      <c r="H1157" s="3">
        <f>SUBSTITUTE(LEFT(Tableau1[[#This Row],[OrderDate]],17),".",":")+0</f>
        <v>43570.299386574072</v>
      </c>
      <c r="I1157" s="3">
        <f>SUBSTITUTE(LEFT(Tableau1[[#This Row],[OrderDueTo]],17),".",":")+0</f>
        <v>43579.5</v>
      </c>
      <c r="J1157" s="13" t="str">
        <f>VLOOKUP(Tableau1[[#This Row],[AnaCode]],'Config Analyses'!A:C,2,FALSE)</f>
        <v>Analyse OGM</v>
      </c>
      <c r="K1157" s="13" t="str">
        <f>VLOOKUP(Tableau1[[#This Row],[AnaCode]],'Config Analyses'!A:C,3,FALSE)</f>
        <v>Equipe 2</v>
      </c>
      <c r="L1157" s="13" t="str">
        <f>VLOOKUP(Tableau1[[#This Row],[CustomerCode]],'Config Clients'!A:D,3,FALSE)</f>
        <v>Entreprises agro-alimentaires</v>
      </c>
      <c r="M1157" s="13" t="str">
        <f>VLOOKUP(Tableau1[[#This Row],[CustomerCode]],'Config Clients'!A:D,4,FALSE)</f>
        <v>Julien</v>
      </c>
      <c r="N1157" s="10" t="str">
        <f>IFERROR(IF(Tableau1[[#This Row],[Date rendu]]-'Date de l''export'!$A$2&gt;0,"Non","Oui"),"Oui")</f>
        <v>Non</v>
      </c>
      <c r="O1157" s="11">
        <f>IF(Tableau1[[#This Row],[En retard?]]="Non",Tableau1[[#This Row],[Date rendu]]-'Date de l''export'!$A$2,0)</f>
        <v>7.7404166666674428</v>
      </c>
      <c r="P1157" s="14" t="str">
        <f>IF(Tableau1[[#This Row],[En retard?]]="Oui","HD",IF(Tableau1[Délai restant]&lt;1,"&lt;24h",IF(Tableau1[Délai restant]&lt;2,"&lt;48h","≥48h")))</f>
        <v>≥48h</v>
      </c>
      <c r="Q1157" s="14" t="str">
        <f>IF(AND(Tableau1[[#This Row],[En retard?]]="Oui",OR(Tableau1[[#This Row],[Product]]="Citron",Tableau1[[#This Row],[Product]]="Amandes")),"Oui","Non")</f>
        <v>Non</v>
      </c>
      <c r="R1157" t="str">
        <f>CONCATENATE(Tableau1[[#This Row],[OrderCode]],"|",Tableau1[[#This Row],[AnaCode]],"|",Tableau1[[#This Row],[Product]])</f>
        <v>CMD01597702|OGM|Jus de fruits</v>
      </c>
    </row>
    <row r="1158" spans="1:18" x14ac:dyDescent="0.25">
      <c r="A1158" s="1" t="s">
        <v>590</v>
      </c>
      <c r="B1158" s="1" t="s">
        <v>21</v>
      </c>
      <c r="C1158" s="3" t="s">
        <v>52</v>
      </c>
      <c r="D1158" s="3" t="s">
        <v>9</v>
      </c>
      <c r="E1158" s="1" t="s">
        <v>50</v>
      </c>
      <c r="F1158" s="1" t="s">
        <v>1889</v>
      </c>
      <c r="G1158" s="1" t="s">
        <v>1365</v>
      </c>
      <c r="H1158" s="3">
        <f>SUBSTITUTE(LEFT(Tableau1[[#This Row],[OrderDate]],17),".",":")+0</f>
        <v>43570.299756944441</v>
      </c>
      <c r="I1158" s="3">
        <f>SUBSTITUTE(LEFT(Tableau1[[#This Row],[OrderDueTo]],17),".",":")+0</f>
        <v>43579.5</v>
      </c>
      <c r="J1158" s="13" t="str">
        <f>VLOOKUP(Tableau1[[#This Row],[AnaCode]],'Config Analyses'!A:C,2,FALSE)</f>
        <v>Analyse OGM</v>
      </c>
      <c r="K1158" s="13" t="str">
        <f>VLOOKUP(Tableau1[[#This Row],[AnaCode]],'Config Analyses'!A:C,3,FALSE)</f>
        <v>Equipe 2</v>
      </c>
      <c r="L1158" s="13" t="str">
        <f>VLOOKUP(Tableau1[[#This Row],[CustomerCode]],'Config Clients'!A:D,3,FALSE)</f>
        <v>Centrale d'achats</v>
      </c>
      <c r="M1158" s="13" t="str">
        <f>VLOOKUP(Tableau1[[#This Row],[CustomerCode]],'Config Clients'!A:D,4,FALSE)</f>
        <v>Sandrine</v>
      </c>
      <c r="N1158" s="10" t="str">
        <f>IFERROR(IF(Tableau1[[#This Row],[Date rendu]]-'Date de l''export'!$A$2&gt;0,"Non","Oui"),"Oui")</f>
        <v>Non</v>
      </c>
      <c r="O1158" s="11">
        <f>IF(Tableau1[[#This Row],[En retard?]]="Non",Tableau1[[#This Row],[Date rendu]]-'Date de l''export'!$A$2,0)</f>
        <v>7.7404166666674428</v>
      </c>
      <c r="P1158" s="14" t="str">
        <f>IF(Tableau1[[#This Row],[En retard?]]="Oui","HD",IF(Tableau1[Délai restant]&lt;1,"&lt;24h",IF(Tableau1[Délai restant]&lt;2,"&lt;48h","≥48h")))</f>
        <v>≥48h</v>
      </c>
      <c r="Q1158" s="14" t="str">
        <f>IF(AND(Tableau1[[#This Row],[En retard?]]="Oui",OR(Tableau1[[#This Row],[Product]]="Citron",Tableau1[[#This Row],[Product]]="Amandes")),"Oui","Non")</f>
        <v>Non</v>
      </c>
      <c r="R1158" t="str">
        <f>CONCATENATE(Tableau1[[#This Row],[OrderCode]],"|",Tableau1[[#This Row],[AnaCode]],"|",Tableau1[[#This Row],[Product]])</f>
        <v>CMD01749304|OGM|Carotte</v>
      </c>
    </row>
    <row r="1159" spans="1:18" x14ac:dyDescent="0.25">
      <c r="A1159" s="1" t="s">
        <v>591</v>
      </c>
      <c r="B1159" s="1" t="s">
        <v>32</v>
      </c>
      <c r="C1159" s="3" t="s">
        <v>75</v>
      </c>
      <c r="D1159" s="3" t="s">
        <v>24</v>
      </c>
      <c r="E1159" s="1" t="s">
        <v>50</v>
      </c>
      <c r="F1159" s="1" t="s">
        <v>1892</v>
      </c>
      <c r="G1159" s="1" t="s">
        <v>1365</v>
      </c>
      <c r="H1159" s="3">
        <f>SUBSTITUTE(LEFT(Tableau1[[#This Row],[OrderDate]],17),".",":")+0</f>
        <v>43570.300069444442</v>
      </c>
      <c r="I1159" s="3">
        <f>SUBSTITUTE(LEFT(Tableau1[[#This Row],[OrderDueTo]],17),".",":")+0</f>
        <v>43579.5</v>
      </c>
      <c r="J1159" s="13" t="str">
        <f>VLOOKUP(Tableau1[[#This Row],[AnaCode]],'Config Analyses'!A:C,2,FALSE)</f>
        <v>Analyse OGM</v>
      </c>
      <c r="K1159" s="13" t="str">
        <f>VLOOKUP(Tableau1[[#This Row],[AnaCode]],'Config Analyses'!A:C,3,FALSE)</f>
        <v>Equipe 2</v>
      </c>
      <c r="L1159" s="13" t="str">
        <f>VLOOKUP(Tableau1[[#This Row],[CustomerCode]],'Config Clients'!A:D,3,FALSE)</f>
        <v>Entreprises agro-alimentaires</v>
      </c>
      <c r="M1159" s="13" t="str">
        <f>VLOOKUP(Tableau1[[#This Row],[CustomerCode]],'Config Clients'!A:D,4,FALSE)</f>
        <v>Julien</v>
      </c>
      <c r="N1159" s="10" t="str">
        <f>IFERROR(IF(Tableau1[[#This Row],[Date rendu]]-'Date de l''export'!$A$2&gt;0,"Non","Oui"),"Oui")</f>
        <v>Non</v>
      </c>
      <c r="O1159" s="11">
        <f>IF(Tableau1[[#This Row],[En retard?]]="Non",Tableau1[[#This Row],[Date rendu]]-'Date de l''export'!$A$2,0)</f>
        <v>7.7404166666674428</v>
      </c>
      <c r="P1159" s="14" t="str">
        <f>IF(Tableau1[[#This Row],[En retard?]]="Oui","HD",IF(Tableau1[Délai restant]&lt;1,"&lt;24h",IF(Tableau1[Délai restant]&lt;2,"&lt;48h","≥48h")))</f>
        <v>≥48h</v>
      </c>
      <c r="Q1159" s="14" t="str">
        <f>IF(AND(Tableau1[[#This Row],[En retard?]]="Oui",OR(Tableau1[[#This Row],[Product]]="Citron",Tableau1[[#This Row],[Product]]="Amandes")),"Oui","Non")</f>
        <v>Non</v>
      </c>
      <c r="R1159" t="str">
        <f>CONCATENATE(Tableau1[[#This Row],[OrderCode]],"|",Tableau1[[#This Row],[AnaCode]],"|",Tableau1[[#This Row],[Product]])</f>
        <v>CMD01720506|OGM|Tomate</v>
      </c>
    </row>
    <row r="1160" spans="1:18" x14ac:dyDescent="0.25">
      <c r="A1160" s="1" t="s">
        <v>379</v>
      </c>
      <c r="B1160" s="1" t="s">
        <v>31</v>
      </c>
      <c r="C1160" s="3" t="s">
        <v>61</v>
      </c>
      <c r="D1160" s="3" t="s">
        <v>14</v>
      </c>
      <c r="E1160" s="1" t="s">
        <v>130</v>
      </c>
      <c r="F1160" s="1" t="s">
        <v>3116</v>
      </c>
      <c r="G1160" s="1" t="s">
        <v>1083</v>
      </c>
      <c r="H1160" s="3">
        <f>SUBSTITUTE(LEFT(Tableau1[[#This Row],[OrderDate]],17),".",":")+0</f>
        <v>43570.300347222219</v>
      </c>
      <c r="I1160" s="3">
        <f>SUBSTITUTE(LEFT(Tableau1[[#This Row],[OrderDueTo]],17),".",":")+0</f>
        <v>43577.5</v>
      </c>
      <c r="J1160" s="13" t="str">
        <f>VLOOKUP(Tableau1[[#This Row],[AnaCode]],'Config Analyses'!A:C,2,FALSE)</f>
        <v>Analyse pesticides</v>
      </c>
      <c r="K1160" s="13" t="str">
        <f>VLOOKUP(Tableau1[[#This Row],[AnaCode]],'Config Analyses'!A:C,3,FALSE)</f>
        <v>Equipe 3</v>
      </c>
      <c r="L1160" s="13" t="str">
        <f>VLOOKUP(Tableau1[[#This Row],[CustomerCode]],'Config Clients'!A:D,3,FALSE)</f>
        <v>Grande surface</v>
      </c>
      <c r="M1160" s="13" t="str">
        <f>VLOOKUP(Tableau1[[#This Row],[CustomerCode]],'Config Clients'!A:D,4,FALSE)</f>
        <v>Eric</v>
      </c>
      <c r="N1160" s="10" t="str">
        <f>IFERROR(IF(Tableau1[[#This Row],[Date rendu]]-'Date de l''export'!$A$2&gt;0,"Non","Oui"),"Oui")</f>
        <v>Non</v>
      </c>
      <c r="O1160" s="11">
        <f>IF(Tableau1[[#This Row],[En retard?]]="Non",Tableau1[[#This Row],[Date rendu]]-'Date de l''export'!$A$2,0)</f>
        <v>5.7404166666674428</v>
      </c>
      <c r="P1160" s="14" t="str">
        <f>IF(Tableau1[[#This Row],[En retard?]]="Oui","HD",IF(Tableau1[Délai restant]&lt;1,"&lt;24h",IF(Tableau1[Délai restant]&lt;2,"&lt;48h","≥48h")))</f>
        <v>≥48h</v>
      </c>
      <c r="Q1160" s="14" t="str">
        <f>IF(AND(Tableau1[[#This Row],[En retard?]]="Oui",OR(Tableau1[[#This Row],[Product]]="Citron",Tableau1[[#This Row],[Product]]="Amandes")),"Oui","Non")</f>
        <v>Non</v>
      </c>
      <c r="R1160" t="str">
        <f>CONCATENATE(Tableau1[[#This Row],[OrderCode]],"|",Tableau1[[#This Row],[AnaCode]],"|",Tableau1[[#This Row],[Product]])</f>
        <v>CMD01700503|PEST|Pomme de terre</v>
      </c>
    </row>
    <row r="1161" spans="1:18" x14ac:dyDescent="0.25">
      <c r="A1161" s="1" t="s">
        <v>496</v>
      </c>
      <c r="B1161" s="1" t="s">
        <v>37</v>
      </c>
      <c r="C1161" s="3" t="s">
        <v>225</v>
      </c>
      <c r="D1161" s="3" t="s">
        <v>39</v>
      </c>
      <c r="E1161" s="1" t="s">
        <v>107</v>
      </c>
      <c r="F1161" s="1" t="s">
        <v>1627</v>
      </c>
      <c r="G1161" s="1" t="s">
        <v>964</v>
      </c>
      <c r="H1161" s="3">
        <f>SUBSTITUTE(LEFT(Tableau1[[#This Row],[OrderDate]],17),".",":")+0</f>
        <v>43570.300462962965</v>
      </c>
      <c r="I1161" s="3">
        <f>SUBSTITUTE(LEFT(Tableau1[[#This Row],[OrderDueTo]],17),".",":")+0</f>
        <v>43573.5</v>
      </c>
      <c r="J1161" s="13" t="str">
        <f>VLOOKUP(Tableau1[[#This Row],[AnaCode]],'Config Analyses'!A:C,2,FALSE)</f>
        <v>Analyse nutritionelle</v>
      </c>
      <c r="K1161" s="13" t="str">
        <f>VLOOKUP(Tableau1[[#This Row],[AnaCode]],'Config Analyses'!A:C,3,FALSE)</f>
        <v>Equipe 2</v>
      </c>
      <c r="L1161" s="13" t="str">
        <f>VLOOKUP(Tableau1[[#This Row],[CustomerCode]],'Config Clients'!A:D,3,FALSE)</f>
        <v>Coopérative agricole</v>
      </c>
      <c r="M1161" s="13" t="str">
        <f>VLOOKUP(Tableau1[[#This Row],[CustomerCode]],'Config Clients'!A:D,4,FALSE)</f>
        <v>Béatrice</v>
      </c>
      <c r="N1161" s="10" t="str">
        <f>IFERROR(IF(Tableau1[[#This Row],[Date rendu]]-'Date de l''export'!$A$2&gt;0,"Non","Oui"),"Oui")</f>
        <v>Non</v>
      </c>
      <c r="O1161" s="11">
        <f>IF(Tableau1[[#This Row],[En retard?]]="Non",Tableau1[[#This Row],[Date rendu]]-'Date de l''export'!$A$2,0)</f>
        <v>1.7404166666674428</v>
      </c>
      <c r="P1161" s="14" t="str">
        <f>IF(Tableau1[[#This Row],[En retard?]]="Oui","HD",IF(Tableau1[Délai restant]&lt;1,"&lt;24h",IF(Tableau1[Délai restant]&lt;2,"&lt;48h","≥48h")))</f>
        <v>&lt;48h</v>
      </c>
      <c r="Q1161" s="14" t="str">
        <f>IF(AND(Tableau1[[#This Row],[En retard?]]="Oui",OR(Tableau1[[#This Row],[Product]]="Citron",Tableau1[[#This Row],[Product]]="Amandes")),"Oui","Non")</f>
        <v>Non</v>
      </c>
      <c r="R1161" t="str">
        <f>CONCATENATE(Tableau1[[#This Row],[OrderCode]],"|",Tableau1[[#This Row],[AnaCode]],"|",Tableau1[[#This Row],[Product]])</f>
        <v>CMD01742801|NTR|Amandes</v>
      </c>
    </row>
    <row r="1162" spans="1:18" x14ac:dyDescent="0.25">
      <c r="A1162" s="1" t="s">
        <v>854</v>
      </c>
      <c r="B1162" s="1" t="s">
        <v>42</v>
      </c>
      <c r="C1162" s="3" t="s">
        <v>75</v>
      </c>
      <c r="D1162" s="3" t="s">
        <v>24</v>
      </c>
      <c r="E1162" s="1" t="s">
        <v>50</v>
      </c>
      <c r="F1162" s="1" t="s">
        <v>1893</v>
      </c>
      <c r="G1162" s="1" t="s">
        <v>1365</v>
      </c>
      <c r="H1162" s="3">
        <f>SUBSTITUTE(LEFT(Tableau1[[#This Row],[OrderDate]],17),".",":")+0</f>
        <v>43570.301168981481</v>
      </c>
      <c r="I1162" s="3">
        <f>SUBSTITUTE(LEFT(Tableau1[[#This Row],[OrderDueTo]],17),".",":")+0</f>
        <v>43579.5</v>
      </c>
      <c r="J1162" s="13" t="str">
        <f>VLOOKUP(Tableau1[[#This Row],[AnaCode]],'Config Analyses'!A:C,2,FALSE)</f>
        <v>Analyse OGM</v>
      </c>
      <c r="K1162" s="13" t="str">
        <f>VLOOKUP(Tableau1[[#This Row],[AnaCode]],'Config Analyses'!A:C,3,FALSE)</f>
        <v>Equipe 2</v>
      </c>
      <c r="L1162" s="13" t="str">
        <f>VLOOKUP(Tableau1[[#This Row],[CustomerCode]],'Config Clients'!A:D,3,FALSE)</f>
        <v>Entreprises agro-alimentaires</v>
      </c>
      <c r="M1162" s="13" t="str">
        <f>VLOOKUP(Tableau1[[#This Row],[CustomerCode]],'Config Clients'!A:D,4,FALSE)</f>
        <v>Julien</v>
      </c>
      <c r="N1162" s="10" t="str">
        <f>IFERROR(IF(Tableau1[[#This Row],[Date rendu]]-'Date de l''export'!$A$2&gt;0,"Non","Oui"),"Oui")</f>
        <v>Non</v>
      </c>
      <c r="O1162" s="11">
        <f>IF(Tableau1[[#This Row],[En retard?]]="Non",Tableau1[[#This Row],[Date rendu]]-'Date de l''export'!$A$2,0)</f>
        <v>7.7404166666674428</v>
      </c>
      <c r="P1162" s="14" t="str">
        <f>IF(Tableau1[[#This Row],[En retard?]]="Oui","HD",IF(Tableau1[Délai restant]&lt;1,"&lt;24h",IF(Tableau1[Délai restant]&lt;2,"&lt;48h","≥48h")))</f>
        <v>≥48h</v>
      </c>
      <c r="Q1162" s="14" t="str">
        <f>IF(AND(Tableau1[[#This Row],[En retard?]]="Oui",OR(Tableau1[[#This Row],[Product]]="Citron",Tableau1[[#This Row],[Product]]="Amandes")),"Oui","Non")</f>
        <v>Non</v>
      </c>
      <c r="R1162" t="str">
        <f>CONCATENATE(Tableau1[[#This Row],[OrderCode]],"|",Tableau1[[#This Row],[AnaCode]],"|",Tableau1[[#This Row],[Product]])</f>
        <v>CMD01720503|OGM|Jus de fruits</v>
      </c>
    </row>
    <row r="1163" spans="1:18" x14ac:dyDescent="0.25">
      <c r="A1163" s="1" t="s">
        <v>3582</v>
      </c>
      <c r="B1163" s="1" t="s">
        <v>42</v>
      </c>
      <c r="C1163" s="3" t="s">
        <v>73</v>
      </c>
      <c r="D1163" s="3" t="s">
        <v>23</v>
      </c>
      <c r="E1163" s="1" t="s">
        <v>50</v>
      </c>
      <c r="F1163" s="1" t="s">
        <v>3583</v>
      </c>
      <c r="G1163" s="1" t="s">
        <v>1365</v>
      </c>
      <c r="H1163" s="3">
        <f>SUBSTITUTE(LEFT(Tableau1[[#This Row],[OrderDate]],17),".",":")+0</f>
        <v>43570.301458333335</v>
      </c>
      <c r="I1163" s="3">
        <f>SUBSTITUTE(LEFT(Tableau1[[#This Row],[OrderDueTo]],17),".",":")+0</f>
        <v>43579.5</v>
      </c>
      <c r="J1163" s="13" t="str">
        <f>VLOOKUP(Tableau1[[#This Row],[AnaCode]],'Config Analyses'!A:C,2,FALSE)</f>
        <v>Analyse OGM</v>
      </c>
      <c r="K1163" s="13" t="str">
        <f>VLOOKUP(Tableau1[[#This Row],[AnaCode]],'Config Analyses'!A:C,3,FALSE)</f>
        <v>Equipe 2</v>
      </c>
      <c r="L1163" s="13" t="str">
        <f>VLOOKUP(Tableau1[[#This Row],[CustomerCode]],'Config Clients'!A:D,3,FALSE)</f>
        <v>Entreprises agro-alimentaires</v>
      </c>
      <c r="M1163" s="13" t="str">
        <f>VLOOKUP(Tableau1[[#This Row],[CustomerCode]],'Config Clients'!A:D,4,FALSE)</f>
        <v>Julien</v>
      </c>
      <c r="N1163" s="10" t="str">
        <f>IFERROR(IF(Tableau1[[#This Row],[Date rendu]]-'Date de l''export'!$A$2&gt;0,"Non","Oui"),"Oui")</f>
        <v>Non</v>
      </c>
      <c r="O1163" s="11">
        <f>IF(Tableau1[[#This Row],[En retard?]]="Non",Tableau1[[#This Row],[Date rendu]]-'Date de l''export'!$A$2,0)</f>
        <v>7.7404166666674428</v>
      </c>
      <c r="P1163" s="14" t="str">
        <f>IF(Tableau1[[#This Row],[En retard?]]="Oui","HD",IF(Tableau1[Délai restant]&lt;1,"&lt;24h",IF(Tableau1[Délai restant]&lt;2,"&lt;48h","≥48h")))</f>
        <v>≥48h</v>
      </c>
      <c r="Q1163" s="14" t="str">
        <f>IF(AND(Tableau1[[#This Row],[En retard?]]="Oui",OR(Tableau1[[#This Row],[Product]]="Citron",Tableau1[[#This Row],[Product]]="Amandes")),"Oui","Non")</f>
        <v>Non</v>
      </c>
      <c r="R1163" t="str">
        <f>CONCATENATE(Tableau1[[#This Row],[OrderCode]],"|",Tableau1[[#This Row],[AnaCode]],"|",Tableau1[[#This Row],[Product]])</f>
        <v>CMD01593206|OGM|Jus de fruits</v>
      </c>
    </row>
    <row r="1164" spans="1:18" x14ac:dyDescent="0.25">
      <c r="A1164" s="1" t="s">
        <v>105</v>
      </c>
      <c r="B1164" s="1" t="s">
        <v>31</v>
      </c>
      <c r="C1164" s="3" t="s">
        <v>98</v>
      </c>
      <c r="D1164" s="3" t="s">
        <v>27</v>
      </c>
      <c r="E1164" s="1" t="s">
        <v>226</v>
      </c>
      <c r="F1164" s="1" t="s">
        <v>1895</v>
      </c>
      <c r="G1164" s="1" t="s">
        <v>945</v>
      </c>
      <c r="H1164" s="3">
        <f>SUBSTITUTE(LEFT(Tableau1[[#This Row],[OrderDate]],17),".",":")+0</f>
        <v>43570.301550925928</v>
      </c>
      <c r="I1164" s="3">
        <f>SUBSTITUTE(LEFT(Tableau1[[#This Row],[OrderDueTo]],17),".",":")+0</f>
        <v>43572.5</v>
      </c>
      <c r="J1164" s="13" t="str">
        <f>VLOOKUP(Tableau1[[#This Row],[AnaCode]],'Config Analyses'!A:C,2,FALSE)</f>
        <v>Analyse microbiologique</v>
      </c>
      <c r="K1164" s="13" t="str">
        <f>VLOOKUP(Tableau1[[#This Row],[AnaCode]],'Config Analyses'!A:C,3,FALSE)</f>
        <v>Equipe 4</v>
      </c>
      <c r="L1164" s="13" t="str">
        <f>VLOOKUP(Tableau1[[#This Row],[CustomerCode]],'Config Clients'!A:D,3,FALSE)</f>
        <v>Coopérative agricole</v>
      </c>
      <c r="M1164" s="13" t="str">
        <f>VLOOKUP(Tableau1[[#This Row],[CustomerCode]],'Config Clients'!A:D,4,FALSE)</f>
        <v>Julie</v>
      </c>
      <c r="N1164" s="10" t="str">
        <f>IFERROR(IF(Tableau1[[#This Row],[Date rendu]]-'Date de l''export'!$A$2&gt;0,"Non","Oui"),"Oui")</f>
        <v>Non</v>
      </c>
      <c r="O1164" s="11">
        <f>IF(Tableau1[[#This Row],[En retard?]]="Non",Tableau1[[#This Row],[Date rendu]]-'Date de l''export'!$A$2,0)</f>
        <v>0.74041666666744277</v>
      </c>
      <c r="P1164" s="14" t="str">
        <f>IF(Tableau1[[#This Row],[En retard?]]="Oui","HD",IF(Tableau1[Délai restant]&lt;1,"&lt;24h",IF(Tableau1[Délai restant]&lt;2,"&lt;48h","≥48h")))</f>
        <v>&lt;24h</v>
      </c>
      <c r="Q1164" s="14" t="str">
        <f>IF(AND(Tableau1[[#This Row],[En retard?]]="Oui",OR(Tableau1[[#This Row],[Product]]="Citron",Tableau1[[#This Row],[Product]]="Amandes")),"Oui","Non")</f>
        <v>Non</v>
      </c>
      <c r="R1164" t="str">
        <f>CONCATENATE(Tableau1[[#This Row],[OrderCode]],"|",Tableau1[[#This Row],[AnaCode]],"|",Tableau1[[#This Row],[Product]])</f>
        <v>CMD01603504|BACT|Pomme de terre</v>
      </c>
    </row>
    <row r="1165" spans="1:18" x14ac:dyDescent="0.25">
      <c r="A1165" s="1" t="s">
        <v>3584</v>
      </c>
      <c r="B1165" s="1" t="s">
        <v>42</v>
      </c>
      <c r="C1165" s="3" t="s">
        <v>188</v>
      </c>
      <c r="D1165" s="3" t="s">
        <v>38</v>
      </c>
      <c r="E1165" s="1" t="s">
        <v>179</v>
      </c>
      <c r="F1165" s="1" t="s">
        <v>3585</v>
      </c>
      <c r="G1165" s="1" t="s">
        <v>947</v>
      </c>
      <c r="H1165" s="3">
        <f>SUBSTITUTE(LEFT(Tableau1[[#This Row],[OrderDate]],17),".",":")+0</f>
        <v>43570.301886574074</v>
      </c>
      <c r="I1165" s="3">
        <f>SUBSTITUTE(LEFT(Tableau1[[#This Row],[OrderDueTo]],17),".",":")+0</f>
        <v>43571.5</v>
      </c>
      <c r="J1165" s="13" t="str">
        <f>VLOOKUP(Tableau1[[#This Row],[AnaCode]],'Config Analyses'!A:C,2,FALSE)</f>
        <v>Analyse métaux lourds</v>
      </c>
      <c r="K1165" s="13" t="str">
        <f>VLOOKUP(Tableau1[[#This Row],[AnaCode]],'Config Analyses'!A:C,3,FALSE)</f>
        <v>Equipe 1</v>
      </c>
      <c r="L1165" s="13" t="str">
        <f>VLOOKUP(Tableau1[[#This Row],[CustomerCode]],'Config Clients'!A:D,3,FALSE)</f>
        <v>Coopérative agricole</v>
      </c>
      <c r="M1165" s="13" t="str">
        <f>VLOOKUP(Tableau1[[#This Row],[CustomerCode]],'Config Clients'!A:D,4,FALSE)</f>
        <v>Julie</v>
      </c>
      <c r="N1165" s="10" t="str">
        <f>IFERROR(IF(Tableau1[[#This Row],[Date rendu]]-'Date de l''export'!$A$2&gt;0,"Non","Oui"),"Oui")</f>
        <v>Oui</v>
      </c>
      <c r="O1165" s="11">
        <f>IF(Tableau1[[#This Row],[En retard?]]="Non",Tableau1[[#This Row],[Date rendu]]-'Date de l''export'!$A$2,0)</f>
        <v>0</v>
      </c>
      <c r="P1165" s="14" t="str">
        <f>IF(Tableau1[[#This Row],[En retard?]]="Oui","HD",IF(Tableau1[Délai restant]&lt;1,"&lt;24h",IF(Tableau1[Délai restant]&lt;2,"&lt;48h","≥48h")))</f>
        <v>HD</v>
      </c>
      <c r="Q1165" s="14" t="str">
        <f>IF(AND(Tableau1[[#This Row],[En retard?]]="Oui",OR(Tableau1[[#This Row],[Product]]="Citron",Tableau1[[#This Row],[Product]]="Amandes")),"Oui","Non")</f>
        <v>Non</v>
      </c>
      <c r="R1165" t="str">
        <f>CONCATENATE(Tableau1[[#This Row],[OrderCode]],"|",Tableau1[[#This Row],[AnaCode]],"|",Tableau1[[#This Row],[Product]])</f>
        <v>CMD01601424|MTX|Jus de fruits</v>
      </c>
    </row>
    <row r="1166" spans="1:18" x14ac:dyDescent="0.25">
      <c r="A1166" s="1" t="s">
        <v>401</v>
      </c>
      <c r="B1166" s="1" t="s">
        <v>32</v>
      </c>
      <c r="C1166" s="3" t="s">
        <v>61</v>
      </c>
      <c r="D1166" s="3" t="s">
        <v>14</v>
      </c>
      <c r="E1166" s="1" t="s">
        <v>50</v>
      </c>
      <c r="F1166" s="1" t="s">
        <v>1896</v>
      </c>
      <c r="G1166" s="1" t="s">
        <v>1365</v>
      </c>
      <c r="H1166" s="3">
        <f>SUBSTITUTE(LEFT(Tableau1[[#This Row],[OrderDate]],17),".",":")+0</f>
        <v>43570.302210648151</v>
      </c>
      <c r="I1166" s="3">
        <f>SUBSTITUTE(LEFT(Tableau1[[#This Row],[OrderDueTo]],17),".",":")+0</f>
        <v>43579.5</v>
      </c>
      <c r="J1166" s="13" t="str">
        <f>VLOOKUP(Tableau1[[#This Row],[AnaCode]],'Config Analyses'!A:C,2,FALSE)</f>
        <v>Analyse OGM</v>
      </c>
      <c r="K1166" s="13" t="str">
        <f>VLOOKUP(Tableau1[[#This Row],[AnaCode]],'Config Analyses'!A:C,3,FALSE)</f>
        <v>Equipe 2</v>
      </c>
      <c r="L1166" s="13" t="str">
        <f>VLOOKUP(Tableau1[[#This Row],[CustomerCode]],'Config Clients'!A:D,3,FALSE)</f>
        <v>Grande surface</v>
      </c>
      <c r="M1166" s="13" t="str">
        <f>VLOOKUP(Tableau1[[#This Row],[CustomerCode]],'Config Clients'!A:D,4,FALSE)</f>
        <v>Eric</v>
      </c>
      <c r="N1166" s="10" t="str">
        <f>IFERROR(IF(Tableau1[[#This Row],[Date rendu]]-'Date de l''export'!$A$2&gt;0,"Non","Oui"),"Oui")</f>
        <v>Non</v>
      </c>
      <c r="O1166" s="11">
        <f>IF(Tableau1[[#This Row],[En retard?]]="Non",Tableau1[[#This Row],[Date rendu]]-'Date de l''export'!$A$2,0)</f>
        <v>7.7404166666674428</v>
      </c>
      <c r="P1166" s="14" t="str">
        <f>IF(Tableau1[[#This Row],[En retard?]]="Oui","HD",IF(Tableau1[Délai restant]&lt;1,"&lt;24h",IF(Tableau1[Délai restant]&lt;2,"&lt;48h","≥48h")))</f>
        <v>≥48h</v>
      </c>
      <c r="Q1166" s="14" t="str">
        <f>IF(AND(Tableau1[[#This Row],[En retard?]]="Oui",OR(Tableau1[[#This Row],[Product]]="Citron",Tableau1[[#This Row],[Product]]="Amandes")),"Oui","Non")</f>
        <v>Non</v>
      </c>
      <c r="R1166" t="str">
        <f>CONCATENATE(Tableau1[[#This Row],[OrderCode]],"|",Tableau1[[#This Row],[AnaCode]],"|",Tableau1[[#This Row],[Product]])</f>
        <v>CMD01710005|OGM|Tomate</v>
      </c>
    </row>
    <row r="1167" spans="1:18" x14ac:dyDescent="0.25">
      <c r="A1167" s="1" t="s">
        <v>700</v>
      </c>
      <c r="B1167" s="1" t="s">
        <v>31</v>
      </c>
      <c r="C1167" s="3" t="s">
        <v>72</v>
      </c>
      <c r="D1167" s="3" t="s">
        <v>22</v>
      </c>
      <c r="E1167" s="1" t="s">
        <v>179</v>
      </c>
      <c r="F1167" s="1" t="s">
        <v>3143</v>
      </c>
      <c r="G1167" s="1" t="s">
        <v>947</v>
      </c>
      <c r="H1167" s="3">
        <f>SUBSTITUTE(LEFT(Tableau1[[#This Row],[OrderDate]],17),".",":")+0</f>
        <v>43570.302245370367</v>
      </c>
      <c r="I1167" s="3">
        <f>SUBSTITUTE(LEFT(Tableau1[[#This Row],[OrderDueTo]],17),".",":")+0</f>
        <v>43571.5</v>
      </c>
      <c r="J1167" s="13" t="str">
        <f>VLOOKUP(Tableau1[[#This Row],[AnaCode]],'Config Analyses'!A:C,2,FALSE)</f>
        <v>Analyse métaux lourds</v>
      </c>
      <c r="K1167" s="13" t="str">
        <f>VLOOKUP(Tableau1[[#This Row],[AnaCode]],'Config Analyses'!A:C,3,FALSE)</f>
        <v>Equipe 1</v>
      </c>
      <c r="L1167" s="13" t="str">
        <f>VLOOKUP(Tableau1[[#This Row],[CustomerCode]],'Config Clients'!A:D,3,FALSE)</f>
        <v>Coopérative agricole</v>
      </c>
      <c r="M1167" s="13" t="str">
        <f>VLOOKUP(Tableau1[[#This Row],[CustomerCode]],'Config Clients'!A:D,4,FALSE)</f>
        <v>Julie</v>
      </c>
      <c r="N1167" s="10" t="str">
        <f>IFERROR(IF(Tableau1[[#This Row],[Date rendu]]-'Date de l''export'!$A$2&gt;0,"Non","Oui"),"Oui")</f>
        <v>Oui</v>
      </c>
      <c r="O1167" s="11">
        <f>IF(Tableau1[[#This Row],[En retard?]]="Non",Tableau1[[#This Row],[Date rendu]]-'Date de l''export'!$A$2,0)</f>
        <v>0</v>
      </c>
      <c r="P1167" s="14" t="str">
        <f>IF(Tableau1[[#This Row],[En retard?]]="Oui","HD",IF(Tableau1[Délai restant]&lt;1,"&lt;24h",IF(Tableau1[Délai restant]&lt;2,"&lt;48h","≥48h")))</f>
        <v>HD</v>
      </c>
      <c r="Q1167" s="14" t="str">
        <f>IF(AND(Tableau1[[#This Row],[En retard?]]="Oui",OR(Tableau1[[#This Row],[Product]]="Citron",Tableau1[[#This Row],[Product]]="Amandes")),"Oui","Non")</f>
        <v>Non</v>
      </c>
      <c r="R1167" t="str">
        <f>CONCATENATE(Tableau1[[#This Row],[OrderCode]],"|",Tableau1[[#This Row],[AnaCode]],"|",Tableau1[[#This Row],[Product]])</f>
        <v>CMD01553702|MTX|Pomme de terre</v>
      </c>
    </row>
    <row r="1168" spans="1:18" x14ac:dyDescent="0.25">
      <c r="A1168" s="1" t="s">
        <v>511</v>
      </c>
      <c r="B1168" s="1" t="s">
        <v>31</v>
      </c>
      <c r="C1168" s="3" t="s">
        <v>52</v>
      </c>
      <c r="D1168" s="3" t="s">
        <v>9</v>
      </c>
      <c r="E1168" s="1" t="s">
        <v>130</v>
      </c>
      <c r="F1168" s="1" t="s">
        <v>1534</v>
      </c>
      <c r="G1168" s="1" t="s">
        <v>1083</v>
      </c>
      <c r="H1168" s="3">
        <f>SUBSTITUTE(LEFT(Tableau1[[#This Row],[OrderDate]],17),".",":")+0</f>
        <v>43570.303379629629</v>
      </c>
      <c r="I1168" s="3">
        <f>SUBSTITUTE(LEFT(Tableau1[[#This Row],[OrderDueTo]],17),".",":")+0</f>
        <v>43577.5</v>
      </c>
      <c r="J1168" s="13" t="str">
        <f>VLOOKUP(Tableau1[[#This Row],[AnaCode]],'Config Analyses'!A:C,2,FALSE)</f>
        <v>Analyse pesticides</v>
      </c>
      <c r="K1168" s="13" t="str">
        <f>VLOOKUP(Tableau1[[#This Row],[AnaCode]],'Config Analyses'!A:C,3,FALSE)</f>
        <v>Equipe 3</v>
      </c>
      <c r="L1168" s="13" t="str">
        <f>VLOOKUP(Tableau1[[#This Row],[CustomerCode]],'Config Clients'!A:D,3,FALSE)</f>
        <v>Centrale d'achats</v>
      </c>
      <c r="M1168" s="13" t="str">
        <f>VLOOKUP(Tableau1[[#This Row],[CustomerCode]],'Config Clients'!A:D,4,FALSE)</f>
        <v>Sandrine</v>
      </c>
      <c r="N1168" s="10" t="str">
        <f>IFERROR(IF(Tableau1[[#This Row],[Date rendu]]-'Date de l''export'!$A$2&gt;0,"Non","Oui"),"Oui")</f>
        <v>Non</v>
      </c>
      <c r="O1168" s="11">
        <f>IF(Tableau1[[#This Row],[En retard?]]="Non",Tableau1[[#This Row],[Date rendu]]-'Date de l''export'!$A$2,0)</f>
        <v>5.7404166666674428</v>
      </c>
      <c r="P1168" s="14" t="str">
        <f>IF(Tableau1[[#This Row],[En retard?]]="Oui","HD",IF(Tableau1[Délai restant]&lt;1,"&lt;24h",IF(Tableau1[Délai restant]&lt;2,"&lt;48h","≥48h")))</f>
        <v>≥48h</v>
      </c>
      <c r="Q1168" s="14" t="str">
        <f>IF(AND(Tableau1[[#This Row],[En retard?]]="Oui",OR(Tableau1[[#This Row],[Product]]="Citron",Tableau1[[#This Row],[Product]]="Amandes")),"Oui","Non")</f>
        <v>Non</v>
      </c>
      <c r="R1168" t="str">
        <f>CONCATENATE(Tableau1[[#This Row],[OrderCode]],"|",Tableau1[[#This Row],[AnaCode]],"|",Tableau1[[#This Row],[Product]])</f>
        <v>CMD01576309|PEST|Pomme de terre</v>
      </c>
    </row>
    <row r="1169" spans="1:18" x14ac:dyDescent="0.25">
      <c r="A1169" s="1" t="s">
        <v>3586</v>
      </c>
      <c r="B1169" s="1" t="s">
        <v>42</v>
      </c>
      <c r="C1169" s="3" t="s">
        <v>73</v>
      </c>
      <c r="D1169" s="3" t="s">
        <v>23</v>
      </c>
      <c r="E1169" s="1" t="s">
        <v>50</v>
      </c>
      <c r="F1169" s="1" t="s">
        <v>3587</v>
      </c>
      <c r="G1169" s="1" t="s">
        <v>1365</v>
      </c>
      <c r="H1169" s="3">
        <f>SUBSTITUTE(LEFT(Tableau1[[#This Row],[OrderDate]],17),".",":")+0</f>
        <v>43570.303622685184</v>
      </c>
      <c r="I1169" s="3">
        <f>SUBSTITUTE(LEFT(Tableau1[[#This Row],[OrderDueTo]],17),".",":")+0</f>
        <v>43579.5</v>
      </c>
      <c r="J1169" s="13" t="str">
        <f>VLOOKUP(Tableau1[[#This Row],[AnaCode]],'Config Analyses'!A:C,2,FALSE)</f>
        <v>Analyse OGM</v>
      </c>
      <c r="K1169" s="13" t="str">
        <f>VLOOKUP(Tableau1[[#This Row],[AnaCode]],'Config Analyses'!A:C,3,FALSE)</f>
        <v>Equipe 2</v>
      </c>
      <c r="L1169" s="13" t="str">
        <f>VLOOKUP(Tableau1[[#This Row],[CustomerCode]],'Config Clients'!A:D,3,FALSE)</f>
        <v>Entreprises agro-alimentaires</v>
      </c>
      <c r="M1169" s="13" t="str">
        <f>VLOOKUP(Tableau1[[#This Row],[CustomerCode]],'Config Clients'!A:D,4,FALSE)</f>
        <v>Julien</v>
      </c>
      <c r="N1169" s="10" t="str">
        <f>IFERROR(IF(Tableau1[[#This Row],[Date rendu]]-'Date de l''export'!$A$2&gt;0,"Non","Oui"),"Oui")</f>
        <v>Non</v>
      </c>
      <c r="O1169" s="11">
        <f>IF(Tableau1[[#This Row],[En retard?]]="Non",Tableau1[[#This Row],[Date rendu]]-'Date de l''export'!$A$2,0)</f>
        <v>7.7404166666674428</v>
      </c>
      <c r="P1169" s="14" t="str">
        <f>IF(Tableau1[[#This Row],[En retard?]]="Oui","HD",IF(Tableau1[Délai restant]&lt;1,"&lt;24h",IF(Tableau1[Délai restant]&lt;2,"&lt;48h","≥48h")))</f>
        <v>≥48h</v>
      </c>
      <c r="Q1169" s="14" t="str">
        <f>IF(AND(Tableau1[[#This Row],[En retard?]]="Oui",OR(Tableau1[[#This Row],[Product]]="Citron",Tableau1[[#This Row],[Product]]="Amandes")),"Oui","Non")</f>
        <v>Non</v>
      </c>
      <c r="R1169" t="str">
        <f>CONCATENATE(Tableau1[[#This Row],[OrderCode]],"|",Tableau1[[#This Row],[AnaCode]],"|",Tableau1[[#This Row],[Product]])</f>
        <v>CMD01512613|OGM|Jus de fruits</v>
      </c>
    </row>
    <row r="1170" spans="1:18" x14ac:dyDescent="0.25">
      <c r="A1170" s="1" t="s">
        <v>261</v>
      </c>
      <c r="B1170" s="1" t="s">
        <v>31</v>
      </c>
      <c r="C1170" s="3" t="s">
        <v>72</v>
      </c>
      <c r="D1170" s="3" t="s">
        <v>22</v>
      </c>
      <c r="E1170" s="1" t="s">
        <v>229</v>
      </c>
      <c r="F1170" s="1" t="s">
        <v>1897</v>
      </c>
      <c r="G1170" s="1" t="s">
        <v>945</v>
      </c>
      <c r="H1170" s="3">
        <f>SUBSTITUTE(LEFT(Tableau1[[#This Row],[OrderDate]],17),".",":")+0</f>
        <v>43570.304375</v>
      </c>
      <c r="I1170" s="3">
        <f>SUBSTITUTE(LEFT(Tableau1[[#This Row],[OrderDueTo]],17),".",":")+0</f>
        <v>43572.5</v>
      </c>
      <c r="J1170" s="13" t="str">
        <f>VLOOKUP(Tableau1[[#This Row],[AnaCode]],'Config Analyses'!A:C,2,FALSE)</f>
        <v>Analyse sucres</v>
      </c>
      <c r="K1170" s="13" t="str">
        <f>VLOOKUP(Tableau1[[#This Row],[AnaCode]],'Config Analyses'!A:C,3,FALSE)</f>
        <v>Equipe 2</v>
      </c>
      <c r="L1170" s="13" t="str">
        <f>VLOOKUP(Tableau1[[#This Row],[CustomerCode]],'Config Clients'!A:D,3,FALSE)</f>
        <v>Coopérative agricole</v>
      </c>
      <c r="M1170" s="13" t="str">
        <f>VLOOKUP(Tableau1[[#This Row],[CustomerCode]],'Config Clients'!A:D,4,FALSE)</f>
        <v>Julie</v>
      </c>
      <c r="N1170" s="10" t="str">
        <f>IFERROR(IF(Tableau1[[#This Row],[Date rendu]]-'Date de l''export'!$A$2&gt;0,"Non","Oui"),"Oui")</f>
        <v>Non</v>
      </c>
      <c r="O1170" s="11">
        <f>IF(Tableau1[[#This Row],[En retard?]]="Non",Tableau1[[#This Row],[Date rendu]]-'Date de l''export'!$A$2,0)</f>
        <v>0.74041666666744277</v>
      </c>
      <c r="P1170" s="14" t="str">
        <f>IF(Tableau1[[#This Row],[En retard?]]="Oui","HD",IF(Tableau1[Délai restant]&lt;1,"&lt;24h",IF(Tableau1[Délai restant]&lt;2,"&lt;48h","≥48h")))</f>
        <v>&lt;24h</v>
      </c>
      <c r="Q1170" s="14" t="str">
        <f>IF(AND(Tableau1[[#This Row],[En retard?]]="Oui",OR(Tableau1[[#This Row],[Product]]="Citron",Tableau1[[#This Row],[Product]]="Amandes")),"Oui","Non")</f>
        <v>Non</v>
      </c>
      <c r="R1170" t="str">
        <f>CONCATENATE(Tableau1[[#This Row],[OrderCode]],"|",Tableau1[[#This Row],[AnaCode]],"|",Tableau1[[#This Row],[Product]])</f>
        <v>CMD01686301|SCR|Pomme de terre</v>
      </c>
    </row>
    <row r="1171" spans="1:18" x14ac:dyDescent="0.25">
      <c r="A1171" s="1" t="s">
        <v>3404</v>
      </c>
      <c r="B1171" s="1" t="s">
        <v>42</v>
      </c>
      <c r="C1171" s="3" t="s">
        <v>73</v>
      </c>
      <c r="D1171" s="3" t="s">
        <v>23</v>
      </c>
      <c r="E1171" s="1" t="s">
        <v>107</v>
      </c>
      <c r="F1171" s="1" t="s">
        <v>3588</v>
      </c>
      <c r="G1171" s="1" t="s">
        <v>964</v>
      </c>
      <c r="H1171" s="3">
        <f>SUBSTITUTE(LEFT(Tableau1[[#This Row],[OrderDate]],17),".",":")+0</f>
        <v>43570.304444444446</v>
      </c>
      <c r="I1171" s="3">
        <f>SUBSTITUTE(LEFT(Tableau1[[#This Row],[OrderDueTo]],17),".",":")+0</f>
        <v>43573.5</v>
      </c>
      <c r="J1171" s="13" t="str">
        <f>VLOOKUP(Tableau1[[#This Row],[AnaCode]],'Config Analyses'!A:C,2,FALSE)</f>
        <v>Analyse nutritionelle</v>
      </c>
      <c r="K1171" s="13" t="str">
        <f>VLOOKUP(Tableau1[[#This Row],[AnaCode]],'Config Analyses'!A:C,3,FALSE)</f>
        <v>Equipe 2</v>
      </c>
      <c r="L1171" s="13" t="str">
        <f>VLOOKUP(Tableau1[[#This Row],[CustomerCode]],'Config Clients'!A:D,3,FALSE)</f>
        <v>Entreprises agro-alimentaires</v>
      </c>
      <c r="M1171" s="13" t="str">
        <f>VLOOKUP(Tableau1[[#This Row],[CustomerCode]],'Config Clients'!A:D,4,FALSE)</f>
        <v>Julien</v>
      </c>
      <c r="N1171" s="10" t="str">
        <f>IFERROR(IF(Tableau1[[#This Row],[Date rendu]]-'Date de l''export'!$A$2&gt;0,"Non","Oui"),"Oui")</f>
        <v>Non</v>
      </c>
      <c r="O1171" s="11">
        <f>IF(Tableau1[[#This Row],[En retard?]]="Non",Tableau1[[#This Row],[Date rendu]]-'Date de l''export'!$A$2,0)</f>
        <v>1.7404166666674428</v>
      </c>
      <c r="P1171" s="14" t="str">
        <f>IF(Tableau1[[#This Row],[En retard?]]="Oui","HD",IF(Tableau1[Délai restant]&lt;1,"&lt;24h",IF(Tableau1[Délai restant]&lt;2,"&lt;48h","≥48h")))</f>
        <v>&lt;48h</v>
      </c>
      <c r="Q1171" s="14" t="str">
        <f>IF(AND(Tableau1[[#This Row],[En retard?]]="Oui",OR(Tableau1[[#This Row],[Product]]="Citron",Tableau1[[#This Row],[Product]]="Amandes")),"Oui","Non")</f>
        <v>Non</v>
      </c>
      <c r="R1171" t="str">
        <f>CONCATENATE(Tableau1[[#This Row],[OrderCode]],"|",Tableau1[[#This Row],[AnaCode]],"|",Tableau1[[#This Row],[Product]])</f>
        <v>CMD01597705|NTR|Jus de fruits</v>
      </c>
    </row>
    <row r="1172" spans="1:18" x14ac:dyDescent="0.25">
      <c r="A1172" s="1" t="s">
        <v>480</v>
      </c>
      <c r="B1172" s="1" t="s">
        <v>31</v>
      </c>
      <c r="C1172" s="3" t="s">
        <v>72</v>
      </c>
      <c r="D1172" s="3" t="s">
        <v>22</v>
      </c>
      <c r="E1172" s="1" t="s">
        <v>107</v>
      </c>
      <c r="F1172" s="1" t="s">
        <v>2315</v>
      </c>
      <c r="G1172" s="1" t="s">
        <v>964</v>
      </c>
      <c r="H1172" s="3">
        <f>SUBSTITUTE(LEFT(Tableau1[[#This Row],[OrderDate]],17),".",":")+0</f>
        <v>43570.304652777777</v>
      </c>
      <c r="I1172" s="3">
        <f>SUBSTITUTE(LEFT(Tableau1[[#This Row],[OrderDueTo]],17),".",":")+0</f>
        <v>43573.5</v>
      </c>
      <c r="J1172" s="13" t="str">
        <f>VLOOKUP(Tableau1[[#This Row],[AnaCode]],'Config Analyses'!A:C,2,FALSE)</f>
        <v>Analyse nutritionelle</v>
      </c>
      <c r="K1172" s="13" t="str">
        <f>VLOOKUP(Tableau1[[#This Row],[AnaCode]],'Config Analyses'!A:C,3,FALSE)</f>
        <v>Equipe 2</v>
      </c>
      <c r="L1172" s="13" t="str">
        <f>VLOOKUP(Tableau1[[#This Row],[CustomerCode]],'Config Clients'!A:D,3,FALSE)</f>
        <v>Coopérative agricole</v>
      </c>
      <c r="M1172" s="13" t="str">
        <f>VLOOKUP(Tableau1[[#This Row],[CustomerCode]],'Config Clients'!A:D,4,FALSE)</f>
        <v>Julie</v>
      </c>
      <c r="N1172" s="10" t="str">
        <f>IFERROR(IF(Tableau1[[#This Row],[Date rendu]]-'Date de l''export'!$A$2&gt;0,"Non","Oui"),"Oui")</f>
        <v>Non</v>
      </c>
      <c r="O1172" s="11">
        <f>IF(Tableau1[[#This Row],[En retard?]]="Non",Tableau1[[#This Row],[Date rendu]]-'Date de l''export'!$A$2,0)</f>
        <v>1.7404166666674428</v>
      </c>
      <c r="P1172" s="14" t="str">
        <f>IF(Tableau1[[#This Row],[En retard?]]="Oui","HD",IF(Tableau1[Délai restant]&lt;1,"&lt;24h",IF(Tableau1[Délai restant]&lt;2,"&lt;48h","≥48h")))</f>
        <v>&lt;48h</v>
      </c>
      <c r="Q1172" s="14" t="str">
        <f>IF(AND(Tableau1[[#This Row],[En retard?]]="Oui",OR(Tableau1[[#This Row],[Product]]="Citron",Tableau1[[#This Row],[Product]]="Amandes")),"Oui","Non")</f>
        <v>Non</v>
      </c>
      <c r="R1172" t="str">
        <f>CONCATENATE(Tableau1[[#This Row],[OrderCode]],"|",Tableau1[[#This Row],[AnaCode]],"|",Tableau1[[#This Row],[Product]])</f>
        <v>CMD01721201|NTR|Pomme de terre</v>
      </c>
    </row>
    <row r="1173" spans="1:18" x14ac:dyDescent="0.25">
      <c r="A1173" s="1" t="s">
        <v>203</v>
      </c>
      <c r="B1173" s="1" t="s">
        <v>31</v>
      </c>
      <c r="C1173" s="3" t="s">
        <v>61</v>
      </c>
      <c r="D1173" s="3" t="s">
        <v>14</v>
      </c>
      <c r="E1173" s="1" t="s">
        <v>63</v>
      </c>
      <c r="F1173" s="1" t="s">
        <v>3130</v>
      </c>
      <c r="G1173" s="1" t="s">
        <v>1083</v>
      </c>
      <c r="H1173" s="3">
        <f>SUBSTITUTE(LEFT(Tableau1[[#This Row],[OrderDate]],17),".",":")+0</f>
        <v>43570.306319444448</v>
      </c>
      <c r="I1173" s="3">
        <f>SUBSTITUTE(LEFT(Tableau1[[#This Row],[OrderDueTo]],17),".",":")+0</f>
        <v>43577.5</v>
      </c>
      <c r="J1173" s="13" t="str">
        <f>VLOOKUP(Tableau1[[#This Row],[AnaCode]],'Config Analyses'!A:C,2,FALSE)</f>
        <v>Analyse polluants d'emballage</v>
      </c>
      <c r="K1173" s="13" t="str">
        <f>VLOOKUP(Tableau1[[#This Row],[AnaCode]],'Config Analyses'!A:C,3,FALSE)</f>
        <v>Equipe 3</v>
      </c>
      <c r="L1173" s="13" t="str">
        <f>VLOOKUP(Tableau1[[#This Row],[CustomerCode]],'Config Clients'!A:D,3,FALSE)</f>
        <v>Grande surface</v>
      </c>
      <c r="M1173" s="13" t="str">
        <f>VLOOKUP(Tableau1[[#This Row],[CustomerCode]],'Config Clients'!A:D,4,FALSE)</f>
        <v>Eric</v>
      </c>
      <c r="N1173" s="10" t="str">
        <f>IFERROR(IF(Tableau1[[#This Row],[Date rendu]]-'Date de l''export'!$A$2&gt;0,"Non","Oui"),"Oui")</f>
        <v>Non</v>
      </c>
      <c r="O1173" s="11">
        <f>IF(Tableau1[[#This Row],[En retard?]]="Non",Tableau1[[#This Row],[Date rendu]]-'Date de l''export'!$A$2,0)</f>
        <v>5.7404166666674428</v>
      </c>
      <c r="P1173" s="14" t="str">
        <f>IF(Tableau1[[#This Row],[En retard?]]="Oui","HD",IF(Tableau1[Délai restant]&lt;1,"&lt;24h",IF(Tableau1[Délai restant]&lt;2,"&lt;48h","≥48h")))</f>
        <v>≥48h</v>
      </c>
      <c r="Q1173" s="14" t="str">
        <f>IF(AND(Tableau1[[#This Row],[En retard?]]="Oui",OR(Tableau1[[#This Row],[Product]]="Citron",Tableau1[[#This Row],[Product]]="Amandes")),"Oui","Non")</f>
        <v>Non</v>
      </c>
      <c r="R1173" t="str">
        <f>CONCATENATE(Tableau1[[#This Row],[OrderCode]],"|",Tableau1[[#This Row],[AnaCode]],"|",Tableau1[[#This Row],[Product]])</f>
        <v>CMD01700504|PLLT|Pomme de terre</v>
      </c>
    </row>
    <row r="1174" spans="1:18" x14ac:dyDescent="0.25">
      <c r="A1174" s="1" t="s">
        <v>880</v>
      </c>
      <c r="B1174" s="1" t="s">
        <v>32</v>
      </c>
      <c r="C1174" s="3" t="s">
        <v>61</v>
      </c>
      <c r="D1174" s="3" t="s">
        <v>14</v>
      </c>
      <c r="E1174" s="1" t="s">
        <v>107</v>
      </c>
      <c r="F1174" s="1" t="s">
        <v>1899</v>
      </c>
      <c r="G1174" s="1" t="s">
        <v>964</v>
      </c>
      <c r="H1174" s="3">
        <f>SUBSTITUTE(LEFT(Tableau1[[#This Row],[OrderDate]],17),".",":")+0</f>
        <v>43570.306712962964</v>
      </c>
      <c r="I1174" s="3">
        <f>SUBSTITUTE(LEFT(Tableau1[[#This Row],[OrderDueTo]],17),".",":")+0</f>
        <v>43573.5</v>
      </c>
      <c r="J1174" s="13" t="str">
        <f>VLOOKUP(Tableau1[[#This Row],[AnaCode]],'Config Analyses'!A:C,2,FALSE)</f>
        <v>Analyse nutritionelle</v>
      </c>
      <c r="K1174" s="13" t="str">
        <f>VLOOKUP(Tableau1[[#This Row],[AnaCode]],'Config Analyses'!A:C,3,FALSE)</f>
        <v>Equipe 2</v>
      </c>
      <c r="L1174" s="13" t="str">
        <f>VLOOKUP(Tableau1[[#This Row],[CustomerCode]],'Config Clients'!A:D,3,FALSE)</f>
        <v>Grande surface</v>
      </c>
      <c r="M1174" s="13" t="str">
        <f>VLOOKUP(Tableau1[[#This Row],[CustomerCode]],'Config Clients'!A:D,4,FALSE)</f>
        <v>Eric</v>
      </c>
      <c r="N1174" s="10" t="str">
        <f>IFERROR(IF(Tableau1[[#This Row],[Date rendu]]-'Date de l''export'!$A$2&gt;0,"Non","Oui"),"Oui")</f>
        <v>Non</v>
      </c>
      <c r="O1174" s="11">
        <f>IF(Tableau1[[#This Row],[En retard?]]="Non",Tableau1[[#This Row],[Date rendu]]-'Date de l''export'!$A$2,0)</f>
        <v>1.7404166666674428</v>
      </c>
      <c r="P1174" s="14" t="str">
        <f>IF(Tableau1[[#This Row],[En retard?]]="Oui","HD",IF(Tableau1[Délai restant]&lt;1,"&lt;24h",IF(Tableau1[Délai restant]&lt;2,"&lt;48h","≥48h")))</f>
        <v>&lt;48h</v>
      </c>
      <c r="Q1174" s="14" t="str">
        <f>IF(AND(Tableau1[[#This Row],[En retard?]]="Oui",OR(Tableau1[[#This Row],[Product]]="Citron",Tableau1[[#This Row],[Product]]="Amandes")),"Oui","Non")</f>
        <v>Non</v>
      </c>
      <c r="R1174" t="str">
        <f>CONCATENATE(Tableau1[[#This Row],[OrderCode]],"|",Tableau1[[#This Row],[AnaCode]],"|",Tableau1[[#This Row],[Product]])</f>
        <v>CMD01750305|NTR|Tomate</v>
      </c>
    </row>
    <row r="1175" spans="1:18" x14ac:dyDescent="0.25">
      <c r="A1175" s="1" t="s">
        <v>3589</v>
      </c>
      <c r="B1175" s="1" t="s">
        <v>31</v>
      </c>
      <c r="C1175" s="3" t="s">
        <v>73</v>
      </c>
      <c r="D1175" s="3" t="s">
        <v>23</v>
      </c>
      <c r="E1175" s="1" t="s">
        <v>63</v>
      </c>
      <c r="F1175" s="1" t="s">
        <v>3590</v>
      </c>
      <c r="G1175" s="1" t="s">
        <v>1083</v>
      </c>
      <c r="H1175" s="3">
        <f>SUBSTITUTE(LEFT(Tableau1[[#This Row],[OrderDate]],17),".",":")+0</f>
        <v>43570.307060185187</v>
      </c>
      <c r="I1175" s="3">
        <f>SUBSTITUTE(LEFT(Tableau1[[#This Row],[OrderDueTo]],17),".",":")+0</f>
        <v>43577.5</v>
      </c>
      <c r="J1175" s="13" t="str">
        <f>VLOOKUP(Tableau1[[#This Row],[AnaCode]],'Config Analyses'!A:C,2,FALSE)</f>
        <v>Analyse polluants d'emballage</v>
      </c>
      <c r="K1175" s="13" t="str">
        <f>VLOOKUP(Tableau1[[#This Row],[AnaCode]],'Config Analyses'!A:C,3,FALSE)</f>
        <v>Equipe 3</v>
      </c>
      <c r="L1175" s="13" t="str">
        <f>VLOOKUP(Tableau1[[#This Row],[CustomerCode]],'Config Clients'!A:D,3,FALSE)</f>
        <v>Entreprises agro-alimentaires</v>
      </c>
      <c r="M1175" s="13" t="str">
        <f>VLOOKUP(Tableau1[[#This Row],[CustomerCode]],'Config Clients'!A:D,4,FALSE)</f>
        <v>Julien</v>
      </c>
      <c r="N1175" s="10" t="str">
        <f>IFERROR(IF(Tableau1[[#This Row],[Date rendu]]-'Date de l''export'!$A$2&gt;0,"Non","Oui"),"Oui")</f>
        <v>Non</v>
      </c>
      <c r="O1175" s="11">
        <f>IF(Tableau1[[#This Row],[En retard?]]="Non",Tableau1[[#This Row],[Date rendu]]-'Date de l''export'!$A$2,0)</f>
        <v>5.7404166666674428</v>
      </c>
      <c r="P1175" s="14" t="str">
        <f>IF(Tableau1[[#This Row],[En retard?]]="Oui","HD",IF(Tableau1[Délai restant]&lt;1,"&lt;24h",IF(Tableau1[Délai restant]&lt;2,"&lt;48h","≥48h")))</f>
        <v>≥48h</v>
      </c>
      <c r="Q1175" s="14" t="str">
        <f>IF(AND(Tableau1[[#This Row],[En retard?]]="Oui",OR(Tableau1[[#This Row],[Product]]="Citron",Tableau1[[#This Row],[Product]]="Amandes")),"Oui","Non")</f>
        <v>Non</v>
      </c>
      <c r="R1175" t="str">
        <f>CONCATENATE(Tableau1[[#This Row],[OrderCode]],"|",Tableau1[[#This Row],[AnaCode]],"|",Tableau1[[#This Row],[Product]])</f>
        <v>CMD01392803|PLLT|Pomme de terre</v>
      </c>
    </row>
    <row r="1176" spans="1:18" x14ac:dyDescent="0.25">
      <c r="A1176" s="1" t="s">
        <v>387</v>
      </c>
      <c r="B1176" s="1" t="s">
        <v>19</v>
      </c>
      <c r="C1176" s="3" t="s">
        <v>54</v>
      </c>
      <c r="D1176" s="3" t="s">
        <v>10</v>
      </c>
      <c r="E1176" s="1" t="s">
        <v>63</v>
      </c>
      <c r="F1176" s="1" t="s">
        <v>2284</v>
      </c>
      <c r="G1176" s="1" t="s">
        <v>1083</v>
      </c>
      <c r="H1176" s="3">
        <f>SUBSTITUTE(LEFT(Tableau1[[#This Row],[OrderDate]],17),".",":")+0</f>
        <v>43570.307523148149</v>
      </c>
      <c r="I1176" s="3">
        <f>SUBSTITUTE(LEFT(Tableau1[[#This Row],[OrderDueTo]],17),".",":")+0</f>
        <v>43577.5</v>
      </c>
      <c r="J1176" s="13" t="str">
        <f>VLOOKUP(Tableau1[[#This Row],[AnaCode]],'Config Analyses'!A:C,2,FALSE)</f>
        <v>Analyse polluants d'emballage</v>
      </c>
      <c r="K1176" s="13" t="str">
        <f>VLOOKUP(Tableau1[[#This Row],[AnaCode]],'Config Analyses'!A:C,3,FALSE)</f>
        <v>Equipe 3</v>
      </c>
      <c r="L1176" s="13" t="str">
        <f>VLOOKUP(Tableau1[[#This Row],[CustomerCode]],'Config Clients'!A:D,3,FALSE)</f>
        <v>Coopérative agricole</v>
      </c>
      <c r="M1176" s="13" t="str">
        <f>VLOOKUP(Tableau1[[#This Row],[CustomerCode]],'Config Clients'!A:D,4,FALSE)</f>
        <v>Julie</v>
      </c>
      <c r="N1176" s="10" t="str">
        <f>IFERROR(IF(Tableau1[[#This Row],[Date rendu]]-'Date de l''export'!$A$2&gt;0,"Non","Oui"),"Oui")</f>
        <v>Non</v>
      </c>
      <c r="O1176" s="11">
        <f>IF(Tableau1[[#This Row],[En retard?]]="Non",Tableau1[[#This Row],[Date rendu]]-'Date de l''export'!$A$2,0)</f>
        <v>5.7404166666674428</v>
      </c>
      <c r="P1176" s="14" t="str">
        <f>IF(Tableau1[[#This Row],[En retard?]]="Oui","HD",IF(Tableau1[Délai restant]&lt;1,"&lt;24h",IF(Tableau1[Délai restant]&lt;2,"&lt;48h","≥48h")))</f>
        <v>≥48h</v>
      </c>
      <c r="Q1176" s="14" t="str">
        <f>IF(AND(Tableau1[[#This Row],[En retard?]]="Oui",OR(Tableau1[[#This Row],[Product]]="Citron",Tableau1[[#This Row],[Product]]="Amandes")),"Oui","Non")</f>
        <v>Non</v>
      </c>
      <c r="R1176" t="str">
        <f>CONCATENATE(Tableau1[[#This Row],[OrderCode]],"|",Tableau1[[#This Row],[AnaCode]],"|",Tableau1[[#This Row],[Product]])</f>
        <v>CMD01569207|PLLT|Bettrave</v>
      </c>
    </row>
    <row r="1177" spans="1:18" x14ac:dyDescent="0.25">
      <c r="A1177" s="1" t="s">
        <v>318</v>
      </c>
      <c r="B1177" s="1" t="s">
        <v>31</v>
      </c>
      <c r="C1177" s="3" t="s">
        <v>54</v>
      </c>
      <c r="D1177" s="3" t="s">
        <v>10</v>
      </c>
      <c r="E1177" s="1" t="s">
        <v>130</v>
      </c>
      <c r="F1177" s="1" t="s">
        <v>2231</v>
      </c>
      <c r="G1177" s="1" t="s">
        <v>1083</v>
      </c>
      <c r="H1177" s="3">
        <f>SUBSTITUTE(LEFT(Tableau1[[#This Row],[OrderDate]],17),".",":")+0</f>
        <v>43570.307534722226</v>
      </c>
      <c r="I1177" s="3">
        <f>SUBSTITUTE(LEFT(Tableau1[[#This Row],[OrderDueTo]],17),".",":")+0</f>
        <v>43577.5</v>
      </c>
      <c r="J1177" s="13" t="str">
        <f>VLOOKUP(Tableau1[[#This Row],[AnaCode]],'Config Analyses'!A:C,2,FALSE)</f>
        <v>Analyse pesticides</v>
      </c>
      <c r="K1177" s="13" t="str">
        <f>VLOOKUP(Tableau1[[#This Row],[AnaCode]],'Config Analyses'!A:C,3,FALSE)</f>
        <v>Equipe 3</v>
      </c>
      <c r="L1177" s="13" t="str">
        <f>VLOOKUP(Tableau1[[#This Row],[CustomerCode]],'Config Clients'!A:D,3,FALSE)</f>
        <v>Coopérative agricole</v>
      </c>
      <c r="M1177" s="13" t="str">
        <f>VLOOKUP(Tableau1[[#This Row],[CustomerCode]],'Config Clients'!A:D,4,FALSE)</f>
        <v>Julie</v>
      </c>
      <c r="N1177" s="10" t="str">
        <f>IFERROR(IF(Tableau1[[#This Row],[Date rendu]]-'Date de l''export'!$A$2&gt;0,"Non","Oui"),"Oui")</f>
        <v>Non</v>
      </c>
      <c r="O1177" s="11">
        <f>IF(Tableau1[[#This Row],[En retard?]]="Non",Tableau1[[#This Row],[Date rendu]]-'Date de l''export'!$A$2,0)</f>
        <v>5.7404166666674428</v>
      </c>
      <c r="P1177" s="14" t="str">
        <f>IF(Tableau1[[#This Row],[En retard?]]="Oui","HD",IF(Tableau1[Délai restant]&lt;1,"&lt;24h",IF(Tableau1[Délai restant]&lt;2,"&lt;48h","≥48h")))</f>
        <v>≥48h</v>
      </c>
      <c r="Q1177" s="14" t="str">
        <f>IF(AND(Tableau1[[#This Row],[En retard?]]="Oui",OR(Tableau1[[#This Row],[Product]]="Citron",Tableau1[[#This Row],[Product]]="Amandes")),"Oui","Non")</f>
        <v>Non</v>
      </c>
      <c r="R1177" t="str">
        <f>CONCATENATE(Tableau1[[#This Row],[OrderCode]],"|",Tableau1[[#This Row],[AnaCode]],"|",Tableau1[[#This Row],[Product]])</f>
        <v>CMD01765702|PEST|Pomme de terre</v>
      </c>
    </row>
    <row r="1178" spans="1:18" x14ac:dyDescent="0.25">
      <c r="A1178" s="1" t="s">
        <v>3571</v>
      </c>
      <c r="B1178" s="1" t="s">
        <v>36</v>
      </c>
      <c r="C1178" s="3" t="s">
        <v>188</v>
      </c>
      <c r="D1178" s="3" t="s">
        <v>38</v>
      </c>
      <c r="E1178" s="1" t="s">
        <v>63</v>
      </c>
      <c r="F1178" s="1" t="s">
        <v>3591</v>
      </c>
      <c r="G1178" s="1" t="s">
        <v>1083</v>
      </c>
      <c r="H1178" s="3">
        <f>SUBSTITUTE(LEFT(Tableau1[[#This Row],[OrderDate]],17),".",":")+0</f>
        <v>43570.308032407411</v>
      </c>
      <c r="I1178" s="3">
        <f>SUBSTITUTE(LEFT(Tableau1[[#This Row],[OrderDueTo]],17),".",":")+0</f>
        <v>43577.5</v>
      </c>
      <c r="J1178" s="13" t="str">
        <f>VLOOKUP(Tableau1[[#This Row],[AnaCode]],'Config Analyses'!A:C,2,FALSE)</f>
        <v>Analyse polluants d'emballage</v>
      </c>
      <c r="K1178" s="13" t="str">
        <f>VLOOKUP(Tableau1[[#This Row],[AnaCode]],'Config Analyses'!A:C,3,FALSE)</f>
        <v>Equipe 3</v>
      </c>
      <c r="L1178" s="13" t="str">
        <f>VLOOKUP(Tableau1[[#This Row],[CustomerCode]],'Config Clients'!A:D,3,FALSE)</f>
        <v>Coopérative agricole</v>
      </c>
      <c r="M1178" s="13" t="str">
        <f>VLOOKUP(Tableau1[[#This Row],[CustomerCode]],'Config Clients'!A:D,4,FALSE)</f>
        <v>Julie</v>
      </c>
      <c r="N1178" s="10" t="str">
        <f>IFERROR(IF(Tableau1[[#This Row],[Date rendu]]-'Date de l''export'!$A$2&gt;0,"Non","Oui"),"Oui")</f>
        <v>Non</v>
      </c>
      <c r="O1178" s="11">
        <f>IF(Tableau1[[#This Row],[En retard?]]="Non",Tableau1[[#This Row],[Date rendu]]-'Date de l''export'!$A$2,0)</f>
        <v>5.7404166666674428</v>
      </c>
      <c r="P1178" s="14" t="str">
        <f>IF(Tableau1[[#This Row],[En retard?]]="Oui","HD",IF(Tableau1[Délai restant]&lt;1,"&lt;24h",IF(Tableau1[Délai restant]&lt;2,"&lt;48h","≥48h")))</f>
        <v>≥48h</v>
      </c>
      <c r="Q1178" s="14" t="str">
        <f>IF(AND(Tableau1[[#This Row],[En retard?]]="Oui",OR(Tableau1[[#This Row],[Product]]="Citron",Tableau1[[#This Row],[Product]]="Amandes")),"Oui","Non")</f>
        <v>Non</v>
      </c>
      <c r="R1178" t="str">
        <f>CONCATENATE(Tableau1[[#This Row],[OrderCode]],"|",Tableau1[[#This Row],[AnaCode]],"|",Tableau1[[#This Row],[Product]])</f>
        <v>CMD01748521|PLLT|Saumon</v>
      </c>
    </row>
    <row r="1179" spans="1:18" x14ac:dyDescent="0.25">
      <c r="A1179" s="1" t="s">
        <v>748</v>
      </c>
      <c r="B1179" s="1" t="s">
        <v>21</v>
      </c>
      <c r="C1179" s="3" t="s">
        <v>61</v>
      </c>
      <c r="D1179" s="3" t="s">
        <v>14</v>
      </c>
      <c r="E1179" s="1" t="s">
        <v>107</v>
      </c>
      <c r="F1179" s="1" t="s">
        <v>2035</v>
      </c>
      <c r="G1179" s="1" t="s">
        <v>964</v>
      </c>
      <c r="H1179" s="3">
        <f>SUBSTITUTE(LEFT(Tableau1[[#This Row],[OrderDate]],17),".",":")+0</f>
        <v>43570.309398148151</v>
      </c>
      <c r="I1179" s="3">
        <f>SUBSTITUTE(LEFT(Tableau1[[#This Row],[OrderDueTo]],17),".",":")+0</f>
        <v>43573.5</v>
      </c>
      <c r="J1179" s="13" t="str">
        <f>VLOOKUP(Tableau1[[#This Row],[AnaCode]],'Config Analyses'!A:C,2,FALSE)</f>
        <v>Analyse nutritionelle</v>
      </c>
      <c r="K1179" s="13" t="str">
        <f>VLOOKUP(Tableau1[[#This Row],[AnaCode]],'Config Analyses'!A:C,3,FALSE)</f>
        <v>Equipe 2</v>
      </c>
      <c r="L1179" s="13" t="str">
        <f>VLOOKUP(Tableau1[[#This Row],[CustomerCode]],'Config Clients'!A:D,3,FALSE)</f>
        <v>Grande surface</v>
      </c>
      <c r="M1179" s="13" t="str">
        <f>VLOOKUP(Tableau1[[#This Row],[CustomerCode]],'Config Clients'!A:D,4,FALSE)</f>
        <v>Eric</v>
      </c>
      <c r="N1179" s="10" t="str">
        <f>IFERROR(IF(Tableau1[[#This Row],[Date rendu]]-'Date de l''export'!$A$2&gt;0,"Non","Oui"),"Oui")</f>
        <v>Non</v>
      </c>
      <c r="O1179" s="11">
        <f>IF(Tableau1[[#This Row],[En retard?]]="Non",Tableau1[[#This Row],[Date rendu]]-'Date de l''export'!$A$2,0)</f>
        <v>1.7404166666674428</v>
      </c>
      <c r="P1179" s="14" t="str">
        <f>IF(Tableau1[[#This Row],[En retard?]]="Oui","HD",IF(Tableau1[Délai restant]&lt;1,"&lt;24h",IF(Tableau1[Délai restant]&lt;2,"&lt;48h","≥48h")))</f>
        <v>&lt;48h</v>
      </c>
      <c r="Q1179" s="14" t="str">
        <f>IF(AND(Tableau1[[#This Row],[En retard?]]="Oui",OR(Tableau1[[#This Row],[Product]]="Citron",Tableau1[[#This Row],[Product]]="Amandes")),"Oui","Non")</f>
        <v>Non</v>
      </c>
      <c r="R1179" t="str">
        <f>CONCATENATE(Tableau1[[#This Row],[OrderCode]],"|",Tableau1[[#This Row],[AnaCode]],"|",Tableau1[[#This Row],[Product]])</f>
        <v>CMD01608905|NTR|Carotte</v>
      </c>
    </row>
    <row r="1180" spans="1:18" x14ac:dyDescent="0.25">
      <c r="A1180" s="1" t="s">
        <v>618</v>
      </c>
      <c r="B1180" s="1" t="s">
        <v>45</v>
      </c>
      <c r="C1180" s="3" t="s">
        <v>225</v>
      </c>
      <c r="D1180" s="3" t="s">
        <v>39</v>
      </c>
      <c r="E1180" s="1" t="s">
        <v>63</v>
      </c>
      <c r="F1180" s="1" t="s">
        <v>1955</v>
      </c>
      <c r="G1180" s="1" t="s">
        <v>1083</v>
      </c>
      <c r="H1180" s="3">
        <f>SUBSTITUTE(LEFT(Tableau1[[#This Row],[OrderDate]],17),".",":")+0</f>
        <v>43570.309699074074</v>
      </c>
      <c r="I1180" s="3">
        <f>SUBSTITUTE(LEFT(Tableau1[[#This Row],[OrderDueTo]],17),".",":")+0</f>
        <v>43577.5</v>
      </c>
      <c r="J1180" s="13" t="str">
        <f>VLOOKUP(Tableau1[[#This Row],[AnaCode]],'Config Analyses'!A:C,2,FALSE)</f>
        <v>Analyse polluants d'emballage</v>
      </c>
      <c r="K1180" s="13" t="str">
        <f>VLOOKUP(Tableau1[[#This Row],[AnaCode]],'Config Analyses'!A:C,3,FALSE)</f>
        <v>Equipe 3</v>
      </c>
      <c r="L1180" s="13" t="str">
        <f>VLOOKUP(Tableau1[[#This Row],[CustomerCode]],'Config Clients'!A:D,3,FALSE)</f>
        <v>Coopérative agricole</v>
      </c>
      <c r="M1180" s="13" t="str">
        <f>VLOOKUP(Tableau1[[#This Row],[CustomerCode]],'Config Clients'!A:D,4,FALSE)</f>
        <v>Béatrice</v>
      </c>
      <c r="N1180" s="10" t="str">
        <f>IFERROR(IF(Tableau1[[#This Row],[Date rendu]]-'Date de l''export'!$A$2&gt;0,"Non","Oui"),"Oui")</f>
        <v>Non</v>
      </c>
      <c r="O1180" s="11">
        <f>IF(Tableau1[[#This Row],[En retard?]]="Non",Tableau1[[#This Row],[Date rendu]]-'Date de l''export'!$A$2,0)</f>
        <v>5.7404166666674428</v>
      </c>
      <c r="P1180" s="14" t="str">
        <f>IF(Tableau1[[#This Row],[En retard?]]="Oui","HD",IF(Tableau1[Délai restant]&lt;1,"&lt;24h",IF(Tableau1[Délai restant]&lt;2,"&lt;48h","≥48h")))</f>
        <v>≥48h</v>
      </c>
      <c r="Q1180" s="14" t="str">
        <f>IF(AND(Tableau1[[#This Row],[En retard?]]="Oui",OR(Tableau1[[#This Row],[Product]]="Citron",Tableau1[[#This Row],[Product]]="Amandes")),"Oui","Non")</f>
        <v>Non</v>
      </c>
      <c r="R1180" t="str">
        <f>CONCATENATE(Tableau1[[#This Row],[OrderCode]],"|",Tableau1[[#This Row],[AnaCode]],"|",Tableau1[[#This Row],[Product]])</f>
        <v>CMD01773301|PLLT|Fraise</v>
      </c>
    </row>
    <row r="1181" spans="1:18" x14ac:dyDescent="0.25">
      <c r="A1181" s="1" t="s">
        <v>97</v>
      </c>
      <c r="B1181" s="1" t="s">
        <v>31</v>
      </c>
      <c r="C1181" s="3" t="s">
        <v>98</v>
      </c>
      <c r="D1181" s="3" t="s">
        <v>27</v>
      </c>
      <c r="E1181" s="1" t="s">
        <v>63</v>
      </c>
      <c r="F1181" s="1" t="s">
        <v>2332</v>
      </c>
      <c r="G1181" s="1" t="s">
        <v>1083</v>
      </c>
      <c r="H1181" s="3">
        <f>SUBSTITUTE(LEFT(Tableau1[[#This Row],[OrderDate]],17),".",":")+0</f>
        <v>43570.309895833336</v>
      </c>
      <c r="I1181" s="3">
        <f>SUBSTITUTE(LEFT(Tableau1[[#This Row],[OrderDueTo]],17),".",":")+0</f>
        <v>43577.5</v>
      </c>
      <c r="J1181" s="13" t="str">
        <f>VLOOKUP(Tableau1[[#This Row],[AnaCode]],'Config Analyses'!A:C,2,FALSE)</f>
        <v>Analyse polluants d'emballage</v>
      </c>
      <c r="K1181" s="13" t="str">
        <f>VLOOKUP(Tableau1[[#This Row],[AnaCode]],'Config Analyses'!A:C,3,FALSE)</f>
        <v>Equipe 3</v>
      </c>
      <c r="L1181" s="13" t="str">
        <f>VLOOKUP(Tableau1[[#This Row],[CustomerCode]],'Config Clients'!A:D,3,FALSE)</f>
        <v>Coopérative agricole</v>
      </c>
      <c r="M1181" s="13" t="str">
        <f>VLOOKUP(Tableau1[[#This Row],[CustomerCode]],'Config Clients'!A:D,4,FALSE)</f>
        <v>Julie</v>
      </c>
      <c r="N1181" s="10" t="str">
        <f>IFERROR(IF(Tableau1[[#This Row],[Date rendu]]-'Date de l''export'!$A$2&gt;0,"Non","Oui"),"Oui")</f>
        <v>Non</v>
      </c>
      <c r="O1181" s="11">
        <f>IF(Tableau1[[#This Row],[En retard?]]="Non",Tableau1[[#This Row],[Date rendu]]-'Date de l''export'!$A$2,0)</f>
        <v>5.7404166666674428</v>
      </c>
      <c r="P1181" s="14" t="str">
        <f>IF(Tableau1[[#This Row],[En retard?]]="Oui","HD",IF(Tableau1[Délai restant]&lt;1,"&lt;24h",IF(Tableau1[Délai restant]&lt;2,"&lt;48h","≥48h")))</f>
        <v>≥48h</v>
      </c>
      <c r="Q1181" s="14" t="str">
        <f>IF(AND(Tableau1[[#This Row],[En retard?]]="Oui",OR(Tableau1[[#This Row],[Product]]="Citron",Tableau1[[#This Row],[Product]]="Amandes")),"Oui","Non")</f>
        <v>Non</v>
      </c>
      <c r="R1181" t="str">
        <f>CONCATENATE(Tableau1[[#This Row],[OrderCode]],"|",Tableau1[[#This Row],[AnaCode]],"|",Tableau1[[#This Row],[Product]])</f>
        <v>CMD01603501|PLLT|Pomme de terre</v>
      </c>
    </row>
    <row r="1182" spans="1:18" x14ac:dyDescent="0.25">
      <c r="A1182" s="1" t="s">
        <v>3592</v>
      </c>
      <c r="B1182" s="1" t="s">
        <v>29</v>
      </c>
      <c r="C1182" s="3" t="s">
        <v>73</v>
      </c>
      <c r="D1182" s="3" t="s">
        <v>23</v>
      </c>
      <c r="E1182" s="1" t="s">
        <v>179</v>
      </c>
      <c r="F1182" s="1" t="s">
        <v>3593</v>
      </c>
      <c r="G1182" s="1" t="s">
        <v>947</v>
      </c>
      <c r="H1182" s="3">
        <f>SUBSTITUTE(LEFT(Tableau1[[#This Row],[OrderDate]],17),".",":")+0</f>
        <v>43570.310856481483</v>
      </c>
      <c r="I1182" s="3">
        <f>SUBSTITUTE(LEFT(Tableau1[[#This Row],[OrderDueTo]],17),".",":")+0</f>
        <v>43571.5</v>
      </c>
      <c r="J1182" s="13" t="str">
        <f>VLOOKUP(Tableau1[[#This Row],[AnaCode]],'Config Analyses'!A:C,2,FALSE)</f>
        <v>Analyse métaux lourds</v>
      </c>
      <c r="K1182" s="13" t="str">
        <f>VLOOKUP(Tableau1[[#This Row],[AnaCode]],'Config Analyses'!A:C,3,FALSE)</f>
        <v>Equipe 1</v>
      </c>
      <c r="L1182" s="13" t="str">
        <f>VLOOKUP(Tableau1[[#This Row],[CustomerCode]],'Config Clients'!A:D,3,FALSE)</f>
        <v>Entreprises agro-alimentaires</v>
      </c>
      <c r="M1182" s="13" t="str">
        <f>VLOOKUP(Tableau1[[#This Row],[CustomerCode]],'Config Clients'!A:D,4,FALSE)</f>
        <v>Julien</v>
      </c>
      <c r="N1182" s="10" t="str">
        <f>IFERROR(IF(Tableau1[[#This Row],[Date rendu]]-'Date de l''export'!$A$2&gt;0,"Non","Oui"),"Oui")</f>
        <v>Oui</v>
      </c>
      <c r="O1182" s="11">
        <f>IF(Tableau1[[#This Row],[En retard?]]="Non",Tableau1[[#This Row],[Date rendu]]-'Date de l''export'!$A$2,0)</f>
        <v>0</v>
      </c>
      <c r="P1182" s="14" t="str">
        <f>IF(Tableau1[[#This Row],[En retard?]]="Oui","HD",IF(Tableau1[Délai restant]&lt;1,"&lt;24h",IF(Tableau1[Délai restant]&lt;2,"&lt;48h","≥48h")))</f>
        <v>HD</v>
      </c>
      <c r="Q1182" s="14" t="str">
        <f>IF(AND(Tableau1[[#This Row],[En retard?]]="Oui",OR(Tableau1[[#This Row],[Product]]="Citron",Tableau1[[#This Row],[Product]]="Amandes")),"Oui","Non")</f>
        <v>Non</v>
      </c>
      <c r="R1182" t="str">
        <f>CONCATENATE(Tableau1[[#This Row],[OrderCode]],"|",Tableau1[[#This Row],[AnaCode]],"|",Tableau1[[#This Row],[Product]])</f>
        <v>CMD01692703|MTX|Porc</v>
      </c>
    </row>
    <row r="1183" spans="1:18" x14ac:dyDescent="0.25">
      <c r="A1183" s="1" t="s">
        <v>346</v>
      </c>
      <c r="B1183" s="1" t="s">
        <v>31</v>
      </c>
      <c r="C1183" s="3" t="s">
        <v>54</v>
      </c>
      <c r="D1183" s="3" t="s">
        <v>10</v>
      </c>
      <c r="E1183" s="1" t="s">
        <v>63</v>
      </c>
      <c r="F1183" s="1" t="s">
        <v>2328</v>
      </c>
      <c r="G1183" s="1" t="s">
        <v>1083</v>
      </c>
      <c r="H1183" s="3">
        <f>SUBSTITUTE(LEFT(Tableau1[[#This Row],[OrderDate]],17),".",":")+0</f>
        <v>43570.310891203706</v>
      </c>
      <c r="I1183" s="3">
        <f>SUBSTITUTE(LEFT(Tableau1[[#This Row],[OrderDueTo]],17),".",":")+0</f>
        <v>43577.5</v>
      </c>
      <c r="J1183" s="13" t="str">
        <f>VLOOKUP(Tableau1[[#This Row],[AnaCode]],'Config Analyses'!A:C,2,FALSE)</f>
        <v>Analyse polluants d'emballage</v>
      </c>
      <c r="K1183" s="13" t="str">
        <f>VLOOKUP(Tableau1[[#This Row],[AnaCode]],'Config Analyses'!A:C,3,FALSE)</f>
        <v>Equipe 3</v>
      </c>
      <c r="L1183" s="13" t="str">
        <f>VLOOKUP(Tableau1[[#This Row],[CustomerCode]],'Config Clients'!A:D,3,FALSE)</f>
        <v>Coopérative agricole</v>
      </c>
      <c r="M1183" s="13" t="str">
        <f>VLOOKUP(Tableau1[[#This Row],[CustomerCode]],'Config Clients'!A:D,4,FALSE)</f>
        <v>Julie</v>
      </c>
      <c r="N1183" s="10" t="str">
        <f>IFERROR(IF(Tableau1[[#This Row],[Date rendu]]-'Date de l''export'!$A$2&gt;0,"Non","Oui"),"Oui")</f>
        <v>Non</v>
      </c>
      <c r="O1183" s="11">
        <f>IF(Tableau1[[#This Row],[En retard?]]="Non",Tableau1[[#This Row],[Date rendu]]-'Date de l''export'!$A$2,0)</f>
        <v>5.7404166666674428</v>
      </c>
      <c r="P1183" s="14" t="str">
        <f>IF(Tableau1[[#This Row],[En retard?]]="Oui","HD",IF(Tableau1[Délai restant]&lt;1,"&lt;24h",IF(Tableau1[Délai restant]&lt;2,"&lt;48h","≥48h")))</f>
        <v>≥48h</v>
      </c>
      <c r="Q1183" s="14" t="str">
        <f>IF(AND(Tableau1[[#This Row],[En retard?]]="Oui",OR(Tableau1[[#This Row],[Product]]="Citron",Tableau1[[#This Row],[Product]]="Amandes")),"Oui","Non")</f>
        <v>Non</v>
      </c>
      <c r="R1183" t="str">
        <f>CONCATENATE(Tableau1[[#This Row],[OrderCode]],"|",Tableau1[[#This Row],[AnaCode]],"|",Tableau1[[#This Row],[Product]])</f>
        <v>CMD01626304|PLLT|Pomme de terre</v>
      </c>
    </row>
    <row r="1184" spans="1:18" x14ac:dyDescent="0.25">
      <c r="A1184" s="1" t="s">
        <v>106</v>
      </c>
      <c r="B1184" s="1" t="s">
        <v>32</v>
      </c>
      <c r="C1184" s="3" t="s">
        <v>61</v>
      </c>
      <c r="D1184" s="3" t="s">
        <v>14</v>
      </c>
      <c r="E1184" s="1" t="s">
        <v>63</v>
      </c>
      <c r="F1184" s="1" t="s">
        <v>1901</v>
      </c>
      <c r="G1184" s="1" t="s">
        <v>1083</v>
      </c>
      <c r="H1184" s="3">
        <f>SUBSTITUTE(LEFT(Tableau1[[#This Row],[OrderDate]],17),".",":")+0</f>
        <v>43570.310925925929</v>
      </c>
      <c r="I1184" s="3">
        <f>SUBSTITUTE(LEFT(Tableau1[[#This Row],[OrderDueTo]],17),".",":")+0</f>
        <v>43577.5</v>
      </c>
      <c r="J1184" s="13" t="str">
        <f>VLOOKUP(Tableau1[[#This Row],[AnaCode]],'Config Analyses'!A:C,2,FALSE)</f>
        <v>Analyse polluants d'emballage</v>
      </c>
      <c r="K1184" s="13" t="str">
        <f>VLOOKUP(Tableau1[[#This Row],[AnaCode]],'Config Analyses'!A:C,3,FALSE)</f>
        <v>Equipe 3</v>
      </c>
      <c r="L1184" s="13" t="str">
        <f>VLOOKUP(Tableau1[[#This Row],[CustomerCode]],'Config Clients'!A:D,3,FALSE)</f>
        <v>Grande surface</v>
      </c>
      <c r="M1184" s="13" t="str">
        <f>VLOOKUP(Tableau1[[#This Row],[CustomerCode]],'Config Clients'!A:D,4,FALSE)</f>
        <v>Eric</v>
      </c>
      <c r="N1184" s="10" t="str">
        <f>IFERROR(IF(Tableau1[[#This Row],[Date rendu]]-'Date de l''export'!$A$2&gt;0,"Non","Oui"),"Oui")</f>
        <v>Non</v>
      </c>
      <c r="O1184" s="11">
        <f>IF(Tableau1[[#This Row],[En retard?]]="Non",Tableau1[[#This Row],[Date rendu]]-'Date de l''export'!$A$2,0)</f>
        <v>5.7404166666674428</v>
      </c>
      <c r="P1184" s="14" t="str">
        <f>IF(Tableau1[[#This Row],[En retard?]]="Oui","HD",IF(Tableau1[Délai restant]&lt;1,"&lt;24h",IF(Tableau1[Délai restant]&lt;2,"&lt;48h","≥48h")))</f>
        <v>≥48h</v>
      </c>
      <c r="Q1184" s="14" t="str">
        <f>IF(AND(Tableau1[[#This Row],[En retard?]]="Oui",OR(Tableau1[[#This Row],[Product]]="Citron",Tableau1[[#This Row],[Product]]="Amandes")),"Oui","Non")</f>
        <v>Non</v>
      </c>
      <c r="R1184" t="str">
        <f>CONCATENATE(Tableau1[[#This Row],[OrderCode]],"|",Tableau1[[#This Row],[AnaCode]],"|",Tableau1[[#This Row],[Product]])</f>
        <v>CMD01750401|PLLT|Tomate</v>
      </c>
    </row>
    <row r="1185" spans="1:18" x14ac:dyDescent="0.25">
      <c r="A1185" s="1" t="s">
        <v>452</v>
      </c>
      <c r="B1185" s="1" t="s">
        <v>31</v>
      </c>
      <c r="C1185" s="3" t="s">
        <v>54</v>
      </c>
      <c r="D1185" s="3" t="s">
        <v>10</v>
      </c>
      <c r="E1185" s="1" t="s">
        <v>179</v>
      </c>
      <c r="F1185" s="1" t="s">
        <v>2684</v>
      </c>
      <c r="G1185" s="1" t="s">
        <v>947</v>
      </c>
      <c r="H1185" s="3">
        <f>SUBSTITUTE(LEFT(Tableau1[[#This Row],[OrderDate]],17),".",":")+0</f>
        <v>43570.311365740738</v>
      </c>
      <c r="I1185" s="3">
        <f>SUBSTITUTE(LEFT(Tableau1[[#This Row],[OrderDueTo]],17),".",":")+0</f>
        <v>43571.5</v>
      </c>
      <c r="J1185" s="13" t="str">
        <f>VLOOKUP(Tableau1[[#This Row],[AnaCode]],'Config Analyses'!A:C,2,FALSE)</f>
        <v>Analyse métaux lourds</v>
      </c>
      <c r="K1185" s="13" t="str">
        <f>VLOOKUP(Tableau1[[#This Row],[AnaCode]],'Config Analyses'!A:C,3,FALSE)</f>
        <v>Equipe 1</v>
      </c>
      <c r="L1185" s="13" t="str">
        <f>VLOOKUP(Tableau1[[#This Row],[CustomerCode]],'Config Clients'!A:D,3,FALSE)</f>
        <v>Coopérative agricole</v>
      </c>
      <c r="M1185" s="13" t="str">
        <f>VLOOKUP(Tableau1[[#This Row],[CustomerCode]],'Config Clients'!A:D,4,FALSE)</f>
        <v>Julie</v>
      </c>
      <c r="N1185" s="10" t="str">
        <f>IFERROR(IF(Tableau1[[#This Row],[Date rendu]]-'Date de l''export'!$A$2&gt;0,"Non","Oui"),"Oui")</f>
        <v>Oui</v>
      </c>
      <c r="O1185" s="11">
        <f>IF(Tableau1[[#This Row],[En retard?]]="Non",Tableau1[[#This Row],[Date rendu]]-'Date de l''export'!$A$2,0)</f>
        <v>0</v>
      </c>
      <c r="P1185" s="14" t="str">
        <f>IF(Tableau1[[#This Row],[En retard?]]="Oui","HD",IF(Tableau1[Délai restant]&lt;1,"&lt;24h",IF(Tableau1[Délai restant]&lt;2,"&lt;48h","≥48h")))</f>
        <v>HD</v>
      </c>
      <c r="Q1185" s="14" t="str">
        <f>IF(AND(Tableau1[[#This Row],[En retard?]]="Oui",OR(Tableau1[[#This Row],[Product]]="Citron",Tableau1[[#This Row],[Product]]="Amandes")),"Oui","Non")</f>
        <v>Non</v>
      </c>
      <c r="R1185" t="str">
        <f>CONCATENATE(Tableau1[[#This Row],[OrderCode]],"|",Tableau1[[#This Row],[AnaCode]],"|",Tableau1[[#This Row],[Product]])</f>
        <v>CMD01765701|MTX|Pomme de terre</v>
      </c>
    </row>
    <row r="1186" spans="1:18" x14ac:dyDescent="0.25">
      <c r="A1186" s="1" t="s">
        <v>815</v>
      </c>
      <c r="B1186" s="1" t="s">
        <v>32</v>
      </c>
      <c r="C1186" s="3" t="s">
        <v>61</v>
      </c>
      <c r="D1186" s="3" t="s">
        <v>14</v>
      </c>
      <c r="E1186" s="1" t="s">
        <v>179</v>
      </c>
      <c r="F1186" s="1" t="s">
        <v>2807</v>
      </c>
      <c r="G1186" s="1" t="s">
        <v>947</v>
      </c>
      <c r="H1186" s="3">
        <f>SUBSTITUTE(LEFT(Tableau1[[#This Row],[OrderDate]],17),".",":")+0</f>
        <v>43570.311921296299</v>
      </c>
      <c r="I1186" s="3">
        <f>SUBSTITUTE(LEFT(Tableau1[[#This Row],[OrderDueTo]],17),".",":")+0</f>
        <v>43571.5</v>
      </c>
      <c r="J1186" s="13" t="str">
        <f>VLOOKUP(Tableau1[[#This Row],[AnaCode]],'Config Analyses'!A:C,2,FALSE)</f>
        <v>Analyse métaux lourds</v>
      </c>
      <c r="K1186" s="13" t="str">
        <f>VLOOKUP(Tableau1[[#This Row],[AnaCode]],'Config Analyses'!A:C,3,FALSE)</f>
        <v>Equipe 1</v>
      </c>
      <c r="L1186" s="13" t="str">
        <f>VLOOKUP(Tableau1[[#This Row],[CustomerCode]],'Config Clients'!A:D,3,FALSE)</f>
        <v>Grande surface</v>
      </c>
      <c r="M1186" s="13" t="str">
        <f>VLOOKUP(Tableau1[[#This Row],[CustomerCode]],'Config Clients'!A:D,4,FALSE)</f>
        <v>Eric</v>
      </c>
      <c r="N1186" s="10" t="str">
        <f>IFERROR(IF(Tableau1[[#This Row],[Date rendu]]-'Date de l''export'!$A$2&gt;0,"Non","Oui"),"Oui")</f>
        <v>Oui</v>
      </c>
      <c r="O1186" s="11">
        <f>IF(Tableau1[[#This Row],[En retard?]]="Non",Tableau1[[#This Row],[Date rendu]]-'Date de l''export'!$A$2,0)</f>
        <v>0</v>
      </c>
      <c r="P1186" s="14" t="str">
        <f>IF(Tableau1[[#This Row],[En retard?]]="Oui","HD",IF(Tableau1[Délai restant]&lt;1,"&lt;24h",IF(Tableau1[Délai restant]&lt;2,"&lt;48h","≥48h")))</f>
        <v>HD</v>
      </c>
      <c r="Q1186" s="14" t="str">
        <f>IF(AND(Tableau1[[#This Row],[En retard?]]="Oui",OR(Tableau1[[#This Row],[Product]]="Citron",Tableau1[[#This Row],[Product]]="Amandes")),"Oui","Non")</f>
        <v>Non</v>
      </c>
      <c r="R1186" t="str">
        <f>CONCATENATE(Tableau1[[#This Row],[OrderCode]],"|",Tableau1[[#This Row],[AnaCode]],"|",Tableau1[[#This Row],[Product]])</f>
        <v>CMD01779204|MTX|Tomate</v>
      </c>
    </row>
    <row r="1187" spans="1:18" x14ac:dyDescent="0.25">
      <c r="A1187" s="1" t="s">
        <v>144</v>
      </c>
      <c r="B1187" s="1" t="s">
        <v>32</v>
      </c>
      <c r="C1187" s="3" t="s">
        <v>61</v>
      </c>
      <c r="D1187" s="3" t="s">
        <v>14</v>
      </c>
      <c r="E1187" s="1" t="s">
        <v>179</v>
      </c>
      <c r="F1187" s="1" t="s">
        <v>2683</v>
      </c>
      <c r="G1187" s="1" t="s">
        <v>947</v>
      </c>
      <c r="H1187" s="3">
        <f>SUBSTITUTE(LEFT(Tableau1[[#This Row],[OrderDate]],17),".",":")+0</f>
        <v>43570.31212962963</v>
      </c>
      <c r="I1187" s="3">
        <f>SUBSTITUTE(LEFT(Tableau1[[#This Row],[OrderDueTo]],17),".",":")+0</f>
        <v>43571.5</v>
      </c>
      <c r="J1187" s="13" t="str">
        <f>VLOOKUP(Tableau1[[#This Row],[AnaCode]],'Config Analyses'!A:C,2,FALSE)</f>
        <v>Analyse métaux lourds</v>
      </c>
      <c r="K1187" s="13" t="str">
        <f>VLOOKUP(Tableau1[[#This Row],[AnaCode]],'Config Analyses'!A:C,3,FALSE)</f>
        <v>Equipe 1</v>
      </c>
      <c r="L1187" s="13" t="str">
        <f>VLOOKUP(Tableau1[[#This Row],[CustomerCode]],'Config Clients'!A:D,3,FALSE)</f>
        <v>Grande surface</v>
      </c>
      <c r="M1187" s="13" t="str">
        <f>VLOOKUP(Tableau1[[#This Row],[CustomerCode]],'Config Clients'!A:D,4,FALSE)</f>
        <v>Eric</v>
      </c>
      <c r="N1187" s="10" t="str">
        <f>IFERROR(IF(Tableau1[[#This Row],[Date rendu]]-'Date de l''export'!$A$2&gt;0,"Non","Oui"),"Oui")</f>
        <v>Oui</v>
      </c>
      <c r="O1187" s="11">
        <f>IF(Tableau1[[#This Row],[En retard?]]="Non",Tableau1[[#This Row],[Date rendu]]-'Date de l''export'!$A$2,0)</f>
        <v>0</v>
      </c>
      <c r="P1187" s="14" t="str">
        <f>IF(Tableau1[[#This Row],[En retard?]]="Oui","HD",IF(Tableau1[Délai restant]&lt;1,"&lt;24h",IF(Tableau1[Délai restant]&lt;2,"&lt;48h","≥48h")))</f>
        <v>HD</v>
      </c>
      <c r="Q1187" s="14" t="str">
        <f>IF(AND(Tableau1[[#This Row],[En retard?]]="Oui",OR(Tableau1[[#This Row],[Product]]="Citron",Tableau1[[#This Row],[Product]]="Amandes")),"Oui","Non")</f>
        <v>Non</v>
      </c>
      <c r="R1187" t="str">
        <f>CONCATENATE(Tableau1[[#This Row],[OrderCode]],"|",Tableau1[[#This Row],[AnaCode]],"|",Tableau1[[#This Row],[Product]])</f>
        <v>CMD01742702|MTX|Tomate</v>
      </c>
    </row>
    <row r="1188" spans="1:18" x14ac:dyDescent="0.25">
      <c r="A1188" s="1" t="s">
        <v>368</v>
      </c>
      <c r="B1188" s="1" t="s">
        <v>21</v>
      </c>
      <c r="C1188" s="3" t="s">
        <v>52</v>
      </c>
      <c r="D1188" s="3" t="s">
        <v>9</v>
      </c>
      <c r="E1188" s="1" t="s">
        <v>107</v>
      </c>
      <c r="F1188" s="1" t="s">
        <v>2192</v>
      </c>
      <c r="G1188" s="1" t="s">
        <v>964</v>
      </c>
      <c r="H1188" s="3">
        <f>SUBSTITUTE(LEFT(Tableau1[[#This Row],[OrderDate]],17),".",":")+0</f>
        <v>43570.312442129631</v>
      </c>
      <c r="I1188" s="3">
        <f>SUBSTITUTE(LEFT(Tableau1[[#This Row],[OrderDueTo]],17),".",":")+0</f>
        <v>43573.5</v>
      </c>
      <c r="J1188" s="13" t="str">
        <f>VLOOKUP(Tableau1[[#This Row],[AnaCode]],'Config Analyses'!A:C,2,FALSE)</f>
        <v>Analyse nutritionelle</v>
      </c>
      <c r="K1188" s="13" t="str">
        <f>VLOOKUP(Tableau1[[#This Row],[AnaCode]],'Config Analyses'!A:C,3,FALSE)</f>
        <v>Equipe 2</v>
      </c>
      <c r="L1188" s="13" t="str">
        <f>VLOOKUP(Tableau1[[#This Row],[CustomerCode]],'Config Clients'!A:D,3,FALSE)</f>
        <v>Centrale d'achats</v>
      </c>
      <c r="M1188" s="13" t="str">
        <f>VLOOKUP(Tableau1[[#This Row],[CustomerCode]],'Config Clients'!A:D,4,FALSE)</f>
        <v>Sandrine</v>
      </c>
      <c r="N1188" s="10" t="str">
        <f>IFERROR(IF(Tableau1[[#This Row],[Date rendu]]-'Date de l''export'!$A$2&gt;0,"Non","Oui"),"Oui")</f>
        <v>Non</v>
      </c>
      <c r="O1188" s="11">
        <f>IF(Tableau1[[#This Row],[En retard?]]="Non",Tableau1[[#This Row],[Date rendu]]-'Date de l''export'!$A$2,0)</f>
        <v>1.7404166666674428</v>
      </c>
      <c r="P1188" s="14" t="str">
        <f>IF(Tableau1[[#This Row],[En retard?]]="Oui","HD",IF(Tableau1[Délai restant]&lt;1,"&lt;24h",IF(Tableau1[Délai restant]&lt;2,"&lt;48h","≥48h")))</f>
        <v>&lt;48h</v>
      </c>
      <c r="Q1188" s="14" t="str">
        <f>IF(AND(Tableau1[[#This Row],[En retard?]]="Oui",OR(Tableau1[[#This Row],[Product]]="Citron",Tableau1[[#This Row],[Product]]="Amandes")),"Oui","Non")</f>
        <v>Non</v>
      </c>
      <c r="R1188" t="str">
        <f>CONCATENATE(Tableau1[[#This Row],[OrderCode]],"|",Tableau1[[#This Row],[AnaCode]],"|",Tableau1[[#This Row],[Product]])</f>
        <v>CMD01749307|NTR|Carotte</v>
      </c>
    </row>
    <row r="1189" spans="1:18" x14ac:dyDescent="0.25">
      <c r="A1189" s="1" t="s">
        <v>125</v>
      </c>
      <c r="B1189" s="1" t="s">
        <v>26</v>
      </c>
      <c r="C1189" s="3" t="s">
        <v>54</v>
      </c>
      <c r="D1189" s="3" t="s">
        <v>10</v>
      </c>
      <c r="E1189" s="1" t="s">
        <v>130</v>
      </c>
      <c r="F1189" s="1" t="s">
        <v>2125</v>
      </c>
      <c r="G1189" s="1" t="s">
        <v>1083</v>
      </c>
      <c r="H1189" s="3">
        <f>SUBSTITUTE(LEFT(Tableau1[[#This Row],[OrderDate]],17),".",":")+0</f>
        <v>43570.312650462962</v>
      </c>
      <c r="I1189" s="3">
        <f>SUBSTITUTE(LEFT(Tableau1[[#This Row],[OrderDueTo]],17),".",":")+0</f>
        <v>43577.5</v>
      </c>
      <c r="J1189" s="13" t="str">
        <f>VLOOKUP(Tableau1[[#This Row],[AnaCode]],'Config Analyses'!A:C,2,FALSE)</f>
        <v>Analyse pesticides</v>
      </c>
      <c r="K1189" s="13" t="str">
        <f>VLOOKUP(Tableau1[[#This Row],[AnaCode]],'Config Analyses'!A:C,3,FALSE)</f>
        <v>Equipe 3</v>
      </c>
      <c r="L1189" s="13" t="str">
        <f>VLOOKUP(Tableau1[[#This Row],[CustomerCode]],'Config Clients'!A:D,3,FALSE)</f>
        <v>Coopérative agricole</v>
      </c>
      <c r="M1189" s="13" t="str">
        <f>VLOOKUP(Tableau1[[#This Row],[CustomerCode]],'Config Clients'!A:D,4,FALSE)</f>
        <v>Julie</v>
      </c>
      <c r="N1189" s="10" t="str">
        <f>IFERROR(IF(Tableau1[[#This Row],[Date rendu]]-'Date de l''export'!$A$2&gt;0,"Non","Oui"),"Oui")</f>
        <v>Non</v>
      </c>
      <c r="O1189" s="11">
        <f>IF(Tableau1[[#This Row],[En retard?]]="Non",Tableau1[[#This Row],[Date rendu]]-'Date de l''export'!$A$2,0)</f>
        <v>5.7404166666674428</v>
      </c>
      <c r="P1189" s="14" t="str">
        <f>IF(Tableau1[[#This Row],[En retard?]]="Oui","HD",IF(Tableau1[Délai restant]&lt;1,"&lt;24h",IF(Tableau1[Délai restant]&lt;2,"&lt;48h","≥48h")))</f>
        <v>≥48h</v>
      </c>
      <c r="Q1189" s="14" t="str">
        <f>IF(AND(Tableau1[[#This Row],[En retard?]]="Oui",OR(Tableau1[[#This Row],[Product]]="Citron",Tableau1[[#This Row],[Product]]="Amandes")),"Oui","Non")</f>
        <v>Non</v>
      </c>
      <c r="R1189" t="str">
        <f>CONCATENATE(Tableau1[[#This Row],[OrderCode]],"|",Tableau1[[#This Row],[AnaCode]],"|",Tableau1[[#This Row],[Product]])</f>
        <v>CMD01711303|PEST|Radis</v>
      </c>
    </row>
    <row r="1190" spans="1:18" x14ac:dyDescent="0.25">
      <c r="A1190" s="1" t="s">
        <v>595</v>
      </c>
      <c r="B1190" s="1" t="s">
        <v>44</v>
      </c>
      <c r="C1190" s="3" t="s">
        <v>225</v>
      </c>
      <c r="D1190" s="3" t="s">
        <v>39</v>
      </c>
      <c r="E1190" s="1" t="s">
        <v>130</v>
      </c>
      <c r="F1190" s="1" t="s">
        <v>2107</v>
      </c>
      <c r="G1190" s="1" t="s">
        <v>1083</v>
      </c>
      <c r="H1190" s="3">
        <f>SUBSTITUTE(LEFT(Tableau1[[#This Row],[OrderDate]],17),".",":")+0</f>
        <v>43570.313391203701</v>
      </c>
      <c r="I1190" s="3">
        <f>SUBSTITUTE(LEFT(Tableau1[[#This Row],[OrderDueTo]],17),".",":")+0</f>
        <v>43577.5</v>
      </c>
      <c r="J1190" s="13" t="str">
        <f>VLOOKUP(Tableau1[[#This Row],[AnaCode]],'Config Analyses'!A:C,2,FALSE)</f>
        <v>Analyse pesticides</v>
      </c>
      <c r="K1190" s="13" t="str">
        <f>VLOOKUP(Tableau1[[#This Row],[AnaCode]],'Config Analyses'!A:C,3,FALSE)</f>
        <v>Equipe 3</v>
      </c>
      <c r="L1190" s="13" t="str">
        <f>VLOOKUP(Tableau1[[#This Row],[CustomerCode]],'Config Clients'!A:D,3,FALSE)</f>
        <v>Coopérative agricole</v>
      </c>
      <c r="M1190" s="13" t="str">
        <f>VLOOKUP(Tableau1[[#This Row],[CustomerCode]],'Config Clients'!A:D,4,FALSE)</f>
        <v>Béatrice</v>
      </c>
      <c r="N1190" s="10" t="str">
        <f>IFERROR(IF(Tableau1[[#This Row],[Date rendu]]-'Date de l''export'!$A$2&gt;0,"Non","Oui"),"Oui")</f>
        <v>Non</v>
      </c>
      <c r="O1190" s="11">
        <f>IF(Tableau1[[#This Row],[En retard?]]="Non",Tableau1[[#This Row],[Date rendu]]-'Date de l''export'!$A$2,0)</f>
        <v>5.7404166666674428</v>
      </c>
      <c r="P1190" s="14" t="str">
        <f>IF(Tableau1[[#This Row],[En retard?]]="Oui","HD",IF(Tableau1[Délai restant]&lt;1,"&lt;24h",IF(Tableau1[Délai restant]&lt;2,"&lt;48h","≥48h")))</f>
        <v>≥48h</v>
      </c>
      <c r="Q1190" s="14" t="str">
        <f>IF(AND(Tableau1[[#This Row],[En retard?]]="Oui",OR(Tableau1[[#This Row],[Product]]="Citron",Tableau1[[#This Row],[Product]]="Amandes")),"Oui","Non")</f>
        <v>Non</v>
      </c>
      <c r="R1190" t="str">
        <f>CONCATENATE(Tableau1[[#This Row],[OrderCode]],"|",Tableau1[[#This Row],[AnaCode]],"|",Tableau1[[#This Row],[Product]])</f>
        <v>CMD01750701|PEST|Framboise</v>
      </c>
    </row>
    <row r="1191" spans="1:18" x14ac:dyDescent="0.25">
      <c r="A1191" s="1" t="s">
        <v>653</v>
      </c>
      <c r="B1191" s="1" t="s">
        <v>21</v>
      </c>
      <c r="C1191" s="3" t="s">
        <v>61</v>
      </c>
      <c r="D1191" s="3" t="s">
        <v>14</v>
      </c>
      <c r="E1191" s="1" t="s">
        <v>130</v>
      </c>
      <c r="F1191" s="1" t="s">
        <v>2098</v>
      </c>
      <c r="G1191" s="1" t="s">
        <v>1083</v>
      </c>
      <c r="H1191" s="3">
        <f>SUBSTITUTE(LEFT(Tableau1[[#This Row],[OrderDate]],17),".",":")+0</f>
        <v>43570.313657407409</v>
      </c>
      <c r="I1191" s="3">
        <f>SUBSTITUTE(LEFT(Tableau1[[#This Row],[OrderDueTo]],17),".",":")+0</f>
        <v>43577.5</v>
      </c>
      <c r="J1191" s="13" t="str">
        <f>VLOOKUP(Tableau1[[#This Row],[AnaCode]],'Config Analyses'!A:C,2,FALSE)</f>
        <v>Analyse pesticides</v>
      </c>
      <c r="K1191" s="13" t="str">
        <f>VLOOKUP(Tableau1[[#This Row],[AnaCode]],'Config Analyses'!A:C,3,FALSE)</f>
        <v>Equipe 3</v>
      </c>
      <c r="L1191" s="13" t="str">
        <f>VLOOKUP(Tableau1[[#This Row],[CustomerCode]],'Config Clients'!A:D,3,FALSE)</f>
        <v>Grande surface</v>
      </c>
      <c r="M1191" s="13" t="str">
        <f>VLOOKUP(Tableau1[[#This Row],[CustomerCode]],'Config Clients'!A:D,4,FALSE)</f>
        <v>Eric</v>
      </c>
      <c r="N1191" s="10" t="str">
        <f>IFERROR(IF(Tableau1[[#This Row],[Date rendu]]-'Date de l''export'!$A$2&gt;0,"Non","Oui"),"Oui")</f>
        <v>Non</v>
      </c>
      <c r="O1191" s="11">
        <f>IF(Tableau1[[#This Row],[En retard?]]="Non",Tableau1[[#This Row],[Date rendu]]-'Date de l''export'!$A$2,0)</f>
        <v>5.7404166666674428</v>
      </c>
      <c r="P1191" s="14" t="str">
        <f>IF(Tableau1[[#This Row],[En retard?]]="Oui","HD",IF(Tableau1[Délai restant]&lt;1,"&lt;24h",IF(Tableau1[Délai restant]&lt;2,"&lt;48h","≥48h")))</f>
        <v>≥48h</v>
      </c>
      <c r="Q1191" s="14" t="str">
        <f>IF(AND(Tableau1[[#This Row],[En retard?]]="Oui",OR(Tableau1[[#This Row],[Product]]="Citron",Tableau1[[#This Row],[Product]]="Amandes")),"Oui","Non")</f>
        <v>Non</v>
      </c>
      <c r="R1191" t="str">
        <f>CONCATENATE(Tableau1[[#This Row],[OrderCode]],"|",Tableau1[[#This Row],[AnaCode]],"|",Tableau1[[#This Row],[Product]])</f>
        <v>CMD01612406|PEST|Carotte</v>
      </c>
    </row>
    <row r="1192" spans="1:18" x14ac:dyDescent="0.25">
      <c r="A1192" s="1" t="s">
        <v>544</v>
      </c>
      <c r="B1192" s="1" t="s">
        <v>42</v>
      </c>
      <c r="C1192" s="3" t="s">
        <v>65</v>
      </c>
      <c r="D1192" s="3" t="s">
        <v>17</v>
      </c>
      <c r="E1192" s="1" t="s">
        <v>130</v>
      </c>
      <c r="F1192" s="1" t="s">
        <v>2097</v>
      </c>
      <c r="G1192" s="1" t="s">
        <v>1083</v>
      </c>
      <c r="H1192" s="3">
        <f>SUBSTITUTE(LEFT(Tableau1[[#This Row],[OrderDate]],17),".",":")+0</f>
        <v>43570.313668981478</v>
      </c>
      <c r="I1192" s="3">
        <f>SUBSTITUTE(LEFT(Tableau1[[#This Row],[OrderDueTo]],17),".",":")+0</f>
        <v>43577.5</v>
      </c>
      <c r="J1192" s="13" t="str">
        <f>VLOOKUP(Tableau1[[#This Row],[AnaCode]],'Config Analyses'!A:C,2,FALSE)</f>
        <v>Analyse pesticides</v>
      </c>
      <c r="K1192" s="13" t="str">
        <f>VLOOKUP(Tableau1[[#This Row],[AnaCode]],'Config Analyses'!A:C,3,FALSE)</f>
        <v>Equipe 3</v>
      </c>
      <c r="L1192" s="13" t="str">
        <f>VLOOKUP(Tableau1[[#This Row],[CustomerCode]],'Config Clients'!A:D,3,FALSE)</f>
        <v>Entreprises agro-alimentaires</v>
      </c>
      <c r="M1192" s="13" t="str">
        <f>VLOOKUP(Tableau1[[#This Row],[CustomerCode]],'Config Clients'!A:D,4,FALSE)</f>
        <v>Marc</v>
      </c>
      <c r="N1192" s="10" t="str">
        <f>IFERROR(IF(Tableau1[[#This Row],[Date rendu]]-'Date de l''export'!$A$2&gt;0,"Non","Oui"),"Oui")</f>
        <v>Non</v>
      </c>
      <c r="O1192" s="11">
        <f>IF(Tableau1[[#This Row],[En retard?]]="Non",Tableau1[[#This Row],[Date rendu]]-'Date de l''export'!$A$2,0)</f>
        <v>5.7404166666674428</v>
      </c>
      <c r="P1192" s="14" t="str">
        <f>IF(Tableau1[[#This Row],[En retard?]]="Oui","HD",IF(Tableau1[Délai restant]&lt;1,"&lt;24h",IF(Tableau1[Délai restant]&lt;2,"&lt;48h","≥48h")))</f>
        <v>≥48h</v>
      </c>
      <c r="Q1192" s="14" t="str">
        <f>IF(AND(Tableau1[[#This Row],[En retard?]]="Oui",OR(Tableau1[[#This Row],[Product]]="Citron",Tableau1[[#This Row],[Product]]="Amandes")),"Oui","Non")</f>
        <v>Non</v>
      </c>
      <c r="R1192" t="str">
        <f>CONCATENATE(Tableau1[[#This Row],[OrderCode]],"|",Tableau1[[#This Row],[AnaCode]],"|",Tableau1[[#This Row],[Product]])</f>
        <v>CMD01672502|PEST|Jus de fruits</v>
      </c>
    </row>
    <row r="1193" spans="1:18" x14ac:dyDescent="0.25">
      <c r="A1193" s="1" t="s">
        <v>3594</v>
      </c>
      <c r="B1193" s="1" t="s">
        <v>42</v>
      </c>
      <c r="C1193" s="3" t="s">
        <v>73</v>
      </c>
      <c r="D1193" s="3" t="s">
        <v>23</v>
      </c>
      <c r="E1193" s="1" t="s">
        <v>107</v>
      </c>
      <c r="F1193" s="1" t="s">
        <v>3595</v>
      </c>
      <c r="G1193" s="1" t="s">
        <v>964</v>
      </c>
      <c r="H1193" s="3">
        <f>SUBSTITUTE(LEFT(Tableau1[[#This Row],[OrderDate]],17),".",":")+0</f>
        <v>43570.314027777778</v>
      </c>
      <c r="I1193" s="3">
        <f>SUBSTITUTE(LEFT(Tableau1[[#This Row],[OrderDueTo]],17),".",":")+0</f>
        <v>43573.5</v>
      </c>
      <c r="J1193" s="13" t="str">
        <f>VLOOKUP(Tableau1[[#This Row],[AnaCode]],'Config Analyses'!A:C,2,FALSE)</f>
        <v>Analyse nutritionelle</v>
      </c>
      <c r="K1193" s="13" t="str">
        <f>VLOOKUP(Tableau1[[#This Row],[AnaCode]],'Config Analyses'!A:C,3,FALSE)</f>
        <v>Equipe 2</v>
      </c>
      <c r="L1193" s="13" t="str">
        <f>VLOOKUP(Tableau1[[#This Row],[CustomerCode]],'Config Clients'!A:D,3,FALSE)</f>
        <v>Entreprises agro-alimentaires</v>
      </c>
      <c r="M1193" s="13" t="str">
        <f>VLOOKUP(Tableau1[[#This Row],[CustomerCode]],'Config Clients'!A:D,4,FALSE)</f>
        <v>Julien</v>
      </c>
      <c r="N1193" s="10" t="str">
        <f>IFERROR(IF(Tableau1[[#This Row],[Date rendu]]-'Date de l''export'!$A$2&gt;0,"Non","Oui"),"Oui")</f>
        <v>Non</v>
      </c>
      <c r="O1193" s="11">
        <f>IF(Tableau1[[#This Row],[En retard?]]="Non",Tableau1[[#This Row],[Date rendu]]-'Date de l''export'!$A$2,0)</f>
        <v>1.7404166666674428</v>
      </c>
      <c r="P1193" s="14" t="str">
        <f>IF(Tableau1[[#This Row],[En retard?]]="Oui","HD",IF(Tableau1[Délai restant]&lt;1,"&lt;24h",IF(Tableau1[Délai restant]&lt;2,"&lt;48h","≥48h")))</f>
        <v>&lt;48h</v>
      </c>
      <c r="Q1193" s="14" t="str">
        <f>IF(AND(Tableau1[[#This Row],[En retard?]]="Oui",OR(Tableau1[[#This Row],[Product]]="Citron",Tableau1[[#This Row],[Product]]="Amandes")),"Oui","Non")</f>
        <v>Non</v>
      </c>
      <c r="R1193" t="str">
        <f>CONCATENATE(Tableau1[[#This Row],[OrderCode]],"|",Tableau1[[#This Row],[AnaCode]],"|",Tableau1[[#This Row],[Product]])</f>
        <v>CMD01692707|NTR|Jus de fruits</v>
      </c>
    </row>
    <row r="1194" spans="1:18" x14ac:dyDescent="0.25">
      <c r="A1194" s="1" t="s">
        <v>454</v>
      </c>
      <c r="B1194" s="1" t="s">
        <v>31</v>
      </c>
      <c r="C1194" s="3" t="s">
        <v>61</v>
      </c>
      <c r="D1194" s="3" t="s">
        <v>14</v>
      </c>
      <c r="E1194" s="1" t="s">
        <v>130</v>
      </c>
      <c r="F1194" s="1" t="s">
        <v>2090</v>
      </c>
      <c r="G1194" s="1" t="s">
        <v>1083</v>
      </c>
      <c r="H1194" s="3">
        <f>SUBSTITUTE(LEFT(Tableau1[[#This Row],[OrderDate]],17),".",":")+0</f>
        <v>43570.314097222225</v>
      </c>
      <c r="I1194" s="3">
        <f>SUBSTITUTE(LEFT(Tableau1[[#This Row],[OrderDueTo]],17),".",":")+0</f>
        <v>43577.5</v>
      </c>
      <c r="J1194" s="13" t="str">
        <f>VLOOKUP(Tableau1[[#This Row],[AnaCode]],'Config Analyses'!A:C,2,FALSE)</f>
        <v>Analyse pesticides</v>
      </c>
      <c r="K1194" s="13" t="str">
        <f>VLOOKUP(Tableau1[[#This Row],[AnaCode]],'Config Analyses'!A:C,3,FALSE)</f>
        <v>Equipe 3</v>
      </c>
      <c r="L1194" s="13" t="str">
        <f>VLOOKUP(Tableau1[[#This Row],[CustomerCode]],'Config Clients'!A:D,3,FALSE)</f>
        <v>Grande surface</v>
      </c>
      <c r="M1194" s="13" t="str">
        <f>VLOOKUP(Tableau1[[#This Row],[CustomerCode]],'Config Clients'!A:D,4,FALSE)</f>
        <v>Eric</v>
      </c>
      <c r="N1194" s="10" t="str">
        <f>IFERROR(IF(Tableau1[[#This Row],[Date rendu]]-'Date de l''export'!$A$2&gt;0,"Non","Oui"),"Oui")</f>
        <v>Non</v>
      </c>
      <c r="O1194" s="11">
        <f>IF(Tableau1[[#This Row],[En retard?]]="Non",Tableau1[[#This Row],[Date rendu]]-'Date de l''export'!$A$2,0)</f>
        <v>5.7404166666674428</v>
      </c>
      <c r="P1194" s="14" t="str">
        <f>IF(Tableau1[[#This Row],[En retard?]]="Oui","HD",IF(Tableau1[Délai restant]&lt;1,"&lt;24h",IF(Tableau1[Délai restant]&lt;2,"&lt;48h","≥48h")))</f>
        <v>≥48h</v>
      </c>
      <c r="Q1194" s="14" t="str">
        <f>IF(AND(Tableau1[[#This Row],[En retard?]]="Oui",OR(Tableau1[[#This Row],[Product]]="Citron",Tableau1[[#This Row],[Product]]="Amandes")),"Oui","Non")</f>
        <v>Non</v>
      </c>
      <c r="R1194" t="str">
        <f>CONCATENATE(Tableau1[[#This Row],[OrderCode]],"|",Tableau1[[#This Row],[AnaCode]],"|",Tableau1[[#This Row],[Product]])</f>
        <v>CMD01546701|PEST|Pomme de terre</v>
      </c>
    </row>
    <row r="1195" spans="1:18" x14ac:dyDescent="0.25">
      <c r="A1195" s="1" t="s">
        <v>3596</v>
      </c>
      <c r="B1195" s="1" t="s">
        <v>7</v>
      </c>
      <c r="C1195" s="3" t="s">
        <v>73</v>
      </c>
      <c r="D1195" s="3" t="s">
        <v>23</v>
      </c>
      <c r="E1195" s="1" t="s">
        <v>130</v>
      </c>
      <c r="F1195" s="1" t="s">
        <v>3597</v>
      </c>
      <c r="G1195" s="1" t="s">
        <v>1083</v>
      </c>
      <c r="H1195" s="3">
        <f>SUBSTITUTE(LEFT(Tableau1[[#This Row],[OrderDate]],17),".",":")+0</f>
        <v>43570.314247685186</v>
      </c>
      <c r="I1195" s="3">
        <f>SUBSTITUTE(LEFT(Tableau1[[#This Row],[OrderDueTo]],17),".",":")+0</f>
        <v>43577.5</v>
      </c>
      <c r="J1195" s="13" t="str">
        <f>VLOOKUP(Tableau1[[#This Row],[AnaCode]],'Config Analyses'!A:C,2,FALSE)</f>
        <v>Analyse pesticides</v>
      </c>
      <c r="K1195" s="13" t="str">
        <f>VLOOKUP(Tableau1[[#This Row],[AnaCode]],'Config Analyses'!A:C,3,FALSE)</f>
        <v>Equipe 3</v>
      </c>
      <c r="L1195" s="13" t="str">
        <f>VLOOKUP(Tableau1[[#This Row],[CustomerCode]],'Config Clients'!A:D,3,FALSE)</f>
        <v>Entreprises agro-alimentaires</v>
      </c>
      <c r="M1195" s="13" t="str">
        <f>VLOOKUP(Tableau1[[#This Row],[CustomerCode]],'Config Clients'!A:D,4,FALSE)</f>
        <v>Julien</v>
      </c>
      <c r="N1195" s="10" t="str">
        <f>IFERROR(IF(Tableau1[[#This Row],[Date rendu]]-'Date de l''export'!$A$2&gt;0,"Non","Oui"),"Oui")</f>
        <v>Non</v>
      </c>
      <c r="O1195" s="11">
        <f>IF(Tableau1[[#This Row],[En retard?]]="Non",Tableau1[[#This Row],[Date rendu]]-'Date de l''export'!$A$2,0)</f>
        <v>5.7404166666674428</v>
      </c>
      <c r="P1195" s="14" t="str">
        <f>IF(Tableau1[[#This Row],[En retard?]]="Oui","HD",IF(Tableau1[Délai restant]&lt;1,"&lt;24h",IF(Tableau1[Délai restant]&lt;2,"&lt;48h","≥48h")))</f>
        <v>≥48h</v>
      </c>
      <c r="Q1195" s="14" t="str">
        <f>IF(AND(Tableau1[[#This Row],[En retard?]]="Oui",OR(Tableau1[[#This Row],[Product]]="Citron",Tableau1[[#This Row],[Product]]="Amandes")),"Oui","Non")</f>
        <v>Non</v>
      </c>
      <c r="R1195" t="str">
        <f>CONCATENATE(Tableau1[[#This Row],[OrderCode]],"|",Tableau1[[#This Row],[AnaCode]],"|",Tableau1[[#This Row],[Product]])</f>
        <v>CMD01595505|PEST|Concombre</v>
      </c>
    </row>
    <row r="1196" spans="1:18" x14ac:dyDescent="0.25">
      <c r="A1196" s="1" t="s">
        <v>3598</v>
      </c>
      <c r="B1196" s="1" t="s">
        <v>31</v>
      </c>
      <c r="C1196" s="3" t="s">
        <v>73</v>
      </c>
      <c r="D1196" s="3" t="s">
        <v>23</v>
      </c>
      <c r="E1196" s="1" t="s">
        <v>107</v>
      </c>
      <c r="F1196" s="1" t="s">
        <v>3599</v>
      </c>
      <c r="G1196" s="1" t="s">
        <v>964</v>
      </c>
      <c r="H1196" s="3">
        <f>SUBSTITUTE(LEFT(Tableau1[[#This Row],[OrderDate]],17),".",":")+0</f>
        <v>43570.314317129632</v>
      </c>
      <c r="I1196" s="3">
        <f>SUBSTITUTE(LEFT(Tableau1[[#This Row],[OrderDueTo]],17),".",":")+0</f>
        <v>43573.5</v>
      </c>
      <c r="J1196" s="13" t="str">
        <f>VLOOKUP(Tableau1[[#This Row],[AnaCode]],'Config Analyses'!A:C,2,FALSE)</f>
        <v>Analyse nutritionelle</v>
      </c>
      <c r="K1196" s="13" t="str">
        <f>VLOOKUP(Tableau1[[#This Row],[AnaCode]],'Config Analyses'!A:C,3,FALSE)</f>
        <v>Equipe 2</v>
      </c>
      <c r="L1196" s="13" t="str">
        <f>VLOOKUP(Tableau1[[#This Row],[CustomerCode]],'Config Clients'!A:D,3,FALSE)</f>
        <v>Entreprises agro-alimentaires</v>
      </c>
      <c r="M1196" s="13" t="str">
        <f>VLOOKUP(Tableau1[[#This Row],[CustomerCode]],'Config Clients'!A:D,4,FALSE)</f>
        <v>Julien</v>
      </c>
      <c r="N1196" s="10" t="str">
        <f>IFERROR(IF(Tableau1[[#This Row],[Date rendu]]-'Date de l''export'!$A$2&gt;0,"Non","Oui"),"Oui")</f>
        <v>Non</v>
      </c>
      <c r="O1196" s="11">
        <f>IF(Tableau1[[#This Row],[En retard?]]="Non",Tableau1[[#This Row],[Date rendu]]-'Date de l''export'!$A$2,0)</f>
        <v>1.7404166666674428</v>
      </c>
      <c r="P1196" s="14" t="str">
        <f>IF(Tableau1[[#This Row],[En retard?]]="Oui","HD",IF(Tableau1[Délai restant]&lt;1,"&lt;24h",IF(Tableau1[Délai restant]&lt;2,"&lt;48h","≥48h")))</f>
        <v>&lt;48h</v>
      </c>
      <c r="Q1196" s="14" t="str">
        <f>IF(AND(Tableau1[[#This Row],[En retard?]]="Oui",OR(Tableau1[[#This Row],[Product]]="Citron",Tableau1[[#This Row],[Product]]="Amandes")),"Oui","Non")</f>
        <v>Non</v>
      </c>
      <c r="R1196" t="str">
        <f>CONCATENATE(Tableau1[[#This Row],[OrderCode]],"|",Tableau1[[#This Row],[AnaCode]],"|",Tableau1[[#This Row],[Product]])</f>
        <v>CMD01392804|NTR|Pomme de terre</v>
      </c>
    </row>
    <row r="1197" spans="1:18" x14ac:dyDescent="0.25">
      <c r="A1197" s="1" t="s">
        <v>596</v>
      </c>
      <c r="B1197" s="1" t="s">
        <v>31</v>
      </c>
      <c r="C1197" s="3" t="s">
        <v>61</v>
      </c>
      <c r="D1197" s="3" t="s">
        <v>14</v>
      </c>
      <c r="E1197" s="1" t="s">
        <v>130</v>
      </c>
      <c r="F1197" s="1" t="s">
        <v>1905</v>
      </c>
      <c r="G1197" s="1" t="s">
        <v>1083</v>
      </c>
      <c r="H1197" s="3">
        <f>SUBSTITUTE(LEFT(Tableau1[[#This Row],[OrderDate]],17),".",":")+0</f>
        <v>43570.314456018517</v>
      </c>
      <c r="I1197" s="3">
        <f>SUBSTITUTE(LEFT(Tableau1[[#This Row],[OrderDueTo]],17),".",":")+0</f>
        <v>43577.5</v>
      </c>
      <c r="J1197" s="13" t="str">
        <f>VLOOKUP(Tableau1[[#This Row],[AnaCode]],'Config Analyses'!A:C,2,FALSE)</f>
        <v>Analyse pesticides</v>
      </c>
      <c r="K1197" s="13" t="str">
        <f>VLOOKUP(Tableau1[[#This Row],[AnaCode]],'Config Analyses'!A:C,3,FALSE)</f>
        <v>Equipe 3</v>
      </c>
      <c r="L1197" s="13" t="str">
        <f>VLOOKUP(Tableau1[[#This Row],[CustomerCode]],'Config Clients'!A:D,3,FALSE)</f>
        <v>Grande surface</v>
      </c>
      <c r="M1197" s="13" t="str">
        <f>VLOOKUP(Tableau1[[#This Row],[CustomerCode]],'Config Clients'!A:D,4,FALSE)</f>
        <v>Eric</v>
      </c>
      <c r="N1197" s="10" t="str">
        <f>IFERROR(IF(Tableau1[[#This Row],[Date rendu]]-'Date de l''export'!$A$2&gt;0,"Non","Oui"),"Oui")</f>
        <v>Non</v>
      </c>
      <c r="O1197" s="11">
        <f>IF(Tableau1[[#This Row],[En retard?]]="Non",Tableau1[[#This Row],[Date rendu]]-'Date de l''export'!$A$2,0)</f>
        <v>5.7404166666674428</v>
      </c>
      <c r="P1197" s="14" t="str">
        <f>IF(Tableau1[[#This Row],[En retard?]]="Oui","HD",IF(Tableau1[Délai restant]&lt;1,"&lt;24h",IF(Tableau1[Délai restant]&lt;2,"&lt;48h","≥48h")))</f>
        <v>≥48h</v>
      </c>
      <c r="Q1197" s="14" t="str">
        <f>IF(AND(Tableau1[[#This Row],[En retard?]]="Oui",OR(Tableau1[[#This Row],[Product]]="Citron",Tableau1[[#This Row],[Product]]="Amandes")),"Oui","Non")</f>
        <v>Non</v>
      </c>
      <c r="R1197" t="str">
        <f>CONCATENATE(Tableau1[[#This Row],[OrderCode]],"|",Tableau1[[#This Row],[AnaCode]],"|",Tableau1[[#This Row],[Product]])</f>
        <v>CMD01414806|PEST|Pomme de terre</v>
      </c>
    </row>
    <row r="1198" spans="1:18" x14ac:dyDescent="0.25">
      <c r="A1198" s="1" t="s">
        <v>202</v>
      </c>
      <c r="B1198" s="1" t="s">
        <v>19</v>
      </c>
      <c r="C1198" s="3" t="s">
        <v>54</v>
      </c>
      <c r="D1198" s="3" t="s">
        <v>10</v>
      </c>
      <c r="E1198" s="1" t="s">
        <v>130</v>
      </c>
      <c r="F1198" s="1" t="s">
        <v>2061</v>
      </c>
      <c r="G1198" s="1" t="s">
        <v>1083</v>
      </c>
      <c r="H1198" s="3">
        <f>SUBSTITUTE(LEFT(Tableau1[[#This Row],[OrderDate]],17),".",":")+0</f>
        <v>43570.314756944441</v>
      </c>
      <c r="I1198" s="3">
        <f>SUBSTITUTE(LEFT(Tableau1[[#This Row],[OrderDueTo]],17),".",":")+0</f>
        <v>43577.5</v>
      </c>
      <c r="J1198" s="13" t="str">
        <f>VLOOKUP(Tableau1[[#This Row],[AnaCode]],'Config Analyses'!A:C,2,FALSE)</f>
        <v>Analyse pesticides</v>
      </c>
      <c r="K1198" s="13" t="str">
        <f>VLOOKUP(Tableau1[[#This Row],[AnaCode]],'Config Analyses'!A:C,3,FALSE)</f>
        <v>Equipe 3</v>
      </c>
      <c r="L1198" s="13" t="str">
        <f>VLOOKUP(Tableau1[[#This Row],[CustomerCode]],'Config Clients'!A:D,3,FALSE)</f>
        <v>Coopérative agricole</v>
      </c>
      <c r="M1198" s="13" t="str">
        <f>VLOOKUP(Tableau1[[#This Row],[CustomerCode]],'Config Clients'!A:D,4,FALSE)</f>
        <v>Julie</v>
      </c>
      <c r="N1198" s="10" t="str">
        <f>IFERROR(IF(Tableau1[[#This Row],[Date rendu]]-'Date de l''export'!$A$2&gt;0,"Non","Oui"),"Oui")</f>
        <v>Non</v>
      </c>
      <c r="O1198" s="11">
        <f>IF(Tableau1[[#This Row],[En retard?]]="Non",Tableau1[[#This Row],[Date rendu]]-'Date de l''export'!$A$2,0)</f>
        <v>5.7404166666674428</v>
      </c>
      <c r="P1198" s="14" t="str">
        <f>IF(Tableau1[[#This Row],[En retard?]]="Oui","HD",IF(Tableau1[Délai restant]&lt;1,"&lt;24h",IF(Tableau1[Délai restant]&lt;2,"&lt;48h","≥48h")))</f>
        <v>≥48h</v>
      </c>
      <c r="Q1198" s="14" t="str">
        <f>IF(AND(Tableau1[[#This Row],[En retard?]]="Oui",OR(Tableau1[[#This Row],[Product]]="Citron",Tableau1[[#This Row],[Product]]="Amandes")),"Oui","Non")</f>
        <v>Non</v>
      </c>
      <c r="R1198" t="str">
        <f>CONCATENATE(Tableau1[[#This Row],[OrderCode]],"|",Tableau1[[#This Row],[AnaCode]],"|",Tableau1[[#This Row],[Product]])</f>
        <v>CMD01626307|PEST|Bettrave</v>
      </c>
    </row>
    <row r="1199" spans="1:18" x14ac:dyDescent="0.25">
      <c r="A1199" s="1" t="s">
        <v>313</v>
      </c>
      <c r="B1199" s="1" t="s">
        <v>21</v>
      </c>
      <c r="C1199" s="3" t="s">
        <v>61</v>
      </c>
      <c r="D1199" s="3" t="s">
        <v>14</v>
      </c>
      <c r="E1199" s="1" t="s">
        <v>130</v>
      </c>
      <c r="F1199" s="1" t="s">
        <v>2040</v>
      </c>
      <c r="G1199" s="1" t="s">
        <v>1083</v>
      </c>
      <c r="H1199" s="3">
        <f>SUBSTITUTE(LEFT(Tableau1[[#This Row],[OrderDate]],17),".",":")+0</f>
        <v>43570.314849537041</v>
      </c>
      <c r="I1199" s="3">
        <f>SUBSTITUTE(LEFT(Tableau1[[#This Row],[OrderDueTo]],17),".",":")+0</f>
        <v>43577.5</v>
      </c>
      <c r="J1199" s="13" t="str">
        <f>VLOOKUP(Tableau1[[#This Row],[AnaCode]],'Config Analyses'!A:C,2,FALSE)</f>
        <v>Analyse pesticides</v>
      </c>
      <c r="K1199" s="13" t="str">
        <f>VLOOKUP(Tableau1[[#This Row],[AnaCode]],'Config Analyses'!A:C,3,FALSE)</f>
        <v>Equipe 3</v>
      </c>
      <c r="L1199" s="13" t="str">
        <f>VLOOKUP(Tableau1[[#This Row],[CustomerCode]],'Config Clients'!A:D,3,FALSE)</f>
        <v>Grande surface</v>
      </c>
      <c r="M1199" s="13" t="str">
        <f>VLOOKUP(Tableau1[[#This Row],[CustomerCode]],'Config Clients'!A:D,4,FALSE)</f>
        <v>Eric</v>
      </c>
      <c r="N1199" s="10" t="str">
        <f>IFERROR(IF(Tableau1[[#This Row],[Date rendu]]-'Date de l''export'!$A$2&gt;0,"Non","Oui"),"Oui")</f>
        <v>Non</v>
      </c>
      <c r="O1199" s="11">
        <f>IF(Tableau1[[#This Row],[En retard?]]="Non",Tableau1[[#This Row],[Date rendu]]-'Date de l''export'!$A$2,0)</f>
        <v>5.7404166666674428</v>
      </c>
      <c r="P1199" s="14" t="str">
        <f>IF(Tableau1[[#This Row],[En retard?]]="Oui","HD",IF(Tableau1[Délai restant]&lt;1,"&lt;24h",IF(Tableau1[Délai restant]&lt;2,"&lt;48h","≥48h")))</f>
        <v>≥48h</v>
      </c>
      <c r="Q1199" s="14" t="str">
        <f>IF(AND(Tableau1[[#This Row],[En retard?]]="Oui",OR(Tableau1[[#This Row],[Product]]="Citron",Tableau1[[#This Row],[Product]]="Amandes")),"Oui","Non")</f>
        <v>Non</v>
      </c>
      <c r="R1199" t="str">
        <f>CONCATENATE(Tableau1[[#This Row],[OrderCode]],"|",Tableau1[[#This Row],[AnaCode]],"|",Tableau1[[#This Row],[Product]])</f>
        <v>CMD01700502|PEST|Carotte</v>
      </c>
    </row>
    <row r="1200" spans="1:18" x14ac:dyDescent="0.25">
      <c r="A1200" s="1" t="s">
        <v>577</v>
      </c>
      <c r="B1200" s="1" t="s">
        <v>20</v>
      </c>
      <c r="C1200" s="3" t="s">
        <v>61</v>
      </c>
      <c r="D1200" s="3" t="s">
        <v>14</v>
      </c>
      <c r="E1200" s="1" t="s">
        <v>130</v>
      </c>
      <c r="F1200" s="1" t="s">
        <v>2031</v>
      </c>
      <c r="G1200" s="1" t="s">
        <v>1083</v>
      </c>
      <c r="H1200" s="3">
        <f>SUBSTITUTE(LEFT(Tableau1[[#This Row],[OrderDate]],17),".",":")+0</f>
        <v>43570.315023148149</v>
      </c>
      <c r="I1200" s="3">
        <f>SUBSTITUTE(LEFT(Tableau1[[#This Row],[OrderDueTo]],17),".",":")+0</f>
        <v>43577.5</v>
      </c>
      <c r="J1200" s="13" t="str">
        <f>VLOOKUP(Tableau1[[#This Row],[AnaCode]],'Config Analyses'!A:C,2,FALSE)</f>
        <v>Analyse pesticides</v>
      </c>
      <c r="K1200" s="13" t="str">
        <f>VLOOKUP(Tableau1[[#This Row],[AnaCode]],'Config Analyses'!A:C,3,FALSE)</f>
        <v>Equipe 3</v>
      </c>
      <c r="L1200" s="13" t="str">
        <f>VLOOKUP(Tableau1[[#This Row],[CustomerCode]],'Config Clients'!A:D,3,FALSE)</f>
        <v>Grande surface</v>
      </c>
      <c r="M1200" s="13" t="str">
        <f>VLOOKUP(Tableau1[[#This Row],[CustomerCode]],'Config Clients'!A:D,4,FALSE)</f>
        <v>Eric</v>
      </c>
      <c r="N1200" s="10" t="str">
        <f>IFERROR(IF(Tableau1[[#This Row],[Date rendu]]-'Date de l''export'!$A$2&gt;0,"Non","Oui"),"Oui")</f>
        <v>Non</v>
      </c>
      <c r="O1200" s="11">
        <f>IF(Tableau1[[#This Row],[En retard?]]="Non",Tableau1[[#This Row],[Date rendu]]-'Date de l''export'!$A$2,0)</f>
        <v>5.7404166666674428</v>
      </c>
      <c r="P1200" s="14" t="str">
        <f>IF(Tableau1[[#This Row],[En retard?]]="Oui","HD",IF(Tableau1[Délai restant]&lt;1,"&lt;24h",IF(Tableau1[Délai restant]&lt;2,"&lt;48h","≥48h")))</f>
        <v>≥48h</v>
      </c>
      <c r="Q1200" s="14" t="str">
        <f>IF(AND(Tableau1[[#This Row],[En retard?]]="Oui",OR(Tableau1[[#This Row],[Product]]="Citron",Tableau1[[#This Row],[Product]]="Amandes")),"Oui","Non")</f>
        <v>Non</v>
      </c>
      <c r="R1200" t="str">
        <f>CONCATENATE(Tableau1[[#This Row],[OrderCode]],"|",Tableau1[[#This Row],[AnaCode]],"|",Tableau1[[#This Row],[Product]])</f>
        <v>CMD01512802|PEST|Orange</v>
      </c>
    </row>
    <row r="1201" spans="1:18" x14ac:dyDescent="0.25">
      <c r="A1201" s="1" t="s">
        <v>3600</v>
      </c>
      <c r="B1201" s="1" t="s">
        <v>42</v>
      </c>
      <c r="C1201" s="3" t="s">
        <v>73</v>
      </c>
      <c r="D1201" s="3" t="s">
        <v>23</v>
      </c>
      <c r="E1201" s="1" t="s">
        <v>50</v>
      </c>
      <c r="F1201" s="1" t="s">
        <v>3601</v>
      </c>
      <c r="G1201" s="1" t="s">
        <v>1365</v>
      </c>
      <c r="H1201" s="3">
        <f>SUBSTITUTE(LEFT(Tableau1[[#This Row],[OrderDate]],17),".",":")+0</f>
        <v>43570.315335648149</v>
      </c>
      <c r="I1201" s="3">
        <f>SUBSTITUTE(LEFT(Tableau1[[#This Row],[OrderDueTo]],17),".",":")+0</f>
        <v>43579.5</v>
      </c>
      <c r="J1201" s="13" t="str">
        <f>VLOOKUP(Tableau1[[#This Row],[AnaCode]],'Config Analyses'!A:C,2,FALSE)</f>
        <v>Analyse OGM</v>
      </c>
      <c r="K1201" s="13" t="str">
        <f>VLOOKUP(Tableau1[[#This Row],[AnaCode]],'Config Analyses'!A:C,3,FALSE)</f>
        <v>Equipe 2</v>
      </c>
      <c r="L1201" s="13" t="str">
        <f>VLOOKUP(Tableau1[[#This Row],[CustomerCode]],'Config Clients'!A:D,3,FALSE)</f>
        <v>Entreprises agro-alimentaires</v>
      </c>
      <c r="M1201" s="13" t="str">
        <f>VLOOKUP(Tableau1[[#This Row],[CustomerCode]],'Config Clients'!A:D,4,FALSE)</f>
        <v>Julien</v>
      </c>
      <c r="N1201" s="10" t="str">
        <f>IFERROR(IF(Tableau1[[#This Row],[Date rendu]]-'Date de l''export'!$A$2&gt;0,"Non","Oui"),"Oui")</f>
        <v>Non</v>
      </c>
      <c r="O1201" s="11">
        <f>IF(Tableau1[[#This Row],[En retard?]]="Non",Tableau1[[#This Row],[Date rendu]]-'Date de l''export'!$A$2,0)</f>
        <v>7.7404166666674428</v>
      </c>
      <c r="P1201" s="14" t="str">
        <f>IF(Tableau1[[#This Row],[En retard?]]="Oui","HD",IF(Tableau1[Délai restant]&lt;1,"&lt;24h",IF(Tableau1[Délai restant]&lt;2,"&lt;48h","≥48h")))</f>
        <v>≥48h</v>
      </c>
      <c r="Q1201" s="14" t="str">
        <f>IF(AND(Tableau1[[#This Row],[En retard?]]="Oui",OR(Tableau1[[#This Row],[Product]]="Citron",Tableau1[[#This Row],[Product]]="Amandes")),"Oui","Non")</f>
        <v>Non</v>
      </c>
      <c r="R1201" t="str">
        <f>CONCATENATE(Tableau1[[#This Row],[OrderCode]],"|",Tableau1[[#This Row],[AnaCode]],"|",Tableau1[[#This Row],[Product]])</f>
        <v>CMD01580902|OGM|Jus de fruits</v>
      </c>
    </row>
    <row r="1202" spans="1:18" x14ac:dyDescent="0.25">
      <c r="A1202" s="1" t="s">
        <v>587</v>
      </c>
      <c r="B1202" s="1" t="s">
        <v>31</v>
      </c>
      <c r="C1202" s="3" t="s">
        <v>49</v>
      </c>
      <c r="D1202" s="3" t="s">
        <v>8</v>
      </c>
      <c r="E1202" s="1" t="s">
        <v>107</v>
      </c>
      <c r="F1202" s="1" t="s">
        <v>1531</v>
      </c>
      <c r="G1202" s="1" t="s">
        <v>964</v>
      </c>
      <c r="H1202" s="3">
        <f>SUBSTITUTE(LEFT(Tableau1[[#This Row],[OrderDate]],17),".",":")+0</f>
        <v>43570.315370370372</v>
      </c>
      <c r="I1202" s="3">
        <f>SUBSTITUTE(LEFT(Tableau1[[#This Row],[OrderDueTo]],17),".",":")+0</f>
        <v>43573.5</v>
      </c>
      <c r="J1202" s="13" t="str">
        <f>VLOOKUP(Tableau1[[#This Row],[AnaCode]],'Config Analyses'!A:C,2,FALSE)</f>
        <v>Analyse nutritionelle</v>
      </c>
      <c r="K1202" s="13" t="str">
        <f>VLOOKUP(Tableau1[[#This Row],[AnaCode]],'Config Analyses'!A:C,3,FALSE)</f>
        <v>Equipe 2</v>
      </c>
      <c r="L1202" s="13" t="str">
        <f>VLOOKUP(Tableau1[[#This Row],[CustomerCode]],'Config Clients'!A:D,3,FALSE)</f>
        <v>Grande surface</v>
      </c>
      <c r="M1202" s="13" t="str">
        <f>VLOOKUP(Tableau1[[#This Row],[CustomerCode]],'Config Clients'!A:D,4,FALSE)</f>
        <v>Eric</v>
      </c>
      <c r="N1202" s="10" t="str">
        <f>IFERROR(IF(Tableau1[[#This Row],[Date rendu]]-'Date de l''export'!$A$2&gt;0,"Non","Oui"),"Oui")</f>
        <v>Non</v>
      </c>
      <c r="O1202" s="11">
        <f>IF(Tableau1[[#This Row],[En retard?]]="Non",Tableau1[[#This Row],[Date rendu]]-'Date de l''export'!$A$2,0)</f>
        <v>1.7404166666674428</v>
      </c>
      <c r="P1202" s="14" t="str">
        <f>IF(Tableau1[[#This Row],[En retard?]]="Oui","HD",IF(Tableau1[Délai restant]&lt;1,"&lt;24h",IF(Tableau1[Délai restant]&lt;2,"&lt;48h","≥48h")))</f>
        <v>&lt;48h</v>
      </c>
      <c r="Q1202" s="14" t="str">
        <f>IF(AND(Tableau1[[#This Row],[En retard?]]="Oui",OR(Tableau1[[#This Row],[Product]]="Citron",Tableau1[[#This Row],[Product]]="Amandes")),"Oui","Non")</f>
        <v>Non</v>
      </c>
      <c r="R1202" t="str">
        <f>CONCATENATE(Tableau1[[#This Row],[OrderCode]],"|",Tableau1[[#This Row],[AnaCode]],"|",Tableau1[[#This Row],[Product]])</f>
        <v>CMD01408208|NTR|Pomme de terre</v>
      </c>
    </row>
    <row r="1203" spans="1:18" x14ac:dyDescent="0.25">
      <c r="A1203" s="1" t="s">
        <v>3389</v>
      </c>
      <c r="B1203" s="1" t="s">
        <v>42</v>
      </c>
      <c r="C1203" s="3" t="s">
        <v>188</v>
      </c>
      <c r="D1203" s="3" t="s">
        <v>38</v>
      </c>
      <c r="E1203" s="1" t="s">
        <v>107</v>
      </c>
      <c r="F1203" s="1" t="s">
        <v>3602</v>
      </c>
      <c r="G1203" s="1" t="s">
        <v>964</v>
      </c>
      <c r="H1203" s="3">
        <f>SUBSTITUTE(LEFT(Tableau1[[#This Row],[OrderDate]],17),".",":")+0</f>
        <v>43570.315509259257</v>
      </c>
      <c r="I1203" s="3">
        <f>SUBSTITUTE(LEFT(Tableau1[[#This Row],[OrderDueTo]],17),".",":")+0</f>
        <v>43573.5</v>
      </c>
      <c r="J1203" s="13" t="str">
        <f>VLOOKUP(Tableau1[[#This Row],[AnaCode]],'Config Analyses'!A:C,2,FALSE)</f>
        <v>Analyse nutritionelle</v>
      </c>
      <c r="K1203" s="13" t="str">
        <f>VLOOKUP(Tableau1[[#This Row],[AnaCode]],'Config Analyses'!A:C,3,FALSE)</f>
        <v>Equipe 2</v>
      </c>
      <c r="L1203" s="13" t="str">
        <f>VLOOKUP(Tableau1[[#This Row],[CustomerCode]],'Config Clients'!A:D,3,FALSE)</f>
        <v>Coopérative agricole</v>
      </c>
      <c r="M1203" s="13" t="str">
        <f>VLOOKUP(Tableau1[[#This Row],[CustomerCode]],'Config Clients'!A:D,4,FALSE)</f>
        <v>Julie</v>
      </c>
      <c r="N1203" s="10" t="str">
        <f>IFERROR(IF(Tableau1[[#This Row],[Date rendu]]-'Date de l''export'!$A$2&gt;0,"Non","Oui"),"Oui")</f>
        <v>Non</v>
      </c>
      <c r="O1203" s="11">
        <f>IF(Tableau1[[#This Row],[En retard?]]="Non",Tableau1[[#This Row],[Date rendu]]-'Date de l''export'!$A$2,0)</f>
        <v>1.7404166666674428</v>
      </c>
      <c r="P1203" s="14" t="str">
        <f>IF(Tableau1[[#This Row],[En retard?]]="Oui","HD",IF(Tableau1[Délai restant]&lt;1,"&lt;24h",IF(Tableau1[Délai restant]&lt;2,"&lt;48h","≥48h")))</f>
        <v>&lt;48h</v>
      </c>
      <c r="Q1203" s="14" t="str">
        <f>IF(AND(Tableau1[[#This Row],[En retard?]]="Oui",OR(Tableau1[[#This Row],[Product]]="Citron",Tableau1[[#This Row],[Product]]="Amandes")),"Oui","Non")</f>
        <v>Non</v>
      </c>
      <c r="R1203" t="str">
        <f>CONCATENATE(Tableau1[[#This Row],[OrderCode]],"|",Tableau1[[#This Row],[AnaCode]],"|",Tableau1[[#This Row],[Product]])</f>
        <v>CMD01748539|NTR|Jus de fruits</v>
      </c>
    </row>
    <row r="1204" spans="1:18" x14ac:dyDescent="0.25">
      <c r="A1204" s="1" t="s">
        <v>917</v>
      </c>
      <c r="B1204" s="1" t="s">
        <v>42</v>
      </c>
      <c r="C1204" s="3" t="s">
        <v>75</v>
      </c>
      <c r="D1204" s="3" t="s">
        <v>24</v>
      </c>
      <c r="E1204" s="1" t="s">
        <v>130</v>
      </c>
      <c r="F1204" s="1" t="s">
        <v>3118</v>
      </c>
      <c r="G1204" s="1" t="s">
        <v>1083</v>
      </c>
      <c r="H1204" s="3">
        <f>SUBSTITUTE(LEFT(Tableau1[[#This Row],[OrderDate]],17),".",":")+0</f>
        <v>43570.315833333334</v>
      </c>
      <c r="I1204" s="3">
        <f>SUBSTITUTE(LEFT(Tableau1[[#This Row],[OrderDueTo]],17),".",":")+0</f>
        <v>43577.5</v>
      </c>
      <c r="J1204" s="13" t="str">
        <f>VLOOKUP(Tableau1[[#This Row],[AnaCode]],'Config Analyses'!A:C,2,FALSE)</f>
        <v>Analyse pesticides</v>
      </c>
      <c r="K1204" s="13" t="str">
        <f>VLOOKUP(Tableau1[[#This Row],[AnaCode]],'Config Analyses'!A:C,3,FALSE)</f>
        <v>Equipe 3</v>
      </c>
      <c r="L1204" s="13" t="str">
        <f>VLOOKUP(Tableau1[[#This Row],[CustomerCode]],'Config Clients'!A:D,3,FALSE)</f>
        <v>Entreprises agro-alimentaires</v>
      </c>
      <c r="M1204" s="13" t="str">
        <f>VLOOKUP(Tableau1[[#This Row],[CustomerCode]],'Config Clients'!A:D,4,FALSE)</f>
        <v>Julien</v>
      </c>
      <c r="N1204" s="10" t="str">
        <f>IFERROR(IF(Tableau1[[#This Row],[Date rendu]]-'Date de l''export'!$A$2&gt;0,"Non","Oui"),"Oui")</f>
        <v>Non</v>
      </c>
      <c r="O1204" s="11">
        <f>IF(Tableau1[[#This Row],[En retard?]]="Non",Tableau1[[#This Row],[Date rendu]]-'Date de l''export'!$A$2,0)</f>
        <v>5.7404166666674428</v>
      </c>
      <c r="P1204" s="14" t="str">
        <f>IF(Tableau1[[#This Row],[En retard?]]="Oui","HD",IF(Tableau1[Délai restant]&lt;1,"&lt;24h",IF(Tableau1[Délai restant]&lt;2,"&lt;48h","≥48h")))</f>
        <v>≥48h</v>
      </c>
      <c r="Q1204" s="14" t="str">
        <f>IF(AND(Tableau1[[#This Row],[En retard?]]="Oui",OR(Tableau1[[#This Row],[Product]]="Citron",Tableau1[[#This Row],[Product]]="Amandes")),"Oui","Non")</f>
        <v>Non</v>
      </c>
      <c r="R1204" t="str">
        <f>CONCATENATE(Tableau1[[#This Row],[OrderCode]],"|",Tableau1[[#This Row],[AnaCode]],"|",Tableau1[[#This Row],[Product]])</f>
        <v>CMD01754818|PEST|Jus de fruits</v>
      </c>
    </row>
    <row r="1205" spans="1:18" x14ac:dyDescent="0.25">
      <c r="A1205" s="1" t="s">
        <v>691</v>
      </c>
      <c r="B1205" s="1" t="s">
        <v>30</v>
      </c>
      <c r="C1205" s="3" t="s">
        <v>75</v>
      </c>
      <c r="D1205" s="3" t="s">
        <v>24</v>
      </c>
      <c r="E1205" s="1" t="s">
        <v>130</v>
      </c>
      <c r="F1205" s="1" t="s">
        <v>3122</v>
      </c>
      <c r="G1205" s="1" t="s">
        <v>1083</v>
      </c>
      <c r="H1205" s="3">
        <f>SUBSTITUTE(LEFT(Tableau1[[#This Row],[OrderDate]],17),".",":")+0</f>
        <v>43570.31590277778</v>
      </c>
      <c r="I1205" s="3">
        <f>SUBSTITUTE(LEFT(Tableau1[[#This Row],[OrderDueTo]],17),".",":")+0</f>
        <v>43577.5</v>
      </c>
      <c r="J1205" s="13" t="str">
        <f>VLOOKUP(Tableau1[[#This Row],[AnaCode]],'Config Analyses'!A:C,2,FALSE)</f>
        <v>Analyse pesticides</v>
      </c>
      <c r="K1205" s="13" t="str">
        <f>VLOOKUP(Tableau1[[#This Row],[AnaCode]],'Config Analyses'!A:C,3,FALSE)</f>
        <v>Equipe 3</v>
      </c>
      <c r="L1205" s="13" t="str">
        <f>VLOOKUP(Tableau1[[#This Row],[CustomerCode]],'Config Clients'!A:D,3,FALSE)</f>
        <v>Entreprises agro-alimentaires</v>
      </c>
      <c r="M1205" s="13" t="str">
        <f>VLOOKUP(Tableau1[[#This Row],[CustomerCode]],'Config Clients'!A:D,4,FALSE)</f>
        <v>Julien</v>
      </c>
      <c r="N1205" s="10" t="str">
        <f>IFERROR(IF(Tableau1[[#This Row],[Date rendu]]-'Date de l''export'!$A$2&gt;0,"Non","Oui"),"Oui")</f>
        <v>Non</v>
      </c>
      <c r="O1205" s="11">
        <f>IF(Tableau1[[#This Row],[En retard?]]="Non",Tableau1[[#This Row],[Date rendu]]-'Date de l''export'!$A$2,0)</f>
        <v>5.7404166666674428</v>
      </c>
      <c r="P1205" s="14" t="str">
        <f>IF(Tableau1[[#This Row],[En retard?]]="Oui","HD",IF(Tableau1[Délai restant]&lt;1,"&lt;24h",IF(Tableau1[Délai restant]&lt;2,"&lt;48h","≥48h")))</f>
        <v>≥48h</v>
      </c>
      <c r="Q1205" s="14" t="str">
        <f>IF(AND(Tableau1[[#This Row],[En retard?]]="Oui",OR(Tableau1[[#This Row],[Product]]="Citron",Tableau1[[#This Row],[Product]]="Amandes")),"Oui","Non")</f>
        <v>Non</v>
      </c>
      <c r="R1205" t="str">
        <f>CONCATENATE(Tableau1[[#This Row],[OrderCode]],"|",Tableau1[[#This Row],[AnaCode]],"|",Tableau1[[#This Row],[Product]])</f>
        <v>CMD01790408|PEST|Bœuf</v>
      </c>
    </row>
    <row r="1206" spans="1:18" x14ac:dyDescent="0.25">
      <c r="A1206" s="1" t="s">
        <v>3603</v>
      </c>
      <c r="B1206" s="1" t="s">
        <v>42</v>
      </c>
      <c r="C1206" s="3" t="s">
        <v>188</v>
      </c>
      <c r="D1206" s="3" t="s">
        <v>38</v>
      </c>
      <c r="E1206" s="1" t="s">
        <v>107</v>
      </c>
      <c r="F1206" s="1" t="s">
        <v>3604</v>
      </c>
      <c r="G1206" s="1" t="s">
        <v>964</v>
      </c>
      <c r="H1206" s="3">
        <f>SUBSTITUTE(LEFT(Tableau1[[#This Row],[OrderDate]],17),".",":")+0</f>
        <v>43570.316331018519</v>
      </c>
      <c r="I1206" s="3">
        <f>SUBSTITUTE(LEFT(Tableau1[[#This Row],[OrderDueTo]],17),".",":")+0</f>
        <v>43573.5</v>
      </c>
      <c r="J1206" s="13" t="str">
        <f>VLOOKUP(Tableau1[[#This Row],[AnaCode]],'Config Analyses'!A:C,2,FALSE)</f>
        <v>Analyse nutritionelle</v>
      </c>
      <c r="K1206" s="13" t="str">
        <f>VLOOKUP(Tableau1[[#This Row],[AnaCode]],'Config Analyses'!A:C,3,FALSE)</f>
        <v>Equipe 2</v>
      </c>
      <c r="L1206" s="13" t="str">
        <f>VLOOKUP(Tableau1[[#This Row],[CustomerCode]],'Config Clients'!A:D,3,FALSE)</f>
        <v>Coopérative agricole</v>
      </c>
      <c r="M1206" s="13" t="str">
        <f>VLOOKUP(Tableau1[[#This Row],[CustomerCode]],'Config Clients'!A:D,4,FALSE)</f>
        <v>Julie</v>
      </c>
      <c r="N1206" s="10" t="str">
        <f>IFERROR(IF(Tableau1[[#This Row],[Date rendu]]-'Date de l''export'!$A$2&gt;0,"Non","Oui"),"Oui")</f>
        <v>Non</v>
      </c>
      <c r="O1206" s="11">
        <f>IF(Tableau1[[#This Row],[En retard?]]="Non",Tableau1[[#This Row],[Date rendu]]-'Date de l''export'!$A$2,0)</f>
        <v>1.7404166666674428</v>
      </c>
      <c r="P1206" s="14" t="str">
        <f>IF(Tableau1[[#This Row],[En retard?]]="Oui","HD",IF(Tableau1[Délai restant]&lt;1,"&lt;24h",IF(Tableau1[Délai restant]&lt;2,"&lt;48h","≥48h")))</f>
        <v>&lt;48h</v>
      </c>
      <c r="Q1206" s="14" t="str">
        <f>IF(AND(Tableau1[[#This Row],[En retard?]]="Oui",OR(Tableau1[[#This Row],[Product]]="Citron",Tableau1[[#This Row],[Product]]="Amandes")),"Oui","Non")</f>
        <v>Non</v>
      </c>
      <c r="R1206" t="str">
        <f>CONCATENATE(Tableau1[[#This Row],[OrderCode]],"|",Tableau1[[#This Row],[AnaCode]],"|",Tableau1[[#This Row],[Product]])</f>
        <v>CMD01646422|NTR|Jus de fruits</v>
      </c>
    </row>
    <row r="1207" spans="1:18" x14ac:dyDescent="0.25">
      <c r="A1207" s="1" t="s">
        <v>609</v>
      </c>
      <c r="B1207" s="1" t="s">
        <v>31</v>
      </c>
      <c r="C1207" s="3" t="s">
        <v>52</v>
      </c>
      <c r="D1207" s="3" t="s">
        <v>9</v>
      </c>
      <c r="E1207" s="1" t="s">
        <v>179</v>
      </c>
      <c r="F1207" s="1" t="s">
        <v>2620</v>
      </c>
      <c r="G1207" s="1" t="s">
        <v>947</v>
      </c>
      <c r="H1207" s="3">
        <f>SUBSTITUTE(LEFT(Tableau1[[#This Row],[OrderDate]],17),".",":")+0</f>
        <v>43570.316689814812</v>
      </c>
      <c r="I1207" s="3">
        <f>SUBSTITUTE(LEFT(Tableau1[[#This Row],[OrderDueTo]],17),".",":")+0</f>
        <v>43571.5</v>
      </c>
      <c r="J1207" s="13" t="str">
        <f>VLOOKUP(Tableau1[[#This Row],[AnaCode]],'Config Analyses'!A:C,2,FALSE)</f>
        <v>Analyse métaux lourds</v>
      </c>
      <c r="K1207" s="13" t="str">
        <f>VLOOKUP(Tableau1[[#This Row],[AnaCode]],'Config Analyses'!A:C,3,FALSE)</f>
        <v>Equipe 1</v>
      </c>
      <c r="L1207" s="13" t="str">
        <f>VLOOKUP(Tableau1[[#This Row],[CustomerCode]],'Config Clients'!A:D,3,FALSE)</f>
        <v>Centrale d'achats</v>
      </c>
      <c r="M1207" s="13" t="str">
        <f>VLOOKUP(Tableau1[[#This Row],[CustomerCode]],'Config Clients'!A:D,4,FALSE)</f>
        <v>Sandrine</v>
      </c>
      <c r="N1207" s="10" t="str">
        <f>IFERROR(IF(Tableau1[[#This Row],[Date rendu]]-'Date de l''export'!$A$2&gt;0,"Non","Oui"),"Oui")</f>
        <v>Oui</v>
      </c>
      <c r="O1207" s="11">
        <f>IF(Tableau1[[#This Row],[En retard?]]="Non",Tableau1[[#This Row],[Date rendu]]-'Date de l''export'!$A$2,0)</f>
        <v>0</v>
      </c>
      <c r="P1207" s="14" t="str">
        <f>IF(Tableau1[[#This Row],[En retard?]]="Oui","HD",IF(Tableau1[Délai restant]&lt;1,"&lt;24h",IF(Tableau1[Délai restant]&lt;2,"&lt;48h","≥48h")))</f>
        <v>HD</v>
      </c>
      <c r="Q1207" s="14" t="str">
        <f>IF(AND(Tableau1[[#This Row],[En retard?]]="Oui",OR(Tableau1[[#This Row],[Product]]="Citron",Tableau1[[#This Row],[Product]]="Amandes")),"Oui","Non")</f>
        <v>Non</v>
      </c>
      <c r="R1207" t="str">
        <f>CONCATENATE(Tableau1[[#This Row],[OrderCode]],"|",Tableau1[[#This Row],[AnaCode]],"|",Tableau1[[#This Row],[Product]])</f>
        <v>CMD01691008|MTX|Pomme de terre</v>
      </c>
    </row>
    <row r="1208" spans="1:18" x14ac:dyDescent="0.25">
      <c r="A1208" s="1" t="s">
        <v>315</v>
      </c>
      <c r="B1208" s="1" t="s">
        <v>31</v>
      </c>
      <c r="C1208" s="3" t="s">
        <v>61</v>
      </c>
      <c r="D1208" s="3" t="s">
        <v>14</v>
      </c>
      <c r="E1208" s="1" t="s">
        <v>130</v>
      </c>
      <c r="F1208" s="1" t="s">
        <v>1911</v>
      </c>
      <c r="G1208" s="1" t="s">
        <v>1083</v>
      </c>
      <c r="H1208" s="3">
        <f>SUBSTITUTE(LEFT(Tableau1[[#This Row],[OrderDate]],17),".",":")+0</f>
        <v>43570.317465277774</v>
      </c>
      <c r="I1208" s="3">
        <f>SUBSTITUTE(LEFT(Tableau1[[#This Row],[OrderDueTo]],17),".",":")+0</f>
        <v>43577.5</v>
      </c>
      <c r="J1208" s="13" t="str">
        <f>VLOOKUP(Tableau1[[#This Row],[AnaCode]],'Config Analyses'!A:C,2,FALSE)</f>
        <v>Analyse pesticides</v>
      </c>
      <c r="K1208" s="13" t="str">
        <f>VLOOKUP(Tableau1[[#This Row],[AnaCode]],'Config Analyses'!A:C,3,FALSE)</f>
        <v>Equipe 3</v>
      </c>
      <c r="L1208" s="13" t="str">
        <f>VLOOKUP(Tableau1[[#This Row],[CustomerCode]],'Config Clients'!A:D,3,FALSE)</f>
        <v>Grande surface</v>
      </c>
      <c r="M1208" s="13" t="str">
        <f>VLOOKUP(Tableau1[[#This Row],[CustomerCode]],'Config Clients'!A:D,4,FALSE)</f>
        <v>Eric</v>
      </c>
      <c r="N1208" s="10" t="str">
        <f>IFERROR(IF(Tableau1[[#This Row],[Date rendu]]-'Date de l''export'!$A$2&gt;0,"Non","Oui"),"Oui")</f>
        <v>Non</v>
      </c>
      <c r="O1208" s="11">
        <f>IF(Tableau1[[#This Row],[En retard?]]="Non",Tableau1[[#This Row],[Date rendu]]-'Date de l''export'!$A$2,0)</f>
        <v>5.7404166666674428</v>
      </c>
      <c r="P1208" s="14" t="str">
        <f>IF(Tableau1[[#This Row],[En retard?]]="Oui","HD",IF(Tableau1[Délai restant]&lt;1,"&lt;24h",IF(Tableau1[Délai restant]&lt;2,"&lt;48h","≥48h")))</f>
        <v>≥48h</v>
      </c>
      <c r="Q1208" s="14" t="str">
        <f>IF(AND(Tableau1[[#This Row],[En retard?]]="Oui",OR(Tableau1[[#This Row],[Product]]="Citron",Tableau1[[#This Row],[Product]]="Amandes")),"Oui","Non")</f>
        <v>Non</v>
      </c>
      <c r="R1208" t="str">
        <f>CONCATENATE(Tableau1[[#This Row],[OrderCode]],"|",Tableau1[[#This Row],[AnaCode]],"|",Tableau1[[#This Row],[Product]])</f>
        <v>CMD01664405|PEST|Pomme de terre</v>
      </c>
    </row>
    <row r="1209" spans="1:18" x14ac:dyDescent="0.25">
      <c r="A1209" s="1" t="s">
        <v>594</v>
      </c>
      <c r="B1209" s="1" t="s">
        <v>32</v>
      </c>
      <c r="C1209" s="3" t="s">
        <v>61</v>
      </c>
      <c r="D1209" s="3" t="s">
        <v>14</v>
      </c>
      <c r="E1209" s="1" t="s">
        <v>50</v>
      </c>
      <c r="F1209" s="1" t="s">
        <v>2102</v>
      </c>
      <c r="G1209" s="1" t="s">
        <v>1365</v>
      </c>
      <c r="H1209" s="3">
        <f>SUBSTITUTE(LEFT(Tableau1[[#This Row],[OrderDate]],17),".",":")+0</f>
        <v>43570.317673611113</v>
      </c>
      <c r="I1209" s="3">
        <f>SUBSTITUTE(LEFT(Tableau1[[#This Row],[OrderDueTo]],17),".",":")+0</f>
        <v>43579.5</v>
      </c>
      <c r="J1209" s="13" t="str">
        <f>VLOOKUP(Tableau1[[#This Row],[AnaCode]],'Config Analyses'!A:C,2,FALSE)</f>
        <v>Analyse OGM</v>
      </c>
      <c r="K1209" s="13" t="str">
        <f>VLOOKUP(Tableau1[[#This Row],[AnaCode]],'Config Analyses'!A:C,3,FALSE)</f>
        <v>Equipe 2</v>
      </c>
      <c r="L1209" s="13" t="str">
        <f>VLOOKUP(Tableau1[[#This Row],[CustomerCode]],'Config Clients'!A:D,3,FALSE)</f>
        <v>Grande surface</v>
      </c>
      <c r="M1209" s="13" t="str">
        <f>VLOOKUP(Tableau1[[#This Row],[CustomerCode]],'Config Clients'!A:D,4,FALSE)</f>
        <v>Eric</v>
      </c>
      <c r="N1209" s="10" t="str">
        <f>IFERROR(IF(Tableau1[[#This Row],[Date rendu]]-'Date de l''export'!$A$2&gt;0,"Non","Oui"),"Oui")</f>
        <v>Non</v>
      </c>
      <c r="O1209" s="11">
        <f>IF(Tableau1[[#This Row],[En retard?]]="Non",Tableau1[[#This Row],[Date rendu]]-'Date de l''export'!$A$2,0)</f>
        <v>7.7404166666674428</v>
      </c>
      <c r="P1209" s="14" t="str">
        <f>IF(Tableau1[[#This Row],[En retard?]]="Oui","HD",IF(Tableau1[Délai restant]&lt;1,"&lt;24h",IF(Tableau1[Délai restant]&lt;2,"&lt;48h","≥48h")))</f>
        <v>≥48h</v>
      </c>
      <c r="Q1209" s="14" t="str">
        <f>IF(AND(Tableau1[[#This Row],[En retard?]]="Oui",OR(Tableau1[[#This Row],[Product]]="Citron",Tableau1[[#This Row],[Product]]="Amandes")),"Oui","Non")</f>
        <v>Non</v>
      </c>
      <c r="R1209" t="str">
        <f>CONCATENATE(Tableau1[[#This Row],[OrderCode]],"|",Tableau1[[#This Row],[AnaCode]],"|",Tableau1[[#This Row],[Product]])</f>
        <v>CMD01621802|OGM|Tomate</v>
      </c>
    </row>
    <row r="1210" spans="1:18" x14ac:dyDescent="0.25">
      <c r="A1210" s="1" t="s">
        <v>3319</v>
      </c>
      <c r="B1210" s="1" t="s">
        <v>42</v>
      </c>
      <c r="C1210" s="3" t="s">
        <v>188</v>
      </c>
      <c r="D1210" s="3" t="s">
        <v>38</v>
      </c>
      <c r="E1210" s="1" t="s">
        <v>130</v>
      </c>
      <c r="F1210" s="1" t="s">
        <v>3605</v>
      </c>
      <c r="G1210" s="1" t="s">
        <v>1083</v>
      </c>
      <c r="H1210" s="3">
        <f>SUBSTITUTE(LEFT(Tableau1[[#This Row],[OrderDate]],17),".",":")+0</f>
        <v>43570.317777777775</v>
      </c>
      <c r="I1210" s="3">
        <f>SUBSTITUTE(LEFT(Tableau1[[#This Row],[OrderDueTo]],17),".",":")+0</f>
        <v>43577.5</v>
      </c>
      <c r="J1210" s="13" t="str">
        <f>VLOOKUP(Tableau1[[#This Row],[AnaCode]],'Config Analyses'!A:C,2,FALSE)</f>
        <v>Analyse pesticides</v>
      </c>
      <c r="K1210" s="13" t="str">
        <f>VLOOKUP(Tableau1[[#This Row],[AnaCode]],'Config Analyses'!A:C,3,FALSE)</f>
        <v>Equipe 3</v>
      </c>
      <c r="L1210" s="13" t="str">
        <f>VLOOKUP(Tableau1[[#This Row],[CustomerCode]],'Config Clients'!A:D,3,FALSE)</f>
        <v>Coopérative agricole</v>
      </c>
      <c r="M1210" s="13" t="str">
        <f>VLOOKUP(Tableau1[[#This Row],[CustomerCode]],'Config Clients'!A:D,4,FALSE)</f>
        <v>Julie</v>
      </c>
      <c r="N1210" s="10" t="str">
        <f>IFERROR(IF(Tableau1[[#This Row],[Date rendu]]-'Date de l''export'!$A$2&gt;0,"Non","Oui"),"Oui")</f>
        <v>Non</v>
      </c>
      <c r="O1210" s="11">
        <f>IF(Tableau1[[#This Row],[En retard?]]="Non",Tableau1[[#This Row],[Date rendu]]-'Date de l''export'!$A$2,0)</f>
        <v>5.7404166666674428</v>
      </c>
      <c r="P1210" s="14" t="str">
        <f>IF(Tableau1[[#This Row],[En retard?]]="Oui","HD",IF(Tableau1[Délai restant]&lt;1,"&lt;24h",IF(Tableau1[Délai restant]&lt;2,"&lt;48h","≥48h")))</f>
        <v>≥48h</v>
      </c>
      <c r="Q1210" s="14" t="str">
        <f>IF(AND(Tableau1[[#This Row],[En retard?]]="Oui",OR(Tableau1[[#This Row],[Product]]="Citron",Tableau1[[#This Row],[Product]]="Amandes")),"Oui","Non")</f>
        <v>Non</v>
      </c>
      <c r="R1210" t="str">
        <f>CONCATENATE(Tableau1[[#This Row],[OrderCode]],"|",Tableau1[[#This Row],[AnaCode]],"|",Tableau1[[#This Row],[Product]])</f>
        <v>CMD01568409|PEST|Jus de fruits</v>
      </c>
    </row>
    <row r="1211" spans="1:18" x14ac:dyDescent="0.25">
      <c r="A1211" s="1" t="s">
        <v>598</v>
      </c>
      <c r="B1211" s="1" t="s">
        <v>31</v>
      </c>
      <c r="C1211" s="3" t="s">
        <v>98</v>
      </c>
      <c r="D1211" s="3" t="s">
        <v>27</v>
      </c>
      <c r="E1211" s="1" t="s">
        <v>130</v>
      </c>
      <c r="F1211" s="1" t="s">
        <v>1913</v>
      </c>
      <c r="G1211" s="1" t="s">
        <v>1083</v>
      </c>
      <c r="H1211" s="3">
        <f>SUBSTITUTE(LEFT(Tableau1[[#This Row],[OrderDate]],17),".",":")+0</f>
        <v>43570.318206018521</v>
      </c>
      <c r="I1211" s="3">
        <f>SUBSTITUTE(LEFT(Tableau1[[#This Row],[OrderDueTo]],17),".",":")+0</f>
        <v>43577.5</v>
      </c>
      <c r="J1211" s="13" t="str">
        <f>VLOOKUP(Tableau1[[#This Row],[AnaCode]],'Config Analyses'!A:C,2,FALSE)</f>
        <v>Analyse pesticides</v>
      </c>
      <c r="K1211" s="13" t="str">
        <f>VLOOKUP(Tableau1[[#This Row],[AnaCode]],'Config Analyses'!A:C,3,FALSE)</f>
        <v>Equipe 3</v>
      </c>
      <c r="L1211" s="13" t="str">
        <f>VLOOKUP(Tableau1[[#This Row],[CustomerCode]],'Config Clients'!A:D,3,FALSE)</f>
        <v>Coopérative agricole</v>
      </c>
      <c r="M1211" s="13" t="str">
        <f>VLOOKUP(Tableau1[[#This Row],[CustomerCode]],'Config Clients'!A:D,4,FALSE)</f>
        <v>Julie</v>
      </c>
      <c r="N1211" s="10" t="str">
        <f>IFERROR(IF(Tableau1[[#This Row],[Date rendu]]-'Date de l''export'!$A$2&gt;0,"Non","Oui"),"Oui")</f>
        <v>Non</v>
      </c>
      <c r="O1211" s="11">
        <f>IF(Tableau1[[#This Row],[En retard?]]="Non",Tableau1[[#This Row],[Date rendu]]-'Date de l''export'!$A$2,0)</f>
        <v>5.7404166666674428</v>
      </c>
      <c r="P1211" s="14" t="str">
        <f>IF(Tableau1[[#This Row],[En retard?]]="Oui","HD",IF(Tableau1[Délai restant]&lt;1,"&lt;24h",IF(Tableau1[Délai restant]&lt;2,"&lt;48h","≥48h")))</f>
        <v>≥48h</v>
      </c>
      <c r="Q1211" s="14" t="str">
        <f>IF(AND(Tableau1[[#This Row],[En retard?]]="Oui",OR(Tableau1[[#This Row],[Product]]="Citron",Tableau1[[#This Row],[Product]]="Amandes")),"Oui","Non")</f>
        <v>Non</v>
      </c>
      <c r="R1211" t="str">
        <f>CONCATENATE(Tableau1[[#This Row],[OrderCode]],"|",Tableau1[[#This Row],[AnaCode]],"|",Tableau1[[#This Row],[Product]])</f>
        <v>CMD01664208|PEST|Pomme de terre</v>
      </c>
    </row>
    <row r="1212" spans="1:18" x14ac:dyDescent="0.25">
      <c r="A1212" s="1" t="s">
        <v>3606</v>
      </c>
      <c r="B1212" s="1" t="s">
        <v>42</v>
      </c>
      <c r="C1212" s="3" t="s">
        <v>188</v>
      </c>
      <c r="D1212" s="3" t="s">
        <v>38</v>
      </c>
      <c r="E1212" s="1" t="s">
        <v>130</v>
      </c>
      <c r="F1212" s="1" t="s">
        <v>3607</v>
      </c>
      <c r="G1212" s="1" t="s">
        <v>1083</v>
      </c>
      <c r="H1212" s="3">
        <f>SUBSTITUTE(LEFT(Tableau1[[#This Row],[OrderDate]],17),".",":")+0</f>
        <v>43570.318541666667</v>
      </c>
      <c r="I1212" s="3">
        <f>SUBSTITUTE(LEFT(Tableau1[[#This Row],[OrderDueTo]],17),".",":")+0</f>
        <v>43577.5</v>
      </c>
      <c r="J1212" s="13" t="str">
        <f>VLOOKUP(Tableau1[[#This Row],[AnaCode]],'Config Analyses'!A:C,2,FALSE)</f>
        <v>Analyse pesticides</v>
      </c>
      <c r="K1212" s="13" t="str">
        <f>VLOOKUP(Tableau1[[#This Row],[AnaCode]],'Config Analyses'!A:C,3,FALSE)</f>
        <v>Equipe 3</v>
      </c>
      <c r="L1212" s="13" t="str">
        <f>VLOOKUP(Tableau1[[#This Row],[CustomerCode]],'Config Clients'!A:D,3,FALSE)</f>
        <v>Coopérative agricole</v>
      </c>
      <c r="M1212" s="13" t="str">
        <f>VLOOKUP(Tableau1[[#This Row],[CustomerCode]],'Config Clients'!A:D,4,FALSE)</f>
        <v>Julie</v>
      </c>
      <c r="N1212" s="10" t="str">
        <f>IFERROR(IF(Tableau1[[#This Row],[Date rendu]]-'Date de l''export'!$A$2&gt;0,"Non","Oui"),"Oui")</f>
        <v>Non</v>
      </c>
      <c r="O1212" s="11">
        <f>IF(Tableau1[[#This Row],[En retard?]]="Non",Tableau1[[#This Row],[Date rendu]]-'Date de l''export'!$A$2,0)</f>
        <v>5.7404166666674428</v>
      </c>
      <c r="P1212" s="14" t="str">
        <f>IF(Tableau1[[#This Row],[En retard?]]="Oui","HD",IF(Tableau1[Délai restant]&lt;1,"&lt;24h",IF(Tableau1[Délai restant]&lt;2,"&lt;48h","≥48h")))</f>
        <v>≥48h</v>
      </c>
      <c r="Q1212" s="14" t="str">
        <f>IF(AND(Tableau1[[#This Row],[En retard?]]="Oui",OR(Tableau1[[#This Row],[Product]]="Citron",Tableau1[[#This Row],[Product]]="Amandes")),"Oui","Non")</f>
        <v>Non</v>
      </c>
      <c r="R1212" t="str">
        <f>CONCATENATE(Tableau1[[#This Row],[OrderCode]],"|",Tableau1[[#This Row],[AnaCode]],"|",Tableau1[[#This Row],[Product]])</f>
        <v>CMD01484529|PEST|Jus de fruits</v>
      </c>
    </row>
    <row r="1213" spans="1:18" x14ac:dyDescent="0.25">
      <c r="A1213" s="1" t="s">
        <v>3227</v>
      </c>
      <c r="B1213" s="1" t="s">
        <v>42</v>
      </c>
      <c r="C1213" s="3" t="s">
        <v>188</v>
      </c>
      <c r="D1213" s="3" t="s">
        <v>38</v>
      </c>
      <c r="E1213" s="1" t="s">
        <v>130</v>
      </c>
      <c r="F1213" s="1" t="s">
        <v>3608</v>
      </c>
      <c r="G1213" s="1" t="s">
        <v>1083</v>
      </c>
      <c r="H1213" s="3">
        <f>SUBSTITUTE(LEFT(Tableau1[[#This Row],[OrderDate]],17),".",":")+0</f>
        <v>43570.318796296298</v>
      </c>
      <c r="I1213" s="3">
        <f>SUBSTITUTE(LEFT(Tableau1[[#This Row],[OrderDueTo]],17),".",":")+0</f>
        <v>43577.5</v>
      </c>
      <c r="J1213" s="13" t="str">
        <f>VLOOKUP(Tableau1[[#This Row],[AnaCode]],'Config Analyses'!A:C,2,FALSE)</f>
        <v>Analyse pesticides</v>
      </c>
      <c r="K1213" s="13" t="str">
        <f>VLOOKUP(Tableau1[[#This Row],[AnaCode]],'Config Analyses'!A:C,3,FALSE)</f>
        <v>Equipe 3</v>
      </c>
      <c r="L1213" s="13" t="str">
        <f>VLOOKUP(Tableau1[[#This Row],[CustomerCode]],'Config Clients'!A:D,3,FALSE)</f>
        <v>Coopérative agricole</v>
      </c>
      <c r="M1213" s="13" t="str">
        <f>VLOOKUP(Tableau1[[#This Row],[CustomerCode]],'Config Clients'!A:D,4,FALSE)</f>
        <v>Julie</v>
      </c>
      <c r="N1213" s="10" t="str">
        <f>IFERROR(IF(Tableau1[[#This Row],[Date rendu]]-'Date de l''export'!$A$2&gt;0,"Non","Oui"),"Oui")</f>
        <v>Non</v>
      </c>
      <c r="O1213" s="11">
        <f>IF(Tableau1[[#This Row],[En retard?]]="Non",Tableau1[[#This Row],[Date rendu]]-'Date de l''export'!$A$2,0)</f>
        <v>5.7404166666674428</v>
      </c>
      <c r="P1213" s="14" t="str">
        <f>IF(Tableau1[[#This Row],[En retard?]]="Oui","HD",IF(Tableau1[Délai restant]&lt;1,"&lt;24h",IF(Tableau1[Délai restant]&lt;2,"&lt;48h","≥48h")))</f>
        <v>≥48h</v>
      </c>
      <c r="Q1213" s="14" t="str">
        <f>IF(AND(Tableau1[[#This Row],[En retard?]]="Oui",OR(Tableau1[[#This Row],[Product]]="Citron",Tableau1[[#This Row],[Product]]="Amandes")),"Oui","Non")</f>
        <v>Non</v>
      </c>
      <c r="R1213" t="str">
        <f>CONCATENATE(Tableau1[[#This Row],[OrderCode]],"|",Tableau1[[#This Row],[AnaCode]],"|",Tableau1[[#This Row],[Product]])</f>
        <v>CMD01601426|PEST|Jus de fruits</v>
      </c>
    </row>
    <row r="1214" spans="1:18" x14ac:dyDescent="0.25">
      <c r="A1214" s="1" t="s">
        <v>3609</v>
      </c>
      <c r="B1214" s="1" t="s">
        <v>42</v>
      </c>
      <c r="C1214" s="3" t="s">
        <v>188</v>
      </c>
      <c r="D1214" s="3" t="s">
        <v>38</v>
      </c>
      <c r="E1214" s="1" t="s">
        <v>130</v>
      </c>
      <c r="F1214" s="1" t="s">
        <v>3610</v>
      </c>
      <c r="G1214" s="1" t="s">
        <v>1083</v>
      </c>
      <c r="H1214" s="3">
        <f>SUBSTITUTE(LEFT(Tableau1[[#This Row],[OrderDate]],17),".",":")+0</f>
        <v>43570.319143518522</v>
      </c>
      <c r="I1214" s="3">
        <f>SUBSTITUTE(LEFT(Tableau1[[#This Row],[OrderDueTo]],17),".",":")+0</f>
        <v>43577.5</v>
      </c>
      <c r="J1214" s="13" t="str">
        <f>VLOOKUP(Tableau1[[#This Row],[AnaCode]],'Config Analyses'!A:C,2,FALSE)</f>
        <v>Analyse pesticides</v>
      </c>
      <c r="K1214" s="13" t="str">
        <f>VLOOKUP(Tableau1[[#This Row],[AnaCode]],'Config Analyses'!A:C,3,FALSE)</f>
        <v>Equipe 3</v>
      </c>
      <c r="L1214" s="13" t="str">
        <f>VLOOKUP(Tableau1[[#This Row],[CustomerCode]],'Config Clients'!A:D,3,FALSE)</f>
        <v>Coopérative agricole</v>
      </c>
      <c r="M1214" s="13" t="str">
        <f>VLOOKUP(Tableau1[[#This Row],[CustomerCode]],'Config Clients'!A:D,4,FALSE)</f>
        <v>Julie</v>
      </c>
      <c r="N1214" s="10" t="str">
        <f>IFERROR(IF(Tableau1[[#This Row],[Date rendu]]-'Date de l''export'!$A$2&gt;0,"Non","Oui"),"Oui")</f>
        <v>Non</v>
      </c>
      <c r="O1214" s="11">
        <f>IF(Tableau1[[#This Row],[En retard?]]="Non",Tableau1[[#This Row],[Date rendu]]-'Date de l''export'!$A$2,0)</f>
        <v>5.7404166666674428</v>
      </c>
      <c r="P1214" s="14" t="str">
        <f>IF(Tableau1[[#This Row],[En retard?]]="Oui","HD",IF(Tableau1[Délai restant]&lt;1,"&lt;24h",IF(Tableau1[Délai restant]&lt;2,"&lt;48h","≥48h")))</f>
        <v>≥48h</v>
      </c>
      <c r="Q1214" s="14" t="str">
        <f>IF(AND(Tableau1[[#This Row],[En retard?]]="Oui",OR(Tableau1[[#This Row],[Product]]="Citron",Tableau1[[#This Row],[Product]]="Amandes")),"Oui","Non")</f>
        <v>Non</v>
      </c>
      <c r="R1214" t="str">
        <f>CONCATENATE(Tableau1[[#This Row],[OrderCode]],"|",Tableau1[[#This Row],[AnaCode]],"|",Tableau1[[#This Row],[Product]])</f>
        <v>CMD01508613|PEST|Jus de fruits</v>
      </c>
    </row>
    <row r="1215" spans="1:18" x14ac:dyDescent="0.25">
      <c r="A1215" s="1" t="s">
        <v>582</v>
      </c>
      <c r="B1215" s="1" t="s">
        <v>32</v>
      </c>
      <c r="C1215" s="3" t="s">
        <v>58</v>
      </c>
      <c r="D1215" s="3" t="s">
        <v>13</v>
      </c>
      <c r="E1215" s="1" t="s">
        <v>107</v>
      </c>
      <c r="F1215" s="1" t="s">
        <v>1920</v>
      </c>
      <c r="G1215" s="1" t="s">
        <v>964</v>
      </c>
      <c r="H1215" s="3">
        <f>SUBSTITUTE(LEFT(Tableau1[[#This Row],[OrderDate]],17),".",":")+0</f>
        <v>43570.319513888891</v>
      </c>
      <c r="I1215" s="3">
        <f>SUBSTITUTE(LEFT(Tableau1[[#This Row],[OrderDueTo]],17),".",":")+0</f>
        <v>43573.5</v>
      </c>
      <c r="J1215" s="13" t="str">
        <f>VLOOKUP(Tableau1[[#This Row],[AnaCode]],'Config Analyses'!A:C,2,FALSE)</f>
        <v>Analyse nutritionelle</v>
      </c>
      <c r="K1215" s="13" t="str">
        <f>VLOOKUP(Tableau1[[#This Row],[AnaCode]],'Config Analyses'!A:C,3,FALSE)</f>
        <v>Equipe 2</v>
      </c>
      <c r="L1215" s="13" t="str">
        <f>VLOOKUP(Tableau1[[#This Row],[CustomerCode]],'Config Clients'!A:D,3,FALSE)</f>
        <v>Coopérative agricole</v>
      </c>
      <c r="M1215" s="13" t="str">
        <f>VLOOKUP(Tableau1[[#This Row],[CustomerCode]],'Config Clients'!A:D,4,FALSE)</f>
        <v>Béatrice</v>
      </c>
      <c r="N1215" s="10" t="str">
        <f>IFERROR(IF(Tableau1[[#This Row],[Date rendu]]-'Date de l''export'!$A$2&gt;0,"Non","Oui"),"Oui")</f>
        <v>Non</v>
      </c>
      <c r="O1215" s="11">
        <f>IF(Tableau1[[#This Row],[En retard?]]="Non",Tableau1[[#This Row],[Date rendu]]-'Date de l''export'!$A$2,0)</f>
        <v>1.7404166666674428</v>
      </c>
      <c r="P1215" s="14" t="str">
        <f>IF(Tableau1[[#This Row],[En retard?]]="Oui","HD",IF(Tableau1[Délai restant]&lt;1,"&lt;24h",IF(Tableau1[Délai restant]&lt;2,"&lt;48h","≥48h")))</f>
        <v>&lt;48h</v>
      </c>
      <c r="Q1215" s="14" t="str">
        <f>IF(AND(Tableau1[[#This Row],[En retard?]]="Oui",OR(Tableau1[[#This Row],[Product]]="Citron",Tableau1[[#This Row],[Product]]="Amandes")),"Oui","Non")</f>
        <v>Non</v>
      </c>
      <c r="R1215" t="str">
        <f>CONCATENATE(Tableau1[[#This Row],[OrderCode]],"|",Tableau1[[#This Row],[AnaCode]],"|",Tableau1[[#This Row],[Product]])</f>
        <v>CMD01586501|NTR|Tomate</v>
      </c>
    </row>
    <row r="1216" spans="1:18" x14ac:dyDescent="0.25">
      <c r="A1216" s="1" t="s">
        <v>3611</v>
      </c>
      <c r="B1216" s="1" t="s">
        <v>42</v>
      </c>
      <c r="C1216" s="3" t="s">
        <v>188</v>
      </c>
      <c r="D1216" s="3" t="s">
        <v>38</v>
      </c>
      <c r="E1216" s="1" t="s">
        <v>107</v>
      </c>
      <c r="F1216" s="1" t="s">
        <v>3612</v>
      </c>
      <c r="G1216" s="1" t="s">
        <v>964</v>
      </c>
      <c r="H1216" s="3">
        <f>SUBSTITUTE(LEFT(Tableau1[[#This Row],[OrderDate]],17),".",":")+0</f>
        <v>43570.319548611114</v>
      </c>
      <c r="I1216" s="3">
        <f>SUBSTITUTE(LEFT(Tableau1[[#This Row],[OrderDueTo]],17),".",":")+0</f>
        <v>43573.5</v>
      </c>
      <c r="J1216" s="13" t="str">
        <f>VLOOKUP(Tableau1[[#This Row],[AnaCode]],'Config Analyses'!A:C,2,FALSE)</f>
        <v>Analyse nutritionelle</v>
      </c>
      <c r="K1216" s="13" t="str">
        <f>VLOOKUP(Tableau1[[#This Row],[AnaCode]],'Config Analyses'!A:C,3,FALSE)</f>
        <v>Equipe 2</v>
      </c>
      <c r="L1216" s="13" t="str">
        <f>VLOOKUP(Tableau1[[#This Row],[CustomerCode]],'Config Clients'!A:D,3,FALSE)</f>
        <v>Coopérative agricole</v>
      </c>
      <c r="M1216" s="13" t="str">
        <f>VLOOKUP(Tableau1[[#This Row],[CustomerCode]],'Config Clients'!A:D,4,FALSE)</f>
        <v>Julie</v>
      </c>
      <c r="N1216" s="10" t="str">
        <f>IFERROR(IF(Tableau1[[#This Row],[Date rendu]]-'Date de l''export'!$A$2&gt;0,"Non","Oui"),"Oui")</f>
        <v>Non</v>
      </c>
      <c r="O1216" s="11">
        <f>IF(Tableau1[[#This Row],[En retard?]]="Non",Tableau1[[#This Row],[Date rendu]]-'Date de l''export'!$A$2,0)</f>
        <v>1.7404166666674428</v>
      </c>
      <c r="P1216" s="14" t="str">
        <f>IF(Tableau1[[#This Row],[En retard?]]="Oui","HD",IF(Tableau1[Délai restant]&lt;1,"&lt;24h",IF(Tableau1[Délai restant]&lt;2,"&lt;48h","≥48h")))</f>
        <v>&lt;48h</v>
      </c>
      <c r="Q1216" s="14" t="str">
        <f>IF(AND(Tableau1[[#This Row],[En retard?]]="Oui",OR(Tableau1[[#This Row],[Product]]="Citron",Tableau1[[#This Row],[Product]]="Amandes")),"Oui","Non")</f>
        <v>Non</v>
      </c>
      <c r="R1216" t="str">
        <f>CONCATENATE(Tableau1[[#This Row],[OrderCode]],"|",Tableau1[[#This Row],[AnaCode]],"|",Tableau1[[#This Row],[Product]])</f>
        <v>CMD01748512|NTR|Jus de fruits</v>
      </c>
    </row>
    <row r="1217" spans="1:18" x14ac:dyDescent="0.25">
      <c r="A1217" s="1" t="s">
        <v>907</v>
      </c>
      <c r="B1217" s="1" t="s">
        <v>43</v>
      </c>
      <c r="C1217" s="3" t="s">
        <v>147</v>
      </c>
      <c r="D1217" s="3" t="s">
        <v>34</v>
      </c>
      <c r="E1217" s="1" t="s">
        <v>107</v>
      </c>
      <c r="F1217" s="1" t="s">
        <v>3070</v>
      </c>
      <c r="G1217" s="1" t="s">
        <v>964</v>
      </c>
      <c r="H1217" s="3">
        <f>SUBSTITUTE(LEFT(Tableau1[[#This Row],[OrderDate]],17),".",":")+0</f>
        <v>43570.319571759261</v>
      </c>
      <c r="I1217" s="3">
        <f>SUBSTITUTE(LEFT(Tableau1[[#This Row],[OrderDueTo]],17),".",":")+0</f>
        <v>43573.5</v>
      </c>
      <c r="J1217" s="13" t="str">
        <f>VLOOKUP(Tableau1[[#This Row],[AnaCode]],'Config Analyses'!A:C,2,FALSE)</f>
        <v>Analyse nutritionelle</v>
      </c>
      <c r="K1217" s="13" t="str">
        <f>VLOOKUP(Tableau1[[#This Row],[AnaCode]],'Config Analyses'!A:C,3,FALSE)</f>
        <v>Equipe 2</v>
      </c>
      <c r="L1217" s="13" t="str">
        <f>VLOOKUP(Tableau1[[#This Row],[CustomerCode]],'Config Clients'!A:D,3,FALSE)</f>
        <v>Entreprises agro-alimentaires</v>
      </c>
      <c r="M1217" s="13" t="str">
        <f>VLOOKUP(Tableau1[[#This Row],[CustomerCode]],'Config Clients'!A:D,4,FALSE)</f>
        <v>Marc</v>
      </c>
      <c r="N1217" s="10" t="str">
        <f>IFERROR(IF(Tableau1[[#This Row],[Date rendu]]-'Date de l''export'!$A$2&gt;0,"Non","Oui"),"Oui")</f>
        <v>Non</v>
      </c>
      <c r="O1217" s="11">
        <f>IF(Tableau1[[#This Row],[En retard?]]="Non",Tableau1[[#This Row],[Date rendu]]-'Date de l''export'!$A$2,0)</f>
        <v>1.7404166666674428</v>
      </c>
      <c r="P1217" s="14" t="str">
        <f>IF(Tableau1[[#This Row],[En retard?]]="Oui","HD",IF(Tableau1[Délai restant]&lt;1,"&lt;24h",IF(Tableau1[Délai restant]&lt;2,"&lt;48h","≥48h")))</f>
        <v>&lt;48h</v>
      </c>
      <c r="Q1217" s="14" t="str">
        <f>IF(AND(Tableau1[[#This Row],[En retard?]]="Oui",OR(Tableau1[[#This Row],[Product]]="Citron",Tableau1[[#This Row],[Product]]="Amandes")),"Oui","Non")</f>
        <v>Non</v>
      </c>
      <c r="R1217" t="str">
        <f>CONCATENATE(Tableau1[[#This Row],[OrderCode]],"|",Tableau1[[#This Row],[AnaCode]],"|",Tableau1[[#This Row],[Product]])</f>
        <v>CMD01691812|NTR|Pomme</v>
      </c>
    </row>
    <row r="1218" spans="1:18" x14ac:dyDescent="0.25">
      <c r="A1218" s="1" t="s">
        <v>275</v>
      </c>
      <c r="B1218" s="1" t="s">
        <v>31</v>
      </c>
      <c r="C1218" s="3" t="s">
        <v>61</v>
      </c>
      <c r="D1218" s="3" t="s">
        <v>14</v>
      </c>
      <c r="E1218" s="1" t="s">
        <v>107</v>
      </c>
      <c r="F1218" s="1" t="s">
        <v>1922</v>
      </c>
      <c r="G1218" s="1" t="s">
        <v>964</v>
      </c>
      <c r="H1218" s="3">
        <f>SUBSTITUTE(LEFT(Tableau1[[#This Row],[OrderDate]],17),".",":")+0</f>
        <v>43570.31958333333</v>
      </c>
      <c r="I1218" s="3">
        <f>SUBSTITUTE(LEFT(Tableau1[[#This Row],[OrderDueTo]],17),".",":")+0</f>
        <v>43573.5</v>
      </c>
      <c r="J1218" s="13" t="str">
        <f>VLOOKUP(Tableau1[[#This Row],[AnaCode]],'Config Analyses'!A:C,2,FALSE)</f>
        <v>Analyse nutritionelle</v>
      </c>
      <c r="K1218" s="13" t="str">
        <f>VLOOKUP(Tableau1[[#This Row],[AnaCode]],'Config Analyses'!A:C,3,FALSE)</f>
        <v>Equipe 2</v>
      </c>
      <c r="L1218" s="13" t="str">
        <f>VLOOKUP(Tableau1[[#This Row],[CustomerCode]],'Config Clients'!A:D,3,FALSE)</f>
        <v>Grande surface</v>
      </c>
      <c r="M1218" s="13" t="str">
        <f>VLOOKUP(Tableau1[[#This Row],[CustomerCode]],'Config Clients'!A:D,4,FALSE)</f>
        <v>Eric</v>
      </c>
      <c r="N1218" s="10" t="str">
        <f>IFERROR(IF(Tableau1[[#This Row],[Date rendu]]-'Date de l''export'!$A$2&gt;0,"Non","Oui"),"Oui")</f>
        <v>Non</v>
      </c>
      <c r="O1218" s="11">
        <f>IF(Tableau1[[#This Row],[En retard?]]="Non",Tableau1[[#This Row],[Date rendu]]-'Date de l''export'!$A$2,0)</f>
        <v>1.7404166666674428</v>
      </c>
      <c r="P1218" s="14" t="str">
        <f>IF(Tableau1[[#This Row],[En retard?]]="Oui","HD",IF(Tableau1[Délai restant]&lt;1,"&lt;24h",IF(Tableau1[Délai restant]&lt;2,"&lt;48h","≥48h")))</f>
        <v>&lt;48h</v>
      </c>
      <c r="Q1218" s="14" t="str">
        <f>IF(AND(Tableau1[[#This Row],[En retard?]]="Oui",OR(Tableau1[[#This Row],[Product]]="Citron",Tableau1[[#This Row],[Product]]="Amandes")),"Oui","Non")</f>
        <v>Non</v>
      </c>
      <c r="R1218" t="str">
        <f>CONCATENATE(Tableau1[[#This Row],[OrderCode]],"|",Tableau1[[#This Row],[AnaCode]],"|",Tableau1[[#This Row],[Product]])</f>
        <v>CMD01626604|NTR|Pomme de terre</v>
      </c>
    </row>
    <row r="1219" spans="1:18" x14ac:dyDescent="0.25">
      <c r="A1219" s="1" t="s">
        <v>172</v>
      </c>
      <c r="B1219" s="1" t="s">
        <v>31</v>
      </c>
      <c r="C1219" s="3" t="s">
        <v>61</v>
      </c>
      <c r="D1219" s="3" t="s">
        <v>14</v>
      </c>
      <c r="E1219" s="1" t="s">
        <v>130</v>
      </c>
      <c r="F1219" s="1" t="s">
        <v>1923</v>
      </c>
      <c r="G1219" s="1" t="s">
        <v>1083</v>
      </c>
      <c r="H1219" s="3">
        <f>SUBSTITUTE(LEFT(Tableau1[[#This Row],[OrderDate]],17),".",":")+0</f>
        <v>43570.319641203707</v>
      </c>
      <c r="I1219" s="3">
        <f>SUBSTITUTE(LEFT(Tableau1[[#This Row],[OrderDueTo]],17),".",":")+0</f>
        <v>43577.5</v>
      </c>
      <c r="J1219" s="13" t="str">
        <f>VLOOKUP(Tableau1[[#This Row],[AnaCode]],'Config Analyses'!A:C,2,FALSE)</f>
        <v>Analyse pesticides</v>
      </c>
      <c r="K1219" s="13" t="str">
        <f>VLOOKUP(Tableau1[[#This Row],[AnaCode]],'Config Analyses'!A:C,3,FALSE)</f>
        <v>Equipe 3</v>
      </c>
      <c r="L1219" s="13" t="str">
        <f>VLOOKUP(Tableau1[[#This Row],[CustomerCode]],'Config Clients'!A:D,3,FALSE)</f>
        <v>Grande surface</v>
      </c>
      <c r="M1219" s="13" t="str">
        <f>VLOOKUP(Tableau1[[#This Row],[CustomerCode]],'Config Clients'!A:D,4,FALSE)</f>
        <v>Eric</v>
      </c>
      <c r="N1219" s="10" t="str">
        <f>IFERROR(IF(Tableau1[[#This Row],[Date rendu]]-'Date de l''export'!$A$2&gt;0,"Non","Oui"),"Oui")</f>
        <v>Non</v>
      </c>
      <c r="O1219" s="11">
        <f>IF(Tableau1[[#This Row],[En retard?]]="Non",Tableau1[[#This Row],[Date rendu]]-'Date de l''export'!$A$2,0)</f>
        <v>5.7404166666674428</v>
      </c>
      <c r="P1219" s="14" t="str">
        <f>IF(Tableau1[[#This Row],[En retard?]]="Oui","HD",IF(Tableau1[Délai restant]&lt;1,"&lt;24h",IF(Tableau1[Délai restant]&lt;2,"&lt;48h","≥48h")))</f>
        <v>≥48h</v>
      </c>
      <c r="Q1219" s="14" t="str">
        <f>IF(AND(Tableau1[[#This Row],[En retard?]]="Oui",OR(Tableau1[[#This Row],[Product]]="Citron",Tableau1[[#This Row],[Product]]="Amandes")),"Oui","Non")</f>
        <v>Non</v>
      </c>
      <c r="R1219" t="str">
        <f>CONCATENATE(Tableau1[[#This Row],[OrderCode]],"|",Tableau1[[#This Row],[AnaCode]],"|",Tableau1[[#This Row],[Product]])</f>
        <v>CMD01650603|PEST|Pomme de terre</v>
      </c>
    </row>
    <row r="1220" spans="1:18" x14ac:dyDescent="0.25">
      <c r="A1220" s="1" t="s">
        <v>3323</v>
      </c>
      <c r="B1220" s="1" t="s">
        <v>42</v>
      </c>
      <c r="C1220" s="3" t="s">
        <v>188</v>
      </c>
      <c r="D1220" s="3" t="s">
        <v>38</v>
      </c>
      <c r="E1220" s="1" t="s">
        <v>107</v>
      </c>
      <c r="F1220" s="1" t="s">
        <v>3613</v>
      </c>
      <c r="G1220" s="1" t="s">
        <v>964</v>
      </c>
      <c r="H1220" s="3">
        <f>SUBSTITUTE(LEFT(Tableau1[[#This Row],[OrderDate]],17),".",":")+0</f>
        <v>43570.319710648146</v>
      </c>
      <c r="I1220" s="3">
        <f>SUBSTITUTE(LEFT(Tableau1[[#This Row],[OrderDueTo]],17),".",":")+0</f>
        <v>43573.5</v>
      </c>
      <c r="J1220" s="13" t="str">
        <f>VLOOKUP(Tableau1[[#This Row],[AnaCode]],'Config Analyses'!A:C,2,FALSE)</f>
        <v>Analyse nutritionelle</v>
      </c>
      <c r="K1220" s="13" t="str">
        <f>VLOOKUP(Tableau1[[#This Row],[AnaCode]],'Config Analyses'!A:C,3,FALSE)</f>
        <v>Equipe 2</v>
      </c>
      <c r="L1220" s="13" t="str">
        <f>VLOOKUP(Tableau1[[#This Row],[CustomerCode]],'Config Clients'!A:D,3,FALSE)</f>
        <v>Coopérative agricole</v>
      </c>
      <c r="M1220" s="13" t="str">
        <f>VLOOKUP(Tableau1[[#This Row],[CustomerCode]],'Config Clients'!A:D,4,FALSE)</f>
        <v>Julie</v>
      </c>
      <c r="N1220" s="10" t="str">
        <f>IFERROR(IF(Tableau1[[#This Row],[Date rendu]]-'Date de l''export'!$A$2&gt;0,"Non","Oui"),"Oui")</f>
        <v>Non</v>
      </c>
      <c r="O1220" s="11">
        <f>IF(Tableau1[[#This Row],[En retard?]]="Non",Tableau1[[#This Row],[Date rendu]]-'Date de l''export'!$A$2,0)</f>
        <v>1.7404166666674428</v>
      </c>
      <c r="P1220" s="14" t="str">
        <f>IF(Tableau1[[#This Row],[En retard?]]="Oui","HD",IF(Tableau1[Délai restant]&lt;1,"&lt;24h",IF(Tableau1[Délai restant]&lt;2,"&lt;48h","≥48h")))</f>
        <v>&lt;48h</v>
      </c>
      <c r="Q1220" s="14" t="str">
        <f>IF(AND(Tableau1[[#This Row],[En retard?]]="Oui",OR(Tableau1[[#This Row],[Product]]="Citron",Tableau1[[#This Row],[Product]]="Amandes")),"Oui","Non")</f>
        <v>Non</v>
      </c>
      <c r="R1220" t="str">
        <f>CONCATENATE(Tableau1[[#This Row],[OrderCode]],"|",Tableau1[[#This Row],[AnaCode]],"|",Tableau1[[#This Row],[Product]])</f>
        <v>CMD01748517|NTR|Jus de fruits</v>
      </c>
    </row>
    <row r="1221" spans="1:18" x14ac:dyDescent="0.25">
      <c r="A1221" s="1" t="s">
        <v>3614</v>
      </c>
      <c r="B1221" s="1" t="s">
        <v>30</v>
      </c>
      <c r="C1221" s="3" t="s">
        <v>73</v>
      </c>
      <c r="D1221" s="3" t="s">
        <v>23</v>
      </c>
      <c r="E1221" s="1" t="s">
        <v>107</v>
      </c>
      <c r="F1221" s="1" t="s">
        <v>3615</v>
      </c>
      <c r="G1221" s="1" t="s">
        <v>964</v>
      </c>
      <c r="H1221" s="3">
        <f>SUBSTITUTE(LEFT(Tableau1[[#This Row],[OrderDate]],17),".",":")+0</f>
        <v>43570.319756944446</v>
      </c>
      <c r="I1221" s="3">
        <f>SUBSTITUTE(LEFT(Tableau1[[#This Row],[OrderDueTo]],17),".",":")+0</f>
        <v>43573.5</v>
      </c>
      <c r="J1221" s="13" t="str">
        <f>VLOOKUP(Tableau1[[#This Row],[AnaCode]],'Config Analyses'!A:C,2,FALSE)</f>
        <v>Analyse nutritionelle</v>
      </c>
      <c r="K1221" s="13" t="str">
        <f>VLOOKUP(Tableau1[[#This Row],[AnaCode]],'Config Analyses'!A:C,3,FALSE)</f>
        <v>Equipe 2</v>
      </c>
      <c r="L1221" s="13" t="str">
        <f>VLOOKUP(Tableau1[[#This Row],[CustomerCode]],'Config Clients'!A:D,3,FALSE)</f>
        <v>Entreprises agro-alimentaires</v>
      </c>
      <c r="M1221" s="13" t="str">
        <f>VLOOKUP(Tableau1[[#This Row],[CustomerCode]],'Config Clients'!A:D,4,FALSE)</f>
        <v>Julien</v>
      </c>
      <c r="N1221" s="10" t="str">
        <f>IFERROR(IF(Tableau1[[#This Row],[Date rendu]]-'Date de l''export'!$A$2&gt;0,"Non","Oui"),"Oui")</f>
        <v>Non</v>
      </c>
      <c r="O1221" s="11">
        <f>IF(Tableau1[[#This Row],[En retard?]]="Non",Tableau1[[#This Row],[Date rendu]]-'Date de l''export'!$A$2,0)</f>
        <v>1.7404166666674428</v>
      </c>
      <c r="P1221" s="14" t="str">
        <f>IF(Tableau1[[#This Row],[En retard?]]="Oui","HD",IF(Tableau1[Délai restant]&lt;1,"&lt;24h",IF(Tableau1[Délai restant]&lt;2,"&lt;48h","≥48h")))</f>
        <v>&lt;48h</v>
      </c>
      <c r="Q1221" s="14" t="str">
        <f>IF(AND(Tableau1[[#This Row],[En retard?]]="Oui",OR(Tableau1[[#This Row],[Product]]="Citron",Tableau1[[#This Row],[Product]]="Amandes")),"Oui","Non")</f>
        <v>Non</v>
      </c>
      <c r="R1221" t="str">
        <f>CONCATENATE(Tableau1[[#This Row],[OrderCode]],"|",Tableau1[[#This Row],[AnaCode]],"|",Tableau1[[#This Row],[Product]])</f>
        <v>CMD01692702|NTR|Bœuf</v>
      </c>
    </row>
    <row r="1222" spans="1:18" x14ac:dyDescent="0.25">
      <c r="A1222" s="1" t="s">
        <v>158</v>
      </c>
      <c r="B1222" s="1" t="s">
        <v>31</v>
      </c>
      <c r="C1222" s="3" t="s">
        <v>61</v>
      </c>
      <c r="D1222" s="3" t="s">
        <v>14</v>
      </c>
      <c r="E1222" s="1" t="s">
        <v>130</v>
      </c>
      <c r="F1222" s="1" t="s">
        <v>1925</v>
      </c>
      <c r="G1222" s="1" t="s">
        <v>1083</v>
      </c>
      <c r="H1222" s="3">
        <f>SUBSTITUTE(LEFT(Tableau1[[#This Row],[OrderDate]],17),".",":")+0</f>
        <v>43570.320057870369</v>
      </c>
      <c r="I1222" s="3">
        <f>SUBSTITUTE(LEFT(Tableau1[[#This Row],[OrderDueTo]],17),".",":")+0</f>
        <v>43577.5</v>
      </c>
      <c r="J1222" s="13" t="str">
        <f>VLOOKUP(Tableau1[[#This Row],[AnaCode]],'Config Analyses'!A:C,2,FALSE)</f>
        <v>Analyse pesticides</v>
      </c>
      <c r="K1222" s="13" t="str">
        <f>VLOOKUP(Tableau1[[#This Row],[AnaCode]],'Config Analyses'!A:C,3,FALSE)</f>
        <v>Equipe 3</v>
      </c>
      <c r="L1222" s="13" t="str">
        <f>VLOOKUP(Tableau1[[#This Row],[CustomerCode]],'Config Clients'!A:D,3,FALSE)</f>
        <v>Grande surface</v>
      </c>
      <c r="M1222" s="13" t="str">
        <f>VLOOKUP(Tableau1[[#This Row],[CustomerCode]],'Config Clients'!A:D,4,FALSE)</f>
        <v>Eric</v>
      </c>
      <c r="N1222" s="10" t="str">
        <f>IFERROR(IF(Tableau1[[#This Row],[Date rendu]]-'Date de l''export'!$A$2&gt;0,"Non","Oui"),"Oui")</f>
        <v>Non</v>
      </c>
      <c r="O1222" s="11">
        <f>IF(Tableau1[[#This Row],[En retard?]]="Non",Tableau1[[#This Row],[Date rendu]]-'Date de l''export'!$A$2,0)</f>
        <v>5.7404166666674428</v>
      </c>
      <c r="P1222" s="14" t="str">
        <f>IF(Tableau1[[#This Row],[En retard?]]="Oui","HD",IF(Tableau1[Délai restant]&lt;1,"&lt;24h",IF(Tableau1[Délai restant]&lt;2,"&lt;48h","≥48h")))</f>
        <v>≥48h</v>
      </c>
      <c r="Q1222" s="14" t="str">
        <f>IF(AND(Tableau1[[#This Row],[En retard?]]="Oui",OR(Tableau1[[#This Row],[Product]]="Citron",Tableau1[[#This Row],[Product]]="Amandes")),"Oui","Non")</f>
        <v>Non</v>
      </c>
      <c r="R1222" t="str">
        <f>CONCATENATE(Tableau1[[#This Row],[OrderCode]],"|",Tableau1[[#This Row],[AnaCode]],"|",Tableau1[[#This Row],[Product]])</f>
        <v>CMD01503404|PEST|Pomme de terre</v>
      </c>
    </row>
    <row r="1223" spans="1:18" x14ac:dyDescent="0.25">
      <c r="A1223" s="1" t="s">
        <v>99</v>
      </c>
      <c r="B1223" s="1" t="s">
        <v>31</v>
      </c>
      <c r="C1223" s="3" t="s">
        <v>54</v>
      </c>
      <c r="D1223" s="3" t="s">
        <v>10</v>
      </c>
      <c r="E1223" s="1" t="s">
        <v>107</v>
      </c>
      <c r="F1223" s="1" t="s">
        <v>1926</v>
      </c>
      <c r="G1223" s="1" t="s">
        <v>964</v>
      </c>
      <c r="H1223" s="3">
        <f>SUBSTITUTE(LEFT(Tableau1[[#This Row],[OrderDate]],17),".",":")+0</f>
        <v>43570.320254629631</v>
      </c>
      <c r="I1223" s="3">
        <f>SUBSTITUTE(LEFT(Tableau1[[#This Row],[OrderDueTo]],17),".",":")+0</f>
        <v>43573.5</v>
      </c>
      <c r="J1223" s="13" t="str">
        <f>VLOOKUP(Tableau1[[#This Row],[AnaCode]],'Config Analyses'!A:C,2,FALSE)</f>
        <v>Analyse nutritionelle</v>
      </c>
      <c r="K1223" s="13" t="str">
        <f>VLOOKUP(Tableau1[[#This Row],[AnaCode]],'Config Analyses'!A:C,3,FALSE)</f>
        <v>Equipe 2</v>
      </c>
      <c r="L1223" s="13" t="str">
        <f>VLOOKUP(Tableau1[[#This Row],[CustomerCode]],'Config Clients'!A:D,3,FALSE)</f>
        <v>Coopérative agricole</v>
      </c>
      <c r="M1223" s="13" t="str">
        <f>VLOOKUP(Tableau1[[#This Row],[CustomerCode]],'Config Clients'!A:D,4,FALSE)</f>
        <v>Julie</v>
      </c>
      <c r="N1223" s="10" t="str">
        <f>IFERROR(IF(Tableau1[[#This Row],[Date rendu]]-'Date de l''export'!$A$2&gt;0,"Non","Oui"),"Oui")</f>
        <v>Non</v>
      </c>
      <c r="O1223" s="11">
        <f>IF(Tableau1[[#This Row],[En retard?]]="Non",Tableau1[[#This Row],[Date rendu]]-'Date de l''export'!$A$2,0)</f>
        <v>1.7404166666674428</v>
      </c>
      <c r="P1223" s="14" t="str">
        <f>IF(Tableau1[[#This Row],[En retard?]]="Oui","HD",IF(Tableau1[Délai restant]&lt;1,"&lt;24h",IF(Tableau1[Délai restant]&lt;2,"&lt;48h","≥48h")))</f>
        <v>&lt;48h</v>
      </c>
      <c r="Q1223" s="14" t="str">
        <f>IF(AND(Tableau1[[#This Row],[En retard?]]="Oui",OR(Tableau1[[#This Row],[Product]]="Citron",Tableau1[[#This Row],[Product]]="Amandes")),"Oui","Non")</f>
        <v>Non</v>
      </c>
      <c r="R1223" t="str">
        <f>CONCATENATE(Tableau1[[#This Row],[OrderCode]],"|",Tableau1[[#This Row],[AnaCode]],"|",Tableau1[[#This Row],[Product]])</f>
        <v>CMD01626303|NTR|Pomme de terre</v>
      </c>
    </row>
    <row r="1224" spans="1:18" x14ac:dyDescent="0.25">
      <c r="A1224" s="1" t="s">
        <v>512</v>
      </c>
      <c r="B1224" s="1" t="s">
        <v>19</v>
      </c>
      <c r="C1224" s="3" t="s">
        <v>98</v>
      </c>
      <c r="D1224" s="3" t="s">
        <v>27</v>
      </c>
      <c r="E1224" s="1" t="s">
        <v>130</v>
      </c>
      <c r="F1224" s="1" t="s">
        <v>2237</v>
      </c>
      <c r="G1224" s="1" t="s">
        <v>1083</v>
      </c>
      <c r="H1224" s="3">
        <f>SUBSTITUTE(LEFT(Tableau1[[#This Row],[OrderDate]],17),".",":")+0</f>
        <v>43570.320428240739</v>
      </c>
      <c r="I1224" s="3">
        <f>SUBSTITUTE(LEFT(Tableau1[[#This Row],[OrderDueTo]],17),".",":")+0</f>
        <v>43577.5</v>
      </c>
      <c r="J1224" s="13" t="str">
        <f>VLOOKUP(Tableau1[[#This Row],[AnaCode]],'Config Analyses'!A:C,2,FALSE)</f>
        <v>Analyse pesticides</v>
      </c>
      <c r="K1224" s="13" t="str">
        <f>VLOOKUP(Tableau1[[#This Row],[AnaCode]],'Config Analyses'!A:C,3,FALSE)</f>
        <v>Equipe 3</v>
      </c>
      <c r="L1224" s="13" t="str">
        <f>VLOOKUP(Tableau1[[#This Row],[CustomerCode]],'Config Clients'!A:D,3,FALSE)</f>
        <v>Coopérative agricole</v>
      </c>
      <c r="M1224" s="13" t="str">
        <f>VLOOKUP(Tableau1[[#This Row],[CustomerCode]],'Config Clients'!A:D,4,FALSE)</f>
        <v>Julie</v>
      </c>
      <c r="N1224" s="10" t="str">
        <f>IFERROR(IF(Tableau1[[#This Row],[Date rendu]]-'Date de l''export'!$A$2&gt;0,"Non","Oui"),"Oui")</f>
        <v>Non</v>
      </c>
      <c r="O1224" s="11">
        <f>IF(Tableau1[[#This Row],[En retard?]]="Non",Tableau1[[#This Row],[Date rendu]]-'Date de l''export'!$A$2,0)</f>
        <v>5.7404166666674428</v>
      </c>
      <c r="P1224" s="14" t="str">
        <f>IF(Tableau1[[#This Row],[En retard?]]="Oui","HD",IF(Tableau1[Délai restant]&lt;1,"&lt;24h",IF(Tableau1[Délai restant]&lt;2,"&lt;48h","≥48h")))</f>
        <v>≥48h</v>
      </c>
      <c r="Q1224" s="14" t="str">
        <f>IF(AND(Tableau1[[#This Row],[En retard?]]="Oui",OR(Tableau1[[#This Row],[Product]]="Citron",Tableau1[[#This Row],[Product]]="Amandes")),"Oui","Non")</f>
        <v>Non</v>
      </c>
      <c r="R1224" t="str">
        <f>CONCATENATE(Tableau1[[#This Row],[OrderCode]],"|",Tableau1[[#This Row],[AnaCode]],"|",Tableau1[[#This Row],[Product]])</f>
        <v>CMD01749202|PEST|Bettrave</v>
      </c>
    </row>
    <row r="1225" spans="1:18" x14ac:dyDescent="0.25">
      <c r="A1225" s="1" t="s">
        <v>69</v>
      </c>
      <c r="B1225" s="1" t="s">
        <v>31</v>
      </c>
      <c r="C1225" s="3" t="s">
        <v>49</v>
      </c>
      <c r="D1225" s="3" t="s">
        <v>8</v>
      </c>
      <c r="E1225" s="1" t="s">
        <v>63</v>
      </c>
      <c r="F1225" s="1" t="s">
        <v>1559</v>
      </c>
      <c r="G1225" s="1" t="s">
        <v>1083</v>
      </c>
      <c r="H1225" s="3">
        <f>SUBSTITUTE(LEFT(Tableau1[[#This Row],[OrderDate]],17),".",":")+0</f>
        <v>43570.320567129631</v>
      </c>
      <c r="I1225" s="3">
        <f>SUBSTITUTE(LEFT(Tableau1[[#This Row],[OrderDueTo]],17),".",":")+0</f>
        <v>43577.5</v>
      </c>
      <c r="J1225" s="13" t="str">
        <f>VLOOKUP(Tableau1[[#This Row],[AnaCode]],'Config Analyses'!A:C,2,FALSE)</f>
        <v>Analyse polluants d'emballage</v>
      </c>
      <c r="K1225" s="13" t="str">
        <f>VLOOKUP(Tableau1[[#This Row],[AnaCode]],'Config Analyses'!A:C,3,FALSE)</f>
        <v>Equipe 3</v>
      </c>
      <c r="L1225" s="13" t="str">
        <f>VLOOKUP(Tableau1[[#This Row],[CustomerCode]],'Config Clients'!A:D,3,FALSE)</f>
        <v>Grande surface</v>
      </c>
      <c r="M1225" s="13" t="str">
        <f>VLOOKUP(Tableau1[[#This Row],[CustomerCode]],'Config Clients'!A:D,4,FALSE)</f>
        <v>Eric</v>
      </c>
      <c r="N1225" s="10" t="str">
        <f>IFERROR(IF(Tableau1[[#This Row],[Date rendu]]-'Date de l''export'!$A$2&gt;0,"Non","Oui"),"Oui")</f>
        <v>Non</v>
      </c>
      <c r="O1225" s="11">
        <f>IF(Tableau1[[#This Row],[En retard?]]="Non",Tableau1[[#This Row],[Date rendu]]-'Date de l''export'!$A$2,0)</f>
        <v>5.7404166666674428</v>
      </c>
      <c r="P1225" s="14" t="str">
        <f>IF(Tableau1[[#This Row],[En retard?]]="Oui","HD",IF(Tableau1[Délai restant]&lt;1,"&lt;24h",IF(Tableau1[Délai restant]&lt;2,"&lt;48h","≥48h")))</f>
        <v>≥48h</v>
      </c>
      <c r="Q1225" s="14" t="str">
        <f>IF(AND(Tableau1[[#This Row],[En retard?]]="Oui",OR(Tableau1[[#This Row],[Product]]="Citron",Tableau1[[#This Row],[Product]]="Amandes")),"Oui","Non")</f>
        <v>Non</v>
      </c>
      <c r="R1225" t="str">
        <f>CONCATENATE(Tableau1[[#This Row],[OrderCode]],"|",Tableau1[[#This Row],[AnaCode]],"|",Tableau1[[#This Row],[Product]])</f>
        <v>CMD01445006|PLLT|Pomme de terre</v>
      </c>
    </row>
    <row r="1226" spans="1:18" x14ac:dyDescent="0.25">
      <c r="A1226" s="1" t="s">
        <v>267</v>
      </c>
      <c r="B1226" s="1" t="s">
        <v>31</v>
      </c>
      <c r="C1226" s="3" t="s">
        <v>98</v>
      </c>
      <c r="D1226" s="3" t="s">
        <v>27</v>
      </c>
      <c r="E1226" s="1" t="s">
        <v>107</v>
      </c>
      <c r="F1226" s="1" t="s">
        <v>3134</v>
      </c>
      <c r="G1226" s="1" t="s">
        <v>964</v>
      </c>
      <c r="H1226" s="3">
        <f>SUBSTITUTE(LEFT(Tableau1[[#This Row],[OrderDate]],17),".",":")+0</f>
        <v>43570.320625</v>
      </c>
      <c r="I1226" s="3">
        <f>SUBSTITUTE(LEFT(Tableau1[[#This Row],[OrderDueTo]],17),".",":")+0</f>
        <v>43573.5</v>
      </c>
      <c r="J1226" s="13" t="str">
        <f>VLOOKUP(Tableau1[[#This Row],[AnaCode]],'Config Analyses'!A:C,2,FALSE)</f>
        <v>Analyse nutritionelle</v>
      </c>
      <c r="K1226" s="13" t="str">
        <f>VLOOKUP(Tableau1[[#This Row],[AnaCode]],'Config Analyses'!A:C,3,FALSE)</f>
        <v>Equipe 2</v>
      </c>
      <c r="L1226" s="13" t="str">
        <f>VLOOKUP(Tableau1[[#This Row],[CustomerCode]],'Config Clients'!A:D,3,FALSE)</f>
        <v>Coopérative agricole</v>
      </c>
      <c r="M1226" s="13" t="str">
        <f>VLOOKUP(Tableau1[[#This Row],[CustomerCode]],'Config Clients'!A:D,4,FALSE)</f>
        <v>Julie</v>
      </c>
      <c r="N1226" s="10" t="str">
        <f>IFERROR(IF(Tableau1[[#This Row],[Date rendu]]-'Date de l''export'!$A$2&gt;0,"Non","Oui"),"Oui")</f>
        <v>Non</v>
      </c>
      <c r="O1226" s="11">
        <f>IF(Tableau1[[#This Row],[En retard?]]="Non",Tableau1[[#This Row],[Date rendu]]-'Date de l''export'!$A$2,0)</f>
        <v>1.7404166666674428</v>
      </c>
      <c r="P1226" s="14" t="str">
        <f>IF(Tableau1[[#This Row],[En retard?]]="Oui","HD",IF(Tableau1[Délai restant]&lt;1,"&lt;24h",IF(Tableau1[Délai restant]&lt;2,"&lt;48h","≥48h")))</f>
        <v>&lt;48h</v>
      </c>
      <c r="Q1226" s="14" t="str">
        <f>IF(AND(Tableau1[[#This Row],[En retard?]]="Oui",OR(Tableau1[[#This Row],[Product]]="Citron",Tableau1[[#This Row],[Product]]="Amandes")),"Oui","Non")</f>
        <v>Non</v>
      </c>
      <c r="R1226" t="str">
        <f>CONCATENATE(Tableau1[[#This Row],[OrderCode]],"|",Tableau1[[#This Row],[AnaCode]],"|",Tableau1[[#This Row],[Product]])</f>
        <v>CMD01490203|NTR|Pomme de terre</v>
      </c>
    </row>
    <row r="1227" spans="1:18" x14ac:dyDescent="0.25">
      <c r="A1227" s="1" t="s">
        <v>3616</v>
      </c>
      <c r="B1227" s="1" t="s">
        <v>42</v>
      </c>
      <c r="C1227" s="3" t="s">
        <v>188</v>
      </c>
      <c r="D1227" s="3" t="s">
        <v>38</v>
      </c>
      <c r="E1227" s="1" t="s">
        <v>130</v>
      </c>
      <c r="F1227" s="1" t="s">
        <v>3617</v>
      </c>
      <c r="G1227" s="1" t="s">
        <v>1083</v>
      </c>
      <c r="H1227" s="3">
        <f>SUBSTITUTE(LEFT(Tableau1[[#This Row],[OrderDate]],17),".",":")+0</f>
        <v>43570.320729166669</v>
      </c>
      <c r="I1227" s="3">
        <f>SUBSTITUTE(LEFT(Tableau1[[#This Row],[OrderDueTo]],17),".",":")+0</f>
        <v>43577.5</v>
      </c>
      <c r="J1227" s="13" t="str">
        <f>VLOOKUP(Tableau1[[#This Row],[AnaCode]],'Config Analyses'!A:C,2,FALSE)</f>
        <v>Analyse pesticides</v>
      </c>
      <c r="K1227" s="13" t="str">
        <f>VLOOKUP(Tableau1[[#This Row],[AnaCode]],'Config Analyses'!A:C,3,FALSE)</f>
        <v>Equipe 3</v>
      </c>
      <c r="L1227" s="13" t="str">
        <f>VLOOKUP(Tableau1[[#This Row],[CustomerCode]],'Config Clients'!A:D,3,FALSE)</f>
        <v>Coopérative agricole</v>
      </c>
      <c r="M1227" s="13" t="str">
        <f>VLOOKUP(Tableau1[[#This Row],[CustomerCode]],'Config Clients'!A:D,4,FALSE)</f>
        <v>Julie</v>
      </c>
      <c r="N1227" s="10" t="str">
        <f>IFERROR(IF(Tableau1[[#This Row],[Date rendu]]-'Date de l''export'!$A$2&gt;0,"Non","Oui"),"Oui")</f>
        <v>Non</v>
      </c>
      <c r="O1227" s="11">
        <f>IF(Tableau1[[#This Row],[En retard?]]="Non",Tableau1[[#This Row],[Date rendu]]-'Date de l''export'!$A$2,0)</f>
        <v>5.7404166666674428</v>
      </c>
      <c r="P1227" s="14" t="str">
        <f>IF(Tableau1[[#This Row],[En retard?]]="Oui","HD",IF(Tableau1[Délai restant]&lt;1,"&lt;24h",IF(Tableau1[Délai restant]&lt;2,"&lt;48h","≥48h")))</f>
        <v>≥48h</v>
      </c>
      <c r="Q1227" s="14" t="str">
        <f>IF(AND(Tableau1[[#This Row],[En retard?]]="Oui",OR(Tableau1[[#This Row],[Product]]="Citron",Tableau1[[#This Row],[Product]]="Amandes")),"Oui","Non")</f>
        <v>Non</v>
      </c>
      <c r="R1227" t="str">
        <f>CONCATENATE(Tableau1[[#This Row],[OrderCode]],"|",Tableau1[[#This Row],[AnaCode]],"|",Tableau1[[#This Row],[Product]])</f>
        <v>CMD01589801|PEST|Jus de fruits</v>
      </c>
    </row>
    <row r="1228" spans="1:18" x14ac:dyDescent="0.25">
      <c r="A1228" s="1" t="s">
        <v>920</v>
      </c>
      <c r="B1228" s="1" t="s">
        <v>29</v>
      </c>
      <c r="C1228" s="3" t="s">
        <v>75</v>
      </c>
      <c r="D1228" s="3" t="s">
        <v>24</v>
      </c>
      <c r="E1228" s="1" t="s">
        <v>63</v>
      </c>
      <c r="F1228" s="1" t="s">
        <v>1807</v>
      </c>
      <c r="G1228" s="1" t="s">
        <v>1083</v>
      </c>
      <c r="H1228" s="3">
        <f>SUBSTITUTE(LEFT(Tableau1[[#This Row],[OrderDate]],17),".",":")+0</f>
        <v>43570.320891203701</v>
      </c>
      <c r="I1228" s="3">
        <f>SUBSTITUTE(LEFT(Tableau1[[#This Row],[OrderDueTo]],17),".",":")+0</f>
        <v>43577.5</v>
      </c>
      <c r="J1228" s="13" t="str">
        <f>VLOOKUP(Tableau1[[#This Row],[AnaCode]],'Config Analyses'!A:C,2,FALSE)</f>
        <v>Analyse polluants d'emballage</v>
      </c>
      <c r="K1228" s="13" t="str">
        <f>VLOOKUP(Tableau1[[#This Row],[AnaCode]],'Config Analyses'!A:C,3,FALSE)</f>
        <v>Equipe 3</v>
      </c>
      <c r="L1228" s="13" t="str">
        <f>VLOOKUP(Tableau1[[#This Row],[CustomerCode]],'Config Clients'!A:D,3,FALSE)</f>
        <v>Entreprises agro-alimentaires</v>
      </c>
      <c r="M1228" s="13" t="str">
        <f>VLOOKUP(Tableau1[[#This Row],[CustomerCode]],'Config Clients'!A:D,4,FALSE)</f>
        <v>Julien</v>
      </c>
      <c r="N1228" s="10" t="str">
        <f>IFERROR(IF(Tableau1[[#This Row],[Date rendu]]-'Date de l''export'!$A$2&gt;0,"Non","Oui"),"Oui")</f>
        <v>Non</v>
      </c>
      <c r="O1228" s="11">
        <f>IF(Tableau1[[#This Row],[En retard?]]="Non",Tableau1[[#This Row],[Date rendu]]-'Date de l''export'!$A$2,0)</f>
        <v>5.7404166666674428</v>
      </c>
      <c r="P1228" s="14" t="str">
        <f>IF(Tableau1[[#This Row],[En retard?]]="Oui","HD",IF(Tableau1[Délai restant]&lt;1,"&lt;24h",IF(Tableau1[Délai restant]&lt;2,"&lt;48h","≥48h")))</f>
        <v>≥48h</v>
      </c>
      <c r="Q1228" s="14" t="str">
        <f>IF(AND(Tableau1[[#This Row],[En retard?]]="Oui",OR(Tableau1[[#This Row],[Product]]="Citron",Tableau1[[#This Row],[Product]]="Amandes")),"Oui","Non")</f>
        <v>Non</v>
      </c>
      <c r="R1228" t="str">
        <f>CONCATENATE(Tableau1[[#This Row],[OrderCode]],"|",Tableau1[[#This Row],[AnaCode]],"|",Tableau1[[#This Row],[Product]])</f>
        <v>CMD01789802|PLLT|Porc</v>
      </c>
    </row>
    <row r="1229" spans="1:18" x14ac:dyDescent="0.25">
      <c r="A1229" s="1" t="s">
        <v>602</v>
      </c>
      <c r="B1229" s="1" t="s">
        <v>31</v>
      </c>
      <c r="C1229" s="3" t="s">
        <v>72</v>
      </c>
      <c r="D1229" s="3" t="s">
        <v>22</v>
      </c>
      <c r="E1229" s="1" t="s">
        <v>107</v>
      </c>
      <c r="F1229" s="1" t="s">
        <v>1929</v>
      </c>
      <c r="G1229" s="1" t="s">
        <v>964</v>
      </c>
      <c r="H1229" s="3">
        <f>SUBSTITUTE(LEFT(Tableau1[[#This Row],[OrderDate]],17),".",":")+0</f>
        <v>43570.321412037039</v>
      </c>
      <c r="I1229" s="3">
        <f>SUBSTITUTE(LEFT(Tableau1[[#This Row],[OrderDueTo]],17),".",":")+0</f>
        <v>43573.5</v>
      </c>
      <c r="J1229" s="13" t="str">
        <f>VLOOKUP(Tableau1[[#This Row],[AnaCode]],'Config Analyses'!A:C,2,FALSE)</f>
        <v>Analyse nutritionelle</v>
      </c>
      <c r="K1229" s="13" t="str">
        <f>VLOOKUP(Tableau1[[#This Row],[AnaCode]],'Config Analyses'!A:C,3,FALSE)</f>
        <v>Equipe 2</v>
      </c>
      <c r="L1229" s="13" t="str">
        <f>VLOOKUP(Tableau1[[#This Row],[CustomerCode]],'Config Clients'!A:D,3,FALSE)</f>
        <v>Coopérative agricole</v>
      </c>
      <c r="M1229" s="13" t="str">
        <f>VLOOKUP(Tableau1[[#This Row],[CustomerCode]],'Config Clients'!A:D,4,FALSE)</f>
        <v>Julie</v>
      </c>
      <c r="N1229" s="10" t="str">
        <f>IFERROR(IF(Tableau1[[#This Row],[Date rendu]]-'Date de l''export'!$A$2&gt;0,"Non","Oui"),"Oui")</f>
        <v>Non</v>
      </c>
      <c r="O1229" s="11">
        <f>IF(Tableau1[[#This Row],[En retard?]]="Non",Tableau1[[#This Row],[Date rendu]]-'Date de l''export'!$A$2,0)</f>
        <v>1.7404166666674428</v>
      </c>
      <c r="P1229" s="14" t="str">
        <f>IF(Tableau1[[#This Row],[En retard?]]="Oui","HD",IF(Tableau1[Délai restant]&lt;1,"&lt;24h",IF(Tableau1[Délai restant]&lt;2,"&lt;48h","≥48h")))</f>
        <v>&lt;48h</v>
      </c>
      <c r="Q1229" s="14" t="str">
        <f>IF(AND(Tableau1[[#This Row],[En retard?]]="Oui",OR(Tableau1[[#This Row],[Product]]="Citron",Tableau1[[#This Row],[Product]]="Amandes")),"Oui","Non")</f>
        <v>Non</v>
      </c>
      <c r="R1229" t="str">
        <f>CONCATENATE(Tableau1[[#This Row],[OrderCode]],"|",Tableau1[[#This Row],[AnaCode]],"|",Tableau1[[#This Row],[Product]])</f>
        <v>CMD01553701|NTR|Pomme de terre</v>
      </c>
    </row>
    <row r="1230" spans="1:18" x14ac:dyDescent="0.25">
      <c r="A1230" s="1" t="s">
        <v>3426</v>
      </c>
      <c r="B1230" s="1" t="s">
        <v>42</v>
      </c>
      <c r="C1230" s="3" t="s">
        <v>188</v>
      </c>
      <c r="D1230" s="3" t="s">
        <v>38</v>
      </c>
      <c r="E1230" s="1" t="s">
        <v>130</v>
      </c>
      <c r="F1230" s="1" t="s">
        <v>3618</v>
      </c>
      <c r="G1230" s="1" t="s">
        <v>1083</v>
      </c>
      <c r="H1230" s="3">
        <f>SUBSTITUTE(LEFT(Tableau1[[#This Row],[OrderDate]],17),".",":")+0</f>
        <v>43570.321550925924</v>
      </c>
      <c r="I1230" s="3">
        <f>SUBSTITUTE(LEFT(Tableau1[[#This Row],[OrderDueTo]],17),".",":")+0</f>
        <v>43577.5</v>
      </c>
      <c r="J1230" s="13" t="str">
        <f>VLOOKUP(Tableau1[[#This Row],[AnaCode]],'Config Analyses'!A:C,2,FALSE)</f>
        <v>Analyse pesticides</v>
      </c>
      <c r="K1230" s="13" t="str">
        <f>VLOOKUP(Tableau1[[#This Row],[AnaCode]],'Config Analyses'!A:C,3,FALSE)</f>
        <v>Equipe 3</v>
      </c>
      <c r="L1230" s="13" t="str">
        <f>VLOOKUP(Tableau1[[#This Row],[CustomerCode]],'Config Clients'!A:D,3,FALSE)</f>
        <v>Coopérative agricole</v>
      </c>
      <c r="M1230" s="13" t="str">
        <f>VLOOKUP(Tableau1[[#This Row],[CustomerCode]],'Config Clients'!A:D,4,FALSE)</f>
        <v>Julie</v>
      </c>
      <c r="N1230" s="10" t="str">
        <f>IFERROR(IF(Tableau1[[#This Row],[Date rendu]]-'Date de l''export'!$A$2&gt;0,"Non","Oui"),"Oui")</f>
        <v>Non</v>
      </c>
      <c r="O1230" s="11">
        <f>IF(Tableau1[[#This Row],[En retard?]]="Non",Tableau1[[#This Row],[Date rendu]]-'Date de l''export'!$A$2,0)</f>
        <v>5.7404166666674428</v>
      </c>
      <c r="P1230" s="14" t="str">
        <f>IF(Tableau1[[#This Row],[En retard?]]="Oui","HD",IF(Tableau1[Délai restant]&lt;1,"&lt;24h",IF(Tableau1[Délai restant]&lt;2,"&lt;48h","≥48h")))</f>
        <v>≥48h</v>
      </c>
      <c r="Q1230" s="14" t="str">
        <f>IF(AND(Tableau1[[#This Row],[En retard?]]="Oui",OR(Tableau1[[#This Row],[Product]]="Citron",Tableau1[[#This Row],[Product]]="Amandes")),"Oui","Non")</f>
        <v>Non</v>
      </c>
      <c r="R1230" t="str">
        <f>CONCATENATE(Tableau1[[#This Row],[OrderCode]],"|",Tableau1[[#This Row],[AnaCode]],"|",Tableau1[[#This Row],[Product]])</f>
        <v>CMD01748507|PEST|Jus de fruits</v>
      </c>
    </row>
    <row r="1231" spans="1:18" x14ac:dyDescent="0.25">
      <c r="A1231" s="1" t="s">
        <v>267</v>
      </c>
      <c r="B1231" s="1" t="s">
        <v>19</v>
      </c>
      <c r="C1231" s="3" t="s">
        <v>98</v>
      </c>
      <c r="D1231" s="3" t="s">
        <v>27</v>
      </c>
      <c r="E1231" s="1" t="s">
        <v>130</v>
      </c>
      <c r="F1231" s="1" t="s">
        <v>2140</v>
      </c>
      <c r="G1231" s="1" t="s">
        <v>1083</v>
      </c>
      <c r="H1231" s="3">
        <f>SUBSTITUTE(LEFT(Tableau1[[#This Row],[OrderDate]],17),".",":")+0</f>
        <v>43570.321620370371</v>
      </c>
      <c r="I1231" s="3">
        <f>SUBSTITUTE(LEFT(Tableau1[[#This Row],[OrderDueTo]],17),".",":")+0</f>
        <v>43577.5</v>
      </c>
      <c r="J1231" s="13" t="str">
        <f>VLOOKUP(Tableau1[[#This Row],[AnaCode]],'Config Analyses'!A:C,2,FALSE)</f>
        <v>Analyse pesticides</v>
      </c>
      <c r="K1231" s="13" t="str">
        <f>VLOOKUP(Tableau1[[#This Row],[AnaCode]],'Config Analyses'!A:C,3,FALSE)</f>
        <v>Equipe 3</v>
      </c>
      <c r="L1231" s="13" t="str">
        <f>VLOOKUP(Tableau1[[#This Row],[CustomerCode]],'Config Clients'!A:D,3,FALSE)</f>
        <v>Coopérative agricole</v>
      </c>
      <c r="M1231" s="13" t="str">
        <f>VLOOKUP(Tableau1[[#This Row],[CustomerCode]],'Config Clients'!A:D,4,FALSE)</f>
        <v>Julie</v>
      </c>
      <c r="N1231" s="10" t="str">
        <f>IFERROR(IF(Tableau1[[#This Row],[Date rendu]]-'Date de l''export'!$A$2&gt;0,"Non","Oui"),"Oui")</f>
        <v>Non</v>
      </c>
      <c r="O1231" s="11">
        <f>IF(Tableau1[[#This Row],[En retard?]]="Non",Tableau1[[#This Row],[Date rendu]]-'Date de l''export'!$A$2,0)</f>
        <v>5.7404166666674428</v>
      </c>
      <c r="P1231" s="14" t="str">
        <f>IF(Tableau1[[#This Row],[En retard?]]="Oui","HD",IF(Tableau1[Délai restant]&lt;1,"&lt;24h",IF(Tableau1[Délai restant]&lt;2,"&lt;48h","≥48h")))</f>
        <v>≥48h</v>
      </c>
      <c r="Q1231" s="14" t="str">
        <f>IF(AND(Tableau1[[#This Row],[En retard?]]="Oui",OR(Tableau1[[#This Row],[Product]]="Citron",Tableau1[[#This Row],[Product]]="Amandes")),"Oui","Non")</f>
        <v>Non</v>
      </c>
      <c r="R1231" t="str">
        <f>CONCATENATE(Tableau1[[#This Row],[OrderCode]],"|",Tableau1[[#This Row],[AnaCode]],"|",Tableau1[[#This Row],[Product]])</f>
        <v>CMD01490203|PEST|Bettrave</v>
      </c>
    </row>
    <row r="1232" spans="1:18" x14ac:dyDescent="0.25">
      <c r="A1232" s="1" t="s">
        <v>380</v>
      </c>
      <c r="B1232" s="1" t="s">
        <v>32</v>
      </c>
      <c r="C1232" s="3" t="s">
        <v>58</v>
      </c>
      <c r="D1232" s="3" t="s">
        <v>13</v>
      </c>
      <c r="E1232" s="1" t="s">
        <v>63</v>
      </c>
      <c r="F1232" s="1" t="s">
        <v>1778</v>
      </c>
      <c r="G1232" s="1" t="s">
        <v>1083</v>
      </c>
      <c r="H1232" s="3">
        <f>SUBSTITUTE(LEFT(Tableau1[[#This Row],[OrderDate]],17),".",":")+0</f>
        <v>43570.321898148148</v>
      </c>
      <c r="I1232" s="3">
        <f>SUBSTITUTE(LEFT(Tableau1[[#This Row],[OrderDueTo]],17),".",":")+0</f>
        <v>43577.5</v>
      </c>
      <c r="J1232" s="13" t="str">
        <f>VLOOKUP(Tableau1[[#This Row],[AnaCode]],'Config Analyses'!A:C,2,FALSE)</f>
        <v>Analyse polluants d'emballage</v>
      </c>
      <c r="K1232" s="13" t="str">
        <f>VLOOKUP(Tableau1[[#This Row],[AnaCode]],'Config Analyses'!A:C,3,FALSE)</f>
        <v>Equipe 3</v>
      </c>
      <c r="L1232" s="13" t="str">
        <f>VLOOKUP(Tableau1[[#This Row],[CustomerCode]],'Config Clients'!A:D,3,FALSE)</f>
        <v>Coopérative agricole</v>
      </c>
      <c r="M1232" s="13" t="str">
        <f>VLOOKUP(Tableau1[[#This Row],[CustomerCode]],'Config Clients'!A:D,4,FALSE)</f>
        <v>Béatrice</v>
      </c>
      <c r="N1232" s="10" t="str">
        <f>IFERROR(IF(Tableau1[[#This Row],[Date rendu]]-'Date de l''export'!$A$2&gt;0,"Non","Oui"),"Oui")</f>
        <v>Non</v>
      </c>
      <c r="O1232" s="11">
        <f>IF(Tableau1[[#This Row],[En retard?]]="Non",Tableau1[[#This Row],[Date rendu]]-'Date de l''export'!$A$2,0)</f>
        <v>5.7404166666674428</v>
      </c>
      <c r="P1232" s="14" t="str">
        <f>IF(Tableau1[[#This Row],[En retard?]]="Oui","HD",IF(Tableau1[Délai restant]&lt;1,"&lt;24h",IF(Tableau1[Délai restant]&lt;2,"&lt;48h","≥48h")))</f>
        <v>≥48h</v>
      </c>
      <c r="Q1232" s="14" t="str">
        <f>IF(AND(Tableau1[[#This Row],[En retard?]]="Oui",OR(Tableau1[[#This Row],[Product]]="Citron",Tableau1[[#This Row],[Product]]="Amandes")),"Oui","Non")</f>
        <v>Non</v>
      </c>
      <c r="R1232" t="str">
        <f>CONCATENATE(Tableau1[[#This Row],[OrderCode]],"|",Tableau1[[#This Row],[AnaCode]],"|",Tableau1[[#This Row],[Product]])</f>
        <v>CMD01704301|PLLT|Tomate</v>
      </c>
    </row>
    <row r="1233" spans="1:18" x14ac:dyDescent="0.25">
      <c r="A1233" s="1" t="s">
        <v>283</v>
      </c>
      <c r="B1233" s="1" t="s">
        <v>31</v>
      </c>
      <c r="C1233" s="3" t="s">
        <v>52</v>
      </c>
      <c r="D1233" s="3" t="s">
        <v>9</v>
      </c>
      <c r="E1233" s="1" t="s">
        <v>107</v>
      </c>
      <c r="F1233" s="1" t="s">
        <v>1931</v>
      </c>
      <c r="G1233" s="1" t="s">
        <v>964</v>
      </c>
      <c r="H1233" s="3">
        <f>SUBSTITUTE(LEFT(Tableau1[[#This Row],[OrderDate]],17),".",":")+0</f>
        <v>43570.322430555556</v>
      </c>
      <c r="I1233" s="3">
        <f>SUBSTITUTE(LEFT(Tableau1[[#This Row],[OrderDueTo]],17),".",":")+0</f>
        <v>43573.5</v>
      </c>
      <c r="J1233" s="13" t="str">
        <f>VLOOKUP(Tableau1[[#This Row],[AnaCode]],'Config Analyses'!A:C,2,FALSE)</f>
        <v>Analyse nutritionelle</v>
      </c>
      <c r="K1233" s="13" t="str">
        <f>VLOOKUP(Tableau1[[#This Row],[AnaCode]],'Config Analyses'!A:C,3,FALSE)</f>
        <v>Equipe 2</v>
      </c>
      <c r="L1233" s="13" t="str">
        <f>VLOOKUP(Tableau1[[#This Row],[CustomerCode]],'Config Clients'!A:D,3,FALSE)</f>
        <v>Centrale d'achats</v>
      </c>
      <c r="M1233" s="13" t="str">
        <f>VLOOKUP(Tableau1[[#This Row],[CustomerCode]],'Config Clients'!A:D,4,FALSE)</f>
        <v>Sandrine</v>
      </c>
      <c r="N1233" s="10" t="str">
        <f>IFERROR(IF(Tableau1[[#This Row],[Date rendu]]-'Date de l''export'!$A$2&gt;0,"Non","Oui"),"Oui")</f>
        <v>Non</v>
      </c>
      <c r="O1233" s="11">
        <f>IF(Tableau1[[#This Row],[En retard?]]="Non",Tableau1[[#This Row],[Date rendu]]-'Date de l''export'!$A$2,0)</f>
        <v>1.7404166666674428</v>
      </c>
      <c r="P1233" s="14" t="str">
        <f>IF(Tableau1[[#This Row],[En retard?]]="Oui","HD",IF(Tableau1[Délai restant]&lt;1,"&lt;24h",IF(Tableau1[Délai restant]&lt;2,"&lt;48h","≥48h")))</f>
        <v>&lt;48h</v>
      </c>
      <c r="Q1233" s="14" t="str">
        <f>IF(AND(Tableau1[[#This Row],[En retard?]]="Oui",OR(Tableau1[[#This Row],[Product]]="Citron",Tableau1[[#This Row],[Product]]="Amandes")),"Oui","Non")</f>
        <v>Non</v>
      </c>
      <c r="R1233" t="str">
        <f>CONCATENATE(Tableau1[[#This Row],[OrderCode]],"|",Tableau1[[#This Row],[AnaCode]],"|",Tableau1[[#This Row],[Product]])</f>
        <v>CMD01749309|NTR|Pomme de terre</v>
      </c>
    </row>
    <row r="1234" spans="1:18" x14ac:dyDescent="0.25">
      <c r="A1234" s="1" t="s">
        <v>688</v>
      </c>
      <c r="B1234" s="1" t="s">
        <v>29</v>
      </c>
      <c r="C1234" s="3" t="s">
        <v>75</v>
      </c>
      <c r="D1234" s="3" t="s">
        <v>24</v>
      </c>
      <c r="E1234" s="1" t="s">
        <v>63</v>
      </c>
      <c r="F1234" s="1" t="s">
        <v>1660</v>
      </c>
      <c r="G1234" s="1" t="s">
        <v>1083</v>
      </c>
      <c r="H1234" s="3">
        <f>SUBSTITUTE(LEFT(Tableau1[[#This Row],[OrderDate]],17),".",":")+0</f>
        <v>43570.322488425925</v>
      </c>
      <c r="I1234" s="3">
        <f>SUBSTITUTE(LEFT(Tableau1[[#This Row],[OrderDueTo]],17),".",":")+0</f>
        <v>43577.5</v>
      </c>
      <c r="J1234" s="13" t="str">
        <f>VLOOKUP(Tableau1[[#This Row],[AnaCode]],'Config Analyses'!A:C,2,FALSE)</f>
        <v>Analyse polluants d'emballage</v>
      </c>
      <c r="K1234" s="13" t="str">
        <f>VLOOKUP(Tableau1[[#This Row],[AnaCode]],'Config Analyses'!A:C,3,FALSE)</f>
        <v>Equipe 3</v>
      </c>
      <c r="L1234" s="13" t="str">
        <f>VLOOKUP(Tableau1[[#This Row],[CustomerCode]],'Config Clients'!A:D,3,FALSE)</f>
        <v>Entreprises agro-alimentaires</v>
      </c>
      <c r="M1234" s="13" t="str">
        <f>VLOOKUP(Tableau1[[#This Row],[CustomerCode]],'Config Clients'!A:D,4,FALSE)</f>
        <v>Julien</v>
      </c>
      <c r="N1234" s="10" t="str">
        <f>IFERROR(IF(Tableau1[[#This Row],[Date rendu]]-'Date de l''export'!$A$2&gt;0,"Non","Oui"),"Oui")</f>
        <v>Non</v>
      </c>
      <c r="O1234" s="11">
        <f>IF(Tableau1[[#This Row],[En retard?]]="Non",Tableau1[[#This Row],[Date rendu]]-'Date de l''export'!$A$2,0)</f>
        <v>5.7404166666674428</v>
      </c>
      <c r="P1234" s="14" t="str">
        <f>IF(Tableau1[[#This Row],[En retard?]]="Oui","HD",IF(Tableau1[Délai restant]&lt;1,"&lt;24h",IF(Tableau1[Délai restant]&lt;2,"&lt;48h","≥48h")))</f>
        <v>≥48h</v>
      </c>
      <c r="Q1234" s="14" t="str">
        <f>IF(AND(Tableau1[[#This Row],[En retard?]]="Oui",OR(Tableau1[[#This Row],[Product]]="Citron",Tableau1[[#This Row],[Product]]="Amandes")),"Oui","Non")</f>
        <v>Non</v>
      </c>
      <c r="R1234" t="str">
        <f>CONCATENATE(Tableau1[[#This Row],[OrderCode]],"|",Tableau1[[#This Row],[AnaCode]],"|",Tableau1[[#This Row],[Product]])</f>
        <v>CMD01754806|PLLT|Porc</v>
      </c>
    </row>
    <row r="1235" spans="1:18" x14ac:dyDescent="0.25">
      <c r="A1235" s="1" t="s">
        <v>264</v>
      </c>
      <c r="B1235" s="1" t="s">
        <v>21</v>
      </c>
      <c r="C1235" s="3" t="s">
        <v>98</v>
      </c>
      <c r="D1235" s="3" t="s">
        <v>27</v>
      </c>
      <c r="E1235" s="1" t="s">
        <v>107</v>
      </c>
      <c r="F1235" s="1" t="s">
        <v>2199</v>
      </c>
      <c r="G1235" s="1" t="s">
        <v>964</v>
      </c>
      <c r="H1235" s="3">
        <f>SUBSTITUTE(LEFT(Tableau1[[#This Row],[OrderDate]],17),".",":")+0</f>
        <v>43570.32271990741</v>
      </c>
      <c r="I1235" s="3">
        <f>SUBSTITUTE(LEFT(Tableau1[[#This Row],[OrderDueTo]],17),".",":")+0</f>
        <v>43573.5</v>
      </c>
      <c r="J1235" s="13" t="str">
        <f>VLOOKUP(Tableau1[[#This Row],[AnaCode]],'Config Analyses'!A:C,2,FALSE)</f>
        <v>Analyse nutritionelle</v>
      </c>
      <c r="K1235" s="13" t="str">
        <f>VLOOKUP(Tableau1[[#This Row],[AnaCode]],'Config Analyses'!A:C,3,FALSE)</f>
        <v>Equipe 2</v>
      </c>
      <c r="L1235" s="13" t="str">
        <f>VLOOKUP(Tableau1[[#This Row],[CustomerCode]],'Config Clients'!A:D,3,FALSE)</f>
        <v>Coopérative agricole</v>
      </c>
      <c r="M1235" s="13" t="str">
        <f>VLOOKUP(Tableau1[[#This Row],[CustomerCode]],'Config Clients'!A:D,4,FALSE)</f>
        <v>Julie</v>
      </c>
      <c r="N1235" s="10" t="str">
        <f>IFERROR(IF(Tableau1[[#This Row],[Date rendu]]-'Date de l''export'!$A$2&gt;0,"Non","Oui"),"Oui")</f>
        <v>Non</v>
      </c>
      <c r="O1235" s="11">
        <f>IF(Tableau1[[#This Row],[En retard?]]="Non",Tableau1[[#This Row],[Date rendu]]-'Date de l''export'!$A$2,0)</f>
        <v>1.7404166666674428</v>
      </c>
      <c r="P1235" s="14" t="str">
        <f>IF(Tableau1[[#This Row],[En retard?]]="Oui","HD",IF(Tableau1[Délai restant]&lt;1,"&lt;24h",IF(Tableau1[Délai restant]&lt;2,"&lt;48h","≥48h")))</f>
        <v>&lt;48h</v>
      </c>
      <c r="Q1235" s="14" t="str">
        <f>IF(AND(Tableau1[[#This Row],[En retard?]]="Oui",OR(Tableau1[[#This Row],[Product]]="Citron",Tableau1[[#This Row],[Product]]="Amandes")),"Oui","Non")</f>
        <v>Non</v>
      </c>
      <c r="R1235" t="str">
        <f>CONCATENATE(Tableau1[[#This Row],[OrderCode]],"|",Tableau1[[#This Row],[AnaCode]],"|",Tableau1[[#This Row],[Product]])</f>
        <v>CMD01698801|NTR|Carotte</v>
      </c>
    </row>
    <row r="1236" spans="1:18" x14ac:dyDescent="0.25">
      <c r="A1236" s="1" t="s">
        <v>560</v>
      </c>
      <c r="B1236" s="1" t="s">
        <v>31</v>
      </c>
      <c r="C1236" s="3" t="s">
        <v>52</v>
      </c>
      <c r="D1236" s="3" t="s">
        <v>9</v>
      </c>
      <c r="E1236" s="1" t="s">
        <v>130</v>
      </c>
      <c r="F1236" s="1" t="s">
        <v>1933</v>
      </c>
      <c r="G1236" s="1" t="s">
        <v>1083</v>
      </c>
      <c r="H1236" s="3">
        <f>SUBSTITUTE(LEFT(Tableau1[[#This Row],[OrderDate]],17),".",":")+0</f>
        <v>43570.32298611111</v>
      </c>
      <c r="I1236" s="3">
        <f>SUBSTITUTE(LEFT(Tableau1[[#This Row],[OrderDueTo]],17),".",":")+0</f>
        <v>43577.5</v>
      </c>
      <c r="J1236" s="13" t="str">
        <f>VLOOKUP(Tableau1[[#This Row],[AnaCode]],'Config Analyses'!A:C,2,FALSE)</f>
        <v>Analyse pesticides</v>
      </c>
      <c r="K1236" s="13" t="str">
        <f>VLOOKUP(Tableau1[[#This Row],[AnaCode]],'Config Analyses'!A:C,3,FALSE)</f>
        <v>Equipe 3</v>
      </c>
      <c r="L1236" s="13" t="str">
        <f>VLOOKUP(Tableau1[[#This Row],[CustomerCode]],'Config Clients'!A:D,3,FALSE)</f>
        <v>Centrale d'achats</v>
      </c>
      <c r="M1236" s="13" t="str">
        <f>VLOOKUP(Tableau1[[#This Row],[CustomerCode]],'Config Clients'!A:D,4,FALSE)</f>
        <v>Sandrine</v>
      </c>
      <c r="N1236" s="10" t="str">
        <f>IFERROR(IF(Tableau1[[#This Row],[Date rendu]]-'Date de l''export'!$A$2&gt;0,"Non","Oui"),"Oui")</f>
        <v>Non</v>
      </c>
      <c r="O1236" s="11">
        <f>IF(Tableau1[[#This Row],[En retard?]]="Non",Tableau1[[#This Row],[Date rendu]]-'Date de l''export'!$A$2,0)</f>
        <v>5.7404166666674428</v>
      </c>
      <c r="P1236" s="14" t="str">
        <f>IF(Tableau1[[#This Row],[En retard?]]="Oui","HD",IF(Tableau1[Délai restant]&lt;1,"&lt;24h",IF(Tableau1[Délai restant]&lt;2,"&lt;48h","≥48h")))</f>
        <v>≥48h</v>
      </c>
      <c r="Q1236" s="14" t="str">
        <f>IF(AND(Tableau1[[#This Row],[En retard?]]="Oui",OR(Tableau1[[#This Row],[Product]]="Citron",Tableau1[[#This Row],[Product]]="Amandes")),"Oui","Non")</f>
        <v>Non</v>
      </c>
      <c r="R1236" t="str">
        <f>CONCATENATE(Tableau1[[#This Row],[OrderCode]],"|",Tableau1[[#This Row],[AnaCode]],"|",Tableau1[[#This Row],[Product]])</f>
        <v>CMD01509705|PEST|Pomme de terre</v>
      </c>
    </row>
    <row r="1237" spans="1:18" x14ac:dyDescent="0.25">
      <c r="A1237" s="1" t="s">
        <v>690</v>
      </c>
      <c r="B1237" s="1" t="s">
        <v>30</v>
      </c>
      <c r="C1237" s="3" t="s">
        <v>75</v>
      </c>
      <c r="D1237" s="3" t="s">
        <v>24</v>
      </c>
      <c r="E1237" s="1" t="s">
        <v>107</v>
      </c>
      <c r="F1237" s="1" t="s">
        <v>1934</v>
      </c>
      <c r="G1237" s="1" t="s">
        <v>964</v>
      </c>
      <c r="H1237" s="3">
        <f>SUBSTITUTE(LEFT(Tableau1[[#This Row],[OrderDate]],17),".",":")+0</f>
        <v>43570.323333333334</v>
      </c>
      <c r="I1237" s="3">
        <f>SUBSTITUTE(LEFT(Tableau1[[#This Row],[OrderDueTo]],17),".",":")+0</f>
        <v>43573.5</v>
      </c>
      <c r="J1237" s="13" t="str">
        <f>VLOOKUP(Tableau1[[#This Row],[AnaCode]],'Config Analyses'!A:C,2,FALSE)</f>
        <v>Analyse nutritionelle</v>
      </c>
      <c r="K1237" s="13" t="str">
        <f>VLOOKUP(Tableau1[[#This Row],[AnaCode]],'Config Analyses'!A:C,3,FALSE)</f>
        <v>Equipe 2</v>
      </c>
      <c r="L1237" s="13" t="str">
        <f>VLOOKUP(Tableau1[[#This Row],[CustomerCode]],'Config Clients'!A:D,3,FALSE)</f>
        <v>Entreprises agro-alimentaires</v>
      </c>
      <c r="M1237" s="13" t="str">
        <f>VLOOKUP(Tableau1[[#This Row],[CustomerCode]],'Config Clients'!A:D,4,FALSE)</f>
        <v>Julien</v>
      </c>
      <c r="N1237" s="10" t="str">
        <f>IFERROR(IF(Tableau1[[#This Row],[Date rendu]]-'Date de l''export'!$A$2&gt;0,"Non","Oui"),"Oui")</f>
        <v>Non</v>
      </c>
      <c r="O1237" s="11">
        <f>IF(Tableau1[[#This Row],[En retard?]]="Non",Tableau1[[#This Row],[Date rendu]]-'Date de l''export'!$A$2,0)</f>
        <v>1.7404166666674428</v>
      </c>
      <c r="P1237" s="14" t="str">
        <f>IF(Tableau1[[#This Row],[En retard?]]="Oui","HD",IF(Tableau1[Délai restant]&lt;1,"&lt;24h",IF(Tableau1[Délai restant]&lt;2,"&lt;48h","≥48h")))</f>
        <v>&lt;48h</v>
      </c>
      <c r="Q1237" s="14" t="str">
        <f>IF(AND(Tableau1[[#This Row],[En retard?]]="Oui",OR(Tableau1[[#This Row],[Product]]="Citron",Tableau1[[#This Row],[Product]]="Amandes")),"Oui","Non")</f>
        <v>Non</v>
      </c>
      <c r="R1237" t="str">
        <f>CONCATENATE(Tableau1[[#This Row],[OrderCode]],"|",Tableau1[[#This Row],[AnaCode]],"|",Tableau1[[#This Row],[Product]])</f>
        <v>CMD01790310|NTR|Bœuf</v>
      </c>
    </row>
    <row r="1238" spans="1:18" x14ac:dyDescent="0.25">
      <c r="A1238" s="1" t="s">
        <v>3619</v>
      </c>
      <c r="B1238" s="1" t="s">
        <v>36</v>
      </c>
      <c r="C1238" s="3" t="s">
        <v>188</v>
      </c>
      <c r="D1238" s="3" t="s">
        <v>38</v>
      </c>
      <c r="E1238" s="1" t="s">
        <v>107</v>
      </c>
      <c r="F1238" s="1" t="s">
        <v>3620</v>
      </c>
      <c r="G1238" s="1" t="s">
        <v>964</v>
      </c>
      <c r="H1238" s="3">
        <f>SUBSTITUTE(LEFT(Tableau1[[#This Row],[OrderDate]],17),".",":")+0</f>
        <v>43570.323495370372</v>
      </c>
      <c r="I1238" s="3">
        <f>SUBSTITUTE(LEFT(Tableau1[[#This Row],[OrderDueTo]],17),".",":")+0</f>
        <v>43573.5</v>
      </c>
      <c r="J1238" s="13" t="str">
        <f>VLOOKUP(Tableau1[[#This Row],[AnaCode]],'Config Analyses'!A:C,2,FALSE)</f>
        <v>Analyse nutritionelle</v>
      </c>
      <c r="K1238" s="13" t="str">
        <f>VLOOKUP(Tableau1[[#This Row],[AnaCode]],'Config Analyses'!A:C,3,FALSE)</f>
        <v>Equipe 2</v>
      </c>
      <c r="L1238" s="13" t="str">
        <f>VLOOKUP(Tableau1[[#This Row],[CustomerCode]],'Config Clients'!A:D,3,FALSE)</f>
        <v>Coopérative agricole</v>
      </c>
      <c r="M1238" s="13" t="str">
        <f>VLOOKUP(Tableau1[[#This Row],[CustomerCode]],'Config Clients'!A:D,4,FALSE)</f>
        <v>Julie</v>
      </c>
      <c r="N1238" s="10" t="str">
        <f>IFERROR(IF(Tableau1[[#This Row],[Date rendu]]-'Date de l''export'!$A$2&gt;0,"Non","Oui"),"Oui")</f>
        <v>Non</v>
      </c>
      <c r="O1238" s="11">
        <f>IF(Tableau1[[#This Row],[En retard?]]="Non",Tableau1[[#This Row],[Date rendu]]-'Date de l''export'!$A$2,0)</f>
        <v>1.7404166666674428</v>
      </c>
      <c r="P1238" s="14" t="str">
        <f>IF(Tableau1[[#This Row],[En retard?]]="Oui","HD",IF(Tableau1[Délai restant]&lt;1,"&lt;24h",IF(Tableau1[Délai restant]&lt;2,"&lt;48h","≥48h")))</f>
        <v>&lt;48h</v>
      </c>
      <c r="Q1238" s="14" t="str">
        <f>IF(AND(Tableau1[[#This Row],[En retard?]]="Oui",OR(Tableau1[[#This Row],[Product]]="Citron",Tableau1[[#This Row],[Product]]="Amandes")),"Oui","Non")</f>
        <v>Non</v>
      </c>
      <c r="R1238" t="str">
        <f>CONCATENATE(Tableau1[[#This Row],[OrderCode]],"|",Tableau1[[#This Row],[AnaCode]],"|",Tableau1[[#This Row],[Product]])</f>
        <v>CMD01748535|NTR|Saumon</v>
      </c>
    </row>
    <row r="1239" spans="1:18" x14ac:dyDescent="0.25">
      <c r="A1239" s="1" t="s">
        <v>529</v>
      </c>
      <c r="B1239" s="1" t="s">
        <v>31</v>
      </c>
      <c r="C1239" s="3" t="s">
        <v>72</v>
      </c>
      <c r="D1239" s="3" t="s">
        <v>22</v>
      </c>
      <c r="E1239" s="1" t="s">
        <v>130</v>
      </c>
      <c r="F1239" s="1" t="s">
        <v>2376</v>
      </c>
      <c r="G1239" s="1" t="s">
        <v>1083</v>
      </c>
      <c r="H1239" s="3">
        <f>SUBSTITUTE(LEFT(Tableau1[[#This Row],[OrderDate]],17),".",":")+0</f>
        <v>43570.323912037034</v>
      </c>
      <c r="I1239" s="3">
        <f>SUBSTITUTE(LEFT(Tableau1[[#This Row],[OrderDueTo]],17),".",":")+0</f>
        <v>43577.5</v>
      </c>
      <c r="J1239" s="13" t="str">
        <f>VLOOKUP(Tableau1[[#This Row],[AnaCode]],'Config Analyses'!A:C,2,FALSE)</f>
        <v>Analyse pesticides</v>
      </c>
      <c r="K1239" s="13" t="str">
        <f>VLOOKUP(Tableau1[[#This Row],[AnaCode]],'Config Analyses'!A:C,3,FALSE)</f>
        <v>Equipe 3</v>
      </c>
      <c r="L1239" s="13" t="str">
        <f>VLOOKUP(Tableau1[[#This Row],[CustomerCode]],'Config Clients'!A:D,3,FALSE)</f>
        <v>Coopérative agricole</v>
      </c>
      <c r="M1239" s="13" t="str">
        <f>VLOOKUP(Tableau1[[#This Row],[CustomerCode]],'Config Clients'!A:D,4,FALSE)</f>
        <v>Julie</v>
      </c>
      <c r="N1239" s="10" t="str">
        <f>IFERROR(IF(Tableau1[[#This Row],[Date rendu]]-'Date de l''export'!$A$2&gt;0,"Non","Oui"),"Oui")</f>
        <v>Non</v>
      </c>
      <c r="O1239" s="11">
        <f>IF(Tableau1[[#This Row],[En retard?]]="Non",Tableau1[[#This Row],[Date rendu]]-'Date de l''export'!$A$2,0)</f>
        <v>5.7404166666674428</v>
      </c>
      <c r="P1239" s="14" t="str">
        <f>IF(Tableau1[[#This Row],[En retard?]]="Oui","HD",IF(Tableau1[Délai restant]&lt;1,"&lt;24h",IF(Tableau1[Délai restant]&lt;2,"&lt;48h","≥48h")))</f>
        <v>≥48h</v>
      </c>
      <c r="Q1239" s="14" t="str">
        <f>IF(AND(Tableau1[[#This Row],[En retard?]]="Oui",OR(Tableau1[[#This Row],[Product]]="Citron",Tableau1[[#This Row],[Product]]="Amandes")),"Oui","Non")</f>
        <v>Non</v>
      </c>
      <c r="R1239" t="str">
        <f>CONCATENATE(Tableau1[[#This Row],[OrderCode]],"|",Tableau1[[#This Row],[AnaCode]],"|",Tableau1[[#This Row],[Product]])</f>
        <v>CMD01628101|PEST|Pomme de terre</v>
      </c>
    </row>
    <row r="1240" spans="1:18" x14ac:dyDescent="0.25">
      <c r="A1240" s="1" t="s">
        <v>3621</v>
      </c>
      <c r="B1240" s="1" t="s">
        <v>42</v>
      </c>
      <c r="C1240" s="3" t="s">
        <v>188</v>
      </c>
      <c r="D1240" s="3" t="s">
        <v>38</v>
      </c>
      <c r="E1240" s="1" t="s">
        <v>130</v>
      </c>
      <c r="F1240" s="1" t="s">
        <v>3622</v>
      </c>
      <c r="G1240" s="1" t="s">
        <v>1083</v>
      </c>
      <c r="H1240" s="3">
        <f>SUBSTITUTE(LEFT(Tableau1[[#This Row],[OrderDate]],17),".",":")+0</f>
        <v>43570.323946759258</v>
      </c>
      <c r="I1240" s="3">
        <f>SUBSTITUTE(LEFT(Tableau1[[#This Row],[OrderDueTo]],17),".",":")+0</f>
        <v>43577.5</v>
      </c>
      <c r="J1240" s="13" t="str">
        <f>VLOOKUP(Tableau1[[#This Row],[AnaCode]],'Config Analyses'!A:C,2,FALSE)</f>
        <v>Analyse pesticides</v>
      </c>
      <c r="K1240" s="13" t="str">
        <f>VLOOKUP(Tableau1[[#This Row],[AnaCode]],'Config Analyses'!A:C,3,FALSE)</f>
        <v>Equipe 3</v>
      </c>
      <c r="L1240" s="13" t="str">
        <f>VLOOKUP(Tableau1[[#This Row],[CustomerCode]],'Config Clients'!A:D,3,FALSE)</f>
        <v>Coopérative agricole</v>
      </c>
      <c r="M1240" s="13" t="str">
        <f>VLOOKUP(Tableau1[[#This Row],[CustomerCode]],'Config Clients'!A:D,4,FALSE)</f>
        <v>Julie</v>
      </c>
      <c r="N1240" s="10" t="str">
        <f>IFERROR(IF(Tableau1[[#This Row],[Date rendu]]-'Date de l''export'!$A$2&gt;0,"Non","Oui"),"Oui")</f>
        <v>Non</v>
      </c>
      <c r="O1240" s="11">
        <f>IF(Tableau1[[#This Row],[En retard?]]="Non",Tableau1[[#This Row],[Date rendu]]-'Date de l''export'!$A$2,0)</f>
        <v>5.7404166666674428</v>
      </c>
      <c r="P1240" s="14" t="str">
        <f>IF(Tableau1[[#This Row],[En retard?]]="Oui","HD",IF(Tableau1[Délai restant]&lt;1,"&lt;24h",IF(Tableau1[Délai restant]&lt;2,"&lt;48h","≥48h")))</f>
        <v>≥48h</v>
      </c>
      <c r="Q1240" s="14" t="str">
        <f>IF(AND(Tableau1[[#This Row],[En retard?]]="Oui",OR(Tableau1[[#This Row],[Product]]="Citron",Tableau1[[#This Row],[Product]]="Amandes")),"Oui","Non")</f>
        <v>Non</v>
      </c>
      <c r="R1240" t="str">
        <f>CONCATENATE(Tableau1[[#This Row],[OrderCode]],"|",Tableau1[[#This Row],[AnaCode]],"|",Tableau1[[#This Row],[Product]])</f>
        <v>CMD01748515|PEST|Jus de fruits</v>
      </c>
    </row>
    <row r="1241" spans="1:18" x14ac:dyDescent="0.25">
      <c r="A1241" s="1" t="s">
        <v>3623</v>
      </c>
      <c r="B1241" s="1" t="s">
        <v>42</v>
      </c>
      <c r="C1241" s="3" t="s">
        <v>188</v>
      </c>
      <c r="D1241" s="3" t="s">
        <v>38</v>
      </c>
      <c r="E1241" s="1" t="s">
        <v>107</v>
      </c>
      <c r="F1241" s="1" t="s">
        <v>3624</v>
      </c>
      <c r="G1241" s="1" t="s">
        <v>964</v>
      </c>
      <c r="H1241" s="3">
        <f>SUBSTITUTE(LEFT(Tableau1[[#This Row],[OrderDate]],17),".",":")+0</f>
        <v>43570.324166666665</v>
      </c>
      <c r="I1241" s="3">
        <f>SUBSTITUTE(LEFT(Tableau1[[#This Row],[OrderDueTo]],17),".",":")+0</f>
        <v>43573.5</v>
      </c>
      <c r="J1241" s="13" t="str">
        <f>VLOOKUP(Tableau1[[#This Row],[AnaCode]],'Config Analyses'!A:C,2,FALSE)</f>
        <v>Analyse nutritionelle</v>
      </c>
      <c r="K1241" s="13" t="str">
        <f>VLOOKUP(Tableau1[[#This Row],[AnaCode]],'Config Analyses'!A:C,3,FALSE)</f>
        <v>Equipe 2</v>
      </c>
      <c r="L1241" s="13" t="str">
        <f>VLOOKUP(Tableau1[[#This Row],[CustomerCode]],'Config Clients'!A:D,3,FALSE)</f>
        <v>Coopérative agricole</v>
      </c>
      <c r="M1241" s="13" t="str">
        <f>VLOOKUP(Tableau1[[#This Row],[CustomerCode]],'Config Clients'!A:D,4,FALSE)</f>
        <v>Julie</v>
      </c>
      <c r="N1241" s="10" t="str">
        <f>IFERROR(IF(Tableau1[[#This Row],[Date rendu]]-'Date de l''export'!$A$2&gt;0,"Non","Oui"),"Oui")</f>
        <v>Non</v>
      </c>
      <c r="O1241" s="11">
        <f>IF(Tableau1[[#This Row],[En retard?]]="Non",Tableau1[[#This Row],[Date rendu]]-'Date de l''export'!$A$2,0)</f>
        <v>1.7404166666674428</v>
      </c>
      <c r="P1241" s="14" t="str">
        <f>IF(Tableau1[[#This Row],[En retard?]]="Oui","HD",IF(Tableau1[Délai restant]&lt;1,"&lt;24h",IF(Tableau1[Délai restant]&lt;2,"&lt;48h","≥48h")))</f>
        <v>&lt;48h</v>
      </c>
      <c r="Q1241" s="14" t="str">
        <f>IF(AND(Tableau1[[#This Row],[En retard?]]="Oui",OR(Tableau1[[#This Row],[Product]]="Citron",Tableau1[[#This Row],[Product]]="Amandes")),"Oui","Non")</f>
        <v>Non</v>
      </c>
      <c r="R1241" t="str">
        <f>CONCATENATE(Tableau1[[#This Row],[OrderCode]],"|",Tableau1[[#This Row],[AnaCode]],"|",Tableau1[[#This Row],[Product]])</f>
        <v>CMD01646443|NTR|Jus de fruits</v>
      </c>
    </row>
    <row r="1242" spans="1:18" x14ac:dyDescent="0.25">
      <c r="A1242" s="1" t="s">
        <v>241</v>
      </c>
      <c r="B1242" s="1" t="s">
        <v>21</v>
      </c>
      <c r="C1242" s="3" t="s">
        <v>61</v>
      </c>
      <c r="D1242" s="3" t="s">
        <v>14</v>
      </c>
      <c r="E1242" s="1" t="s">
        <v>107</v>
      </c>
      <c r="F1242" s="1" t="s">
        <v>2207</v>
      </c>
      <c r="G1242" s="1" t="s">
        <v>964</v>
      </c>
      <c r="H1242" s="3">
        <f>SUBSTITUTE(LEFT(Tableau1[[#This Row],[OrderDate]],17),".",":")+0</f>
        <v>43570.324236111112</v>
      </c>
      <c r="I1242" s="3">
        <f>SUBSTITUTE(LEFT(Tableau1[[#This Row],[OrderDueTo]],17),".",":")+0</f>
        <v>43573.5</v>
      </c>
      <c r="J1242" s="13" t="str">
        <f>VLOOKUP(Tableau1[[#This Row],[AnaCode]],'Config Analyses'!A:C,2,FALSE)</f>
        <v>Analyse nutritionelle</v>
      </c>
      <c r="K1242" s="13" t="str">
        <f>VLOOKUP(Tableau1[[#This Row],[AnaCode]],'Config Analyses'!A:C,3,FALSE)</f>
        <v>Equipe 2</v>
      </c>
      <c r="L1242" s="13" t="str">
        <f>VLOOKUP(Tableau1[[#This Row],[CustomerCode]],'Config Clients'!A:D,3,FALSE)</f>
        <v>Grande surface</v>
      </c>
      <c r="M1242" s="13" t="str">
        <f>VLOOKUP(Tableau1[[#This Row],[CustomerCode]],'Config Clients'!A:D,4,FALSE)</f>
        <v>Eric</v>
      </c>
      <c r="N1242" s="10" t="str">
        <f>IFERROR(IF(Tableau1[[#This Row],[Date rendu]]-'Date de l''export'!$A$2&gt;0,"Non","Oui"),"Oui")</f>
        <v>Non</v>
      </c>
      <c r="O1242" s="11">
        <f>IF(Tableau1[[#This Row],[En retard?]]="Non",Tableau1[[#This Row],[Date rendu]]-'Date de l''export'!$A$2,0)</f>
        <v>1.7404166666674428</v>
      </c>
      <c r="P1242" s="14" t="str">
        <f>IF(Tableau1[[#This Row],[En retard?]]="Oui","HD",IF(Tableau1[Délai restant]&lt;1,"&lt;24h",IF(Tableau1[Délai restant]&lt;2,"&lt;48h","≥48h")))</f>
        <v>&lt;48h</v>
      </c>
      <c r="Q1242" s="14" t="str">
        <f>IF(AND(Tableau1[[#This Row],[En retard?]]="Oui",OR(Tableau1[[#This Row],[Product]]="Citron",Tableau1[[#This Row],[Product]]="Amandes")),"Oui","Non")</f>
        <v>Non</v>
      </c>
      <c r="R1242" t="str">
        <f>CONCATENATE(Tableau1[[#This Row],[OrderCode]],"|",Tableau1[[#This Row],[AnaCode]],"|",Tableau1[[#This Row],[Product]])</f>
        <v>CMD01612402|NTR|Carotte</v>
      </c>
    </row>
    <row r="1243" spans="1:18" x14ac:dyDescent="0.25">
      <c r="A1243" s="1" t="s">
        <v>377</v>
      </c>
      <c r="B1243" s="1" t="s">
        <v>32</v>
      </c>
      <c r="C1243" s="3" t="s">
        <v>61</v>
      </c>
      <c r="D1243" s="3" t="s">
        <v>14</v>
      </c>
      <c r="E1243" s="1" t="s">
        <v>107</v>
      </c>
      <c r="F1243" s="1" t="s">
        <v>1940</v>
      </c>
      <c r="G1243" s="1" t="s">
        <v>964</v>
      </c>
      <c r="H1243" s="3">
        <f>SUBSTITUTE(LEFT(Tableau1[[#This Row],[OrderDate]],17),".",":")+0</f>
        <v>43570.324884259258</v>
      </c>
      <c r="I1243" s="3">
        <f>SUBSTITUTE(LEFT(Tableau1[[#This Row],[OrderDueTo]],17),".",":")+0</f>
        <v>43573.5</v>
      </c>
      <c r="J1243" s="13" t="str">
        <f>VLOOKUP(Tableau1[[#This Row],[AnaCode]],'Config Analyses'!A:C,2,FALSE)</f>
        <v>Analyse nutritionelle</v>
      </c>
      <c r="K1243" s="13" t="str">
        <f>VLOOKUP(Tableau1[[#This Row],[AnaCode]],'Config Analyses'!A:C,3,FALSE)</f>
        <v>Equipe 2</v>
      </c>
      <c r="L1243" s="13" t="str">
        <f>VLOOKUP(Tableau1[[#This Row],[CustomerCode]],'Config Clients'!A:D,3,FALSE)</f>
        <v>Grande surface</v>
      </c>
      <c r="M1243" s="13" t="str">
        <f>VLOOKUP(Tableau1[[#This Row],[CustomerCode]],'Config Clients'!A:D,4,FALSE)</f>
        <v>Eric</v>
      </c>
      <c r="N1243" s="10" t="str">
        <f>IFERROR(IF(Tableau1[[#This Row],[Date rendu]]-'Date de l''export'!$A$2&gt;0,"Non","Oui"),"Oui")</f>
        <v>Non</v>
      </c>
      <c r="O1243" s="11">
        <f>IF(Tableau1[[#This Row],[En retard?]]="Non",Tableau1[[#This Row],[Date rendu]]-'Date de l''export'!$A$2,0)</f>
        <v>1.7404166666674428</v>
      </c>
      <c r="P1243" s="14" t="str">
        <f>IF(Tableau1[[#This Row],[En retard?]]="Oui","HD",IF(Tableau1[Délai restant]&lt;1,"&lt;24h",IF(Tableau1[Délai restant]&lt;2,"&lt;48h","≥48h")))</f>
        <v>&lt;48h</v>
      </c>
      <c r="Q1243" s="14" t="str">
        <f>IF(AND(Tableau1[[#This Row],[En retard?]]="Oui",OR(Tableau1[[#This Row],[Product]]="Citron",Tableau1[[#This Row],[Product]]="Amandes")),"Oui","Non")</f>
        <v>Non</v>
      </c>
      <c r="R1243" t="str">
        <f>CONCATENATE(Tableau1[[#This Row],[OrderCode]],"|",Tableau1[[#This Row],[AnaCode]],"|",Tableau1[[#This Row],[Product]])</f>
        <v>CMD01711403|NTR|Tomate</v>
      </c>
    </row>
    <row r="1244" spans="1:18" x14ac:dyDescent="0.25">
      <c r="A1244" s="1" t="s">
        <v>577</v>
      </c>
      <c r="B1244" s="1" t="s">
        <v>32</v>
      </c>
      <c r="C1244" s="3" t="s">
        <v>61</v>
      </c>
      <c r="D1244" s="3" t="s">
        <v>14</v>
      </c>
      <c r="E1244" s="1" t="s">
        <v>63</v>
      </c>
      <c r="F1244" s="1" t="s">
        <v>1520</v>
      </c>
      <c r="G1244" s="1" t="s">
        <v>1083</v>
      </c>
      <c r="H1244" s="3">
        <f>SUBSTITUTE(LEFT(Tableau1[[#This Row],[OrderDate]],17),".",":")+0</f>
        <v>43570.325532407405</v>
      </c>
      <c r="I1244" s="3">
        <f>SUBSTITUTE(LEFT(Tableau1[[#This Row],[OrderDueTo]],17),".",":")+0</f>
        <v>43577.5</v>
      </c>
      <c r="J1244" s="13" t="str">
        <f>VLOOKUP(Tableau1[[#This Row],[AnaCode]],'Config Analyses'!A:C,2,FALSE)</f>
        <v>Analyse polluants d'emballage</v>
      </c>
      <c r="K1244" s="13" t="str">
        <f>VLOOKUP(Tableau1[[#This Row],[AnaCode]],'Config Analyses'!A:C,3,FALSE)</f>
        <v>Equipe 3</v>
      </c>
      <c r="L1244" s="13" t="str">
        <f>VLOOKUP(Tableau1[[#This Row],[CustomerCode]],'Config Clients'!A:D,3,FALSE)</f>
        <v>Grande surface</v>
      </c>
      <c r="M1244" s="13" t="str">
        <f>VLOOKUP(Tableau1[[#This Row],[CustomerCode]],'Config Clients'!A:D,4,FALSE)</f>
        <v>Eric</v>
      </c>
      <c r="N1244" s="10" t="str">
        <f>IFERROR(IF(Tableau1[[#This Row],[Date rendu]]-'Date de l''export'!$A$2&gt;0,"Non","Oui"),"Oui")</f>
        <v>Non</v>
      </c>
      <c r="O1244" s="11">
        <f>IF(Tableau1[[#This Row],[En retard?]]="Non",Tableau1[[#This Row],[Date rendu]]-'Date de l''export'!$A$2,0)</f>
        <v>5.7404166666674428</v>
      </c>
      <c r="P1244" s="14" t="str">
        <f>IF(Tableau1[[#This Row],[En retard?]]="Oui","HD",IF(Tableau1[Délai restant]&lt;1,"&lt;24h",IF(Tableau1[Délai restant]&lt;2,"&lt;48h","≥48h")))</f>
        <v>≥48h</v>
      </c>
      <c r="Q1244" s="14" t="str">
        <f>IF(AND(Tableau1[[#This Row],[En retard?]]="Oui",OR(Tableau1[[#This Row],[Product]]="Citron",Tableau1[[#This Row],[Product]]="Amandes")),"Oui","Non")</f>
        <v>Non</v>
      </c>
      <c r="R1244" t="str">
        <f>CONCATENATE(Tableau1[[#This Row],[OrderCode]],"|",Tableau1[[#This Row],[AnaCode]],"|",Tableau1[[#This Row],[Product]])</f>
        <v>CMD01512802|PLLT|Tomate</v>
      </c>
    </row>
    <row r="1245" spans="1:18" x14ac:dyDescent="0.25">
      <c r="A1245" s="1" t="s">
        <v>3240</v>
      </c>
      <c r="B1245" s="1" t="s">
        <v>42</v>
      </c>
      <c r="C1245" s="3" t="s">
        <v>188</v>
      </c>
      <c r="D1245" s="3" t="s">
        <v>38</v>
      </c>
      <c r="E1245" s="1" t="s">
        <v>229</v>
      </c>
      <c r="F1245" s="1" t="s">
        <v>3625</v>
      </c>
      <c r="G1245" s="1" t="s">
        <v>945</v>
      </c>
      <c r="H1245" s="3">
        <f>SUBSTITUTE(LEFT(Tableau1[[#This Row],[OrderDate]],17),".",":")+0</f>
        <v>43570.325960648152</v>
      </c>
      <c r="I1245" s="3">
        <f>SUBSTITUTE(LEFT(Tableau1[[#This Row],[OrderDueTo]],17),".",":")+0</f>
        <v>43572.5</v>
      </c>
      <c r="J1245" s="13" t="str">
        <f>VLOOKUP(Tableau1[[#This Row],[AnaCode]],'Config Analyses'!A:C,2,FALSE)</f>
        <v>Analyse sucres</v>
      </c>
      <c r="K1245" s="13" t="str">
        <f>VLOOKUP(Tableau1[[#This Row],[AnaCode]],'Config Analyses'!A:C,3,FALSE)</f>
        <v>Equipe 2</v>
      </c>
      <c r="L1245" s="13" t="str">
        <f>VLOOKUP(Tableau1[[#This Row],[CustomerCode]],'Config Clients'!A:D,3,FALSE)</f>
        <v>Coopérative agricole</v>
      </c>
      <c r="M1245" s="13" t="str">
        <f>VLOOKUP(Tableau1[[#This Row],[CustomerCode]],'Config Clients'!A:D,4,FALSE)</f>
        <v>Julie</v>
      </c>
      <c r="N1245" s="10" t="str">
        <f>IFERROR(IF(Tableau1[[#This Row],[Date rendu]]-'Date de l''export'!$A$2&gt;0,"Non","Oui"),"Oui")</f>
        <v>Non</v>
      </c>
      <c r="O1245" s="11">
        <f>IF(Tableau1[[#This Row],[En retard?]]="Non",Tableau1[[#This Row],[Date rendu]]-'Date de l''export'!$A$2,0)</f>
        <v>0.74041666666744277</v>
      </c>
      <c r="P1245" s="14" t="str">
        <f>IF(Tableau1[[#This Row],[En retard?]]="Oui","HD",IF(Tableau1[Délai restant]&lt;1,"&lt;24h",IF(Tableau1[Délai restant]&lt;2,"&lt;48h","≥48h")))</f>
        <v>&lt;24h</v>
      </c>
      <c r="Q1245" s="14" t="str">
        <f>IF(AND(Tableau1[[#This Row],[En retard?]]="Oui",OR(Tableau1[[#This Row],[Product]]="Citron",Tableau1[[#This Row],[Product]]="Amandes")),"Oui","Non")</f>
        <v>Non</v>
      </c>
      <c r="R1245" t="str">
        <f>CONCATENATE(Tableau1[[#This Row],[OrderCode]],"|",Tableau1[[#This Row],[AnaCode]],"|",Tableau1[[#This Row],[Product]])</f>
        <v>CMD01748508|SCR|Jus de fruits</v>
      </c>
    </row>
    <row r="1246" spans="1:18" x14ac:dyDescent="0.25">
      <c r="A1246" s="1" t="s">
        <v>552</v>
      </c>
      <c r="B1246" s="1" t="s">
        <v>21</v>
      </c>
      <c r="C1246" s="3" t="s">
        <v>61</v>
      </c>
      <c r="D1246" s="3" t="s">
        <v>14</v>
      </c>
      <c r="E1246" s="1" t="s">
        <v>229</v>
      </c>
      <c r="F1246" s="1" t="s">
        <v>1500</v>
      </c>
      <c r="G1246" s="1" t="s">
        <v>945</v>
      </c>
      <c r="H1246" s="3">
        <f>SUBSTITUTE(LEFT(Tableau1[[#This Row],[OrderDate]],17),".",":")+0</f>
        <v>43570.325995370367</v>
      </c>
      <c r="I1246" s="3">
        <f>SUBSTITUTE(LEFT(Tableau1[[#This Row],[OrderDueTo]],17),".",":")+0</f>
        <v>43572.5</v>
      </c>
      <c r="J1246" s="13" t="str">
        <f>VLOOKUP(Tableau1[[#This Row],[AnaCode]],'Config Analyses'!A:C,2,FALSE)</f>
        <v>Analyse sucres</v>
      </c>
      <c r="K1246" s="13" t="str">
        <f>VLOOKUP(Tableau1[[#This Row],[AnaCode]],'Config Analyses'!A:C,3,FALSE)</f>
        <v>Equipe 2</v>
      </c>
      <c r="L1246" s="13" t="str">
        <f>VLOOKUP(Tableau1[[#This Row],[CustomerCode]],'Config Clients'!A:D,3,FALSE)</f>
        <v>Grande surface</v>
      </c>
      <c r="M1246" s="13" t="str">
        <f>VLOOKUP(Tableau1[[#This Row],[CustomerCode]],'Config Clients'!A:D,4,FALSE)</f>
        <v>Eric</v>
      </c>
      <c r="N1246" s="10" t="str">
        <f>IFERROR(IF(Tableau1[[#This Row],[Date rendu]]-'Date de l''export'!$A$2&gt;0,"Non","Oui"),"Oui")</f>
        <v>Non</v>
      </c>
      <c r="O1246" s="11">
        <f>IF(Tableau1[[#This Row],[En retard?]]="Non",Tableau1[[#This Row],[Date rendu]]-'Date de l''export'!$A$2,0)</f>
        <v>0.74041666666744277</v>
      </c>
      <c r="P1246" s="14" t="str">
        <f>IF(Tableau1[[#This Row],[En retard?]]="Oui","HD",IF(Tableau1[Délai restant]&lt;1,"&lt;24h",IF(Tableau1[Délai restant]&lt;2,"&lt;48h","≥48h")))</f>
        <v>&lt;24h</v>
      </c>
      <c r="Q1246" s="14" t="str">
        <f>IF(AND(Tableau1[[#This Row],[En retard?]]="Oui",OR(Tableau1[[#This Row],[Product]]="Citron",Tableau1[[#This Row],[Product]]="Amandes")),"Oui","Non")</f>
        <v>Non</v>
      </c>
      <c r="R1246" t="str">
        <f>CONCATENATE(Tableau1[[#This Row],[OrderCode]],"|",Tableau1[[#This Row],[AnaCode]],"|",Tableau1[[#This Row],[Product]])</f>
        <v>CMD01573501|SCR|Carotte</v>
      </c>
    </row>
    <row r="1247" spans="1:18" x14ac:dyDescent="0.25">
      <c r="A1247" s="1" t="s">
        <v>175</v>
      </c>
      <c r="B1247" s="1" t="s">
        <v>31</v>
      </c>
      <c r="C1247" s="3" t="s">
        <v>52</v>
      </c>
      <c r="D1247" s="3" t="s">
        <v>9</v>
      </c>
      <c r="E1247" s="1" t="s">
        <v>229</v>
      </c>
      <c r="F1247" s="1" t="s">
        <v>1937</v>
      </c>
      <c r="G1247" s="1" t="s">
        <v>945</v>
      </c>
      <c r="H1247" s="3">
        <f>SUBSTITUTE(LEFT(Tableau1[[#This Row],[OrderDate]],17),".",":")+0</f>
        <v>43570.326180555552</v>
      </c>
      <c r="I1247" s="3">
        <f>SUBSTITUTE(LEFT(Tableau1[[#This Row],[OrderDueTo]],17),".",":")+0</f>
        <v>43572.5</v>
      </c>
      <c r="J1247" s="13" t="str">
        <f>VLOOKUP(Tableau1[[#This Row],[AnaCode]],'Config Analyses'!A:C,2,FALSE)</f>
        <v>Analyse sucres</v>
      </c>
      <c r="K1247" s="13" t="str">
        <f>VLOOKUP(Tableau1[[#This Row],[AnaCode]],'Config Analyses'!A:C,3,FALSE)</f>
        <v>Equipe 2</v>
      </c>
      <c r="L1247" s="13" t="str">
        <f>VLOOKUP(Tableau1[[#This Row],[CustomerCode]],'Config Clients'!A:D,3,FALSE)</f>
        <v>Centrale d'achats</v>
      </c>
      <c r="M1247" s="13" t="str">
        <f>VLOOKUP(Tableau1[[#This Row],[CustomerCode]],'Config Clients'!A:D,4,FALSE)</f>
        <v>Sandrine</v>
      </c>
      <c r="N1247" s="10" t="str">
        <f>IFERROR(IF(Tableau1[[#This Row],[Date rendu]]-'Date de l''export'!$A$2&gt;0,"Non","Oui"),"Oui")</f>
        <v>Non</v>
      </c>
      <c r="O1247" s="11">
        <f>IF(Tableau1[[#This Row],[En retard?]]="Non",Tableau1[[#This Row],[Date rendu]]-'Date de l''export'!$A$2,0)</f>
        <v>0.74041666666744277</v>
      </c>
      <c r="P1247" s="14" t="str">
        <f>IF(Tableau1[[#This Row],[En retard?]]="Oui","HD",IF(Tableau1[Délai restant]&lt;1,"&lt;24h",IF(Tableau1[Délai restant]&lt;2,"&lt;48h","≥48h")))</f>
        <v>&lt;24h</v>
      </c>
      <c r="Q1247" s="14" t="str">
        <f>IF(AND(Tableau1[[#This Row],[En retard?]]="Oui",OR(Tableau1[[#This Row],[Product]]="Citron",Tableau1[[#This Row],[Product]]="Amandes")),"Oui","Non")</f>
        <v>Non</v>
      </c>
      <c r="R1247" t="str">
        <f>CONCATENATE(Tableau1[[#This Row],[OrderCode]],"|",Tableau1[[#This Row],[AnaCode]],"|",Tableau1[[#This Row],[Product]])</f>
        <v>CMD01668306|SCR|Pomme de terre</v>
      </c>
    </row>
    <row r="1248" spans="1:18" x14ac:dyDescent="0.25">
      <c r="A1248" s="1" t="s">
        <v>3578</v>
      </c>
      <c r="B1248" s="1" t="s">
        <v>28</v>
      </c>
      <c r="C1248" s="3" t="s">
        <v>255</v>
      </c>
      <c r="D1248" s="3" t="s">
        <v>40</v>
      </c>
      <c r="E1248" s="1" t="s">
        <v>179</v>
      </c>
      <c r="F1248" s="1" t="s">
        <v>3626</v>
      </c>
      <c r="G1248" s="1" t="s">
        <v>947</v>
      </c>
      <c r="H1248" s="3">
        <f>SUBSTITUTE(LEFT(Tableau1[[#This Row],[OrderDate]],17),".",":")+0</f>
        <v>43570.326284722221</v>
      </c>
      <c r="I1248" s="3">
        <f>SUBSTITUTE(LEFT(Tableau1[[#This Row],[OrderDueTo]],17),".",":")+0</f>
        <v>43571.5</v>
      </c>
      <c r="J1248" s="13" t="str">
        <f>VLOOKUP(Tableau1[[#This Row],[AnaCode]],'Config Analyses'!A:C,2,FALSE)</f>
        <v>Analyse métaux lourds</v>
      </c>
      <c r="K1248" s="13" t="str">
        <f>VLOOKUP(Tableau1[[#This Row],[AnaCode]],'Config Analyses'!A:C,3,FALSE)</f>
        <v>Equipe 1</v>
      </c>
      <c r="L1248" s="13" t="str">
        <f>VLOOKUP(Tableau1[[#This Row],[CustomerCode]],'Config Clients'!A:D,3,FALSE)</f>
        <v>Coopérative agricole</v>
      </c>
      <c r="M1248" s="13" t="str">
        <f>VLOOKUP(Tableau1[[#This Row],[CustomerCode]],'Config Clients'!A:D,4,FALSE)</f>
        <v>Eric</v>
      </c>
      <c r="N1248" s="10" t="str">
        <f>IFERROR(IF(Tableau1[[#This Row],[Date rendu]]-'Date de l''export'!$A$2&gt;0,"Non","Oui"),"Oui")</f>
        <v>Oui</v>
      </c>
      <c r="O1248" s="11">
        <f>IF(Tableau1[[#This Row],[En retard?]]="Non",Tableau1[[#This Row],[Date rendu]]-'Date de l''export'!$A$2,0)</f>
        <v>0</v>
      </c>
      <c r="P1248" s="14" t="str">
        <f>IF(Tableau1[[#This Row],[En retard?]]="Oui","HD",IF(Tableau1[Délai restant]&lt;1,"&lt;24h",IF(Tableau1[Délai restant]&lt;2,"&lt;48h","≥48h")))</f>
        <v>HD</v>
      </c>
      <c r="Q1248" s="14" t="str">
        <f>IF(AND(Tableau1[[#This Row],[En retard?]]="Oui",OR(Tableau1[[#This Row],[Product]]="Citron",Tableau1[[#This Row],[Product]]="Amandes")),"Oui","Non")</f>
        <v>Non</v>
      </c>
      <c r="R1248" t="str">
        <f>CONCATENATE(Tableau1[[#This Row],[OrderCode]],"|",Tableau1[[#This Row],[AnaCode]],"|",Tableau1[[#This Row],[Product]])</f>
        <v>CMD01757701|MTX|Petits pois</v>
      </c>
    </row>
    <row r="1249" spans="1:18" x14ac:dyDescent="0.25">
      <c r="A1249" s="1" t="s">
        <v>519</v>
      </c>
      <c r="B1249" s="1" t="s">
        <v>42</v>
      </c>
      <c r="C1249" s="3" t="s">
        <v>65</v>
      </c>
      <c r="D1249" s="3" t="s">
        <v>17</v>
      </c>
      <c r="E1249" s="1" t="s">
        <v>229</v>
      </c>
      <c r="F1249" s="1" t="s">
        <v>3055</v>
      </c>
      <c r="G1249" s="1" t="s">
        <v>945</v>
      </c>
      <c r="H1249" s="3">
        <f>SUBSTITUTE(LEFT(Tableau1[[#This Row],[OrderDate]],17),".",":")+0</f>
        <v>43570.326319444444</v>
      </c>
      <c r="I1249" s="3">
        <f>SUBSTITUTE(LEFT(Tableau1[[#This Row],[OrderDueTo]],17),".",":")+0</f>
        <v>43572.5</v>
      </c>
      <c r="J1249" s="13" t="str">
        <f>VLOOKUP(Tableau1[[#This Row],[AnaCode]],'Config Analyses'!A:C,2,FALSE)</f>
        <v>Analyse sucres</v>
      </c>
      <c r="K1249" s="13" t="str">
        <f>VLOOKUP(Tableau1[[#This Row],[AnaCode]],'Config Analyses'!A:C,3,FALSE)</f>
        <v>Equipe 2</v>
      </c>
      <c r="L1249" s="13" t="str">
        <f>VLOOKUP(Tableau1[[#This Row],[CustomerCode]],'Config Clients'!A:D,3,FALSE)</f>
        <v>Entreprises agro-alimentaires</v>
      </c>
      <c r="M1249" s="13" t="str">
        <f>VLOOKUP(Tableau1[[#This Row],[CustomerCode]],'Config Clients'!A:D,4,FALSE)</f>
        <v>Marc</v>
      </c>
      <c r="N1249" s="10" t="str">
        <f>IFERROR(IF(Tableau1[[#This Row],[Date rendu]]-'Date de l''export'!$A$2&gt;0,"Non","Oui"),"Oui")</f>
        <v>Non</v>
      </c>
      <c r="O1249" s="11">
        <f>IF(Tableau1[[#This Row],[En retard?]]="Non",Tableau1[[#This Row],[Date rendu]]-'Date de l''export'!$A$2,0)</f>
        <v>0.74041666666744277</v>
      </c>
      <c r="P1249" s="14" t="str">
        <f>IF(Tableau1[[#This Row],[En retard?]]="Oui","HD",IF(Tableau1[Délai restant]&lt;1,"&lt;24h",IF(Tableau1[Délai restant]&lt;2,"&lt;48h","≥48h")))</f>
        <v>&lt;24h</v>
      </c>
      <c r="Q1249" s="14" t="str">
        <f>IF(AND(Tableau1[[#This Row],[En retard?]]="Oui",OR(Tableau1[[#This Row],[Product]]="Citron",Tableau1[[#This Row],[Product]]="Amandes")),"Oui","Non")</f>
        <v>Non</v>
      </c>
      <c r="R1249" t="str">
        <f>CONCATENATE(Tableau1[[#This Row],[OrderCode]],"|",Tableau1[[#This Row],[AnaCode]],"|",Tableau1[[#This Row],[Product]])</f>
        <v>CMD01753603|SCR|Jus de fruits</v>
      </c>
    </row>
    <row r="1250" spans="1:18" x14ac:dyDescent="0.25">
      <c r="A1250" s="1" t="s">
        <v>509</v>
      </c>
      <c r="B1250" s="1" t="s">
        <v>42</v>
      </c>
      <c r="C1250" s="3" t="s">
        <v>152</v>
      </c>
      <c r="D1250" s="3" t="s">
        <v>35</v>
      </c>
      <c r="E1250" s="1" t="s">
        <v>229</v>
      </c>
      <c r="F1250" s="1" t="s">
        <v>2660</v>
      </c>
      <c r="G1250" s="1" t="s">
        <v>945</v>
      </c>
      <c r="H1250" s="3">
        <f>SUBSTITUTE(LEFT(Tableau1[[#This Row],[OrderDate]],17),".",":")+0</f>
        <v>43570.326643518521</v>
      </c>
      <c r="I1250" s="3">
        <f>SUBSTITUTE(LEFT(Tableau1[[#This Row],[OrderDueTo]],17),".",":")+0</f>
        <v>43572.5</v>
      </c>
      <c r="J1250" s="13" t="str">
        <f>VLOOKUP(Tableau1[[#This Row],[AnaCode]],'Config Analyses'!A:C,2,FALSE)</f>
        <v>Analyse sucres</v>
      </c>
      <c r="K1250" s="13" t="str">
        <f>VLOOKUP(Tableau1[[#This Row],[AnaCode]],'Config Analyses'!A:C,3,FALSE)</f>
        <v>Equipe 2</v>
      </c>
      <c r="L1250" s="13" t="str">
        <f>VLOOKUP(Tableau1[[#This Row],[CustomerCode]],'Config Clients'!A:D,3,FALSE)</f>
        <v>Entreprises agro-alimentaires</v>
      </c>
      <c r="M1250" s="13" t="str">
        <f>VLOOKUP(Tableau1[[#This Row],[CustomerCode]],'Config Clients'!A:D,4,FALSE)</f>
        <v>Julien</v>
      </c>
      <c r="N1250" s="10" t="str">
        <f>IFERROR(IF(Tableau1[[#This Row],[Date rendu]]-'Date de l''export'!$A$2&gt;0,"Non","Oui"),"Oui")</f>
        <v>Non</v>
      </c>
      <c r="O1250" s="11">
        <f>IF(Tableau1[[#This Row],[En retard?]]="Non",Tableau1[[#This Row],[Date rendu]]-'Date de l''export'!$A$2,0)</f>
        <v>0.74041666666744277</v>
      </c>
      <c r="P1250" s="14" t="str">
        <f>IF(Tableau1[[#This Row],[En retard?]]="Oui","HD",IF(Tableau1[Délai restant]&lt;1,"&lt;24h",IF(Tableau1[Délai restant]&lt;2,"&lt;48h","≥48h")))</f>
        <v>&lt;24h</v>
      </c>
      <c r="Q1250" s="14" t="str">
        <f>IF(AND(Tableau1[[#This Row],[En retard?]]="Oui",OR(Tableau1[[#This Row],[Product]]="Citron",Tableau1[[#This Row],[Product]]="Amandes")),"Oui","Non")</f>
        <v>Non</v>
      </c>
      <c r="R1250" t="str">
        <f>CONCATENATE(Tableau1[[#This Row],[OrderCode]],"|",Tableau1[[#This Row],[AnaCode]],"|",Tableau1[[#This Row],[Product]])</f>
        <v>CMD01765203|SCR|Jus de fruits</v>
      </c>
    </row>
    <row r="1251" spans="1:18" x14ac:dyDescent="0.25">
      <c r="A1251" s="1" t="s">
        <v>3627</v>
      </c>
      <c r="B1251" s="1" t="s">
        <v>30</v>
      </c>
      <c r="C1251" s="3" t="s">
        <v>188</v>
      </c>
      <c r="D1251" s="3" t="s">
        <v>38</v>
      </c>
      <c r="E1251" s="1" t="s">
        <v>229</v>
      </c>
      <c r="F1251" s="1" t="s">
        <v>3628</v>
      </c>
      <c r="G1251" s="1" t="s">
        <v>945</v>
      </c>
      <c r="H1251" s="3">
        <f>SUBSTITUTE(LEFT(Tableau1[[#This Row],[OrderDate]],17),".",":")+0</f>
        <v>43570.326793981483</v>
      </c>
      <c r="I1251" s="3">
        <f>SUBSTITUTE(LEFT(Tableau1[[#This Row],[OrderDueTo]],17),".",":")+0</f>
        <v>43572.5</v>
      </c>
      <c r="J1251" s="13" t="str">
        <f>VLOOKUP(Tableau1[[#This Row],[AnaCode]],'Config Analyses'!A:C,2,FALSE)</f>
        <v>Analyse sucres</v>
      </c>
      <c r="K1251" s="13" t="str">
        <f>VLOOKUP(Tableau1[[#This Row],[AnaCode]],'Config Analyses'!A:C,3,FALSE)</f>
        <v>Equipe 2</v>
      </c>
      <c r="L1251" s="13" t="str">
        <f>VLOOKUP(Tableau1[[#This Row],[CustomerCode]],'Config Clients'!A:D,3,FALSE)</f>
        <v>Coopérative agricole</v>
      </c>
      <c r="M1251" s="13" t="str">
        <f>VLOOKUP(Tableau1[[#This Row],[CustomerCode]],'Config Clients'!A:D,4,FALSE)</f>
        <v>Julie</v>
      </c>
      <c r="N1251" s="10" t="str">
        <f>IFERROR(IF(Tableau1[[#This Row],[Date rendu]]-'Date de l''export'!$A$2&gt;0,"Non","Oui"),"Oui")</f>
        <v>Non</v>
      </c>
      <c r="O1251" s="11">
        <f>IF(Tableau1[[#This Row],[En retard?]]="Non",Tableau1[[#This Row],[Date rendu]]-'Date de l''export'!$A$2,0)</f>
        <v>0.74041666666744277</v>
      </c>
      <c r="P1251" s="14" t="str">
        <f>IF(Tableau1[[#This Row],[En retard?]]="Oui","HD",IF(Tableau1[Délai restant]&lt;1,"&lt;24h",IF(Tableau1[Délai restant]&lt;2,"&lt;48h","≥48h")))</f>
        <v>&lt;24h</v>
      </c>
      <c r="Q1251" s="14" t="str">
        <f>IF(AND(Tableau1[[#This Row],[En retard?]]="Oui",OR(Tableau1[[#This Row],[Product]]="Citron",Tableau1[[#This Row],[Product]]="Amandes")),"Oui","Non")</f>
        <v>Non</v>
      </c>
      <c r="R1251" t="str">
        <f>CONCATENATE(Tableau1[[#This Row],[OrderCode]],"|",Tableau1[[#This Row],[AnaCode]],"|",Tableau1[[#This Row],[Product]])</f>
        <v>CMD01748537|SCR|Bœuf</v>
      </c>
    </row>
    <row r="1252" spans="1:18" x14ac:dyDescent="0.25">
      <c r="A1252" s="1" t="s">
        <v>3629</v>
      </c>
      <c r="B1252" s="1" t="s">
        <v>42</v>
      </c>
      <c r="C1252" s="3" t="s">
        <v>73</v>
      </c>
      <c r="D1252" s="3" t="s">
        <v>23</v>
      </c>
      <c r="E1252" s="1" t="s">
        <v>107</v>
      </c>
      <c r="F1252" s="1" t="s">
        <v>3630</v>
      </c>
      <c r="G1252" s="1" t="s">
        <v>964</v>
      </c>
      <c r="H1252" s="3">
        <f>SUBSTITUTE(LEFT(Tableau1[[#This Row],[OrderDate]],17),".",":")+0</f>
        <v>43570.326921296299</v>
      </c>
      <c r="I1252" s="3">
        <f>SUBSTITUTE(LEFT(Tableau1[[#This Row],[OrderDueTo]],17),".",":")+0</f>
        <v>43573.5</v>
      </c>
      <c r="J1252" s="13" t="str">
        <f>VLOOKUP(Tableau1[[#This Row],[AnaCode]],'Config Analyses'!A:C,2,FALSE)</f>
        <v>Analyse nutritionelle</v>
      </c>
      <c r="K1252" s="13" t="str">
        <f>VLOOKUP(Tableau1[[#This Row],[AnaCode]],'Config Analyses'!A:C,3,FALSE)</f>
        <v>Equipe 2</v>
      </c>
      <c r="L1252" s="13" t="str">
        <f>VLOOKUP(Tableau1[[#This Row],[CustomerCode]],'Config Clients'!A:D,3,FALSE)</f>
        <v>Entreprises agro-alimentaires</v>
      </c>
      <c r="M1252" s="13" t="str">
        <f>VLOOKUP(Tableau1[[#This Row],[CustomerCode]],'Config Clients'!A:D,4,FALSE)</f>
        <v>Julien</v>
      </c>
      <c r="N1252" s="10" t="str">
        <f>IFERROR(IF(Tableau1[[#This Row],[Date rendu]]-'Date de l''export'!$A$2&gt;0,"Non","Oui"),"Oui")</f>
        <v>Non</v>
      </c>
      <c r="O1252" s="11">
        <f>IF(Tableau1[[#This Row],[En retard?]]="Non",Tableau1[[#This Row],[Date rendu]]-'Date de l''export'!$A$2,0)</f>
        <v>1.7404166666674428</v>
      </c>
      <c r="P1252" s="14" t="str">
        <f>IF(Tableau1[[#This Row],[En retard?]]="Oui","HD",IF(Tableau1[Délai restant]&lt;1,"&lt;24h",IF(Tableau1[Délai restant]&lt;2,"&lt;48h","≥48h")))</f>
        <v>&lt;48h</v>
      </c>
      <c r="Q1252" s="14" t="str">
        <f>IF(AND(Tableau1[[#This Row],[En retard?]]="Oui",OR(Tableau1[[#This Row],[Product]]="Citron",Tableau1[[#This Row],[Product]]="Amandes")),"Oui","Non")</f>
        <v>Non</v>
      </c>
      <c r="R1252" t="str">
        <f>CONCATENATE(Tableau1[[#This Row],[OrderCode]],"|",Tableau1[[#This Row],[AnaCode]],"|",Tableau1[[#This Row],[Product]])</f>
        <v>CMD01616101|NTR|Jus de fruits</v>
      </c>
    </row>
    <row r="1253" spans="1:18" x14ac:dyDescent="0.25">
      <c r="A1253" s="1" t="s">
        <v>350</v>
      </c>
      <c r="B1253" s="1" t="s">
        <v>31</v>
      </c>
      <c r="C1253" s="3" t="s">
        <v>52</v>
      </c>
      <c r="D1253" s="3" t="s">
        <v>9</v>
      </c>
      <c r="E1253" s="1" t="s">
        <v>229</v>
      </c>
      <c r="F1253" s="1" t="s">
        <v>3039</v>
      </c>
      <c r="G1253" s="1" t="s">
        <v>945</v>
      </c>
      <c r="H1253" s="3">
        <f>SUBSTITUTE(LEFT(Tableau1[[#This Row],[OrderDate]],17),".",":")+0</f>
        <v>43570.327037037037</v>
      </c>
      <c r="I1253" s="3">
        <f>SUBSTITUTE(LEFT(Tableau1[[#This Row],[OrderDueTo]],17),".",":")+0</f>
        <v>43572.5</v>
      </c>
      <c r="J1253" s="13" t="str">
        <f>VLOOKUP(Tableau1[[#This Row],[AnaCode]],'Config Analyses'!A:C,2,FALSE)</f>
        <v>Analyse sucres</v>
      </c>
      <c r="K1253" s="13" t="str">
        <f>VLOOKUP(Tableau1[[#This Row],[AnaCode]],'Config Analyses'!A:C,3,FALSE)</f>
        <v>Equipe 2</v>
      </c>
      <c r="L1253" s="13" t="str">
        <f>VLOOKUP(Tableau1[[#This Row],[CustomerCode]],'Config Clients'!A:D,3,FALSE)</f>
        <v>Centrale d'achats</v>
      </c>
      <c r="M1253" s="13" t="str">
        <f>VLOOKUP(Tableau1[[#This Row],[CustomerCode]],'Config Clients'!A:D,4,FALSE)</f>
        <v>Sandrine</v>
      </c>
      <c r="N1253" s="10" t="str">
        <f>IFERROR(IF(Tableau1[[#This Row],[Date rendu]]-'Date de l''export'!$A$2&gt;0,"Non","Oui"),"Oui")</f>
        <v>Non</v>
      </c>
      <c r="O1253" s="11">
        <f>IF(Tableau1[[#This Row],[En retard?]]="Non",Tableau1[[#This Row],[Date rendu]]-'Date de l''export'!$A$2,0)</f>
        <v>0.74041666666744277</v>
      </c>
      <c r="P1253" s="14" t="str">
        <f>IF(Tableau1[[#This Row],[En retard?]]="Oui","HD",IF(Tableau1[Délai restant]&lt;1,"&lt;24h",IF(Tableau1[Délai restant]&lt;2,"&lt;48h","≥48h")))</f>
        <v>&lt;24h</v>
      </c>
      <c r="Q1253" s="14" t="str">
        <f>IF(AND(Tableau1[[#This Row],[En retard?]]="Oui",OR(Tableau1[[#This Row],[Product]]="Citron",Tableau1[[#This Row],[Product]]="Amandes")),"Oui","Non")</f>
        <v>Non</v>
      </c>
      <c r="R1253" t="str">
        <f>CONCATENATE(Tableau1[[#This Row],[OrderCode]],"|",Tableau1[[#This Row],[AnaCode]],"|",Tableau1[[#This Row],[Product]])</f>
        <v>CMD01576312|SCR|Pomme de terre</v>
      </c>
    </row>
    <row r="1254" spans="1:18" x14ac:dyDescent="0.25">
      <c r="A1254" s="1" t="s">
        <v>687</v>
      </c>
      <c r="B1254" s="1" t="s">
        <v>36</v>
      </c>
      <c r="C1254" s="3" t="s">
        <v>75</v>
      </c>
      <c r="D1254" s="3" t="s">
        <v>24</v>
      </c>
      <c r="E1254" s="1" t="s">
        <v>107</v>
      </c>
      <c r="F1254" s="1" t="s">
        <v>2277</v>
      </c>
      <c r="G1254" s="1" t="s">
        <v>964</v>
      </c>
      <c r="H1254" s="3">
        <f>SUBSTITUTE(LEFT(Tableau1[[#This Row],[OrderDate]],17),".",":")+0</f>
        <v>43570.327303240738</v>
      </c>
      <c r="I1254" s="3">
        <f>SUBSTITUTE(LEFT(Tableau1[[#This Row],[OrderDueTo]],17),".",":")+0</f>
        <v>43573.5</v>
      </c>
      <c r="J1254" s="13" t="str">
        <f>VLOOKUP(Tableau1[[#This Row],[AnaCode]],'Config Analyses'!A:C,2,FALSE)</f>
        <v>Analyse nutritionelle</v>
      </c>
      <c r="K1254" s="13" t="str">
        <f>VLOOKUP(Tableau1[[#This Row],[AnaCode]],'Config Analyses'!A:C,3,FALSE)</f>
        <v>Equipe 2</v>
      </c>
      <c r="L1254" s="13" t="str">
        <f>VLOOKUP(Tableau1[[#This Row],[CustomerCode]],'Config Clients'!A:D,3,FALSE)</f>
        <v>Entreprises agro-alimentaires</v>
      </c>
      <c r="M1254" s="13" t="str">
        <f>VLOOKUP(Tableau1[[#This Row],[CustomerCode]],'Config Clients'!A:D,4,FALSE)</f>
        <v>Julien</v>
      </c>
      <c r="N1254" s="10" t="str">
        <f>IFERROR(IF(Tableau1[[#This Row],[Date rendu]]-'Date de l''export'!$A$2&gt;0,"Non","Oui"),"Oui")</f>
        <v>Non</v>
      </c>
      <c r="O1254" s="11">
        <f>IF(Tableau1[[#This Row],[En retard?]]="Non",Tableau1[[#This Row],[Date rendu]]-'Date de l''export'!$A$2,0)</f>
        <v>1.7404166666674428</v>
      </c>
      <c r="P1254" s="14" t="str">
        <f>IF(Tableau1[[#This Row],[En retard?]]="Oui","HD",IF(Tableau1[Délai restant]&lt;1,"&lt;24h",IF(Tableau1[Délai restant]&lt;2,"&lt;48h","≥48h")))</f>
        <v>&lt;48h</v>
      </c>
      <c r="Q1254" s="14" t="str">
        <f>IF(AND(Tableau1[[#This Row],[En retard?]]="Oui",OR(Tableau1[[#This Row],[Product]]="Citron",Tableau1[[#This Row],[Product]]="Amandes")),"Oui","Non")</f>
        <v>Non</v>
      </c>
      <c r="R1254" t="str">
        <f>CONCATENATE(Tableau1[[#This Row],[OrderCode]],"|",Tableau1[[#This Row],[AnaCode]],"|",Tableau1[[#This Row],[Product]])</f>
        <v>CMD01790301|NTR|Saumon</v>
      </c>
    </row>
    <row r="1255" spans="1:18" x14ac:dyDescent="0.25">
      <c r="A1255" s="1" t="s">
        <v>544</v>
      </c>
      <c r="B1255" s="1" t="s">
        <v>42</v>
      </c>
      <c r="C1255" s="3" t="s">
        <v>65</v>
      </c>
      <c r="D1255" s="3" t="s">
        <v>17</v>
      </c>
      <c r="E1255" s="1" t="s">
        <v>226</v>
      </c>
      <c r="F1255" s="1" t="s">
        <v>1941</v>
      </c>
      <c r="G1255" s="1" t="s">
        <v>945</v>
      </c>
      <c r="H1255" s="3">
        <f>SUBSTITUTE(LEFT(Tableau1[[#This Row],[OrderDate]],17),".",":")+0</f>
        <v>43570.327314814815</v>
      </c>
      <c r="I1255" s="3">
        <f>SUBSTITUTE(LEFT(Tableau1[[#This Row],[OrderDueTo]],17),".",":")+0</f>
        <v>43572.5</v>
      </c>
      <c r="J1255" s="13" t="str">
        <f>VLOOKUP(Tableau1[[#This Row],[AnaCode]],'Config Analyses'!A:C,2,FALSE)</f>
        <v>Analyse microbiologique</v>
      </c>
      <c r="K1255" s="13" t="str">
        <f>VLOOKUP(Tableau1[[#This Row],[AnaCode]],'Config Analyses'!A:C,3,FALSE)</f>
        <v>Equipe 4</v>
      </c>
      <c r="L1255" s="13" t="str">
        <f>VLOOKUP(Tableau1[[#This Row],[CustomerCode]],'Config Clients'!A:D,3,FALSE)</f>
        <v>Entreprises agro-alimentaires</v>
      </c>
      <c r="M1255" s="13" t="str">
        <f>VLOOKUP(Tableau1[[#This Row],[CustomerCode]],'Config Clients'!A:D,4,FALSE)</f>
        <v>Marc</v>
      </c>
      <c r="N1255" s="10" t="str">
        <f>IFERROR(IF(Tableau1[[#This Row],[Date rendu]]-'Date de l''export'!$A$2&gt;0,"Non","Oui"),"Oui")</f>
        <v>Non</v>
      </c>
      <c r="O1255" s="11">
        <f>IF(Tableau1[[#This Row],[En retard?]]="Non",Tableau1[[#This Row],[Date rendu]]-'Date de l''export'!$A$2,0)</f>
        <v>0.74041666666744277</v>
      </c>
      <c r="P1255" s="14" t="str">
        <f>IF(Tableau1[[#This Row],[En retard?]]="Oui","HD",IF(Tableau1[Délai restant]&lt;1,"&lt;24h",IF(Tableau1[Délai restant]&lt;2,"&lt;48h","≥48h")))</f>
        <v>&lt;24h</v>
      </c>
      <c r="Q1255" s="14" t="str">
        <f>IF(AND(Tableau1[[#This Row],[En retard?]]="Oui",OR(Tableau1[[#This Row],[Product]]="Citron",Tableau1[[#This Row],[Product]]="Amandes")),"Oui","Non")</f>
        <v>Non</v>
      </c>
      <c r="R1255" t="str">
        <f>CONCATENATE(Tableau1[[#This Row],[OrderCode]],"|",Tableau1[[#This Row],[AnaCode]],"|",Tableau1[[#This Row],[Product]])</f>
        <v>CMD01672502|BACT|Jus de fruits</v>
      </c>
    </row>
    <row r="1256" spans="1:18" x14ac:dyDescent="0.25">
      <c r="A1256" s="1" t="s">
        <v>769</v>
      </c>
      <c r="B1256" s="1" t="s">
        <v>31</v>
      </c>
      <c r="C1256" s="3" t="s">
        <v>52</v>
      </c>
      <c r="D1256" s="3" t="s">
        <v>9</v>
      </c>
      <c r="E1256" s="1" t="s">
        <v>107</v>
      </c>
      <c r="F1256" s="1" t="s">
        <v>2266</v>
      </c>
      <c r="G1256" s="1" t="s">
        <v>964</v>
      </c>
      <c r="H1256" s="3">
        <f>SUBSTITUTE(LEFT(Tableau1[[#This Row],[OrderDate]],17),".",":")+0</f>
        <v>43570.327696759261</v>
      </c>
      <c r="I1256" s="3">
        <f>SUBSTITUTE(LEFT(Tableau1[[#This Row],[OrderDueTo]],17),".",":")+0</f>
        <v>43573.5</v>
      </c>
      <c r="J1256" s="13" t="str">
        <f>VLOOKUP(Tableau1[[#This Row],[AnaCode]],'Config Analyses'!A:C,2,FALSE)</f>
        <v>Analyse nutritionelle</v>
      </c>
      <c r="K1256" s="13" t="str">
        <f>VLOOKUP(Tableau1[[#This Row],[AnaCode]],'Config Analyses'!A:C,3,FALSE)</f>
        <v>Equipe 2</v>
      </c>
      <c r="L1256" s="13" t="str">
        <f>VLOOKUP(Tableau1[[#This Row],[CustomerCode]],'Config Clients'!A:D,3,FALSE)</f>
        <v>Centrale d'achats</v>
      </c>
      <c r="M1256" s="13" t="str">
        <f>VLOOKUP(Tableau1[[#This Row],[CustomerCode]],'Config Clients'!A:D,4,FALSE)</f>
        <v>Sandrine</v>
      </c>
      <c r="N1256" s="10" t="str">
        <f>IFERROR(IF(Tableau1[[#This Row],[Date rendu]]-'Date de l''export'!$A$2&gt;0,"Non","Oui"),"Oui")</f>
        <v>Non</v>
      </c>
      <c r="O1256" s="11">
        <f>IF(Tableau1[[#This Row],[En retard?]]="Non",Tableau1[[#This Row],[Date rendu]]-'Date de l''export'!$A$2,0)</f>
        <v>1.7404166666674428</v>
      </c>
      <c r="P1256" s="14" t="str">
        <f>IF(Tableau1[[#This Row],[En retard?]]="Oui","HD",IF(Tableau1[Délai restant]&lt;1,"&lt;24h",IF(Tableau1[Délai restant]&lt;2,"&lt;48h","≥48h")))</f>
        <v>&lt;48h</v>
      </c>
      <c r="Q1256" s="14" t="str">
        <f>IF(AND(Tableau1[[#This Row],[En retard?]]="Oui",OR(Tableau1[[#This Row],[Product]]="Citron",Tableau1[[#This Row],[Product]]="Amandes")),"Oui","Non")</f>
        <v>Non</v>
      </c>
      <c r="R1256" t="str">
        <f>CONCATENATE(Tableau1[[#This Row],[OrderCode]],"|",Tableau1[[#This Row],[AnaCode]],"|",Tableau1[[#This Row],[Product]])</f>
        <v>CMD01749308|NTR|Pomme de terre</v>
      </c>
    </row>
    <row r="1257" spans="1:18" x14ac:dyDescent="0.25">
      <c r="A1257" s="1" t="s">
        <v>875</v>
      </c>
      <c r="B1257" s="1" t="s">
        <v>46</v>
      </c>
      <c r="C1257" s="3" t="s">
        <v>225</v>
      </c>
      <c r="D1257" s="3" t="s">
        <v>39</v>
      </c>
      <c r="E1257" s="1" t="s">
        <v>130</v>
      </c>
      <c r="F1257" s="1" t="s">
        <v>2175</v>
      </c>
      <c r="G1257" s="1" t="s">
        <v>1083</v>
      </c>
      <c r="H1257" s="3">
        <f>SUBSTITUTE(LEFT(Tableau1[[#This Row],[OrderDate]],17),".",":")+0</f>
        <v>43570.32912037037</v>
      </c>
      <c r="I1257" s="3">
        <f>SUBSTITUTE(LEFT(Tableau1[[#This Row],[OrderDueTo]],17),".",":")+0</f>
        <v>43577.5</v>
      </c>
      <c r="J1257" s="13" t="str">
        <f>VLOOKUP(Tableau1[[#This Row],[AnaCode]],'Config Analyses'!A:C,2,FALSE)</f>
        <v>Analyse pesticides</v>
      </c>
      <c r="K1257" s="13" t="str">
        <f>VLOOKUP(Tableau1[[#This Row],[AnaCode]],'Config Analyses'!A:C,3,FALSE)</f>
        <v>Equipe 3</v>
      </c>
      <c r="L1257" s="13" t="str">
        <f>VLOOKUP(Tableau1[[#This Row],[CustomerCode]],'Config Clients'!A:D,3,FALSE)</f>
        <v>Coopérative agricole</v>
      </c>
      <c r="M1257" s="13" t="str">
        <f>VLOOKUP(Tableau1[[#This Row],[CustomerCode]],'Config Clients'!A:D,4,FALSE)</f>
        <v>Béatrice</v>
      </c>
      <c r="N1257" s="10" t="str">
        <f>IFERROR(IF(Tableau1[[#This Row],[Date rendu]]-'Date de l''export'!$A$2&gt;0,"Non","Oui"),"Oui")</f>
        <v>Non</v>
      </c>
      <c r="O1257" s="11">
        <f>IF(Tableau1[[#This Row],[En retard?]]="Non",Tableau1[[#This Row],[Date rendu]]-'Date de l''export'!$A$2,0)</f>
        <v>5.7404166666674428</v>
      </c>
      <c r="P1257" s="14" t="str">
        <f>IF(Tableau1[[#This Row],[En retard?]]="Oui","HD",IF(Tableau1[Délai restant]&lt;1,"&lt;24h",IF(Tableau1[Délai restant]&lt;2,"&lt;48h","≥48h")))</f>
        <v>≥48h</v>
      </c>
      <c r="Q1257" s="14" t="str">
        <f>IF(AND(Tableau1[[#This Row],[En retard?]]="Oui",OR(Tableau1[[#This Row],[Product]]="Citron",Tableau1[[#This Row],[Product]]="Amandes")),"Oui","Non")</f>
        <v>Non</v>
      </c>
      <c r="R1257" t="str">
        <f>CONCATENATE(Tableau1[[#This Row],[OrderCode]],"|",Tableau1[[#This Row],[AnaCode]],"|",Tableau1[[#This Row],[Product]])</f>
        <v>CMD01773801|PEST|Raisin</v>
      </c>
    </row>
    <row r="1258" spans="1:18" x14ac:dyDescent="0.25">
      <c r="A1258" s="1" t="s">
        <v>632</v>
      </c>
      <c r="B1258" s="1" t="s">
        <v>44</v>
      </c>
      <c r="C1258" s="3" t="s">
        <v>225</v>
      </c>
      <c r="D1258" s="3" t="s">
        <v>39</v>
      </c>
      <c r="E1258" s="1" t="s">
        <v>107</v>
      </c>
      <c r="F1258" s="1" t="s">
        <v>2096</v>
      </c>
      <c r="G1258" s="1" t="s">
        <v>964</v>
      </c>
      <c r="H1258" s="3">
        <f>SUBSTITUTE(LEFT(Tableau1[[#This Row],[OrderDate]],17),".",":")+0</f>
        <v>43570.329155092593</v>
      </c>
      <c r="I1258" s="3">
        <f>SUBSTITUTE(LEFT(Tableau1[[#This Row],[OrderDueTo]],17),".",":")+0</f>
        <v>43573.5</v>
      </c>
      <c r="J1258" s="13" t="str">
        <f>VLOOKUP(Tableau1[[#This Row],[AnaCode]],'Config Analyses'!A:C,2,FALSE)</f>
        <v>Analyse nutritionelle</v>
      </c>
      <c r="K1258" s="13" t="str">
        <f>VLOOKUP(Tableau1[[#This Row],[AnaCode]],'Config Analyses'!A:C,3,FALSE)</f>
        <v>Equipe 2</v>
      </c>
      <c r="L1258" s="13" t="str">
        <f>VLOOKUP(Tableau1[[#This Row],[CustomerCode]],'Config Clients'!A:D,3,FALSE)</f>
        <v>Coopérative agricole</v>
      </c>
      <c r="M1258" s="13" t="str">
        <f>VLOOKUP(Tableau1[[#This Row],[CustomerCode]],'Config Clients'!A:D,4,FALSE)</f>
        <v>Béatrice</v>
      </c>
      <c r="N1258" s="10" t="str">
        <f>IFERROR(IF(Tableau1[[#This Row],[Date rendu]]-'Date de l''export'!$A$2&gt;0,"Non","Oui"),"Oui")</f>
        <v>Non</v>
      </c>
      <c r="O1258" s="11">
        <f>IF(Tableau1[[#This Row],[En retard?]]="Non",Tableau1[[#This Row],[Date rendu]]-'Date de l''export'!$A$2,0)</f>
        <v>1.7404166666674428</v>
      </c>
      <c r="P1258" s="14" t="str">
        <f>IF(Tableau1[[#This Row],[En retard?]]="Oui","HD",IF(Tableau1[Délai restant]&lt;1,"&lt;24h",IF(Tableau1[Délai restant]&lt;2,"&lt;48h","≥48h")))</f>
        <v>&lt;48h</v>
      </c>
      <c r="Q1258" s="14" t="str">
        <f>IF(AND(Tableau1[[#This Row],[En retard?]]="Oui",OR(Tableau1[[#This Row],[Product]]="Citron",Tableau1[[#This Row],[Product]]="Amandes")),"Oui","Non")</f>
        <v>Non</v>
      </c>
      <c r="R1258" t="str">
        <f>CONCATENATE(Tableau1[[#This Row],[OrderCode]],"|",Tableau1[[#This Row],[AnaCode]],"|",Tableau1[[#This Row],[Product]])</f>
        <v>CMD01772201|NTR|Framboise</v>
      </c>
    </row>
    <row r="1259" spans="1:18" x14ac:dyDescent="0.25">
      <c r="A1259" s="1" t="s">
        <v>3631</v>
      </c>
      <c r="B1259" s="1" t="s">
        <v>42</v>
      </c>
      <c r="C1259" s="3" t="s">
        <v>73</v>
      </c>
      <c r="D1259" s="3" t="s">
        <v>23</v>
      </c>
      <c r="E1259" s="1" t="s">
        <v>229</v>
      </c>
      <c r="F1259" s="1" t="s">
        <v>3632</v>
      </c>
      <c r="G1259" s="1" t="s">
        <v>945</v>
      </c>
      <c r="H1259" s="3">
        <f>SUBSTITUTE(LEFT(Tableau1[[#This Row],[OrderDate]],17),".",":")+0</f>
        <v>43570.329409722224</v>
      </c>
      <c r="I1259" s="3">
        <f>SUBSTITUTE(LEFT(Tableau1[[#This Row],[OrderDueTo]],17),".",":")+0</f>
        <v>43572.5</v>
      </c>
      <c r="J1259" s="13" t="str">
        <f>VLOOKUP(Tableau1[[#This Row],[AnaCode]],'Config Analyses'!A:C,2,FALSE)</f>
        <v>Analyse sucres</v>
      </c>
      <c r="K1259" s="13" t="str">
        <f>VLOOKUP(Tableau1[[#This Row],[AnaCode]],'Config Analyses'!A:C,3,FALSE)</f>
        <v>Equipe 2</v>
      </c>
      <c r="L1259" s="13" t="str">
        <f>VLOOKUP(Tableau1[[#This Row],[CustomerCode]],'Config Clients'!A:D,3,FALSE)</f>
        <v>Entreprises agro-alimentaires</v>
      </c>
      <c r="M1259" s="13" t="str">
        <f>VLOOKUP(Tableau1[[#This Row],[CustomerCode]],'Config Clients'!A:D,4,FALSE)</f>
        <v>Julien</v>
      </c>
      <c r="N1259" s="10" t="str">
        <f>IFERROR(IF(Tableau1[[#This Row],[Date rendu]]-'Date de l''export'!$A$2&gt;0,"Non","Oui"),"Oui")</f>
        <v>Non</v>
      </c>
      <c r="O1259" s="11">
        <f>IF(Tableau1[[#This Row],[En retard?]]="Non",Tableau1[[#This Row],[Date rendu]]-'Date de l''export'!$A$2,0)</f>
        <v>0.74041666666744277</v>
      </c>
      <c r="P1259" s="14" t="str">
        <f>IF(Tableau1[[#This Row],[En retard?]]="Oui","HD",IF(Tableau1[Délai restant]&lt;1,"&lt;24h",IF(Tableau1[Délai restant]&lt;2,"&lt;48h","≥48h")))</f>
        <v>&lt;24h</v>
      </c>
      <c r="Q1259" s="14" t="str">
        <f>IF(AND(Tableau1[[#This Row],[En retard?]]="Oui",OR(Tableau1[[#This Row],[Product]]="Citron",Tableau1[[#This Row],[Product]]="Amandes")),"Oui","Non")</f>
        <v>Non</v>
      </c>
      <c r="R1259" t="str">
        <f>CONCATENATE(Tableau1[[#This Row],[OrderCode]],"|",Tableau1[[#This Row],[AnaCode]],"|",Tableau1[[#This Row],[Product]])</f>
        <v>CMD01475801|SCR|Jus de fruits</v>
      </c>
    </row>
    <row r="1260" spans="1:18" x14ac:dyDescent="0.25">
      <c r="A1260" s="1" t="s">
        <v>798</v>
      </c>
      <c r="B1260" s="1" t="s">
        <v>32</v>
      </c>
      <c r="C1260" s="3" t="s">
        <v>61</v>
      </c>
      <c r="D1260" s="3" t="s">
        <v>14</v>
      </c>
      <c r="E1260" s="1" t="s">
        <v>130</v>
      </c>
      <c r="F1260" s="1" t="s">
        <v>3114</v>
      </c>
      <c r="G1260" s="1" t="s">
        <v>1083</v>
      </c>
      <c r="H1260" s="3">
        <f>SUBSTITUTE(LEFT(Tableau1[[#This Row],[OrderDate]],17),".",":")+0</f>
        <v>43570.329641203702</v>
      </c>
      <c r="I1260" s="3">
        <f>SUBSTITUTE(LEFT(Tableau1[[#This Row],[OrderDueTo]],17),".",":")+0</f>
        <v>43577.5</v>
      </c>
      <c r="J1260" s="13" t="str">
        <f>VLOOKUP(Tableau1[[#This Row],[AnaCode]],'Config Analyses'!A:C,2,FALSE)</f>
        <v>Analyse pesticides</v>
      </c>
      <c r="K1260" s="13" t="str">
        <f>VLOOKUP(Tableau1[[#This Row],[AnaCode]],'Config Analyses'!A:C,3,FALSE)</f>
        <v>Equipe 3</v>
      </c>
      <c r="L1260" s="13" t="str">
        <f>VLOOKUP(Tableau1[[#This Row],[CustomerCode]],'Config Clients'!A:D,3,FALSE)</f>
        <v>Grande surface</v>
      </c>
      <c r="M1260" s="13" t="str">
        <f>VLOOKUP(Tableau1[[#This Row],[CustomerCode]],'Config Clients'!A:D,4,FALSE)</f>
        <v>Eric</v>
      </c>
      <c r="N1260" s="10" t="str">
        <f>IFERROR(IF(Tableau1[[#This Row],[Date rendu]]-'Date de l''export'!$A$2&gt;0,"Non","Oui"),"Oui")</f>
        <v>Non</v>
      </c>
      <c r="O1260" s="11">
        <f>IF(Tableau1[[#This Row],[En retard?]]="Non",Tableau1[[#This Row],[Date rendu]]-'Date de l''export'!$A$2,0)</f>
        <v>5.7404166666674428</v>
      </c>
      <c r="P1260" s="14" t="str">
        <f>IF(Tableau1[[#This Row],[En retard?]]="Oui","HD",IF(Tableau1[Délai restant]&lt;1,"&lt;24h",IF(Tableau1[Délai restant]&lt;2,"&lt;48h","≥48h")))</f>
        <v>≥48h</v>
      </c>
      <c r="Q1260" s="14" t="str">
        <f>IF(AND(Tableau1[[#This Row],[En retard?]]="Oui",OR(Tableau1[[#This Row],[Product]]="Citron",Tableau1[[#This Row],[Product]]="Amandes")),"Oui","Non")</f>
        <v>Non</v>
      </c>
      <c r="R1260" t="str">
        <f>CONCATENATE(Tableau1[[#This Row],[OrderCode]],"|",Tableau1[[#This Row],[AnaCode]],"|",Tableau1[[#This Row],[Product]])</f>
        <v>CMD01779203|PEST|Tomate</v>
      </c>
    </row>
    <row r="1261" spans="1:18" x14ac:dyDescent="0.25">
      <c r="A1261" s="1" t="s">
        <v>3633</v>
      </c>
      <c r="B1261" s="1" t="s">
        <v>42</v>
      </c>
      <c r="C1261" s="3" t="s">
        <v>188</v>
      </c>
      <c r="D1261" s="3" t="s">
        <v>38</v>
      </c>
      <c r="E1261" s="1" t="s">
        <v>179</v>
      </c>
      <c r="F1261" s="1" t="s">
        <v>3634</v>
      </c>
      <c r="G1261" s="1" t="s">
        <v>947</v>
      </c>
      <c r="H1261" s="3">
        <f>SUBSTITUTE(LEFT(Tableau1[[#This Row],[OrderDate]],17),".",":")+0</f>
        <v>43570.329664351855</v>
      </c>
      <c r="I1261" s="3">
        <f>SUBSTITUTE(LEFT(Tableau1[[#This Row],[OrderDueTo]],17),".",":")+0</f>
        <v>43571.5</v>
      </c>
      <c r="J1261" s="13" t="str">
        <f>VLOOKUP(Tableau1[[#This Row],[AnaCode]],'Config Analyses'!A:C,2,FALSE)</f>
        <v>Analyse métaux lourds</v>
      </c>
      <c r="K1261" s="13" t="str">
        <f>VLOOKUP(Tableau1[[#This Row],[AnaCode]],'Config Analyses'!A:C,3,FALSE)</f>
        <v>Equipe 1</v>
      </c>
      <c r="L1261" s="13" t="str">
        <f>VLOOKUP(Tableau1[[#This Row],[CustomerCode]],'Config Clients'!A:D,3,FALSE)</f>
        <v>Coopérative agricole</v>
      </c>
      <c r="M1261" s="13" t="str">
        <f>VLOOKUP(Tableau1[[#This Row],[CustomerCode]],'Config Clients'!A:D,4,FALSE)</f>
        <v>Julie</v>
      </c>
      <c r="N1261" s="10" t="str">
        <f>IFERROR(IF(Tableau1[[#This Row],[Date rendu]]-'Date de l''export'!$A$2&gt;0,"Non","Oui"),"Oui")</f>
        <v>Oui</v>
      </c>
      <c r="O1261" s="11">
        <f>IF(Tableau1[[#This Row],[En retard?]]="Non",Tableau1[[#This Row],[Date rendu]]-'Date de l''export'!$A$2,0)</f>
        <v>0</v>
      </c>
      <c r="P1261" s="14" t="str">
        <f>IF(Tableau1[[#This Row],[En retard?]]="Oui","HD",IF(Tableau1[Délai restant]&lt;1,"&lt;24h",IF(Tableau1[Délai restant]&lt;2,"&lt;48h","≥48h")))</f>
        <v>HD</v>
      </c>
      <c r="Q1261" s="14" t="str">
        <f>IF(AND(Tableau1[[#This Row],[En retard?]]="Oui",OR(Tableau1[[#This Row],[Product]]="Citron",Tableau1[[#This Row],[Product]]="Amandes")),"Oui","Non")</f>
        <v>Non</v>
      </c>
      <c r="R1261" t="str">
        <f>CONCATENATE(Tableau1[[#This Row],[OrderCode]],"|",Tableau1[[#This Row],[AnaCode]],"|",Tableau1[[#This Row],[Product]])</f>
        <v>CMD01646405|MTX|Jus de fruits</v>
      </c>
    </row>
    <row r="1262" spans="1:18" x14ac:dyDescent="0.25">
      <c r="A1262" s="1" t="s">
        <v>3635</v>
      </c>
      <c r="B1262" s="1" t="s">
        <v>30</v>
      </c>
      <c r="C1262" s="3" t="s">
        <v>188</v>
      </c>
      <c r="D1262" s="3" t="s">
        <v>38</v>
      </c>
      <c r="E1262" s="1" t="s">
        <v>107</v>
      </c>
      <c r="F1262" s="1" t="s">
        <v>3636</v>
      </c>
      <c r="G1262" s="1" t="s">
        <v>964</v>
      </c>
      <c r="H1262" s="3">
        <f>SUBSTITUTE(LEFT(Tableau1[[#This Row],[OrderDate]],17),".",":")+0</f>
        <v>43570.329861111109</v>
      </c>
      <c r="I1262" s="3">
        <f>SUBSTITUTE(LEFT(Tableau1[[#This Row],[OrderDueTo]],17),".",":")+0</f>
        <v>43573.5</v>
      </c>
      <c r="J1262" s="13" t="str">
        <f>VLOOKUP(Tableau1[[#This Row],[AnaCode]],'Config Analyses'!A:C,2,FALSE)</f>
        <v>Analyse nutritionelle</v>
      </c>
      <c r="K1262" s="13" t="str">
        <f>VLOOKUP(Tableau1[[#This Row],[AnaCode]],'Config Analyses'!A:C,3,FALSE)</f>
        <v>Equipe 2</v>
      </c>
      <c r="L1262" s="13" t="str">
        <f>VLOOKUP(Tableau1[[#This Row],[CustomerCode]],'Config Clients'!A:D,3,FALSE)</f>
        <v>Coopérative agricole</v>
      </c>
      <c r="M1262" s="13" t="str">
        <f>VLOOKUP(Tableau1[[#This Row],[CustomerCode]],'Config Clients'!A:D,4,FALSE)</f>
        <v>Julie</v>
      </c>
      <c r="N1262" s="10" t="str">
        <f>IFERROR(IF(Tableau1[[#This Row],[Date rendu]]-'Date de l''export'!$A$2&gt;0,"Non","Oui"),"Oui")</f>
        <v>Non</v>
      </c>
      <c r="O1262" s="11">
        <f>IF(Tableau1[[#This Row],[En retard?]]="Non",Tableau1[[#This Row],[Date rendu]]-'Date de l''export'!$A$2,0)</f>
        <v>1.7404166666674428</v>
      </c>
      <c r="P1262" s="14" t="str">
        <f>IF(Tableau1[[#This Row],[En retard?]]="Oui","HD",IF(Tableau1[Délai restant]&lt;1,"&lt;24h",IF(Tableau1[Délai restant]&lt;2,"&lt;48h","≥48h")))</f>
        <v>&lt;48h</v>
      </c>
      <c r="Q1262" s="14" t="str">
        <f>IF(AND(Tableau1[[#This Row],[En retard?]]="Oui",OR(Tableau1[[#This Row],[Product]]="Citron",Tableau1[[#This Row],[Product]]="Amandes")),"Oui","Non")</f>
        <v>Non</v>
      </c>
      <c r="R1262" t="str">
        <f>CONCATENATE(Tableau1[[#This Row],[OrderCode]],"|",Tableau1[[#This Row],[AnaCode]],"|",Tableau1[[#This Row],[Product]])</f>
        <v>CMD01695008|NTR|Bœuf</v>
      </c>
    </row>
    <row r="1263" spans="1:18" x14ac:dyDescent="0.25">
      <c r="A1263" s="1" t="s">
        <v>826</v>
      </c>
      <c r="B1263" s="1" t="s">
        <v>44</v>
      </c>
      <c r="C1263" s="3" t="s">
        <v>75</v>
      </c>
      <c r="D1263" s="3" t="s">
        <v>24</v>
      </c>
      <c r="E1263" s="1" t="s">
        <v>107</v>
      </c>
      <c r="F1263" s="1" t="s">
        <v>2068</v>
      </c>
      <c r="G1263" s="1" t="s">
        <v>964</v>
      </c>
      <c r="H1263" s="3">
        <f>SUBSTITUTE(LEFT(Tableau1[[#This Row],[OrderDate]],17),".",":")+0</f>
        <v>43570.330567129633</v>
      </c>
      <c r="I1263" s="3">
        <f>SUBSTITUTE(LEFT(Tableau1[[#This Row],[OrderDueTo]],17),".",":")+0</f>
        <v>43573.5</v>
      </c>
      <c r="J1263" s="13" t="str">
        <f>VLOOKUP(Tableau1[[#This Row],[AnaCode]],'Config Analyses'!A:C,2,FALSE)</f>
        <v>Analyse nutritionelle</v>
      </c>
      <c r="K1263" s="13" t="str">
        <f>VLOOKUP(Tableau1[[#This Row],[AnaCode]],'Config Analyses'!A:C,3,FALSE)</f>
        <v>Equipe 2</v>
      </c>
      <c r="L1263" s="13" t="str">
        <f>VLOOKUP(Tableau1[[#This Row],[CustomerCode]],'Config Clients'!A:D,3,FALSE)</f>
        <v>Entreprises agro-alimentaires</v>
      </c>
      <c r="M1263" s="13" t="str">
        <f>VLOOKUP(Tableau1[[#This Row],[CustomerCode]],'Config Clients'!A:D,4,FALSE)</f>
        <v>Julien</v>
      </c>
      <c r="N1263" s="10" t="str">
        <f>IFERROR(IF(Tableau1[[#This Row],[Date rendu]]-'Date de l''export'!$A$2&gt;0,"Non","Oui"),"Oui")</f>
        <v>Non</v>
      </c>
      <c r="O1263" s="11">
        <f>IF(Tableau1[[#This Row],[En retard?]]="Non",Tableau1[[#This Row],[Date rendu]]-'Date de l''export'!$A$2,0)</f>
        <v>1.7404166666674428</v>
      </c>
      <c r="P1263" s="14" t="str">
        <f>IF(Tableau1[[#This Row],[En retard?]]="Oui","HD",IF(Tableau1[Délai restant]&lt;1,"&lt;24h",IF(Tableau1[Délai restant]&lt;2,"&lt;48h","≥48h")))</f>
        <v>&lt;48h</v>
      </c>
      <c r="Q1263" s="14" t="str">
        <f>IF(AND(Tableau1[[#This Row],[En retard?]]="Oui",OR(Tableau1[[#This Row],[Product]]="Citron",Tableau1[[#This Row],[Product]]="Amandes")),"Oui","Non")</f>
        <v>Non</v>
      </c>
      <c r="R1263" t="str">
        <f>CONCATENATE(Tableau1[[#This Row],[OrderCode]],"|",Tableau1[[#This Row],[AnaCode]],"|",Tableau1[[#This Row],[Product]])</f>
        <v>CMD01754804|NTR|Framboise</v>
      </c>
    </row>
    <row r="1264" spans="1:18" x14ac:dyDescent="0.25">
      <c r="A1264" s="1" t="s">
        <v>506</v>
      </c>
      <c r="B1264" s="1" t="s">
        <v>32</v>
      </c>
      <c r="C1264" s="3" t="s">
        <v>61</v>
      </c>
      <c r="D1264" s="3" t="s">
        <v>14</v>
      </c>
      <c r="E1264" s="1" t="s">
        <v>179</v>
      </c>
      <c r="F1264" s="1" t="s">
        <v>2670</v>
      </c>
      <c r="G1264" s="1" t="s">
        <v>947</v>
      </c>
      <c r="H1264" s="3">
        <f>SUBSTITUTE(LEFT(Tableau1[[#This Row],[OrderDate]],17),".",":")+0</f>
        <v>43570.330868055556</v>
      </c>
      <c r="I1264" s="3">
        <f>SUBSTITUTE(LEFT(Tableau1[[#This Row],[OrderDueTo]],17),".",":")+0</f>
        <v>43571.5</v>
      </c>
      <c r="J1264" s="13" t="str">
        <f>VLOOKUP(Tableau1[[#This Row],[AnaCode]],'Config Analyses'!A:C,2,FALSE)</f>
        <v>Analyse métaux lourds</v>
      </c>
      <c r="K1264" s="13" t="str">
        <f>VLOOKUP(Tableau1[[#This Row],[AnaCode]],'Config Analyses'!A:C,3,FALSE)</f>
        <v>Equipe 1</v>
      </c>
      <c r="L1264" s="13" t="str">
        <f>VLOOKUP(Tableau1[[#This Row],[CustomerCode]],'Config Clients'!A:D,3,FALSE)</f>
        <v>Grande surface</v>
      </c>
      <c r="M1264" s="13" t="str">
        <f>VLOOKUP(Tableau1[[#This Row],[CustomerCode]],'Config Clients'!A:D,4,FALSE)</f>
        <v>Eric</v>
      </c>
      <c r="N1264" s="10" t="str">
        <f>IFERROR(IF(Tableau1[[#This Row],[Date rendu]]-'Date de l''export'!$A$2&gt;0,"Non","Oui"),"Oui")</f>
        <v>Oui</v>
      </c>
      <c r="O1264" s="11">
        <f>IF(Tableau1[[#This Row],[En retard?]]="Non",Tableau1[[#This Row],[Date rendu]]-'Date de l''export'!$A$2,0)</f>
        <v>0</v>
      </c>
      <c r="P1264" s="14" t="str">
        <f>IF(Tableau1[[#This Row],[En retard?]]="Oui","HD",IF(Tableau1[Délai restant]&lt;1,"&lt;24h",IF(Tableau1[Délai restant]&lt;2,"&lt;48h","≥48h")))</f>
        <v>HD</v>
      </c>
      <c r="Q1264" s="14" t="str">
        <f>IF(AND(Tableau1[[#This Row],[En retard?]]="Oui",OR(Tableau1[[#This Row],[Product]]="Citron",Tableau1[[#This Row],[Product]]="Amandes")),"Oui","Non")</f>
        <v>Non</v>
      </c>
      <c r="R1264" t="str">
        <f>CONCATENATE(Tableau1[[#This Row],[OrderCode]],"|",Tableau1[[#This Row],[AnaCode]],"|",Tableau1[[#This Row],[Product]])</f>
        <v>CMD01761805|MTX|Tomate</v>
      </c>
    </row>
    <row r="1265" spans="1:18" x14ac:dyDescent="0.25">
      <c r="A1265" s="1" t="s">
        <v>654</v>
      </c>
      <c r="B1265" s="1" t="s">
        <v>30</v>
      </c>
      <c r="C1265" s="3" t="s">
        <v>75</v>
      </c>
      <c r="D1265" s="3" t="s">
        <v>24</v>
      </c>
      <c r="E1265" s="1" t="s">
        <v>107</v>
      </c>
      <c r="F1265" s="1" t="s">
        <v>2020</v>
      </c>
      <c r="G1265" s="1" t="s">
        <v>964</v>
      </c>
      <c r="H1265" s="3">
        <f>SUBSTITUTE(LEFT(Tableau1[[#This Row],[OrderDate]],17),".",":")+0</f>
        <v>43570.331296296295</v>
      </c>
      <c r="I1265" s="3">
        <f>SUBSTITUTE(LEFT(Tableau1[[#This Row],[OrderDueTo]],17),".",":")+0</f>
        <v>43573.5</v>
      </c>
      <c r="J1265" s="13" t="str">
        <f>VLOOKUP(Tableau1[[#This Row],[AnaCode]],'Config Analyses'!A:C,2,FALSE)</f>
        <v>Analyse nutritionelle</v>
      </c>
      <c r="K1265" s="13" t="str">
        <f>VLOOKUP(Tableau1[[#This Row],[AnaCode]],'Config Analyses'!A:C,3,FALSE)</f>
        <v>Equipe 2</v>
      </c>
      <c r="L1265" s="13" t="str">
        <f>VLOOKUP(Tableau1[[#This Row],[CustomerCode]],'Config Clients'!A:D,3,FALSE)</f>
        <v>Entreprises agro-alimentaires</v>
      </c>
      <c r="M1265" s="13" t="str">
        <f>VLOOKUP(Tableau1[[#This Row],[CustomerCode]],'Config Clients'!A:D,4,FALSE)</f>
        <v>Julien</v>
      </c>
      <c r="N1265" s="10" t="str">
        <f>IFERROR(IF(Tableau1[[#This Row],[Date rendu]]-'Date de l''export'!$A$2&gt;0,"Non","Oui"),"Oui")</f>
        <v>Non</v>
      </c>
      <c r="O1265" s="11">
        <f>IF(Tableau1[[#This Row],[En retard?]]="Non",Tableau1[[#This Row],[Date rendu]]-'Date de l''export'!$A$2,0)</f>
        <v>1.7404166666674428</v>
      </c>
      <c r="P1265" s="14" t="str">
        <f>IF(Tableau1[[#This Row],[En retard?]]="Oui","HD",IF(Tableau1[Délai restant]&lt;1,"&lt;24h",IF(Tableau1[Délai restant]&lt;2,"&lt;48h","≥48h")))</f>
        <v>&lt;48h</v>
      </c>
      <c r="Q1265" s="14" t="str">
        <f>IF(AND(Tableau1[[#This Row],[En retard?]]="Oui",OR(Tableau1[[#This Row],[Product]]="Citron",Tableau1[[#This Row],[Product]]="Amandes")),"Oui","Non")</f>
        <v>Non</v>
      </c>
      <c r="R1265" t="str">
        <f>CONCATENATE(Tableau1[[#This Row],[OrderCode]],"|",Tableau1[[#This Row],[AnaCode]],"|",Tableau1[[#This Row],[Product]])</f>
        <v>CMD01720514|NTR|Bœuf</v>
      </c>
    </row>
    <row r="1266" spans="1:18" x14ac:dyDescent="0.25">
      <c r="A1266" s="1" t="s">
        <v>422</v>
      </c>
      <c r="B1266" s="1" t="s">
        <v>29</v>
      </c>
      <c r="C1266" s="3" t="s">
        <v>65</v>
      </c>
      <c r="D1266" s="3" t="s">
        <v>17</v>
      </c>
      <c r="E1266" s="1" t="s">
        <v>107</v>
      </c>
      <c r="F1266" s="1" t="s">
        <v>1659</v>
      </c>
      <c r="G1266" s="1" t="s">
        <v>964</v>
      </c>
      <c r="H1266" s="3">
        <f>SUBSTITUTE(LEFT(Tableau1[[#This Row],[OrderDate]],17),".",":")+0</f>
        <v>43570.332037037035</v>
      </c>
      <c r="I1266" s="3">
        <f>SUBSTITUTE(LEFT(Tableau1[[#This Row],[OrderDueTo]],17),".",":")+0</f>
        <v>43573.5</v>
      </c>
      <c r="J1266" s="13" t="str">
        <f>VLOOKUP(Tableau1[[#This Row],[AnaCode]],'Config Analyses'!A:C,2,FALSE)</f>
        <v>Analyse nutritionelle</v>
      </c>
      <c r="K1266" s="13" t="str">
        <f>VLOOKUP(Tableau1[[#This Row],[AnaCode]],'Config Analyses'!A:C,3,FALSE)</f>
        <v>Equipe 2</v>
      </c>
      <c r="L1266" s="13" t="str">
        <f>VLOOKUP(Tableau1[[#This Row],[CustomerCode]],'Config Clients'!A:D,3,FALSE)</f>
        <v>Entreprises agro-alimentaires</v>
      </c>
      <c r="M1266" s="13" t="str">
        <f>VLOOKUP(Tableau1[[#This Row],[CustomerCode]],'Config Clients'!A:D,4,FALSE)</f>
        <v>Marc</v>
      </c>
      <c r="N1266" s="10" t="str">
        <f>IFERROR(IF(Tableau1[[#This Row],[Date rendu]]-'Date de l''export'!$A$2&gt;0,"Non","Oui"),"Oui")</f>
        <v>Non</v>
      </c>
      <c r="O1266" s="11">
        <f>IF(Tableau1[[#This Row],[En retard?]]="Non",Tableau1[[#This Row],[Date rendu]]-'Date de l''export'!$A$2,0)</f>
        <v>1.7404166666674428</v>
      </c>
      <c r="P1266" s="14" t="str">
        <f>IF(Tableau1[[#This Row],[En retard?]]="Oui","HD",IF(Tableau1[Délai restant]&lt;1,"&lt;24h",IF(Tableau1[Délai restant]&lt;2,"&lt;48h","≥48h")))</f>
        <v>&lt;48h</v>
      </c>
      <c r="Q1266" s="14" t="str">
        <f>IF(AND(Tableau1[[#This Row],[En retard?]]="Oui",OR(Tableau1[[#This Row],[Product]]="Citron",Tableau1[[#This Row],[Product]]="Amandes")),"Oui","Non")</f>
        <v>Non</v>
      </c>
      <c r="R1266" t="str">
        <f>CONCATENATE(Tableau1[[#This Row],[OrderCode]],"|",Tableau1[[#This Row],[AnaCode]],"|",Tableau1[[#This Row],[Product]])</f>
        <v>CMD01360701|NTR|Porc</v>
      </c>
    </row>
    <row r="1267" spans="1:18" x14ac:dyDescent="0.25">
      <c r="A1267" s="1" t="s">
        <v>3637</v>
      </c>
      <c r="B1267" s="1" t="s">
        <v>42</v>
      </c>
      <c r="C1267" s="3" t="s">
        <v>188</v>
      </c>
      <c r="D1267" s="3" t="s">
        <v>38</v>
      </c>
      <c r="E1267" s="1" t="s">
        <v>107</v>
      </c>
      <c r="F1267" s="1" t="s">
        <v>3638</v>
      </c>
      <c r="G1267" s="1" t="s">
        <v>964</v>
      </c>
      <c r="H1267" s="3">
        <f>SUBSTITUTE(LEFT(Tableau1[[#This Row],[OrderDate]],17),".",":")+0</f>
        <v>43570.332175925927</v>
      </c>
      <c r="I1267" s="3">
        <f>SUBSTITUTE(LEFT(Tableau1[[#This Row],[OrderDueTo]],17),".",":")+0</f>
        <v>43573.5</v>
      </c>
      <c r="J1267" s="13" t="str">
        <f>VLOOKUP(Tableau1[[#This Row],[AnaCode]],'Config Analyses'!A:C,2,FALSE)</f>
        <v>Analyse nutritionelle</v>
      </c>
      <c r="K1267" s="13" t="str">
        <f>VLOOKUP(Tableau1[[#This Row],[AnaCode]],'Config Analyses'!A:C,3,FALSE)</f>
        <v>Equipe 2</v>
      </c>
      <c r="L1267" s="13" t="str">
        <f>VLOOKUP(Tableau1[[#This Row],[CustomerCode]],'Config Clients'!A:D,3,FALSE)</f>
        <v>Coopérative agricole</v>
      </c>
      <c r="M1267" s="13" t="str">
        <f>VLOOKUP(Tableau1[[#This Row],[CustomerCode]],'Config Clients'!A:D,4,FALSE)</f>
        <v>Julie</v>
      </c>
      <c r="N1267" s="10" t="str">
        <f>IFERROR(IF(Tableau1[[#This Row],[Date rendu]]-'Date de l''export'!$A$2&gt;0,"Non","Oui"),"Oui")</f>
        <v>Non</v>
      </c>
      <c r="O1267" s="11">
        <f>IF(Tableau1[[#This Row],[En retard?]]="Non",Tableau1[[#This Row],[Date rendu]]-'Date de l''export'!$A$2,0)</f>
        <v>1.7404166666674428</v>
      </c>
      <c r="P1267" s="14" t="str">
        <f>IF(Tableau1[[#This Row],[En retard?]]="Oui","HD",IF(Tableau1[Délai restant]&lt;1,"&lt;24h",IF(Tableau1[Délai restant]&lt;2,"&lt;48h","≥48h")))</f>
        <v>&lt;48h</v>
      </c>
      <c r="Q1267" s="14" t="str">
        <f>IF(AND(Tableau1[[#This Row],[En retard?]]="Oui",OR(Tableau1[[#This Row],[Product]]="Citron",Tableau1[[#This Row],[Product]]="Amandes")),"Oui","Non")</f>
        <v>Non</v>
      </c>
      <c r="R1267" t="str">
        <f>CONCATENATE(Tableau1[[#This Row],[OrderCode]],"|",Tableau1[[#This Row],[AnaCode]],"|",Tableau1[[#This Row],[Product]])</f>
        <v>CMD01721608|NTR|Jus de fruits</v>
      </c>
    </row>
    <row r="1268" spans="1:18" x14ac:dyDescent="0.25">
      <c r="A1268" s="1" t="s">
        <v>245</v>
      </c>
      <c r="B1268" s="1" t="s">
        <v>21</v>
      </c>
      <c r="C1268" s="3" t="s">
        <v>49</v>
      </c>
      <c r="D1268" s="3" t="s">
        <v>8</v>
      </c>
      <c r="E1268" s="1" t="s">
        <v>107</v>
      </c>
      <c r="F1268" s="1" t="s">
        <v>1952</v>
      </c>
      <c r="G1268" s="1" t="s">
        <v>964</v>
      </c>
      <c r="H1268" s="3">
        <f>SUBSTITUTE(LEFT(Tableau1[[#This Row],[OrderDate]],17),".",":")+0</f>
        <v>43570.333564814813</v>
      </c>
      <c r="I1268" s="3">
        <f>SUBSTITUTE(LEFT(Tableau1[[#This Row],[OrderDueTo]],17),".",":")+0</f>
        <v>43573.5</v>
      </c>
      <c r="J1268" s="13" t="str">
        <f>VLOOKUP(Tableau1[[#This Row],[AnaCode]],'Config Analyses'!A:C,2,FALSE)</f>
        <v>Analyse nutritionelle</v>
      </c>
      <c r="K1268" s="13" t="str">
        <f>VLOOKUP(Tableau1[[#This Row],[AnaCode]],'Config Analyses'!A:C,3,FALSE)</f>
        <v>Equipe 2</v>
      </c>
      <c r="L1268" s="13" t="str">
        <f>VLOOKUP(Tableau1[[#This Row],[CustomerCode]],'Config Clients'!A:D,3,FALSE)</f>
        <v>Grande surface</v>
      </c>
      <c r="M1268" s="13" t="str">
        <f>VLOOKUP(Tableau1[[#This Row],[CustomerCode]],'Config Clients'!A:D,4,FALSE)</f>
        <v>Eric</v>
      </c>
      <c r="N1268" s="10" t="str">
        <f>IFERROR(IF(Tableau1[[#This Row],[Date rendu]]-'Date de l''export'!$A$2&gt;0,"Non","Oui"),"Oui")</f>
        <v>Non</v>
      </c>
      <c r="O1268" s="11">
        <f>IF(Tableau1[[#This Row],[En retard?]]="Non",Tableau1[[#This Row],[Date rendu]]-'Date de l''export'!$A$2,0)</f>
        <v>1.7404166666674428</v>
      </c>
      <c r="P1268" s="14" t="str">
        <f>IF(Tableau1[[#This Row],[En retard?]]="Oui","HD",IF(Tableau1[Délai restant]&lt;1,"&lt;24h",IF(Tableau1[Délai restant]&lt;2,"&lt;48h","≥48h")))</f>
        <v>&lt;48h</v>
      </c>
      <c r="Q1268" s="14" t="str">
        <f>IF(AND(Tableau1[[#This Row],[En retard?]]="Oui",OR(Tableau1[[#This Row],[Product]]="Citron",Tableau1[[#This Row],[Product]]="Amandes")),"Oui","Non")</f>
        <v>Non</v>
      </c>
      <c r="R1268" t="str">
        <f>CONCATENATE(Tableau1[[#This Row],[OrderCode]],"|",Tableau1[[#This Row],[AnaCode]],"|",Tableau1[[#This Row],[Product]])</f>
        <v>CMD01742606|NTR|Carotte</v>
      </c>
    </row>
    <row r="1269" spans="1:18" x14ac:dyDescent="0.25">
      <c r="A1269" s="1" t="s">
        <v>586</v>
      </c>
      <c r="B1269" s="1" t="s">
        <v>31</v>
      </c>
      <c r="C1269" s="3" t="s">
        <v>61</v>
      </c>
      <c r="D1269" s="3" t="s">
        <v>14</v>
      </c>
      <c r="E1269" s="1" t="s">
        <v>107</v>
      </c>
      <c r="F1269" s="1" t="s">
        <v>1883</v>
      </c>
      <c r="G1269" s="1" t="s">
        <v>964</v>
      </c>
      <c r="H1269" s="3">
        <f>SUBSTITUTE(LEFT(Tableau1[[#This Row],[OrderDate]],17),".",":")+0</f>
        <v>43570.334224537037</v>
      </c>
      <c r="I1269" s="3">
        <f>SUBSTITUTE(LEFT(Tableau1[[#This Row],[OrderDueTo]],17),".",":")+0</f>
        <v>43573.5</v>
      </c>
      <c r="J1269" s="13" t="str">
        <f>VLOOKUP(Tableau1[[#This Row],[AnaCode]],'Config Analyses'!A:C,2,FALSE)</f>
        <v>Analyse nutritionelle</v>
      </c>
      <c r="K1269" s="13" t="str">
        <f>VLOOKUP(Tableau1[[#This Row],[AnaCode]],'Config Analyses'!A:C,3,FALSE)</f>
        <v>Equipe 2</v>
      </c>
      <c r="L1269" s="13" t="str">
        <f>VLOOKUP(Tableau1[[#This Row],[CustomerCode]],'Config Clients'!A:D,3,FALSE)</f>
        <v>Grande surface</v>
      </c>
      <c r="M1269" s="13" t="str">
        <f>VLOOKUP(Tableau1[[#This Row],[CustomerCode]],'Config Clients'!A:D,4,FALSE)</f>
        <v>Eric</v>
      </c>
      <c r="N1269" s="10" t="str">
        <f>IFERROR(IF(Tableau1[[#This Row],[Date rendu]]-'Date de l''export'!$A$2&gt;0,"Non","Oui"),"Oui")</f>
        <v>Non</v>
      </c>
      <c r="O1269" s="11">
        <f>IF(Tableau1[[#This Row],[En retard?]]="Non",Tableau1[[#This Row],[Date rendu]]-'Date de l''export'!$A$2,0)</f>
        <v>1.7404166666674428</v>
      </c>
      <c r="P1269" s="14" t="str">
        <f>IF(Tableau1[[#This Row],[En retard?]]="Oui","HD",IF(Tableau1[Délai restant]&lt;1,"&lt;24h",IF(Tableau1[Délai restant]&lt;2,"&lt;48h","≥48h")))</f>
        <v>&lt;48h</v>
      </c>
      <c r="Q1269" s="14" t="str">
        <f>IF(AND(Tableau1[[#This Row],[En retard?]]="Oui",OR(Tableau1[[#This Row],[Product]]="Citron",Tableau1[[#This Row],[Product]]="Amandes")),"Oui","Non")</f>
        <v>Non</v>
      </c>
      <c r="R1269" t="str">
        <f>CONCATENATE(Tableau1[[#This Row],[OrderCode]],"|",Tableau1[[#This Row],[AnaCode]],"|",Tableau1[[#This Row],[Product]])</f>
        <v>CMD01625102|NTR|Pomme de terre</v>
      </c>
    </row>
    <row r="1270" spans="1:18" x14ac:dyDescent="0.25">
      <c r="A1270" s="1" t="s">
        <v>539</v>
      </c>
      <c r="B1270" s="1" t="s">
        <v>43</v>
      </c>
      <c r="C1270" s="3" t="s">
        <v>147</v>
      </c>
      <c r="D1270" s="3" t="s">
        <v>34</v>
      </c>
      <c r="E1270" s="1" t="s">
        <v>179</v>
      </c>
      <c r="F1270" s="1" t="s">
        <v>2680</v>
      </c>
      <c r="G1270" s="1" t="s">
        <v>947</v>
      </c>
      <c r="H1270" s="3">
        <f>SUBSTITUTE(LEFT(Tableau1[[#This Row],[OrderDate]],17),".",":")+0</f>
        <v>43570.334247685183</v>
      </c>
      <c r="I1270" s="3">
        <f>SUBSTITUTE(LEFT(Tableau1[[#This Row],[OrderDueTo]],17),".",":")+0</f>
        <v>43571.5</v>
      </c>
      <c r="J1270" s="13" t="str">
        <f>VLOOKUP(Tableau1[[#This Row],[AnaCode]],'Config Analyses'!A:C,2,FALSE)</f>
        <v>Analyse métaux lourds</v>
      </c>
      <c r="K1270" s="13" t="str">
        <f>VLOOKUP(Tableau1[[#This Row],[AnaCode]],'Config Analyses'!A:C,3,FALSE)</f>
        <v>Equipe 1</v>
      </c>
      <c r="L1270" s="13" t="str">
        <f>VLOOKUP(Tableau1[[#This Row],[CustomerCode]],'Config Clients'!A:D,3,FALSE)</f>
        <v>Entreprises agro-alimentaires</v>
      </c>
      <c r="M1270" s="13" t="str">
        <f>VLOOKUP(Tableau1[[#This Row],[CustomerCode]],'Config Clients'!A:D,4,FALSE)</f>
        <v>Marc</v>
      </c>
      <c r="N1270" s="10" t="str">
        <f>IFERROR(IF(Tableau1[[#This Row],[Date rendu]]-'Date de l''export'!$A$2&gt;0,"Non","Oui"),"Oui")</f>
        <v>Oui</v>
      </c>
      <c r="O1270" s="11">
        <f>IF(Tableau1[[#This Row],[En retard?]]="Non",Tableau1[[#This Row],[Date rendu]]-'Date de l''export'!$A$2,0)</f>
        <v>0</v>
      </c>
      <c r="P1270" s="14" t="str">
        <f>IF(Tableau1[[#This Row],[En retard?]]="Oui","HD",IF(Tableau1[Délai restant]&lt;1,"&lt;24h",IF(Tableau1[Délai restant]&lt;2,"&lt;48h","≥48h")))</f>
        <v>HD</v>
      </c>
      <c r="Q1270" s="14" t="str">
        <f>IF(AND(Tableau1[[#This Row],[En retard?]]="Oui",OR(Tableau1[[#This Row],[Product]]="Citron",Tableau1[[#This Row],[Product]]="Amandes")),"Oui","Non")</f>
        <v>Non</v>
      </c>
      <c r="R1270" t="str">
        <f>CONCATENATE(Tableau1[[#This Row],[OrderCode]],"|",Tableau1[[#This Row],[AnaCode]],"|",Tableau1[[#This Row],[Product]])</f>
        <v>CMD01770802|MTX|Pomme</v>
      </c>
    </row>
    <row r="1271" spans="1:18" x14ac:dyDescent="0.25">
      <c r="A1271" s="1" t="s">
        <v>504</v>
      </c>
      <c r="B1271" s="1" t="s">
        <v>26</v>
      </c>
      <c r="C1271" s="3" t="s">
        <v>49</v>
      </c>
      <c r="D1271" s="3" t="s">
        <v>8</v>
      </c>
      <c r="E1271" s="1" t="s">
        <v>229</v>
      </c>
      <c r="F1271" s="1" t="s">
        <v>2126</v>
      </c>
      <c r="G1271" s="1" t="s">
        <v>945</v>
      </c>
      <c r="H1271" s="3">
        <f>SUBSTITUTE(LEFT(Tableau1[[#This Row],[OrderDate]],17),".",":")+0</f>
        <v>43570.334374999999</v>
      </c>
      <c r="I1271" s="3">
        <f>SUBSTITUTE(LEFT(Tableau1[[#This Row],[OrderDueTo]],17),".",":")+0</f>
        <v>43572.5</v>
      </c>
      <c r="J1271" s="13" t="str">
        <f>VLOOKUP(Tableau1[[#This Row],[AnaCode]],'Config Analyses'!A:C,2,FALSE)</f>
        <v>Analyse sucres</v>
      </c>
      <c r="K1271" s="13" t="str">
        <f>VLOOKUP(Tableau1[[#This Row],[AnaCode]],'Config Analyses'!A:C,3,FALSE)</f>
        <v>Equipe 2</v>
      </c>
      <c r="L1271" s="13" t="str">
        <f>VLOOKUP(Tableau1[[#This Row],[CustomerCode]],'Config Clients'!A:D,3,FALSE)</f>
        <v>Grande surface</v>
      </c>
      <c r="M1271" s="13" t="str">
        <f>VLOOKUP(Tableau1[[#This Row],[CustomerCode]],'Config Clients'!A:D,4,FALSE)</f>
        <v>Eric</v>
      </c>
      <c r="N1271" s="10" t="str">
        <f>IFERROR(IF(Tableau1[[#This Row],[Date rendu]]-'Date de l''export'!$A$2&gt;0,"Non","Oui"),"Oui")</f>
        <v>Non</v>
      </c>
      <c r="O1271" s="11">
        <f>IF(Tableau1[[#This Row],[En retard?]]="Non",Tableau1[[#This Row],[Date rendu]]-'Date de l''export'!$A$2,0)</f>
        <v>0.74041666666744277</v>
      </c>
      <c r="P1271" s="14" t="str">
        <f>IF(Tableau1[[#This Row],[En retard?]]="Oui","HD",IF(Tableau1[Délai restant]&lt;1,"&lt;24h",IF(Tableau1[Délai restant]&lt;2,"&lt;48h","≥48h")))</f>
        <v>&lt;24h</v>
      </c>
      <c r="Q1271" s="14" t="str">
        <f>IF(AND(Tableau1[[#This Row],[En retard?]]="Oui",OR(Tableau1[[#This Row],[Product]]="Citron",Tableau1[[#This Row],[Product]]="Amandes")),"Oui","Non")</f>
        <v>Non</v>
      </c>
      <c r="R1271" t="str">
        <f>CONCATENATE(Tableau1[[#This Row],[OrderCode]],"|",Tableau1[[#This Row],[AnaCode]],"|",Tableau1[[#This Row],[Product]])</f>
        <v>CMD01609002|SCR|Radis</v>
      </c>
    </row>
    <row r="1272" spans="1:18" x14ac:dyDescent="0.25">
      <c r="A1272" s="1" t="s">
        <v>538</v>
      </c>
      <c r="B1272" s="1" t="s">
        <v>32</v>
      </c>
      <c r="C1272" s="3" t="s">
        <v>61</v>
      </c>
      <c r="D1272" s="3" t="s">
        <v>14</v>
      </c>
      <c r="E1272" s="1" t="s">
        <v>107</v>
      </c>
      <c r="F1272" s="1" t="s">
        <v>1953</v>
      </c>
      <c r="G1272" s="1" t="s">
        <v>964</v>
      </c>
      <c r="H1272" s="3">
        <f>SUBSTITUTE(LEFT(Tableau1[[#This Row],[OrderDate]],17),".",":")+0</f>
        <v>43570.334490740737</v>
      </c>
      <c r="I1272" s="3">
        <f>SUBSTITUTE(LEFT(Tableau1[[#This Row],[OrderDueTo]],17),".",":")+0</f>
        <v>43573.5</v>
      </c>
      <c r="J1272" s="13" t="str">
        <f>VLOOKUP(Tableau1[[#This Row],[AnaCode]],'Config Analyses'!A:C,2,FALSE)</f>
        <v>Analyse nutritionelle</v>
      </c>
      <c r="K1272" s="13" t="str">
        <f>VLOOKUP(Tableau1[[#This Row],[AnaCode]],'Config Analyses'!A:C,3,FALSE)</f>
        <v>Equipe 2</v>
      </c>
      <c r="L1272" s="13" t="str">
        <f>VLOOKUP(Tableau1[[#This Row],[CustomerCode]],'Config Clients'!A:D,3,FALSE)</f>
        <v>Grande surface</v>
      </c>
      <c r="M1272" s="13" t="str">
        <f>VLOOKUP(Tableau1[[#This Row],[CustomerCode]],'Config Clients'!A:D,4,FALSE)</f>
        <v>Eric</v>
      </c>
      <c r="N1272" s="10" t="str">
        <f>IFERROR(IF(Tableau1[[#This Row],[Date rendu]]-'Date de l''export'!$A$2&gt;0,"Non","Oui"),"Oui")</f>
        <v>Non</v>
      </c>
      <c r="O1272" s="11">
        <f>IF(Tableau1[[#This Row],[En retard?]]="Non",Tableau1[[#This Row],[Date rendu]]-'Date de l''export'!$A$2,0)</f>
        <v>1.7404166666674428</v>
      </c>
      <c r="P1272" s="14" t="str">
        <f>IF(Tableau1[[#This Row],[En retard?]]="Oui","HD",IF(Tableau1[Délai restant]&lt;1,"&lt;24h",IF(Tableau1[Délai restant]&lt;2,"&lt;48h","≥48h")))</f>
        <v>&lt;48h</v>
      </c>
      <c r="Q1272" s="14" t="str">
        <f>IF(AND(Tableau1[[#This Row],[En retard?]]="Oui",OR(Tableau1[[#This Row],[Product]]="Citron",Tableau1[[#This Row],[Product]]="Amandes")),"Oui","Non")</f>
        <v>Non</v>
      </c>
      <c r="R1272" t="str">
        <f>CONCATENATE(Tableau1[[#This Row],[OrderCode]],"|",Tableau1[[#This Row],[AnaCode]],"|",Tableau1[[#This Row],[Product]])</f>
        <v>CMD01742703|NTR|Tomate</v>
      </c>
    </row>
    <row r="1273" spans="1:18" x14ac:dyDescent="0.25">
      <c r="A1273" s="1" t="s">
        <v>759</v>
      </c>
      <c r="B1273" s="1" t="s">
        <v>32</v>
      </c>
      <c r="C1273" s="3" t="s">
        <v>147</v>
      </c>
      <c r="D1273" s="3" t="s">
        <v>34</v>
      </c>
      <c r="E1273" s="1" t="s">
        <v>179</v>
      </c>
      <c r="F1273" s="1" t="s">
        <v>2682</v>
      </c>
      <c r="G1273" s="1" t="s">
        <v>947</v>
      </c>
      <c r="H1273" s="3">
        <f>SUBSTITUTE(LEFT(Tableau1[[#This Row],[OrderDate]],17),".",":")+0</f>
        <v>43570.334768518522</v>
      </c>
      <c r="I1273" s="3">
        <f>SUBSTITUTE(LEFT(Tableau1[[#This Row],[OrderDueTo]],17),".",":")+0</f>
        <v>43571.5</v>
      </c>
      <c r="J1273" s="13" t="str">
        <f>VLOOKUP(Tableau1[[#This Row],[AnaCode]],'Config Analyses'!A:C,2,FALSE)</f>
        <v>Analyse métaux lourds</v>
      </c>
      <c r="K1273" s="13" t="str">
        <f>VLOOKUP(Tableau1[[#This Row],[AnaCode]],'Config Analyses'!A:C,3,FALSE)</f>
        <v>Equipe 1</v>
      </c>
      <c r="L1273" s="13" t="str">
        <f>VLOOKUP(Tableau1[[#This Row],[CustomerCode]],'Config Clients'!A:D,3,FALSE)</f>
        <v>Entreprises agro-alimentaires</v>
      </c>
      <c r="M1273" s="13" t="str">
        <f>VLOOKUP(Tableau1[[#This Row],[CustomerCode]],'Config Clients'!A:D,4,FALSE)</f>
        <v>Marc</v>
      </c>
      <c r="N1273" s="10" t="str">
        <f>IFERROR(IF(Tableau1[[#This Row],[Date rendu]]-'Date de l''export'!$A$2&gt;0,"Non","Oui"),"Oui")</f>
        <v>Oui</v>
      </c>
      <c r="O1273" s="11">
        <f>IF(Tableau1[[#This Row],[En retard?]]="Non",Tableau1[[#This Row],[Date rendu]]-'Date de l''export'!$A$2,0)</f>
        <v>0</v>
      </c>
      <c r="P1273" s="14" t="str">
        <f>IF(Tableau1[[#This Row],[En retard?]]="Oui","HD",IF(Tableau1[Délai restant]&lt;1,"&lt;24h",IF(Tableau1[Délai restant]&lt;2,"&lt;48h","≥48h")))</f>
        <v>HD</v>
      </c>
      <c r="Q1273" s="14" t="str">
        <f>IF(AND(Tableau1[[#This Row],[En retard?]]="Oui",OR(Tableau1[[#This Row],[Product]]="Citron",Tableau1[[#This Row],[Product]]="Amandes")),"Oui","Non")</f>
        <v>Non</v>
      </c>
      <c r="R1273" t="str">
        <f>CONCATENATE(Tableau1[[#This Row],[OrderCode]],"|",Tableau1[[#This Row],[AnaCode]],"|",Tableau1[[#This Row],[Product]])</f>
        <v>CMD01771501|MTX|Tomate</v>
      </c>
    </row>
    <row r="1274" spans="1:18" x14ac:dyDescent="0.25">
      <c r="A1274" s="1" t="s">
        <v>95</v>
      </c>
      <c r="B1274" s="1" t="s">
        <v>31</v>
      </c>
      <c r="C1274" s="3" t="s">
        <v>61</v>
      </c>
      <c r="D1274" s="3" t="s">
        <v>14</v>
      </c>
      <c r="E1274" s="1" t="s">
        <v>107</v>
      </c>
      <c r="F1274" s="1" t="s">
        <v>1518</v>
      </c>
      <c r="G1274" s="1" t="s">
        <v>964</v>
      </c>
      <c r="H1274" s="3">
        <f>SUBSTITUTE(LEFT(Tableau1[[#This Row],[OrderDate]],17),".",":")+0</f>
        <v>43570.335081018522</v>
      </c>
      <c r="I1274" s="3">
        <f>SUBSTITUTE(LEFT(Tableau1[[#This Row],[OrderDueTo]],17),".",":")+0</f>
        <v>43573.5</v>
      </c>
      <c r="J1274" s="13" t="str">
        <f>VLOOKUP(Tableau1[[#This Row],[AnaCode]],'Config Analyses'!A:C,2,FALSE)</f>
        <v>Analyse nutritionelle</v>
      </c>
      <c r="K1274" s="13" t="str">
        <f>VLOOKUP(Tableau1[[#This Row],[AnaCode]],'Config Analyses'!A:C,3,FALSE)</f>
        <v>Equipe 2</v>
      </c>
      <c r="L1274" s="13" t="str">
        <f>VLOOKUP(Tableau1[[#This Row],[CustomerCode]],'Config Clients'!A:D,3,FALSE)</f>
        <v>Grande surface</v>
      </c>
      <c r="M1274" s="13" t="str">
        <f>VLOOKUP(Tableau1[[#This Row],[CustomerCode]],'Config Clients'!A:D,4,FALSE)</f>
        <v>Eric</v>
      </c>
      <c r="N1274" s="10" t="str">
        <f>IFERROR(IF(Tableau1[[#This Row],[Date rendu]]-'Date de l''export'!$A$2&gt;0,"Non","Oui"),"Oui")</f>
        <v>Non</v>
      </c>
      <c r="O1274" s="11">
        <f>IF(Tableau1[[#This Row],[En retard?]]="Non",Tableau1[[#This Row],[Date rendu]]-'Date de l''export'!$A$2,0)</f>
        <v>1.7404166666674428</v>
      </c>
      <c r="P1274" s="14" t="str">
        <f>IF(Tableau1[[#This Row],[En retard?]]="Oui","HD",IF(Tableau1[Délai restant]&lt;1,"&lt;24h",IF(Tableau1[Délai restant]&lt;2,"&lt;48h","≥48h")))</f>
        <v>&lt;48h</v>
      </c>
      <c r="Q1274" s="14" t="str">
        <f>IF(AND(Tableau1[[#This Row],[En retard?]]="Oui",OR(Tableau1[[#This Row],[Product]]="Citron",Tableau1[[#This Row],[Product]]="Amandes")),"Oui","Non")</f>
        <v>Non</v>
      </c>
      <c r="R1274" t="str">
        <f>CONCATENATE(Tableau1[[#This Row],[OrderCode]],"|",Tableau1[[#This Row],[AnaCode]],"|",Tableau1[[#This Row],[Product]])</f>
        <v>CMD01664402|NTR|Pomme de terre</v>
      </c>
    </row>
    <row r="1275" spans="1:18" x14ac:dyDescent="0.25">
      <c r="A1275" s="1" t="s">
        <v>3231</v>
      </c>
      <c r="B1275" s="1" t="s">
        <v>42</v>
      </c>
      <c r="C1275" s="3" t="s">
        <v>73</v>
      </c>
      <c r="D1275" s="3" t="s">
        <v>23</v>
      </c>
      <c r="E1275" s="1" t="s">
        <v>226</v>
      </c>
      <c r="F1275" s="1" t="s">
        <v>3639</v>
      </c>
      <c r="G1275" s="1" t="s">
        <v>945</v>
      </c>
      <c r="H1275" s="3">
        <f>SUBSTITUTE(LEFT(Tableau1[[#This Row],[OrderDate]],17),".",":")+0</f>
        <v>43570.335381944446</v>
      </c>
      <c r="I1275" s="3">
        <f>SUBSTITUTE(LEFT(Tableau1[[#This Row],[OrderDueTo]],17),".",":")+0</f>
        <v>43572.5</v>
      </c>
      <c r="J1275" s="13" t="str">
        <f>VLOOKUP(Tableau1[[#This Row],[AnaCode]],'Config Analyses'!A:C,2,FALSE)</f>
        <v>Analyse microbiologique</v>
      </c>
      <c r="K1275" s="13" t="str">
        <f>VLOOKUP(Tableau1[[#This Row],[AnaCode]],'Config Analyses'!A:C,3,FALSE)</f>
        <v>Equipe 4</v>
      </c>
      <c r="L1275" s="13" t="str">
        <f>VLOOKUP(Tableau1[[#This Row],[CustomerCode]],'Config Clients'!A:D,3,FALSE)</f>
        <v>Entreprises agro-alimentaires</v>
      </c>
      <c r="M1275" s="13" t="str">
        <f>VLOOKUP(Tableau1[[#This Row],[CustomerCode]],'Config Clients'!A:D,4,FALSE)</f>
        <v>Julien</v>
      </c>
      <c r="N1275" s="10" t="str">
        <f>IFERROR(IF(Tableau1[[#This Row],[Date rendu]]-'Date de l''export'!$A$2&gt;0,"Non","Oui"),"Oui")</f>
        <v>Non</v>
      </c>
      <c r="O1275" s="11">
        <f>IF(Tableau1[[#This Row],[En retard?]]="Non",Tableau1[[#This Row],[Date rendu]]-'Date de l''export'!$A$2,0)</f>
        <v>0.74041666666744277</v>
      </c>
      <c r="P1275" s="14" t="str">
        <f>IF(Tableau1[[#This Row],[En retard?]]="Oui","HD",IF(Tableau1[Délai restant]&lt;1,"&lt;24h",IF(Tableau1[Délai restant]&lt;2,"&lt;48h","≥48h")))</f>
        <v>&lt;24h</v>
      </c>
      <c r="Q1275" s="14" t="str">
        <f>IF(AND(Tableau1[[#This Row],[En retard?]]="Oui",OR(Tableau1[[#This Row],[Product]]="Citron",Tableau1[[#This Row],[Product]]="Amandes")),"Oui","Non")</f>
        <v>Non</v>
      </c>
      <c r="R1275" t="str">
        <f>CONCATENATE(Tableau1[[#This Row],[OrderCode]],"|",Tableau1[[#This Row],[AnaCode]],"|",Tableau1[[#This Row],[Product]])</f>
        <v>CMD01788001|BACT|Jus de fruits</v>
      </c>
    </row>
    <row r="1276" spans="1:18" x14ac:dyDescent="0.25">
      <c r="A1276" s="1" t="s">
        <v>3335</v>
      </c>
      <c r="B1276" s="1" t="s">
        <v>42</v>
      </c>
      <c r="C1276" s="3" t="s">
        <v>188</v>
      </c>
      <c r="D1276" s="3" t="s">
        <v>38</v>
      </c>
      <c r="E1276" s="1" t="s">
        <v>63</v>
      </c>
      <c r="F1276" s="1" t="s">
        <v>1513</v>
      </c>
      <c r="G1276" s="1" t="s">
        <v>1083</v>
      </c>
      <c r="H1276" s="3">
        <f>SUBSTITUTE(LEFT(Tableau1[[#This Row],[OrderDate]],17),".",":")+0</f>
        <v>43570.335763888892</v>
      </c>
      <c r="I1276" s="3">
        <f>SUBSTITUTE(LEFT(Tableau1[[#This Row],[OrderDueTo]],17),".",":")+0</f>
        <v>43577.5</v>
      </c>
      <c r="J1276" s="13" t="str">
        <f>VLOOKUP(Tableau1[[#This Row],[AnaCode]],'Config Analyses'!A:C,2,FALSE)</f>
        <v>Analyse polluants d'emballage</v>
      </c>
      <c r="K1276" s="13" t="str">
        <f>VLOOKUP(Tableau1[[#This Row],[AnaCode]],'Config Analyses'!A:C,3,FALSE)</f>
        <v>Equipe 3</v>
      </c>
      <c r="L1276" s="13" t="str">
        <f>VLOOKUP(Tableau1[[#This Row],[CustomerCode]],'Config Clients'!A:D,3,FALSE)</f>
        <v>Coopérative agricole</v>
      </c>
      <c r="M1276" s="13" t="str">
        <f>VLOOKUP(Tableau1[[#This Row],[CustomerCode]],'Config Clients'!A:D,4,FALSE)</f>
        <v>Julie</v>
      </c>
      <c r="N1276" s="10" t="str">
        <f>IFERROR(IF(Tableau1[[#This Row],[Date rendu]]-'Date de l''export'!$A$2&gt;0,"Non","Oui"),"Oui")</f>
        <v>Non</v>
      </c>
      <c r="O1276" s="11">
        <f>IF(Tableau1[[#This Row],[En retard?]]="Non",Tableau1[[#This Row],[Date rendu]]-'Date de l''export'!$A$2,0)</f>
        <v>5.7404166666674428</v>
      </c>
      <c r="P1276" s="14" t="str">
        <f>IF(Tableau1[[#This Row],[En retard?]]="Oui","HD",IF(Tableau1[Délai restant]&lt;1,"&lt;24h",IF(Tableau1[Délai restant]&lt;2,"&lt;48h","≥48h")))</f>
        <v>≥48h</v>
      </c>
      <c r="Q1276" s="14" t="str">
        <f>IF(AND(Tableau1[[#This Row],[En retard?]]="Oui",OR(Tableau1[[#This Row],[Product]]="Citron",Tableau1[[#This Row],[Product]]="Amandes")),"Oui","Non")</f>
        <v>Non</v>
      </c>
      <c r="R1276" t="str">
        <f>CONCATENATE(Tableau1[[#This Row],[OrderCode]],"|",Tableau1[[#This Row],[AnaCode]],"|",Tableau1[[#This Row],[Product]])</f>
        <v>CMD01721605|PLLT|Jus de fruits</v>
      </c>
    </row>
    <row r="1277" spans="1:18" x14ac:dyDescent="0.25">
      <c r="A1277" s="1" t="s">
        <v>278</v>
      </c>
      <c r="B1277" s="1" t="s">
        <v>31</v>
      </c>
      <c r="C1277" s="3" t="s">
        <v>52</v>
      </c>
      <c r="D1277" s="3" t="s">
        <v>9</v>
      </c>
      <c r="E1277" s="1" t="s">
        <v>229</v>
      </c>
      <c r="F1277" s="1" t="s">
        <v>1513</v>
      </c>
      <c r="G1277" s="1" t="s">
        <v>945</v>
      </c>
      <c r="H1277" s="3">
        <f>SUBSTITUTE(LEFT(Tableau1[[#This Row],[OrderDate]],17),".",":")+0</f>
        <v>43570.335763888892</v>
      </c>
      <c r="I1277" s="3">
        <f>SUBSTITUTE(LEFT(Tableau1[[#This Row],[OrderDueTo]],17),".",":")+0</f>
        <v>43572.5</v>
      </c>
      <c r="J1277" s="13" t="str">
        <f>VLOOKUP(Tableau1[[#This Row],[AnaCode]],'Config Analyses'!A:C,2,FALSE)</f>
        <v>Analyse sucres</v>
      </c>
      <c r="K1277" s="13" t="str">
        <f>VLOOKUP(Tableau1[[#This Row],[AnaCode]],'Config Analyses'!A:C,3,FALSE)</f>
        <v>Equipe 2</v>
      </c>
      <c r="L1277" s="13" t="str">
        <f>VLOOKUP(Tableau1[[#This Row],[CustomerCode]],'Config Clients'!A:D,3,FALSE)</f>
        <v>Centrale d'achats</v>
      </c>
      <c r="M1277" s="13" t="str">
        <f>VLOOKUP(Tableau1[[#This Row],[CustomerCode]],'Config Clients'!A:D,4,FALSE)</f>
        <v>Sandrine</v>
      </c>
      <c r="N1277" s="10" t="str">
        <f>IFERROR(IF(Tableau1[[#This Row],[Date rendu]]-'Date de l''export'!$A$2&gt;0,"Non","Oui"),"Oui")</f>
        <v>Non</v>
      </c>
      <c r="O1277" s="11">
        <f>IF(Tableau1[[#This Row],[En retard?]]="Non",Tableau1[[#This Row],[Date rendu]]-'Date de l''export'!$A$2,0)</f>
        <v>0.74041666666744277</v>
      </c>
      <c r="P1277" s="14" t="str">
        <f>IF(Tableau1[[#This Row],[En retard?]]="Oui","HD",IF(Tableau1[Délai restant]&lt;1,"&lt;24h",IF(Tableau1[Délai restant]&lt;2,"&lt;48h","≥48h")))</f>
        <v>&lt;24h</v>
      </c>
      <c r="Q1277" s="14" t="str">
        <f>IF(AND(Tableau1[[#This Row],[En retard?]]="Oui",OR(Tableau1[[#This Row],[Product]]="Citron",Tableau1[[#This Row],[Product]]="Amandes")),"Oui","Non")</f>
        <v>Non</v>
      </c>
      <c r="R1277" t="str">
        <f>CONCATENATE(Tableau1[[#This Row],[OrderCode]],"|",Tableau1[[#This Row],[AnaCode]],"|",Tableau1[[#This Row],[Product]])</f>
        <v>CMD01668305|SCR|Pomme de terre</v>
      </c>
    </row>
    <row r="1278" spans="1:18" x14ac:dyDescent="0.25">
      <c r="A1278" s="1" t="s">
        <v>524</v>
      </c>
      <c r="B1278" s="1" t="s">
        <v>32</v>
      </c>
      <c r="C1278" s="3" t="s">
        <v>61</v>
      </c>
      <c r="D1278" s="3" t="s">
        <v>14</v>
      </c>
      <c r="E1278" s="1" t="s">
        <v>107</v>
      </c>
      <c r="F1278" s="1" t="s">
        <v>1956</v>
      </c>
      <c r="G1278" s="1" t="s">
        <v>964</v>
      </c>
      <c r="H1278" s="3">
        <f>SUBSTITUTE(LEFT(Tableau1[[#This Row],[OrderDate]],17),".",":")+0</f>
        <v>43570.336018518516</v>
      </c>
      <c r="I1278" s="3">
        <f>SUBSTITUTE(LEFT(Tableau1[[#This Row],[OrderDueTo]],17),".",":")+0</f>
        <v>43573.5</v>
      </c>
      <c r="J1278" s="13" t="str">
        <f>VLOOKUP(Tableau1[[#This Row],[AnaCode]],'Config Analyses'!A:C,2,FALSE)</f>
        <v>Analyse nutritionelle</v>
      </c>
      <c r="K1278" s="13" t="str">
        <f>VLOOKUP(Tableau1[[#This Row],[AnaCode]],'Config Analyses'!A:C,3,FALSE)</f>
        <v>Equipe 2</v>
      </c>
      <c r="L1278" s="13" t="str">
        <f>VLOOKUP(Tableau1[[#This Row],[CustomerCode]],'Config Clients'!A:D,3,FALSE)</f>
        <v>Grande surface</v>
      </c>
      <c r="M1278" s="13" t="str">
        <f>VLOOKUP(Tableau1[[#This Row],[CustomerCode]],'Config Clients'!A:D,4,FALSE)</f>
        <v>Eric</v>
      </c>
      <c r="N1278" s="10" t="str">
        <f>IFERROR(IF(Tableau1[[#This Row],[Date rendu]]-'Date de l''export'!$A$2&gt;0,"Non","Oui"),"Oui")</f>
        <v>Non</v>
      </c>
      <c r="O1278" s="11">
        <f>IF(Tableau1[[#This Row],[En retard?]]="Non",Tableau1[[#This Row],[Date rendu]]-'Date de l''export'!$A$2,0)</f>
        <v>1.7404166666674428</v>
      </c>
      <c r="P1278" s="14" t="str">
        <f>IF(Tableau1[[#This Row],[En retard?]]="Oui","HD",IF(Tableau1[Délai restant]&lt;1,"&lt;24h",IF(Tableau1[Délai restant]&lt;2,"&lt;48h","≥48h")))</f>
        <v>&lt;48h</v>
      </c>
      <c r="Q1278" s="14" t="str">
        <f>IF(AND(Tableau1[[#This Row],[En retard?]]="Oui",OR(Tableau1[[#This Row],[Product]]="Citron",Tableau1[[#This Row],[Product]]="Amandes")),"Oui","Non")</f>
        <v>Non</v>
      </c>
      <c r="R1278" t="str">
        <f>CONCATENATE(Tableau1[[#This Row],[OrderCode]],"|",Tableau1[[#This Row],[AnaCode]],"|",Tableau1[[#This Row],[Product]])</f>
        <v>CMD01710004|NTR|Tomate</v>
      </c>
    </row>
    <row r="1279" spans="1:18" x14ac:dyDescent="0.25">
      <c r="A1279" s="1" t="s">
        <v>666</v>
      </c>
      <c r="B1279" s="1" t="s">
        <v>32</v>
      </c>
      <c r="C1279" s="3" t="s">
        <v>61</v>
      </c>
      <c r="D1279" s="3" t="s">
        <v>14</v>
      </c>
      <c r="E1279" s="1" t="s">
        <v>179</v>
      </c>
      <c r="F1279" s="1" t="s">
        <v>2688</v>
      </c>
      <c r="G1279" s="1" t="s">
        <v>947</v>
      </c>
      <c r="H1279" s="3">
        <f>SUBSTITUTE(LEFT(Tableau1[[#This Row],[OrderDate]],17),".",":")+0</f>
        <v>43570.337106481478</v>
      </c>
      <c r="I1279" s="3">
        <f>SUBSTITUTE(LEFT(Tableau1[[#This Row],[OrderDueTo]],17),".",":")+0</f>
        <v>43571.5</v>
      </c>
      <c r="J1279" s="13" t="str">
        <f>VLOOKUP(Tableau1[[#This Row],[AnaCode]],'Config Analyses'!A:C,2,FALSE)</f>
        <v>Analyse métaux lourds</v>
      </c>
      <c r="K1279" s="13" t="str">
        <f>VLOOKUP(Tableau1[[#This Row],[AnaCode]],'Config Analyses'!A:C,3,FALSE)</f>
        <v>Equipe 1</v>
      </c>
      <c r="L1279" s="13" t="str">
        <f>VLOOKUP(Tableau1[[#This Row],[CustomerCode]],'Config Clients'!A:D,3,FALSE)</f>
        <v>Grande surface</v>
      </c>
      <c r="M1279" s="13" t="str">
        <f>VLOOKUP(Tableau1[[#This Row],[CustomerCode]],'Config Clients'!A:D,4,FALSE)</f>
        <v>Eric</v>
      </c>
      <c r="N1279" s="10" t="str">
        <f>IFERROR(IF(Tableau1[[#This Row],[Date rendu]]-'Date de l''export'!$A$2&gt;0,"Non","Oui"),"Oui")</f>
        <v>Oui</v>
      </c>
      <c r="O1279" s="11">
        <f>IF(Tableau1[[#This Row],[En retard?]]="Non",Tableau1[[#This Row],[Date rendu]]-'Date de l''export'!$A$2,0)</f>
        <v>0</v>
      </c>
      <c r="P1279" s="14" t="str">
        <f>IF(Tableau1[[#This Row],[En retard?]]="Oui","HD",IF(Tableau1[Délai restant]&lt;1,"&lt;24h",IF(Tableau1[Délai restant]&lt;2,"&lt;48h","≥48h")))</f>
        <v>HD</v>
      </c>
      <c r="Q1279" s="14" t="str">
        <f>IF(AND(Tableau1[[#This Row],[En retard?]]="Oui",OR(Tableau1[[#This Row],[Product]]="Citron",Tableau1[[#This Row],[Product]]="Amandes")),"Oui","Non")</f>
        <v>Non</v>
      </c>
      <c r="R1279" t="str">
        <f>CONCATENATE(Tableau1[[#This Row],[OrderCode]],"|",Tableau1[[#This Row],[AnaCode]],"|",Tableau1[[#This Row],[Product]])</f>
        <v>CMD01743004|MTX|Tomate</v>
      </c>
    </row>
    <row r="1280" spans="1:18" x14ac:dyDescent="0.25">
      <c r="A1280" s="1" t="s">
        <v>252</v>
      </c>
      <c r="B1280" s="1" t="s">
        <v>32</v>
      </c>
      <c r="C1280" s="3" t="s">
        <v>61</v>
      </c>
      <c r="D1280" s="3" t="s">
        <v>14</v>
      </c>
      <c r="E1280" s="1" t="s">
        <v>179</v>
      </c>
      <c r="F1280" s="1" t="s">
        <v>2689</v>
      </c>
      <c r="G1280" s="1" t="s">
        <v>947</v>
      </c>
      <c r="H1280" s="3">
        <f>SUBSTITUTE(LEFT(Tableau1[[#This Row],[OrderDate]],17),".",":")+0</f>
        <v>43570.337546296294</v>
      </c>
      <c r="I1280" s="3">
        <f>SUBSTITUTE(LEFT(Tableau1[[#This Row],[OrderDueTo]],17),".",":")+0</f>
        <v>43571.5</v>
      </c>
      <c r="J1280" s="13" t="str">
        <f>VLOOKUP(Tableau1[[#This Row],[AnaCode]],'Config Analyses'!A:C,2,FALSE)</f>
        <v>Analyse métaux lourds</v>
      </c>
      <c r="K1280" s="13" t="str">
        <f>VLOOKUP(Tableau1[[#This Row],[AnaCode]],'Config Analyses'!A:C,3,FALSE)</f>
        <v>Equipe 1</v>
      </c>
      <c r="L1280" s="13" t="str">
        <f>VLOOKUP(Tableau1[[#This Row],[CustomerCode]],'Config Clients'!A:D,3,FALSE)</f>
        <v>Grande surface</v>
      </c>
      <c r="M1280" s="13" t="str">
        <f>VLOOKUP(Tableau1[[#This Row],[CustomerCode]],'Config Clients'!A:D,4,FALSE)</f>
        <v>Eric</v>
      </c>
      <c r="N1280" s="10" t="str">
        <f>IFERROR(IF(Tableau1[[#This Row],[Date rendu]]-'Date de l''export'!$A$2&gt;0,"Non","Oui"),"Oui")</f>
        <v>Oui</v>
      </c>
      <c r="O1280" s="11">
        <f>IF(Tableau1[[#This Row],[En retard?]]="Non",Tableau1[[#This Row],[Date rendu]]-'Date de l''export'!$A$2,0)</f>
        <v>0</v>
      </c>
      <c r="P1280" s="14" t="str">
        <f>IF(Tableau1[[#This Row],[En retard?]]="Oui","HD",IF(Tableau1[Délai restant]&lt;1,"&lt;24h",IF(Tableau1[Délai restant]&lt;2,"&lt;48h","≥48h")))</f>
        <v>HD</v>
      </c>
      <c r="Q1280" s="14" t="str">
        <f>IF(AND(Tableau1[[#This Row],[En retard?]]="Oui",OR(Tableau1[[#This Row],[Product]]="Citron",Tableau1[[#This Row],[Product]]="Amandes")),"Oui","Non")</f>
        <v>Non</v>
      </c>
      <c r="R1280" t="str">
        <f>CONCATENATE(Tableau1[[#This Row],[OrderCode]],"|",Tableau1[[#This Row],[AnaCode]],"|",Tableau1[[#This Row],[Product]])</f>
        <v>CMD01761804|MTX|Tomate</v>
      </c>
    </row>
    <row r="1281" spans="1:18" x14ac:dyDescent="0.25">
      <c r="A1281" s="1" t="s">
        <v>818</v>
      </c>
      <c r="B1281" s="1" t="s">
        <v>31</v>
      </c>
      <c r="C1281" s="3" t="s">
        <v>61</v>
      </c>
      <c r="D1281" s="3" t="s">
        <v>14</v>
      </c>
      <c r="E1281" s="1" t="s">
        <v>179</v>
      </c>
      <c r="F1281" s="1" t="s">
        <v>2679</v>
      </c>
      <c r="G1281" s="1" t="s">
        <v>947</v>
      </c>
      <c r="H1281" s="3">
        <f>SUBSTITUTE(LEFT(Tableau1[[#This Row],[OrderDate]],17),".",":")+0</f>
        <v>43570.337696759256</v>
      </c>
      <c r="I1281" s="3">
        <f>SUBSTITUTE(LEFT(Tableau1[[#This Row],[OrderDueTo]],17),".",":")+0</f>
        <v>43571.5</v>
      </c>
      <c r="J1281" s="13" t="str">
        <f>VLOOKUP(Tableau1[[#This Row],[AnaCode]],'Config Analyses'!A:C,2,FALSE)</f>
        <v>Analyse métaux lourds</v>
      </c>
      <c r="K1281" s="13" t="str">
        <f>VLOOKUP(Tableau1[[#This Row],[AnaCode]],'Config Analyses'!A:C,3,FALSE)</f>
        <v>Equipe 1</v>
      </c>
      <c r="L1281" s="13" t="str">
        <f>VLOOKUP(Tableau1[[#This Row],[CustomerCode]],'Config Clients'!A:D,3,FALSE)</f>
        <v>Grande surface</v>
      </c>
      <c r="M1281" s="13" t="str">
        <f>VLOOKUP(Tableau1[[#This Row],[CustomerCode]],'Config Clients'!A:D,4,FALSE)</f>
        <v>Eric</v>
      </c>
      <c r="N1281" s="10" t="str">
        <f>IFERROR(IF(Tableau1[[#This Row],[Date rendu]]-'Date de l''export'!$A$2&gt;0,"Non","Oui"),"Oui")</f>
        <v>Oui</v>
      </c>
      <c r="O1281" s="11">
        <f>IF(Tableau1[[#This Row],[En retard?]]="Non",Tableau1[[#This Row],[Date rendu]]-'Date de l''export'!$A$2,0)</f>
        <v>0</v>
      </c>
      <c r="P1281" s="14" t="str">
        <f>IF(Tableau1[[#This Row],[En retard?]]="Oui","HD",IF(Tableau1[Délai restant]&lt;1,"&lt;24h",IF(Tableau1[Délai restant]&lt;2,"&lt;48h","≥48h")))</f>
        <v>HD</v>
      </c>
      <c r="Q1281" s="14" t="str">
        <f>IF(AND(Tableau1[[#This Row],[En retard?]]="Oui",OR(Tableau1[[#This Row],[Product]]="Citron",Tableau1[[#This Row],[Product]]="Amandes")),"Oui","Non")</f>
        <v>Non</v>
      </c>
      <c r="R1281" t="str">
        <f>CONCATENATE(Tableau1[[#This Row],[OrderCode]],"|",Tableau1[[#This Row],[AnaCode]],"|",Tableau1[[#This Row],[Product]])</f>
        <v>CMD01630201|MTX|Pomme de terre</v>
      </c>
    </row>
    <row r="1282" spans="1:18" x14ac:dyDescent="0.25">
      <c r="A1282" s="1" t="s">
        <v>849</v>
      </c>
      <c r="B1282" s="1" t="s">
        <v>45</v>
      </c>
      <c r="C1282" s="3" t="s">
        <v>225</v>
      </c>
      <c r="D1282" s="3" t="s">
        <v>39</v>
      </c>
      <c r="E1282" s="1" t="s">
        <v>179</v>
      </c>
      <c r="F1282" s="1" t="s">
        <v>1958</v>
      </c>
      <c r="G1282" s="1" t="s">
        <v>947</v>
      </c>
      <c r="H1282" s="3">
        <f>SUBSTITUTE(LEFT(Tableau1[[#This Row],[OrderDate]],17),".",":")+0</f>
        <v>43570.337858796294</v>
      </c>
      <c r="I1282" s="3">
        <f>SUBSTITUTE(LEFT(Tableau1[[#This Row],[OrderDueTo]],17),".",":")+0</f>
        <v>43571.5</v>
      </c>
      <c r="J1282" s="13" t="str">
        <f>VLOOKUP(Tableau1[[#This Row],[AnaCode]],'Config Analyses'!A:C,2,FALSE)</f>
        <v>Analyse métaux lourds</v>
      </c>
      <c r="K1282" s="13" t="str">
        <f>VLOOKUP(Tableau1[[#This Row],[AnaCode]],'Config Analyses'!A:C,3,FALSE)</f>
        <v>Equipe 1</v>
      </c>
      <c r="L1282" s="13" t="str">
        <f>VLOOKUP(Tableau1[[#This Row],[CustomerCode]],'Config Clients'!A:D,3,FALSE)</f>
        <v>Coopérative agricole</v>
      </c>
      <c r="M1282" s="13" t="str">
        <f>VLOOKUP(Tableau1[[#This Row],[CustomerCode]],'Config Clients'!A:D,4,FALSE)</f>
        <v>Béatrice</v>
      </c>
      <c r="N1282" s="10" t="str">
        <f>IFERROR(IF(Tableau1[[#This Row],[Date rendu]]-'Date de l''export'!$A$2&gt;0,"Non","Oui"),"Oui")</f>
        <v>Oui</v>
      </c>
      <c r="O1282" s="11">
        <f>IF(Tableau1[[#This Row],[En retard?]]="Non",Tableau1[[#This Row],[Date rendu]]-'Date de l''export'!$A$2,0)</f>
        <v>0</v>
      </c>
      <c r="P1282" s="14" t="str">
        <f>IF(Tableau1[[#This Row],[En retard?]]="Oui","HD",IF(Tableau1[Délai restant]&lt;1,"&lt;24h",IF(Tableau1[Délai restant]&lt;2,"&lt;48h","≥48h")))</f>
        <v>HD</v>
      </c>
      <c r="Q1282" s="14" t="str">
        <f>IF(AND(Tableau1[[#This Row],[En retard?]]="Oui",OR(Tableau1[[#This Row],[Product]]="Citron",Tableau1[[#This Row],[Product]]="Amandes")),"Oui","Non")</f>
        <v>Non</v>
      </c>
      <c r="R1282" t="str">
        <f>CONCATENATE(Tableau1[[#This Row],[OrderCode]],"|",Tableau1[[#This Row],[AnaCode]],"|",Tableau1[[#This Row],[Product]])</f>
        <v>CMD01774701|MTX|Fraise</v>
      </c>
    </row>
    <row r="1283" spans="1:18" x14ac:dyDescent="0.25">
      <c r="A1283" s="1" t="s">
        <v>525</v>
      </c>
      <c r="B1283" s="1" t="s">
        <v>32</v>
      </c>
      <c r="C1283" s="3" t="s">
        <v>61</v>
      </c>
      <c r="D1283" s="3" t="s">
        <v>14</v>
      </c>
      <c r="E1283" s="1" t="s">
        <v>226</v>
      </c>
      <c r="F1283" s="1" t="s">
        <v>1959</v>
      </c>
      <c r="G1283" s="1" t="s">
        <v>945</v>
      </c>
      <c r="H1283" s="3">
        <f>SUBSTITUTE(LEFT(Tableau1[[#This Row],[OrderDate]],17),".",":")+0</f>
        <v>43570.33798611111</v>
      </c>
      <c r="I1283" s="3">
        <f>SUBSTITUTE(LEFT(Tableau1[[#This Row],[OrderDueTo]],17),".",":")+0</f>
        <v>43572.5</v>
      </c>
      <c r="J1283" s="13" t="str">
        <f>VLOOKUP(Tableau1[[#This Row],[AnaCode]],'Config Analyses'!A:C,2,FALSE)</f>
        <v>Analyse microbiologique</v>
      </c>
      <c r="K1283" s="13" t="str">
        <f>VLOOKUP(Tableau1[[#This Row],[AnaCode]],'Config Analyses'!A:C,3,FALSE)</f>
        <v>Equipe 4</v>
      </c>
      <c r="L1283" s="13" t="str">
        <f>VLOOKUP(Tableau1[[#This Row],[CustomerCode]],'Config Clients'!A:D,3,FALSE)</f>
        <v>Grande surface</v>
      </c>
      <c r="M1283" s="13" t="str">
        <f>VLOOKUP(Tableau1[[#This Row],[CustomerCode]],'Config Clients'!A:D,4,FALSE)</f>
        <v>Eric</v>
      </c>
      <c r="N1283" s="10" t="str">
        <f>IFERROR(IF(Tableau1[[#This Row],[Date rendu]]-'Date de l''export'!$A$2&gt;0,"Non","Oui"),"Oui")</f>
        <v>Non</v>
      </c>
      <c r="O1283" s="11">
        <f>IF(Tableau1[[#This Row],[En retard?]]="Non",Tableau1[[#This Row],[Date rendu]]-'Date de l''export'!$A$2,0)</f>
        <v>0.74041666666744277</v>
      </c>
      <c r="P1283" s="14" t="str">
        <f>IF(Tableau1[[#This Row],[En retard?]]="Oui","HD",IF(Tableau1[Délai restant]&lt;1,"&lt;24h",IF(Tableau1[Délai restant]&lt;2,"&lt;48h","≥48h")))</f>
        <v>&lt;24h</v>
      </c>
      <c r="Q1283" s="14" t="str">
        <f>IF(AND(Tableau1[[#This Row],[En retard?]]="Oui",OR(Tableau1[[#This Row],[Product]]="Citron",Tableau1[[#This Row],[Product]]="Amandes")),"Oui","Non")</f>
        <v>Non</v>
      </c>
      <c r="R1283" t="str">
        <f>CONCATENATE(Tableau1[[#This Row],[OrderCode]],"|",Tableau1[[#This Row],[AnaCode]],"|",Tableau1[[#This Row],[Product]])</f>
        <v>CMD01409001|BACT|Tomate</v>
      </c>
    </row>
    <row r="1284" spans="1:18" x14ac:dyDescent="0.25">
      <c r="A1284" s="1" t="s">
        <v>3640</v>
      </c>
      <c r="B1284" s="1" t="s">
        <v>42</v>
      </c>
      <c r="C1284" s="3" t="s">
        <v>73</v>
      </c>
      <c r="D1284" s="3" t="s">
        <v>23</v>
      </c>
      <c r="E1284" s="1" t="s">
        <v>107</v>
      </c>
      <c r="F1284" s="1" t="s">
        <v>3641</v>
      </c>
      <c r="G1284" s="1" t="s">
        <v>964</v>
      </c>
      <c r="H1284" s="3">
        <f>SUBSTITUTE(LEFT(Tableau1[[#This Row],[OrderDate]],17),".",":")+0</f>
        <v>43570.339479166665</v>
      </c>
      <c r="I1284" s="3">
        <f>SUBSTITUTE(LEFT(Tableau1[[#This Row],[OrderDueTo]],17),".",":")+0</f>
        <v>43573.5</v>
      </c>
      <c r="J1284" s="13" t="str">
        <f>VLOOKUP(Tableau1[[#This Row],[AnaCode]],'Config Analyses'!A:C,2,FALSE)</f>
        <v>Analyse nutritionelle</v>
      </c>
      <c r="K1284" s="13" t="str">
        <f>VLOOKUP(Tableau1[[#This Row],[AnaCode]],'Config Analyses'!A:C,3,FALSE)</f>
        <v>Equipe 2</v>
      </c>
      <c r="L1284" s="13" t="str">
        <f>VLOOKUP(Tableau1[[#This Row],[CustomerCode]],'Config Clients'!A:D,3,FALSE)</f>
        <v>Entreprises agro-alimentaires</v>
      </c>
      <c r="M1284" s="13" t="str">
        <f>VLOOKUP(Tableau1[[#This Row],[CustomerCode]],'Config Clients'!A:D,4,FALSE)</f>
        <v>Julien</v>
      </c>
      <c r="N1284" s="10" t="str">
        <f>IFERROR(IF(Tableau1[[#This Row],[Date rendu]]-'Date de l''export'!$A$2&gt;0,"Non","Oui"),"Oui")</f>
        <v>Non</v>
      </c>
      <c r="O1284" s="11">
        <f>IF(Tableau1[[#This Row],[En retard?]]="Non",Tableau1[[#This Row],[Date rendu]]-'Date de l''export'!$A$2,0)</f>
        <v>1.7404166666674428</v>
      </c>
      <c r="P1284" s="14" t="str">
        <f>IF(Tableau1[[#This Row],[En retard?]]="Oui","HD",IF(Tableau1[Délai restant]&lt;1,"&lt;24h",IF(Tableau1[Délai restant]&lt;2,"&lt;48h","≥48h")))</f>
        <v>&lt;48h</v>
      </c>
      <c r="Q1284" s="14" t="str">
        <f>IF(AND(Tableau1[[#This Row],[En retard?]]="Oui",OR(Tableau1[[#This Row],[Product]]="Citron",Tableau1[[#This Row],[Product]]="Amandes")),"Oui","Non")</f>
        <v>Non</v>
      </c>
      <c r="R1284" t="str">
        <f>CONCATENATE(Tableau1[[#This Row],[OrderCode]],"|",Tableau1[[#This Row],[AnaCode]],"|",Tableau1[[#This Row],[Product]])</f>
        <v>CMD01592001|NTR|Jus de fruits</v>
      </c>
    </row>
    <row r="1285" spans="1:18" x14ac:dyDescent="0.25">
      <c r="A1285" s="1" t="s">
        <v>878</v>
      </c>
      <c r="B1285" s="1" t="s">
        <v>43</v>
      </c>
      <c r="C1285" s="3" t="s">
        <v>225</v>
      </c>
      <c r="D1285" s="3" t="s">
        <v>39</v>
      </c>
      <c r="E1285" s="1" t="s">
        <v>226</v>
      </c>
      <c r="F1285" s="1" t="s">
        <v>2609</v>
      </c>
      <c r="G1285" s="1" t="s">
        <v>945</v>
      </c>
      <c r="H1285" s="3">
        <f>SUBSTITUTE(LEFT(Tableau1[[#This Row],[OrderDate]],17),".",":")+0</f>
        <v>43570.339571759258</v>
      </c>
      <c r="I1285" s="3">
        <f>SUBSTITUTE(LEFT(Tableau1[[#This Row],[OrderDueTo]],17),".",":")+0</f>
        <v>43572.5</v>
      </c>
      <c r="J1285" s="13" t="str">
        <f>VLOOKUP(Tableau1[[#This Row],[AnaCode]],'Config Analyses'!A:C,2,FALSE)</f>
        <v>Analyse microbiologique</v>
      </c>
      <c r="K1285" s="13" t="str">
        <f>VLOOKUP(Tableau1[[#This Row],[AnaCode]],'Config Analyses'!A:C,3,FALSE)</f>
        <v>Equipe 4</v>
      </c>
      <c r="L1285" s="13" t="str">
        <f>VLOOKUP(Tableau1[[#This Row],[CustomerCode]],'Config Clients'!A:D,3,FALSE)</f>
        <v>Coopérative agricole</v>
      </c>
      <c r="M1285" s="13" t="str">
        <f>VLOOKUP(Tableau1[[#This Row],[CustomerCode]],'Config Clients'!A:D,4,FALSE)</f>
        <v>Béatrice</v>
      </c>
      <c r="N1285" s="10" t="str">
        <f>IFERROR(IF(Tableau1[[#This Row],[Date rendu]]-'Date de l''export'!$A$2&gt;0,"Non","Oui"),"Oui")</f>
        <v>Non</v>
      </c>
      <c r="O1285" s="11">
        <f>IF(Tableau1[[#This Row],[En retard?]]="Non",Tableau1[[#This Row],[Date rendu]]-'Date de l''export'!$A$2,0)</f>
        <v>0.74041666666744277</v>
      </c>
      <c r="P1285" s="14" t="str">
        <f>IF(Tableau1[[#This Row],[En retard?]]="Oui","HD",IF(Tableau1[Délai restant]&lt;1,"&lt;24h",IF(Tableau1[Délai restant]&lt;2,"&lt;48h","≥48h")))</f>
        <v>&lt;24h</v>
      </c>
      <c r="Q1285" s="14" t="str">
        <f>IF(AND(Tableau1[[#This Row],[En retard?]]="Oui",OR(Tableau1[[#This Row],[Product]]="Citron",Tableau1[[#This Row],[Product]]="Amandes")),"Oui","Non")</f>
        <v>Non</v>
      </c>
      <c r="R1285" t="str">
        <f>CONCATENATE(Tableau1[[#This Row],[OrderCode]],"|",Tableau1[[#This Row],[AnaCode]],"|",Tableau1[[#This Row],[Product]])</f>
        <v>CMD01779101|BACT|Pomme</v>
      </c>
    </row>
    <row r="1286" spans="1:18" x14ac:dyDescent="0.25">
      <c r="A1286" s="1" t="s">
        <v>186</v>
      </c>
      <c r="B1286" s="1" t="s">
        <v>31</v>
      </c>
      <c r="C1286" s="3" t="s">
        <v>98</v>
      </c>
      <c r="D1286" s="3" t="s">
        <v>27</v>
      </c>
      <c r="E1286" s="1" t="s">
        <v>226</v>
      </c>
      <c r="F1286" s="1" t="s">
        <v>1962</v>
      </c>
      <c r="G1286" s="1" t="s">
        <v>945</v>
      </c>
      <c r="H1286" s="3">
        <f>SUBSTITUTE(LEFT(Tableau1[[#This Row],[OrderDate]],17),".",":")+0</f>
        <v>43570.339594907404</v>
      </c>
      <c r="I1286" s="3">
        <f>SUBSTITUTE(LEFT(Tableau1[[#This Row],[OrderDueTo]],17),".",":")+0</f>
        <v>43572.5</v>
      </c>
      <c r="J1286" s="13" t="str">
        <f>VLOOKUP(Tableau1[[#This Row],[AnaCode]],'Config Analyses'!A:C,2,FALSE)</f>
        <v>Analyse microbiologique</v>
      </c>
      <c r="K1286" s="13" t="str">
        <f>VLOOKUP(Tableau1[[#This Row],[AnaCode]],'Config Analyses'!A:C,3,FALSE)</f>
        <v>Equipe 4</v>
      </c>
      <c r="L1286" s="13" t="str">
        <f>VLOOKUP(Tableau1[[#This Row],[CustomerCode]],'Config Clients'!A:D,3,FALSE)</f>
        <v>Coopérative agricole</v>
      </c>
      <c r="M1286" s="13" t="str">
        <f>VLOOKUP(Tableau1[[#This Row],[CustomerCode]],'Config Clients'!A:D,4,FALSE)</f>
        <v>Julie</v>
      </c>
      <c r="N1286" s="10" t="str">
        <f>IFERROR(IF(Tableau1[[#This Row],[Date rendu]]-'Date de l''export'!$A$2&gt;0,"Non","Oui"),"Oui")</f>
        <v>Non</v>
      </c>
      <c r="O1286" s="11">
        <f>IF(Tableau1[[#This Row],[En retard?]]="Non",Tableau1[[#This Row],[Date rendu]]-'Date de l''export'!$A$2,0)</f>
        <v>0.74041666666744277</v>
      </c>
      <c r="P1286" s="14" t="str">
        <f>IF(Tableau1[[#This Row],[En retard?]]="Oui","HD",IF(Tableau1[Délai restant]&lt;1,"&lt;24h",IF(Tableau1[Délai restant]&lt;2,"&lt;48h","≥48h")))</f>
        <v>&lt;24h</v>
      </c>
      <c r="Q1286" s="14" t="str">
        <f>IF(AND(Tableau1[[#This Row],[En retard?]]="Oui",OR(Tableau1[[#This Row],[Product]]="Citron",Tableau1[[#This Row],[Product]]="Amandes")),"Oui","Non")</f>
        <v>Non</v>
      </c>
      <c r="R1286" t="str">
        <f>CONCATENATE(Tableau1[[#This Row],[OrderCode]],"|",Tableau1[[#This Row],[AnaCode]],"|",Tableau1[[#This Row],[Product]])</f>
        <v>CMD01490204|BACT|Pomme de terre</v>
      </c>
    </row>
    <row r="1287" spans="1:18" x14ac:dyDescent="0.25">
      <c r="A1287" s="1" t="s">
        <v>518</v>
      </c>
      <c r="B1287" s="1" t="s">
        <v>26</v>
      </c>
      <c r="C1287" s="3" t="s">
        <v>61</v>
      </c>
      <c r="D1287" s="3" t="s">
        <v>14</v>
      </c>
      <c r="E1287" s="1" t="s">
        <v>130</v>
      </c>
      <c r="F1287" s="1" t="s">
        <v>1682</v>
      </c>
      <c r="G1287" s="1" t="s">
        <v>1083</v>
      </c>
      <c r="H1287" s="3">
        <f>SUBSTITUTE(LEFT(Tableau1[[#This Row],[OrderDate]],17),".",":")+0</f>
        <v>43570.339618055557</v>
      </c>
      <c r="I1287" s="3">
        <f>SUBSTITUTE(LEFT(Tableau1[[#This Row],[OrderDueTo]],17),".",":")+0</f>
        <v>43577.5</v>
      </c>
      <c r="J1287" s="13" t="str">
        <f>VLOOKUP(Tableau1[[#This Row],[AnaCode]],'Config Analyses'!A:C,2,FALSE)</f>
        <v>Analyse pesticides</v>
      </c>
      <c r="K1287" s="13" t="str">
        <f>VLOOKUP(Tableau1[[#This Row],[AnaCode]],'Config Analyses'!A:C,3,FALSE)</f>
        <v>Equipe 3</v>
      </c>
      <c r="L1287" s="13" t="str">
        <f>VLOOKUP(Tableau1[[#This Row],[CustomerCode]],'Config Clients'!A:D,3,FALSE)</f>
        <v>Grande surface</v>
      </c>
      <c r="M1287" s="13" t="str">
        <f>VLOOKUP(Tableau1[[#This Row],[CustomerCode]],'Config Clients'!A:D,4,FALSE)</f>
        <v>Eric</v>
      </c>
      <c r="N1287" s="10" t="str">
        <f>IFERROR(IF(Tableau1[[#This Row],[Date rendu]]-'Date de l''export'!$A$2&gt;0,"Non","Oui"),"Oui")</f>
        <v>Non</v>
      </c>
      <c r="O1287" s="11">
        <f>IF(Tableau1[[#This Row],[En retard?]]="Non",Tableau1[[#This Row],[Date rendu]]-'Date de l''export'!$A$2,0)</f>
        <v>5.7404166666674428</v>
      </c>
      <c r="P1287" s="14" t="str">
        <f>IF(Tableau1[[#This Row],[En retard?]]="Oui","HD",IF(Tableau1[Délai restant]&lt;1,"&lt;24h",IF(Tableau1[Délai restant]&lt;2,"&lt;48h","≥48h")))</f>
        <v>≥48h</v>
      </c>
      <c r="Q1287" s="14" t="str">
        <f>IF(AND(Tableau1[[#This Row],[En retard?]]="Oui",OR(Tableau1[[#This Row],[Product]]="Citron",Tableau1[[#This Row],[Product]]="Amandes")),"Oui","Non")</f>
        <v>Non</v>
      </c>
      <c r="R1287" t="str">
        <f>CONCATENATE(Tableau1[[#This Row],[OrderCode]],"|",Tableau1[[#This Row],[AnaCode]],"|",Tableau1[[#This Row],[Product]])</f>
        <v>CMD01630102|PEST|Radis</v>
      </c>
    </row>
    <row r="1288" spans="1:18" x14ac:dyDescent="0.25">
      <c r="A1288" s="1" t="s">
        <v>3278</v>
      </c>
      <c r="B1288" s="1" t="s">
        <v>42</v>
      </c>
      <c r="C1288" s="3" t="s">
        <v>188</v>
      </c>
      <c r="D1288" s="3" t="s">
        <v>38</v>
      </c>
      <c r="E1288" s="1" t="s">
        <v>107</v>
      </c>
      <c r="F1288" s="1" t="s">
        <v>3642</v>
      </c>
      <c r="G1288" s="1" t="s">
        <v>964</v>
      </c>
      <c r="H1288" s="3">
        <f>SUBSTITUTE(LEFT(Tableau1[[#This Row],[OrderDate]],17),".",":")+0</f>
        <v>43570.34003472222</v>
      </c>
      <c r="I1288" s="3">
        <f>SUBSTITUTE(LEFT(Tableau1[[#This Row],[OrderDueTo]],17),".",":")+0</f>
        <v>43573.5</v>
      </c>
      <c r="J1288" s="13" t="str">
        <f>VLOOKUP(Tableau1[[#This Row],[AnaCode]],'Config Analyses'!A:C,2,FALSE)</f>
        <v>Analyse nutritionelle</v>
      </c>
      <c r="K1288" s="13" t="str">
        <f>VLOOKUP(Tableau1[[#This Row],[AnaCode]],'Config Analyses'!A:C,3,FALSE)</f>
        <v>Equipe 2</v>
      </c>
      <c r="L1288" s="13" t="str">
        <f>VLOOKUP(Tableau1[[#This Row],[CustomerCode]],'Config Clients'!A:D,3,FALSE)</f>
        <v>Coopérative agricole</v>
      </c>
      <c r="M1288" s="13" t="str">
        <f>VLOOKUP(Tableau1[[#This Row],[CustomerCode]],'Config Clients'!A:D,4,FALSE)</f>
        <v>Julie</v>
      </c>
      <c r="N1288" s="10" t="str">
        <f>IFERROR(IF(Tableau1[[#This Row],[Date rendu]]-'Date de l''export'!$A$2&gt;0,"Non","Oui"),"Oui")</f>
        <v>Non</v>
      </c>
      <c r="O1288" s="11">
        <f>IF(Tableau1[[#This Row],[En retard?]]="Non",Tableau1[[#This Row],[Date rendu]]-'Date de l''export'!$A$2,0)</f>
        <v>1.7404166666674428</v>
      </c>
      <c r="P1288" s="14" t="str">
        <f>IF(Tableau1[[#This Row],[En retard?]]="Oui","HD",IF(Tableau1[Délai restant]&lt;1,"&lt;24h",IF(Tableau1[Délai restant]&lt;2,"&lt;48h","≥48h")))</f>
        <v>&lt;48h</v>
      </c>
      <c r="Q1288" s="14" t="str">
        <f>IF(AND(Tableau1[[#This Row],[En retard?]]="Oui",OR(Tableau1[[#This Row],[Product]]="Citron",Tableau1[[#This Row],[Product]]="Amandes")),"Oui","Non")</f>
        <v>Non</v>
      </c>
      <c r="R1288" t="str">
        <f>CONCATENATE(Tableau1[[#This Row],[OrderCode]],"|",Tableau1[[#This Row],[AnaCode]],"|",Tableau1[[#This Row],[Product]])</f>
        <v>CMD01646442|NTR|Jus de fruits</v>
      </c>
    </row>
    <row r="1289" spans="1:18" x14ac:dyDescent="0.25">
      <c r="A1289" s="1" t="s">
        <v>338</v>
      </c>
      <c r="B1289" s="1" t="s">
        <v>20</v>
      </c>
      <c r="C1289" s="3" t="s">
        <v>58</v>
      </c>
      <c r="D1289" s="3" t="s">
        <v>13</v>
      </c>
      <c r="E1289" s="1" t="s">
        <v>107</v>
      </c>
      <c r="F1289" s="1" t="s">
        <v>1538</v>
      </c>
      <c r="G1289" s="1" t="s">
        <v>964</v>
      </c>
      <c r="H1289" s="3">
        <f>SUBSTITUTE(LEFT(Tableau1[[#This Row],[OrderDate]],17),".",":")+0</f>
        <v>43570.34070601852</v>
      </c>
      <c r="I1289" s="3">
        <f>SUBSTITUTE(LEFT(Tableau1[[#This Row],[OrderDueTo]],17),".",":")+0</f>
        <v>43573.5</v>
      </c>
      <c r="J1289" s="13" t="str">
        <f>VLOOKUP(Tableau1[[#This Row],[AnaCode]],'Config Analyses'!A:C,2,FALSE)</f>
        <v>Analyse nutritionelle</v>
      </c>
      <c r="K1289" s="13" t="str">
        <f>VLOOKUP(Tableau1[[#This Row],[AnaCode]],'Config Analyses'!A:C,3,FALSE)</f>
        <v>Equipe 2</v>
      </c>
      <c r="L1289" s="13" t="str">
        <f>VLOOKUP(Tableau1[[#This Row],[CustomerCode]],'Config Clients'!A:D,3,FALSE)</f>
        <v>Coopérative agricole</v>
      </c>
      <c r="M1289" s="13" t="str">
        <f>VLOOKUP(Tableau1[[#This Row],[CustomerCode]],'Config Clients'!A:D,4,FALSE)</f>
        <v>Béatrice</v>
      </c>
      <c r="N1289" s="10" t="str">
        <f>IFERROR(IF(Tableau1[[#This Row],[Date rendu]]-'Date de l''export'!$A$2&gt;0,"Non","Oui"),"Oui")</f>
        <v>Non</v>
      </c>
      <c r="O1289" s="11">
        <f>IF(Tableau1[[#This Row],[En retard?]]="Non",Tableau1[[#This Row],[Date rendu]]-'Date de l''export'!$A$2,0)</f>
        <v>1.7404166666674428</v>
      </c>
      <c r="P1289" s="14" t="str">
        <f>IF(Tableau1[[#This Row],[En retard?]]="Oui","HD",IF(Tableau1[Délai restant]&lt;1,"&lt;24h",IF(Tableau1[Délai restant]&lt;2,"&lt;48h","≥48h")))</f>
        <v>&lt;48h</v>
      </c>
      <c r="Q1289" s="14" t="str">
        <f>IF(AND(Tableau1[[#This Row],[En retard?]]="Oui",OR(Tableau1[[#This Row],[Product]]="Citron",Tableau1[[#This Row],[Product]]="Amandes")),"Oui","Non")</f>
        <v>Non</v>
      </c>
      <c r="R1289" t="str">
        <f>CONCATENATE(Tableau1[[#This Row],[OrderCode]],"|",Tableau1[[#This Row],[AnaCode]],"|",Tableau1[[#This Row],[Product]])</f>
        <v>CMD01704501|NTR|Orange</v>
      </c>
    </row>
    <row r="1290" spans="1:18" x14ac:dyDescent="0.25">
      <c r="A1290" s="1" t="s">
        <v>176</v>
      </c>
      <c r="B1290" s="1" t="s">
        <v>29</v>
      </c>
      <c r="C1290" s="3" t="s">
        <v>65</v>
      </c>
      <c r="D1290" s="3" t="s">
        <v>17</v>
      </c>
      <c r="E1290" s="1" t="s">
        <v>130</v>
      </c>
      <c r="F1290" s="1" t="s">
        <v>1658</v>
      </c>
      <c r="G1290" s="1" t="s">
        <v>1083</v>
      </c>
      <c r="H1290" s="3">
        <f>SUBSTITUTE(LEFT(Tableau1[[#This Row],[OrderDate]],17),".",":")+0</f>
        <v>43570.34097222222</v>
      </c>
      <c r="I1290" s="3">
        <f>SUBSTITUTE(LEFT(Tableau1[[#This Row],[OrderDueTo]],17),".",":")+0</f>
        <v>43577.5</v>
      </c>
      <c r="J1290" s="13" t="str">
        <f>VLOOKUP(Tableau1[[#This Row],[AnaCode]],'Config Analyses'!A:C,2,FALSE)</f>
        <v>Analyse pesticides</v>
      </c>
      <c r="K1290" s="13" t="str">
        <f>VLOOKUP(Tableau1[[#This Row],[AnaCode]],'Config Analyses'!A:C,3,FALSE)</f>
        <v>Equipe 3</v>
      </c>
      <c r="L1290" s="13" t="str">
        <f>VLOOKUP(Tableau1[[#This Row],[CustomerCode]],'Config Clients'!A:D,3,FALSE)</f>
        <v>Entreprises agro-alimentaires</v>
      </c>
      <c r="M1290" s="13" t="str">
        <f>VLOOKUP(Tableau1[[#This Row],[CustomerCode]],'Config Clients'!A:D,4,FALSE)</f>
        <v>Marc</v>
      </c>
      <c r="N1290" s="10" t="str">
        <f>IFERROR(IF(Tableau1[[#This Row],[Date rendu]]-'Date de l''export'!$A$2&gt;0,"Non","Oui"),"Oui")</f>
        <v>Non</v>
      </c>
      <c r="O1290" s="11">
        <f>IF(Tableau1[[#This Row],[En retard?]]="Non",Tableau1[[#This Row],[Date rendu]]-'Date de l''export'!$A$2,0)</f>
        <v>5.7404166666674428</v>
      </c>
      <c r="P1290" s="14" t="str">
        <f>IF(Tableau1[[#This Row],[En retard?]]="Oui","HD",IF(Tableau1[Délai restant]&lt;1,"&lt;24h",IF(Tableau1[Délai restant]&lt;2,"&lt;48h","≥48h")))</f>
        <v>≥48h</v>
      </c>
      <c r="Q1290" s="14" t="str">
        <f>IF(AND(Tableau1[[#This Row],[En retard?]]="Oui",OR(Tableau1[[#This Row],[Product]]="Citron",Tableau1[[#This Row],[Product]]="Amandes")),"Oui","Non")</f>
        <v>Non</v>
      </c>
      <c r="R1290" t="str">
        <f>CONCATENATE(Tableau1[[#This Row],[OrderCode]],"|",Tableau1[[#This Row],[AnaCode]],"|",Tableau1[[#This Row],[Product]])</f>
        <v>CMD01499603|PEST|Porc</v>
      </c>
    </row>
    <row r="1291" spans="1:18" x14ac:dyDescent="0.25">
      <c r="A1291" s="1" t="s">
        <v>669</v>
      </c>
      <c r="B1291" s="1" t="s">
        <v>32</v>
      </c>
      <c r="C1291" s="3" t="s">
        <v>61</v>
      </c>
      <c r="D1291" s="3" t="s">
        <v>14</v>
      </c>
      <c r="E1291" s="1" t="s">
        <v>179</v>
      </c>
      <c r="F1291" s="1" t="s">
        <v>2678</v>
      </c>
      <c r="G1291" s="1" t="s">
        <v>947</v>
      </c>
      <c r="H1291" s="3">
        <f>SUBSTITUTE(LEFT(Tableau1[[#This Row],[OrderDate]],17),".",":")+0</f>
        <v>43570.341145833336</v>
      </c>
      <c r="I1291" s="3">
        <f>SUBSTITUTE(LEFT(Tableau1[[#This Row],[OrderDueTo]],17),".",":")+0</f>
        <v>43571.5</v>
      </c>
      <c r="J1291" s="13" t="str">
        <f>VLOOKUP(Tableau1[[#This Row],[AnaCode]],'Config Analyses'!A:C,2,FALSE)</f>
        <v>Analyse métaux lourds</v>
      </c>
      <c r="K1291" s="13" t="str">
        <f>VLOOKUP(Tableau1[[#This Row],[AnaCode]],'Config Analyses'!A:C,3,FALSE)</f>
        <v>Equipe 1</v>
      </c>
      <c r="L1291" s="13" t="str">
        <f>VLOOKUP(Tableau1[[#This Row],[CustomerCode]],'Config Clients'!A:D,3,FALSE)</f>
        <v>Grande surface</v>
      </c>
      <c r="M1291" s="13" t="str">
        <f>VLOOKUP(Tableau1[[#This Row],[CustomerCode]],'Config Clients'!A:D,4,FALSE)</f>
        <v>Eric</v>
      </c>
      <c r="N1291" s="10" t="str">
        <f>IFERROR(IF(Tableau1[[#This Row],[Date rendu]]-'Date de l''export'!$A$2&gt;0,"Non","Oui"),"Oui")</f>
        <v>Oui</v>
      </c>
      <c r="O1291" s="11">
        <f>IF(Tableau1[[#This Row],[En retard?]]="Non",Tableau1[[#This Row],[Date rendu]]-'Date de l''export'!$A$2,0)</f>
        <v>0</v>
      </c>
      <c r="P1291" s="14" t="str">
        <f>IF(Tableau1[[#This Row],[En retard?]]="Oui","HD",IF(Tableau1[Délai restant]&lt;1,"&lt;24h",IF(Tableau1[Délai restant]&lt;2,"&lt;48h","≥48h")))</f>
        <v>HD</v>
      </c>
      <c r="Q1291" s="14" t="str">
        <f>IF(AND(Tableau1[[#This Row],[En retard?]]="Oui",OR(Tableau1[[#This Row],[Product]]="Citron",Tableau1[[#This Row],[Product]]="Amandes")),"Oui","Non")</f>
        <v>Non</v>
      </c>
      <c r="R1291" t="str">
        <f>CONCATENATE(Tableau1[[#This Row],[OrderCode]],"|",Tableau1[[#This Row],[AnaCode]],"|",Tableau1[[#This Row],[Product]])</f>
        <v>CMD01750202|MTX|Tomate</v>
      </c>
    </row>
    <row r="1292" spans="1:18" x14ac:dyDescent="0.25">
      <c r="A1292" s="1" t="s">
        <v>772</v>
      </c>
      <c r="B1292" s="1" t="s">
        <v>31</v>
      </c>
      <c r="C1292" s="3" t="s">
        <v>52</v>
      </c>
      <c r="D1292" s="3" t="s">
        <v>9</v>
      </c>
      <c r="E1292" s="1" t="s">
        <v>179</v>
      </c>
      <c r="F1292" s="1" t="s">
        <v>2704</v>
      </c>
      <c r="G1292" s="1" t="s">
        <v>947</v>
      </c>
      <c r="H1292" s="3">
        <f>SUBSTITUTE(LEFT(Tableau1[[#This Row],[OrderDate]],17),".",":")+0</f>
        <v>43570.342199074075</v>
      </c>
      <c r="I1292" s="3">
        <f>SUBSTITUTE(LEFT(Tableau1[[#This Row],[OrderDueTo]],17),".",":")+0</f>
        <v>43571.5</v>
      </c>
      <c r="J1292" s="13" t="str">
        <f>VLOOKUP(Tableau1[[#This Row],[AnaCode]],'Config Analyses'!A:C,2,FALSE)</f>
        <v>Analyse métaux lourds</v>
      </c>
      <c r="K1292" s="13" t="str">
        <f>VLOOKUP(Tableau1[[#This Row],[AnaCode]],'Config Analyses'!A:C,3,FALSE)</f>
        <v>Equipe 1</v>
      </c>
      <c r="L1292" s="13" t="str">
        <f>VLOOKUP(Tableau1[[#This Row],[CustomerCode]],'Config Clients'!A:D,3,FALSE)</f>
        <v>Centrale d'achats</v>
      </c>
      <c r="M1292" s="13" t="str">
        <f>VLOOKUP(Tableau1[[#This Row],[CustomerCode]],'Config Clients'!A:D,4,FALSE)</f>
        <v>Sandrine</v>
      </c>
      <c r="N1292" s="10" t="str">
        <f>IFERROR(IF(Tableau1[[#This Row],[Date rendu]]-'Date de l''export'!$A$2&gt;0,"Non","Oui"),"Oui")</f>
        <v>Oui</v>
      </c>
      <c r="O1292" s="11">
        <f>IF(Tableau1[[#This Row],[En retard?]]="Non",Tableau1[[#This Row],[Date rendu]]-'Date de l''export'!$A$2,0)</f>
        <v>0</v>
      </c>
      <c r="P1292" s="14" t="str">
        <f>IF(Tableau1[[#This Row],[En retard?]]="Oui","HD",IF(Tableau1[Délai restant]&lt;1,"&lt;24h",IF(Tableau1[Délai restant]&lt;2,"&lt;48h","≥48h")))</f>
        <v>HD</v>
      </c>
      <c r="Q1292" s="14" t="str">
        <f>IF(AND(Tableau1[[#This Row],[En retard?]]="Oui",OR(Tableau1[[#This Row],[Product]]="Citron",Tableau1[[#This Row],[Product]]="Amandes")),"Oui","Non")</f>
        <v>Non</v>
      </c>
      <c r="R1292" t="str">
        <f>CONCATENATE(Tableau1[[#This Row],[OrderCode]],"|",Tableau1[[#This Row],[AnaCode]],"|",Tableau1[[#This Row],[Product]])</f>
        <v>CMD01784007|MTX|Pomme de terre</v>
      </c>
    </row>
    <row r="1293" spans="1:18" x14ac:dyDescent="0.25">
      <c r="A1293" s="1" t="s">
        <v>357</v>
      </c>
      <c r="B1293" s="1" t="s">
        <v>12</v>
      </c>
      <c r="C1293" s="3" t="s">
        <v>61</v>
      </c>
      <c r="D1293" s="3" t="s">
        <v>14</v>
      </c>
      <c r="E1293" s="1" t="s">
        <v>130</v>
      </c>
      <c r="F1293" s="1" t="s">
        <v>1638</v>
      </c>
      <c r="G1293" s="1" t="s">
        <v>1083</v>
      </c>
      <c r="H1293" s="3">
        <f>SUBSTITUTE(LEFT(Tableau1[[#This Row],[OrderDate]],17),".",":")+0</f>
        <v>43570.342314814814</v>
      </c>
      <c r="I1293" s="3">
        <f>SUBSTITUTE(LEFT(Tableau1[[#This Row],[OrderDueTo]],17),".",":")+0</f>
        <v>43577.5</v>
      </c>
      <c r="J1293" s="13" t="str">
        <f>VLOOKUP(Tableau1[[#This Row],[AnaCode]],'Config Analyses'!A:C,2,FALSE)</f>
        <v>Analyse pesticides</v>
      </c>
      <c r="K1293" s="13" t="str">
        <f>VLOOKUP(Tableau1[[#This Row],[AnaCode]],'Config Analyses'!A:C,3,FALSE)</f>
        <v>Equipe 3</v>
      </c>
      <c r="L1293" s="13" t="str">
        <f>VLOOKUP(Tableau1[[#This Row],[CustomerCode]],'Config Clients'!A:D,3,FALSE)</f>
        <v>Grande surface</v>
      </c>
      <c r="M1293" s="13" t="str">
        <f>VLOOKUP(Tableau1[[#This Row],[CustomerCode]],'Config Clients'!A:D,4,FALSE)</f>
        <v>Eric</v>
      </c>
      <c r="N1293" s="10" t="str">
        <f>IFERROR(IF(Tableau1[[#This Row],[Date rendu]]-'Date de l''export'!$A$2&gt;0,"Non","Oui"),"Oui")</f>
        <v>Non</v>
      </c>
      <c r="O1293" s="11">
        <f>IF(Tableau1[[#This Row],[En retard?]]="Non",Tableau1[[#This Row],[Date rendu]]-'Date de l''export'!$A$2,0)</f>
        <v>5.7404166666674428</v>
      </c>
      <c r="P1293" s="14" t="str">
        <f>IF(Tableau1[[#This Row],[En retard?]]="Oui","HD",IF(Tableau1[Délai restant]&lt;1,"&lt;24h",IF(Tableau1[Délai restant]&lt;2,"&lt;48h","≥48h")))</f>
        <v>≥48h</v>
      </c>
      <c r="Q1293" s="14" t="str">
        <f>IF(AND(Tableau1[[#This Row],[En retard?]]="Oui",OR(Tableau1[[#This Row],[Product]]="Citron",Tableau1[[#This Row],[Product]]="Amandes")),"Oui","Non")</f>
        <v>Non</v>
      </c>
      <c r="R1293" t="str">
        <f>CONCATENATE(Tableau1[[#This Row],[OrderCode]],"|",Tableau1[[#This Row],[AnaCode]],"|",Tableau1[[#This Row],[Product]])</f>
        <v>CMD01604403|PEST|Pruneau</v>
      </c>
    </row>
    <row r="1294" spans="1:18" x14ac:dyDescent="0.25">
      <c r="A1294" s="1" t="s">
        <v>880</v>
      </c>
      <c r="B1294" s="1" t="s">
        <v>32</v>
      </c>
      <c r="C1294" s="3" t="s">
        <v>61</v>
      </c>
      <c r="D1294" s="3" t="s">
        <v>14</v>
      </c>
      <c r="E1294" s="1" t="s">
        <v>229</v>
      </c>
      <c r="F1294" s="1" t="s">
        <v>3028</v>
      </c>
      <c r="G1294" s="1" t="s">
        <v>945</v>
      </c>
      <c r="H1294" s="3">
        <f>SUBSTITUTE(LEFT(Tableau1[[#This Row],[OrderDate]],17),".",":")+0</f>
        <v>43570.342349537037</v>
      </c>
      <c r="I1294" s="3">
        <f>SUBSTITUTE(LEFT(Tableau1[[#This Row],[OrderDueTo]],17),".",":")+0</f>
        <v>43572.5</v>
      </c>
      <c r="J1294" s="13" t="str">
        <f>VLOOKUP(Tableau1[[#This Row],[AnaCode]],'Config Analyses'!A:C,2,FALSE)</f>
        <v>Analyse sucres</v>
      </c>
      <c r="K1294" s="13" t="str">
        <f>VLOOKUP(Tableau1[[#This Row],[AnaCode]],'Config Analyses'!A:C,3,FALSE)</f>
        <v>Equipe 2</v>
      </c>
      <c r="L1294" s="13" t="str">
        <f>VLOOKUP(Tableau1[[#This Row],[CustomerCode]],'Config Clients'!A:D,3,FALSE)</f>
        <v>Grande surface</v>
      </c>
      <c r="M1294" s="13" t="str">
        <f>VLOOKUP(Tableau1[[#This Row],[CustomerCode]],'Config Clients'!A:D,4,FALSE)</f>
        <v>Eric</v>
      </c>
      <c r="N1294" s="10" t="str">
        <f>IFERROR(IF(Tableau1[[#This Row],[Date rendu]]-'Date de l''export'!$A$2&gt;0,"Non","Oui"),"Oui")</f>
        <v>Non</v>
      </c>
      <c r="O1294" s="11">
        <f>IF(Tableau1[[#This Row],[En retard?]]="Non",Tableau1[[#This Row],[Date rendu]]-'Date de l''export'!$A$2,0)</f>
        <v>0.74041666666744277</v>
      </c>
      <c r="P1294" s="14" t="str">
        <f>IF(Tableau1[[#This Row],[En retard?]]="Oui","HD",IF(Tableau1[Délai restant]&lt;1,"&lt;24h",IF(Tableau1[Délai restant]&lt;2,"&lt;48h","≥48h")))</f>
        <v>&lt;24h</v>
      </c>
      <c r="Q1294" s="14" t="str">
        <f>IF(AND(Tableau1[[#This Row],[En retard?]]="Oui",OR(Tableau1[[#This Row],[Product]]="Citron",Tableau1[[#This Row],[Product]]="Amandes")),"Oui","Non")</f>
        <v>Non</v>
      </c>
      <c r="R1294" t="str">
        <f>CONCATENATE(Tableau1[[#This Row],[OrderCode]],"|",Tableau1[[#This Row],[AnaCode]],"|",Tableau1[[#This Row],[Product]])</f>
        <v>CMD01750305|SCR|Tomate</v>
      </c>
    </row>
    <row r="1295" spans="1:18" x14ac:dyDescent="0.25">
      <c r="A1295" s="1" t="s">
        <v>629</v>
      </c>
      <c r="B1295" s="1" t="s">
        <v>32</v>
      </c>
      <c r="C1295" s="3" t="s">
        <v>61</v>
      </c>
      <c r="D1295" s="3" t="s">
        <v>14</v>
      </c>
      <c r="E1295" s="1" t="s">
        <v>229</v>
      </c>
      <c r="F1295" s="1" t="s">
        <v>1966</v>
      </c>
      <c r="G1295" s="1" t="s">
        <v>945</v>
      </c>
      <c r="H1295" s="3">
        <f>SUBSTITUTE(LEFT(Tableau1[[#This Row],[OrderDate]],17),".",":")+0</f>
        <v>43570.342372685183</v>
      </c>
      <c r="I1295" s="3">
        <f>SUBSTITUTE(LEFT(Tableau1[[#This Row],[OrderDueTo]],17),".",":")+0</f>
        <v>43572.5</v>
      </c>
      <c r="J1295" s="13" t="str">
        <f>VLOOKUP(Tableau1[[#This Row],[AnaCode]],'Config Analyses'!A:C,2,FALSE)</f>
        <v>Analyse sucres</v>
      </c>
      <c r="K1295" s="13" t="str">
        <f>VLOOKUP(Tableau1[[#This Row],[AnaCode]],'Config Analyses'!A:C,3,FALSE)</f>
        <v>Equipe 2</v>
      </c>
      <c r="L1295" s="13" t="str">
        <f>VLOOKUP(Tableau1[[#This Row],[CustomerCode]],'Config Clients'!A:D,3,FALSE)</f>
        <v>Grande surface</v>
      </c>
      <c r="M1295" s="13" t="str">
        <f>VLOOKUP(Tableau1[[#This Row],[CustomerCode]],'Config Clients'!A:D,4,FALSE)</f>
        <v>Eric</v>
      </c>
      <c r="N1295" s="10" t="str">
        <f>IFERROR(IF(Tableau1[[#This Row],[Date rendu]]-'Date de l''export'!$A$2&gt;0,"Non","Oui"),"Oui")</f>
        <v>Non</v>
      </c>
      <c r="O1295" s="11">
        <f>IF(Tableau1[[#This Row],[En retard?]]="Non",Tableau1[[#This Row],[Date rendu]]-'Date de l''export'!$A$2,0)</f>
        <v>0.74041666666744277</v>
      </c>
      <c r="P1295" s="14" t="str">
        <f>IF(Tableau1[[#This Row],[En retard?]]="Oui","HD",IF(Tableau1[Délai restant]&lt;1,"&lt;24h",IF(Tableau1[Délai restant]&lt;2,"&lt;48h","≥48h")))</f>
        <v>&lt;24h</v>
      </c>
      <c r="Q1295" s="14" t="str">
        <f>IF(AND(Tableau1[[#This Row],[En retard?]]="Oui",OR(Tableau1[[#This Row],[Product]]="Citron",Tableau1[[#This Row],[Product]]="Amandes")),"Oui","Non")</f>
        <v>Non</v>
      </c>
      <c r="R1295" t="str">
        <f>CONCATENATE(Tableau1[[#This Row],[OrderCode]],"|",Tableau1[[#This Row],[AnaCode]],"|",Tableau1[[#This Row],[Product]])</f>
        <v>CMD01376207|SCR|Tomate</v>
      </c>
    </row>
    <row r="1296" spans="1:18" x14ac:dyDescent="0.25">
      <c r="A1296" s="1" t="s">
        <v>261</v>
      </c>
      <c r="B1296" s="1" t="s">
        <v>31</v>
      </c>
      <c r="C1296" s="3" t="s">
        <v>72</v>
      </c>
      <c r="D1296" s="3" t="s">
        <v>22</v>
      </c>
      <c r="E1296" s="1" t="s">
        <v>130</v>
      </c>
      <c r="F1296" s="1" t="s">
        <v>1631</v>
      </c>
      <c r="G1296" s="1" t="s">
        <v>1083</v>
      </c>
      <c r="H1296" s="3">
        <f>SUBSTITUTE(LEFT(Tableau1[[#This Row],[OrderDate]],17),".",":")+0</f>
        <v>43570.342453703706</v>
      </c>
      <c r="I1296" s="3">
        <f>SUBSTITUTE(LEFT(Tableau1[[#This Row],[OrderDueTo]],17),".",":")+0</f>
        <v>43577.5</v>
      </c>
      <c r="J1296" s="13" t="str">
        <f>VLOOKUP(Tableau1[[#This Row],[AnaCode]],'Config Analyses'!A:C,2,FALSE)</f>
        <v>Analyse pesticides</v>
      </c>
      <c r="K1296" s="13" t="str">
        <f>VLOOKUP(Tableau1[[#This Row],[AnaCode]],'Config Analyses'!A:C,3,FALSE)</f>
        <v>Equipe 3</v>
      </c>
      <c r="L1296" s="13" t="str">
        <f>VLOOKUP(Tableau1[[#This Row],[CustomerCode]],'Config Clients'!A:D,3,FALSE)</f>
        <v>Coopérative agricole</v>
      </c>
      <c r="M1296" s="13" t="str">
        <f>VLOOKUP(Tableau1[[#This Row],[CustomerCode]],'Config Clients'!A:D,4,FALSE)</f>
        <v>Julie</v>
      </c>
      <c r="N1296" s="10" t="str">
        <f>IFERROR(IF(Tableau1[[#This Row],[Date rendu]]-'Date de l''export'!$A$2&gt;0,"Non","Oui"),"Oui")</f>
        <v>Non</v>
      </c>
      <c r="O1296" s="11">
        <f>IF(Tableau1[[#This Row],[En retard?]]="Non",Tableau1[[#This Row],[Date rendu]]-'Date de l''export'!$A$2,0)</f>
        <v>5.7404166666674428</v>
      </c>
      <c r="P1296" s="14" t="str">
        <f>IF(Tableau1[[#This Row],[En retard?]]="Oui","HD",IF(Tableau1[Délai restant]&lt;1,"&lt;24h",IF(Tableau1[Délai restant]&lt;2,"&lt;48h","≥48h")))</f>
        <v>≥48h</v>
      </c>
      <c r="Q1296" s="14" t="str">
        <f>IF(AND(Tableau1[[#This Row],[En retard?]]="Oui",OR(Tableau1[[#This Row],[Product]]="Citron",Tableau1[[#This Row],[Product]]="Amandes")),"Oui","Non")</f>
        <v>Non</v>
      </c>
      <c r="R1296" t="str">
        <f>CONCATENATE(Tableau1[[#This Row],[OrderCode]],"|",Tableau1[[#This Row],[AnaCode]],"|",Tableau1[[#This Row],[Product]])</f>
        <v>CMD01686301|PEST|Pomme de terre</v>
      </c>
    </row>
    <row r="1297" spans="1:18" x14ac:dyDescent="0.25">
      <c r="A1297" s="1" t="s">
        <v>438</v>
      </c>
      <c r="B1297" s="1" t="s">
        <v>31</v>
      </c>
      <c r="C1297" s="3" t="s">
        <v>49</v>
      </c>
      <c r="D1297" s="3" t="s">
        <v>8</v>
      </c>
      <c r="E1297" s="1" t="s">
        <v>226</v>
      </c>
      <c r="F1297" s="1" t="s">
        <v>1968</v>
      </c>
      <c r="G1297" s="1" t="s">
        <v>945</v>
      </c>
      <c r="H1297" s="3">
        <f>SUBSTITUTE(LEFT(Tableau1[[#This Row],[OrderDate]],17),".",":")+0</f>
        <v>43570.342673611114</v>
      </c>
      <c r="I1297" s="3">
        <f>SUBSTITUTE(LEFT(Tableau1[[#This Row],[OrderDueTo]],17),".",":")+0</f>
        <v>43572.5</v>
      </c>
      <c r="J1297" s="13" t="str">
        <f>VLOOKUP(Tableau1[[#This Row],[AnaCode]],'Config Analyses'!A:C,2,FALSE)</f>
        <v>Analyse microbiologique</v>
      </c>
      <c r="K1297" s="13" t="str">
        <f>VLOOKUP(Tableau1[[#This Row],[AnaCode]],'Config Analyses'!A:C,3,FALSE)</f>
        <v>Equipe 4</v>
      </c>
      <c r="L1297" s="13" t="str">
        <f>VLOOKUP(Tableau1[[#This Row],[CustomerCode]],'Config Clients'!A:D,3,FALSE)</f>
        <v>Grande surface</v>
      </c>
      <c r="M1297" s="13" t="str">
        <f>VLOOKUP(Tableau1[[#This Row],[CustomerCode]],'Config Clients'!A:D,4,FALSE)</f>
        <v>Eric</v>
      </c>
      <c r="N1297" s="10" t="str">
        <f>IFERROR(IF(Tableau1[[#This Row],[Date rendu]]-'Date de l''export'!$A$2&gt;0,"Non","Oui"),"Oui")</f>
        <v>Non</v>
      </c>
      <c r="O1297" s="11">
        <f>IF(Tableau1[[#This Row],[En retard?]]="Non",Tableau1[[#This Row],[Date rendu]]-'Date de l''export'!$A$2,0)</f>
        <v>0.74041666666744277</v>
      </c>
      <c r="P1297" s="14" t="str">
        <f>IF(Tableau1[[#This Row],[En retard?]]="Oui","HD",IF(Tableau1[Délai restant]&lt;1,"&lt;24h",IF(Tableau1[Délai restant]&lt;2,"&lt;48h","≥48h")))</f>
        <v>&lt;24h</v>
      </c>
      <c r="Q1297" s="14" t="str">
        <f>IF(AND(Tableau1[[#This Row],[En retard?]]="Oui",OR(Tableau1[[#This Row],[Product]]="Citron",Tableau1[[#This Row],[Product]]="Amandes")),"Oui","Non")</f>
        <v>Non</v>
      </c>
      <c r="R1297" t="str">
        <f>CONCATENATE(Tableau1[[#This Row],[OrderCode]],"|",Tableau1[[#This Row],[AnaCode]],"|",Tableau1[[#This Row],[Product]])</f>
        <v>CMD01742605|BACT|Pomme de terre</v>
      </c>
    </row>
    <row r="1298" spans="1:18" x14ac:dyDescent="0.25">
      <c r="A1298" s="1" t="s">
        <v>3643</v>
      </c>
      <c r="B1298" s="1" t="s">
        <v>31</v>
      </c>
      <c r="C1298" s="3" t="s">
        <v>73</v>
      </c>
      <c r="D1298" s="3" t="s">
        <v>23</v>
      </c>
      <c r="E1298" s="1" t="s">
        <v>229</v>
      </c>
      <c r="F1298" s="1" t="s">
        <v>1968</v>
      </c>
      <c r="G1298" s="1" t="s">
        <v>945</v>
      </c>
      <c r="H1298" s="3">
        <f>SUBSTITUTE(LEFT(Tableau1[[#This Row],[OrderDate]],17),".",":")+0</f>
        <v>43570.342673611114</v>
      </c>
      <c r="I1298" s="3">
        <f>SUBSTITUTE(LEFT(Tableau1[[#This Row],[OrderDueTo]],17),".",":")+0</f>
        <v>43572.5</v>
      </c>
      <c r="J1298" s="13" t="str">
        <f>VLOOKUP(Tableau1[[#This Row],[AnaCode]],'Config Analyses'!A:C,2,FALSE)</f>
        <v>Analyse sucres</v>
      </c>
      <c r="K1298" s="13" t="str">
        <f>VLOOKUP(Tableau1[[#This Row],[AnaCode]],'Config Analyses'!A:C,3,FALSE)</f>
        <v>Equipe 2</v>
      </c>
      <c r="L1298" s="13" t="str">
        <f>VLOOKUP(Tableau1[[#This Row],[CustomerCode]],'Config Clients'!A:D,3,FALSE)</f>
        <v>Entreprises agro-alimentaires</v>
      </c>
      <c r="M1298" s="13" t="str">
        <f>VLOOKUP(Tableau1[[#This Row],[CustomerCode]],'Config Clients'!A:D,4,FALSE)</f>
        <v>Julien</v>
      </c>
      <c r="N1298" s="10" t="str">
        <f>IFERROR(IF(Tableau1[[#This Row],[Date rendu]]-'Date de l''export'!$A$2&gt;0,"Non","Oui"),"Oui")</f>
        <v>Non</v>
      </c>
      <c r="O1298" s="11">
        <f>IF(Tableau1[[#This Row],[En retard?]]="Non",Tableau1[[#This Row],[Date rendu]]-'Date de l''export'!$A$2,0)</f>
        <v>0.74041666666744277</v>
      </c>
      <c r="P1298" s="14" t="str">
        <f>IF(Tableau1[[#This Row],[En retard?]]="Oui","HD",IF(Tableau1[Délai restant]&lt;1,"&lt;24h",IF(Tableau1[Délai restant]&lt;2,"&lt;48h","≥48h")))</f>
        <v>&lt;24h</v>
      </c>
      <c r="Q1298" s="14" t="str">
        <f>IF(AND(Tableau1[[#This Row],[En retard?]]="Oui",OR(Tableau1[[#This Row],[Product]]="Citron",Tableau1[[#This Row],[Product]]="Amandes")),"Oui","Non")</f>
        <v>Non</v>
      </c>
      <c r="R1298" t="str">
        <f>CONCATENATE(Tableau1[[#This Row],[OrderCode]],"|",Tableau1[[#This Row],[AnaCode]],"|",Tableau1[[#This Row],[Product]])</f>
        <v>CMD01392603|SCR|Pomme de terre</v>
      </c>
    </row>
    <row r="1299" spans="1:18" x14ac:dyDescent="0.25">
      <c r="A1299" s="1" t="s">
        <v>372</v>
      </c>
      <c r="B1299" s="1" t="s">
        <v>42</v>
      </c>
      <c r="C1299" s="3" t="s">
        <v>147</v>
      </c>
      <c r="D1299" s="3" t="s">
        <v>34</v>
      </c>
      <c r="E1299" s="1" t="s">
        <v>130</v>
      </c>
      <c r="F1299" s="1" t="s">
        <v>2258</v>
      </c>
      <c r="G1299" s="1" t="s">
        <v>1083</v>
      </c>
      <c r="H1299" s="3">
        <f>SUBSTITUTE(LEFT(Tableau1[[#This Row],[OrderDate]],17),".",":")+0</f>
        <v>43570.342824074076</v>
      </c>
      <c r="I1299" s="3">
        <f>SUBSTITUTE(LEFT(Tableau1[[#This Row],[OrderDueTo]],17),".",":")+0</f>
        <v>43577.5</v>
      </c>
      <c r="J1299" s="13" t="str">
        <f>VLOOKUP(Tableau1[[#This Row],[AnaCode]],'Config Analyses'!A:C,2,FALSE)</f>
        <v>Analyse pesticides</v>
      </c>
      <c r="K1299" s="13" t="str">
        <f>VLOOKUP(Tableau1[[#This Row],[AnaCode]],'Config Analyses'!A:C,3,FALSE)</f>
        <v>Equipe 3</v>
      </c>
      <c r="L1299" s="13" t="str">
        <f>VLOOKUP(Tableau1[[#This Row],[CustomerCode]],'Config Clients'!A:D,3,FALSE)</f>
        <v>Entreprises agro-alimentaires</v>
      </c>
      <c r="M1299" s="13" t="str">
        <f>VLOOKUP(Tableau1[[#This Row],[CustomerCode]],'Config Clients'!A:D,4,FALSE)</f>
        <v>Marc</v>
      </c>
      <c r="N1299" s="10" t="str">
        <f>IFERROR(IF(Tableau1[[#This Row],[Date rendu]]-'Date de l''export'!$A$2&gt;0,"Non","Oui"),"Oui")</f>
        <v>Non</v>
      </c>
      <c r="O1299" s="11">
        <f>IF(Tableau1[[#This Row],[En retard?]]="Non",Tableau1[[#This Row],[Date rendu]]-'Date de l''export'!$A$2,0)</f>
        <v>5.7404166666674428</v>
      </c>
      <c r="P1299" s="14" t="str">
        <f>IF(Tableau1[[#This Row],[En retard?]]="Oui","HD",IF(Tableau1[Délai restant]&lt;1,"&lt;24h",IF(Tableau1[Délai restant]&lt;2,"&lt;48h","≥48h")))</f>
        <v>≥48h</v>
      </c>
      <c r="Q1299" s="14" t="str">
        <f>IF(AND(Tableau1[[#This Row],[En retard?]]="Oui",OR(Tableau1[[#This Row],[Product]]="Citron",Tableau1[[#This Row],[Product]]="Amandes")),"Oui","Non")</f>
        <v>Non</v>
      </c>
      <c r="R1299" t="str">
        <f>CONCATENATE(Tableau1[[#This Row],[OrderCode]],"|",Tableau1[[#This Row],[AnaCode]],"|",Tableau1[[#This Row],[Product]])</f>
        <v>CMD01737002|PEST|Jus de fruits</v>
      </c>
    </row>
    <row r="1300" spans="1:18" x14ac:dyDescent="0.25">
      <c r="A1300" s="1" t="s">
        <v>125</v>
      </c>
      <c r="B1300" s="1" t="s">
        <v>31</v>
      </c>
      <c r="C1300" s="3" t="s">
        <v>54</v>
      </c>
      <c r="D1300" s="3" t="s">
        <v>10</v>
      </c>
      <c r="E1300" s="1" t="s">
        <v>107</v>
      </c>
      <c r="F1300" s="1" t="s">
        <v>1622</v>
      </c>
      <c r="G1300" s="1" t="s">
        <v>964</v>
      </c>
      <c r="H1300" s="3">
        <f>SUBSTITUTE(LEFT(Tableau1[[#This Row],[OrderDate]],17),".",":")+0</f>
        <v>43570.342881944445</v>
      </c>
      <c r="I1300" s="3">
        <f>SUBSTITUTE(LEFT(Tableau1[[#This Row],[OrderDueTo]],17),".",":")+0</f>
        <v>43573.5</v>
      </c>
      <c r="J1300" s="13" t="str">
        <f>VLOOKUP(Tableau1[[#This Row],[AnaCode]],'Config Analyses'!A:C,2,FALSE)</f>
        <v>Analyse nutritionelle</v>
      </c>
      <c r="K1300" s="13" t="str">
        <f>VLOOKUP(Tableau1[[#This Row],[AnaCode]],'Config Analyses'!A:C,3,FALSE)</f>
        <v>Equipe 2</v>
      </c>
      <c r="L1300" s="13" t="str">
        <f>VLOOKUP(Tableau1[[#This Row],[CustomerCode]],'Config Clients'!A:D,3,FALSE)</f>
        <v>Coopérative agricole</v>
      </c>
      <c r="M1300" s="13" t="str">
        <f>VLOOKUP(Tableau1[[#This Row],[CustomerCode]],'Config Clients'!A:D,4,FALSE)</f>
        <v>Julie</v>
      </c>
      <c r="N1300" s="10" t="str">
        <f>IFERROR(IF(Tableau1[[#This Row],[Date rendu]]-'Date de l''export'!$A$2&gt;0,"Non","Oui"),"Oui")</f>
        <v>Non</v>
      </c>
      <c r="O1300" s="11">
        <f>IF(Tableau1[[#This Row],[En retard?]]="Non",Tableau1[[#This Row],[Date rendu]]-'Date de l''export'!$A$2,0)</f>
        <v>1.7404166666674428</v>
      </c>
      <c r="P1300" s="14" t="str">
        <f>IF(Tableau1[[#This Row],[En retard?]]="Oui","HD",IF(Tableau1[Délai restant]&lt;1,"&lt;24h",IF(Tableau1[Délai restant]&lt;2,"&lt;48h","≥48h")))</f>
        <v>&lt;48h</v>
      </c>
      <c r="Q1300" s="14" t="str">
        <f>IF(AND(Tableau1[[#This Row],[En retard?]]="Oui",OR(Tableau1[[#This Row],[Product]]="Citron",Tableau1[[#This Row],[Product]]="Amandes")),"Oui","Non")</f>
        <v>Non</v>
      </c>
      <c r="R1300" t="str">
        <f>CONCATENATE(Tableau1[[#This Row],[OrderCode]],"|",Tableau1[[#This Row],[AnaCode]],"|",Tableau1[[#This Row],[Product]])</f>
        <v>CMD01711303|NTR|Pomme de terre</v>
      </c>
    </row>
    <row r="1301" spans="1:18" x14ac:dyDescent="0.25">
      <c r="A1301" s="1" t="s">
        <v>141</v>
      </c>
      <c r="B1301" s="1" t="s">
        <v>26</v>
      </c>
      <c r="C1301" s="3" t="s">
        <v>52</v>
      </c>
      <c r="D1301" s="3" t="s">
        <v>9</v>
      </c>
      <c r="E1301" s="1" t="s">
        <v>130</v>
      </c>
      <c r="F1301" s="1" t="s">
        <v>1622</v>
      </c>
      <c r="G1301" s="1" t="s">
        <v>1083</v>
      </c>
      <c r="H1301" s="3">
        <f>SUBSTITUTE(LEFT(Tableau1[[#This Row],[OrderDate]],17),".",":")+0</f>
        <v>43570.342881944445</v>
      </c>
      <c r="I1301" s="3">
        <f>SUBSTITUTE(LEFT(Tableau1[[#This Row],[OrderDueTo]],17),".",":")+0</f>
        <v>43577.5</v>
      </c>
      <c r="J1301" s="13" t="str">
        <f>VLOOKUP(Tableau1[[#This Row],[AnaCode]],'Config Analyses'!A:C,2,FALSE)</f>
        <v>Analyse pesticides</v>
      </c>
      <c r="K1301" s="13" t="str">
        <f>VLOOKUP(Tableau1[[#This Row],[AnaCode]],'Config Analyses'!A:C,3,FALSE)</f>
        <v>Equipe 3</v>
      </c>
      <c r="L1301" s="13" t="str">
        <f>VLOOKUP(Tableau1[[#This Row],[CustomerCode]],'Config Clients'!A:D,3,FALSE)</f>
        <v>Centrale d'achats</v>
      </c>
      <c r="M1301" s="13" t="str">
        <f>VLOOKUP(Tableau1[[#This Row],[CustomerCode]],'Config Clients'!A:D,4,FALSE)</f>
        <v>Sandrine</v>
      </c>
      <c r="N1301" s="10" t="str">
        <f>IFERROR(IF(Tableau1[[#This Row],[Date rendu]]-'Date de l''export'!$A$2&gt;0,"Non","Oui"),"Oui")</f>
        <v>Non</v>
      </c>
      <c r="O1301" s="11">
        <f>IF(Tableau1[[#This Row],[En retard?]]="Non",Tableau1[[#This Row],[Date rendu]]-'Date de l''export'!$A$2,0)</f>
        <v>5.7404166666674428</v>
      </c>
      <c r="P1301" s="14" t="str">
        <f>IF(Tableau1[[#This Row],[En retard?]]="Oui","HD",IF(Tableau1[Délai restant]&lt;1,"&lt;24h",IF(Tableau1[Délai restant]&lt;2,"&lt;48h","≥48h")))</f>
        <v>≥48h</v>
      </c>
      <c r="Q1301" s="14" t="str">
        <f>IF(AND(Tableau1[[#This Row],[En retard?]]="Oui",OR(Tableau1[[#This Row],[Product]]="Citron",Tableau1[[#This Row],[Product]]="Amandes")),"Oui","Non")</f>
        <v>Non</v>
      </c>
      <c r="R1301" t="str">
        <f>CONCATENATE(Tableau1[[#This Row],[OrderCode]],"|",Tableau1[[#This Row],[AnaCode]],"|",Tableau1[[#This Row],[Product]])</f>
        <v>CMD01668312|PEST|Radis</v>
      </c>
    </row>
    <row r="1302" spans="1:18" x14ac:dyDescent="0.25">
      <c r="A1302" s="1" t="s">
        <v>341</v>
      </c>
      <c r="B1302" s="1" t="s">
        <v>21</v>
      </c>
      <c r="C1302" s="3" t="s">
        <v>54</v>
      </c>
      <c r="D1302" s="3" t="s">
        <v>10</v>
      </c>
      <c r="E1302" s="1" t="s">
        <v>107</v>
      </c>
      <c r="F1302" s="1" t="s">
        <v>1690</v>
      </c>
      <c r="G1302" s="1" t="s">
        <v>964</v>
      </c>
      <c r="H1302" s="3">
        <f>SUBSTITUTE(LEFT(Tableau1[[#This Row],[OrderDate]],17),".",":")+0</f>
        <v>43570.342928240738</v>
      </c>
      <c r="I1302" s="3">
        <f>SUBSTITUTE(LEFT(Tableau1[[#This Row],[OrderDueTo]],17),".",":")+0</f>
        <v>43573.5</v>
      </c>
      <c r="J1302" s="13" t="str">
        <f>VLOOKUP(Tableau1[[#This Row],[AnaCode]],'Config Analyses'!A:C,2,FALSE)</f>
        <v>Analyse nutritionelle</v>
      </c>
      <c r="K1302" s="13" t="str">
        <f>VLOOKUP(Tableau1[[#This Row],[AnaCode]],'Config Analyses'!A:C,3,FALSE)</f>
        <v>Equipe 2</v>
      </c>
      <c r="L1302" s="13" t="str">
        <f>VLOOKUP(Tableau1[[#This Row],[CustomerCode]],'Config Clients'!A:D,3,FALSE)</f>
        <v>Coopérative agricole</v>
      </c>
      <c r="M1302" s="13" t="str">
        <f>VLOOKUP(Tableau1[[#This Row],[CustomerCode]],'Config Clients'!A:D,4,FALSE)</f>
        <v>Julie</v>
      </c>
      <c r="N1302" s="10" t="str">
        <f>IFERROR(IF(Tableau1[[#This Row],[Date rendu]]-'Date de l''export'!$A$2&gt;0,"Non","Oui"),"Oui")</f>
        <v>Non</v>
      </c>
      <c r="O1302" s="11">
        <f>IF(Tableau1[[#This Row],[En retard?]]="Non",Tableau1[[#This Row],[Date rendu]]-'Date de l''export'!$A$2,0)</f>
        <v>1.7404166666674428</v>
      </c>
      <c r="P1302" s="14" t="str">
        <f>IF(Tableau1[[#This Row],[En retard?]]="Oui","HD",IF(Tableau1[Délai restant]&lt;1,"&lt;24h",IF(Tableau1[Délai restant]&lt;2,"&lt;48h","≥48h")))</f>
        <v>&lt;48h</v>
      </c>
      <c r="Q1302" s="14" t="str">
        <f>IF(AND(Tableau1[[#This Row],[En retard?]]="Oui",OR(Tableau1[[#This Row],[Product]]="Citron",Tableau1[[#This Row],[Product]]="Amandes")),"Oui","Non")</f>
        <v>Non</v>
      </c>
      <c r="R1302" t="str">
        <f>CONCATENATE(Tableau1[[#This Row],[OrderCode]],"|",Tableau1[[#This Row],[AnaCode]],"|",Tableau1[[#This Row],[Product]])</f>
        <v>CMD01569209|NTR|Carotte</v>
      </c>
    </row>
    <row r="1303" spans="1:18" x14ac:dyDescent="0.25">
      <c r="A1303" s="1" t="s">
        <v>791</v>
      </c>
      <c r="B1303" s="1" t="s">
        <v>32</v>
      </c>
      <c r="C1303" s="3" t="s">
        <v>61</v>
      </c>
      <c r="D1303" s="3" t="s">
        <v>14</v>
      </c>
      <c r="E1303" s="1" t="s">
        <v>179</v>
      </c>
      <c r="F1303" s="1" t="s">
        <v>1971</v>
      </c>
      <c r="G1303" s="1" t="s">
        <v>947</v>
      </c>
      <c r="H1303" s="3">
        <f>SUBSTITUTE(LEFT(Tableau1[[#This Row],[OrderDate]],17),".",":")+0</f>
        <v>43570.343171296299</v>
      </c>
      <c r="I1303" s="3">
        <f>SUBSTITUTE(LEFT(Tableau1[[#This Row],[OrderDueTo]],17),".",":")+0</f>
        <v>43571.5</v>
      </c>
      <c r="J1303" s="13" t="str">
        <f>VLOOKUP(Tableau1[[#This Row],[AnaCode]],'Config Analyses'!A:C,2,FALSE)</f>
        <v>Analyse métaux lourds</v>
      </c>
      <c r="K1303" s="13" t="str">
        <f>VLOOKUP(Tableau1[[#This Row],[AnaCode]],'Config Analyses'!A:C,3,FALSE)</f>
        <v>Equipe 1</v>
      </c>
      <c r="L1303" s="13" t="str">
        <f>VLOOKUP(Tableau1[[#This Row],[CustomerCode]],'Config Clients'!A:D,3,FALSE)</f>
        <v>Grande surface</v>
      </c>
      <c r="M1303" s="13" t="str">
        <f>VLOOKUP(Tableau1[[#This Row],[CustomerCode]],'Config Clients'!A:D,4,FALSE)</f>
        <v>Eric</v>
      </c>
      <c r="N1303" s="10" t="str">
        <f>IFERROR(IF(Tableau1[[#This Row],[Date rendu]]-'Date de l''export'!$A$2&gt;0,"Non","Oui"),"Oui")</f>
        <v>Oui</v>
      </c>
      <c r="O1303" s="11">
        <f>IF(Tableau1[[#This Row],[En retard?]]="Non",Tableau1[[#This Row],[Date rendu]]-'Date de l''export'!$A$2,0)</f>
        <v>0</v>
      </c>
      <c r="P1303" s="14" t="str">
        <f>IF(Tableau1[[#This Row],[En retard?]]="Oui","HD",IF(Tableau1[Délai restant]&lt;1,"&lt;24h",IF(Tableau1[Délai restant]&lt;2,"&lt;48h","≥48h")))</f>
        <v>HD</v>
      </c>
      <c r="Q1303" s="14" t="str">
        <f>IF(AND(Tableau1[[#This Row],[En retard?]]="Oui",OR(Tableau1[[#This Row],[Product]]="Citron",Tableau1[[#This Row],[Product]]="Amandes")),"Oui","Non")</f>
        <v>Non</v>
      </c>
      <c r="R1303" t="str">
        <f>CONCATENATE(Tableau1[[#This Row],[OrderCode]],"|",Tableau1[[#This Row],[AnaCode]],"|",Tableau1[[#This Row],[Product]])</f>
        <v>CMD01779202|MTX|Tomate</v>
      </c>
    </row>
    <row r="1304" spans="1:18" x14ac:dyDescent="0.25">
      <c r="A1304" s="1" t="s">
        <v>254</v>
      </c>
      <c r="B1304" s="1" t="s">
        <v>31</v>
      </c>
      <c r="C1304" s="3" t="s">
        <v>54</v>
      </c>
      <c r="D1304" s="3" t="s">
        <v>10</v>
      </c>
      <c r="E1304" s="1" t="s">
        <v>130</v>
      </c>
      <c r="F1304" s="1" t="s">
        <v>1973</v>
      </c>
      <c r="G1304" s="1" t="s">
        <v>1083</v>
      </c>
      <c r="H1304" s="3">
        <f>SUBSTITUTE(LEFT(Tableau1[[#This Row],[OrderDate]],17),".",":")+0</f>
        <v>43570.343530092592</v>
      </c>
      <c r="I1304" s="3">
        <f>SUBSTITUTE(LEFT(Tableau1[[#This Row],[OrderDueTo]],17),".",":")+0</f>
        <v>43577.5</v>
      </c>
      <c r="J1304" s="13" t="str">
        <f>VLOOKUP(Tableau1[[#This Row],[AnaCode]],'Config Analyses'!A:C,2,FALSE)</f>
        <v>Analyse pesticides</v>
      </c>
      <c r="K1304" s="13" t="str">
        <f>VLOOKUP(Tableau1[[#This Row],[AnaCode]],'Config Analyses'!A:C,3,FALSE)</f>
        <v>Equipe 3</v>
      </c>
      <c r="L1304" s="13" t="str">
        <f>VLOOKUP(Tableau1[[#This Row],[CustomerCode]],'Config Clients'!A:D,3,FALSE)</f>
        <v>Coopérative agricole</v>
      </c>
      <c r="M1304" s="13" t="str">
        <f>VLOOKUP(Tableau1[[#This Row],[CustomerCode]],'Config Clients'!A:D,4,FALSE)</f>
        <v>Julie</v>
      </c>
      <c r="N1304" s="10" t="str">
        <f>IFERROR(IF(Tableau1[[#This Row],[Date rendu]]-'Date de l''export'!$A$2&gt;0,"Non","Oui"),"Oui")</f>
        <v>Non</v>
      </c>
      <c r="O1304" s="11">
        <f>IF(Tableau1[[#This Row],[En retard?]]="Non",Tableau1[[#This Row],[Date rendu]]-'Date de l''export'!$A$2,0)</f>
        <v>5.7404166666674428</v>
      </c>
      <c r="P1304" s="14" t="str">
        <f>IF(Tableau1[[#This Row],[En retard?]]="Oui","HD",IF(Tableau1[Délai restant]&lt;1,"&lt;24h",IF(Tableau1[Délai restant]&lt;2,"&lt;48h","≥48h")))</f>
        <v>≥48h</v>
      </c>
      <c r="Q1304" s="14" t="str">
        <f>IF(AND(Tableau1[[#This Row],[En retard?]]="Oui",OR(Tableau1[[#This Row],[Product]]="Citron",Tableau1[[#This Row],[Product]]="Amandes")),"Oui","Non")</f>
        <v>Non</v>
      </c>
      <c r="R1304" t="str">
        <f>CONCATENATE(Tableau1[[#This Row],[OrderCode]],"|",Tableau1[[#This Row],[AnaCode]],"|",Tableau1[[#This Row],[Product]])</f>
        <v>CMD01711304|PEST|Pomme de terre</v>
      </c>
    </row>
    <row r="1305" spans="1:18" x14ac:dyDescent="0.25">
      <c r="A1305" s="1" t="s">
        <v>517</v>
      </c>
      <c r="B1305" s="1" t="s">
        <v>32</v>
      </c>
      <c r="C1305" s="3" t="s">
        <v>61</v>
      </c>
      <c r="D1305" s="3" t="s">
        <v>14</v>
      </c>
      <c r="E1305" s="1" t="s">
        <v>229</v>
      </c>
      <c r="F1305" s="1" t="s">
        <v>1974</v>
      </c>
      <c r="G1305" s="1" t="s">
        <v>945</v>
      </c>
      <c r="H1305" s="3">
        <f>SUBSTITUTE(LEFT(Tableau1[[#This Row],[OrderDate]],17),".",":")+0</f>
        <v>43570.343738425923</v>
      </c>
      <c r="I1305" s="3">
        <f>SUBSTITUTE(LEFT(Tableau1[[#This Row],[OrderDueTo]],17),".",":")+0</f>
        <v>43572.5</v>
      </c>
      <c r="J1305" s="13" t="str">
        <f>VLOOKUP(Tableau1[[#This Row],[AnaCode]],'Config Analyses'!A:C,2,FALSE)</f>
        <v>Analyse sucres</v>
      </c>
      <c r="K1305" s="13" t="str">
        <f>VLOOKUP(Tableau1[[#This Row],[AnaCode]],'Config Analyses'!A:C,3,FALSE)</f>
        <v>Equipe 2</v>
      </c>
      <c r="L1305" s="13" t="str">
        <f>VLOOKUP(Tableau1[[#This Row],[CustomerCode]],'Config Clients'!A:D,3,FALSE)</f>
        <v>Grande surface</v>
      </c>
      <c r="M1305" s="13" t="str">
        <f>VLOOKUP(Tableau1[[#This Row],[CustomerCode]],'Config Clients'!A:D,4,FALSE)</f>
        <v>Eric</v>
      </c>
      <c r="N1305" s="10" t="str">
        <f>IFERROR(IF(Tableau1[[#This Row],[Date rendu]]-'Date de l''export'!$A$2&gt;0,"Non","Oui"),"Oui")</f>
        <v>Non</v>
      </c>
      <c r="O1305" s="11">
        <f>IF(Tableau1[[#This Row],[En retard?]]="Non",Tableau1[[#This Row],[Date rendu]]-'Date de l''export'!$A$2,0)</f>
        <v>0.74041666666744277</v>
      </c>
      <c r="P1305" s="14" t="str">
        <f>IF(Tableau1[[#This Row],[En retard?]]="Oui","HD",IF(Tableau1[Délai restant]&lt;1,"&lt;24h",IF(Tableau1[Délai restant]&lt;2,"&lt;48h","≥48h")))</f>
        <v>&lt;24h</v>
      </c>
      <c r="Q1305" s="14" t="str">
        <f>IF(AND(Tableau1[[#This Row],[En retard?]]="Oui",OR(Tableau1[[#This Row],[Product]]="Citron",Tableau1[[#This Row],[Product]]="Amandes")),"Oui","Non")</f>
        <v>Non</v>
      </c>
      <c r="R1305" t="str">
        <f>CONCATENATE(Tableau1[[#This Row],[OrderCode]],"|",Tableau1[[#This Row],[AnaCode]],"|",Tableau1[[#This Row],[Product]])</f>
        <v>CMD01750205|SCR|Tomate</v>
      </c>
    </row>
    <row r="1306" spans="1:18" x14ac:dyDescent="0.25">
      <c r="A1306" s="1" t="s">
        <v>371</v>
      </c>
      <c r="B1306" s="1" t="s">
        <v>31</v>
      </c>
      <c r="C1306" s="3" t="s">
        <v>72</v>
      </c>
      <c r="D1306" s="3" t="s">
        <v>22</v>
      </c>
      <c r="E1306" s="1" t="s">
        <v>130</v>
      </c>
      <c r="F1306" s="1" t="s">
        <v>1530</v>
      </c>
      <c r="G1306" s="1" t="s">
        <v>1083</v>
      </c>
      <c r="H1306" s="3">
        <f>SUBSTITUTE(LEFT(Tableau1[[#This Row],[OrderDate]],17),".",":")+0</f>
        <v>43570.344340277778</v>
      </c>
      <c r="I1306" s="3">
        <f>SUBSTITUTE(LEFT(Tableau1[[#This Row],[OrderDueTo]],17),".",":")+0</f>
        <v>43577.5</v>
      </c>
      <c r="J1306" s="13" t="str">
        <f>VLOOKUP(Tableau1[[#This Row],[AnaCode]],'Config Analyses'!A:C,2,FALSE)</f>
        <v>Analyse pesticides</v>
      </c>
      <c r="K1306" s="13" t="str">
        <f>VLOOKUP(Tableau1[[#This Row],[AnaCode]],'Config Analyses'!A:C,3,FALSE)</f>
        <v>Equipe 3</v>
      </c>
      <c r="L1306" s="13" t="str">
        <f>VLOOKUP(Tableau1[[#This Row],[CustomerCode]],'Config Clients'!A:D,3,FALSE)</f>
        <v>Coopérative agricole</v>
      </c>
      <c r="M1306" s="13" t="str">
        <f>VLOOKUP(Tableau1[[#This Row],[CustomerCode]],'Config Clients'!A:D,4,FALSE)</f>
        <v>Julie</v>
      </c>
      <c r="N1306" s="10" t="str">
        <f>IFERROR(IF(Tableau1[[#This Row],[Date rendu]]-'Date de l''export'!$A$2&gt;0,"Non","Oui"),"Oui")</f>
        <v>Non</v>
      </c>
      <c r="O1306" s="11">
        <f>IF(Tableau1[[#This Row],[En retard?]]="Non",Tableau1[[#This Row],[Date rendu]]-'Date de l''export'!$A$2,0)</f>
        <v>5.7404166666674428</v>
      </c>
      <c r="P1306" s="14" t="str">
        <f>IF(Tableau1[[#This Row],[En retard?]]="Oui","HD",IF(Tableau1[Délai restant]&lt;1,"&lt;24h",IF(Tableau1[Délai restant]&lt;2,"&lt;48h","≥48h")))</f>
        <v>≥48h</v>
      </c>
      <c r="Q1306" s="14" t="str">
        <f>IF(AND(Tableau1[[#This Row],[En retard?]]="Oui",OR(Tableau1[[#This Row],[Product]]="Citron",Tableau1[[#This Row],[Product]]="Amandes")),"Oui","Non")</f>
        <v>Non</v>
      </c>
      <c r="R1306" t="str">
        <f>CONCATENATE(Tableau1[[#This Row],[OrderCode]],"|",Tableau1[[#This Row],[AnaCode]],"|",Tableau1[[#This Row],[Product]])</f>
        <v>CMD01714902|PEST|Pomme de terre</v>
      </c>
    </row>
    <row r="1307" spans="1:18" x14ac:dyDescent="0.25">
      <c r="A1307" s="1" t="s">
        <v>900</v>
      </c>
      <c r="B1307" s="1" t="s">
        <v>42</v>
      </c>
      <c r="C1307" s="3" t="s">
        <v>152</v>
      </c>
      <c r="D1307" s="3" t="s">
        <v>35</v>
      </c>
      <c r="E1307" s="1" t="s">
        <v>107</v>
      </c>
      <c r="F1307" s="1" t="s">
        <v>1978</v>
      </c>
      <c r="G1307" s="1" t="s">
        <v>964</v>
      </c>
      <c r="H1307" s="3">
        <f>SUBSTITUTE(LEFT(Tableau1[[#This Row],[OrderDate]],17),".",":")+0</f>
        <v>43570.344618055555</v>
      </c>
      <c r="I1307" s="3">
        <f>SUBSTITUTE(LEFT(Tableau1[[#This Row],[OrderDueTo]],17),".",":")+0</f>
        <v>43573.5</v>
      </c>
      <c r="J1307" s="13" t="str">
        <f>VLOOKUP(Tableau1[[#This Row],[AnaCode]],'Config Analyses'!A:C,2,FALSE)</f>
        <v>Analyse nutritionelle</v>
      </c>
      <c r="K1307" s="13" t="str">
        <f>VLOOKUP(Tableau1[[#This Row],[AnaCode]],'Config Analyses'!A:C,3,FALSE)</f>
        <v>Equipe 2</v>
      </c>
      <c r="L1307" s="13" t="str">
        <f>VLOOKUP(Tableau1[[#This Row],[CustomerCode]],'Config Clients'!A:D,3,FALSE)</f>
        <v>Entreprises agro-alimentaires</v>
      </c>
      <c r="M1307" s="13" t="str">
        <f>VLOOKUP(Tableau1[[#This Row],[CustomerCode]],'Config Clients'!A:D,4,FALSE)</f>
        <v>Julien</v>
      </c>
      <c r="N1307" s="10" t="str">
        <f>IFERROR(IF(Tableau1[[#This Row],[Date rendu]]-'Date de l''export'!$A$2&gt;0,"Non","Oui"),"Oui")</f>
        <v>Non</v>
      </c>
      <c r="O1307" s="11">
        <f>IF(Tableau1[[#This Row],[En retard?]]="Non",Tableau1[[#This Row],[Date rendu]]-'Date de l''export'!$A$2,0)</f>
        <v>1.7404166666674428</v>
      </c>
      <c r="P1307" s="14" t="str">
        <f>IF(Tableau1[[#This Row],[En retard?]]="Oui","HD",IF(Tableau1[Délai restant]&lt;1,"&lt;24h",IF(Tableau1[Délai restant]&lt;2,"&lt;48h","≥48h")))</f>
        <v>&lt;48h</v>
      </c>
      <c r="Q1307" s="14" t="str">
        <f>IF(AND(Tableau1[[#This Row],[En retard?]]="Oui",OR(Tableau1[[#This Row],[Product]]="Citron",Tableau1[[#This Row],[Product]]="Amandes")),"Oui","Non")</f>
        <v>Non</v>
      </c>
      <c r="R1307" t="str">
        <f>CONCATENATE(Tableau1[[#This Row],[OrderCode]],"|",Tableau1[[#This Row],[AnaCode]],"|",Tableau1[[#This Row],[Product]])</f>
        <v>CMD01604801|NTR|Jus de fruits</v>
      </c>
    </row>
    <row r="1308" spans="1:18" x14ac:dyDescent="0.25">
      <c r="A1308" s="1" t="s">
        <v>412</v>
      </c>
      <c r="B1308" s="1" t="s">
        <v>42</v>
      </c>
      <c r="C1308" s="3" t="s">
        <v>65</v>
      </c>
      <c r="D1308" s="3" t="s">
        <v>17</v>
      </c>
      <c r="E1308" s="1" t="s">
        <v>229</v>
      </c>
      <c r="F1308" s="1" t="s">
        <v>1979</v>
      </c>
      <c r="G1308" s="1" t="s">
        <v>945</v>
      </c>
      <c r="H1308" s="3">
        <f>SUBSTITUTE(LEFT(Tableau1[[#This Row],[OrderDate]],17),".",":")+0</f>
        <v>43570.34479166667</v>
      </c>
      <c r="I1308" s="3">
        <f>SUBSTITUTE(LEFT(Tableau1[[#This Row],[OrderDueTo]],17),".",":")+0</f>
        <v>43572.5</v>
      </c>
      <c r="J1308" s="13" t="str">
        <f>VLOOKUP(Tableau1[[#This Row],[AnaCode]],'Config Analyses'!A:C,2,FALSE)</f>
        <v>Analyse sucres</v>
      </c>
      <c r="K1308" s="13" t="str">
        <f>VLOOKUP(Tableau1[[#This Row],[AnaCode]],'Config Analyses'!A:C,3,FALSE)</f>
        <v>Equipe 2</v>
      </c>
      <c r="L1308" s="13" t="str">
        <f>VLOOKUP(Tableau1[[#This Row],[CustomerCode]],'Config Clients'!A:D,3,FALSE)</f>
        <v>Entreprises agro-alimentaires</v>
      </c>
      <c r="M1308" s="13" t="str">
        <f>VLOOKUP(Tableau1[[#This Row],[CustomerCode]],'Config Clients'!A:D,4,FALSE)</f>
        <v>Marc</v>
      </c>
      <c r="N1308" s="10" t="str">
        <f>IFERROR(IF(Tableau1[[#This Row],[Date rendu]]-'Date de l''export'!$A$2&gt;0,"Non","Oui"),"Oui")</f>
        <v>Non</v>
      </c>
      <c r="O1308" s="11">
        <f>IF(Tableau1[[#This Row],[En retard?]]="Non",Tableau1[[#This Row],[Date rendu]]-'Date de l''export'!$A$2,0)</f>
        <v>0.74041666666744277</v>
      </c>
      <c r="P1308" s="14" t="str">
        <f>IF(Tableau1[[#This Row],[En retard?]]="Oui","HD",IF(Tableau1[Délai restant]&lt;1,"&lt;24h",IF(Tableau1[Délai restant]&lt;2,"&lt;48h","≥48h")))</f>
        <v>&lt;24h</v>
      </c>
      <c r="Q1308" s="14" t="str">
        <f>IF(AND(Tableau1[[#This Row],[En retard?]]="Oui",OR(Tableau1[[#This Row],[Product]]="Citron",Tableau1[[#This Row],[Product]]="Amandes")),"Oui","Non")</f>
        <v>Non</v>
      </c>
      <c r="R1308" t="str">
        <f>CONCATENATE(Tableau1[[#This Row],[OrderCode]],"|",Tableau1[[#This Row],[AnaCode]],"|",Tableau1[[#This Row],[Product]])</f>
        <v>CMD01360803|SCR|Jus de fruits</v>
      </c>
    </row>
    <row r="1309" spans="1:18" x14ac:dyDescent="0.25">
      <c r="A1309" s="1" t="s">
        <v>53</v>
      </c>
      <c r="B1309" s="1" t="s">
        <v>31</v>
      </c>
      <c r="C1309" s="3" t="s">
        <v>54</v>
      </c>
      <c r="D1309" s="3" t="s">
        <v>10</v>
      </c>
      <c r="E1309" s="1" t="s">
        <v>107</v>
      </c>
      <c r="F1309" s="1" t="s">
        <v>1746</v>
      </c>
      <c r="G1309" s="1" t="s">
        <v>964</v>
      </c>
      <c r="H1309" s="3">
        <f>SUBSTITUTE(LEFT(Tableau1[[#This Row],[OrderDate]],17),".",":")+0</f>
        <v>43570.344826388886</v>
      </c>
      <c r="I1309" s="3">
        <f>SUBSTITUTE(LEFT(Tableau1[[#This Row],[OrderDueTo]],17),".",":")+0</f>
        <v>43573.5</v>
      </c>
      <c r="J1309" s="13" t="str">
        <f>VLOOKUP(Tableau1[[#This Row],[AnaCode]],'Config Analyses'!A:C,2,FALSE)</f>
        <v>Analyse nutritionelle</v>
      </c>
      <c r="K1309" s="13" t="str">
        <f>VLOOKUP(Tableau1[[#This Row],[AnaCode]],'Config Analyses'!A:C,3,FALSE)</f>
        <v>Equipe 2</v>
      </c>
      <c r="L1309" s="13" t="str">
        <f>VLOOKUP(Tableau1[[#This Row],[CustomerCode]],'Config Clients'!A:D,3,FALSE)</f>
        <v>Coopérative agricole</v>
      </c>
      <c r="M1309" s="13" t="str">
        <f>VLOOKUP(Tableau1[[#This Row],[CustomerCode]],'Config Clients'!A:D,4,FALSE)</f>
        <v>Julie</v>
      </c>
      <c r="N1309" s="10" t="str">
        <f>IFERROR(IF(Tableau1[[#This Row],[Date rendu]]-'Date de l''export'!$A$2&gt;0,"Non","Oui"),"Oui")</f>
        <v>Non</v>
      </c>
      <c r="O1309" s="11">
        <f>IF(Tableau1[[#This Row],[En retard?]]="Non",Tableau1[[#This Row],[Date rendu]]-'Date de l''export'!$A$2,0)</f>
        <v>1.7404166666674428</v>
      </c>
      <c r="P1309" s="14" t="str">
        <f>IF(Tableau1[[#This Row],[En retard?]]="Oui","HD",IF(Tableau1[Délai restant]&lt;1,"&lt;24h",IF(Tableau1[Délai restant]&lt;2,"&lt;48h","≥48h")))</f>
        <v>&lt;48h</v>
      </c>
      <c r="Q1309" s="14" t="str">
        <f>IF(AND(Tableau1[[#This Row],[En retard?]]="Oui",OR(Tableau1[[#This Row],[Product]]="Citron",Tableau1[[#This Row],[Product]]="Amandes")),"Oui","Non")</f>
        <v>Non</v>
      </c>
      <c r="R1309" t="str">
        <f>CONCATENATE(Tableau1[[#This Row],[OrderCode]],"|",Tableau1[[#This Row],[AnaCode]],"|",Tableau1[[#This Row],[Product]])</f>
        <v>CMD01569203|NTR|Pomme de terre</v>
      </c>
    </row>
    <row r="1310" spans="1:18" x14ac:dyDescent="0.25">
      <c r="A1310" s="1" t="s">
        <v>541</v>
      </c>
      <c r="B1310" s="1" t="s">
        <v>26</v>
      </c>
      <c r="C1310" s="3" t="s">
        <v>52</v>
      </c>
      <c r="D1310" s="3" t="s">
        <v>9</v>
      </c>
      <c r="E1310" s="1" t="s">
        <v>107</v>
      </c>
      <c r="F1310" s="1" t="s">
        <v>1745</v>
      </c>
      <c r="G1310" s="1" t="s">
        <v>964</v>
      </c>
      <c r="H1310" s="3">
        <f>SUBSTITUTE(LEFT(Tableau1[[#This Row],[OrderDate]],17),".",":")+0</f>
        <v>43570.344872685186</v>
      </c>
      <c r="I1310" s="3">
        <f>SUBSTITUTE(LEFT(Tableau1[[#This Row],[OrderDueTo]],17),".",":")+0</f>
        <v>43573.5</v>
      </c>
      <c r="J1310" s="13" t="str">
        <f>VLOOKUP(Tableau1[[#This Row],[AnaCode]],'Config Analyses'!A:C,2,FALSE)</f>
        <v>Analyse nutritionelle</v>
      </c>
      <c r="K1310" s="13" t="str">
        <f>VLOOKUP(Tableau1[[#This Row],[AnaCode]],'Config Analyses'!A:C,3,FALSE)</f>
        <v>Equipe 2</v>
      </c>
      <c r="L1310" s="13" t="str">
        <f>VLOOKUP(Tableau1[[#This Row],[CustomerCode]],'Config Clients'!A:D,3,FALSE)</f>
        <v>Centrale d'achats</v>
      </c>
      <c r="M1310" s="13" t="str">
        <f>VLOOKUP(Tableau1[[#This Row],[CustomerCode]],'Config Clients'!A:D,4,FALSE)</f>
        <v>Sandrine</v>
      </c>
      <c r="N1310" s="10" t="str">
        <f>IFERROR(IF(Tableau1[[#This Row],[Date rendu]]-'Date de l''export'!$A$2&gt;0,"Non","Oui"),"Oui")</f>
        <v>Non</v>
      </c>
      <c r="O1310" s="11">
        <f>IF(Tableau1[[#This Row],[En retard?]]="Non",Tableau1[[#This Row],[Date rendu]]-'Date de l''export'!$A$2,0)</f>
        <v>1.7404166666674428</v>
      </c>
      <c r="P1310" s="14" t="str">
        <f>IF(Tableau1[[#This Row],[En retard?]]="Oui","HD",IF(Tableau1[Délai restant]&lt;1,"&lt;24h",IF(Tableau1[Délai restant]&lt;2,"&lt;48h","≥48h")))</f>
        <v>&lt;48h</v>
      </c>
      <c r="Q1310" s="14" t="str">
        <f>IF(AND(Tableau1[[#This Row],[En retard?]]="Oui",OR(Tableau1[[#This Row],[Product]]="Citron",Tableau1[[#This Row],[Product]]="Amandes")),"Oui","Non")</f>
        <v>Non</v>
      </c>
      <c r="R1310" t="str">
        <f>CONCATENATE(Tableau1[[#This Row],[OrderCode]],"|",Tableau1[[#This Row],[AnaCode]],"|",Tableau1[[#This Row],[Product]])</f>
        <v>CMD01576305|NTR|Radis</v>
      </c>
    </row>
    <row r="1311" spans="1:18" x14ac:dyDescent="0.25">
      <c r="A1311" s="1" t="s">
        <v>57</v>
      </c>
      <c r="B1311" s="1" t="s">
        <v>32</v>
      </c>
      <c r="C1311" s="3" t="s">
        <v>58</v>
      </c>
      <c r="D1311" s="3" t="s">
        <v>13</v>
      </c>
      <c r="E1311" s="1" t="s">
        <v>130</v>
      </c>
      <c r="F1311" s="1" t="s">
        <v>1998</v>
      </c>
      <c r="G1311" s="1" t="s">
        <v>1083</v>
      </c>
      <c r="H1311" s="3">
        <f>SUBSTITUTE(LEFT(Tableau1[[#This Row],[OrderDate]],17),".",":")+0</f>
        <v>43570.344988425924</v>
      </c>
      <c r="I1311" s="3">
        <f>SUBSTITUTE(LEFT(Tableau1[[#This Row],[OrderDueTo]],17),".",":")+0</f>
        <v>43577.5</v>
      </c>
      <c r="J1311" s="13" t="str">
        <f>VLOOKUP(Tableau1[[#This Row],[AnaCode]],'Config Analyses'!A:C,2,FALSE)</f>
        <v>Analyse pesticides</v>
      </c>
      <c r="K1311" s="13" t="str">
        <f>VLOOKUP(Tableau1[[#This Row],[AnaCode]],'Config Analyses'!A:C,3,FALSE)</f>
        <v>Equipe 3</v>
      </c>
      <c r="L1311" s="13" t="str">
        <f>VLOOKUP(Tableau1[[#This Row],[CustomerCode]],'Config Clients'!A:D,3,FALSE)</f>
        <v>Coopérative agricole</v>
      </c>
      <c r="M1311" s="13" t="str">
        <f>VLOOKUP(Tableau1[[#This Row],[CustomerCode]],'Config Clients'!A:D,4,FALSE)</f>
        <v>Béatrice</v>
      </c>
      <c r="N1311" s="10" t="str">
        <f>IFERROR(IF(Tableau1[[#This Row],[Date rendu]]-'Date de l''export'!$A$2&gt;0,"Non","Oui"),"Oui")</f>
        <v>Non</v>
      </c>
      <c r="O1311" s="11">
        <f>IF(Tableau1[[#This Row],[En retard?]]="Non",Tableau1[[#This Row],[Date rendu]]-'Date de l''export'!$A$2,0)</f>
        <v>5.7404166666674428</v>
      </c>
      <c r="P1311" s="14" t="str">
        <f>IF(Tableau1[[#This Row],[En retard?]]="Oui","HD",IF(Tableau1[Délai restant]&lt;1,"&lt;24h",IF(Tableau1[Délai restant]&lt;2,"&lt;48h","≥48h")))</f>
        <v>≥48h</v>
      </c>
      <c r="Q1311" s="14" t="str">
        <f>IF(AND(Tableau1[[#This Row],[En retard?]]="Oui",OR(Tableau1[[#This Row],[Product]]="Citron",Tableau1[[#This Row],[Product]]="Amandes")),"Oui","Non")</f>
        <v>Non</v>
      </c>
      <c r="R1311" t="str">
        <f>CONCATENATE(Tableau1[[#This Row],[OrderCode]],"|",Tableau1[[#This Row],[AnaCode]],"|",Tableau1[[#This Row],[Product]])</f>
        <v>CMD01659901|PEST|Tomate</v>
      </c>
    </row>
    <row r="1312" spans="1:18" x14ac:dyDescent="0.25">
      <c r="A1312" s="1" t="s">
        <v>638</v>
      </c>
      <c r="B1312" s="1" t="s">
        <v>42</v>
      </c>
      <c r="C1312" s="3" t="s">
        <v>65</v>
      </c>
      <c r="D1312" s="3" t="s">
        <v>17</v>
      </c>
      <c r="E1312" s="1" t="s">
        <v>130</v>
      </c>
      <c r="F1312" s="1" t="s">
        <v>1982</v>
      </c>
      <c r="G1312" s="1" t="s">
        <v>1083</v>
      </c>
      <c r="H1312" s="3">
        <f>SUBSTITUTE(LEFT(Tableau1[[#This Row],[OrderDate]],17),".",":")+0</f>
        <v>43570.345000000001</v>
      </c>
      <c r="I1312" s="3">
        <f>SUBSTITUTE(LEFT(Tableau1[[#This Row],[OrderDueTo]],17),".",":")+0</f>
        <v>43577.5</v>
      </c>
      <c r="J1312" s="13" t="str">
        <f>VLOOKUP(Tableau1[[#This Row],[AnaCode]],'Config Analyses'!A:C,2,FALSE)</f>
        <v>Analyse pesticides</v>
      </c>
      <c r="K1312" s="13" t="str">
        <f>VLOOKUP(Tableau1[[#This Row],[AnaCode]],'Config Analyses'!A:C,3,FALSE)</f>
        <v>Equipe 3</v>
      </c>
      <c r="L1312" s="13" t="str">
        <f>VLOOKUP(Tableau1[[#This Row],[CustomerCode]],'Config Clients'!A:D,3,FALSE)</f>
        <v>Entreprises agro-alimentaires</v>
      </c>
      <c r="M1312" s="13" t="str">
        <f>VLOOKUP(Tableau1[[#This Row],[CustomerCode]],'Config Clients'!A:D,4,FALSE)</f>
        <v>Marc</v>
      </c>
      <c r="N1312" s="10" t="str">
        <f>IFERROR(IF(Tableau1[[#This Row],[Date rendu]]-'Date de l''export'!$A$2&gt;0,"Non","Oui"),"Oui")</f>
        <v>Non</v>
      </c>
      <c r="O1312" s="11">
        <f>IF(Tableau1[[#This Row],[En retard?]]="Non",Tableau1[[#This Row],[Date rendu]]-'Date de l''export'!$A$2,0)</f>
        <v>5.7404166666674428</v>
      </c>
      <c r="P1312" s="14" t="str">
        <f>IF(Tableau1[[#This Row],[En retard?]]="Oui","HD",IF(Tableau1[Délai restant]&lt;1,"&lt;24h",IF(Tableau1[Délai restant]&lt;2,"&lt;48h","≥48h")))</f>
        <v>≥48h</v>
      </c>
      <c r="Q1312" s="14" t="str">
        <f>IF(AND(Tableau1[[#This Row],[En retard?]]="Oui",OR(Tableau1[[#This Row],[Product]]="Citron",Tableau1[[#This Row],[Product]]="Amandes")),"Oui","Non")</f>
        <v>Non</v>
      </c>
      <c r="R1312" t="str">
        <f>CONCATENATE(Tableau1[[#This Row],[OrderCode]],"|",Tableau1[[#This Row],[AnaCode]],"|",Tableau1[[#This Row],[Product]])</f>
        <v>CMD01360601|PEST|Jus de fruits</v>
      </c>
    </row>
    <row r="1313" spans="1:18" x14ac:dyDescent="0.25">
      <c r="A1313" s="1" t="s">
        <v>639</v>
      </c>
      <c r="B1313" s="1" t="s">
        <v>31</v>
      </c>
      <c r="C1313" s="3" t="s">
        <v>52</v>
      </c>
      <c r="D1313" s="3" t="s">
        <v>9</v>
      </c>
      <c r="E1313" s="1" t="s">
        <v>107</v>
      </c>
      <c r="F1313" s="1" t="s">
        <v>1983</v>
      </c>
      <c r="G1313" s="1" t="s">
        <v>964</v>
      </c>
      <c r="H1313" s="3">
        <f>SUBSTITUTE(LEFT(Tableau1[[#This Row],[OrderDate]],17),".",":")+0</f>
        <v>43570.345081018517</v>
      </c>
      <c r="I1313" s="3">
        <f>SUBSTITUTE(LEFT(Tableau1[[#This Row],[OrderDueTo]],17),".",":")+0</f>
        <v>43573.5</v>
      </c>
      <c r="J1313" s="13" t="str">
        <f>VLOOKUP(Tableau1[[#This Row],[AnaCode]],'Config Analyses'!A:C,2,FALSE)</f>
        <v>Analyse nutritionelle</v>
      </c>
      <c r="K1313" s="13" t="str">
        <f>VLOOKUP(Tableau1[[#This Row],[AnaCode]],'Config Analyses'!A:C,3,FALSE)</f>
        <v>Equipe 2</v>
      </c>
      <c r="L1313" s="13" t="str">
        <f>VLOOKUP(Tableau1[[#This Row],[CustomerCode]],'Config Clients'!A:D,3,FALSE)</f>
        <v>Centrale d'achats</v>
      </c>
      <c r="M1313" s="13" t="str">
        <f>VLOOKUP(Tableau1[[#This Row],[CustomerCode]],'Config Clients'!A:D,4,FALSE)</f>
        <v>Sandrine</v>
      </c>
      <c r="N1313" s="10" t="str">
        <f>IFERROR(IF(Tableau1[[#This Row],[Date rendu]]-'Date de l''export'!$A$2&gt;0,"Non","Oui"),"Oui")</f>
        <v>Non</v>
      </c>
      <c r="O1313" s="11">
        <f>IF(Tableau1[[#This Row],[En retard?]]="Non",Tableau1[[#This Row],[Date rendu]]-'Date de l''export'!$A$2,0)</f>
        <v>1.7404166666674428</v>
      </c>
      <c r="P1313" s="14" t="str">
        <f>IF(Tableau1[[#This Row],[En retard?]]="Oui","HD",IF(Tableau1[Délai restant]&lt;1,"&lt;24h",IF(Tableau1[Délai restant]&lt;2,"&lt;48h","≥48h")))</f>
        <v>&lt;48h</v>
      </c>
      <c r="Q1313" s="14" t="str">
        <f>IF(AND(Tableau1[[#This Row],[En retard?]]="Oui",OR(Tableau1[[#This Row],[Product]]="Citron",Tableau1[[#This Row],[Product]]="Amandes")),"Oui","Non")</f>
        <v>Non</v>
      </c>
      <c r="R1313" t="str">
        <f>CONCATENATE(Tableau1[[#This Row],[OrderCode]],"|",Tableau1[[#This Row],[AnaCode]],"|",Tableau1[[#This Row],[Product]])</f>
        <v>CMD01745107|NTR|Pomme de terre</v>
      </c>
    </row>
    <row r="1314" spans="1:18" x14ac:dyDescent="0.25">
      <c r="A1314" s="1" t="s">
        <v>3644</v>
      </c>
      <c r="B1314" s="1" t="s">
        <v>42</v>
      </c>
      <c r="C1314" s="3" t="s">
        <v>73</v>
      </c>
      <c r="D1314" s="3" t="s">
        <v>23</v>
      </c>
      <c r="E1314" s="1" t="s">
        <v>107</v>
      </c>
      <c r="F1314" s="1" t="s">
        <v>3645</v>
      </c>
      <c r="G1314" s="1" t="s">
        <v>964</v>
      </c>
      <c r="H1314" s="3">
        <f>SUBSTITUTE(LEFT(Tableau1[[#This Row],[OrderDate]],17),".",":")+0</f>
        <v>43570.345266203702</v>
      </c>
      <c r="I1314" s="3">
        <f>SUBSTITUTE(LEFT(Tableau1[[#This Row],[OrderDueTo]],17),".",":")+0</f>
        <v>43573.5</v>
      </c>
      <c r="J1314" s="13" t="str">
        <f>VLOOKUP(Tableau1[[#This Row],[AnaCode]],'Config Analyses'!A:C,2,FALSE)</f>
        <v>Analyse nutritionelle</v>
      </c>
      <c r="K1314" s="13" t="str">
        <f>VLOOKUP(Tableau1[[#This Row],[AnaCode]],'Config Analyses'!A:C,3,FALSE)</f>
        <v>Equipe 2</v>
      </c>
      <c r="L1314" s="13" t="str">
        <f>VLOOKUP(Tableau1[[#This Row],[CustomerCode]],'Config Clients'!A:D,3,FALSE)</f>
        <v>Entreprises agro-alimentaires</v>
      </c>
      <c r="M1314" s="13" t="str">
        <f>VLOOKUP(Tableau1[[#This Row],[CustomerCode]],'Config Clients'!A:D,4,FALSE)</f>
        <v>Julien</v>
      </c>
      <c r="N1314" s="10" t="str">
        <f>IFERROR(IF(Tableau1[[#This Row],[Date rendu]]-'Date de l''export'!$A$2&gt;0,"Non","Oui"),"Oui")</f>
        <v>Non</v>
      </c>
      <c r="O1314" s="11">
        <f>IF(Tableau1[[#This Row],[En retard?]]="Non",Tableau1[[#This Row],[Date rendu]]-'Date de l''export'!$A$2,0)</f>
        <v>1.7404166666674428</v>
      </c>
      <c r="P1314" s="14" t="str">
        <f>IF(Tableau1[[#This Row],[En retard?]]="Oui","HD",IF(Tableau1[Délai restant]&lt;1,"&lt;24h",IF(Tableau1[Délai restant]&lt;2,"&lt;48h","≥48h")))</f>
        <v>&lt;48h</v>
      </c>
      <c r="Q1314" s="14" t="str">
        <f>IF(AND(Tableau1[[#This Row],[En retard?]]="Oui",OR(Tableau1[[#This Row],[Product]]="Citron",Tableau1[[#This Row],[Product]]="Amandes")),"Oui","Non")</f>
        <v>Non</v>
      </c>
      <c r="R1314" t="str">
        <f>CONCATENATE(Tableau1[[#This Row],[OrderCode]],"|",Tableau1[[#This Row],[AnaCode]],"|",Tableau1[[#This Row],[Product]])</f>
        <v>CMD01795101|NTR|Jus de fruits</v>
      </c>
    </row>
    <row r="1315" spans="1:18" x14ac:dyDescent="0.25">
      <c r="A1315" s="1" t="s">
        <v>3646</v>
      </c>
      <c r="B1315" s="1" t="s">
        <v>42</v>
      </c>
      <c r="C1315" s="3" t="s">
        <v>188</v>
      </c>
      <c r="D1315" s="3" t="s">
        <v>38</v>
      </c>
      <c r="E1315" s="1" t="s">
        <v>229</v>
      </c>
      <c r="F1315" s="1" t="s">
        <v>3647</v>
      </c>
      <c r="G1315" s="1" t="s">
        <v>945</v>
      </c>
      <c r="H1315" s="3">
        <f>SUBSTITUTE(LEFT(Tableau1[[#This Row],[OrderDate]],17),".",":")+0</f>
        <v>43570.345312500001</v>
      </c>
      <c r="I1315" s="3">
        <f>SUBSTITUTE(LEFT(Tableau1[[#This Row],[OrderDueTo]],17),".",":")+0</f>
        <v>43572.5</v>
      </c>
      <c r="J1315" s="13" t="str">
        <f>VLOOKUP(Tableau1[[#This Row],[AnaCode]],'Config Analyses'!A:C,2,FALSE)</f>
        <v>Analyse sucres</v>
      </c>
      <c r="K1315" s="13" t="str">
        <f>VLOOKUP(Tableau1[[#This Row],[AnaCode]],'Config Analyses'!A:C,3,FALSE)</f>
        <v>Equipe 2</v>
      </c>
      <c r="L1315" s="13" t="str">
        <f>VLOOKUP(Tableau1[[#This Row],[CustomerCode]],'Config Clients'!A:D,3,FALSE)</f>
        <v>Coopérative agricole</v>
      </c>
      <c r="M1315" s="13" t="str">
        <f>VLOOKUP(Tableau1[[#This Row],[CustomerCode]],'Config Clients'!A:D,4,FALSE)</f>
        <v>Julie</v>
      </c>
      <c r="N1315" s="10" t="str">
        <f>IFERROR(IF(Tableau1[[#This Row],[Date rendu]]-'Date de l''export'!$A$2&gt;0,"Non","Oui"),"Oui")</f>
        <v>Non</v>
      </c>
      <c r="O1315" s="11">
        <f>IF(Tableau1[[#This Row],[En retard?]]="Non",Tableau1[[#This Row],[Date rendu]]-'Date de l''export'!$A$2,0)</f>
        <v>0.74041666666744277</v>
      </c>
      <c r="P1315" s="14" t="str">
        <f>IF(Tableau1[[#This Row],[En retard?]]="Oui","HD",IF(Tableau1[Délai restant]&lt;1,"&lt;24h",IF(Tableau1[Délai restant]&lt;2,"&lt;48h","≥48h")))</f>
        <v>&lt;24h</v>
      </c>
      <c r="Q1315" s="14" t="str">
        <f>IF(AND(Tableau1[[#This Row],[En retard?]]="Oui",OR(Tableau1[[#This Row],[Product]]="Citron",Tableau1[[#This Row],[Product]]="Amandes")),"Oui","Non")</f>
        <v>Non</v>
      </c>
      <c r="R1315" t="str">
        <f>CONCATENATE(Tableau1[[#This Row],[OrderCode]],"|",Tableau1[[#This Row],[AnaCode]],"|",Tableau1[[#This Row],[Product]])</f>
        <v>CMD01646435|SCR|Jus de fruits</v>
      </c>
    </row>
    <row r="1316" spans="1:18" x14ac:dyDescent="0.25">
      <c r="A1316" s="1" t="s">
        <v>208</v>
      </c>
      <c r="B1316" s="1" t="s">
        <v>26</v>
      </c>
      <c r="C1316" s="3" t="s">
        <v>49</v>
      </c>
      <c r="D1316" s="3" t="s">
        <v>8</v>
      </c>
      <c r="E1316" s="1" t="s">
        <v>107</v>
      </c>
      <c r="F1316" s="1" t="s">
        <v>1740</v>
      </c>
      <c r="G1316" s="1" t="s">
        <v>964</v>
      </c>
      <c r="H1316" s="3">
        <f>SUBSTITUTE(LEFT(Tableau1[[#This Row],[OrderDate]],17),".",":")+0</f>
        <v>43570.345381944448</v>
      </c>
      <c r="I1316" s="3">
        <f>SUBSTITUTE(LEFT(Tableau1[[#This Row],[OrderDueTo]],17),".",":")+0</f>
        <v>43573.5</v>
      </c>
      <c r="J1316" s="13" t="str">
        <f>VLOOKUP(Tableau1[[#This Row],[AnaCode]],'Config Analyses'!A:C,2,FALSE)</f>
        <v>Analyse nutritionelle</v>
      </c>
      <c r="K1316" s="13" t="str">
        <f>VLOOKUP(Tableau1[[#This Row],[AnaCode]],'Config Analyses'!A:C,3,FALSE)</f>
        <v>Equipe 2</v>
      </c>
      <c r="L1316" s="13" t="str">
        <f>VLOOKUP(Tableau1[[#This Row],[CustomerCode]],'Config Clients'!A:D,3,FALSE)</f>
        <v>Grande surface</v>
      </c>
      <c r="M1316" s="13" t="str">
        <f>VLOOKUP(Tableau1[[#This Row],[CustomerCode]],'Config Clients'!A:D,4,FALSE)</f>
        <v>Eric</v>
      </c>
      <c r="N1316" s="10" t="str">
        <f>IFERROR(IF(Tableau1[[#This Row],[Date rendu]]-'Date de l''export'!$A$2&gt;0,"Non","Oui"),"Oui")</f>
        <v>Non</v>
      </c>
      <c r="O1316" s="11">
        <f>IF(Tableau1[[#This Row],[En retard?]]="Non",Tableau1[[#This Row],[Date rendu]]-'Date de l''export'!$A$2,0)</f>
        <v>1.7404166666674428</v>
      </c>
      <c r="P1316" s="14" t="str">
        <f>IF(Tableau1[[#This Row],[En retard?]]="Oui","HD",IF(Tableau1[Délai restant]&lt;1,"&lt;24h",IF(Tableau1[Délai restant]&lt;2,"&lt;48h","≥48h")))</f>
        <v>&lt;48h</v>
      </c>
      <c r="Q1316" s="14" t="str">
        <f>IF(AND(Tableau1[[#This Row],[En retard?]]="Oui",OR(Tableau1[[#This Row],[Product]]="Citron",Tableau1[[#This Row],[Product]]="Amandes")),"Oui","Non")</f>
        <v>Non</v>
      </c>
      <c r="R1316" t="str">
        <f>CONCATENATE(Tableau1[[#This Row],[OrderCode]],"|",Tableau1[[#This Row],[AnaCode]],"|",Tableau1[[#This Row],[Product]])</f>
        <v>CMD01645805|NTR|Radis</v>
      </c>
    </row>
    <row r="1317" spans="1:18" x14ac:dyDescent="0.25">
      <c r="A1317" s="1" t="s">
        <v>563</v>
      </c>
      <c r="B1317" s="1" t="s">
        <v>32</v>
      </c>
      <c r="C1317" s="3" t="s">
        <v>58</v>
      </c>
      <c r="D1317" s="3" t="s">
        <v>13</v>
      </c>
      <c r="E1317" s="1" t="s">
        <v>229</v>
      </c>
      <c r="F1317" s="1" t="s">
        <v>3147</v>
      </c>
      <c r="G1317" s="1" t="s">
        <v>945</v>
      </c>
      <c r="H1317" s="3">
        <f>SUBSTITUTE(LEFT(Tableau1[[#This Row],[OrderDate]],17),".",":")+0</f>
        <v>43570.345439814817</v>
      </c>
      <c r="I1317" s="3">
        <f>SUBSTITUTE(LEFT(Tableau1[[#This Row],[OrderDueTo]],17),".",":")+0</f>
        <v>43572.5</v>
      </c>
      <c r="J1317" s="13" t="str">
        <f>VLOOKUP(Tableau1[[#This Row],[AnaCode]],'Config Analyses'!A:C,2,FALSE)</f>
        <v>Analyse sucres</v>
      </c>
      <c r="K1317" s="13" t="str">
        <f>VLOOKUP(Tableau1[[#This Row],[AnaCode]],'Config Analyses'!A:C,3,FALSE)</f>
        <v>Equipe 2</v>
      </c>
      <c r="L1317" s="13" t="str">
        <f>VLOOKUP(Tableau1[[#This Row],[CustomerCode]],'Config Clients'!A:D,3,FALSE)</f>
        <v>Coopérative agricole</v>
      </c>
      <c r="M1317" s="13" t="str">
        <f>VLOOKUP(Tableau1[[#This Row],[CustomerCode]],'Config Clients'!A:D,4,FALSE)</f>
        <v>Béatrice</v>
      </c>
      <c r="N1317" s="10" t="str">
        <f>IFERROR(IF(Tableau1[[#This Row],[Date rendu]]-'Date de l''export'!$A$2&gt;0,"Non","Oui"),"Oui")</f>
        <v>Non</v>
      </c>
      <c r="O1317" s="11">
        <f>IF(Tableau1[[#This Row],[En retard?]]="Non",Tableau1[[#This Row],[Date rendu]]-'Date de l''export'!$A$2,0)</f>
        <v>0.74041666666744277</v>
      </c>
      <c r="P1317" s="14" t="str">
        <f>IF(Tableau1[[#This Row],[En retard?]]="Oui","HD",IF(Tableau1[Délai restant]&lt;1,"&lt;24h",IF(Tableau1[Délai restant]&lt;2,"&lt;48h","≥48h")))</f>
        <v>&lt;24h</v>
      </c>
      <c r="Q1317" s="14" t="str">
        <f>IF(AND(Tableau1[[#This Row],[En retard?]]="Oui",OR(Tableau1[[#This Row],[Product]]="Citron",Tableau1[[#This Row],[Product]]="Amandes")),"Oui","Non")</f>
        <v>Non</v>
      </c>
      <c r="R1317" t="str">
        <f>CONCATENATE(Tableau1[[#This Row],[OrderCode]],"|",Tableau1[[#This Row],[AnaCode]],"|",Tableau1[[#This Row],[Product]])</f>
        <v>CMD01660201|SCR|Tomate</v>
      </c>
    </row>
    <row r="1318" spans="1:18" x14ac:dyDescent="0.25">
      <c r="A1318" s="1" t="s">
        <v>228</v>
      </c>
      <c r="B1318" s="1" t="s">
        <v>28</v>
      </c>
      <c r="C1318" s="3" t="s">
        <v>61</v>
      </c>
      <c r="D1318" s="3" t="s">
        <v>14</v>
      </c>
      <c r="E1318" s="1" t="s">
        <v>130</v>
      </c>
      <c r="F1318" s="1" t="s">
        <v>1493</v>
      </c>
      <c r="G1318" s="1" t="s">
        <v>1083</v>
      </c>
      <c r="H1318" s="3">
        <f>SUBSTITUTE(LEFT(Tableau1[[#This Row],[OrderDate]],17),".",":")+0</f>
        <v>43570.345613425925</v>
      </c>
      <c r="I1318" s="3">
        <f>SUBSTITUTE(LEFT(Tableau1[[#This Row],[OrderDueTo]],17),".",":")+0</f>
        <v>43577.5</v>
      </c>
      <c r="J1318" s="13" t="str">
        <f>VLOOKUP(Tableau1[[#This Row],[AnaCode]],'Config Analyses'!A:C,2,FALSE)</f>
        <v>Analyse pesticides</v>
      </c>
      <c r="K1318" s="13" t="str">
        <f>VLOOKUP(Tableau1[[#This Row],[AnaCode]],'Config Analyses'!A:C,3,FALSE)</f>
        <v>Equipe 3</v>
      </c>
      <c r="L1318" s="13" t="str">
        <f>VLOOKUP(Tableau1[[#This Row],[CustomerCode]],'Config Clients'!A:D,3,FALSE)</f>
        <v>Grande surface</v>
      </c>
      <c r="M1318" s="13" t="str">
        <f>VLOOKUP(Tableau1[[#This Row],[CustomerCode]],'Config Clients'!A:D,4,FALSE)</f>
        <v>Eric</v>
      </c>
      <c r="N1318" s="10" t="str">
        <f>IFERROR(IF(Tableau1[[#This Row],[Date rendu]]-'Date de l''export'!$A$2&gt;0,"Non","Oui"),"Oui")</f>
        <v>Non</v>
      </c>
      <c r="O1318" s="11">
        <f>IF(Tableau1[[#This Row],[En retard?]]="Non",Tableau1[[#This Row],[Date rendu]]-'Date de l''export'!$A$2,0)</f>
        <v>5.7404166666674428</v>
      </c>
      <c r="P1318" s="14" t="str">
        <f>IF(Tableau1[[#This Row],[En retard?]]="Oui","HD",IF(Tableau1[Délai restant]&lt;1,"&lt;24h",IF(Tableau1[Délai restant]&lt;2,"&lt;48h","≥48h")))</f>
        <v>≥48h</v>
      </c>
      <c r="Q1318" s="14" t="str">
        <f>IF(AND(Tableau1[[#This Row],[En retard?]]="Oui",OR(Tableau1[[#This Row],[Product]]="Citron",Tableau1[[#This Row],[Product]]="Amandes")),"Oui","Non")</f>
        <v>Non</v>
      </c>
      <c r="R1318" t="str">
        <f>CONCATENATE(Tableau1[[#This Row],[OrderCode]],"|",Tableau1[[#This Row],[AnaCode]],"|",Tableau1[[#This Row],[Product]])</f>
        <v>CMD01749404|PEST|Petits pois</v>
      </c>
    </row>
    <row r="1319" spans="1:18" x14ac:dyDescent="0.25">
      <c r="A1319" s="1" t="s">
        <v>538</v>
      </c>
      <c r="B1319" s="1" t="s">
        <v>32</v>
      </c>
      <c r="C1319" s="3" t="s">
        <v>61</v>
      </c>
      <c r="D1319" s="3" t="s">
        <v>14</v>
      </c>
      <c r="E1319" s="1" t="s">
        <v>107</v>
      </c>
      <c r="F1319" s="1" t="s">
        <v>1737</v>
      </c>
      <c r="G1319" s="1" t="s">
        <v>964</v>
      </c>
      <c r="H1319" s="3">
        <f>SUBSTITUTE(LEFT(Tableau1[[#This Row],[OrderDate]],17),".",":")+0</f>
        <v>43570.345682870371</v>
      </c>
      <c r="I1319" s="3">
        <f>SUBSTITUTE(LEFT(Tableau1[[#This Row],[OrderDueTo]],17),".",":")+0</f>
        <v>43573.5</v>
      </c>
      <c r="J1319" s="13" t="str">
        <f>VLOOKUP(Tableau1[[#This Row],[AnaCode]],'Config Analyses'!A:C,2,FALSE)</f>
        <v>Analyse nutritionelle</v>
      </c>
      <c r="K1319" s="13" t="str">
        <f>VLOOKUP(Tableau1[[#This Row],[AnaCode]],'Config Analyses'!A:C,3,FALSE)</f>
        <v>Equipe 2</v>
      </c>
      <c r="L1319" s="13" t="str">
        <f>VLOOKUP(Tableau1[[#This Row],[CustomerCode]],'Config Clients'!A:D,3,FALSE)</f>
        <v>Grande surface</v>
      </c>
      <c r="M1319" s="13" t="str">
        <f>VLOOKUP(Tableau1[[#This Row],[CustomerCode]],'Config Clients'!A:D,4,FALSE)</f>
        <v>Eric</v>
      </c>
      <c r="N1319" s="10" t="str">
        <f>IFERROR(IF(Tableau1[[#This Row],[Date rendu]]-'Date de l''export'!$A$2&gt;0,"Non","Oui"),"Oui")</f>
        <v>Non</v>
      </c>
      <c r="O1319" s="11">
        <f>IF(Tableau1[[#This Row],[En retard?]]="Non",Tableau1[[#This Row],[Date rendu]]-'Date de l''export'!$A$2,0)</f>
        <v>1.7404166666674428</v>
      </c>
      <c r="P1319" s="14" t="str">
        <f>IF(Tableau1[[#This Row],[En retard?]]="Oui","HD",IF(Tableau1[Délai restant]&lt;1,"&lt;24h",IF(Tableau1[Délai restant]&lt;2,"&lt;48h","≥48h")))</f>
        <v>&lt;48h</v>
      </c>
      <c r="Q1319" s="14" t="str">
        <f>IF(AND(Tableau1[[#This Row],[En retard?]]="Oui",OR(Tableau1[[#This Row],[Product]]="Citron",Tableau1[[#This Row],[Product]]="Amandes")),"Oui","Non")</f>
        <v>Non</v>
      </c>
      <c r="R1319" t="str">
        <f>CONCATENATE(Tableau1[[#This Row],[OrderCode]],"|",Tableau1[[#This Row],[AnaCode]],"|",Tableau1[[#This Row],[Product]])</f>
        <v>CMD01742703|NTR|Tomate</v>
      </c>
    </row>
    <row r="1320" spans="1:18" x14ac:dyDescent="0.25">
      <c r="A1320" s="1" t="s">
        <v>877</v>
      </c>
      <c r="B1320" s="1" t="s">
        <v>46</v>
      </c>
      <c r="C1320" s="3" t="s">
        <v>225</v>
      </c>
      <c r="D1320" s="3" t="s">
        <v>39</v>
      </c>
      <c r="E1320" s="1" t="s">
        <v>107</v>
      </c>
      <c r="F1320" s="1" t="s">
        <v>1736</v>
      </c>
      <c r="G1320" s="1" t="s">
        <v>964</v>
      </c>
      <c r="H1320" s="3">
        <f>SUBSTITUTE(LEFT(Tableau1[[#This Row],[OrderDate]],17),".",":")+0</f>
        <v>43570.345763888887</v>
      </c>
      <c r="I1320" s="3">
        <f>SUBSTITUTE(LEFT(Tableau1[[#This Row],[OrderDueTo]],17),".",":")+0</f>
        <v>43573.5</v>
      </c>
      <c r="J1320" s="13" t="str">
        <f>VLOOKUP(Tableau1[[#This Row],[AnaCode]],'Config Analyses'!A:C,2,FALSE)</f>
        <v>Analyse nutritionelle</v>
      </c>
      <c r="K1320" s="13" t="str">
        <f>VLOOKUP(Tableau1[[#This Row],[AnaCode]],'Config Analyses'!A:C,3,FALSE)</f>
        <v>Equipe 2</v>
      </c>
      <c r="L1320" s="13" t="str">
        <f>VLOOKUP(Tableau1[[#This Row],[CustomerCode]],'Config Clients'!A:D,3,FALSE)</f>
        <v>Coopérative agricole</v>
      </c>
      <c r="M1320" s="13" t="str">
        <f>VLOOKUP(Tableau1[[#This Row],[CustomerCode]],'Config Clients'!A:D,4,FALSE)</f>
        <v>Béatrice</v>
      </c>
      <c r="N1320" s="10" t="str">
        <f>IFERROR(IF(Tableau1[[#This Row],[Date rendu]]-'Date de l''export'!$A$2&gt;0,"Non","Oui"),"Oui")</f>
        <v>Non</v>
      </c>
      <c r="O1320" s="11">
        <f>IF(Tableau1[[#This Row],[En retard?]]="Non",Tableau1[[#This Row],[Date rendu]]-'Date de l''export'!$A$2,0)</f>
        <v>1.7404166666674428</v>
      </c>
      <c r="P1320" s="14" t="str">
        <f>IF(Tableau1[[#This Row],[En retard?]]="Oui","HD",IF(Tableau1[Délai restant]&lt;1,"&lt;24h",IF(Tableau1[Délai restant]&lt;2,"&lt;48h","≥48h")))</f>
        <v>&lt;48h</v>
      </c>
      <c r="Q1320" s="14" t="str">
        <f>IF(AND(Tableau1[[#This Row],[En retard?]]="Oui",OR(Tableau1[[#This Row],[Product]]="Citron",Tableau1[[#This Row],[Product]]="Amandes")),"Oui","Non")</f>
        <v>Non</v>
      </c>
      <c r="R1320" t="str">
        <f>CONCATENATE(Tableau1[[#This Row],[OrderCode]],"|",Tableau1[[#This Row],[AnaCode]],"|",Tableau1[[#This Row],[Product]])</f>
        <v>CMD01773001|NTR|Raisin</v>
      </c>
    </row>
    <row r="1321" spans="1:18" x14ac:dyDescent="0.25">
      <c r="A1321" s="1" t="s">
        <v>643</v>
      </c>
      <c r="B1321" s="1" t="s">
        <v>31</v>
      </c>
      <c r="C1321" s="3" t="s">
        <v>49</v>
      </c>
      <c r="D1321" s="3" t="s">
        <v>8</v>
      </c>
      <c r="E1321" s="1" t="s">
        <v>50</v>
      </c>
      <c r="F1321" s="1" t="s">
        <v>1985</v>
      </c>
      <c r="G1321" s="1" t="s">
        <v>1365</v>
      </c>
      <c r="H1321" s="3">
        <f>SUBSTITUTE(LEFT(Tableau1[[#This Row],[OrderDate]],17),".",":")+0</f>
        <v>43570.345902777779</v>
      </c>
      <c r="I1321" s="3">
        <f>SUBSTITUTE(LEFT(Tableau1[[#This Row],[OrderDueTo]],17),".",":")+0</f>
        <v>43579.5</v>
      </c>
      <c r="J1321" s="13" t="str">
        <f>VLOOKUP(Tableau1[[#This Row],[AnaCode]],'Config Analyses'!A:C,2,FALSE)</f>
        <v>Analyse OGM</v>
      </c>
      <c r="K1321" s="13" t="str">
        <f>VLOOKUP(Tableau1[[#This Row],[AnaCode]],'Config Analyses'!A:C,3,FALSE)</f>
        <v>Equipe 2</v>
      </c>
      <c r="L1321" s="13" t="str">
        <f>VLOOKUP(Tableau1[[#This Row],[CustomerCode]],'Config Clients'!A:D,3,FALSE)</f>
        <v>Grande surface</v>
      </c>
      <c r="M1321" s="13" t="str">
        <f>VLOOKUP(Tableau1[[#This Row],[CustomerCode]],'Config Clients'!A:D,4,FALSE)</f>
        <v>Eric</v>
      </c>
      <c r="N1321" s="10" t="str">
        <f>IFERROR(IF(Tableau1[[#This Row],[Date rendu]]-'Date de l''export'!$A$2&gt;0,"Non","Oui"),"Oui")</f>
        <v>Non</v>
      </c>
      <c r="O1321" s="11">
        <f>IF(Tableau1[[#This Row],[En retard?]]="Non",Tableau1[[#This Row],[Date rendu]]-'Date de l''export'!$A$2,0)</f>
        <v>7.7404166666674428</v>
      </c>
      <c r="P1321" s="14" t="str">
        <f>IF(Tableau1[[#This Row],[En retard?]]="Oui","HD",IF(Tableau1[Délai restant]&lt;1,"&lt;24h",IF(Tableau1[Délai restant]&lt;2,"&lt;48h","≥48h")))</f>
        <v>≥48h</v>
      </c>
      <c r="Q1321" s="14" t="str">
        <f>IF(AND(Tableau1[[#This Row],[En retard?]]="Oui",OR(Tableau1[[#This Row],[Product]]="Citron",Tableau1[[#This Row],[Product]]="Amandes")),"Oui","Non")</f>
        <v>Non</v>
      </c>
      <c r="R1321" t="str">
        <f>CONCATENATE(Tableau1[[#This Row],[OrderCode]],"|",Tableau1[[#This Row],[AnaCode]],"|",Tableau1[[#This Row],[Product]])</f>
        <v>CMD01568804|OGM|Pomme de terre</v>
      </c>
    </row>
    <row r="1322" spans="1:18" x14ac:dyDescent="0.25">
      <c r="A1322" s="1" t="s">
        <v>277</v>
      </c>
      <c r="B1322" s="1" t="s">
        <v>21</v>
      </c>
      <c r="C1322" s="3" t="s">
        <v>61</v>
      </c>
      <c r="D1322" s="3" t="s">
        <v>14</v>
      </c>
      <c r="E1322" s="1" t="s">
        <v>107</v>
      </c>
      <c r="F1322" s="1" t="s">
        <v>1734</v>
      </c>
      <c r="G1322" s="1" t="s">
        <v>964</v>
      </c>
      <c r="H1322" s="3">
        <f>SUBSTITUTE(LEFT(Tableau1[[#This Row],[OrderDate]],17),".",":")+0</f>
        <v>43570.345914351848</v>
      </c>
      <c r="I1322" s="3">
        <f>SUBSTITUTE(LEFT(Tableau1[[#This Row],[OrderDueTo]],17),".",":")+0</f>
        <v>43573.5</v>
      </c>
      <c r="J1322" s="13" t="str">
        <f>VLOOKUP(Tableau1[[#This Row],[AnaCode]],'Config Analyses'!A:C,2,FALSE)</f>
        <v>Analyse nutritionelle</v>
      </c>
      <c r="K1322" s="13" t="str">
        <f>VLOOKUP(Tableau1[[#This Row],[AnaCode]],'Config Analyses'!A:C,3,FALSE)</f>
        <v>Equipe 2</v>
      </c>
      <c r="L1322" s="13" t="str">
        <f>VLOOKUP(Tableau1[[#This Row],[CustomerCode]],'Config Clients'!A:D,3,FALSE)</f>
        <v>Grande surface</v>
      </c>
      <c r="M1322" s="13" t="str">
        <f>VLOOKUP(Tableau1[[#This Row],[CustomerCode]],'Config Clients'!A:D,4,FALSE)</f>
        <v>Eric</v>
      </c>
      <c r="N1322" s="10" t="str">
        <f>IFERROR(IF(Tableau1[[#This Row],[Date rendu]]-'Date de l''export'!$A$2&gt;0,"Non","Oui"),"Oui")</f>
        <v>Non</v>
      </c>
      <c r="O1322" s="11">
        <f>IF(Tableau1[[#This Row],[En retard?]]="Non",Tableau1[[#This Row],[Date rendu]]-'Date de l''export'!$A$2,0)</f>
        <v>1.7404166666674428</v>
      </c>
      <c r="P1322" s="14" t="str">
        <f>IF(Tableau1[[#This Row],[En retard?]]="Oui","HD",IF(Tableau1[Délai restant]&lt;1,"&lt;24h",IF(Tableau1[Délai restant]&lt;2,"&lt;48h","≥48h")))</f>
        <v>&lt;48h</v>
      </c>
      <c r="Q1322" s="14" t="str">
        <f>IF(AND(Tableau1[[#This Row],[En retard?]]="Oui",OR(Tableau1[[#This Row],[Product]]="Citron",Tableau1[[#This Row],[Product]]="Amandes")),"Oui","Non")</f>
        <v>Non</v>
      </c>
      <c r="R1322" t="str">
        <f>CONCATENATE(Tableau1[[#This Row],[OrderCode]],"|",Tableau1[[#This Row],[AnaCode]],"|",Tableau1[[#This Row],[Product]])</f>
        <v>CMD01592202|NTR|Carotte</v>
      </c>
    </row>
    <row r="1323" spans="1:18" x14ac:dyDescent="0.25">
      <c r="A1323" s="1" t="s">
        <v>814</v>
      </c>
      <c r="B1323" s="1" t="s">
        <v>25</v>
      </c>
      <c r="C1323" s="3" t="s">
        <v>61</v>
      </c>
      <c r="D1323" s="3" t="s">
        <v>14</v>
      </c>
      <c r="E1323" s="1" t="s">
        <v>226</v>
      </c>
      <c r="F1323" s="1" t="s">
        <v>2768</v>
      </c>
      <c r="G1323" s="1" t="s">
        <v>945</v>
      </c>
      <c r="H1323" s="3">
        <f>SUBSTITUTE(LEFT(Tableau1[[#This Row],[OrderDate]],17),".",":")+0</f>
        <v>43570.346134259256</v>
      </c>
      <c r="I1323" s="3">
        <f>SUBSTITUTE(LEFT(Tableau1[[#This Row],[OrderDueTo]],17),".",":")+0</f>
        <v>43572.5</v>
      </c>
      <c r="J1323" s="13" t="str">
        <f>VLOOKUP(Tableau1[[#This Row],[AnaCode]],'Config Analyses'!A:C,2,FALSE)</f>
        <v>Analyse microbiologique</v>
      </c>
      <c r="K1323" s="13" t="str">
        <f>VLOOKUP(Tableau1[[#This Row],[AnaCode]],'Config Analyses'!A:C,3,FALSE)</f>
        <v>Equipe 4</v>
      </c>
      <c r="L1323" s="13" t="str">
        <f>VLOOKUP(Tableau1[[#This Row],[CustomerCode]],'Config Clients'!A:D,3,FALSE)</f>
        <v>Grande surface</v>
      </c>
      <c r="M1323" s="13" t="str">
        <f>VLOOKUP(Tableau1[[#This Row],[CustomerCode]],'Config Clients'!A:D,4,FALSE)</f>
        <v>Eric</v>
      </c>
      <c r="N1323" s="10" t="str">
        <f>IFERROR(IF(Tableau1[[#This Row],[Date rendu]]-'Date de l''export'!$A$2&gt;0,"Non","Oui"),"Oui")</f>
        <v>Non</v>
      </c>
      <c r="O1323" s="11">
        <f>IF(Tableau1[[#This Row],[En retard?]]="Non",Tableau1[[#This Row],[Date rendu]]-'Date de l''export'!$A$2,0)</f>
        <v>0.74041666666744277</v>
      </c>
      <c r="P1323" s="14" t="str">
        <f>IF(Tableau1[[#This Row],[En retard?]]="Oui","HD",IF(Tableau1[Délai restant]&lt;1,"&lt;24h",IF(Tableau1[Délai restant]&lt;2,"&lt;48h","≥48h")))</f>
        <v>&lt;24h</v>
      </c>
      <c r="Q1323" s="14" t="str">
        <f>IF(AND(Tableau1[[#This Row],[En retard?]]="Oui",OR(Tableau1[[#This Row],[Product]]="Citron",Tableau1[[#This Row],[Product]]="Amandes")),"Oui","Non")</f>
        <v>Non</v>
      </c>
      <c r="R1323" t="str">
        <f>CONCATENATE(Tableau1[[#This Row],[OrderCode]],"|",Tableau1[[#This Row],[AnaCode]],"|",Tableau1[[#This Row],[Product]])</f>
        <v>CMD01693301|BACT|Haricots vert</v>
      </c>
    </row>
    <row r="1324" spans="1:18" x14ac:dyDescent="0.25">
      <c r="A1324" s="1" t="s">
        <v>3648</v>
      </c>
      <c r="B1324" s="1" t="s">
        <v>42</v>
      </c>
      <c r="C1324" s="3" t="s">
        <v>188</v>
      </c>
      <c r="D1324" s="3" t="s">
        <v>38</v>
      </c>
      <c r="E1324" s="1" t="s">
        <v>179</v>
      </c>
      <c r="F1324" s="1" t="s">
        <v>3649</v>
      </c>
      <c r="G1324" s="1" t="s">
        <v>947</v>
      </c>
      <c r="H1324" s="3">
        <f>SUBSTITUTE(LEFT(Tableau1[[#This Row],[OrderDate]],17),".",":")+0</f>
        <v>43570.347002314818</v>
      </c>
      <c r="I1324" s="3">
        <f>SUBSTITUTE(LEFT(Tableau1[[#This Row],[OrderDueTo]],17),".",":")+0</f>
        <v>43571.5</v>
      </c>
      <c r="J1324" s="13" t="str">
        <f>VLOOKUP(Tableau1[[#This Row],[AnaCode]],'Config Analyses'!A:C,2,FALSE)</f>
        <v>Analyse métaux lourds</v>
      </c>
      <c r="K1324" s="13" t="str">
        <f>VLOOKUP(Tableau1[[#This Row],[AnaCode]],'Config Analyses'!A:C,3,FALSE)</f>
        <v>Equipe 1</v>
      </c>
      <c r="L1324" s="13" t="str">
        <f>VLOOKUP(Tableau1[[#This Row],[CustomerCode]],'Config Clients'!A:D,3,FALSE)</f>
        <v>Coopérative agricole</v>
      </c>
      <c r="M1324" s="13" t="str">
        <f>VLOOKUP(Tableau1[[#This Row],[CustomerCode]],'Config Clients'!A:D,4,FALSE)</f>
        <v>Julie</v>
      </c>
      <c r="N1324" s="10" t="str">
        <f>IFERROR(IF(Tableau1[[#This Row],[Date rendu]]-'Date de l''export'!$A$2&gt;0,"Non","Oui"),"Oui")</f>
        <v>Oui</v>
      </c>
      <c r="O1324" s="11">
        <f>IF(Tableau1[[#This Row],[En retard?]]="Non",Tableau1[[#This Row],[Date rendu]]-'Date de l''export'!$A$2,0)</f>
        <v>0</v>
      </c>
      <c r="P1324" s="14" t="str">
        <f>IF(Tableau1[[#This Row],[En retard?]]="Oui","HD",IF(Tableau1[Délai restant]&lt;1,"&lt;24h",IF(Tableau1[Délai restant]&lt;2,"&lt;48h","≥48h")))</f>
        <v>HD</v>
      </c>
      <c r="Q1324" s="14" t="str">
        <f>IF(AND(Tableau1[[#This Row],[En retard?]]="Oui",OR(Tableau1[[#This Row],[Product]]="Citron",Tableau1[[#This Row],[Product]]="Amandes")),"Oui","Non")</f>
        <v>Non</v>
      </c>
      <c r="R1324" t="str">
        <f>CONCATENATE(Tableau1[[#This Row],[OrderCode]],"|",Tableau1[[#This Row],[AnaCode]],"|",Tableau1[[#This Row],[Product]])</f>
        <v>CMD01568421|MTX|Jus de fruits</v>
      </c>
    </row>
    <row r="1325" spans="1:18" x14ac:dyDescent="0.25">
      <c r="A1325" s="1" t="s">
        <v>887</v>
      </c>
      <c r="B1325" s="1" t="s">
        <v>21</v>
      </c>
      <c r="C1325" s="3" t="s">
        <v>58</v>
      </c>
      <c r="D1325" s="3" t="s">
        <v>13</v>
      </c>
      <c r="E1325" s="1" t="s">
        <v>130</v>
      </c>
      <c r="F1325" s="1" t="s">
        <v>1992</v>
      </c>
      <c r="G1325" s="1" t="s">
        <v>1083</v>
      </c>
      <c r="H1325" s="3">
        <f>SUBSTITUTE(LEFT(Tableau1[[#This Row],[OrderDate]],17),".",":")+0</f>
        <v>43570.347650462965</v>
      </c>
      <c r="I1325" s="3">
        <f>SUBSTITUTE(LEFT(Tableau1[[#This Row],[OrderDueTo]],17),".",":")+0</f>
        <v>43577.5</v>
      </c>
      <c r="J1325" s="13" t="str">
        <f>VLOOKUP(Tableau1[[#This Row],[AnaCode]],'Config Analyses'!A:C,2,FALSE)</f>
        <v>Analyse pesticides</v>
      </c>
      <c r="K1325" s="13" t="str">
        <f>VLOOKUP(Tableau1[[#This Row],[AnaCode]],'Config Analyses'!A:C,3,FALSE)</f>
        <v>Equipe 3</v>
      </c>
      <c r="L1325" s="13" t="str">
        <f>VLOOKUP(Tableau1[[#This Row],[CustomerCode]],'Config Clients'!A:D,3,FALSE)</f>
        <v>Coopérative agricole</v>
      </c>
      <c r="M1325" s="13" t="str">
        <f>VLOOKUP(Tableau1[[#This Row],[CustomerCode]],'Config Clients'!A:D,4,FALSE)</f>
        <v>Béatrice</v>
      </c>
      <c r="N1325" s="10" t="str">
        <f>IFERROR(IF(Tableau1[[#This Row],[Date rendu]]-'Date de l''export'!$A$2&gt;0,"Non","Oui"),"Oui")</f>
        <v>Non</v>
      </c>
      <c r="O1325" s="11">
        <f>IF(Tableau1[[#This Row],[En retard?]]="Non",Tableau1[[#This Row],[Date rendu]]-'Date de l''export'!$A$2,0)</f>
        <v>5.7404166666674428</v>
      </c>
      <c r="P1325" s="14" t="str">
        <f>IF(Tableau1[[#This Row],[En retard?]]="Oui","HD",IF(Tableau1[Délai restant]&lt;1,"&lt;24h",IF(Tableau1[Délai restant]&lt;2,"&lt;48h","≥48h")))</f>
        <v>≥48h</v>
      </c>
      <c r="Q1325" s="14" t="str">
        <f>IF(AND(Tableau1[[#This Row],[En retard?]]="Oui",OR(Tableau1[[#This Row],[Product]]="Citron",Tableau1[[#This Row],[Product]]="Amandes")),"Oui","Non")</f>
        <v>Non</v>
      </c>
      <c r="R1325" t="str">
        <f>CONCATENATE(Tableau1[[#This Row],[OrderCode]],"|",Tableau1[[#This Row],[AnaCode]],"|",Tableau1[[#This Row],[Product]])</f>
        <v>CMD01763103|PEST|Carotte</v>
      </c>
    </row>
    <row r="1326" spans="1:18" x14ac:dyDescent="0.25">
      <c r="A1326" s="1" t="s">
        <v>362</v>
      </c>
      <c r="B1326" s="1" t="s">
        <v>46</v>
      </c>
      <c r="C1326" s="3" t="s">
        <v>225</v>
      </c>
      <c r="D1326" s="3" t="s">
        <v>39</v>
      </c>
      <c r="E1326" s="1" t="s">
        <v>179</v>
      </c>
      <c r="F1326" s="1" t="s">
        <v>1993</v>
      </c>
      <c r="G1326" s="1" t="s">
        <v>947</v>
      </c>
      <c r="H1326" s="3">
        <f>SUBSTITUTE(LEFT(Tableau1[[#This Row],[OrderDate]],17),".",":")+0</f>
        <v>43570.347777777781</v>
      </c>
      <c r="I1326" s="3">
        <f>SUBSTITUTE(LEFT(Tableau1[[#This Row],[OrderDueTo]],17),".",":")+0</f>
        <v>43571.5</v>
      </c>
      <c r="J1326" s="13" t="str">
        <f>VLOOKUP(Tableau1[[#This Row],[AnaCode]],'Config Analyses'!A:C,2,FALSE)</f>
        <v>Analyse métaux lourds</v>
      </c>
      <c r="K1326" s="13" t="str">
        <f>VLOOKUP(Tableau1[[#This Row],[AnaCode]],'Config Analyses'!A:C,3,FALSE)</f>
        <v>Equipe 1</v>
      </c>
      <c r="L1326" s="13" t="str">
        <f>VLOOKUP(Tableau1[[#This Row],[CustomerCode]],'Config Clients'!A:D,3,FALSE)</f>
        <v>Coopérative agricole</v>
      </c>
      <c r="M1326" s="13" t="str">
        <f>VLOOKUP(Tableau1[[#This Row],[CustomerCode]],'Config Clients'!A:D,4,FALSE)</f>
        <v>Béatrice</v>
      </c>
      <c r="N1326" s="10" t="str">
        <f>IFERROR(IF(Tableau1[[#This Row],[Date rendu]]-'Date de l''export'!$A$2&gt;0,"Non","Oui"),"Oui")</f>
        <v>Oui</v>
      </c>
      <c r="O1326" s="11">
        <f>IF(Tableau1[[#This Row],[En retard?]]="Non",Tableau1[[#This Row],[Date rendu]]-'Date de l''export'!$A$2,0)</f>
        <v>0</v>
      </c>
      <c r="P1326" s="14" t="str">
        <f>IF(Tableau1[[#This Row],[En retard?]]="Oui","HD",IF(Tableau1[Délai restant]&lt;1,"&lt;24h",IF(Tableau1[Délai restant]&lt;2,"&lt;48h","≥48h")))</f>
        <v>HD</v>
      </c>
      <c r="Q1326" s="14" t="str">
        <f>IF(AND(Tableau1[[#This Row],[En retard?]]="Oui",OR(Tableau1[[#This Row],[Product]]="Citron",Tableau1[[#This Row],[Product]]="Amandes")),"Oui","Non")</f>
        <v>Non</v>
      </c>
      <c r="R1326" t="str">
        <f>CONCATENATE(Tableau1[[#This Row],[OrderCode]],"|",Tableau1[[#This Row],[AnaCode]],"|",Tableau1[[#This Row],[Product]])</f>
        <v>CMD01742901|MTX|Raisin</v>
      </c>
    </row>
    <row r="1327" spans="1:18" x14ac:dyDescent="0.25">
      <c r="A1327" s="1" t="s">
        <v>173</v>
      </c>
      <c r="B1327" s="1" t="s">
        <v>21</v>
      </c>
      <c r="C1327" s="3" t="s">
        <v>72</v>
      </c>
      <c r="D1327" s="3" t="s">
        <v>22</v>
      </c>
      <c r="E1327" s="1" t="s">
        <v>179</v>
      </c>
      <c r="F1327" s="1" t="s">
        <v>2740</v>
      </c>
      <c r="G1327" s="1" t="s">
        <v>947</v>
      </c>
      <c r="H1327" s="3">
        <f>SUBSTITUTE(LEFT(Tableau1[[#This Row],[OrderDate]],17),".",":")+0</f>
        <v>43570.347928240742</v>
      </c>
      <c r="I1327" s="3">
        <f>SUBSTITUTE(LEFT(Tableau1[[#This Row],[OrderDueTo]],17),".",":")+0</f>
        <v>43571.5</v>
      </c>
      <c r="J1327" s="13" t="str">
        <f>VLOOKUP(Tableau1[[#This Row],[AnaCode]],'Config Analyses'!A:C,2,FALSE)</f>
        <v>Analyse métaux lourds</v>
      </c>
      <c r="K1327" s="13" t="str">
        <f>VLOOKUP(Tableau1[[#This Row],[AnaCode]],'Config Analyses'!A:C,3,FALSE)</f>
        <v>Equipe 1</v>
      </c>
      <c r="L1327" s="13" t="str">
        <f>VLOOKUP(Tableau1[[#This Row],[CustomerCode]],'Config Clients'!A:D,3,FALSE)</f>
        <v>Coopérative agricole</v>
      </c>
      <c r="M1327" s="13" t="str">
        <f>VLOOKUP(Tableau1[[#This Row],[CustomerCode]],'Config Clients'!A:D,4,FALSE)</f>
        <v>Julie</v>
      </c>
      <c r="N1327" s="10" t="str">
        <f>IFERROR(IF(Tableau1[[#This Row],[Date rendu]]-'Date de l''export'!$A$2&gt;0,"Non","Oui"),"Oui")</f>
        <v>Oui</v>
      </c>
      <c r="O1327" s="11">
        <f>IF(Tableau1[[#This Row],[En retard?]]="Non",Tableau1[[#This Row],[Date rendu]]-'Date de l''export'!$A$2,0)</f>
        <v>0</v>
      </c>
      <c r="P1327" s="14" t="str">
        <f>IF(Tableau1[[#This Row],[En retard?]]="Oui","HD",IF(Tableau1[Délai restant]&lt;1,"&lt;24h",IF(Tableau1[Délai restant]&lt;2,"&lt;48h","≥48h")))</f>
        <v>HD</v>
      </c>
      <c r="Q1327" s="14" t="str">
        <f>IF(AND(Tableau1[[#This Row],[En retard?]]="Oui",OR(Tableau1[[#This Row],[Product]]="Citron",Tableau1[[#This Row],[Product]]="Amandes")),"Oui","Non")</f>
        <v>Non</v>
      </c>
      <c r="R1327" t="str">
        <f>CONCATENATE(Tableau1[[#This Row],[OrderCode]],"|",Tableau1[[#This Row],[AnaCode]],"|",Tableau1[[#This Row],[Product]])</f>
        <v>CMD01687201|MTX|Carotte</v>
      </c>
    </row>
    <row r="1328" spans="1:18" x14ac:dyDescent="0.25">
      <c r="A1328" s="1" t="s">
        <v>456</v>
      </c>
      <c r="B1328" s="1" t="s">
        <v>31</v>
      </c>
      <c r="C1328" s="3" t="s">
        <v>54</v>
      </c>
      <c r="D1328" s="3" t="s">
        <v>10</v>
      </c>
      <c r="E1328" s="1" t="s">
        <v>130</v>
      </c>
      <c r="F1328" s="1" t="s">
        <v>1994</v>
      </c>
      <c r="G1328" s="1" t="s">
        <v>1083</v>
      </c>
      <c r="H1328" s="3">
        <f>SUBSTITUTE(LEFT(Tableau1[[#This Row],[OrderDate]],17),".",":")+0</f>
        <v>43570.348055555558</v>
      </c>
      <c r="I1328" s="3">
        <f>SUBSTITUTE(LEFT(Tableau1[[#This Row],[OrderDueTo]],17),".",":")+0</f>
        <v>43577.5</v>
      </c>
      <c r="J1328" s="13" t="str">
        <f>VLOOKUP(Tableau1[[#This Row],[AnaCode]],'Config Analyses'!A:C,2,FALSE)</f>
        <v>Analyse pesticides</v>
      </c>
      <c r="K1328" s="13" t="str">
        <f>VLOOKUP(Tableau1[[#This Row],[AnaCode]],'Config Analyses'!A:C,3,FALSE)</f>
        <v>Equipe 3</v>
      </c>
      <c r="L1328" s="13" t="str">
        <f>VLOOKUP(Tableau1[[#This Row],[CustomerCode]],'Config Clients'!A:D,3,FALSE)</f>
        <v>Coopérative agricole</v>
      </c>
      <c r="M1328" s="13" t="str">
        <f>VLOOKUP(Tableau1[[#This Row],[CustomerCode]],'Config Clients'!A:D,4,FALSE)</f>
        <v>Julie</v>
      </c>
      <c r="N1328" s="10" t="str">
        <f>IFERROR(IF(Tableau1[[#This Row],[Date rendu]]-'Date de l''export'!$A$2&gt;0,"Non","Oui"),"Oui")</f>
        <v>Non</v>
      </c>
      <c r="O1328" s="11">
        <f>IF(Tableau1[[#This Row],[En retard?]]="Non",Tableau1[[#This Row],[Date rendu]]-'Date de l''export'!$A$2,0)</f>
        <v>5.7404166666674428</v>
      </c>
      <c r="P1328" s="14" t="str">
        <f>IF(Tableau1[[#This Row],[En retard?]]="Oui","HD",IF(Tableau1[Délai restant]&lt;1,"&lt;24h",IF(Tableau1[Délai restant]&lt;2,"&lt;48h","≥48h")))</f>
        <v>≥48h</v>
      </c>
      <c r="Q1328" s="14" t="str">
        <f>IF(AND(Tableau1[[#This Row],[En retard?]]="Oui",OR(Tableau1[[#This Row],[Product]]="Citron",Tableau1[[#This Row],[Product]]="Amandes")),"Oui","Non")</f>
        <v>Non</v>
      </c>
      <c r="R1328" t="str">
        <f>CONCATENATE(Tableau1[[#This Row],[OrderCode]],"|",Tableau1[[#This Row],[AnaCode]],"|",Tableau1[[#This Row],[Product]])</f>
        <v>CMD01552503|PEST|Pomme de terre</v>
      </c>
    </row>
    <row r="1329" spans="1:18" x14ac:dyDescent="0.25">
      <c r="A1329" s="1" t="s">
        <v>927</v>
      </c>
      <c r="B1329" s="1" t="s">
        <v>42</v>
      </c>
      <c r="C1329" s="3" t="s">
        <v>65</v>
      </c>
      <c r="D1329" s="3" t="s">
        <v>17</v>
      </c>
      <c r="E1329" s="1" t="s">
        <v>130</v>
      </c>
      <c r="F1329" s="1" t="s">
        <v>1995</v>
      </c>
      <c r="G1329" s="1" t="s">
        <v>1083</v>
      </c>
      <c r="H1329" s="3">
        <f>SUBSTITUTE(LEFT(Tableau1[[#This Row],[OrderDate]],17),".",":")+0</f>
        <v>43570.348194444443</v>
      </c>
      <c r="I1329" s="3">
        <f>SUBSTITUTE(LEFT(Tableau1[[#This Row],[OrderDueTo]],17),".",":")+0</f>
        <v>43577.5</v>
      </c>
      <c r="J1329" s="13" t="str">
        <f>VLOOKUP(Tableau1[[#This Row],[AnaCode]],'Config Analyses'!A:C,2,FALSE)</f>
        <v>Analyse pesticides</v>
      </c>
      <c r="K1329" s="13" t="str">
        <f>VLOOKUP(Tableau1[[#This Row],[AnaCode]],'Config Analyses'!A:C,3,FALSE)</f>
        <v>Equipe 3</v>
      </c>
      <c r="L1329" s="13" t="str">
        <f>VLOOKUP(Tableau1[[#This Row],[CustomerCode]],'Config Clients'!A:D,3,FALSE)</f>
        <v>Entreprises agro-alimentaires</v>
      </c>
      <c r="M1329" s="13" t="str">
        <f>VLOOKUP(Tableau1[[#This Row],[CustomerCode]],'Config Clients'!A:D,4,FALSE)</f>
        <v>Marc</v>
      </c>
      <c r="N1329" s="10" t="str">
        <f>IFERROR(IF(Tableau1[[#This Row],[Date rendu]]-'Date de l''export'!$A$2&gt;0,"Non","Oui"),"Oui")</f>
        <v>Non</v>
      </c>
      <c r="O1329" s="11">
        <f>IF(Tableau1[[#This Row],[En retard?]]="Non",Tableau1[[#This Row],[Date rendu]]-'Date de l''export'!$A$2,0)</f>
        <v>5.7404166666674428</v>
      </c>
      <c r="P1329" s="14" t="str">
        <f>IF(Tableau1[[#This Row],[En retard?]]="Oui","HD",IF(Tableau1[Délai restant]&lt;1,"&lt;24h",IF(Tableau1[Délai restant]&lt;2,"&lt;48h","≥48h")))</f>
        <v>≥48h</v>
      </c>
      <c r="Q1329" s="14" t="str">
        <f>IF(AND(Tableau1[[#This Row],[En retard?]]="Oui",OR(Tableau1[[#This Row],[Product]]="Citron",Tableau1[[#This Row],[Product]]="Amandes")),"Oui","Non")</f>
        <v>Non</v>
      </c>
      <c r="R1329" t="str">
        <f>CONCATENATE(Tableau1[[#This Row],[OrderCode]],"|",Tableau1[[#This Row],[AnaCode]],"|",Tableau1[[#This Row],[Product]])</f>
        <v>CMD01670701|PEST|Jus de fruits</v>
      </c>
    </row>
    <row r="1330" spans="1:18" x14ac:dyDescent="0.25">
      <c r="A1330" s="1" t="s">
        <v>499</v>
      </c>
      <c r="B1330" s="1" t="s">
        <v>31</v>
      </c>
      <c r="C1330" s="3" t="s">
        <v>61</v>
      </c>
      <c r="D1330" s="3" t="s">
        <v>14</v>
      </c>
      <c r="E1330" s="1" t="s">
        <v>179</v>
      </c>
      <c r="F1330" s="1" t="s">
        <v>2290</v>
      </c>
      <c r="G1330" s="1" t="s">
        <v>947</v>
      </c>
      <c r="H1330" s="3">
        <f>SUBSTITUTE(LEFT(Tableau1[[#This Row],[OrderDate]],17),".",":")+0</f>
        <v>43570.348368055558</v>
      </c>
      <c r="I1330" s="3">
        <f>SUBSTITUTE(LEFT(Tableau1[[#This Row],[OrderDueTo]],17),".",":")+0</f>
        <v>43571.5</v>
      </c>
      <c r="J1330" s="13" t="str">
        <f>VLOOKUP(Tableau1[[#This Row],[AnaCode]],'Config Analyses'!A:C,2,FALSE)</f>
        <v>Analyse métaux lourds</v>
      </c>
      <c r="K1330" s="13" t="str">
        <f>VLOOKUP(Tableau1[[#This Row],[AnaCode]],'Config Analyses'!A:C,3,FALSE)</f>
        <v>Equipe 1</v>
      </c>
      <c r="L1330" s="13" t="str">
        <f>VLOOKUP(Tableau1[[#This Row],[CustomerCode]],'Config Clients'!A:D,3,FALSE)</f>
        <v>Grande surface</v>
      </c>
      <c r="M1330" s="13" t="str">
        <f>VLOOKUP(Tableau1[[#This Row],[CustomerCode]],'Config Clients'!A:D,4,FALSE)</f>
        <v>Eric</v>
      </c>
      <c r="N1330" s="10" t="str">
        <f>IFERROR(IF(Tableau1[[#This Row],[Date rendu]]-'Date de l''export'!$A$2&gt;0,"Non","Oui"),"Oui")</f>
        <v>Oui</v>
      </c>
      <c r="O1330" s="11">
        <f>IF(Tableau1[[#This Row],[En retard?]]="Non",Tableau1[[#This Row],[Date rendu]]-'Date de l''export'!$A$2,0)</f>
        <v>0</v>
      </c>
      <c r="P1330" s="14" t="str">
        <f>IF(Tableau1[[#This Row],[En retard?]]="Oui","HD",IF(Tableau1[Délai restant]&lt;1,"&lt;24h",IF(Tableau1[Délai restant]&lt;2,"&lt;48h","≥48h")))</f>
        <v>HD</v>
      </c>
      <c r="Q1330" s="14" t="str">
        <f>IF(AND(Tableau1[[#This Row],[En retard?]]="Oui",OR(Tableau1[[#This Row],[Product]]="Citron",Tableau1[[#This Row],[Product]]="Amandes")),"Oui","Non")</f>
        <v>Non</v>
      </c>
      <c r="R1330" t="str">
        <f>CONCATENATE(Tableau1[[#This Row],[OrderCode]],"|",Tableau1[[#This Row],[AnaCode]],"|",Tableau1[[#This Row],[Product]])</f>
        <v>CMD01573102|MTX|Pomme de terre</v>
      </c>
    </row>
    <row r="1331" spans="1:18" x14ac:dyDescent="0.25">
      <c r="A1331" s="1" t="s">
        <v>735</v>
      </c>
      <c r="B1331" s="1" t="s">
        <v>43</v>
      </c>
      <c r="C1331" s="3" t="s">
        <v>225</v>
      </c>
      <c r="D1331" s="3" t="s">
        <v>39</v>
      </c>
      <c r="E1331" s="1" t="s">
        <v>226</v>
      </c>
      <c r="F1331" s="1" t="s">
        <v>3085</v>
      </c>
      <c r="G1331" s="1" t="s">
        <v>945</v>
      </c>
      <c r="H1331" s="3">
        <f>SUBSTITUTE(LEFT(Tableau1[[#This Row],[OrderDate]],17),".",":")+0</f>
        <v>43570.348425925928</v>
      </c>
      <c r="I1331" s="3">
        <f>SUBSTITUTE(LEFT(Tableau1[[#This Row],[OrderDueTo]],17),".",":")+0</f>
        <v>43572.5</v>
      </c>
      <c r="J1331" s="13" t="str">
        <f>VLOOKUP(Tableau1[[#This Row],[AnaCode]],'Config Analyses'!A:C,2,FALSE)</f>
        <v>Analyse microbiologique</v>
      </c>
      <c r="K1331" s="13" t="str">
        <f>VLOOKUP(Tableau1[[#This Row],[AnaCode]],'Config Analyses'!A:C,3,FALSE)</f>
        <v>Equipe 4</v>
      </c>
      <c r="L1331" s="13" t="str">
        <f>VLOOKUP(Tableau1[[#This Row],[CustomerCode]],'Config Clients'!A:D,3,FALSE)</f>
        <v>Coopérative agricole</v>
      </c>
      <c r="M1331" s="13" t="str">
        <f>VLOOKUP(Tableau1[[#This Row],[CustomerCode]],'Config Clients'!A:D,4,FALSE)</f>
        <v>Béatrice</v>
      </c>
      <c r="N1331" s="10" t="str">
        <f>IFERROR(IF(Tableau1[[#This Row],[Date rendu]]-'Date de l''export'!$A$2&gt;0,"Non","Oui"),"Oui")</f>
        <v>Non</v>
      </c>
      <c r="O1331" s="11">
        <f>IF(Tableau1[[#This Row],[En retard?]]="Non",Tableau1[[#This Row],[Date rendu]]-'Date de l''export'!$A$2,0)</f>
        <v>0.74041666666744277</v>
      </c>
      <c r="P1331" s="14" t="str">
        <f>IF(Tableau1[[#This Row],[En retard?]]="Oui","HD",IF(Tableau1[Délai restant]&lt;1,"&lt;24h",IF(Tableau1[Délai restant]&lt;2,"&lt;48h","≥48h")))</f>
        <v>&lt;24h</v>
      </c>
      <c r="Q1331" s="14" t="str">
        <f>IF(AND(Tableau1[[#This Row],[En retard?]]="Oui",OR(Tableau1[[#This Row],[Product]]="Citron",Tableau1[[#This Row],[Product]]="Amandes")),"Oui","Non")</f>
        <v>Non</v>
      </c>
      <c r="R1331" t="str">
        <f>CONCATENATE(Tableau1[[#This Row],[OrderCode]],"|",Tableau1[[#This Row],[AnaCode]],"|",Tableau1[[#This Row],[Product]])</f>
        <v>CMD01748002|BACT|Pomme</v>
      </c>
    </row>
    <row r="1332" spans="1:18" x14ac:dyDescent="0.25">
      <c r="A1332" s="1" t="s">
        <v>149</v>
      </c>
      <c r="B1332" s="1" t="s">
        <v>31</v>
      </c>
      <c r="C1332" s="3" t="s">
        <v>52</v>
      </c>
      <c r="D1332" s="3" t="s">
        <v>9</v>
      </c>
      <c r="E1332" s="1" t="s">
        <v>130</v>
      </c>
      <c r="F1332" s="1" t="s">
        <v>1864</v>
      </c>
      <c r="G1332" s="1" t="s">
        <v>1083</v>
      </c>
      <c r="H1332" s="3">
        <f>SUBSTITUTE(LEFT(Tableau1[[#This Row],[OrderDate]],17),".",":")+0</f>
        <v>43570.348587962966</v>
      </c>
      <c r="I1332" s="3">
        <f>SUBSTITUTE(LEFT(Tableau1[[#This Row],[OrderDueTo]],17),".",":")+0</f>
        <v>43577.5</v>
      </c>
      <c r="J1332" s="13" t="str">
        <f>VLOOKUP(Tableau1[[#This Row],[AnaCode]],'Config Analyses'!A:C,2,FALSE)</f>
        <v>Analyse pesticides</v>
      </c>
      <c r="K1332" s="13" t="str">
        <f>VLOOKUP(Tableau1[[#This Row],[AnaCode]],'Config Analyses'!A:C,3,FALSE)</f>
        <v>Equipe 3</v>
      </c>
      <c r="L1332" s="13" t="str">
        <f>VLOOKUP(Tableau1[[#This Row],[CustomerCode]],'Config Clients'!A:D,3,FALSE)</f>
        <v>Centrale d'achats</v>
      </c>
      <c r="M1332" s="13" t="str">
        <f>VLOOKUP(Tableau1[[#This Row],[CustomerCode]],'Config Clients'!A:D,4,FALSE)</f>
        <v>Sandrine</v>
      </c>
      <c r="N1332" s="10" t="str">
        <f>IFERROR(IF(Tableau1[[#This Row],[Date rendu]]-'Date de l''export'!$A$2&gt;0,"Non","Oui"),"Oui")</f>
        <v>Non</v>
      </c>
      <c r="O1332" s="11">
        <f>IF(Tableau1[[#This Row],[En retard?]]="Non",Tableau1[[#This Row],[Date rendu]]-'Date de l''export'!$A$2,0)</f>
        <v>5.7404166666674428</v>
      </c>
      <c r="P1332" s="14" t="str">
        <f>IF(Tableau1[[#This Row],[En retard?]]="Oui","HD",IF(Tableau1[Délai restant]&lt;1,"&lt;24h",IF(Tableau1[Délai restant]&lt;2,"&lt;48h","≥48h")))</f>
        <v>≥48h</v>
      </c>
      <c r="Q1332" s="14" t="str">
        <f>IF(AND(Tableau1[[#This Row],[En retard?]]="Oui",OR(Tableau1[[#This Row],[Product]]="Citron",Tableau1[[#This Row],[Product]]="Amandes")),"Oui","Non")</f>
        <v>Non</v>
      </c>
      <c r="R1332" t="str">
        <f>CONCATENATE(Tableau1[[#This Row],[OrderCode]],"|",Tableau1[[#This Row],[AnaCode]],"|",Tableau1[[#This Row],[Product]])</f>
        <v>CMD01749302|PEST|Pomme de terre</v>
      </c>
    </row>
    <row r="1333" spans="1:18" x14ac:dyDescent="0.25">
      <c r="A1333" s="1" t="s">
        <v>925</v>
      </c>
      <c r="B1333" s="1" t="s">
        <v>42</v>
      </c>
      <c r="C1333" s="3" t="s">
        <v>65</v>
      </c>
      <c r="D1333" s="3" t="s">
        <v>17</v>
      </c>
      <c r="E1333" s="1" t="s">
        <v>229</v>
      </c>
      <c r="F1333" s="1" t="s">
        <v>2000</v>
      </c>
      <c r="G1333" s="1" t="s">
        <v>945</v>
      </c>
      <c r="H1333" s="3">
        <f>SUBSTITUTE(LEFT(Tableau1[[#This Row],[OrderDate]],17),".",":")+0</f>
        <v>43570.348645833335</v>
      </c>
      <c r="I1333" s="3">
        <f>SUBSTITUTE(LEFT(Tableau1[[#This Row],[OrderDueTo]],17),".",":")+0</f>
        <v>43572.5</v>
      </c>
      <c r="J1333" s="13" t="str">
        <f>VLOOKUP(Tableau1[[#This Row],[AnaCode]],'Config Analyses'!A:C,2,FALSE)</f>
        <v>Analyse sucres</v>
      </c>
      <c r="K1333" s="13" t="str">
        <f>VLOOKUP(Tableau1[[#This Row],[AnaCode]],'Config Analyses'!A:C,3,FALSE)</f>
        <v>Equipe 2</v>
      </c>
      <c r="L1333" s="13" t="str">
        <f>VLOOKUP(Tableau1[[#This Row],[CustomerCode]],'Config Clients'!A:D,3,FALSE)</f>
        <v>Entreprises agro-alimentaires</v>
      </c>
      <c r="M1333" s="13" t="str">
        <f>VLOOKUP(Tableau1[[#This Row],[CustomerCode]],'Config Clients'!A:D,4,FALSE)</f>
        <v>Marc</v>
      </c>
      <c r="N1333" s="10" t="str">
        <f>IFERROR(IF(Tableau1[[#This Row],[Date rendu]]-'Date de l''export'!$A$2&gt;0,"Non","Oui"),"Oui")</f>
        <v>Non</v>
      </c>
      <c r="O1333" s="11">
        <f>IF(Tableau1[[#This Row],[En retard?]]="Non",Tableau1[[#This Row],[Date rendu]]-'Date de l''export'!$A$2,0)</f>
        <v>0.74041666666744277</v>
      </c>
      <c r="P1333" s="14" t="str">
        <f>IF(Tableau1[[#This Row],[En retard?]]="Oui","HD",IF(Tableau1[Délai restant]&lt;1,"&lt;24h",IF(Tableau1[Délai restant]&lt;2,"&lt;48h","≥48h")))</f>
        <v>&lt;24h</v>
      </c>
      <c r="Q1333" s="14" t="str">
        <f>IF(AND(Tableau1[[#This Row],[En retard?]]="Oui",OR(Tableau1[[#This Row],[Product]]="Citron",Tableau1[[#This Row],[Product]]="Amandes")),"Oui","Non")</f>
        <v>Non</v>
      </c>
      <c r="R1333" t="str">
        <f>CONCATENATE(Tableau1[[#This Row],[OrderCode]],"|",Tableau1[[#This Row],[AnaCode]],"|",Tableau1[[#This Row],[Product]])</f>
        <v>CMD01789403|SCR|Jus de fruits</v>
      </c>
    </row>
    <row r="1334" spans="1:18" x14ac:dyDescent="0.25">
      <c r="A1334" s="1" t="s">
        <v>3619</v>
      </c>
      <c r="B1334" s="1" t="s">
        <v>42</v>
      </c>
      <c r="C1334" s="3" t="s">
        <v>188</v>
      </c>
      <c r="D1334" s="3" t="s">
        <v>38</v>
      </c>
      <c r="E1334" s="1" t="s">
        <v>229</v>
      </c>
      <c r="F1334" s="1" t="s">
        <v>3650</v>
      </c>
      <c r="G1334" s="1" t="s">
        <v>945</v>
      </c>
      <c r="H1334" s="3">
        <f>SUBSTITUTE(LEFT(Tableau1[[#This Row],[OrderDate]],17),".",":")+0</f>
        <v>43570.349629629629</v>
      </c>
      <c r="I1334" s="3">
        <f>SUBSTITUTE(LEFT(Tableau1[[#This Row],[OrderDueTo]],17),".",":")+0</f>
        <v>43572.5</v>
      </c>
      <c r="J1334" s="13" t="str">
        <f>VLOOKUP(Tableau1[[#This Row],[AnaCode]],'Config Analyses'!A:C,2,FALSE)</f>
        <v>Analyse sucres</v>
      </c>
      <c r="K1334" s="13" t="str">
        <f>VLOOKUP(Tableau1[[#This Row],[AnaCode]],'Config Analyses'!A:C,3,FALSE)</f>
        <v>Equipe 2</v>
      </c>
      <c r="L1334" s="13" t="str">
        <f>VLOOKUP(Tableau1[[#This Row],[CustomerCode]],'Config Clients'!A:D,3,FALSE)</f>
        <v>Coopérative agricole</v>
      </c>
      <c r="M1334" s="13" t="str">
        <f>VLOOKUP(Tableau1[[#This Row],[CustomerCode]],'Config Clients'!A:D,4,FALSE)</f>
        <v>Julie</v>
      </c>
      <c r="N1334" s="10" t="str">
        <f>IFERROR(IF(Tableau1[[#This Row],[Date rendu]]-'Date de l''export'!$A$2&gt;0,"Non","Oui"),"Oui")</f>
        <v>Non</v>
      </c>
      <c r="O1334" s="11">
        <f>IF(Tableau1[[#This Row],[En retard?]]="Non",Tableau1[[#This Row],[Date rendu]]-'Date de l''export'!$A$2,0)</f>
        <v>0.74041666666744277</v>
      </c>
      <c r="P1334" s="14" t="str">
        <f>IF(Tableau1[[#This Row],[En retard?]]="Oui","HD",IF(Tableau1[Délai restant]&lt;1,"&lt;24h",IF(Tableau1[Délai restant]&lt;2,"&lt;48h","≥48h")))</f>
        <v>&lt;24h</v>
      </c>
      <c r="Q1334" s="14" t="str">
        <f>IF(AND(Tableau1[[#This Row],[En retard?]]="Oui",OR(Tableau1[[#This Row],[Product]]="Citron",Tableau1[[#This Row],[Product]]="Amandes")),"Oui","Non")</f>
        <v>Non</v>
      </c>
      <c r="R1334" t="str">
        <f>CONCATENATE(Tableau1[[#This Row],[OrderCode]],"|",Tableau1[[#This Row],[AnaCode]],"|",Tableau1[[#This Row],[Product]])</f>
        <v>CMD01748535|SCR|Jus de fruits</v>
      </c>
    </row>
    <row r="1335" spans="1:18" x14ac:dyDescent="0.25">
      <c r="A1335" s="1" t="s">
        <v>421</v>
      </c>
      <c r="B1335" s="1" t="s">
        <v>42</v>
      </c>
      <c r="C1335" s="3" t="s">
        <v>65</v>
      </c>
      <c r="D1335" s="3" t="s">
        <v>17</v>
      </c>
      <c r="E1335" s="1" t="s">
        <v>130</v>
      </c>
      <c r="F1335" s="1" t="s">
        <v>2008</v>
      </c>
      <c r="G1335" s="1" t="s">
        <v>1083</v>
      </c>
      <c r="H1335" s="3">
        <f>SUBSTITUTE(LEFT(Tableau1[[#This Row],[OrderDate]],17),".",":")+0</f>
        <v>43570.349756944444</v>
      </c>
      <c r="I1335" s="3">
        <f>SUBSTITUTE(LEFT(Tableau1[[#This Row],[OrderDueTo]],17),".",":")+0</f>
        <v>43577.5</v>
      </c>
      <c r="J1335" s="13" t="str">
        <f>VLOOKUP(Tableau1[[#This Row],[AnaCode]],'Config Analyses'!A:C,2,FALSE)</f>
        <v>Analyse pesticides</v>
      </c>
      <c r="K1335" s="13" t="str">
        <f>VLOOKUP(Tableau1[[#This Row],[AnaCode]],'Config Analyses'!A:C,3,FALSE)</f>
        <v>Equipe 3</v>
      </c>
      <c r="L1335" s="13" t="str">
        <f>VLOOKUP(Tableau1[[#This Row],[CustomerCode]],'Config Clients'!A:D,3,FALSE)</f>
        <v>Entreprises agro-alimentaires</v>
      </c>
      <c r="M1335" s="13" t="str">
        <f>VLOOKUP(Tableau1[[#This Row],[CustomerCode]],'Config Clients'!A:D,4,FALSE)</f>
        <v>Marc</v>
      </c>
      <c r="N1335" s="10" t="str">
        <f>IFERROR(IF(Tableau1[[#This Row],[Date rendu]]-'Date de l''export'!$A$2&gt;0,"Non","Oui"),"Oui")</f>
        <v>Non</v>
      </c>
      <c r="O1335" s="11">
        <f>IF(Tableau1[[#This Row],[En retard?]]="Non",Tableau1[[#This Row],[Date rendu]]-'Date de l''export'!$A$2,0)</f>
        <v>5.7404166666674428</v>
      </c>
      <c r="P1335" s="14" t="str">
        <f>IF(Tableau1[[#This Row],[En retard?]]="Oui","HD",IF(Tableau1[Délai restant]&lt;1,"&lt;24h",IF(Tableau1[Délai restant]&lt;2,"&lt;48h","≥48h")))</f>
        <v>≥48h</v>
      </c>
      <c r="Q1335" s="14" t="str">
        <f>IF(AND(Tableau1[[#This Row],[En retard?]]="Oui",OR(Tableau1[[#This Row],[Product]]="Citron",Tableau1[[#This Row],[Product]]="Amandes")),"Oui","Non")</f>
        <v>Non</v>
      </c>
      <c r="R1335" t="str">
        <f>CONCATENATE(Tableau1[[#This Row],[OrderCode]],"|",Tableau1[[#This Row],[AnaCode]],"|",Tableau1[[#This Row],[Product]])</f>
        <v>CMD01672403|PEST|Jus de fruits</v>
      </c>
    </row>
    <row r="1336" spans="1:18" x14ac:dyDescent="0.25">
      <c r="A1336" s="1" t="s">
        <v>376</v>
      </c>
      <c r="B1336" s="1" t="s">
        <v>31</v>
      </c>
      <c r="C1336" s="3" t="s">
        <v>54</v>
      </c>
      <c r="D1336" s="3" t="s">
        <v>10</v>
      </c>
      <c r="E1336" s="1" t="s">
        <v>179</v>
      </c>
      <c r="F1336" s="1" t="s">
        <v>2677</v>
      </c>
      <c r="G1336" s="1" t="s">
        <v>947</v>
      </c>
      <c r="H1336" s="3">
        <f>SUBSTITUTE(LEFT(Tableau1[[#This Row],[OrderDate]],17),".",":")+0</f>
        <v>43570.349849537037</v>
      </c>
      <c r="I1336" s="3">
        <f>SUBSTITUTE(LEFT(Tableau1[[#This Row],[OrderDueTo]],17),".",":")+0</f>
        <v>43571.5</v>
      </c>
      <c r="J1336" s="13" t="str">
        <f>VLOOKUP(Tableau1[[#This Row],[AnaCode]],'Config Analyses'!A:C,2,FALSE)</f>
        <v>Analyse métaux lourds</v>
      </c>
      <c r="K1336" s="13" t="str">
        <f>VLOOKUP(Tableau1[[#This Row],[AnaCode]],'Config Analyses'!A:C,3,FALSE)</f>
        <v>Equipe 1</v>
      </c>
      <c r="L1336" s="13" t="str">
        <f>VLOOKUP(Tableau1[[#This Row],[CustomerCode]],'Config Clients'!A:D,3,FALSE)</f>
        <v>Coopérative agricole</v>
      </c>
      <c r="M1336" s="13" t="str">
        <f>VLOOKUP(Tableau1[[#This Row],[CustomerCode]],'Config Clients'!A:D,4,FALSE)</f>
        <v>Julie</v>
      </c>
      <c r="N1336" s="10" t="str">
        <f>IFERROR(IF(Tableau1[[#This Row],[Date rendu]]-'Date de l''export'!$A$2&gt;0,"Non","Oui"),"Oui")</f>
        <v>Oui</v>
      </c>
      <c r="O1336" s="11">
        <f>IF(Tableau1[[#This Row],[En retard?]]="Non",Tableau1[[#This Row],[Date rendu]]-'Date de l''export'!$A$2,0)</f>
        <v>0</v>
      </c>
      <c r="P1336" s="14" t="str">
        <f>IF(Tableau1[[#This Row],[En retard?]]="Oui","HD",IF(Tableau1[Délai restant]&lt;1,"&lt;24h",IF(Tableau1[Délai restant]&lt;2,"&lt;48h","≥48h")))</f>
        <v>HD</v>
      </c>
      <c r="Q1336" s="14" t="str">
        <f>IF(AND(Tableau1[[#This Row],[En retard?]]="Oui",OR(Tableau1[[#This Row],[Product]]="Citron",Tableau1[[#This Row],[Product]]="Amandes")),"Oui","Non")</f>
        <v>Non</v>
      </c>
      <c r="R1336" t="str">
        <f>CONCATENATE(Tableau1[[#This Row],[OrderCode]],"|",Tableau1[[#This Row],[AnaCode]],"|",Tableau1[[#This Row],[Product]])</f>
        <v>CMD01765707|MTX|Pomme de terre</v>
      </c>
    </row>
    <row r="1337" spans="1:18" x14ac:dyDescent="0.25">
      <c r="A1337" s="1" t="s">
        <v>141</v>
      </c>
      <c r="B1337" s="1" t="s">
        <v>31</v>
      </c>
      <c r="C1337" s="3" t="s">
        <v>52</v>
      </c>
      <c r="D1337" s="3" t="s">
        <v>9</v>
      </c>
      <c r="E1337" s="1" t="s">
        <v>130</v>
      </c>
      <c r="F1337" s="1" t="s">
        <v>1552</v>
      </c>
      <c r="G1337" s="1" t="s">
        <v>1083</v>
      </c>
      <c r="H1337" s="3">
        <f>SUBSTITUTE(LEFT(Tableau1[[#This Row],[OrderDate]],17),".",":")+0</f>
        <v>43570.349988425929</v>
      </c>
      <c r="I1337" s="3">
        <f>SUBSTITUTE(LEFT(Tableau1[[#This Row],[OrderDueTo]],17),".",":")+0</f>
        <v>43577.5</v>
      </c>
      <c r="J1337" s="13" t="str">
        <f>VLOOKUP(Tableau1[[#This Row],[AnaCode]],'Config Analyses'!A:C,2,FALSE)</f>
        <v>Analyse pesticides</v>
      </c>
      <c r="K1337" s="13" t="str">
        <f>VLOOKUP(Tableau1[[#This Row],[AnaCode]],'Config Analyses'!A:C,3,FALSE)</f>
        <v>Equipe 3</v>
      </c>
      <c r="L1337" s="13" t="str">
        <f>VLOOKUP(Tableau1[[#This Row],[CustomerCode]],'Config Clients'!A:D,3,FALSE)</f>
        <v>Centrale d'achats</v>
      </c>
      <c r="M1337" s="13" t="str">
        <f>VLOOKUP(Tableau1[[#This Row],[CustomerCode]],'Config Clients'!A:D,4,FALSE)</f>
        <v>Sandrine</v>
      </c>
      <c r="N1337" s="10" t="str">
        <f>IFERROR(IF(Tableau1[[#This Row],[Date rendu]]-'Date de l''export'!$A$2&gt;0,"Non","Oui"),"Oui")</f>
        <v>Non</v>
      </c>
      <c r="O1337" s="11">
        <f>IF(Tableau1[[#This Row],[En retard?]]="Non",Tableau1[[#This Row],[Date rendu]]-'Date de l''export'!$A$2,0)</f>
        <v>5.7404166666674428</v>
      </c>
      <c r="P1337" s="14" t="str">
        <f>IF(Tableau1[[#This Row],[En retard?]]="Oui","HD",IF(Tableau1[Délai restant]&lt;1,"&lt;24h",IF(Tableau1[Délai restant]&lt;2,"&lt;48h","≥48h")))</f>
        <v>≥48h</v>
      </c>
      <c r="Q1337" s="14" t="str">
        <f>IF(AND(Tableau1[[#This Row],[En retard?]]="Oui",OR(Tableau1[[#This Row],[Product]]="Citron",Tableau1[[#This Row],[Product]]="Amandes")),"Oui","Non")</f>
        <v>Non</v>
      </c>
      <c r="R1337" t="str">
        <f>CONCATENATE(Tableau1[[#This Row],[OrderCode]],"|",Tableau1[[#This Row],[AnaCode]],"|",Tableau1[[#This Row],[Product]])</f>
        <v>CMD01668312|PEST|Pomme de terre</v>
      </c>
    </row>
    <row r="1338" spans="1:18" x14ac:dyDescent="0.25">
      <c r="A1338" s="1" t="s">
        <v>290</v>
      </c>
      <c r="B1338" s="1" t="s">
        <v>21</v>
      </c>
      <c r="C1338" s="3" t="s">
        <v>52</v>
      </c>
      <c r="D1338" s="3" t="s">
        <v>9</v>
      </c>
      <c r="E1338" s="1" t="s">
        <v>130</v>
      </c>
      <c r="F1338" s="1" t="s">
        <v>1839</v>
      </c>
      <c r="G1338" s="1" t="s">
        <v>1083</v>
      </c>
      <c r="H1338" s="3">
        <f>SUBSTITUTE(LEFT(Tableau1[[#This Row],[OrderDate]],17),".",":")+0</f>
        <v>43570.350208333337</v>
      </c>
      <c r="I1338" s="3">
        <f>SUBSTITUTE(LEFT(Tableau1[[#This Row],[OrderDueTo]],17),".",":")+0</f>
        <v>43577.5</v>
      </c>
      <c r="J1338" s="13" t="str">
        <f>VLOOKUP(Tableau1[[#This Row],[AnaCode]],'Config Analyses'!A:C,2,FALSE)</f>
        <v>Analyse pesticides</v>
      </c>
      <c r="K1338" s="13" t="str">
        <f>VLOOKUP(Tableau1[[#This Row],[AnaCode]],'Config Analyses'!A:C,3,FALSE)</f>
        <v>Equipe 3</v>
      </c>
      <c r="L1338" s="13" t="str">
        <f>VLOOKUP(Tableau1[[#This Row],[CustomerCode]],'Config Clients'!A:D,3,FALSE)</f>
        <v>Centrale d'achats</v>
      </c>
      <c r="M1338" s="13" t="str">
        <f>VLOOKUP(Tableau1[[#This Row],[CustomerCode]],'Config Clients'!A:D,4,FALSE)</f>
        <v>Sandrine</v>
      </c>
      <c r="N1338" s="10" t="str">
        <f>IFERROR(IF(Tableau1[[#This Row],[Date rendu]]-'Date de l''export'!$A$2&gt;0,"Non","Oui"),"Oui")</f>
        <v>Non</v>
      </c>
      <c r="O1338" s="11">
        <f>IF(Tableau1[[#This Row],[En retard?]]="Non",Tableau1[[#This Row],[Date rendu]]-'Date de l''export'!$A$2,0)</f>
        <v>5.7404166666674428</v>
      </c>
      <c r="P1338" s="14" t="str">
        <f>IF(Tableau1[[#This Row],[En retard?]]="Oui","HD",IF(Tableau1[Délai restant]&lt;1,"&lt;24h",IF(Tableau1[Délai restant]&lt;2,"&lt;48h","≥48h")))</f>
        <v>≥48h</v>
      </c>
      <c r="Q1338" s="14" t="str">
        <f>IF(AND(Tableau1[[#This Row],[En retard?]]="Oui",OR(Tableau1[[#This Row],[Product]]="Citron",Tableau1[[#This Row],[Product]]="Amandes")),"Oui","Non")</f>
        <v>Non</v>
      </c>
      <c r="R1338" t="str">
        <f>CONCATENATE(Tableau1[[#This Row],[OrderCode]],"|",Tableau1[[#This Row],[AnaCode]],"|",Tableau1[[#This Row],[Product]])</f>
        <v>CMD01576301|PEST|Carotte</v>
      </c>
    </row>
    <row r="1339" spans="1:18" x14ac:dyDescent="0.25">
      <c r="A1339" s="1" t="s">
        <v>290</v>
      </c>
      <c r="B1339" s="1" t="s">
        <v>26</v>
      </c>
      <c r="C1339" s="3" t="s">
        <v>52</v>
      </c>
      <c r="D1339" s="3" t="s">
        <v>9</v>
      </c>
      <c r="E1339" s="1" t="s">
        <v>229</v>
      </c>
      <c r="F1339" s="1" t="s">
        <v>1716</v>
      </c>
      <c r="G1339" s="1" t="s">
        <v>945</v>
      </c>
      <c r="H1339" s="3">
        <f>SUBSTITUTE(LEFT(Tableau1[[#This Row],[OrderDate]],17),".",":")+0</f>
        <v>43570.35087962963</v>
      </c>
      <c r="I1339" s="3">
        <f>SUBSTITUTE(LEFT(Tableau1[[#This Row],[OrderDueTo]],17),".",":")+0</f>
        <v>43572.5</v>
      </c>
      <c r="J1339" s="13" t="str">
        <f>VLOOKUP(Tableau1[[#This Row],[AnaCode]],'Config Analyses'!A:C,2,FALSE)</f>
        <v>Analyse sucres</v>
      </c>
      <c r="K1339" s="13" t="str">
        <f>VLOOKUP(Tableau1[[#This Row],[AnaCode]],'Config Analyses'!A:C,3,FALSE)</f>
        <v>Equipe 2</v>
      </c>
      <c r="L1339" s="13" t="str">
        <f>VLOOKUP(Tableau1[[#This Row],[CustomerCode]],'Config Clients'!A:D,3,FALSE)</f>
        <v>Centrale d'achats</v>
      </c>
      <c r="M1339" s="13" t="str">
        <f>VLOOKUP(Tableau1[[#This Row],[CustomerCode]],'Config Clients'!A:D,4,FALSE)</f>
        <v>Sandrine</v>
      </c>
      <c r="N1339" s="10" t="str">
        <f>IFERROR(IF(Tableau1[[#This Row],[Date rendu]]-'Date de l''export'!$A$2&gt;0,"Non","Oui"),"Oui")</f>
        <v>Non</v>
      </c>
      <c r="O1339" s="11">
        <f>IF(Tableau1[[#This Row],[En retard?]]="Non",Tableau1[[#This Row],[Date rendu]]-'Date de l''export'!$A$2,0)</f>
        <v>0.74041666666744277</v>
      </c>
      <c r="P1339" s="14" t="str">
        <f>IF(Tableau1[[#This Row],[En retard?]]="Oui","HD",IF(Tableau1[Délai restant]&lt;1,"&lt;24h",IF(Tableau1[Délai restant]&lt;2,"&lt;48h","≥48h")))</f>
        <v>&lt;24h</v>
      </c>
      <c r="Q1339" s="14" t="str">
        <f>IF(AND(Tableau1[[#This Row],[En retard?]]="Oui",OR(Tableau1[[#This Row],[Product]]="Citron",Tableau1[[#This Row],[Product]]="Amandes")),"Oui","Non")</f>
        <v>Non</v>
      </c>
      <c r="R1339" t="str">
        <f>CONCATENATE(Tableau1[[#This Row],[OrderCode]],"|",Tableau1[[#This Row],[AnaCode]],"|",Tableau1[[#This Row],[Product]])</f>
        <v>CMD01576301|SCR|Radis</v>
      </c>
    </row>
    <row r="1340" spans="1:18" x14ac:dyDescent="0.25">
      <c r="A1340" s="1" t="s">
        <v>95</v>
      </c>
      <c r="B1340" s="1" t="s">
        <v>31</v>
      </c>
      <c r="C1340" s="3" t="s">
        <v>61</v>
      </c>
      <c r="D1340" s="3" t="s">
        <v>14</v>
      </c>
      <c r="E1340" s="1" t="s">
        <v>229</v>
      </c>
      <c r="F1340" s="1" t="s">
        <v>3146</v>
      </c>
      <c r="G1340" s="1" t="s">
        <v>945</v>
      </c>
      <c r="H1340" s="3">
        <f>SUBSTITUTE(LEFT(Tableau1[[#This Row],[OrderDate]],17),".",":")+0</f>
        <v>43570.350937499999</v>
      </c>
      <c r="I1340" s="3">
        <f>SUBSTITUTE(LEFT(Tableau1[[#This Row],[OrderDueTo]],17),".",":")+0</f>
        <v>43572.5</v>
      </c>
      <c r="J1340" s="13" t="str">
        <f>VLOOKUP(Tableau1[[#This Row],[AnaCode]],'Config Analyses'!A:C,2,FALSE)</f>
        <v>Analyse sucres</v>
      </c>
      <c r="K1340" s="13" t="str">
        <f>VLOOKUP(Tableau1[[#This Row],[AnaCode]],'Config Analyses'!A:C,3,FALSE)</f>
        <v>Equipe 2</v>
      </c>
      <c r="L1340" s="13" t="str">
        <f>VLOOKUP(Tableau1[[#This Row],[CustomerCode]],'Config Clients'!A:D,3,FALSE)</f>
        <v>Grande surface</v>
      </c>
      <c r="M1340" s="13" t="str">
        <f>VLOOKUP(Tableau1[[#This Row],[CustomerCode]],'Config Clients'!A:D,4,FALSE)</f>
        <v>Eric</v>
      </c>
      <c r="N1340" s="10" t="str">
        <f>IFERROR(IF(Tableau1[[#This Row],[Date rendu]]-'Date de l''export'!$A$2&gt;0,"Non","Oui"),"Oui")</f>
        <v>Non</v>
      </c>
      <c r="O1340" s="11">
        <f>IF(Tableau1[[#This Row],[En retard?]]="Non",Tableau1[[#This Row],[Date rendu]]-'Date de l''export'!$A$2,0)</f>
        <v>0.74041666666744277</v>
      </c>
      <c r="P1340" s="14" t="str">
        <f>IF(Tableau1[[#This Row],[En retard?]]="Oui","HD",IF(Tableau1[Délai restant]&lt;1,"&lt;24h",IF(Tableau1[Délai restant]&lt;2,"&lt;48h","≥48h")))</f>
        <v>&lt;24h</v>
      </c>
      <c r="Q1340" s="14" t="str">
        <f>IF(AND(Tableau1[[#This Row],[En retard?]]="Oui",OR(Tableau1[[#This Row],[Product]]="Citron",Tableau1[[#This Row],[Product]]="Amandes")),"Oui","Non")</f>
        <v>Non</v>
      </c>
      <c r="R1340" t="str">
        <f>CONCATENATE(Tableau1[[#This Row],[OrderCode]],"|",Tableau1[[#This Row],[AnaCode]],"|",Tableau1[[#This Row],[Product]])</f>
        <v>CMD01664402|SCR|Pomme de terre</v>
      </c>
    </row>
    <row r="1341" spans="1:18" x14ac:dyDescent="0.25">
      <c r="A1341" s="1" t="s">
        <v>3651</v>
      </c>
      <c r="B1341" s="1" t="s">
        <v>42</v>
      </c>
      <c r="C1341" s="3" t="s">
        <v>188</v>
      </c>
      <c r="D1341" s="3" t="s">
        <v>38</v>
      </c>
      <c r="E1341" s="1" t="s">
        <v>229</v>
      </c>
      <c r="F1341" s="1" t="s">
        <v>3652</v>
      </c>
      <c r="G1341" s="1" t="s">
        <v>945</v>
      </c>
      <c r="H1341" s="3">
        <f>SUBSTITUTE(LEFT(Tableau1[[#This Row],[OrderDate]],17),".",":")+0</f>
        <v>43570.350949074076</v>
      </c>
      <c r="I1341" s="3">
        <f>SUBSTITUTE(LEFT(Tableau1[[#This Row],[OrderDueTo]],17),".",":")+0</f>
        <v>43572.5</v>
      </c>
      <c r="J1341" s="13" t="str">
        <f>VLOOKUP(Tableau1[[#This Row],[AnaCode]],'Config Analyses'!A:C,2,FALSE)</f>
        <v>Analyse sucres</v>
      </c>
      <c r="K1341" s="13" t="str">
        <f>VLOOKUP(Tableau1[[#This Row],[AnaCode]],'Config Analyses'!A:C,3,FALSE)</f>
        <v>Equipe 2</v>
      </c>
      <c r="L1341" s="13" t="str">
        <f>VLOOKUP(Tableau1[[#This Row],[CustomerCode]],'Config Clients'!A:D,3,FALSE)</f>
        <v>Coopérative agricole</v>
      </c>
      <c r="M1341" s="13" t="str">
        <f>VLOOKUP(Tableau1[[#This Row],[CustomerCode]],'Config Clients'!A:D,4,FALSE)</f>
        <v>Julie</v>
      </c>
      <c r="N1341" s="10" t="str">
        <f>IFERROR(IF(Tableau1[[#This Row],[Date rendu]]-'Date de l''export'!$A$2&gt;0,"Non","Oui"),"Oui")</f>
        <v>Non</v>
      </c>
      <c r="O1341" s="11">
        <f>IF(Tableau1[[#This Row],[En retard?]]="Non",Tableau1[[#This Row],[Date rendu]]-'Date de l''export'!$A$2,0)</f>
        <v>0.74041666666744277</v>
      </c>
      <c r="P1341" s="14" t="str">
        <f>IF(Tableau1[[#This Row],[En retard?]]="Oui","HD",IF(Tableau1[Délai restant]&lt;1,"&lt;24h",IF(Tableau1[Délai restant]&lt;2,"&lt;48h","≥48h")))</f>
        <v>&lt;24h</v>
      </c>
      <c r="Q1341" s="14" t="str">
        <f>IF(AND(Tableau1[[#This Row],[En retard?]]="Oui",OR(Tableau1[[#This Row],[Product]]="Citron",Tableau1[[#This Row],[Product]]="Amandes")),"Oui","Non")</f>
        <v>Non</v>
      </c>
      <c r="R1341" t="str">
        <f>CONCATENATE(Tableau1[[#This Row],[OrderCode]],"|",Tableau1[[#This Row],[AnaCode]],"|",Tableau1[[#This Row],[Product]])</f>
        <v>CMD01568434|SCR|Jus de fruits</v>
      </c>
    </row>
    <row r="1342" spans="1:18" x14ac:dyDescent="0.25">
      <c r="A1342" s="1" t="s">
        <v>125</v>
      </c>
      <c r="B1342" s="1" t="s">
        <v>21</v>
      </c>
      <c r="C1342" s="3" t="s">
        <v>54</v>
      </c>
      <c r="D1342" s="3" t="s">
        <v>10</v>
      </c>
      <c r="E1342" s="1" t="s">
        <v>50</v>
      </c>
      <c r="F1342" s="1" t="s">
        <v>2014</v>
      </c>
      <c r="G1342" s="1" t="s">
        <v>1365</v>
      </c>
      <c r="H1342" s="3">
        <f>SUBSTITUTE(LEFT(Tableau1[[#This Row],[OrderDate]],17),".",":")+0</f>
        <v>43570.351076388892</v>
      </c>
      <c r="I1342" s="3">
        <f>SUBSTITUTE(LEFT(Tableau1[[#This Row],[OrderDueTo]],17),".",":")+0</f>
        <v>43579.5</v>
      </c>
      <c r="J1342" s="13" t="str">
        <f>VLOOKUP(Tableau1[[#This Row],[AnaCode]],'Config Analyses'!A:C,2,FALSE)</f>
        <v>Analyse OGM</v>
      </c>
      <c r="K1342" s="13" t="str">
        <f>VLOOKUP(Tableau1[[#This Row],[AnaCode]],'Config Analyses'!A:C,3,FALSE)</f>
        <v>Equipe 2</v>
      </c>
      <c r="L1342" s="13" t="str">
        <f>VLOOKUP(Tableau1[[#This Row],[CustomerCode]],'Config Clients'!A:D,3,FALSE)</f>
        <v>Coopérative agricole</v>
      </c>
      <c r="M1342" s="13" t="str">
        <f>VLOOKUP(Tableau1[[#This Row],[CustomerCode]],'Config Clients'!A:D,4,FALSE)</f>
        <v>Julie</v>
      </c>
      <c r="N1342" s="10" t="str">
        <f>IFERROR(IF(Tableau1[[#This Row],[Date rendu]]-'Date de l''export'!$A$2&gt;0,"Non","Oui"),"Oui")</f>
        <v>Non</v>
      </c>
      <c r="O1342" s="11">
        <f>IF(Tableau1[[#This Row],[En retard?]]="Non",Tableau1[[#This Row],[Date rendu]]-'Date de l''export'!$A$2,0)</f>
        <v>7.7404166666674428</v>
      </c>
      <c r="P1342" s="14" t="str">
        <f>IF(Tableau1[[#This Row],[En retard?]]="Oui","HD",IF(Tableau1[Délai restant]&lt;1,"&lt;24h",IF(Tableau1[Délai restant]&lt;2,"&lt;48h","≥48h")))</f>
        <v>≥48h</v>
      </c>
      <c r="Q1342" s="14" t="str">
        <f>IF(AND(Tableau1[[#This Row],[En retard?]]="Oui",OR(Tableau1[[#This Row],[Product]]="Citron",Tableau1[[#This Row],[Product]]="Amandes")),"Oui","Non")</f>
        <v>Non</v>
      </c>
      <c r="R1342" t="str">
        <f>CONCATENATE(Tableau1[[#This Row],[OrderCode]],"|",Tableau1[[#This Row],[AnaCode]],"|",Tableau1[[#This Row],[Product]])</f>
        <v>CMD01711303|OGM|Carotte</v>
      </c>
    </row>
    <row r="1343" spans="1:18" x14ac:dyDescent="0.25">
      <c r="A1343" s="1" t="s">
        <v>96</v>
      </c>
      <c r="B1343" s="1" t="s">
        <v>31</v>
      </c>
      <c r="C1343" s="3" t="s">
        <v>49</v>
      </c>
      <c r="D1343" s="3" t="s">
        <v>8</v>
      </c>
      <c r="E1343" s="1" t="s">
        <v>229</v>
      </c>
      <c r="F1343" s="1" t="s">
        <v>3144</v>
      </c>
      <c r="G1343" s="1" t="s">
        <v>945</v>
      </c>
      <c r="H1343" s="3">
        <f>SUBSTITUTE(LEFT(Tableau1[[#This Row],[OrderDate]],17),".",":")+0</f>
        <v>43570.351087962961</v>
      </c>
      <c r="I1343" s="3">
        <f>SUBSTITUTE(LEFT(Tableau1[[#This Row],[OrderDueTo]],17),".",":")+0</f>
        <v>43572.5</v>
      </c>
      <c r="J1343" s="13" t="str">
        <f>VLOOKUP(Tableau1[[#This Row],[AnaCode]],'Config Analyses'!A:C,2,FALSE)</f>
        <v>Analyse sucres</v>
      </c>
      <c r="K1343" s="13" t="str">
        <f>VLOOKUP(Tableau1[[#This Row],[AnaCode]],'Config Analyses'!A:C,3,FALSE)</f>
        <v>Equipe 2</v>
      </c>
      <c r="L1343" s="13" t="str">
        <f>VLOOKUP(Tableau1[[#This Row],[CustomerCode]],'Config Clients'!A:D,3,FALSE)</f>
        <v>Grande surface</v>
      </c>
      <c r="M1343" s="13" t="str">
        <f>VLOOKUP(Tableau1[[#This Row],[CustomerCode]],'Config Clients'!A:D,4,FALSE)</f>
        <v>Eric</v>
      </c>
      <c r="N1343" s="10" t="str">
        <f>IFERROR(IF(Tableau1[[#This Row],[Date rendu]]-'Date de l''export'!$A$2&gt;0,"Non","Oui"),"Oui")</f>
        <v>Non</v>
      </c>
      <c r="O1343" s="11">
        <f>IF(Tableau1[[#This Row],[En retard?]]="Non",Tableau1[[#This Row],[Date rendu]]-'Date de l''export'!$A$2,0)</f>
        <v>0.74041666666744277</v>
      </c>
      <c r="P1343" s="14" t="str">
        <f>IF(Tableau1[[#This Row],[En retard?]]="Oui","HD",IF(Tableau1[Délai restant]&lt;1,"&lt;24h",IF(Tableau1[Délai restant]&lt;2,"&lt;48h","≥48h")))</f>
        <v>&lt;24h</v>
      </c>
      <c r="Q1343" s="14" t="str">
        <f>IF(AND(Tableau1[[#This Row],[En retard?]]="Oui",OR(Tableau1[[#This Row],[Product]]="Citron",Tableau1[[#This Row],[Product]]="Amandes")),"Oui","Non")</f>
        <v>Non</v>
      </c>
      <c r="R1343" t="str">
        <f>CONCATENATE(Tableau1[[#This Row],[OrderCode]],"|",Tableau1[[#This Row],[AnaCode]],"|",Tableau1[[#This Row],[Product]])</f>
        <v>CMD01603301|SCR|Pomme de terre</v>
      </c>
    </row>
    <row r="1344" spans="1:18" x14ac:dyDescent="0.25">
      <c r="A1344" s="1" t="s">
        <v>158</v>
      </c>
      <c r="B1344" s="1" t="s">
        <v>31</v>
      </c>
      <c r="C1344" s="3" t="s">
        <v>61</v>
      </c>
      <c r="D1344" s="3" t="s">
        <v>14</v>
      </c>
      <c r="E1344" s="1" t="s">
        <v>130</v>
      </c>
      <c r="F1344" s="1" t="s">
        <v>1557</v>
      </c>
      <c r="G1344" s="1" t="s">
        <v>1083</v>
      </c>
      <c r="H1344" s="3">
        <f>SUBSTITUTE(LEFT(Tableau1[[#This Row],[OrderDate]],17),".",":")+0</f>
        <v>43570.351145833331</v>
      </c>
      <c r="I1344" s="3">
        <f>SUBSTITUTE(LEFT(Tableau1[[#This Row],[OrderDueTo]],17),".",":")+0</f>
        <v>43577.5</v>
      </c>
      <c r="J1344" s="13" t="str">
        <f>VLOOKUP(Tableau1[[#This Row],[AnaCode]],'Config Analyses'!A:C,2,FALSE)</f>
        <v>Analyse pesticides</v>
      </c>
      <c r="K1344" s="13" t="str">
        <f>VLOOKUP(Tableau1[[#This Row],[AnaCode]],'Config Analyses'!A:C,3,FALSE)</f>
        <v>Equipe 3</v>
      </c>
      <c r="L1344" s="13" t="str">
        <f>VLOOKUP(Tableau1[[#This Row],[CustomerCode]],'Config Clients'!A:D,3,FALSE)</f>
        <v>Grande surface</v>
      </c>
      <c r="M1344" s="13" t="str">
        <f>VLOOKUP(Tableau1[[#This Row],[CustomerCode]],'Config Clients'!A:D,4,FALSE)</f>
        <v>Eric</v>
      </c>
      <c r="N1344" s="10" t="str">
        <f>IFERROR(IF(Tableau1[[#This Row],[Date rendu]]-'Date de l''export'!$A$2&gt;0,"Non","Oui"),"Oui")</f>
        <v>Non</v>
      </c>
      <c r="O1344" s="11">
        <f>IF(Tableau1[[#This Row],[En retard?]]="Non",Tableau1[[#This Row],[Date rendu]]-'Date de l''export'!$A$2,0)</f>
        <v>5.7404166666674428</v>
      </c>
      <c r="P1344" s="14" t="str">
        <f>IF(Tableau1[[#This Row],[En retard?]]="Oui","HD",IF(Tableau1[Délai restant]&lt;1,"&lt;24h",IF(Tableau1[Délai restant]&lt;2,"&lt;48h","≥48h")))</f>
        <v>≥48h</v>
      </c>
      <c r="Q1344" s="14" t="str">
        <f>IF(AND(Tableau1[[#This Row],[En retard?]]="Oui",OR(Tableau1[[#This Row],[Product]]="Citron",Tableau1[[#This Row],[Product]]="Amandes")),"Oui","Non")</f>
        <v>Non</v>
      </c>
      <c r="R1344" t="str">
        <f>CONCATENATE(Tableau1[[#This Row],[OrderCode]],"|",Tableau1[[#This Row],[AnaCode]],"|",Tableau1[[#This Row],[Product]])</f>
        <v>CMD01503404|PEST|Pomme de terre</v>
      </c>
    </row>
    <row r="1345" spans="1:18" x14ac:dyDescent="0.25">
      <c r="A1345" s="1" t="s">
        <v>498</v>
      </c>
      <c r="B1345" s="1" t="s">
        <v>32</v>
      </c>
      <c r="C1345" s="3" t="s">
        <v>61</v>
      </c>
      <c r="D1345" s="3" t="s">
        <v>14</v>
      </c>
      <c r="E1345" s="1" t="s">
        <v>229</v>
      </c>
      <c r="F1345" s="1" t="s">
        <v>3133</v>
      </c>
      <c r="G1345" s="1" t="s">
        <v>945</v>
      </c>
      <c r="H1345" s="3">
        <f>SUBSTITUTE(LEFT(Tableau1[[#This Row],[OrderDate]],17),".",":")+0</f>
        <v>43570.351886574077</v>
      </c>
      <c r="I1345" s="3">
        <f>SUBSTITUTE(LEFT(Tableau1[[#This Row],[OrderDueTo]],17),".",":")+0</f>
        <v>43572.5</v>
      </c>
      <c r="J1345" s="13" t="str">
        <f>VLOOKUP(Tableau1[[#This Row],[AnaCode]],'Config Analyses'!A:C,2,FALSE)</f>
        <v>Analyse sucres</v>
      </c>
      <c r="K1345" s="13" t="str">
        <f>VLOOKUP(Tableau1[[#This Row],[AnaCode]],'Config Analyses'!A:C,3,FALSE)</f>
        <v>Equipe 2</v>
      </c>
      <c r="L1345" s="13" t="str">
        <f>VLOOKUP(Tableau1[[#This Row],[CustomerCode]],'Config Clients'!A:D,3,FALSE)</f>
        <v>Grande surface</v>
      </c>
      <c r="M1345" s="13" t="str">
        <f>VLOOKUP(Tableau1[[#This Row],[CustomerCode]],'Config Clients'!A:D,4,FALSE)</f>
        <v>Eric</v>
      </c>
      <c r="N1345" s="10" t="str">
        <f>IFERROR(IF(Tableau1[[#This Row],[Date rendu]]-'Date de l''export'!$A$2&gt;0,"Non","Oui"),"Oui")</f>
        <v>Non</v>
      </c>
      <c r="O1345" s="11">
        <f>IF(Tableau1[[#This Row],[En retard?]]="Non",Tableau1[[#This Row],[Date rendu]]-'Date de l''export'!$A$2,0)</f>
        <v>0.74041666666744277</v>
      </c>
      <c r="P1345" s="14" t="str">
        <f>IF(Tableau1[[#This Row],[En retard?]]="Oui","HD",IF(Tableau1[Délai restant]&lt;1,"&lt;24h",IF(Tableau1[Délai restant]&lt;2,"&lt;48h","≥48h")))</f>
        <v>&lt;24h</v>
      </c>
      <c r="Q1345" s="14" t="str">
        <f>IF(AND(Tableau1[[#This Row],[En retard?]]="Oui",OR(Tableau1[[#This Row],[Product]]="Citron",Tableau1[[#This Row],[Product]]="Amandes")),"Oui","Non")</f>
        <v>Non</v>
      </c>
      <c r="R1345" t="str">
        <f>CONCATENATE(Tableau1[[#This Row],[OrderCode]],"|",Tableau1[[#This Row],[AnaCode]],"|",Tableau1[[#This Row],[Product]])</f>
        <v>CMD01742701|SCR|Tomate</v>
      </c>
    </row>
    <row r="1346" spans="1:18" x14ac:dyDescent="0.25">
      <c r="A1346" s="1" t="s">
        <v>3653</v>
      </c>
      <c r="B1346" s="1" t="s">
        <v>42</v>
      </c>
      <c r="C1346" s="3" t="s">
        <v>188</v>
      </c>
      <c r="D1346" s="3" t="s">
        <v>38</v>
      </c>
      <c r="E1346" s="1" t="s">
        <v>229</v>
      </c>
      <c r="F1346" s="1" t="s">
        <v>3654</v>
      </c>
      <c r="G1346" s="1" t="s">
        <v>945</v>
      </c>
      <c r="H1346" s="3">
        <f>SUBSTITUTE(LEFT(Tableau1[[#This Row],[OrderDate]],17),".",":")+0</f>
        <v>43570.35193287037</v>
      </c>
      <c r="I1346" s="3">
        <f>SUBSTITUTE(LEFT(Tableau1[[#This Row],[OrderDueTo]],17),".",":")+0</f>
        <v>43572.5</v>
      </c>
      <c r="J1346" s="13" t="str">
        <f>VLOOKUP(Tableau1[[#This Row],[AnaCode]],'Config Analyses'!A:C,2,FALSE)</f>
        <v>Analyse sucres</v>
      </c>
      <c r="K1346" s="13" t="str">
        <f>VLOOKUP(Tableau1[[#This Row],[AnaCode]],'Config Analyses'!A:C,3,FALSE)</f>
        <v>Equipe 2</v>
      </c>
      <c r="L1346" s="13" t="str">
        <f>VLOOKUP(Tableau1[[#This Row],[CustomerCode]],'Config Clients'!A:D,3,FALSE)</f>
        <v>Coopérative agricole</v>
      </c>
      <c r="M1346" s="13" t="str">
        <f>VLOOKUP(Tableau1[[#This Row],[CustomerCode]],'Config Clients'!A:D,4,FALSE)</f>
        <v>Julie</v>
      </c>
      <c r="N1346" s="10" t="str">
        <f>IFERROR(IF(Tableau1[[#This Row],[Date rendu]]-'Date de l''export'!$A$2&gt;0,"Non","Oui"),"Oui")</f>
        <v>Non</v>
      </c>
      <c r="O1346" s="11">
        <f>IF(Tableau1[[#This Row],[En retard?]]="Non",Tableau1[[#This Row],[Date rendu]]-'Date de l''export'!$A$2,0)</f>
        <v>0.74041666666744277</v>
      </c>
      <c r="P1346" s="14" t="str">
        <f>IF(Tableau1[[#This Row],[En retard?]]="Oui","HD",IF(Tableau1[Délai restant]&lt;1,"&lt;24h",IF(Tableau1[Délai restant]&lt;2,"&lt;48h","≥48h")))</f>
        <v>&lt;24h</v>
      </c>
      <c r="Q1346" s="14" t="str">
        <f>IF(AND(Tableau1[[#This Row],[En retard?]]="Oui",OR(Tableau1[[#This Row],[Product]]="Citron",Tableau1[[#This Row],[Product]]="Amandes")),"Oui","Non")</f>
        <v>Non</v>
      </c>
      <c r="R1346" t="str">
        <f>CONCATENATE(Tableau1[[#This Row],[OrderCode]],"|",Tableau1[[#This Row],[AnaCode]],"|",Tableau1[[#This Row],[Product]])</f>
        <v>CMD01721619|SCR|Jus de fruits</v>
      </c>
    </row>
    <row r="1347" spans="1:18" x14ac:dyDescent="0.25">
      <c r="A1347" s="1" t="s">
        <v>652</v>
      </c>
      <c r="B1347" s="1" t="s">
        <v>20</v>
      </c>
      <c r="C1347" s="3" t="s">
        <v>61</v>
      </c>
      <c r="D1347" s="3" t="s">
        <v>14</v>
      </c>
      <c r="E1347" s="1" t="s">
        <v>179</v>
      </c>
      <c r="F1347" s="1" t="s">
        <v>2019</v>
      </c>
      <c r="G1347" s="1" t="s">
        <v>947</v>
      </c>
      <c r="H1347" s="3">
        <f>SUBSTITUTE(LEFT(Tableau1[[#This Row],[OrderDate]],17),".",":")+0</f>
        <v>43570.352025462962</v>
      </c>
      <c r="I1347" s="3">
        <f>SUBSTITUTE(LEFT(Tableau1[[#This Row],[OrderDueTo]],17),".",":")+0</f>
        <v>43571.5</v>
      </c>
      <c r="J1347" s="13" t="str">
        <f>VLOOKUP(Tableau1[[#This Row],[AnaCode]],'Config Analyses'!A:C,2,FALSE)</f>
        <v>Analyse métaux lourds</v>
      </c>
      <c r="K1347" s="13" t="str">
        <f>VLOOKUP(Tableau1[[#This Row],[AnaCode]],'Config Analyses'!A:C,3,FALSE)</f>
        <v>Equipe 1</v>
      </c>
      <c r="L1347" s="13" t="str">
        <f>VLOOKUP(Tableau1[[#This Row],[CustomerCode]],'Config Clients'!A:D,3,FALSE)</f>
        <v>Grande surface</v>
      </c>
      <c r="M1347" s="13" t="str">
        <f>VLOOKUP(Tableau1[[#This Row],[CustomerCode]],'Config Clients'!A:D,4,FALSE)</f>
        <v>Eric</v>
      </c>
      <c r="N1347" s="10" t="str">
        <f>IFERROR(IF(Tableau1[[#This Row],[Date rendu]]-'Date de l''export'!$A$2&gt;0,"Non","Oui"),"Oui")</f>
        <v>Oui</v>
      </c>
      <c r="O1347" s="11">
        <f>IF(Tableau1[[#This Row],[En retard?]]="Non",Tableau1[[#This Row],[Date rendu]]-'Date de l''export'!$A$2,0)</f>
        <v>0</v>
      </c>
      <c r="P1347" s="14" t="str">
        <f>IF(Tableau1[[#This Row],[En retard?]]="Oui","HD",IF(Tableau1[Délai restant]&lt;1,"&lt;24h",IF(Tableau1[Délai restant]&lt;2,"&lt;48h","≥48h")))</f>
        <v>HD</v>
      </c>
      <c r="Q1347" s="14" t="str">
        <f>IF(AND(Tableau1[[#This Row],[En retard?]]="Oui",OR(Tableau1[[#This Row],[Product]]="Citron",Tableau1[[#This Row],[Product]]="Amandes")),"Oui","Non")</f>
        <v>Non</v>
      </c>
      <c r="R1347" t="str">
        <f>CONCATENATE(Tableau1[[#This Row],[OrderCode]],"|",Tableau1[[#This Row],[AnaCode]],"|",Tableau1[[#This Row],[Product]])</f>
        <v>CMD01750301|MTX|Orange</v>
      </c>
    </row>
    <row r="1348" spans="1:18" x14ac:dyDescent="0.25">
      <c r="A1348" s="1" t="s">
        <v>3655</v>
      </c>
      <c r="B1348" s="1" t="s">
        <v>16</v>
      </c>
      <c r="C1348" s="3" t="s">
        <v>188</v>
      </c>
      <c r="D1348" s="3" t="s">
        <v>38</v>
      </c>
      <c r="E1348" s="1" t="s">
        <v>229</v>
      </c>
      <c r="F1348" s="1" t="s">
        <v>3656</v>
      </c>
      <c r="G1348" s="1" t="s">
        <v>945</v>
      </c>
      <c r="H1348" s="3">
        <f>SUBSTITUTE(LEFT(Tableau1[[#This Row],[OrderDate]],17),".",":")+0</f>
        <v>43570.352164351854</v>
      </c>
      <c r="I1348" s="3">
        <f>SUBSTITUTE(LEFT(Tableau1[[#This Row],[OrderDueTo]],17),".",":")+0</f>
        <v>43572.5</v>
      </c>
      <c r="J1348" s="13" t="str">
        <f>VLOOKUP(Tableau1[[#This Row],[AnaCode]],'Config Analyses'!A:C,2,FALSE)</f>
        <v>Analyse sucres</v>
      </c>
      <c r="K1348" s="13" t="str">
        <f>VLOOKUP(Tableau1[[#This Row],[AnaCode]],'Config Analyses'!A:C,3,FALSE)</f>
        <v>Equipe 2</v>
      </c>
      <c r="L1348" s="13" t="str">
        <f>VLOOKUP(Tableau1[[#This Row],[CustomerCode]],'Config Clients'!A:D,3,FALSE)</f>
        <v>Coopérative agricole</v>
      </c>
      <c r="M1348" s="13" t="str">
        <f>VLOOKUP(Tableau1[[#This Row],[CustomerCode]],'Config Clients'!A:D,4,FALSE)</f>
        <v>Julie</v>
      </c>
      <c r="N1348" s="10" t="str">
        <f>IFERROR(IF(Tableau1[[#This Row],[Date rendu]]-'Date de l''export'!$A$2&gt;0,"Non","Oui"),"Oui")</f>
        <v>Non</v>
      </c>
      <c r="O1348" s="11">
        <f>IF(Tableau1[[#This Row],[En retard?]]="Non",Tableau1[[#This Row],[Date rendu]]-'Date de l''export'!$A$2,0)</f>
        <v>0.74041666666744277</v>
      </c>
      <c r="P1348" s="14" t="str">
        <f>IF(Tableau1[[#This Row],[En retard?]]="Oui","HD",IF(Tableau1[Délai restant]&lt;1,"&lt;24h",IF(Tableau1[Délai restant]&lt;2,"&lt;48h","≥48h")))</f>
        <v>&lt;24h</v>
      </c>
      <c r="Q1348" s="14" t="str">
        <f>IF(AND(Tableau1[[#This Row],[En retard?]]="Oui",OR(Tableau1[[#This Row],[Product]]="Citron",Tableau1[[#This Row],[Product]]="Amandes")),"Oui","Non")</f>
        <v>Non</v>
      </c>
      <c r="R1348" t="str">
        <f>CONCATENATE(Tableau1[[#This Row],[OrderCode]],"|",Tableau1[[#This Row],[AnaCode]],"|",Tableau1[[#This Row],[Product]])</f>
        <v>CMD01748541|SCR|Agneau</v>
      </c>
    </row>
    <row r="1349" spans="1:18" x14ac:dyDescent="0.25">
      <c r="A1349" s="1" t="s">
        <v>53</v>
      </c>
      <c r="B1349" s="1" t="s">
        <v>26</v>
      </c>
      <c r="C1349" s="3" t="s">
        <v>54</v>
      </c>
      <c r="D1349" s="3" t="s">
        <v>10</v>
      </c>
      <c r="E1349" s="1" t="s">
        <v>179</v>
      </c>
      <c r="F1349" s="1" t="s">
        <v>1743</v>
      </c>
      <c r="G1349" s="1" t="s">
        <v>947</v>
      </c>
      <c r="H1349" s="3">
        <f>SUBSTITUTE(LEFT(Tableau1[[#This Row],[OrderDate]],17),".",":")+0</f>
        <v>43570.352430555555</v>
      </c>
      <c r="I1349" s="3">
        <f>SUBSTITUTE(LEFT(Tableau1[[#This Row],[OrderDueTo]],17),".",":")+0</f>
        <v>43571.5</v>
      </c>
      <c r="J1349" s="13" t="str">
        <f>VLOOKUP(Tableau1[[#This Row],[AnaCode]],'Config Analyses'!A:C,2,FALSE)</f>
        <v>Analyse métaux lourds</v>
      </c>
      <c r="K1349" s="13" t="str">
        <f>VLOOKUP(Tableau1[[#This Row],[AnaCode]],'Config Analyses'!A:C,3,FALSE)</f>
        <v>Equipe 1</v>
      </c>
      <c r="L1349" s="13" t="str">
        <f>VLOOKUP(Tableau1[[#This Row],[CustomerCode]],'Config Clients'!A:D,3,FALSE)</f>
        <v>Coopérative agricole</v>
      </c>
      <c r="M1349" s="13" t="str">
        <f>VLOOKUP(Tableau1[[#This Row],[CustomerCode]],'Config Clients'!A:D,4,FALSE)</f>
        <v>Julie</v>
      </c>
      <c r="N1349" s="10" t="str">
        <f>IFERROR(IF(Tableau1[[#This Row],[Date rendu]]-'Date de l''export'!$A$2&gt;0,"Non","Oui"),"Oui")</f>
        <v>Oui</v>
      </c>
      <c r="O1349" s="11">
        <f>IF(Tableau1[[#This Row],[En retard?]]="Non",Tableau1[[#This Row],[Date rendu]]-'Date de l''export'!$A$2,0)</f>
        <v>0</v>
      </c>
      <c r="P1349" s="14" t="str">
        <f>IF(Tableau1[[#This Row],[En retard?]]="Oui","HD",IF(Tableau1[Délai restant]&lt;1,"&lt;24h",IF(Tableau1[Délai restant]&lt;2,"&lt;48h","≥48h")))</f>
        <v>HD</v>
      </c>
      <c r="Q1349" s="14" t="str">
        <f>IF(AND(Tableau1[[#This Row],[En retard?]]="Oui",OR(Tableau1[[#This Row],[Product]]="Citron",Tableau1[[#This Row],[Product]]="Amandes")),"Oui","Non")</f>
        <v>Non</v>
      </c>
      <c r="R1349" t="str">
        <f>CONCATENATE(Tableau1[[#This Row],[OrderCode]],"|",Tableau1[[#This Row],[AnaCode]],"|",Tableau1[[#This Row],[Product]])</f>
        <v>CMD01569203|MTX|Radis</v>
      </c>
    </row>
    <row r="1350" spans="1:18" x14ac:dyDescent="0.25">
      <c r="A1350" s="1" t="s">
        <v>655</v>
      </c>
      <c r="B1350" s="1" t="s">
        <v>30</v>
      </c>
      <c r="C1350" s="3" t="s">
        <v>75</v>
      </c>
      <c r="D1350" s="3" t="s">
        <v>24</v>
      </c>
      <c r="E1350" s="1" t="s">
        <v>179</v>
      </c>
      <c r="F1350" s="1" t="s">
        <v>2021</v>
      </c>
      <c r="G1350" s="1" t="s">
        <v>947</v>
      </c>
      <c r="H1350" s="3">
        <f>SUBSTITUTE(LEFT(Tableau1[[#This Row],[OrderDate]],17),".",":")+0</f>
        <v>43570.35260416667</v>
      </c>
      <c r="I1350" s="3">
        <f>SUBSTITUTE(LEFT(Tableau1[[#This Row],[OrderDueTo]],17),".",":")+0</f>
        <v>43571.5</v>
      </c>
      <c r="J1350" s="13" t="str">
        <f>VLOOKUP(Tableau1[[#This Row],[AnaCode]],'Config Analyses'!A:C,2,FALSE)</f>
        <v>Analyse métaux lourds</v>
      </c>
      <c r="K1350" s="13" t="str">
        <f>VLOOKUP(Tableau1[[#This Row],[AnaCode]],'Config Analyses'!A:C,3,FALSE)</f>
        <v>Equipe 1</v>
      </c>
      <c r="L1350" s="13" t="str">
        <f>VLOOKUP(Tableau1[[#This Row],[CustomerCode]],'Config Clients'!A:D,3,FALSE)</f>
        <v>Entreprises agro-alimentaires</v>
      </c>
      <c r="M1350" s="13" t="str">
        <f>VLOOKUP(Tableau1[[#This Row],[CustomerCode]],'Config Clients'!A:D,4,FALSE)</f>
        <v>Julien</v>
      </c>
      <c r="N1350" s="10" t="str">
        <f>IFERROR(IF(Tableau1[[#This Row],[Date rendu]]-'Date de l''export'!$A$2&gt;0,"Non","Oui"),"Oui")</f>
        <v>Oui</v>
      </c>
      <c r="O1350" s="11">
        <f>IF(Tableau1[[#This Row],[En retard?]]="Non",Tableau1[[#This Row],[Date rendu]]-'Date de l''export'!$A$2,0)</f>
        <v>0</v>
      </c>
      <c r="P1350" s="14" t="str">
        <f>IF(Tableau1[[#This Row],[En retard?]]="Oui","HD",IF(Tableau1[Délai restant]&lt;1,"&lt;24h",IF(Tableau1[Délai restant]&lt;2,"&lt;48h","≥48h")))</f>
        <v>HD</v>
      </c>
      <c r="Q1350" s="14" t="str">
        <f>IF(AND(Tableau1[[#This Row],[En retard?]]="Oui",OR(Tableau1[[#This Row],[Product]]="Citron",Tableau1[[#This Row],[Product]]="Amandes")),"Oui","Non")</f>
        <v>Non</v>
      </c>
      <c r="R1350" t="str">
        <f>CONCATENATE(Tableau1[[#This Row],[OrderCode]],"|",Tableau1[[#This Row],[AnaCode]],"|",Tableau1[[#This Row],[Product]])</f>
        <v>CMD01790305|MTX|Bœuf</v>
      </c>
    </row>
    <row r="1351" spans="1:18" x14ac:dyDescent="0.25">
      <c r="A1351" s="1" t="s">
        <v>507</v>
      </c>
      <c r="B1351" s="1" t="s">
        <v>28</v>
      </c>
      <c r="C1351" s="3" t="s">
        <v>61</v>
      </c>
      <c r="D1351" s="3" t="s">
        <v>14</v>
      </c>
      <c r="E1351" s="1" t="s">
        <v>229</v>
      </c>
      <c r="F1351" s="1" t="s">
        <v>2163</v>
      </c>
      <c r="G1351" s="1" t="s">
        <v>945</v>
      </c>
      <c r="H1351" s="3">
        <f>SUBSTITUTE(LEFT(Tableau1[[#This Row],[OrderDate]],17),".",":")+0</f>
        <v>43570.353055555555</v>
      </c>
      <c r="I1351" s="3">
        <f>SUBSTITUTE(LEFT(Tableau1[[#This Row],[OrderDueTo]],17),".",":")+0</f>
        <v>43572.5</v>
      </c>
      <c r="J1351" s="13" t="str">
        <f>VLOOKUP(Tableau1[[#This Row],[AnaCode]],'Config Analyses'!A:C,2,FALSE)</f>
        <v>Analyse sucres</v>
      </c>
      <c r="K1351" s="13" t="str">
        <f>VLOOKUP(Tableau1[[#This Row],[AnaCode]],'Config Analyses'!A:C,3,FALSE)</f>
        <v>Equipe 2</v>
      </c>
      <c r="L1351" s="13" t="str">
        <f>VLOOKUP(Tableau1[[#This Row],[CustomerCode]],'Config Clients'!A:D,3,FALSE)</f>
        <v>Grande surface</v>
      </c>
      <c r="M1351" s="13" t="str">
        <f>VLOOKUP(Tableau1[[#This Row],[CustomerCode]],'Config Clients'!A:D,4,FALSE)</f>
        <v>Eric</v>
      </c>
      <c r="N1351" s="10" t="str">
        <f>IFERROR(IF(Tableau1[[#This Row],[Date rendu]]-'Date de l''export'!$A$2&gt;0,"Non","Oui"),"Oui")</f>
        <v>Non</v>
      </c>
      <c r="O1351" s="11">
        <f>IF(Tableau1[[#This Row],[En retard?]]="Non",Tableau1[[#This Row],[Date rendu]]-'Date de l''export'!$A$2,0)</f>
        <v>0.74041666666744277</v>
      </c>
      <c r="P1351" s="14" t="str">
        <f>IF(Tableau1[[#This Row],[En retard?]]="Oui","HD",IF(Tableau1[Délai restant]&lt;1,"&lt;24h",IF(Tableau1[Délai restant]&lt;2,"&lt;48h","≥48h")))</f>
        <v>&lt;24h</v>
      </c>
      <c r="Q1351" s="14" t="str">
        <f>IF(AND(Tableau1[[#This Row],[En retard?]]="Oui",OR(Tableau1[[#This Row],[Product]]="Citron",Tableau1[[#This Row],[Product]]="Amandes")),"Oui","Non")</f>
        <v>Non</v>
      </c>
      <c r="R1351" t="str">
        <f>CONCATENATE(Tableau1[[#This Row],[OrderCode]],"|",Tableau1[[#This Row],[AnaCode]],"|",Tableau1[[#This Row],[Product]])</f>
        <v>CMD01780802|SCR|Petits pois</v>
      </c>
    </row>
    <row r="1352" spans="1:18" x14ac:dyDescent="0.25">
      <c r="A1352" s="1" t="s">
        <v>287</v>
      </c>
      <c r="B1352" s="1" t="s">
        <v>7</v>
      </c>
      <c r="C1352" s="3" t="s">
        <v>61</v>
      </c>
      <c r="D1352" s="3" t="s">
        <v>14</v>
      </c>
      <c r="E1352" s="1" t="s">
        <v>229</v>
      </c>
      <c r="F1352" s="1" t="s">
        <v>1662</v>
      </c>
      <c r="G1352" s="1" t="s">
        <v>945</v>
      </c>
      <c r="H1352" s="3">
        <f>SUBSTITUTE(LEFT(Tableau1[[#This Row],[OrderDate]],17),".",":")+0</f>
        <v>43570.353125000001</v>
      </c>
      <c r="I1352" s="3">
        <f>SUBSTITUTE(LEFT(Tableau1[[#This Row],[OrderDueTo]],17),".",":")+0</f>
        <v>43572.5</v>
      </c>
      <c r="J1352" s="13" t="str">
        <f>VLOOKUP(Tableau1[[#This Row],[AnaCode]],'Config Analyses'!A:C,2,FALSE)</f>
        <v>Analyse sucres</v>
      </c>
      <c r="K1352" s="13" t="str">
        <f>VLOOKUP(Tableau1[[#This Row],[AnaCode]],'Config Analyses'!A:C,3,FALSE)</f>
        <v>Equipe 2</v>
      </c>
      <c r="L1352" s="13" t="str">
        <f>VLOOKUP(Tableau1[[#This Row],[CustomerCode]],'Config Clients'!A:D,3,FALSE)</f>
        <v>Grande surface</v>
      </c>
      <c r="M1352" s="13" t="str">
        <f>VLOOKUP(Tableau1[[#This Row],[CustomerCode]],'Config Clients'!A:D,4,FALSE)</f>
        <v>Eric</v>
      </c>
      <c r="N1352" s="10" t="str">
        <f>IFERROR(IF(Tableau1[[#This Row],[Date rendu]]-'Date de l''export'!$A$2&gt;0,"Non","Oui"),"Oui")</f>
        <v>Non</v>
      </c>
      <c r="O1352" s="11">
        <f>IF(Tableau1[[#This Row],[En retard?]]="Non",Tableau1[[#This Row],[Date rendu]]-'Date de l''export'!$A$2,0)</f>
        <v>0.74041666666744277</v>
      </c>
      <c r="P1352" s="14" t="str">
        <f>IF(Tableau1[[#This Row],[En retard?]]="Oui","HD",IF(Tableau1[Délai restant]&lt;1,"&lt;24h",IF(Tableau1[Délai restant]&lt;2,"&lt;48h","≥48h")))</f>
        <v>&lt;24h</v>
      </c>
      <c r="Q1352" s="14" t="str">
        <f>IF(AND(Tableau1[[#This Row],[En retard?]]="Oui",OR(Tableau1[[#This Row],[Product]]="Citron",Tableau1[[#This Row],[Product]]="Amandes")),"Oui","Non")</f>
        <v>Non</v>
      </c>
      <c r="R1352" t="str">
        <f>CONCATENATE(Tableau1[[#This Row],[OrderCode]],"|",Tableau1[[#This Row],[AnaCode]],"|",Tableau1[[#This Row],[Product]])</f>
        <v>CMD01664406|SCR|Concombre</v>
      </c>
    </row>
    <row r="1353" spans="1:18" x14ac:dyDescent="0.25">
      <c r="A1353" s="1" t="s">
        <v>267</v>
      </c>
      <c r="B1353" s="1" t="s">
        <v>26</v>
      </c>
      <c r="C1353" s="3" t="s">
        <v>98</v>
      </c>
      <c r="D1353" s="3" t="s">
        <v>27</v>
      </c>
      <c r="E1353" s="1" t="s">
        <v>179</v>
      </c>
      <c r="F1353" s="1" t="s">
        <v>1723</v>
      </c>
      <c r="G1353" s="1" t="s">
        <v>947</v>
      </c>
      <c r="H1353" s="3">
        <f>SUBSTITUTE(LEFT(Tableau1[[#This Row],[OrderDate]],17),".",":")+0</f>
        <v>43570.353217592594</v>
      </c>
      <c r="I1353" s="3">
        <f>SUBSTITUTE(LEFT(Tableau1[[#This Row],[OrderDueTo]],17),".",":")+0</f>
        <v>43571.5</v>
      </c>
      <c r="J1353" s="13" t="str">
        <f>VLOOKUP(Tableau1[[#This Row],[AnaCode]],'Config Analyses'!A:C,2,FALSE)</f>
        <v>Analyse métaux lourds</v>
      </c>
      <c r="K1353" s="13" t="str">
        <f>VLOOKUP(Tableau1[[#This Row],[AnaCode]],'Config Analyses'!A:C,3,FALSE)</f>
        <v>Equipe 1</v>
      </c>
      <c r="L1353" s="13" t="str">
        <f>VLOOKUP(Tableau1[[#This Row],[CustomerCode]],'Config Clients'!A:D,3,FALSE)</f>
        <v>Coopérative agricole</v>
      </c>
      <c r="M1353" s="13" t="str">
        <f>VLOOKUP(Tableau1[[#This Row],[CustomerCode]],'Config Clients'!A:D,4,FALSE)</f>
        <v>Julie</v>
      </c>
      <c r="N1353" s="10" t="str">
        <f>IFERROR(IF(Tableau1[[#This Row],[Date rendu]]-'Date de l''export'!$A$2&gt;0,"Non","Oui"),"Oui")</f>
        <v>Oui</v>
      </c>
      <c r="O1353" s="11">
        <f>IF(Tableau1[[#This Row],[En retard?]]="Non",Tableau1[[#This Row],[Date rendu]]-'Date de l''export'!$A$2,0)</f>
        <v>0</v>
      </c>
      <c r="P1353" s="14" t="str">
        <f>IF(Tableau1[[#This Row],[En retard?]]="Oui","HD",IF(Tableau1[Délai restant]&lt;1,"&lt;24h",IF(Tableau1[Délai restant]&lt;2,"&lt;48h","≥48h")))</f>
        <v>HD</v>
      </c>
      <c r="Q1353" s="14" t="str">
        <f>IF(AND(Tableau1[[#This Row],[En retard?]]="Oui",OR(Tableau1[[#This Row],[Product]]="Citron",Tableau1[[#This Row],[Product]]="Amandes")),"Oui","Non")</f>
        <v>Non</v>
      </c>
      <c r="R1353" t="str">
        <f>CONCATENATE(Tableau1[[#This Row],[OrderCode]],"|",Tableau1[[#This Row],[AnaCode]],"|",Tableau1[[#This Row],[Product]])</f>
        <v>CMD01490203|MTX|Radis</v>
      </c>
    </row>
    <row r="1354" spans="1:18" x14ac:dyDescent="0.25">
      <c r="A1354" s="1" t="s">
        <v>701</v>
      </c>
      <c r="B1354" s="1" t="s">
        <v>30</v>
      </c>
      <c r="C1354" s="3" t="s">
        <v>75</v>
      </c>
      <c r="D1354" s="3" t="s">
        <v>24</v>
      </c>
      <c r="E1354" s="1" t="s">
        <v>107</v>
      </c>
      <c r="F1354" s="1" t="s">
        <v>2023</v>
      </c>
      <c r="G1354" s="1" t="s">
        <v>964</v>
      </c>
      <c r="H1354" s="3">
        <f>SUBSTITUTE(LEFT(Tableau1[[#This Row],[OrderDate]],17),".",":")+0</f>
        <v>43570.35355324074</v>
      </c>
      <c r="I1354" s="3">
        <f>SUBSTITUTE(LEFT(Tableau1[[#This Row],[OrderDueTo]],17),".",":")+0</f>
        <v>43573.5</v>
      </c>
      <c r="J1354" s="13" t="str">
        <f>VLOOKUP(Tableau1[[#This Row],[AnaCode]],'Config Analyses'!A:C,2,FALSE)</f>
        <v>Analyse nutritionelle</v>
      </c>
      <c r="K1354" s="13" t="str">
        <f>VLOOKUP(Tableau1[[#This Row],[AnaCode]],'Config Analyses'!A:C,3,FALSE)</f>
        <v>Equipe 2</v>
      </c>
      <c r="L1354" s="13" t="str">
        <f>VLOOKUP(Tableau1[[#This Row],[CustomerCode]],'Config Clients'!A:D,3,FALSE)</f>
        <v>Entreprises agro-alimentaires</v>
      </c>
      <c r="M1354" s="13" t="str">
        <f>VLOOKUP(Tableau1[[#This Row],[CustomerCode]],'Config Clients'!A:D,4,FALSE)</f>
        <v>Julien</v>
      </c>
      <c r="N1354" s="10" t="str">
        <f>IFERROR(IF(Tableau1[[#This Row],[Date rendu]]-'Date de l''export'!$A$2&gt;0,"Non","Oui"),"Oui")</f>
        <v>Non</v>
      </c>
      <c r="O1354" s="11">
        <f>IF(Tableau1[[#This Row],[En retard?]]="Non",Tableau1[[#This Row],[Date rendu]]-'Date de l''export'!$A$2,0)</f>
        <v>1.7404166666674428</v>
      </c>
      <c r="P1354" s="14" t="str">
        <f>IF(Tableau1[[#This Row],[En retard?]]="Oui","HD",IF(Tableau1[Délai restant]&lt;1,"&lt;24h",IF(Tableau1[Délai restant]&lt;2,"&lt;48h","≥48h")))</f>
        <v>&lt;48h</v>
      </c>
      <c r="Q1354" s="14" t="str">
        <f>IF(AND(Tableau1[[#This Row],[En retard?]]="Oui",OR(Tableau1[[#This Row],[Product]]="Citron",Tableau1[[#This Row],[Product]]="Amandes")),"Oui","Non")</f>
        <v>Non</v>
      </c>
      <c r="R1354" t="str">
        <f>CONCATENATE(Tableau1[[#This Row],[OrderCode]],"|",Tableau1[[#This Row],[AnaCode]],"|",Tableau1[[#This Row],[Product]])</f>
        <v>CMD01790407|NTR|Bœuf</v>
      </c>
    </row>
    <row r="1355" spans="1:18" x14ac:dyDescent="0.25">
      <c r="A1355" s="1" t="s">
        <v>484</v>
      </c>
      <c r="B1355" s="1" t="s">
        <v>25</v>
      </c>
      <c r="C1355" s="3" t="s">
        <v>147</v>
      </c>
      <c r="D1355" s="3" t="s">
        <v>34</v>
      </c>
      <c r="E1355" s="1" t="s">
        <v>226</v>
      </c>
      <c r="F1355" s="1" t="s">
        <v>1600</v>
      </c>
      <c r="G1355" s="1" t="s">
        <v>945</v>
      </c>
      <c r="H1355" s="3">
        <f>SUBSTITUTE(LEFT(Tableau1[[#This Row],[OrderDate]],17),".",":")+0</f>
        <v>43570.353738425925</v>
      </c>
      <c r="I1355" s="3">
        <f>SUBSTITUTE(LEFT(Tableau1[[#This Row],[OrderDueTo]],17),".",":")+0</f>
        <v>43572.5</v>
      </c>
      <c r="J1355" s="13" t="str">
        <f>VLOOKUP(Tableau1[[#This Row],[AnaCode]],'Config Analyses'!A:C,2,FALSE)</f>
        <v>Analyse microbiologique</v>
      </c>
      <c r="K1355" s="13" t="str">
        <f>VLOOKUP(Tableau1[[#This Row],[AnaCode]],'Config Analyses'!A:C,3,FALSE)</f>
        <v>Equipe 4</v>
      </c>
      <c r="L1355" s="13" t="str">
        <f>VLOOKUP(Tableau1[[#This Row],[CustomerCode]],'Config Clients'!A:D,3,FALSE)</f>
        <v>Entreprises agro-alimentaires</v>
      </c>
      <c r="M1355" s="13" t="str">
        <f>VLOOKUP(Tableau1[[#This Row],[CustomerCode]],'Config Clients'!A:D,4,FALSE)</f>
        <v>Marc</v>
      </c>
      <c r="N1355" s="10" t="str">
        <f>IFERROR(IF(Tableau1[[#This Row],[Date rendu]]-'Date de l''export'!$A$2&gt;0,"Non","Oui"),"Oui")</f>
        <v>Non</v>
      </c>
      <c r="O1355" s="11">
        <f>IF(Tableau1[[#This Row],[En retard?]]="Non",Tableau1[[#This Row],[Date rendu]]-'Date de l''export'!$A$2,0)</f>
        <v>0.74041666666744277</v>
      </c>
      <c r="P1355" s="14" t="str">
        <f>IF(Tableau1[[#This Row],[En retard?]]="Oui","HD",IF(Tableau1[Délai restant]&lt;1,"&lt;24h",IF(Tableau1[Délai restant]&lt;2,"&lt;48h","≥48h")))</f>
        <v>&lt;24h</v>
      </c>
      <c r="Q1355" s="14" t="str">
        <f>IF(AND(Tableau1[[#This Row],[En retard?]]="Oui",OR(Tableau1[[#This Row],[Product]]="Citron",Tableau1[[#This Row],[Product]]="Amandes")),"Oui","Non")</f>
        <v>Non</v>
      </c>
      <c r="R1355" t="str">
        <f>CONCATENATE(Tableau1[[#This Row],[OrderCode]],"|",Tableau1[[#This Row],[AnaCode]],"|",Tableau1[[#This Row],[Product]])</f>
        <v>CMD01771502|BACT|Haricots vert</v>
      </c>
    </row>
    <row r="1356" spans="1:18" x14ac:dyDescent="0.25">
      <c r="A1356" s="1" t="s">
        <v>3657</v>
      </c>
      <c r="B1356" s="1" t="s">
        <v>42</v>
      </c>
      <c r="C1356" s="3" t="s">
        <v>73</v>
      </c>
      <c r="D1356" s="3" t="s">
        <v>23</v>
      </c>
      <c r="E1356" s="1" t="s">
        <v>229</v>
      </c>
      <c r="F1356" s="1" t="s">
        <v>3658</v>
      </c>
      <c r="G1356" s="1" t="s">
        <v>945</v>
      </c>
      <c r="H1356" s="3">
        <f>SUBSTITUTE(LEFT(Tableau1[[#This Row],[OrderDate]],17),".",":")+0</f>
        <v>43570.35434027778</v>
      </c>
      <c r="I1356" s="3">
        <f>SUBSTITUTE(LEFT(Tableau1[[#This Row],[OrderDueTo]],17),".",":")+0</f>
        <v>43572.5</v>
      </c>
      <c r="J1356" s="13" t="str">
        <f>VLOOKUP(Tableau1[[#This Row],[AnaCode]],'Config Analyses'!A:C,2,FALSE)</f>
        <v>Analyse sucres</v>
      </c>
      <c r="K1356" s="13" t="str">
        <f>VLOOKUP(Tableau1[[#This Row],[AnaCode]],'Config Analyses'!A:C,3,FALSE)</f>
        <v>Equipe 2</v>
      </c>
      <c r="L1356" s="13" t="str">
        <f>VLOOKUP(Tableau1[[#This Row],[CustomerCode]],'Config Clients'!A:D,3,FALSE)</f>
        <v>Entreprises agro-alimentaires</v>
      </c>
      <c r="M1356" s="13" t="str">
        <f>VLOOKUP(Tableau1[[#This Row],[CustomerCode]],'Config Clients'!A:D,4,FALSE)</f>
        <v>Julien</v>
      </c>
      <c r="N1356" s="10" t="str">
        <f>IFERROR(IF(Tableau1[[#This Row],[Date rendu]]-'Date de l''export'!$A$2&gt;0,"Non","Oui"),"Oui")</f>
        <v>Non</v>
      </c>
      <c r="O1356" s="11">
        <f>IF(Tableau1[[#This Row],[En retard?]]="Non",Tableau1[[#This Row],[Date rendu]]-'Date de l''export'!$A$2,0)</f>
        <v>0.74041666666744277</v>
      </c>
      <c r="P1356" s="14" t="str">
        <f>IF(Tableau1[[#This Row],[En retard?]]="Oui","HD",IF(Tableau1[Délai restant]&lt;1,"&lt;24h",IF(Tableau1[Délai restant]&lt;2,"&lt;48h","≥48h")))</f>
        <v>&lt;24h</v>
      </c>
      <c r="Q1356" s="14" t="str">
        <f>IF(AND(Tableau1[[#This Row],[En retard?]]="Oui",OR(Tableau1[[#This Row],[Product]]="Citron",Tableau1[[#This Row],[Product]]="Amandes")),"Oui","Non")</f>
        <v>Non</v>
      </c>
      <c r="R1356" t="str">
        <f>CONCATENATE(Tableau1[[#This Row],[OrderCode]],"|",Tableau1[[#This Row],[AnaCode]],"|",Tableau1[[#This Row],[Product]])</f>
        <v>CMD01692708|SCR|Jus de fruits</v>
      </c>
    </row>
    <row r="1357" spans="1:18" x14ac:dyDescent="0.25">
      <c r="A1357" s="1" t="s">
        <v>189</v>
      </c>
      <c r="B1357" s="1" t="s">
        <v>21</v>
      </c>
      <c r="C1357" s="3" t="s">
        <v>54</v>
      </c>
      <c r="D1357" s="3" t="s">
        <v>10</v>
      </c>
      <c r="E1357" s="1" t="s">
        <v>229</v>
      </c>
      <c r="F1357" s="1" t="s">
        <v>1574</v>
      </c>
      <c r="G1357" s="1" t="s">
        <v>945</v>
      </c>
      <c r="H1357" s="3">
        <f>SUBSTITUTE(LEFT(Tableau1[[#This Row],[OrderDate]],17),".",":")+0</f>
        <v>43570.354467592595</v>
      </c>
      <c r="I1357" s="3">
        <f>SUBSTITUTE(LEFT(Tableau1[[#This Row],[OrderDueTo]],17),".",":")+0</f>
        <v>43572.5</v>
      </c>
      <c r="J1357" s="13" t="str">
        <f>VLOOKUP(Tableau1[[#This Row],[AnaCode]],'Config Analyses'!A:C,2,FALSE)</f>
        <v>Analyse sucres</v>
      </c>
      <c r="K1357" s="13" t="str">
        <f>VLOOKUP(Tableau1[[#This Row],[AnaCode]],'Config Analyses'!A:C,3,FALSE)</f>
        <v>Equipe 2</v>
      </c>
      <c r="L1357" s="13" t="str">
        <f>VLOOKUP(Tableau1[[#This Row],[CustomerCode]],'Config Clients'!A:D,3,FALSE)</f>
        <v>Coopérative agricole</v>
      </c>
      <c r="M1357" s="13" t="str">
        <f>VLOOKUP(Tableau1[[#This Row],[CustomerCode]],'Config Clients'!A:D,4,FALSE)</f>
        <v>Julie</v>
      </c>
      <c r="N1357" s="10" t="str">
        <f>IFERROR(IF(Tableau1[[#This Row],[Date rendu]]-'Date de l''export'!$A$2&gt;0,"Non","Oui"),"Oui")</f>
        <v>Non</v>
      </c>
      <c r="O1357" s="11">
        <f>IF(Tableau1[[#This Row],[En retard?]]="Non",Tableau1[[#This Row],[Date rendu]]-'Date de l''export'!$A$2,0)</f>
        <v>0.74041666666744277</v>
      </c>
      <c r="P1357" s="14" t="str">
        <f>IF(Tableau1[[#This Row],[En retard?]]="Oui","HD",IF(Tableau1[Délai restant]&lt;1,"&lt;24h",IF(Tableau1[Délai restant]&lt;2,"&lt;48h","≥48h")))</f>
        <v>&lt;24h</v>
      </c>
      <c r="Q1357" s="14" t="str">
        <f>IF(AND(Tableau1[[#This Row],[En retard?]]="Oui",OR(Tableau1[[#This Row],[Product]]="Citron",Tableau1[[#This Row],[Product]]="Amandes")),"Oui","Non")</f>
        <v>Non</v>
      </c>
      <c r="R1357" t="str">
        <f>CONCATENATE(Tableau1[[#This Row],[OrderCode]],"|",Tableau1[[#This Row],[AnaCode]],"|",Tableau1[[#This Row],[Product]])</f>
        <v>CMD01461405|SCR|Carotte</v>
      </c>
    </row>
    <row r="1358" spans="1:18" x14ac:dyDescent="0.25">
      <c r="A1358" s="1" t="s">
        <v>240</v>
      </c>
      <c r="B1358" s="1" t="s">
        <v>30</v>
      </c>
      <c r="C1358" s="3" t="s">
        <v>152</v>
      </c>
      <c r="D1358" s="3" t="s">
        <v>35</v>
      </c>
      <c r="E1358" s="1" t="s">
        <v>179</v>
      </c>
      <c r="F1358" s="1" t="s">
        <v>2024</v>
      </c>
      <c r="G1358" s="1" t="s">
        <v>947</v>
      </c>
      <c r="H1358" s="3">
        <f>SUBSTITUTE(LEFT(Tableau1[[#This Row],[OrderDate]],17),".",":")+0</f>
        <v>43570.355092592596</v>
      </c>
      <c r="I1358" s="3">
        <f>SUBSTITUTE(LEFT(Tableau1[[#This Row],[OrderDueTo]],17),".",":")+0</f>
        <v>43571.5</v>
      </c>
      <c r="J1358" s="13" t="str">
        <f>VLOOKUP(Tableau1[[#This Row],[AnaCode]],'Config Analyses'!A:C,2,FALSE)</f>
        <v>Analyse métaux lourds</v>
      </c>
      <c r="K1358" s="13" t="str">
        <f>VLOOKUP(Tableau1[[#This Row],[AnaCode]],'Config Analyses'!A:C,3,FALSE)</f>
        <v>Equipe 1</v>
      </c>
      <c r="L1358" s="13" t="str">
        <f>VLOOKUP(Tableau1[[#This Row],[CustomerCode]],'Config Clients'!A:D,3,FALSE)</f>
        <v>Entreprises agro-alimentaires</v>
      </c>
      <c r="M1358" s="13" t="str">
        <f>VLOOKUP(Tableau1[[#This Row],[CustomerCode]],'Config Clients'!A:D,4,FALSE)</f>
        <v>Julien</v>
      </c>
      <c r="N1358" s="10" t="str">
        <f>IFERROR(IF(Tableau1[[#This Row],[Date rendu]]-'Date de l''export'!$A$2&gt;0,"Non","Oui"),"Oui")</f>
        <v>Oui</v>
      </c>
      <c r="O1358" s="11">
        <f>IF(Tableau1[[#This Row],[En retard?]]="Non",Tableau1[[#This Row],[Date rendu]]-'Date de l''export'!$A$2,0)</f>
        <v>0</v>
      </c>
      <c r="P1358" s="14" t="str">
        <f>IF(Tableau1[[#This Row],[En retard?]]="Oui","HD",IF(Tableau1[Délai restant]&lt;1,"&lt;24h",IF(Tableau1[Délai restant]&lt;2,"&lt;48h","≥48h")))</f>
        <v>HD</v>
      </c>
      <c r="Q1358" s="14" t="str">
        <f>IF(AND(Tableau1[[#This Row],[En retard?]]="Oui",OR(Tableau1[[#This Row],[Product]]="Citron",Tableau1[[#This Row],[Product]]="Amandes")),"Oui","Non")</f>
        <v>Non</v>
      </c>
      <c r="R1358" t="str">
        <f>CONCATENATE(Tableau1[[#This Row],[OrderCode]],"|",Tableau1[[#This Row],[AnaCode]],"|",Tableau1[[#This Row],[Product]])</f>
        <v>CMD01734702|MTX|Bœuf</v>
      </c>
    </row>
    <row r="1359" spans="1:18" x14ac:dyDescent="0.25">
      <c r="A1359" s="1" t="s">
        <v>220</v>
      </c>
      <c r="B1359" s="1" t="s">
        <v>21</v>
      </c>
      <c r="C1359" s="3" t="s">
        <v>52</v>
      </c>
      <c r="D1359" s="3" t="s">
        <v>9</v>
      </c>
      <c r="E1359" s="1" t="s">
        <v>179</v>
      </c>
      <c r="F1359" s="1" t="s">
        <v>2025</v>
      </c>
      <c r="G1359" s="1" t="s">
        <v>947</v>
      </c>
      <c r="H1359" s="3">
        <f>SUBSTITUTE(LEFT(Tableau1[[#This Row],[OrderDate]],17),".",":")+0</f>
        <v>43570.355127314811</v>
      </c>
      <c r="I1359" s="3">
        <f>SUBSTITUTE(LEFT(Tableau1[[#This Row],[OrderDueTo]],17),".",":")+0</f>
        <v>43571.5</v>
      </c>
      <c r="J1359" s="13" t="str">
        <f>VLOOKUP(Tableau1[[#This Row],[AnaCode]],'Config Analyses'!A:C,2,FALSE)</f>
        <v>Analyse métaux lourds</v>
      </c>
      <c r="K1359" s="13" t="str">
        <f>VLOOKUP(Tableau1[[#This Row],[AnaCode]],'Config Analyses'!A:C,3,FALSE)</f>
        <v>Equipe 1</v>
      </c>
      <c r="L1359" s="13" t="str">
        <f>VLOOKUP(Tableau1[[#This Row],[CustomerCode]],'Config Clients'!A:D,3,FALSE)</f>
        <v>Centrale d'achats</v>
      </c>
      <c r="M1359" s="13" t="str">
        <f>VLOOKUP(Tableau1[[#This Row],[CustomerCode]],'Config Clients'!A:D,4,FALSE)</f>
        <v>Sandrine</v>
      </c>
      <c r="N1359" s="10" t="str">
        <f>IFERROR(IF(Tableau1[[#This Row],[Date rendu]]-'Date de l''export'!$A$2&gt;0,"Non","Oui"),"Oui")</f>
        <v>Oui</v>
      </c>
      <c r="O1359" s="11">
        <f>IF(Tableau1[[#This Row],[En retard?]]="Non",Tableau1[[#This Row],[Date rendu]]-'Date de l''export'!$A$2,0)</f>
        <v>0</v>
      </c>
      <c r="P1359" s="14" t="str">
        <f>IF(Tableau1[[#This Row],[En retard?]]="Oui","HD",IF(Tableau1[Délai restant]&lt;1,"&lt;24h",IF(Tableau1[Délai restant]&lt;2,"&lt;48h","≥48h")))</f>
        <v>HD</v>
      </c>
      <c r="Q1359" s="14" t="str">
        <f>IF(AND(Tableau1[[#This Row],[En retard?]]="Oui",OR(Tableau1[[#This Row],[Product]]="Citron",Tableau1[[#This Row],[Product]]="Amandes")),"Oui","Non")</f>
        <v>Non</v>
      </c>
      <c r="R1359" t="str">
        <f>CONCATENATE(Tableau1[[#This Row],[OrderCode]],"|",Tableau1[[#This Row],[AnaCode]],"|",Tableau1[[#This Row],[Product]])</f>
        <v>CMD01749305|MTX|Carotte</v>
      </c>
    </row>
    <row r="1360" spans="1:18" x14ac:dyDescent="0.25">
      <c r="A1360" s="1" t="s">
        <v>347</v>
      </c>
      <c r="B1360" s="1" t="s">
        <v>7</v>
      </c>
      <c r="C1360" s="3" t="s">
        <v>52</v>
      </c>
      <c r="D1360" s="3" t="s">
        <v>9</v>
      </c>
      <c r="E1360" s="1" t="s">
        <v>179</v>
      </c>
      <c r="F1360" s="1" t="s">
        <v>1668</v>
      </c>
      <c r="G1360" s="1" t="s">
        <v>947</v>
      </c>
      <c r="H1360" s="3">
        <f>SUBSTITUTE(LEFT(Tableau1[[#This Row],[OrderDate]],17),".",":")+0</f>
        <v>43570.355347222219</v>
      </c>
      <c r="I1360" s="3">
        <f>SUBSTITUTE(LEFT(Tableau1[[#This Row],[OrderDueTo]],17),".",":")+0</f>
        <v>43571.5</v>
      </c>
      <c r="J1360" s="13" t="str">
        <f>VLOOKUP(Tableau1[[#This Row],[AnaCode]],'Config Analyses'!A:C,2,FALSE)</f>
        <v>Analyse métaux lourds</v>
      </c>
      <c r="K1360" s="13" t="str">
        <f>VLOOKUP(Tableau1[[#This Row],[AnaCode]],'Config Analyses'!A:C,3,FALSE)</f>
        <v>Equipe 1</v>
      </c>
      <c r="L1360" s="13" t="str">
        <f>VLOOKUP(Tableau1[[#This Row],[CustomerCode]],'Config Clients'!A:D,3,FALSE)</f>
        <v>Centrale d'achats</v>
      </c>
      <c r="M1360" s="13" t="str">
        <f>VLOOKUP(Tableau1[[#This Row],[CustomerCode]],'Config Clients'!A:D,4,FALSE)</f>
        <v>Sandrine</v>
      </c>
      <c r="N1360" s="10" t="str">
        <f>IFERROR(IF(Tableau1[[#This Row],[Date rendu]]-'Date de l''export'!$A$2&gt;0,"Non","Oui"),"Oui")</f>
        <v>Oui</v>
      </c>
      <c r="O1360" s="11">
        <f>IF(Tableau1[[#This Row],[En retard?]]="Non",Tableau1[[#This Row],[Date rendu]]-'Date de l''export'!$A$2,0)</f>
        <v>0</v>
      </c>
      <c r="P1360" s="14" t="str">
        <f>IF(Tableau1[[#This Row],[En retard?]]="Oui","HD",IF(Tableau1[Délai restant]&lt;1,"&lt;24h",IF(Tableau1[Délai restant]&lt;2,"&lt;48h","≥48h")))</f>
        <v>HD</v>
      </c>
      <c r="Q1360" s="14" t="str">
        <f>IF(AND(Tableau1[[#This Row],[En retard?]]="Oui",OR(Tableau1[[#This Row],[Product]]="Citron",Tableau1[[#This Row],[Product]]="Amandes")),"Oui","Non")</f>
        <v>Non</v>
      </c>
      <c r="R1360" t="str">
        <f>CONCATENATE(Tableau1[[#This Row],[OrderCode]],"|",Tableau1[[#This Row],[AnaCode]],"|",Tableau1[[#This Row],[Product]])</f>
        <v>CMD01509701|MTX|Concombre</v>
      </c>
    </row>
    <row r="1361" spans="1:18" x14ac:dyDescent="0.25">
      <c r="A1361" s="1" t="s">
        <v>3659</v>
      </c>
      <c r="B1361" s="1" t="s">
        <v>42</v>
      </c>
      <c r="C1361" s="3" t="s">
        <v>73</v>
      </c>
      <c r="D1361" s="3" t="s">
        <v>23</v>
      </c>
      <c r="E1361" s="1" t="s">
        <v>229</v>
      </c>
      <c r="F1361" s="1" t="s">
        <v>3660</v>
      </c>
      <c r="G1361" s="1" t="s">
        <v>945</v>
      </c>
      <c r="H1361" s="3">
        <f>SUBSTITUTE(LEFT(Tableau1[[#This Row],[OrderDate]],17),".",":")+0</f>
        <v>43570.355520833335</v>
      </c>
      <c r="I1361" s="3">
        <f>SUBSTITUTE(LEFT(Tableau1[[#This Row],[OrderDueTo]],17),".",":")+0</f>
        <v>43572.5</v>
      </c>
      <c r="J1361" s="13" t="str">
        <f>VLOOKUP(Tableau1[[#This Row],[AnaCode]],'Config Analyses'!A:C,2,FALSE)</f>
        <v>Analyse sucres</v>
      </c>
      <c r="K1361" s="13" t="str">
        <f>VLOOKUP(Tableau1[[#This Row],[AnaCode]],'Config Analyses'!A:C,3,FALSE)</f>
        <v>Equipe 2</v>
      </c>
      <c r="L1361" s="13" t="str">
        <f>VLOOKUP(Tableau1[[#This Row],[CustomerCode]],'Config Clients'!A:D,3,FALSE)</f>
        <v>Entreprises agro-alimentaires</v>
      </c>
      <c r="M1361" s="13" t="str">
        <f>VLOOKUP(Tableau1[[#This Row],[CustomerCode]],'Config Clients'!A:D,4,FALSE)</f>
        <v>Julien</v>
      </c>
      <c r="N1361" s="10" t="str">
        <f>IFERROR(IF(Tableau1[[#This Row],[Date rendu]]-'Date de l''export'!$A$2&gt;0,"Non","Oui"),"Oui")</f>
        <v>Non</v>
      </c>
      <c r="O1361" s="11">
        <f>IF(Tableau1[[#This Row],[En retard?]]="Non",Tableau1[[#This Row],[Date rendu]]-'Date de l''export'!$A$2,0)</f>
        <v>0.74041666666744277</v>
      </c>
      <c r="P1361" s="14" t="str">
        <f>IF(Tableau1[[#This Row],[En retard?]]="Oui","HD",IF(Tableau1[Délai restant]&lt;1,"&lt;24h",IF(Tableau1[Délai restant]&lt;2,"&lt;48h","≥48h")))</f>
        <v>&lt;24h</v>
      </c>
      <c r="Q1361" s="14" t="str">
        <f>IF(AND(Tableau1[[#This Row],[En retard?]]="Oui",OR(Tableau1[[#This Row],[Product]]="Citron",Tableau1[[#This Row],[Product]]="Amandes")),"Oui","Non")</f>
        <v>Non</v>
      </c>
      <c r="R1361" t="str">
        <f>CONCATENATE(Tableau1[[#This Row],[OrderCode]],"|",Tableau1[[#This Row],[AnaCode]],"|",Tableau1[[#This Row],[Product]])</f>
        <v>CMD01741302|SCR|Jus de fruits</v>
      </c>
    </row>
    <row r="1362" spans="1:18" x14ac:dyDescent="0.25">
      <c r="A1362" s="1" t="s">
        <v>357</v>
      </c>
      <c r="B1362" s="1" t="s">
        <v>20</v>
      </c>
      <c r="C1362" s="3" t="s">
        <v>61</v>
      </c>
      <c r="D1362" s="3" t="s">
        <v>14</v>
      </c>
      <c r="E1362" s="1" t="s">
        <v>179</v>
      </c>
      <c r="F1362" s="1" t="s">
        <v>2026</v>
      </c>
      <c r="G1362" s="1" t="s">
        <v>947</v>
      </c>
      <c r="H1362" s="3">
        <f>SUBSTITUTE(LEFT(Tableau1[[#This Row],[OrderDate]],17),".",":")+0</f>
        <v>43570.355706018519</v>
      </c>
      <c r="I1362" s="3">
        <f>SUBSTITUTE(LEFT(Tableau1[[#This Row],[OrderDueTo]],17),".",":")+0</f>
        <v>43571.5</v>
      </c>
      <c r="J1362" s="13" t="str">
        <f>VLOOKUP(Tableau1[[#This Row],[AnaCode]],'Config Analyses'!A:C,2,FALSE)</f>
        <v>Analyse métaux lourds</v>
      </c>
      <c r="K1362" s="13" t="str">
        <f>VLOOKUP(Tableau1[[#This Row],[AnaCode]],'Config Analyses'!A:C,3,FALSE)</f>
        <v>Equipe 1</v>
      </c>
      <c r="L1362" s="13" t="str">
        <f>VLOOKUP(Tableau1[[#This Row],[CustomerCode]],'Config Clients'!A:D,3,FALSE)</f>
        <v>Grande surface</v>
      </c>
      <c r="M1362" s="13" t="str">
        <f>VLOOKUP(Tableau1[[#This Row],[CustomerCode]],'Config Clients'!A:D,4,FALSE)</f>
        <v>Eric</v>
      </c>
      <c r="N1362" s="10" t="str">
        <f>IFERROR(IF(Tableau1[[#This Row],[Date rendu]]-'Date de l''export'!$A$2&gt;0,"Non","Oui"),"Oui")</f>
        <v>Oui</v>
      </c>
      <c r="O1362" s="11">
        <f>IF(Tableau1[[#This Row],[En retard?]]="Non",Tableau1[[#This Row],[Date rendu]]-'Date de l''export'!$A$2,0)</f>
        <v>0</v>
      </c>
      <c r="P1362" s="14" t="str">
        <f>IF(Tableau1[[#This Row],[En retard?]]="Oui","HD",IF(Tableau1[Délai restant]&lt;1,"&lt;24h",IF(Tableau1[Délai restant]&lt;2,"&lt;48h","≥48h")))</f>
        <v>HD</v>
      </c>
      <c r="Q1362" s="14" t="str">
        <f>IF(AND(Tableau1[[#This Row],[En retard?]]="Oui",OR(Tableau1[[#This Row],[Product]]="Citron",Tableau1[[#This Row],[Product]]="Amandes")),"Oui","Non")</f>
        <v>Non</v>
      </c>
      <c r="R1362" t="str">
        <f>CONCATENATE(Tableau1[[#This Row],[OrderCode]],"|",Tableau1[[#This Row],[AnaCode]],"|",Tableau1[[#This Row],[Product]])</f>
        <v>CMD01604403|MTX|Orange</v>
      </c>
    </row>
    <row r="1363" spans="1:18" x14ac:dyDescent="0.25">
      <c r="A1363" s="1" t="s">
        <v>754</v>
      </c>
      <c r="B1363" s="1" t="s">
        <v>21</v>
      </c>
      <c r="C1363" s="3" t="s">
        <v>98</v>
      </c>
      <c r="D1363" s="3" t="s">
        <v>27</v>
      </c>
      <c r="E1363" s="1" t="s">
        <v>179</v>
      </c>
      <c r="F1363" s="1" t="s">
        <v>2027</v>
      </c>
      <c r="G1363" s="1" t="s">
        <v>947</v>
      </c>
      <c r="H1363" s="3">
        <f>SUBSTITUTE(LEFT(Tableau1[[#This Row],[OrderDate]],17),".",":")+0</f>
        <v>43570.356192129628</v>
      </c>
      <c r="I1363" s="3">
        <f>SUBSTITUTE(LEFT(Tableau1[[#This Row],[OrderDueTo]],17),".",":")+0</f>
        <v>43571.5</v>
      </c>
      <c r="J1363" s="13" t="str">
        <f>VLOOKUP(Tableau1[[#This Row],[AnaCode]],'Config Analyses'!A:C,2,FALSE)</f>
        <v>Analyse métaux lourds</v>
      </c>
      <c r="K1363" s="13" t="str">
        <f>VLOOKUP(Tableau1[[#This Row],[AnaCode]],'Config Analyses'!A:C,3,FALSE)</f>
        <v>Equipe 1</v>
      </c>
      <c r="L1363" s="13" t="str">
        <f>VLOOKUP(Tableau1[[#This Row],[CustomerCode]],'Config Clients'!A:D,3,FALSE)</f>
        <v>Coopérative agricole</v>
      </c>
      <c r="M1363" s="13" t="str">
        <f>VLOOKUP(Tableau1[[#This Row],[CustomerCode]],'Config Clients'!A:D,4,FALSE)</f>
        <v>Julie</v>
      </c>
      <c r="N1363" s="10" t="str">
        <f>IFERROR(IF(Tableau1[[#This Row],[Date rendu]]-'Date de l''export'!$A$2&gt;0,"Non","Oui"),"Oui")</f>
        <v>Oui</v>
      </c>
      <c r="O1363" s="11">
        <f>IF(Tableau1[[#This Row],[En retard?]]="Non",Tableau1[[#This Row],[Date rendu]]-'Date de l''export'!$A$2,0)</f>
        <v>0</v>
      </c>
      <c r="P1363" s="14" t="str">
        <f>IF(Tableau1[[#This Row],[En retard?]]="Oui","HD",IF(Tableau1[Délai restant]&lt;1,"&lt;24h",IF(Tableau1[Délai restant]&lt;2,"&lt;48h","≥48h")))</f>
        <v>HD</v>
      </c>
      <c r="Q1363" s="14" t="str">
        <f>IF(AND(Tableau1[[#This Row],[En retard?]]="Oui",OR(Tableau1[[#This Row],[Product]]="Citron",Tableau1[[#This Row],[Product]]="Amandes")),"Oui","Non")</f>
        <v>Non</v>
      </c>
      <c r="R1363" t="str">
        <f>CONCATENATE(Tableau1[[#This Row],[OrderCode]],"|",Tableau1[[#This Row],[AnaCode]],"|",Tableau1[[#This Row],[Product]])</f>
        <v>CMD01552802|MTX|Carotte</v>
      </c>
    </row>
    <row r="1364" spans="1:18" x14ac:dyDescent="0.25">
      <c r="A1364" s="1" t="s">
        <v>333</v>
      </c>
      <c r="B1364" s="1" t="s">
        <v>31</v>
      </c>
      <c r="C1364" s="3" t="s">
        <v>54</v>
      </c>
      <c r="D1364" s="3" t="s">
        <v>10</v>
      </c>
      <c r="E1364" s="1" t="s">
        <v>130</v>
      </c>
      <c r="F1364" s="1" t="s">
        <v>1685</v>
      </c>
      <c r="G1364" s="1" t="s">
        <v>1083</v>
      </c>
      <c r="H1364" s="3">
        <f>SUBSTITUTE(LEFT(Tableau1[[#This Row],[OrderDate]],17),".",":")+0</f>
        <v>43570.356481481482</v>
      </c>
      <c r="I1364" s="3">
        <f>SUBSTITUTE(LEFT(Tableau1[[#This Row],[OrderDueTo]],17),".",":")+0</f>
        <v>43577.5</v>
      </c>
      <c r="J1364" s="13" t="str">
        <f>VLOOKUP(Tableau1[[#This Row],[AnaCode]],'Config Analyses'!A:C,2,FALSE)</f>
        <v>Analyse pesticides</v>
      </c>
      <c r="K1364" s="13" t="str">
        <f>VLOOKUP(Tableau1[[#This Row],[AnaCode]],'Config Analyses'!A:C,3,FALSE)</f>
        <v>Equipe 3</v>
      </c>
      <c r="L1364" s="13" t="str">
        <f>VLOOKUP(Tableau1[[#This Row],[CustomerCode]],'Config Clients'!A:D,3,FALSE)</f>
        <v>Coopérative agricole</v>
      </c>
      <c r="M1364" s="13" t="str">
        <f>VLOOKUP(Tableau1[[#This Row],[CustomerCode]],'Config Clients'!A:D,4,FALSE)</f>
        <v>Julie</v>
      </c>
      <c r="N1364" s="10" t="str">
        <f>IFERROR(IF(Tableau1[[#This Row],[Date rendu]]-'Date de l''export'!$A$2&gt;0,"Non","Oui"),"Oui")</f>
        <v>Non</v>
      </c>
      <c r="O1364" s="11">
        <f>IF(Tableau1[[#This Row],[En retard?]]="Non",Tableau1[[#This Row],[Date rendu]]-'Date de l''export'!$A$2,0)</f>
        <v>5.7404166666674428</v>
      </c>
      <c r="P1364" s="14" t="str">
        <f>IF(Tableau1[[#This Row],[En retard?]]="Oui","HD",IF(Tableau1[Délai restant]&lt;1,"&lt;24h",IF(Tableau1[Délai restant]&lt;2,"&lt;48h","≥48h")))</f>
        <v>≥48h</v>
      </c>
      <c r="Q1364" s="14" t="str">
        <f>IF(AND(Tableau1[[#This Row],[En retard?]]="Oui",OR(Tableau1[[#This Row],[Product]]="Citron",Tableau1[[#This Row],[Product]]="Amandes")),"Oui","Non")</f>
        <v>Non</v>
      </c>
      <c r="R1364" t="str">
        <f>CONCATENATE(Tableau1[[#This Row],[OrderCode]],"|",Tableau1[[#This Row],[AnaCode]],"|",Tableau1[[#This Row],[Product]])</f>
        <v>CMD01743701|PEST|Pomme de terre</v>
      </c>
    </row>
    <row r="1365" spans="1:18" x14ac:dyDescent="0.25">
      <c r="A1365" s="1" t="s">
        <v>159</v>
      </c>
      <c r="B1365" s="1" t="s">
        <v>26</v>
      </c>
      <c r="C1365" s="3" t="s">
        <v>98</v>
      </c>
      <c r="D1365" s="3" t="s">
        <v>27</v>
      </c>
      <c r="E1365" s="1" t="s">
        <v>130</v>
      </c>
      <c r="F1365" s="1" t="s">
        <v>1685</v>
      </c>
      <c r="G1365" s="1" t="s">
        <v>1083</v>
      </c>
      <c r="H1365" s="3">
        <f>SUBSTITUTE(LEFT(Tableau1[[#This Row],[OrderDate]],17),".",":")+0</f>
        <v>43570.356481481482</v>
      </c>
      <c r="I1365" s="3">
        <f>SUBSTITUTE(LEFT(Tableau1[[#This Row],[OrderDueTo]],17),".",":")+0</f>
        <v>43577.5</v>
      </c>
      <c r="J1365" s="13" t="str">
        <f>VLOOKUP(Tableau1[[#This Row],[AnaCode]],'Config Analyses'!A:C,2,FALSE)</f>
        <v>Analyse pesticides</v>
      </c>
      <c r="K1365" s="13" t="str">
        <f>VLOOKUP(Tableau1[[#This Row],[AnaCode]],'Config Analyses'!A:C,3,FALSE)</f>
        <v>Equipe 3</v>
      </c>
      <c r="L1365" s="13" t="str">
        <f>VLOOKUP(Tableau1[[#This Row],[CustomerCode]],'Config Clients'!A:D,3,FALSE)</f>
        <v>Coopérative agricole</v>
      </c>
      <c r="M1365" s="13" t="str">
        <f>VLOOKUP(Tableau1[[#This Row],[CustomerCode]],'Config Clients'!A:D,4,FALSE)</f>
        <v>Julie</v>
      </c>
      <c r="N1365" s="10" t="str">
        <f>IFERROR(IF(Tableau1[[#This Row],[Date rendu]]-'Date de l''export'!$A$2&gt;0,"Non","Oui"),"Oui")</f>
        <v>Non</v>
      </c>
      <c r="O1365" s="11">
        <f>IF(Tableau1[[#This Row],[En retard?]]="Non",Tableau1[[#This Row],[Date rendu]]-'Date de l''export'!$A$2,0)</f>
        <v>5.7404166666674428</v>
      </c>
      <c r="P1365" s="14" t="str">
        <f>IF(Tableau1[[#This Row],[En retard?]]="Oui","HD",IF(Tableau1[Délai restant]&lt;1,"&lt;24h",IF(Tableau1[Délai restant]&lt;2,"&lt;48h","≥48h")))</f>
        <v>≥48h</v>
      </c>
      <c r="Q1365" s="14" t="str">
        <f>IF(AND(Tableau1[[#This Row],[En retard?]]="Oui",OR(Tableau1[[#This Row],[Product]]="Citron",Tableau1[[#This Row],[Product]]="Amandes")),"Oui","Non")</f>
        <v>Non</v>
      </c>
      <c r="R1365" t="str">
        <f>CONCATENATE(Tableau1[[#This Row],[OrderCode]],"|",Tableau1[[#This Row],[AnaCode]],"|",Tableau1[[#This Row],[Product]])</f>
        <v>CMD01448507|PEST|Radis</v>
      </c>
    </row>
    <row r="1366" spans="1:18" x14ac:dyDescent="0.25">
      <c r="A1366" s="1" t="s">
        <v>3368</v>
      </c>
      <c r="B1366" s="1" t="s">
        <v>30</v>
      </c>
      <c r="C1366" s="3" t="s">
        <v>73</v>
      </c>
      <c r="D1366" s="3" t="s">
        <v>23</v>
      </c>
      <c r="E1366" s="1" t="s">
        <v>179</v>
      </c>
      <c r="F1366" s="1" t="s">
        <v>3661</v>
      </c>
      <c r="G1366" s="1" t="s">
        <v>947</v>
      </c>
      <c r="H1366" s="3">
        <f>SUBSTITUTE(LEFT(Tableau1[[#This Row],[OrderDate]],17),".",":")+0</f>
        <v>43570.356504629628</v>
      </c>
      <c r="I1366" s="3">
        <f>SUBSTITUTE(LEFT(Tableau1[[#This Row],[OrderDueTo]],17),".",":")+0</f>
        <v>43571.5</v>
      </c>
      <c r="J1366" s="13" t="str">
        <f>VLOOKUP(Tableau1[[#This Row],[AnaCode]],'Config Analyses'!A:C,2,FALSE)</f>
        <v>Analyse métaux lourds</v>
      </c>
      <c r="K1366" s="13" t="str">
        <f>VLOOKUP(Tableau1[[#This Row],[AnaCode]],'Config Analyses'!A:C,3,FALSE)</f>
        <v>Equipe 1</v>
      </c>
      <c r="L1366" s="13" t="str">
        <f>VLOOKUP(Tableau1[[#This Row],[CustomerCode]],'Config Clients'!A:D,3,FALSE)</f>
        <v>Entreprises agro-alimentaires</v>
      </c>
      <c r="M1366" s="13" t="str">
        <f>VLOOKUP(Tableau1[[#This Row],[CustomerCode]],'Config Clients'!A:D,4,FALSE)</f>
        <v>Julien</v>
      </c>
      <c r="N1366" s="10" t="str">
        <f>IFERROR(IF(Tableau1[[#This Row],[Date rendu]]-'Date de l''export'!$A$2&gt;0,"Non","Oui"),"Oui")</f>
        <v>Oui</v>
      </c>
      <c r="O1366" s="11">
        <f>IF(Tableau1[[#This Row],[En retard?]]="Non",Tableau1[[#This Row],[Date rendu]]-'Date de l''export'!$A$2,0)</f>
        <v>0</v>
      </c>
      <c r="P1366" s="14" t="str">
        <f>IF(Tableau1[[#This Row],[En retard?]]="Oui","HD",IF(Tableau1[Délai restant]&lt;1,"&lt;24h",IF(Tableau1[Délai restant]&lt;2,"&lt;48h","≥48h")))</f>
        <v>HD</v>
      </c>
      <c r="Q1366" s="14" t="str">
        <f>IF(AND(Tableau1[[#This Row],[En retard?]]="Oui",OR(Tableau1[[#This Row],[Product]]="Citron",Tableau1[[#This Row],[Product]]="Amandes")),"Oui","Non")</f>
        <v>Non</v>
      </c>
      <c r="R1366" t="str">
        <f>CONCATENATE(Tableau1[[#This Row],[OrderCode]],"|",Tableau1[[#This Row],[AnaCode]],"|",Tableau1[[#This Row],[Product]])</f>
        <v>CMD01721105|MTX|Bœuf</v>
      </c>
    </row>
    <row r="1367" spans="1:18" x14ac:dyDescent="0.25">
      <c r="A1367" s="1" t="s">
        <v>336</v>
      </c>
      <c r="B1367" s="1" t="s">
        <v>31</v>
      </c>
      <c r="C1367" s="3" t="s">
        <v>54</v>
      </c>
      <c r="D1367" s="3" t="s">
        <v>10</v>
      </c>
      <c r="E1367" s="1" t="s">
        <v>179</v>
      </c>
      <c r="F1367" s="1" t="s">
        <v>2030</v>
      </c>
      <c r="G1367" s="1" t="s">
        <v>947</v>
      </c>
      <c r="H1367" s="3">
        <f>SUBSTITUTE(LEFT(Tableau1[[#This Row],[OrderDate]],17),".",":")+0</f>
        <v>43570.356874999998</v>
      </c>
      <c r="I1367" s="3">
        <f>SUBSTITUTE(LEFT(Tableau1[[#This Row],[OrderDueTo]],17),".",":")+0</f>
        <v>43571.5</v>
      </c>
      <c r="J1367" s="13" t="str">
        <f>VLOOKUP(Tableau1[[#This Row],[AnaCode]],'Config Analyses'!A:C,2,FALSE)</f>
        <v>Analyse métaux lourds</v>
      </c>
      <c r="K1367" s="13" t="str">
        <f>VLOOKUP(Tableau1[[#This Row],[AnaCode]],'Config Analyses'!A:C,3,FALSE)</f>
        <v>Equipe 1</v>
      </c>
      <c r="L1367" s="13" t="str">
        <f>VLOOKUP(Tableau1[[#This Row],[CustomerCode]],'Config Clients'!A:D,3,FALSE)</f>
        <v>Coopérative agricole</v>
      </c>
      <c r="M1367" s="13" t="str">
        <f>VLOOKUP(Tableau1[[#This Row],[CustomerCode]],'Config Clients'!A:D,4,FALSE)</f>
        <v>Julie</v>
      </c>
      <c r="N1367" s="10" t="str">
        <f>IFERROR(IF(Tableau1[[#This Row],[Date rendu]]-'Date de l''export'!$A$2&gt;0,"Non","Oui"),"Oui")</f>
        <v>Oui</v>
      </c>
      <c r="O1367" s="11">
        <f>IF(Tableau1[[#This Row],[En retard?]]="Non",Tableau1[[#This Row],[Date rendu]]-'Date de l''export'!$A$2,0)</f>
        <v>0</v>
      </c>
      <c r="P1367" s="14" t="str">
        <f>IF(Tableau1[[#This Row],[En retard?]]="Oui","HD",IF(Tableau1[Délai restant]&lt;1,"&lt;24h",IF(Tableau1[Délai restant]&lt;2,"&lt;48h","≥48h")))</f>
        <v>HD</v>
      </c>
      <c r="Q1367" s="14" t="str">
        <f>IF(AND(Tableau1[[#This Row],[En retard?]]="Oui",OR(Tableau1[[#This Row],[Product]]="Citron",Tableau1[[#This Row],[Product]]="Amandes")),"Oui","Non")</f>
        <v>Non</v>
      </c>
      <c r="R1367" t="str">
        <f>CONCATENATE(Tableau1[[#This Row],[OrderCode]],"|",Tableau1[[#This Row],[AnaCode]],"|",Tableau1[[#This Row],[Product]])</f>
        <v>CMD01743706|MTX|Pomme de terre</v>
      </c>
    </row>
    <row r="1368" spans="1:18" x14ac:dyDescent="0.25">
      <c r="A1368" s="1" t="s">
        <v>661</v>
      </c>
      <c r="B1368" s="1" t="s">
        <v>29</v>
      </c>
      <c r="C1368" s="3" t="s">
        <v>75</v>
      </c>
      <c r="D1368" s="3" t="s">
        <v>24</v>
      </c>
      <c r="E1368" s="1" t="s">
        <v>179</v>
      </c>
      <c r="F1368" s="1" t="s">
        <v>3151</v>
      </c>
      <c r="G1368" s="1" t="s">
        <v>947</v>
      </c>
      <c r="H1368" s="3">
        <f>SUBSTITUTE(LEFT(Tableau1[[#This Row],[OrderDate]],17),".",":")+0</f>
        <v>43570.357106481482</v>
      </c>
      <c r="I1368" s="3">
        <f>SUBSTITUTE(LEFT(Tableau1[[#This Row],[OrderDueTo]],17),".",":")+0</f>
        <v>43571.5</v>
      </c>
      <c r="J1368" s="13" t="str">
        <f>VLOOKUP(Tableau1[[#This Row],[AnaCode]],'Config Analyses'!A:C,2,FALSE)</f>
        <v>Analyse métaux lourds</v>
      </c>
      <c r="K1368" s="13" t="str">
        <f>VLOOKUP(Tableau1[[#This Row],[AnaCode]],'Config Analyses'!A:C,3,FALSE)</f>
        <v>Equipe 1</v>
      </c>
      <c r="L1368" s="13" t="str">
        <f>VLOOKUP(Tableau1[[#This Row],[CustomerCode]],'Config Clients'!A:D,3,FALSE)</f>
        <v>Entreprises agro-alimentaires</v>
      </c>
      <c r="M1368" s="13" t="str">
        <f>VLOOKUP(Tableau1[[#This Row],[CustomerCode]],'Config Clients'!A:D,4,FALSE)</f>
        <v>Julien</v>
      </c>
      <c r="N1368" s="10" t="str">
        <f>IFERROR(IF(Tableau1[[#This Row],[Date rendu]]-'Date de l''export'!$A$2&gt;0,"Non","Oui"),"Oui")</f>
        <v>Oui</v>
      </c>
      <c r="O1368" s="11">
        <f>IF(Tableau1[[#This Row],[En retard?]]="Non",Tableau1[[#This Row],[Date rendu]]-'Date de l''export'!$A$2,0)</f>
        <v>0</v>
      </c>
      <c r="P1368" s="14" t="str">
        <f>IF(Tableau1[[#This Row],[En retard?]]="Oui","HD",IF(Tableau1[Délai restant]&lt;1,"&lt;24h",IF(Tableau1[Délai restant]&lt;2,"&lt;48h","≥48h")))</f>
        <v>HD</v>
      </c>
      <c r="Q1368" s="14" t="str">
        <f>IF(AND(Tableau1[[#This Row],[En retard?]]="Oui",OR(Tableau1[[#This Row],[Product]]="Citron",Tableau1[[#This Row],[Product]]="Amandes")),"Oui","Non")</f>
        <v>Non</v>
      </c>
      <c r="R1368" t="str">
        <f>CONCATENATE(Tableau1[[#This Row],[OrderCode]],"|",Tableau1[[#This Row],[AnaCode]],"|",Tableau1[[#This Row],[Product]])</f>
        <v>CMD01790311|MTX|Porc</v>
      </c>
    </row>
    <row r="1369" spans="1:18" x14ac:dyDescent="0.25">
      <c r="A1369" s="1" t="s">
        <v>508</v>
      </c>
      <c r="B1369" s="1" t="s">
        <v>32</v>
      </c>
      <c r="C1369" s="3" t="s">
        <v>58</v>
      </c>
      <c r="D1369" s="3" t="s">
        <v>13</v>
      </c>
      <c r="E1369" s="1" t="s">
        <v>63</v>
      </c>
      <c r="F1369" s="1" t="s">
        <v>2320</v>
      </c>
      <c r="G1369" s="1" t="s">
        <v>1083</v>
      </c>
      <c r="H1369" s="3">
        <f>SUBSTITUTE(LEFT(Tableau1[[#This Row],[OrderDate]],17),".",":")+0</f>
        <v>43570.357256944444</v>
      </c>
      <c r="I1369" s="3">
        <f>SUBSTITUTE(LEFT(Tableau1[[#This Row],[OrderDueTo]],17),".",":")+0</f>
        <v>43577.5</v>
      </c>
      <c r="J1369" s="13" t="str">
        <f>VLOOKUP(Tableau1[[#This Row],[AnaCode]],'Config Analyses'!A:C,2,FALSE)</f>
        <v>Analyse polluants d'emballage</v>
      </c>
      <c r="K1369" s="13" t="str">
        <f>VLOOKUP(Tableau1[[#This Row],[AnaCode]],'Config Analyses'!A:C,3,FALSE)</f>
        <v>Equipe 3</v>
      </c>
      <c r="L1369" s="13" t="str">
        <f>VLOOKUP(Tableau1[[#This Row],[CustomerCode]],'Config Clients'!A:D,3,FALSE)</f>
        <v>Coopérative agricole</v>
      </c>
      <c r="M1369" s="13" t="str">
        <f>VLOOKUP(Tableau1[[#This Row],[CustomerCode]],'Config Clients'!A:D,4,FALSE)</f>
        <v>Béatrice</v>
      </c>
      <c r="N1369" s="10" t="str">
        <f>IFERROR(IF(Tableau1[[#This Row],[Date rendu]]-'Date de l''export'!$A$2&gt;0,"Non","Oui"),"Oui")</f>
        <v>Non</v>
      </c>
      <c r="O1369" s="11">
        <f>IF(Tableau1[[#This Row],[En retard?]]="Non",Tableau1[[#This Row],[Date rendu]]-'Date de l''export'!$A$2,0)</f>
        <v>5.7404166666674428</v>
      </c>
      <c r="P1369" s="14" t="str">
        <f>IF(Tableau1[[#This Row],[En retard?]]="Oui","HD",IF(Tableau1[Délai restant]&lt;1,"&lt;24h",IF(Tableau1[Délai restant]&lt;2,"&lt;48h","≥48h")))</f>
        <v>≥48h</v>
      </c>
      <c r="Q1369" s="14" t="str">
        <f>IF(AND(Tableau1[[#This Row],[En retard?]]="Oui",OR(Tableau1[[#This Row],[Product]]="Citron",Tableau1[[#This Row],[Product]]="Amandes")),"Oui","Non")</f>
        <v>Non</v>
      </c>
      <c r="R1369" t="str">
        <f>CONCATENATE(Tableau1[[#This Row],[OrderCode]],"|",Tableau1[[#This Row],[AnaCode]],"|",Tableau1[[#This Row],[Product]])</f>
        <v>CMD01627101|PLLT|Tomate</v>
      </c>
    </row>
    <row r="1370" spans="1:18" x14ac:dyDescent="0.25">
      <c r="A1370" s="1" t="s">
        <v>3406</v>
      </c>
      <c r="B1370" s="1" t="s">
        <v>42</v>
      </c>
      <c r="C1370" s="3" t="s">
        <v>73</v>
      </c>
      <c r="D1370" s="3" t="s">
        <v>23</v>
      </c>
      <c r="E1370" s="1" t="s">
        <v>130</v>
      </c>
      <c r="F1370" s="1" t="s">
        <v>3662</v>
      </c>
      <c r="G1370" s="1" t="s">
        <v>1083</v>
      </c>
      <c r="H1370" s="3">
        <f>SUBSTITUTE(LEFT(Tableau1[[#This Row],[OrderDate]],17),".",":")+0</f>
        <v>43570.357430555552</v>
      </c>
      <c r="I1370" s="3">
        <f>SUBSTITUTE(LEFT(Tableau1[[#This Row],[OrderDueTo]],17),".",":")+0</f>
        <v>43577.5</v>
      </c>
      <c r="J1370" s="13" t="str">
        <f>VLOOKUP(Tableau1[[#This Row],[AnaCode]],'Config Analyses'!A:C,2,FALSE)</f>
        <v>Analyse pesticides</v>
      </c>
      <c r="K1370" s="13" t="str">
        <f>VLOOKUP(Tableau1[[#This Row],[AnaCode]],'Config Analyses'!A:C,3,FALSE)</f>
        <v>Equipe 3</v>
      </c>
      <c r="L1370" s="13" t="str">
        <f>VLOOKUP(Tableau1[[#This Row],[CustomerCode]],'Config Clients'!A:D,3,FALSE)</f>
        <v>Entreprises agro-alimentaires</v>
      </c>
      <c r="M1370" s="13" t="str">
        <f>VLOOKUP(Tableau1[[#This Row],[CustomerCode]],'Config Clients'!A:D,4,FALSE)</f>
        <v>Julien</v>
      </c>
      <c r="N1370" s="10" t="str">
        <f>IFERROR(IF(Tableau1[[#This Row],[Date rendu]]-'Date de l''export'!$A$2&gt;0,"Non","Oui"),"Oui")</f>
        <v>Non</v>
      </c>
      <c r="O1370" s="11">
        <f>IF(Tableau1[[#This Row],[En retard?]]="Non",Tableau1[[#This Row],[Date rendu]]-'Date de l''export'!$A$2,0)</f>
        <v>5.7404166666674428</v>
      </c>
      <c r="P1370" s="14" t="str">
        <f>IF(Tableau1[[#This Row],[En retard?]]="Oui","HD",IF(Tableau1[Délai restant]&lt;1,"&lt;24h",IF(Tableau1[Délai restant]&lt;2,"&lt;48h","≥48h")))</f>
        <v>≥48h</v>
      </c>
      <c r="Q1370" s="14" t="str">
        <f>IF(AND(Tableau1[[#This Row],[En retard?]]="Oui",OR(Tableau1[[#This Row],[Product]]="Citron",Tableau1[[#This Row],[Product]]="Amandes")),"Oui","Non")</f>
        <v>Non</v>
      </c>
      <c r="R1370" t="str">
        <f>CONCATENATE(Tableau1[[#This Row],[OrderCode]],"|",Tableau1[[#This Row],[AnaCode]],"|",Tableau1[[#This Row],[Product]])</f>
        <v>CMD01741701|PEST|Jus de fruits</v>
      </c>
    </row>
    <row r="1371" spans="1:18" x14ac:dyDescent="0.25">
      <c r="A1371" s="1" t="s">
        <v>3267</v>
      </c>
      <c r="B1371" s="1" t="s">
        <v>42</v>
      </c>
      <c r="C1371" s="3" t="s">
        <v>188</v>
      </c>
      <c r="D1371" s="3" t="s">
        <v>38</v>
      </c>
      <c r="E1371" s="1" t="s">
        <v>179</v>
      </c>
      <c r="F1371" s="1" t="s">
        <v>3663</v>
      </c>
      <c r="G1371" s="1" t="s">
        <v>947</v>
      </c>
      <c r="H1371" s="3">
        <f>SUBSTITUTE(LEFT(Tableau1[[#This Row],[OrderDate]],17),".",":")+0</f>
        <v>43570.358032407406</v>
      </c>
      <c r="I1371" s="3">
        <f>SUBSTITUTE(LEFT(Tableau1[[#This Row],[OrderDueTo]],17),".",":")+0</f>
        <v>43571.5</v>
      </c>
      <c r="J1371" s="13" t="str">
        <f>VLOOKUP(Tableau1[[#This Row],[AnaCode]],'Config Analyses'!A:C,2,FALSE)</f>
        <v>Analyse métaux lourds</v>
      </c>
      <c r="K1371" s="13" t="str">
        <f>VLOOKUP(Tableau1[[#This Row],[AnaCode]],'Config Analyses'!A:C,3,FALSE)</f>
        <v>Equipe 1</v>
      </c>
      <c r="L1371" s="13" t="str">
        <f>VLOOKUP(Tableau1[[#This Row],[CustomerCode]],'Config Clients'!A:D,3,FALSE)</f>
        <v>Coopérative agricole</v>
      </c>
      <c r="M1371" s="13" t="str">
        <f>VLOOKUP(Tableau1[[#This Row],[CustomerCode]],'Config Clients'!A:D,4,FALSE)</f>
        <v>Julie</v>
      </c>
      <c r="N1371" s="10" t="str">
        <f>IFERROR(IF(Tableau1[[#This Row],[Date rendu]]-'Date de l''export'!$A$2&gt;0,"Non","Oui"),"Oui")</f>
        <v>Oui</v>
      </c>
      <c r="O1371" s="11">
        <f>IF(Tableau1[[#This Row],[En retard?]]="Non",Tableau1[[#This Row],[Date rendu]]-'Date de l''export'!$A$2,0)</f>
        <v>0</v>
      </c>
      <c r="P1371" s="14" t="str">
        <f>IF(Tableau1[[#This Row],[En retard?]]="Oui","HD",IF(Tableau1[Délai restant]&lt;1,"&lt;24h",IF(Tableau1[Délai restant]&lt;2,"&lt;48h","≥48h")))</f>
        <v>HD</v>
      </c>
      <c r="Q1371" s="14" t="str">
        <f>IF(AND(Tableau1[[#This Row],[En retard?]]="Oui",OR(Tableau1[[#This Row],[Product]]="Citron",Tableau1[[#This Row],[Product]]="Amandes")),"Oui","Non")</f>
        <v>Non</v>
      </c>
      <c r="R1371" t="str">
        <f>CONCATENATE(Tableau1[[#This Row],[OrderCode]],"|",Tableau1[[#This Row],[AnaCode]],"|",Tableau1[[#This Row],[Product]])</f>
        <v>CMD01568429|MTX|Jus de fruits</v>
      </c>
    </row>
    <row r="1372" spans="1:18" x14ac:dyDescent="0.25">
      <c r="A1372" s="1" t="s">
        <v>598</v>
      </c>
      <c r="B1372" s="1" t="s">
        <v>31</v>
      </c>
      <c r="C1372" s="3" t="s">
        <v>98</v>
      </c>
      <c r="D1372" s="3" t="s">
        <v>27</v>
      </c>
      <c r="E1372" s="1" t="s">
        <v>179</v>
      </c>
      <c r="F1372" s="1" t="s">
        <v>2737</v>
      </c>
      <c r="G1372" s="1" t="s">
        <v>947</v>
      </c>
      <c r="H1372" s="3">
        <f>SUBSTITUTE(LEFT(Tableau1[[#This Row],[OrderDate]],17),".",":")+0</f>
        <v>43570.358275462961</v>
      </c>
      <c r="I1372" s="3">
        <f>SUBSTITUTE(LEFT(Tableau1[[#This Row],[OrderDueTo]],17),".",":")+0</f>
        <v>43571.5</v>
      </c>
      <c r="J1372" s="13" t="str">
        <f>VLOOKUP(Tableau1[[#This Row],[AnaCode]],'Config Analyses'!A:C,2,FALSE)</f>
        <v>Analyse métaux lourds</v>
      </c>
      <c r="K1372" s="13" t="str">
        <f>VLOOKUP(Tableau1[[#This Row],[AnaCode]],'Config Analyses'!A:C,3,FALSE)</f>
        <v>Equipe 1</v>
      </c>
      <c r="L1372" s="13" t="str">
        <f>VLOOKUP(Tableau1[[#This Row],[CustomerCode]],'Config Clients'!A:D,3,FALSE)</f>
        <v>Coopérative agricole</v>
      </c>
      <c r="M1372" s="13" t="str">
        <f>VLOOKUP(Tableau1[[#This Row],[CustomerCode]],'Config Clients'!A:D,4,FALSE)</f>
        <v>Julie</v>
      </c>
      <c r="N1372" s="10" t="str">
        <f>IFERROR(IF(Tableau1[[#This Row],[Date rendu]]-'Date de l''export'!$A$2&gt;0,"Non","Oui"),"Oui")</f>
        <v>Oui</v>
      </c>
      <c r="O1372" s="11">
        <f>IF(Tableau1[[#This Row],[En retard?]]="Non",Tableau1[[#This Row],[Date rendu]]-'Date de l''export'!$A$2,0)</f>
        <v>0</v>
      </c>
      <c r="P1372" s="14" t="str">
        <f>IF(Tableau1[[#This Row],[En retard?]]="Oui","HD",IF(Tableau1[Délai restant]&lt;1,"&lt;24h",IF(Tableau1[Délai restant]&lt;2,"&lt;48h","≥48h")))</f>
        <v>HD</v>
      </c>
      <c r="Q1372" s="14" t="str">
        <f>IF(AND(Tableau1[[#This Row],[En retard?]]="Oui",OR(Tableau1[[#This Row],[Product]]="Citron",Tableau1[[#This Row],[Product]]="Amandes")),"Oui","Non")</f>
        <v>Non</v>
      </c>
      <c r="R1372" t="str">
        <f>CONCATENATE(Tableau1[[#This Row],[OrderCode]],"|",Tableau1[[#This Row],[AnaCode]],"|",Tableau1[[#This Row],[Product]])</f>
        <v>CMD01664208|MTX|Pomme de terre</v>
      </c>
    </row>
    <row r="1373" spans="1:18" x14ac:dyDescent="0.25">
      <c r="A1373" s="1" t="s">
        <v>3580</v>
      </c>
      <c r="B1373" s="1" t="s">
        <v>42</v>
      </c>
      <c r="C1373" s="3" t="s">
        <v>73</v>
      </c>
      <c r="D1373" s="3" t="s">
        <v>23</v>
      </c>
      <c r="E1373" s="1" t="s">
        <v>179</v>
      </c>
      <c r="F1373" s="1" t="s">
        <v>3664</v>
      </c>
      <c r="G1373" s="1" t="s">
        <v>947</v>
      </c>
      <c r="H1373" s="3">
        <f>SUBSTITUTE(LEFT(Tableau1[[#This Row],[OrderDate]],17),".",":")+0</f>
        <v>43570.358425925922</v>
      </c>
      <c r="I1373" s="3">
        <f>SUBSTITUTE(LEFT(Tableau1[[#This Row],[OrderDueTo]],17),".",":")+0</f>
        <v>43571.5</v>
      </c>
      <c r="J1373" s="13" t="str">
        <f>VLOOKUP(Tableau1[[#This Row],[AnaCode]],'Config Analyses'!A:C,2,FALSE)</f>
        <v>Analyse métaux lourds</v>
      </c>
      <c r="K1373" s="13" t="str">
        <f>VLOOKUP(Tableau1[[#This Row],[AnaCode]],'Config Analyses'!A:C,3,FALSE)</f>
        <v>Equipe 1</v>
      </c>
      <c r="L1373" s="13" t="str">
        <f>VLOOKUP(Tableau1[[#This Row],[CustomerCode]],'Config Clients'!A:D,3,FALSE)</f>
        <v>Entreprises agro-alimentaires</v>
      </c>
      <c r="M1373" s="13" t="str">
        <f>VLOOKUP(Tableau1[[#This Row],[CustomerCode]],'Config Clients'!A:D,4,FALSE)</f>
        <v>Julien</v>
      </c>
      <c r="N1373" s="10" t="str">
        <f>IFERROR(IF(Tableau1[[#This Row],[Date rendu]]-'Date de l''export'!$A$2&gt;0,"Non","Oui"),"Oui")</f>
        <v>Oui</v>
      </c>
      <c r="O1373" s="11">
        <f>IF(Tableau1[[#This Row],[En retard?]]="Non",Tableau1[[#This Row],[Date rendu]]-'Date de l''export'!$A$2,0)</f>
        <v>0</v>
      </c>
      <c r="P1373" s="14" t="str">
        <f>IF(Tableau1[[#This Row],[En retard?]]="Oui","HD",IF(Tableau1[Délai restant]&lt;1,"&lt;24h",IF(Tableau1[Délai restant]&lt;2,"&lt;48h","≥48h")))</f>
        <v>HD</v>
      </c>
      <c r="Q1373" s="14" t="str">
        <f>IF(AND(Tableau1[[#This Row],[En retard?]]="Oui",OR(Tableau1[[#This Row],[Product]]="Citron",Tableau1[[#This Row],[Product]]="Amandes")),"Oui","Non")</f>
        <v>Non</v>
      </c>
      <c r="R1373" t="str">
        <f>CONCATENATE(Tableau1[[#This Row],[OrderCode]],"|",Tableau1[[#This Row],[AnaCode]],"|",Tableau1[[#This Row],[Product]])</f>
        <v>CMD01597702|MTX|Jus de fruits</v>
      </c>
    </row>
    <row r="1374" spans="1:18" x14ac:dyDescent="0.25">
      <c r="A1374" s="1" t="s">
        <v>230</v>
      </c>
      <c r="B1374" s="1" t="s">
        <v>21</v>
      </c>
      <c r="C1374" s="3" t="s">
        <v>54</v>
      </c>
      <c r="D1374" s="3" t="s">
        <v>10</v>
      </c>
      <c r="E1374" s="1" t="s">
        <v>130</v>
      </c>
      <c r="F1374" s="1" t="s">
        <v>1834</v>
      </c>
      <c r="G1374" s="1" t="s">
        <v>1083</v>
      </c>
      <c r="H1374" s="3">
        <f>SUBSTITUTE(LEFT(Tableau1[[#This Row],[OrderDate]],17),".",":")+0</f>
        <v>43570.360393518517</v>
      </c>
      <c r="I1374" s="3">
        <f>SUBSTITUTE(LEFT(Tableau1[[#This Row],[OrderDueTo]],17),".",":")+0</f>
        <v>43577.5</v>
      </c>
      <c r="J1374" s="13" t="str">
        <f>VLOOKUP(Tableau1[[#This Row],[AnaCode]],'Config Analyses'!A:C,2,FALSE)</f>
        <v>Analyse pesticides</v>
      </c>
      <c r="K1374" s="13" t="str">
        <f>VLOOKUP(Tableau1[[#This Row],[AnaCode]],'Config Analyses'!A:C,3,FALSE)</f>
        <v>Equipe 3</v>
      </c>
      <c r="L1374" s="13" t="str">
        <f>VLOOKUP(Tableau1[[#This Row],[CustomerCode]],'Config Clients'!A:D,3,FALSE)</f>
        <v>Coopérative agricole</v>
      </c>
      <c r="M1374" s="13" t="str">
        <f>VLOOKUP(Tableau1[[#This Row],[CustomerCode]],'Config Clients'!A:D,4,FALSE)</f>
        <v>Julie</v>
      </c>
      <c r="N1374" s="10" t="str">
        <f>IFERROR(IF(Tableau1[[#This Row],[Date rendu]]-'Date de l''export'!$A$2&gt;0,"Non","Oui"),"Oui")</f>
        <v>Non</v>
      </c>
      <c r="O1374" s="11">
        <f>IF(Tableau1[[#This Row],[En retard?]]="Non",Tableau1[[#This Row],[Date rendu]]-'Date de l''export'!$A$2,0)</f>
        <v>5.7404166666674428</v>
      </c>
      <c r="P1374" s="14" t="str">
        <f>IF(Tableau1[[#This Row],[En retard?]]="Oui","HD",IF(Tableau1[Délai restant]&lt;1,"&lt;24h",IF(Tableau1[Délai restant]&lt;2,"&lt;48h","≥48h")))</f>
        <v>≥48h</v>
      </c>
      <c r="Q1374" s="14" t="str">
        <f>IF(AND(Tableau1[[#This Row],[En retard?]]="Oui",OR(Tableau1[[#This Row],[Product]]="Citron",Tableau1[[#This Row],[Product]]="Amandes")),"Oui","Non")</f>
        <v>Non</v>
      </c>
      <c r="R1374" t="str">
        <f>CONCATENATE(Tableau1[[#This Row],[OrderCode]],"|",Tableau1[[#This Row],[AnaCode]],"|",Tableau1[[#This Row],[Product]])</f>
        <v>CMD01665302|PEST|Carotte</v>
      </c>
    </row>
    <row r="1375" spans="1:18" x14ac:dyDescent="0.25">
      <c r="A1375" s="1" t="s">
        <v>713</v>
      </c>
      <c r="B1375" s="1" t="s">
        <v>31</v>
      </c>
      <c r="C1375" s="3" t="s">
        <v>58</v>
      </c>
      <c r="D1375" s="3" t="s">
        <v>13</v>
      </c>
      <c r="E1375" s="1" t="s">
        <v>130</v>
      </c>
      <c r="F1375" s="1" t="s">
        <v>1829</v>
      </c>
      <c r="G1375" s="1" t="s">
        <v>1083</v>
      </c>
      <c r="H1375" s="3">
        <f>SUBSTITUTE(LEFT(Tableau1[[#This Row],[OrderDate]],17),".",":")+0</f>
        <v>43570.360486111109</v>
      </c>
      <c r="I1375" s="3">
        <f>SUBSTITUTE(LEFT(Tableau1[[#This Row],[OrderDueTo]],17),".",":")+0</f>
        <v>43577.5</v>
      </c>
      <c r="J1375" s="13" t="str">
        <f>VLOOKUP(Tableau1[[#This Row],[AnaCode]],'Config Analyses'!A:C,2,FALSE)</f>
        <v>Analyse pesticides</v>
      </c>
      <c r="K1375" s="13" t="str">
        <f>VLOOKUP(Tableau1[[#This Row],[AnaCode]],'Config Analyses'!A:C,3,FALSE)</f>
        <v>Equipe 3</v>
      </c>
      <c r="L1375" s="13" t="str">
        <f>VLOOKUP(Tableau1[[#This Row],[CustomerCode]],'Config Clients'!A:D,3,FALSE)</f>
        <v>Coopérative agricole</v>
      </c>
      <c r="M1375" s="13" t="str">
        <f>VLOOKUP(Tableau1[[#This Row],[CustomerCode]],'Config Clients'!A:D,4,FALSE)</f>
        <v>Béatrice</v>
      </c>
      <c r="N1375" s="10" t="str">
        <f>IFERROR(IF(Tableau1[[#This Row],[Date rendu]]-'Date de l''export'!$A$2&gt;0,"Non","Oui"),"Oui")</f>
        <v>Non</v>
      </c>
      <c r="O1375" s="11">
        <f>IF(Tableau1[[#This Row],[En retard?]]="Non",Tableau1[[#This Row],[Date rendu]]-'Date de l''export'!$A$2,0)</f>
        <v>5.7404166666674428</v>
      </c>
      <c r="P1375" s="14" t="str">
        <f>IF(Tableau1[[#This Row],[En retard?]]="Oui","HD",IF(Tableau1[Délai restant]&lt;1,"&lt;24h",IF(Tableau1[Délai restant]&lt;2,"&lt;48h","≥48h")))</f>
        <v>≥48h</v>
      </c>
      <c r="Q1375" s="14" t="str">
        <f>IF(AND(Tableau1[[#This Row],[En retard?]]="Oui",OR(Tableau1[[#This Row],[Product]]="Citron",Tableau1[[#This Row],[Product]]="Amandes")),"Oui","Non")</f>
        <v>Non</v>
      </c>
      <c r="R1375" t="str">
        <f>CONCATENATE(Tableau1[[#This Row],[OrderCode]],"|",Tableau1[[#This Row],[AnaCode]],"|",Tableau1[[#This Row],[Product]])</f>
        <v>CMD01763112|PEST|Pomme de terre</v>
      </c>
    </row>
    <row r="1376" spans="1:18" x14ac:dyDescent="0.25">
      <c r="A1376" s="1" t="s">
        <v>395</v>
      </c>
      <c r="B1376" s="1" t="s">
        <v>21</v>
      </c>
      <c r="C1376" s="3" t="s">
        <v>52</v>
      </c>
      <c r="D1376" s="3" t="s">
        <v>9</v>
      </c>
      <c r="E1376" s="1" t="s">
        <v>179</v>
      </c>
      <c r="F1376" s="1" t="s">
        <v>1698</v>
      </c>
      <c r="G1376" s="1" t="s">
        <v>947</v>
      </c>
      <c r="H1376" s="3">
        <f>SUBSTITUTE(LEFT(Tableau1[[#This Row],[OrderDate]],17),".",":")+0</f>
        <v>43570.360983796294</v>
      </c>
      <c r="I1376" s="3">
        <f>SUBSTITUTE(LEFT(Tableau1[[#This Row],[OrderDueTo]],17),".",":")+0</f>
        <v>43571.5</v>
      </c>
      <c r="J1376" s="13" t="str">
        <f>VLOOKUP(Tableau1[[#This Row],[AnaCode]],'Config Analyses'!A:C,2,FALSE)</f>
        <v>Analyse métaux lourds</v>
      </c>
      <c r="K1376" s="13" t="str">
        <f>VLOOKUP(Tableau1[[#This Row],[AnaCode]],'Config Analyses'!A:C,3,FALSE)</f>
        <v>Equipe 1</v>
      </c>
      <c r="L1376" s="13" t="str">
        <f>VLOOKUP(Tableau1[[#This Row],[CustomerCode]],'Config Clients'!A:D,3,FALSE)</f>
        <v>Centrale d'achats</v>
      </c>
      <c r="M1376" s="13" t="str">
        <f>VLOOKUP(Tableau1[[#This Row],[CustomerCode]],'Config Clients'!A:D,4,FALSE)</f>
        <v>Sandrine</v>
      </c>
      <c r="N1376" s="10" t="str">
        <f>IFERROR(IF(Tableau1[[#This Row],[Date rendu]]-'Date de l''export'!$A$2&gt;0,"Non","Oui"),"Oui")</f>
        <v>Oui</v>
      </c>
      <c r="O1376" s="11">
        <f>IF(Tableau1[[#This Row],[En retard?]]="Non",Tableau1[[#This Row],[Date rendu]]-'Date de l''export'!$A$2,0)</f>
        <v>0</v>
      </c>
      <c r="P1376" s="14" t="str">
        <f>IF(Tableau1[[#This Row],[En retard?]]="Oui","HD",IF(Tableau1[Délai restant]&lt;1,"&lt;24h",IF(Tableau1[Délai restant]&lt;2,"&lt;48h","≥48h")))</f>
        <v>HD</v>
      </c>
      <c r="Q1376" s="14" t="str">
        <f>IF(AND(Tableau1[[#This Row],[En retard?]]="Oui",OR(Tableau1[[#This Row],[Product]]="Citron",Tableau1[[#This Row],[Product]]="Amandes")),"Oui","Non")</f>
        <v>Non</v>
      </c>
      <c r="R1376" t="str">
        <f>CONCATENATE(Tableau1[[#This Row],[OrderCode]],"|",Tableau1[[#This Row],[AnaCode]],"|",Tableau1[[#This Row],[Product]])</f>
        <v>CMD01626010|MTX|Carotte</v>
      </c>
    </row>
    <row r="1377" spans="1:18" x14ac:dyDescent="0.25">
      <c r="A1377" s="1" t="s">
        <v>506</v>
      </c>
      <c r="B1377" s="1" t="s">
        <v>28</v>
      </c>
      <c r="C1377" s="3" t="s">
        <v>61</v>
      </c>
      <c r="D1377" s="3" t="s">
        <v>14</v>
      </c>
      <c r="E1377" s="1" t="s">
        <v>229</v>
      </c>
      <c r="F1377" s="1" t="s">
        <v>1482</v>
      </c>
      <c r="G1377" s="1" t="s">
        <v>945</v>
      </c>
      <c r="H1377" s="3">
        <f>SUBSTITUTE(LEFT(Tableau1[[#This Row],[OrderDate]],17),".",":")+0</f>
        <v>43570.361875000002</v>
      </c>
      <c r="I1377" s="3">
        <f>SUBSTITUTE(LEFT(Tableau1[[#This Row],[OrderDueTo]],17),".",":")+0</f>
        <v>43572.5</v>
      </c>
      <c r="J1377" s="13" t="str">
        <f>VLOOKUP(Tableau1[[#This Row],[AnaCode]],'Config Analyses'!A:C,2,FALSE)</f>
        <v>Analyse sucres</v>
      </c>
      <c r="K1377" s="13" t="str">
        <f>VLOOKUP(Tableau1[[#This Row],[AnaCode]],'Config Analyses'!A:C,3,FALSE)</f>
        <v>Equipe 2</v>
      </c>
      <c r="L1377" s="13" t="str">
        <f>VLOOKUP(Tableau1[[#This Row],[CustomerCode]],'Config Clients'!A:D,3,FALSE)</f>
        <v>Grande surface</v>
      </c>
      <c r="M1377" s="13" t="str">
        <f>VLOOKUP(Tableau1[[#This Row],[CustomerCode]],'Config Clients'!A:D,4,FALSE)</f>
        <v>Eric</v>
      </c>
      <c r="N1377" s="10" t="str">
        <f>IFERROR(IF(Tableau1[[#This Row],[Date rendu]]-'Date de l''export'!$A$2&gt;0,"Non","Oui"),"Oui")</f>
        <v>Non</v>
      </c>
      <c r="O1377" s="11">
        <f>IF(Tableau1[[#This Row],[En retard?]]="Non",Tableau1[[#This Row],[Date rendu]]-'Date de l''export'!$A$2,0)</f>
        <v>0.74041666666744277</v>
      </c>
      <c r="P1377" s="14" t="str">
        <f>IF(Tableau1[[#This Row],[En retard?]]="Oui","HD",IF(Tableau1[Délai restant]&lt;1,"&lt;24h",IF(Tableau1[Délai restant]&lt;2,"&lt;48h","≥48h")))</f>
        <v>&lt;24h</v>
      </c>
      <c r="Q1377" s="14" t="str">
        <f>IF(AND(Tableau1[[#This Row],[En retard?]]="Oui",OR(Tableau1[[#This Row],[Product]]="Citron",Tableau1[[#This Row],[Product]]="Amandes")),"Oui","Non")</f>
        <v>Non</v>
      </c>
      <c r="R1377" t="str">
        <f>CONCATENATE(Tableau1[[#This Row],[OrderCode]],"|",Tableau1[[#This Row],[AnaCode]],"|",Tableau1[[#This Row],[Product]])</f>
        <v>CMD01761805|SCR|Petits pois</v>
      </c>
    </row>
    <row r="1378" spans="1:18" x14ac:dyDescent="0.25">
      <c r="A1378" s="1" t="s">
        <v>453</v>
      </c>
      <c r="B1378" s="1" t="s">
        <v>20</v>
      </c>
      <c r="C1378" s="3" t="s">
        <v>61</v>
      </c>
      <c r="D1378" s="3" t="s">
        <v>14</v>
      </c>
      <c r="E1378" s="1" t="s">
        <v>130</v>
      </c>
      <c r="F1378" s="1" t="s">
        <v>1583</v>
      </c>
      <c r="G1378" s="1" t="s">
        <v>1083</v>
      </c>
      <c r="H1378" s="3">
        <f>SUBSTITUTE(LEFT(Tableau1[[#This Row],[OrderDate]],17),".",":")+0</f>
        <v>43570.361944444441</v>
      </c>
      <c r="I1378" s="3">
        <f>SUBSTITUTE(LEFT(Tableau1[[#This Row],[OrderDueTo]],17),".",":")+0</f>
        <v>43577.5</v>
      </c>
      <c r="J1378" s="13" t="str">
        <f>VLOOKUP(Tableau1[[#This Row],[AnaCode]],'Config Analyses'!A:C,2,FALSE)</f>
        <v>Analyse pesticides</v>
      </c>
      <c r="K1378" s="13" t="str">
        <f>VLOOKUP(Tableau1[[#This Row],[AnaCode]],'Config Analyses'!A:C,3,FALSE)</f>
        <v>Equipe 3</v>
      </c>
      <c r="L1378" s="13" t="str">
        <f>VLOOKUP(Tableau1[[#This Row],[CustomerCode]],'Config Clients'!A:D,3,FALSE)</f>
        <v>Grande surface</v>
      </c>
      <c r="M1378" s="13" t="str">
        <f>VLOOKUP(Tableau1[[#This Row],[CustomerCode]],'Config Clients'!A:D,4,FALSE)</f>
        <v>Eric</v>
      </c>
      <c r="N1378" s="10" t="str">
        <f>IFERROR(IF(Tableau1[[#This Row],[Date rendu]]-'Date de l''export'!$A$2&gt;0,"Non","Oui"),"Oui")</f>
        <v>Non</v>
      </c>
      <c r="O1378" s="11">
        <f>IF(Tableau1[[#This Row],[En retard?]]="Non",Tableau1[[#This Row],[Date rendu]]-'Date de l''export'!$A$2,0)</f>
        <v>5.7404166666674428</v>
      </c>
      <c r="P1378" s="14" t="str">
        <f>IF(Tableau1[[#This Row],[En retard?]]="Oui","HD",IF(Tableau1[Délai restant]&lt;1,"&lt;24h",IF(Tableau1[Délai restant]&lt;2,"&lt;48h","≥48h")))</f>
        <v>≥48h</v>
      </c>
      <c r="Q1378" s="14" t="str">
        <f>IF(AND(Tableau1[[#This Row],[En retard?]]="Oui",OR(Tableau1[[#This Row],[Product]]="Citron",Tableau1[[#This Row],[Product]]="Amandes")),"Oui","Non")</f>
        <v>Non</v>
      </c>
      <c r="R1378" t="str">
        <f>CONCATENATE(Tableau1[[#This Row],[OrderCode]],"|",Tableau1[[#This Row],[AnaCode]],"|",Tableau1[[#This Row],[Product]])</f>
        <v>CMD01497004|PEST|Orange</v>
      </c>
    </row>
    <row r="1379" spans="1:18" x14ac:dyDescent="0.25">
      <c r="A1379" s="1" t="s">
        <v>514</v>
      </c>
      <c r="B1379" s="1" t="s">
        <v>21</v>
      </c>
      <c r="C1379" s="3" t="s">
        <v>72</v>
      </c>
      <c r="D1379" s="3" t="s">
        <v>22</v>
      </c>
      <c r="E1379" s="1" t="s">
        <v>130</v>
      </c>
      <c r="F1379" s="1" t="s">
        <v>1791</v>
      </c>
      <c r="G1379" s="1" t="s">
        <v>1083</v>
      </c>
      <c r="H1379" s="3">
        <f>SUBSTITUTE(LEFT(Tableau1[[#This Row],[OrderDate]],17),".",":")+0</f>
        <v>43570.362696759257</v>
      </c>
      <c r="I1379" s="3">
        <f>SUBSTITUTE(LEFT(Tableau1[[#This Row],[OrderDueTo]],17),".",":")+0</f>
        <v>43577.5</v>
      </c>
      <c r="J1379" s="13" t="str">
        <f>VLOOKUP(Tableau1[[#This Row],[AnaCode]],'Config Analyses'!A:C,2,FALSE)</f>
        <v>Analyse pesticides</v>
      </c>
      <c r="K1379" s="13" t="str">
        <f>VLOOKUP(Tableau1[[#This Row],[AnaCode]],'Config Analyses'!A:C,3,FALSE)</f>
        <v>Equipe 3</v>
      </c>
      <c r="L1379" s="13" t="str">
        <f>VLOOKUP(Tableau1[[#This Row],[CustomerCode]],'Config Clients'!A:D,3,FALSE)</f>
        <v>Coopérative agricole</v>
      </c>
      <c r="M1379" s="13" t="str">
        <f>VLOOKUP(Tableau1[[#This Row],[CustomerCode]],'Config Clients'!A:D,4,FALSE)</f>
        <v>Julie</v>
      </c>
      <c r="N1379" s="10" t="str">
        <f>IFERROR(IF(Tableau1[[#This Row],[Date rendu]]-'Date de l''export'!$A$2&gt;0,"Non","Oui"),"Oui")</f>
        <v>Non</v>
      </c>
      <c r="O1379" s="11">
        <f>IF(Tableau1[[#This Row],[En retard?]]="Non",Tableau1[[#This Row],[Date rendu]]-'Date de l''export'!$A$2,0)</f>
        <v>5.7404166666674428</v>
      </c>
      <c r="P1379" s="14" t="str">
        <f>IF(Tableau1[[#This Row],[En retard?]]="Oui","HD",IF(Tableau1[Délai restant]&lt;1,"&lt;24h",IF(Tableau1[Délai restant]&lt;2,"&lt;48h","≥48h")))</f>
        <v>≥48h</v>
      </c>
      <c r="Q1379" s="14" t="str">
        <f>IF(AND(Tableau1[[#This Row],[En retard?]]="Oui",OR(Tableau1[[#This Row],[Product]]="Citron",Tableau1[[#This Row],[Product]]="Amandes")),"Oui","Non")</f>
        <v>Non</v>
      </c>
      <c r="R1379" t="str">
        <f>CONCATENATE(Tableau1[[#This Row],[OrderCode]],"|",Tableau1[[#This Row],[AnaCode]],"|",Tableau1[[#This Row],[Product]])</f>
        <v>CMD01714901|PEST|Carotte</v>
      </c>
    </row>
    <row r="1380" spans="1:18" x14ac:dyDescent="0.25">
      <c r="A1380" s="1" t="s">
        <v>551</v>
      </c>
      <c r="B1380" s="1" t="s">
        <v>21</v>
      </c>
      <c r="C1380" s="3" t="s">
        <v>49</v>
      </c>
      <c r="D1380" s="3" t="s">
        <v>8</v>
      </c>
      <c r="E1380" s="1" t="s">
        <v>130</v>
      </c>
      <c r="F1380" s="1" t="s">
        <v>2346</v>
      </c>
      <c r="G1380" s="1" t="s">
        <v>1083</v>
      </c>
      <c r="H1380" s="3">
        <f>SUBSTITUTE(LEFT(Tableau1[[#This Row],[OrderDate]],17),".",":")+0</f>
        <v>43570.363402777781</v>
      </c>
      <c r="I1380" s="3">
        <f>SUBSTITUTE(LEFT(Tableau1[[#This Row],[OrderDueTo]],17),".",":")+0</f>
        <v>43577.5</v>
      </c>
      <c r="J1380" s="13" t="str">
        <f>VLOOKUP(Tableau1[[#This Row],[AnaCode]],'Config Analyses'!A:C,2,FALSE)</f>
        <v>Analyse pesticides</v>
      </c>
      <c r="K1380" s="13" t="str">
        <f>VLOOKUP(Tableau1[[#This Row],[AnaCode]],'Config Analyses'!A:C,3,FALSE)</f>
        <v>Equipe 3</v>
      </c>
      <c r="L1380" s="13" t="str">
        <f>VLOOKUP(Tableau1[[#This Row],[CustomerCode]],'Config Clients'!A:D,3,FALSE)</f>
        <v>Grande surface</v>
      </c>
      <c r="M1380" s="13" t="str">
        <f>VLOOKUP(Tableau1[[#This Row],[CustomerCode]],'Config Clients'!A:D,4,FALSE)</f>
        <v>Eric</v>
      </c>
      <c r="N1380" s="10" t="str">
        <f>IFERROR(IF(Tableau1[[#This Row],[Date rendu]]-'Date de l''export'!$A$2&gt;0,"Non","Oui"),"Oui")</f>
        <v>Non</v>
      </c>
      <c r="O1380" s="11">
        <f>IF(Tableau1[[#This Row],[En retard?]]="Non",Tableau1[[#This Row],[Date rendu]]-'Date de l''export'!$A$2,0)</f>
        <v>5.7404166666674428</v>
      </c>
      <c r="P1380" s="14" t="str">
        <f>IF(Tableau1[[#This Row],[En retard?]]="Oui","HD",IF(Tableau1[Délai restant]&lt;1,"&lt;24h",IF(Tableau1[Délai restant]&lt;2,"&lt;48h","≥48h")))</f>
        <v>≥48h</v>
      </c>
      <c r="Q1380" s="14" t="str">
        <f>IF(AND(Tableau1[[#This Row],[En retard?]]="Oui",OR(Tableau1[[#This Row],[Product]]="Citron",Tableau1[[#This Row],[Product]]="Amandes")),"Oui","Non")</f>
        <v>Non</v>
      </c>
      <c r="R1380" t="str">
        <f>CONCATENATE(Tableau1[[#This Row],[OrderCode]],"|",Tableau1[[#This Row],[AnaCode]],"|",Tableau1[[#This Row],[Product]])</f>
        <v>CMD01546203|PEST|Carotte</v>
      </c>
    </row>
    <row r="1381" spans="1:18" x14ac:dyDescent="0.25">
      <c r="A1381" s="1" t="s">
        <v>201</v>
      </c>
      <c r="B1381" s="1" t="s">
        <v>21</v>
      </c>
      <c r="C1381" s="3" t="s">
        <v>54</v>
      </c>
      <c r="D1381" s="3" t="s">
        <v>10</v>
      </c>
      <c r="E1381" s="1" t="s">
        <v>130</v>
      </c>
      <c r="F1381" s="1" t="s">
        <v>1782</v>
      </c>
      <c r="G1381" s="1" t="s">
        <v>1083</v>
      </c>
      <c r="H1381" s="3">
        <f>SUBSTITUTE(LEFT(Tableau1[[#This Row],[OrderDate]],17),".",":")+0</f>
        <v>43570.363576388889</v>
      </c>
      <c r="I1381" s="3">
        <f>SUBSTITUTE(LEFT(Tableau1[[#This Row],[OrderDueTo]],17),".",":")+0</f>
        <v>43577.5</v>
      </c>
      <c r="J1381" s="13" t="str">
        <f>VLOOKUP(Tableau1[[#This Row],[AnaCode]],'Config Analyses'!A:C,2,FALSE)</f>
        <v>Analyse pesticides</v>
      </c>
      <c r="K1381" s="13" t="str">
        <f>VLOOKUP(Tableau1[[#This Row],[AnaCode]],'Config Analyses'!A:C,3,FALSE)</f>
        <v>Equipe 3</v>
      </c>
      <c r="L1381" s="13" t="str">
        <f>VLOOKUP(Tableau1[[#This Row],[CustomerCode]],'Config Clients'!A:D,3,FALSE)</f>
        <v>Coopérative agricole</v>
      </c>
      <c r="M1381" s="13" t="str">
        <f>VLOOKUP(Tableau1[[#This Row],[CustomerCode]],'Config Clients'!A:D,4,FALSE)</f>
        <v>Julie</v>
      </c>
      <c r="N1381" s="10" t="str">
        <f>IFERROR(IF(Tableau1[[#This Row],[Date rendu]]-'Date de l''export'!$A$2&gt;0,"Non","Oui"),"Oui")</f>
        <v>Non</v>
      </c>
      <c r="O1381" s="11">
        <f>IF(Tableau1[[#This Row],[En retard?]]="Non",Tableau1[[#This Row],[Date rendu]]-'Date de l''export'!$A$2,0)</f>
        <v>5.7404166666674428</v>
      </c>
      <c r="P1381" s="14" t="str">
        <f>IF(Tableau1[[#This Row],[En retard?]]="Oui","HD",IF(Tableau1[Délai restant]&lt;1,"&lt;24h",IF(Tableau1[Délai restant]&lt;2,"&lt;48h","≥48h")))</f>
        <v>≥48h</v>
      </c>
      <c r="Q1381" s="14" t="str">
        <f>IF(AND(Tableau1[[#This Row],[En retard?]]="Oui",OR(Tableau1[[#This Row],[Product]]="Citron",Tableau1[[#This Row],[Product]]="Amandes")),"Oui","Non")</f>
        <v>Non</v>
      </c>
      <c r="R1381" t="str">
        <f>CONCATENATE(Tableau1[[#This Row],[OrderCode]],"|",Tableau1[[#This Row],[AnaCode]],"|",Tableau1[[#This Row],[Product]])</f>
        <v>CMD01665307|PEST|Carotte</v>
      </c>
    </row>
    <row r="1382" spans="1:18" x14ac:dyDescent="0.25">
      <c r="A1382" s="1" t="s">
        <v>731</v>
      </c>
      <c r="B1382" s="1" t="s">
        <v>31</v>
      </c>
      <c r="C1382" s="3" t="s">
        <v>61</v>
      </c>
      <c r="D1382" s="3" t="s">
        <v>14</v>
      </c>
      <c r="E1382" s="1" t="s">
        <v>130</v>
      </c>
      <c r="F1382" s="1" t="s">
        <v>1782</v>
      </c>
      <c r="G1382" s="1" t="s">
        <v>1083</v>
      </c>
      <c r="H1382" s="3">
        <f>SUBSTITUTE(LEFT(Tableau1[[#This Row],[OrderDate]],17),".",":")+0</f>
        <v>43570.363576388889</v>
      </c>
      <c r="I1382" s="3">
        <f>SUBSTITUTE(LEFT(Tableau1[[#This Row],[OrderDueTo]],17),".",":")+0</f>
        <v>43577.5</v>
      </c>
      <c r="J1382" s="13" t="str">
        <f>VLOOKUP(Tableau1[[#This Row],[AnaCode]],'Config Analyses'!A:C,2,FALSE)</f>
        <v>Analyse pesticides</v>
      </c>
      <c r="K1382" s="13" t="str">
        <f>VLOOKUP(Tableau1[[#This Row],[AnaCode]],'Config Analyses'!A:C,3,FALSE)</f>
        <v>Equipe 3</v>
      </c>
      <c r="L1382" s="13" t="str">
        <f>VLOOKUP(Tableau1[[#This Row],[CustomerCode]],'Config Clients'!A:D,3,FALSE)</f>
        <v>Grande surface</v>
      </c>
      <c r="M1382" s="13" t="str">
        <f>VLOOKUP(Tableau1[[#This Row],[CustomerCode]],'Config Clients'!A:D,4,FALSE)</f>
        <v>Eric</v>
      </c>
      <c r="N1382" s="10" t="str">
        <f>IFERROR(IF(Tableau1[[#This Row],[Date rendu]]-'Date de l''export'!$A$2&gt;0,"Non","Oui"),"Oui")</f>
        <v>Non</v>
      </c>
      <c r="O1382" s="11">
        <f>IF(Tableau1[[#This Row],[En retard?]]="Non",Tableau1[[#This Row],[Date rendu]]-'Date de l''export'!$A$2,0)</f>
        <v>5.7404166666674428</v>
      </c>
      <c r="P1382" s="14" t="str">
        <f>IF(Tableau1[[#This Row],[En retard?]]="Oui","HD",IF(Tableau1[Délai restant]&lt;1,"&lt;24h",IF(Tableau1[Délai restant]&lt;2,"&lt;48h","≥48h")))</f>
        <v>≥48h</v>
      </c>
      <c r="Q1382" s="14" t="str">
        <f>IF(AND(Tableau1[[#This Row],[En retard?]]="Oui",OR(Tableau1[[#This Row],[Product]]="Citron",Tableau1[[#This Row],[Product]]="Amandes")),"Oui","Non")</f>
        <v>Non</v>
      </c>
      <c r="R1382" t="str">
        <f>CONCATENATE(Tableau1[[#This Row],[OrderCode]],"|",Tableau1[[#This Row],[AnaCode]],"|",Tableau1[[#This Row],[Product]])</f>
        <v>CMD01466909|PEST|Pomme de terre</v>
      </c>
    </row>
    <row r="1383" spans="1:18" x14ac:dyDescent="0.25">
      <c r="A1383" s="1" t="s">
        <v>146</v>
      </c>
      <c r="B1383" s="1" t="s">
        <v>42</v>
      </c>
      <c r="C1383" s="3" t="s">
        <v>147</v>
      </c>
      <c r="D1383" s="3" t="s">
        <v>34</v>
      </c>
      <c r="E1383" s="1" t="s">
        <v>130</v>
      </c>
      <c r="F1383" s="1" t="s">
        <v>1519</v>
      </c>
      <c r="G1383" s="1" t="s">
        <v>1083</v>
      </c>
      <c r="H1383" s="3">
        <f>SUBSTITUTE(LEFT(Tableau1[[#This Row],[OrderDate]],17),".",":")+0</f>
        <v>43570.363634259258</v>
      </c>
      <c r="I1383" s="3">
        <f>SUBSTITUTE(LEFT(Tableau1[[#This Row],[OrderDueTo]],17),".",":")+0</f>
        <v>43577.5</v>
      </c>
      <c r="J1383" s="13" t="str">
        <f>VLOOKUP(Tableau1[[#This Row],[AnaCode]],'Config Analyses'!A:C,2,FALSE)</f>
        <v>Analyse pesticides</v>
      </c>
      <c r="K1383" s="13" t="str">
        <f>VLOOKUP(Tableau1[[#This Row],[AnaCode]],'Config Analyses'!A:C,3,FALSE)</f>
        <v>Equipe 3</v>
      </c>
      <c r="L1383" s="13" t="str">
        <f>VLOOKUP(Tableau1[[#This Row],[CustomerCode]],'Config Clients'!A:D,3,FALSE)</f>
        <v>Entreprises agro-alimentaires</v>
      </c>
      <c r="M1383" s="13" t="str">
        <f>VLOOKUP(Tableau1[[#This Row],[CustomerCode]],'Config Clients'!A:D,4,FALSE)</f>
        <v>Marc</v>
      </c>
      <c r="N1383" s="10" t="str">
        <f>IFERROR(IF(Tableau1[[#This Row],[Date rendu]]-'Date de l''export'!$A$2&gt;0,"Non","Oui"),"Oui")</f>
        <v>Non</v>
      </c>
      <c r="O1383" s="11">
        <f>IF(Tableau1[[#This Row],[En retard?]]="Non",Tableau1[[#This Row],[Date rendu]]-'Date de l''export'!$A$2,0)</f>
        <v>5.7404166666674428</v>
      </c>
      <c r="P1383" s="14" t="str">
        <f>IF(Tableau1[[#This Row],[En retard?]]="Oui","HD",IF(Tableau1[Délai restant]&lt;1,"&lt;24h",IF(Tableau1[Délai restant]&lt;2,"&lt;48h","≥48h")))</f>
        <v>≥48h</v>
      </c>
      <c r="Q1383" s="14" t="str">
        <f>IF(AND(Tableau1[[#This Row],[En retard?]]="Oui",OR(Tableau1[[#This Row],[Product]]="Citron",Tableau1[[#This Row],[Product]]="Amandes")),"Oui","Non")</f>
        <v>Non</v>
      </c>
      <c r="R1383" t="str">
        <f>CONCATENATE(Tableau1[[#This Row],[OrderCode]],"|",Tableau1[[#This Row],[AnaCode]],"|",Tableau1[[#This Row],[Product]])</f>
        <v>CMD01662801|PEST|Jus de fruits</v>
      </c>
    </row>
    <row r="1384" spans="1:18" x14ac:dyDescent="0.25">
      <c r="A1384" s="1" t="s">
        <v>358</v>
      </c>
      <c r="B1384" s="1" t="s">
        <v>19</v>
      </c>
      <c r="C1384" s="3" t="s">
        <v>61</v>
      </c>
      <c r="D1384" s="3" t="s">
        <v>14</v>
      </c>
      <c r="E1384" s="1" t="s">
        <v>130</v>
      </c>
      <c r="F1384" s="1" t="s">
        <v>2337</v>
      </c>
      <c r="G1384" s="1" t="s">
        <v>1083</v>
      </c>
      <c r="H1384" s="3">
        <f>SUBSTITUTE(LEFT(Tableau1[[#This Row],[OrderDate]],17),".",":")+0</f>
        <v>43570.36377314815</v>
      </c>
      <c r="I1384" s="3">
        <f>SUBSTITUTE(LEFT(Tableau1[[#This Row],[OrderDueTo]],17),".",":")+0</f>
        <v>43577.5</v>
      </c>
      <c r="J1384" s="13" t="str">
        <f>VLOOKUP(Tableau1[[#This Row],[AnaCode]],'Config Analyses'!A:C,2,FALSE)</f>
        <v>Analyse pesticides</v>
      </c>
      <c r="K1384" s="13" t="str">
        <f>VLOOKUP(Tableau1[[#This Row],[AnaCode]],'Config Analyses'!A:C,3,FALSE)</f>
        <v>Equipe 3</v>
      </c>
      <c r="L1384" s="13" t="str">
        <f>VLOOKUP(Tableau1[[#This Row],[CustomerCode]],'Config Clients'!A:D,3,FALSE)</f>
        <v>Grande surface</v>
      </c>
      <c r="M1384" s="13" t="str">
        <f>VLOOKUP(Tableau1[[#This Row],[CustomerCode]],'Config Clients'!A:D,4,FALSE)</f>
        <v>Eric</v>
      </c>
      <c r="N1384" s="10" t="str">
        <f>IFERROR(IF(Tableau1[[#This Row],[Date rendu]]-'Date de l''export'!$A$2&gt;0,"Non","Oui"),"Oui")</f>
        <v>Non</v>
      </c>
      <c r="O1384" s="11">
        <f>IF(Tableau1[[#This Row],[En retard?]]="Non",Tableau1[[#This Row],[Date rendu]]-'Date de l''export'!$A$2,0)</f>
        <v>5.7404166666674428</v>
      </c>
      <c r="P1384" s="14" t="str">
        <f>IF(Tableau1[[#This Row],[En retard?]]="Oui","HD",IF(Tableau1[Délai restant]&lt;1,"&lt;24h",IF(Tableau1[Délai restant]&lt;2,"&lt;48h","≥48h")))</f>
        <v>≥48h</v>
      </c>
      <c r="Q1384" s="14" t="str">
        <f>IF(AND(Tableau1[[#This Row],[En retard?]]="Oui",OR(Tableau1[[#This Row],[Product]]="Citron",Tableau1[[#This Row],[Product]]="Amandes")),"Oui","Non")</f>
        <v>Non</v>
      </c>
      <c r="R1384" t="str">
        <f>CONCATENATE(Tableau1[[#This Row],[OrderCode]],"|",Tableau1[[#This Row],[AnaCode]],"|",Tableau1[[#This Row],[Product]])</f>
        <v>CMD01630101|PEST|Bettrave</v>
      </c>
    </row>
    <row r="1385" spans="1:18" x14ac:dyDescent="0.25">
      <c r="A1385" s="1" t="s">
        <v>148</v>
      </c>
      <c r="B1385" s="1" t="s">
        <v>31</v>
      </c>
      <c r="C1385" s="3" t="s">
        <v>49</v>
      </c>
      <c r="D1385" s="3" t="s">
        <v>8</v>
      </c>
      <c r="E1385" s="1" t="s">
        <v>130</v>
      </c>
      <c r="F1385" s="1" t="s">
        <v>2336</v>
      </c>
      <c r="G1385" s="1" t="s">
        <v>1083</v>
      </c>
      <c r="H1385" s="3">
        <f>SUBSTITUTE(LEFT(Tableau1[[#This Row],[OrderDate]],17),".",":")+0</f>
        <v>43570.36378472222</v>
      </c>
      <c r="I1385" s="3">
        <f>SUBSTITUTE(LEFT(Tableau1[[#This Row],[OrderDueTo]],17),".",":")+0</f>
        <v>43577.5</v>
      </c>
      <c r="J1385" s="13" t="str">
        <f>VLOOKUP(Tableau1[[#This Row],[AnaCode]],'Config Analyses'!A:C,2,FALSE)</f>
        <v>Analyse pesticides</v>
      </c>
      <c r="K1385" s="13" t="str">
        <f>VLOOKUP(Tableau1[[#This Row],[AnaCode]],'Config Analyses'!A:C,3,FALSE)</f>
        <v>Equipe 3</v>
      </c>
      <c r="L1385" s="13" t="str">
        <f>VLOOKUP(Tableau1[[#This Row],[CustomerCode]],'Config Clients'!A:D,3,FALSE)</f>
        <v>Grande surface</v>
      </c>
      <c r="M1385" s="13" t="str">
        <f>VLOOKUP(Tableau1[[#This Row],[CustomerCode]],'Config Clients'!A:D,4,FALSE)</f>
        <v>Eric</v>
      </c>
      <c r="N1385" s="10" t="str">
        <f>IFERROR(IF(Tableau1[[#This Row],[Date rendu]]-'Date de l''export'!$A$2&gt;0,"Non","Oui"),"Oui")</f>
        <v>Non</v>
      </c>
      <c r="O1385" s="11">
        <f>IF(Tableau1[[#This Row],[En retard?]]="Non",Tableau1[[#This Row],[Date rendu]]-'Date de l''export'!$A$2,0)</f>
        <v>5.7404166666674428</v>
      </c>
      <c r="P1385" s="14" t="str">
        <f>IF(Tableau1[[#This Row],[En retard?]]="Oui","HD",IF(Tableau1[Délai restant]&lt;1,"&lt;24h",IF(Tableau1[Délai restant]&lt;2,"&lt;48h","≥48h")))</f>
        <v>≥48h</v>
      </c>
      <c r="Q1385" s="14" t="str">
        <f>IF(AND(Tableau1[[#This Row],[En retard?]]="Oui",OR(Tableau1[[#This Row],[Product]]="Citron",Tableau1[[#This Row],[Product]]="Amandes")),"Oui","Non")</f>
        <v>Non</v>
      </c>
      <c r="R1385" t="str">
        <f>CONCATENATE(Tableau1[[#This Row],[OrderCode]],"|",Tableau1[[#This Row],[AnaCode]],"|",Tableau1[[#This Row],[Product]])</f>
        <v>CMD01603304|PEST|Pomme de terre</v>
      </c>
    </row>
    <row r="1386" spans="1:18" x14ac:dyDescent="0.25">
      <c r="A1386" s="1" t="s">
        <v>384</v>
      </c>
      <c r="B1386" s="1" t="s">
        <v>21</v>
      </c>
      <c r="C1386" s="3" t="s">
        <v>54</v>
      </c>
      <c r="D1386" s="3" t="s">
        <v>10</v>
      </c>
      <c r="E1386" s="1" t="s">
        <v>130</v>
      </c>
      <c r="F1386" s="1" t="s">
        <v>2041</v>
      </c>
      <c r="G1386" s="1" t="s">
        <v>1083</v>
      </c>
      <c r="H1386" s="3">
        <f>SUBSTITUTE(LEFT(Tableau1[[#This Row],[OrderDate]],17),".",":")+0</f>
        <v>43570.363877314812</v>
      </c>
      <c r="I1386" s="3">
        <f>SUBSTITUTE(LEFT(Tableau1[[#This Row],[OrderDueTo]],17),".",":")+0</f>
        <v>43577.5</v>
      </c>
      <c r="J1386" s="13" t="str">
        <f>VLOOKUP(Tableau1[[#This Row],[AnaCode]],'Config Analyses'!A:C,2,FALSE)</f>
        <v>Analyse pesticides</v>
      </c>
      <c r="K1386" s="13" t="str">
        <f>VLOOKUP(Tableau1[[#This Row],[AnaCode]],'Config Analyses'!A:C,3,FALSE)</f>
        <v>Equipe 3</v>
      </c>
      <c r="L1386" s="13" t="str">
        <f>VLOOKUP(Tableau1[[#This Row],[CustomerCode]],'Config Clients'!A:D,3,FALSE)</f>
        <v>Coopérative agricole</v>
      </c>
      <c r="M1386" s="13" t="str">
        <f>VLOOKUP(Tableau1[[#This Row],[CustomerCode]],'Config Clients'!A:D,4,FALSE)</f>
        <v>Julie</v>
      </c>
      <c r="N1386" s="10" t="str">
        <f>IFERROR(IF(Tableau1[[#This Row],[Date rendu]]-'Date de l''export'!$A$2&gt;0,"Non","Oui"),"Oui")</f>
        <v>Non</v>
      </c>
      <c r="O1386" s="11">
        <f>IF(Tableau1[[#This Row],[En retard?]]="Non",Tableau1[[#This Row],[Date rendu]]-'Date de l''export'!$A$2,0)</f>
        <v>5.7404166666674428</v>
      </c>
      <c r="P1386" s="14" t="str">
        <f>IF(Tableau1[[#This Row],[En retard?]]="Oui","HD",IF(Tableau1[Délai restant]&lt;1,"&lt;24h",IF(Tableau1[Délai restant]&lt;2,"&lt;48h","≥48h")))</f>
        <v>≥48h</v>
      </c>
      <c r="Q1386" s="14" t="str">
        <f>IF(AND(Tableau1[[#This Row],[En retard?]]="Oui",OR(Tableau1[[#This Row],[Product]]="Citron",Tableau1[[#This Row],[Product]]="Amandes")),"Oui","Non")</f>
        <v>Non</v>
      </c>
      <c r="R1386" t="str">
        <f>CONCATENATE(Tableau1[[#This Row],[OrderCode]],"|",Tableau1[[#This Row],[AnaCode]],"|",Tableau1[[#This Row],[Product]])</f>
        <v>CMD01569204|PEST|Carotte</v>
      </c>
    </row>
    <row r="1387" spans="1:18" x14ac:dyDescent="0.25">
      <c r="A1387" s="1" t="s">
        <v>228</v>
      </c>
      <c r="B1387" s="1" t="s">
        <v>28</v>
      </c>
      <c r="C1387" s="3" t="s">
        <v>61</v>
      </c>
      <c r="D1387" s="3" t="s">
        <v>14</v>
      </c>
      <c r="E1387" s="1" t="s">
        <v>229</v>
      </c>
      <c r="F1387" s="1" t="s">
        <v>2157</v>
      </c>
      <c r="G1387" s="1" t="s">
        <v>945</v>
      </c>
      <c r="H1387" s="3">
        <f>SUBSTITUTE(LEFT(Tableau1[[#This Row],[OrderDate]],17),".",":")+0</f>
        <v>43570.364282407405</v>
      </c>
      <c r="I1387" s="3">
        <f>SUBSTITUTE(LEFT(Tableau1[[#This Row],[OrderDueTo]],17),".",":")+0</f>
        <v>43572.5</v>
      </c>
      <c r="J1387" s="13" t="str">
        <f>VLOOKUP(Tableau1[[#This Row],[AnaCode]],'Config Analyses'!A:C,2,FALSE)</f>
        <v>Analyse sucres</v>
      </c>
      <c r="K1387" s="13" t="str">
        <f>VLOOKUP(Tableau1[[#This Row],[AnaCode]],'Config Analyses'!A:C,3,FALSE)</f>
        <v>Equipe 2</v>
      </c>
      <c r="L1387" s="13" t="str">
        <f>VLOOKUP(Tableau1[[#This Row],[CustomerCode]],'Config Clients'!A:D,3,FALSE)</f>
        <v>Grande surface</v>
      </c>
      <c r="M1387" s="13" t="str">
        <f>VLOOKUP(Tableau1[[#This Row],[CustomerCode]],'Config Clients'!A:D,4,FALSE)</f>
        <v>Eric</v>
      </c>
      <c r="N1387" s="10" t="str">
        <f>IFERROR(IF(Tableau1[[#This Row],[Date rendu]]-'Date de l''export'!$A$2&gt;0,"Non","Oui"),"Oui")</f>
        <v>Non</v>
      </c>
      <c r="O1387" s="11">
        <f>IF(Tableau1[[#This Row],[En retard?]]="Non",Tableau1[[#This Row],[Date rendu]]-'Date de l''export'!$A$2,0)</f>
        <v>0.74041666666744277</v>
      </c>
      <c r="P1387" s="14" t="str">
        <f>IF(Tableau1[[#This Row],[En retard?]]="Oui","HD",IF(Tableau1[Délai restant]&lt;1,"&lt;24h",IF(Tableau1[Délai restant]&lt;2,"&lt;48h","≥48h")))</f>
        <v>&lt;24h</v>
      </c>
      <c r="Q1387" s="14" t="str">
        <f>IF(AND(Tableau1[[#This Row],[En retard?]]="Oui",OR(Tableau1[[#This Row],[Product]]="Citron",Tableau1[[#This Row],[Product]]="Amandes")),"Oui","Non")</f>
        <v>Non</v>
      </c>
      <c r="R1387" t="str">
        <f>CONCATENATE(Tableau1[[#This Row],[OrderCode]],"|",Tableau1[[#This Row],[AnaCode]],"|",Tableau1[[#This Row],[Product]])</f>
        <v>CMD01749404|SCR|Petits pois</v>
      </c>
    </row>
    <row r="1388" spans="1:18" x14ac:dyDescent="0.25">
      <c r="A1388" s="1" t="s">
        <v>296</v>
      </c>
      <c r="B1388" s="1" t="s">
        <v>20</v>
      </c>
      <c r="C1388" s="3" t="s">
        <v>61</v>
      </c>
      <c r="D1388" s="3" t="s">
        <v>14</v>
      </c>
      <c r="E1388" s="1" t="s">
        <v>130</v>
      </c>
      <c r="F1388" s="1" t="s">
        <v>2043</v>
      </c>
      <c r="G1388" s="1" t="s">
        <v>1083</v>
      </c>
      <c r="H1388" s="3">
        <f>SUBSTITUTE(LEFT(Tableau1[[#This Row],[OrderDate]],17),".",":")+0</f>
        <v>43570.364351851851</v>
      </c>
      <c r="I1388" s="3">
        <f>SUBSTITUTE(LEFT(Tableau1[[#This Row],[OrderDueTo]],17),".",":")+0</f>
        <v>43577.5</v>
      </c>
      <c r="J1388" s="13" t="str">
        <f>VLOOKUP(Tableau1[[#This Row],[AnaCode]],'Config Analyses'!A:C,2,FALSE)</f>
        <v>Analyse pesticides</v>
      </c>
      <c r="K1388" s="13" t="str">
        <f>VLOOKUP(Tableau1[[#This Row],[AnaCode]],'Config Analyses'!A:C,3,FALSE)</f>
        <v>Equipe 3</v>
      </c>
      <c r="L1388" s="13" t="str">
        <f>VLOOKUP(Tableau1[[#This Row],[CustomerCode]],'Config Clients'!A:D,3,FALSE)</f>
        <v>Grande surface</v>
      </c>
      <c r="M1388" s="13" t="str">
        <f>VLOOKUP(Tableau1[[#This Row],[CustomerCode]],'Config Clients'!A:D,4,FALSE)</f>
        <v>Eric</v>
      </c>
      <c r="N1388" s="10" t="str">
        <f>IFERROR(IF(Tableau1[[#This Row],[Date rendu]]-'Date de l''export'!$A$2&gt;0,"Non","Oui"),"Oui")</f>
        <v>Non</v>
      </c>
      <c r="O1388" s="11">
        <f>IF(Tableau1[[#This Row],[En retard?]]="Non",Tableau1[[#This Row],[Date rendu]]-'Date de l''export'!$A$2,0)</f>
        <v>5.7404166666674428</v>
      </c>
      <c r="P1388" s="14" t="str">
        <f>IF(Tableau1[[#This Row],[En retard?]]="Oui","HD",IF(Tableau1[Délai restant]&lt;1,"&lt;24h",IF(Tableau1[Délai restant]&lt;2,"&lt;48h","≥48h")))</f>
        <v>≥48h</v>
      </c>
      <c r="Q1388" s="14" t="str">
        <f>IF(AND(Tableau1[[#This Row],[En retard?]]="Oui",OR(Tableau1[[#This Row],[Product]]="Citron",Tableau1[[#This Row],[Product]]="Amandes")),"Oui","Non")</f>
        <v>Non</v>
      </c>
      <c r="R1388" t="str">
        <f>CONCATENATE(Tableau1[[#This Row],[OrderCode]],"|",Tableau1[[#This Row],[AnaCode]],"|",Tableau1[[#This Row],[Product]])</f>
        <v>CMD01750303|PEST|Orange</v>
      </c>
    </row>
    <row r="1389" spans="1:18" x14ac:dyDescent="0.25">
      <c r="A1389" s="1" t="s">
        <v>436</v>
      </c>
      <c r="B1389" s="1" t="s">
        <v>30</v>
      </c>
      <c r="C1389" s="3" t="s">
        <v>65</v>
      </c>
      <c r="D1389" s="3" t="s">
        <v>17</v>
      </c>
      <c r="E1389" s="1" t="s">
        <v>130</v>
      </c>
      <c r="F1389" s="1" t="s">
        <v>1495</v>
      </c>
      <c r="G1389" s="1" t="s">
        <v>1083</v>
      </c>
      <c r="H1389" s="3">
        <f>SUBSTITUTE(LEFT(Tableau1[[#This Row],[OrderDate]],17),".",":")+0</f>
        <v>43570.364872685182</v>
      </c>
      <c r="I1389" s="3">
        <f>SUBSTITUTE(LEFT(Tableau1[[#This Row],[OrderDueTo]],17),".",":")+0</f>
        <v>43577.5</v>
      </c>
      <c r="J1389" s="13" t="str">
        <f>VLOOKUP(Tableau1[[#This Row],[AnaCode]],'Config Analyses'!A:C,2,FALSE)</f>
        <v>Analyse pesticides</v>
      </c>
      <c r="K1389" s="13" t="str">
        <f>VLOOKUP(Tableau1[[#This Row],[AnaCode]],'Config Analyses'!A:C,3,FALSE)</f>
        <v>Equipe 3</v>
      </c>
      <c r="L1389" s="13" t="str">
        <f>VLOOKUP(Tableau1[[#This Row],[CustomerCode]],'Config Clients'!A:D,3,FALSE)</f>
        <v>Entreprises agro-alimentaires</v>
      </c>
      <c r="M1389" s="13" t="str">
        <f>VLOOKUP(Tableau1[[#This Row],[CustomerCode]],'Config Clients'!A:D,4,FALSE)</f>
        <v>Marc</v>
      </c>
      <c r="N1389" s="10" t="str">
        <f>IFERROR(IF(Tableau1[[#This Row],[Date rendu]]-'Date de l''export'!$A$2&gt;0,"Non","Oui"),"Oui")</f>
        <v>Non</v>
      </c>
      <c r="O1389" s="11">
        <f>IF(Tableau1[[#This Row],[En retard?]]="Non",Tableau1[[#This Row],[Date rendu]]-'Date de l''export'!$A$2,0)</f>
        <v>5.7404166666674428</v>
      </c>
      <c r="P1389" s="14" t="str">
        <f>IF(Tableau1[[#This Row],[En retard?]]="Oui","HD",IF(Tableau1[Délai restant]&lt;1,"&lt;24h",IF(Tableau1[Délai restant]&lt;2,"&lt;48h","≥48h")))</f>
        <v>≥48h</v>
      </c>
      <c r="Q1389" s="14" t="str">
        <f>IF(AND(Tableau1[[#This Row],[En retard?]]="Oui",OR(Tableau1[[#This Row],[Product]]="Citron",Tableau1[[#This Row],[Product]]="Amandes")),"Oui","Non")</f>
        <v>Non</v>
      </c>
      <c r="R1389" t="str">
        <f>CONCATENATE(Tableau1[[#This Row],[OrderCode]],"|",Tableau1[[#This Row],[AnaCode]],"|",Tableau1[[#This Row],[Product]])</f>
        <v>CMD01789401|PEST|Bœuf</v>
      </c>
    </row>
    <row r="1390" spans="1:18" x14ac:dyDescent="0.25">
      <c r="A1390" s="1" t="s">
        <v>344</v>
      </c>
      <c r="B1390" s="1" t="s">
        <v>31</v>
      </c>
      <c r="C1390" s="3" t="s">
        <v>52</v>
      </c>
      <c r="D1390" s="3" t="s">
        <v>9</v>
      </c>
      <c r="E1390" s="1" t="s">
        <v>130</v>
      </c>
      <c r="F1390" s="1" t="s">
        <v>2316</v>
      </c>
      <c r="G1390" s="1" t="s">
        <v>1083</v>
      </c>
      <c r="H1390" s="3">
        <f>SUBSTITUTE(LEFT(Tableau1[[#This Row],[OrderDate]],17),".",":")+0</f>
        <v>43570.365104166667</v>
      </c>
      <c r="I1390" s="3">
        <f>SUBSTITUTE(LEFT(Tableau1[[#This Row],[OrderDueTo]],17),".",":")+0</f>
        <v>43577.5</v>
      </c>
      <c r="J1390" s="13" t="str">
        <f>VLOOKUP(Tableau1[[#This Row],[AnaCode]],'Config Analyses'!A:C,2,FALSE)</f>
        <v>Analyse pesticides</v>
      </c>
      <c r="K1390" s="13" t="str">
        <f>VLOOKUP(Tableau1[[#This Row],[AnaCode]],'Config Analyses'!A:C,3,FALSE)</f>
        <v>Equipe 3</v>
      </c>
      <c r="L1390" s="13" t="str">
        <f>VLOOKUP(Tableau1[[#This Row],[CustomerCode]],'Config Clients'!A:D,3,FALSE)</f>
        <v>Centrale d'achats</v>
      </c>
      <c r="M1390" s="13" t="str">
        <f>VLOOKUP(Tableau1[[#This Row],[CustomerCode]],'Config Clients'!A:D,4,FALSE)</f>
        <v>Sandrine</v>
      </c>
      <c r="N1390" s="10" t="str">
        <f>IFERROR(IF(Tableau1[[#This Row],[Date rendu]]-'Date de l''export'!$A$2&gt;0,"Non","Oui"),"Oui")</f>
        <v>Non</v>
      </c>
      <c r="O1390" s="11">
        <f>IF(Tableau1[[#This Row],[En retard?]]="Non",Tableau1[[#This Row],[Date rendu]]-'Date de l''export'!$A$2,0)</f>
        <v>5.7404166666674428</v>
      </c>
      <c r="P1390" s="14" t="str">
        <f>IF(Tableau1[[#This Row],[En retard?]]="Oui","HD",IF(Tableau1[Délai restant]&lt;1,"&lt;24h",IF(Tableau1[Délai restant]&lt;2,"&lt;48h","≥48h")))</f>
        <v>≥48h</v>
      </c>
      <c r="Q1390" s="14" t="str">
        <f>IF(AND(Tableau1[[#This Row],[En retard?]]="Oui",OR(Tableau1[[#This Row],[Product]]="Citron",Tableau1[[#This Row],[Product]]="Amandes")),"Oui","Non")</f>
        <v>Non</v>
      </c>
      <c r="R1390" t="str">
        <f>CONCATENATE(Tableau1[[#This Row],[OrderCode]],"|",Tableau1[[#This Row],[AnaCode]],"|",Tableau1[[#This Row],[Product]])</f>
        <v>CMD01621901|PEST|Pomme de terre</v>
      </c>
    </row>
    <row r="1391" spans="1:18" x14ac:dyDescent="0.25">
      <c r="A1391" s="1" t="s">
        <v>434</v>
      </c>
      <c r="B1391" s="1" t="s">
        <v>19</v>
      </c>
      <c r="C1391" s="3" t="s">
        <v>52</v>
      </c>
      <c r="D1391" s="3" t="s">
        <v>9</v>
      </c>
      <c r="E1391" s="1" t="s">
        <v>130</v>
      </c>
      <c r="F1391" s="1" t="s">
        <v>1489</v>
      </c>
      <c r="G1391" s="1" t="s">
        <v>1083</v>
      </c>
      <c r="H1391" s="3">
        <f>SUBSTITUTE(LEFT(Tableau1[[#This Row],[OrderDate]],17),".",":")+0</f>
        <v>43570.365266203706</v>
      </c>
      <c r="I1391" s="3">
        <f>SUBSTITUTE(LEFT(Tableau1[[#This Row],[OrderDueTo]],17),".",":")+0</f>
        <v>43577.5</v>
      </c>
      <c r="J1391" s="13" t="str">
        <f>VLOOKUP(Tableau1[[#This Row],[AnaCode]],'Config Analyses'!A:C,2,FALSE)</f>
        <v>Analyse pesticides</v>
      </c>
      <c r="K1391" s="13" t="str">
        <f>VLOOKUP(Tableau1[[#This Row],[AnaCode]],'Config Analyses'!A:C,3,FALSE)</f>
        <v>Equipe 3</v>
      </c>
      <c r="L1391" s="13" t="str">
        <f>VLOOKUP(Tableau1[[#This Row],[CustomerCode]],'Config Clients'!A:D,3,FALSE)</f>
        <v>Centrale d'achats</v>
      </c>
      <c r="M1391" s="13" t="str">
        <f>VLOOKUP(Tableau1[[#This Row],[CustomerCode]],'Config Clients'!A:D,4,FALSE)</f>
        <v>Sandrine</v>
      </c>
      <c r="N1391" s="10" t="str">
        <f>IFERROR(IF(Tableau1[[#This Row],[Date rendu]]-'Date de l''export'!$A$2&gt;0,"Non","Oui"),"Oui")</f>
        <v>Non</v>
      </c>
      <c r="O1391" s="11">
        <f>IF(Tableau1[[#This Row],[En retard?]]="Non",Tableau1[[#This Row],[Date rendu]]-'Date de l''export'!$A$2,0)</f>
        <v>5.7404166666674428</v>
      </c>
      <c r="P1391" s="14" t="str">
        <f>IF(Tableau1[[#This Row],[En retard?]]="Oui","HD",IF(Tableau1[Délai restant]&lt;1,"&lt;24h",IF(Tableau1[Délai restant]&lt;2,"&lt;48h","≥48h")))</f>
        <v>≥48h</v>
      </c>
      <c r="Q1391" s="14" t="str">
        <f>IF(AND(Tableau1[[#This Row],[En retard?]]="Oui",OR(Tableau1[[#This Row],[Product]]="Citron",Tableau1[[#This Row],[Product]]="Amandes")),"Oui","Non")</f>
        <v>Non</v>
      </c>
      <c r="R1391" t="str">
        <f>CONCATENATE(Tableau1[[#This Row],[OrderCode]],"|",Tableau1[[#This Row],[AnaCode]],"|",Tableau1[[#This Row],[Product]])</f>
        <v>CMD01646905|PEST|Bettrave</v>
      </c>
    </row>
    <row r="1392" spans="1:18" x14ac:dyDescent="0.25">
      <c r="A1392" s="1" t="s">
        <v>190</v>
      </c>
      <c r="B1392" s="1" t="s">
        <v>31</v>
      </c>
      <c r="C1392" s="3" t="s">
        <v>98</v>
      </c>
      <c r="D1392" s="3" t="s">
        <v>27</v>
      </c>
      <c r="E1392" s="1" t="s">
        <v>130</v>
      </c>
      <c r="F1392" s="1" t="s">
        <v>2310</v>
      </c>
      <c r="G1392" s="1" t="s">
        <v>1083</v>
      </c>
      <c r="H1392" s="3">
        <f>SUBSTITUTE(LEFT(Tableau1[[#This Row],[OrderDate]],17),".",":")+0</f>
        <v>43570.365520833337</v>
      </c>
      <c r="I1392" s="3">
        <f>SUBSTITUTE(LEFT(Tableau1[[#This Row],[OrderDueTo]],17),".",":")+0</f>
        <v>43577.5</v>
      </c>
      <c r="J1392" s="13" t="str">
        <f>VLOOKUP(Tableau1[[#This Row],[AnaCode]],'Config Analyses'!A:C,2,FALSE)</f>
        <v>Analyse pesticides</v>
      </c>
      <c r="K1392" s="13" t="str">
        <f>VLOOKUP(Tableau1[[#This Row],[AnaCode]],'Config Analyses'!A:C,3,FALSE)</f>
        <v>Equipe 3</v>
      </c>
      <c r="L1392" s="13" t="str">
        <f>VLOOKUP(Tableau1[[#This Row],[CustomerCode]],'Config Clients'!A:D,3,FALSE)</f>
        <v>Coopérative agricole</v>
      </c>
      <c r="M1392" s="13" t="str">
        <f>VLOOKUP(Tableau1[[#This Row],[CustomerCode]],'Config Clients'!A:D,4,FALSE)</f>
        <v>Julie</v>
      </c>
      <c r="N1392" s="10" t="str">
        <f>IFERROR(IF(Tableau1[[#This Row],[Date rendu]]-'Date de l''export'!$A$2&gt;0,"Non","Oui"),"Oui")</f>
        <v>Non</v>
      </c>
      <c r="O1392" s="11">
        <f>IF(Tableau1[[#This Row],[En retard?]]="Non",Tableau1[[#This Row],[Date rendu]]-'Date de l''export'!$A$2,0)</f>
        <v>5.7404166666674428</v>
      </c>
      <c r="P1392" s="14" t="str">
        <f>IF(Tableau1[[#This Row],[En retard?]]="Oui","HD",IF(Tableau1[Délai restant]&lt;1,"&lt;24h",IF(Tableau1[Délai restant]&lt;2,"&lt;48h","≥48h")))</f>
        <v>≥48h</v>
      </c>
      <c r="Q1392" s="14" t="str">
        <f>IF(AND(Tableau1[[#This Row],[En retard?]]="Oui",OR(Tableau1[[#This Row],[Product]]="Citron",Tableau1[[#This Row],[Product]]="Amandes")),"Oui","Non")</f>
        <v>Non</v>
      </c>
      <c r="R1392" t="str">
        <f>CONCATENATE(Tableau1[[#This Row],[OrderCode]],"|",Tableau1[[#This Row],[AnaCode]],"|",Tableau1[[#This Row],[Product]])</f>
        <v>CMD01603508|PEST|Pomme de terre</v>
      </c>
    </row>
    <row r="1393" spans="1:18" x14ac:dyDescent="0.25">
      <c r="A1393" s="1" t="s">
        <v>643</v>
      </c>
      <c r="B1393" s="1" t="s">
        <v>19</v>
      </c>
      <c r="C1393" s="3" t="s">
        <v>49</v>
      </c>
      <c r="D1393" s="3" t="s">
        <v>8</v>
      </c>
      <c r="E1393" s="1" t="s">
        <v>130</v>
      </c>
      <c r="F1393" s="1" t="s">
        <v>1758</v>
      </c>
      <c r="G1393" s="1" t="s">
        <v>1083</v>
      </c>
      <c r="H1393" s="3">
        <f>SUBSTITUTE(LEFT(Tableau1[[#This Row],[OrderDate]],17),".",":")+0</f>
        <v>43570.365532407406</v>
      </c>
      <c r="I1393" s="3">
        <f>SUBSTITUTE(LEFT(Tableau1[[#This Row],[OrderDueTo]],17),".",":")+0</f>
        <v>43577.5</v>
      </c>
      <c r="J1393" s="13" t="str">
        <f>VLOOKUP(Tableau1[[#This Row],[AnaCode]],'Config Analyses'!A:C,2,FALSE)</f>
        <v>Analyse pesticides</v>
      </c>
      <c r="K1393" s="13" t="str">
        <f>VLOOKUP(Tableau1[[#This Row],[AnaCode]],'Config Analyses'!A:C,3,FALSE)</f>
        <v>Equipe 3</v>
      </c>
      <c r="L1393" s="13" t="str">
        <f>VLOOKUP(Tableau1[[#This Row],[CustomerCode]],'Config Clients'!A:D,3,FALSE)</f>
        <v>Grande surface</v>
      </c>
      <c r="M1393" s="13" t="str">
        <f>VLOOKUP(Tableau1[[#This Row],[CustomerCode]],'Config Clients'!A:D,4,FALSE)</f>
        <v>Eric</v>
      </c>
      <c r="N1393" s="10" t="str">
        <f>IFERROR(IF(Tableau1[[#This Row],[Date rendu]]-'Date de l''export'!$A$2&gt;0,"Non","Oui"),"Oui")</f>
        <v>Non</v>
      </c>
      <c r="O1393" s="11">
        <f>IF(Tableau1[[#This Row],[En retard?]]="Non",Tableau1[[#This Row],[Date rendu]]-'Date de l''export'!$A$2,0)</f>
        <v>5.7404166666674428</v>
      </c>
      <c r="P1393" s="14" t="str">
        <f>IF(Tableau1[[#This Row],[En retard?]]="Oui","HD",IF(Tableau1[Délai restant]&lt;1,"&lt;24h",IF(Tableau1[Délai restant]&lt;2,"&lt;48h","≥48h")))</f>
        <v>≥48h</v>
      </c>
      <c r="Q1393" s="14" t="str">
        <f>IF(AND(Tableau1[[#This Row],[En retard?]]="Oui",OR(Tableau1[[#This Row],[Product]]="Citron",Tableau1[[#This Row],[Product]]="Amandes")),"Oui","Non")</f>
        <v>Non</v>
      </c>
      <c r="R1393" t="str">
        <f>CONCATENATE(Tableau1[[#This Row],[OrderCode]],"|",Tableau1[[#This Row],[AnaCode]],"|",Tableau1[[#This Row],[Product]])</f>
        <v>CMD01568804|PEST|Bettrave</v>
      </c>
    </row>
    <row r="1394" spans="1:18" x14ac:dyDescent="0.25">
      <c r="A1394" s="1" t="s">
        <v>554</v>
      </c>
      <c r="B1394" s="1" t="s">
        <v>21</v>
      </c>
      <c r="C1394" s="3" t="s">
        <v>52</v>
      </c>
      <c r="D1394" s="3" t="s">
        <v>9</v>
      </c>
      <c r="E1394" s="1" t="s">
        <v>179</v>
      </c>
      <c r="F1394" s="1" t="s">
        <v>1577</v>
      </c>
      <c r="G1394" s="1" t="s">
        <v>947</v>
      </c>
      <c r="H1394" s="3">
        <f>SUBSTITUTE(LEFT(Tableau1[[#This Row],[OrderDate]],17),".",":")+0</f>
        <v>43570.365578703706</v>
      </c>
      <c r="I1394" s="3">
        <f>SUBSTITUTE(LEFT(Tableau1[[#This Row],[OrderDueTo]],17),".",":")+0</f>
        <v>43571.5</v>
      </c>
      <c r="J1394" s="13" t="str">
        <f>VLOOKUP(Tableau1[[#This Row],[AnaCode]],'Config Analyses'!A:C,2,FALSE)</f>
        <v>Analyse métaux lourds</v>
      </c>
      <c r="K1394" s="13" t="str">
        <f>VLOOKUP(Tableau1[[#This Row],[AnaCode]],'Config Analyses'!A:C,3,FALSE)</f>
        <v>Equipe 1</v>
      </c>
      <c r="L1394" s="13" t="str">
        <f>VLOOKUP(Tableau1[[#This Row],[CustomerCode]],'Config Clients'!A:D,3,FALSE)</f>
        <v>Centrale d'achats</v>
      </c>
      <c r="M1394" s="13" t="str">
        <f>VLOOKUP(Tableau1[[#This Row],[CustomerCode]],'Config Clients'!A:D,4,FALSE)</f>
        <v>Sandrine</v>
      </c>
      <c r="N1394" s="10" t="str">
        <f>IFERROR(IF(Tableau1[[#This Row],[Date rendu]]-'Date de l''export'!$A$2&gt;0,"Non","Oui"),"Oui")</f>
        <v>Oui</v>
      </c>
      <c r="O1394" s="11">
        <f>IF(Tableau1[[#This Row],[En retard?]]="Non",Tableau1[[#This Row],[Date rendu]]-'Date de l''export'!$A$2,0)</f>
        <v>0</v>
      </c>
      <c r="P1394" s="14" t="str">
        <f>IF(Tableau1[[#This Row],[En retard?]]="Oui","HD",IF(Tableau1[Délai restant]&lt;1,"&lt;24h",IF(Tableau1[Délai restant]&lt;2,"&lt;48h","≥48h")))</f>
        <v>HD</v>
      </c>
      <c r="Q1394" s="14" t="str">
        <f>IF(AND(Tableau1[[#This Row],[En retard?]]="Oui",OR(Tableau1[[#This Row],[Product]]="Citron",Tableau1[[#This Row],[Product]]="Amandes")),"Oui","Non")</f>
        <v>Non</v>
      </c>
      <c r="R1394" t="str">
        <f>CONCATENATE(Tableau1[[#This Row],[OrderCode]],"|",Tableau1[[#This Row],[AnaCode]],"|",Tableau1[[#This Row],[Product]])</f>
        <v>CMD01550609|MTX|Carotte</v>
      </c>
    </row>
    <row r="1395" spans="1:18" x14ac:dyDescent="0.25">
      <c r="A1395" s="1" t="s">
        <v>528</v>
      </c>
      <c r="B1395" s="1" t="s">
        <v>20</v>
      </c>
      <c r="C1395" s="3" t="s">
        <v>61</v>
      </c>
      <c r="D1395" s="3" t="s">
        <v>14</v>
      </c>
      <c r="E1395" s="1" t="s">
        <v>229</v>
      </c>
      <c r="F1395" s="1" t="s">
        <v>1589</v>
      </c>
      <c r="G1395" s="1" t="s">
        <v>945</v>
      </c>
      <c r="H1395" s="3">
        <f>SUBSTITUTE(LEFT(Tableau1[[#This Row],[OrderDate]],17),".",":")+0</f>
        <v>43570.366053240738</v>
      </c>
      <c r="I1395" s="3">
        <f>SUBSTITUTE(LEFT(Tableau1[[#This Row],[OrderDueTo]],17),".",":")+0</f>
        <v>43572.5</v>
      </c>
      <c r="J1395" s="13" t="str">
        <f>VLOOKUP(Tableau1[[#This Row],[AnaCode]],'Config Analyses'!A:C,2,FALSE)</f>
        <v>Analyse sucres</v>
      </c>
      <c r="K1395" s="13" t="str">
        <f>VLOOKUP(Tableau1[[#This Row],[AnaCode]],'Config Analyses'!A:C,3,FALSE)</f>
        <v>Equipe 2</v>
      </c>
      <c r="L1395" s="13" t="str">
        <f>VLOOKUP(Tableau1[[#This Row],[CustomerCode]],'Config Clients'!A:D,3,FALSE)</f>
        <v>Grande surface</v>
      </c>
      <c r="M1395" s="13" t="str">
        <f>VLOOKUP(Tableau1[[#This Row],[CustomerCode]],'Config Clients'!A:D,4,FALSE)</f>
        <v>Eric</v>
      </c>
      <c r="N1395" s="10" t="str">
        <f>IFERROR(IF(Tableau1[[#This Row],[Date rendu]]-'Date de l''export'!$A$2&gt;0,"Non","Oui"),"Oui")</f>
        <v>Non</v>
      </c>
      <c r="O1395" s="11">
        <f>IF(Tableau1[[#This Row],[En retard?]]="Non",Tableau1[[#This Row],[Date rendu]]-'Date de l''export'!$A$2,0)</f>
        <v>0.74041666666744277</v>
      </c>
      <c r="P1395" s="14" t="str">
        <f>IF(Tableau1[[#This Row],[En retard?]]="Oui","HD",IF(Tableau1[Délai restant]&lt;1,"&lt;24h",IF(Tableau1[Délai restant]&lt;2,"&lt;48h","≥48h")))</f>
        <v>&lt;24h</v>
      </c>
      <c r="Q1395" s="14" t="str">
        <f>IF(AND(Tableau1[[#This Row],[En retard?]]="Oui",OR(Tableau1[[#This Row],[Product]]="Citron",Tableau1[[#This Row],[Product]]="Amandes")),"Oui","Non")</f>
        <v>Non</v>
      </c>
      <c r="R1395" t="str">
        <f>CONCATENATE(Tableau1[[#This Row],[OrderCode]],"|",Tableau1[[#This Row],[AnaCode]],"|",Tableau1[[#This Row],[Product]])</f>
        <v>CMD01780706|SCR|Orange</v>
      </c>
    </row>
    <row r="1396" spans="1:18" x14ac:dyDescent="0.25">
      <c r="A1396" s="1" t="s">
        <v>760</v>
      </c>
      <c r="B1396" s="1" t="s">
        <v>31</v>
      </c>
      <c r="C1396" s="3" t="s">
        <v>52</v>
      </c>
      <c r="D1396" s="3" t="s">
        <v>9</v>
      </c>
      <c r="E1396" s="1" t="s">
        <v>179</v>
      </c>
      <c r="F1396" s="1" t="s">
        <v>2873</v>
      </c>
      <c r="G1396" s="1" t="s">
        <v>947</v>
      </c>
      <c r="H1396" s="3">
        <f>SUBSTITUTE(LEFT(Tableau1[[#This Row],[OrderDate]],17),".",":")+0</f>
        <v>43570.366956018515</v>
      </c>
      <c r="I1396" s="3">
        <f>SUBSTITUTE(LEFT(Tableau1[[#This Row],[OrderDueTo]],17),".",":")+0</f>
        <v>43571.5</v>
      </c>
      <c r="J1396" s="13" t="str">
        <f>VLOOKUP(Tableau1[[#This Row],[AnaCode]],'Config Analyses'!A:C,2,FALSE)</f>
        <v>Analyse métaux lourds</v>
      </c>
      <c r="K1396" s="13" t="str">
        <f>VLOOKUP(Tableau1[[#This Row],[AnaCode]],'Config Analyses'!A:C,3,FALSE)</f>
        <v>Equipe 1</v>
      </c>
      <c r="L1396" s="13" t="str">
        <f>VLOOKUP(Tableau1[[#This Row],[CustomerCode]],'Config Clients'!A:D,3,FALSE)</f>
        <v>Centrale d'achats</v>
      </c>
      <c r="M1396" s="13" t="str">
        <f>VLOOKUP(Tableau1[[#This Row],[CustomerCode]],'Config Clients'!A:D,4,FALSE)</f>
        <v>Sandrine</v>
      </c>
      <c r="N1396" s="10" t="str">
        <f>IFERROR(IF(Tableau1[[#This Row],[Date rendu]]-'Date de l''export'!$A$2&gt;0,"Non","Oui"),"Oui")</f>
        <v>Oui</v>
      </c>
      <c r="O1396" s="11">
        <f>IF(Tableau1[[#This Row],[En retard?]]="Non",Tableau1[[#This Row],[Date rendu]]-'Date de l''export'!$A$2,0)</f>
        <v>0</v>
      </c>
      <c r="P1396" s="14" t="str">
        <f>IF(Tableau1[[#This Row],[En retard?]]="Oui","HD",IF(Tableau1[Délai restant]&lt;1,"&lt;24h",IF(Tableau1[Délai restant]&lt;2,"&lt;48h","≥48h")))</f>
        <v>HD</v>
      </c>
      <c r="Q1396" s="14" t="str">
        <f>IF(AND(Tableau1[[#This Row],[En retard?]]="Oui",OR(Tableau1[[#This Row],[Product]]="Citron",Tableau1[[#This Row],[Product]]="Amandes")),"Oui","Non")</f>
        <v>Non</v>
      </c>
      <c r="R1396" t="str">
        <f>CONCATENATE(Tableau1[[#This Row],[OrderCode]],"|",Tableau1[[#This Row],[AnaCode]],"|",Tableau1[[#This Row],[Product]])</f>
        <v>CMD01691004|MTX|Pomme de terre</v>
      </c>
    </row>
    <row r="1397" spans="1:18" x14ac:dyDescent="0.25">
      <c r="A1397" s="1" t="s">
        <v>428</v>
      </c>
      <c r="B1397" s="1" t="s">
        <v>26</v>
      </c>
      <c r="C1397" s="3" t="s">
        <v>52</v>
      </c>
      <c r="D1397" s="3" t="s">
        <v>9</v>
      </c>
      <c r="E1397" s="1" t="s">
        <v>130</v>
      </c>
      <c r="F1397" s="1" t="s">
        <v>2062</v>
      </c>
      <c r="G1397" s="1" t="s">
        <v>1083</v>
      </c>
      <c r="H1397" s="3">
        <f>SUBSTITUTE(LEFT(Tableau1[[#This Row],[OrderDate]],17),".",":")+0</f>
        <v>43570.367025462961</v>
      </c>
      <c r="I1397" s="3">
        <f>SUBSTITUTE(LEFT(Tableau1[[#This Row],[OrderDueTo]],17),".",":")+0</f>
        <v>43577.5</v>
      </c>
      <c r="J1397" s="13" t="str">
        <f>VLOOKUP(Tableau1[[#This Row],[AnaCode]],'Config Analyses'!A:C,2,FALSE)</f>
        <v>Analyse pesticides</v>
      </c>
      <c r="K1397" s="13" t="str">
        <f>VLOOKUP(Tableau1[[#This Row],[AnaCode]],'Config Analyses'!A:C,3,FALSE)</f>
        <v>Equipe 3</v>
      </c>
      <c r="L1397" s="13" t="str">
        <f>VLOOKUP(Tableau1[[#This Row],[CustomerCode]],'Config Clients'!A:D,3,FALSE)</f>
        <v>Centrale d'achats</v>
      </c>
      <c r="M1397" s="13" t="str">
        <f>VLOOKUP(Tableau1[[#This Row],[CustomerCode]],'Config Clients'!A:D,4,FALSE)</f>
        <v>Sandrine</v>
      </c>
      <c r="N1397" s="10" t="str">
        <f>IFERROR(IF(Tableau1[[#This Row],[Date rendu]]-'Date de l''export'!$A$2&gt;0,"Non","Oui"),"Oui")</f>
        <v>Non</v>
      </c>
      <c r="O1397" s="11">
        <f>IF(Tableau1[[#This Row],[En retard?]]="Non",Tableau1[[#This Row],[Date rendu]]-'Date de l''export'!$A$2,0)</f>
        <v>5.7404166666674428</v>
      </c>
      <c r="P1397" s="14" t="str">
        <f>IF(Tableau1[[#This Row],[En retard?]]="Oui","HD",IF(Tableau1[Délai restant]&lt;1,"&lt;24h",IF(Tableau1[Délai restant]&lt;2,"&lt;48h","≥48h")))</f>
        <v>≥48h</v>
      </c>
      <c r="Q1397" s="14" t="str">
        <f>IF(AND(Tableau1[[#This Row],[En retard?]]="Oui",OR(Tableau1[[#This Row],[Product]]="Citron",Tableau1[[#This Row],[Product]]="Amandes")),"Oui","Non")</f>
        <v>Non</v>
      </c>
      <c r="R1397" t="str">
        <f>CONCATENATE(Tableau1[[#This Row],[OrderCode]],"|",Tableau1[[#This Row],[AnaCode]],"|",Tableau1[[#This Row],[Product]])</f>
        <v>CMD01784001|PEST|Radis</v>
      </c>
    </row>
    <row r="1398" spans="1:18" x14ac:dyDescent="0.25">
      <c r="A1398" s="1" t="s">
        <v>191</v>
      </c>
      <c r="B1398" s="1" t="s">
        <v>19</v>
      </c>
      <c r="C1398" s="3" t="s">
        <v>98</v>
      </c>
      <c r="D1398" s="3" t="s">
        <v>27</v>
      </c>
      <c r="E1398" s="1" t="s">
        <v>130</v>
      </c>
      <c r="F1398" s="1" t="s">
        <v>1403</v>
      </c>
      <c r="G1398" s="1" t="s">
        <v>1083</v>
      </c>
      <c r="H1398" s="3">
        <f>SUBSTITUTE(LEFT(Tableau1[[#This Row],[OrderDate]],17),".",":")+0</f>
        <v>43570.367395833331</v>
      </c>
      <c r="I1398" s="3">
        <f>SUBSTITUTE(LEFT(Tableau1[[#This Row],[OrderDueTo]],17),".",":")+0</f>
        <v>43577.5</v>
      </c>
      <c r="J1398" s="13" t="str">
        <f>VLOOKUP(Tableau1[[#This Row],[AnaCode]],'Config Analyses'!A:C,2,FALSE)</f>
        <v>Analyse pesticides</v>
      </c>
      <c r="K1398" s="13" t="str">
        <f>VLOOKUP(Tableau1[[#This Row],[AnaCode]],'Config Analyses'!A:C,3,FALSE)</f>
        <v>Equipe 3</v>
      </c>
      <c r="L1398" s="13" t="str">
        <f>VLOOKUP(Tableau1[[#This Row],[CustomerCode]],'Config Clients'!A:D,3,FALSE)</f>
        <v>Coopérative agricole</v>
      </c>
      <c r="M1398" s="13" t="str">
        <f>VLOOKUP(Tableau1[[#This Row],[CustomerCode]],'Config Clients'!A:D,4,FALSE)</f>
        <v>Julie</v>
      </c>
      <c r="N1398" s="10" t="str">
        <f>IFERROR(IF(Tableau1[[#This Row],[Date rendu]]-'Date de l''export'!$A$2&gt;0,"Non","Oui"),"Oui")</f>
        <v>Non</v>
      </c>
      <c r="O1398" s="11">
        <f>IF(Tableau1[[#This Row],[En retard?]]="Non",Tableau1[[#This Row],[Date rendu]]-'Date de l''export'!$A$2,0)</f>
        <v>5.7404166666674428</v>
      </c>
      <c r="P1398" s="14" t="str">
        <f>IF(Tableau1[[#This Row],[En retard?]]="Oui","HD",IF(Tableau1[Délai restant]&lt;1,"&lt;24h",IF(Tableau1[Délai restant]&lt;2,"&lt;48h","≥48h")))</f>
        <v>≥48h</v>
      </c>
      <c r="Q1398" s="14" t="str">
        <f>IF(AND(Tableau1[[#This Row],[En retard?]]="Oui",OR(Tableau1[[#This Row],[Product]]="Citron",Tableau1[[#This Row],[Product]]="Amandes")),"Oui","Non")</f>
        <v>Non</v>
      </c>
      <c r="R1398" t="str">
        <f>CONCATENATE(Tableau1[[#This Row],[OrderCode]],"|",Tableau1[[#This Row],[AnaCode]],"|",Tableau1[[#This Row],[Product]])</f>
        <v>CMD01603505|PEST|Bettrave</v>
      </c>
    </row>
    <row r="1399" spans="1:18" x14ac:dyDescent="0.25">
      <c r="A1399" s="1" t="s">
        <v>800</v>
      </c>
      <c r="B1399" s="1" t="s">
        <v>43</v>
      </c>
      <c r="C1399" s="3" t="s">
        <v>225</v>
      </c>
      <c r="D1399" s="3" t="s">
        <v>39</v>
      </c>
      <c r="E1399" s="1" t="s">
        <v>226</v>
      </c>
      <c r="F1399" s="1" t="s">
        <v>2665</v>
      </c>
      <c r="G1399" s="1" t="s">
        <v>945</v>
      </c>
      <c r="H1399" s="3">
        <f>SUBSTITUTE(LEFT(Tableau1[[#This Row],[OrderDate]],17),".",":")+0</f>
        <v>43570.367465277777</v>
      </c>
      <c r="I1399" s="3">
        <f>SUBSTITUTE(LEFT(Tableau1[[#This Row],[OrderDueTo]],17),".",":")+0</f>
        <v>43572.5</v>
      </c>
      <c r="J1399" s="13" t="str">
        <f>VLOOKUP(Tableau1[[#This Row],[AnaCode]],'Config Analyses'!A:C,2,FALSE)</f>
        <v>Analyse microbiologique</v>
      </c>
      <c r="K1399" s="13" t="str">
        <f>VLOOKUP(Tableau1[[#This Row],[AnaCode]],'Config Analyses'!A:C,3,FALSE)</f>
        <v>Equipe 4</v>
      </c>
      <c r="L1399" s="13" t="str">
        <f>VLOOKUP(Tableau1[[#This Row],[CustomerCode]],'Config Clients'!A:D,3,FALSE)</f>
        <v>Coopérative agricole</v>
      </c>
      <c r="M1399" s="13" t="str">
        <f>VLOOKUP(Tableau1[[#This Row],[CustomerCode]],'Config Clients'!A:D,4,FALSE)</f>
        <v>Béatrice</v>
      </c>
      <c r="N1399" s="10" t="str">
        <f>IFERROR(IF(Tableau1[[#This Row],[Date rendu]]-'Date de l''export'!$A$2&gt;0,"Non","Oui"),"Oui")</f>
        <v>Non</v>
      </c>
      <c r="O1399" s="11">
        <f>IF(Tableau1[[#This Row],[En retard?]]="Non",Tableau1[[#This Row],[Date rendu]]-'Date de l''export'!$A$2,0)</f>
        <v>0.74041666666744277</v>
      </c>
      <c r="P1399" s="14" t="str">
        <f>IF(Tableau1[[#This Row],[En retard?]]="Oui","HD",IF(Tableau1[Délai restant]&lt;1,"&lt;24h",IF(Tableau1[Délai restant]&lt;2,"&lt;48h","≥48h")))</f>
        <v>&lt;24h</v>
      </c>
      <c r="Q1399" s="14" t="str">
        <f>IF(AND(Tableau1[[#This Row],[En retard?]]="Oui",OR(Tableau1[[#This Row],[Product]]="Citron",Tableau1[[#This Row],[Product]]="Amandes")),"Oui","Non")</f>
        <v>Non</v>
      </c>
      <c r="R1399" t="str">
        <f>CONCATENATE(Tableau1[[#This Row],[OrderCode]],"|",Tableau1[[#This Row],[AnaCode]],"|",Tableau1[[#This Row],[Product]])</f>
        <v>CMD01778501|BACT|Pomme</v>
      </c>
    </row>
    <row r="1400" spans="1:18" x14ac:dyDescent="0.25">
      <c r="A1400" s="1" t="s">
        <v>391</v>
      </c>
      <c r="B1400" s="1" t="s">
        <v>19</v>
      </c>
      <c r="C1400" s="3" t="s">
        <v>49</v>
      </c>
      <c r="D1400" s="3" t="s">
        <v>8</v>
      </c>
      <c r="E1400" s="1" t="s">
        <v>130</v>
      </c>
      <c r="F1400" s="1" t="s">
        <v>1400</v>
      </c>
      <c r="G1400" s="1" t="s">
        <v>1083</v>
      </c>
      <c r="H1400" s="3">
        <f>SUBSTITUTE(LEFT(Tableau1[[#This Row],[OrderDate]],17),".",":")+0</f>
        <v>43570.367511574077</v>
      </c>
      <c r="I1400" s="3">
        <f>SUBSTITUTE(LEFT(Tableau1[[#This Row],[OrderDueTo]],17),".",":")+0</f>
        <v>43577.5</v>
      </c>
      <c r="J1400" s="13" t="str">
        <f>VLOOKUP(Tableau1[[#This Row],[AnaCode]],'Config Analyses'!A:C,2,FALSE)</f>
        <v>Analyse pesticides</v>
      </c>
      <c r="K1400" s="13" t="str">
        <f>VLOOKUP(Tableau1[[#This Row],[AnaCode]],'Config Analyses'!A:C,3,FALSE)</f>
        <v>Equipe 3</v>
      </c>
      <c r="L1400" s="13" t="str">
        <f>VLOOKUP(Tableau1[[#This Row],[CustomerCode]],'Config Clients'!A:D,3,FALSE)</f>
        <v>Grande surface</v>
      </c>
      <c r="M1400" s="13" t="str">
        <f>VLOOKUP(Tableau1[[#This Row],[CustomerCode]],'Config Clients'!A:D,4,FALSE)</f>
        <v>Eric</v>
      </c>
      <c r="N1400" s="10" t="str">
        <f>IFERROR(IF(Tableau1[[#This Row],[Date rendu]]-'Date de l''export'!$A$2&gt;0,"Non","Oui"),"Oui")</f>
        <v>Non</v>
      </c>
      <c r="O1400" s="11">
        <f>IF(Tableau1[[#This Row],[En retard?]]="Non",Tableau1[[#This Row],[Date rendu]]-'Date de l''export'!$A$2,0)</f>
        <v>5.7404166666674428</v>
      </c>
      <c r="P1400" s="14" t="str">
        <f>IF(Tableau1[[#This Row],[En retard?]]="Oui","HD",IF(Tableau1[Délai restant]&lt;1,"&lt;24h",IF(Tableau1[Délai restant]&lt;2,"&lt;48h","≥48h")))</f>
        <v>≥48h</v>
      </c>
      <c r="Q1400" s="14" t="str">
        <f>IF(AND(Tableau1[[#This Row],[En retard?]]="Oui",OR(Tableau1[[#This Row],[Product]]="Citron",Tableau1[[#This Row],[Product]]="Amandes")),"Oui","Non")</f>
        <v>Non</v>
      </c>
      <c r="R1400" t="str">
        <f>CONCATENATE(Tableau1[[#This Row],[OrderCode]],"|",Tableau1[[#This Row],[AnaCode]],"|",Tableau1[[#This Row],[Product]])</f>
        <v>CMD01691401|PEST|Bettrave</v>
      </c>
    </row>
    <row r="1401" spans="1:18" x14ac:dyDescent="0.25">
      <c r="A1401" s="1" t="s">
        <v>621</v>
      </c>
      <c r="B1401" s="1" t="s">
        <v>42</v>
      </c>
      <c r="C1401" s="3" t="s">
        <v>65</v>
      </c>
      <c r="D1401" s="3" t="s">
        <v>17</v>
      </c>
      <c r="E1401" s="1" t="s">
        <v>229</v>
      </c>
      <c r="F1401" s="1" t="s">
        <v>2263</v>
      </c>
      <c r="G1401" s="1" t="s">
        <v>945</v>
      </c>
      <c r="H1401" s="3">
        <f>SUBSTITUTE(LEFT(Tableau1[[#This Row],[OrderDate]],17),".",":")+0</f>
        <v>43570.367743055554</v>
      </c>
      <c r="I1401" s="3">
        <f>SUBSTITUTE(LEFT(Tableau1[[#This Row],[OrderDueTo]],17),".",":")+0</f>
        <v>43572.5</v>
      </c>
      <c r="J1401" s="13" t="str">
        <f>VLOOKUP(Tableau1[[#This Row],[AnaCode]],'Config Analyses'!A:C,2,FALSE)</f>
        <v>Analyse sucres</v>
      </c>
      <c r="K1401" s="13" t="str">
        <f>VLOOKUP(Tableau1[[#This Row],[AnaCode]],'Config Analyses'!A:C,3,FALSE)</f>
        <v>Equipe 2</v>
      </c>
      <c r="L1401" s="13" t="str">
        <f>VLOOKUP(Tableau1[[#This Row],[CustomerCode]],'Config Clients'!A:D,3,FALSE)</f>
        <v>Entreprises agro-alimentaires</v>
      </c>
      <c r="M1401" s="13" t="str">
        <f>VLOOKUP(Tableau1[[#This Row],[CustomerCode]],'Config Clients'!A:D,4,FALSE)</f>
        <v>Marc</v>
      </c>
      <c r="N1401" s="10" t="str">
        <f>IFERROR(IF(Tableau1[[#This Row],[Date rendu]]-'Date de l''export'!$A$2&gt;0,"Non","Oui"),"Oui")</f>
        <v>Non</v>
      </c>
      <c r="O1401" s="11">
        <f>IF(Tableau1[[#This Row],[En retard?]]="Non",Tableau1[[#This Row],[Date rendu]]-'Date de l''export'!$A$2,0)</f>
        <v>0.74041666666744277</v>
      </c>
      <c r="P1401" s="14" t="str">
        <f>IF(Tableau1[[#This Row],[En retard?]]="Oui","HD",IF(Tableau1[Délai restant]&lt;1,"&lt;24h",IF(Tableau1[Délai restant]&lt;2,"&lt;48h","≥48h")))</f>
        <v>&lt;24h</v>
      </c>
      <c r="Q1401" s="14" t="str">
        <f>IF(AND(Tableau1[[#This Row],[En retard?]]="Oui",OR(Tableau1[[#This Row],[Product]]="Citron",Tableau1[[#This Row],[Product]]="Amandes")),"Oui","Non")</f>
        <v>Non</v>
      </c>
      <c r="R1401" t="str">
        <f>CONCATENATE(Tableau1[[#This Row],[OrderCode]],"|",Tableau1[[#This Row],[AnaCode]],"|",Tableau1[[#This Row],[Product]])</f>
        <v>CMD01499601|SCR|Jus de fruits</v>
      </c>
    </row>
    <row r="1402" spans="1:18" x14ac:dyDescent="0.25">
      <c r="A1402" s="1" t="s">
        <v>409</v>
      </c>
      <c r="B1402" s="1" t="s">
        <v>20</v>
      </c>
      <c r="C1402" s="3" t="s">
        <v>61</v>
      </c>
      <c r="D1402" s="3" t="s">
        <v>14</v>
      </c>
      <c r="E1402" s="1" t="s">
        <v>130</v>
      </c>
      <c r="F1402" s="1" t="s">
        <v>2282</v>
      </c>
      <c r="G1402" s="1" t="s">
        <v>1083</v>
      </c>
      <c r="H1402" s="3">
        <f>SUBSTITUTE(LEFT(Tableau1[[#This Row],[OrderDate]],17),".",":")+0</f>
        <v>43570.367858796293</v>
      </c>
      <c r="I1402" s="3">
        <f>SUBSTITUTE(LEFT(Tableau1[[#This Row],[OrderDueTo]],17),".",":")+0</f>
        <v>43577.5</v>
      </c>
      <c r="J1402" s="13" t="str">
        <f>VLOOKUP(Tableau1[[#This Row],[AnaCode]],'Config Analyses'!A:C,2,FALSE)</f>
        <v>Analyse pesticides</v>
      </c>
      <c r="K1402" s="13" t="str">
        <f>VLOOKUP(Tableau1[[#This Row],[AnaCode]],'Config Analyses'!A:C,3,FALSE)</f>
        <v>Equipe 3</v>
      </c>
      <c r="L1402" s="13" t="str">
        <f>VLOOKUP(Tableau1[[#This Row],[CustomerCode]],'Config Clients'!A:D,3,FALSE)</f>
        <v>Grande surface</v>
      </c>
      <c r="M1402" s="13" t="str">
        <f>VLOOKUP(Tableau1[[#This Row],[CustomerCode]],'Config Clients'!A:D,4,FALSE)</f>
        <v>Eric</v>
      </c>
      <c r="N1402" s="10" t="str">
        <f>IFERROR(IF(Tableau1[[#This Row],[Date rendu]]-'Date de l''export'!$A$2&gt;0,"Non","Oui"),"Oui")</f>
        <v>Non</v>
      </c>
      <c r="O1402" s="11">
        <f>IF(Tableau1[[#This Row],[En retard?]]="Non",Tableau1[[#This Row],[Date rendu]]-'Date de l''export'!$A$2,0)</f>
        <v>5.7404166666674428</v>
      </c>
      <c r="P1402" s="14" t="str">
        <f>IF(Tableau1[[#This Row],[En retard?]]="Oui","HD",IF(Tableau1[Délai restant]&lt;1,"&lt;24h",IF(Tableau1[Délai restant]&lt;2,"&lt;48h","≥48h")))</f>
        <v>≥48h</v>
      </c>
      <c r="Q1402" s="14" t="str">
        <f>IF(AND(Tableau1[[#This Row],[En retard?]]="Oui",OR(Tableau1[[#This Row],[Product]]="Citron",Tableau1[[#This Row],[Product]]="Amandes")),"Oui","Non")</f>
        <v>Non</v>
      </c>
      <c r="R1402" t="str">
        <f>CONCATENATE(Tableau1[[#This Row],[OrderCode]],"|",Tableau1[[#This Row],[AnaCode]],"|",Tableau1[[#This Row],[Product]])</f>
        <v>CMD01780804|PEST|Orange</v>
      </c>
    </row>
    <row r="1403" spans="1:18" x14ac:dyDescent="0.25">
      <c r="A1403" s="1" t="s">
        <v>539</v>
      </c>
      <c r="B1403" s="1" t="s">
        <v>44</v>
      </c>
      <c r="C1403" s="3" t="s">
        <v>147</v>
      </c>
      <c r="D1403" s="3" t="s">
        <v>34</v>
      </c>
      <c r="E1403" s="1" t="s">
        <v>130</v>
      </c>
      <c r="F1403" s="1" t="s">
        <v>2065</v>
      </c>
      <c r="G1403" s="1" t="s">
        <v>1083</v>
      </c>
      <c r="H1403" s="3">
        <f>SUBSTITUTE(LEFT(Tableau1[[#This Row],[OrderDate]],17),".",":")+0</f>
        <v>43570.368750000001</v>
      </c>
      <c r="I1403" s="3">
        <f>SUBSTITUTE(LEFT(Tableau1[[#This Row],[OrderDueTo]],17),".",":")+0</f>
        <v>43577.5</v>
      </c>
      <c r="J1403" s="13" t="str">
        <f>VLOOKUP(Tableau1[[#This Row],[AnaCode]],'Config Analyses'!A:C,2,FALSE)</f>
        <v>Analyse pesticides</v>
      </c>
      <c r="K1403" s="13" t="str">
        <f>VLOOKUP(Tableau1[[#This Row],[AnaCode]],'Config Analyses'!A:C,3,FALSE)</f>
        <v>Equipe 3</v>
      </c>
      <c r="L1403" s="13" t="str">
        <f>VLOOKUP(Tableau1[[#This Row],[CustomerCode]],'Config Clients'!A:D,3,FALSE)</f>
        <v>Entreprises agro-alimentaires</v>
      </c>
      <c r="M1403" s="13" t="str">
        <f>VLOOKUP(Tableau1[[#This Row],[CustomerCode]],'Config Clients'!A:D,4,FALSE)</f>
        <v>Marc</v>
      </c>
      <c r="N1403" s="10" t="str">
        <f>IFERROR(IF(Tableau1[[#This Row],[Date rendu]]-'Date de l''export'!$A$2&gt;0,"Non","Oui"),"Oui")</f>
        <v>Non</v>
      </c>
      <c r="O1403" s="11">
        <f>IF(Tableau1[[#This Row],[En retard?]]="Non",Tableau1[[#This Row],[Date rendu]]-'Date de l''export'!$A$2,0)</f>
        <v>5.7404166666674428</v>
      </c>
      <c r="P1403" s="14" t="str">
        <f>IF(Tableau1[[#This Row],[En retard?]]="Oui","HD",IF(Tableau1[Délai restant]&lt;1,"&lt;24h",IF(Tableau1[Délai restant]&lt;2,"&lt;48h","≥48h")))</f>
        <v>≥48h</v>
      </c>
      <c r="Q1403" s="14" t="str">
        <f>IF(AND(Tableau1[[#This Row],[En retard?]]="Oui",OR(Tableau1[[#This Row],[Product]]="Citron",Tableau1[[#This Row],[Product]]="Amandes")),"Oui","Non")</f>
        <v>Non</v>
      </c>
      <c r="R1403" t="str">
        <f>CONCATENATE(Tableau1[[#This Row],[OrderCode]],"|",Tableau1[[#This Row],[AnaCode]],"|",Tableau1[[#This Row],[Product]])</f>
        <v>CMD01770802|PEST|Framboise</v>
      </c>
    </row>
    <row r="1404" spans="1:18" x14ac:dyDescent="0.25">
      <c r="A1404" s="1" t="s">
        <v>3665</v>
      </c>
      <c r="B1404" s="1" t="s">
        <v>42</v>
      </c>
      <c r="C1404" s="3" t="s">
        <v>188</v>
      </c>
      <c r="D1404" s="3" t="s">
        <v>38</v>
      </c>
      <c r="E1404" s="1" t="s">
        <v>179</v>
      </c>
      <c r="F1404" s="1" t="s">
        <v>2863</v>
      </c>
      <c r="G1404" s="1" t="s">
        <v>947</v>
      </c>
      <c r="H1404" s="3">
        <f>SUBSTITUTE(LEFT(Tableau1[[#This Row],[OrderDate]],17),".",":")+0</f>
        <v>43570.36891203704</v>
      </c>
      <c r="I1404" s="3">
        <f>SUBSTITUTE(LEFT(Tableau1[[#This Row],[OrderDueTo]],17),".",":")+0</f>
        <v>43571.5</v>
      </c>
      <c r="J1404" s="13" t="str">
        <f>VLOOKUP(Tableau1[[#This Row],[AnaCode]],'Config Analyses'!A:C,2,FALSE)</f>
        <v>Analyse métaux lourds</v>
      </c>
      <c r="K1404" s="13" t="str">
        <f>VLOOKUP(Tableau1[[#This Row],[AnaCode]],'Config Analyses'!A:C,3,FALSE)</f>
        <v>Equipe 1</v>
      </c>
      <c r="L1404" s="13" t="str">
        <f>VLOOKUP(Tableau1[[#This Row],[CustomerCode]],'Config Clients'!A:D,3,FALSE)</f>
        <v>Coopérative agricole</v>
      </c>
      <c r="M1404" s="13" t="str">
        <f>VLOOKUP(Tableau1[[#This Row],[CustomerCode]],'Config Clients'!A:D,4,FALSE)</f>
        <v>Julie</v>
      </c>
      <c r="N1404" s="10" t="str">
        <f>IFERROR(IF(Tableau1[[#This Row],[Date rendu]]-'Date de l''export'!$A$2&gt;0,"Non","Oui"),"Oui")</f>
        <v>Oui</v>
      </c>
      <c r="O1404" s="11">
        <f>IF(Tableau1[[#This Row],[En retard?]]="Non",Tableau1[[#This Row],[Date rendu]]-'Date de l''export'!$A$2,0)</f>
        <v>0</v>
      </c>
      <c r="P1404" s="14" t="str">
        <f>IF(Tableau1[[#This Row],[En retard?]]="Oui","HD",IF(Tableau1[Délai restant]&lt;1,"&lt;24h",IF(Tableau1[Délai restant]&lt;2,"&lt;48h","≥48h")))</f>
        <v>HD</v>
      </c>
      <c r="Q1404" s="14" t="str">
        <f>IF(AND(Tableau1[[#This Row],[En retard?]]="Oui",OR(Tableau1[[#This Row],[Product]]="Citron",Tableau1[[#This Row],[Product]]="Amandes")),"Oui","Non")</f>
        <v>Non</v>
      </c>
      <c r="R1404" t="str">
        <f>CONCATENATE(Tableau1[[#This Row],[OrderCode]],"|",Tableau1[[#This Row],[AnaCode]],"|",Tableau1[[#This Row],[Product]])</f>
        <v>CMD01646433|MTX|Jus de fruits</v>
      </c>
    </row>
    <row r="1405" spans="1:18" x14ac:dyDescent="0.25">
      <c r="A1405" s="1" t="s">
        <v>370</v>
      </c>
      <c r="B1405" s="1" t="s">
        <v>31</v>
      </c>
      <c r="C1405" s="3" t="s">
        <v>49</v>
      </c>
      <c r="D1405" s="3" t="s">
        <v>8</v>
      </c>
      <c r="E1405" s="1" t="s">
        <v>179</v>
      </c>
      <c r="F1405" s="1" t="s">
        <v>2863</v>
      </c>
      <c r="G1405" s="1" t="s">
        <v>947</v>
      </c>
      <c r="H1405" s="3">
        <f>SUBSTITUTE(LEFT(Tableau1[[#This Row],[OrderDate]],17),".",":")+0</f>
        <v>43570.36891203704</v>
      </c>
      <c r="I1405" s="3">
        <f>SUBSTITUTE(LEFT(Tableau1[[#This Row],[OrderDueTo]],17),".",":")+0</f>
        <v>43571.5</v>
      </c>
      <c r="J1405" s="13" t="str">
        <f>VLOOKUP(Tableau1[[#This Row],[AnaCode]],'Config Analyses'!A:C,2,FALSE)</f>
        <v>Analyse métaux lourds</v>
      </c>
      <c r="K1405" s="13" t="str">
        <f>VLOOKUP(Tableau1[[#This Row],[AnaCode]],'Config Analyses'!A:C,3,FALSE)</f>
        <v>Equipe 1</v>
      </c>
      <c r="L1405" s="13" t="str">
        <f>VLOOKUP(Tableau1[[#This Row],[CustomerCode]],'Config Clients'!A:D,3,FALSE)</f>
        <v>Grande surface</v>
      </c>
      <c r="M1405" s="13" t="str">
        <f>VLOOKUP(Tableau1[[#This Row],[CustomerCode]],'Config Clients'!A:D,4,FALSE)</f>
        <v>Eric</v>
      </c>
      <c r="N1405" s="10" t="str">
        <f>IFERROR(IF(Tableau1[[#This Row],[Date rendu]]-'Date de l''export'!$A$2&gt;0,"Non","Oui"),"Oui")</f>
        <v>Oui</v>
      </c>
      <c r="O1405" s="11">
        <f>IF(Tableau1[[#This Row],[En retard?]]="Non",Tableau1[[#This Row],[Date rendu]]-'Date de l''export'!$A$2,0)</f>
        <v>0</v>
      </c>
      <c r="P1405" s="14" t="str">
        <f>IF(Tableau1[[#This Row],[En retard?]]="Oui","HD",IF(Tableau1[Délai restant]&lt;1,"&lt;24h",IF(Tableau1[Délai restant]&lt;2,"&lt;48h","≥48h")))</f>
        <v>HD</v>
      </c>
      <c r="Q1405" s="14" t="str">
        <f>IF(AND(Tableau1[[#This Row],[En retard?]]="Oui",OR(Tableau1[[#This Row],[Product]]="Citron",Tableau1[[#This Row],[Product]]="Amandes")),"Oui","Non")</f>
        <v>Non</v>
      </c>
      <c r="R1405" t="str">
        <f>CONCATENATE(Tableau1[[#This Row],[OrderCode]],"|",Tableau1[[#This Row],[AnaCode]],"|",Tableau1[[#This Row],[Product]])</f>
        <v>CMD01568801|MTX|Pomme de terre</v>
      </c>
    </row>
    <row r="1406" spans="1:18" x14ac:dyDescent="0.25">
      <c r="A1406" s="1" t="s">
        <v>477</v>
      </c>
      <c r="B1406" s="1" t="s">
        <v>21</v>
      </c>
      <c r="C1406" s="3" t="s">
        <v>49</v>
      </c>
      <c r="D1406" s="3" t="s">
        <v>8</v>
      </c>
      <c r="E1406" s="1" t="s">
        <v>179</v>
      </c>
      <c r="F1406" s="1" t="s">
        <v>2758</v>
      </c>
      <c r="G1406" s="1" t="s">
        <v>947</v>
      </c>
      <c r="H1406" s="3">
        <f>SUBSTITUTE(LEFT(Tableau1[[#This Row],[OrderDate]],17),".",":")+0</f>
        <v>43570.369027777779</v>
      </c>
      <c r="I1406" s="3">
        <f>SUBSTITUTE(LEFT(Tableau1[[#This Row],[OrderDueTo]],17),".",":")+0</f>
        <v>43571.5</v>
      </c>
      <c r="J1406" s="13" t="str">
        <f>VLOOKUP(Tableau1[[#This Row],[AnaCode]],'Config Analyses'!A:C,2,FALSE)</f>
        <v>Analyse métaux lourds</v>
      </c>
      <c r="K1406" s="13" t="str">
        <f>VLOOKUP(Tableau1[[#This Row],[AnaCode]],'Config Analyses'!A:C,3,FALSE)</f>
        <v>Equipe 1</v>
      </c>
      <c r="L1406" s="13" t="str">
        <f>VLOOKUP(Tableau1[[#This Row],[CustomerCode]],'Config Clients'!A:D,3,FALSE)</f>
        <v>Grande surface</v>
      </c>
      <c r="M1406" s="13" t="str">
        <f>VLOOKUP(Tableau1[[#This Row],[CustomerCode]],'Config Clients'!A:D,4,FALSE)</f>
        <v>Eric</v>
      </c>
      <c r="N1406" s="10" t="str">
        <f>IFERROR(IF(Tableau1[[#This Row],[Date rendu]]-'Date de l''export'!$A$2&gt;0,"Non","Oui"),"Oui")</f>
        <v>Oui</v>
      </c>
      <c r="O1406" s="11">
        <f>IF(Tableau1[[#This Row],[En retard?]]="Non",Tableau1[[#This Row],[Date rendu]]-'Date de l''export'!$A$2,0)</f>
        <v>0</v>
      </c>
      <c r="P1406" s="14" t="str">
        <f>IF(Tableau1[[#This Row],[En retard?]]="Oui","HD",IF(Tableau1[Délai restant]&lt;1,"&lt;24h",IF(Tableau1[Délai restant]&lt;2,"&lt;48h","≥48h")))</f>
        <v>HD</v>
      </c>
      <c r="Q1406" s="14" t="str">
        <f>IF(AND(Tableau1[[#This Row],[En retard?]]="Oui",OR(Tableau1[[#This Row],[Product]]="Citron",Tableau1[[#This Row],[Product]]="Amandes")),"Oui","Non")</f>
        <v>Non</v>
      </c>
      <c r="R1406" t="str">
        <f>CONCATENATE(Tableau1[[#This Row],[OrderCode]],"|",Tableau1[[#This Row],[AnaCode]],"|",Tableau1[[#This Row],[Product]])</f>
        <v>CMD01686704|MTX|Carotte</v>
      </c>
    </row>
    <row r="1407" spans="1:18" x14ac:dyDescent="0.25">
      <c r="A1407" s="1" t="s">
        <v>245</v>
      </c>
      <c r="B1407" s="1" t="s">
        <v>19</v>
      </c>
      <c r="C1407" s="3" t="s">
        <v>49</v>
      </c>
      <c r="D1407" s="3" t="s">
        <v>8</v>
      </c>
      <c r="E1407" s="1" t="s">
        <v>179</v>
      </c>
      <c r="F1407" s="1" t="s">
        <v>1597</v>
      </c>
      <c r="G1407" s="1" t="s">
        <v>947</v>
      </c>
      <c r="H1407" s="3">
        <f>SUBSTITUTE(LEFT(Tableau1[[#This Row],[OrderDate]],17),".",":")+0</f>
        <v>43570.369606481479</v>
      </c>
      <c r="I1407" s="3">
        <f>SUBSTITUTE(LEFT(Tableau1[[#This Row],[OrderDueTo]],17),".",":")+0</f>
        <v>43571.5</v>
      </c>
      <c r="J1407" s="13" t="str">
        <f>VLOOKUP(Tableau1[[#This Row],[AnaCode]],'Config Analyses'!A:C,2,FALSE)</f>
        <v>Analyse métaux lourds</v>
      </c>
      <c r="K1407" s="13" t="str">
        <f>VLOOKUP(Tableau1[[#This Row],[AnaCode]],'Config Analyses'!A:C,3,FALSE)</f>
        <v>Equipe 1</v>
      </c>
      <c r="L1407" s="13" t="str">
        <f>VLOOKUP(Tableau1[[#This Row],[CustomerCode]],'Config Clients'!A:D,3,FALSE)</f>
        <v>Grande surface</v>
      </c>
      <c r="M1407" s="13" t="str">
        <f>VLOOKUP(Tableau1[[#This Row],[CustomerCode]],'Config Clients'!A:D,4,FALSE)</f>
        <v>Eric</v>
      </c>
      <c r="N1407" s="10" t="str">
        <f>IFERROR(IF(Tableau1[[#This Row],[Date rendu]]-'Date de l''export'!$A$2&gt;0,"Non","Oui"),"Oui")</f>
        <v>Oui</v>
      </c>
      <c r="O1407" s="11">
        <f>IF(Tableau1[[#This Row],[En retard?]]="Non",Tableau1[[#This Row],[Date rendu]]-'Date de l''export'!$A$2,0)</f>
        <v>0</v>
      </c>
      <c r="P1407" s="14" t="str">
        <f>IF(Tableau1[[#This Row],[En retard?]]="Oui","HD",IF(Tableau1[Délai restant]&lt;1,"&lt;24h",IF(Tableau1[Délai restant]&lt;2,"&lt;48h","≥48h")))</f>
        <v>HD</v>
      </c>
      <c r="Q1407" s="14" t="str">
        <f>IF(AND(Tableau1[[#This Row],[En retard?]]="Oui",OR(Tableau1[[#This Row],[Product]]="Citron",Tableau1[[#This Row],[Product]]="Amandes")),"Oui","Non")</f>
        <v>Non</v>
      </c>
      <c r="R1407" t="str">
        <f>CONCATENATE(Tableau1[[#This Row],[OrderCode]],"|",Tableau1[[#This Row],[AnaCode]],"|",Tableau1[[#This Row],[Product]])</f>
        <v>CMD01742606|MTX|Bettrave</v>
      </c>
    </row>
    <row r="1408" spans="1:18" x14ac:dyDescent="0.25">
      <c r="A1408" s="1" t="s">
        <v>726</v>
      </c>
      <c r="B1408" s="1" t="s">
        <v>31</v>
      </c>
      <c r="C1408" s="3" t="s">
        <v>58</v>
      </c>
      <c r="D1408" s="3" t="s">
        <v>13</v>
      </c>
      <c r="E1408" s="1" t="s">
        <v>179</v>
      </c>
      <c r="F1408" s="1" t="s">
        <v>3110</v>
      </c>
      <c r="G1408" s="1" t="s">
        <v>947</v>
      </c>
      <c r="H1408" s="3">
        <f>SUBSTITUTE(LEFT(Tableau1[[#This Row],[OrderDate]],17),".",":")+0</f>
        <v>43570.369826388887</v>
      </c>
      <c r="I1408" s="3">
        <f>SUBSTITUTE(LEFT(Tableau1[[#This Row],[OrderDueTo]],17),".",":")+0</f>
        <v>43571.5</v>
      </c>
      <c r="J1408" s="13" t="str">
        <f>VLOOKUP(Tableau1[[#This Row],[AnaCode]],'Config Analyses'!A:C,2,FALSE)</f>
        <v>Analyse métaux lourds</v>
      </c>
      <c r="K1408" s="13" t="str">
        <f>VLOOKUP(Tableau1[[#This Row],[AnaCode]],'Config Analyses'!A:C,3,FALSE)</f>
        <v>Equipe 1</v>
      </c>
      <c r="L1408" s="13" t="str">
        <f>VLOOKUP(Tableau1[[#This Row],[CustomerCode]],'Config Clients'!A:D,3,FALSE)</f>
        <v>Coopérative agricole</v>
      </c>
      <c r="M1408" s="13" t="str">
        <f>VLOOKUP(Tableau1[[#This Row],[CustomerCode]],'Config Clients'!A:D,4,FALSE)</f>
        <v>Béatrice</v>
      </c>
      <c r="N1408" s="10" t="str">
        <f>IFERROR(IF(Tableau1[[#This Row],[Date rendu]]-'Date de l''export'!$A$2&gt;0,"Non","Oui"),"Oui")</f>
        <v>Oui</v>
      </c>
      <c r="O1408" s="11">
        <f>IF(Tableau1[[#This Row],[En retard?]]="Non",Tableau1[[#This Row],[Date rendu]]-'Date de l''export'!$A$2,0)</f>
        <v>0</v>
      </c>
      <c r="P1408" s="14" t="str">
        <f>IF(Tableau1[[#This Row],[En retard?]]="Oui","HD",IF(Tableau1[Délai restant]&lt;1,"&lt;24h",IF(Tableau1[Délai restant]&lt;2,"&lt;48h","≥48h")))</f>
        <v>HD</v>
      </c>
      <c r="Q1408" s="14" t="str">
        <f>IF(AND(Tableau1[[#This Row],[En retard?]]="Oui",OR(Tableau1[[#This Row],[Product]]="Citron",Tableau1[[#This Row],[Product]]="Amandes")),"Oui","Non")</f>
        <v>Non</v>
      </c>
      <c r="R1408" t="str">
        <f>CONCATENATE(Tableau1[[#This Row],[OrderCode]],"|",Tableau1[[#This Row],[AnaCode]],"|",Tableau1[[#This Row],[Product]])</f>
        <v>CMD01762303|MTX|Pomme de terre</v>
      </c>
    </row>
    <row r="1409" spans="1:18" x14ac:dyDescent="0.25">
      <c r="A1409" s="1" t="s">
        <v>290</v>
      </c>
      <c r="B1409" s="1" t="s">
        <v>31</v>
      </c>
      <c r="C1409" s="3" t="s">
        <v>52</v>
      </c>
      <c r="D1409" s="3" t="s">
        <v>9</v>
      </c>
      <c r="E1409" s="1" t="s">
        <v>179</v>
      </c>
      <c r="F1409" s="1" t="s">
        <v>2762</v>
      </c>
      <c r="G1409" s="1" t="s">
        <v>947</v>
      </c>
      <c r="H1409" s="3">
        <f>SUBSTITUTE(LEFT(Tableau1[[#This Row],[OrderDate]],17),".",":")+0</f>
        <v>43570.369930555556</v>
      </c>
      <c r="I1409" s="3">
        <f>SUBSTITUTE(LEFT(Tableau1[[#This Row],[OrderDueTo]],17),".",":")+0</f>
        <v>43571.5</v>
      </c>
      <c r="J1409" s="13" t="str">
        <f>VLOOKUP(Tableau1[[#This Row],[AnaCode]],'Config Analyses'!A:C,2,FALSE)</f>
        <v>Analyse métaux lourds</v>
      </c>
      <c r="K1409" s="13" t="str">
        <f>VLOOKUP(Tableau1[[#This Row],[AnaCode]],'Config Analyses'!A:C,3,FALSE)</f>
        <v>Equipe 1</v>
      </c>
      <c r="L1409" s="13" t="str">
        <f>VLOOKUP(Tableau1[[#This Row],[CustomerCode]],'Config Clients'!A:D,3,FALSE)</f>
        <v>Centrale d'achats</v>
      </c>
      <c r="M1409" s="13" t="str">
        <f>VLOOKUP(Tableau1[[#This Row],[CustomerCode]],'Config Clients'!A:D,4,FALSE)</f>
        <v>Sandrine</v>
      </c>
      <c r="N1409" s="10" t="str">
        <f>IFERROR(IF(Tableau1[[#This Row],[Date rendu]]-'Date de l''export'!$A$2&gt;0,"Non","Oui"),"Oui")</f>
        <v>Oui</v>
      </c>
      <c r="O1409" s="11">
        <f>IF(Tableau1[[#This Row],[En retard?]]="Non",Tableau1[[#This Row],[Date rendu]]-'Date de l''export'!$A$2,0)</f>
        <v>0</v>
      </c>
      <c r="P1409" s="14" t="str">
        <f>IF(Tableau1[[#This Row],[En retard?]]="Oui","HD",IF(Tableau1[Délai restant]&lt;1,"&lt;24h",IF(Tableau1[Délai restant]&lt;2,"&lt;48h","≥48h")))</f>
        <v>HD</v>
      </c>
      <c r="Q1409" s="14" t="str">
        <f>IF(AND(Tableau1[[#This Row],[En retard?]]="Oui",OR(Tableau1[[#This Row],[Product]]="Citron",Tableau1[[#This Row],[Product]]="Amandes")),"Oui","Non")</f>
        <v>Non</v>
      </c>
      <c r="R1409" t="str">
        <f>CONCATENATE(Tableau1[[#This Row],[OrderCode]],"|",Tableau1[[#This Row],[AnaCode]],"|",Tableau1[[#This Row],[Product]])</f>
        <v>CMD01576301|MTX|Pomme de terre</v>
      </c>
    </row>
    <row r="1410" spans="1:18" x14ac:dyDescent="0.25">
      <c r="A1410" s="1" t="s">
        <v>871</v>
      </c>
      <c r="B1410" s="1" t="s">
        <v>31</v>
      </c>
      <c r="C1410" s="3" t="s">
        <v>54</v>
      </c>
      <c r="D1410" s="3" t="s">
        <v>10</v>
      </c>
      <c r="E1410" s="1" t="s">
        <v>179</v>
      </c>
      <c r="F1410" s="1" t="s">
        <v>3106</v>
      </c>
      <c r="G1410" s="1" t="s">
        <v>947</v>
      </c>
      <c r="H1410" s="3">
        <f>SUBSTITUTE(LEFT(Tableau1[[#This Row],[OrderDate]],17),".",":")+0</f>
        <v>43570.370208333334</v>
      </c>
      <c r="I1410" s="3">
        <f>SUBSTITUTE(LEFT(Tableau1[[#This Row],[OrderDueTo]],17),".",":")+0</f>
        <v>43571.5</v>
      </c>
      <c r="J1410" s="13" t="str">
        <f>VLOOKUP(Tableau1[[#This Row],[AnaCode]],'Config Analyses'!A:C,2,FALSE)</f>
        <v>Analyse métaux lourds</v>
      </c>
      <c r="K1410" s="13" t="str">
        <f>VLOOKUP(Tableau1[[#This Row],[AnaCode]],'Config Analyses'!A:C,3,FALSE)</f>
        <v>Equipe 1</v>
      </c>
      <c r="L1410" s="13" t="str">
        <f>VLOOKUP(Tableau1[[#This Row],[CustomerCode]],'Config Clients'!A:D,3,FALSE)</f>
        <v>Coopérative agricole</v>
      </c>
      <c r="M1410" s="13" t="str">
        <f>VLOOKUP(Tableau1[[#This Row],[CustomerCode]],'Config Clients'!A:D,4,FALSE)</f>
        <v>Julie</v>
      </c>
      <c r="N1410" s="10" t="str">
        <f>IFERROR(IF(Tableau1[[#This Row],[Date rendu]]-'Date de l''export'!$A$2&gt;0,"Non","Oui"),"Oui")</f>
        <v>Oui</v>
      </c>
      <c r="O1410" s="11">
        <f>IF(Tableau1[[#This Row],[En retard?]]="Non",Tableau1[[#This Row],[Date rendu]]-'Date de l''export'!$A$2,0)</f>
        <v>0</v>
      </c>
      <c r="P1410" s="14" t="str">
        <f>IF(Tableau1[[#This Row],[En retard?]]="Oui","HD",IF(Tableau1[Délai restant]&lt;1,"&lt;24h",IF(Tableau1[Délai restant]&lt;2,"&lt;48h","≥48h")))</f>
        <v>HD</v>
      </c>
      <c r="Q1410" s="14" t="str">
        <f>IF(AND(Tableau1[[#This Row],[En retard?]]="Oui",OR(Tableau1[[#This Row],[Product]]="Citron",Tableau1[[#This Row],[Product]]="Amandes")),"Oui","Non")</f>
        <v>Non</v>
      </c>
      <c r="R1410" t="str">
        <f>CONCATENATE(Tableau1[[#This Row],[OrderCode]],"|",Tableau1[[#This Row],[AnaCode]],"|",Tableau1[[#This Row],[Product]])</f>
        <v>CMD01743702|MTX|Pomme de terre</v>
      </c>
    </row>
    <row r="1411" spans="1:18" x14ac:dyDescent="0.25">
      <c r="A1411" s="1" t="s">
        <v>243</v>
      </c>
      <c r="B1411" s="1" t="s">
        <v>21</v>
      </c>
      <c r="C1411" s="3" t="s">
        <v>54</v>
      </c>
      <c r="D1411" s="3" t="s">
        <v>10</v>
      </c>
      <c r="E1411" s="1" t="s">
        <v>130</v>
      </c>
      <c r="F1411" s="1" t="s">
        <v>2208</v>
      </c>
      <c r="G1411" s="1" t="s">
        <v>1083</v>
      </c>
      <c r="H1411" s="3">
        <f>SUBSTITUTE(LEFT(Tableau1[[#This Row],[OrderDate]],17),".",":")+0</f>
        <v>43570.370219907411</v>
      </c>
      <c r="I1411" s="3">
        <f>SUBSTITUTE(LEFT(Tableau1[[#This Row],[OrderDueTo]],17),".",":")+0</f>
        <v>43577.5</v>
      </c>
      <c r="J1411" s="13" t="str">
        <f>VLOOKUP(Tableau1[[#This Row],[AnaCode]],'Config Analyses'!A:C,2,FALSE)</f>
        <v>Analyse pesticides</v>
      </c>
      <c r="K1411" s="13" t="str">
        <f>VLOOKUP(Tableau1[[#This Row],[AnaCode]],'Config Analyses'!A:C,3,FALSE)</f>
        <v>Equipe 3</v>
      </c>
      <c r="L1411" s="13" t="str">
        <f>VLOOKUP(Tableau1[[#This Row],[CustomerCode]],'Config Clients'!A:D,3,FALSE)</f>
        <v>Coopérative agricole</v>
      </c>
      <c r="M1411" s="13" t="str">
        <f>VLOOKUP(Tableau1[[#This Row],[CustomerCode]],'Config Clients'!A:D,4,FALSE)</f>
        <v>Julie</v>
      </c>
      <c r="N1411" s="10" t="str">
        <f>IFERROR(IF(Tableau1[[#This Row],[Date rendu]]-'Date de l''export'!$A$2&gt;0,"Non","Oui"),"Oui")</f>
        <v>Non</v>
      </c>
      <c r="O1411" s="11">
        <f>IF(Tableau1[[#This Row],[En retard?]]="Non",Tableau1[[#This Row],[Date rendu]]-'Date de l''export'!$A$2,0)</f>
        <v>5.7404166666674428</v>
      </c>
      <c r="P1411" s="14" t="str">
        <f>IF(Tableau1[[#This Row],[En retard?]]="Oui","HD",IF(Tableau1[Délai restant]&lt;1,"&lt;24h",IF(Tableau1[Délai restant]&lt;2,"&lt;48h","≥48h")))</f>
        <v>≥48h</v>
      </c>
      <c r="Q1411" s="14" t="str">
        <f>IF(AND(Tableau1[[#This Row],[En retard?]]="Oui",OR(Tableau1[[#This Row],[Product]]="Citron",Tableau1[[#This Row],[Product]]="Amandes")),"Oui","Non")</f>
        <v>Non</v>
      </c>
      <c r="R1411" t="str">
        <f>CONCATENATE(Tableau1[[#This Row],[OrderCode]],"|",Tableau1[[#This Row],[AnaCode]],"|",Tableau1[[#This Row],[Product]])</f>
        <v>CMD01552506|PEST|Carotte</v>
      </c>
    </row>
    <row r="1412" spans="1:18" x14ac:dyDescent="0.25">
      <c r="A1412" s="1" t="s">
        <v>330</v>
      </c>
      <c r="B1412" s="1" t="s">
        <v>19</v>
      </c>
      <c r="C1412" s="3" t="s">
        <v>98</v>
      </c>
      <c r="D1412" s="3" t="s">
        <v>27</v>
      </c>
      <c r="E1412" s="1" t="s">
        <v>179</v>
      </c>
      <c r="F1412" s="1" t="s">
        <v>1599</v>
      </c>
      <c r="G1412" s="1" t="s">
        <v>947</v>
      </c>
      <c r="H1412" s="3">
        <f>SUBSTITUTE(LEFT(Tableau1[[#This Row],[OrderDate]],17),".",":")+0</f>
        <v>43570.370254629626</v>
      </c>
      <c r="I1412" s="3">
        <f>SUBSTITUTE(LEFT(Tableau1[[#This Row],[OrderDueTo]],17),".",":")+0</f>
        <v>43571.5</v>
      </c>
      <c r="J1412" s="13" t="str">
        <f>VLOOKUP(Tableau1[[#This Row],[AnaCode]],'Config Analyses'!A:C,2,FALSE)</f>
        <v>Analyse métaux lourds</v>
      </c>
      <c r="K1412" s="13" t="str">
        <f>VLOOKUP(Tableau1[[#This Row],[AnaCode]],'Config Analyses'!A:C,3,FALSE)</f>
        <v>Equipe 1</v>
      </c>
      <c r="L1412" s="13" t="str">
        <f>VLOOKUP(Tableau1[[#This Row],[CustomerCode]],'Config Clients'!A:D,3,FALSE)</f>
        <v>Coopérative agricole</v>
      </c>
      <c r="M1412" s="13" t="str">
        <f>VLOOKUP(Tableau1[[#This Row],[CustomerCode]],'Config Clients'!A:D,4,FALSE)</f>
        <v>Julie</v>
      </c>
      <c r="N1412" s="10" t="str">
        <f>IFERROR(IF(Tableau1[[#This Row],[Date rendu]]-'Date de l''export'!$A$2&gt;0,"Non","Oui"),"Oui")</f>
        <v>Oui</v>
      </c>
      <c r="O1412" s="11">
        <f>IF(Tableau1[[#This Row],[En retard?]]="Non",Tableau1[[#This Row],[Date rendu]]-'Date de l''export'!$A$2,0)</f>
        <v>0</v>
      </c>
      <c r="P1412" s="14" t="str">
        <f>IF(Tableau1[[#This Row],[En retard?]]="Oui","HD",IF(Tableau1[Délai restant]&lt;1,"&lt;24h",IF(Tableau1[Délai restant]&lt;2,"&lt;48h","≥48h")))</f>
        <v>HD</v>
      </c>
      <c r="Q1412" s="14" t="str">
        <f>IF(AND(Tableau1[[#This Row],[En retard?]]="Oui",OR(Tableau1[[#This Row],[Product]]="Citron",Tableau1[[#This Row],[Product]]="Amandes")),"Oui","Non")</f>
        <v>Non</v>
      </c>
      <c r="R1412" t="str">
        <f>CONCATENATE(Tableau1[[#This Row],[OrderCode]],"|",Tableau1[[#This Row],[AnaCode]],"|",Tableau1[[#This Row],[Product]])</f>
        <v>CMD01664206|MTX|Bettrave</v>
      </c>
    </row>
    <row r="1413" spans="1:18" x14ac:dyDescent="0.25">
      <c r="A1413" s="1" t="s">
        <v>3666</v>
      </c>
      <c r="B1413" s="1" t="s">
        <v>29</v>
      </c>
      <c r="C1413" s="3" t="s">
        <v>188</v>
      </c>
      <c r="D1413" s="3" t="s">
        <v>38</v>
      </c>
      <c r="E1413" s="1" t="s">
        <v>229</v>
      </c>
      <c r="F1413" s="1" t="s">
        <v>3667</v>
      </c>
      <c r="G1413" s="1" t="s">
        <v>945</v>
      </c>
      <c r="H1413" s="3">
        <f>SUBSTITUTE(LEFT(Tableau1[[#This Row],[OrderDate]],17),".",":")+0</f>
        <v>43570.370428240742</v>
      </c>
      <c r="I1413" s="3">
        <f>SUBSTITUTE(LEFT(Tableau1[[#This Row],[OrderDueTo]],17),".",":")+0</f>
        <v>43572.5</v>
      </c>
      <c r="J1413" s="13" t="str">
        <f>VLOOKUP(Tableau1[[#This Row],[AnaCode]],'Config Analyses'!A:C,2,FALSE)</f>
        <v>Analyse sucres</v>
      </c>
      <c r="K1413" s="13" t="str">
        <f>VLOOKUP(Tableau1[[#This Row],[AnaCode]],'Config Analyses'!A:C,3,FALSE)</f>
        <v>Equipe 2</v>
      </c>
      <c r="L1413" s="13" t="str">
        <f>VLOOKUP(Tableau1[[#This Row],[CustomerCode]],'Config Clients'!A:D,3,FALSE)</f>
        <v>Coopérative agricole</v>
      </c>
      <c r="M1413" s="13" t="str">
        <f>VLOOKUP(Tableau1[[#This Row],[CustomerCode]],'Config Clients'!A:D,4,FALSE)</f>
        <v>Julie</v>
      </c>
      <c r="N1413" s="10" t="str">
        <f>IFERROR(IF(Tableau1[[#This Row],[Date rendu]]-'Date de l''export'!$A$2&gt;0,"Non","Oui"),"Oui")</f>
        <v>Non</v>
      </c>
      <c r="O1413" s="11">
        <f>IF(Tableau1[[#This Row],[En retard?]]="Non",Tableau1[[#This Row],[Date rendu]]-'Date de l''export'!$A$2,0)</f>
        <v>0.74041666666744277</v>
      </c>
      <c r="P1413" s="14" t="str">
        <f>IF(Tableau1[[#This Row],[En retard?]]="Oui","HD",IF(Tableau1[Délai restant]&lt;1,"&lt;24h",IF(Tableau1[Délai restant]&lt;2,"&lt;48h","≥48h")))</f>
        <v>&lt;24h</v>
      </c>
      <c r="Q1413" s="14" t="str">
        <f>IF(AND(Tableau1[[#This Row],[En retard?]]="Oui",OR(Tableau1[[#This Row],[Product]]="Citron",Tableau1[[#This Row],[Product]]="Amandes")),"Oui","Non")</f>
        <v>Non</v>
      </c>
      <c r="R1413" t="str">
        <f>CONCATENATE(Tableau1[[#This Row],[OrderCode]],"|",Tableau1[[#This Row],[AnaCode]],"|",Tableau1[[#This Row],[Product]])</f>
        <v>CMD01568412|SCR|Porc</v>
      </c>
    </row>
    <row r="1414" spans="1:18" x14ac:dyDescent="0.25">
      <c r="A1414" s="1" t="s">
        <v>3668</v>
      </c>
      <c r="B1414" s="1" t="s">
        <v>32</v>
      </c>
      <c r="C1414" s="3" t="s">
        <v>255</v>
      </c>
      <c r="D1414" s="3" t="s">
        <v>40</v>
      </c>
      <c r="E1414" s="1" t="s">
        <v>130</v>
      </c>
      <c r="F1414" s="1" t="s">
        <v>3669</v>
      </c>
      <c r="G1414" s="1" t="s">
        <v>1083</v>
      </c>
      <c r="H1414" s="3">
        <f>SUBSTITUTE(LEFT(Tableau1[[#This Row],[OrderDate]],17),".",":")+0</f>
        <v>43570.371134259258</v>
      </c>
      <c r="I1414" s="3">
        <f>SUBSTITUTE(LEFT(Tableau1[[#This Row],[OrderDueTo]],17),".",":")+0</f>
        <v>43577.5</v>
      </c>
      <c r="J1414" s="13" t="str">
        <f>VLOOKUP(Tableau1[[#This Row],[AnaCode]],'Config Analyses'!A:C,2,FALSE)</f>
        <v>Analyse pesticides</v>
      </c>
      <c r="K1414" s="13" t="str">
        <f>VLOOKUP(Tableau1[[#This Row],[AnaCode]],'Config Analyses'!A:C,3,FALSE)</f>
        <v>Equipe 3</v>
      </c>
      <c r="L1414" s="13" t="str">
        <f>VLOOKUP(Tableau1[[#This Row],[CustomerCode]],'Config Clients'!A:D,3,FALSE)</f>
        <v>Coopérative agricole</v>
      </c>
      <c r="M1414" s="13" t="str">
        <f>VLOOKUP(Tableau1[[#This Row],[CustomerCode]],'Config Clients'!A:D,4,FALSE)</f>
        <v>Eric</v>
      </c>
      <c r="N1414" s="10" t="str">
        <f>IFERROR(IF(Tableau1[[#This Row],[Date rendu]]-'Date de l''export'!$A$2&gt;0,"Non","Oui"),"Oui")</f>
        <v>Non</v>
      </c>
      <c r="O1414" s="11">
        <f>IF(Tableau1[[#This Row],[En retard?]]="Non",Tableau1[[#This Row],[Date rendu]]-'Date de l''export'!$A$2,0)</f>
        <v>5.7404166666674428</v>
      </c>
      <c r="P1414" s="14" t="str">
        <f>IF(Tableau1[[#This Row],[En retard?]]="Oui","HD",IF(Tableau1[Délai restant]&lt;1,"&lt;24h",IF(Tableau1[Délai restant]&lt;2,"&lt;48h","≥48h")))</f>
        <v>≥48h</v>
      </c>
      <c r="Q1414" s="14" t="str">
        <f>IF(AND(Tableau1[[#This Row],[En retard?]]="Oui",OR(Tableau1[[#This Row],[Product]]="Citron",Tableau1[[#This Row],[Product]]="Amandes")),"Oui","Non")</f>
        <v>Non</v>
      </c>
      <c r="R1414" t="str">
        <f>CONCATENATE(Tableau1[[#This Row],[OrderCode]],"|",Tableau1[[#This Row],[AnaCode]],"|",Tableau1[[#This Row],[Product]])</f>
        <v>CMD01793601|PEST|Tomate</v>
      </c>
    </row>
    <row r="1415" spans="1:18" x14ac:dyDescent="0.25">
      <c r="A1415" s="1" t="s">
        <v>585</v>
      </c>
      <c r="B1415" s="1" t="s">
        <v>19</v>
      </c>
      <c r="C1415" s="3" t="s">
        <v>58</v>
      </c>
      <c r="D1415" s="3" t="s">
        <v>13</v>
      </c>
      <c r="E1415" s="1" t="s">
        <v>179</v>
      </c>
      <c r="F1415" s="1" t="s">
        <v>2070</v>
      </c>
      <c r="G1415" s="1" t="s">
        <v>947</v>
      </c>
      <c r="H1415" s="3">
        <f>SUBSTITUTE(LEFT(Tableau1[[#This Row],[OrderDate]],17),".",":")+0</f>
        <v>43570.37127314815</v>
      </c>
      <c r="I1415" s="3">
        <f>SUBSTITUTE(LEFT(Tableau1[[#This Row],[OrderDueTo]],17),".",":")+0</f>
        <v>43571.5</v>
      </c>
      <c r="J1415" s="13" t="str">
        <f>VLOOKUP(Tableau1[[#This Row],[AnaCode]],'Config Analyses'!A:C,2,FALSE)</f>
        <v>Analyse métaux lourds</v>
      </c>
      <c r="K1415" s="13" t="str">
        <f>VLOOKUP(Tableau1[[#This Row],[AnaCode]],'Config Analyses'!A:C,3,FALSE)</f>
        <v>Equipe 1</v>
      </c>
      <c r="L1415" s="13" t="str">
        <f>VLOOKUP(Tableau1[[#This Row],[CustomerCode]],'Config Clients'!A:D,3,FALSE)</f>
        <v>Coopérative agricole</v>
      </c>
      <c r="M1415" s="13" t="str">
        <f>VLOOKUP(Tableau1[[#This Row],[CustomerCode]],'Config Clients'!A:D,4,FALSE)</f>
        <v>Béatrice</v>
      </c>
      <c r="N1415" s="10" t="str">
        <f>IFERROR(IF(Tableau1[[#This Row],[Date rendu]]-'Date de l''export'!$A$2&gt;0,"Non","Oui"),"Oui")</f>
        <v>Oui</v>
      </c>
      <c r="O1415" s="11">
        <f>IF(Tableau1[[#This Row],[En retard?]]="Non",Tableau1[[#This Row],[Date rendu]]-'Date de l''export'!$A$2,0)</f>
        <v>0</v>
      </c>
      <c r="P1415" s="14" t="str">
        <f>IF(Tableau1[[#This Row],[En retard?]]="Oui","HD",IF(Tableau1[Délai restant]&lt;1,"&lt;24h",IF(Tableau1[Délai restant]&lt;2,"&lt;48h","≥48h")))</f>
        <v>HD</v>
      </c>
      <c r="Q1415" s="14" t="str">
        <f>IF(AND(Tableau1[[#This Row],[En retard?]]="Oui",OR(Tableau1[[#This Row],[Product]]="Citron",Tableau1[[#This Row],[Product]]="Amandes")),"Oui","Non")</f>
        <v>Non</v>
      </c>
      <c r="R1415" t="str">
        <f>CONCATENATE(Tableau1[[#This Row],[OrderCode]],"|",Tableau1[[#This Row],[AnaCode]],"|",Tableau1[[#This Row],[Product]])</f>
        <v>CMD01763111|MTX|Bettrave</v>
      </c>
    </row>
    <row r="1416" spans="1:18" x14ac:dyDescent="0.25">
      <c r="A1416" s="1" t="s">
        <v>632</v>
      </c>
      <c r="B1416" s="1" t="s">
        <v>43</v>
      </c>
      <c r="C1416" s="3" t="s">
        <v>225</v>
      </c>
      <c r="D1416" s="3" t="s">
        <v>39</v>
      </c>
      <c r="E1416" s="1" t="s">
        <v>179</v>
      </c>
      <c r="F1416" s="1" t="s">
        <v>1602</v>
      </c>
      <c r="G1416" s="1" t="s">
        <v>947</v>
      </c>
      <c r="H1416" s="3">
        <f>SUBSTITUTE(LEFT(Tableau1[[#This Row],[OrderDate]],17),".",":")+0</f>
        <v>43570.371435185189</v>
      </c>
      <c r="I1416" s="3">
        <f>SUBSTITUTE(LEFT(Tableau1[[#This Row],[OrderDueTo]],17),".",":")+0</f>
        <v>43571.5</v>
      </c>
      <c r="J1416" s="13" t="str">
        <f>VLOOKUP(Tableau1[[#This Row],[AnaCode]],'Config Analyses'!A:C,2,FALSE)</f>
        <v>Analyse métaux lourds</v>
      </c>
      <c r="K1416" s="13" t="str">
        <f>VLOOKUP(Tableau1[[#This Row],[AnaCode]],'Config Analyses'!A:C,3,FALSE)</f>
        <v>Equipe 1</v>
      </c>
      <c r="L1416" s="13" t="str">
        <f>VLOOKUP(Tableau1[[#This Row],[CustomerCode]],'Config Clients'!A:D,3,FALSE)</f>
        <v>Coopérative agricole</v>
      </c>
      <c r="M1416" s="13" t="str">
        <f>VLOOKUP(Tableau1[[#This Row],[CustomerCode]],'Config Clients'!A:D,4,FALSE)</f>
        <v>Béatrice</v>
      </c>
      <c r="N1416" s="10" t="str">
        <f>IFERROR(IF(Tableau1[[#This Row],[Date rendu]]-'Date de l''export'!$A$2&gt;0,"Non","Oui"),"Oui")</f>
        <v>Oui</v>
      </c>
      <c r="O1416" s="11">
        <f>IF(Tableau1[[#This Row],[En retard?]]="Non",Tableau1[[#This Row],[Date rendu]]-'Date de l''export'!$A$2,0)</f>
        <v>0</v>
      </c>
      <c r="P1416" s="14" t="str">
        <f>IF(Tableau1[[#This Row],[En retard?]]="Oui","HD",IF(Tableau1[Délai restant]&lt;1,"&lt;24h",IF(Tableau1[Délai restant]&lt;2,"&lt;48h","≥48h")))</f>
        <v>HD</v>
      </c>
      <c r="Q1416" s="14" t="str">
        <f>IF(AND(Tableau1[[#This Row],[En retard?]]="Oui",OR(Tableau1[[#This Row],[Product]]="Citron",Tableau1[[#This Row],[Product]]="Amandes")),"Oui","Non")</f>
        <v>Non</v>
      </c>
      <c r="R1416" t="str">
        <f>CONCATENATE(Tableau1[[#This Row],[OrderCode]],"|",Tableau1[[#This Row],[AnaCode]],"|",Tableau1[[#This Row],[Product]])</f>
        <v>CMD01772201|MTX|Pomme</v>
      </c>
    </row>
    <row r="1417" spans="1:18" x14ac:dyDescent="0.25">
      <c r="A1417" s="1" t="s">
        <v>3670</v>
      </c>
      <c r="B1417" s="1" t="s">
        <v>29</v>
      </c>
      <c r="C1417" s="3" t="s">
        <v>188</v>
      </c>
      <c r="D1417" s="3" t="s">
        <v>38</v>
      </c>
      <c r="E1417" s="1" t="s">
        <v>179</v>
      </c>
      <c r="F1417" s="1" t="s">
        <v>1602</v>
      </c>
      <c r="G1417" s="1" t="s">
        <v>947</v>
      </c>
      <c r="H1417" s="3">
        <f>SUBSTITUTE(LEFT(Tableau1[[#This Row],[OrderDate]],17),".",":")+0</f>
        <v>43570.371435185189</v>
      </c>
      <c r="I1417" s="3">
        <f>SUBSTITUTE(LEFT(Tableau1[[#This Row],[OrderDueTo]],17),".",":")+0</f>
        <v>43571.5</v>
      </c>
      <c r="J1417" s="13" t="str">
        <f>VLOOKUP(Tableau1[[#This Row],[AnaCode]],'Config Analyses'!A:C,2,FALSE)</f>
        <v>Analyse métaux lourds</v>
      </c>
      <c r="K1417" s="13" t="str">
        <f>VLOOKUP(Tableau1[[#This Row],[AnaCode]],'Config Analyses'!A:C,3,FALSE)</f>
        <v>Equipe 1</v>
      </c>
      <c r="L1417" s="13" t="str">
        <f>VLOOKUP(Tableau1[[#This Row],[CustomerCode]],'Config Clients'!A:D,3,FALSE)</f>
        <v>Coopérative agricole</v>
      </c>
      <c r="M1417" s="13" t="str">
        <f>VLOOKUP(Tableau1[[#This Row],[CustomerCode]],'Config Clients'!A:D,4,FALSE)</f>
        <v>Julie</v>
      </c>
      <c r="N1417" s="10" t="str">
        <f>IFERROR(IF(Tableau1[[#This Row],[Date rendu]]-'Date de l''export'!$A$2&gt;0,"Non","Oui"),"Oui")</f>
        <v>Oui</v>
      </c>
      <c r="O1417" s="11">
        <f>IF(Tableau1[[#This Row],[En retard?]]="Non",Tableau1[[#This Row],[Date rendu]]-'Date de l''export'!$A$2,0)</f>
        <v>0</v>
      </c>
      <c r="P1417" s="14" t="str">
        <f>IF(Tableau1[[#This Row],[En retard?]]="Oui","HD",IF(Tableau1[Délai restant]&lt;1,"&lt;24h",IF(Tableau1[Délai restant]&lt;2,"&lt;48h","≥48h")))</f>
        <v>HD</v>
      </c>
      <c r="Q1417" s="14" t="str">
        <f>IF(AND(Tableau1[[#This Row],[En retard?]]="Oui",OR(Tableau1[[#This Row],[Product]]="Citron",Tableau1[[#This Row],[Product]]="Amandes")),"Oui","Non")</f>
        <v>Non</v>
      </c>
      <c r="R1417" t="str">
        <f>CONCATENATE(Tableau1[[#This Row],[OrderCode]],"|",Tableau1[[#This Row],[AnaCode]],"|",Tableau1[[#This Row],[Product]])</f>
        <v>CMD01748514|MTX|Porc</v>
      </c>
    </row>
    <row r="1418" spans="1:18" x14ac:dyDescent="0.25">
      <c r="A1418" s="1" t="s">
        <v>686</v>
      </c>
      <c r="B1418" s="1" t="s">
        <v>44</v>
      </c>
      <c r="C1418" s="3" t="s">
        <v>225</v>
      </c>
      <c r="D1418" s="3" t="s">
        <v>39</v>
      </c>
      <c r="E1418" s="1" t="s">
        <v>179</v>
      </c>
      <c r="F1418" s="1" t="s">
        <v>2767</v>
      </c>
      <c r="G1418" s="1" t="s">
        <v>947</v>
      </c>
      <c r="H1418" s="3">
        <f>SUBSTITUTE(LEFT(Tableau1[[#This Row],[OrderDate]],17),".",":")+0</f>
        <v>43570.371631944443</v>
      </c>
      <c r="I1418" s="3">
        <f>SUBSTITUTE(LEFT(Tableau1[[#This Row],[OrderDueTo]],17),".",":")+0</f>
        <v>43571.5</v>
      </c>
      <c r="J1418" s="13" t="str">
        <f>VLOOKUP(Tableau1[[#This Row],[AnaCode]],'Config Analyses'!A:C,2,FALSE)</f>
        <v>Analyse métaux lourds</v>
      </c>
      <c r="K1418" s="13" t="str">
        <f>VLOOKUP(Tableau1[[#This Row],[AnaCode]],'Config Analyses'!A:C,3,FALSE)</f>
        <v>Equipe 1</v>
      </c>
      <c r="L1418" s="13" t="str">
        <f>VLOOKUP(Tableau1[[#This Row],[CustomerCode]],'Config Clients'!A:D,3,FALSE)</f>
        <v>Coopérative agricole</v>
      </c>
      <c r="M1418" s="13" t="str">
        <f>VLOOKUP(Tableau1[[#This Row],[CustomerCode]],'Config Clients'!A:D,4,FALSE)</f>
        <v>Béatrice</v>
      </c>
      <c r="N1418" s="10" t="str">
        <f>IFERROR(IF(Tableau1[[#This Row],[Date rendu]]-'Date de l''export'!$A$2&gt;0,"Non","Oui"),"Oui")</f>
        <v>Oui</v>
      </c>
      <c r="O1418" s="11">
        <f>IF(Tableau1[[#This Row],[En retard?]]="Non",Tableau1[[#This Row],[Date rendu]]-'Date de l''export'!$A$2,0)</f>
        <v>0</v>
      </c>
      <c r="P1418" s="14" t="str">
        <f>IF(Tableau1[[#This Row],[En retard?]]="Oui","HD",IF(Tableau1[Délai restant]&lt;1,"&lt;24h",IF(Tableau1[Délai restant]&lt;2,"&lt;48h","≥48h")))</f>
        <v>HD</v>
      </c>
      <c r="Q1418" s="14" t="str">
        <f>IF(AND(Tableau1[[#This Row],[En retard?]]="Oui",OR(Tableau1[[#This Row],[Product]]="Citron",Tableau1[[#This Row],[Product]]="Amandes")),"Oui","Non")</f>
        <v>Non</v>
      </c>
      <c r="R1418" t="str">
        <f>CONCATENATE(Tableau1[[#This Row],[OrderCode]],"|",Tableau1[[#This Row],[AnaCode]],"|",Tableau1[[#This Row],[Product]])</f>
        <v>CMD01748201|MTX|Framboise</v>
      </c>
    </row>
    <row r="1419" spans="1:18" x14ac:dyDescent="0.25">
      <c r="A1419" s="1" t="s">
        <v>844</v>
      </c>
      <c r="B1419" s="1" t="s">
        <v>44</v>
      </c>
      <c r="C1419" s="3" t="s">
        <v>225</v>
      </c>
      <c r="D1419" s="3" t="s">
        <v>39</v>
      </c>
      <c r="E1419" s="1" t="s">
        <v>179</v>
      </c>
      <c r="F1419" s="1" t="s">
        <v>2769</v>
      </c>
      <c r="G1419" s="1" t="s">
        <v>947</v>
      </c>
      <c r="H1419" s="3">
        <f>SUBSTITUTE(LEFT(Tableau1[[#This Row],[OrderDate]],17),".",":")+0</f>
        <v>43570.371874999997</v>
      </c>
      <c r="I1419" s="3">
        <f>SUBSTITUTE(LEFT(Tableau1[[#This Row],[OrderDueTo]],17),".",":")+0</f>
        <v>43571.5</v>
      </c>
      <c r="J1419" s="13" t="str">
        <f>VLOOKUP(Tableau1[[#This Row],[AnaCode]],'Config Analyses'!A:C,2,FALSE)</f>
        <v>Analyse métaux lourds</v>
      </c>
      <c r="K1419" s="13" t="str">
        <f>VLOOKUP(Tableau1[[#This Row],[AnaCode]],'Config Analyses'!A:C,3,FALSE)</f>
        <v>Equipe 1</v>
      </c>
      <c r="L1419" s="13" t="str">
        <f>VLOOKUP(Tableau1[[#This Row],[CustomerCode]],'Config Clients'!A:D,3,FALSE)</f>
        <v>Coopérative agricole</v>
      </c>
      <c r="M1419" s="13" t="str">
        <f>VLOOKUP(Tableau1[[#This Row],[CustomerCode]],'Config Clients'!A:D,4,FALSE)</f>
        <v>Béatrice</v>
      </c>
      <c r="N1419" s="10" t="str">
        <f>IFERROR(IF(Tableau1[[#This Row],[Date rendu]]-'Date de l''export'!$A$2&gt;0,"Non","Oui"),"Oui")</f>
        <v>Oui</v>
      </c>
      <c r="O1419" s="11">
        <f>IF(Tableau1[[#This Row],[En retard?]]="Non",Tableau1[[#This Row],[Date rendu]]-'Date de l''export'!$A$2,0)</f>
        <v>0</v>
      </c>
      <c r="P1419" s="14" t="str">
        <f>IF(Tableau1[[#This Row],[En retard?]]="Oui","HD",IF(Tableau1[Délai restant]&lt;1,"&lt;24h",IF(Tableau1[Délai restant]&lt;2,"&lt;48h","≥48h")))</f>
        <v>HD</v>
      </c>
      <c r="Q1419" s="14" t="str">
        <f>IF(AND(Tableau1[[#This Row],[En retard?]]="Oui",OR(Tableau1[[#This Row],[Product]]="Citron",Tableau1[[#This Row],[Product]]="Amandes")),"Oui","Non")</f>
        <v>Non</v>
      </c>
      <c r="R1419" t="str">
        <f>CONCATENATE(Tableau1[[#This Row],[OrderCode]],"|",Tableau1[[#This Row],[AnaCode]],"|",Tableau1[[#This Row],[Product]])</f>
        <v>CMD01750801|MTX|Framboise</v>
      </c>
    </row>
    <row r="1420" spans="1:18" x14ac:dyDescent="0.25">
      <c r="A1420" s="1" t="s">
        <v>503</v>
      </c>
      <c r="B1420" s="1" t="s">
        <v>28</v>
      </c>
      <c r="C1420" s="3" t="s">
        <v>61</v>
      </c>
      <c r="D1420" s="3" t="s">
        <v>14</v>
      </c>
      <c r="E1420" s="1" t="s">
        <v>179</v>
      </c>
      <c r="F1420" s="1" t="s">
        <v>1645</v>
      </c>
      <c r="G1420" s="1" t="s">
        <v>947</v>
      </c>
      <c r="H1420" s="3">
        <f>SUBSTITUTE(LEFT(Tableau1[[#This Row],[OrderDate]],17),".",":")+0</f>
        <v>43570.37228009259</v>
      </c>
      <c r="I1420" s="3">
        <f>SUBSTITUTE(LEFT(Tableau1[[#This Row],[OrderDueTo]],17),".",":")+0</f>
        <v>43571.5</v>
      </c>
      <c r="J1420" s="13" t="str">
        <f>VLOOKUP(Tableau1[[#This Row],[AnaCode]],'Config Analyses'!A:C,2,FALSE)</f>
        <v>Analyse métaux lourds</v>
      </c>
      <c r="K1420" s="13" t="str">
        <f>VLOOKUP(Tableau1[[#This Row],[AnaCode]],'Config Analyses'!A:C,3,FALSE)</f>
        <v>Equipe 1</v>
      </c>
      <c r="L1420" s="13" t="str">
        <f>VLOOKUP(Tableau1[[#This Row],[CustomerCode]],'Config Clients'!A:D,3,FALSE)</f>
        <v>Grande surface</v>
      </c>
      <c r="M1420" s="13" t="str">
        <f>VLOOKUP(Tableau1[[#This Row],[CustomerCode]],'Config Clients'!A:D,4,FALSE)</f>
        <v>Eric</v>
      </c>
      <c r="N1420" s="10" t="str">
        <f>IFERROR(IF(Tableau1[[#This Row],[Date rendu]]-'Date de l''export'!$A$2&gt;0,"Non","Oui"),"Oui")</f>
        <v>Oui</v>
      </c>
      <c r="O1420" s="11">
        <f>IF(Tableau1[[#This Row],[En retard?]]="Non",Tableau1[[#This Row],[Date rendu]]-'Date de l''export'!$A$2,0)</f>
        <v>0</v>
      </c>
      <c r="P1420" s="14" t="str">
        <f>IF(Tableau1[[#This Row],[En retard?]]="Oui","HD",IF(Tableau1[Délai restant]&lt;1,"&lt;24h",IF(Tableau1[Délai restant]&lt;2,"&lt;48h","≥48h")))</f>
        <v>HD</v>
      </c>
      <c r="Q1420" s="14" t="str">
        <f>IF(AND(Tableau1[[#This Row],[En retard?]]="Oui",OR(Tableau1[[#This Row],[Product]]="Citron",Tableau1[[#This Row],[Product]]="Amandes")),"Oui","Non")</f>
        <v>Non</v>
      </c>
      <c r="R1420" t="str">
        <f>CONCATENATE(Tableau1[[#This Row],[OrderCode]],"|",Tableau1[[#This Row],[AnaCode]],"|",Tableau1[[#This Row],[Product]])</f>
        <v>CMD01780805|MTX|Petits pois</v>
      </c>
    </row>
    <row r="1421" spans="1:18" x14ac:dyDescent="0.25">
      <c r="A1421" s="1" t="s">
        <v>502</v>
      </c>
      <c r="B1421" s="1" t="s">
        <v>28</v>
      </c>
      <c r="C1421" s="3" t="s">
        <v>75</v>
      </c>
      <c r="D1421" s="3" t="s">
        <v>24</v>
      </c>
      <c r="E1421" s="1" t="s">
        <v>179</v>
      </c>
      <c r="F1421" s="1" t="s">
        <v>2085</v>
      </c>
      <c r="G1421" s="1" t="s">
        <v>947</v>
      </c>
      <c r="H1421" s="3">
        <f>SUBSTITUTE(LEFT(Tableau1[[#This Row],[OrderDate]],17),".",":")+0</f>
        <v>43570.37232638889</v>
      </c>
      <c r="I1421" s="3">
        <f>SUBSTITUTE(LEFT(Tableau1[[#This Row],[OrderDueTo]],17),".",":")+0</f>
        <v>43571.5</v>
      </c>
      <c r="J1421" s="13" t="str">
        <f>VLOOKUP(Tableau1[[#This Row],[AnaCode]],'Config Analyses'!A:C,2,FALSE)</f>
        <v>Analyse métaux lourds</v>
      </c>
      <c r="K1421" s="13" t="str">
        <f>VLOOKUP(Tableau1[[#This Row],[AnaCode]],'Config Analyses'!A:C,3,FALSE)</f>
        <v>Equipe 1</v>
      </c>
      <c r="L1421" s="13" t="str">
        <f>VLOOKUP(Tableau1[[#This Row],[CustomerCode]],'Config Clients'!A:D,3,FALSE)</f>
        <v>Entreprises agro-alimentaires</v>
      </c>
      <c r="M1421" s="13" t="str">
        <f>VLOOKUP(Tableau1[[#This Row],[CustomerCode]],'Config Clients'!A:D,4,FALSE)</f>
        <v>Julien</v>
      </c>
      <c r="N1421" s="10" t="str">
        <f>IFERROR(IF(Tableau1[[#This Row],[Date rendu]]-'Date de l''export'!$A$2&gt;0,"Non","Oui"),"Oui")</f>
        <v>Oui</v>
      </c>
      <c r="O1421" s="11">
        <f>IF(Tableau1[[#This Row],[En retard?]]="Non",Tableau1[[#This Row],[Date rendu]]-'Date de l''export'!$A$2,0)</f>
        <v>0</v>
      </c>
      <c r="P1421" s="14" t="str">
        <f>IF(Tableau1[[#This Row],[En retard?]]="Oui","HD",IF(Tableau1[Délai restant]&lt;1,"&lt;24h",IF(Tableau1[Délai restant]&lt;2,"&lt;48h","≥48h")))</f>
        <v>HD</v>
      </c>
      <c r="Q1421" s="14" t="str">
        <f>IF(AND(Tableau1[[#This Row],[En retard?]]="Oui",OR(Tableau1[[#This Row],[Product]]="Citron",Tableau1[[#This Row],[Product]]="Amandes")),"Oui","Non")</f>
        <v>Non</v>
      </c>
      <c r="R1421" t="str">
        <f>CONCATENATE(Tableau1[[#This Row],[OrderCode]],"|",Tableau1[[#This Row],[AnaCode]],"|",Tableau1[[#This Row],[Product]])</f>
        <v>CMD01790406|MTX|Petits pois</v>
      </c>
    </row>
    <row r="1422" spans="1:18" x14ac:dyDescent="0.25">
      <c r="A1422" s="1" t="s">
        <v>139</v>
      </c>
      <c r="B1422" s="1" t="s">
        <v>32</v>
      </c>
      <c r="C1422" s="3" t="s">
        <v>61</v>
      </c>
      <c r="D1422" s="3" t="s">
        <v>14</v>
      </c>
      <c r="E1422" s="1" t="s">
        <v>179</v>
      </c>
      <c r="F1422" s="1" t="s">
        <v>3083</v>
      </c>
      <c r="G1422" s="1" t="s">
        <v>947</v>
      </c>
      <c r="H1422" s="3">
        <f>SUBSTITUTE(LEFT(Tableau1[[#This Row],[OrderDate]],17),".",":")+0</f>
        <v>43570.372488425928</v>
      </c>
      <c r="I1422" s="3">
        <f>SUBSTITUTE(LEFT(Tableau1[[#This Row],[OrderDueTo]],17),".",":")+0</f>
        <v>43571.5</v>
      </c>
      <c r="J1422" s="13" t="str">
        <f>VLOOKUP(Tableau1[[#This Row],[AnaCode]],'Config Analyses'!A:C,2,FALSE)</f>
        <v>Analyse métaux lourds</v>
      </c>
      <c r="K1422" s="13" t="str">
        <f>VLOOKUP(Tableau1[[#This Row],[AnaCode]],'Config Analyses'!A:C,3,FALSE)</f>
        <v>Equipe 1</v>
      </c>
      <c r="L1422" s="13" t="str">
        <f>VLOOKUP(Tableau1[[#This Row],[CustomerCode]],'Config Clients'!A:D,3,FALSE)</f>
        <v>Grande surface</v>
      </c>
      <c r="M1422" s="13" t="str">
        <f>VLOOKUP(Tableau1[[#This Row],[CustomerCode]],'Config Clients'!A:D,4,FALSE)</f>
        <v>Eric</v>
      </c>
      <c r="N1422" s="10" t="str">
        <f>IFERROR(IF(Tableau1[[#This Row],[Date rendu]]-'Date de l''export'!$A$2&gt;0,"Non","Oui"),"Oui")</f>
        <v>Oui</v>
      </c>
      <c r="O1422" s="11">
        <f>IF(Tableau1[[#This Row],[En retard?]]="Non",Tableau1[[#This Row],[Date rendu]]-'Date de l''export'!$A$2,0)</f>
        <v>0</v>
      </c>
      <c r="P1422" s="14" t="str">
        <f>IF(Tableau1[[#This Row],[En retard?]]="Oui","HD",IF(Tableau1[Délai restant]&lt;1,"&lt;24h",IF(Tableau1[Délai restant]&lt;2,"&lt;48h","≥48h")))</f>
        <v>HD</v>
      </c>
      <c r="Q1422" s="14" t="str">
        <f>IF(AND(Tableau1[[#This Row],[En retard?]]="Oui",OR(Tableau1[[#This Row],[Product]]="Citron",Tableau1[[#This Row],[Product]]="Amandes")),"Oui","Non")</f>
        <v>Non</v>
      </c>
      <c r="R1422" t="str">
        <f>CONCATENATE(Tableau1[[#This Row],[OrderCode]],"|",Tableau1[[#This Row],[AnaCode]],"|",Tableau1[[#This Row],[Product]])</f>
        <v>CMD01645603|MTX|Tomate</v>
      </c>
    </row>
    <row r="1423" spans="1:18" x14ac:dyDescent="0.25">
      <c r="A1423" s="1" t="s">
        <v>829</v>
      </c>
      <c r="B1423" s="1" t="s">
        <v>43</v>
      </c>
      <c r="C1423" s="3" t="s">
        <v>75</v>
      </c>
      <c r="D1423" s="3" t="s">
        <v>24</v>
      </c>
      <c r="E1423" s="1" t="s">
        <v>229</v>
      </c>
      <c r="F1423" s="1" t="s">
        <v>3034</v>
      </c>
      <c r="G1423" s="1" t="s">
        <v>945</v>
      </c>
      <c r="H1423" s="3">
        <f>SUBSTITUTE(LEFT(Tableau1[[#This Row],[OrderDate]],17),".",":")+0</f>
        <v>43570.372581018521</v>
      </c>
      <c r="I1423" s="3">
        <f>SUBSTITUTE(LEFT(Tableau1[[#This Row],[OrderDueTo]],17),".",":")+0</f>
        <v>43572.5</v>
      </c>
      <c r="J1423" s="13" t="str">
        <f>VLOOKUP(Tableau1[[#This Row],[AnaCode]],'Config Analyses'!A:C,2,FALSE)</f>
        <v>Analyse sucres</v>
      </c>
      <c r="K1423" s="13" t="str">
        <f>VLOOKUP(Tableau1[[#This Row],[AnaCode]],'Config Analyses'!A:C,3,FALSE)</f>
        <v>Equipe 2</v>
      </c>
      <c r="L1423" s="13" t="str">
        <f>VLOOKUP(Tableau1[[#This Row],[CustomerCode]],'Config Clients'!A:D,3,FALSE)</f>
        <v>Entreprises agro-alimentaires</v>
      </c>
      <c r="M1423" s="13" t="str">
        <f>VLOOKUP(Tableau1[[#This Row],[CustomerCode]],'Config Clients'!A:D,4,FALSE)</f>
        <v>Julien</v>
      </c>
      <c r="N1423" s="10" t="str">
        <f>IFERROR(IF(Tableau1[[#This Row],[Date rendu]]-'Date de l''export'!$A$2&gt;0,"Non","Oui"),"Oui")</f>
        <v>Non</v>
      </c>
      <c r="O1423" s="11">
        <f>IF(Tableau1[[#This Row],[En retard?]]="Non",Tableau1[[#This Row],[Date rendu]]-'Date de l''export'!$A$2,0)</f>
        <v>0.74041666666744277</v>
      </c>
      <c r="P1423" s="14" t="str">
        <f>IF(Tableau1[[#This Row],[En retard?]]="Oui","HD",IF(Tableau1[Délai restant]&lt;1,"&lt;24h",IF(Tableau1[Délai restant]&lt;2,"&lt;48h","≥48h")))</f>
        <v>&lt;24h</v>
      </c>
      <c r="Q1423" s="14" t="str">
        <f>IF(AND(Tableau1[[#This Row],[En retard?]]="Oui",OR(Tableau1[[#This Row],[Product]]="Citron",Tableau1[[#This Row],[Product]]="Amandes")),"Oui","Non")</f>
        <v>Non</v>
      </c>
      <c r="R1423" t="str">
        <f>CONCATENATE(Tableau1[[#This Row],[OrderCode]],"|",Tableau1[[#This Row],[AnaCode]],"|",Tableau1[[#This Row],[Product]])</f>
        <v>CMD01754802|SCR|Pomme</v>
      </c>
    </row>
    <row r="1424" spans="1:18" x14ac:dyDescent="0.25">
      <c r="A1424" s="1" t="s">
        <v>3214</v>
      </c>
      <c r="B1424" s="1" t="s">
        <v>42</v>
      </c>
      <c r="C1424" s="3" t="s">
        <v>73</v>
      </c>
      <c r="D1424" s="3" t="s">
        <v>23</v>
      </c>
      <c r="E1424" s="1" t="s">
        <v>179</v>
      </c>
      <c r="F1424" s="1" t="s">
        <v>3671</v>
      </c>
      <c r="G1424" s="1" t="s">
        <v>947</v>
      </c>
      <c r="H1424" s="3">
        <f>SUBSTITUTE(LEFT(Tableau1[[#This Row],[OrderDate]],17),".",":")+0</f>
        <v>43570.372916666667</v>
      </c>
      <c r="I1424" s="3">
        <f>SUBSTITUTE(LEFT(Tableau1[[#This Row],[OrderDueTo]],17),".",":")+0</f>
        <v>43571.5</v>
      </c>
      <c r="J1424" s="13" t="str">
        <f>VLOOKUP(Tableau1[[#This Row],[AnaCode]],'Config Analyses'!A:C,2,FALSE)</f>
        <v>Analyse métaux lourds</v>
      </c>
      <c r="K1424" s="13" t="str">
        <f>VLOOKUP(Tableau1[[#This Row],[AnaCode]],'Config Analyses'!A:C,3,FALSE)</f>
        <v>Equipe 1</v>
      </c>
      <c r="L1424" s="13" t="str">
        <f>VLOOKUP(Tableau1[[#This Row],[CustomerCode]],'Config Clients'!A:D,3,FALSE)</f>
        <v>Entreprises agro-alimentaires</v>
      </c>
      <c r="M1424" s="13" t="str">
        <f>VLOOKUP(Tableau1[[#This Row],[CustomerCode]],'Config Clients'!A:D,4,FALSE)</f>
        <v>Julien</v>
      </c>
      <c r="N1424" s="10" t="str">
        <f>IFERROR(IF(Tableau1[[#This Row],[Date rendu]]-'Date de l''export'!$A$2&gt;0,"Non","Oui"),"Oui")</f>
        <v>Oui</v>
      </c>
      <c r="O1424" s="11">
        <f>IF(Tableau1[[#This Row],[En retard?]]="Non",Tableau1[[#This Row],[Date rendu]]-'Date de l''export'!$A$2,0)</f>
        <v>0</v>
      </c>
      <c r="P1424" s="14" t="str">
        <f>IF(Tableau1[[#This Row],[En retard?]]="Oui","HD",IF(Tableau1[Délai restant]&lt;1,"&lt;24h",IF(Tableau1[Délai restant]&lt;2,"&lt;48h","≥48h")))</f>
        <v>HD</v>
      </c>
      <c r="Q1424" s="14" t="str">
        <f>IF(AND(Tableau1[[#This Row],[En retard?]]="Oui",OR(Tableau1[[#This Row],[Product]]="Citron",Tableau1[[#This Row],[Product]]="Amandes")),"Oui","Non")</f>
        <v>Non</v>
      </c>
      <c r="R1424" t="str">
        <f>CONCATENATE(Tableau1[[#This Row],[OrderCode]],"|",Tableau1[[#This Row],[AnaCode]],"|",Tableau1[[#This Row],[Product]])</f>
        <v>CMD01721101|MTX|Jus de fruits</v>
      </c>
    </row>
    <row r="1425" spans="1:18" x14ac:dyDescent="0.25">
      <c r="A1425" s="1" t="s">
        <v>663</v>
      </c>
      <c r="B1425" s="1" t="s">
        <v>25</v>
      </c>
      <c r="C1425" s="3" t="s">
        <v>61</v>
      </c>
      <c r="D1425" s="3" t="s">
        <v>14</v>
      </c>
      <c r="E1425" s="1" t="s">
        <v>179</v>
      </c>
      <c r="F1425" s="1" t="s">
        <v>2073</v>
      </c>
      <c r="G1425" s="1" t="s">
        <v>947</v>
      </c>
      <c r="H1425" s="3">
        <f>SUBSTITUTE(LEFT(Tableau1[[#This Row],[OrderDate]],17),".",":")+0</f>
        <v>43570.373877314814</v>
      </c>
      <c r="I1425" s="3">
        <f>SUBSTITUTE(LEFT(Tableau1[[#This Row],[OrderDueTo]],17),".",":")+0</f>
        <v>43571.5</v>
      </c>
      <c r="J1425" s="13" t="str">
        <f>VLOOKUP(Tableau1[[#This Row],[AnaCode]],'Config Analyses'!A:C,2,FALSE)</f>
        <v>Analyse métaux lourds</v>
      </c>
      <c r="K1425" s="13" t="str">
        <f>VLOOKUP(Tableau1[[#This Row],[AnaCode]],'Config Analyses'!A:C,3,FALSE)</f>
        <v>Equipe 1</v>
      </c>
      <c r="L1425" s="13" t="str">
        <f>VLOOKUP(Tableau1[[#This Row],[CustomerCode]],'Config Clients'!A:D,3,FALSE)</f>
        <v>Grande surface</v>
      </c>
      <c r="M1425" s="13" t="str">
        <f>VLOOKUP(Tableau1[[#This Row],[CustomerCode]],'Config Clients'!A:D,4,FALSE)</f>
        <v>Eric</v>
      </c>
      <c r="N1425" s="10" t="str">
        <f>IFERROR(IF(Tableau1[[#This Row],[Date rendu]]-'Date de l''export'!$A$2&gt;0,"Non","Oui"),"Oui")</f>
        <v>Oui</v>
      </c>
      <c r="O1425" s="11">
        <f>IF(Tableau1[[#This Row],[En retard?]]="Non",Tableau1[[#This Row],[Date rendu]]-'Date de l''export'!$A$2,0)</f>
        <v>0</v>
      </c>
      <c r="P1425" s="14" t="str">
        <f>IF(Tableau1[[#This Row],[En retard?]]="Oui","HD",IF(Tableau1[Délai restant]&lt;1,"&lt;24h",IF(Tableau1[Délai restant]&lt;2,"&lt;48h","≥48h")))</f>
        <v>HD</v>
      </c>
      <c r="Q1425" s="14" t="str">
        <f>IF(AND(Tableau1[[#This Row],[En retard?]]="Oui",OR(Tableau1[[#This Row],[Product]]="Citron",Tableau1[[#This Row],[Product]]="Amandes")),"Oui","Non")</f>
        <v>Non</v>
      </c>
      <c r="R1425" t="str">
        <f>CONCATENATE(Tableau1[[#This Row],[OrderCode]],"|",Tableau1[[#This Row],[AnaCode]],"|",Tableau1[[#This Row],[Product]])</f>
        <v>CMD01780702|MTX|Haricots vert</v>
      </c>
    </row>
    <row r="1426" spans="1:18" x14ac:dyDescent="0.25">
      <c r="A1426" s="1" t="s">
        <v>121</v>
      </c>
      <c r="B1426" s="1" t="s">
        <v>21</v>
      </c>
      <c r="C1426" s="3" t="s">
        <v>52</v>
      </c>
      <c r="D1426" s="3" t="s">
        <v>9</v>
      </c>
      <c r="E1426" s="1" t="s">
        <v>179</v>
      </c>
      <c r="F1426" s="1" t="s">
        <v>2038</v>
      </c>
      <c r="G1426" s="1" t="s">
        <v>947</v>
      </c>
      <c r="H1426" s="3">
        <f>SUBSTITUTE(LEFT(Tableau1[[#This Row],[OrderDate]],17),".",":")+0</f>
        <v>43570.373900462961</v>
      </c>
      <c r="I1426" s="3">
        <f>SUBSTITUTE(LEFT(Tableau1[[#This Row],[OrderDueTo]],17),".",":")+0</f>
        <v>43571.5</v>
      </c>
      <c r="J1426" s="13" t="str">
        <f>VLOOKUP(Tableau1[[#This Row],[AnaCode]],'Config Analyses'!A:C,2,FALSE)</f>
        <v>Analyse métaux lourds</v>
      </c>
      <c r="K1426" s="13" t="str">
        <f>VLOOKUP(Tableau1[[#This Row],[AnaCode]],'Config Analyses'!A:C,3,FALSE)</f>
        <v>Equipe 1</v>
      </c>
      <c r="L1426" s="13" t="str">
        <f>VLOOKUP(Tableau1[[#This Row],[CustomerCode]],'Config Clients'!A:D,3,FALSE)</f>
        <v>Centrale d'achats</v>
      </c>
      <c r="M1426" s="13" t="str">
        <f>VLOOKUP(Tableau1[[#This Row],[CustomerCode]],'Config Clients'!A:D,4,FALSE)</f>
        <v>Sandrine</v>
      </c>
      <c r="N1426" s="10" t="str">
        <f>IFERROR(IF(Tableau1[[#This Row],[Date rendu]]-'Date de l''export'!$A$2&gt;0,"Non","Oui"),"Oui")</f>
        <v>Oui</v>
      </c>
      <c r="O1426" s="11">
        <f>IF(Tableau1[[#This Row],[En retard?]]="Non",Tableau1[[#This Row],[Date rendu]]-'Date de l''export'!$A$2,0)</f>
        <v>0</v>
      </c>
      <c r="P1426" s="14" t="str">
        <f>IF(Tableau1[[#This Row],[En retard?]]="Oui","HD",IF(Tableau1[Délai restant]&lt;1,"&lt;24h",IF(Tableau1[Délai restant]&lt;2,"&lt;48h","≥48h")))</f>
        <v>HD</v>
      </c>
      <c r="Q1426" s="14" t="str">
        <f>IF(AND(Tableau1[[#This Row],[En retard?]]="Oui",OR(Tableau1[[#This Row],[Product]]="Citron",Tableau1[[#This Row],[Product]]="Amandes")),"Oui","Non")</f>
        <v>Non</v>
      </c>
      <c r="R1426" t="str">
        <f>CONCATENATE(Tableau1[[#This Row],[OrderCode]],"|",Tableau1[[#This Row],[AnaCode]],"|",Tableau1[[#This Row],[Product]])</f>
        <v>CMD01668304|MTX|Carotte</v>
      </c>
    </row>
    <row r="1427" spans="1:18" x14ac:dyDescent="0.25">
      <c r="A1427" s="1" t="s">
        <v>3224</v>
      </c>
      <c r="B1427" s="1" t="s">
        <v>42</v>
      </c>
      <c r="C1427" s="3" t="s">
        <v>73</v>
      </c>
      <c r="D1427" s="3" t="s">
        <v>23</v>
      </c>
      <c r="E1427" s="1" t="s">
        <v>179</v>
      </c>
      <c r="F1427" s="1" t="s">
        <v>3672</v>
      </c>
      <c r="G1427" s="1" t="s">
        <v>947</v>
      </c>
      <c r="H1427" s="3">
        <f>SUBSTITUTE(LEFT(Tableau1[[#This Row],[OrderDate]],17),".",":")+0</f>
        <v>43570.375162037039</v>
      </c>
      <c r="I1427" s="3">
        <f>SUBSTITUTE(LEFT(Tableau1[[#This Row],[OrderDueTo]],17),".",":")+0</f>
        <v>43571.5</v>
      </c>
      <c r="J1427" s="13" t="str">
        <f>VLOOKUP(Tableau1[[#This Row],[AnaCode]],'Config Analyses'!A:C,2,FALSE)</f>
        <v>Analyse métaux lourds</v>
      </c>
      <c r="K1427" s="13" t="str">
        <f>VLOOKUP(Tableau1[[#This Row],[AnaCode]],'Config Analyses'!A:C,3,FALSE)</f>
        <v>Equipe 1</v>
      </c>
      <c r="L1427" s="13" t="str">
        <f>VLOOKUP(Tableau1[[#This Row],[CustomerCode]],'Config Clients'!A:D,3,FALSE)</f>
        <v>Entreprises agro-alimentaires</v>
      </c>
      <c r="M1427" s="13" t="str">
        <f>VLOOKUP(Tableau1[[#This Row],[CustomerCode]],'Config Clients'!A:D,4,FALSE)</f>
        <v>Julien</v>
      </c>
      <c r="N1427" s="10" t="str">
        <f>IFERROR(IF(Tableau1[[#This Row],[Date rendu]]-'Date de l''export'!$A$2&gt;0,"Non","Oui"),"Oui")</f>
        <v>Oui</v>
      </c>
      <c r="O1427" s="11">
        <f>IF(Tableau1[[#This Row],[En retard?]]="Non",Tableau1[[#This Row],[Date rendu]]-'Date de l''export'!$A$2,0)</f>
        <v>0</v>
      </c>
      <c r="P1427" s="14" t="str">
        <f>IF(Tableau1[[#This Row],[En retard?]]="Oui","HD",IF(Tableau1[Délai restant]&lt;1,"&lt;24h",IF(Tableau1[Délai restant]&lt;2,"&lt;48h","≥48h")))</f>
        <v>HD</v>
      </c>
      <c r="Q1427" s="14" t="str">
        <f>IF(AND(Tableau1[[#This Row],[En retard?]]="Oui",OR(Tableau1[[#This Row],[Product]]="Citron",Tableau1[[#This Row],[Product]]="Amandes")),"Oui","Non")</f>
        <v>Non</v>
      </c>
      <c r="R1427" t="str">
        <f>CONCATENATE(Tableau1[[#This Row],[OrderCode]],"|",Tableau1[[#This Row],[AnaCode]],"|",Tableau1[[#This Row],[Product]])</f>
        <v>CMD01684605|MTX|Jus de fruits</v>
      </c>
    </row>
    <row r="1428" spans="1:18" x14ac:dyDescent="0.25">
      <c r="A1428" s="1" t="s">
        <v>213</v>
      </c>
      <c r="B1428" s="1" t="s">
        <v>11</v>
      </c>
      <c r="C1428" s="3" t="s">
        <v>49</v>
      </c>
      <c r="D1428" s="3" t="s">
        <v>8</v>
      </c>
      <c r="E1428" s="1" t="s">
        <v>179</v>
      </c>
      <c r="F1428" s="1" t="s">
        <v>1637</v>
      </c>
      <c r="G1428" s="1" t="s">
        <v>947</v>
      </c>
      <c r="H1428" s="3">
        <f>SUBSTITUTE(LEFT(Tableau1[[#This Row],[OrderDate]],17),".",":")+0</f>
        <v>43570.375625000001</v>
      </c>
      <c r="I1428" s="3">
        <f>SUBSTITUTE(LEFT(Tableau1[[#This Row],[OrderDueTo]],17),".",":")+0</f>
        <v>43571.5</v>
      </c>
      <c r="J1428" s="13" t="str">
        <f>VLOOKUP(Tableau1[[#This Row],[AnaCode]],'Config Analyses'!A:C,2,FALSE)</f>
        <v>Analyse métaux lourds</v>
      </c>
      <c r="K1428" s="13" t="str">
        <f>VLOOKUP(Tableau1[[#This Row],[AnaCode]],'Config Analyses'!A:C,3,FALSE)</f>
        <v>Equipe 1</v>
      </c>
      <c r="L1428" s="13" t="str">
        <f>VLOOKUP(Tableau1[[#This Row],[CustomerCode]],'Config Clients'!A:D,3,FALSE)</f>
        <v>Grande surface</v>
      </c>
      <c r="M1428" s="13" t="str">
        <f>VLOOKUP(Tableau1[[#This Row],[CustomerCode]],'Config Clients'!A:D,4,FALSE)</f>
        <v>Eric</v>
      </c>
      <c r="N1428" s="10" t="str">
        <f>IFERROR(IF(Tableau1[[#This Row],[Date rendu]]-'Date de l''export'!$A$2&gt;0,"Non","Oui"),"Oui")</f>
        <v>Oui</v>
      </c>
      <c r="O1428" s="11">
        <f>IF(Tableau1[[#This Row],[En retard?]]="Non",Tableau1[[#This Row],[Date rendu]]-'Date de l''export'!$A$2,0)</f>
        <v>0</v>
      </c>
      <c r="P1428" s="14" t="str">
        <f>IF(Tableau1[[#This Row],[En retard?]]="Oui","HD",IF(Tableau1[Délai restant]&lt;1,"&lt;24h",IF(Tableau1[Délai restant]&lt;2,"&lt;48h","≥48h")))</f>
        <v>HD</v>
      </c>
      <c r="Q1428" s="14" t="str">
        <f>IF(AND(Tableau1[[#This Row],[En retard?]]="Oui",OR(Tableau1[[#This Row],[Product]]="Citron",Tableau1[[#This Row],[Product]]="Amandes")),"Oui","Non")</f>
        <v>Non</v>
      </c>
      <c r="R1428" t="str">
        <f>CONCATENATE(Tableau1[[#This Row],[OrderCode]],"|",Tableau1[[#This Row],[AnaCode]],"|",Tableau1[[#This Row],[Product]])</f>
        <v>CMD01445004|MTX|Oignon</v>
      </c>
    </row>
    <row r="1429" spans="1:18" x14ac:dyDescent="0.25">
      <c r="A1429" s="1" t="s">
        <v>3331</v>
      </c>
      <c r="B1429" s="1" t="s">
        <v>42</v>
      </c>
      <c r="C1429" s="3" t="s">
        <v>73</v>
      </c>
      <c r="D1429" s="3" t="s">
        <v>23</v>
      </c>
      <c r="E1429" s="1" t="s">
        <v>179</v>
      </c>
      <c r="F1429" s="1" t="s">
        <v>3673</v>
      </c>
      <c r="G1429" s="1" t="s">
        <v>947</v>
      </c>
      <c r="H1429" s="3">
        <f>SUBSTITUTE(LEFT(Tableau1[[#This Row],[OrderDate]],17),".",":")+0</f>
        <v>43570.375983796293</v>
      </c>
      <c r="I1429" s="3">
        <f>SUBSTITUTE(LEFT(Tableau1[[#This Row],[OrderDueTo]],17),".",":")+0</f>
        <v>43571.5</v>
      </c>
      <c r="J1429" s="13" t="str">
        <f>VLOOKUP(Tableau1[[#This Row],[AnaCode]],'Config Analyses'!A:C,2,FALSE)</f>
        <v>Analyse métaux lourds</v>
      </c>
      <c r="K1429" s="13" t="str">
        <f>VLOOKUP(Tableau1[[#This Row],[AnaCode]],'Config Analyses'!A:C,3,FALSE)</f>
        <v>Equipe 1</v>
      </c>
      <c r="L1429" s="13" t="str">
        <f>VLOOKUP(Tableau1[[#This Row],[CustomerCode]],'Config Clients'!A:D,3,FALSE)</f>
        <v>Entreprises agro-alimentaires</v>
      </c>
      <c r="M1429" s="13" t="str">
        <f>VLOOKUP(Tableau1[[#This Row],[CustomerCode]],'Config Clients'!A:D,4,FALSE)</f>
        <v>Julien</v>
      </c>
      <c r="N1429" s="10" t="str">
        <f>IFERROR(IF(Tableau1[[#This Row],[Date rendu]]-'Date de l''export'!$A$2&gt;0,"Non","Oui"),"Oui")</f>
        <v>Oui</v>
      </c>
      <c r="O1429" s="11">
        <f>IF(Tableau1[[#This Row],[En retard?]]="Non",Tableau1[[#This Row],[Date rendu]]-'Date de l''export'!$A$2,0)</f>
        <v>0</v>
      </c>
      <c r="P1429" s="14" t="str">
        <f>IF(Tableau1[[#This Row],[En retard?]]="Oui","HD",IF(Tableau1[Délai restant]&lt;1,"&lt;24h",IF(Tableau1[Délai restant]&lt;2,"&lt;48h","≥48h")))</f>
        <v>HD</v>
      </c>
      <c r="Q1429" s="14" t="str">
        <f>IF(AND(Tableau1[[#This Row],[En retard?]]="Oui",OR(Tableau1[[#This Row],[Product]]="Citron",Tableau1[[#This Row],[Product]]="Amandes")),"Oui","Non")</f>
        <v>Non</v>
      </c>
      <c r="R1429" t="str">
        <f>CONCATENATE(Tableau1[[#This Row],[OrderCode]],"|",Tableau1[[#This Row],[AnaCode]],"|",Tableau1[[#This Row],[Product]])</f>
        <v>CMD01715102|MTX|Jus de fruits</v>
      </c>
    </row>
    <row r="1430" spans="1:18" x14ac:dyDescent="0.25">
      <c r="A1430" s="1" t="s">
        <v>332</v>
      </c>
      <c r="B1430" s="1" t="s">
        <v>25</v>
      </c>
      <c r="C1430" s="3" t="s">
        <v>61</v>
      </c>
      <c r="D1430" s="3" t="s">
        <v>14</v>
      </c>
      <c r="E1430" s="1" t="s">
        <v>179</v>
      </c>
      <c r="F1430" s="1" t="s">
        <v>2285</v>
      </c>
      <c r="G1430" s="1" t="s">
        <v>947</v>
      </c>
      <c r="H1430" s="3">
        <f>SUBSTITUTE(LEFT(Tableau1[[#This Row],[OrderDate]],17),".",":")+0</f>
        <v>43570.376307870371</v>
      </c>
      <c r="I1430" s="3">
        <f>SUBSTITUTE(LEFT(Tableau1[[#This Row],[OrderDueTo]],17),".",":")+0</f>
        <v>43571.5</v>
      </c>
      <c r="J1430" s="13" t="str">
        <f>VLOOKUP(Tableau1[[#This Row],[AnaCode]],'Config Analyses'!A:C,2,FALSE)</f>
        <v>Analyse métaux lourds</v>
      </c>
      <c r="K1430" s="13" t="str">
        <f>VLOOKUP(Tableau1[[#This Row],[AnaCode]],'Config Analyses'!A:C,3,FALSE)</f>
        <v>Equipe 1</v>
      </c>
      <c r="L1430" s="13" t="str">
        <f>VLOOKUP(Tableau1[[#This Row],[CustomerCode]],'Config Clients'!A:D,3,FALSE)</f>
        <v>Grande surface</v>
      </c>
      <c r="M1430" s="13" t="str">
        <f>VLOOKUP(Tableau1[[#This Row],[CustomerCode]],'Config Clients'!A:D,4,FALSE)</f>
        <v>Eric</v>
      </c>
      <c r="N1430" s="10" t="str">
        <f>IFERROR(IF(Tableau1[[#This Row],[Date rendu]]-'Date de l''export'!$A$2&gt;0,"Non","Oui"),"Oui")</f>
        <v>Oui</v>
      </c>
      <c r="O1430" s="11">
        <f>IF(Tableau1[[#This Row],[En retard?]]="Non",Tableau1[[#This Row],[Date rendu]]-'Date de l''export'!$A$2,0)</f>
        <v>0</v>
      </c>
      <c r="P1430" s="14" t="str">
        <f>IF(Tableau1[[#This Row],[En retard?]]="Oui","HD",IF(Tableau1[Délai restant]&lt;1,"&lt;24h",IF(Tableau1[Délai restant]&lt;2,"&lt;48h","≥48h")))</f>
        <v>HD</v>
      </c>
      <c r="Q1430" s="14" t="str">
        <f>IF(AND(Tableau1[[#This Row],[En retard?]]="Oui",OR(Tableau1[[#This Row],[Product]]="Citron",Tableau1[[#This Row],[Product]]="Amandes")),"Oui","Non")</f>
        <v>Non</v>
      </c>
      <c r="R1430" t="str">
        <f>CONCATENATE(Tableau1[[#This Row],[OrderCode]],"|",Tableau1[[#This Row],[AnaCode]],"|",Tableau1[[#This Row],[Product]])</f>
        <v>CMD01461605|MTX|Haricots vert</v>
      </c>
    </row>
    <row r="1431" spans="1:18" x14ac:dyDescent="0.25">
      <c r="A1431" s="1" t="s">
        <v>140</v>
      </c>
      <c r="B1431" s="1" t="s">
        <v>25</v>
      </c>
      <c r="C1431" s="3" t="s">
        <v>61</v>
      </c>
      <c r="D1431" s="3" t="s">
        <v>14</v>
      </c>
      <c r="E1431" s="1" t="s">
        <v>179</v>
      </c>
      <c r="F1431" s="1" t="s">
        <v>2077</v>
      </c>
      <c r="G1431" s="1" t="s">
        <v>947</v>
      </c>
      <c r="H1431" s="3">
        <f>SUBSTITUTE(LEFT(Tableau1[[#This Row],[OrderDate]],17),".",":")+0</f>
        <v>43570.376319444447</v>
      </c>
      <c r="I1431" s="3">
        <f>SUBSTITUTE(LEFT(Tableau1[[#This Row],[OrderDueTo]],17),".",":")+0</f>
        <v>43571.5</v>
      </c>
      <c r="J1431" s="13" t="str">
        <f>VLOOKUP(Tableau1[[#This Row],[AnaCode]],'Config Analyses'!A:C,2,FALSE)</f>
        <v>Analyse métaux lourds</v>
      </c>
      <c r="K1431" s="13" t="str">
        <f>VLOOKUP(Tableau1[[#This Row],[AnaCode]],'Config Analyses'!A:C,3,FALSE)</f>
        <v>Equipe 1</v>
      </c>
      <c r="L1431" s="13" t="str">
        <f>VLOOKUP(Tableau1[[#This Row],[CustomerCode]],'Config Clients'!A:D,3,FALSE)</f>
        <v>Grande surface</v>
      </c>
      <c r="M1431" s="13" t="str">
        <f>VLOOKUP(Tableau1[[#This Row],[CustomerCode]],'Config Clients'!A:D,4,FALSE)</f>
        <v>Eric</v>
      </c>
      <c r="N1431" s="10" t="str">
        <f>IFERROR(IF(Tableau1[[#This Row],[Date rendu]]-'Date de l''export'!$A$2&gt;0,"Non","Oui"),"Oui")</f>
        <v>Oui</v>
      </c>
      <c r="O1431" s="11">
        <f>IF(Tableau1[[#This Row],[En retard?]]="Non",Tableau1[[#This Row],[Date rendu]]-'Date de l''export'!$A$2,0)</f>
        <v>0</v>
      </c>
      <c r="P1431" s="14" t="str">
        <f>IF(Tableau1[[#This Row],[En retard?]]="Oui","HD",IF(Tableau1[Délai restant]&lt;1,"&lt;24h",IF(Tableau1[Délai restant]&lt;2,"&lt;48h","≥48h")))</f>
        <v>HD</v>
      </c>
      <c r="Q1431" s="14" t="str">
        <f>IF(AND(Tableau1[[#This Row],[En retard?]]="Oui",OR(Tableau1[[#This Row],[Product]]="Citron",Tableau1[[#This Row],[Product]]="Amandes")),"Oui","Non")</f>
        <v>Non</v>
      </c>
      <c r="R1431" t="str">
        <f>CONCATENATE(Tableau1[[#This Row],[OrderCode]],"|",Tableau1[[#This Row],[AnaCode]],"|",Tableau1[[#This Row],[Product]])</f>
        <v>CMD01749402|MTX|Haricots vert</v>
      </c>
    </row>
    <row r="1432" spans="1:18" x14ac:dyDescent="0.25">
      <c r="A1432" s="1" t="s">
        <v>3674</v>
      </c>
      <c r="B1432" s="1" t="s">
        <v>29</v>
      </c>
      <c r="C1432" s="3" t="s">
        <v>188</v>
      </c>
      <c r="D1432" s="3" t="s">
        <v>38</v>
      </c>
      <c r="E1432" s="1" t="s">
        <v>179</v>
      </c>
      <c r="F1432" s="1" t="s">
        <v>3675</v>
      </c>
      <c r="G1432" s="1" t="s">
        <v>947</v>
      </c>
      <c r="H1432" s="3">
        <f>SUBSTITUTE(LEFT(Tableau1[[#This Row],[OrderDate]],17),".",":")+0</f>
        <v>43570.376388888886</v>
      </c>
      <c r="I1432" s="3">
        <f>SUBSTITUTE(LEFT(Tableau1[[#This Row],[OrderDueTo]],17),".",":")+0</f>
        <v>43571.5</v>
      </c>
      <c r="J1432" s="13" t="str">
        <f>VLOOKUP(Tableau1[[#This Row],[AnaCode]],'Config Analyses'!A:C,2,FALSE)</f>
        <v>Analyse métaux lourds</v>
      </c>
      <c r="K1432" s="13" t="str">
        <f>VLOOKUP(Tableau1[[#This Row],[AnaCode]],'Config Analyses'!A:C,3,FALSE)</f>
        <v>Equipe 1</v>
      </c>
      <c r="L1432" s="13" t="str">
        <f>VLOOKUP(Tableau1[[#This Row],[CustomerCode]],'Config Clients'!A:D,3,FALSE)</f>
        <v>Coopérative agricole</v>
      </c>
      <c r="M1432" s="13" t="str">
        <f>VLOOKUP(Tableau1[[#This Row],[CustomerCode]],'Config Clients'!A:D,4,FALSE)</f>
        <v>Julie</v>
      </c>
      <c r="N1432" s="10" t="str">
        <f>IFERROR(IF(Tableau1[[#This Row],[Date rendu]]-'Date de l''export'!$A$2&gt;0,"Non","Oui"),"Oui")</f>
        <v>Oui</v>
      </c>
      <c r="O1432" s="11">
        <f>IF(Tableau1[[#This Row],[En retard?]]="Non",Tableau1[[#This Row],[Date rendu]]-'Date de l''export'!$A$2,0)</f>
        <v>0</v>
      </c>
      <c r="P1432" s="14" t="str">
        <f>IF(Tableau1[[#This Row],[En retard?]]="Oui","HD",IF(Tableau1[Délai restant]&lt;1,"&lt;24h",IF(Tableau1[Délai restant]&lt;2,"&lt;48h","≥48h")))</f>
        <v>HD</v>
      </c>
      <c r="Q1432" s="14" t="str">
        <f>IF(AND(Tableau1[[#This Row],[En retard?]]="Oui",OR(Tableau1[[#This Row],[Product]]="Citron",Tableau1[[#This Row],[Product]]="Amandes")),"Oui","Non")</f>
        <v>Non</v>
      </c>
      <c r="R1432" t="str">
        <f>CONCATENATE(Tableau1[[#This Row],[OrderCode]],"|",Tableau1[[#This Row],[AnaCode]],"|",Tableau1[[#This Row],[Product]])</f>
        <v>CMD01601420|MTX|Porc</v>
      </c>
    </row>
    <row r="1433" spans="1:18" x14ac:dyDescent="0.25">
      <c r="A1433" s="1" t="s">
        <v>76</v>
      </c>
      <c r="B1433" s="1" t="s">
        <v>31</v>
      </c>
      <c r="C1433" s="3" t="s">
        <v>49</v>
      </c>
      <c r="D1433" s="3" t="s">
        <v>8</v>
      </c>
      <c r="E1433" s="1" t="s">
        <v>130</v>
      </c>
      <c r="F1433" s="1" t="s">
        <v>1906</v>
      </c>
      <c r="G1433" s="1" t="s">
        <v>1083</v>
      </c>
      <c r="H1433" s="3">
        <f>SUBSTITUTE(LEFT(Tableau1[[#This Row],[OrderDate]],17),".",":")+0</f>
        <v>43570.376979166664</v>
      </c>
      <c r="I1433" s="3">
        <f>SUBSTITUTE(LEFT(Tableau1[[#This Row],[OrderDueTo]],17),".",":")+0</f>
        <v>43577.5</v>
      </c>
      <c r="J1433" s="13" t="str">
        <f>VLOOKUP(Tableau1[[#This Row],[AnaCode]],'Config Analyses'!A:C,2,FALSE)</f>
        <v>Analyse pesticides</v>
      </c>
      <c r="K1433" s="13" t="str">
        <f>VLOOKUP(Tableau1[[#This Row],[AnaCode]],'Config Analyses'!A:C,3,FALSE)</f>
        <v>Equipe 3</v>
      </c>
      <c r="L1433" s="13" t="str">
        <f>VLOOKUP(Tableau1[[#This Row],[CustomerCode]],'Config Clients'!A:D,3,FALSE)</f>
        <v>Grande surface</v>
      </c>
      <c r="M1433" s="13" t="str">
        <f>VLOOKUP(Tableau1[[#This Row],[CustomerCode]],'Config Clients'!A:D,4,FALSE)</f>
        <v>Eric</v>
      </c>
      <c r="N1433" s="10" t="str">
        <f>IFERROR(IF(Tableau1[[#This Row],[Date rendu]]-'Date de l''export'!$A$2&gt;0,"Non","Oui"),"Oui")</f>
        <v>Non</v>
      </c>
      <c r="O1433" s="11">
        <f>IF(Tableau1[[#This Row],[En retard?]]="Non",Tableau1[[#This Row],[Date rendu]]-'Date de l''export'!$A$2,0)</f>
        <v>5.7404166666674428</v>
      </c>
      <c r="P1433" s="14" t="str">
        <f>IF(Tableau1[[#This Row],[En retard?]]="Oui","HD",IF(Tableau1[Délai restant]&lt;1,"&lt;24h",IF(Tableau1[Délai restant]&lt;2,"&lt;48h","≥48h")))</f>
        <v>≥48h</v>
      </c>
      <c r="Q1433" s="14" t="str">
        <f>IF(AND(Tableau1[[#This Row],[En retard?]]="Oui",OR(Tableau1[[#This Row],[Product]]="Citron",Tableau1[[#This Row],[Product]]="Amandes")),"Oui","Non")</f>
        <v>Non</v>
      </c>
      <c r="R1433" t="str">
        <f>CONCATENATE(Tableau1[[#This Row],[OrderCode]],"|",Tableau1[[#This Row],[AnaCode]],"|",Tableau1[[#This Row],[Product]])</f>
        <v>CMD01490002|PEST|Pomme de terre</v>
      </c>
    </row>
    <row r="1434" spans="1:18" x14ac:dyDescent="0.25">
      <c r="A1434" s="1" t="s">
        <v>3676</v>
      </c>
      <c r="B1434" s="1" t="s">
        <v>42</v>
      </c>
      <c r="C1434" s="3" t="s">
        <v>188</v>
      </c>
      <c r="D1434" s="3" t="s">
        <v>38</v>
      </c>
      <c r="E1434" s="1" t="s">
        <v>179</v>
      </c>
      <c r="F1434" s="1" t="s">
        <v>3677</v>
      </c>
      <c r="G1434" s="1" t="s">
        <v>947</v>
      </c>
      <c r="H1434" s="3">
        <f>SUBSTITUTE(LEFT(Tableau1[[#This Row],[OrderDate]],17),".",":")+0</f>
        <v>43570.377442129633</v>
      </c>
      <c r="I1434" s="3">
        <f>SUBSTITUTE(LEFT(Tableau1[[#This Row],[OrderDueTo]],17),".",":")+0</f>
        <v>43571.5</v>
      </c>
      <c r="J1434" s="13" t="str">
        <f>VLOOKUP(Tableau1[[#This Row],[AnaCode]],'Config Analyses'!A:C,2,FALSE)</f>
        <v>Analyse métaux lourds</v>
      </c>
      <c r="K1434" s="13" t="str">
        <f>VLOOKUP(Tableau1[[#This Row],[AnaCode]],'Config Analyses'!A:C,3,FALSE)</f>
        <v>Equipe 1</v>
      </c>
      <c r="L1434" s="13" t="str">
        <f>VLOOKUP(Tableau1[[#This Row],[CustomerCode]],'Config Clients'!A:D,3,FALSE)</f>
        <v>Coopérative agricole</v>
      </c>
      <c r="M1434" s="13" t="str">
        <f>VLOOKUP(Tableau1[[#This Row],[CustomerCode]],'Config Clients'!A:D,4,FALSE)</f>
        <v>Julie</v>
      </c>
      <c r="N1434" s="10" t="str">
        <f>IFERROR(IF(Tableau1[[#This Row],[Date rendu]]-'Date de l''export'!$A$2&gt;0,"Non","Oui"),"Oui")</f>
        <v>Oui</v>
      </c>
      <c r="O1434" s="11">
        <f>IF(Tableau1[[#This Row],[En retard?]]="Non",Tableau1[[#This Row],[Date rendu]]-'Date de l''export'!$A$2,0)</f>
        <v>0</v>
      </c>
      <c r="P1434" s="14" t="str">
        <f>IF(Tableau1[[#This Row],[En retard?]]="Oui","HD",IF(Tableau1[Délai restant]&lt;1,"&lt;24h",IF(Tableau1[Délai restant]&lt;2,"&lt;48h","≥48h")))</f>
        <v>HD</v>
      </c>
      <c r="Q1434" s="14" t="str">
        <f>IF(AND(Tableau1[[#This Row],[En retard?]]="Oui",OR(Tableau1[[#This Row],[Product]]="Citron",Tableau1[[#This Row],[Product]]="Amandes")),"Oui","Non")</f>
        <v>Non</v>
      </c>
      <c r="R1434" t="str">
        <f>CONCATENATE(Tableau1[[#This Row],[OrderCode]],"|",Tableau1[[#This Row],[AnaCode]],"|",Tableau1[[#This Row],[Product]])</f>
        <v>CMD01646414|MTX|Jus de fruits</v>
      </c>
    </row>
    <row r="1435" spans="1:18" x14ac:dyDescent="0.25">
      <c r="A1435" s="1" t="s">
        <v>3678</v>
      </c>
      <c r="B1435" s="1" t="s">
        <v>42</v>
      </c>
      <c r="C1435" s="3" t="s">
        <v>188</v>
      </c>
      <c r="D1435" s="3" t="s">
        <v>38</v>
      </c>
      <c r="E1435" s="1" t="s">
        <v>179</v>
      </c>
      <c r="F1435" s="1" t="s">
        <v>3679</v>
      </c>
      <c r="G1435" s="1" t="s">
        <v>947</v>
      </c>
      <c r="H1435" s="3">
        <f>SUBSTITUTE(LEFT(Tableau1[[#This Row],[OrderDate]],17),".",":")+0</f>
        <v>43570.377557870372</v>
      </c>
      <c r="I1435" s="3">
        <f>SUBSTITUTE(LEFT(Tableau1[[#This Row],[OrderDueTo]],17),".",":")+0</f>
        <v>43571.5</v>
      </c>
      <c r="J1435" s="13" t="str">
        <f>VLOOKUP(Tableau1[[#This Row],[AnaCode]],'Config Analyses'!A:C,2,FALSE)</f>
        <v>Analyse métaux lourds</v>
      </c>
      <c r="K1435" s="13" t="str">
        <f>VLOOKUP(Tableau1[[#This Row],[AnaCode]],'Config Analyses'!A:C,3,FALSE)</f>
        <v>Equipe 1</v>
      </c>
      <c r="L1435" s="13" t="str">
        <f>VLOOKUP(Tableau1[[#This Row],[CustomerCode]],'Config Clients'!A:D,3,FALSE)</f>
        <v>Coopérative agricole</v>
      </c>
      <c r="M1435" s="13" t="str">
        <f>VLOOKUP(Tableau1[[#This Row],[CustomerCode]],'Config Clients'!A:D,4,FALSE)</f>
        <v>Julie</v>
      </c>
      <c r="N1435" s="10" t="str">
        <f>IFERROR(IF(Tableau1[[#This Row],[Date rendu]]-'Date de l''export'!$A$2&gt;0,"Non","Oui"),"Oui")</f>
        <v>Oui</v>
      </c>
      <c r="O1435" s="11">
        <f>IF(Tableau1[[#This Row],[En retard?]]="Non",Tableau1[[#This Row],[Date rendu]]-'Date de l''export'!$A$2,0)</f>
        <v>0</v>
      </c>
      <c r="P1435" s="14" t="str">
        <f>IF(Tableau1[[#This Row],[En retard?]]="Oui","HD",IF(Tableau1[Délai restant]&lt;1,"&lt;24h",IF(Tableau1[Délai restant]&lt;2,"&lt;48h","≥48h")))</f>
        <v>HD</v>
      </c>
      <c r="Q1435" s="14" t="str">
        <f>IF(AND(Tableau1[[#This Row],[En retard?]]="Oui",OR(Tableau1[[#This Row],[Product]]="Citron",Tableau1[[#This Row],[Product]]="Amandes")),"Oui","Non")</f>
        <v>Non</v>
      </c>
      <c r="R1435" t="str">
        <f>CONCATENATE(Tableau1[[#This Row],[OrderCode]],"|",Tableau1[[#This Row],[AnaCode]],"|",Tableau1[[#This Row],[Product]])</f>
        <v>CMD01695021|MTX|Jus de fruits</v>
      </c>
    </row>
    <row r="1436" spans="1:18" x14ac:dyDescent="0.25">
      <c r="A1436" s="1" t="s">
        <v>671</v>
      </c>
      <c r="B1436" s="1" t="s">
        <v>31</v>
      </c>
      <c r="C1436" s="3" t="s">
        <v>72</v>
      </c>
      <c r="D1436" s="3" t="s">
        <v>22</v>
      </c>
      <c r="E1436" s="1" t="s">
        <v>179</v>
      </c>
      <c r="F1436" s="1" t="s">
        <v>2732</v>
      </c>
      <c r="G1436" s="1" t="s">
        <v>947</v>
      </c>
      <c r="H1436" s="3">
        <f>SUBSTITUTE(LEFT(Tableau1[[#This Row],[OrderDate]],17),".",":")+0</f>
        <v>43570.377581018518</v>
      </c>
      <c r="I1436" s="3">
        <f>SUBSTITUTE(LEFT(Tableau1[[#This Row],[OrderDueTo]],17),".",":")+0</f>
        <v>43571.5</v>
      </c>
      <c r="J1436" s="13" t="str">
        <f>VLOOKUP(Tableau1[[#This Row],[AnaCode]],'Config Analyses'!A:C,2,FALSE)</f>
        <v>Analyse métaux lourds</v>
      </c>
      <c r="K1436" s="13" t="str">
        <f>VLOOKUP(Tableau1[[#This Row],[AnaCode]],'Config Analyses'!A:C,3,FALSE)</f>
        <v>Equipe 1</v>
      </c>
      <c r="L1436" s="13" t="str">
        <f>VLOOKUP(Tableau1[[#This Row],[CustomerCode]],'Config Clients'!A:D,3,FALSE)</f>
        <v>Coopérative agricole</v>
      </c>
      <c r="M1436" s="13" t="str">
        <f>VLOOKUP(Tableau1[[#This Row],[CustomerCode]],'Config Clients'!A:D,4,FALSE)</f>
        <v>Julie</v>
      </c>
      <c r="N1436" s="10" t="str">
        <f>IFERROR(IF(Tableau1[[#This Row],[Date rendu]]-'Date de l''export'!$A$2&gt;0,"Non","Oui"),"Oui")</f>
        <v>Oui</v>
      </c>
      <c r="O1436" s="11">
        <f>IF(Tableau1[[#This Row],[En retard?]]="Non",Tableau1[[#This Row],[Date rendu]]-'Date de l''export'!$A$2,0)</f>
        <v>0</v>
      </c>
      <c r="P1436" s="14" t="str">
        <f>IF(Tableau1[[#This Row],[En retard?]]="Oui","HD",IF(Tableau1[Délai restant]&lt;1,"&lt;24h",IF(Tableau1[Délai restant]&lt;2,"&lt;48h","≥48h")))</f>
        <v>HD</v>
      </c>
      <c r="Q1436" s="14" t="str">
        <f>IF(AND(Tableau1[[#This Row],[En retard?]]="Oui",OR(Tableau1[[#This Row],[Product]]="Citron",Tableau1[[#This Row],[Product]]="Amandes")),"Oui","Non")</f>
        <v>Non</v>
      </c>
      <c r="R1436" t="str">
        <f>CONCATENATE(Tableau1[[#This Row],[OrderCode]],"|",Tableau1[[#This Row],[AnaCode]],"|",Tableau1[[#This Row],[Product]])</f>
        <v>CMD01553704|MTX|Pomme de terre</v>
      </c>
    </row>
    <row r="1437" spans="1:18" x14ac:dyDescent="0.25">
      <c r="A1437" s="1" t="s">
        <v>3307</v>
      </c>
      <c r="B1437" s="1" t="s">
        <v>42</v>
      </c>
      <c r="C1437" s="3" t="s">
        <v>73</v>
      </c>
      <c r="D1437" s="3" t="s">
        <v>23</v>
      </c>
      <c r="E1437" s="1" t="s">
        <v>130</v>
      </c>
      <c r="F1437" s="1" t="s">
        <v>3680</v>
      </c>
      <c r="G1437" s="1" t="s">
        <v>1083</v>
      </c>
      <c r="H1437" s="3">
        <f>SUBSTITUTE(LEFT(Tableau1[[#This Row],[OrderDate]],17),".",":")+0</f>
        <v>43570.378344907411</v>
      </c>
      <c r="I1437" s="3">
        <f>SUBSTITUTE(LEFT(Tableau1[[#This Row],[OrderDueTo]],17),".",":")+0</f>
        <v>43577.5</v>
      </c>
      <c r="J1437" s="13" t="str">
        <f>VLOOKUP(Tableau1[[#This Row],[AnaCode]],'Config Analyses'!A:C,2,FALSE)</f>
        <v>Analyse pesticides</v>
      </c>
      <c r="K1437" s="13" t="str">
        <f>VLOOKUP(Tableau1[[#This Row],[AnaCode]],'Config Analyses'!A:C,3,FALSE)</f>
        <v>Equipe 3</v>
      </c>
      <c r="L1437" s="13" t="str">
        <f>VLOOKUP(Tableau1[[#This Row],[CustomerCode]],'Config Clients'!A:D,3,FALSE)</f>
        <v>Entreprises agro-alimentaires</v>
      </c>
      <c r="M1437" s="13" t="str">
        <f>VLOOKUP(Tableau1[[#This Row],[CustomerCode]],'Config Clients'!A:D,4,FALSE)</f>
        <v>Julien</v>
      </c>
      <c r="N1437" s="10" t="str">
        <f>IFERROR(IF(Tableau1[[#This Row],[Date rendu]]-'Date de l''export'!$A$2&gt;0,"Non","Oui"),"Oui")</f>
        <v>Non</v>
      </c>
      <c r="O1437" s="11">
        <f>IF(Tableau1[[#This Row],[En retard?]]="Non",Tableau1[[#This Row],[Date rendu]]-'Date de l''export'!$A$2,0)</f>
        <v>5.7404166666674428</v>
      </c>
      <c r="P1437" s="14" t="str">
        <f>IF(Tableau1[[#This Row],[En retard?]]="Oui","HD",IF(Tableau1[Délai restant]&lt;1,"&lt;24h",IF(Tableau1[Délai restant]&lt;2,"&lt;48h","≥48h")))</f>
        <v>≥48h</v>
      </c>
      <c r="Q1437" s="14" t="str">
        <f>IF(AND(Tableau1[[#This Row],[En retard?]]="Oui",OR(Tableau1[[#This Row],[Product]]="Citron",Tableau1[[#This Row],[Product]]="Amandes")),"Oui","Non")</f>
        <v>Non</v>
      </c>
      <c r="R1437" t="str">
        <f>CONCATENATE(Tableau1[[#This Row],[OrderCode]],"|",Tableau1[[#This Row],[AnaCode]],"|",Tableau1[[#This Row],[Product]])</f>
        <v>CMD01715101|PEST|Jus de fruits</v>
      </c>
    </row>
    <row r="1438" spans="1:18" x14ac:dyDescent="0.25">
      <c r="A1438" s="1" t="s">
        <v>725</v>
      </c>
      <c r="B1438" s="1" t="s">
        <v>42</v>
      </c>
      <c r="C1438" s="3" t="s">
        <v>75</v>
      </c>
      <c r="D1438" s="3" t="s">
        <v>24</v>
      </c>
      <c r="E1438" s="1" t="s">
        <v>179</v>
      </c>
      <c r="F1438" s="1" t="s">
        <v>1860</v>
      </c>
      <c r="G1438" s="1" t="s">
        <v>947</v>
      </c>
      <c r="H1438" s="3">
        <f>SUBSTITUTE(LEFT(Tableau1[[#This Row],[OrderDate]],17),".",":")+0</f>
        <v>43570.378750000003</v>
      </c>
      <c r="I1438" s="3">
        <f>SUBSTITUTE(LEFT(Tableau1[[#This Row],[OrderDueTo]],17),".",":")+0</f>
        <v>43571.5</v>
      </c>
      <c r="J1438" s="13" t="str">
        <f>VLOOKUP(Tableau1[[#This Row],[AnaCode]],'Config Analyses'!A:C,2,FALSE)</f>
        <v>Analyse métaux lourds</v>
      </c>
      <c r="K1438" s="13" t="str">
        <f>VLOOKUP(Tableau1[[#This Row],[AnaCode]],'Config Analyses'!A:C,3,FALSE)</f>
        <v>Equipe 1</v>
      </c>
      <c r="L1438" s="13" t="str">
        <f>VLOOKUP(Tableau1[[#This Row],[CustomerCode]],'Config Clients'!A:D,3,FALSE)</f>
        <v>Entreprises agro-alimentaires</v>
      </c>
      <c r="M1438" s="13" t="str">
        <f>VLOOKUP(Tableau1[[#This Row],[CustomerCode]],'Config Clients'!A:D,4,FALSE)</f>
        <v>Julien</v>
      </c>
      <c r="N1438" s="10" t="str">
        <f>IFERROR(IF(Tableau1[[#This Row],[Date rendu]]-'Date de l''export'!$A$2&gt;0,"Non","Oui"),"Oui")</f>
        <v>Oui</v>
      </c>
      <c r="O1438" s="11">
        <f>IF(Tableau1[[#This Row],[En retard?]]="Non",Tableau1[[#This Row],[Date rendu]]-'Date de l''export'!$A$2,0)</f>
        <v>0</v>
      </c>
      <c r="P1438" s="14" t="str">
        <f>IF(Tableau1[[#This Row],[En retard?]]="Oui","HD",IF(Tableau1[Délai restant]&lt;1,"&lt;24h",IF(Tableau1[Délai restant]&lt;2,"&lt;48h","≥48h")))</f>
        <v>HD</v>
      </c>
      <c r="Q1438" s="14" t="str">
        <f>IF(AND(Tableau1[[#This Row],[En retard?]]="Oui",OR(Tableau1[[#This Row],[Product]]="Citron",Tableau1[[#This Row],[Product]]="Amandes")),"Oui","Non")</f>
        <v>Non</v>
      </c>
      <c r="R1438" t="str">
        <f>CONCATENATE(Tableau1[[#This Row],[OrderCode]],"|",Tableau1[[#This Row],[AnaCode]],"|",Tableau1[[#This Row],[Product]])</f>
        <v>CMD01789803|MTX|Jus de fruits</v>
      </c>
    </row>
    <row r="1439" spans="1:18" x14ac:dyDescent="0.25">
      <c r="A1439" s="1" t="s">
        <v>819</v>
      </c>
      <c r="B1439" s="1" t="s">
        <v>31</v>
      </c>
      <c r="C1439" s="3" t="s">
        <v>61</v>
      </c>
      <c r="D1439" s="3" t="s">
        <v>14</v>
      </c>
      <c r="E1439" s="1" t="s">
        <v>229</v>
      </c>
      <c r="F1439" s="1" t="s">
        <v>2144</v>
      </c>
      <c r="G1439" s="1" t="s">
        <v>945</v>
      </c>
      <c r="H1439" s="3">
        <f>SUBSTITUTE(LEFT(Tableau1[[#This Row],[OrderDate]],17),".",":")+0</f>
        <v>43570.37908564815</v>
      </c>
      <c r="I1439" s="3">
        <f>SUBSTITUTE(LEFT(Tableau1[[#This Row],[OrderDueTo]],17),".",":")+0</f>
        <v>43572.5</v>
      </c>
      <c r="J1439" s="13" t="str">
        <f>VLOOKUP(Tableau1[[#This Row],[AnaCode]],'Config Analyses'!A:C,2,FALSE)</f>
        <v>Analyse sucres</v>
      </c>
      <c r="K1439" s="13" t="str">
        <f>VLOOKUP(Tableau1[[#This Row],[AnaCode]],'Config Analyses'!A:C,3,FALSE)</f>
        <v>Equipe 2</v>
      </c>
      <c r="L1439" s="13" t="str">
        <f>VLOOKUP(Tableau1[[#This Row],[CustomerCode]],'Config Clients'!A:D,3,FALSE)</f>
        <v>Grande surface</v>
      </c>
      <c r="M1439" s="13" t="str">
        <f>VLOOKUP(Tableau1[[#This Row],[CustomerCode]],'Config Clients'!A:D,4,FALSE)</f>
        <v>Eric</v>
      </c>
      <c r="N1439" s="10" t="str">
        <f>IFERROR(IF(Tableau1[[#This Row],[Date rendu]]-'Date de l''export'!$A$2&gt;0,"Non","Oui"),"Oui")</f>
        <v>Non</v>
      </c>
      <c r="O1439" s="11">
        <f>IF(Tableau1[[#This Row],[En retard?]]="Non",Tableau1[[#This Row],[Date rendu]]-'Date de l''export'!$A$2,0)</f>
        <v>0.74041666666744277</v>
      </c>
      <c r="P1439" s="14" t="str">
        <f>IF(Tableau1[[#This Row],[En retard?]]="Oui","HD",IF(Tableau1[Délai restant]&lt;1,"&lt;24h",IF(Tableau1[Délai restant]&lt;2,"&lt;48h","≥48h")))</f>
        <v>&lt;24h</v>
      </c>
      <c r="Q1439" s="14" t="str">
        <f>IF(AND(Tableau1[[#This Row],[En retard?]]="Oui",OR(Tableau1[[#This Row],[Product]]="Citron",Tableau1[[#This Row],[Product]]="Amandes")),"Oui","Non")</f>
        <v>Non</v>
      </c>
      <c r="R1439" t="str">
        <f>CONCATENATE(Tableau1[[#This Row],[OrderCode]],"|",Tableau1[[#This Row],[AnaCode]],"|",Tableau1[[#This Row],[Product]])</f>
        <v>CMD01248501|SCR|Pomme de terre</v>
      </c>
    </row>
    <row r="1440" spans="1:18" x14ac:dyDescent="0.25">
      <c r="A1440" s="1" t="s">
        <v>901</v>
      </c>
      <c r="B1440" s="1" t="s">
        <v>31</v>
      </c>
      <c r="C1440" s="3" t="s">
        <v>52</v>
      </c>
      <c r="D1440" s="3" t="s">
        <v>9</v>
      </c>
      <c r="E1440" s="1" t="s">
        <v>179</v>
      </c>
      <c r="F1440" s="1" t="s">
        <v>3035</v>
      </c>
      <c r="G1440" s="1" t="s">
        <v>947</v>
      </c>
      <c r="H1440" s="3">
        <f>SUBSTITUTE(LEFT(Tableau1[[#This Row],[OrderDate]],17),".",":")+0</f>
        <v>43570.379108796296</v>
      </c>
      <c r="I1440" s="3">
        <f>SUBSTITUTE(LEFT(Tableau1[[#This Row],[OrderDueTo]],17),".",":")+0</f>
        <v>43571.5</v>
      </c>
      <c r="J1440" s="13" t="str">
        <f>VLOOKUP(Tableau1[[#This Row],[AnaCode]],'Config Analyses'!A:C,2,FALSE)</f>
        <v>Analyse métaux lourds</v>
      </c>
      <c r="K1440" s="13" t="str">
        <f>VLOOKUP(Tableau1[[#This Row],[AnaCode]],'Config Analyses'!A:C,3,FALSE)</f>
        <v>Equipe 1</v>
      </c>
      <c r="L1440" s="13" t="str">
        <f>VLOOKUP(Tableau1[[#This Row],[CustomerCode]],'Config Clients'!A:D,3,FALSE)</f>
        <v>Centrale d'achats</v>
      </c>
      <c r="M1440" s="13" t="str">
        <f>VLOOKUP(Tableau1[[#This Row],[CustomerCode]],'Config Clients'!A:D,4,FALSE)</f>
        <v>Sandrine</v>
      </c>
      <c r="N1440" s="10" t="str">
        <f>IFERROR(IF(Tableau1[[#This Row],[Date rendu]]-'Date de l''export'!$A$2&gt;0,"Non","Oui"),"Oui")</f>
        <v>Oui</v>
      </c>
      <c r="O1440" s="11">
        <f>IF(Tableau1[[#This Row],[En retard?]]="Non",Tableau1[[#This Row],[Date rendu]]-'Date de l''export'!$A$2,0)</f>
        <v>0</v>
      </c>
      <c r="P1440" s="14" t="str">
        <f>IF(Tableau1[[#This Row],[En retard?]]="Oui","HD",IF(Tableau1[Délai restant]&lt;1,"&lt;24h",IF(Tableau1[Délai restant]&lt;2,"&lt;48h","≥48h")))</f>
        <v>HD</v>
      </c>
      <c r="Q1440" s="14" t="str">
        <f>IF(AND(Tableau1[[#This Row],[En retard?]]="Oui",OR(Tableau1[[#This Row],[Product]]="Citron",Tableau1[[#This Row],[Product]]="Amandes")),"Oui","Non")</f>
        <v>Non</v>
      </c>
      <c r="R1440" t="str">
        <f>CONCATENATE(Tableau1[[#This Row],[OrderCode]],"|",Tableau1[[#This Row],[AnaCode]],"|",Tableau1[[#This Row],[Product]])</f>
        <v>CMD01497804|MTX|Pomme de terre</v>
      </c>
    </row>
    <row r="1441" spans="1:18" x14ac:dyDescent="0.25">
      <c r="A1441" s="1" t="s">
        <v>428</v>
      </c>
      <c r="B1441" s="1" t="s">
        <v>31</v>
      </c>
      <c r="C1441" s="3" t="s">
        <v>52</v>
      </c>
      <c r="D1441" s="3" t="s">
        <v>9</v>
      </c>
      <c r="E1441" s="1" t="s">
        <v>179</v>
      </c>
      <c r="F1441" s="1" t="s">
        <v>2799</v>
      </c>
      <c r="G1441" s="1" t="s">
        <v>947</v>
      </c>
      <c r="H1441" s="3">
        <f>SUBSTITUTE(LEFT(Tableau1[[#This Row],[OrderDate]],17),".",":")+0</f>
        <v>43570.379143518519</v>
      </c>
      <c r="I1441" s="3">
        <f>SUBSTITUTE(LEFT(Tableau1[[#This Row],[OrderDueTo]],17),".",":")+0</f>
        <v>43571.5</v>
      </c>
      <c r="J1441" s="13" t="str">
        <f>VLOOKUP(Tableau1[[#This Row],[AnaCode]],'Config Analyses'!A:C,2,FALSE)</f>
        <v>Analyse métaux lourds</v>
      </c>
      <c r="K1441" s="13" t="str">
        <f>VLOOKUP(Tableau1[[#This Row],[AnaCode]],'Config Analyses'!A:C,3,FALSE)</f>
        <v>Equipe 1</v>
      </c>
      <c r="L1441" s="13" t="str">
        <f>VLOOKUP(Tableau1[[#This Row],[CustomerCode]],'Config Clients'!A:D,3,FALSE)</f>
        <v>Centrale d'achats</v>
      </c>
      <c r="M1441" s="13" t="str">
        <f>VLOOKUP(Tableau1[[#This Row],[CustomerCode]],'Config Clients'!A:D,4,FALSE)</f>
        <v>Sandrine</v>
      </c>
      <c r="N1441" s="10" t="str">
        <f>IFERROR(IF(Tableau1[[#This Row],[Date rendu]]-'Date de l''export'!$A$2&gt;0,"Non","Oui"),"Oui")</f>
        <v>Oui</v>
      </c>
      <c r="O1441" s="11">
        <f>IF(Tableau1[[#This Row],[En retard?]]="Non",Tableau1[[#This Row],[Date rendu]]-'Date de l''export'!$A$2,0)</f>
        <v>0</v>
      </c>
      <c r="P1441" s="14" t="str">
        <f>IF(Tableau1[[#This Row],[En retard?]]="Oui","HD",IF(Tableau1[Délai restant]&lt;1,"&lt;24h",IF(Tableau1[Délai restant]&lt;2,"&lt;48h","≥48h")))</f>
        <v>HD</v>
      </c>
      <c r="Q1441" s="14" t="str">
        <f>IF(AND(Tableau1[[#This Row],[En retard?]]="Oui",OR(Tableau1[[#This Row],[Product]]="Citron",Tableau1[[#This Row],[Product]]="Amandes")),"Oui","Non")</f>
        <v>Non</v>
      </c>
      <c r="R1441" t="str">
        <f>CONCATENATE(Tableau1[[#This Row],[OrderCode]],"|",Tableau1[[#This Row],[AnaCode]],"|",Tableau1[[#This Row],[Product]])</f>
        <v>CMD01784001|MTX|Pomme de terre</v>
      </c>
    </row>
    <row r="1442" spans="1:18" x14ac:dyDescent="0.25">
      <c r="A1442" s="1" t="s">
        <v>531</v>
      </c>
      <c r="B1442" s="1" t="s">
        <v>16</v>
      </c>
      <c r="C1442" s="3" t="s">
        <v>75</v>
      </c>
      <c r="D1442" s="3" t="s">
        <v>24</v>
      </c>
      <c r="E1442" s="1" t="s">
        <v>179</v>
      </c>
      <c r="F1442" s="1" t="s">
        <v>2082</v>
      </c>
      <c r="G1442" s="1" t="s">
        <v>947</v>
      </c>
      <c r="H1442" s="3">
        <f>SUBSTITUTE(LEFT(Tableau1[[#This Row],[OrderDate]],17),".",":")+0</f>
        <v>43570.379293981481</v>
      </c>
      <c r="I1442" s="3">
        <f>SUBSTITUTE(LEFT(Tableau1[[#This Row],[OrderDueTo]],17),".",":")+0</f>
        <v>43571.5</v>
      </c>
      <c r="J1442" s="13" t="str">
        <f>VLOOKUP(Tableau1[[#This Row],[AnaCode]],'Config Analyses'!A:C,2,FALSE)</f>
        <v>Analyse métaux lourds</v>
      </c>
      <c r="K1442" s="13" t="str">
        <f>VLOOKUP(Tableau1[[#This Row],[AnaCode]],'Config Analyses'!A:C,3,FALSE)</f>
        <v>Equipe 1</v>
      </c>
      <c r="L1442" s="13" t="str">
        <f>VLOOKUP(Tableau1[[#This Row],[CustomerCode]],'Config Clients'!A:D,3,FALSE)</f>
        <v>Entreprises agro-alimentaires</v>
      </c>
      <c r="M1442" s="13" t="str">
        <f>VLOOKUP(Tableau1[[#This Row],[CustomerCode]],'Config Clients'!A:D,4,FALSE)</f>
        <v>Julien</v>
      </c>
      <c r="N1442" s="10" t="str">
        <f>IFERROR(IF(Tableau1[[#This Row],[Date rendu]]-'Date de l''export'!$A$2&gt;0,"Non","Oui"),"Oui")</f>
        <v>Oui</v>
      </c>
      <c r="O1442" s="11">
        <f>IF(Tableau1[[#This Row],[En retard?]]="Non",Tableau1[[#This Row],[Date rendu]]-'Date de l''export'!$A$2,0)</f>
        <v>0</v>
      </c>
      <c r="P1442" s="14" t="str">
        <f>IF(Tableau1[[#This Row],[En retard?]]="Oui","HD",IF(Tableau1[Délai restant]&lt;1,"&lt;24h",IF(Tableau1[Délai restant]&lt;2,"&lt;48h","≥48h")))</f>
        <v>HD</v>
      </c>
      <c r="Q1442" s="14" t="str">
        <f>IF(AND(Tableau1[[#This Row],[En retard?]]="Oui",OR(Tableau1[[#This Row],[Product]]="Citron",Tableau1[[#This Row],[Product]]="Amandes")),"Oui","Non")</f>
        <v>Non</v>
      </c>
      <c r="R1442" t="str">
        <f>CONCATENATE(Tableau1[[#This Row],[OrderCode]],"|",Tableau1[[#This Row],[AnaCode]],"|",Tableau1[[#This Row],[Product]])</f>
        <v>CMD01790307|MTX|Agneau</v>
      </c>
    </row>
    <row r="1443" spans="1:18" x14ac:dyDescent="0.25">
      <c r="A1443" s="1" t="s">
        <v>214</v>
      </c>
      <c r="B1443" s="1" t="s">
        <v>31</v>
      </c>
      <c r="C1443" s="3" t="s">
        <v>52</v>
      </c>
      <c r="D1443" s="3" t="s">
        <v>9</v>
      </c>
      <c r="E1443" s="1" t="s">
        <v>179</v>
      </c>
      <c r="F1443" s="1" t="s">
        <v>2794</v>
      </c>
      <c r="G1443" s="1" t="s">
        <v>947</v>
      </c>
      <c r="H1443" s="3">
        <f>SUBSTITUTE(LEFT(Tableau1[[#This Row],[OrderDate]],17),".",":")+0</f>
        <v>43570.379537037035</v>
      </c>
      <c r="I1443" s="3">
        <f>SUBSTITUTE(LEFT(Tableau1[[#This Row],[OrderDueTo]],17),".",":")+0</f>
        <v>43571.5</v>
      </c>
      <c r="J1443" s="13" t="str">
        <f>VLOOKUP(Tableau1[[#This Row],[AnaCode]],'Config Analyses'!A:C,2,FALSE)</f>
        <v>Analyse métaux lourds</v>
      </c>
      <c r="K1443" s="13" t="str">
        <f>VLOOKUP(Tableau1[[#This Row],[AnaCode]],'Config Analyses'!A:C,3,FALSE)</f>
        <v>Equipe 1</v>
      </c>
      <c r="L1443" s="13" t="str">
        <f>VLOOKUP(Tableau1[[#This Row],[CustomerCode]],'Config Clients'!A:D,3,FALSE)</f>
        <v>Centrale d'achats</v>
      </c>
      <c r="M1443" s="13" t="str">
        <f>VLOOKUP(Tableau1[[#This Row],[CustomerCode]],'Config Clients'!A:D,4,FALSE)</f>
        <v>Sandrine</v>
      </c>
      <c r="N1443" s="10" t="str">
        <f>IFERROR(IF(Tableau1[[#This Row],[Date rendu]]-'Date de l''export'!$A$2&gt;0,"Non","Oui"),"Oui")</f>
        <v>Oui</v>
      </c>
      <c r="O1443" s="11">
        <f>IF(Tableau1[[#This Row],[En retard?]]="Non",Tableau1[[#This Row],[Date rendu]]-'Date de l''export'!$A$2,0)</f>
        <v>0</v>
      </c>
      <c r="P1443" s="14" t="str">
        <f>IF(Tableau1[[#This Row],[En retard?]]="Oui","HD",IF(Tableau1[Délai restant]&lt;1,"&lt;24h",IF(Tableau1[Délai restant]&lt;2,"&lt;48h","≥48h")))</f>
        <v>HD</v>
      </c>
      <c r="Q1443" s="14" t="str">
        <f>IF(AND(Tableau1[[#This Row],[En retard?]]="Oui",OR(Tableau1[[#This Row],[Product]]="Citron",Tableau1[[#This Row],[Product]]="Amandes")),"Oui","Non")</f>
        <v>Non</v>
      </c>
      <c r="R1443" t="str">
        <f>CONCATENATE(Tableau1[[#This Row],[OrderCode]],"|",Tableau1[[#This Row],[AnaCode]],"|",Tableau1[[#This Row],[Product]])</f>
        <v>CMD01626003|MTX|Pomme de terre</v>
      </c>
    </row>
    <row r="1444" spans="1:18" x14ac:dyDescent="0.25">
      <c r="A1444" s="1" t="s">
        <v>478</v>
      </c>
      <c r="B1444" s="1" t="s">
        <v>31</v>
      </c>
      <c r="C1444" s="3" t="s">
        <v>52</v>
      </c>
      <c r="D1444" s="3" t="s">
        <v>9</v>
      </c>
      <c r="E1444" s="1" t="s">
        <v>226</v>
      </c>
      <c r="F1444" s="1" t="s">
        <v>2761</v>
      </c>
      <c r="G1444" s="1" t="s">
        <v>945</v>
      </c>
      <c r="H1444" s="3">
        <f>SUBSTITUTE(LEFT(Tableau1[[#This Row],[OrderDate]],17),".",":")+0</f>
        <v>43570.381064814814</v>
      </c>
      <c r="I1444" s="3">
        <f>SUBSTITUTE(LEFT(Tableau1[[#This Row],[OrderDueTo]],17),".",":")+0</f>
        <v>43572.5</v>
      </c>
      <c r="J1444" s="13" t="str">
        <f>VLOOKUP(Tableau1[[#This Row],[AnaCode]],'Config Analyses'!A:C,2,FALSE)</f>
        <v>Analyse microbiologique</v>
      </c>
      <c r="K1444" s="13" t="str">
        <f>VLOOKUP(Tableau1[[#This Row],[AnaCode]],'Config Analyses'!A:C,3,FALSE)</f>
        <v>Equipe 4</v>
      </c>
      <c r="L1444" s="13" t="str">
        <f>VLOOKUP(Tableau1[[#This Row],[CustomerCode]],'Config Clients'!A:D,3,FALSE)</f>
        <v>Centrale d'achats</v>
      </c>
      <c r="M1444" s="13" t="str">
        <f>VLOOKUP(Tableau1[[#This Row],[CustomerCode]],'Config Clients'!A:D,4,FALSE)</f>
        <v>Sandrine</v>
      </c>
      <c r="N1444" s="10" t="str">
        <f>IFERROR(IF(Tableau1[[#This Row],[Date rendu]]-'Date de l''export'!$A$2&gt;0,"Non","Oui"),"Oui")</f>
        <v>Non</v>
      </c>
      <c r="O1444" s="11">
        <f>IF(Tableau1[[#This Row],[En retard?]]="Non",Tableau1[[#This Row],[Date rendu]]-'Date de l''export'!$A$2,0)</f>
        <v>0.74041666666744277</v>
      </c>
      <c r="P1444" s="14" t="str">
        <f>IF(Tableau1[[#This Row],[En retard?]]="Oui","HD",IF(Tableau1[Délai restant]&lt;1,"&lt;24h",IF(Tableau1[Délai restant]&lt;2,"&lt;48h","≥48h")))</f>
        <v>&lt;24h</v>
      </c>
      <c r="Q1444" s="14" t="str">
        <f>IF(AND(Tableau1[[#This Row],[En retard?]]="Oui",OR(Tableau1[[#This Row],[Product]]="Citron",Tableau1[[#This Row],[Product]]="Amandes")),"Oui","Non")</f>
        <v>Non</v>
      </c>
      <c r="R1444" t="str">
        <f>CONCATENATE(Tableau1[[#This Row],[OrderCode]],"|",Tableau1[[#This Row],[AnaCode]],"|",Tableau1[[#This Row],[Product]])</f>
        <v>CMD01749303|BACT|Pomme de terre</v>
      </c>
    </row>
    <row r="1445" spans="1:18" x14ac:dyDescent="0.25">
      <c r="A1445" s="1" t="s">
        <v>382</v>
      </c>
      <c r="B1445" s="1" t="s">
        <v>31</v>
      </c>
      <c r="C1445" s="3" t="s">
        <v>61</v>
      </c>
      <c r="D1445" s="3" t="s">
        <v>14</v>
      </c>
      <c r="E1445" s="1" t="s">
        <v>179</v>
      </c>
      <c r="F1445" s="1" t="s">
        <v>2071</v>
      </c>
      <c r="G1445" s="1" t="s">
        <v>947</v>
      </c>
      <c r="H1445" s="3">
        <f>SUBSTITUTE(LEFT(Tableau1[[#This Row],[OrderDate]],17),".",":")+0</f>
        <v>43570.381145833337</v>
      </c>
      <c r="I1445" s="3">
        <f>SUBSTITUTE(LEFT(Tableau1[[#This Row],[OrderDueTo]],17),".",":")+0</f>
        <v>43571.5</v>
      </c>
      <c r="J1445" s="13" t="str">
        <f>VLOOKUP(Tableau1[[#This Row],[AnaCode]],'Config Analyses'!A:C,2,FALSE)</f>
        <v>Analyse métaux lourds</v>
      </c>
      <c r="K1445" s="13" t="str">
        <f>VLOOKUP(Tableau1[[#This Row],[AnaCode]],'Config Analyses'!A:C,3,FALSE)</f>
        <v>Equipe 1</v>
      </c>
      <c r="L1445" s="13" t="str">
        <f>VLOOKUP(Tableau1[[#This Row],[CustomerCode]],'Config Clients'!A:D,3,FALSE)</f>
        <v>Grande surface</v>
      </c>
      <c r="M1445" s="13" t="str">
        <f>VLOOKUP(Tableau1[[#This Row],[CustomerCode]],'Config Clients'!A:D,4,FALSE)</f>
        <v>Eric</v>
      </c>
      <c r="N1445" s="10" t="str">
        <f>IFERROR(IF(Tableau1[[#This Row],[Date rendu]]-'Date de l''export'!$A$2&gt;0,"Non","Oui"),"Oui")</f>
        <v>Oui</v>
      </c>
      <c r="O1445" s="11">
        <f>IF(Tableau1[[#This Row],[En retard?]]="Non",Tableau1[[#This Row],[Date rendu]]-'Date de l''export'!$A$2,0)</f>
        <v>0</v>
      </c>
      <c r="P1445" s="14" t="str">
        <f>IF(Tableau1[[#This Row],[En retard?]]="Oui","HD",IF(Tableau1[Délai restant]&lt;1,"&lt;24h",IF(Tableau1[Délai restant]&lt;2,"&lt;48h","≥48h")))</f>
        <v>HD</v>
      </c>
      <c r="Q1445" s="14" t="str">
        <f>IF(AND(Tableau1[[#This Row],[En retard?]]="Oui",OR(Tableau1[[#This Row],[Product]]="Citron",Tableau1[[#This Row],[Product]]="Amandes")),"Oui","Non")</f>
        <v>Non</v>
      </c>
      <c r="R1445" t="str">
        <f>CONCATENATE(Tableau1[[#This Row],[OrderCode]],"|",Tableau1[[#This Row],[AnaCode]],"|",Tableau1[[#This Row],[Product]])</f>
        <v>CMD01704404|MTX|Pomme de terre</v>
      </c>
    </row>
    <row r="1446" spans="1:18" x14ac:dyDescent="0.25">
      <c r="A1446" s="1" t="s">
        <v>201</v>
      </c>
      <c r="B1446" s="1" t="s">
        <v>31</v>
      </c>
      <c r="C1446" s="3" t="s">
        <v>54</v>
      </c>
      <c r="D1446" s="3" t="s">
        <v>10</v>
      </c>
      <c r="E1446" s="1" t="s">
        <v>229</v>
      </c>
      <c r="F1446" s="1" t="s">
        <v>3096</v>
      </c>
      <c r="G1446" s="1" t="s">
        <v>945</v>
      </c>
      <c r="H1446" s="3">
        <f>SUBSTITUTE(LEFT(Tableau1[[#This Row],[OrderDate]],17),".",":")+0</f>
        <v>43570.381516203706</v>
      </c>
      <c r="I1446" s="3">
        <f>SUBSTITUTE(LEFT(Tableau1[[#This Row],[OrderDueTo]],17),".",":")+0</f>
        <v>43572.5</v>
      </c>
      <c r="J1446" s="13" t="str">
        <f>VLOOKUP(Tableau1[[#This Row],[AnaCode]],'Config Analyses'!A:C,2,FALSE)</f>
        <v>Analyse sucres</v>
      </c>
      <c r="K1446" s="13" t="str">
        <f>VLOOKUP(Tableau1[[#This Row],[AnaCode]],'Config Analyses'!A:C,3,FALSE)</f>
        <v>Equipe 2</v>
      </c>
      <c r="L1446" s="13" t="str">
        <f>VLOOKUP(Tableau1[[#This Row],[CustomerCode]],'Config Clients'!A:D,3,FALSE)</f>
        <v>Coopérative agricole</v>
      </c>
      <c r="M1446" s="13" t="str">
        <f>VLOOKUP(Tableau1[[#This Row],[CustomerCode]],'Config Clients'!A:D,4,FALSE)</f>
        <v>Julie</v>
      </c>
      <c r="N1446" s="10" t="str">
        <f>IFERROR(IF(Tableau1[[#This Row],[Date rendu]]-'Date de l''export'!$A$2&gt;0,"Non","Oui"),"Oui")</f>
        <v>Non</v>
      </c>
      <c r="O1446" s="11">
        <f>IF(Tableau1[[#This Row],[En retard?]]="Non",Tableau1[[#This Row],[Date rendu]]-'Date de l''export'!$A$2,0)</f>
        <v>0.74041666666744277</v>
      </c>
      <c r="P1446" s="14" t="str">
        <f>IF(Tableau1[[#This Row],[En retard?]]="Oui","HD",IF(Tableau1[Délai restant]&lt;1,"&lt;24h",IF(Tableau1[Délai restant]&lt;2,"&lt;48h","≥48h")))</f>
        <v>&lt;24h</v>
      </c>
      <c r="Q1446" s="14" t="str">
        <f>IF(AND(Tableau1[[#This Row],[En retard?]]="Oui",OR(Tableau1[[#This Row],[Product]]="Citron",Tableau1[[#This Row],[Product]]="Amandes")),"Oui","Non")</f>
        <v>Non</v>
      </c>
      <c r="R1446" t="str">
        <f>CONCATENATE(Tableau1[[#This Row],[OrderCode]],"|",Tableau1[[#This Row],[AnaCode]],"|",Tableau1[[#This Row],[Product]])</f>
        <v>CMD01665307|SCR|Pomme de terre</v>
      </c>
    </row>
    <row r="1447" spans="1:18" x14ac:dyDescent="0.25">
      <c r="A1447" s="1" t="s">
        <v>3522</v>
      </c>
      <c r="B1447" s="1" t="s">
        <v>36</v>
      </c>
      <c r="C1447" s="3" t="s">
        <v>188</v>
      </c>
      <c r="D1447" s="3" t="s">
        <v>38</v>
      </c>
      <c r="E1447" s="1" t="s">
        <v>229</v>
      </c>
      <c r="F1447" s="1" t="s">
        <v>3681</v>
      </c>
      <c r="G1447" s="1" t="s">
        <v>945</v>
      </c>
      <c r="H1447" s="3">
        <f>SUBSTITUTE(LEFT(Tableau1[[#This Row],[OrderDate]],17),".",":")+0</f>
        <v>43570.384351851855</v>
      </c>
      <c r="I1447" s="3">
        <f>SUBSTITUTE(LEFT(Tableau1[[#This Row],[OrderDueTo]],17),".",":")+0</f>
        <v>43572.5</v>
      </c>
      <c r="J1447" s="13" t="str">
        <f>VLOOKUP(Tableau1[[#This Row],[AnaCode]],'Config Analyses'!A:C,2,FALSE)</f>
        <v>Analyse sucres</v>
      </c>
      <c r="K1447" s="13" t="str">
        <f>VLOOKUP(Tableau1[[#This Row],[AnaCode]],'Config Analyses'!A:C,3,FALSE)</f>
        <v>Equipe 2</v>
      </c>
      <c r="L1447" s="13" t="str">
        <f>VLOOKUP(Tableau1[[#This Row],[CustomerCode]],'Config Clients'!A:D,3,FALSE)</f>
        <v>Coopérative agricole</v>
      </c>
      <c r="M1447" s="13" t="str">
        <f>VLOOKUP(Tableau1[[#This Row],[CustomerCode]],'Config Clients'!A:D,4,FALSE)</f>
        <v>Julie</v>
      </c>
      <c r="N1447" s="10" t="str">
        <f>IFERROR(IF(Tableau1[[#This Row],[Date rendu]]-'Date de l''export'!$A$2&gt;0,"Non","Oui"),"Oui")</f>
        <v>Non</v>
      </c>
      <c r="O1447" s="11">
        <f>IF(Tableau1[[#This Row],[En retard?]]="Non",Tableau1[[#This Row],[Date rendu]]-'Date de l''export'!$A$2,0)</f>
        <v>0.74041666666744277</v>
      </c>
      <c r="P1447" s="14" t="str">
        <f>IF(Tableau1[[#This Row],[En retard?]]="Oui","HD",IF(Tableau1[Délai restant]&lt;1,"&lt;24h",IF(Tableau1[Délai restant]&lt;2,"&lt;48h","≥48h")))</f>
        <v>&lt;24h</v>
      </c>
      <c r="Q1447" s="14" t="str">
        <f>IF(AND(Tableau1[[#This Row],[En retard?]]="Oui",OR(Tableau1[[#This Row],[Product]]="Citron",Tableau1[[#This Row],[Product]]="Amandes")),"Oui","Non")</f>
        <v>Non</v>
      </c>
      <c r="R1447" t="str">
        <f>CONCATENATE(Tableau1[[#This Row],[OrderCode]],"|",Tableau1[[#This Row],[AnaCode]],"|",Tableau1[[#This Row],[Product]])</f>
        <v>CMD01695016|SCR|Saumon</v>
      </c>
    </row>
    <row r="1448" spans="1:18" x14ac:dyDescent="0.25">
      <c r="A1448" s="1" t="s">
        <v>769</v>
      </c>
      <c r="B1448" s="1" t="s">
        <v>11</v>
      </c>
      <c r="C1448" s="3" t="s">
        <v>52</v>
      </c>
      <c r="D1448" s="3" t="s">
        <v>9</v>
      </c>
      <c r="E1448" s="1" t="s">
        <v>229</v>
      </c>
      <c r="F1448" s="1" t="s">
        <v>3037</v>
      </c>
      <c r="G1448" s="1" t="s">
        <v>945</v>
      </c>
      <c r="H1448" s="3">
        <f>SUBSTITUTE(LEFT(Tableau1[[#This Row],[OrderDate]],17),".",":")+0</f>
        <v>43570.384479166663</v>
      </c>
      <c r="I1448" s="3">
        <f>SUBSTITUTE(LEFT(Tableau1[[#This Row],[OrderDueTo]],17),".",":")+0</f>
        <v>43572.5</v>
      </c>
      <c r="J1448" s="13" t="str">
        <f>VLOOKUP(Tableau1[[#This Row],[AnaCode]],'Config Analyses'!A:C,2,FALSE)</f>
        <v>Analyse sucres</v>
      </c>
      <c r="K1448" s="13" t="str">
        <f>VLOOKUP(Tableau1[[#This Row],[AnaCode]],'Config Analyses'!A:C,3,FALSE)</f>
        <v>Equipe 2</v>
      </c>
      <c r="L1448" s="13" t="str">
        <f>VLOOKUP(Tableau1[[#This Row],[CustomerCode]],'Config Clients'!A:D,3,FALSE)</f>
        <v>Centrale d'achats</v>
      </c>
      <c r="M1448" s="13" t="str">
        <f>VLOOKUP(Tableau1[[#This Row],[CustomerCode]],'Config Clients'!A:D,4,FALSE)</f>
        <v>Sandrine</v>
      </c>
      <c r="N1448" s="10" t="str">
        <f>IFERROR(IF(Tableau1[[#This Row],[Date rendu]]-'Date de l''export'!$A$2&gt;0,"Non","Oui"),"Oui")</f>
        <v>Non</v>
      </c>
      <c r="O1448" s="11">
        <f>IF(Tableau1[[#This Row],[En retard?]]="Non",Tableau1[[#This Row],[Date rendu]]-'Date de l''export'!$A$2,0)</f>
        <v>0.74041666666744277</v>
      </c>
      <c r="P1448" s="14" t="str">
        <f>IF(Tableau1[[#This Row],[En retard?]]="Oui","HD",IF(Tableau1[Délai restant]&lt;1,"&lt;24h",IF(Tableau1[Délai restant]&lt;2,"&lt;48h","≥48h")))</f>
        <v>&lt;24h</v>
      </c>
      <c r="Q1448" s="14" t="str">
        <f>IF(AND(Tableau1[[#This Row],[En retard?]]="Oui",OR(Tableau1[[#This Row],[Product]]="Citron",Tableau1[[#This Row],[Product]]="Amandes")),"Oui","Non")</f>
        <v>Non</v>
      </c>
      <c r="R1448" t="str">
        <f>CONCATENATE(Tableau1[[#This Row],[OrderCode]],"|",Tableau1[[#This Row],[AnaCode]],"|",Tableau1[[#This Row],[Product]])</f>
        <v>CMD01749308|SCR|Oignon</v>
      </c>
    </row>
    <row r="1449" spans="1:18" x14ac:dyDescent="0.25">
      <c r="A1449" s="1" t="s">
        <v>3515</v>
      </c>
      <c r="B1449" s="1" t="s">
        <v>36</v>
      </c>
      <c r="C1449" s="3" t="s">
        <v>73</v>
      </c>
      <c r="D1449" s="3" t="s">
        <v>23</v>
      </c>
      <c r="E1449" s="1" t="s">
        <v>229</v>
      </c>
      <c r="F1449" s="1" t="s">
        <v>3682</v>
      </c>
      <c r="G1449" s="1" t="s">
        <v>945</v>
      </c>
      <c r="H1449" s="3">
        <f>SUBSTITUTE(LEFT(Tableau1[[#This Row],[OrderDate]],17),".",":")+0</f>
        <v>43570.385254629633</v>
      </c>
      <c r="I1449" s="3">
        <f>SUBSTITUTE(LEFT(Tableau1[[#This Row],[OrderDueTo]],17),".",":")+0</f>
        <v>43572.5</v>
      </c>
      <c r="J1449" s="13" t="str">
        <f>VLOOKUP(Tableau1[[#This Row],[AnaCode]],'Config Analyses'!A:C,2,FALSE)</f>
        <v>Analyse sucres</v>
      </c>
      <c r="K1449" s="13" t="str">
        <f>VLOOKUP(Tableau1[[#This Row],[AnaCode]],'Config Analyses'!A:C,3,FALSE)</f>
        <v>Equipe 2</v>
      </c>
      <c r="L1449" s="13" t="str">
        <f>VLOOKUP(Tableau1[[#This Row],[CustomerCode]],'Config Clients'!A:D,3,FALSE)</f>
        <v>Entreprises agro-alimentaires</v>
      </c>
      <c r="M1449" s="13" t="str">
        <f>VLOOKUP(Tableau1[[#This Row],[CustomerCode]],'Config Clients'!A:D,4,FALSE)</f>
        <v>Julien</v>
      </c>
      <c r="N1449" s="10" t="str">
        <f>IFERROR(IF(Tableau1[[#This Row],[Date rendu]]-'Date de l''export'!$A$2&gt;0,"Non","Oui"),"Oui")</f>
        <v>Non</v>
      </c>
      <c r="O1449" s="11">
        <f>IF(Tableau1[[#This Row],[En retard?]]="Non",Tableau1[[#This Row],[Date rendu]]-'Date de l''export'!$A$2,0)</f>
        <v>0.74041666666744277</v>
      </c>
      <c r="P1449" s="14" t="str">
        <f>IF(Tableau1[[#This Row],[En retard?]]="Oui","HD",IF(Tableau1[Délai restant]&lt;1,"&lt;24h",IF(Tableau1[Délai restant]&lt;2,"&lt;48h","≥48h")))</f>
        <v>&lt;24h</v>
      </c>
      <c r="Q1449" s="14" t="str">
        <f>IF(AND(Tableau1[[#This Row],[En retard?]]="Oui",OR(Tableau1[[#This Row],[Product]]="Citron",Tableau1[[#This Row],[Product]]="Amandes")),"Oui","Non")</f>
        <v>Non</v>
      </c>
      <c r="R1449" t="str">
        <f>CONCATENATE(Tableau1[[#This Row],[OrderCode]],"|",Tableau1[[#This Row],[AnaCode]],"|",Tableau1[[#This Row],[Product]])</f>
        <v>CMD01740501|SCR|Saumon</v>
      </c>
    </row>
    <row r="1450" spans="1:18" x14ac:dyDescent="0.25">
      <c r="A1450" s="1" t="s">
        <v>3683</v>
      </c>
      <c r="B1450" s="1" t="s">
        <v>42</v>
      </c>
      <c r="C1450" s="3" t="s">
        <v>188</v>
      </c>
      <c r="D1450" s="3" t="s">
        <v>38</v>
      </c>
      <c r="E1450" s="1" t="s">
        <v>130</v>
      </c>
      <c r="F1450" s="1" t="s">
        <v>3684</v>
      </c>
      <c r="G1450" s="1" t="s">
        <v>1083</v>
      </c>
      <c r="H1450" s="3">
        <f>SUBSTITUTE(LEFT(Tableau1[[#This Row],[OrderDate]],17),".",":")+0</f>
        <v>43570.386493055557</v>
      </c>
      <c r="I1450" s="3">
        <f>SUBSTITUTE(LEFT(Tableau1[[#This Row],[OrderDueTo]],17),".",":")+0</f>
        <v>43577.5</v>
      </c>
      <c r="J1450" s="13" t="str">
        <f>VLOOKUP(Tableau1[[#This Row],[AnaCode]],'Config Analyses'!A:C,2,FALSE)</f>
        <v>Analyse pesticides</v>
      </c>
      <c r="K1450" s="13" t="str">
        <f>VLOOKUP(Tableau1[[#This Row],[AnaCode]],'Config Analyses'!A:C,3,FALSE)</f>
        <v>Equipe 3</v>
      </c>
      <c r="L1450" s="13" t="str">
        <f>VLOOKUP(Tableau1[[#This Row],[CustomerCode]],'Config Clients'!A:D,3,FALSE)</f>
        <v>Coopérative agricole</v>
      </c>
      <c r="M1450" s="13" t="str">
        <f>VLOOKUP(Tableau1[[#This Row],[CustomerCode]],'Config Clients'!A:D,4,FALSE)</f>
        <v>Julie</v>
      </c>
      <c r="N1450" s="10" t="str">
        <f>IFERROR(IF(Tableau1[[#This Row],[Date rendu]]-'Date de l''export'!$A$2&gt;0,"Non","Oui"),"Oui")</f>
        <v>Non</v>
      </c>
      <c r="O1450" s="11">
        <f>IF(Tableau1[[#This Row],[En retard?]]="Non",Tableau1[[#This Row],[Date rendu]]-'Date de l''export'!$A$2,0)</f>
        <v>5.7404166666674428</v>
      </c>
      <c r="P1450" s="14" t="str">
        <f>IF(Tableau1[[#This Row],[En retard?]]="Oui","HD",IF(Tableau1[Délai restant]&lt;1,"&lt;24h",IF(Tableau1[Délai restant]&lt;2,"&lt;48h","≥48h")))</f>
        <v>≥48h</v>
      </c>
      <c r="Q1450" s="14" t="str">
        <f>IF(AND(Tableau1[[#This Row],[En retard?]]="Oui",OR(Tableau1[[#This Row],[Product]]="Citron",Tableau1[[#This Row],[Product]]="Amandes")),"Oui","Non")</f>
        <v>Non</v>
      </c>
      <c r="R1450" t="str">
        <f>CONCATENATE(Tableau1[[#This Row],[OrderCode]],"|",Tableau1[[#This Row],[AnaCode]],"|",Tableau1[[#This Row],[Product]])</f>
        <v>CMD01695020|PEST|Jus de fruits</v>
      </c>
    </row>
    <row r="1451" spans="1:18" x14ac:dyDescent="0.25">
      <c r="A1451" s="1" t="s">
        <v>331</v>
      </c>
      <c r="B1451" s="1" t="s">
        <v>7</v>
      </c>
      <c r="C1451" s="3" t="s">
        <v>58</v>
      </c>
      <c r="D1451" s="3" t="s">
        <v>13</v>
      </c>
      <c r="E1451" s="1" t="s">
        <v>107</v>
      </c>
      <c r="F1451" s="1" t="s">
        <v>2088</v>
      </c>
      <c r="G1451" s="1" t="s">
        <v>964</v>
      </c>
      <c r="H1451" s="3">
        <f>SUBSTITUTE(LEFT(Tableau1[[#This Row],[OrderDate]],17),".",":")+0</f>
        <v>43570.387696759259</v>
      </c>
      <c r="I1451" s="3">
        <f>SUBSTITUTE(LEFT(Tableau1[[#This Row],[OrderDueTo]],17),".",":")+0</f>
        <v>43573.5</v>
      </c>
      <c r="J1451" s="13" t="str">
        <f>VLOOKUP(Tableau1[[#This Row],[AnaCode]],'Config Analyses'!A:C,2,FALSE)</f>
        <v>Analyse nutritionelle</v>
      </c>
      <c r="K1451" s="13" t="str">
        <f>VLOOKUP(Tableau1[[#This Row],[AnaCode]],'Config Analyses'!A:C,3,FALSE)</f>
        <v>Equipe 2</v>
      </c>
      <c r="L1451" s="13" t="str">
        <f>VLOOKUP(Tableau1[[#This Row],[CustomerCode]],'Config Clients'!A:D,3,FALSE)</f>
        <v>Coopérative agricole</v>
      </c>
      <c r="M1451" s="13" t="str">
        <f>VLOOKUP(Tableau1[[#This Row],[CustomerCode]],'Config Clients'!A:D,4,FALSE)</f>
        <v>Béatrice</v>
      </c>
      <c r="N1451" s="10" t="str">
        <f>IFERROR(IF(Tableau1[[#This Row],[Date rendu]]-'Date de l''export'!$A$2&gt;0,"Non","Oui"),"Oui")</f>
        <v>Non</v>
      </c>
      <c r="O1451" s="11">
        <f>IF(Tableau1[[#This Row],[En retard?]]="Non",Tableau1[[#This Row],[Date rendu]]-'Date de l''export'!$A$2,0)</f>
        <v>1.7404166666674428</v>
      </c>
      <c r="P1451" s="14" t="str">
        <f>IF(Tableau1[[#This Row],[En retard?]]="Oui","HD",IF(Tableau1[Délai restant]&lt;1,"&lt;24h",IF(Tableau1[Délai restant]&lt;2,"&lt;48h","≥48h")))</f>
        <v>&lt;48h</v>
      </c>
      <c r="Q1451" s="14" t="str">
        <f>IF(AND(Tableau1[[#This Row],[En retard?]]="Oui",OR(Tableau1[[#This Row],[Product]]="Citron",Tableau1[[#This Row],[Product]]="Amandes")),"Oui","Non")</f>
        <v>Non</v>
      </c>
      <c r="R1451" t="str">
        <f>CONCATENATE(Tableau1[[#This Row],[OrderCode]],"|",Tableau1[[#This Row],[AnaCode]],"|",Tableau1[[#This Row],[Product]])</f>
        <v>CMD01763102|NTR|Concombre</v>
      </c>
    </row>
    <row r="1452" spans="1:18" x14ac:dyDescent="0.25">
      <c r="A1452" s="1" t="s">
        <v>759</v>
      </c>
      <c r="B1452" s="1" t="s">
        <v>20</v>
      </c>
      <c r="C1452" s="3" t="s">
        <v>147</v>
      </c>
      <c r="D1452" s="3" t="s">
        <v>34</v>
      </c>
      <c r="E1452" s="1" t="s">
        <v>179</v>
      </c>
      <c r="F1452" s="1" t="s">
        <v>2112</v>
      </c>
      <c r="G1452" s="1" t="s">
        <v>947</v>
      </c>
      <c r="H1452" s="3">
        <f>SUBSTITUTE(LEFT(Tableau1[[#This Row],[OrderDate]],17),".",":")+0</f>
        <v>43570.389421296299</v>
      </c>
      <c r="I1452" s="3">
        <f>SUBSTITUTE(LEFT(Tableau1[[#This Row],[OrderDueTo]],17),".",":")+0</f>
        <v>43571.5</v>
      </c>
      <c r="J1452" s="13" t="str">
        <f>VLOOKUP(Tableau1[[#This Row],[AnaCode]],'Config Analyses'!A:C,2,FALSE)</f>
        <v>Analyse métaux lourds</v>
      </c>
      <c r="K1452" s="13" t="str">
        <f>VLOOKUP(Tableau1[[#This Row],[AnaCode]],'Config Analyses'!A:C,3,FALSE)</f>
        <v>Equipe 1</v>
      </c>
      <c r="L1452" s="13" t="str">
        <f>VLOOKUP(Tableau1[[#This Row],[CustomerCode]],'Config Clients'!A:D,3,FALSE)</f>
        <v>Entreprises agro-alimentaires</v>
      </c>
      <c r="M1452" s="13" t="str">
        <f>VLOOKUP(Tableau1[[#This Row],[CustomerCode]],'Config Clients'!A:D,4,FALSE)</f>
        <v>Marc</v>
      </c>
      <c r="N1452" s="10" t="str">
        <f>IFERROR(IF(Tableau1[[#This Row],[Date rendu]]-'Date de l''export'!$A$2&gt;0,"Non","Oui"),"Oui")</f>
        <v>Oui</v>
      </c>
      <c r="O1452" s="11">
        <f>IF(Tableau1[[#This Row],[En retard?]]="Non",Tableau1[[#This Row],[Date rendu]]-'Date de l''export'!$A$2,0)</f>
        <v>0</v>
      </c>
      <c r="P1452" s="14" t="str">
        <f>IF(Tableau1[[#This Row],[En retard?]]="Oui","HD",IF(Tableau1[Délai restant]&lt;1,"&lt;24h",IF(Tableau1[Délai restant]&lt;2,"&lt;48h","≥48h")))</f>
        <v>HD</v>
      </c>
      <c r="Q1452" s="14" t="str">
        <f>IF(AND(Tableau1[[#This Row],[En retard?]]="Oui",OR(Tableau1[[#This Row],[Product]]="Citron",Tableau1[[#This Row],[Product]]="Amandes")),"Oui","Non")</f>
        <v>Non</v>
      </c>
      <c r="R1452" t="str">
        <f>CONCATENATE(Tableau1[[#This Row],[OrderCode]],"|",Tableau1[[#This Row],[AnaCode]],"|",Tableau1[[#This Row],[Product]])</f>
        <v>CMD01771501|MTX|Orange</v>
      </c>
    </row>
    <row r="1453" spans="1:18" x14ac:dyDescent="0.25">
      <c r="A1453" s="1" t="s">
        <v>498</v>
      </c>
      <c r="B1453" s="1" t="s">
        <v>28</v>
      </c>
      <c r="C1453" s="3" t="s">
        <v>61</v>
      </c>
      <c r="D1453" s="3" t="s">
        <v>14</v>
      </c>
      <c r="E1453" s="1" t="s">
        <v>229</v>
      </c>
      <c r="F1453" s="1" t="s">
        <v>2084</v>
      </c>
      <c r="G1453" s="1" t="s">
        <v>945</v>
      </c>
      <c r="H1453" s="3">
        <f>SUBSTITUTE(LEFT(Tableau1[[#This Row],[OrderDate]],17),".",":")+0</f>
        <v>43570.390648148146</v>
      </c>
      <c r="I1453" s="3">
        <f>SUBSTITUTE(LEFT(Tableau1[[#This Row],[OrderDueTo]],17),".",":")+0</f>
        <v>43572.5</v>
      </c>
      <c r="J1453" s="13" t="str">
        <f>VLOOKUP(Tableau1[[#This Row],[AnaCode]],'Config Analyses'!A:C,2,FALSE)</f>
        <v>Analyse sucres</v>
      </c>
      <c r="K1453" s="13" t="str">
        <f>VLOOKUP(Tableau1[[#This Row],[AnaCode]],'Config Analyses'!A:C,3,FALSE)</f>
        <v>Equipe 2</v>
      </c>
      <c r="L1453" s="13" t="str">
        <f>VLOOKUP(Tableau1[[#This Row],[CustomerCode]],'Config Clients'!A:D,3,FALSE)</f>
        <v>Grande surface</v>
      </c>
      <c r="M1453" s="13" t="str">
        <f>VLOOKUP(Tableau1[[#This Row],[CustomerCode]],'Config Clients'!A:D,4,FALSE)</f>
        <v>Eric</v>
      </c>
      <c r="N1453" s="10" t="str">
        <f>IFERROR(IF(Tableau1[[#This Row],[Date rendu]]-'Date de l''export'!$A$2&gt;0,"Non","Oui"),"Oui")</f>
        <v>Non</v>
      </c>
      <c r="O1453" s="11">
        <f>IF(Tableau1[[#This Row],[En retard?]]="Non",Tableau1[[#This Row],[Date rendu]]-'Date de l''export'!$A$2,0)</f>
        <v>0.74041666666744277</v>
      </c>
      <c r="P1453" s="14" t="str">
        <f>IF(Tableau1[[#This Row],[En retard?]]="Oui","HD",IF(Tableau1[Délai restant]&lt;1,"&lt;24h",IF(Tableau1[Délai restant]&lt;2,"&lt;48h","≥48h")))</f>
        <v>&lt;24h</v>
      </c>
      <c r="Q1453" s="14" t="str">
        <f>IF(AND(Tableau1[[#This Row],[En retard?]]="Oui",OR(Tableau1[[#This Row],[Product]]="Citron",Tableau1[[#This Row],[Product]]="Amandes")),"Oui","Non")</f>
        <v>Non</v>
      </c>
      <c r="R1453" t="str">
        <f>CONCATENATE(Tableau1[[#This Row],[OrderCode]],"|",Tableau1[[#This Row],[AnaCode]],"|",Tableau1[[#This Row],[Product]])</f>
        <v>CMD01742701|SCR|Petits pois</v>
      </c>
    </row>
    <row r="1454" spans="1:18" x14ac:dyDescent="0.25">
      <c r="A1454" s="1" t="s">
        <v>3685</v>
      </c>
      <c r="B1454" s="1" t="s">
        <v>42</v>
      </c>
      <c r="C1454" s="3" t="s">
        <v>188</v>
      </c>
      <c r="D1454" s="3" t="s">
        <v>38</v>
      </c>
      <c r="E1454" s="1" t="s">
        <v>130</v>
      </c>
      <c r="F1454" s="1" t="s">
        <v>3686</v>
      </c>
      <c r="G1454" s="1" t="s">
        <v>1083</v>
      </c>
      <c r="H1454" s="3">
        <f>SUBSTITUTE(LEFT(Tableau1[[#This Row],[OrderDate]],17),".",":")+0</f>
        <v>43570.391157407408</v>
      </c>
      <c r="I1454" s="3">
        <f>SUBSTITUTE(LEFT(Tableau1[[#This Row],[OrderDueTo]],17),".",":")+0</f>
        <v>43577.5</v>
      </c>
      <c r="J1454" s="13" t="str">
        <f>VLOOKUP(Tableau1[[#This Row],[AnaCode]],'Config Analyses'!A:C,2,FALSE)</f>
        <v>Analyse pesticides</v>
      </c>
      <c r="K1454" s="13" t="str">
        <f>VLOOKUP(Tableau1[[#This Row],[AnaCode]],'Config Analyses'!A:C,3,FALSE)</f>
        <v>Equipe 3</v>
      </c>
      <c r="L1454" s="13" t="str">
        <f>VLOOKUP(Tableau1[[#This Row],[CustomerCode]],'Config Clients'!A:D,3,FALSE)</f>
        <v>Coopérative agricole</v>
      </c>
      <c r="M1454" s="13" t="str">
        <f>VLOOKUP(Tableau1[[#This Row],[CustomerCode]],'Config Clients'!A:D,4,FALSE)</f>
        <v>Julie</v>
      </c>
      <c r="N1454" s="10" t="str">
        <f>IFERROR(IF(Tableau1[[#This Row],[Date rendu]]-'Date de l''export'!$A$2&gt;0,"Non","Oui"),"Oui")</f>
        <v>Non</v>
      </c>
      <c r="O1454" s="11">
        <f>IF(Tableau1[[#This Row],[En retard?]]="Non",Tableau1[[#This Row],[Date rendu]]-'Date de l''export'!$A$2,0)</f>
        <v>5.7404166666674428</v>
      </c>
      <c r="P1454" s="14" t="str">
        <f>IF(Tableau1[[#This Row],[En retard?]]="Oui","HD",IF(Tableau1[Délai restant]&lt;1,"&lt;24h",IF(Tableau1[Délai restant]&lt;2,"&lt;48h","≥48h")))</f>
        <v>≥48h</v>
      </c>
      <c r="Q1454" s="14" t="str">
        <f>IF(AND(Tableau1[[#This Row],[En retard?]]="Oui",OR(Tableau1[[#This Row],[Product]]="Citron",Tableau1[[#This Row],[Product]]="Amandes")),"Oui","Non")</f>
        <v>Non</v>
      </c>
      <c r="R1454" t="str">
        <f>CONCATENATE(Tableau1[[#This Row],[OrderCode]],"|",Tableau1[[#This Row],[AnaCode]],"|",Tableau1[[#This Row],[Product]])</f>
        <v>CMD01646408|PEST|Jus de fruits</v>
      </c>
    </row>
    <row r="1455" spans="1:18" x14ac:dyDescent="0.25">
      <c r="A1455" s="1" t="s">
        <v>589</v>
      </c>
      <c r="B1455" s="1" t="s">
        <v>43</v>
      </c>
      <c r="C1455" s="3" t="s">
        <v>225</v>
      </c>
      <c r="D1455" s="3" t="s">
        <v>39</v>
      </c>
      <c r="E1455" s="1" t="s">
        <v>229</v>
      </c>
      <c r="F1455" s="1" t="s">
        <v>1887</v>
      </c>
      <c r="G1455" s="1" t="s">
        <v>945</v>
      </c>
      <c r="H1455" s="3">
        <f>SUBSTITUTE(LEFT(Tableau1[[#This Row],[OrderDate]],17),".",":")+0</f>
        <v>43570.392129629632</v>
      </c>
      <c r="I1455" s="3">
        <f>SUBSTITUTE(LEFT(Tableau1[[#This Row],[OrderDueTo]],17),".",":")+0</f>
        <v>43572.5</v>
      </c>
      <c r="J1455" s="13" t="str">
        <f>VLOOKUP(Tableau1[[#This Row],[AnaCode]],'Config Analyses'!A:C,2,FALSE)</f>
        <v>Analyse sucres</v>
      </c>
      <c r="K1455" s="13" t="str">
        <f>VLOOKUP(Tableau1[[#This Row],[AnaCode]],'Config Analyses'!A:C,3,FALSE)</f>
        <v>Equipe 2</v>
      </c>
      <c r="L1455" s="13" t="str">
        <f>VLOOKUP(Tableau1[[#This Row],[CustomerCode]],'Config Clients'!A:D,3,FALSE)</f>
        <v>Coopérative agricole</v>
      </c>
      <c r="M1455" s="13" t="str">
        <f>VLOOKUP(Tableau1[[#This Row],[CustomerCode]],'Config Clients'!A:D,4,FALSE)</f>
        <v>Béatrice</v>
      </c>
      <c r="N1455" s="10" t="str">
        <f>IFERROR(IF(Tableau1[[#This Row],[Date rendu]]-'Date de l''export'!$A$2&gt;0,"Non","Oui"),"Oui")</f>
        <v>Non</v>
      </c>
      <c r="O1455" s="11">
        <f>IF(Tableau1[[#This Row],[En retard?]]="Non",Tableau1[[#This Row],[Date rendu]]-'Date de l''export'!$A$2,0)</f>
        <v>0.74041666666744277</v>
      </c>
      <c r="P1455" s="14" t="str">
        <f>IF(Tableau1[[#This Row],[En retard?]]="Oui","HD",IF(Tableau1[Délai restant]&lt;1,"&lt;24h",IF(Tableau1[Délai restant]&lt;2,"&lt;48h","≥48h")))</f>
        <v>&lt;24h</v>
      </c>
      <c r="Q1455" s="14" t="str">
        <f>IF(AND(Tableau1[[#This Row],[En retard?]]="Oui",OR(Tableau1[[#This Row],[Product]]="Citron",Tableau1[[#This Row],[Product]]="Amandes")),"Oui","Non")</f>
        <v>Non</v>
      </c>
      <c r="R1455" t="str">
        <f>CONCATENATE(Tableau1[[#This Row],[OrderCode]],"|",Tableau1[[#This Row],[AnaCode]],"|",Tableau1[[#This Row],[Product]])</f>
        <v>CMD01706402|SCR|Pomme</v>
      </c>
    </row>
    <row r="1456" spans="1:18" x14ac:dyDescent="0.25">
      <c r="A1456" s="1" t="s">
        <v>3687</v>
      </c>
      <c r="B1456" s="1" t="s">
        <v>42</v>
      </c>
      <c r="C1456" s="3" t="s">
        <v>188</v>
      </c>
      <c r="D1456" s="3" t="s">
        <v>38</v>
      </c>
      <c r="E1456" s="1" t="s">
        <v>179</v>
      </c>
      <c r="F1456" s="1" t="s">
        <v>3688</v>
      </c>
      <c r="G1456" s="1" t="s">
        <v>947</v>
      </c>
      <c r="H1456" s="3">
        <f>SUBSTITUTE(LEFT(Tableau1[[#This Row],[OrderDate]],17),".",":")+0</f>
        <v>43570.395416666666</v>
      </c>
      <c r="I1456" s="3">
        <f>SUBSTITUTE(LEFT(Tableau1[[#This Row],[OrderDueTo]],17),".",":")+0</f>
        <v>43571.5</v>
      </c>
      <c r="J1456" s="13" t="str">
        <f>VLOOKUP(Tableau1[[#This Row],[AnaCode]],'Config Analyses'!A:C,2,FALSE)</f>
        <v>Analyse métaux lourds</v>
      </c>
      <c r="K1456" s="13" t="str">
        <f>VLOOKUP(Tableau1[[#This Row],[AnaCode]],'Config Analyses'!A:C,3,FALSE)</f>
        <v>Equipe 1</v>
      </c>
      <c r="L1456" s="13" t="str">
        <f>VLOOKUP(Tableau1[[#This Row],[CustomerCode]],'Config Clients'!A:D,3,FALSE)</f>
        <v>Coopérative agricole</v>
      </c>
      <c r="M1456" s="13" t="str">
        <f>VLOOKUP(Tableau1[[#This Row],[CustomerCode]],'Config Clients'!A:D,4,FALSE)</f>
        <v>Julie</v>
      </c>
      <c r="N1456" s="10" t="str">
        <f>IFERROR(IF(Tableau1[[#This Row],[Date rendu]]-'Date de l''export'!$A$2&gt;0,"Non","Oui"),"Oui")</f>
        <v>Oui</v>
      </c>
      <c r="O1456" s="11">
        <f>IF(Tableau1[[#This Row],[En retard?]]="Non",Tableau1[[#This Row],[Date rendu]]-'Date de l''export'!$A$2,0)</f>
        <v>0</v>
      </c>
      <c r="P1456" s="14" t="str">
        <f>IF(Tableau1[[#This Row],[En retard?]]="Oui","HD",IF(Tableau1[Délai restant]&lt;1,"&lt;24h",IF(Tableau1[Délai restant]&lt;2,"&lt;48h","≥48h")))</f>
        <v>HD</v>
      </c>
      <c r="Q1456" s="14" t="str">
        <f>IF(AND(Tableau1[[#This Row],[En retard?]]="Oui",OR(Tableau1[[#This Row],[Product]]="Citron",Tableau1[[#This Row],[Product]]="Amandes")),"Oui","Non")</f>
        <v>Non</v>
      </c>
      <c r="R1456" t="str">
        <f>CONCATENATE(Tableau1[[#This Row],[OrderCode]],"|",Tableau1[[#This Row],[AnaCode]],"|",Tableau1[[#This Row],[Product]])</f>
        <v>CMD01646440|MTX|Jus de fruits</v>
      </c>
    </row>
    <row r="1457" spans="1:18" x14ac:dyDescent="0.25">
      <c r="A1457" s="1" t="s">
        <v>3689</v>
      </c>
      <c r="B1457" s="1" t="s">
        <v>42</v>
      </c>
      <c r="C1457" s="3" t="s">
        <v>188</v>
      </c>
      <c r="D1457" s="3" t="s">
        <v>38</v>
      </c>
      <c r="E1457" s="1" t="s">
        <v>179</v>
      </c>
      <c r="F1457" s="1" t="s">
        <v>3690</v>
      </c>
      <c r="G1457" s="1" t="s">
        <v>947</v>
      </c>
      <c r="H1457" s="3">
        <f>SUBSTITUTE(LEFT(Tableau1[[#This Row],[OrderDate]],17),".",":")+0</f>
        <v>43570.400289351855</v>
      </c>
      <c r="I1457" s="3">
        <f>SUBSTITUTE(LEFT(Tableau1[[#This Row],[OrderDueTo]],17),".",":")+0</f>
        <v>43571.5</v>
      </c>
      <c r="J1457" s="13" t="str">
        <f>VLOOKUP(Tableau1[[#This Row],[AnaCode]],'Config Analyses'!A:C,2,FALSE)</f>
        <v>Analyse métaux lourds</v>
      </c>
      <c r="K1457" s="13" t="str">
        <f>VLOOKUP(Tableau1[[#This Row],[AnaCode]],'Config Analyses'!A:C,3,FALSE)</f>
        <v>Equipe 1</v>
      </c>
      <c r="L1457" s="13" t="str">
        <f>VLOOKUP(Tableau1[[#This Row],[CustomerCode]],'Config Clients'!A:D,3,FALSE)</f>
        <v>Coopérative agricole</v>
      </c>
      <c r="M1457" s="13" t="str">
        <f>VLOOKUP(Tableau1[[#This Row],[CustomerCode]],'Config Clients'!A:D,4,FALSE)</f>
        <v>Julie</v>
      </c>
      <c r="N1457" s="10" t="str">
        <f>IFERROR(IF(Tableau1[[#This Row],[Date rendu]]-'Date de l''export'!$A$2&gt;0,"Non","Oui"),"Oui")</f>
        <v>Oui</v>
      </c>
      <c r="O1457" s="11">
        <f>IF(Tableau1[[#This Row],[En retard?]]="Non",Tableau1[[#This Row],[Date rendu]]-'Date de l''export'!$A$2,0)</f>
        <v>0</v>
      </c>
      <c r="P1457" s="14" t="str">
        <f>IF(Tableau1[[#This Row],[En retard?]]="Oui","HD",IF(Tableau1[Délai restant]&lt;1,"&lt;24h",IF(Tableau1[Délai restant]&lt;2,"&lt;48h","≥48h")))</f>
        <v>HD</v>
      </c>
      <c r="Q1457" s="14" t="str">
        <f>IF(AND(Tableau1[[#This Row],[En retard?]]="Oui",OR(Tableau1[[#This Row],[Product]]="Citron",Tableau1[[#This Row],[Product]]="Amandes")),"Oui","Non")</f>
        <v>Non</v>
      </c>
      <c r="R1457" t="str">
        <f>CONCATENATE(Tableau1[[#This Row],[OrderCode]],"|",Tableau1[[#This Row],[AnaCode]],"|",Tableau1[[#This Row],[Product]])</f>
        <v>CMD01646402|MTX|Jus de fruits</v>
      </c>
    </row>
    <row r="1458" spans="1:18" x14ac:dyDescent="0.25">
      <c r="A1458" s="1" t="s">
        <v>559</v>
      </c>
      <c r="B1458" s="1" t="s">
        <v>25</v>
      </c>
      <c r="C1458" s="3" t="s">
        <v>61</v>
      </c>
      <c r="D1458" s="3" t="s">
        <v>14</v>
      </c>
      <c r="E1458" s="1" t="s">
        <v>107</v>
      </c>
      <c r="F1458" s="1" t="s">
        <v>2278</v>
      </c>
      <c r="G1458" s="1" t="s">
        <v>964</v>
      </c>
      <c r="H1458" s="3">
        <f>SUBSTITUTE(LEFT(Tableau1[[#This Row],[OrderDate]],17),".",":")+0</f>
        <v>43570.401018518518</v>
      </c>
      <c r="I1458" s="3">
        <f>SUBSTITUTE(LEFT(Tableau1[[#This Row],[OrderDueTo]],17),".",":")+0</f>
        <v>43573.5</v>
      </c>
      <c r="J1458" s="13" t="str">
        <f>VLOOKUP(Tableau1[[#This Row],[AnaCode]],'Config Analyses'!A:C,2,FALSE)</f>
        <v>Analyse nutritionelle</v>
      </c>
      <c r="K1458" s="13" t="str">
        <f>VLOOKUP(Tableau1[[#This Row],[AnaCode]],'Config Analyses'!A:C,3,FALSE)</f>
        <v>Equipe 2</v>
      </c>
      <c r="L1458" s="13" t="str">
        <f>VLOOKUP(Tableau1[[#This Row],[CustomerCode]],'Config Clients'!A:D,3,FALSE)</f>
        <v>Grande surface</v>
      </c>
      <c r="M1458" s="13" t="str">
        <f>VLOOKUP(Tableau1[[#This Row],[CustomerCode]],'Config Clients'!A:D,4,FALSE)</f>
        <v>Eric</v>
      </c>
      <c r="N1458" s="10" t="str">
        <f>IFERROR(IF(Tableau1[[#This Row],[Date rendu]]-'Date de l''export'!$A$2&gt;0,"Non","Oui"),"Oui")</f>
        <v>Non</v>
      </c>
      <c r="O1458" s="11">
        <f>IF(Tableau1[[#This Row],[En retard?]]="Non",Tableau1[[#This Row],[Date rendu]]-'Date de l''export'!$A$2,0)</f>
        <v>1.7404166666674428</v>
      </c>
      <c r="P1458" s="14" t="str">
        <f>IF(Tableau1[[#This Row],[En retard?]]="Oui","HD",IF(Tableau1[Délai restant]&lt;1,"&lt;24h",IF(Tableau1[Délai restant]&lt;2,"&lt;48h","≥48h")))</f>
        <v>&lt;48h</v>
      </c>
      <c r="Q1458" s="14" t="str">
        <f>IF(AND(Tableau1[[#This Row],[En retard?]]="Oui",OR(Tableau1[[#This Row],[Product]]="Citron",Tableau1[[#This Row],[Product]]="Amandes")),"Oui","Non")</f>
        <v>Non</v>
      </c>
      <c r="R1458" t="str">
        <f>CONCATENATE(Tableau1[[#This Row],[OrderCode]],"|",Tableau1[[#This Row],[AnaCode]],"|",Tableau1[[#This Row],[Product]])</f>
        <v>CMD01763003|NTR|Haricots vert</v>
      </c>
    </row>
    <row r="1459" spans="1:18" x14ac:dyDescent="0.25">
      <c r="A1459" s="1" t="s">
        <v>3346</v>
      </c>
      <c r="B1459" s="1" t="s">
        <v>26</v>
      </c>
      <c r="C1459" s="3" t="s">
        <v>73</v>
      </c>
      <c r="D1459" s="3" t="s">
        <v>23</v>
      </c>
      <c r="E1459" s="1" t="s">
        <v>130</v>
      </c>
      <c r="F1459" s="1" t="s">
        <v>3691</v>
      </c>
      <c r="G1459" s="1" t="s">
        <v>1083</v>
      </c>
      <c r="H1459" s="3">
        <f>SUBSTITUTE(LEFT(Tableau1[[#This Row],[OrderDate]],17),".",":")+0</f>
        <v>43570.401226851849</v>
      </c>
      <c r="I1459" s="3">
        <f>SUBSTITUTE(LEFT(Tableau1[[#This Row],[OrderDueTo]],17),".",":")+0</f>
        <v>43577.5</v>
      </c>
      <c r="J1459" s="13" t="str">
        <f>VLOOKUP(Tableau1[[#This Row],[AnaCode]],'Config Analyses'!A:C,2,FALSE)</f>
        <v>Analyse pesticides</v>
      </c>
      <c r="K1459" s="13" t="str">
        <f>VLOOKUP(Tableau1[[#This Row],[AnaCode]],'Config Analyses'!A:C,3,FALSE)</f>
        <v>Equipe 3</v>
      </c>
      <c r="L1459" s="13" t="str">
        <f>VLOOKUP(Tableau1[[#This Row],[CustomerCode]],'Config Clients'!A:D,3,FALSE)</f>
        <v>Entreprises agro-alimentaires</v>
      </c>
      <c r="M1459" s="13" t="str">
        <f>VLOOKUP(Tableau1[[#This Row],[CustomerCode]],'Config Clients'!A:D,4,FALSE)</f>
        <v>Julien</v>
      </c>
      <c r="N1459" s="10" t="str">
        <f>IFERROR(IF(Tableau1[[#This Row],[Date rendu]]-'Date de l''export'!$A$2&gt;0,"Non","Oui"),"Oui")</f>
        <v>Non</v>
      </c>
      <c r="O1459" s="11">
        <f>IF(Tableau1[[#This Row],[En retard?]]="Non",Tableau1[[#This Row],[Date rendu]]-'Date de l''export'!$A$2,0)</f>
        <v>5.7404166666674428</v>
      </c>
      <c r="P1459" s="14" t="str">
        <f>IF(Tableau1[[#This Row],[En retard?]]="Oui","HD",IF(Tableau1[Délai restant]&lt;1,"&lt;24h",IF(Tableau1[Délai restant]&lt;2,"&lt;48h","≥48h")))</f>
        <v>≥48h</v>
      </c>
      <c r="Q1459" s="14" t="str">
        <f>IF(AND(Tableau1[[#This Row],[En retard?]]="Oui",OR(Tableau1[[#This Row],[Product]]="Citron",Tableau1[[#This Row],[Product]]="Amandes")),"Oui","Non")</f>
        <v>Non</v>
      </c>
      <c r="R1459" t="str">
        <f>CONCATENATE(Tableau1[[#This Row],[OrderCode]],"|",Tableau1[[#This Row],[AnaCode]],"|",Tableau1[[#This Row],[Product]])</f>
        <v>CMD01595602|PEST|Radis</v>
      </c>
    </row>
    <row r="1460" spans="1:18" x14ac:dyDescent="0.25">
      <c r="A1460" s="1" t="s">
        <v>335</v>
      </c>
      <c r="B1460" s="1" t="s">
        <v>31</v>
      </c>
      <c r="C1460" s="3" t="s">
        <v>61</v>
      </c>
      <c r="D1460" s="3" t="s">
        <v>14</v>
      </c>
      <c r="E1460" s="1" t="s">
        <v>226</v>
      </c>
      <c r="F1460" s="1" t="s">
        <v>2756</v>
      </c>
      <c r="G1460" s="1" t="s">
        <v>945</v>
      </c>
      <c r="H1460" s="3">
        <f>SUBSTITUTE(LEFT(Tableau1[[#This Row],[OrderDate]],17),".",":")+0</f>
        <v>43570.401863425926</v>
      </c>
      <c r="I1460" s="3">
        <f>SUBSTITUTE(LEFT(Tableau1[[#This Row],[OrderDueTo]],17),".",":")+0</f>
        <v>43572.5</v>
      </c>
      <c r="J1460" s="13" t="str">
        <f>VLOOKUP(Tableau1[[#This Row],[AnaCode]],'Config Analyses'!A:C,2,FALSE)</f>
        <v>Analyse microbiologique</v>
      </c>
      <c r="K1460" s="13" t="str">
        <f>VLOOKUP(Tableau1[[#This Row],[AnaCode]],'Config Analyses'!A:C,3,FALSE)</f>
        <v>Equipe 4</v>
      </c>
      <c r="L1460" s="13" t="str">
        <f>VLOOKUP(Tableau1[[#This Row],[CustomerCode]],'Config Clients'!A:D,3,FALSE)</f>
        <v>Grande surface</v>
      </c>
      <c r="M1460" s="13" t="str">
        <f>VLOOKUP(Tableau1[[#This Row],[CustomerCode]],'Config Clients'!A:D,4,FALSE)</f>
        <v>Eric</v>
      </c>
      <c r="N1460" s="10" t="str">
        <f>IFERROR(IF(Tableau1[[#This Row],[Date rendu]]-'Date de l''export'!$A$2&gt;0,"Non","Oui"),"Oui")</f>
        <v>Non</v>
      </c>
      <c r="O1460" s="11">
        <f>IF(Tableau1[[#This Row],[En retard?]]="Non",Tableau1[[#This Row],[Date rendu]]-'Date de l''export'!$A$2,0)</f>
        <v>0.74041666666744277</v>
      </c>
      <c r="P1460" s="14" t="str">
        <f>IF(Tableau1[[#This Row],[En retard?]]="Oui","HD",IF(Tableau1[Délai restant]&lt;1,"&lt;24h",IF(Tableau1[Délai restant]&lt;2,"&lt;48h","≥48h")))</f>
        <v>&lt;24h</v>
      </c>
      <c r="Q1460" s="14" t="str">
        <f>IF(AND(Tableau1[[#This Row],[En retard?]]="Oui",OR(Tableau1[[#This Row],[Product]]="Citron",Tableau1[[#This Row],[Product]]="Amandes")),"Oui","Non")</f>
        <v>Non</v>
      </c>
      <c r="R1460" t="str">
        <f>CONCATENATE(Tableau1[[#This Row],[OrderCode]],"|",Tableau1[[#This Row],[AnaCode]],"|",Tableau1[[#This Row],[Product]])</f>
        <v>CMD01650605|BACT|Pomme de terre</v>
      </c>
    </row>
    <row r="1461" spans="1:18" x14ac:dyDescent="0.25">
      <c r="A1461" s="1" t="s">
        <v>516</v>
      </c>
      <c r="B1461" s="1" t="s">
        <v>31</v>
      </c>
      <c r="C1461" s="3" t="s">
        <v>49</v>
      </c>
      <c r="D1461" s="3" t="s">
        <v>8</v>
      </c>
      <c r="E1461" s="1" t="s">
        <v>179</v>
      </c>
      <c r="F1461" s="1" t="s">
        <v>1677</v>
      </c>
      <c r="G1461" s="1" t="s">
        <v>947</v>
      </c>
      <c r="H1461" s="3">
        <f>SUBSTITUTE(LEFT(Tableau1[[#This Row],[OrderDate]],17),".",":")+0</f>
        <v>43570.403055555558</v>
      </c>
      <c r="I1461" s="3">
        <f>SUBSTITUTE(LEFT(Tableau1[[#This Row],[OrderDueTo]],17),".",":")+0</f>
        <v>43571.5</v>
      </c>
      <c r="J1461" s="13" t="str">
        <f>VLOOKUP(Tableau1[[#This Row],[AnaCode]],'Config Analyses'!A:C,2,FALSE)</f>
        <v>Analyse métaux lourds</v>
      </c>
      <c r="K1461" s="13" t="str">
        <f>VLOOKUP(Tableau1[[#This Row],[AnaCode]],'Config Analyses'!A:C,3,FALSE)</f>
        <v>Equipe 1</v>
      </c>
      <c r="L1461" s="13" t="str">
        <f>VLOOKUP(Tableau1[[#This Row],[CustomerCode]],'Config Clients'!A:D,3,FALSE)</f>
        <v>Grande surface</v>
      </c>
      <c r="M1461" s="13" t="str">
        <f>VLOOKUP(Tableau1[[#This Row],[CustomerCode]],'Config Clients'!A:D,4,FALSE)</f>
        <v>Eric</v>
      </c>
      <c r="N1461" s="10" t="str">
        <f>IFERROR(IF(Tableau1[[#This Row],[Date rendu]]-'Date de l''export'!$A$2&gt;0,"Non","Oui"),"Oui")</f>
        <v>Oui</v>
      </c>
      <c r="O1461" s="11">
        <f>IF(Tableau1[[#This Row],[En retard?]]="Non",Tableau1[[#This Row],[Date rendu]]-'Date de l''export'!$A$2,0)</f>
        <v>0</v>
      </c>
      <c r="P1461" s="14" t="str">
        <f>IF(Tableau1[[#This Row],[En retard?]]="Oui","HD",IF(Tableau1[Délai restant]&lt;1,"&lt;24h",IF(Tableau1[Délai restant]&lt;2,"&lt;48h","≥48h")))</f>
        <v>HD</v>
      </c>
      <c r="Q1461" s="14" t="str">
        <f>IF(AND(Tableau1[[#This Row],[En retard?]]="Oui",OR(Tableau1[[#This Row],[Product]]="Citron",Tableau1[[#This Row],[Product]]="Amandes")),"Oui","Non")</f>
        <v>Non</v>
      </c>
      <c r="R1461" t="str">
        <f>CONCATENATE(Tableau1[[#This Row],[OrderCode]],"|",Tableau1[[#This Row],[AnaCode]],"|",Tableau1[[#This Row],[Product]])</f>
        <v>CMD01408204|MTX|Pomme de terre</v>
      </c>
    </row>
    <row r="1462" spans="1:18" x14ac:dyDescent="0.25">
      <c r="A1462" s="1" t="s">
        <v>453</v>
      </c>
      <c r="B1462" s="1" t="s">
        <v>32</v>
      </c>
      <c r="C1462" s="3" t="s">
        <v>61</v>
      </c>
      <c r="D1462" s="3" t="s">
        <v>14</v>
      </c>
      <c r="E1462" s="1" t="s">
        <v>229</v>
      </c>
      <c r="F1462" s="1" t="s">
        <v>2099</v>
      </c>
      <c r="G1462" s="1" t="s">
        <v>945</v>
      </c>
      <c r="H1462" s="3">
        <f>SUBSTITUTE(LEFT(Tableau1[[#This Row],[OrderDate]],17),".",":")+0</f>
        <v>43570.405312499999</v>
      </c>
      <c r="I1462" s="3">
        <f>SUBSTITUTE(LEFT(Tableau1[[#This Row],[OrderDueTo]],17),".",":")+0</f>
        <v>43572.5</v>
      </c>
      <c r="J1462" s="13" t="str">
        <f>VLOOKUP(Tableau1[[#This Row],[AnaCode]],'Config Analyses'!A:C,2,FALSE)</f>
        <v>Analyse sucres</v>
      </c>
      <c r="K1462" s="13" t="str">
        <f>VLOOKUP(Tableau1[[#This Row],[AnaCode]],'Config Analyses'!A:C,3,FALSE)</f>
        <v>Equipe 2</v>
      </c>
      <c r="L1462" s="13" t="str">
        <f>VLOOKUP(Tableau1[[#This Row],[CustomerCode]],'Config Clients'!A:D,3,FALSE)</f>
        <v>Grande surface</v>
      </c>
      <c r="M1462" s="13" t="str">
        <f>VLOOKUP(Tableau1[[#This Row],[CustomerCode]],'Config Clients'!A:D,4,FALSE)</f>
        <v>Eric</v>
      </c>
      <c r="N1462" s="10" t="str">
        <f>IFERROR(IF(Tableau1[[#This Row],[Date rendu]]-'Date de l''export'!$A$2&gt;0,"Non","Oui"),"Oui")</f>
        <v>Non</v>
      </c>
      <c r="O1462" s="11">
        <f>IF(Tableau1[[#This Row],[En retard?]]="Non",Tableau1[[#This Row],[Date rendu]]-'Date de l''export'!$A$2,0)</f>
        <v>0.74041666666744277</v>
      </c>
      <c r="P1462" s="14" t="str">
        <f>IF(Tableau1[[#This Row],[En retard?]]="Oui","HD",IF(Tableau1[Délai restant]&lt;1,"&lt;24h",IF(Tableau1[Délai restant]&lt;2,"&lt;48h","≥48h")))</f>
        <v>&lt;24h</v>
      </c>
      <c r="Q1462" s="14" t="str">
        <f>IF(AND(Tableau1[[#This Row],[En retard?]]="Oui",OR(Tableau1[[#This Row],[Product]]="Citron",Tableau1[[#This Row],[Product]]="Amandes")),"Oui","Non")</f>
        <v>Non</v>
      </c>
      <c r="R1462" t="str">
        <f>CONCATENATE(Tableau1[[#This Row],[OrderCode]],"|",Tableau1[[#This Row],[AnaCode]],"|",Tableau1[[#This Row],[Product]])</f>
        <v>CMD01497004|SCR|Tomate</v>
      </c>
    </row>
    <row r="1463" spans="1:18" x14ac:dyDescent="0.25">
      <c r="A1463" s="1" t="s">
        <v>3692</v>
      </c>
      <c r="B1463" s="1" t="s">
        <v>42</v>
      </c>
      <c r="C1463" s="3" t="s">
        <v>188</v>
      </c>
      <c r="D1463" s="3" t="s">
        <v>38</v>
      </c>
      <c r="E1463" s="1" t="s">
        <v>226</v>
      </c>
      <c r="F1463" s="1" t="s">
        <v>3693</v>
      </c>
      <c r="G1463" s="1" t="s">
        <v>945</v>
      </c>
      <c r="H1463" s="3">
        <f>SUBSTITUTE(LEFT(Tableau1[[#This Row],[OrderDate]],17),".",":")+0</f>
        <v>43570.405624999999</v>
      </c>
      <c r="I1463" s="3">
        <f>SUBSTITUTE(LEFT(Tableau1[[#This Row],[OrderDueTo]],17),".",":")+0</f>
        <v>43572.5</v>
      </c>
      <c r="J1463" s="13" t="str">
        <f>VLOOKUP(Tableau1[[#This Row],[AnaCode]],'Config Analyses'!A:C,2,FALSE)</f>
        <v>Analyse microbiologique</v>
      </c>
      <c r="K1463" s="13" t="str">
        <f>VLOOKUP(Tableau1[[#This Row],[AnaCode]],'Config Analyses'!A:C,3,FALSE)</f>
        <v>Equipe 4</v>
      </c>
      <c r="L1463" s="13" t="str">
        <f>VLOOKUP(Tableau1[[#This Row],[CustomerCode]],'Config Clients'!A:D,3,FALSE)</f>
        <v>Coopérative agricole</v>
      </c>
      <c r="M1463" s="13" t="str">
        <f>VLOOKUP(Tableau1[[#This Row],[CustomerCode]],'Config Clients'!A:D,4,FALSE)</f>
        <v>Julie</v>
      </c>
      <c r="N1463" s="10" t="str">
        <f>IFERROR(IF(Tableau1[[#This Row],[Date rendu]]-'Date de l''export'!$A$2&gt;0,"Non","Oui"),"Oui")</f>
        <v>Non</v>
      </c>
      <c r="O1463" s="11">
        <f>IF(Tableau1[[#This Row],[En retard?]]="Non",Tableau1[[#This Row],[Date rendu]]-'Date de l''export'!$A$2,0)</f>
        <v>0.74041666666744277</v>
      </c>
      <c r="P1463" s="14" t="str">
        <f>IF(Tableau1[[#This Row],[En retard?]]="Oui","HD",IF(Tableau1[Délai restant]&lt;1,"&lt;24h",IF(Tableau1[Délai restant]&lt;2,"&lt;48h","≥48h")))</f>
        <v>&lt;24h</v>
      </c>
      <c r="Q1463" s="14" t="str">
        <f>IF(AND(Tableau1[[#This Row],[En retard?]]="Oui",OR(Tableau1[[#This Row],[Product]]="Citron",Tableau1[[#This Row],[Product]]="Amandes")),"Oui","Non")</f>
        <v>Non</v>
      </c>
      <c r="R1463" t="str">
        <f>CONCATENATE(Tableau1[[#This Row],[OrderCode]],"|",Tableau1[[#This Row],[AnaCode]],"|",Tableau1[[#This Row],[Product]])</f>
        <v>CMD01748524|BACT|Jus de fruits</v>
      </c>
    </row>
    <row r="1464" spans="1:18" x14ac:dyDescent="0.25">
      <c r="A1464" s="1" t="s">
        <v>565</v>
      </c>
      <c r="B1464" s="1" t="s">
        <v>31</v>
      </c>
      <c r="C1464" s="3" t="s">
        <v>72</v>
      </c>
      <c r="D1464" s="3" t="s">
        <v>22</v>
      </c>
      <c r="E1464" s="1" t="s">
        <v>179</v>
      </c>
      <c r="F1464" s="1" t="s">
        <v>2728</v>
      </c>
      <c r="G1464" s="1" t="s">
        <v>947</v>
      </c>
      <c r="H1464" s="3">
        <f>SUBSTITUTE(LEFT(Tableau1[[#This Row],[OrderDate]],17),".",":")+0</f>
        <v>43570.405856481484</v>
      </c>
      <c r="I1464" s="3">
        <f>SUBSTITUTE(LEFT(Tableau1[[#This Row],[OrderDueTo]],17),".",":")+0</f>
        <v>43571.5</v>
      </c>
      <c r="J1464" s="13" t="str">
        <f>VLOOKUP(Tableau1[[#This Row],[AnaCode]],'Config Analyses'!A:C,2,FALSE)</f>
        <v>Analyse métaux lourds</v>
      </c>
      <c r="K1464" s="13" t="str">
        <f>VLOOKUP(Tableau1[[#This Row],[AnaCode]],'Config Analyses'!A:C,3,FALSE)</f>
        <v>Equipe 1</v>
      </c>
      <c r="L1464" s="13" t="str">
        <f>VLOOKUP(Tableau1[[#This Row],[CustomerCode]],'Config Clients'!A:D,3,FALSE)</f>
        <v>Coopérative agricole</v>
      </c>
      <c r="M1464" s="13" t="str">
        <f>VLOOKUP(Tableau1[[#This Row],[CustomerCode]],'Config Clients'!A:D,4,FALSE)</f>
        <v>Julie</v>
      </c>
      <c r="N1464" s="10" t="str">
        <f>IFERROR(IF(Tableau1[[#This Row],[Date rendu]]-'Date de l''export'!$A$2&gt;0,"Non","Oui"),"Oui")</f>
        <v>Oui</v>
      </c>
      <c r="O1464" s="11">
        <f>IF(Tableau1[[#This Row],[En retard?]]="Non",Tableau1[[#This Row],[Date rendu]]-'Date de l''export'!$A$2,0)</f>
        <v>0</v>
      </c>
      <c r="P1464" s="14" t="str">
        <f>IF(Tableau1[[#This Row],[En retard?]]="Oui","HD",IF(Tableau1[Délai restant]&lt;1,"&lt;24h",IF(Tableau1[Délai restant]&lt;2,"&lt;48h","≥48h")))</f>
        <v>HD</v>
      </c>
      <c r="Q1464" s="14" t="str">
        <f>IF(AND(Tableau1[[#This Row],[En retard?]]="Oui",OR(Tableau1[[#This Row],[Product]]="Citron",Tableau1[[#This Row],[Product]]="Amandes")),"Oui","Non")</f>
        <v>Non</v>
      </c>
      <c r="R1464" t="str">
        <f>CONCATENATE(Tableau1[[#This Row],[OrderCode]],"|",Tableau1[[#This Row],[AnaCode]],"|",Tableau1[[#This Row],[Product]])</f>
        <v>CMD01553703|MTX|Pomme de terre</v>
      </c>
    </row>
    <row r="1465" spans="1:18" x14ac:dyDescent="0.25">
      <c r="A1465" s="1" t="s">
        <v>3584</v>
      </c>
      <c r="B1465" s="1" t="s">
        <v>42</v>
      </c>
      <c r="C1465" s="3" t="s">
        <v>188</v>
      </c>
      <c r="D1465" s="3" t="s">
        <v>38</v>
      </c>
      <c r="E1465" s="1" t="s">
        <v>179</v>
      </c>
      <c r="F1465" s="1" t="s">
        <v>3694</v>
      </c>
      <c r="G1465" s="1" t="s">
        <v>947</v>
      </c>
      <c r="H1465" s="3">
        <f>SUBSTITUTE(LEFT(Tableau1[[#This Row],[OrderDate]],17),".",":")+0</f>
        <v>43570.406215277777</v>
      </c>
      <c r="I1465" s="3">
        <f>SUBSTITUTE(LEFT(Tableau1[[#This Row],[OrderDueTo]],17),".",":")+0</f>
        <v>43571.5</v>
      </c>
      <c r="J1465" s="13" t="str">
        <f>VLOOKUP(Tableau1[[#This Row],[AnaCode]],'Config Analyses'!A:C,2,FALSE)</f>
        <v>Analyse métaux lourds</v>
      </c>
      <c r="K1465" s="13" t="str">
        <f>VLOOKUP(Tableau1[[#This Row],[AnaCode]],'Config Analyses'!A:C,3,FALSE)</f>
        <v>Equipe 1</v>
      </c>
      <c r="L1465" s="13" t="str">
        <f>VLOOKUP(Tableau1[[#This Row],[CustomerCode]],'Config Clients'!A:D,3,FALSE)</f>
        <v>Coopérative agricole</v>
      </c>
      <c r="M1465" s="13" t="str">
        <f>VLOOKUP(Tableau1[[#This Row],[CustomerCode]],'Config Clients'!A:D,4,FALSE)</f>
        <v>Julie</v>
      </c>
      <c r="N1465" s="10" t="str">
        <f>IFERROR(IF(Tableau1[[#This Row],[Date rendu]]-'Date de l''export'!$A$2&gt;0,"Non","Oui"),"Oui")</f>
        <v>Oui</v>
      </c>
      <c r="O1465" s="11">
        <f>IF(Tableau1[[#This Row],[En retard?]]="Non",Tableau1[[#This Row],[Date rendu]]-'Date de l''export'!$A$2,0)</f>
        <v>0</v>
      </c>
      <c r="P1465" s="14" t="str">
        <f>IF(Tableau1[[#This Row],[En retard?]]="Oui","HD",IF(Tableau1[Délai restant]&lt;1,"&lt;24h",IF(Tableau1[Délai restant]&lt;2,"&lt;48h","≥48h")))</f>
        <v>HD</v>
      </c>
      <c r="Q1465" s="14" t="str">
        <f>IF(AND(Tableau1[[#This Row],[En retard?]]="Oui",OR(Tableau1[[#This Row],[Product]]="Citron",Tableau1[[#This Row],[Product]]="Amandes")),"Oui","Non")</f>
        <v>Non</v>
      </c>
      <c r="R1465" t="str">
        <f>CONCATENATE(Tableau1[[#This Row],[OrderCode]],"|",Tableau1[[#This Row],[AnaCode]],"|",Tableau1[[#This Row],[Product]])</f>
        <v>CMD01601424|MTX|Jus de fruits</v>
      </c>
    </row>
    <row r="1466" spans="1:18" x14ac:dyDescent="0.25">
      <c r="A1466" s="1" t="s">
        <v>477</v>
      </c>
      <c r="B1466" s="1" t="s">
        <v>11</v>
      </c>
      <c r="C1466" s="3" t="s">
        <v>49</v>
      </c>
      <c r="D1466" s="3" t="s">
        <v>8</v>
      </c>
      <c r="E1466" s="1" t="s">
        <v>130</v>
      </c>
      <c r="F1466" s="1" t="s">
        <v>2103</v>
      </c>
      <c r="G1466" s="1" t="s">
        <v>1083</v>
      </c>
      <c r="H1466" s="3">
        <f>SUBSTITUTE(LEFT(Tableau1[[#This Row],[OrderDate]],17),".",":")+0</f>
        <v>43570.408252314817</v>
      </c>
      <c r="I1466" s="3">
        <f>SUBSTITUTE(LEFT(Tableau1[[#This Row],[OrderDueTo]],17),".",":")+0</f>
        <v>43577.5</v>
      </c>
      <c r="J1466" s="13" t="str">
        <f>VLOOKUP(Tableau1[[#This Row],[AnaCode]],'Config Analyses'!A:C,2,FALSE)</f>
        <v>Analyse pesticides</v>
      </c>
      <c r="K1466" s="13" t="str">
        <f>VLOOKUP(Tableau1[[#This Row],[AnaCode]],'Config Analyses'!A:C,3,FALSE)</f>
        <v>Equipe 3</v>
      </c>
      <c r="L1466" s="13" t="str">
        <f>VLOOKUP(Tableau1[[#This Row],[CustomerCode]],'Config Clients'!A:D,3,FALSE)</f>
        <v>Grande surface</v>
      </c>
      <c r="M1466" s="13" t="str">
        <f>VLOOKUP(Tableau1[[#This Row],[CustomerCode]],'Config Clients'!A:D,4,FALSE)</f>
        <v>Eric</v>
      </c>
      <c r="N1466" s="10" t="str">
        <f>IFERROR(IF(Tableau1[[#This Row],[Date rendu]]-'Date de l''export'!$A$2&gt;0,"Non","Oui"),"Oui")</f>
        <v>Non</v>
      </c>
      <c r="O1466" s="11">
        <f>IF(Tableau1[[#This Row],[En retard?]]="Non",Tableau1[[#This Row],[Date rendu]]-'Date de l''export'!$A$2,0)</f>
        <v>5.7404166666674428</v>
      </c>
      <c r="P1466" s="14" t="str">
        <f>IF(Tableau1[[#This Row],[En retard?]]="Oui","HD",IF(Tableau1[Délai restant]&lt;1,"&lt;24h",IF(Tableau1[Délai restant]&lt;2,"&lt;48h","≥48h")))</f>
        <v>≥48h</v>
      </c>
      <c r="Q1466" s="14" t="str">
        <f>IF(AND(Tableau1[[#This Row],[En retard?]]="Oui",OR(Tableau1[[#This Row],[Product]]="Citron",Tableau1[[#This Row],[Product]]="Amandes")),"Oui","Non")</f>
        <v>Non</v>
      </c>
      <c r="R1466" t="str">
        <f>CONCATENATE(Tableau1[[#This Row],[OrderCode]],"|",Tableau1[[#This Row],[AnaCode]],"|",Tableau1[[#This Row],[Product]])</f>
        <v>CMD01686704|PEST|Oignon</v>
      </c>
    </row>
    <row r="1467" spans="1:18" x14ac:dyDescent="0.25">
      <c r="A1467" s="1" t="s">
        <v>200</v>
      </c>
      <c r="B1467" s="1" t="s">
        <v>21</v>
      </c>
      <c r="C1467" s="3" t="s">
        <v>61</v>
      </c>
      <c r="D1467" s="3" t="s">
        <v>14</v>
      </c>
      <c r="E1467" s="1" t="s">
        <v>130</v>
      </c>
      <c r="F1467" s="1" t="s">
        <v>1692</v>
      </c>
      <c r="G1467" s="1" t="s">
        <v>1083</v>
      </c>
      <c r="H1467" s="3">
        <f>SUBSTITUTE(LEFT(Tableau1[[#This Row],[OrderDate]],17),".",":")+0</f>
        <v>43570.408263888887</v>
      </c>
      <c r="I1467" s="3">
        <f>SUBSTITUTE(LEFT(Tableau1[[#This Row],[OrderDueTo]],17),".",":")+0</f>
        <v>43577.5</v>
      </c>
      <c r="J1467" s="13" t="str">
        <f>VLOOKUP(Tableau1[[#This Row],[AnaCode]],'Config Analyses'!A:C,2,FALSE)</f>
        <v>Analyse pesticides</v>
      </c>
      <c r="K1467" s="13" t="str">
        <f>VLOOKUP(Tableau1[[#This Row],[AnaCode]],'Config Analyses'!A:C,3,FALSE)</f>
        <v>Equipe 3</v>
      </c>
      <c r="L1467" s="13" t="str">
        <f>VLOOKUP(Tableau1[[#This Row],[CustomerCode]],'Config Clients'!A:D,3,FALSE)</f>
        <v>Grande surface</v>
      </c>
      <c r="M1467" s="13" t="str">
        <f>VLOOKUP(Tableau1[[#This Row],[CustomerCode]],'Config Clients'!A:D,4,FALSE)</f>
        <v>Eric</v>
      </c>
      <c r="N1467" s="10" t="str">
        <f>IFERROR(IF(Tableau1[[#This Row],[Date rendu]]-'Date de l''export'!$A$2&gt;0,"Non","Oui"),"Oui")</f>
        <v>Non</v>
      </c>
      <c r="O1467" s="11">
        <f>IF(Tableau1[[#This Row],[En retard?]]="Non",Tableau1[[#This Row],[Date rendu]]-'Date de l''export'!$A$2,0)</f>
        <v>5.7404166666674428</v>
      </c>
      <c r="P1467" s="14" t="str">
        <f>IF(Tableau1[[#This Row],[En retard?]]="Oui","HD",IF(Tableau1[Délai restant]&lt;1,"&lt;24h",IF(Tableau1[Délai restant]&lt;2,"&lt;48h","≥48h")))</f>
        <v>≥48h</v>
      </c>
      <c r="Q1467" s="14" t="str">
        <f>IF(AND(Tableau1[[#This Row],[En retard?]]="Oui",OR(Tableau1[[#This Row],[Product]]="Citron",Tableau1[[#This Row],[Product]]="Amandes")),"Oui","Non")</f>
        <v>Non</v>
      </c>
      <c r="R1467" t="str">
        <f>CONCATENATE(Tableau1[[#This Row],[OrderCode]],"|",Tableau1[[#This Row],[AnaCode]],"|",Tableau1[[#This Row],[Product]])</f>
        <v>CMD01658001|PEST|Carotte</v>
      </c>
    </row>
    <row r="1468" spans="1:18" x14ac:dyDescent="0.25">
      <c r="A1468" s="1" t="s">
        <v>148</v>
      </c>
      <c r="B1468" s="1" t="s">
        <v>26</v>
      </c>
      <c r="C1468" s="3" t="s">
        <v>49</v>
      </c>
      <c r="D1468" s="3" t="s">
        <v>8</v>
      </c>
      <c r="E1468" s="1" t="s">
        <v>130</v>
      </c>
      <c r="F1468" s="1" t="s">
        <v>1706</v>
      </c>
      <c r="G1468" s="1" t="s">
        <v>1083</v>
      </c>
      <c r="H1468" s="3">
        <f>SUBSTITUTE(LEFT(Tableau1[[#This Row],[OrderDate]],17),".",":")+0</f>
        <v>43570.410752314812</v>
      </c>
      <c r="I1468" s="3">
        <f>SUBSTITUTE(LEFT(Tableau1[[#This Row],[OrderDueTo]],17),".",":")+0</f>
        <v>43577.5</v>
      </c>
      <c r="J1468" s="13" t="str">
        <f>VLOOKUP(Tableau1[[#This Row],[AnaCode]],'Config Analyses'!A:C,2,FALSE)</f>
        <v>Analyse pesticides</v>
      </c>
      <c r="K1468" s="13" t="str">
        <f>VLOOKUP(Tableau1[[#This Row],[AnaCode]],'Config Analyses'!A:C,3,FALSE)</f>
        <v>Equipe 3</v>
      </c>
      <c r="L1468" s="13" t="str">
        <f>VLOOKUP(Tableau1[[#This Row],[CustomerCode]],'Config Clients'!A:D,3,FALSE)</f>
        <v>Grande surface</v>
      </c>
      <c r="M1468" s="13" t="str">
        <f>VLOOKUP(Tableau1[[#This Row],[CustomerCode]],'Config Clients'!A:D,4,FALSE)</f>
        <v>Eric</v>
      </c>
      <c r="N1468" s="10" t="str">
        <f>IFERROR(IF(Tableau1[[#This Row],[Date rendu]]-'Date de l''export'!$A$2&gt;0,"Non","Oui"),"Oui")</f>
        <v>Non</v>
      </c>
      <c r="O1468" s="11">
        <f>IF(Tableau1[[#This Row],[En retard?]]="Non",Tableau1[[#This Row],[Date rendu]]-'Date de l''export'!$A$2,0)</f>
        <v>5.7404166666674428</v>
      </c>
      <c r="P1468" s="14" t="str">
        <f>IF(Tableau1[[#This Row],[En retard?]]="Oui","HD",IF(Tableau1[Délai restant]&lt;1,"&lt;24h",IF(Tableau1[Délai restant]&lt;2,"&lt;48h","≥48h")))</f>
        <v>≥48h</v>
      </c>
      <c r="Q1468" s="14" t="str">
        <f>IF(AND(Tableau1[[#This Row],[En retard?]]="Oui",OR(Tableau1[[#This Row],[Product]]="Citron",Tableau1[[#This Row],[Product]]="Amandes")),"Oui","Non")</f>
        <v>Non</v>
      </c>
      <c r="R1468" t="str">
        <f>CONCATENATE(Tableau1[[#This Row],[OrderCode]],"|",Tableau1[[#This Row],[AnaCode]],"|",Tableau1[[#This Row],[Product]])</f>
        <v>CMD01603304|PEST|Radis</v>
      </c>
    </row>
    <row r="1469" spans="1:18" x14ac:dyDescent="0.25">
      <c r="A1469" s="1" t="s">
        <v>254</v>
      </c>
      <c r="B1469" s="1" t="s">
        <v>21</v>
      </c>
      <c r="C1469" s="3" t="s">
        <v>54</v>
      </c>
      <c r="D1469" s="3" t="s">
        <v>10</v>
      </c>
      <c r="E1469" s="1" t="s">
        <v>179</v>
      </c>
      <c r="F1469" s="1" t="s">
        <v>1708</v>
      </c>
      <c r="G1469" s="1" t="s">
        <v>947</v>
      </c>
      <c r="H1469" s="3">
        <f>SUBSTITUTE(LEFT(Tableau1[[#This Row],[OrderDate]],17),".",":")+0</f>
        <v>43570.411111111112</v>
      </c>
      <c r="I1469" s="3">
        <f>SUBSTITUTE(LEFT(Tableau1[[#This Row],[OrderDueTo]],17),".",":")+0</f>
        <v>43571.5</v>
      </c>
      <c r="J1469" s="13" t="str">
        <f>VLOOKUP(Tableau1[[#This Row],[AnaCode]],'Config Analyses'!A:C,2,FALSE)</f>
        <v>Analyse métaux lourds</v>
      </c>
      <c r="K1469" s="13" t="str">
        <f>VLOOKUP(Tableau1[[#This Row],[AnaCode]],'Config Analyses'!A:C,3,FALSE)</f>
        <v>Equipe 1</v>
      </c>
      <c r="L1469" s="13" t="str">
        <f>VLOOKUP(Tableau1[[#This Row],[CustomerCode]],'Config Clients'!A:D,3,FALSE)</f>
        <v>Coopérative agricole</v>
      </c>
      <c r="M1469" s="13" t="str">
        <f>VLOOKUP(Tableau1[[#This Row],[CustomerCode]],'Config Clients'!A:D,4,FALSE)</f>
        <v>Julie</v>
      </c>
      <c r="N1469" s="10" t="str">
        <f>IFERROR(IF(Tableau1[[#This Row],[Date rendu]]-'Date de l''export'!$A$2&gt;0,"Non","Oui"),"Oui")</f>
        <v>Oui</v>
      </c>
      <c r="O1469" s="11">
        <f>IF(Tableau1[[#This Row],[En retard?]]="Non",Tableau1[[#This Row],[Date rendu]]-'Date de l''export'!$A$2,0)</f>
        <v>0</v>
      </c>
      <c r="P1469" s="14" t="str">
        <f>IF(Tableau1[[#This Row],[En retard?]]="Oui","HD",IF(Tableau1[Délai restant]&lt;1,"&lt;24h",IF(Tableau1[Délai restant]&lt;2,"&lt;48h","≥48h")))</f>
        <v>HD</v>
      </c>
      <c r="Q1469" s="14" t="str">
        <f>IF(AND(Tableau1[[#This Row],[En retard?]]="Oui",OR(Tableau1[[#This Row],[Product]]="Citron",Tableau1[[#This Row],[Product]]="Amandes")),"Oui","Non")</f>
        <v>Non</v>
      </c>
      <c r="R1469" t="str">
        <f>CONCATENATE(Tableau1[[#This Row],[OrderCode]],"|",Tableau1[[#This Row],[AnaCode]],"|",Tableau1[[#This Row],[Product]])</f>
        <v>CMD01711304|MTX|Carotte</v>
      </c>
    </row>
    <row r="1470" spans="1:18" x14ac:dyDescent="0.25">
      <c r="A1470" s="1" t="s">
        <v>3695</v>
      </c>
      <c r="B1470" s="1" t="s">
        <v>29</v>
      </c>
      <c r="C1470" s="3" t="s">
        <v>73</v>
      </c>
      <c r="D1470" s="3" t="s">
        <v>23</v>
      </c>
      <c r="E1470" s="1" t="s">
        <v>130</v>
      </c>
      <c r="F1470" s="1" t="s">
        <v>3696</v>
      </c>
      <c r="G1470" s="1" t="s">
        <v>1083</v>
      </c>
      <c r="H1470" s="3">
        <f>SUBSTITUTE(LEFT(Tableau1[[#This Row],[OrderDate]],17),".",":")+0</f>
        <v>43570.412164351852</v>
      </c>
      <c r="I1470" s="3">
        <f>SUBSTITUTE(LEFT(Tableau1[[#This Row],[OrderDueTo]],17),".",":")+0</f>
        <v>43577.5</v>
      </c>
      <c r="J1470" s="13" t="str">
        <f>VLOOKUP(Tableau1[[#This Row],[AnaCode]],'Config Analyses'!A:C,2,FALSE)</f>
        <v>Analyse pesticides</v>
      </c>
      <c r="K1470" s="13" t="str">
        <f>VLOOKUP(Tableau1[[#This Row],[AnaCode]],'Config Analyses'!A:C,3,FALSE)</f>
        <v>Equipe 3</v>
      </c>
      <c r="L1470" s="13" t="str">
        <f>VLOOKUP(Tableau1[[#This Row],[CustomerCode]],'Config Clients'!A:D,3,FALSE)</f>
        <v>Entreprises agro-alimentaires</v>
      </c>
      <c r="M1470" s="13" t="str">
        <f>VLOOKUP(Tableau1[[#This Row],[CustomerCode]],'Config Clients'!A:D,4,FALSE)</f>
        <v>Julien</v>
      </c>
      <c r="N1470" s="10" t="str">
        <f>IFERROR(IF(Tableau1[[#This Row],[Date rendu]]-'Date de l''export'!$A$2&gt;0,"Non","Oui"),"Oui")</f>
        <v>Non</v>
      </c>
      <c r="O1470" s="11">
        <f>IF(Tableau1[[#This Row],[En retard?]]="Non",Tableau1[[#This Row],[Date rendu]]-'Date de l''export'!$A$2,0)</f>
        <v>5.7404166666674428</v>
      </c>
      <c r="P1470" s="14" t="str">
        <f>IF(Tableau1[[#This Row],[En retard?]]="Oui","HD",IF(Tableau1[Délai restant]&lt;1,"&lt;24h",IF(Tableau1[Délai restant]&lt;2,"&lt;48h","≥48h")))</f>
        <v>≥48h</v>
      </c>
      <c r="Q1470" s="14" t="str">
        <f>IF(AND(Tableau1[[#This Row],[En retard?]]="Oui",OR(Tableau1[[#This Row],[Product]]="Citron",Tableau1[[#This Row],[Product]]="Amandes")),"Oui","Non")</f>
        <v>Non</v>
      </c>
      <c r="R1470" t="str">
        <f>CONCATENATE(Tableau1[[#This Row],[OrderCode]],"|",Tableau1[[#This Row],[AnaCode]],"|",Tableau1[[#This Row],[Product]])</f>
        <v>CMD01597703|PEST|Porc</v>
      </c>
    </row>
    <row r="1471" spans="1:18" x14ac:dyDescent="0.25">
      <c r="A1471" s="1" t="s">
        <v>3621</v>
      </c>
      <c r="B1471" s="1" t="s">
        <v>16</v>
      </c>
      <c r="C1471" s="3" t="s">
        <v>188</v>
      </c>
      <c r="D1471" s="3" t="s">
        <v>38</v>
      </c>
      <c r="E1471" s="1" t="s">
        <v>179</v>
      </c>
      <c r="F1471" s="1" t="s">
        <v>3697</v>
      </c>
      <c r="G1471" s="1" t="s">
        <v>947</v>
      </c>
      <c r="H1471" s="3">
        <f>SUBSTITUTE(LEFT(Tableau1[[#This Row],[OrderDate]],17),".",":")+0</f>
        <v>43570.412361111114</v>
      </c>
      <c r="I1471" s="3">
        <f>SUBSTITUTE(LEFT(Tableau1[[#This Row],[OrderDueTo]],17),".",":")+0</f>
        <v>43571.5</v>
      </c>
      <c r="J1471" s="13" t="str">
        <f>VLOOKUP(Tableau1[[#This Row],[AnaCode]],'Config Analyses'!A:C,2,FALSE)</f>
        <v>Analyse métaux lourds</v>
      </c>
      <c r="K1471" s="13" t="str">
        <f>VLOOKUP(Tableau1[[#This Row],[AnaCode]],'Config Analyses'!A:C,3,FALSE)</f>
        <v>Equipe 1</v>
      </c>
      <c r="L1471" s="13" t="str">
        <f>VLOOKUP(Tableau1[[#This Row],[CustomerCode]],'Config Clients'!A:D,3,FALSE)</f>
        <v>Coopérative agricole</v>
      </c>
      <c r="M1471" s="13" t="str">
        <f>VLOOKUP(Tableau1[[#This Row],[CustomerCode]],'Config Clients'!A:D,4,FALSE)</f>
        <v>Julie</v>
      </c>
      <c r="N1471" s="10" t="str">
        <f>IFERROR(IF(Tableau1[[#This Row],[Date rendu]]-'Date de l''export'!$A$2&gt;0,"Non","Oui"),"Oui")</f>
        <v>Oui</v>
      </c>
      <c r="O1471" s="11">
        <f>IF(Tableau1[[#This Row],[En retard?]]="Non",Tableau1[[#This Row],[Date rendu]]-'Date de l''export'!$A$2,0)</f>
        <v>0</v>
      </c>
      <c r="P1471" s="14" t="str">
        <f>IF(Tableau1[[#This Row],[En retard?]]="Oui","HD",IF(Tableau1[Délai restant]&lt;1,"&lt;24h",IF(Tableau1[Délai restant]&lt;2,"&lt;48h","≥48h")))</f>
        <v>HD</v>
      </c>
      <c r="Q1471" s="14" t="str">
        <f>IF(AND(Tableau1[[#This Row],[En retard?]]="Oui",OR(Tableau1[[#This Row],[Product]]="Citron",Tableau1[[#This Row],[Product]]="Amandes")),"Oui","Non")</f>
        <v>Non</v>
      </c>
      <c r="R1471" t="str">
        <f>CONCATENATE(Tableau1[[#This Row],[OrderCode]],"|",Tableau1[[#This Row],[AnaCode]],"|",Tableau1[[#This Row],[Product]])</f>
        <v>CMD01748515|MTX|Agneau</v>
      </c>
    </row>
    <row r="1472" spans="1:18" x14ac:dyDescent="0.25">
      <c r="A1472" s="1" t="s">
        <v>3698</v>
      </c>
      <c r="B1472" s="1" t="s">
        <v>42</v>
      </c>
      <c r="C1472" s="3" t="s">
        <v>73</v>
      </c>
      <c r="D1472" s="3" t="s">
        <v>23</v>
      </c>
      <c r="E1472" s="1" t="s">
        <v>229</v>
      </c>
      <c r="F1472" s="1" t="s">
        <v>3699</v>
      </c>
      <c r="G1472" s="1" t="s">
        <v>945</v>
      </c>
      <c r="H1472" s="3">
        <f>SUBSTITUTE(LEFT(Tableau1[[#This Row],[OrderDate]],17),".",":")+0</f>
        <v>43570.413263888891</v>
      </c>
      <c r="I1472" s="3">
        <f>SUBSTITUTE(LEFT(Tableau1[[#This Row],[OrderDueTo]],17),".",":")+0</f>
        <v>43572.5</v>
      </c>
      <c r="J1472" s="13" t="str">
        <f>VLOOKUP(Tableau1[[#This Row],[AnaCode]],'Config Analyses'!A:C,2,FALSE)</f>
        <v>Analyse sucres</v>
      </c>
      <c r="K1472" s="13" t="str">
        <f>VLOOKUP(Tableau1[[#This Row],[AnaCode]],'Config Analyses'!A:C,3,FALSE)</f>
        <v>Equipe 2</v>
      </c>
      <c r="L1472" s="13" t="str">
        <f>VLOOKUP(Tableau1[[#This Row],[CustomerCode]],'Config Clients'!A:D,3,FALSE)</f>
        <v>Entreprises agro-alimentaires</v>
      </c>
      <c r="M1472" s="13" t="str">
        <f>VLOOKUP(Tableau1[[#This Row],[CustomerCode]],'Config Clients'!A:D,4,FALSE)</f>
        <v>Julien</v>
      </c>
      <c r="N1472" s="10" t="str">
        <f>IFERROR(IF(Tableau1[[#This Row],[Date rendu]]-'Date de l''export'!$A$2&gt;0,"Non","Oui"),"Oui")</f>
        <v>Non</v>
      </c>
      <c r="O1472" s="11">
        <f>IF(Tableau1[[#This Row],[En retard?]]="Non",Tableau1[[#This Row],[Date rendu]]-'Date de l''export'!$A$2,0)</f>
        <v>0.74041666666744277</v>
      </c>
      <c r="P1472" s="14" t="str">
        <f>IF(Tableau1[[#This Row],[En retard?]]="Oui","HD",IF(Tableau1[Délai restant]&lt;1,"&lt;24h",IF(Tableau1[Délai restant]&lt;2,"&lt;48h","≥48h")))</f>
        <v>&lt;24h</v>
      </c>
      <c r="Q1472" s="14" t="str">
        <f>IF(AND(Tableau1[[#This Row],[En retard?]]="Oui",OR(Tableau1[[#This Row],[Product]]="Citron",Tableau1[[#This Row],[Product]]="Amandes")),"Oui","Non")</f>
        <v>Non</v>
      </c>
      <c r="R1472" t="str">
        <f>CONCATENATE(Tableau1[[#This Row],[OrderCode]],"|",Tableau1[[#This Row],[AnaCode]],"|",Tableau1[[#This Row],[Product]])</f>
        <v>CMD01714702|SCR|Jus de fruits</v>
      </c>
    </row>
    <row r="1473" spans="1:18" x14ac:dyDescent="0.25">
      <c r="A1473" s="1" t="s">
        <v>337</v>
      </c>
      <c r="B1473" s="1" t="s">
        <v>21</v>
      </c>
      <c r="C1473" s="3" t="s">
        <v>52</v>
      </c>
      <c r="D1473" s="3" t="s">
        <v>9</v>
      </c>
      <c r="E1473" s="1" t="s">
        <v>179</v>
      </c>
      <c r="F1473" s="1" t="s">
        <v>1849</v>
      </c>
      <c r="G1473" s="1" t="s">
        <v>947</v>
      </c>
      <c r="H1473" s="3">
        <f>SUBSTITUTE(LEFT(Tableau1[[#This Row],[OrderDate]],17),".",":")+0</f>
        <v>43570.414155092592</v>
      </c>
      <c r="I1473" s="3">
        <f>SUBSTITUTE(LEFT(Tableau1[[#This Row],[OrderDueTo]],17),".",":")+0</f>
        <v>43571.5</v>
      </c>
      <c r="J1473" s="13" t="str">
        <f>VLOOKUP(Tableau1[[#This Row],[AnaCode]],'Config Analyses'!A:C,2,FALSE)</f>
        <v>Analyse métaux lourds</v>
      </c>
      <c r="K1473" s="13" t="str">
        <f>VLOOKUP(Tableau1[[#This Row],[AnaCode]],'Config Analyses'!A:C,3,FALSE)</f>
        <v>Equipe 1</v>
      </c>
      <c r="L1473" s="13" t="str">
        <f>VLOOKUP(Tableau1[[#This Row],[CustomerCode]],'Config Clients'!A:D,3,FALSE)</f>
        <v>Centrale d'achats</v>
      </c>
      <c r="M1473" s="13" t="str">
        <f>VLOOKUP(Tableau1[[#This Row],[CustomerCode]],'Config Clients'!A:D,4,FALSE)</f>
        <v>Sandrine</v>
      </c>
      <c r="N1473" s="10" t="str">
        <f>IFERROR(IF(Tableau1[[#This Row],[Date rendu]]-'Date de l''export'!$A$2&gt;0,"Non","Oui"),"Oui")</f>
        <v>Oui</v>
      </c>
      <c r="O1473" s="11">
        <f>IF(Tableau1[[#This Row],[En retard?]]="Non",Tableau1[[#This Row],[Date rendu]]-'Date de l''export'!$A$2,0)</f>
        <v>0</v>
      </c>
      <c r="P1473" s="14" t="str">
        <f>IF(Tableau1[[#This Row],[En retard?]]="Oui","HD",IF(Tableau1[Délai restant]&lt;1,"&lt;24h",IF(Tableau1[Délai restant]&lt;2,"&lt;48h","≥48h")))</f>
        <v>HD</v>
      </c>
      <c r="Q1473" s="14" t="str">
        <f>IF(AND(Tableau1[[#This Row],[En retard?]]="Oui",OR(Tableau1[[#This Row],[Product]]="Citron",Tableau1[[#This Row],[Product]]="Amandes")),"Oui","Non")</f>
        <v>Non</v>
      </c>
      <c r="R1473" t="str">
        <f>CONCATENATE(Tableau1[[#This Row],[OrderCode]],"|",Tableau1[[#This Row],[AnaCode]],"|",Tableau1[[#This Row],[Product]])</f>
        <v>CMD01474703|MTX|Carotte</v>
      </c>
    </row>
    <row r="1474" spans="1:18" x14ac:dyDescent="0.25">
      <c r="A1474" s="1" t="s">
        <v>3655</v>
      </c>
      <c r="B1474" s="1" t="s">
        <v>30</v>
      </c>
      <c r="C1474" s="3" t="s">
        <v>188</v>
      </c>
      <c r="D1474" s="3" t="s">
        <v>38</v>
      </c>
      <c r="E1474" s="1" t="s">
        <v>130</v>
      </c>
      <c r="F1474" s="1" t="s">
        <v>3700</v>
      </c>
      <c r="G1474" s="1" t="s">
        <v>1083</v>
      </c>
      <c r="H1474" s="3">
        <f>SUBSTITUTE(LEFT(Tableau1[[#This Row],[OrderDate]],17),".",":")+0</f>
        <v>43570.414976851855</v>
      </c>
      <c r="I1474" s="3">
        <f>SUBSTITUTE(LEFT(Tableau1[[#This Row],[OrderDueTo]],17),".",":")+0</f>
        <v>43577.5</v>
      </c>
      <c r="J1474" s="13" t="str">
        <f>VLOOKUP(Tableau1[[#This Row],[AnaCode]],'Config Analyses'!A:C,2,FALSE)</f>
        <v>Analyse pesticides</v>
      </c>
      <c r="K1474" s="13" t="str">
        <f>VLOOKUP(Tableau1[[#This Row],[AnaCode]],'Config Analyses'!A:C,3,FALSE)</f>
        <v>Equipe 3</v>
      </c>
      <c r="L1474" s="13" t="str">
        <f>VLOOKUP(Tableau1[[#This Row],[CustomerCode]],'Config Clients'!A:D,3,FALSE)</f>
        <v>Coopérative agricole</v>
      </c>
      <c r="M1474" s="13" t="str">
        <f>VLOOKUP(Tableau1[[#This Row],[CustomerCode]],'Config Clients'!A:D,4,FALSE)</f>
        <v>Julie</v>
      </c>
      <c r="N1474" s="10" t="str">
        <f>IFERROR(IF(Tableau1[[#This Row],[Date rendu]]-'Date de l''export'!$A$2&gt;0,"Non","Oui"),"Oui")</f>
        <v>Non</v>
      </c>
      <c r="O1474" s="11">
        <f>IF(Tableau1[[#This Row],[En retard?]]="Non",Tableau1[[#This Row],[Date rendu]]-'Date de l''export'!$A$2,0)</f>
        <v>5.7404166666674428</v>
      </c>
      <c r="P1474" s="14" t="str">
        <f>IF(Tableau1[[#This Row],[En retard?]]="Oui","HD",IF(Tableau1[Délai restant]&lt;1,"&lt;24h",IF(Tableau1[Délai restant]&lt;2,"&lt;48h","≥48h")))</f>
        <v>≥48h</v>
      </c>
      <c r="Q1474" s="14" t="str">
        <f>IF(AND(Tableau1[[#This Row],[En retard?]]="Oui",OR(Tableau1[[#This Row],[Product]]="Citron",Tableau1[[#This Row],[Product]]="Amandes")),"Oui","Non")</f>
        <v>Non</v>
      </c>
      <c r="R1474" t="str">
        <f>CONCATENATE(Tableau1[[#This Row],[OrderCode]],"|",Tableau1[[#This Row],[AnaCode]],"|",Tableau1[[#This Row],[Product]])</f>
        <v>CMD01748541|PEST|Bœuf</v>
      </c>
    </row>
    <row r="1475" spans="1:18" x14ac:dyDescent="0.25">
      <c r="A1475" s="1" t="s">
        <v>3487</v>
      </c>
      <c r="B1475" s="1" t="s">
        <v>29</v>
      </c>
      <c r="C1475" s="3" t="s">
        <v>188</v>
      </c>
      <c r="D1475" s="3" t="s">
        <v>38</v>
      </c>
      <c r="E1475" s="1" t="s">
        <v>130</v>
      </c>
      <c r="F1475" s="1" t="s">
        <v>3701</v>
      </c>
      <c r="G1475" s="1" t="s">
        <v>1083</v>
      </c>
      <c r="H1475" s="3">
        <f>SUBSTITUTE(LEFT(Tableau1[[#This Row],[OrderDate]],17),".",":")+0</f>
        <v>43570.415300925924</v>
      </c>
      <c r="I1475" s="3">
        <f>SUBSTITUTE(LEFT(Tableau1[[#This Row],[OrderDueTo]],17),".",":")+0</f>
        <v>43577.5</v>
      </c>
      <c r="J1475" s="13" t="str">
        <f>VLOOKUP(Tableau1[[#This Row],[AnaCode]],'Config Analyses'!A:C,2,FALSE)</f>
        <v>Analyse pesticides</v>
      </c>
      <c r="K1475" s="13" t="str">
        <f>VLOOKUP(Tableau1[[#This Row],[AnaCode]],'Config Analyses'!A:C,3,FALSE)</f>
        <v>Equipe 3</v>
      </c>
      <c r="L1475" s="13" t="str">
        <f>VLOOKUP(Tableau1[[#This Row],[CustomerCode]],'Config Clients'!A:D,3,FALSE)</f>
        <v>Coopérative agricole</v>
      </c>
      <c r="M1475" s="13" t="str">
        <f>VLOOKUP(Tableau1[[#This Row],[CustomerCode]],'Config Clients'!A:D,4,FALSE)</f>
        <v>Julie</v>
      </c>
      <c r="N1475" s="10" t="str">
        <f>IFERROR(IF(Tableau1[[#This Row],[Date rendu]]-'Date de l''export'!$A$2&gt;0,"Non","Oui"),"Oui")</f>
        <v>Non</v>
      </c>
      <c r="O1475" s="11">
        <f>IF(Tableau1[[#This Row],[En retard?]]="Non",Tableau1[[#This Row],[Date rendu]]-'Date de l''export'!$A$2,0)</f>
        <v>5.7404166666674428</v>
      </c>
      <c r="P1475" s="14" t="str">
        <f>IF(Tableau1[[#This Row],[En retard?]]="Oui","HD",IF(Tableau1[Délai restant]&lt;1,"&lt;24h",IF(Tableau1[Délai restant]&lt;2,"&lt;48h","≥48h")))</f>
        <v>≥48h</v>
      </c>
      <c r="Q1475" s="14" t="str">
        <f>IF(AND(Tableau1[[#This Row],[En retard?]]="Oui",OR(Tableau1[[#This Row],[Product]]="Citron",Tableau1[[#This Row],[Product]]="Amandes")),"Oui","Non")</f>
        <v>Non</v>
      </c>
      <c r="R1475" t="str">
        <f>CONCATENATE(Tableau1[[#This Row],[OrderCode]],"|",Tableau1[[#This Row],[AnaCode]],"|",Tableau1[[#This Row],[Product]])</f>
        <v>CMD01721611|PEST|Porc</v>
      </c>
    </row>
    <row r="1476" spans="1:18" x14ac:dyDescent="0.25">
      <c r="A1476" s="1" t="s">
        <v>454</v>
      </c>
      <c r="B1476" s="1" t="s">
        <v>19</v>
      </c>
      <c r="C1476" s="3" t="s">
        <v>61</v>
      </c>
      <c r="D1476" s="3" t="s">
        <v>14</v>
      </c>
      <c r="E1476" s="1" t="s">
        <v>130</v>
      </c>
      <c r="F1476" s="1" t="s">
        <v>1610</v>
      </c>
      <c r="G1476" s="1" t="s">
        <v>1083</v>
      </c>
      <c r="H1476" s="3">
        <f>SUBSTITUTE(LEFT(Tableau1[[#This Row],[OrderDate]],17),".",":")+0</f>
        <v>43570.415659722225</v>
      </c>
      <c r="I1476" s="3">
        <f>SUBSTITUTE(LEFT(Tableau1[[#This Row],[OrderDueTo]],17),".",":")+0</f>
        <v>43577.5</v>
      </c>
      <c r="J1476" s="13" t="str">
        <f>VLOOKUP(Tableau1[[#This Row],[AnaCode]],'Config Analyses'!A:C,2,FALSE)</f>
        <v>Analyse pesticides</v>
      </c>
      <c r="K1476" s="13" t="str">
        <f>VLOOKUP(Tableau1[[#This Row],[AnaCode]],'Config Analyses'!A:C,3,FALSE)</f>
        <v>Equipe 3</v>
      </c>
      <c r="L1476" s="13" t="str">
        <f>VLOOKUP(Tableau1[[#This Row],[CustomerCode]],'Config Clients'!A:D,3,FALSE)</f>
        <v>Grande surface</v>
      </c>
      <c r="M1476" s="13" t="str">
        <f>VLOOKUP(Tableau1[[#This Row],[CustomerCode]],'Config Clients'!A:D,4,FALSE)</f>
        <v>Eric</v>
      </c>
      <c r="N1476" s="10" t="str">
        <f>IFERROR(IF(Tableau1[[#This Row],[Date rendu]]-'Date de l''export'!$A$2&gt;0,"Non","Oui"),"Oui")</f>
        <v>Non</v>
      </c>
      <c r="O1476" s="11">
        <f>IF(Tableau1[[#This Row],[En retard?]]="Non",Tableau1[[#This Row],[Date rendu]]-'Date de l''export'!$A$2,0)</f>
        <v>5.7404166666674428</v>
      </c>
      <c r="P1476" s="14" t="str">
        <f>IF(Tableau1[[#This Row],[En retard?]]="Oui","HD",IF(Tableau1[Délai restant]&lt;1,"&lt;24h",IF(Tableau1[Délai restant]&lt;2,"&lt;48h","≥48h")))</f>
        <v>≥48h</v>
      </c>
      <c r="Q1476" s="14" t="str">
        <f>IF(AND(Tableau1[[#This Row],[En retard?]]="Oui",OR(Tableau1[[#This Row],[Product]]="Citron",Tableau1[[#This Row],[Product]]="Amandes")),"Oui","Non")</f>
        <v>Non</v>
      </c>
      <c r="R1476" t="str">
        <f>CONCATENATE(Tableau1[[#This Row],[OrderCode]],"|",Tableau1[[#This Row],[AnaCode]],"|",Tableau1[[#This Row],[Product]])</f>
        <v>CMD01546701|PEST|Bettrave</v>
      </c>
    </row>
    <row r="1477" spans="1:18" x14ac:dyDescent="0.25">
      <c r="A1477" s="1" t="s">
        <v>86</v>
      </c>
      <c r="B1477" s="1" t="s">
        <v>31</v>
      </c>
      <c r="C1477" s="3" t="s">
        <v>61</v>
      </c>
      <c r="D1477" s="3" t="s">
        <v>14</v>
      </c>
      <c r="E1477" s="1" t="s">
        <v>130</v>
      </c>
      <c r="F1477" s="1" t="s">
        <v>1220</v>
      </c>
      <c r="G1477" s="1" t="s">
        <v>1083</v>
      </c>
      <c r="H1477" s="3">
        <f>SUBSTITUTE(LEFT(Tableau1[[#This Row],[OrderDate]],17),".",":")+0</f>
        <v>43570.416296296295</v>
      </c>
      <c r="I1477" s="3">
        <f>SUBSTITUTE(LEFT(Tableau1[[#This Row],[OrderDueTo]],17),".",":")+0</f>
        <v>43577.5</v>
      </c>
      <c r="J1477" s="13" t="str">
        <f>VLOOKUP(Tableau1[[#This Row],[AnaCode]],'Config Analyses'!A:C,2,FALSE)</f>
        <v>Analyse pesticides</v>
      </c>
      <c r="K1477" s="13" t="str">
        <f>VLOOKUP(Tableau1[[#This Row],[AnaCode]],'Config Analyses'!A:C,3,FALSE)</f>
        <v>Equipe 3</v>
      </c>
      <c r="L1477" s="13" t="str">
        <f>VLOOKUP(Tableau1[[#This Row],[CustomerCode]],'Config Clients'!A:D,3,FALSE)</f>
        <v>Grande surface</v>
      </c>
      <c r="M1477" s="13" t="str">
        <f>VLOOKUP(Tableau1[[#This Row],[CustomerCode]],'Config Clients'!A:D,4,FALSE)</f>
        <v>Eric</v>
      </c>
      <c r="N1477" s="10" t="str">
        <f>IFERROR(IF(Tableau1[[#This Row],[Date rendu]]-'Date de l''export'!$A$2&gt;0,"Non","Oui"),"Oui")</f>
        <v>Non</v>
      </c>
      <c r="O1477" s="11">
        <f>IF(Tableau1[[#This Row],[En retard?]]="Non",Tableau1[[#This Row],[Date rendu]]-'Date de l''export'!$A$2,0)</f>
        <v>5.7404166666674428</v>
      </c>
      <c r="P1477" s="14" t="str">
        <f>IF(Tableau1[[#This Row],[En retard?]]="Oui","HD",IF(Tableau1[Délai restant]&lt;1,"&lt;24h",IF(Tableau1[Délai restant]&lt;2,"&lt;48h","≥48h")))</f>
        <v>≥48h</v>
      </c>
      <c r="Q1477" s="14" t="str">
        <f>IF(AND(Tableau1[[#This Row],[En retard?]]="Oui",OR(Tableau1[[#This Row],[Product]]="Citron",Tableau1[[#This Row],[Product]]="Amandes")),"Oui","Non")</f>
        <v>Non</v>
      </c>
      <c r="R1477" t="str">
        <f>CONCATENATE(Tableau1[[#This Row],[OrderCode]],"|",Tableau1[[#This Row],[AnaCode]],"|",Tableau1[[#This Row],[Product]])</f>
        <v>CMD01503401|PEST|Pomme de terre</v>
      </c>
    </row>
    <row r="1478" spans="1:18" x14ac:dyDescent="0.25">
      <c r="A1478" s="1" t="s">
        <v>172</v>
      </c>
      <c r="B1478" s="1" t="s">
        <v>19</v>
      </c>
      <c r="C1478" s="3" t="s">
        <v>61</v>
      </c>
      <c r="D1478" s="3" t="s">
        <v>14</v>
      </c>
      <c r="E1478" s="1" t="s">
        <v>130</v>
      </c>
      <c r="F1478" s="1" t="s">
        <v>1608</v>
      </c>
      <c r="G1478" s="1" t="s">
        <v>1083</v>
      </c>
      <c r="H1478" s="3">
        <f>SUBSTITUTE(LEFT(Tableau1[[#This Row],[OrderDate]],17),".",":")+0</f>
        <v>43570.416365740741</v>
      </c>
      <c r="I1478" s="3">
        <f>SUBSTITUTE(LEFT(Tableau1[[#This Row],[OrderDueTo]],17),".",":")+0</f>
        <v>43577.5</v>
      </c>
      <c r="J1478" s="13" t="str">
        <f>VLOOKUP(Tableau1[[#This Row],[AnaCode]],'Config Analyses'!A:C,2,FALSE)</f>
        <v>Analyse pesticides</v>
      </c>
      <c r="K1478" s="13" t="str">
        <f>VLOOKUP(Tableau1[[#This Row],[AnaCode]],'Config Analyses'!A:C,3,FALSE)</f>
        <v>Equipe 3</v>
      </c>
      <c r="L1478" s="13" t="str">
        <f>VLOOKUP(Tableau1[[#This Row],[CustomerCode]],'Config Clients'!A:D,3,FALSE)</f>
        <v>Grande surface</v>
      </c>
      <c r="M1478" s="13" t="str">
        <f>VLOOKUP(Tableau1[[#This Row],[CustomerCode]],'Config Clients'!A:D,4,FALSE)</f>
        <v>Eric</v>
      </c>
      <c r="N1478" s="10" t="str">
        <f>IFERROR(IF(Tableau1[[#This Row],[Date rendu]]-'Date de l''export'!$A$2&gt;0,"Non","Oui"),"Oui")</f>
        <v>Non</v>
      </c>
      <c r="O1478" s="11">
        <f>IF(Tableau1[[#This Row],[En retard?]]="Non",Tableau1[[#This Row],[Date rendu]]-'Date de l''export'!$A$2,0)</f>
        <v>5.7404166666674428</v>
      </c>
      <c r="P1478" s="14" t="str">
        <f>IF(Tableau1[[#This Row],[En retard?]]="Oui","HD",IF(Tableau1[Délai restant]&lt;1,"&lt;24h",IF(Tableau1[Délai restant]&lt;2,"&lt;48h","≥48h")))</f>
        <v>≥48h</v>
      </c>
      <c r="Q1478" s="14" t="str">
        <f>IF(AND(Tableau1[[#This Row],[En retard?]]="Oui",OR(Tableau1[[#This Row],[Product]]="Citron",Tableau1[[#This Row],[Product]]="Amandes")),"Oui","Non")</f>
        <v>Non</v>
      </c>
      <c r="R1478" t="str">
        <f>CONCATENATE(Tableau1[[#This Row],[OrderCode]],"|",Tableau1[[#This Row],[AnaCode]],"|",Tableau1[[#This Row],[Product]])</f>
        <v>CMD01650603|PEST|Bettrave</v>
      </c>
    </row>
    <row r="1479" spans="1:18" x14ac:dyDescent="0.25">
      <c r="A1479" s="1" t="s">
        <v>88</v>
      </c>
      <c r="B1479" s="1" t="s">
        <v>19</v>
      </c>
      <c r="C1479" s="3" t="s">
        <v>54</v>
      </c>
      <c r="D1479" s="3" t="s">
        <v>10</v>
      </c>
      <c r="E1479" s="1" t="s">
        <v>229</v>
      </c>
      <c r="F1479" s="1" t="s">
        <v>1199</v>
      </c>
      <c r="G1479" s="1" t="s">
        <v>945</v>
      </c>
      <c r="H1479" s="3">
        <f>SUBSTITUTE(LEFT(Tableau1[[#This Row],[OrderDate]],17),".",":")+0</f>
        <v>43570.418888888889</v>
      </c>
      <c r="I1479" s="3">
        <f>SUBSTITUTE(LEFT(Tableau1[[#This Row],[OrderDueTo]],17),".",":")+0</f>
        <v>43572.5</v>
      </c>
      <c r="J1479" s="13" t="str">
        <f>VLOOKUP(Tableau1[[#This Row],[AnaCode]],'Config Analyses'!A:C,2,FALSE)</f>
        <v>Analyse sucres</v>
      </c>
      <c r="K1479" s="13" t="str">
        <f>VLOOKUP(Tableau1[[#This Row],[AnaCode]],'Config Analyses'!A:C,3,FALSE)</f>
        <v>Equipe 2</v>
      </c>
      <c r="L1479" s="13" t="str">
        <f>VLOOKUP(Tableau1[[#This Row],[CustomerCode]],'Config Clients'!A:D,3,FALSE)</f>
        <v>Coopérative agricole</v>
      </c>
      <c r="M1479" s="13" t="str">
        <f>VLOOKUP(Tableau1[[#This Row],[CustomerCode]],'Config Clients'!A:D,4,FALSE)</f>
        <v>Julie</v>
      </c>
      <c r="N1479" s="10" t="str">
        <f>IFERROR(IF(Tableau1[[#This Row],[Date rendu]]-'Date de l''export'!$A$2&gt;0,"Non","Oui"),"Oui")</f>
        <v>Non</v>
      </c>
      <c r="O1479" s="11">
        <f>IF(Tableau1[[#This Row],[En retard?]]="Non",Tableau1[[#This Row],[Date rendu]]-'Date de l''export'!$A$2,0)</f>
        <v>0.74041666666744277</v>
      </c>
      <c r="P1479" s="14" t="str">
        <f>IF(Tableau1[[#This Row],[En retard?]]="Oui","HD",IF(Tableau1[Délai restant]&lt;1,"&lt;24h",IF(Tableau1[Délai restant]&lt;2,"&lt;48h","≥48h")))</f>
        <v>&lt;24h</v>
      </c>
      <c r="Q1479" s="14" t="str">
        <f>IF(AND(Tableau1[[#This Row],[En retard?]]="Oui",OR(Tableau1[[#This Row],[Product]]="Citron",Tableau1[[#This Row],[Product]]="Amandes")),"Oui","Non")</f>
        <v>Non</v>
      </c>
      <c r="R1479" t="str">
        <f>CONCATENATE(Tableau1[[#This Row],[OrderCode]],"|",Tableau1[[#This Row],[AnaCode]],"|",Tableau1[[#This Row],[Product]])</f>
        <v>CMD01375802|SCR|Bettrave</v>
      </c>
    </row>
    <row r="1480" spans="1:18" x14ac:dyDescent="0.25">
      <c r="A1480" s="1" t="s">
        <v>265</v>
      </c>
      <c r="B1480" s="1" t="s">
        <v>31</v>
      </c>
      <c r="C1480" s="3" t="s">
        <v>52</v>
      </c>
      <c r="D1480" s="3" t="s">
        <v>9</v>
      </c>
      <c r="E1480" s="1" t="s">
        <v>50</v>
      </c>
      <c r="F1480" s="1" t="s">
        <v>2178</v>
      </c>
      <c r="G1480" s="1" t="s">
        <v>1365</v>
      </c>
      <c r="H1480" s="3">
        <f>SUBSTITUTE(LEFT(Tableau1[[#This Row],[OrderDate]],17),".",":")+0</f>
        <v>43570.420381944445</v>
      </c>
      <c r="I1480" s="3">
        <f>SUBSTITUTE(LEFT(Tableau1[[#This Row],[OrderDueTo]],17),".",":")+0</f>
        <v>43579.5</v>
      </c>
      <c r="J1480" s="13" t="str">
        <f>VLOOKUP(Tableau1[[#This Row],[AnaCode]],'Config Analyses'!A:C,2,FALSE)</f>
        <v>Analyse OGM</v>
      </c>
      <c r="K1480" s="13" t="str">
        <f>VLOOKUP(Tableau1[[#This Row],[AnaCode]],'Config Analyses'!A:C,3,FALSE)</f>
        <v>Equipe 2</v>
      </c>
      <c r="L1480" s="13" t="str">
        <f>VLOOKUP(Tableau1[[#This Row],[CustomerCode]],'Config Clients'!A:D,3,FALSE)</f>
        <v>Centrale d'achats</v>
      </c>
      <c r="M1480" s="13" t="str">
        <f>VLOOKUP(Tableau1[[#This Row],[CustomerCode]],'Config Clients'!A:D,4,FALSE)</f>
        <v>Sandrine</v>
      </c>
      <c r="N1480" s="10" t="str">
        <f>IFERROR(IF(Tableau1[[#This Row],[Date rendu]]-'Date de l''export'!$A$2&gt;0,"Non","Oui"),"Oui")</f>
        <v>Non</v>
      </c>
      <c r="O1480" s="11">
        <f>IF(Tableau1[[#This Row],[En retard?]]="Non",Tableau1[[#This Row],[Date rendu]]-'Date de l''export'!$A$2,0)</f>
        <v>7.7404166666674428</v>
      </c>
      <c r="P1480" s="14" t="str">
        <f>IF(Tableau1[[#This Row],[En retard?]]="Oui","HD",IF(Tableau1[Délai restant]&lt;1,"&lt;24h",IF(Tableau1[Délai restant]&lt;2,"&lt;48h","≥48h")))</f>
        <v>≥48h</v>
      </c>
      <c r="Q1480" s="14" t="str">
        <f>IF(AND(Tableau1[[#This Row],[En retard?]]="Oui",OR(Tableau1[[#This Row],[Product]]="Citron",Tableau1[[#This Row],[Product]]="Amandes")),"Oui","Non")</f>
        <v>Non</v>
      </c>
      <c r="R1480" t="str">
        <f>CONCATENATE(Tableau1[[#This Row],[OrderCode]],"|",Tableau1[[#This Row],[AnaCode]],"|",Tableau1[[#This Row],[Product]])</f>
        <v>CMD01668302|OGM|Pomme de terre</v>
      </c>
    </row>
    <row r="1481" spans="1:18" x14ac:dyDescent="0.25">
      <c r="A1481" s="1" t="s">
        <v>495</v>
      </c>
      <c r="B1481" s="1" t="s">
        <v>46</v>
      </c>
      <c r="C1481" s="3" t="s">
        <v>225</v>
      </c>
      <c r="D1481" s="3" t="s">
        <v>39</v>
      </c>
      <c r="E1481" s="1" t="s">
        <v>226</v>
      </c>
      <c r="F1481" s="1" t="s">
        <v>2751</v>
      </c>
      <c r="G1481" s="1" t="s">
        <v>945</v>
      </c>
      <c r="H1481" s="3">
        <f>SUBSTITUTE(LEFT(Tableau1[[#This Row],[OrderDate]],17),".",":")+0</f>
        <v>43570.421122685184</v>
      </c>
      <c r="I1481" s="3">
        <f>SUBSTITUTE(LEFT(Tableau1[[#This Row],[OrderDueTo]],17),".",":")+0</f>
        <v>43572.5</v>
      </c>
      <c r="J1481" s="13" t="str">
        <f>VLOOKUP(Tableau1[[#This Row],[AnaCode]],'Config Analyses'!A:C,2,FALSE)</f>
        <v>Analyse microbiologique</v>
      </c>
      <c r="K1481" s="13" t="str">
        <f>VLOOKUP(Tableau1[[#This Row],[AnaCode]],'Config Analyses'!A:C,3,FALSE)</f>
        <v>Equipe 4</v>
      </c>
      <c r="L1481" s="13" t="str">
        <f>VLOOKUP(Tableau1[[#This Row],[CustomerCode]],'Config Clients'!A:D,3,FALSE)</f>
        <v>Coopérative agricole</v>
      </c>
      <c r="M1481" s="13" t="str">
        <f>VLOOKUP(Tableau1[[#This Row],[CustomerCode]],'Config Clients'!A:D,4,FALSE)</f>
        <v>Béatrice</v>
      </c>
      <c r="N1481" s="10" t="str">
        <f>IFERROR(IF(Tableau1[[#This Row],[Date rendu]]-'Date de l''export'!$A$2&gt;0,"Non","Oui"),"Oui")</f>
        <v>Non</v>
      </c>
      <c r="O1481" s="11">
        <f>IF(Tableau1[[#This Row],[En retard?]]="Non",Tableau1[[#This Row],[Date rendu]]-'Date de l''export'!$A$2,0)</f>
        <v>0.74041666666744277</v>
      </c>
      <c r="P1481" s="14" t="str">
        <f>IF(Tableau1[[#This Row],[En retard?]]="Oui","HD",IF(Tableau1[Délai restant]&lt;1,"&lt;24h",IF(Tableau1[Délai restant]&lt;2,"&lt;48h","≥48h")))</f>
        <v>&lt;24h</v>
      </c>
      <c r="Q1481" s="14" t="str">
        <f>IF(AND(Tableau1[[#This Row],[En retard?]]="Oui",OR(Tableau1[[#This Row],[Product]]="Citron",Tableau1[[#This Row],[Product]]="Amandes")),"Oui","Non")</f>
        <v>Non</v>
      </c>
      <c r="R1481" t="str">
        <f>CONCATENATE(Tableau1[[#This Row],[OrderCode]],"|",Tableau1[[#This Row],[AnaCode]],"|",Tableau1[[#This Row],[Product]])</f>
        <v>CMD01743402|BACT|Raisin</v>
      </c>
    </row>
    <row r="1482" spans="1:18" x14ac:dyDescent="0.25">
      <c r="A1482" s="1" t="s">
        <v>126</v>
      </c>
      <c r="B1482" s="1" t="s">
        <v>7</v>
      </c>
      <c r="C1482" s="3" t="s">
        <v>49</v>
      </c>
      <c r="D1482" s="3" t="s">
        <v>8</v>
      </c>
      <c r="E1482" s="1" t="s">
        <v>130</v>
      </c>
      <c r="F1482" s="1" t="s">
        <v>1277</v>
      </c>
      <c r="G1482" s="1" t="s">
        <v>1083</v>
      </c>
      <c r="H1482" s="3">
        <f>SUBSTITUTE(LEFT(Tableau1[[#This Row],[OrderDate]],17),".",":")+0</f>
        <v>43570.421747685185</v>
      </c>
      <c r="I1482" s="3">
        <f>SUBSTITUTE(LEFT(Tableau1[[#This Row],[OrderDueTo]],17),".",":")+0</f>
        <v>43577.5</v>
      </c>
      <c r="J1482" s="13" t="str">
        <f>VLOOKUP(Tableau1[[#This Row],[AnaCode]],'Config Analyses'!A:C,2,FALSE)</f>
        <v>Analyse pesticides</v>
      </c>
      <c r="K1482" s="13" t="str">
        <f>VLOOKUP(Tableau1[[#This Row],[AnaCode]],'Config Analyses'!A:C,3,FALSE)</f>
        <v>Equipe 3</v>
      </c>
      <c r="L1482" s="13" t="str">
        <f>VLOOKUP(Tableau1[[#This Row],[CustomerCode]],'Config Clients'!A:D,3,FALSE)</f>
        <v>Grande surface</v>
      </c>
      <c r="M1482" s="13" t="str">
        <f>VLOOKUP(Tableau1[[#This Row],[CustomerCode]],'Config Clients'!A:D,4,FALSE)</f>
        <v>Eric</v>
      </c>
      <c r="N1482" s="10" t="str">
        <f>IFERROR(IF(Tableau1[[#This Row],[Date rendu]]-'Date de l''export'!$A$2&gt;0,"Non","Oui"),"Oui")</f>
        <v>Non</v>
      </c>
      <c r="O1482" s="11">
        <f>IF(Tableau1[[#This Row],[En retard?]]="Non",Tableau1[[#This Row],[Date rendu]]-'Date de l''export'!$A$2,0)</f>
        <v>5.7404166666674428</v>
      </c>
      <c r="P1482" s="14" t="str">
        <f>IF(Tableau1[[#This Row],[En retard?]]="Oui","HD",IF(Tableau1[Délai restant]&lt;1,"&lt;24h",IF(Tableau1[Délai restant]&lt;2,"&lt;48h","≥48h")))</f>
        <v>≥48h</v>
      </c>
      <c r="Q1482" s="14" t="str">
        <f>IF(AND(Tableau1[[#This Row],[En retard?]]="Oui",OR(Tableau1[[#This Row],[Product]]="Citron",Tableau1[[#This Row],[Product]]="Amandes")),"Oui","Non")</f>
        <v>Non</v>
      </c>
      <c r="R1482" t="str">
        <f>CONCATENATE(Tableau1[[#This Row],[OrderCode]],"|",Tableau1[[#This Row],[AnaCode]],"|",Tableau1[[#This Row],[Product]])</f>
        <v>CMD01408202|PEST|Concombre</v>
      </c>
    </row>
    <row r="1483" spans="1:18" x14ac:dyDescent="0.25">
      <c r="A1483" s="1" t="s">
        <v>673</v>
      </c>
      <c r="B1483" s="1" t="s">
        <v>26</v>
      </c>
      <c r="C1483" s="3" t="s">
        <v>52</v>
      </c>
      <c r="D1483" s="3" t="s">
        <v>9</v>
      </c>
      <c r="E1483" s="1" t="s">
        <v>179</v>
      </c>
      <c r="F1483" s="1" t="s">
        <v>2117</v>
      </c>
      <c r="G1483" s="1" t="s">
        <v>947</v>
      </c>
      <c r="H1483" s="3">
        <f>SUBSTITUTE(LEFT(Tableau1[[#This Row],[OrderDate]],17),".",":")+0</f>
        <v>43570.427268518521</v>
      </c>
      <c r="I1483" s="3">
        <f>SUBSTITUTE(LEFT(Tableau1[[#This Row],[OrderDueTo]],17),".",":")+0</f>
        <v>43571.5</v>
      </c>
      <c r="J1483" s="13" t="str">
        <f>VLOOKUP(Tableau1[[#This Row],[AnaCode]],'Config Analyses'!A:C,2,FALSE)</f>
        <v>Analyse métaux lourds</v>
      </c>
      <c r="K1483" s="13" t="str">
        <f>VLOOKUP(Tableau1[[#This Row],[AnaCode]],'Config Analyses'!A:C,3,FALSE)</f>
        <v>Equipe 1</v>
      </c>
      <c r="L1483" s="13" t="str">
        <f>VLOOKUP(Tableau1[[#This Row],[CustomerCode]],'Config Clients'!A:D,3,FALSE)</f>
        <v>Centrale d'achats</v>
      </c>
      <c r="M1483" s="13" t="str">
        <f>VLOOKUP(Tableau1[[#This Row],[CustomerCode]],'Config Clients'!A:D,4,FALSE)</f>
        <v>Sandrine</v>
      </c>
      <c r="N1483" s="10" t="str">
        <f>IFERROR(IF(Tableau1[[#This Row],[Date rendu]]-'Date de l''export'!$A$2&gt;0,"Non","Oui"),"Oui")</f>
        <v>Oui</v>
      </c>
      <c r="O1483" s="11">
        <f>IF(Tableau1[[#This Row],[En retard?]]="Non",Tableau1[[#This Row],[Date rendu]]-'Date de l''export'!$A$2,0)</f>
        <v>0</v>
      </c>
      <c r="P1483" s="14" t="str">
        <f>IF(Tableau1[[#This Row],[En retard?]]="Oui","HD",IF(Tableau1[Délai restant]&lt;1,"&lt;24h",IF(Tableau1[Délai restant]&lt;2,"&lt;48h","≥48h")))</f>
        <v>HD</v>
      </c>
      <c r="Q1483" s="14" t="str">
        <f>IF(AND(Tableau1[[#This Row],[En retard?]]="Oui",OR(Tableau1[[#This Row],[Product]]="Citron",Tableau1[[#This Row],[Product]]="Amandes")),"Oui","Non")</f>
        <v>Non</v>
      </c>
      <c r="R1483" t="str">
        <f>CONCATENATE(Tableau1[[#This Row],[OrderCode]],"|",Tableau1[[#This Row],[AnaCode]],"|",Tableau1[[#This Row],[Product]])</f>
        <v>CMD01582601|MTX|Radis</v>
      </c>
    </row>
    <row r="1484" spans="1:18" x14ac:dyDescent="0.25">
      <c r="A1484" s="1" t="s">
        <v>335</v>
      </c>
      <c r="B1484" s="1" t="s">
        <v>21</v>
      </c>
      <c r="C1484" s="3" t="s">
        <v>61</v>
      </c>
      <c r="D1484" s="3" t="s">
        <v>14</v>
      </c>
      <c r="E1484" s="1" t="s">
        <v>130</v>
      </c>
      <c r="F1484" s="1" t="s">
        <v>2403</v>
      </c>
      <c r="G1484" s="1" t="s">
        <v>1083</v>
      </c>
      <c r="H1484" s="3">
        <f>SUBSTITUTE(LEFT(Tableau1[[#This Row],[OrderDate]],17),".",":")+0</f>
        <v>43570.42864583333</v>
      </c>
      <c r="I1484" s="3">
        <f>SUBSTITUTE(LEFT(Tableau1[[#This Row],[OrderDueTo]],17),".",":")+0</f>
        <v>43577.5</v>
      </c>
      <c r="J1484" s="13" t="str">
        <f>VLOOKUP(Tableau1[[#This Row],[AnaCode]],'Config Analyses'!A:C,2,FALSE)</f>
        <v>Analyse pesticides</v>
      </c>
      <c r="K1484" s="13" t="str">
        <f>VLOOKUP(Tableau1[[#This Row],[AnaCode]],'Config Analyses'!A:C,3,FALSE)</f>
        <v>Equipe 3</v>
      </c>
      <c r="L1484" s="13" t="str">
        <f>VLOOKUP(Tableau1[[#This Row],[CustomerCode]],'Config Clients'!A:D,3,FALSE)</f>
        <v>Grande surface</v>
      </c>
      <c r="M1484" s="13" t="str">
        <f>VLOOKUP(Tableau1[[#This Row],[CustomerCode]],'Config Clients'!A:D,4,FALSE)</f>
        <v>Eric</v>
      </c>
      <c r="N1484" s="10" t="str">
        <f>IFERROR(IF(Tableau1[[#This Row],[Date rendu]]-'Date de l''export'!$A$2&gt;0,"Non","Oui"),"Oui")</f>
        <v>Non</v>
      </c>
      <c r="O1484" s="11">
        <f>IF(Tableau1[[#This Row],[En retard?]]="Non",Tableau1[[#This Row],[Date rendu]]-'Date de l''export'!$A$2,0)</f>
        <v>5.7404166666674428</v>
      </c>
      <c r="P1484" s="14" t="str">
        <f>IF(Tableau1[[#This Row],[En retard?]]="Oui","HD",IF(Tableau1[Délai restant]&lt;1,"&lt;24h",IF(Tableau1[Délai restant]&lt;2,"&lt;48h","≥48h")))</f>
        <v>≥48h</v>
      </c>
      <c r="Q1484" s="14" t="str">
        <f>IF(AND(Tableau1[[#This Row],[En retard?]]="Oui",OR(Tableau1[[#This Row],[Product]]="Citron",Tableau1[[#This Row],[Product]]="Amandes")),"Oui","Non")</f>
        <v>Non</v>
      </c>
      <c r="R1484" t="str">
        <f>CONCATENATE(Tableau1[[#This Row],[OrderCode]],"|",Tableau1[[#This Row],[AnaCode]],"|",Tableau1[[#This Row],[Product]])</f>
        <v>CMD01650605|PEST|Carotte</v>
      </c>
    </row>
    <row r="1485" spans="1:18" x14ac:dyDescent="0.25">
      <c r="A1485" s="1" t="s">
        <v>659</v>
      </c>
      <c r="B1485" s="1" t="s">
        <v>29</v>
      </c>
      <c r="C1485" s="3" t="s">
        <v>75</v>
      </c>
      <c r="D1485" s="3" t="s">
        <v>24</v>
      </c>
      <c r="E1485" s="1" t="s">
        <v>130</v>
      </c>
      <c r="F1485" s="1" t="s">
        <v>2118</v>
      </c>
      <c r="G1485" s="1" t="s">
        <v>1083</v>
      </c>
      <c r="H1485" s="3">
        <f>SUBSTITUTE(LEFT(Tableau1[[#This Row],[OrderDate]],17),".",":")+0</f>
        <v>43570.429027777776</v>
      </c>
      <c r="I1485" s="3">
        <f>SUBSTITUTE(LEFT(Tableau1[[#This Row],[OrderDueTo]],17),".",":")+0</f>
        <v>43577.5</v>
      </c>
      <c r="J1485" s="13" t="str">
        <f>VLOOKUP(Tableau1[[#This Row],[AnaCode]],'Config Analyses'!A:C,2,FALSE)</f>
        <v>Analyse pesticides</v>
      </c>
      <c r="K1485" s="13" t="str">
        <f>VLOOKUP(Tableau1[[#This Row],[AnaCode]],'Config Analyses'!A:C,3,FALSE)</f>
        <v>Equipe 3</v>
      </c>
      <c r="L1485" s="13" t="str">
        <f>VLOOKUP(Tableau1[[#This Row],[CustomerCode]],'Config Clients'!A:D,3,FALSE)</f>
        <v>Entreprises agro-alimentaires</v>
      </c>
      <c r="M1485" s="13" t="str">
        <f>VLOOKUP(Tableau1[[#This Row],[CustomerCode]],'Config Clients'!A:D,4,FALSE)</f>
        <v>Julien</v>
      </c>
      <c r="N1485" s="10" t="str">
        <f>IFERROR(IF(Tableau1[[#This Row],[Date rendu]]-'Date de l''export'!$A$2&gt;0,"Non","Oui"),"Oui")</f>
        <v>Non</v>
      </c>
      <c r="O1485" s="11">
        <f>IF(Tableau1[[#This Row],[En retard?]]="Non",Tableau1[[#This Row],[Date rendu]]-'Date de l''export'!$A$2,0)</f>
        <v>5.7404166666674428</v>
      </c>
      <c r="P1485" s="14" t="str">
        <f>IF(Tableau1[[#This Row],[En retard?]]="Oui","HD",IF(Tableau1[Délai restant]&lt;1,"&lt;24h",IF(Tableau1[Délai restant]&lt;2,"&lt;48h","≥48h")))</f>
        <v>≥48h</v>
      </c>
      <c r="Q1485" s="14" t="str">
        <f>IF(AND(Tableau1[[#This Row],[En retard?]]="Oui",OR(Tableau1[[#This Row],[Product]]="Citron",Tableau1[[#This Row],[Product]]="Amandes")),"Oui","Non")</f>
        <v>Non</v>
      </c>
      <c r="R1485" t="str">
        <f>CONCATENATE(Tableau1[[#This Row],[OrderCode]],"|",Tableau1[[#This Row],[AnaCode]],"|",Tableau1[[#This Row],[Product]])</f>
        <v>CMD01754808|PEST|Porc</v>
      </c>
    </row>
    <row r="1486" spans="1:18" x14ac:dyDescent="0.25">
      <c r="A1486" s="1" t="s">
        <v>673</v>
      </c>
      <c r="B1486" s="1" t="s">
        <v>19</v>
      </c>
      <c r="C1486" s="3" t="s">
        <v>52</v>
      </c>
      <c r="D1486" s="3" t="s">
        <v>9</v>
      </c>
      <c r="E1486" s="1" t="s">
        <v>130</v>
      </c>
      <c r="F1486" s="1" t="s">
        <v>1331</v>
      </c>
      <c r="G1486" s="1" t="s">
        <v>1083</v>
      </c>
      <c r="H1486" s="3">
        <f>SUBSTITUTE(LEFT(Tableau1[[#This Row],[OrderDate]],17),".",":")+0</f>
        <v>43570.429409722223</v>
      </c>
      <c r="I1486" s="3">
        <f>SUBSTITUTE(LEFT(Tableau1[[#This Row],[OrderDueTo]],17),".",":")+0</f>
        <v>43577.5</v>
      </c>
      <c r="J1486" s="13" t="str">
        <f>VLOOKUP(Tableau1[[#This Row],[AnaCode]],'Config Analyses'!A:C,2,FALSE)</f>
        <v>Analyse pesticides</v>
      </c>
      <c r="K1486" s="13" t="str">
        <f>VLOOKUP(Tableau1[[#This Row],[AnaCode]],'Config Analyses'!A:C,3,FALSE)</f>
        <v>Equipe 3</v>
      </c>
      <c r="L1486" s="13" t="str">
        <f>VLOOKUP(Tableau1[[#This Row],[CustomerCode]],'Config Clients'!A:D,3,FALSE)</f>
        <v>Centrale d'achats</v>
      </c>
      <c r="M1486" s="13" t="str">
        <f>VLOOKUP(Tableau1[[#This Row],[CustomerCode]],'Config Clients'!A:D,4,FALSE)</f>
        <v>Sandrine</v>
      </c>
      <c r="N1486" s="10" t="str">
        <f>IFERROR(IF(Tableau1[[#This Row],[Date rendu]]-'Date de l''export'!$A$2&gt;0,"Non","Oui"),"Oui")</f>
        <v>Non</v>
      </c>
      <c r="O1486" s="11">
        <f>IF(Tableau1[[#This Row],[En retard?]]="Non",Tableau1[[#This Row],[Date rendu]]-'Date de l''export'!$A$2,0)</f>
        <v>5.7404166666674428</v>
      </c>
      <c r="P1486" s="14" t="str">
        <f>IF(Tableau1[[#This Row],[En retard?]]="Oui","HD",IF(Tableau1[Délai restant]&lt;1,"&lt;24h",IF(Tableau1[Délai restant]&lt;2,"&lt;48h","≥48h")))</f>
        <v>≥48h</v>
      </c>
      <c r="Q1486" s="14" t="str">
        <f>IF(AND(Tableau1[[#This Row],[En retard?]]="Oui",OR(Tableau1[[#This Row],[Product]]="Citron",Tableau1[[#This Row],[Product]]="Amandes")),"Oui","Non")</f>
        <v>Non</v>
      </c>
      <c r="R1486" t="str">
        <f>CONCATENATE(Tableau1[[#This Row],[OrderCode]],"|",Tableau1[[#This Row],[AnaCode]],"|",Tableau1[[#This Row],[Product]])</f>
        <v>CMD01582601|PEST|Bettrave</v>
      </c>
    </row>
    <row r="1487" spans="1:18" x14ac:dyDescent="0.25">
      <c r="A1487" s="1" t="s">
        <v>195</v>
      </c>
      <c r="B1487" s="1" t="s">
        <v>31</v>
      </c>
      <c r="C1487" s="3" t="s">
        <v>72</v>
      </c>
      <c r="D1487" s="3" t="s">
        <v>22</v>
      </c>
      <c r="E1487" s="1" t="s">
        <v>130</v>
      </c>
      <c r="F1487" s="1" t="s">
        <v>2404</v>
      </c>
      <c r="G1487" s="1" t="s">
        <v>1083</v>
      </c>
      <c r="H1487" s="3">
        <f>SUBSTITUTE(LEFT(Tableau1[[#This Row],[OrderDate]],17),".",":")+0</f>
        <v>43570.430127314816</v>
      </c>
      <c r="I1487" s="3">
        <f>SUBSTITUTE(LEFT(Tableau1[[#This Row],[OrderDueTo]],17),".",":")+0</f>
        <v>43577.5</v>
      </c>
      <c r="J1487" s="13" t="str">
        <f>VLOOKUP(Tableau1[[#This Row],[AnaCode]],'Config Analyses'!A:C,2,FALSE)</f>
        <v>Analyse pesticides</v>
      </c>
      <c r="K1487" s="13" t="str">
        <f>VLOOKUP(Tableau1[[#This Row],[AnaCode]],'Config Analyses'!A:C,3,FALSE)</f>
        <v>Equipe 3</v>
      </c>
      <c r="L1487" s="13" t="str">
        <f>VLOOKUP(Tableau1[[#This Row],[CustomerCode]],'Config Clients'!A:D,3,FALSE)</f>
        <v>Coopérative agricole</v>
      </c>
      <c r="M1487" s="13" t="str">
        <f>VLOOKUP(Tableau1[[#This Row],[CustomerCode]],'Config Clients'!A:D,4,FALSE)</f>
        <v>Julie</v>
      </c>
      <c r="N1487" s="10" t="str">
        <f>IFERROR(IF(Tableau1[[#This Row],[Date rendu]]-'Date de l''export'!$A$2&gt;0,"Non","Oui"),"Oui")</f>
        <v>Non</v>
      </c>
      <c r="O1487" s="11">
        <f>IF(Tableau1[[#This Row],[En retard?]]="Non",Tableau1[[#This Row],[Date rendu]]-'Date de l''export'!$A$2,0)</f>
        <v>5.7404166666674428</v>
      </c>
      <c r="P1487" s="14" t="str">
        <f>IF(Tableau1[[#This Row],[En retard?]]="Oui","HD",IF(Tableau1[Délai restant]&lt;1,"&lt;24h",IF(Tableau1[Délai restant]&lt;2,"&lt;48h","≥48h")))</f>
        <v>≥48h</v>
      </c>
      <c r="Q1487" s="14" t="str">
        <f>IF(AND(Tableau1[[#This Row],[En retard?]]="Oui",OR(Tableau1[[#This Row],[Product]]="Citron",Tableau1[[#This Row],[Product]]="Amandes")),"Oui","Non")</f>
        <v>Non</v>
      </c>
      <c r="R1487" t="str">
        <f>CONCATENATE(Tableau1[[#This Row],[OrderCode]],"|",Tableau1[[#This Row],[AnaCode]],"|",Tableau1[[#This Row],[Product]])</f>
        <v>CMD01648602|PEST|Pomme de terre</v>
      </c>
    </row>
    <row r="1488" spans="1:18" x14ac:dyDescent="0.25">
      <c r="A1488" s="1" t="s">
        <v>193</v>
      </c>
      <c r="B1488" s="1" t="s">
        <v>21</v>
      </c>
      <c r="C1488" s="3" t="s">
        <v>61</v>
      </c>
      <c r="D1488" s="3" t="s">
        <v>14</v>
      </c>
      <c r="E1488" s="1" t="s">
        <v>130</v>
      </c>
      <c r="F1488" s="1" t="s">
        <v>1348</v>
      </c>
      <c r="G1488" s="1" t="s">
        <v>1083</v>
      </c>
      <c r="H1488" s="3">
        <f>SUBSTITUTE(LEFT(Tableau1[[#This Row],[OrderDate]],17),".",":")+0</f>
        <v>43570.432083333333</v>
      </c>
      <c r="I1488" s="3">
        <f>SUBSTITUTE(LEFT(Tableau1[[#This Row],[OrderDueTo]],17),".",":")+0</f>
        <v>43577.5</v>
      </c>
      <c r="J1488" s="13" t="str">
        <f>VLOOKUP(Tableau1[[#This Row],[AnaCode]],'Config Analyses'!A:C,2,FALSE)</f>
        <v>Analyse pesticides</v>
      </c>
      <c r="K1488" s="13" t="str">
        <f>VLOOKUP(Tableau1[[#This Row],[AnaCode]],'Config Analyses'!A:C,3,FALSE)</f>
        <v>Equipe 3</v>
      </c>
      <c r="L1488" s="13" t="str">
        <f>VLOOKUP(Tableau1[[#This Row],[CustomerCode]],'Config Clients'!A:D,3,FALSE)</f>
        <v>Grande surface</v>
      </c>
      <c r="M1488" s="13" t="str">
        <f>VLOOKUP(Tableau1[[#This Row],[CustomerCode]],'Config Clients'!A:D,4,FALSE)</f>
        <v>Eric</v>
      </c>
      <c r="N1488" s="10" t="str">
        <f>IFERROR(IF(Tableau1[[#This Row],[Date rendu]]-'Date de l''export'!$A$2&gt;0,"Non","Oui"),"Oui")</f>
        <v>Non</v>
      </c>
      <c r="O1488" s="11">
        <f>IF(Tableau1[[#This Row],[En retard?]]="Non",Tableau1[[#This Row],[Date rendu]]-'Date de l''export'!$A$2,0)</f>
        <v>5.7404166666674428</v>
      </c>
      <c r="P1488" s="14" t="str">
        <f>IF(Tableau1[[#This Row],[En retard?]]="Oui","HD",IF(Tableau1[Délai restant]&lt;1,"&lt;24h",IF(Tableau1[Délai restant]&lt;2,"&lt;48h","≥48h")))</f>
        <v>≥48h</v>
      </c>
      <c r="Q1488" s="14" t="str">
        <f>IF(AND(Tableau1[[#This Row],[En retard?]]="Oui",OR(Tableau1[[#This Row],[Product]]="Citron",Tableau1[[#This Row],[Product]]="Amandes")),"Oui","Non")</f>
        <v>Non</v>
      </c>
      <c r="R1488" t="str">
        <f>CONCATENATE(Tableau1[[#This Row],[OrderCode]],"|",Tableau1[[#This Row],[AnaCode]],"|",Tableau1[[#This Row],[Product]])</f>
        <v>CMD01700501|PEST|Carotte</v>
      </c>
    </row>
    <row r="1489" spans="1:18" x14ac:dyDescent="0.25">
      <c r="A1489" s="1" t="s">
        <v>566</v>
      </c>
      <c r="B1489" s="1" t="s">
        <v>7</v>
      </c>
      <c r="C1489" s="3" t="s">
        <v>98</v>
      </c>
      <c r="D1489" s="3" t="s">
        <v>27</v>
      </c>
      <c r="E1489" s="1" t="s">
        <v>226</v>
      </c>
      <c r="F1489" s="1" t="s">
        <v>2119</v>
      </c>
      <c r="G1489" s="1" t="s">
        <v>945</v>
      </c>
      <c r="H1489" s="3">
        <f>SUBSTITUTE(LEFT(Tableau1[[#This Row],[OrderDate]],17),".",":")+0</f>
        <v>43570.43236111111</v>
      </c>
      <c r="I1489" s="3">
        <f>SUBSTITUTE(LEFT(Tableau1[[#This Row],[OrderDueTo]],17),".",":")+0</f>
        <v>43572.5</v>
      </c>
      <c r="J1489" s="13" t="str">
        <f>VLOOKUP(Tableau1[[#This Row],[AnaCode]],'Config Analyses'!A:C,2,FALSE)</f>
        <v>Analyse microbiologique</v>
      </c>
      <c r="K1489" s="13" t="str">
        <f>VLOOKUP(Tableau1[[#This Row],[AnaCode]],'Config Analyses'!A:C,3,FALSE)</f>
        <v>Equipe 4</v>
      </c>
      <c r="L1489" s="13" t="str">
        <f>VLOOKUP(Tableau1[[#This Row],[CustomerCode]],'Config Clients'!A:D,3,FALSE)</f>
        <v>Coopérative agricole</v>
      </c>
      <c r="M1489" s="13" t="str">
        <f>VLOOKUP(Tableau1[[#This Row],[CustomerCode]],'Config Clients'!A:D,4,FALSE)</f>
        <v>Julie</v>
      </c>
      <c r="N1489" s="10" t="str">
        <f>IFERROR(IF(Tableau1[[#This Row],[Date rendu]]-'Date de l''export'!$A$2&gt;0,"Non","Oui"),"Oui")</f>
        <v>Non</v>
      </c>
      <c r="O1489" s="11">
        <f>IF(Tableau1[[#This Row],[En retard?]]="Non",Tableau1[[#This Row],[Date rendu]]-'Date de l''export'!$A$2,0)</f>
        <v>0.74041666666744277</v>
      </c>
      <c r="P1489" s="14" t="str">
        <f>IF(Tableau1[[#This Row],[En retard?]]="Oui","HD",IF(Tableau1[Délai restant]&lt;1,"&lt;24h",IF(Tableau1[Délai restant]&lt;2,"&lt;48h","≥48h")))</f>
        <v>&lt;24h</v>
      </c>
      <c r="Q1489" s="14" t="str">
        <f>IF(AND(Tableau1[[#This Row],[En retard?]]="Oui",OR(Tableau1[[#This Row],[Product]]="Citron",Tableau1[[#This Row],[Product]]="Amandes")),"Oui","Non")</f>
        <v>Non</v>
      </c>
      <c r="R1489" t="str">
        <f>CONCATENATE(Tableau1[[#This Row],[OrderCode]],"|",Tableau1[[#This Row],[AnaCode]],"|",Tableau1[[#This Row],[Product]])</f>
        <v>CMD01749205|BACT|Concombre</v>
      </c>
    </row>
    <row r="1490" spans="1:18" x14ac:dyDescent="0.25">
      <c r="A1490" s="1" t="s">
        <v>522</v>
      </c>
      <c r="B1490" s="1" t="s">
        <v>21</v>
      </c>
      <c r="C1490" s="3" t="s">
        <v>49</v>
      </c>
      <c r="D1490" s="3" t="s">
        <v>8</v>
      </c>
      <c r="E1490" s="1" t="s">
        <v>63</v>
      </c>
      <c r="F1490" s="1" t="s">
        <v>2294</v>
      </c>
      <c r="G1490" s="1" t="s">
        <v>1083</v>
      </c>
      <c r="H1490" s="3">
        <f>SUBSTITUTE(LEFT(Tableau1[[#This Row],[OrderDate]],17),".",":")+0</f>
        <v>43570.436319444445</v>
      </c>
      <c r="I1490" s="3">
        <f>SUBSTITUTE(LEFT(Tableau1[[#This Row],[OrderDueTo]],17),".",":")+0</f>
        <v>43577.5</v>
      </c>
      <c r="J1490" s="13" t="str">
        <f>VLOOKUP(Tableau1[[#This Row],[AnaCode]],'Config Analyses'!A:C,2,FALSE)</f>
        <v>Analyse polluants d'emballage</v>
      </c>
      <c r="K1490" s="13" t="str">
        <f>VLOOKUP(Tableau1[[#This Row],[AnaCode]],'Config Analyses'!A:C,3,FALSE)</f>
        <v>Equipe 3</v>
      </c>
      <c r="L1490" s="13" t="str">
        <f>VLOOKUP(Tableau1[[#This Row],[CustomerCode]],'Config Clients'!A:D,3,FALSE)</f>
        <v>Grande surface</v>
      </c>
      <c r="M1490" s="13" t="str">
        <f>VLOOKUP(Tableau1[[#This Row],[CustomerCode]],'Config Clients'!A:D,4,FALSE)</f>
        <v>Eric</v>
      </c>
      <c r="N1490" s="10" t="str">
        <f>IFERROR(IF(Tableau1[[#This Row],[Date rendu]]-'Date de l''export'!$A$2&gt;0,"Non","Oui"),"Oui")</f>
        <v>Non</v>
      </c>
      <c r="O1490" s="11">
        <f>IF(Tableau1[[#This Row],[En retard?]]="Non",Tableau1[[#This Row],[Date rendu]]-'Date de l''export'!$A$2,0)</f>
        <v>5.7404166666674428</v>
      </c>
      <c r="P1490" s="14" t="str">
        <f>IF(Tableau1[[#This Row],[En retard?]]="Oui","HD",IF(Tableau1[Délai restant]&lt;1,"&lt;24h",IF(Tableau1[Délai restant]&lt;2,"&lt;48h","≥48h")))</f>
        <v>≥48h</v>
      </c>
      <c r="Q1490" s="14" t="str">
        <f>IF(AND(Tableau1[[#This Row],[En retard?]]="Oui",OR(Tableau1[[#This Row],[Product]]="Citron",Tableau1[[#This Row],[Product]]="Amandes")),"Oui","Non")</f>
        <v>Non</v>
      </c>
      <c r="R1490" t="str">
        <f>CONCATENATE(Tableau1[[#This Row],[OrderCode]],"|",Tableau1[[#This Row],[AnaCode]],"|",Tableau1[[#This Row],[Product]])</f>
        <v>CMD01742602|PLLT|Carotte</v>
      </c>
    </row>
    <row r="1491" spans="1:18" x14ac:dyDescent="0.25">
      <c r="A1491" s="1" t="s">
        <v>3299</v>
      </c>
      <c r="B1491" s="1" t="s">
        <v>30</v>
      </c>
      <c r="C1491" s="3" t="s">
        <v>188</v>
      </c>
      <c r="D1491" s="3" t="s">
        <v>38</v>
      </c>
      <c r="E1491" s="1" t="s">
        <v>130</v>
      </c>
      <c r="F1491" s="1" t="s">
        <v>3702</v>
      </c>
      <c r="G1491" s="1" t="s">
        <v>1083</v>
      </c>
      <c r="H1491" s="3">
        <f>SUBSTITUTE(LEFT(Tableau1[[#This Row],[OrderDate]],17),".",":")+0</f>
        <v>43570.437442129631</v>
      </c>
      <c r="I1491" s="3">
        <f>SUBSTITUTE(LEFT(Tableau1[[#This Row],[OrderDueTo]],17),".",":")+0</f>
        <v>43577.5</v>
      </c>
      <c r="J1491" s="13" t="str">
        <f>VLOOKUP(Tableau1[[#This Row],[AnaCode]],'Config Analyses'!A:C,2,FALSE)</f>
        <v>Analyse pesticides</v>
      </c>
      <c r="K1491" s="13" t="str">
        <f>VLOOKUP(Tableau1[[#This Row],[AnaCode]],'Config Analyses'!A:C,3,FALSE)</f>
        <v>Equipe 3</v>
      </c>
      <c r="L1491" s="13" t="str">
        <f>VLOOKUP(Tableau1[[#This Row],[CustomerCode]],'Config Clients'!A:D,3,FALSE)</f>
        <v>Coopérative agricole</v>
      </c>
      <c r="M1491" s="13" t="str">
        <f>VLOOKUP(Tableau1[[#This Row],[CustomerCode]],'Config Clients'!A:D,4,FALSE)</f>
        <v>Julie</v>
      </c>
      <c r="N1491" s="10" t="str">
        <f>IFERROR(IF(Tableau1[[#This Row],[Date rendu]]-'Date de l''export'!$A$2&gt;0,"Non","Oui"),"Oui")</f>
        <v>Non</v>
      </c>
      <c r="O1491" s="11">
        <f>IF(Tableau1[[#This Row],[En retard?]]="Non",Tableau1[[#This Row],[Date rendu]]-'Date de l''export'!$A$2,0)</f>
        <v>5.7404166666674428</v>
      </c>
      <c r="P1491" s="14" t="str">
        <f>IF(Tableau1[[#This Row],[En retard?]]="Oui","HD",IF(Tableau1[Délai restant]&lt;1,"&lt;24h",IF(Tableau1[Délai restant]&lt;2,"&lt;48h","≥48h")))</f>
        <v>≥48h</v>
      </c>
      <c r="Q1491" s="14" t="str">
        <f>IF(AND(Tableau1[[#This Row],[En retard?]]="Oui",OR(Tableau1[[#This Row],[Product]]="Citron",Tableau1[[#This Row],[Product]]="Amandes")),"Oui","Non")</f>
        <v>Non</v>
      </c>
      <c r="R1491" t="str">
        <f>CONCATENATE(Tableau1[[#This Row],[OrderCode]],"|",Tableau1[[#This Row],[AnaCode]],"|",Tableau1[[#This Row],[Product]])</f>
        <v>CMD01646425|PEST|Bœuf</v>
      </c>
    </row>
    <row r="1492" spans="1:18" x14ac:dyDescent="0.25">
      <c r="A1492" s="1" t="s">
        <v>612</v>
      </c>
      <c r="B1492" s="1" t="s">
        <v>42</v>
      </c>
      <c r="C1492" s="3" t="s">
        <v>65</v>
      </c>
      <c r="D1492" s="3" t="s">
        <v>17</v>
      </c>
      <c r="E1492" s="1" t="s">
        <v>229</v>
      </c>
      <c r="F1492" s="1" t="s">
        <v>2016</v>
      </c>
      <c r="G1492" s="1" t="s">
        <v>945</v>
      </c>
      <c r="H1492" s="3">
        <f>SUBSTITUTE(LEFT(Tableau1[[#This Row],[OrderDate]],17),".",":")+0</f>
        <v>43570.439571759256</v>
      </c>
      <c r="I1492" s="3">
        <f>SUBSTITUTE(LEFT(Tableau1[[#This Row],[OrderDueTo]],17),".",":")+0</f>
        <v>43572.5</v>
      </c>
      <c r="J1492" s="13" t="str">
        <f>VLOOKUP(Tableau1[[#This Row],[AnaCode]],'Config Analyses'!A:C,2,FALSE)</f>
        <v>Analyse sucres</v>
      </c>
      <c r="K1492" s="13" t="str">
        <f>VLOOKUP(Tableau1[[#This Row],[AnaCode]],'Config Analyses'!A:C,3,FALSE)</f>
        <v>Equipe 2</v>
      </c>
      <c r="L1492" s="13" t="str">
        <f>VLOOKUP(Tableau1[[#This Row],[CustomerCode]],'Config Clients'!A:D,3,FALSE)</f>
        <v>Entreprises agro-alimentaires</v>
      </c>
      <c r="M1492" s="13" t="str">
        <f>VLOOKUP(Tableau1[[#This Row],[CustomerCode]],'Config Clients'!A:D,4,FALSE)</f>
        <v>Marc</v>
      </c>
      <c r="N1492" s="10" t="str">
        <f>IFERROR(IF(Tableau1[[#This Row],[Date rendu]]-'Date de l''export'!$A$2&gt;0,"Non","Oui"),"Oui")</f>
        <v>Non</v>
      </c>
      <c r="O1492" s="11">
        <f>IF(Tableau1[[#This Row],[En retard?]]="Non",Tableau1[[#This Row],[Date rendu]]-'Date de l''export'!$A$2,0)</f>
        <v>0.74041666666744277</v>
      </c>
      <c r="P1492" s="14" t="str">
        <f>IF(Tableau1[[#This Row],[En retard?]]="Oui","HD",IF(Tableau1[Délai restant]&lt;1,"&lt;24h",IF(Tableau1[Délai restant]&lt;2,"&lt;48h","≥48h")))</f>
        <v>&lt;24h</v>
      </c>
      <c r="Q1492" s="14" t="str">
        <f>IF(AND(Tableau1[[#This Row],[En retard?]]="Oui",OR(Tableau1[[#This Row],[Product]]="Citron",Tableau1[[#This Row],[Product]]="Amandes")),"Oui","Non")</f>
        <v>Non</v>
      </c>
      <c r="R1492" t="str">
        <f>CONCATENATE(Tableau1[[#This Row],[OrderCode]],"|",Tableau1[[#This Row],[AnaCode]],"|",Tableau1[[#This Row],[Product]])</f>
        <v>CMD01753704|SCR|Jus de fruits</v>
      </c>
    </row>
    <row r="1493" spans="1:18" x14ac:dyDescent="0.25">
      <c r="A1493" s="1" t="s">
        <v>3703</v>
      </c>
      <c r="B1493" s="1" t="s">
        <v>30</v>
      </c>
      <c r="C1493" s="3" t="s">
        <v>73</v>
      </c>
      <c r="D1493" s="3" t="s">
        <v>23</v>
      </c>
      <c r="E1493" s="1" t="s">
        <v>130</v>
      </c>
      <c r="F1493" s="1" t="s">
        <v>3704</v>
      </c>
      <c r="G1493" s="1" t="s">
        <v>1083</v>
      </c>
      <c r="H1493" s="3">
        <f>SUBSTITUTE(LEFT(Tableau1[[#This Row],[OrderDate]],17),".",":")+0</f>
        <v>43570.440150462964</v>
      </c>
      <c r="I1493" s="3">
        <f>SUBSTITUTE(LEFT(Tableau1[[#This Row],[OrderDueTo]],17),".",":")+0</f>
        <v>43577.5</v>
      </c>
      <c r="J1493" s="13" t="str">
        <f>VLOOKUP(Tableau1[[#This Row],[AnaCode]],'Config Analyses'!A:C,2,FALSE)</f>
        <v>Analyse pesticides</v>
      </c>
      <c r="K1493" s="13" t="str">
        <f>VLOOKUP(Tableau1[[#This Row],[AnaCode]],'Config Analyses'!A:C,3,FALSE)</f>
        <v>Equipe 3</v>
      </c>
      <c r="L1493" s="13" t="str">
        <f>VLOOKUP(Tableau1[[#This Row],[CustomerCode]],'Config Clients'!A:D,3,FALSE)</f>
        <v>Entreprises agro-alimentaires</v>
      </c>
      <c r="M1493" s="13" t="str">
        <f>VLOOKUP(Tableau1[[#This Row],[CustomerCode]],'Config Clients'!A:D,4,FALSE)</f>
        <v>Julien</v>
      </c>
      <c r="N1493" s="10" t="str">
        <f>IFERROR(IF(Tableau1[[#This Row],[Date rendu]]-'Date de l''export'!$A$2&gt;0,"Non","Oui"),"Oui")</f>
        <v>Non</v>
      </c>
      <c r="O1493" s="11">
        <f>IF(Tableau1[[#This Row],[En retard?]]="Non",Tableau1[[#This Row],[Date rendu]]-'Date de l''export'!$A$2,0)</f>
        <v>5.7404166666674428</v>
      </c>
      <c r="P1493" s="14" t="str">
        <f>IF(Tableau1[[#This Row],[En retard?]]="Oui","HD",IF(Tableau1[Délai restant]&lt;1,"&lt;24h",IF(Tableau1[Délai restant]&lt;2,"&lt;48h","≥48h")))</f>
        <v>≥48h</v>
      </c>
      <c r="Q1493" s="14" t="str">
        <f>IF(AND(Tableau1[[#This Row],[En retard?]]="Oui",OR(Tableau1[[#This Row],[Product]]="Citron",Tableau1[[#This Row],[Product]]="Amandes")),"Oui","Non")</f>
        <v>Non</v>
      </c>
      <c r="R1493" t="str">
        <f>CONCATENATE(Tableau1[[#This Row],[OrderCode]],"|",Tableau1[[#This Row],[AnaCode]],"|",Tableau1[[#This Row],[Product]])</f>
        <v>CMD01714001|PEST|Bœuf</v>
      </c>
    </row>
    <row r="1494" spans="1:18" x14ac:dyDescent="0.25">
      <c r="A1494" s="1" t="s">
        <v>424</v>
      </c>
      <c r="B1494" s="1" t="s">
        <v>11</v>
      </c>
      <c r="C1494" s="3" t="s">
        <v>52</v>
      </c>
      <c r="D1494" s="3" t="s">
        <v>9</v>
      </c>
      <c r="E1494" s="1" t="s">
        <v>107</v>
      </c>
      <c r="F1494" s="1" t="s">
        <v>2093</v>
      </c>
      <c r="G1494" s="1" t="s">
        <v>964</v>
      </c>
      <c r="H1494" s="3">
        <f>SUBSTITUTE(LEFT(Tableau1[[#This Row],[OrderDate]],17),".",":")+0</f>
        <v>43570.442071759258</v>
      </c>
      <c r="I1494" s="3">
        <f>SUBSTITUTE(LEFT(Tableau1[[#This Row],[OrderDueTo]],17),".",":")+0</f>
        <v>43573.5</v>
      </c>
      <c r="J1494" s="13" t="str">
        <f>VLOOKUP(Tableau1[[#This Row],[AnaCode]],'Config Analyses'!A:C,2,FALSE)</f>
        <v>Analyse nutritionelle</v>
      </c>
      <c r="K1494" s="13" t="str">
        <f>VLOOKUP(Tableau1[[#This Row],[AnaCode]],'Config Analyses'!A:C,3,FALSE)</f>
        <v>Equipe 2</v>
      </c>
      <c r="L1494" s="13" t="str">
        <f>VLOOKUP(Tableau1[[#This Row],[CustomerCode]],'Config Clients'!A:D,3,FALSE)</f>
        <v>Centrale d'achats</v>
      </c>
      <c r="M1494" s="13" t="str">
        <f>VLOOKUP(Tableau1[[#This Row],[CustomerCode]],'Config Clients'!A:D,4,FALSE)</f>
        <v>Sandrine</v>
      </c>
      <c r="N1494" s="10" t="str">
        <f>IFERROR(IF(Tableau1[[#This Row],[Date rendu]]-'Date de l''export'!$A$2&gt;0,"Non","Oui"),"Oui")</f>
        <v>Non</v>
      </c>
      <c r="O1494" s="11">
        <f>IF(Tableau1[[#This Row],[En retard?]]="Non",Tableau1[[#This Row],[Date rendu]]-'Date de l''export'!$A$2,0)</f>
        <v>1.7404166666674428</v>
      </c>
      <c r="P1494" s="14" t="str">
        <f>IF(Tableau1[[#This Row],[En retard?]]="Oui","HD",IF(Tableau1[Délai restant]&lt;1,"&lt;24h",IF(Tableau1[Délai restant]&lt;2,"&lt;48h","≥48h")))</f>
        <v>&lt;48h</v>
      </c>
      <c r="Q1494" s="14" t="str">
        <f>IF(AND(Tableau1[[#This Row],[En retard?]]="Oui",OR(Tableau1[[#This Row],[Product]]="Citron",Tableau1[[#This Row],[Product]]="Amandes")),"Oui","Non")</f>
        <v>Non</v>
      </c>
      <c r="R1494" t="str">
        <f>CONCATENATE(Tableau1[[#This Row],[OrderCode]],"|",Tableau1[[#This Row],[AnaCode]],"|",Tableau1[[#This Row],[Product]])</f>
        <v>CMD01691006|NTR|Oignon</v>
      </c>
    </row>
    <row r="1495" spans="1:18" x14ac:dyDescent="0.25">
      <c r="A1495" s="1" t="s">
        <v>156</v>
      </c>
      <c r="B1495" s="1" t="s">
        <v>31</v>
      </c>
      <c r="C1495" s="3" t="s">
        <v>72</v>
      </c>
      <c r="D1495" s="3" t="s">
        <v>22</v>
      </c>
      <c r="E1495" s="1" t="s">
        <v>229</v>
      </c>
      <c r="F1495" s="1" t="s">
        <v>1918</v>
      </c>
      <c r="G1495" s="1" t="s">
        <v>945</v>
      </c>
      <c r="H1495" s="3">
        <f>SUBSTITUTE(LEFT(Tableau1[[#This Row],[OrderDate]],17),".",":")+0</f>
        <v>43570.442291666666</v>
      </c>
      <c r="I1495" s="3">
        <f>SUBSTITUTE(LEFT(Tableau1[[#This Row],[OrderDueTo]],17),".",":")+0</f>
        <v>43572.5</v>
      </c>
      <c r="J1495" s="13" t="str">
        <f>VLOOKUP(Tableau1[[#This Row],[AnaCode]],'Config Analyses'!A:C,2,FALSE)</f>
        <v>Analyse sucres</v>
      </c>
      <c r="K1495" s="13" t="str">
        <f>VLOOKUP(Tableau1[[#This Row],[AnaCode]],'Config Analyses'!A:C,3,FALSE)</f>
        <v>Equipe 2</v>
      </c>
      <c r="L1495" s="13" t="str">
        <f>VLOOKUP(Tableau1[[#This Row],[CustomerCode]],'Config Clients'!A:D,3,FALSE)</f>
        <v>Coopérative agricole</v>
      </c>
      <c r="M1495" s="13" t="str">
        <f>VLOOKUP(Tableau1[[#This Row],[CustomerCode]],'Config Clients'!A:D,4,FALSE)</f>
        <v>Julie</v>
      </c>
      <c r="N1495" s="10" t="str">
        <f>IFERROR(IF(Tableau1[[#This Row],[Date rendu]]-'Date de l''export'!$A$2&gt;0,"Non","Oui"),"Oui")</f>
        <v>Non</v>
      </c>
      <c r="O1495" s="11">
        <f>IF(Tableau1[[#This Row],[En retard?]]="Non",Tableau1[[#This Row],[Date rendu]]-'Date de l''export'!$A$2,0)</f>
        <v>0.74041666666744277</v>
      </c>
      <c r="P1495" s="14" t="str">
        <f>IF(Tableau1[[#This Row],[En retard?]]="Oui","HD",IF(Tableau1[Délai restant]&lt;1,"&lt;24h",IF(Tableau1[Délai restant]&lt;2,"&lt;48h","≥48h")))</f>
        <v>&lt;24h</v>
      </c>
      <c r="Q1495" s="14" t="str">
        <f>IF(AND(Tableau1[[#This Row],[En retard?]]="Oui",OR(Tableau1[[#This Row],[Product]]="Citron",Tableau1[[#This Row],[Product]]="Amandes")),"Oui","Non")</f>
        <v>Non</v>
      </c>
      <c r="R1495" t="str">
        <f>CONCATENATE(Tableau1[[#This Row],[OrderCode]],"|",Tableau1[[#This Row],[AnaCode]],"|",Tableau1[[#This Row],[Product]])</f>
        <v>CMD01732301|SCR|Pomme de terre</v>
      </c>
    </row>
    <row r="1496" spans="1:18" x14ac:dyDescent="0.25">
      <c r="A1496" s="1" t="s">
        <v>283</v>
      </c>
      <c r="B1496" s="1" t="s">
        <v>31</v>
      </c>
      <c r="C1496" s="3" t="s">
        <v>52</v>
      </c>
      <c r="D1496" s="3" t="s">
        <v>9</v>
      </c>
      <c r="E1496" s="1" t="s">
        <v>107</v>
      </c>
      <c r="F1496" s="1" t="s">
        <v>3048</v>
      </c>
      <c r="G1496" s="1" t="s">
        <v>964</v>
      </c>
      <c r="H1496" s="3">
        <f>SUBSTITUTE(LEFT(Tableau1[[#This Row],[OrderDate]],17),".",":")+0</f>
        <v>43570.444247685184</v>
      </c>
      <c r="I1496" s="3">
        <f>SUBSTITUTE(LEFT(Tableau1[[#This Row],[OrderDueTo]],17),".",":")+0</f>
        <v>43573.5</v>
      </c>
      <c r="J1496" s="13" t="str">
        <f>VLOOKUP(Tableau1[[#This Row],[AnaCode]],'Config Analyses'!A:C,2,FALSE)</f>
        <v>Analyse nutritionelle</v>
      </c>
      <c r="K1496" s="13" t="str">
        <f>VLOOKUP(Tableau1[[#This Row],[AnaCode]],'Config Analyses'!A:C,3,FALSE)</f>
        <v>Equipe 2</v>
      </c>
      <c r="L1496" s="13" t="str">
        <f>VLOOKUP(Tableau1[[#This Row],[CustomerCode]],'Config Clients'!A:D,3,FALSE)</f>
        <v>Centrale d'achats</v>
      </c>
      <c r="M1496" s="13" t="str">
        <f>VLOOKUP(Tableau1[[#This Row],[CustomerCode]],'Config Clients'!A:D,4,FALSE)</f>
        <v>Sandrine</v>
      </c>
      <c r="N1496" s="10" t="str">
        <f>IFERROR(IF(Tableau1[[#This Row],[Date rendu]]-'Date de l''export'!$A$2&gt;0,"Non","Oui"),"Oui")</f>
        <v>Non</v>
      </c>
      <c r="O1496" s="11">
        <f>IF(Tableau1[[#This Row],[En retard?]]="Non",Tableau1[[#This Row],[Date rendu]]-'Date de l''export'!$A$2,0)</f>
        <v>1.7404166666674428</v>
      </c>
      <c r="P1496" s="14" t="str">
        <f>IF(Tableau1[[#This Row],[En retard?]]="Oui","HD",IF(Tableau1[Délai restant]&lt;1,"&lt;24h",IF(Tableau1[Délai restant]&lt;2,"&lt;48h","≥48h")))</f>
        <v>&lt;48h</v>
      </c>
      <c r="Q1496" s="14" t="str">
        <f>IF(AND(Tableau1[[#This Row],[En retard?]]="Oui",OR(Tableau1[[#This Row],[Product]]="Citron",Tableau1[[#This Row],[Product]]="Amandes")),"Oui","Non")</f>
        <v>Non</v>
      </c>
      <c r="R1496" t="str">
        <f>CONCATENATE(Tableau1[[#This Row],[OrderCode]],"|",Tableau1[[#This Row],[AnaCode]],"|",Tableau1[[#This Row],[Product]])</f>
        <v>CMD01749309|NTR|Pomme de terre</v>
      </c>
    </row>
    <row r="1497" spans="1:18" x14ac:dyDescent="0.25">
      <c r="A1497" s="1" t="s">
        <v>599</v>
      </c>
      <c r="B1497" s="1" t="s">
        <v>31</v>
      </c>
      <c r="C1497" s="3" t="s">
        <v>58</v>
      </c>
      <c r="D1497" s="3" t="s">
        <v>13</v>
      </c>
      <c r="E1497" s="1" t="s">
        <v>229</v>
      </c>
      <c r="F1497" s="1" t="s">
        <v>3051</v>
      </c>
      <c r="G1497" s="1" t="s">
        <v>945</v>
      </c>
      <c r="H1497" s="3">
        <f>SUBSTITUTE(LEFT(Tableau1[[#This Row],[OrderDate]],17),".",":")+0</f>
        <v>43570.445162037038</v>
      </c>
      <c r="I1497" s="3">
        <f>SUBSTITUTE(LEFT(Tableau1[[#This Row],[OrderDueTo]],17),".",":")+0</f>
        <v>43572.5</v>
      </c>
      <c r="J1497" s="13" t="str">
        <f>VLOOKUP(Tableau1[[#This Row],[AnaCode]],'Config Analyses'!A:C,2,FALSE)</f>
        <v>Analyse sucres</v>
      </c>
      <c r="K1497" s="13" t="str">
        <f>VLOOKUP(Tableau1[[#This Row],[AnaCode]],'Config Analyses'!A:C,3,FALSE)</f>
        <v>Equipe 2</v>
      </c>
      <c r="L1497" s="13" t="str">
        <f>VLOOKUP(Tableau1[[#This Row],[CustomerCode]],'Config Clients'!A:D,3,FALSE)</f>
        <v>Coopérative agricole</v>
      </c>
      <c r="M1497" s="13" t="str">
        <f>VLOOKUP(Tableau1[[#This Row],[CustomerCode]],'Config Clients'!A:D,4,FALSE)</f>
        <v>Béatrice</v>
      </c>
      <c r="N1497" s="10" t="str">
        <f>IFERROR(IF(Tableau1[[#This Row],[Date rendu]]-'Date de l''export'!$A$2&gt;0,"Non","Oui"),"Oui")</f>
        <v>Non</v>
      </c>
      <c r="O1497" s="11">
        <f>IF(Tableau1[[#This Row],[En retard?]]="Non",Tableau1[[#This Row],[Date rendu]]-'Date de l''export'!$A$2,0)</f>
        <v>0.74041666666744277</v>
      </c>
      <c r="P1497" s="14" t="str">
        <f>IF(Tableau1[[#This Row],[En retard?]]="Oui","HD",IF(Tableau1[Délai restant]&lt;1,"&lt;24h",IF(Tableau1[Délai restant]&lt;2,"&lt;48h","≥48h")))</f>
        <v>&lt;24h</v>
      </c>
      <c r="Q1497" s="14" t="str">
        <f>IF(AND(Tableau1[[#This Row],[En retard?]]="Oui",OR(Tableau1[[#This Row],[Product]]="Citron",Tableau1[[#This Row],[Product]]="Amandes")),"Oui","Non")</f>
        <v>Non</v>
      </c>
      <c r="R1497" t="str">
        <f>CONCATENATE(Tableau1[[#This Row],[OrderCode]],"|",Tableau1[[#This Row],[AnaCode]],"|",Tableau1[[#This Row],[Product]])</f>
        <v>CMD01762301|SCR|Pomme de terre</v>
      </c>
    </row>
    <row r="1498" spans="1:18" x14ac:dyDescent="0.25">
      <c r="A1498" s="1" t="s">
        <v>148</v>
      </c>
      <c r="B1498" s="1" t="s">
        <v>31</v>
      </c>
      <c r="C1498" s="3" t="s">
        <v>49</v>
      </c>
      <c r="D1498" s="3" t="s">
        <v>8</v>
      </c>
      <c r="E1498" s="1" t="s">
        <v>63</v>
      </c>
      <c r="F1498" s="1" t="s">
        <v>1900</v>
      </c>
      <c r="G1498" s="1" t="s">
        <v>1083</v>
      </c>
      <c r="H1498" s="3">
        <f>SUBSTITUTE(LEFT(Tableau1[[#This Row],[OrderDate]],17),".",":")+0</f>
        <v>43570.445648148147</v>
      </c>
      <c r="I1498" s="3">
        <f>SUBSTITUTE(LEFT(Tableau1[[#This Row],[OrderDueTo]],17),".",":")+0</f>
        <v>43577.5</v>
      </c>
      <c r="J1498" s="13" t="str">
        <f>VLOOKUP(Tableau1[[#This Row],[AnaCode]],'Config Analyses'!A:C,2,FALSE)</f>
        <v>Analyse polluants d'emballage</v>
      </c>
      <c r="K1498" s="13" t="str">
        <f>VLOOKUP(Tableau1[[#This Row],[AnaCode]],'Config Analyses'!A:C,3,FALSE)</f>
        <v>Equipe 3</v>
      </c>
      <c r="L1498" s="13" t="str">
        <f>VLOOKUP(Tableau1[[#This Row],[CustomerCode]],'Config Clients'!A:D,3,FALSE)</f>
        <v>Grande surface</v>
      </c>
      <c r="M1498" s="13" t="str">
        <f>VLOOKUP(Tableau1[[#This Row],[CustomerCode]],'Config Clients'!A:D,4,FALSE)</f>
        <v>Eric</v>
      </c>
      <c r="N1498" s="10" t="str">
        <f>IFERROR(IF(Tableau1[[#This Row],[Date rendu]]-'Date de l''export'!$A$2&gt;0,"Non","Oui"),"Oui")</f>
        <v>Non</v>
      </c>
      <c r="O1498" s="11">
        <f>IF(Tableau1[[#This Row],[En retard?]]="Non",Tableau1[[#This Row],[Date rendu]]-'Date de l''export'!$A$2,0)</f>
        <v>5.7404166666674428</v>
      </c>
      <c r="P1498" s="14" t="str">
        <f>IF(Tableau1[[#This Row],[En retard?]]="Oui","HD",IF(Tableau1[Délai restant]&lt;1,"&lt;24h",IF(Tableau1[Délai restant]&lt;2,"&lt;48h","≥48h")))</f>
        <v>≥48h</v>
      </c>
      <c r="Q1498" s="14" t="str">
        <f>IF(AND(Tableau1[[#This Row],[En retard?]]="Oui",OR(Tableau1[[#This Row],[Product]]="Citron",Tableau1[[#This Row],[Product]]="Amandes")),"Oui","Non")</f>
        <v>Non</v>
      </c>
      <c r="R1498" t="str">
        <f>CONCATENATE(Tableau1[[#This Row],[OrderCode]],"|",Tableau1[[#This Row],[AnaCode]],"|",Tableau1[[#This Row],[Product]])</f>
        <v>CMD01603304|PLLT|Pomme de terre</v>
      </c>
    </row>
    <row r="1499" spans="1:18" x14ac:dyDescent="0.25">
      <c r="A1499" s="1" t="s">
        <v>3576</v>
      </c>
      <c r="B1499" s="1" t="s">
        <v>42</v>
      </c>
      <c r="C1499" s="3" t="s">
        <v>73</v>
      </c>
      <c r="D1499" s="3" t="s">
        <v>23</v>
      </c>
      <c r="E1499" s="1" t="s">
        <v>179</v>
      </c>
      <c r="F1499" s="1" t="s">
        <v>3705</v>
      </c>
      <c r="G1499" s="1" t="s">
        <v>947</v>
      </c>
      <c r="H1499" s="3">
        <f>SUBSTITUTE(LEFT(Tableau1[[#This Row],[OrderDate]],17),".",":")+0</f>
        <v>43570.445891203701</v>
      </c>
      <c r="I1499" s="3">
        <f>SUBSTITUTE(LEFT(Tableau1[[#This Row],[OrderDueTo]],17),".",":")+0</f>
        <v>43571.5</v>
      </c>
      <c r="J1499" s="13" t="str">
        <f>VLOOKUP(Tableau1[[#This Row],[AnaCode]],'Config Analyses'!A:C,2,FALSE)</f>
        <v>Analyse métaux lourds</v>
      </c>
      <c r="K1499" s="13" t="str">
        <f>VLOOKUP(Tableau1[[#This Row],[AnaCode]],'Config Analyses'!A:C,3,FALSE)</f>
        <v>Equipe 1</v>
      </c>
      <c r="L1499" s="13" t="str">
        <f>VLOOKUP(Tableau1[[#This Row],[CustomerCode]],'Config Clients'!A:D,3,FALSE)</f>
        <v>Entreprises agro-alimentaires</v>
      </c>
      <c r="M1499" s="13" t="str">
        <f>VLOOKUP(Tableau1[[#This Row],[CustomerCode]],'Config Clients'!A:D,4,FALSE)</f>
        <v>Julien</v>
      </c>
      <c r="N1499" s="10" t="str">
        <f>IFERROR(IF(Tableau1[[#This Row],[Date rendu]]-'Date de l''export'!$A$2&gt;0,"Non","Oui"),"Oui")</f>
        <v>Oui</v>
      </c>
      <c r="O1499" s="11">
        <f>IF(Tableau1[[#This Row],[En retard?]]="Non",Tableau1[[#This Row],[Date rendu]]-'Date de l''export'!$A$2,0)</f>
        <v>0</v>
      </c>
      <c r="P1499" s="14" t="str">
        <f>IF(Tableau1[[#This Row],[En retard?]]="Oui","HD",IF(Tableau1[Délai restant]&lt;1,"&lt;24h",IF(Tableau1[Délai restant]&lt;2,"&lt;48h","≥48h")))</f>
        <v>HD</v>
      </c>
      <c r="Q1499" s="14" t="str">
        <f>IF(AND(Tableau1[[#This Row],[En retard?]]="Oui",OR(Tableau1[[#This Row],[Product]]="Citron",Tableau1[[#This Row],[Product]]="Amandes")),"Oui","Non")</f>
        <v>Non</v>
      </c>
      <c r="R1499" t="str">
        <f>CONCATENATE(Tableau1[[#This Row],[OrderCode]],"|",Tableau1[[#This Row],[AnaCode]],"|",Tableau1[[#This Row],[Product]])</f>
        <v>CMD01678508|MTX|Jus de fruits</v>
      </c>
    </row>
    <row r="1500" spans="1:18" x14ac:dyDescent="0.25">
      <c r="A1500" s="1" t="s">
        <v>634</v>
      </c>
      <c r="B1500" s="1" t="s">
        <v>31</v>
      </c>
      <c r="C1500" s="3" t="s">
        <v>54</v>
      </c>
      <c r="D1500" s="3" t="s">
        <v>10</v>
      </c>
      <c r="E1500" s="1" t="s">
        <v>130</v>
      </c>
      <c r="F1500" s="1" t="s">
        <v>1972</v>
      </c>
      <c r="G1500" s="1" t="s">
        <v>1083</v>
      </c>
      <c r="H1500" s="3">
        <f>SUBSTITUTE(LEFT(Tableau1[[#This Row],[OrderDate]],17),".",":")+0</f>
        <v>43570.445925925924</v>
      </c>
      <c r="I1500" s="3">
        <f>SUBSTITUTE(LEFT(Tableau1[[#This Row],[OrderDueTo]],17),".",":")+0</f>
        <v>43577.5</v>
      </c>
      <c r="J1500" s="13" t="str">
        <f>VLOOKUP(Tableau1[[#This Row],[AnaCode]],'Config Analyses'!A:C,2,FALSE)</f>
        <v>Analyse pesticides</v>
      </c>
      <c r="K1500" s="13" t="str">
        <f>VLOOKUP(Tableau1[[#This Row],[AnaCode]],'Config Analyses'!A:C,3,FALSE)</f>
        <v>Equipe 3</v>
      </c>
      <c r="L1500" s="13" t="str">
        <f>VLOOKUP(Tableau1[[#This Row],[CustomerCode]],'Config Clients'!A:D,3,FALSE)</f>
        <v>Coopérative agricole</v>
      </c>
      <c r="M1500" s="13" t="str">
        <f>VLOOKUP(Tableau1[[#This Row],[CustomerCode]],'Config Clients'!A:D,4,FALSE)</f>
        <v>Julie</v>
      </c>
      <c r="N1500" s="10" t="str">
        <f>IFERROR(IF(Tableau1[[#This Row],[Date rendu]]-'Date de l''export'!$A$2&gt;0,"Non","Oui"),"Oui")</f>
        <v>Non</v>
      </c>
      <c r="O1500" s="11">
        <f>IF(Tableau1[[#This Row],[En retard?]]="Non",Tableau1[[#This Row],[Date rendu]]-'Date de l''export'!$A$2,0)</f>
        <v>5.7404166666674428</v>
      </c>
      <c r="P1500" s="14" t="str">
        <f>IF(Tableau1[[#This Row],[En retard?]]="Oui","HD",IF(Tableau1[Délai restant]&lt;1,"&lt;24h",IF(Tableau1[Délai restant]&lt;2,"&lt;48h","≥48h")))</f>
        <v>≥48h</v>
      </c>
      <c r="Q1500" s="14" t="str">
        <f>IF(AND(Tableau1[[#This Row],[En retard?]]="Oui",OR(Tableau1[[#This Row],[Product]]="Citron",Tableau1[[#This Row],[Product]]="Amandes")),"Oui","Non")</f>
        <v>Non</v>
      </c>
      <c r="R1500" t="str">
        <f>CONCATENATE(Tableau1[[#This Row],[OrderCode]],"|",Tableau1[[#This Row],[AnaCode]],"|",Tableau1[[#This Row],[Product]])</f>
        <v>CMD01569202|PEST|Pomme de terre</v>
      </c>
    </row>
    <row r="1501" spans="1:18" x14ac:dyDescent="0.25">
      <c r="A1501" s="1" t="s">
        <v>618</v>
      </c>
      <c r="B1501" s="1" t="s">
        <v>44</v>
      </c>
      <c r="C1501" s="3" t="s">
        <v>225</v>
      </c>
      <c r="D1501" s="3" t="s">
        <v>39</v>
      </c>
      <c r="E1501" s="1" t="s">
        <v>130</v>
      </c>
      <c r="F1501" s="1" t="s">
        <v>2130</v>
      </c>
      <c r="G1501" s="1" t="s">
        <v>1083</v>
      </c>
      <c r="H1501" s="3">
        <f>SUBSTITUTE(LEFT(Tableau1[[#This Row],[OrderDate]],17),".",":")+0</f>
        <v>43570.447106481479</v>
      </c>
      <c r="I1501" s="3">
        <f>SUBSTITUTE(LEFT(Tableau1[[#This Row],[OrderDueTo]],17),".",":")+0</f>
        <v>43577.5</v>
      </c>
      <c r="J1501" s="13" t="str">
        <f>VLOOKUP(Tableau1[[#This Row],[AnaCode]],'Config Analyses'!A:C,2,FALSE)</f>
        <v>Analyse pesticides</v>
      </c>
      <c r="K1501" s="13" t="str">
        <f>VLOOKUP(Tableau1[[#This Row],[AnaCode]],'Config Analyses'!A:C,3,FALSE)</f>
        <v>Equipe 3</v>
      </c>
      <c r="L1501" s="13" t="str">
        <f>VLOOKUP(Tableau1[[#This Row],[CustomerCode]],'Config Clients'!A:D,3,FALSE)</f>
        <v>Coopérative agricole</v>
      </c>
      <c r="M1501" s="13" t="str">
        <f>VLOOKUP(Tableau1[[#This Row],[CustomerCode]],'Config Clients'!A:D,4,FALSE)</f>
        <v>Béatrice</v>
      </c>
      <c r="N1501" s="10" t="str">
        <f>IFERROR(IF(Tableau1[[#This Row],[Date rendu]]-'Date de l''export'!$A$2&gt;0,"Non","Oui"),"Oui")</f>
        <v>Non</v>
      </c>
      <c r="O1501" s="11">
        <f>IF(Tableau1[[#This Row],[En retard?]]="Non",Tableau1[[#This Row],[Date rendu]]-'Date de l''export'!$A$2,0)</f>
        <v>5.7404166666674428</v>
      </c>
      <c r="P1501" s="14" t="str">
        <f>IF(Tableau1[[#This Row],[En retard?]]="Oui","HD",IF(Tableau1[Délai restant]&lt;1,"&lt;24h",IF(Tableau1[Délai restant]&lt;2,"&lt;48h","≥48h")))</f>
        <v>≥48h</v>
      </c>
      <c r="Q1501" s="14" t="str">
        <f>IF(AND(Tableau1[[#This Row],[En retard?]]="Oui",OR(Tableau1[[#This Row],[Product]]="Citron",Tableau1[[#This Row],[Product]]="Amandes")),"Oui","Non")</f>
        <v>Non</v>
      </c>
      <c r="R1501" t="str">
        <f>CONCATENATE(Tableau1[[#This Row],[OrderCode]],"|",Tableau1[[#This Row],[AnaCode]],"|",Tableau1[[#This Row],[Product]])</f>
        <v>CMD01773301|PEST|Framboise</v>
      </c>
    </row>
    <row r="1502" spans="1:18" x14ac:dyDescent="0.25">
      <c r="A1502" s="1" t="s">
        <v>698</v>
      </c>
      <c r="B1502" s="1" t="s">
        <v>43</v>
      </c>
      <c r="C1502" s="3" t="s">
        <v>225</v>
      </c>
      <c r="D1502" s="3" t="s">
        <v>39</v>
      </c>
      <c r="E1502" s="1" t="s">
        <v>226</v>
      </c>
      <c r="F1502" s="1" t="s">
        <v>2743</v>
      </c>
      <c r="G1502" s="1" t="s">
        <v>945</v>
      </c>
      <c r="H1502" s="3">
        <f>SUBSTITUTE(LEFT(Tableau1[[#This Row],[OrderDate]],17),".",":")+0</f>
        <v>43570.447256944448</v>
      </c>
      <c r="I1502" s="3">
        <f>SUBSTITUTE(LEFT(Tableau1[[#This Row],[OrderDueTo]],17),".",":")+0</f>
        <v>43572.5</v>
      </c>
      <c r="J1502" s="13" t="str">
        <f>VLOOKUP(Tableau1[[#This Row],[AnaCode]],'Config Analyses'!A:C,2,FALSE)</f>
        <v>Analyse microbiologique</v>
      </c>
      <c r="K1502" s="13" t="str">
        <f>VLOOKUP(Tableau1[[#This Row],[AnaCode]],'Config Analyses'!A:C,3,FALSE)</f>
        <v>Equipe 4</v>
      </c>
      <c r="L1502" s="13" t="str">
        <f>VLOOKUP(Tableau1[[#This Row],[CustomerCode]],'Config Clients'!A:D,3,FALSE)</f>
        <v>Coopérative agricole</v>
      </c>
      <c r="M1502" s="13" t="str">
        <f>VLOOKUP(Tableau1[[#This Row],[CustomerCode]],'Config Clients'!A:D,4,FALSE)</f>
        <v>Béatrice</v>
      </c>
      <c r="N1502" s="10" t="str">
        <f>IFERROR(IF(Tableau1[[#This Row],[Date rendu]]-'Date de l''export'!$A$2&gt;0,"Non","Oui"),"Oui")</f>
        <v>Non</v>
      </c>
      <c r="O1502" s="11">
        <f>IF(Tableau1[[#This Row],[En retard?]]="Non",Tableau1[[#This Row],[Date rendu]]-'Date de l''export'!$A$2,0)</f>
        <v>0.74041666666744277</v>
      </c>
      <c r="P1502" s="14" t="str">
        <f>IF(Tableau1[[#This Row],[En retard?]]="Oui","HD",IF(Tableau1[Délai restant]&lt;1,"&lt;24h",IF(Tableau1[Délai restant]&lt;2,"&lt;48h","≥48h")))</f>
        <v>&lt;24h</v>
      </c>
      <c r="Q1502" s="14" t="str">
        <f>IF(AND(Tableau1[[#This Row],[En retard?]]="Oui",OR(Tableau1[[#This Row],[Product]]="Citron",Tableau1[[#This Row],[Product]]="Amandes")),"Oui","Non")</f>
        <v>Non</v>
      </c>
      <c r="R1502" t="str">
        <f>CONCATENATE(Tableau1[[#This Row],[OrderCode]],"|",Tableau1[[#This Row],[AnaCode]],"|",Tableau1[[#This Row],[Product]])</f>
        <v>CMD01747301|BACT|Pomme</v>
      </c>
    </row>
    <row r="1503" spans="1:18" x14ac:dyDescent="0.25">
      <c r="A1503" s="1" t="s">
        <v>293</v>
      </c>
      <c r="B1503" s="1" t="s">
        <v>31</v>
      </c>
      <c r="C1503" s="3" t="s">
        <v>54</v>
      </c>
      <c r="D1503" s="3" t="s">
        <v>10</v>
      </c>
      <c r="E1503" s="1" t="s">
        <v>229</v>
      </c>
      <c r="F1503" s="1" t="s">
        <v>2252</v>
      </c>
      <c r="G1503" s="1" t="s">
        <v>945</v>
      </c>
      <c r="H1503" s="3">
        <f>SUBSTITUTE(LEFT(Tableau1[[#This Row],[OrderDate]],17),".",":")+0</f>
        <v>43570.448576388888</v>
      </c>
      <c r="I1503" s="3">
        <f>SUBSTITUTE(LEFT(Tableau1[[#This Row],[OrderDueTo]],17),".",":")+0</f>
        <v>43572.5</v>
      </c>
      <c r="J1503" s="13" t="str">
        <f>VLOOKUP(Tableau1[[#This Row],[AnaCode]],'Config Analyses'!A:C,2,FALSE)</f>
        <v>Analyse sucres</v>
      </c>
      <c r="K1503" s="13" t="str">
        <f>VLOOKUP(Tableau1[[#This Row],[AnaCode]],'Config Analyses'!A:C,3,FALSE)</f>
        <v>Equipe 2</v>
      </c>
      <c r="L1503" s="13" t="str">
        <f>VLOOKUP(Tableau1[[#This Row],[CustomerCode]],'Config Clients'!A:D,3,FALSE)</f>
        <v>Coopérative agricole</v>
      </c>
      <c r="M1503" s="13" t="str">
        <f>VLOOKUP(Tableau1[[#This Row],[CustomerCode]],'Config Clients'!A:D,4,FALSE)</f>
        <v>Julie</v>
      </c>
      <c r="N1503" s="10" t="str">
        <f>IFERROR(IF(Tableau1[[#This Row],[Date rendu]]-'Date de l''export'!$A$2&gt;0,"Non","Oui"),"Oui")</f>
        <v>Non</v>
      </c>
      <c r="O1503" s="11">
        <f>IF(Tableau1[[#This Row],[En retard?]]="Non",Tableau1[[#This Row],[Date rendu]]-'Date de l''export'!$A$2,0)</f>
        <v>0.74041666666744277</v>
      </c>
      <c r="P1503" s="14" t="str">
        <f>IF(Tableau1[[#This Row],[En retard?]]="Oui","HD",IF(Tableau1[Délai restant]&lt;1,"&lt;24h",IF(Tableau1[Délai restant]&lt;2,"&lt;48h","≥48h")))</f>
        <v>&lt;24h</v>
      </c>
      <c r="Q1503" s="14" t="str">
        <f>IF(AND(Tableau1[[#This Row],[En retard?]]="Oui",OR(Tableau1[[#This Row],[Product]]="Citron",Tableau1[[#This Row],[Product]]="Amandes")),"Oui","Non")</f>
        <v>Non</v>
      </c>
      <c r="R1503" t="str">
        <f>CONCATENATE(Tableau1[[#This Row],[OrderCode]],"|",Tableau1[[#This Row],[AnaCode]],"|",Tableau1[[#This Row],[Product]])</f>
        <v>CMD01461401|SCR|Pomme de terre</v>
      </c>
    </row>
    <row r="1504" spans="1:18" x14ac:dyDescent="0.25">
      <c r="A1504" s="1" t="s">
        <v>358</v>
      </c>
      <c r="B1504" s="1" t="s">
        <v>31</v>
      </c>
      <c r="C1504" s="3" t="s">
        <v>61</v>
      </c>
      <c r="D1504" s="3" t="s">
        <v>14</v>
      </c>
      <c r="E1504" s="1" t="s">
        <v>130</v>
      </c>
      <c r="F1504" s="1" t="s">
        <v>1415</v>
      </c>
      <c r="G1504" s="1" t="s">
        <v>1083</v>
      </c>
      <c r="H1504" s="3">
        <f>SUBSTITUTE(LEFT(Tableau1[[#This Row],[OrderDate]],17),".",":")+0</f>
        <v>43570.448599537034</v>
      </c>
      <c r="I1504" s="3">
        <f>SUBSTITUTE(LEFT(Tableau1[[#This Row],[OrderDueTo]],17),".",":")+0</f>
        <v>43577.5</v>
      </c>
      <c r="J1504" s="13" t="str">
        <f>VLOOKUP(Tableau1[[#This Row],[AnaCode]],'Config Analyses'!A:C,2,FALSE)</f>
        <v>Analyse pesticides</v>
      </c>
      <c r="K1504" s="13" t="str">
        <f>VLOOKUP(Tableau1[[#This Row],[AnaCode]],'Config Analyses'!A:C,3,FALSE)</f>
        <v>Equipe 3</v>
      </c>
      <c r="L1504" s="13" t="str">
        <f>VLOOKUP(Tableau1[[#This Row],[CustomerCode]],'Config Clients'!A:D,3,FALSE)</f>
        <v>Grande surface</v>
      </c>
      <c r="M1504" s="13" t="str">
        <f>VLOOKUP(Tableau1[[#This Row],[CustomerCode]],'Config Clients'!A:D,4,FALSE)</f>
        <v>Eric</v>
      </c>
      <c r="N1504" s="10" t="str">
        <f>IFERROR(IF(Tableau1[[#This Row],[Date rendu]]-'Date de l''export'!$A$2&gt;0,"Non","Oui"),"Oui")</f>
        <v>Non</v>
      </c>
      <c r="O1504" s="11">
        <f>IF(Tableau1[[#This Row],[En retard?]]="Non",Tableau1[[#This Row],[Date rendu]]-'Date de l''export'!$A$2,0)</f>
        <v>5.7404166666674428</v>
      </c>
      <c r="P1504" s="14" t="str">
        <f>IF(Tableau1[[#This Row],[En retard?]]="Oui","HD",IF(Tableau1[Délai restant]&lt;1,"&lt;24h",IF(Tableau1[Délai restant]&lt;2,"&lt;48h","≥48h")))</f>
        <v>≥48h</v>
      </c>
      <c r="Q1504" s="14" t="str">
        <f>IF(AND(Tableau1[[#This Row],[En retard?]]="Oui",OR(Tableau1[[#This Row],[Product]]="Citron",Tableau1[[#This Row],[Product]]="Amandes")),"Oui","Non")</f>
        <v>Non</v>
      </c>
      <c r="R1504" t="str">
        <f>CONCATENATE(Tableau1[[#This Row],[OrderCode]],"|",Tableau1[[#This Row],[AnaCode]],"|",Tableau1[[#This Row],[Product]])</f>
        <v>CMD01630101|PEST|Pomme de terre</v>
      </c>
    </row>
    <row r="1505" spans="1:18" x14ac:dyDescent="0.25">
      <c r="A1505" s="1" t="s">
        <v>262</v>
      </c>
      <c r="B1505" s="1" t="s">
        <v>32</v>
      </c>
      <c r="C1505" s="3" t="s">
        <v>58</v>
      </c>
      <c r="D1505" s="3" t="s">
        <v>13</v>
      </c>
      <c r="E1505" s="1" t="s">
        <v>229</v>
      </c>
      <c r="F1505" s="1" t="s">
        <v>2253</v>
      </c>
      <c r="G1505" s="1" t="s">
        <v>945</v>
      </c>
      <c r="H1505" s="3">
        <f>SUBSTITUTE(LEFT(Tableau1[[#This Row],[OrderDate]],17),".",":")+0</f>
        <v>43570.449421296296</v>
      </c>
      <c r="I1505" s="3">
        <f>SUBSTITUTE(LEFT(Tableau1[[#This Row],[OrderDueTo]],17),".",":")+0</f>
        <v>43572.5</v>
      </c>
      <c r="J1505" s="13" t="str">
        <f>VLOOKUP(Tableau1[[#This Row],[AnaCode]],'Config Analyses'!A:C,2,FALSE)</f>
        <v>Analyse sucres</v>
      </c>
      <c r="K1505" s="13" t="str">
        <f>VLOOKUP(Tableau1[[#This Row],[AnaCode]],'Config Analyses'!A:C,3,FALSE)</f>
        <v>Equipe 2</v>
      </c>
      <c r="L1505" s="13" t="str">
        <f>VLOOKUP(Tableau1[[#This Row],[CustomerCode]],'Config Clients'!A:D,3,FALSE)</f>
        <v>Coopérative agricole</v>
      </c>
      <c r="M1505" s="13" t="str">
        <f>VLOOKUP(Tableau1[[#This Row],[CustomerCode]],'Config Clients'!A:D,4,FALSE)</f>
        <v>Béatrice</v>
      </c>
      <c r="N1505" s="10" t="str">
        <f>IFERROR(IF(Tableau1[[#This Row],[Date rendu]]-'Date de l''export'!$A$2&gt;0,"Non","Oui"),"Oui")</f>
        <v>Non</v>
      </c>
      <c r="O1505" s="11">
        <f>IF(Tableau1[[#This Row],[En retard?]]="Non",Tableau1[[#This Row],[Date rendu]]-'Date de l''export'!$A$2,0)</f>
        <v>0.74041666666744277</v>
      </c>
      <c r="P1505" s="14" t="str">
        <f>IF(Tableau1[[#This Row],[En retard?]]="Oui","HD",IF(Tableau1[Délai restant]&lt;1,"&lt;24h",IF(Tableau1[Délai restant]&lt;2,"&lt;48h","≥48h")))</f>
        <v>&lt;24h</v>
      </c>
      <c r="Q1505" s="14" t="str">
        <f>IF(AND(Tableau1[[#This Row],[En retard?]]="Oui",OR(Tableau1[[#This Row],[Product]]="Citron",Tableau1[[#This Row],[Product]]="Amandes")),"Oui","Non")</f>
        <v>Non</v>
      </c>
      <c r="R1505" t="str">
        <f>CONCATENATE(Tableau1[[#This Row],[OrderCode]],"|",Tableau1[[#This Row],[AnaCode]],"|",Tableau1[[#This Row],[Product]])</f>
        <v>CMD01608501|SCR|Tomate</v>
      </c>
    </row>
    <row r="1506" spans="1:18" x14ac:dyDescent="0.25">
      <c r="A1506" s="1" t="s">
        <v>139</v>
      </c>
      <c r="B1506" s="1" t="s">
        <v>20</v>
      </c>
      <c r="C1506" s="3" t="s">
        <v>61</v>
      </c>
      <c r="D1506" s="3" t="s">
        <v>14</v>
      </c>
      <c r="E1506" s="1" t="s">
        <v>130</v>
      </c>
      <c r="F1506" s="1" t="s">
        <v>1421</v>
      </c>
      <c r="G1506" s="1" t="s">
        <v>1083</v>
      </c>
      <c r="H1506" s="3">
        <f>SUBSTITUTE(LEFT(Tableau1[[#This Row],[OrderDate]],17),".",":")+0</f>
        <v>43570.449629629627</v>
      </c>
      <c r="I1506" s="3">
        <f>SUBSTITUTE(LEFT(Tableau1[[#This Row],[OrderDueTo]],17),".",":")+0</f>
        <v>43577.5</v>
      </c>
      <c r="J1506" s="13" t="str">
        <f>VLOOKUP(Tableau1[[#This Row],[AnaCode]],'Config Analyses'!A:C,2,FALSE)</f>
        <v>Analyse pesticides</v>
      </c>
      <c r="K1506" s="13" t="str">
        <f>VLOOKUP(Tableau1[[#This Row],[AnaCode]],'Config Analyses'!A:C,3,FALSE)</f>
        <v>Equipe 3</v>
      </c>
      <c r="L1506" s="13" t="str">
        <f>VLOOKUP(Tableau1[[#This Row],[CustomerCode]],'Config Clients'!A:D,3,FALSE)</f>
        <v>Grande surface</v>
      </c>
      <c r="M1506" s="13" t="str">
        <f>VLOOKUP(Tableau1[[#This Row],[CustomerCode]],'Config Clients'!A:D,4,FALSE)</f>
        <v>Eric</v>
      </c>
      <c r="N1506" s="10" t="str">
        <f>IFERROR(IF(Tableau1[[#This Row],[Date rendu]]-'Date de l''export'!$A$2&gt;0,"Non","Oui"),"Oui")</f>
        <v>Non</v>
      </c>
      <c r="O1506" s="11">
        <f>IF(Tableau1[[#This Row],[En retard?]]="Non",Tableau1[[#This Row],[Date rendu]]-'Date de l''export'!$A$2,0)</f>
        <v>5.7404166666674428</v>
      </c>
      <c r="P1506" s="14" t="str">
        <f>IF(Tableau1[[#This Row],[En retard?]]="Oui","HD",IF(Tableau1[Délai restant]&lt;1,"&lt;24h",IF(Tableau1[Délai restant]&lt;2,"&lt;48h","≥48h")))</f>
        <v>≥48h</v>
      </c>
      <c r="Q1506" s="14" t="str">
        <f>IF(AND(Tableau1[[#This Row],[En retard?]]="Oui",OR(Tableau1[[#This Row],[Product]]="Citron",Tableau1[[#This Row],[Product]]="Amandes")),"Oui","Non")</f>
        <v>Non</v>
      </c>
      <c r="R1506" t="str">
        <f>CONCATENATE(Tableau1[[#This Row],[OrderCode]],"|",Tableau1[[#This Row],[AnaCode]],"|",Tableau1[[#This Row],[Product]])</f>
        <v>CMD01645603|PEST|Orange</v>
      </c>
    </row>
    <row r="1507" spans="1:18" x14ac:dyDescent="0.25">
      <c r="A1507" s="1" t="s">
        <v>3706</v>
      </c>
      <c r="B1507" s="1" t="s">
        <v>42</v>
      </c>
      <c r="C1507" s="3" t="s">
        <v>188</v>
      </c>
      <c r="D1507" s="3" t="s">
        <v>38</v>
      </c>
      <c r="E1507" s="1" t="s">
        <v>229</v>
      </c>
      <c r="F1507" s="1" t="s">
        <v>3707</v>
      </c>
      <c r="G1507" s="1" t="s">
        <v>945</v>
      </c>
      <c r="H1507" s="3">
        <f>SUBSTITUTE(LEFT(Tableau1[[#This Row],[OrderDate]],17),".",":")+0</f>
        <v>43570.450381944444</v>
      </c>
      <c r="I1507" s="3">
        <f>SUBSTITUTE(LEFT(Tableau1[[#This Row],[OrderDueTo]],17),".",":")+0</f>
        <v>43572.5</v>
      </c>
      <c r="J1507" s="13" t="str">
        <f>VLOOKUP(Tableau1[[#This Row],[AnaCode]],'Config Analyses'!A:C,2,FALSE)</f>
        <v>Analyse sucres</v>
      </c>
      <c r="K1507" s="13" t="str">
        <f>VLOOKUP(Tableau1[[#This Row],[AnaCode]],'Config Analyses'!A:C,3,FALSE)</f>
        <v>Equipe 2</v>
      </c>
      <c r="L1507" s="13" t="str">
        <f>VLOOKUP(Tableau1[[#This Row],[CustomerCode]],'Config Clients'!A:D,3,FALSE)</f>
        <v>Coopérative agricole</v>
      </c>
      <c r="M1507" s="13" t="str">
        <f>VLOOKUP(Tableau1[[#This Row],[CustomerCode]],'Config Clients'!A:D,4,FALSE)</f>
        <v>Julie</v>
      </c>
      <c r="N1507" s="10" t="str">
        <f>IFERROR(IF(Tableau1[[#This Row],[Date rendu]]-'Date de l''export'!$A$2&gt;0,"Non","Oui"),"Oui")</f>
        <v>Non</v>
      </c>
      <c r="O1507" s="11">
        <f>IF(Tableau1[[#This Row],[En retard?]]="Non",Tableau1[[#This Row],[Date rendu]]-'Date de l''export'!$A$2,0)</f>
        <v>0.74041666666744277</v>
      </c>
      <c r="P1507" s="14" t="str">
        <f>IF(Tableau1[[#This Row],[En retard?]]="Oui","HD",IF(Tableau1[Délai restant]&lt;1,"&lt;24h",IF(Tableau1[Délai restant]&lt;2,"&lt;48h","≥48h")))</f>
        <v>&lt;24h</v>
      </c>
      <c r="Q1507" s="14" t="str">
        <f>IF(AND(Tableau1[[#This Row],[En retard?]]="Oui",OR(Tableau1[[#This Row],[Product]]="Citron",Tableau1[[#This Row],[Product]]="Amandes")),"Oui","Non")</f>
        <v>Non</v>
      </c>
      <c r="R1507" t="str">
        <f>CONCATENATE(Tableau1[[#This Row],[OrderCode]],"|",Tableau1[[#This Row],[AnaCode]],"|",Tableau1[[#This Row],[Product]])</f>
        <v>CMD01646424|SCR|Jus de fruits</v>
      </c>
    </row>
    <row r="1508" spans="1:18" x14ac:dyDescent="0.25">
      <c r="A1508" s="1" t="s">
        <v>827</v>
      </c>
      <c r="B1508" s="1" t="s">
        <v>43</v>
      </c>
      <c r="C1508" s="3" t="s">
        <v>225</v>
      </c>
      <c r="D1508" s="3" t="s">
        <v>39</v>
      </c>
      <c r="E1508" s="1" t="s">
        <v>229</v>
      </c>
      <c r="F1508" s="1" t="s">
        <v>2060</v>
      </c>
      <c r="G1508" s="1" t="s">
        <v>945</v>
      </c>
      <c r="H1508" s="3">
        <f>SUBSTITUTE(LEFT(Tableau1[[#This Row],[OrderDate]],17),".",":")+0</f>
        <v>43570.452372685184</v>
      </c>
      <c r="I1508" s="3">
        <f>SUBSTITUTE(LEFT(Tableau1[[#This Row],[OrderDueTo]],17),".",":")+0</f>
        <v>43572.5</v>
      </c>
      <c r="J1508" s="13" t="str">
        <f>VLOOKUP(Tableau1[[#This Row],[AnaCode]],'Config Analyses'!A:C,2,FALSE)</f>
        <v>Analyse sucres</v>
      </c>
      <c r="K1508" s="13" t="str">
        <f>VLOOKUP(Tableau1[[#This Row],[AnaCode]],'Config Analyses'!A:C,3,FALSE)</f>
        <v>Equipe 2</v>
      </c>
      <c r="L1508" s="13" t="str">
        <f>VLOOKUP(Tableau1[[#This Row],[CustomerCode]],'Config Clients'!A:D,3,FALSE)</f>
        <v>Coopérative agricole</v>
      </c>
      <c r="M1508" s="13" t="str">
        <f>VLOOKUP(Tableau1[[#This Row],[CustomerCode]],'Config Clients'!A:D,4,FALSE)</f>
        <v>Béatrice</v>
      </c>
      <c r="N1508" s="10" t="str">
        <f>IFERROR(IF(Tableau1[[#This Row],[Date rendu]]-'Date de l''export'!$A$2&gt;0,"Non","Oui"),"Oui")</f>
        <v>Non</v>
      </c>
      <c r="O1508" s="11">
        <f>IF(Tableau1[[#This Row],[En retard?]]="Non",Tableau1[[#This Row],[Date rendu]]-'Date de l''export'!$A$2,0)</f>
        <v>0.74041666666744277</v>
      </c>
      <c r="P1508" s="14" t="str">
        <f>IF(Tableau1[[#This Row],[En retard?]]="Oui","HD",IF(Tableau1[Délai restant]&lt;1,"&lt;24h",IF(Tableau1[Délai restant]&lt;2,"&lt;48h","≥48h")))</f>
        <v>&lt;24h</v>
      </c>
      <c r="Q1508" s="14" t="str">
        <f>IF(AND(Tableau1[[#This Row],[En retard?]]="Oui",OR(Tableau1[[#This Row],[Product]]="Citron",Tableau1[[#This Row],[Product]]="Amandes")),"Oui","Non")</f>
        <v>Non</v>
      </c>
      <c r="R1508" t="str">
        <f>CONCATENATE(Tableau1[[#This Row],[OrderCode]],"|",Tableau1[[#This Row],[AnaCode]],"|",Tableau1[[#This Row],[Product]])</f>
        <v>CMD01747701|SCR|Pomme</v>
      </c>
    </row>
    <row r="1509" spans="1:18" x14ac:dyDescent="0.25">
      <c r="A1509" s="1" t="s">
        <v>800</v>
      </c>
      <c r="B1509" s="1" t="s">
        <v>43</v>
      </c>
      <c r="C1509" s="3" t="s">
        <v>225</v>
      </c>
      <c r="D1509" s="3" t="s">
        <v>39</v>
      </c>
      <c r="E1509" s="1" t="s">
        <v>229</v>
      </c>
      <c r="F1509" s="1" t="s">
        <v>2603</v>
      </c>
      <c r="G1509" s="1" t="s">
        <v>945</v>
      </c>
      <c r="H1509" s="3">
        <f>SUBSTITUTE(LEFT(Tableau1[[#This Row],[OrderDate]],17),".",":")+0</f>
        <v>43570.452569444446</v>
      </c>
      <c r="I1509" s="3">
        <f>SUBSTITUTE(LEFT(Tableau1[[#This Row],[OrderDueTo]],17),".",":")+0</f>
        <v>43572.5</v>
      </c>
      <c r="J1509" s="13" t="str">
        <f>VLOOKUP(Tableau1[[#This Row],[AnaCode]],'Config Analyses'!A:C,2,FALSE)</f>
        <v>Analyse sucres</v>
      </c>
      <c r="K1509" s="13" t="str">
        <f>VLOOKUP(Tableau1[[#This Row],[AnaCode]],'Config Analyses'!A:C,3,FALSE)</f>
        <v>Equipe 2</v>
      </c>
      <c r="L1509" s="13" t="str">
        <f>VLOOKUP(Tableau1[[#This Row],[CustomerCode]],'Config Clients'!A:D,3,FALSE)</f>
        <v>Coopérative agricole</v>
      </c>
      <c r="M1509" s="13" t="str">
        <f>VLOOKUP(Tableau1[[#This Row],[CustomerCode]],'Config Clients'!A:D,4,FALSE)</f>
        <v>Béatrice</v>
      </c>
      <c r="N1509" s="10" t="str">
        <f>IFERROR(IF(Tableau1[[#This Row],[Date rendu]]-'Date de l''export'!$A$2&gt;0,"Non","Oui"),"Oui")</f>
        <v>Non</v>
      </c>
      <c r="O1509" s="11">
        <f>IF(Tableau1[[#This Row],[En retard?]]="Non",Tableau1[[#This Row],[Date rendu]]-'Date de l''export'!$A$2,0)</f>
        <v>0.74041666666744277</v>
      </c>
      <c r="P1509" s="14" t="str">
        <f>IF(Tableau1[[#This Row],[En retard?]]="Oui","HD",IF(Tableau1[Délai restant]&lt;1,"&lt;24h",IF(Tableau1[Délai restant]&lt;2,"&lt;48h","≥48h")))</f>
        <v>&lt;24h</v>
      </c>
      <c r="Q1509" s="14" t="str">
        <f>IF(AND(Tableau1[[#This Row],[En retard?]]="Oui",OR(Tableau1[[#This Row],[Product]]="Citron",Tableau1[[#This Row],[Product]]="Amandes")),"Oui","Non")</f>
        <v>Non</v>
      </c>
      <c r="R1509" t="str">
        <f>CONCATENATE(Tableau1[[#This Row],[OrderCode]],"|",Tableau1[[#This Row],[AnaCode]],"|",Tableau1[[#This Row],[Product]])</f>
        <v>CMD01778501|SCR|Pomme</v>
      </c>
    </row>
    <row r="1510" spans="1:18" x14ac:dyDescent="0.25">
      <c r="A1510" s="1" t="s">
        <v>439</v>
      </c>
      <c r="B1510" s="1" t="s">
        <v>20</v>
      </c>
      <c r="C1510" s="3" t="s">
        <v>61</v>
      </c>
      <c r="D1510" s="3" t="s">
        <v>14</v>
      </c>
      <c r="E1510" s="1" t="s">
        <v>130</v>
      </c>
      <c r="F1510" s="1" t="s">
        <v>1492</v>
      </c>
      <c r="G1510" s="1" t="s">
        <v>1083</v>
      </c>
      <c r="H1510" s="3">
        <f>SUBSTITUTE(LEFT(Tableau1[[#This Row],[OrderDate]],17),".",":")+0</f>
        <v>43570.454375000001</v>
      </c>
      <c r="I1510" s="3">
        <f>SUBSTITUTE(LEFT(Tableau1[[#This Row],[OrderDueTo]],17),".",":")+0</f>
        <v>43577.5</v>
      </c>
      <c r="J1510" s="13" t="str">
        <f>VLOOKUP(Tableau1[[#This Row],[AnaCode]],'Config Analyses'!A:C,2,FALSE)</f>
        <v>Analyse pesticides</v>
      </c>
      <c r="K1510" s="13" t="str">
        <f>VLOOKUP(Tableau1[[#This Row],[AnaCode]],'Config Analyses'!A:C,3,FALSE)</f>
        <v>Equipe 3</v>
      </c>
      <c r="L1510" s="13" t="str">
        <f>VLOOKUP(Tableau1[[#This Row],[CustomerCode]],'Config Clients'!A:D,3,FALSE)</f>
        <v>Grande surface</v>
      </c>
      <c r="M1510" s="13" t="str">
        <f>VLOOKUP(Tableau1[[#This Row],[CustomerCode]],'Config Clients'!A:D,4,FALSE)</f>
        <v>Eric</v>
      </c>
      <c r="N1510" s="10" t="str">
        <f>IFERROR(IF(Tableau1[[#This Row],[Date rendu]]-'Date de l''export'!$A$2&gt;0,"Non","Oui"),"Oui")</f>
        <v>Non</v>
      </c>
      <c r="O1510" s="11">
        <f>IF(Tableau1[[#This Row],[En retard?]]="Non",Tableau1[[#This Row],[Date rendu]]-'Date de l''export'!$A$2,0)</f>
        <v>5.7404166666674428</v>
      </c>
      <c r="P1510" s="14" t="str">
        <f>IF(Tableau1[[#This Row],[En retard?]]="Oui","HD",IF(Tableau1[Délai restant]&lt;1,"&lt;24h",IF(Tableau1[Délai restant]&lt;2,"&lt;48h","≥48h")))</f>
        <v>≥48h</v>
      </c>
      <c r="Q1510" s="14" t="str">
        <f>IF(AND(Tableau1[[#This Row],[En retard?]]="Oui",OR(Tableau1[[#This Row],[Product]]="Citron",Tableau1[[#This Row],[Product]]="Amandes")),"Oui","Non")</f>
        <v>Non</v>
      </c>
      <c r="R1510" t="str">
        <f>CONCATENATE(Tableau1[[#This Row],[OrderCode]],"|",Tableau1[[#This Row],[AnaCode]],"|",Tableau1[[#This Row],[Product]])</f>
        <v>CMD01780801|PEST|Orange</v>
      </c>
    </row>
    <row r="1511" spans="1:18" x14ac:dyDescent="0.25">
      <c r="A1511" s="1" t="s">
        <v>156</v>
      </c>
      <c r="B1511" s="1" t="s">
        <v>31</v>
      </c>
      <c r="C1511" s="3" t="s">
        <v>72</v>
      </c>
      <c r="D1511" s="3" t="s">
        <v>22</v>
      </c>
      <c r="E1511" s="1" t="s">
        <v>130</v>
      </c>
      <c r="F1511" s="1" t="s">
        <v>2135</v>
      </c>
      <c r="G1511" s="1" t="s">
        <v>1083</v>
      </c>
      <c r="H1511" s="3">
        <f>SUBSTITUTE(LEFT(Tableau1[[#This Row],[OrderDate]],17),".",":")+0</f>
        <v>43570.455763888887</v>
      </c>
      <c r="I1511" s="3">
        <f>SUBSTITUTE(LEFT(Tableau1[[#This Row],[OrderDueTo]],17),".",":")+0</f>
        <v>43577.5</v>
      </c>
      <c r="J1511" s="13" t="str">
        <f>VLOOKUP(Tableau1[[#This Row],[AnaCode]],'Config Analyses'!A:C,2,FALSE)</f>
        <v>Analyse pesticides</v>
      </c>
      <c r="K1511" s="13" t="str">
        <f>VLOOKUP(Tableau1[[#This Row],[AnaCode]],'Config Analyses'!A:C,3,FALSE)</f>
        <v>Equipe 3</v>
      </c>
      <c r="L1511" s="13" t="str">
        <f>VLOOKUP(Tableau1[[#This Row],[CustomerCode]],'Config Clients'!A:D,3,FALSE)</f>
        <v>Coopérative agricole</v>
      </c>
      <c r="M1511" s="13" t="str">
        <f>VLOOKUP(Tableau1[[#This Row],[CustomerCode]],'Config Clients'!A:D,4,FALSE)</f>
        <v>Julie</v>
      </c>
      <c r="N1511" s="10" t="str">
        <f>IFERROR(IF(Tableau1[[#This Row],[Date rendu]]-'Date de l''export'!$A$2&gt;0,"Non","Oui"),"Oui")</f>
        <v>Non</v>
      </c>
      <c r="O1511" s="11">
        <f>IF(Tableau1[[#This Row],[En retard?]]="Non",Tableau1[[#This Row],[Date rendu]]-'Date de l''export'!$A$2,0)</f>
        <v>5.7404166666674428</v>
      </c>
      <c r="P1511" s="14" t="str">
        <f>IF(Tableau1[[#This Row],[En retard?]]="Oui","HD",IF(Tableau1[Délai restant]&lt;1,"&lt;24h",IF(Tableau1[Délai restant]&lt;2,"&lt;48h","≥48h")))</f>
        <v>≥48h</v>
      </c>
      <c r="Q1511" s="14" t="str">
        <f>IF(AND(Tableau1[[#This Row],[En retard?]]="Oui",OR(Tableau1[[#This Row],[Product]]="Citron",Tableau1[[#This Row],[Product]]="Amandes")),"Oui","Non")</f>
        <v>Non</v>
      </c>
      <c r="R1511" t="str">
        <f>CONCATENATE(Tableau1[[#This Row],[OrderCode]],"|",Tableau1[[#This Row],[AnaCode]],"|",Tableau1[[#This Row],[Product]])</f>
        <v>CMD01732301|PEST|Pomme de terre</v>
      </c>
    </row>
    <row r="1512" spans="1:18" x14ac:dyDescent="0.25">
      <c r="A1512" s="1" t="s">
        <v>739</v>
      </c>
      <c r="B1512" s="1" t="s">
        <v>44</v>
      </c>
      <c r="C1512" s="3" t="s">
        <v>225</v>
      </c>
      <c r="D1512" s="3" t="s">
        <v>39</v>
      </c>
      <c r="E1512" s="1" t="s">
        <v>179</v>
      </c>
      <c r="F1512" s="1" t="s">
        <v>2137</v>
      </c>
      <c r="G1512" s="1" t="s">
        <v>947</v>
      </c>
      <c r="H1512" s="3">
        <f>SUBSTITUTE(LEFT(Tableau1[[#This Row],[OrderDate]],17),".",":")+0</f>
        <v>43570.456875000003</v>
      </c>
      <c r="I1512" s="3">
        <f>SUBSTITUTE(LEFT(Tableau1[[#This Row],[OrderDueTo]],17),".",":")+0</f>
        <v>43571.5</v>
      </c>
      <c r="J1512" s="13" t="str">
        <f>VLOOKUP(Tableau1[[#This Row],[AnaCode]],'Config Analyses'!A:C,2,FALSE)</f>
        <v>Analyse métaux lourds</v>
      </c>
      <c r="K1512" s="13" t="str">
        <f>VLOOKUP(Tableau1[[#This Row],[AnaCode]],'Config Analyses'!A:C,3,FALSE)</f>
        <v>Equipe 1</v>
      </c>
      <c r="L1512" s="13" t="str">
        <f>VLOOKUP(Tableau1[[#This Row],[CustomerCode]],'Config Clients'!A:D,3,FALSE)</f>
        <v>Coopérative agricole</v>
      </c>
      <c r="M1512" s="13" t="str">
        <f>VLOOKUP(Tableau1[[#This Row],[CustomerCode]],'Config Clients'!A:D,4,FALSE)</f>
        <v>Béatrice</v>
      </c>
      <c r="N1512" s="10" t="str">
        <f>IFERROR(IF(Tableau1[[#This Row],[Date rendu]]-'Date de l''export'!$A$2&gt;0,"Non","Oui"),"Oui")</f>
        <v>Oui</v>
      </c>
      <c r="O1512" s="11">
        <f>IF(Tableau1[[#This Row],[En retard?]]="Non",Tableau1[[#This Row],[Date rendu]]-'Date de l''export'!$A$2,0)</f>
        <v>0</v>
      </c>
      <c r="P1512" s="14" t="str">
        <f>IF(Tableau1[[#This Row],[En retard?]]="Oui","HD",IF(Tableau1[Délai restant]&lt;1,"&lt;24h",IF(Tableau1[Délai restant]&lt;2,"&lt;48h","≥48h")))</f>
        <v>HD</v>
      </c>
      <c r="Q1512" s="14" t="str">
        <f>IF(AND(Tableau1[[#This Row],[En retard?]]="Oui",OR(Tableau1[[#This Row],[Product]]="Citron",Tableau1[[#This Row],[Product]]="Amandes")),"Oui","Non")</f>
        <v>Non</v>
      </c>
      <c r="R1512" t="str">
        <f>CONCATENATE(Tableau1[[#This Row],[OrderCode]],"|",Tableau1[[#This Row],[AnaCode]],"|",Tableau1[[#This Row],[Product]])</f>
        <v>CMD01773803|MTX|Framboise</v>
      </c>
    </row>
    <row r="1513" spans="1:18" x14ac:dyDescent="0.25">
      <c r="A1513" s="1" t="s">
        <v>473</v>
      </c>
      <c r="B1513" s="1" t="s">
        <v>42</v>
      </c>
      <c r="C1513" s="3" t="s">
        <v>152</v>
      </c>
      <c r="D1513" s="3" t="s">
        <v>35</v>
      </c>
      <c r="E1513" s="1" t="s">
        <v>130</v>
      </c>
      <c r="F1513" s="1" t="s">
        <v>3044</v>
      </c>
      <c r="G1513" s="1" t="s">
        <v>1083</v>
      </c>
      <c r="H1513" s="3">
        <f>SUBSTITUTE(LEFT(Tableau1[[#This Row],[OrderDate]],17),".",":")+0</f>
        <v>43570.457511574074</v>
      </c>
      <c r="I1513" s="3">
        <f>SUBSTITUTE(LEFT(Tableau1[[#This Row],[OrderDueTo]],17),".",":")+0</f>
        <v>43577.5</v>
      </c>
      <c r="J1513" s="13" t="str">
        <f>VLOOKUP(Tableau1[[#This Row],[AnaCode]],'Config Analyses'!A:C,2,FALSE)</f>
        <v>Analyse pesticides</v>
      </c>
      <c r="K1513" s="13" t="str">
        <f>VLOOKUP(Tableau1[[#This Row],[AnaCode]],'Config Analyses'!A:C,3,FALSE)</f>
        <v>Equipe 3</v>
      </c>
      <c r="L1513" s="13" t="str">
        <f>VLOOKUP(Tableau1[[#This Row],[CustomerCode]],'Config Clients'!A:D,3,FALSE)</f>
        <v>Entreprises agro-alimentaires</v>
      </c>
      <c r="M1513" s="13" t="str">
        <f>VLOOKUP(Tableau1[[#This Row],[CustomerCode]],'Config Clients'!A:D,4,FALSE)</f>
        <v>Julien</v>
      </c>
      <c r="N1513" s="10" t="str">
        <f>IFERROR(IF(Tableau1[[#This Row],[Date rendu]]-'Date de l''export'!$A$2&gt;0,"Non","Oui"),"Oui")</f>
        <v>Non</v>
      </c>
      <c r="O1513" s="11">
        <f>IF(Tableau1[[#This Row],[En retard?]]="Non",Tableau1[[#This Row],[Date rendu]]-'Date de l''export'!$A$2,0)</f>
        <v>5.7404166666674428</v>
      </c>
      <c r="P1513" s="14" t="str">
        <f>IF(Tableau1[[#This Row],[En retard?]]="Oui","HD",IF(Tableau1[Délai restant]&lt;1,"&lt;24h",IF(Tableau1[Délai restant]&lt;2,"&lt;48h","≥48h")))</f>
        <v>≥48h</v>
      </c>
      <c r="Q1513" s="14" t="str">
        <f>IF(AND(Tableau1[[#This Row],[En retard?]]="Oui",OR(Tableau1[[#This Row],[Product]]="Citron",Tableau1[[#This Row],[Product]]="Amandes")),"Oui","Non")</f>
        <v>Non</v>
      </c>
      <c r="R1513" t="str">
        <f>CONCATENATE(Tableau1[[#This Row],[OrderCode]],"|",Tableau1[[#This Row],[AnaCode]],"|",Tableau1[[#This Row],[Product]])</f>
        <v>CMD01600201|PEST|Jus de fruits</v>
      </c>
    </row>
    <row r="1514" spans="1:18" x14ac:dyDescent="0.25">
      <c r="A1514" s="1" t="s">
        <v>191</v>
      </c>
      <c r="B1514" s="1" t="s">
        <v>31</v>
      </c>
      <c r="C1514" s="3" t="s">
        <v>98</v>
      </c>
      <c r="D1514" s="3" t="s">
        <v>27</v>
      </c>
      <c r="E1514" s="1" t="s">
        <v>179</v>
      </c>
      <c r="F1514" s="1" t="s">
        <v>2139</v>
      </c>
      <c r="G1514" s="1" t="s">
        <v>947</v>
      </c>
      <c r="H1514" s="3">
        <f>SUBSTITUTE(LEFT(Tableau1[[#This Row],[OrderDate]],17),".",":")+0</f>
        <v>43570.45752314815</v>
      </c>
      <c r="I1514" s="3">
        <f>SUBSTITUTE(LEFT(Tableau1[[#This Row],[OrderDueTo]],17),".",":")+0</f>
        <v>43571.5</v>
      </c>
      <c r="J1514" s="13" t="str">
        <f>VLOOKUP(Tableau1[[#This Row],[AnaCode]],'Config Analyses'!A:C,2,FALSE)</f>
        <v>Analyse métaux lourds</v>
      </c>
      <c r="K1514" s="13" t="str">
        <f>VLOOKUP(Tableau1[[#This Row],[AnaCode]],'Config Analyses'!A:C,3,FALSE)</f>
        <v>Equipe 1</v>
      </c>
      <c r="L1514" s="13" t="str">
        <f>VLOOKUP(Tableau1[[#This Row],[CustomerCode]],'Config Clients'!A:D,3,FALSE)</f>
        <v>Coopérative agricole</v>
      </c>
      <c r="M1514" s="13" t="str">
        <f>VLOOKUP(Tableau1[[#This Row],[CustomerCode]],'Config Clients'!A:D,4,FALSE)</f>
        <v>Julie</v>
      </c>
      <c r="N1514" s="10" t="str">
        <f>IFERROR(IF(Tableau1[[#This Row],[Date rendu]]-'Date de l''export'!$A$2&gt;0,"Non","Oui"),"Oui")</f>
        <v>Oui</v>
      </c>
      <c r="O1514" s="11">
        <f>IF(Tableau1[[#This Row],[En retard?]]="Non",Tableau1[[#This Row],[Date rendu]]-'Date de l''export'!$A$2,0)</f>
        <v>0</v>
      </c>
      <c r="P1514" s="14" t="str">
        <f>IF(Tableau1[[#This Row],[En retard?]]="Oui","HD",IF(Tableau1[Délai restant]&lt;1,"&lt;24h",IF(Tableau1[Délai restant]&lt;2,"&lt;48h","≥48h")))</f>
        <v>HD</v>
      </c>
      <c r="Q1514" s="14" t="str">
        <f>IF(AND(Tableau1[[#This Row],[En retard?]]="Oui",OR(Tableau1[[#This Row],[Product]]="Citron",Tableau1[[#This Row],[Product]]="Amandes")),"Oui","Non")</f>
        <v>Non</v>
      </c>
      <c r="R1514" t="str">
        <f>CONCATENATE(Tableau1[[#This Row],[OrderCode]],"|",Tableau1[[#This Row],[AnaCode]],"|",Tableau1[[#This Row],[Product]])</f>
        <v>CMD01603505|MTX|Pomme de terre</v>
      </c>
    </row>
    <row r="1515" spans="1:18" x14ac:dyDescent="0.25">
      <c r="A1515" s="1" t="s">
        <v>923</v>
      </c>
      <c r="B1515" s="1" t="s">
        <v>19</v>
      </c>
      <c r="C1515" s="3" t="s">
        <v>98</v>
      </c>
      <c r="D1515" s="3" t="s">
        <v>27</v>
      </c>
      <c r="E1515" s="1" t="s">
        <v>229</v>
      </c>
      <c r="F1515" s="1" t="s">
        <v>1876</v>
      </c>
      <c r="G1515" s="1" t="s">
        <v>945</v>
      </c>
      <c r="H1515" s="3">
        <f>SUBSTITUTE(LEFT(Tableau1[[#This Row],[OrderDate]],17),".",":")+0</f>
        <v>43570.459374999999</v>
      </c>
      <c r="I1515" s="3">
        <f>SUBSTITUTE(LEFT(Tableau1[[#This Row],[OrderDueTo]],17),".",":")+0</f>
        <v>43572.5</v>
      </c>
      <c r="J1515" s="13" t="str">
        <f>VLOOKUP(Tableau1[[#This Row],[AnaCode]],'Config Analyses'!A:C,2,FALSE)</f>
        <v>Analyse sucres</v>
      </c>
      <c r="K1515" s="13" t="str">
        <f>VLOOKUP(Tableau1[[#This Row],[AnaCode]],'Config Analyses'!A:C,3,FALSE)</f>
        <v>Equipe 2</v>
      </c>
      <c r="L1515" s="13" t="str">
        <f>VLOOKUP(Tableau1[[#This Row],[CustomerCode]],'Config Clients'!A:D,3,FALSE)</f>
        <v>Coopérative agricole</v>
      </c>
      <c r="M1515" s="13" t="str">
        <f>VLOOKUP(Tableau1[[#This Row],[CustomerCode]],'Config Clients'!A:D,4,FALSE)</f>
        <v>Julie</v>
      </c>
      <c r="N1515" s="10" t="str">
        <f>IFERROR(IF(Tableau1[[#This Row],[Date rendu]]-'Date de l''export'!$A$2&gt;0,"Non","Oui"),"Oui")</f>
        <v>Non</v>
      </c>
      <c r="O1515" s="11">
        <f>IF(Tableau1[[#This Row],[En retard?]]="Non",Tableau1[[#This Row],[Date rendu]]-'Date de l''export'!$A$2,0)</f>
        <v>0.74041666666744277</v>
      </c>
      <c r="P1515" s="14" t="str">
        <f>IF(Tableau1[[#This Row],[En retard?]]="Oui","HD",IF(Tableau1[Délai restant]&lt;1,"&lt;24h",IF(Tableau1[Délai restant]&lt;2,"&lt;48h","≥48h")))</f>
        <v>&lt;24h</v>
      </c>
      <c r="Q1515" s="14" t="str">
        <f>IF(AND(Tableau1[[#This Row],[En retard?]]="Oui",OR(Tableau1[[#This Row],[Product]]="Citron",Tableau1[[#This Row],[Product]]="Amandes")),"Oui","Non")</f>
        <v>Non</v>
      </c>
      <c r="R1515" t="str">
        <f>CONCATENATE(Tableau1[[#This Row],[OrderCode]],"|",Tableau1[[#This Row],[AnaCode]],"|",Tableau1[[#This Row],[Product]])</f>
        <v>CMD01357201|SCR|Bettrave</v>
      </c>
    </row>
    <row r="1516" spans="1:18" x14ac:dyDescent="0.25">
      <c r="A1516" s="1" t="s">
        <v>3708</v>
      </c>
      <c r="B1516" s="1" t="s">
        <v>42</v>
      </c>
      <c r="C1516" s="3" t="s">
        <v>73</v>
      </c>
      <c r="D1516" s="3" t="s">
        <v>23</v>
      </c>
      <c r="E1516" s="1" t="s">
        <v>130</v>
      </c>
      <c r="F1516" s="1" t="s">
        <v>3709</v>
      </c>
      <c r="G1516" s="1" t="s">
        <v>1083</v>
      </c>
      <c r="H1516" s="3">
        <f>SUBSTITUTE(LEFT(Tableau1[[#This Row],[OrderDate]],17),".",":")+0</f>
        <v>43570.459409722222</v>
      </c>
      <c r="I1516" s="3">
        <f>SUBSTITUTE(LEFT(Tableau1[[#This Row],[OrderDueTo]],17),".",":")+0</f>
        <v>43577.5</v>
      </c>
      <c r="J1516" s="13" t="str">
        <f>VLOOKUP(Tableau1[[#This Row],[AnaCode]],'Config Analyses'!A:C,2,FALSE)</f>
        <v>Analyse pesticides</v>
      </c>
      <c r="K1516" s="13" t="str">
        <f>VLOOKUP(Tableau1[[#This Row],[AnaCode]],'Config Analyses'!A:C,3,FALSE)</f>
        <v>Equipe 3</v>
      </c>
      <c r="L1516" s="13" t="str">
        <f>VLOOKUP(Tableau1[[#This Row],[CustomerCode]],'Config Clients'!A:D,3,FALSE)</f>
        <v>Entreprises agro-alimentaires</v>
      </c>
      <c r="M1516" s="13" t="str">
        <f>VLOOKUP(Tableau1[[#This Row],[CustomerCode]],'Config Clients'!A:D,4,FALSE)</f>
        <v>Julien</v>
      </c>
      <c r="N1516" s="10" t="str">
        <f>IFERROR(IF(Tableau1[[#This Row],[Date rendu]]-'Date de l''export'!$A$2&gt;0,"Non","Oui"),"Oui")</f>
        <v>Non</v>
      </c>
      <c r="O1516" s="11">
        <f>IF(Tableau1[[#This Row],[En retard?]]="Non",Tableau1[[#This Row],[Date rendu]]-'Date de l''export'!$A$2,0)</f>
        <v>5.7404166666674428</v>
      </c>
      <c r="P1516" s="14" t="str">
        <f>IF(Tableau1[[#This Row],[En retard?]]="Oui","HD",IF(Tableau1[Délai restant]&lt;1,"&lt;24h",IF(Tableau1[Délai restant]&lt;2,"&lt;48h","≥48h")))</f>
        <v>≥48h</v>
      </c>
      <c r="Q1516" s="14" t="str">
        <f>IF(AND(Tableau1[[#This Row],[En retard?]]="Oui",OR(Tableau1[[#This Row],[Product]]="Citron",Tableau1[[#This Row],[Product]]="Amandes")),"Oui","Non")</f>
        <v>Non</v>
      </c>
      <c r="R1516" t="str">
        <f>CONCATENATE(Tableau1[[#This Row],[OrderCode]],"|",Tableau1[[#This Row],[AnaCode]],"|",Tableau1[[#This Row],[Product]])</f>
        <v>CMD01572615|PEST|Jus de fruits</v>
      </c>
    </row>
    <row r="1517" spans="1:18" x14ac:dyDescent="0.25">
      <c r="A1517" s="1" t="s">
        <v>150</v>
      </c>
      <c r="B1517" s="1" t="s">
        <v>19</v>
      </c>
      <c r="C1517" s="3" t="s">
        <v>61</v>
      </c>
      <c r="D1517" s="3" t="s">
        <v>14</v>
      </c>
      <c r="E1517" s="1" t="s">
        <v>179</v>
      </c>
      <c r="F1517" s="1" t="s">
        <v>2141</v>
      </c>
      <c r="G1517" s="1" t="s">
        <v>947</v>
      </c>
      <c r="H1517" s="3">
        <f>SUBSTITUTE(LEFT(Tableau1[[#This Row],[OrderDate]],17),".",":")+0</f>
        <v>43570.460879629631</v>
      </c>
      <c r="I1517" s="3">
        <f>SUBSTITUTE(LEFT(Tableau1[[#This Row],[OrderDueTo]],17),".",":")+0</f>
        <v>43571.5</v>
      </c>
      <c r="J1517" s="13" t="str">
        <f>VLOOKUP(Tableau1[[#This Row],[AnaCode]],'Config Analyses'!A:C,2,FALSE)</f>
        <v>Analyse métaux lourds</v>
      </c>
      <c r="K1517" s="13" t="str">
        <f>VLOOKUP(Tableau1[[#This Row],[AnaCode]],'Config Analyses'!A:C,3,FALSE)</f>
        <v>Equipe 1</v>
      </c>
      <c r="L1517" s="13" t="str">
        <f>VLOOKUP(Tableau1[[#This Row],[CustomerCode]],'Config Clients'!A:D,3,FALSE)</f>
        <v>Grande surface</v>
      </c>
      <c r="M1517" s="13" t="str">
        <f>VLOOKUP(Tableau1[[#This Row],[CustomerCode]],'Config Clients'!A:D,4,FALSE)</f>
        <v>Eric</v>
      </c>
      <c r="N1517" s="10" t="str">
        <f>IFERROR(IF(Tableau1[[#This Row],[Date rendu]]-'Date de l''export'!$A$2&gt;0,"Non","Oui"),"Oui")</f>
        <v>Oui</v>
      </c>
      <c r="O1517" s="11">
        <f>IF(Tableau1[[#This Row],[En retard?]]="Non",Tableau1[[#This Row],[Date rendu]]-'Date de l''export'!$A$2,0)</f>
        <v>0</v>
      </c>
      <c r="P1517" s="14" t="str">
        <f>IF(Tableau1[[#This Row],[En retard?]]="Oui","HD",IF(Tableau1[Délai restant]&lt;1,"&lt;24h",IF(Tableau1[Délai restant]&lt;2,"&lt;48h","≥48h")))</f>
        <v>HD</v>
      </c>
      <c r="Q1517" s="14" t="str">
        <f>IF(AND(Tableau1[[#This Row],[En retard?]]="Oui",OR(Tableau1[[#This Row],[Product]]="Citron",Tableau1[[#This Row],[Product]]="Amandes")),"Oui","Non")</f>
        <v>Non</v>
      </c>
      <c r="R1517" t="str">
        <f>CONCATENATE(Tableau1[[#This Row],[OrderCode]],"|",Tableau1[[#This Row],[AnaCode]],"|",Tableau1[[#This Row],[Product]])</f>
        <v>CMD01700702|MTX|Bettrave</v>
      </c>
    </row>
    <row r="1518" spans="1:18" x14ac:dyDescent="0.25">
      <c r="A1518" s="1" t="s">
        <v>476</v>
      </c>
      <c r="B1518" s="1" t="s">
        <v>31</v>
      </c>
      <c r="C1518" s="3" t="s">
        <v>54</v>
      </c>
      <c r="D1518" s="3" t="s">
        <v>10</v>
      </c>
      <c r="E1518" s="1" t="s">
        <v>179</v>
      </c>
      <c r="F1518" s="1" t="s">
        <v>1947</v>
      </c>
      <c r="G1518" s="1" t="s">
        <v>947</v>
      </c>
      <c r="H1518" s="3">
        <f>SUBSTITUTE(LEFT(Tableau1[[#This Row],[OrderDate]],17),".",":")+0</f>
        <v>43570.462268518517</v>
      </c>
      <c r="I1518" s="3">
        <f>SUBSTITUTE(LEFT(Tableau1[[#This Row],[OrderDueTo]],17),".",":")+0</f>
        <v>43571.5</v>
      </c>
      <c r="J1518" s="13" t="str">
        <f>VLOOKUP(Tableau1[[#This Row],[AnaCode]],'Config Analyses'!A:C,2,FALSE)</f>
        <v>Analyse métaux lourds</v>
      </c>
      <c r="K1518" s="13" t="str">
        <f>VLOOKUP(Tableau1[[#This Row],[AnaCode]],'Config Analyses'!A:C,3,FALSE)</f>
        <v>Equipe 1</v>
      </c>
      <c r="L1518" s="13" t="str">
        <f>VLOOKUP(Tableau1[[#This Row],[CustomerCode]],'Config Clients'!A:D,3,FALSE)</f>
        <v>Coopérative agricole</v>
      </c>
      <c r="M1518" s="13" t="str">
        <f>VLOOKUP(Tableau1[[#This Row],[CustomerCode]],'Config Clients'!A:D,4,FALSE)</f>
        <v>Julie</v>
      </c>
      <c r="N1518" s="10" t="str">
        <f>IFERROR(IF(Tableau1[[#This Row],[Date rendu]]-'Date de l''export'!$A$2&gt;0,"Non","Oui"),"Oui")</f>
        <v>Oui</v>
      </c>
      <c r="O1518" s="11">
        <f>IF(Tableau1[[#This Row],[En retard?]]="Non",Tableau1[[#This Row],[Date rendu]]-'Date de l''export'!$A$2,0)</f>
        <v>0</v>
      </c>
      <c r="P1518" s="14" t="str">
        <f>IF(Tableau1[[#This Row],[En retard?]]="Oui","HD",IF(Tableau1[Délai restant]&lt;1,"&lt;24h",IF(Tableau1[Délai restant]&lt;2,"&lt;48h","≥48h")))</f>
        <v>HD</v>
      </c>
      <c r="Q1518" s="14" t="str">
        <f>IF(AND(Tableau1[[#This Row],[En retard?]]="Oui",OR(Tableau1[[#This Row],[Product]]="Citron",Tableau1[[#This Row],[Product]]="Amandes")),"Oui","Non")</f>
        <v>Non</v>
      </c>
      <c r="R1518" t="str">
        <f>CONCATENATE(Tableau1[[#This Row],[OrderCode]],"|",Tableau1[[#This Row],[AnaCode]],"|",Tableau1[[#This Row],[Product]])</f>
        <v>CMD01765704|MTX|Pomme de terre</v>
      </c>
    </row>
    <row r="1519" spans="1:18" x14ac:dyDescent="0.25">
      <c r="A1519" s="1" t="s">
        <v>823</v>
      </c>
      <c r="B1519" s="1" t="s">
        <v>43</v>
      </c>
      <c r="C1519" s="3" t="s">
        <v>225</v>
      </c>
      <c r="D1519" s="3" t="s">
        <v>39</v>
      </c>
      <c r="E1519" s="1" t="s">
        <v>179</v>
      </c>
      <c r="F1519" s="1" t="s">
        <v>1950</v>
      </c>
      <c r="G1519" s="1" t="s">
        <v>947</v>
      </c>
      <c r="H1519" s="3">
        <f>SUBSTITUTE(LEFT(Tableau1[[#This Row],[OrderDate]],17),".",":")+0</f>
        <v>43570.462962962964</v>
      </c>
      <c r="I1519" s="3">
        <f>SUBSTITUTE(LEFT(Tableau1[[#This Row],[OrderDueTo]],17),".",":")+0</f>
        <v>43571.5</v>
      </c>
      <c r="J1519" s="13" t="str">
        <f>VLOOKUP(Tableau1[[#This Row],[AnaCode]],'Config Analyses'!A:C,2,FALSE)</f>
        <v>Analyse métaux lourds</v>
      </c>
      <c r="K1519" s="13" t="str">
        <f>VLOOKUP(Tableau1[[#This Row],[AnaCode]],'Config Analyses'!A:C,3,FALSE)</f>
        <v>Equipe 1</v>
      </c>
      <c r="L1519" s="13" t="str">
        <f>VLOOKUP(Tableau1[[#This Row],[CustomerCode]],'Config Clients'!A:D,3,FALSE)</f>
        <v>Coopérative agricole</v>
      </c>
      <c r="M1519" s="13" t="str">
        <f>VLOOKUP(Tableau1[[#This Row],[CustomerCode]],'Config Clients'!A:D,4,FALSE)</f>
        <v>Béatrice</v>
      </c>
      <c r="N1519" s="10" t="str">
        <f>IFERROR(IF(Tableau1[[#This Row],[Date rendu]]-'Date de l''export'!$A$2&gt;0,"Non","Oui"),"Oui")</f>
        <v>Oui</v>
      </c>
      <c r="O1519" s="11">
        <f>IF(Tableau1[[#This Row],[En retard?]]="Non",Tableau1[[#This Row],[Date rendu]]-'Date de l''export'!$A$2,0)</f>
        <v>0</v>
      </c>
      <c r="P1519" s="14" t="str">
        <f>IF(Tableau1[[#This Row],[En retard?]]="Oui","HD",IF(Tableau1[Délai restant]&lt;1,"&lt;24h",IF(Tableau1[Délai restant]&lt;2,"&lt;48h","≥48h")))</f>
        <v>HD</v>
      </c>
      <c r="Q1519" s="14" t="str">
        <f>IF(AND(Tableau1[[#This Row],[En retard?]]="Oui",OR(Tableau1[[#This Row],[Product]]="Citron",Tableau1[[#This Row],[Product]]="Amandes")),"Oui","Non")</f>
        <v>Non</v>
      </c>
      <c r="R1519" t="str">
        <f>CONCATENATE(Tableau1[[#This Row],[OrderCode]],"|",Tableau1[[#This Row],[AnaCode]],"|",Tableau1[[#This Row],[Product]])</f>
        <v>CMD01742902|MTX|Pomme</v>
      </c>
    </row>
    <row r="1520" spans="1:18" x14ac:dyDescent="0.25">
      <c r="A1520" s="1" t="s">
        <v>903</v>
      </c>
      <c r="B1520" s="1" t="s">
        <v>42</v>
      </c>
      <c r="C1520" s="3" t="s">
        <v>75</v>
      </c>
      <c r="D1520" s="3" t="s">
        <v>24</v>
      </c>
      <c r="E1520" s="1" t="s">
        <v>130</v>
      </c>
      <c r="F1520" s="1" t="s">
        <v>3046</v>
      </c>
      <c r="G1520" s="1" t="s">
        <v>1083</v>
      </c>
      <c r="H1520" s="3">
        <f>SUBSTITUTE(LEFT(Tableau1[[#This Row],[OrderDate]],17),".",":")+0</f>
        <v>43570.46329861111</v>
      </c>
      <c r="I1520" s="3">
        <f>SUBSTITUTE(LEFT(Tableau1[[#This Row],[OrderDueTo]],17),".",":")+0</f>
        <v>43577.5</v>
      </c>
      <c r="J1520" s="13" t="str">
        <f>VLOOKUP(Tableau1[[#This Row],[AnaCode]],'Config Analyses'!A:C,2,FALSE)</f>
        <v>Analyse pesticides</v>
      </c>
      <c r="K1520" s="13" t="str">
        <f>VLOOKUP(Tableau1[[#This Row],[AnaCode]],'Config Analyses'!A:C,3,FALSE)</f>
        <v>Equipe 3</v>
      </c>
      <c r="L1520" s="13" t="str">
        <f>VLOOKUP(Tableau1[[#This Row],[CustomerCode]],'Config Clients'!A:D,3,FALSE)</f>
        <v>Entreprises agro-alimentaires</v>
      </c>
      <c r="M1520" s="13" t="str">
        <f>VLOOKUP(Tableau1[[#This Row],[CustomerCode]],'Config Clients'!A:D,4,FALSE)</f>
        <v>Julien</v>
      </c>
      <c r="N1520" s="10" t="str">
        <f>IFERROR(IF(Tableau1[[#This Row],[Date rendu]]-'Date de l''export'!$A$2&gt;0,"Non","Oui"),"Oui")</f>
        <v>Non</v>
      </c>
      <c r="O1520" s="11">
        <f>IF(Tableau1[[#This Row],[En retard?]]="Non",Tableau1[[#This Row],[Date rendu]]-'Date de l''export'!$A$2,0)</f>
        <v>5.7404166666674428</v>
      </c>
      <c r="P1520" s="14" t="str">
        <f>IF(Tableau1[[#This Row],[En retard?]]="Oui","HD",IF(Tableau1[Délai restant]&lt;1,"&lt;24h",IF(Tableau1[Délai restant]&lt;2,"&lt;48h","≥48h")))</f>
        <v>≥48h</v>
      </c>
      <c r="Q1520" s="14" t="str">
        <f>IF(AND(Tableau1[[#This Row],[En retard?]]="Oui",OR(Tableau1[[#This Row],[Product]]="Citron",Tableau1[[#This Row],[Product]]="Amandes")),"Oui","Non")</f>
        <v>Non</v>
      </c>
      <c r="R1520" t="str">
        <f>CONCATENATE(Tableau1[[#This Row],[OrderCode]],"|",Tableau1[[#This Row],[AnaCode]],"|",Tableau1[[#This Row],[Product]])</f>
        <v>CMD01720306|PEST|Jus de fruits</v>
      </c>
    </row>
    <row r="1521" spans="1:18" x14ac:dyDescent="0.25">
      <c r="A1521" s="1" t="s">
        <v>904</v>
      </c>
      <c r="B1521" s="1" t="s">
        <v>31</v>
      </c>
      <c r="C1521" s="3" t="s">
        <v>98</v>
      </c>
      <c r="D1521" s="3" t="s">
        <v>27</v>
      </c>
      <c r="E1521" s="1" t="s">
        <v>179</v>
      </c>
      <c r="F1521" s="1" t="s">
        <v>2142</v>
      </c>
      <c r="G1521" s="1" t="s">
        <v>947</v>
      </c>
      <c r="H1521" s="3">
        <f>SUBSTITUTE(LEFT(Tableau1[[#This Row],[OrderDate]],17),".",":")+0</f>
        <v>43570.464189814818</v>
      </c>
      <c r="I1521" s="3">
        <f>SUBSTITUTE(LEFT(Tableau1[[#This Row],[OrderDueTo]],17),".",":")+0</f>
        <v>43571.5</v>
      </c>
      <c r="J1521" s="13" t="str">
        <f>VLOOKUP(Tableau1[[#This Row],[AnaCode]],'Config Analyses'!A:C,2,FALSE)</f>
        <v>Analyse métaux lourds</v>
      </c>
      <c r="K1521" s="13" t="str">
        <f>VLOOKUP(Tableau1[[#This Row],[AnaCode]],'Config Analyses'!A:C,3,FALSE)</f>
        <v>Equipe 1</v>
      </c>
      <c r="L1521" s="13" t="str">
        <f>VLOOKUP(Tableau1[[#This Row],[CustomerCode]],'Config Clients'!A:D,3,FALSE)</f>
        <v>Coopérative agricole</v>
      </c>
      <c r="M1521" s="13" t="str">
        <f>VLOOKUP(Tableau1[[#This Row],[CustomerCode]],'Config Clients'!A:D,4,FALSE)</f>
        <v>Julie</v>
      </c>
      <c r="N1521" s="10" t="str">
        <f>IFERROR(IF(Tableau1[[#This Row],[Date rendu]]-'Date de l''export'!$A$2&gt;0,"Non","Oui"),"Oui")</f>
        <v>Oui</v>
      </c>
      <c r="O1521" s="11">
        <f>IF(Tableau1[[#This Row],[En retard?]]="Non",Tableau1[[#This Row],[Date rendu]]-'Date de l''export'!$A$2,0)</f>
        <v>0</v>
      </c>
      <c r="P1521" s="14" t="str">
        <f>IF(Tableau1[[#This Row],[En retard?]]="Oui","HD",IF(Tableau1[Délai restant]&lt;1,"&lt;24h",IF(Tableau1[Délai restant]&lt;2,"&lt;48h","≥48h")))</f>
        <v>HD</v>
      </c>
      <c r="Q1521" s="14" t="str">
        <f>IF(AND(Tableau1[[#This Row],[En retard?]]="Oui",OR(Tableau1[[#This Row],[Product]]="Citron",Tableau1[[#This Row],[Product]]="Amandes")),"Oui","Non")</f>
        <v>Non</v>
      </c>
      <c r="R1521" t="str">
        <f>CONCATENATE(Tableau1[[#This Row],[OrderCode]],"|",Tableau1[[#This Row],[AnaCode]],"|",Tableau1[[#This Row],[Product]])</f>
        <v>CMD01664207|MTX|Pomme de terre</v>
      </c>
    </row>
    <row r="1522" spans="1:18" x14ac:dyDescent="0.25">
      <c r="A1522" s="1" t="s">
        <v>386</v>
      </c>
      <c r="B1522" s="1" t="s">
        <v>31</v>
      </c>
      <c r="C1522" s="3" t="s">
        <v>61</v>
      </c>
      <c r="D1522" s="3" t="s">
        <v>14</v>
      </c>
      <c r="E1522" s="1" t="s">
        <v>179</v>
      </c>
      <c r="F1522" s="1" t="s">
        <v>3097</v>
      </c>
      <c r="G1522" s="1" t="s">
        <v>947</v>
      </c>
      <c r="H1522" s="3">
        <f>SUBSTITUTE(LEFT(Tableau1[[#This Row],[OrderDate]],17),".",":")+0</f>
        <v>43570.466273148151</v>
      </c>
      <c r="I1522" s="3">
        <f>SUBSTITUTE(LEFT(Tableau1[[#This Row],[OrderDueTo]],17),".",":")+0</f>
        <v>43571.5</v>
      </c>
      <c r="J1522" s="13" t="str">
        <f>VLOOKUP(Tableau1[[#This Row],[AnaCode]],'Config Analyses'!A:C,2,FALSE)</f>
        <v>Analyse métaux lourds</v>
      </c>
      <c r="K1522" s="13" t="str">
        <f>VLOOKUP(Tableau1[[#This Row],[AnaCode]],'Config Analyses'!A:C,3,FALSE)</f>
        <v>Equipe 1</v>
      </c>
      <c r="L1522" s="13" t="str">
        <f>VLOOKUP(Tableau1[[#This Row],[CustomerCode]],'Config Clients'!A:D,3,FALSE)</f>
        <v>Grande surface</v>
      </c>
      <c r="M1522" s="13" t="str">
        <f>VLOOKUP(Tableau1[[#This Row],[CustomerCode]],'Config Clients'!A:D,4,FALSE)</f>
        <v>Eric</v>
      </c>
      <c r="N1522" s="10" t="str">
        <f>IFERROR(IF(Tableau1[[#This Row],[Date rendu]]-'Date de l''export'!$A$2&gt;0,"Non","Oui"),"Oui")</f>
        <v>Oui</v>
      </c>
      <c r="O1522" s="11">
        <f>IF(Tableau1[[#This Row],[En retard?]]="Non",Tableau1[[#This Row],[Date rendu]]-'Date de l''export'!$A$2,0)</f>
        <v>0</v>
      </c>
      <c r="P1522" s="14" t="str">
        <f>IF(Tableau1[[#This Row],[En retard?]]="Oui","HD",IF(Tableau1[Délai restant]&lt;1,"&lt;24h",IF(Tableau1[Délai restant]&lt;2,"&lt;48h","≥48h")))</f>
        <v>HD</v>
      </c>
      <c r="Q1522" s="14" t="str">
        <f>IF(AND(Tableau1[[#This Row],[En retard?]]="Oui",OR(Tableau1[[#This Row],[Product]]="Citron",Tableau1[[#This Row],[Product]]="Amandes")),"Oui","Non")</f>
        <v>Non</v>
      </c>
      <c r="R1522" t="str">
        <f>CONCATENATE(Tableau1[[#This Row],[OrderCode]],"|",Tableau1[[#This Row],[AnaCode]],"|",Tableau1[[#This Row],[Product]])</f>
        <v>CMD01578908|MTX|Pomme de terre</v>
      </c>
    </row>
    <row r="1523" spans="1:18" x14ac:dyDescent="0.25">
      <c r="A1523" s="1" t="s">
        <v>644</v>
      </c>
      <c r="B1523" s="1" t="s">
        <v>32</v>
      </c>
      <c r="C1523" s="3" t="s">
        <v>61</v>
      </c>
      <c r="D1523" s="3" t="s">
        <v>14</v>
      </c>
      <c r="E1523" s="1" t="s">
        <v>179</v>
      </c>
      <c r="F1523" s="1" t="s">
        <v>1988</v>
      </c>
      <c r="G1523" s="1" t="s">
        <v>947</v>
      </c>
      <c r="H1523" s="3">
        <f>SUBSTITUTE(LEFT(Tableau1[[#This Row],[OrderDate]],17),".",":")+0</f>
        <v>43570.46770833333</v>
      </c>
      <c r="I1523" s="3">
        <f>SUBSTITUTE(LEFT(Tableau1[[#This Row],[OrderDueTo]],17),".",":")+0</f>
        <v>43571.5</v>
      </c>
      <c r="J1523" s="13" t="str">
        <f>VLOOKUP(Tableau1[[#This Row],[AnaCode]],'Config Analyses'!A:C,2,FALSE)</f>
        <v>Analyse métaux lourds</v>
      </c>
      <c r="K1523" s="13" t="str">
        <f>VLOOKUP(Tableau1[[#This Row],[AnaCode]],'Config Analyses'!A:C,3,FALSE)</f>
        <v>Equipe 1</v>
      </c>
      <c r="L1523" s="13" t="str">
        <f>VLOOKUP(Tableau1[[#This Row],[CustomerCode]],'Config Clients'!A:D,3,FALSE)</f>
        <v>Grande surface</v>
      </c>
      <c r="M1523" s="13" t="str">
        <f>VLOOKUP(Tableau1[[#This Row],[CustomerCode]],'Config Clients'!A:D,4,FALSE)</f>
        <v>Eric</v>
      </c>
      <c r="N1523" s="10" t="str">
        <f>IFERROR(IF(Tableau1[[#This Row],[Date rendu]]-'Date de l''export'!$A$2&gt;0,"Non","Oui"),"Oui")</f>
        <v>Oui</v>
      </c>
      <c r="O1523" s="11">
        <f>IF(Tableau1[[#This Row],[En retard?]]="Non",Tableau1[[#This Row],[Date rendu]]-'Date de l''export'!$A$2,0)</f>
        <v>0</v>
      </c>
      <c r="P1523" s="14" t="str">
        <f>IF(Tableau1[[#This Row],[En retard?]]="Oui","HD",IF(Tableau1[Délai restant]&lt;1,"&lt;24h",IF(Tableau1[Délai restant]&lt;2,"&lt;48h","≥48h")))</f>
        <v>HD</v>
      </c>
      <c r="Q1523" s="14" t="str">
        <f>IF(AND(Tableau1[[#This Row],[En retard?]]="Oui",OR(Tableau1[[#This Row],[Product]]="Citron",Tableau1[[#This Row],[Product]]="Amandes")),"Oui","Non")</f>
        <v>Non</v>
      </c>
      <c r="R1523" t="str">
        <f>CONCATENATE(Tableau1[[#This Row],[OrderCode]],"|",Tableau1[[#This Row],[AnaCode]],"|",Tableau1[[#This Row],[Product]])</f>
        <v>CMD01780705|MTX|Tomate</v>
      </c>
    </row>
    <row r="1524" spans="1:18" x14ac:dyDescent="0.25">
      <c r="A1524" s="1" t="s">
        <v>219</v>
      </c>
      <c r="B1524" s="1" t="s">
        <v>30</v>
      </c>
      <c r="C1524" s="3" t="s">
        <v>65</v>
      </c>
      <c r="D1524" s="3" t="s">
        <v>17</v>
      </c>
      <c r="E1524" s="1" t="s">
        <v>179</v>
      </c>
      <c r="F1524" s="1" t="s">
        <v>1494</v>
      </c>
      <c r="G1524" s="1" t="s">
        <v>947</v>
      </c>
      <c r="H1524" s="3">
        <f>SUBSTITUTE(LEFT(Tableau1[[#This Row],[OrderDate]],17),".",":")+0</f>
        <v>43570.470358796294</v>
      </c>
      <c r="I1524" s="3">
        <f>SUBSTITUTE(LEFT(Tableau1[[#This Row],[OrderDueTo]],17),".",":")+0</f>
        <v>43571.5</v>
      </c>
      <c r="J1524" s="13" t="str">
        <f>VLOOKUP(Tableau1[[#This Row],[AnaCode]],'Config Analyses'!A:C,2,FALSE)</f>
        <v>Analyse métaux lourds</v>
      </c>
      <c r="K1524" s="13" t="str">
        <f>VLOOKUP(Tableau1[[#This Row],[AnaCode]],'Config Analyses'!A:C,3,FALSE)</f>
        <v>Equipe 1</v>
      </c>
      <c r="L1524" s="13" t="str">
        <f>VLOOKUP(Tableau1[[#This Row],[CustomerCode]],'Config Clients'!A:D,3,FALSE)</f>
        <v>Entreprises agro-alimentaires</v>
      </c>
      <c r="M1524" s="13" t="str">
        <f>VLOOKUP(Tableau1[[#This Row],[CustomerCode]],'Config Clients'!A:D,4,FALSE)</f>
        <v>Marc</v>
      </c>
      <c r="N1524" s="10" t="str">
        <f>IFERROR(IF(Tableau1[[#This Row],[Date rendu]]-'Date de l''export'!$A$2&gt;0,"Non","Oui"),"Oui")</f>
        <v>Oui</v>
      </c>
      <c r="O1524" s="11">
        <f>IF(Tableau1[[#This Row],[En retard?]]="Non",Tableau1[[#This Row],[Date rendu]]-'Date de l''export'!$A$2,0)</f>
        <v>0</v>
      </c>
      <c r="P1524" s="14" t="str">
        <f>IF(Tableau1[[#This Row],[En retard?]]="Oui","HD",IF(Tableau1[Délai restant]&lt;1,"&lt;24h",IF(Tableau1[Délai restant]&lt;2,"&lt;48h","≥48h")))</f>
        <v>HD</v>
      </c>
      <c r="Q1524" s="14" t="str">
        <f>IF(AND(Tableau1[[#This Row],[En retard?]]="Oui",OR(Tableau1[[#This Row],[Product]]="Citron",Tableau1[[#This Row],[Product]]="Amandes")),"Oui","Non")</f>
        <v>Non</v>
      </c>
      <c r="R1524" t="str">
        <f>CONCATENATE(Tableau1[[#This Row],[OrderCode]],"|",Tableau1[[#This Row],[AnaCode]],"|",Tableau1[[#This Row],[Product]])</f>
        <v>CMD01672501|MTX|Bœuf</v>
      </c>
    </row>
    <row r="1525" spans="1:18" x14ac:dyDescent="0.25">
      <c r="A1525" s="1" t="s">
        <v>203</v>
      </c>
      <c r="B1525" s="1" t="s">
        <v>31</v>
      </c>
      <c r="C1525" s="3" t="s">
        <v>61</v>
      </c>
      <c r="D1525" s="3" t="s">
        <v>14</v>
      </c>
      <c r="E1525" s="1" t="s">
        <v>229</v>
      </c>
      <c r="F1525" s="1" t="s">
        <v>2143</v>
      </c>
      <c r="G1525" s="1" t="s">
        <v>945</v>
      </c>
      <c r="H1525" s="3">
        <f>SUBSTITUTE(LEFT(Tableau1[[#This Row],[OrderDate]],17),".",":")+0</f>
        <v>43570.47079861111</v>
      </c>
      <c r="I1525" s="3">
        <f>SUBSTITUTE(LEFT(Tableau1[[#This Row],[OrderDueTo]],17),".",":")+0</f>
        <v>43572.5</v>
      </c>
      <c r="J1525" s="13" t="str">
        <f>VLOOKUP(Tableau1[[#This Row],[AnaCode]],'Config Analyses'!A:C,2,FALSE)</f>
        <v>Analyse sucres</v>
      </c>
      <c r="K1525" s="13" t="str">
        <f>VLOOKUP(Tableau1[[#This Row],[AnaCode]],'Config Analyses'!A:C,3,FALSE)</f>
        <v>Equipe 2</v>
      </c>
      <c r="L1525" s="13" t="str">
        <f>VLOOKUP(Tableau1[[#This Row],[CustomerCode]],'Config Clients'!A:D,3,FALSE)</f>
        <v>Grande surface</v>
      </c>
      <c r="M1525" s="13" t="str">
        <f>VLOOKUP(Tableau1[[#This Row],[CustomerCode]],'Config Clients'!A:D,4,FALSE)</f>
        <v>Eric</v>
      </c>
      <c r="N1525" s="10" t="str">
        <f>IFERROR(IF(Tableau1[[#This Row],[Date rendu]]-'Date de l''export'!$A$2&gt;0,"Non","Oui"),"Oui")</f>
        <v>Non</v>
      </c>
      <c r="O1525" s="11">
        <f>IF(Tableau1[[#This Row],[En retard?]]="Non",Tableau1[[#This Row],[Date rendu]]-'Date de l''export'!$A$2,0)</f>
        <v>0.74041666666744277</v>
      </c>
      <c r="P1525" s="14" t="str">
        <f>IF(Tableau1[[#This Row],[En retard?]]="Oui","HD",IF(Tableau1[Délai restant]&lt;1,"&lt;24h",IF(Tableau1[Délai restant]&lt;2,"&lt;48h","≥48h")))</f>
        <v>&lt;24h</v>
      </c>
      <c r="Q1525" s="14" t="str">
        <f>IF(AND(Tableau1[[#This Row],[En retard?]]="Oui",OR(Tableau1[[#This Row],[Product]]="Citron",Tableau1[[#This Row],[Product]]="Amandes")),"Oui","Non")</f>
        <v>Non</v>
      </c>
      <c r="R1525" t="str">
        <f>CONCATENATE(Tableau1[[#This Row],[OrderCode]],"|",Tableau1[[#This Row],[AnaCode]],"|",Tableau1[[#This Row],[Product]])</f>
        <v>CMD01700504|SCR|Pomme de terre</v>
      </c>
    </row>
    <row r="1526" spans="1:18" x14ac:dyDescent="0.25">
      <c r="A1526" s="1" t="s">
        <v>493</v>
      </c>
      <c r="B1526" s="1" t="s">
        <v>32</v>
      </c>
      <c r="C1526" s="3" t="s">
        <v>58</v>
      </c>
      <c r="D1526" s="3" t="s">
        <v>13</v>
      </c>
      <c r="E1526" s="1" t="s">
        <v>63</v>
      </c>
      <c r="F1526" s="1" t="s">
        <v>2145</v>
      </c>
      <c r="G1526" s="1" t="s">
        <v>1083</v>
      </c>
      <c r="H1526" s="3">
        <f>SUBSTITUTE(LEFT(Tableau1[[#This Row],[OrderDate]],17),".",":")+0</f>
        <v>43570.471898148149</v>
      </c>
      <c r="I1526" s="3">
        <f>SUBSTITUTE(LEFT(Tableau1[[#This Row],[OrderDueTo]],17),".",":")+0</f>
        <v>43577.5</v>
      </c>
      <c r="J1526" s="13" t="str">
        <f>VLOOKUP(Tableau1[[#This Row],[AnaCode]],'Config Analyses'!A:C,2,FALSE)</f>
        <v>Analyse polluants d'emballage</v>
      </c>
      <c r="K1526" s="13" t="str">
        <f>VLOOKUP(Tableau1[[#This Row],[AnaCode]],'Config Analyses'!A:C,3,FALSE)</f>
        <v>Equipe 3</v>
      </c>
      <c r="L1526" s="13" t="str">
        <f>VLOOKUP(Tableau1[[#This Row],[CustomerCode]],'Config Clients'!A:D,3,FALSE)</f>
        <v>Coopérative agricole</v>
      </c>
      <c r="M1526" s="13" t="str">
        <f>VLOOKUP(Tableau1[[#This Row],[CustomerCode]],'Config Clients'!A:D,4,FALSE)</f>
        <v>Béatrice</v>
      </c>
      <c r="N1526" s="10" t="str">
        <f>IFERROR(IF(Tableau1[[#This Row],[Date rendu]]-'Date de l''export'!$A$2&gt;0,"Non","Oui"),"Oui")</f>
        <v>Non</v>
      </c>
      <c r="O1526" s="11">
        <f>IF(Tableau1[[#This Row],[En retard?]]="Non",Tableau1[[#This Row],[Date rendu]]-'Date de l''export'!$A$2,0)</f>
        <v>5.7404166666674428</v>
      </c>
      <c r="P1526" s="14" t="str">
        <f>IF(Tableau1[[#This Row],[En retard?]]="Oui","HD",IF(Tableau1[Délai restant]&lt;1,"&lt;24h",IF(Tableau1[Délai restant]&lt;2,"&lt;48h","≥48h")))</f>
        <v>≥48h</v>
      </c>
      <c r="Q1526" s="14" t="str">
        <f>IF(AND(Tableau1[[#This Row],[En retard?]]="Oui",OR(Tableau1[[#This Row],[Product]]="Citron",Tableau1[[#This Row],[Product]]="Amandes")),"Oui","Non")</f>
        <v>Non</v>
      </c>
      <c r="R1526" t="str">
        <f>CONCATENATE(Tableau1[[#This Row],[OrderCode]],"|",Tableau1[[#This Row],[AnaCode]],"|",Tableau1[[#This Row],[Product]])</f>
        <v>CMD01586101|PLLT|Tomate</v>
      </c>
    </row>
    <row r="1527" spans="1:18" x14ac:dyDescent="0.25">
      <c r="A1527" s="1" t="s">
        <v>126</v>
      </c>
      <c r="B1527" s="1" t="s">
        <v>31</v>
      </c>
      <c r="C1527" s="3" t="s">
        <v>49</v>
      </c>
      <c r="D1527" s="3" t="s">
        <v>8</v>
      </c>
      <c r="E1527" s="1" t="s">
        <v>107</v>
      </c>
      <c r="F1527" s="1" t="s">
        <v>2299</v>
      </c>
      <c r="G1527" s="1" t="s">
        <v>964</v>
      </c>
      <c r="H1527" s="3">
        <f>SUBSTITUTE(LEFT(Tableau1[[#This Row],[OrderDate]],17),".",":")+0</f>
        <v>43570.472442129627</v>
      </c>
      <c r="I1527" s="3">
        <f>SUBSTITUTE(LEFT(Tableau1[[#This Row],[OrderDueTo]],17),".",":")+0</f>
        <v>43573.5</v>
      </c>
      <c r="J1527" s="13" t="str">
        <f>VLOOKUP(Tableau1[[#This Row],[AnaCode]],'Config Analyses'!A:C,2,FALSE)</f>
        <v>Analyse nutritionelle</v>
      </c>
      <c r="K1527" s="13" t="str">
        <f>VLOOKUP(Tableau1[[#This Row],[AnaCode]],'Config Analyses'!A:C,3,FALSE)</f>
        <v>Equipe 2</v>
      </c>
      <c r="L1527" s="13" t="str">
        <f>VLOOKUP(Tableau1[[#This Row],[CustomerCode]],'Config Clients'!A:D,3,FALSE)</f>
        <v>Grande surface</v>
      </c>
      <c r="M1527" s="13" t="str">
        <f>VLOOKUP(Tableau1[[#This Row],[CustomerCode]],'Config Clients'!A:D,4,FALSE)</f>
        <v>Eric</v>
      </c>
      <c r="N1527" s="10" t="str">
        <f>IFERROR(IF(Tableau1[[#This Row],[Date rendu]]-'Date de l''export'!$A$2&gt;0,"Non","Oui"),"Oui")</f>
        <v>Non</v>
      </c>
      <c r="O1527" s="11">
        <f>IF(Tableau1[[#This Row],[En retard?]]="Non",Tableau1[[#This Row],[Date rendu]]-'Date de l''export'!$A$2,0)</f>
        <v>1.7404166666674428</v>
      </c>
      <c r="P1527" s="14" t="str">
        <f>IF(Tableau1[[#This Row],[En retard?]]="Oui","HD",IF(Tableau1[Délai restant]&lt;1,"&lt;24h",IF(Tableau1[Délai restant]&lt;2,"&lt;48h","≥48h")))</f>
        <v>&lt;48h</v>
      </c>
      <c r="Q1527" s="14" t="str">
        <f>IF(AND(Tableau1[[#This Row],[En retard?]]="Oui",OR(Tableau1[[#This Row],[Product]]="Citron",Tableau1[[#This Row],[Product]]="Amandes")),"Oui","Non")</f>
        <v>Non</v>
      </c>
      <c r="R1527" t="str">
        <f>CONCATENATE(Tableau1[[#This Row],[OrderCode]],"|",Tableau1[[#This Row],[AnaCode]],"|",Tableau1[[#This Row],[Product]])</f>
        <v>CMD01408202|NTR|Pomme de terre</v>
      </c>
    </row>
    <row r="1528" spans="1:18" x14ac:dyDescent="0.25">
      <c r="A1528" s="1" t="s">
        <v>186</v>
      </c>
      <c r="B1528" s="1" t="s">
        <v>19</v>
      </c>
      <c r="C1528" s="3" t="s">
        <v>98</v>
      </c>
      <c r="D1528" s="3" t="s">
        <v>27</v>
      </c>
      <c r="E1528" s="1" t="s">
        <v>130</v>
      </c>
      <c r="F1528" s="1" t="s">
        <v>2149</v>
      </c>
      <c r="G1528" s="1" t="s">
        <v>1083</v>
      </c>
      <c r="H1528" s="3">
        <f>SUBSTITUTE(LEFT(Tableau1[[#This Row],[OrderDate]],17),".",":")+0</f>
        <v>43570.474259259259</v>
      </c>
      <c r="I1528" s="3">
        <f>SUBSTITUTE(LEFT(Tableau1[[#This Row],[OrderDueTo]],17),".",":")+0</f>
        <v>43577.5</v>
      </c>
      <c r="J1528" s="13" t="str">
        <f>VLOOKUP(Tableau1[[#This Row],[AnaCode]],'Config Analyses'!A:C,2,FALSE)</f>
        <v>Analyse pesticides</v>
      </c>
      <c r="K1528" s="13" t="str">
        <f>VLOOKUP(Tableau1[[#This Row],[AnaCode]],'Config Analyses'!A:C,3,FALSE)</f>
        <v>Equipe 3</v>
      </c>
      <c r="L1528" s="13" t="str">
        <f>VLOOKUP(Tableau1[[#This Row],[CustomerCode]],'Config Clients'!A:D,3,FALSE)</f>
        <v>Coopérative agricole</v>
      </c>
      <c r="M1528" s="13" t="str">
        <f>VLOOKUP(Tableau1[[#This Row],[CustomerCode]],'Config Clients'!A:D,4,FALSE)</f>
        <v>Julie</v>
      </c>
      <c r="N1528" s="10" t="str">
        <f>IFERROR(IF(Tableau1[[#This Row],[Date rendu]]-'Date de l''export'!$A$2&gt;0,"Non","Oui"),"Oui")</f>
        <v>Non</v>
      </c>
      <c r="O1528" s="11">
        <f>IF(Tableau1[[#This Row],[En retard?]]="Non",Tableau1[[#This Row],[Date rendu]]-'Date de l''export'!$A$2,0)</f>
        <v>5.7404166666674428</v>
      </c>
      <c r="P1528" s="14" t="str">
        <f>IF(Tableau1[[#This Row],[En retard?]]="Oui","HD",IF(Tableau1[Délai restant]&lt;1,"&lt;24h",IF(Tableau1[Délai restant]&lt;2,"&lt;48h","≥48h")))</f>
        <v>≥48h</v>
      </c>
      <c r="Q1528" s="14" t="str">
        <f>IF(AND(Tableau1[[#This Row],[En retard?]]="Oui",OR(Tableau1[[#This Row],[Product]]="Citron",Tableau1[[#This Row],[Product]]="Amandes")),"Oui","Non")</f>
        <v>Non</v>
      </c>
      <c r="R1528" t="str">
        <f>CONCATENATE(Tableau1[[#This Row],[OrderCode]],"|",Tableau1[[#This Row],[AnaCode]],"|",Tableau1[[#This Row],[Product]])</f>
        <v>CMD01490204|PEST|Bettrave</v>
      </c>
    </row>
    <row r="1529" spans="1:18" x14ac:dyDescent="0.25">
      <c r="A1529" s="1" t="s">
        <v>206</v>
      </c>
      <c r="B1529" s="1" t="s">
        <v>7</v>
      </c>
      <c r="C1529" s="3" t="s">
        <v>52</v>
      </c>
      <c r="D1529" s="3" t="s">
        <v>9</v>
      </c>
      <c r="E1529" s="1" t="s">
        <v>130</v>
      </c>
      <c r="F1529" s="1" t="s">
        <v>1650</v>
      </c>
      <c r="G1529" s="1" t="s">
        <v>1083</v>
      </c>
      <c r="H1529" s="3">
        <f>SUBSTITUTE(LEFT(Tableau1[[#This Row],[OrderDate]],17),".",":")+0</f>
        <v>43570.474502314813</v>
      </c>
      <c r="I1529" s="3">
        <f>SUBSTITUTE(LEFT(Tableau1[[#This Row],[OrderDueTo]],17),".",":")+0</f>
        <v>43577.5</v>
      </c>
      <c r="J1529" s="13" t="str">
        <f>VLOOKUP(Tableau1[[#This Row],[AnaCode]],'Config Analyses'!A:C,2,FALSE)</f>
        <v>Analyse pesticides</v>
      </c>
      <c r="K1529" s="13" t="str">
        <f>VLOOKUP(Tableau1[[#This Row],[AnaCode]],'Config Analyses'!A:C,3,FALSE)</f>
        <v>Equipe 3</v>
      </c>
      <c r="L1529" s="13" t="str">
        <f>VLOOKUP(Tableau1[[#This Row],[CustomerCode]],'Config Clients'!A:D,3,FALSE)</f>
        <v>Centrale d'achats</v>
      </c>
      <c r="M1529" s="13" t="str">
        <f>VLOOKUP(Tableau1[[#This Row],[CustomerCode]],'Config Clients'!A:D,4,FALSE)</f>
        <v>Sandrine</v>
      </c>
      <c r="N1529" s="10" t="str">
        <f>IFERROR(IF(Tableau1[[#This Row],[Date rendu]]-'Date de l''export'!$A$2&gt;0,"Non","Oui"),"Oui")</f>
        <v>Non</v>
      </c>
      <c r="O1529" s="11">
        <f>IF(Tableau1[[#This Row],[En retard?]]="Non",Tableau1[[#This Row],[Date rendu]]-'Date de l''export'!$A$2,0)</f>
        <v>5.7404166666674428</v>
      </c>
      <c r="P1529" s="14" t="str">
        <f>IF(Tableau1[[#This Row],[En retard?]]="Oui","HD",IF(Tableau1[Délai restant]&lt;1,"&lt;24h",IF(Tableau1[Délai restant]&lt;2,"&lt;48h","≥48h")))</f>
        <v>≥48h</v>
      </c>
      <c r="Q1529" s="14" t="str">
        <f>IF(AND(Tableau1[[#This Row],[En retard?]]="Oui",OR(Tableau1[[#This Row],[Product]]="Citron",Tableau1[[#This Row],[Product]]="Amandes")),"Oui","Non")</f>
        <v>Non</v>
      </c>
      <c r="R1529" t="str">
        <f>CONCATENATE(Tableau1[[#This Row],[OrderCode]],"|",Tableau1[[#This Row],[AnaCode]],"|",Tableau1[[#This Row],[Product]])</f>
        <v>CMD01626002|PEST|Concombre</v>
      </c>
    </row>
    <row r="1530" spans="1:18" x14ac:dyDescent="0.25">
      <c r="A1530" s="1" t="s">
        <v>245</v>
      </c>
      <c r="B1530" s="1" t="s">
        <v>21</v>
      </c>
      <c r="C1530" s="3" t="s">
        <v>49</v>
      </c>
      <c r="D1530" s="3" t="s">
        <v>8</v>
      </c>
      <c r="E1530" s="1" t="s">
        <v>229</v>
      </c>
      <c r="F1530" s="1" t="s">
        <v>2150</v>
      </c>
      <c r="G1530" s="1" t="s">
        <v>945</v>
      </c>
      <c r="H1530" s="3">
        <f>SUBSTITUTE(LEFT(Tableau1[[#This Row],[OrderDate]],17),".",":")+0</f>
        <v>43570.47724537037</v>
      </c>
      <c r="I1530" s="3">
        <f>SUBSTITUTE(LEFT(Tableau1[[#This Row],[OrderDueTo]],17),".",":")+0</f>
        <v>43572.5</v>
      </c>
      <c r="J1530" s="13" t="str">
        <f>VLOOKUP(Tableau1[[#This Row],[AnaCode]],'Config Analyses'!A:C,2,FALSE)</f>
        <v>Analyse sucres</v>
      </c>
      <c r="K1530" s="13" t="str">
        <f>VLOOKUP(Tableau1[[#This Row],[AnaCode]],'Config Analyses'!A:C,3,FALSE)</f>
        <v>Equipe 2</v>
      </c>
      <c r="L1530" s="13" t="str">
        <f>VLOOKUP(Tableau1[[#This Row],[CustomerCode]],'Config Clients'!A:D,3,FALSE)</f>
        <v>Grande surface</v>
      </c>
      <c r="M1530" s="13" t="str">
        <f>VLOOKUP(Tableau1[[#This Row],[CustomerCode]],'Config Clients'!A:D,4,FALSE)</f>
        <v>Eric</v>
      </c>
      <c r="N1530" s="10" t="str">
        <f>IFERROR(IF(Tableau1[[#This Row],[Date rendu]]-'Date de l''export'!$A$2&gt;0,"Non","Oui"),"Oui")</f>
        <v>Non</v>
      </c>
      <c r="O1530" s="11">
        <f>IF(Tableau1[[#This Row],[En retard?]]="Non",Tableau1[[#This Row],[Date rendu]]-'Date de l''export'!$A$2,0)</f>
        <v>0.74041666666744277</v>
      </c>
      <c r="P1530" s="14" t="str">
        <f>IF(Tableau1[[#This Row],[En retard?]]="Oui","HD",IF(Tableau1[Délai restant]&lt;1,"&lt;24h",IF(Tableau1[Délai restant]&lt;2,"&lt;48h","≥48h")))</f>
        <v>&lt;24h</v>
      </c>
      <c r="Q1530" s="14" t="str">
        <f>IF(AND(Tableau1[[#This Row],[En retard?]]="Oui",OR(Tableau1[[#This Row],[Product]]="Citron",Tableau1[[#This Row],[Product]]="Amandes")),"Oui","Non")</f>
        <v>Non</v>
      </c>
      <c r="R1530" t="str">
        <f>CONCATENATE(Tableau1[[#This Row],[OrderCode]],"|",Tableau1[[#This Row],[AnaCode]],"|",Tableau1[[#This Row],[Product]])</f>
        <v>CMD01742606|SCR|Carotte</v>
      </c>
    </row>
    <row r="1531" spans="1:18" x14ac:dyDescent="0.25">
      <c r="A1531" s="1" t="s">
        <v>426</v>
      </c>
      <c r="B1531" s="1" t="s">
        <v>32</v>
      </c>
      <c r="C1531" s="3" t="s">
        <v>61</v>
      </c>
      <c r="D1531" s="3" t="s">
        <v>14</v>
      </c>
      <c r="E1531" s="1" t="s">
        <v>107</v>
      </c>
      <c r="F1531" s="1" t="s">
        <v>2154</v>
      </c>
      <c r="G1531" s="1" t="s">
        <v>964</v>
      </c>
      <c r="H1531" s="3">
        <f>SUBSTITUTE(LEFT(Tableau1[[#This Row],[OrderDate]],17),".",":")+0</f>
        <v>43570.479942129627</v>
      </c>
      <c r="I1531" s="3">
        <f>SUBSTITUTE(LEFT(Tableau1[[#This Row],[OrderDueTo]],17),".",":")+0</f>
        <v>43573.5</v>
      </c>
      <c r="J1531" s="13" t="str">
        <f>VLOOKUP(Tableau1[[#This Row],[AnaCode]],'Config Analyses'!A:C,2,FALSE)</f>
        <v>Analyse nutritionelle</v>
      </c>
      <c r="K1531" s="13" t="str">
        <f>VLOOKUP(Tableau1[[#This Row],[AnaCode]],'Config Analyses'!A:C,3,FALSE)</f>
        <v>Equipe 2</v>
      </c>
      <c r="L1531" s="13" t="str">
        <f>VLOOKUP(Tableau1[[#This Row],[CustomerCode]],'Config Clients'!A:D,3,FALSE)</f>
        <v>Grande surface</v>
      </c>
      <c r="M1531" s="13" t="str">
        <f>VLOOKUP(Tableau1[[#This Row],[CustomerCode]],'Config Clients'!A:D,4,FALSE)</f>
        <v>Eric</v>
      </c>
      <c r="N1531" s="10" t="str">
        <f>IFERROR(IF(Tableau1[[#This Row],[Date rendu]]-'Date de l''export'!$A$2&gt;0,"Non","Oui"),"Oui")</f>
        <v>Non</v>
      </c>
      <c r="O1531" s="11">
        <f>IF(Tableau1[[#This Row],[En retard?]]="Non",Tableau1[[#This Row],[Date rendu]]-'Date de l''export'!$A$2,0)</f>
        <v>1.7404166666674428</v>
      </c>
      <c r="P1531" s="14" t="str">
        <f>IF(Tableau1[[#This Row],[En retard?]]="Oui","HD",IF(Tableau1[Délai restant]&lt;1,"&lt;24h",IF(Tableau1[Délai restant]&lt;2,"&lt;48h","≥48h")))</f>
        <v>&lt;48h</v>
      </c>
      <c r="Q1531" s="14" t="str">
        <f>IF(AND(Tableau1[[#This Row],[En retard?]]="Oui",OR(Tableau1[[#This Row],[Product]]="Citron",Tableau1[[#This Row],[Product]]="Amandes")),"Oui","Non")</f>
        <v>Non</v>
      </c>
      <c r="R1531" t="str">
        <f>CONCATENATE(Tableau1[[#This Row],[OrderCode]],"|",Tableau1[[#This Row],[AnaCode]],"|",Tableau1[[#This Row],[Product]])</f>
        <v>CMD01570103|NTR|Tomate</v>
      </c>
    </row>
    <row r="1532" spans="1:18" x14ac:dyDescent="0.25">
      <c r="A1532" s="1" t="s">
        <v>862</v>
      </c>
      <c r="B1532" s="1" t="s">
        <v>30</v>
      </c>
      <c r="C1532" s="3" t="s">
        <v>75</v>
      </c>
      <c r="D1532" s="3" t="s">
        <v>24</v>
      </c>
      <c r="E1532" s="1" t="s">
        <v>63</v>
      </c>
      <c r="F1532" s="1" t="s">
        <v>2155</v>
      </c>
      <c r="G1532" s="1" t="s">
        <v>1083</v>
      </c>
      <c r="H1532" s="3">
        <f>SUBSTITUTE(LEFT(Tableau1[[#This Row],[OrderDate]],17),".",":")+0</f>
        <v>43570.480381944442</v>
      </c>
      <c r="I1532" s="3">
        <f>SUBSTITUTE(LEFT(Tableau1[[#This Row],[OrderDueTo]],17),".",":")+0</f>
        <v>43577.5</v>
      </c>
      <c r="J1532" s="13" t="str">
        <f>VLOOKUP(Tableau1[[#This Row],[AnaCode]],'Config Analyses'!A:C,2,FALSE)</f>
        <v>Analyse polluants d'emballage</v>
      </c>
      <c r="K1532" s="13" t="str">
        <f>VLOOKUP(Tableau1[[#This Row],[AnaCode]],'Config Analyses'!A:C,3,FALSE)</f>
        <v>Equipe 3</v>
      </c>
      <c r="L1532" s="13" t="str">
        <f>VLOOKUP(Tableau1[[#This Row],[CustomerCode]],'Config Clients'!A:D,3,FALSE)</f>
        <v>Entreprises agro-alimentaires</v>
      </c>
      <c r="M1532" s="13" t="str">
        <f>VLOOKUP(Tableau1[[#This Row],[CustomerCode]],'Config Clients'!A:D,4,FALSE)</f>
        <v>Julien</v>
      </c>
      <c r="N1532" s="10" t="str">
        <f>IFERROR(IF(Tableau1[[#This Row],[Date rendu]]-'Date de l''export'!$A$2&gt;0,"Non","Oui"),"Oui")</f>
        <v>Non</v>
      </c>
      <c r="O1532" s="11">
        <f>IF(Tableau1[[#This Row],[En retard?]]="Non",Tableau1[[#This Row],[Date rendu]]-'Date de l''export'!$A$2,0)</f>
        <v>5.7404166666674428</v>
      </c>
      <c r="P1532" s="14" t="str">
        <f>IF(Tableau1[[#This Row],[En retard?]]="Oui","HD",IF(Tableau1[Délai restant]&lt;1,"&lt;24h",IF(Tableau1[Délai restant]&lt;2,"&lt;48h","≥48h")))</f>
        <v>≥48h</v>
      </c>
      <c r="Q1532" s="14" t="str">
        <f>IF(AND(Tableau1[[#This Row],[En retard?]]="Oui",OR(Tableau1[[#This Row],[Product]]="Citron",Tableau1[[#This Row],[Product]]="Amandes")),"Oui","Non")</f>
        <v>Non</v>
      </c>
      <c r="R1532" t="str">
        <f>CONCATENATE(Tableau1[[#This Row],[OrderCode]],"|",Tableau1[[#This Row],[AnaCode]],"|",Tableau1[[#This Row],[Product]])</f>
        <v>CMD01754812|PLLT|Bœuf</v>
      </c>
    </row>
    <row r="1533" spans="1:18" x14ac:dyDescent="0.25">
      <c r="A1533" s="1" t="s">
        <v>405</v>
      </c>
      <c r="B1533" s="1" t="s">
        <v>31</v>
      </c>
      <c r="C1533" s="3" t="s">
        <v>98</v>
      </c>
      <c r="D1533" s="3" t="s">
        <v>27</v>
      </c>
      <c r="E1533" s="1" t="s">
        <v>179</v>
      </c>
      <c r="F1533" s="1" t="s">
        <v>1549</v>
      </c>
      <c r="G1533" s="1" t="s">
        <v>947</v>
      </c>
      <c r="H1533" s="3">
        <f>SUBSTITUTE(LEFT(Tableau1[[#This Row],[OrderDate]],17),".",":")+0</f>
        <v>43570.480891203704</v>
      </c>
      <c r="I1533" s="3">
        <f>SUBSTITUTE(LEFT(Tableau1[[#This Row],[OrderDueTo]],17),".",":")+0</f>
        <v>43571.5</v>
      </c>
      <c r="J1533" s="13" t="str">
        <f>VLOOKUP(Tableau1[[#This Row],[AnaCode]],'Config Analyses'!A:C,2,FALSE)</f>
        <v>Analyse métaux lourds</v>
      </c>
      <c r="K1533" s="13" t="str">
        <f>VLOOKUP(Tableau1[[#This Row],[AnaCode]],'Config Analyses'!A:C,3,FALSE)</f>
        <v>Equipe 1</v>
      </c>
      <c r="L1533" s="13" t="str">
        <f>VLOOKUP(Tableau1[[#This Row],[CustomerCode]],'Config Clients'!A:D,3,FALSE)</f>
        <v>Coopérative agricole</v>
      </c>
      <c r="M1533" s="13" t="str">
        <f>VLOOKUP(Tableau1[[#This Row],[CustomerCode]],'Config Clients'!A:D,4,FALSE)</f>
        <v>Julie</v>
      </c>
      <c r="N1533" s="10" t="str">
        <f>IFERROR(IF(Tableau1[[#This Row],[Date rendu]]-'Date de l''export'!$A$2&gt;0,"Non","Oui"),"Oui")</f>
        <v>Oui</v>
      </c>
      <c r="O1533" s="11">
        <f>IF(Tableau1[[#This Row],[En retard?]]="Non",Tableau1[[#This Row],[Date rendu]]-'Date de l''export'!$A$2,0)</f>
        <v>0</v>
      </c>
      <c r="P1533" s="14" t="str">
        <f>IF(Tableau1[[#This Row],[En retard?]]="Oui","HD",IF(Tableau1[Délai restant]&lt;1,"&lt;24h",IF(Tableau1[Délai restant]&lt;2,"&lt;48h","≥48h")))</f>
        <v>HD</v>
      </c>
      <c r="Q1533" s="14" t="str">
        <f>IF(AND(Tableau1[[#This Row],[En retard?]]="Oui",OR(Tableau1[[#This Row],[Product]]="Citron",Tableau1[[#This Row],[Product]]="Amandes")),"Oui","Non")</f>
        <v>Non</v>
      </c>
      <c r="R1533" t="str">
        <f>CONCATENATE(Tableau1[[#This Row],[OrderCode]],"|",Tableau1[[#This Row],[AnaCode]],"|",Tableau1[[#This Row],[Product]])</f>
        <v>CMD01603507|MTX|Pomme de terre</v>
      </c>
    </row>
    <row r="1534" spans="1:18" x14ac:dyDescent="0.25">
      <c r="A1534" s="1" t="s">
        <v>746</v>
      </c>
      <c r="B1534" s="1" t="s">
        <v>32</v>
      </c>
      <c r="C1534" s="3" t="s">
        <v>61</v>
      </c>
      <c r="D1534" s="3" t="s">
        <v>14</v>
      </c>
      <c r="E1534" s="1" t="s">
        <v>130</v>
      </c>
      <c r="F1534" s="1" t="s">
        <v>2394</v>
      </c>
      <c r="G1534" s="1" t="s">
        <v>1083</v>
      </c>
      <c r="H1534" s="3">
        <f>SUBSTITUTE(LEFT(Tableau1[[#This Row],[OrderDate]],17),".",":")+0</f>
        <v>43570.483611111114</v>
      </c>
      <c r="I1534" s="3">
        <f>SUBSTITUTE(LEFT(Tableau1[[#This Row],[OrderDueTo]],17),".",":")+0</f>
        <v>43577.5</v>
      </c>
      <c r="J1534" s="13" t="str">
        <f>VLOOKUP(Tableau1[[#This Row],[AnaCode]],'Config Analyses'!A:C,2,FALSE)</f>
        <v>Analyse pesticides</v>
      </c>
      <c r="K1534" s="13" t="str">
        <f>VLOOKUP(Tableau1[[#This Row],[AnaCode]],'Config Analyses'!A:C,3,FALSE)</f>
        <v>Equipe 3</v>
      </c>
      <c r="L1534" s="13" t="str">
        <f>VLOOKUP(Tableau1[[#This Row],[CustomerCode]],'Config Clients'!A:D,3,FALSE)</f>
        <v>Grande surface</v>
      </c>
      <c r="M1534" s="13" t="str">
        <f>VLOOKUP(Tableau1[[#This Row],[CustomerCode]],'Config Clients'!A:D,4,FALSE)</f>
        <v>Eric</v>
      </c>
      <c r="N1534" s="10" t="str">
        <f>IFERROR(IF(Tableau1[[#This Row],[Date rendu]]-'Date de l''export'!$A$2&gt;0,"Non","Oui"),"Oui")</f>
        <v>Non</v>
      </c>
      <c r="O1534" s="11">
        <f>IF(Tableau1[[#This Row],[En retard?]]="Non",Tableau1[[#This Row],[Date rendu]]-'Date de l''export'!$A$2,0)</f>
        <v>5.7404166666674428</v>
      </c>
      <c r="P1534" s="14" t="str">
        <f>IF(Tableau1[[#This Row],[En retard?]]="Oui","HD",IF(Tableau1[Délai restant]&lt;1,"&lt;24h",IF(Tableau1[Délai restant]&lt;2,"&lt;48h","≥48h")))</f>
        <v>≥48h</v>
      </c>
      <c r="Q1534" s="14" t="str">
        <f>IF(AND(Tableau1[[#This Row],[En retard?]]="Oui",OR(Tableau1[[#This Row],[Product]]="Citron",Tableau1[[#This Row],[Product]]="Amandes")),"Oui","Non")</f>
        <v>Non</v>
      </c>
      <c r="R1534" t="str">
        <f>CONCATENATE(Tableau1[[#This Row],[OrderCode]],"|",Tableau1[[#This Row],[AnaCode]],"|",Tableau1[[#This Row],[Product]])</f>
        <v>CMD01570107|PEST|Tomate</v>
      </c>
    </row>
    <row r="1535" spans="1:18" x14ac:dyDescent="0.25">
      <c r="A1535" s="1" t="s">
        <v>752</v>
      </c>
      <c r="B1535" s="1" t="s">
        <v>32</v>
      </c>
      <c r="C1535" s="3" t="s">
        <v>61</v>
      </c>
      <c r="D1535" s="3" t="s">
        <v>14</v>
      </c>
      <c r="E1535" s="1" t="s">
        <v>229</v>
      </c>
      <c r="F1535" s="1" t="s">
        <v>2286</v>
      </c>
      <c r="G1535" s="1" t="s">
        <v>945</v>
      </c>
      <c r="H1535" s="3">
        <f>SUBSTITUTE(LEFT(Tableau1[[#This Row],[OrderDate]],17),".",":")+0</f>
        <v>43570.483912037038</v>
      </c>
      <c r="I1535" s="3">
        <f>SUBSTITUTE(LEFT(Tableau1[[#This Row],[OrderDueTo]],17),".",":")+0</f>
        <v>43572.5</v>
      </c>
      <c r="J1535" s="13" t="str">
        <f>VLOOKUP(Tableau1[[#This Row],[AnaCode]],'Config Analyses'!A:C,2,FALSE)</f>
        <v>Analyse sucres</v>
      </c>
      <c r="K1535" s="13" t="str">
        <f>VLOOKUP(Tableau1[[#This Row],[AnaCode]],'Config Analyses'!A:C,3,FALSE)</f>
        <v>Equipe 2</v>
      </c>
      <c r="L1535" s="13" t="str">
        <f>VLOOKUP(Tableau1[[#This Row],[CustomerCode]],'Config Clients'!A:D,3,FALSE)</f>
        <v>Grande surface</v>
      </c>
      <c r="M1535" s="13" t="str">
        <f>VLOOKUP(Tableau1[[#This Row],[CustomerCode]],'Config Clients'!A:D,4,FALSE)</f>
        <v>Eric</v>
      </c>
      <c r="N1535" s="10" t="str">
        <f>IFERROR(IF(Tableau1[[#This Row],[Date rendu]]-'Date de l''export'!$A$2&gt;0,"Non","Oui"),"Oui")</f>
        <v>Non</v>
      </c>
      <c r="O1535" s="11">
        <f>IF(Tableau1[[#This Row],[En retard?]]="Non",Tableau1[[#This Row],[Date rendu]]-'Date de l''export'!$A$2,0)</f>
        <v>0.74041666666744277</v>
      </c>
      <c r="P1535" s="14" t="str">
        <f>IF(Tableau1[[#This Row],[En retard?]]="Oui","HD",IF(Tableau1[Délai restant]&lt;1,"&lt;24h",IF(Tableau1[Délai restant]&lt;2,"&lt;48h","≥48h")))</f>
        <v>&lt;24h</v>
      </c>
      <c r="Q1535" s="14" t="str">
        <f>IF(AND(Tableau1[[#This Row],[En retard?]]="Oui",OR(Tableau1[[#This Row],[Product]]="Citron",Tableau1[[#This Row],[Product]]="Amandes")),"Oui","Non")</f>
        <v>Non</v>
      </c>
      <c r="R1535" t="str">
        <f>CONCATENATE(Tableau1[[#This Row],[OrderCode]],"|",Tableau1[[#This Row],[AnaCode]],"|",Tableau1[[#This Row],[Product]])</f>
        <v>CMD01693303|SCR|Tomate</v>
      </c>
    </row>
    <row r="1536" spans="1:18" x14ac:dyDescent="0.25">
      <c r="A1536" s="1" t="s">
        <v>182</v>
      </c>
      <c r="B1536" s="1" t="s">
        <v>20</v>
      </c>
      <c r="C1536" s="3" t="s">
        <v>61</v>
      </c>
      <c r="D1536" s="3" t="s">
        <v>14</v>
      </c>
      <c r="E1536" s="1" t="s">
        <v>179</v>
      </c>
      <c r="F1536" s="1" t="s">
        <v>1590</v>
      </c>
      <c r="G1536" s="1" t="s">
        <v>947</v>
      </c>
      <c r="H1536" s="3">
        <f>SUBSTITUTE(LEFT(Tableau1[[#This Row],[OrderDate]],17),".",":")+0</f>
        <v>43570.484074074076</v>
      </c>
      <c r="I1536" s="3">
        <f>SUBSTITUTE(LEFT(Tableau1[[#This Row],[OrderDueTo]],17),".",":")+0</f>
        <v>43571.5</v>
      </c>
      <c r="J1536" s="13" t="str">
        <f>VLOOKUP(Tableau1[[#This Row],[AnaCode]],'Config Analyses'!A:C,2,FALSE)</f>
        <v>Analyse métaux lourds</v>
      </c>
      <c r="K1536" s="13" t="str">
        <f>VLOOKUP(Tableau1[[#This Row],[AnaCode]],'Config Analyses'!A:C,3,FALSE)</f>
        <v>Equipe 1</v>
      </c>
      <c r="L1536" s="13" t="str">
        <f>VLOOKUP(Tableau1[[#This Row],[CustomerCode]],'Config Clients'!A:D,3,FALSE)</f>
        <v>Grande surface</v>
      </c>
      <c r="M1536" s="13" t="str">
        <f>VLOOKUP(Tableau1[[#This Row],[CustomerCode]],'Config Clients'!A:D,4,FALSE)</f>
        <v>Eric</v>
      </c>
      <c r="N1536" s="10" t="str">
        <f>IFERROR(IF(Tableau1[[#This Row],[Date rendu]]-'Date de l''export'!$A$2&gt;0,"Non","Oui"),"Oui")</f>
        <v>Oui</v>
      </c>
      <c r="O1536" s="11">
        <f>IF(Tableau1[[#This Row],[En retard?]]="Non",Tableau1[[#This Row],[Date rendu]]-'Date de l''export'!$A$2,0)</f>
        <v>0</v>
      </c>
      <c r="P1536" s="14" t="str">
        <f>IF(Tableau1[[#This Row],[En retard?]]="Oui","HD",IF(Tableau1[Délai restant]&lt;1,"&lt;24h",IF(Tableau1[Délai restant]&lt;2,"&lt;48h","≥48h")))</f>
        <v>HD</v>
      </c>
      <c r="Q1536" s="14" t="str">
        <f>IF(AND(Tableau1[[#This Row],[En retard?]]="Oui",OR(Tableau1[[#This Row],[Product]]="Citron",Tableau1[[#This Row],[Product]]="Amandes")),"Oui","Non")</f>
        <v>Non</v>
      </c>
      <c r="R1536" t="str">
        <f>CONCATENATE(Tableau1[[#This Row],[OrderCode]],"|",Tableau1[[#This Row],[AnaCode]],"|",Tableau1[[#This Row],[Product]])</f>
        <v>CMD01749501|MTX|Orange</v>
      </c>
    </row>
    <row r="1537" spans="1:18" x14ac:dyDescent="0.25">
      <c r="A1537" s="1" t="s">
        <v>89</v>
      </c>
      <c r="B1537" s="1" t="s">
        <v>32</v>
      </c>
      <c r="C1537" s="3" t="s">
        <v>58</v>
      </c>
      <c r="D1537" s="3" t="s">
        <v>13</v>
      </c>
      <c r="E1537" s="1" t="s">
        <v>179</v>
      </c>
      <c r="F1537" s="1" t="s">
        <v>2502</v>
      </c>
      <c r="G1537" s="1" t="s">
        <v>947</v>
      </c>
      <c r="H1537" s="3">
        <f>SUBSTITUTE(LEFT(Tableau1[[#This Row],[OrderDate]],17),".",":")+0</f>
        <v>43570.485185185185</v>
      </c>
      <c r="I1537" s="3">
        <f>SUBSTITUTE(LEFT(Tableau1[[#This Row],[OrderDueTo]],17),".",":")+0</f>
        <v>43571.5</v>
      </c>
      <c r="J1537" s="13" t="str">
        <f>VLOOKUP(Tableau1[[#This Row],[AnaCode]],'Config Analyses'!A:C,2,FALSE)</f>
        <v>Analyse métaux lourds</v>
      </c>
      <c r="K1537" s="13" t="str">
        <f>VLOOKUP(Tableau1[[#This Row],[AnaCode]],'Config Analyses'!A:C,3,FALSE)</f>
        <v>Equipe 1</v>
      </c>
      <c r="L1537" s="13" t="str">
        <f>VLOOKUP(Tableau1[[#This Row],[CustomerCode]],'Config Clients'!A:D,3,FALSE)</f>
        <v>Coopérative agricole</v>
      </c>
      <c r="M1537" s="13" t="str">
        <f>VLOOKUP(Tableau1[[#This Row],[CustomerCode]],'Config Clients'!A:D,4,FALSE)</f>
        <v>Béatrice</v>
      </c>
      <c r="N1537" s="10" t="str">
        <f>IFERROR(IF(Tableau1[[#This Row],[Date rendu]]-'Date de l''export'!$A$2&gt;0,"Non","Oui"),"Oui")</f>
        <v>Oui</v>
      </c>
      <c r="O1537" s="11">
        <f>IF(Tableau1[[#This Row],[En retard?]]="Non",Tableau1[[#This Row],[Date rendu]]-'Date de l''export'!$A$2,0)</f>
        <v>0</v>
      </c>
      <c r="P1537" s="14" t="str">
        <f>IF(Tableau1[[#This Row],[En retard?]]="Oui","HD",IF(Tableau1[Délai restant]&lt;1,"&lt;24h",IF(Tableau1[Délai restant]&lt;2,"&lt;48h","≥48h")))</f>
        <v>HD</v>
      </c>
      <c r="Q1537" s="14" t="str">
        <f>IF(AND(Tableau1[[#This Row],[En retard?]]="Oui",OR(Tableau1[[#This Row],[Product]]="Citron",Tableau1[[#This Row],[Product]]="Amandes")),"Oui","Non")</f>
        <v>Non</v>
      </c>
      <c r="R1537" t="str">
        <f>CONCATENATE(Tableau1[[#This Row],[OrderCode]],"|",Tableau1[[#This Row],[AnaCode]],"|",Tableau1[[#This Row],[Product]])</f>
        <v>CMD01660101|MTX|Tomate</v>
      </c>
    </row>
    <row r="1538" spans="1:18" x14ac:dyDescent="0.25">
      <c r="A1538" s="1" t="s">
        <v>3710</v>
      </c>
      <c r="B1538" s="1" t="s">
        <v>42</v>
      </c>
      <c r="C1538" s="3" t="s">
        <v>188</v>
      </c>
      <c r="D1538" s="3" t="s">
        <v>38</v>
      </c>
      <c r="E1538" s="1" t="s">
        <v>179</v>
      </c>
      <c r="F1538" s="1" t="s">
        <v>3711</v>
      </c>
      <c r="G1538" s="1" t="s">
        <v>947</v>
      </c>
      <c r="H1538" s="3">
        <f>SUBSTITUTE(LEFT(Tableau1[[#This Row],[OrderDate]],17),".",":")+0</f>
        <v>43570.48778935185</v>
      </c>
      <c r="I1538" s="3">
        <f>SUBSTITUTE(LEFT(Tableau1[[#This Row],[OrderDueTo]],17),".",":")+0</f>
        <v>43571.5</v>
      </c>
      <c r="J1538" s="13" t="str">
        <f>VLOOKUP(Tableau1[[#This Row],[AnaCode]],'Config Analyses'!A:C,2,FALSE)</f>
        <v>Analyse métaux lourds</v>
      </c>
      <c r="K1538" s="13" t="str">
        <f>VLOOKUP(Tableau1[[#This Row],[AnaCode]],'Config Analyses'!A:C,3,FALSE)</f>
        <v>Equipe 1</v>
      </c>
      <c r="L1538" s="13" t="str">
        <f>VLOOKUP(Tableau1[[#This Row],[CustomerCode]],'Config Clients'!A:D,3,FALSE)</f>
        <v>Coopérative agricole</v>
      </c>
      <c r="M1538" s="13" t="str">
        <f>VLOOKUP(Tableau1[[#This Row],[CustomerCode]],'Config Clients'!A:D,4,FALSE)</f>
        <v>Julie</v>
      </c>
      <c r="N1538" s="10" t="str">
        <f>IFERROR(IF(Tableau1[[#This Row],[Date rendu]]-'Date de l''export'!$A$2&gt;0,"Non","Oui"),"Oui")</f>
        <v>Oui</v>
      </c>
      <c r="O1538" s="11">
        <f>IF(Tableau1[[#This Row],[En retard?]]="Non",Tableau1[[#This Row],[Date rendu]]-'Date de l''export'!$A$2,0)</f>
        <v>0</v>
      </c>
      <c r="P1538" s="14" t="str">
        <f>IF(Tableau1[[#This Row],[En retard?]]="Oui","HD",IF(Tableau1[Délai restant]&lt;1,"&lt;24h",IF(Tableau1[Délai restant]&lt;2,"&lt;48h","≥48h")))</f>
        <v>HD</v>
      </c>
      <c r="Q1538" s="14" t="str">
        <f>IF(AND(Tableau1[[#This Row],[En retard?]]="Oui",OR(Tableau1[[#This Row],[Product]]="Citron",Tableau1[[#This Row],[Product]]="Amandes")),"Oui","Non")</f>
        <v>Non</v>
      </c>
      <c r="R1538" t="str">
        <f>CONCATENATE(Tableau1[[#This Row],[OrderCode]],"|",Tableau1[[#This Row],[AnaCode]],"|",Tableau1[[#This Row],[Product]])</f>
        <v>CMD01721620|MTX|Jus de fruits</v>
      </c>
    </row>
    <row r="1539" spans="1:18" x14ac:dyDescent="0.25">
      <c r="A1539" s="1" t="s">
        <v>291</v>
      </c>
      <c r="B1539" s="1" t="s">
        <v>31</v>
      </c>
      <c r="C1539" s="3" t="s">
        <v>61</v>
      </c>
      <c r="D1539" s="3" t="s">
        <v>14</v>
      </c>
      <c r="E1539" s="1" t="s">
        <v>226</v>
      </c>
      <c r="F1539" s="1" t="s">
        <v>2158</v>
      </c>
      <c r="G1539" s="1" t="s">
        <v>945</v>
      </c>
      <c r="H1539" s="3">
        <f>SUBSTITUTE(LEFT(Tableau1[[#This Row],[OrderDate]],17),".",":")+0</f>
        <v>43570.488344907404</v>
      </c>
      <c r="I1539" s="3">
        <f>SUBSTITUTE(LEFT(Tableau1[[#This Row],[OrderDueTo]],17),".",":")+0</f>
        <v>43572.5</v>
      </c>
      <c r="J1539" s="13" t="str">
        <f>VLOOKUP(Tableau1[[#This Row],[AnaCode]],'Config Analyses'!A:C,2,FALSE)</f>
        <v>Analyse microbiologique</v>
      </c>
      <c r="K1539" s="13" t="str">
        <f>VLOOKUP(Tableau1[[#This Row],[AnaCode]],'Config Analyses'!A:C,3,FALSE)</f>
        <v>Equipe 4</v>
      </c>
      <c r="L1539" s="13" t="str">
        <f>VLOOKUP(Tableau1[[#This Row],[CustomerCode]],'Config Clients'!A:D,3,FALSE)</f>
        <v>Grande surface</v>
      </c>
      <c r="M1539" s="13" t="str">
        <f>VLOOKUP(Tableau1[[#This Row],[CustomerCode]],'Config Clients'!A:D,4,FALSE)</f>
        <v>Eric</v>
      </c>
      <c r="N1539" s="10" t="str">
        <f>IFERROR(IF(Tableau1[[#This Row],[Date rendu]]-'Date de l''export'!$A$2&gt;0,"Non","Oui"),"Oui")</f>
        <v>Non</v>
      </c>
      <c r="O1539" s="11">
        <f>IF(Tableau1[[#This Row],[En retard?]]="Non",Tableau1[[#This Row],[Date rendu]]-'Date de l''export'!$A$2,0)</f>
        <v>0.74041666666744277</v>
      </c>
      <c r="P1539" s="14" t="str">
        <f>IF(Tableau1[[#This Row],[En retard?]]="Oui","HD",IF(Tableau1[Délai restant]&lt;1,"&lt;24h",IF(Tableau1[Délai restant]&lt;2,"&lt;48h","≥48h")))</f>
        <v>&lt;24h</v>
      </c>
      <c r="Q1539" s="14" t="str">
        <f>IF(AND(Tableau1[[#This Row],[En retard?]]="Oui",OR(Tableau1[[#This Row],[Product]]="Citron",Tableau1[[#This Row],[Product]]="Amandes")),"Oui","Non")</f>
        <v>Non</v>
      </c>
      <c r="R1539" t="str">
        <f>CONCATENATE(Tableau1[[#This Row],[OrderCode]],"|",Tableau1[[#This Row],[AnaCode]],"|",Tableau1[[#This Row],[Product]])</f>
        <v>CMD01592201|BACT|Pomme de terre</v>
      </c>
    </row>
    <row r="1540" spans="1:18" x14ac:dyDescent="0.25">
      <c r="A1540" s="1" t="s">
        <v>3456</v>
      </c>
      <c r="B1540" s="1" t="s">
        <v>30</v>
      </c>
      <c r="C1540" s="3" t="s">
        <v>188</v>
      </c>
      <c r="D1540" s="3" t="s">
        <v>38</v>
      </c>
      <c r="E1540" s="1" t="s">
        <v>130</v>
      </c>
      <c r="F1540" s="1" t="s">
        <v>3712</v>
      </c>
      <c r="G1540" s="1" t="s">
        <v>1083</v>
      </c>
      <c r="H1540" s="3">
        <f>SUBSTITUTE(LEFT(Tableau1[[#This Row],[OrderDate]],17),".",":")+0</f>
        <v>43570.488726851851</v>
      </c>
      <c r="I1540" s="3">
        <f>SUBSTITUTE(LEFT(Tableau1[[#This Row],[OrderDueTo]],17),".",":")+0</f>
        <v>43577.5</v>
      </c>
      <c r="J1540" s="13" t="str">
        <f>VLOOKUP(Tableau1[[#This Row],[AnaCode]],'Config Analyses'!A:C,2,FALSE)</f>
        <v>Analyse pesticides</v>
      </c>
      <c r="K1540" s="13" t="str">
        <f>VLOOKUP(Tableau1[[#This Row],[AnaCode]],'Config Analyses'!A:C,3,FALSE)</f>
        <v>Equipe 3</v>
      </c>
      <c r="L1540" s="13" t="str">
        <f>VLOOKUP(Tableau1[[#This Row],[CustomerCode]],'Config Clients'!A:D,3,FALSE)</f>
        <v>Coopérative agricole</v>
      </c>
      <c r="M1540" s="13" t="str">
        <f>VLOOKUP(Tableau1[[#This Row],[CustomerCode]],'Config Clients'!A:D,4,FALSE)</f>
        <v>Julie</v>
      </c>
      <c r="N1540" s="10" t="str">
        <f>IFERROR(IF(Tableau1[[#This Row],[Date rendu]]-'Date de l''export'!$A$2&gt;0,"Non","Oui"),"Oui")</f>
        <v>Non</v>
      </c>
      <c r="O1540" s="11">
        <f>IF(Tableau1[[#This Row],[En retard?]]="Non",Tableau1[[#This Row],[Date rendu]]-'Date de l''export'!$A$2,0)</f>
        <v>5.7404166666674428</v>
      </c>
      <c r="P1540" s="14" t="str">
        <f>IF(Tableau1[[#This Row],[En retard?]]="Oui","HD",IF(Tableau1[Délai restant]&lt;1,"&lt;24h",IF(Tableau1[Délai restant]&lt;2,"&lt;48h","≥48h")))</f>
        <v>≥48h</v>
      </c>
      <c r="Q1540" s="14" t="str">
        <f>IF(AND(Tableau1[[#This Row],[En retard?]]="Oui",OR(Tableau1[[#This Row],[Product]]="Citron",Tableau1[[#This Row],[Product]]="Amandes")),"Oui","Non")</f>
        <v>Non</v>
      </c>
      <c r="R1540" t="str">
        <f>CONCATENATE(Tableau1[[#This Row],[OrderCode]],"|",Tableau1[[#This Row],[AnaCode]],"|",Tableau1[[#This Row],[Product]])</f>
        <v>CMD01695006|PEST|Bœuf</v>
      </c>
    </row>
    <row r="1541" spans="1:18" x14ac:dyDescent="0.25">
      <c r="A1541" s="1" t="s">
        <v>89</v>
      </c>
      <c r="B1541" s="1" t="s">
        <v>32</v>
      </c>
      <c r="C1541" s="3" t="s">
        <v>58</v>
      </c>
      <c r="D1541" s="3" t="s">
        <v>13</v>
      </c>
      <c r="E1541" s="1" t="s">
        <v>130</v>
      </c>
      <c r="F1541" s="1" t="s">
        <v>2386</v>
      </c>
      <c r="G1541" s="1" t="s">
        <v>1083</v>
      </c>
      <c r="H1541" s="3">
        <f>SUBSTITUTE(LEFT(Tableau1[[#This Row],[OrderDate]],17),".",":")+0</f>
        <v>43570.488807870373</v>
      </c>
      <c r="I1541" s="3">
        <f>SUBSTITUTE(LEFT(Tableau1[[#This Row],[OrderDueTo]],17),".",":")+0</f>
        <v>43577.5</v>
      </c>
      <c r="J1541" s="13" t="str">
        <f>VLOOKUP(Tableau1[[#This Row],[AnaCode]],'Config Analyses'!A:C,2,FALSE)</f>
        <v>Analyse pesticides</v>
      </c>
      <c r="K1541" s="13" t="str">
        <f>VLOOKUP(Tableau1[[#This Row],[AnaCode]],'Config Analyses'!A:C,3,FALSE)</f>
        <v>Equipe 3</v>
      </c>
      <c r="L1541" s="13" t="str">
        <f>VLOOKUP(Tableau1[[#This Row],[CustomerCode]],'Config Clients'!A:D,3,FALSE)</f>
        <v>Coopérative agricole</v>
      </c>
      <c r="M1541" s="13" t="str">
        <f>VLOOKUP(Tableau1[[#This Row],[CustomerCode]],'Config Clients'!A:D,4,FALSE)</f>
        <v>Béatrice</v>
      </c>
      <c r="N1541" s="10" t="str">
        <f>IFERROR(IF(Tableau1[[#This Row],[Date rendu]]-'Date de l''export'!$A$2&gt;0,"Non","Oui"),"Oui")</f>
        <v>Non</v>
      </c>
      <c r="O1541" s="11">
        <f>IF(Tableau1[[#This Row],[En retard?]]="Non",Tableau1[[#This Row],[Date rendu]]-'Date de l''export'!$A$2,0)</f>
        <v>5.7404166666674428</v>
      </c>
      <c r="P1541" s="14" t="str">
        <f>IF(Tableau1[[#This Row],[En retard?]]="Oui","HD",IF(Tableau1[Délai restant]&lt;1,"&lt;24h",IF(Tableau1[Délai restant]&lt;2,"&lt;48h","≥48h")))</f>
        <v>≥48h</v>
      </c>
      <c r="Q1541" s="14" t="str">
        <f>IF(AND(Tableau1[[#This Row],[En retard?]]="Oui",OR(Tableau1[[#This Row],[Product]]="Citron",Tableau1[[#This Row],[Product]]="Amandes")),"Oui","Non")</f>
        <v>Non</v>
      </c>
      <c r="R1541" t="str">
        <f>CONCATENATE(Tableau1[[#This Row],[OrderCode]],"|",Tableau1[[#This Row],[AnaCode]],"|",Tableau1[[#This Row],[Product]])</f>
        <v>CMD01660101|PEST|Tomate</v>
      </c>
    </row>
    <row r="1542" spans="1:18" x14ac:dyDescent="0.25">
      <c r="A1542" s="1" t="s">
        <v>784</v>
      </c>
      <c r="B1542" s="1" t="s">
        <v>31</v>
      </c>
      <c r="C1542" s="3" t="s">
        <v>98</v>
      </c>
      <c r="D1542" s="3" t="s">
        <v>27</v>
      </c>
      <c r="E1542" s="1" t="s">
        <v>130</v>
      </c>
      <c r="F1542" s="1" t="s">
        <v>1963</v>
      </c>
      <c r="G1542" s="1" t="s">
        <v>1083</v>
      </c>
      <c r="H1542" s="3">
        <f>SUBSTITUTE(LEFT(Tableau1[[#This Row],[OrderDate]],17),".",":")+0</f>
        <v>43570.489571759259</v>
      </c>
      <c r="I1542" s="3">
        <f>SUBSTITUTE(LEFT(Tableau1[[#This Row],[OrderDueTo]],17),".",":")+0</f>
        <v>43577.5</v>
      </c>
      <c r="J1542" s="13" t="str">
        <f>VLOOKUP(Tableau1[[#This Row],[AnaCode]],'Config Analyses'!A:C,2,FALSE)</f>
        <v>Analyse pesticides</v>
      </c>
      <c r="K1542" s="13" t="str">
        <f>VLOOKUP(Tableau1[[#This Row],[AnaCode]],'Config Analyses'!A:C,3,FALSE)</f>
        <v>Equipe 3</v>
      </c>
      <c r="L1542" s="13" t="str">
        <f>VLOOKUP(Tableau1[[#This Row],[CustomerCode]],'Config Clients'!A:D,3,FALSE)</f>
        <v>Coopérative agricole</v>
      </c>
      <c r="M1542" s="13" t="str">
        <f>VLOOKUP(Tableau1[[#This Row],[CustomerCode]],'Config Clients'!A:D,4,FALSE)</f>
        <v>Julie</v>
      </c>
      <c r="N1542" s="10" t="str">
        <f>IFERROR(IF(Tableau1[[#This Row],[Date rendu]]-'Date de l''export'!$A$2&gt;0,"Non","Oui"),"Oui")</f>
        <v>Non</v>
      </c>
      <c r="O1542" s="11">
        <f>IF(Tableau1[[#This Row],[En retard?]]="Non",Tableau1[[#This Row],[Date rendu]]-'Date de l''export'!$A$2,0)</f>
        <v>5.7404166666674428</v>
      </c>
      <c r="P1542" s="14" t="str">
        <f>IF(Tableau1[[#This Row],[En retard?]]="Oui","HD",IF(Tableau1[Délai restant]&lt;1,"&lt;24h",IF(Tableau1[Délai restant]&lt;2,"&lt;48h","≥48h")))</f>
        <v>≥48h</v>
      </c>
      <c r="Q1542" s="14" t="str">
        <f>IF(AND(Tableau1[[#This Row],[En retard?]]="Oui",OR(Tableau1[[#This Row],[Product]]="Citron",Tableau1[[#This Row],[Product]]="Amandes")),"Oui","Non")</f>
        <v>Non</v>
      </c>
      <c r="R1542" t="str">
        <f>CONCATENATE(Tableau1[[#This Row],[OrderCode]],"|",Tableau1[[#This Row],[AnaCode]],"|",Tableau1[[#This Row],[Product]])</f>
        <v>CMD01749201|PEST|Pomme de terre</v>
      </c>
    </row>
    <row r="1543" spans="1:18" x14ac:dyDescent="0.25">
      <c r="A1543" s="1" t="s">
        <v>3670</v>
      </c>
      <c r="B1543" s="1" t="s">
        <v>42</v>
      </c>
      <c r="C1543" s="3" t="s">
        <v>188</v>
      </c>
      <c r="D1543" s="3" t="s">
        <v>38</v>
      </c>
      <c r="E1543" s="1" t="s">
        <v>130</v>
      </c>
      <c r="F1543" s="1" t="s">
        <v>3713</v>
      </c>
      <c r="G1543" s="1" t="s">
        <v>1083</v>
      </c>
      <c r="H1543" s="3">
        <f>SUBSTITUTE(LEFT(Tableau1[[#This Row],[OrderDate]],17),".",":")+0</f>
        <v>43570.489675925928</v>
      </c>
      <c r="I1543" s="3">
        <f>SUBSTITUTE(LEFT(Tableau1[[#This Row],[OrderDueTo]],17),".",":")+0</f>
        <v>43577.5</v>
      </c>
      <c r="J1543" s="13" t="str">
        <f>VLOOKUP(Tableau1[[#This Row],[AnaCode]],'Config Analyses'!A:C,2,FALSE)</f>
        <v>Analyse pesticides</v>
      </c>
      <c r="K1543" s="13" t="str">
        <f>VLOOKUP(Tableau1[[#This Row],[AnaCode]],'Config Analyses'!A:C,3,FALSE)</f>
        <v>Equipe 3</v>
      </c>
      <c r="L1543" s="13" t="str">
        <f>VLOOKUP(Tableau1[[#This Row],[CustomerCode]],'Config Clients'!A:D,3,FALSE)</f>
        <v>Coopérative agricole</v>
      </c>
      <c r="M1543" s="13" t="str">
        <f>VLOOKUP(Tableau1[[#This Row],[CustomerCode]],'Config Clients'!A:D,4,FALSE)</f>
        <v>Julie</v>
      </c>
      <c r="N1543" s="10" t="str">
        <f>IFERROR(IF(Tableau1[[#This Row],[Date rendu]]-'Date de l''export'!$A$2&gt;0,"Non","Oui"),"Oui")</f>
        <v>Non</v>
      </c>
      <c r="O1543" s="11">
        <f>IF(Tableau1[[#This Row],[En retard?]]="Non",Tableau1[[#This Row],[Date rendu]]-'Date de l''export'!$A$2,0)</f>
        <v>5.7404166666674428</v>
      </c>
      <c r="P1543" s="14" t="str">
        <f>IF(Tableau1[[#This Row],[En retard?]]="Oui","HD",IF(Tableau1[Délai restant]&lt;1,"&lt;24h",IF(Tableau1[Délai restant]&lt;2,"&lt;48h","≥48h")))</f>
        <v>≥48h</v>
      </c>
      <c r="Q1543" s="14" t="str">
        <f>IF(AND(Tableau1[[#This Row],[En retard?]]="Oui",OR(Tableau1[[#This Row],[Product]]="Citron",Tableau1[[#This Row],[Product]]="Amandes")),"Oui","Non")</f>
        <v>Non</v>
      </c>
      <c r="R1543" t="str">
        <f>CONCATENATE(Tableau1[[#This Row],[OrderCode]],"|",Tableau1[[#This Row],[AnaCode]],"|",Tableau1[[#This Row],[Product]])</f>
        <v>CMD01748514|PEST|Jus de fruits</v>
      </c>
    </row>
    <row r="1544" spans="1:18" x14ac:dyDescent="0.25">
      <c r="A1544" s="1" t="s">
        <v>3714</v>
      </c>
      <c r="B1544" s="1" t="s">
        <v>30</v>
      </c>
      <c r="C1544" s="3" t="s">
        <v>188</v>
      </c>
      <c r="D1544" s="3" t="s">
        <v>38</v>
      </c>
      <c r="E1544" s="1" t="s">
        <v>107</v>
      </c>
      <c r="F1544" s="1" t="s">
        <v>3715</v>
      </c>
      <c r="G1544" s="1" t="s">
        <v>964</v>
      </c>
      <c r="H1544" s="3">
        <f>SUBSTITUTE(LEFT(Tableau1[[#This Row],[OrderDate]],17),".",":")+0</f>
        <v>43570.490034722221</v>
      </c>
      <c r="I1544" s="3">
        <f>SUBSTITUTE(LEFT(Tableau1[[#This Row],[OrderDueTo]],17),".",":")+0</f>
        <v>43573.5</v>
      </c>
      <c r="J1544" s="13" t="str">
        <f>VLOOKUP(Tableau1[[#This Row],[AnaCode]],'Config Analyses'!A:C,2,FALSE)</f>
        <v>Analyse nutritionelle</v>
      </c>
      <c r="K1544" s="13" t="str">
        <f>VLOOKUP(Tableau1[[#This Row],[AnaCode]],'Config Analyses'!A:C,3,FALSE)</f>
        <v>Equipe 2</v>
      </c>
      <c r="L1544" s="13" t="str">
        <f>VLOOKUP(Tableau1[[#This Row],[CustomerCode]],'Config Clients'!A:D,3,FALSE)</f>
        <v>Coopérative agricole</v>
      </c>
      <c r="M1544" s="13" t="str">
        <f>VLOOKUP(Tableau1[[#This Row],[CustomerCode]],'Config Clients'!A:D,4,FALSE)</f>
        <v>Julie</v>
      </c>
      <c r="N1544" s="10" t="str">
        <f>IFERROR(IF(Tableau1[[#This Row],[Date rendu]]-'Date de l''export'!$A$2&gt;0,"Non","Oui"),"Oui")</f>
        <v>Non</v>
      </c>
      <c r="O1544" s="11">
        <f>IF(Tableau1[[#This Row],[En retard?]]="Non",Tableau1[[#This Row],[Date rendu]]-'Date de l''export'!$A$2,0)</f>
        <v>1.7404166666674428</v>
      </c>
      <c r="P1544" s="14" t="str">
        <f>IF(Tableau1[[#This Row],[En retard?]]="Oui","HD",IF(Tableau1[Délai restant]&lt;1,"&lt;24h",IF(Tableau1[Délai restant]&lt;2,"&lt;48h","≥48h")))</f>
        <v>&lt;48h</v>
      </c>
      <c r="Q1544" s="14" t="str">
        <f>IF(AND(Tableau1[[#This Row],[En retard?]]="Oui",OR(Tableau1[[#This Row],[Product]]="Citron",Tableau1[[#This Row],[Product]]="Amandes")),"Oui","Non")</f>
        <v>Non</v>
      </c>
      <c r="R1544" t="str">
        <f>CONCATENATE(Tableau1[[#This Row],[OrderCode]],"|",Tableau1[[#This Row],[AnaCode]],"|",Tableau1[[#This Row],[Product]])</f>
        <v>CMD01748505|NTR|Bœuf</v>
      </c>
    </row>
    <row r="1545" spans="1:18" x14ac:dyDescent="0.25">
      <c r="A1545" s="1" t="s">
        <v>3335</v>
      </c>
      <c r="B1545" s="1" t="s">
        <v>30</v>
      </c>
      <c r="C1545" s="3" t="s">
        <v>188</v>
      </c>
      <c r="D1545" s="3" t="s">
        <v>38</v>
      </c>
      <c r="E1545" s="1" t="s">
        <v>179</v>
      </c>
      <c r="F1545" s="1" t="s">
        <v>3716</v>
      </c>
      <c r="G1545" s="1" t="s">
        <v>947</v>
      </c>
      <c r="H1545" s="3">
        <f>SUBSTITUTE(LEFT(Tableau1[[#This Row],[OrderDate]],17),".",":")+0</f>
        <v>43570.491076388891</v>
      </c>
      <c r="I1545" s="3">
        <f>SUBSTITUTE(LEFT(Tableau1[[#This Row],[OrderDueTo]],17),".",":")+0</f>
        <v>43571.5</v>
      </c>
      <c r="J1545" s="13" t="str">
        <f>VLOOKUP(Tableau1[[#This Row],[AnaCode]],'Config Analyses'!A:C,2,FALSE)</f>
        <v>Analyse métaux lourds</v>
      </c>
      <c r="K1545" s="13" t="str">
        <f>VLOOKUP(Tableau1[[#This Row],[AnaCode]],'Config Analyses'!A:C,3,FALSE)</f>
        <v>Equipe 1</v>
      </c>
      <c r="L1545" s="13" t="str">
        <f>VLOOKUP(Tableau1[[#This Row],[CustomerCode]],'Config Clients'!A:D,3,FALSE)</f>
        <v>Coopérative agricole</v>
      </c>
      <c r="M1545" s="13" t="str">
        <f>VLOOKUP(Tableau1[[#This Row],[CustomerCode]],'Config Clients'!A:D,4,FALSE)</f>
        <v>Julie</v>
      </c>
      <c r="N1545" s="10" t="str">
        <f>IFERROR(IF(Tableau1[[#This Row],[Date rendu]]-'Date de l''export'!$A$2&gt;0,"Non","Oui"),"Oui")</f>
        <v>Oui</v>
      </c>
      <c r="O1545" s="11">
        <f>IF(Tableau1[[#This Row],[En retard?]]="Non",Tableau1[[#This Row],[Date rendu]]-'Date de l''export'!$A$2,0)</f>
        <v>0</v>
      </c>
      <c r="P1545" s="14" t="str">
        <f>IF(Tableau1[[#This Row],[En retard?]]="Oui","HD",IF(Tableau1[Délai restant]&lt;1,"&lt;24h",IF(Tableau1[Délai restant]&lt;2,"&lt;48h","≥48h")))</f>
        <v>HD</v>
      </c>
      <c r="Q1545" s="14" t="str">
        <f>IF(AND(Tableau1[[#This Row],[En retard?]]="Oui",OR(Tableau1[[#This Row],[Product]]="Citron",Tableau1[[#This Row],[Product]]="Amandes")),"Oui","Non")</f>
        <v>Non</v>
      </c>
      <c r="R1545" t="str">
        <f>CONCATENATE(Tableau1[[#This Row],[OrderCode]],"|",Tableau1[[#This Row],[AnaCode]],"|",Tableau1[[#This Row],[Product]])</f>
        <v>CMD01721605|MTX|Bœuf</v>
      </c>
    </row>
    <row r="1546" spans="1:18" x14ac:dyDescent="0.25">
      <c r="A1546" s="1" t="s">
        <v>611</v>
      </c>
      <c r="B1546" s="1" t="s">
        <v>20</v>
      </c>
      <c r="C1546" s="3" t="s">
        <v>61</v>
      </c>
      <c r="D1546" s="3" t="s">
        <v>14</v>
      </c>
      <c r="E1546" s="1" t="s">
        <v>179</v>
      </c>
      <c r="F1546" s="1" t="s">
        <v>2022</v>
      </c>
      <c r="G1546" s="1" t="s">
        <v>947</v>
      </c>
      <c r="H1546" s="3">
        <f>SUBSTITUTE(LEFT(Tableau1[[#This Row],[OrderDate]],17),".",":")+0</f>
        <v>43570.49322916667</v>
      </c>
      <c r="I1546" s="3">
        <f>SUBSTITUTE(LEFT(Tableau1[[#This Row],[OrderDueTo]],17),".",":")+0</f>
        <v>43571.5</v>
      </c>
      <c r="J1546" s="13" t="str">
        <f>VLOOKUP(Tableau1[[#This Row],[AnaCode]],'Config Analyses'!A:C,2,FALSE)</f>
        <v>Analyse métaux lourds</v>
      </c>
      <c r="K1546" s="13" t="str">
        <f>VLOOKUP(Tableau1[[#This Row],[AnaCode]],'Config Analyses'!A:C,3,FALSE)</f>
        <v>Equipe 1</v>
      </c>
      <c r="L1546" s="13" t="str">
        <f>VLOOKUP(Tableau1[[#This Row],[CustomerCode]],'Config Clients'!A:D,3,FALSE)</f>
        <v>Grande surface</v>
      </c>
      <c r="M1546" s="13" t="str">
        <f>VLOOKUP(Tableau1[[#This Row],[CustomerCode]],'Config Clients'!A:D,4,FALSE)</f>
        <v>Eric</v>
      </c>
      <c r="N1546" s="10" t="str">
        <f>IFERROR(IF(Tableau1[[#This Row],[Date rendu]]-'Date de l''export'!$A$2&gt;0,"Non","Oui"),"Oui")</f>
        <v>Oui</v>
      </c>
      <c r="O1546" s="11">
        <f>IF(Tableau1[[#This Row],[En retard?]]="Non",Tableau1[[#This Row],[Date rendu]]-'Date de l''export'!$A$2,0)</f>
        <v>0</v>
      </c>
      <c r="P1546" s="14" t="str">
        <f>IF(Tableau1[[#This Row],[En retard?]]="Oui","HD",IF(Tableau1[Délai restant]&lt;1,"&lt;24h",IF(Tableau1[Délai restant]&lt;2,"&lt;48h","≥48h")))</f>
        <v>HD</v>
      </c>
      <c r="Q1546" s="14" t="str">
        <f>IF(AND(Tableau1[[#This Row],[En retard?]]="Oui",OR(Tableau1[[#This Row],[Product]]="Citron",Tableau1[[#This Row],[Product]]="Amandes")),"Oui","Non")</f>
        <v>Non</v>
      </c>
      <c r="R1546" t="str">
        <f>CONCATENATE(Tableau1[[#This Row],[OrderCode]],"|",Tableau1[[#This Row],[AnaCode]],"|",Tableau1[[#This Row],[Product]])</f>
        <v>CMD01763005|MTX|Orange</v>
      </c>
    </row>
    <row r="1547" spans="1:18" x14ac:dyDescent="0.25">
      <c r="A1547" s="1" t="s">
        <v>3717</v>
      </c>
      <c r="B1547" s="1" t="s">
        <v>30</v>
      </c>
      <c r="C1547" s="3" t="s">
        <v>73</v>
      </c>
      <c r="D1547" s="3" t="s">
        <v>23</v>
      </c>
      <c r="E1547" s="1" t="s">
        <v>130</v>
      </c>
      <c r="F1547" s="1" t="s">
        <v>3718</v>
      </c>
      <c r="G1547" s="1" t="s">
        <v>1083</v>
      </c>
      <c r="H1547" s="3">
        <f>SUBSTITUTE(LEFT(Tableau1[[#This Row],[OrderDate]],17),".",":")+0</f>
        <v>43570.493506944447</v>
      </c>
      <c r="I1547" s="3">
        <f>SUBSTITUTE(LEFT(Tableau1[[#This Row],[OrderDueTo]],17),".",":")+0</f>
        <v>43577.5</v>
      </c>
      <c r="J1547" s="13" t="str">
        <f>VLOOKUP(Tableau1[[#This Row],[AnaCode]],'Config Analyses'!A:C,2,FALSE)</f>
        <v>Analyse pesticides</v>
      </c>
      <c r="K1547" s="13" t="str">
        <f>VLOOKUP(Tableau1[[#This Row],[AnaCode]],'Config Analyses'!A:C,3,FALSE)</f>
        <v>Equipe 3</v>
      </c>
      <c r="L1547" s="13" t="str">
        <f>VLOOKUP(Tableau1[[#This Row],[CustomerCode]],'Config Clients'!A:D,3,FALSE)</f>
        <v>Entreprises agro-alimentaires</v>
      </c>
      <c r="M1547" s="13" t="str">
        <f>VLOOKUP(Tableau1[[#This Row],[CustomerCode]],'Config Clients'!A:D,4,FALSE)</f>
        <v>Julien</v>
      </c>
      <c r="N1547" s="10" t="str">
        <f>IFERROR(IF(Tableau1[[#This Row],[Date rendu]]-'Date de l''export'!$A$2&gt;0,"Non","Oui"),"Oui")</f>
        <v>Non</v>
      </c>
      <c r="O1547" s="11">
        <f>IF(Tableau1[[#This Row],[En retard?]]="Non",Tableau1[[#This Row],[Date rendu]]-'Date de l''export'!$A$2,0)</f>
        <v>5.7404166666674428</v>
      </c>
      <c r="P1547" s="14" t="str">
        <f>IF(Tableau1[[#This Row],[En retard?]]="Oui","HD",IF(Tableau1[Délai restant]&lt;1,"&lt;24h",IF(Tableau1[Délai restant]&lt;2,"&lt;48h","≥48h")))</f>
        <v>≥48h</v>
      </c>
      <c r="Q1547" s="14" t="str">
        <f>IF(AND(Tableau1[[#This Row],[En retard?]]="Oui",OR(Tableau1[[#This Row],[Product]]="Citron",Tableau1[[#This Row],[Product]]="Amandes")),"Oui","Non")</f>
        <v>Non</v>
      </c>
      <c r="R1547" t="str">
        <f>CONCATENATE(Tableau1[[#This Row],[OrderCode]],"|",Tableau1[[#This Row],[AnaCode]],"|",Tableau1[[#This Row],[Product]])</f>
        <v>CMD01572605|PEST|Bœuf</v>
      </c>
    </row>
    <row r="1548" spans="1:18" x14ac:dyDescent="0.25">
      <c r="A1548" s="1" t="s">
        <v>181</v>
      </c>
      <c r="B1548" s="1" t="s">
        <v>31</v>
      </c>
      <c r="C1548" s="3" t="s">
        <v>61</v>
      </c>
      <c r="D1548" s="3" t="s">
        <v>14</v>
      </c>
      <c r="E1548" s="1" t="s">
        <v>130</v>
      </c>
      <c r="F1548" s="1" t="s">
        <v>1093</v>
      </c>
      <c r="G1548" s="1" t="s">
        <v>1083</v>
      </c>
      <c r="H1548" s="3">
        <f>SUBSTITUTE(LEFT(Tableau1[[#This Row],[OrderDate]],17),".",":")+0</f>
        <v>43570.495115740741</v>
      </c>
      <c r="I1548" s="3">
        <f>SUBSTITUTE(LEFT(Tableau1[[#This Row],[OrderDueTo]],17),".",":")+0</f>
        <v>43577.5</v>
      </c>
      <c r="J1548" s="13" t="str">
        <f>VLOOKUP(Tableau1[[#This Row],[AnaCode]],'Config Analyses'!A:C,2,FALSE)</f>
        <v>Analyse pesticides</v>
      </c>
      <c r="K1548" s="13" t="str">
        <f>VLOOKUP(Tableau1[[#This Row],[AnaCode]],'Config Analyses'!A:C,3,FALSE)</f>
        <v>Equipe 3</v>
      </c>
      <c r="L1548" s="13" t="str">
        <f>VLOOKUP(Tableau1[[#This Row],[CustomerCode]],'Config Clients'!A:D,3,FALSE)</f>
        <v>Grande surface</v>
      </c>
      <c r="M1548" s="13" t="str">
        <f>VLOOKUP(Tableau1[[#This Row],[CustomerCode]],'Config Clients'!A:D,4,FALSE)</f>
        <v>Eric</v>
      </c>
      <c r="N1548" s="10" t="str">
        <f>IFERROR(IF(Tableau1[[#This Row],[Date rendu]]-'Date de l''export'!$A$2&gt;0,"Non","Oui"),"Oui")</f>
        <v>Non</v>
      </c>
      <c r="O1548" s="11">
        <f>IF(Tableau1[[#This Row],[En retard?]]="Non",Tableau1[[#This Row],[Date rendu]]-'Date de l''export'!$A$2,0)</f>
        <v>5.7404166666674428</v>
      </c>
      <c r="P1548" s="14" t="str">
        <f>IF(Tableau1[[#This Row],[En retard?]]="Oui","HD",IF(Tableau1[Délai restant]&lt;1,"&lt;24h",IF(Tableau1[Délai restant]&lt;2,"&lt;48h","≥48h")))</f>
        <v>≥48h</v>
      </c>
      <c r="Q1548" s="14" t="str">
        <f>IF(AND(Tableau1[[#This Row],[En retard?]]="Oui",OR(Tableau1[[#This Row],[Product]]="Citron",Tableau1[[#This Row],[Product]]="Amandes")),"Oui","Non")</f>
        <v>Non</v>
      </c>
      <c r="R1548" t="str">
        <f>CONCATENATE(Tableau1[[#This Row],[OrderCode]],"|",Tableau1[[#This Row],[AnaCode]],"|",Tableau1[[#This Row],[Product]])</f>
        <v>CMD01391001|PEST|Pomme de terre</v>
      </c>
    </row>
    <row r="1549" spans="1:18" x14ac:dyDescent="0.25">
      <c r="A1549" s="1" t="s">
        <v>148</v>
      </c>
      <c r="B1549" s="1" t="s">
        <v>21</v>
      </c>
      <c r="C1549" s="3" t="s">
        <v>49</v>
      </c>
      <c r="D1549" s="3" t="s">
        <v>8</v>
      </c>
      <c r="E1549" s="1" t="s">
        <v>130</v>
      </c>
      <c r="F1549" s="1" t="s">
        <v>1097</v>
      </c>
      <c r="G1549" s="1" t="s">
        <v>1083</v>
      </c>
      <c r="H1549" s="3">
        <f>SUBSTITUTE(LEFT(Tableau1[[#This Row],[OrderDate]],17),".",":")+0</f>
        <v>43570.495428240742</v>
      </c>
      <c r="I1549" s="3">
        <f>SUBSTITUTE(LEFT(Tableau1[[#This Row],[OrderDueTo]],17),".",":")+0</f>
        <v>43577.5</v>
      </c>
      <c r="J1549" s="13" t="str">
        <f>VLOOKUP(Tableau1[[#This Row],[AnaCode]],'Config Analyses'!A:C,2,FALSE)</f>
        <v>Analyse pesticides</v>
      </c>
      <c r="K1549" s="13" t="str">
        <f>VLOOKUP(Tableau1[[#This Row],[AnaCode]],'Config Analyses'!A:C,3,FALSE)</f>
        <v>Equipe 3</v>
      </c>
      <c r="L1549" s="13" t="str">
        <f>VLOOKUP(Tableau1[[#This Row],[CustomerCode]],'Config Clients'!A:D,3,FALSE)</f>
        <v>Grande surface</v>
      </c>
      <c r="M1549" s="13" t="str">
        <f>VLOOKUP(Tableau1[[#This Row],[CustomerCode]],'Config Clients'!A:D,4,FALSE)</f>
        <v>Eric</v>
      </c>
      <c r="N1549" s="10" t="str">
        <f>IFERROR(IF(Tableau1[[#This Row],[Date rendu]]-'Date de l''export'!$A$2&gt;0,"Non","Oui"),"Oui")</f>
        <v>Non</v>
      </c>
      <c r="O1549" s="11">
        <f>IF(Tableau1[[#This Row],[En retard?]]="Non",Tableau1[[#This Row],[Date rendu]]-'Date de l''export'!$A$2,0)</f>
        <v>5.7404166666674428</v>
      </c>
      <c r="P1549" s="14" t="str">
        <f>IF(Tableau1[[#This Row],[En retard?]]="Oui","HD",IF(Tableau1[Délai restant]&lt;1,"&lt;24h",IF(Tableau1[Délai restant]&lt;2,"&lt;48h","≥48h")))</f>
        <v>≥48h</v>
      </c>
      <c r="Q1549" s="14" t="str">
        <f>IF(AND(Tableau1[[#This Row],[En retard?]]="Oui",OR(Tableau1[[#This Row],[Product]]="Citron",Tableau1[[#This Row],[Product]]="Amandes")),"Oui","Non")</f>
        <v>Non</v>
      </c>
      <c r="R1549" t="str">
        <f>CONCATENATE(Tableau1[[#This Row],[OrderCode]],"|",Tableau1[[#This Row],[AnaCode]],"|",Tableau1[[#This Row],[Product]])</f>
        <v>CMD01603304|PEST|Carotte</v>
      </c>
    </row>
    <row r="1550" spans="1:18" x14ac:dyDescent="0.25">
      <c r="A1550" s="1" t="s">
        <v>3719</v>
      </c>
      <c r="B1550" s="1" t="s">
        <v>42</v>
      </c>
      <c r="C1550" s="3" t="s">
        <v>188</v>
      </c>
      <c r="D1550" s="3" t="s">
        <v>38</v>
      </c>
      <c r="E1550" s="1" t="s">
        <v>107</v>
      </c>
      <c r="F1550" s="1" t="s">
        <v>3720</v>
      </c>
      <c r="G1550" s="1" t="s">
        <v>964</v>
      </c>
      <c r="H1550" s="3">
        <f>SUBSTITUTE(LEFT(Tableau1[[#This Row],[OrderDate]],17),".",":")+0</f>
        <v>43570.495925925927</v>
      </c>
      <c r="I1550" s="3">
        <f>SUBSTITUTE(LEFT(Tableau1[[#This Row],[OrderDueTo]],17),".",":")+0</f>
        <v>43573.5</v>
      </c>
      <c r="J1550" s="13" t="str">
        <f>VLOOKUP(Tableau1[[#This Row],[AnaCode]],'Config Analyses'!A:C,2,FALSE)</f>
        <v>Analyse nutritionelle</v>
      </c>
      <c r="K1550" s="13" t="str">
        <f>VLOOKUP(Tableau1[[#This Row],[AnaCode]],'Config Analyses'!A:C,3,FALSE)</f>
        <v>Equipe 2</v>
      </c>
      <c r="L1550" s="13" t="str">
        <f>VLOOKUP(Tableau1[[#This Row],[CustomerCode]],'Config Clients'!A:D,3,FALSE)</f>
        <v>Coopérative agricole</v>
      </c>
      <c r="M1550" s="13" t="str">
        <f>VLOOKUP(Tableau1[[#This Row],[CustomerCode]],'Config Clients'!A:D,4,FALSE)</f>
        <v>Julie</v>
      </c>
      <c r="N1550" s="10" t="str">
        <f>IFERROR(IF(Tableau1[[#This Row],[Date rendu]]-'Date de l''export'!$A$2&gt;0,"Non","Oui"),"Oui")</f>
        <v>Non</v>
      </c>
      <c r="O1550" s="11">
        <f>IF(Tableau1[[#This Row],[En retard?]]="Non",Tableau1[[#This Row],[Date rendu]]-'Date de l''export'!$A$2,0)</f>
        <v>1.7404166666674428</v>
      </c>
      <c r="P1550" s="14" t="str">
        <f>IF(Tableau1[[#This Row],[En retard?]]="Oui","HD",IF(Tableau1[Délai restant]&lt;1,"&lt;24h",IF(Tableau1[Délai restant]&lt;2,"&lt;48h","≥48h")))</f>
        <v>&lt;48h</v>
      </c>
      <c r="Q1550" s="14" t="str">
        <f>IF(AND(Tableau1[[#This Row],[En retard?]]="Oui",OR(Tableau1[[#This Row],[Product]]="Citron",Tableau1[[#This Row],[Product]]="Amandes")),"Oui","Non")</f>
        <v>Non</v>
      </c>
      <c r="R1550" t="str">
        <f>CONCATENATE(Tableau1[[#This Row],[OrderCode]],"|",Tableau1[[#This Row],[AnaCode]],"|",Tableau1[[#This Row],[Product]])</f>
        <v>CMD01568411|NTR|Jus de fruits</v>
      </c>
    </row>
    <row r="1551" spans="1:18" x14ac:dyDescent="0.25">
      <c r="A1551" s="1" t="s">
        <v>156</v>
      </c>
      <c r="B1551" s="1" t="s">
        <v>21</v>
      </c>
      <c r="C1551" s="3" t="s">
        <v>72</v>
      </c>
      <c r="D1551" s="3" t="s">
        <v>22</v>
      </c>
      <c r="E1551" s="1" t="s">
        <v>130</v>
      </c>
      <c r="F1551" s="1" t="s">
        <v>1104</v>
      </c>
      <c r="G1551" s="1" t="s">
        <v>1083</v>
      </c>
      <c r="H1551" s="3">
        <f>SUBSTITUTE(LEFT(Tableau1[[#This Row],[OrderDate]],17),".",":")+0</f>
        <v>43570.496064814812</v>
      </c>
      <c r="I1551" s="3">
        <f>SUBSTITUTE(LEFT(Tableau1[[#This Row],[OrderDueTo]],17),".",":")+0</f>
        <v>43577.5</v>
      </c>
      <c r="J1551" s="13" t="str">
        <f>VLOOKUP(Tableau1[[#This Row],[AnaCode]],'Config Analyses'!A:C,2,FALSE)</f>
        <v>Analyse pesticides</v>
      </c>
      <c r="K1551" s="13" t="str">
        <f>VLOOKUP(Tableau1[[#This Row],[AnaCode]],'Config Analyses'!A:C,3,FALSE)</f>
        <v>Equipe 3</v>
      </c>
      <c r="L1551" s="13" t="str">
        <f>VLOOKUP(Tableau1[[#This Row],[CustomerCode]],'Config Clients'!A:D,3,FALSE)</f>
        <v>Coopérative agricole</v>
      </c>
      <c r="M1551" s="13" t="str">
        <f>VLOOKUP(Tableau1[[#This Row],[CustomerCode]],'Config Clients'!A:D,4,FALSE)</f>
        <v>Julie</v>
      </c>
      <c r="N1551" s="10" t="str">
        <f>IFERROR(IF(Tableau1[[#This Row],[Date rendu]]-'Date de l''export'!$A$2&gt;0,"Non","Oui"),"Oui")</f>
        <v>Non</v>
      </c>
      <c r="O1551" s="11">
        <f>IF(Tableau1[[#This Row],[En retard?]]="Non",Tableau1[[#This Row],[Date rendu]]-'Date de l''export'!$A$2,0)</f>
        <v>5.7404166666674428</v>
      </c>
      <c r="P1551" s="14" t="str">
        <f>IF(Tableau1[[#This Row],[En retard?]]="Oui","HD",IF(Tableau1[Délai restant]&lt;1,"&lt;24h",IF(Tableau1[Délai restant]&lt;2,"&lt;48h","≥48h")))</f>
        <v>≥48h</v>
      </c>
      <c r="Q1551" s="14" t="str">
        <f>IF(AND(Tableau1[[#This Row],[En retard?]]="Oui",OR(Tableau1[[#This Row],[Product]]="Citron",Tableau1[[#This Row],[Product]]="Amandes")),"Oui","Non")</f>
        <v>Non</v>
      </c>
      <c r="R1551" t="str">
        <f>CONCATENATE(Tableau1[[#This Row],[OrderCode]],"|",Tableau1[[#This Row],[AnaCode]],"|",Tableau1[[#This Row],[Product]])</f>
        <v>CMD01732301|PEST|Carotte</v>
      </c>
    </row>
    <row r="1552" spans="1:18" x14ac:dyDescent="0.25">
      <c r="A1552" s="1" t="s">
        <v>116</v>
      </c>
      <c r="B1552" s="1" t="s">
        <v>26</v>
      </c>
      <c r="C1552" s="3" t="s">
        <v>49</v>
      </c>
      <c r="D1552" s="3" t="s">
        <v>8</v>
      </c>
      <c r="E1552" s="1" t="s">
        <v>130</v>
      </c>
      <c r="F1552" s="1" t="s">
        <v>1681</v>
      </c>
      <c r="G1552" s="1" t="s">
        <v>1083</v>
      </c>
      <c r="H1552" s="3">
        <f>SUBSTITUTE(LEFT(Tableau1[[#This Row],[OrderDate]],17),".",":")+0</f>
        <v>43570.496527777781</v>
      </c>
      <c r="I1552" s="3">
        <f>SUBSTITUTE(LEFT(Tableau1[[#This Row],[OrderDueTo]],17),".",":")+0</f>
        <v>43577.5</v>
      </c>
      <c r="J1552" s="13" t="str">
        <f>VLOOKUP(Tableau1[[#This Row],[AnaCode]],'Config Analyses'!A:C,2,FALSE)</f>
        <v>Analyse pesticides</v>
      </c>
      <c r="K1552" s="13" t="str">
        <f>VLOOKUP(Tableau1[[#This Row],[AnaCode]],'Config Analyses'!A:C,3,FALSE)</f>
        <v>Equipe 3</v>
      </c>
      <c r="L1552" s="13" t="str">
        <f>VLOOKUP(Tableau1[[#This Row],[CustomerCode]],'Config Clients'!A:D,3,FALSE)</f>
        <v>Grande surface</v>
      </c>
      <c r="M1552" s="13" t="str">
        <f>VLOOKUP(Tableau1[[#This Row],[CustomerCode]],'Config Clients'!A:D,4,FALSE)</f>
        <v>Eric</v>
      </c>
      <c r="N1552" s="10" t="str">
        <f>IFERROR(IF(Tableau1[[#This Row],[Date rendu]]-'Date de l''export'!$A$2&gt;0,"Non","Oui"),"Oui")</f>
        <v>Non</v>
      </c>
      <c r="O1552" s="11">
        <f>IF(Tableau1[[#This Row],[En retard?]]="Non",Tableau1[[#This Row],[Date rendu]]-'Date de l''export'!$A$2,0)</f>
        <v>5.7404166666674428</v>
      </c>
      <c r="P1552" s="14" t="str">
        <f>IF(Tableau1[[#This Row],[En retard?]]="Oui","HD",IF(Tableau1[Délai restant]&lt;1,"&lt;24h",IF(Tableau1[Délai restant]&lt;2,"&lt;48h","≥48h")))</f>
        <v>≥48h</v>
      </c>
      <c r="Q1552" s="14" t="str">
        <f>IF(AND(Tableau1[[#This Row],[En retard?]]="Oui",OR(Tableau1[[#This Row],[Product]]="Citron",Tableau1[[#This Row],[Product]]="Amandes")),"Oui","Non")</f>
        <v>Non</v>
      </c>
      <c r="R1552" t="str">
        <f>CONCATENATE(Tableau1[[#This Row],[OrderCode]],"|",Tableau1[[#This Row],[AnaCode]],"|",Tableau1[[#This Row],[Product]])</f>
        <v>CMD01546201|PEST|Radis</v>
      </c>
    </row>
    <row r="1553" spans="1:18" x14ac:dyDescent="0.25">
      <c r="A1553" s="1" t="s">
        <v>249</v>
      </c>
      <c r="B1553" s="1" t="s">
        <v>31</v>
      </c>
      <c r="C1553" s="3" t="s">
        <v>52</v>
      </c>
      <c r="D1553" s="3" t="s">
        <v>9</v>
      </c>
      <c r="E1553" s="1" t="s">
        <v>130</v>
      </c>
      <c r="F1553" s="1" t="s">
        <v>2029</v>
      </c>
      <c r="G1553" s="1" t="s">
        <v>1083</v>
      </c>
      <c r="H1553" s="3">
        <f>SUBSTITUTE(LEFT(Tableau1[[#This Row],[OrderDate]],17),".",":")+0</f>
        <v>43570.497256944444</v>
      </c>
      <c r="I1553" s="3">
        <f>SUBSTITUTE(LEFT(Tableau1[[#This Row],[OrderDueTo]],17),".",":")+0</f>
        <v>43577.5</v>
      </c>
      <c r="J1553" s="13" t="str">
        <f>VLOOKUP(Tableau1[[#This Row],[AnaCode]],'Config Analyses'!A:C,2,FALSE)</f>
        <v>Analyse pesticides</v>
      </c>
      <c r="K1553" s="13" t="str">
        <f>VLOOKUP(Tableau1[[#This Row],[AnaCode]],'Config Analyses'!A:C,3,FALSE)</f>
        <v>Equipe 3</v>
      </c>
      <c r="L1553" s="13" t="str">
        <f>VLOOKUP(Tableau1[[#This Row],[CustomerCode]],'Config Clients'!A:D,3,FALSE)</f>
        <v>Centrale d'achats</v>
      </c>
      <c r="M1553" s="13" t="str">
        <f>VLOOKUP(Tableau1[[#This Row],[CustomerCode]],'Config Clients'!A:D,4,FALSE)</f>
        <v>Sandrine</v>
      </c>
      <c r="N1553" s="10" t="str">
        <f>IFERROR(IF(Tableau1[[#This Row],[Date rendu]]-'Date de l''export'!$A$2&gt;0,"Non","Oui"),"Oui")</f>
        <v>Non</v>
      </c>
      <c r="O1553" s="11">
        <f>IF(Tableau1[[#This Row],[En retard?]]="Non",Tableau1[[#This Row],[Date rendu]]-'Date de l''export'!$A$2,0)</f>
        <v>5.7404166666674428</v>
      </c>
      <c r="P1553" s="14" t="str">
        <f>IF(Tableau1[[#This Row],[En retard?]]="Oui","HD",IF(Tableau1[Délai restant]&lt;1,"&lt;24h",IF(Tableau1[Délai restant]&lt;2,"&lt;48h","≥48h")))</f>
        <v>≥48h</v>
      </c>
      <c r="Q1553" s="14" t="str">
        <f>IF(AND(Tableau1[[#This Row],[En retard?]]="Oui",OR(Tableau1[[#This Row],[Product]]="Citron",Tableau1[[#This Row],[Product]]="Amandes")),"Oui","Non")</f>
        <v>Non</v>
      </c>
      <c r="R1553" t="str">
        <f>CONCATENATE(Tableau1[[#This Row],[OrderCode]],"|",Tableau1[[#This Row],[AnaCode]],"|",Tableau1[[#This Row],[Product]])</f>
        <v>CMD01668301|PEST|Pomme de terre</v>
      </c>
    </row>
    <row r="1554" spans="1:18" x14ac:dyDescent="0.25">
      <c r="A1554" s="1" t="s">
        <v>692</v>
      </c>
      <c r="B1554" s="1" t="s">
        <v>42</v>
      </c>
      <c r="C1554" s="3" t="s">
        <v>147</v>
      </c>
      <c r="D1554" s="3" t="s">
        <v>34</v>
      </c>
      <c r="E1554" s="1" t="s">
        <v>130</v>
      </c>
      <c r="F1554" s="1" t="s">
        <v>2165</v>
      </c>
      <c r="G1554" s="1" t="s">
        <v>1083</v>
      </c>
      <c r="H1554" s="3">
        <f>SUBSTITUTE(LEFT(Tableau1[[#This Row],[OrderDate]],17),".",":")+0</f>
        <v>43570.498067129629</v>
      </c>
      <c r="I1554" s="3">
        <f>SUBSTITUTE(LEFT(Tableau1[[#This Row],[OrderDueTo]],17),".",":")+0</f>
        <v>43577.5</v>
      </c>
      <c r="J1554" s="13" t="str">
        <f>VLOOKUP(Tableau1[[#This Row],[AnaCode]],'Config Analyses'!A:C,2,FALSE)</f>
        <v>Analyse pesticides</v>
      </c>
      <c r="K1554" s="13" t="str">
        <f>VLOOKUP(Tableau1[[#This Row],[AnaCode]],'Config Analyses'!A:C,3,FALSE)</f>
        <v>Equipe 3</v>
      </c>
      <c r="L1554" s="13" t="str">
        <f>VLOOKUP(Tableau1[[#This Row],[CustomerCode]],'Config Clients'!A:D,3,FALSE)</f>
        <v>Entreprises agro-alimentaires</v>
      </c>
      <c r="M1554" s="13" t="str">
        <f>VLOOKUP(Tableau1[[#This Row],[CustomerCode]],'Config Clients'!A:D,4,FALSE)</f>
        <v>Marc</v>
      </c>
      <c r="N1554" s="10" t="str">
        <f>IFERROR(IF(Tableau1[[#This Row],[Date rendu]]-'Date de l''export'!$A$2&gt;0,"Non","Oui"),"Oui")</f>
        <v>Non</v>
      </c>
      <c r="O1554" s="11">
        <f>IF(Tableau1[[#This Row],[En retard?]]="Non",Tableau1[[#This Row],[Date rendu]]-'Date de l''export'!$A$2,0)</f>
        <v>5.7404166666674428</v>
      </c>
      <c r="P1554" s="14" t="str">
        <f>IF(Tableau1[[#This Row],[En retard?]]="Oui","HD",IF(Tableau1[Délai restant]&lt;1,"&lt;24h",IF(Tableau1[Délai restant]&lt;2,"&lt;48h","≥48h")))</f>
        <v>≥48h</v>
      </c>
      <c r="Q1554" s="14" t="str">
        <f>IF(AND(Tableau1[[#This Row],[En retard?]]="Oui",OR(Tableau1[[#This Row],[Product]]="Citron",Tableau1[[#This Row],[Product]]="Amandes")),"Oui","Non")</f>
        <v>Non</v>
      </c>
      <c r="R1554" t="str">
        <f>CONCATENATE(Tableau1[[#This Row],[OrderCode]],"|",Tableau1[[#This Row],[AnaCode]],"|",Tableau1[[#This Row],[Product]])</f>
        <v>CMD01624120|PEST|Jus de fruits</v>
      </c>
    </row>
    <row r="1555" spans="1:18" x14ac:dyDescent="0.25">
      <c r="A1555" s="1" t="s">
        <v>234</v>
      </c>
      <c r="B1555" s="1" t="s">
        <v>31</v>
      </c>
      <c r="C1555" s="3" t="s">
        <v>54</v>
      </c>
      <c r="D1555" s="3" t="s">
        <v>10</v>
      </c>
      <c r="E1555" s="1" t="s">
        <v>130</v>
      </c>
      <c r="F1555" s="1" t="s">
        <v>2166</v>
      </c>
      <c r="G1555" s="1" t="s">
        <v>1083</v>
      </c>
      <c r="H1555" s="3">
        <f>SUBSTITUTE(LEFT(Tableau1[[#This Row],[OrderDate]],17),".",":")+0</f>
        <v>43570.499050925922</v>
      </c>
      <c r="I1555" s="3">
        <f>SUBSTITUTE(LEFT(Tableau1[[#This Row],[OrderDueTo]],17),".",":")+0</f>
        <v>43577.5</v>
      </c>
      <c r="J1555" s="13" t="str">
        <f>VLOOKUP(Tableau1[[#This Row],[AnaCode]],'Config Analyses'!A:C,2,FALSE)</f>
        <v>Analyse pesticides</v>
      </c>
      <c r="K1555" s="13" t="str">
        <f>VLOOKUP(Tableau1[[#This Row],[AnaCode]],'Config Analyses'!A:C,3,FALSE)</f>
        <v>Equipe 3</v>
      </c>
      <c r="L1555" s="13" t="str">
        <f>VLOOKUP(Tableau1[[#This Row],[CustomerCode]],'Config Clients'!A:D,3,FALSE)</f>
        <v>Coopérative agricole</v>
      </c>
      <c r="M1555" s="13" t="str">
        <f>VLOOKUP(Tableau1[[#This Row],[CustomerCode]],'Config Clients'!A:D,4,FALSE)</f>
        <v>Julie</v>
      </c>
      <c r="N1555" s="10" t="str">
        <f>IFERROR(IF(Tableau1[[#This Row],[Date rendu]]-'Date de l''export'!$A$2&gt;0,"Non","Oui"),"Oui")</f>
        <v>Non</v>
      </c>
      <c r="O1555" s="11">
        <f>IF(Tableau1[[#This Row],[En retard?]]="Non",Tableau1[[#This Row],[Date rendu]]-'Date de l''export'!$A$2,0)</f>
        <v>5.7404166666674428</v>
      </c>
      <c r="P1555" s="14" t="str">
        <f>IF(Tableau1[[#This Row],[En retard?]]="Oui","HD",IF(Tableau1[Délai restant]&lt;1,"&lt;24h",IF(Tableau1[Délai restant]&lt;2,"&lt;48h","≥48h")))</f>
        <v>≥48h</v>
      </c>
      <c r="Q1555" s="14" t="str">
        <f>IF(AND(Tableau1[[#This Row],[En retard?]]="Oui",OR(Tableau1[[#This Row],[Product]]="Citron",Tableau1[[#This Row],[Product]]="Amandes")),"Oui","Non")</f>
        <v>Non</v>
      </c>
      <c r="R1555" t="str">
        <f>CONCATENATE(Tableau1[[#This Row],[OrderCode]],"|",Tableau1[[#This Row],[AnaCode]],"|",Tableau1[[#This Row],[Product]])</f>
        <v>CMD01665304|PEST|Pomme de terre</v>
      </c>
    </row>
    <row r="1556" spans="1:18" x14ac:dyDescent="0.25">
      <c r="A1556" s="1" t="s">
        <v>3721</v>
      </c>
      <c r="B1556" s="1" t="s">
        <v>42</v>
      </c>
      <c r="C1556" s="3" t="s">
        <v>188</v>
      </c>
      <c r="D1556" s="3" t="s">
        <v>38</v>
      </c>
      <c r="E1556" s="1" t="s">
        <v>130</v>
      </c>
      <c r="F1556" s="1" t="s">
        <v>3722</v>
      </c>
      <c r="G1556" s="1" t="s">
        <v>1083</v>
      </c>
      <c r="H1556" s="3">
        <f>SUBSTITUTE(LEFT(Tableau1[[#This Row],[OrderDate]],17),".",":")+0</f>
        <v>43570.499699074076</v>
      </c>
      <c r="I1556" s="3">
        <f>SUBSTITUTE(LEFT(Tableau1[[#This Row],[OrderDueTo]],17),".",":")+0</f>
        <v>43577.5</v>
      </c>
      <c r="J1556" s="13" t="str">
        <f>VLOOKUP(Tableau1[[#This Row],[AnaCode]],'Config Analyses'!A:C,2,FALSE)</f>
        <v>Analyse pesticides</v>
      </c>
      <c r="K1556" s="13" t="str">
        <f>VLOOKUP(Tableau1[[#This Row],[AnaCode]],'Config Analyses'!A:C,3,FALSE)</f>
        <v>Equipe 3</v>
      </c>
      <c r="L1556" s="13" t="str">
        <f>VLOOKUP(Tableau1[[#This Row],[CustomerCode]],'Config Clients'!A:D,3,FALSE)</f>
        <v>Coopérative agricole</v>
      </c>
      <c r="M1556" s="13" t="str">
        <f>VLOOKUP(Tableau1[[#This Row],[CustomerCode]],'Config Clients'!A:D,4,FALSE)</f>
        <v>Julie</v>
      </c>
      <c r="N1556" s="10" t="str">
        <f>IFERROR(IF(Tableau1[[#This Row],[Date rendu]]-'Date de l''export'!$A$2&gt;0,"Non","Oui"),"Oui")</f>
        <v>Non</v>
      </c>
      <c r="O1556" s="11">
        <f>IF(Tableau1[[#This Row],[En retard?]]="Non",Tableau1[[#This Row],[Date rendu]]-'Date de l''export'!$A$2,0)</f>
        <v>5.7404166666674428</v>
      </c>
      <c r="P1556" s="14" t="str">
        <f>IF(Tableau1[[#This Row],[En retard?]]="Oui","HD",IF(Tableau1[Délai restant]&lt;1,"&lt;24h",IF(Tableau1[Délai restant]&lt;2,"&lt;48h","≥48h")))</f>
        <v>≥48h</v>
      </c>
      <c r="Q1556" s="14" t="str">
        <f>IF(AND(Tableau1[[#This Row],[En retard?]]="Oui",OR(Tableau1[[#This Row],[Product]]="Citron",Tableau1[[#This Row],[Product]]="Amandes")),"Oui","Non")</f>
        <v>Non</v>
      </c>
      <c r="R1556" t="str">
        <f>CONCATENATE(Tableau1[[#This Row],[OrderCode]],"|",Tableau1[[#This Row],[AnaCode]],"|",Tableau1[[#This Row],[Product]])</f>
        <v>CMD01646429|PEST|Jus de fruits</v>
      </c>
    </row>
    <row r="1557" spans="1:18" x14ac:dyDescent="0.25">
      <c r="A1557" s="1" t="s">
        <v>354</v>
      </c>
      <c r="B1557" s="1" t="s">
        <v>26</v>
      </c>
      <c r="C1557" s="3" t="s">
        <v>49</v>
      </c>
      <c r="D1557" s="3" t="s">
        <v>8</v>
      </c>
      <c r="E1557" s="1" t="s">
        <v>229</v>
      </c>
      <c r="F1557" s="1" t="s">
        <v>1624</v>
      </c>
      <c r="G1557" s="1" t="s">
        <v>964</v>
      </c>
      <c r="H1557" s="3">
        <f>SUBSTITUTE(LEFT(Tableau1[[#This Row],[OrderDate]],17),".",":")+0</f>
        <v>43570.500706018516</v>
      </c>
      <c r="I1557" s="3">
        <f>SUBSTITUTE(LEFT(Tableau1[[#This Row],[OrderDueTo]],17),".",":")+0</f>
        <v>43573.5</v>
      </c>
      <c r="J1557" s="13" t="str">
        <f>VLOOKUP(Tableau1[[#This Row],[AnaCode]],'Config Analyses'!A:C,2,FALSE)</f>
        <v>Analyse sucres</v>
      </c>
      <c r="K1557" s="13" t="str">
        <f>VLOOKUP(Tableau1[[#This Row],[AnaCode]],'Config Analyses'!A:C,3,FALSE)</f>
        <v>Equipe 2</v>
      </c>
      <c r="L1557" s="13" t="str">
        <f>VLOOKUP(Tableau1[[#This Row],[CustomerCode]],'Config Clients'!A:D,3,FALSE)</f>
        <v>Grande surface</v>
      </c>
      <c r="M1557" s="13" t="str">
        <f>VLOOKUP(Tableau1[[#This Row],[CustomerCode]],'Config Clients'!A:D,4,FALSE)</f>
        <v>Eric</v>
      </c>
      <c r="N1557" s="10" t="str">
        <f>IFERROR(IF(Tableau1[[#This Row],[Date rendu]]-'Date de l''export'!$A$2&gt;0,"Non","Oui"),"Oui")</f>
        <v>Non</v>
      </c>
      <c r="O1557" s="11">
        <f>IF(Tableau1[[#This Row],[En retard?]]="Non",Tableau1[[#This Row],[Date rendu]]-'Date de l''export'!$A$2,0)</f>
        <v>1.7404166666674428</v>
      </c>
      <c r="P1557" s="14" t="str">
        <f>IF(Tableau1[[#This Row],[En retard?]]="Oui","HD",IF(Tableau1[Délai restant]&lt;1,"&lt;24h",IF(Tableau1[Délai restant]&lt;2,"&lt;48h","≥48h")))</f>
        <v>&lt;48h</v>
      </c>
      <c r="Q1557" s="14" t="str">
        <f>IF(AND(Tableau1[[#This Row],[En retard?]]="Oui",OR(Tableau1[[#This Row],[Product]]="Citron",Tableau1[[#This Row],[Product]]="Amandes")),"Oui","Non")</f>
        <v>Non</v>
      </c>
      <c r="R1557" t="str">
        <f>CONCATENATE(Tableau1[[#This Row],[OrderCode]],"|",Tableau1[[#This Row],[AnaCode]],"|",Tableau1[[#This Row],[Product]])</f>
        <v>CMD01691403|SCR|Radis</v>
      </c>
    </row>
    <row r="1558" spans="1:18" x14ac:dyDescent="0.25">
      <c r="A1558" s="1" t="s">
        <v>695</v>
      </c>
      <c r="B1558" s="1" t="s">
        <v>30</v>
      </c>
      <c r="C1558" s="3" t="s">
        <v>75</v>
      </c>
      <c r="D1558" s="3" t="s">
        <v>24</v>
      </c>
      <c r="E1558" s="1" t="s">
        <v>130</v>
      </c>
      <c r="F1558" s="1" t="s">
        <v>2172</v>
      </c>
      <c r="G1558" s="1" t="s">
        <v>1013</v>
      </c>
      <c r="H1558" s="3">
        <f>SUBSTITUTE(LEFT(Tableau1[[#This Row],[OrderDate]],17),".",":")+0</f>
        <v>43570.501909722225</v>
      </c>
      <c r="I1558" s="3">
        <f>SUBSTITUTE(LEFT(Tableau1[[#This Row],[OrderDueTo]],17),".",":")+0</f>
        <v>43578.5</v>
      </c>
      <c r="J1558" s="13" t="str">
        <f>VLOOKUP(Tableau1[[#This Row],[AnaCode]],'Config Analyses'!A:C,2,FALSE)</f>
        <v>Analyse pesticides</v>
      </c>
      <c r="K1558" s="13" t="str">
        <f>VLOOKUP(Tableau1[[#This Row],[AnaCode]],'Config Analyses'!A:C,3,FALSE)</f>
        <v>Equipe 3</v>
      </c>
      <c r="L1558" s="13" t="str">
        <f>VLOOKUP(Tableau1[[#This Row],[CustomerCode]],'Config Clients'!A:D,3,FALSE)</f>
        <v>Entreprises agro-alimentaires</v>
      </c>
      <c r="M1558" s="13" t="str">
        <f>VLOOKUP(Tableau1[[#This Row],[CustomerCode]],'Config Clients'!A:D,4,FALSE)</f>
        <v>Julien</v>
      </c>
      <c r="N1558" s="10" t="str">
        <f>IFERROR(IF(Tableau1[[#This Row],[Date rendu]]-'Date de l''export'!$A$2&gt;0,"Non","Oui"),"Oui")</f>
        <v>Non</v>
      </c>
      <c r="O1558" s="11">
        <f>IF(Tableau1[[#This Row],[En retard?]]="Non",Tableau1[[#This Row],[Date rendu]]-'Date de l''export'!$A$2,0)</f>
        <v>6.7404166666674428</v>
      </c>
      <c r="P1558" s="14" t="str">
        <f>IF(Tableau1[[#This Row],[En retard?]]="Oui","HD",IF(Tableau1[Délai restant]&lt;1,"&lt;24h",IF(Tableau1[Délai restant]&lt;2,"&lt;48h","≥48h")))</f>
        <v>≥48h</v>
      </c>
      <c r="Q1558" s="14" t="str">
        <f>IF(AND(Tableau1[[#This Row],[En retard?]]="Oui",OR(Tableau1[[#This Row],[Product]]="Citron",Tableau1[[#This Row],[Product]]="Amandes")),"Oui","Non")</f>
        <v>Non</v>
      </c>
      <c r="R1558" t="str">
        <f>CONCATENATE(Tableau1[[#This Row],[OrderCode]],"|",Tableau1[[#This Row],[AnaCode]],"|",Tableau1[[#This Row],[Product]])</f>
        <v>CMD01720515|PEST|Bœuf</v>
      </c>
    </row>
    <row r="1559" spans="1:18" x14ac:dyDescent="0.25">
      <c r="A1559" s="1" t="s">
        <v>737</v>
      </c>
      <c r="B1559" s="1" t="s">
        <v>31</v>
      </c>
      <c r="C1559" s="3" t="s">
        <v>49</v>
      </c>
      <c r="D1559" s="3" t="s">
        <v>8</v>
      </c>
      <c r="E1559" s="1" t="s">
        <v>130</v>
      </c>
      <c r="F1559" s="1" t="s">
        <v>2174</v>
      </c>
      <c r="G1559" s="1" t="s">
        <v>1013</v>
      </c>
      <c r="H1559" s="3">
        <f>SUBSTITUTE(LEFT(Tableau1[[#This Row],[OrderDate]],17),".",":")+0</f>
        <v>43570.502442129633</v>
      </c>
      <c r="I1559" s="3">
        <f>SUBSTITUTE(LEFT(Tableau1[[#This Row],[OrderDueTo]],17),".",":")+0</f>
        <v>43578.5</v>
      </c>
      <c r="J1559" s="13" t="str">
        <f>VLOOKUP(Tableau1[[#This Row],[AnaCode]],'Config Analyses'!A:C,2,FALSE)</f>
        <v>Analyse pesticides</v>
      </c>
      <c r="K1559" s="13" t="str">
        <f>VLOOKUP(Tableau1[[#This Row],[AnaCode]],'Config Analyses'!A:C,3,FALSE)</f>
        <v>Equipe 3</v>
      </c>
      <c r="L1559" s="13" t="str">
        <f>VLOOKUP(Tableau1[[#This Row],[CustomerCode]],'Config Clients'!A:D,3,FALSE)</f>
        <v>Grande surface</v>
      </c>
      <c r="M1559" s="13" t="str">
        <f>VLOOKUP(Tableau1[[#This Row],[CustomerCode]],'Config Clients'!A:D,4,FALSE)</f>
        <v>Eric</v>
      </c>
      <c r="N1559" s="10" t="str">
        <f>IFERROR(IF(Tableau1[[#This Row],[Date rendu]]-'Date de l''export'!$A$2&gt;0,"Non","Oui"),"Oui")</f>
        <v>Non</v>
      </c>
      <c r="O1559" s="11">
        <f>IF(Tableau1[[#This Row],[En retard?]]="Non",Tableau1[[#This Row],[Date rendu]]-'Date de l''export'!$A$2,0)</f>
        <v>6.7404166666674428</v>
      </c>
      <c r="P1559" s="14" t="str">
        <f>IF(Tableau1[[#This Row],[En retard?]]="Oui","HD",IF(Tableau1[Délai restant]&lt;1,"&lt;24h",IF(Tableau1[Délai restant]&lt;2,"&lt;48h","≥48h")))</f>
        <v>≥48h</v>
      </c>
      <c r="Q1559" s="14" t="str">
        <f>IF(AND(Tableau1[[#This Row],[En retard?]]="Oui",OR(Tableau1[[#This Row],[Product]]="Citron",Tableau1[[#This Row],[Product]]="Amandes")),"Oui","Non")</f>
        <v>Non</v>
      </c>
      <c r="R1559" t="str">
        <f>CONCATENATE(Tableau1[[#This Row],[OrderCode]],"|",Tableau1[[#This Row],[AnaCode]],"|",Tableau1[[#This Row],[Product]])</f>
        <v>CMD01742607|PEST|Pomme de terre</v>
      </c>
    </row>
    <row r="1560" spans="1:18" x14ac:dyDescent="0.25">
      <c r="A1560" s="1" t="s">
        <v>198</v>
      </c>
      <c r="B1560" s="1" t="s">
        <v>31</v>
      </c>
      <c r="C1560" s="3" t="s">
        <v>72</v>
      </c>
      <c r="D1560" s="3" t="s">
        <v>22</v>
      </c>
      <c r="E1560" s="1" t="s">
        <v>130</v>
      </c>
      <c r="F1560" s="1" t="s">
        <v>2176</v>
      </c>
      <c r="G1560" s="1" t="s">
        <v>1013</v>
      </c>
      <c r="H1560" s="3">
        <f>SUBSTITUTE(LEFT(Tableau1[[#This Row],[OrderDate]],17),".",":")+0</f>
        <v>43570.502847222226</v>
      </c>
      <c r="I1560" s="3">
        <f>SUBSTITUTE(LEFT(Tableau1[[#This Row],[OrderDueTo]],17),".",":")+0</f>
        <v>43578.5</v>
      </c>
      <c r="J1560" s="13" t="str">
        <f>VLOOKUP(Tableau1[[#This Row],[AnaCode]],'Config Analyses'!A:C,2,FALSE)</f>
        <v>Analyse pesticides</v>
      </c>
      <c r="K1560" s="13" t="str">
        <f>VLOOKUP(Tableau1[[#This Row],[AnaCode]],'Config Analyses'!A:C,3,FALSE)</f>
        <v>Equipe 3</v>
      </c>
      <c r="L1560" s="13" t="str">
        <f>VLOOKUP(Tableau1[[#This Row],[CustomerCode]],'Config Clients'!A:D,3,FALSE)</f>
        <v>Coopérative agricole</v>
      </c>
      <c r="M1560" s="13" t="str">
        <f>VLOOKUP(Tableau1[[#This Row],[CustomerCode]],'Config Clients'!A:D,4,FALSE)</f>
        <v>Julie</v>
      </c>
      <c r="N1560" s="10" t="str">
        <f>IFERROR(IF(Tableau1[[#This Row],[Date rendu]]-'Date de l''export'!$A$2&gt;0,"Non","Oui"),"Oui")</f>
        <v>Non</v>
      </c>
      <c r="O1560" s="11">
        <f>IF(Tableau1[[#This Row],[En retard?]]="Non",Tableau1[[#This Row],[Date rendu]]-'Date de l''export'!$A$2,0)</f>
        <v>6.7404166666674428</v>
      </c>
      <c r="P1560" s="14" t="str">
        <f>IF(Tableau1[[#This Row],[En retard?]]="Oui","HD",IF(Tableau1[Délai restant]&lt;1,"&lt;24h",IF(Tableau1[Délai restant]&lt;2,"&lt;48h","≥48h")))</f>
        <v>≥48h</v>
      </c>
      <c r="Q1560" s="14" t="str">
        <f>IF(AND(Tableau1[[#This Row],[En retard?]]="Oui",OR(Tableau1[[#This Row],[Product]]="Citron",Tableau1[[#This Row],[Product]]="Amandes")),"Oui","Non")</f>
        <v>Non</v>
      </c>
      <c r="R1560" t="str">
        <f>CONCATENATE(Tableau1[[#This Row],[OrderCode]],"|",Tableau1[[#This Row],[AnaCode]],"|",Tableau1[[#This Row],[Product]])</f>
        <v>CMD01667102|PEST|Pomme de terre</v>
      </c>
    </row>
    <row r="1561" spans="1:18" x14ac:dyDescent="0.25">
      <c r="A1561" s="1" t="s">
        <v>215</v>
      </c>
      <c r="B1561" s="1" t="s">
        <v>31</v>
      </c>
      <c r="C1561" s="3" t="s">
        <v>52</v>
      </c>
      <c r="D1561" s="3" t="s">
        <v>9</v>
      </c>
      <c r="E1561" s="1" t="s">
        <v>130</v>
      </c>
      <c r="F1561" s="1" t="s">
        <v>2179</v>
      </c>
      <c r="G1561" s="1" t="s">
        <v>1013</v>
      </c>
      <c r="H1561" s="3">
        <f>SUBSTITUTE(LEFT(Tableau1[[#This Row],[OrderDate]],17),".",":")+0</f>
        <v>43570.503553240742</v>
      </c>
      <c r="I1561" s="3">
        <f>SUBSTITUTE(LEFT(Tableau1[[#This Row],[OrderDueTo]],17),".",":")+0</f>
        <v>43578.5</v>
      </c>
      <c r="J1561" s="13" t="str">
        <f>VLOOKUP(Tableau1[[#This Row],[AnaCode]],'Config Analyses'!A:C,2,FALSE)</f>
        <v>Analyse pesticides</v>
      </c>
      <c r="K1561" s="13" t="str">
        <f>VLOOKUP(Tableau1[[#This Row],[AnaCode]],'Config Analyses'!A:C,3,FALSE)</f>
        <v>Equipe 3</v>
      </c>
      <c r="L1561" s="13" t="str">
        <f>VLOOKUP(Tableau1[[#This Row],[CustomerCode]],'Config Clients'!A:D,3,FALSE)</f>
        <v>Centrale d'achats</v>
      </c>
      <c r="M1561" s="13" t="str">
        <f>VLOOKUP(Tableau1[[#This Row],[CustomerCode]],'Config Clients'!A:D,4,FALSE)</f>
        <v>Sandrine</v>
      </c>
      <c r="N1561" s="10" t="str">
        <f>IFERROR(IF(Tableau1[[#This Row],[Date rendu]]-'Date de l''export'!$A$2&gt;0,"Non","Oui"),"Oui")</f>
        <v>Non</v>
      </c>
      <c r="O1561" s="11">
        <f>IF(Tableau1[[#This Row],[En retard?]]="Non",Tableau1[[#This Row],[Date rendu]]-'Date de l''export'!$A$2,0)</f>
        <v>6.7404166666674428</v>
      </c>
      <c r="P1561" s="14" t="str">
        <f>IF(Tableau1[[#This Row],[En retard?]]="Oui","HD",IF(Tableau1[Délai restant]&lt;1,"&lt;24h",IF(Tableau1[Délai restant]&lt;2,"&lt;48h","≥48h")))</f>
        <v>≥48h</v>
      </c>
      <c r="Q1561" s="14" t="str">
        <f>IF(AND(Tableau1[[#This Row],[En retard?]]="Oui",OR(Tableau1[[#This Row],[Product]]="Citron",Tableau1[[#This Row],[Product]]="Amandes")),"Oui","Non")</f>
        <v>Non</v>
      </c>
      <c r="R1561" t="str">
        <f>CONCATENATE(Tableau1[[#This Row],[OrderCode]],"|",Tableau1[[#This Row],[AnaCode]],"|",Tableau1[[#This Row],[Product]])</f>
        <v>CMD01668313|PEST|Pomme de terre</v>
      </c>
    </row>
    <row r="1562" spans="1:18" x14ac:dyDescent="0.25">
      <c r="A1562" s="1" t="s">
        <v>664</v>
      </c>
      <c r="B1562" s="1" t="s">
        <v>32</v>
      </c>
      <c r="C1562" s="3" t="s">
        <v>61</v>
      </c>
      <c r="D1562" s="3" t="s">
        <v>14</v>
      </c>
      <c r="E1562" s="1" t="s">
        <v>130</v>
      </c>
      <c r="F1562" s="1" t="s">
        <v>2180</v>
      </c>
      <c r="G1562" s="1" t="s">
        <v>1013</v>
      </c>
      <c r="H1562" s="3">
        <f>SUBSTITUTE(LEFT(Tableau1[[#This Row],[OrderDate]],17),".",":")+0</f>
        <v>43570.503865740742</v>
      </c>
      <c r="I1562" s="3">
        <f>SUBSTITUTE(LEFT(Tableau1[[#This Row],[OrderDueTo]],17),".",":")+0</f>
        <v>43578.5</v>
      </c>
      <c r="J1562" s="13" t="str">
        <f>VLOOKUP(Tableau1[[#This Row],[AnaCode]],'Config Analyses'!A:C,2,FALSE)</f>
        <v>Analyse pesticides</v>
      </c>
      <c r="K1562" s="13" t="str">
        <f>VLOOKUP(Tableau1[[#This Row],[AnaCode]],'Config Analyses'!A:C,3,FALSE)</f>
        <v>Equipe 3</v>
      </c>
      <c r="L1562" s="13" t="str">
        <f>VLOOKUP(Tableau1[[#This Row],[CustomerCode]],'Config Clients'!A:D,3,FALSE)</f>
        <v>Grande surface</v>
      </c>
      <c r="M1562" s="13" t="str">
        <f>VLOOKUP(Tableau1[[#This Row],[CustomerCode]],'Config Clients'!A:D,4,FALSE)</f>
        <v>Eric</v>
      </c>
      <c r="N1562" s="10" t="str">
        <f>IFERROR(IF(Tableau1[[#This Row],[Date rendu]]-'Date de l''export'!$A$2&gt;0,"Non","Oui"),"Oui")</f>
        <v>Non</v>
      </c>
      <c r="O1562" s="11">
        <f>IF(Tableau1[[#This Row],[En retard?]]="Non",Tableau1[[#This Row],[Date rendu]]-'Date de l''export'!$A$2,0)</f>
        <v>6.7404166666674428</v>
      </c>
      <c r="P1562" s="14" t="str">
        <f>IF(Tableau1[[#This Row],[En retard?]]="Oui","HD",IF(Tableau1[Délai restant]&lt;1,"&lt;24h",IF(Tableau1[Délai restant]&lt;2,"&lt;48h","≥48h")))</f>
        <v>≥48h</v>
      </c>
      <c r="Q1562" s="14" t="str">
        <f>IF(AND(Tableau1[[#This Row],[En retard?]]="Oui",OR(Tableau1[[#This Row],[Product]]="Citron",Tableau1[[#This Row],[Product]]="Amandes")),"Oui","Non")</f>
        <v>Non</v>
      </c>
      <c r="R1562" t="str">
        <f>CONCATENATE(Tableau1[[#This Row],[OrderCode]],"|",Tableau1[[#This Row],[AnaCode]],"|",Tableau1[[#This Row],[Product]])</f>
        <v>CMD01750201|PEST|Tomate</v>
      </c>
    </row>
    <row r="1563" spans="1:18" x14ac:dyDescent="0.25">
      <c r="A1563" s="1" t="s">
        <v>3723</v>
      </c>
      <c r="B1563" s="1" t="s">
        <v>31</v>
      </c>
      <c r="C1563" s="3" t="s">
        <v>73</v>
      </c>
      <c r="D1563" s="3" t="s">
        <v>23</v>
      </c>
      <c r="E1563" s="1" t="s">
        <v>130</v>
      </c>
      <c r="F1563" s="1" t="s">
        <v>3724</v>
      </c>
      <c r="G1563" s="1" t="s">
        <v>1013</v>
      </c>
      <c r="H1563" s="3">
        <f>SUBSTITUTE(LEFT(Tableau1[[#This Row],[OrderDate]],17),".",":")+0</f>
        <v>43570.504780092589</v>
      </c>
      <c r="I1563" s="3">
        <f>SUBSTITUTE(LEFT(Tableau1[[#This Row],[OrderDueTo]],17),".",":")+0</f>
        <v>43578.5</v>
      </c>
      <c r="J1563" s="13" t="str">
        <f>VLOOKUP(Tableau1[[#This Row],[AnaCode]],'Config Analyses'!A:C,2,FALSE)</f>
        <v>Analyse pesticides</v>
      </c>
      <c r="K1563" s="13" t="str">
        <f>VLOOKUP(Tableau1[[#This Row],[AnaCode]],'Config Analyses'!A:C,3,FALSE)</f>
        <v>Equipe 3</v>
      </c>
      <c r="L1563" s="13" t="str">
        <f>VLOOKUP(Tableau1[[#This Row],[CustomerCode]],'Config Clients'!A:D,3,FALSE)</f>
        <v>Entreprises agro-alimentaires</v>
      </c>
      <c r="M1563" s="13" t="str">
        <f>VLOOKUP(Tableau1[[#This Row],[CustomerCode]],'Config Clients'!A:D,4,FALSE)</f>
        <v>Julien</v>
      </c>
      <c r="N1563" s="10" t="str">
        <f>IFERROR(IF(Tableau1[[#This Row],[Date rendu]]-'Date de l''export'!$A$2&gt;0,"Non","Oui"),"Oui")</f>
        <v>Non</v>
      </c>
      <c r="O1563" s="11">
        <f>IF(Tableau1[[#This Row],[En retard?]]="Non",Tableau1[[#This Row],[Date rendu]]-'Date de l''export'!$A$2,0)</f>
        <v>6.7404166666674428</v>
      </c>
      <c r="P1563" s="14" t="str">
        <f>IF(Tableau1[[#This Row],[En retard?]]="Oui","HD",IF(Tableau1[Délai restant]&lt;1,"&lt;24h",IF(Tableau1[Délai restant]&lt;2,"&lt;48h","≥48h")))</f>
        <v>≥48h</v>
      </c>
      <c r="Q1563" s="14" t="str">
        <f>IF(AND(Tableau1[[#This Row],[En retard?]]="Oui",OR(Tableau1[[#This Row],[Product]]="Citron",Tableau1[[#This Row],[Product]]="Amandes")),"Oui","Non")</f>
        <v>Non</v>
      </c>
      <c r="R1563" t="str">
        <f>CONCATENATE(Tableau1[[#This Row],[OrderCode]],"|",Tableau1[[#This Row],[AnaCode]],"|",Tableau1[[#This Row],[Product]])</f>
        <v>CMD01595402|PEST|Pomme de terre</v>
      </c>
    </row>
    <row r="1564" spans="1:18" x14ac:dyDescent="0.25">
      <c r="A1564" s="1" t="s">
        <v>3725</v>
      </c>
      <c r="B1564" s="1" t="s">
        <v>30</v>
      </c>
      <c r="C1564" s="3" t="s">
        <v>188</v>
      </c>
      <c r="D1564" s="3" t="s">
        <v>38</v>
      </c>
      <c r="E1564" s="1" t="s">
        <v>130</v>
      </c>
      <c r="F1564" s="1" t="s">
        <v>3726</v>
      </c>
      <c r="G1564" s="1" t="s">
        <v>1013</v>
      </c>
      <c r="H1564" s="3">
        <f>SUBSTITUTE(LEFT(Tableau1[[#This Row],[OrderDate]],17),".",":")+0</f>
        <v>43570.505057870374</v>
      </c>
      <c r="I1564" s="3">
        <f>SUBSTITUTE(LEFT(Tableau1[[#This Row],[OrderDueTo]],17),".",":")+0</f>
        <v>43578.5</v>
      </c>
      <c r="J1564" s="13" t="str">
        <f>VLOOKUP(Tableau1[[#This Row],[AnaCode]],'Config Analyses'!A:C,2,FALSE)</f>
        <v>Analyse pesticides</v>
      </c>
      <c r="K1564" s="13" t="str">
        <f>VLOOKUP(Tableau1[[#This Row],[AnaCode]],'Config Analyses'!A:C,3,FALSE)</f>
        <v>Equipe 3</v>
      </c>
      <c r="L1564" s="13" t="str">
        <f>VLOOKUP(Tableau1[[#This Row],[CustomerCode]],'Config Clients'!A:D,3,FALSE)</f>
        <v>Coopérative agricole</v>
      </c>
      <c r="M1564" s="13" t="str">
        <f>VLOOKUP(Tableau1[[#This Row],[CustomerCode]],'Config Clients'!A:D,4,FALSE)</f>
        <v>Julie</v>
      </c>
      <c r="N1564" s="10" t="str">
        <f>IFERROR(IF(Tableau1[[#This Row],[Date rendu]]-'Date de l''export'!$A$2&gt;0,"Non","Oui"),"Oui")</f>
        <v>Non</v>
      </c>
      <c r="O1564" s="11">
        <f>IF(Tableau1[[#This Row],[En retard?]]="Non",Tableau1[[#This Row],[Date rendu]]-'Date de l''export'!$A$2,0)</f>
        <v>6.7404166666674428</v>
      </c>
      <c r="P1564" s="14" t="str">
        <f>IF(Tableau1[[#This Row],[En retard?]]="Oui","HD",IF(Tableau1[Délai restant]&lt;1,"&lt;24h",IF(Tableau1[Délai restant]&lt;2,"&lt;48h","≥48h")))</f>
        <v>≥48h</v>
      </c>
      <c r="Q1564" s="14" t="str">
        <f>IF(AND(Tableau1[[#This Row],[En retard?]]="Oui",OR(Tableau1[[#This Row],[Product]]="Citron",Tableau1[[#This Row],[Product]]="Amandes")),"Oui","Non")</f>
        <v>Non</v>
      </c>
      <c r="R1564" t="str">
        <f>CONCATENATE(Tableau1[[#This Row],[OrderCode]],"|",Tableau1[[#This Row],[AnaCode]],"|",Tableau1[[#This Row],[Product]])</f>
        <v>CMD01695022|PEST|Bœuf</v>
      </c>
    </row>
    <row r="1565" spans="1:18" x14ac:dyDescent="0.25">
      <c r="A1565" s="1" t="s">
        <v>319</v>
      </c>
      <c r="B1565" s="1" t="s">
        <v>21</v>
      </c>
      <c r="C1565" s="3" t="s">
        <v>52</v>
      </c>
      <c r="D1565" s="3" t="s">
        <v>9</v>
      </c>
      <c r="E1565" s="1" t="s">
        <v>130</v>
      </c>
      <c r="F1565" s="1" t="s">
        <v>2182</v>
      </c>
      <c r="G1565" s="1" t="s">
        <v>1013</v>
      </c>
      <c r="H1565" s="3">
        <f>SUBSTITUTE(LEFT(Tableau1[[#This Row],[OrderDate]],17),".",":")+0</f>
        <v>43570.505682870367</v>
      </c>
      <c r="I1565" s="3">
        <f>SUBSTITUTE(LEFT(Tableau1[[#This Row],[OrderDueTo]],17),".",":")+0</f>
        <v>43578.5</v>
      </c>
      <c r="J1565" s="13" t="str">
        <f>VLOOKUP(Tableau1[[#This Row],[AnaCode]],'Config Analyses'!A:C,2,FALSE)</f>
        <v>Analyse pesticides</v>
      </c>
      <c r="K1565" s="13" t="str">
        <f>VLOOKUP(Tableau1[[#This Row],[AnaCode]],'Config Analyses'!A:C,3,FALSE)</f>
        <v>Equipe 3</v>
      </c>
      <c r="L1565" s="13" t="str">
        <f>VLOOKUP(Tableau1[[#This Row],[CustomerCode]],'Config Clients'!A:D,3,FALSE)</f>
        <v>Centrale d'achats</v>
      </c>
      <c r="M1565" s="13" t="str">
        <f>VLOOKUP(Tableau1[[#This Row],[CustomerCode]],'Config Clients'!A:D,4,FALSE)</f>
        <v>Sandrine</v>
      </c>
      <c r="N1565" s="10" t="str">
        <f>IFERROR(IF(Tableau1[[#This Row],[Date rendu]]-'Date de l''export'!$A$2&gt;0,"Non","Oui"),"Oui")</f>
        <v>Non</v>
      </c>
      <c r="O1565" s="11">
        <f>IF(Tableau1[[#This Row],[En retard?]]="Non",Tableau1[[#This Row],[Date rendu]]-'Date de l''export'!$A$2,0)</f>
        <v>6.7404166666674428</v>
      </c>
      <c r="P1565" s="14" t="str">
        <f>IF(Tableau1[[#This Row],[En retard?]]="Oui","HD",IF(Tableau1[Délai restant]&lt;1,"&lt;24h",IF(Tableau1[Délai restant]&lt;2,"&lt;48h","≥48h")))</f>
        <v>≥48h</v>
      </c>
      <c r="Q1565" s="14" t="str">
        <f>IF(AND(Tableau1[[#This Row],[En retard?]]="Oui",OR(Tableau1[[#This Row],[Product]]="Citron",Tableau1[[#This Row],[Product]]="Amandes")),"Oui","Non")</f>
        <v>Non</v>
      </c>
      <c r="R1565" t="str">
        <f>CONCATENATE(Tableau1[[#This Row],[OrderCode]],"|",Tableau1[[#This Row],[AnaCode]],"|",Tableau1[[#This Row],[Product]])</f>
        <v>CMD01621907|PEST|Carotte</v>
      </c>
    </row>
    <row r="1566" spans="1:18" x14ac:dyDescent="0.25">
      <c r="A1566" s="1" t="s">
        <v>3727</v>
      </c>
      <c r="B1566" s="1" t="s">
        <v>30</v>
      </c>
      <c r="C1566" s="3" t="s">
        <v>188</v>
      </c>
      <c r="D1566" s="3" t="s">
        <v>38</v>
      </c>
      <c r="E1566" s="1" t="s">
        <v>130</v>
      </c>
      <c r="F1566" s="1" t="s">
        <v>3728</v>
      </c>
      <c r="G1566" s="1" t="s">
        <v>1013</v>
      </c>
      <c r="H1566" s="3">
        <f>SUBSTITUTE(LEFT(Tableau1[[#This Row],[OrderDate]],17),".",":")+0</f>
        <v>43570.506585648145</v>
      </c>
      <c r="I1566" s="3">
        <f>SUBSTITUTE(LEFT(Tableau1[[#This Row],[OrderDueTo]],17),".",":")+0</f>
        <v>43578.5</v>
      </c>
      <c r="J1566" s="13" t="str">
        <f>VLOOKUP(Tableau1[[#This Row],[AnaCode]],'Config Analyses'!A:C,2,FALSE)</f>
        <v>Analyse pesticides</v>
      </c>
      <c r="K1566" s="13" t="str">
        <f>VLOOKUP(Tableau1[[#This Row],[AnaCode]],'Config Analyses'!A:C,3,FALSE)</f>
        <v>Equipe 3</v>
      </c>
      <c r="L1566" s="13" t="str">
        <f>VLOOKUP(Tableau1[[#This Row],[CustomerCode]],'Config Clients'!A:D,3,FALSE)</f>
        <v>Coopérative agricole</v>
      </c>
      <c r="M1566" s="13" t="str">
        <f>VLOOKUP(Tableau1[[#This Row],[CustomerCode]],'Config Clients'!A:D,4,FALSE)</f>
        <v>Julie</v>
      </c>
      <c r="N1566" s="10" t="str">
        <f>IFERROR(IF(Tableau1[[#This Row],[Date rendu]]-'Date de l''export'!$A$2&gt;0,"Non","Oui"),"Oui")</f>
        <v>Non</v>
      </c>
      <c r="O1566" s="11">
        <f>IF(Tableau1[[#This Row],[En retard?]]="Non",Tableau1[[#This Row],[Date rendu]]-'Date de l''export'!$A$2,0)</f>
        <v>6.7404166666674428</v>
      </c>
      <c r="P1566" s="14" t="str">
        <f>IF(Tableau1[[#This Row],[En retard?]]="Oui","HD",IF(Tableau1[Délai restant]&lt;1,"&lt;24h",IF(Tableau1[Délai restant]&lt;2,"&lt;48h","≥48h")))</f>
        <v>≥48h</v>
      </c>
      <c r="Q1566" s="14" t="str">
        <f>IF(AND(Tableau1[[#This Row],[En retard?]]="Oui",OR(Tableau1[[#This Row],[Product]]="Citron",Tableau1[[#This Row],[Product]]="Amandes")),"Oui","Non")</f>
        <v>Non</v>
      </c>
      <c r="R1566" t="str">
        <f>CONCATENATE(Tableau1[[#This Row],[OrderCode]],"|",Tableau1[[#This Row],[AnaCode]],"|",Tableau1[[#This Row],[Product]])</f>
        <v>CMD01646441|PEST|Bœuf</v>
      </c>
    </row>
    <row r="1567" spans="1:18" x14ac:dyDescent="0.25">
      <c r="A1567" s="1" t="s">
        <v>532</v>
      </c>
      <c r="B1567" s="1" t="s">
        <v>21</v>
      </c>
      <c r="C1567" s="3" t="s">
        <v>54</v>
      </c>
      <c r="D1567" s="3" t="s">
        <v>10</v>
      </c>
      <c r="E1567" s="1" t="s">
        <v>130</v>
      </c>
      <c r="F1567" s="1" t="s">
        <v>2184</v>
      </c>
      <c r="G1567" s="1" t="s">
        <v>1013</v>
      </c>
      <c r="H1567" s="3">
        <f>SUBSTITUTE(LEFT(Tableau1[[#This Row],[OrderDate]],17),".",":")+0</f>
        <v>43570.507118055553</v>
      </c>
      <c r="I1567" s="3">
        <f>SUBSTITUTE(LEFT(Tableau1[[#This Row],[OrderDueTo]],17),".",":")+0</f>
        <v>43578.5</v>
      </c>
      <c r="J1567" s="13" t="str">
        <f>VLOOKUP(Tableau1[[#This Row],[AnaCode]],'Config Analyses'!A:C,2,FALSE)</f>
        <v>Analyse pesticides</v>
      </c>
      <c r="K1567" s="13" t="str">
        <f>VLOOKUP(Tableau1[[#This Row],[AnaCode]],'Config Analyses'!A:C,3,FALSE)</f>
        <v>Equipe 3</v>
      </c>
      <c r="L1567" s="13" t="str">
        <f>VLOOKUP(Tableau1[[#This Row],[CustomerCode]],'Config Clients'!A:D,3,FALSE)</f>
        <v>Coopérative agricole</v>
      </c>
      <c r="M1567" s="13" t="str">
        <f>VLOOKUP(Tableau1[[#This Row],[CustomerCode]],'Config Clients'!A:D,4,FALSE)</f>
        <v>Julie</v>
      </c>
      <c r="N1567" s="10" t="str">
        <f>IFERROR(IF(Tableau1[[#This Row],[Date rendu]]-'Date de l''export'!$A$2&gt;0,"Non","Oui"),"Oui")</f>
        <v>Non</v>
      </c>
      <c r="O1567" s="11">
        <f>IF(Tableau1[[#This Row],[En retard?]]="Non",Tableau1[[#This Row],[Date rendu]]-'Date de l''export'!$A$2,0)</f>
        <v>6.7404166666674428</v>
      </c>
      <c r="P1567" s="14" t="str">
        <f>IF(Tableau1[[#This Row],[En retard?]]="Oui","HD",IF(Tableau1[Délai restant]&lt;1,"&lt;24h",IF(Tableau1[Délai restant]&lt;2,"&lt;48h","≥48h")))</f>
        <v>≥48h</v>
      </c>
      <c r="Q1567" s="14" t="str">
        <f>IF(AND(Tableau1[[#This Row],[En retard?]]="Oui",OR(Tableau1[[#This Row],[Product]]="Citron",Tableau1[[#This Row],[Product]]="Amandes")),"Oui","Non")</f>
        <v>Non</v>
      </c>
      <c r="R1567" t="str">
        <f>CONCATENATE(Tableau1[[#This Row],[OrderCode]],"|",Tableau1[[#This Row],[AnaCode]],"|",Tableau1[[#This Row],[Product]])</f>
        <v>CMD01626305|PEST|Carotte</v>
      </c>
    </row>
    <row r="1568" spans="1:18" x14ac:dyDescent="0.25">
      <c r="A1568" s="1" t="s">
        <v>114</v>
      </c>
      <c r="B1568" s="1" t="s">
        <v>31</v>
      </c>
      <c r="C1568" s="3" t="s">
        <v>61</v>
      </c>
      <c r="D1568" s="3" t="s">
        <v>14</v>
      </c>
      <c r="E1568" s="1" t="s">
        <v>130</v>
      </c>
      <c r="F1568" s="1" t="s">
        <v>1691</v>
      </c>
      <c r="G1568" s="1" t="s">
        <v>1013</v>
      </c>
      <c r="H1568" s="3">
        <f>SUBSTITUTE(LEFT(Tableau1[[#This Row],[OrderDate]],17),".",":")+0</f>
        <v>43570.5075</v>
      </c>
      <c r="I1568" s="3">
        <f>SUBSTITUTE(LEFT(Tableau1[[#This Row],[OrderDueTo]],17),".",":")+0</f>
        <v>43578.5</v>
      </c>
      <c r="J1568" s="13" t="str">
        <f>VLOOKUP(Tableau1[[#This Row],[AnaCode]],'Config Analyses'!A:C,2,FALSE)</f>
        <v>Analyse pesticides</v>
      </c>
      <c r="K1568" s="13" t="str">
        <f>VLOOKUP(Tableau1[[#This Row],[AnaCode]],'Config Analyses'!A:C,3,FALSE)</f>
        <v>Equipe 3</v>
      </c>
      <c r="L1568" s="13" t="str">
        <f>VLOOKUP(Tableau1[[#This Row],[CustomerCode]],'Config Clients'!A:D,3,FALSE)</f>
        <v>Grande surface</v>
      </c>
      <c r="M1568" s="13" t="str">
        <f>VLOOKUP(Tableau1[[#This Row],[CustomerCode]],'Config Clients'!A:D,4,FALSE)</f>
        <v>Eric</v>
      </c>
      <c r="N1568" s="10" t="str">
        <f>IFERROR(IF(Tableau1[[#This Row],[Date rendu]]-'Date de l''export'!$A$2&gt;0,"Non","Oui"),"Oui")</f>
        <v>Non</v>
      </c>
      <c r="O1568" s="11">
        <f>IF(Tableau1[[#This Row],[En retard?]]="Non",Tableau1[[#This Row],[Date rendu]]-'Date de l''export'!$A$2,0)</f>
        <v>6.7404166666674428</v>
      </c>
      <c r="P1568" s="14" t="str">
        <f>IF(Tableau1[[#This Row],[En retard?]]="Oui","HD",IF(Tableau1[Délai restant]&lt;1,"&lt;24h",IF(Tableau1[Délai restant]&lt;2,"&lt;48h","≥48h")))</f>
        <v>≥48h</v>
      </c>
      <c r="Q1568" s="14" t="str">
        <f>IF(AND(Tableau1[[#This Row],[En retard?]]="Oui",OR(Tableau1[[#This Row],[Product]]="Citron",Tableau1[[#This Row],[Product]]="Amandes")),"Oui","Non")</f>
        <v>Non</v>
      </c>
      <c r="R1568" t="str">
        <f>CONCATENATE(Tableau1[[#This Row],[OrderCode]],"|",Tableau1[[#This Row],[AnaCode]],"|",Tableau1[[#This Row],[Product]])</f>
        <v>CMD01516306|PEST|Pomme de terre</v>
      </c>
    </row>
    <row r="1569" spans="1:18" x14ac:dyDescent="0.25">
      <c r="A1569" s="1" t="s">
        <v>236</v>
      </c>
      <c r="B1569" s="1" t="s">
        <v>32</v>
      </c>
      <c r="C1569" s="3" t="s">
        <v>61</v>
      </c>
      <c r="D1569" s="3" t="s">
        <v>14</v>
      </c>
      <c r="E1569" s="1" t="s">
        <v>226</v>
      </c>
      <c r="F1569" s="1" t="s">
        <v>2900</v>
      </c>
      <c r="G1569" s="1" t="s">
        <v>964</v>
      </c>
      <c r="H1569" s="3">
        <f>SUBSTITUTE(LEFT(Tableau1[[#This Row],[OrderDate]],17),".",":")+0</f>
        <v>43570.507743055554</v>
      </c>
      <c r="I1569" s="3">
        <f>SUBSTITUTE(LEFT(Tableau1[[#This Row],[OrderDueTo]],17),".",":")+0</f>
        <v>43573.5</v>
      </c>
      <c r="J1569" s="13" t="str">
        <f>VLOOKUP(Tableau1[[#This Row],[AnaCode]],'Config Analyses'!A:C,2,FALSE)</f>
        <v>Analyse microbiologique</v>
      </c>
      <c r="K1569" s="13" t="str">
        <f>VLOOKUP(Tableau1[[#This Row],[AnaCode]],'Config Analyses'!A:C,3,FALSE)</f>
        <v>Equipe 4</v>
      </c>
      <c r="L1569" s="13" t="str">
        <f>VLOOKUP(Tableau1[[#This Row],[CustomerCode]],'Config Clients'!A:D,3,FALSE)</f>
        <v>Grande surface</v>
      </c>
      <c r="M1569" s="13" t="str">
        <f>VLOOKUP(Tableau1[[#This Row],[CustomerCode]],'Config Clients'!A:D,4,FALSE)</f>
        <v>Eric</v>
      </c>
      <c r="N1569" s="10" t="str">
        <f>IFERROR(IF(Tableau1[[#This Row],[Date rendu]]-'Date de l''export'!$A$2&gt;0,"Non","Oui"),"Oui")</f>
        <v>Non</v>
      </c>
      <c r="O1569" s="11">
        <f>IF(Tableau1[[#This Row],[En retard?]]="Non",Tableau1[[#This Row],[Date rendu]]-'Date de l''export'!$A$2,0)</f>
        <v>1.7404166666674428</v>
      </c>
      <c r="P1569" s="14" t="str">
        <f>IF(Tableau1[[#This Row],[En retard?]]="Oui","HD",IF(Tableau1[Délai restant]&lt;1,"&lt;24h",IF(Tableau1[Délai restant]&lt;2,"&lt;48h","≥48h")))</f>
        <v>&lt;48h</v>
      </c>
      <c r="Q1569" s="14" t="str">
        <f>IF(AND(Tableau1[[#This Row],[En retard?]]="Oui",OR(Tableau1[[#This Row],[Product]]="Citron",Tableau1[[#This Row],[Product]]="Amandes")),"Oui","Non")</f>
        <v>Non</v>
      </c>
      <c r="R1569" t="str">
        <f>CONCATENATE(Tableau1[[#This Row],[OrderCode]],"|",Tableau1[[#This Row],[AnaCode]],"|",Tableau1[[#This Row],[Product]])</f>
        <v>CMD01693302|BACT|Tomate</v>
      </c>
    </row>
    <row r="1570" spans="1:18" x14ac:dyDescent="0.25">
      <c r="A1570" s="1" t="s">
        <v>3454</v>
      </c>
      <c r="B1570" s="1" t="s">
        <v>42</v>
      </c>
      <c r="C1570" s="3" t="s">
        <v>188</v>
      </c>
      <c r="D1570" s="3" t="s">
        <v>38</v>
      </c>
      <c r="E1570" s="1" t="s">
        <v>130</v>
      </c>
      <c r="F1570" s="1" t="s">
        <v>3729</v>
      </c>
      <c r="G1570" s="1" t="s">
        <v>1013</v>
      </c>
      <c r="H1570" s="3">
        <f>SUBSTITUTE(LEFT(Tableau1[[#This Row],[OrderDate]],17),".",":")+0</f>
        <v>43570.507800925923</v>
      </c>
      <c r="I1570" s="3">
        <f>SUBSTITUTE(LEFT(Tableau1[[#This Row],[OrderDueTo]],17),".",":")+0</f>
        <v>43578.5</v>
      </c>
      <c r="J1570" s="13" t="str">
        <f>VLOOKUP(Tableau1[[#This Row],[AnaCode]],'Config Analyses'!A:C,2,FALSE)</f>
        <v>Analyse pesticides</v>
      </c>
      <c r="K1570" s="13" t="str">
        <f>VLOOKUP(Tableau1[[#This Row],[AnaCode]],'Config Analyses'!A:C,3,FALSE)</f>
        <v>Equipe 3</v>
      </c>
      <c r="L1570" s="13" t="str">
        <f>VLOOKUP(Tableau1[[#This Row],[CustomerCode]],'Config Clients'!A:D,3,FALSE)</f>
        <v>Coopérative agricole</v>
      </c>
      <c r="M1570" s="13" t="str">
        <f>VLOOKUP(Tableau1[[#This Row],[CustomerCode]],'Config Clients'!A:D,4,FALSE)</f>
        <v>Julie</v>
      </c>
      <c r="N1570" s="10" t="str">
        <f>IFERROR(IF(Tableau1[[#This Row],[Date rendu]]-'Date de l''export'!$A$2&gt;0,"Non","Oui"),"Oui")</f>
        <v>Non</v>
      </c>
      <c r="O1570" s="11">
        <f>IF(Tableau1[[#This Row],[En retard?]]="Non",Tableau1[[#This Row],[Date rendu]]-'Date de l''export'!$A$2,0)</f>
        <v>6.7404166666674428</v>
      </c>
      <c r="P1570" s="14" t="str">
        <f>IF(Tableau1[[#This Row],[En retard?]]="Oui","HD",IF(Tableau1[Délai restant]&lt;1,"&lt;24h",IF(Tableau1[Délai restant]&lt;2,"&lt;48h","≥48h")))</f>
        <v>≥48h</v>
      </c>
      <c r="Q1570" s="14" t="str">
        <f>IF(AND(Tableau1[[#This Row],[En retard?]]="Oui",OR(Tableau1[[#This Row],[Product]]="Citron",Tableau1[[#This Row],[Product]]="Amandes")),"Oui","Non")</f>
        <v>Non</v>
      </c>
      <c r="R1570" t="str">
        <f>CONCATENATE(Tableau1[[#This Row],[OrderCode]],"|",Tableau1[[#This Row],[AnaCode]],"|",Tableau1[[#This Row],[Product]])</f>
        <v>CMD01646449|PEST|Jus de fruits</v>
      </c>
    </row>
    <row r="1571" spans="1:18" x14ac:dyDescent="0.25">
      <c r="A1571" s="1" t="s">
        <v>547</v>
      </c>
      <c r="B1571" s="1" t="s">
        <v>19</v>
      </c>
      <c r="C1571" s="3" t="s">
        <v>54</v>
      </c>
      <c r="D1571" s="3" t="s">
        <v>10</v>
      </c>
      <c r="E1571" s="1" t="s">
        <v>130</v>
      </c>
      <c r="F1571" s="1" t="s">
        <v>1760</v>
      </c>
      <c r="G1571" s="1" t="s">
        <v>1013</v>
      </c>
      <c r="H1571" s="3">
        <f>SUBSTITUTE(LEFT(Tableau1[[#This Row],[OrderDate]],17),".",":")+0</f>
        <v>43570.508229166669</v>
      </c>
      <c r="I1571" s="3">
        <f>SUBSTITUTE(LEFT(Tableau1[[#This Row],[OrderDueTo]],17),".",":")+0</f>
        <v>43578.5</v>
      </c>
      <c r="J1571" s="13" t="str">
        <f>VLOOKUP(Tableau1[[#This Row],[AnaCode]],'Config Analyses'!A:C,2,FALSE)</f>
        <v>Analyse pesticides</v>
      </c>
      <c r="K1571" s="13" t="str">
        <f>VLOOKUP(Tableau1[[#This Row],[AnaCode]],'Config Analyses'!A:C,3,FALSE)</f>
        <v>Equipe 3</v>
      </c>
      <c r="L1571" s="13" t="str">
        <f>VLOOKUP(Tableau1[[#This Row],[CustomerCode]],'Config Clients'!A:D,3,FALSE)</f>
        <v>Coopérative agricole</v>
      </c>
      <c r="M1571" s="13" t="str">
        <f>VLOOKUP(Tableau1[[#This Row],[CustomerCode]],'Config Clients'!A:D,4,FALSE)</f>
        <v>Julie</v>
      </c>
      <c r="N1571" s="10" t="str">
        <f>IFERROR(IF(Tableau1[[#This Row],[Date rendu]]-'Date de l''export'!$A$2&gt;0,"Non","Oui"),"Oui")</f>
        <v>Non</v>
      </c>
      <c r="O1571" s="11">
        <f>IF(Tableau1[[#This Row],[En retard?]]="Non",Tableau1[[#This Row],[Date rendu]]-'Date de l''export'!$A$2,0)</f>
        <v>6.7404166666674428</v>
      </c>
      <c r="P1571" s="14" t="str">
        <f>IF(Tableau1[[#This Row],[En retard?]]="Oui","HD",IF(Tableau1[Délai restant]&lt;1,"&lt;24h",IF(Tableau1[Délai restant]&lt;2,"&lt;48h","≥48h")))</f>
        <v>≥48h</v>
      </c>
      <c r="Q1571" s="14" t="str">
        <f>IF(AND(Tableau1[[#This Row],[En retard?]]="Oui",OR(Tableau1[[#This Row],[Product]]="Citron",Tableau1[[#This Row],[Product]]="Amandes")),"Oui","Non")</f>
        <v>Non</v>
      </c>
      <c r="R1571" t="str">
        <f>CONCATENATE(Tableau1[[#This Row],[OrderCode]],"|",Tableau1[[#This Row],[AnaCode]],"|",Tableau1[[#This Row],[Product]])</f>
        <v>CMD01501906|PEST|Bettrave</v>
      </c>
    </row>
    <row r="1572" spans="1:18" x14ac:dyDescent="0.25">
      <c r="A1572" s="1" t="s">
        <v>250</v>
      </c>
      <c r="B1572" s="1" t="s">
        <v>21</v>
      </c>
      <c r="C1572" s="3" t="s">
        <v>54</v>
      </c>
      <c r="D1572" s="3" t="s">
        <v>10</v>
      </c>
      <c r="E1572" s="1" t="s">
        <v>130</v>
      </c>
      <c r="F1572" s="1" t="s">
        <v>2185</v>
      </c>
      <c r="G1572" s="1" t="s">
        <v>1013</v>
      </c>
      <c r="H1572" s="3">
        <f>SUBSTITUTE(LEFT(Tableau1[[#This Row],[OrderDate]],17),".",":")+0</f>
        <v>43570.508437500001</v>
      </c>
      <c r="I1572" s="3">
        <f>SUBSTITUTE(LEFT(Tableau1[[#This Row],[OrderDueTo]],17),".",":")+0</f>
        <v>43578.5</v>
      </c>
      <c r="J1572" s="13" t="str">
        <f>VLOOKUP(Tableau1[[#This Row],[AnaCode]],'Config Analyses'!A:C,2,FALSE)</f>
        <v>Analyse pesticides</v>
      </c>
      <c r="K1572" s="13" t="str">
        <f>VLOOKUP(Tableau1[[#This Row],[AnaCode]],'Config Analyses'!A:C,3,FALSE)</f>
        <v>Equipe 3</v>
      </c>
      <c r="L1572" s="13" t="str">
        <f>VLOOKUP(Tableau1[[#This Row],[CustomerCode]],'Config Clients'!A:D,3,FALSE)</f>
        <v>Coopérative agricole</v>
      </c>
      <c r="M1572" s="13" t="str">
        <f>VLOOKUP(Tableau1[[#This Row],[CustomerCode]],'Config Clients'!A:D,4,FALSE)</f>
        <v>Julie</v>
      </c>
      <c r="N1572" s="10" t="str">
        <f>IFERROR(IF(Tableau1[[#This Row],[Date rendu]]-'Date de l''export'!$A$2&gt;0,"Non","Oui"),"Oui")</f>
        <v>Non</v>
      </c>
      <c r="O1572" s="11">
        <f>IF(Tableau1[[#This Row],[En retard?]]="Non",Tableau1[[#This Row],[Date rendu]]-'Date de l''export'!$A$2,0)</f>
        <v>6.7404166666674428</v>
      </c>
      <c r="P1572" s="14" t="str">
        <f>IF(Tableau1[[#This Row],[En retard?]]="Oui","HD",IF(Tableau1[Délai restant]&lt;1,"&lt;24h",IF(Tableau1[Délai restant]&lt;2,"&lt;48h","≥48h")))</f>
        <v>≥48h</v>
      </c>
      <c r="Q1572" s="14" t="str">
        <f>IF(AND(Tableau1[[#This Row],[En retard?]]="Oui",OR(Tableau1[[#This Row],[Product]]="Citron",Tableau1[[#This Row],[Product]]="Amandes")),"Oui","Non")</f>
        <v>Non</v>
      </c>
      <c r="R1572" t="str">
        <f>CONCATENATE(Tableau1[[#This Row],[OrderCode]],"|",Tableau1[[#This Row],[AnaCode]],"|",Tableau1[[#This Row],[Product]])</f>
        <v>CMD01665305|PEST|Carotte</v>
      </c>
    </row>
    <row r="1573" spans="1:18" x14ac:dyDescent="0.25">
      <c r="A1573" s="1" t="s">
        <v>696</v>
      </c>
      <c r="B1573" s="1" t="s">
        <v>21</v>
      </c>
      <c r="C1573" s="3" t="s">
        <v>61</v>
      </c>
      <c r="D1573" s="3" t="s">
        <v>14</v>
      </c>
      <c r="E1573" s="1" t="s">
        <v>130</v>
      </c>
      <c r="F1573" s="1" t="s">
        <v>2186</v>
      </c>
      <c r="G1573" s="1" t="s">
        <v>1013</v>
      </c>
      <c r="H1573" s="3">
        <f>SUBSTITUTE(LEFT(Tableau1[[#This Row],[OrderDate]],17),".",":")+0</f>
        <v>43570.508483796293</v>
      </c>
      <c r="I1573" s="3">
        <f>SUBSTITUTE(LEFT(Tableau1[[#This Row],[OrderDueTo]],17),".",":")+0</f>
        <v>43578.5</v>
      </c>
      <c r="J1573" s="13" t="str">
        <f>VLOOKUP(Tableau1[[#This Row],[AnaCode]],'Config Analyses'!A:C,2,FALSE)</f>
        <v>Analyse pesticides</v>
      </c>
      <c r="K1573" s="13" t="str">
        <f>VLOOKUP(Tableau1[[#This Row],[AnaCode]],'Config Analyses'!A:C,3,FALSE)</f>
        <v>Equipe 3</v>
      </c>
      <c r="L1573" s="13" t="str">
        <f>VLOOKUP(Tableau1[[#This Row],[CustomerCode]],'Config Clients'!A:D,3,FALSE)</f>
        <v>Grande surface</v>
      </c>
      <c r="M1573" s="13" t="str">
        <f>VLOOKUP(Tableau1[[#This Row],[CustomerCode]],'Config Clients'!A:D,4,FALSE)</f>
        <v>Eric</v>
      </c>
      <c r="N1573" s="10" t="str">
        <f>IFERROR(IF(Tableau1[[#This Row],[Date rendu]]-'Date de l''export'!$A$2&gt;0,"Non","Oui"),"Oui")</f>
        <v>Non</v>
      </c>
      <c r="O1573" s="11">
        <f>IF(Tableau1[[#This Row],[En retard?]]="Non",Tableau1[[#This Row],[Date rendu]]-'Date de l''export'!$A$2,0)</f>
        <v>6.7404166666674428</v>
      </c>
      <c r="P1573" s="14" t="str">
        <f>IF(Tableau1[[#This Row],[En retard?]]="Oui","HD",IF(Tableau1[Délai restant]&lt;1,"&lt;24h",IF(Tableau1[Délai restant]&lt;2,"&lt;48h","≥48h")))</f>
        <v>≥48h</v>
      </c>
      <c r="Q1573" s="14" t="str">
        <f>IF(AND(Tableau1[[#This Row],[En retard?]]="Oui",OR(Tableau1[[#This Row],[Product]]="Citron",Tableau1[[#This Row],[Product]]="Amandes")),"Oui","Non")</f>
        <v>Non</v>
      </c>
      <c r="R1573" t="str">
        <f>CONCATENATE(Tableau1[[#This Row],[OrderCode]],"|",Tableau1[[#This Row],[AnaCode]],"|",Tableau1[[#This Row],[Product]])</f>
        <v>CMD01474301|PEST|Carotte</v>
      </c>
    </row>
    <row r="1574" spans="1:18" x14ac:dyDescent="0.25">
      <c r="A1574" s="1" t="s">
        <v>543</v>
      </c>
      <c r="B1574" s="1" t="s">
        <v>28</v>
      </c>
      <c r="C1574" s="3" t="s">
        <v>61</v>
      </c>
      <c r="D1574" s="3" t="s">
        <v>14</v>
      </c>
      <c r="E1574" s="1" t="s">
        <v>130</v>
      </c>
      <c r="F1574" s="1" t="s">
        <v>1694</v>
      </c>
      <c r="G1574" s="1" t="s">
        <v>1013</v>
      </c>
      <c r="H1574" s="3">
        <f>SUBSTITUTE(LEFT(Tableau1[[#This Row],[OrderDate]],17),".",":")+0</f>
        <v>43570.508518518516</v>
      </c>
      <c r="I1574" s="3">
        <f>SUBSTITUTE(LEFT(Tableau1[[#This Row],[OrderDueTo]],17),".",":")+0</f>
        <v>43578.5</v>
      </c>
      <c r="J1574" s="13" t="str">
        <f>VLOOKUP(Tableau1[[#This Row],[AnaCode]],'Config Analyses'!A:C,2,FALSE)</f>
        <v>Analyse pesticides</v>
      </c>
      <c r="K1574" s="13" t="str">
        <f>VLOOKUP(Tableau1[[#This Row],[AnaCode]],'Config Analyses'!A:C,3,FALSE)</f>
        <v>Equipe 3</v>
      </c>
      <c r="L1574" s="13" t="str">
        <f>VLOOKUP(Tableau1[[#This Row],[CustomerCode]],'Config Clients'!A:D,3,FALSE)</f>
        <v>Grande surface</v>
      </c>
      <c r="M1574" s="13" t="str">
        <f>VLOOKUP(Tableau1[[#This Row],[CustomerCode]],'Config Clients'!A:D,4,FALSE)</f>
        <v>Eric</v>
      </c>
      <c r="N1574" s="10" t="str">
        <f>IFERROR(IF(Tableau1[[#This Row],[Date rendu]]-'Date de l''export'!$A$2&gt;0,"Non","Oui"),"Oui")</f>
        <v>Non</v>
      </c>
      <c r="O1574" s="11">
        <f>IF(Tableau1[[#This Row],[En retard?]]="Non",Tableau1[[#This Row],[Date rendu]]-'Date de l''export'!$A$2,0)</f>
        <v>6.7404166666674428</v>
      </c>
      <c r="P1574" s="14" t="str">
        <f>IF(Tableau1[[#This Row],[En retard?]]="Oui","HD",IF(Tableau1[Délai restant]&lt;1,"&lt;24h",IF(Tableau1[Délai restant]&lt;2,"&lt;48h","≥48h")))</f>
        <v>≥48h</v>
      </c>
      <c r="Q1574" s="14" t="str">
        <f>IF(AND(Tableau1[[#This Row],[En retard?]]="Oui",OR(Tableau1[[#This Row],[Product]]="Citron",Tableau1[[#This Row],[Product]]="Amandes")),"Oui","Non")</f>
        <v>Non</v>
      </c>
      <c r="R1574" t="str">
        <f>CONCATENATE(Tableau1[[#This Row],[OrderCode]],"|",Tableau1[[#This Row],[AnaCode]],"|",Tableau1[[#This Row],[Product]])</f>
        <v>CMD01648403|PEST|Petits pois</v>
      </c>
    </row>
    <row r="1575" spans="1:18" x14ac:dyDescent="0.25">
      <c r="A1575" s="1" t="s">
        <v>279</v>
      </c>
      <c r="B1575" s="1" t="s">
        <v>21</v>
      </c>
      <c r="C1575" s="3" t="s">
        <v>61</v>
      </c>
      <c r="D1575" s="3" t="s">
        <v>14</v>
      </c>
      <c r="E1575" s="1" t="s">
        <v>130</v>
      </c>
      <c r="F1575" s="1" t="s">
        <v>2187</v>
      </c>
      <c r="G1575" s="1" t="s">
        <v>1013</v>
      </c>
      <c r="H1575" s="3">
        <f>SUBSTITUTE(LEFT(Tableau1[[#This Row],[OrderDate]],17),".",":")+0</f>
        <v>43570.508796296293</v>
      </c>
      <c r="I1575" s="3">
        <f>SUBSTITUTE(LEFT(Tableau1[[#This Row],[OrderDueTo]],17),".",":")+0</f>
        <v>43578.5</v>
      </c>
      <c r="J1575" s="13" t="str">
        <f>VLOOKUP(Tableau1[[#This Row],[AnaCode]],'Config Analyses'!A:C,2,FALSE)</f>
        <v>Analyse pesticides</v>
      </c>
      <c r="K1575" s="13" t="str">
        <f>VLOOKUP(Tableau1[[#This Row],[AnaCode]],'Config Analyses'!A:C,3,FALSE)</f>
        <v>Equipe 3</v>
      </c>
      <c r="L1575" s="13" t="str">
        <f>VLOOKUP(Tableau1[[#This Row],[CustomerCode]],'Config Clients'!A:D,3,FALSE)</f>
        <v>Grande surface</v>
      </c>
      <c r="M1575" s="13" t="str">
        <f>VLOOKUP(Tableau1[[#This Row],[CustomerCode]],'Config Clients'!A:D,4,FALSE)</f>
        <v>Eric</v>
      </c>
      <c r="N1575" s="10" t="str">
        <f>IFERROR(IF(Tableau1[[#This Row],[Date rendu]]-'Date de l''export'!$A$2&gt;0,"Non","Oui"),"Oui")</f>
        <v>Non</v>
      </c>
      <c r="O1575" s="11">
        <f>IF(Tableau1[[#This Row],[En retard?]]="Non",Tableau1[[#This Row],[Date rendu]]-'Date de l''export'!$A$2,0)</f>
        <v>6.7404166666674428</v>
      </c>
      <c r="P1575" s="14" t="str">
        <f>IF(Tableau1[[#This Row],[En retard?]]="Oui","HD",IF(Tableau1[Délai restant]&lt;1,"&lt;24h",IF(Tableau1[Délai restant]&lt;2,"&lt;48h","≥48h")))</f>
        <v>≥48h</v>
      </c>
      <c r="Q1575" s="14" t="str">
        <f>IF(AND(Tableau1[[#This Row],[En retard?]]="Oui",OR(Tableau1[[#This Row],[Product]]="Citron",Tableau1[[#This Row],[Product]]="Amandes")),"Oui","Non")</f>
        <v>Non</v>
      </c>
      <c r="R1575" t="str">
        <f>CONCATENATE(Tableau1[[#This Row],[OrderCode]],"|",Tableau1[[#This Row],[AnaCode]],"|",Tableau1[[#This Row],[Product]])</f>
        <v>CMD01664403|PEST|Carotte</v>
      </c>
    </row>
    <row r="1576" spans="1:18" x14ac:dyDescent="0.25">
      <c r="A1576" s="1" t="s">
        <v>471</v>
      </c>
      <c r="B1576" s="1" t="s">
        <v>31</v>
      </c>
      <c r="C1576" s="3" t="s">
        <v>49</v>
      </c>
      <c r="D1576" s="3" t="s">
        <v>8</v>
      </c>
      <c r="E1576" s="1" t="s">
        <v>130</v>
      </c>
      <c r="F1576" s="1" t="s">
        <v>2188</v>
      </c>
      <c r="G1576" s="1" t="s">
        <v>1013</v>
      </c>
      <c r="H1576" s="3">
        <f>SUBSTITUTE(LEFT(Tableau1[[#This Row],[OrderDate]],17),".",":")+0</f>
        <v>43570.509525462963</v>
      </c>
      <c r="I1576" s="3">
        <f>SUBSTITUTE(LEFT(Tableau1[[#This Row],[OrderDueTo]],17),".",":")+0</f>
        <v>43578.5</v>
      </c>
      <c r="J1576" s="13" t="str">
        <f>VLOOKUP(Tableau1[[#This Row],[AnaCode]],'Config Analyses'!A:C,2,FALSE)</f>
        <v>Analyse pesticides</v>
      </c>
      <c r="K1576" s="13" t="str">
        <f>VLOOKUP(Tableau1[[#This Row],[AnaCode]],'Config Analyses'!A:C,3,FALSE)</f>
        <v>Equipe 3</v>
      </c>
      <c r="L1576" s="13" t="str">
        <f>VLOOKUP(Tableau1[[#This Row],[CustomerCode]],'Config Clients'!A:D,3,FALSE)</f>
        <v>Grande surface</v>
      </c>
      <c r="M1576" s="13" t="str">
        <f>VLOOKUP(Tableau1[[#This Row],[CustomerCode]],'Config Clients'!A:D,4,FALSE)</f>
        <v>Eric</v>
      </c>
      <c r="N1576" s="10" t="str">
        <f>IFERROR(IF(Tableau1[[#This Row],[Date rendu]]-'Date de l''export'!$A$2&gt;0,"Non","Oui"),"Oui")</f>
        <v>Non</v>
      </c>
      <c r="O1576" s="11">
        <f>IF(Tableau1[[#This Row],[En retard?]]="Non",Tableau1[[#This Row],[Date rendu]]-'Date de l''export'!$A$2,0)</f>
        <v>6.7404166666674428</v>
      </c>
      <c r="P1576" s="14" t="str">
        <f>IF(Tableau1[[#This Row],[En retard?]]="Oui","HD",IF(Tableau1[Délai restant]&lt;1,"&lt;24h",IF(Tableau1[Délai restant]&lt;2,"&lt;48h","≥48h")))</f>
        <v>≥48h</v>
      </c>
      <c r="Q1576" s="14" t="str">
        <f>IF(AND(Tableau1[[#This Row],[En retard?]]="Oui",OR(Tableau1[[#This Row],[Product]]="Citron",Tableau1[[#This Row],[Product]]="Amandes")),"Oui","Non")</f>
        <v>Non</v>
      </c>
      <c r="R1576" t="str">
        <f>CONCATENATE(Tableau1[[#This Row],[OrderCode]],"|",Tableau1[[#This Row],[AnaCode]],"|",Tableau1[[#This Row],[Product]])</f>
        <v>CMD01603305|PEST|Pomme de terre</v>
      </c>
    </row>
    <row r="1577" spans="1:18" x14ac:dyDescent="0.25">
      <c r="A1577" s="1" t="s">
        <v>324</v>
      </c>
      <c r="B1577" s="1" t="s">
        <v>25</v>
      </c>
      <c r="C1577" s="3" t="s">
        <v>61</v>
      </c>
      <c r="D1577" s="3" t="s">
        <v>14</v>
      </c>
      <c r="E1577" s="1" t="s">
        <v>229</v>
      </c>
      <c r="F1577" s="1" t="s">
        <v>2066</v>
      </c>
      <c r="G1577" s="1" t="s">
        <v>964</v>
      </c>
      <c r="H1577" s="3">
        <f>SUBSTITUTE(LEFT(Tableau1[[#This Row],[OrderDate]],17),".",":")+0</f>
        <v>43570.509814814817</v>
      </c>
      <c r="I1577" s="3">
        <f>SUBSTITUTE(LEFT(Tableau1[[#This Row],[OrderDueTo]],17),".",":")+0</f>
        <v>43573.5</v>
      </c>
      <c r="J1577" s="13" t="str">
        <f>VLOOKUP(Tableau1[[#This Row],[AnaCode]],'Config Analyses'!A:C,2,FALSE)</f>
        <v>Analyse sucres</v>
      </c>
      <c r="K1577" s="13" t="str">
        <f>VLOOKUP(Tableau1[[#This Row],[AnaCode]],'Config Analyses'!A:C,3,FALSE)</f>
        <v>Equipe 2</v>
      </c>
      <c r="L1577" s="13" t="str">
        <f>VLOOKUP(Tableau1[[#This Row],[CustomerCode]],'Config Clients'!A:D,3,FALSE)</f>
        <v>Grande surface</v>
      </c>
      <c r="M1577" s="13" t="str">
        <f>VLOOKUP(Tableau1[[#This Row],[CustomerCode]],'Config Clients'!A:D,4,FALSE)</f>
        <v>Eric</v>
      </c>
      <c r="N1577" s="10" t="str">
        <f>IFERROR(IF(Tableau1[[#This Row],[Date rendu]]-'Date de l''export'!$A$2&gt;0,"Non","Oui"),"Oui")</f>
        <v>Non</v>
      </c>
      <c r="O1577" s="11">
        <f>IF(Tableau1[[#This Row],[En retard?]]="Non",Tableau1[[#This Row],[Date rendu]]-'Date de l''export'!$A$2,0)</f>
        <v>1.7404166666674428</v>
      </c>
      <c r="P1577" s="14" t="str">
        <f>IF(Tableau1[[#This Row],[En retard?]]="Oui","HD",IF(Tableau1[Délai restant]&lt;1,"&lt;24h",IF(Tableau1[Délai restant]&lt;2,"&lt;48h","≥48h")))</f>
        <v>&lt;48h</v>
      </c>
      <c r="Q1577" s="14" t="str">
        <f>IF(AND(Tableau1[[#This Row],[En retard?]]="Oui",OR(Tableau1[[#This Row],[Product]]="Citron",Tableau1[[#This Row],[Product]]="Amandes")),"Oui","Non")</f>
        <v>Non</v>
      </c>
      <c r="R1577" t="str">
        <f>CONCATENATE(Tableau1[[#This Row],[OrderCode]],"|",Tableau1[[#This Row],[AnaCode]],"|",Tableau1[[#This Row],[Product]])</f>
        <v>CMD01750204|SCR|Haricots vert</v>
      </c>
    </row>
    <row r="1578" spans="1:18" x14ac:dyDescent="0.25">
      <c r="A1578" s="1" t="s">
        <v>76</v>
      </c>
      <c r="B1578" s="1" t="s">
        <v>31</v>
      </c>
      <c r="C1578" s="3" t="s">
        <v>49</v>
      </c>
      <c r="D1578" s="3" t="s">
        <v>8</v>
      </c>
      <c r="E1578" s="1" t="s">
        <v>179</v>
      </c>
      <c r="F1578" s="1" t="s">
        <v>2544</v>
      </c>
      <c r="G1578" s="1" t="s">
        <v>947</v>
      </c>
      <c r="H1578" s="3">
        <f>SUBSTITUTE(LEFT(Tableau1[[#This Row],[OrderDate]],17),".",":")+0</f>
        <v>43570.510208333333</v>
      </c>
      <c r="I1578" s="3">
        <f>SUBSTITUTE(LEFT(Tableau1[[#This Row],[OrderDueTo]],17),".",":")+0</f>
        <v>43571.5</v>
      </c>
      <c r="J1578" s="13" t="str">
        <f>VLOOKUP(Tableau1[[#This Row],[AnaCode]],'Config Analyses'!A:C,2,FALSE)</f>
        <v>Analyse métaux lourds</v>
      </c>
      <c r="K1578" s="13" t="str">
        <f>VLOOKUP(Tableau1[[#This Row],[AnaCode]],'Config Analyses'!A:C,3,FALSE)</f>
        <v>Equipe 1</v>
      </c>
      <c r="L1578" s="13" t="str">
        <f>VLOOKUP(Tableau1[[#This Row],[CustomerCode]],'Config Clients'!A:D,3,FALSE)</f>
        <v>Grande surface</v>
      </c>
      <c r="M1578" s="13" t="str">
        <f>VLOOKUP(Tableau1[[#This Row],[CustomerCode]],'Config Clients'!A:D,4,FALSE)</f>
        <v>Eric</v>
      </c>
      <c r="N1578" s="10" t="str">
        <f>IFERROR(IF(Tableau1[[#This Row],[Date rendu]]-'Date de l''export'!$A$2&gt;0,"Non","Oui"),"Oui")</f>
        <v>Oui</v>
      </c>
      <c r="O1578" s="11">
        <f>IF(Tableau1[[#This Row],[En retard?]]="Non",Tableau1[[#This Row],[Date rendu]]-'Date de l''export'!$A$2,0)</f>
        <v>0</v>
      </c>
      <c r="P1578" s="14" t="str">
        <f>IF(Tableau1[[#This Row],[En retard?]]="Oui","HD",IF(Tableau1[Délai restant]&lt;1,"&lt;24h",IF(Tableau1[Délai restant]&lt;2,"&lt;48h","≥48h")))</f>
        <v>HD</v>
      </c>
      <c r="Q1578" s="14" t="str">
        <f>IF(AND(Tableau1[[#This Row],[En retard?]]="Oui",OR(Tableau1[[#This Row],[Product]]="Citron",Tableau1[[#This Row],[Product]]="Amandes")),"Oui","Non")</f>
        <v>Non</v>
      </c>
      <c r="R1578" t="str">
        <f>CONCATENATE(Tableau1[[#This Row],[OrderCode]],"|",Tableau1[[#This Row],[AnaCode]],"|",Tableau1[[#This Row],[Product]])</f>
        <v>CMD01490002|MTX|Pomme de terre</v>
      </c>
    </row>
    <row r="1579" spans="1:18" x14ac:dyDescent="0.25">
      <c r="A1579" s="1" t="s">
        <v>626</v>
      </c>
      <c r="B1579" s="1" t="s">
        <v>31</v>
      </c>
      <c r="C1579" s="3" t="s">
        <v>72</v>
      </c>
      <c r="D1579" s="3" t="s">
        <v>22</v>
      </c>
      <c r="E1579" s="1" t="s">
        <v>179</v>
      </c>
      <c r="F1579" s="1" t="s">
        <v>2719</v>
      </c>
      <c r="G1579" s="1" t="s">
        <v>947</v>
      </c>
      <c r="H1579" s="3">
        <f>SUBSTITUTE(LEFT(Tableau1[[#This Row],[OrderDate]],17),".",":")+0</f>
        <v>43570.510370370372</v>
      </c>
      <c r="I1579" s="3">
        <f>SUBSTITUTE(LEFT(Tableau1[[#This Row],[OrderDueTo]],17),".",":")+0</f>
        <v>43571.5</v>
      </c>
      <c r="J1579" s="13" t="str">
        <f>VLOOKUP(Tableau1[[#This Row],[AnaCode]],'Config Analyses'!A:C,2,FALSE)</f>
        <v>Analyse métaux lourds</v>
      </c>
      <c r="K1579" s="13" t="str">
        <f>VLOOKUP(Tableau1[[#This Row],[AnaCode]],'Config Analyses'!A:C,3,FALSE)</f>
        <v>Equipe 1</v>
      </c>
      <c r="L1579" s="13" t="str">
        <f>VLOOKUP(Tableau1[[#This Row],[CustomerCode]],'Config Clients'!A:D,3,FALSE)</f>
        <v>Coopérative agricole</v>
      </c>
      <c r="M1579" s="13" t="str">
        <f>VLOOKUP(Tableau1[[#This Row],[CustomerCode]],'Config Clients'!A:D,4,FALSE)</f>
        <v>Julie</v>
      </c>
      <c r="N1579" s="10" t="str">
        <f>IFERROR(IF(Tableau1[[#This Row],[Date rendu]]-'Date de l''export'!$A$2&gt;0,"Non","Oui"),"Oui")</f>
        <v>Oui</v>
      </c>
      <c r="O1579" s="11">
        <f>IF(Tableau1[[#This Row],[En retard?]]="Non",Tableau1[[#This Row],[Date rendu]]-'Date de l''export'!$A$2,0)</f>
        <v>0</v>
      </c>
      <c r="P1579" s="14" t="str">
        <f>IF(Tableau1[[#This Row],[En retard?]]="Oui","HD",IF(Tableau1[Délai restant]&lt;1,"&lt;24h",IF(Tableau1[Délai restant]&lt;2,"&lt;48h","≥48h")))</f>
        <v>HD</v>
      </c>
      <c r="Q1579" s="14" t="str">
        <f>IF(AND(Tableau1[[#This Row],[En retard?]]="Oui",OR(Tableau1[[#This Row],[Product]]="Citron",Tableau1[[#This Row],[Product]]="Amandes")),"Oui","Non")</f>
        <v>Non</v>
      </c>
      <c r="R1579" t="str">
        <f>CONCATENATE(Tableau1[[#This Row],[OrderCode]],"|",Tableau1[[#This Row],[AnaCode]],"|",Tableau1[[#This Row],[Product]])</f>
        <v>CMD01753505|MTX|Pomme de terre</v>
      </c>
    </row>
    <row r="1580" spans="1:18" x14ac:dyDescent="0.25">
      <c r="A1580" s="1" t="s">
        <v>144</v>
      </c>
      <c r="B1580" s="1" t="s">
        <v>25</v>
      </c>
      <c r="C1580" s="3" t="s">
        <v>61</v>
      </c>
      <c r="D1580" s="3" t="s">
        <v>14</v>
      </c>
      <c r="E1580" s="1" t="s">
        <v>229</v>
      </c>
      <c r="F1580" s="1" t="s">
        <v>1113</v>
      </c>
      <c r="G1580" s="1" t="s">
        <v>964</v>
      </c>
      <c r="H1580" s="3">
        <f>SUBSTITUTE(LEFT(Tableau1[[#This Row],[OrderDate]],17),".",":")+0</f>
        <v>43570.511504629627</v>
      </c>
      <c r="I1580" s="3">
        <f>SUBSTITUTE(LEFT(Tableau1[[#This Row],[OrderDueTo]],17),".",":")+0</f>
        <v>43573.5</v>
      </c>
      <c r="J1580" s="13" t="str">
        <f>VLOOKUP(Tableau1[[#This Row],[AnaCode]],'Config Analyses'!A:C,2,FALSE)</f>
        <v>Analyse sucres</v>
      </c>
      <c r="K1580" s="13" t="str">
        <f>VLOOKUP(Tableau1[[#This Row],[AnaCode]],'Config Analyses'!A:C,3,FALSE)</f>
        <v>Equipe 2</v>
      </c>
      <c r="L1580" s="13" t="str">
        <f>VLOOKUP(Tableau1[[#This Row],[CustomerCode]],'Config Clients'!A:D,3,FALSE)</f>
        <v>Grande surface</v>
      </c>
      <c r="M1580" s="13" t="str">
        <f>VLOOKUP(Tableau1[[#This Row],[CustomerCode]],'Config Clients'!A:D,4,FALSE)</f>
        <v>Eric</v>
      </c>
      <c r="N1580" s="10" t="str">
        <f>IFERROR(IF(Tableau1[[#This Row],[Date rendu]]-'Date de l''export'!$A$2&gt;0,"Non","Oui"),"Oui")</f>
        <v>Non</v>
      </c>
      <c r="O1580" s="11">
        <f>IF(Tableau1[[#This Row],[En retard?]]="Non",Tableau1[[#This Row],[Date rendu]]-'Date de l''export'!$A$2,0)</f>
        <v>1.7404166666674428</v>
      </c>
      <c r="P1580" s="14" t="str">
        <f>IF(Tableau1[[#This Row],[En retard?]]="Oui","HD",IF(Tableau1[Délai restant]&lt;1,"&lt;24h",IF(Tableau1[Délai restant]&lt;2,"&lt;48h","≥48h")))</f>
        <v>&lt;48h</v>
      </c>
      <c r="Q1580" s="14" t="str">
        <f>IF(AND(Tableau1[[#This Row],[En retard?]]="Oui",OR(Tableau1[[#This Row],[Product]]="Citron",Tableau1[[#This Row],[Product]]="Amandes")),"Oui","Non")</f>
        <v>Non</v>
      </c>
      <c r="R1580" t="str">
        <f>CONCATENATE(Tableau1[[#This Row],[OrderCode]],"|",Tableau1[[#This Row],[AnaCode]],"|",Tableau1[[#This Row],[Product]])</f>
        <v>CMD01742702|SCR|Haricots vert</v>
      </c>
    </row>
    <row r="1581" spans="1:18" x14ac:dyDescent="0.25">
      <c r="A1581" s="1" t="s">
        <v>62</v>
      </c>
      <c r="B1581" s="1" t="s">
        <v>20</v>
      </c>
      <c r="C1581" s="3" t="s">
        <v>61</v>
      </c>
      <c r="D1581" s="3" t="s">
        <v>14</v>
      </c>
      <c r="E1581" s="1" t="s">
        <v>130</v>
      </c>
      <c r="F1581" s="1" t="s">
        <v>2190</v>
      </c>
      <c r="G1581" s="1" t="s">
        <v>1013</v>
      </c>
      <c r="H1581" s="3">
        <f>SUBSTITUTE(LEFT(Tableau1[[#This Row],[OrderDate]],17),".",":")+0</f>
        <v>43570.511782407404</v>
      </c>
      <c r="I1581" s="3">
        <f>SUBSTITUTE(LEFT(Tableau1[[#This Row],[OrderDueTo]],17),".",":")+0</f>
        <v>43578.5</v>
      </c>
      <c r="J1581" s="13" t="str">
        <f>VLOOKUP(Tableau1[[#This Row],[AnaCode]],'Config Analyses'!A:C,2,FALSE)</f>
        <v>Analyse pesticides</v>
      </c>
      <c r="K1581" s="13" t="str">
        <f>VLOOKUP(Tableau1[[#This Row],[AnaCode]],'Config Analyses'!A:C,3,FALSE)</f>
        <v>Equipe 3</v>
      </c>
      <c r="L1581" s="13" t="str">
        <f>VLOOKUP(Tableau1[[#This Row],[CustomerCode]],'Config Clients'!A:D,3,FALSE)</f>
        <v>Grande surface</v>
      </c>
      <c r="M1581" s="13" t="str">
        <f>VLOOKUP(Tableau1[[#This Row],[CustomerCode]],'Config Clients'!A:D,4,FALSE)</f>
        <v>Eric</v>
      </c>
      <c r="N1581" s="10" t="str">
        <f>IFERROR(IF(Tableau1[[#This Row],[Date rendu]]-'Date de l''export'!$A$2&gt;0,"Non","Oui"),"Oui")</f>
        <v>Non</v>
      </c>
      <c r="O1581" s="11">
        <f>IF(Tableau1[[#This Row],[En retard?]]="Non",Tableau1[[#This Row],[Date rendu]]-'Date de l''export'!$A$2,0)</f>
        <v>6.7404166666674428</v>
      </c>
      <c r="P1581" s="14" t="str">
        <f>IF(Tableau1[[#This Row],[En retard?]]="Oui","HD",IF(Tableau1[Délai restant]&lt;1,"&lt;24h",IF(Tableau1[Délai restant]&lt;2,"&lt;48h","≥48h")))</f>
        <v>≥48h</v>
      </c>
      <c r="Q1581" s="14" t="str">
        <f>IF(AND(Tableau1[[#This Row],[En retard?]]="Oui",OR(Tableau1[[#This Row],[Product]]="Citron",Tableau1[[#This Row],[Product]]="Amandes")),"Oui","Non")</f>
        <v>Non</v>
      </c>
      <c r="R1581" t="str">
        <f>CONCATENATE(Tableau1[[#This Row],[OrderCode]],"|",Tableau1[[#This Row],[AnaCode]],"|",Tableau1[[#This Row],[Product]])</f>
        <v>CMD01654001|PEST|Orange</v>
      </c>
    </row>
    <row r="1582" spans="1:18" x14ac:dyDescent="0.25">
      <c r="A1582" s="1" t="s">
        <v>856</v>
      </c>
      <c r="B1582" s="1" t="s">
        <v>31</v>
      </c>
      <c r="C1582" s="3" t="s">
        <v>72</v>
      </c>
      <c r="D1582" s="3" t="s">
        <v>22</v>
      </c>
      <c r="E1582" s="1" t="s">
        <v>130</v>
      </c>
      <c r="F1582" s="1" t="s">
        <v>2585</v>
      </c>
      <c r="G1582" s="1" t="s">
        <v>1013</v>
      </c>
      <c r="H1582" s="3">
        <f>SUBSTITUTE(LEFT(Tableau1[[#This Row],[OrderDate]],17),".",":")+0</f>
        <v>43570.511863425927</v>
      </c>
      <c r="I1582" s="3">
        <f>SUBSTITUTE(LEFT(Tableau1[[#This Row],[OrderDueTo]],17),".",":")+0</f>
        <v>43578.5</v>
      </c>
      <c r="J1582" s="13" t="str">
        <f>VLOOKUP(Tableau1[[#This Row],[AnaCode]],'Config Analyses'!A:C,2,FALSE)</f>
        <v>Analyse pesticides</v>
      </c>
      <c r="K1582" s="13" t="str">
        <f>VLOOKUP(Tableau1[[#This Row],[AnaCode]],'Config Analyses'!A:C,3,FALSE)</f>
        <v>Equipe 3</v>
      </c>
      <c r="L1582" s="13" t="str">
        <f>VLOOKUP(Tableau1[[#This Row],[CustomerCode]],'Config Clients'!A:D,3,FALSE)</f>
        <v>Coopérative agricole</v>
      </c>
      <c r="M1582" s="13" t="str">
        <f>VLOOKUP(Tableau1[[#This Row],[CustomerCode]],'Config Clients'!A:D,4,FALSE)</f>
        <v>Julie</v>
      </c>
      <c r="N1582" s="10" t="str">
        <f>IFERROR(IF(Tableau1[[#This Row],[Date rendu]]-'Date de l''export'!$A$2&gt;0,"Non","Oui"),"Oui")</f>
        <v>Non</v>
      </c>
      <c r="O1582" s="11">
        <f>IF(Tableau1[[#This Row],[En retard?]]="Non",Tableau1[[#This Row],[Date rendu]]-'Date de l''export'!$A$2,0)</f>
        <v>6.7404166666674428</v>
      </c>
      <c r="P1582" s="14" t="str">
        <f>IF(Tableau1[[#This Row],[En retard?]]="Oui","HD",IF(Tableau1[Délai restant]&lt;1,"&lt;24h",IF(Tableau1[Délai restant]&lt;2,"&lt;48h","≥48h")))</f>
        <v>≥48h</v>
      </c>
      <c r="Q1582" s="14" t="str">
        <f>IF(AND(Tableau1[[#This Row],[En retard?]]="Oui",OR(Tableau1[[#This Row],[Product]]="Citron",Tableau1[[#This Row],[Product]]="Amandes")),"Oui","Non")</f>
        <v>Non</v>
      </c>
      <c r="R1582" t="str">
        <f>CONCATENATE(Tableau1[[#This Row],[OrderCode]],"|",Tableau1[[#This Row],[AnaCode]],"|",Tableau1[[#This Row],[Product]])</f>
        <v>CMD01753501|PEST|Pomme de terre</v>
      </c>
    </row>
    <row r="1583" spans="1:18" x14ac:dyDescent="0.25">
      <c r="A1583" s="1" t="s">
        <v>393</v>
      </c>
      <c r="B1583" s="1" t="s">
        <v>21</v>
      </c>
      <c r="C1583" s="3" t="s">
        <v>52</v>
      </c>
      <c r="D1583" s="3" t="s">
        <v>9</v>
      </c>
      <c r="E1583" s="1" t="s">
        <v>63</v>
      </c>
      <c r="F1583" s="1" t="s">
        <v>2193</v>
      </c>
      <c r="G1583" s="1" t="s">
        <v>1013</v>
      </c>
      <c r="H1583" s="3">
        <f>SUBSTITUTE(LEFT(Tableau1[[#This Row],[OrderDate]],17),".",":")+0</f>
        <v>43570.512662037036</v>
      </c>
      <c r="I1583" s="3">
        <f>SUBSTITUTE(LEFT(Tableau1[[#This Row],[OrderDueTo]],17),".",":")+0</f>
        <v>43578.5</v>
      </c>
      <c r="J1583" s="13" t="str">
        <f>VLOOKUP(Tableau1[[#This Row],[AnaCode]],'Config Analyses'!A:C,2,FALSE)</f>
        <v>Analyse polluants d'emballage</v>
      </c>
      <c r="K1583" s="13" t="str">
        <f>VLOOKUP(Tableau1[[#This Row],[AnaCode]],'Config Analyses'!A:C,3,FALSE)</f>
        <v>Equipe 3</v>
      </c>
      <c r="L1583" s="13" t="str">
        <f>VLOOKUP(Tableau1[[#This Row],[CustomerCode]],'Config Clients'!A:D,3,FALSE)</f>
        <v>Centrale d'achats</v>
      </c>
      <c r="M1583" s="13" t="str">
        <f>VLOOKUP(Tableau1[[#This Row],[CustomerCode]],'Config Clients'!A:D,4,FALSE)</f>
        <v>Sandrine</v>
      </c>
      <c r="N1583" s="10" t="str">
        <f>IFERROR(IF(Tableau1[[#This Row],[Date rendu]]-'Date de l''export'!$A$2&gt;0,"Non","Oui"),"Oui")</f>
        <v>Non</v>
      </c>
      <c r="O1583" s="11">
        <f>IF(Tableau1[[#This Row],[En retard?]]="Non",Tableau1[[#This Row],[Date rendu]]-'Date de l''export'!$A$2,0)</f>
        <v>6.7404166666674428</v>
      </c>
      <c r="P1583" s="14" t="str">
        <f>IF(Tableau1[[#This Row],[En retard?]]="Oui","HD",IF(Tableau1[Délai restant]&lt;1,"&lt;24h",IF(Tableau1[Délai restant]&lt;2,"&lt;48h","≥48h")))</f>
        <v>≥48h</v>
      </c>
      <c r="Q1583" s="14" t="str">
        <f>IF(AND(Tableau1[[#This Row],[En retard?]]="Oui",OR(Tableau1[[#This Row],[Product]]="Citron",Tableau1[[#This Row],[Product]]="Amandes")),"Oui","Non")</f>
        <v>Non</v>
      </c>
      <c r="R1583" t="str">
        <f>CONCATENATE(Tableau1[[#This Row],[OrderCode]],"|",Tableau1[[#This Row],[AnaCode]],"|",Tableau1[[#This Row],[Product]])</f>
        <v>CMD01550608|PLLT|Carotte</v>
      </c>
    </row>
    <row r="1584" spans="1:18" x14ac:dyDescent="0.25">
      <c r="A1584" s="1" t="s">
        <v>3257</v>
      </c>
      <c r="B1584" s="1" t="s">
        <v>42</v>
      </c>
      <c r="C1584" s="3" t="s">
        <v>73</v>
      </c>
      <c r="D1584" s="3" t="s">
        <v>23</v>
      </c>
      <c r="E1584" s="1" t="s">
        <v>179</v>
      </c>
      <c r="F1584" s="1" t="s">
        <v>3730</v>
      </c>
      <c r="G1584" s="1" t="s">
        <v>947</v>
      </c>
      <c r="H1584" s="3">
        <f>SUBSTITUTE(LEFT(Tableau1[[#This Row],[OrderDate]],17),".",":")+0</f>
        <v>43570.513009259259</v>
      </c>
      <c r="I1584" s="3">
        <f>SUBSTITUTE(LEFT(Tableau1[[#This Row],[OrderDueTo]],17),".",":")+0</f>
        <v>43571.5</v>
      </c>
      <c r="J1584" s="13" t="str">
        <f>VLOOKUP(Tableau1[[#This Row],[AnaCode]],'Config Analyses'!A:C,2,FALSE)</f>
        <v>Analyse métaux lourds</v>
      </c>
      <c r="K1584" s="13" t="str">
        <f>VLOOKUP(Tableau1[[#This Row],[AnaCode]],'Config Analyses'!A:C,3,FALSE)</f>
        <v>Equipe 1</v>
      </c>
      <c r="L1584" s="13" t="str">
        <f>VLOOKUP(Tableau1[[#This Row],[CustomerCode]],'Config Clients'!A:D,3,FALSE)</f>
        <v>Entreprises agro-alimentaires</v>
      </c>
      <c r="M1584" s="13" t="str">
        <f>VLOOKUP(Tableau1[[#This Row],[CustomerCode]],'Config Clients'!A:D,4,FALSE)</f>
        <v>Julien</v>
      </c>
      <c r="N1584" s="10" t="str">
        <f>IFERROR(IF(Tableau1[[#This Row],[Date rendu]]-'Date de l''export'!$A$2&gt;0,"Non","Oui"),"Oui")</f>
        <v>Oui</v>
      </c>
      <c r="O1584" s="11">
        <f>IF(Tableau1[[#This Row],[En retard?]]="Non",Tableau1[[#This Row],[Date rendu]]-'Date de l''export'!$A$2,0)</f>
        <v>0</v>
      </c>
      <c r="P1584" s="14" t="str">
        <f>IF(Tableau1[[#This Row],[En retard?]]="Oui","HD",IF(Tableau1[Délai restant]&lt;1,"&lt;24h",IF(Tableau1[Délai restant]&lt;2,"&lt;48h","≥48h")))</f>
        <v>HD</v>
      </c>
      <c r="Q1584" s="14" t="str">
        <f>IF(AND(Tableau1[[#This Row],[En retard?]]="Oui",OR(Tableau1[[#This Row],[Product]]="Citron",Tableau1[[#This Row],[Product]]="Amandes")),"Oui","Non")</f>
        <v>Non</v>
      </c>
      <c r="R1584" t="str">
        <f>CONCATENATE(Tableau1[[#This Row],[OrderCode]],"|",Tableau1[[#This Row],[AnaCode]],"|",Tableau1[[#This Row],[Product]])</f>
        <v>CMD01684601|MTX|Jus de fruits</v>
      </c>
    </row>
    <row r="1585" spans="1:18" x14ac:dyDescent="0.25">
      <c r="A1585" s="1" t="s">
        <v>3627</v>
      </c>
      <c r="B1585" s="1" t="s">
        <v>42</v>
      </c>
      <c r="C1585" s="3" t="s">
        <v>188</v>
      </c>
      <c r="D1585" s="3" t="s">
        <v>38</v>
      </c>
      <c r="E1585" s="1" t="s">
        <v>179</v>
      </c>
      <c r="F1585" s="1" t="s">
        <v>3731</v>
      </c>
      <c r="G1585" s="1" t="s">
        <v>947</v>
      </c>
      <c r="H1585" s="3">
        <f>SUBSTITUTE(LEFT(Tableau1[[#This Row],[OrderDate]],17),".",":")+0</f>
        <v>43570.513599537036</v>
      </c>
      <c r="I1585" s="3">
        <f>SUBSTITUTE(LEFT(Tableau1[[#This Row],[OrderDueTo]],17),".",":")+0</f>
        <v>43571.5</v>
      </c>
      <c r="J1585" s="13" t="str">
        <f>VLOOKUP(Tableau1[[#This Row],[AnaCode]],'Config Analyses'!A:C,2,FALSE)</f>
        <v>Analyse métaux lourds</v>
      </c>
      <c r="K1585" s="13" t="str">
        <f>VLOOKUP(Tableau1[[#This Row],[AnaCode]],'Config Analyses'!A:C,3,FALSE)</f>
        <v>Equipe 1</v>
      </c>
      <c r="L1585" s="13" t="str">
        <f>VLOOKUP(Tableau1[[#This Row],[CustomerCode]],'Config Clients'!A:D,3,FALSE)</f>
        <v>Coopérative agricole</v>
      </c>
      <c r="M1585" s="13" t="str">
        <f>VLOOKUP(Tableau1[[#This Row],[CustomerCode]],'Config Clients'!A:D,4,FALSE)</f>
        <v>Julie</v>
      </c>
      <c r="N1585" s="10" t="str">
        <f>IFERROR(IF(Tableau1[[#This Row],[Date rendu]]-'Date de l''export'!$A$2&gt;0,"Non","Oui"),"Oui")</f>
        <v>Oui</v>
      </c>
      <c r="O1585" s="11">
        <f>IF(Tableau1[[#This Row],[En retard?]]="Non",Tableau1[[#This Row],[Date rendu]]-'Date de l''export'!$A$2,0)</f>
        <v>0</v>
      </c>
      <c r="P1585" s="14" t="str">
        <f>IF(Tableau1[[#This Row],[En retard?]]="Oui","HD",IF(Tableau1[Délai restant]&lt;1,"&lt;24h",IF(Tableau1[Délai restant]&lt;2,"&lt;48h","≥48h")))</f>
        <v>HD</v>
      </c>
      <c r="Q1585" s="14" t="str">
        <f>IF(AND(Tableau1[[#This Row],[En retard?]]="Oui",OR(Tableau1[[#This Row],[Product]]="Citron",Tableau1[[#This Row],[Product]]="Amandes")),"Oui","Non")</f>
        <v>Non</v>
      </c>
      <c r="R1585" t="str">
        <f>CONCATENATE(Tableau1[[#This Row],[OrderCode]],"|",Tableau1[[#This Row],[AnaCode]],"|",Tableau1[[#This Row],[Product]])</f>
        <v>CMD01748537|MTX|Jus de fruits</v>
      </c>
    </row>
    <row r="1586" spans="1:18" x14ac:dyDescent="0.25">
      <c r="A1586" s="1" t="s">
        <v>377</v>
      </c>
      <c r="B1586" s="1" t="s">
        <v>32</v>
      </c>
      <c r="C1586" s="3" t="s">
        <v>61</v>
      </c>
      <c r="D1586" s="3" t="s">
        <v>14</v>
      </c>
      <c r="E1586" s="1" t="s">
        <v>179</v>
      </c>
      <c r="F1586" s="1" t="s">
        <v>2626</v>
      </c>
      <c r="G1586" s="1" t="s">
        <v>947</v>
      </c>
      <c r="H1586" s="3">
        <f>SUBSTITUTE(LEFT(Tableau1[[#This Row],[OrderDate]],17),".",":")+0</f>
        <v>43570.513645833336</v>
      </c>
      <c r="I1586" s="3">
        <f>SUBSTITUTE(LEFT(Tableau1[[#This Row],[OrderDueTo]],17),".",":")+0</f>
        <v>43571.5</v>
      </c>
      <c r="J1586" s="13" t="str">
        <f>VLOOKUP(Tableau1[[#This Row],[AnaCode]],'Config Analyses'!A:C,2,FALSE)</f>
        <v>Analyse métaux lourds</v>
      </c>
      <c r="K1586" s="13" t="str">
        <f>VLOOKUP(Tableau1[[#This Row],[AnaCode]],'Config Analyses'!A:C,3,FALSE)</f>
        <v>Equipe 1</v>
      </c>
      <c r="L1586" s="13" t="str">
        <f>VLOOKUP(Tableau1[[#This Row],[CustomerCode]],'Config Clients'!A:D,3,FALSE)</f>
        <v>Grande surface</v>
      </c>
      <c r="M1586" s="13" t="str">
        <f>VLOOKUP(Tableau1[[#This Row],[CustomerCode]],'Config Clients'!A:D,4,FALSE)</f>
        <v>Eric</v>
      </c>
      <c r="N1586" s="10" t="str">
        <f>IFERROR(IF(Tableau1[[#This Row],[Date rendu]]-'Date de l''export'!$A$2&gt;0,"Non","Oui"),"Oui")</f>
        <v>Oui</v>
      </c>
      <c r="O1586" s="11">
        <f>IF(Tableau1[[#This Row],[En retard?]]="Non",Tableau1[[#This Row],[Date rendu]]-'Date de l''export'!$A$2,0)</f>
        <v>0</v>
      </c>
      <c r="P1586" s="14" t="str">
        <f>IF(Tableau1[[#This Row],[En retard?]]="Oui","HD",IF(Tableau1[Délai restant]&lt;1,"&lt;24h",IF(Tableau1[Délai restant]&lt;2,"&lt;48h","≥48h")))</f>
        <v>HD</v>
      </c>
      <c r="Q1586" s="14" t="str">
        <f>IF(AND(Tableau1[[#This Row],[En retard?]]="Oui",OR(Tableau1[[#This Row],[Product]]="Citron",Tableau1[[#This Row],[Product]]="Amandes")),"Oui","Non")</f>
        <v>Non</v>
      </c>
      <c r="R1586" t="str">
        <f>CONCATENATE(Tableau1[[#This Row],[OrderCode]],"|",Tableau1[[#This Row],[AnaCode]],"|",Tableau1[[#This Row],[Product]])</f>
        <v>CMD01711403|MTX|Tomate</v>
      </c>
    </row>
    <row r="1587" spans="1:18" x14ac:dyDescent="0.25">
      <c r="A1587" s="1" t="s">
        <v>363</v>
      </c>
      <c r="B1587" s="1" t="s">
        <v>31</v>
      </c>
      <c r="C1587" s="3" t="s">
        <v>54</v>
      </c>
      <c r="D1587" s="3" t="s">
        <v>10</v>
      </c>
      <c r="E1587" s="1" t="s">
        <v>130</v>
      </c>
      <c r="F1587" s="1" t="s">
        <v>1780</v>
      </c>
      <c r="G1587" s="1" t="s">
        <v>1013</v>
      </c>
      <c r="H1587" s="3">
        <f>SUBSTITUTE(LEFT(Tableau1[[#This Row],[OrderDate]],17),".",":")+0</f>
        <v>43570.513657407406</v>
      </c>
      <c r="I1587" s="3">
        <f>SUBSTITUTE(LEFT(Tableau1[[#This Row],[OrderDueTo]],17),".",":")+0</f>
        <v>43578.5</v>
      </c>
      <c r="J1587" s="13" t="str">
        <f>VLOOKUP(Tableau1[[#This Row],[AnaCode]],'Config Analyses'!A:C,2,FALSE)</f>
        <v>Analyse pesticides</v>
      </c>
      <c r="K1587" s="13" t="str">
        <f>VLOOKUP(Tableau1[[#This Row],[AnaCode]],'Config Analyses'!A:C,3,FALSE)</f>
        <v>Equipe 3</v>
      </c>
      <c r="L1587" s="13" t="str">
        <f>VLOOKUP(Tableau1[[#This Row],[CustomerCode]],'Config Clients'!A:D,3,FALSE)</f>
        <v>Coopérative agricole</v>
      </c>
      <c r="M1587" s="13" t="str">
        <f>VLOOKUP(Tableau1[[#This Row],[CustomerCode]],'Config Clients'!A:D,4,FALSE)</f>
        <v>Julie</v>
      </c>
      <c r="N1587" s="10" t="str">
        <f>IFERROR(IF(Tableau1[[#This Row],[Date rendu]]-'Date de l''export'!$A$2&gt;0,"Non","Oui"),"Oui")</f>
        <v>Non</v>
      </c>
      <c r="O1587" s="11">
        <f>IF(Tableau1[[#This Row],[En retard?]]="Non",Tableau1[[#This Row],[Date rendu]]-'Date de l''export'!$A$2,0)</f>
        <v>6.7404166666674428</v>
      </c>
      <c r="P1587" s="14" t="str">
        <f>IF(Tableau1[[#This Row],[En retard?]]="Oui","HD",IF(Tableau1[Délai restant]&lt;1,"&lt;24h",IF(Tableau1[Délai restant]&lt;2,"&lt;48h","≥48h")))</f>
        <v>≥48h</v>
      </c>
      <c r="Q1587" s="14" t="str">
        <f>IF(AND(Tableau1[[#This Row],[En retard?]]="Oui",OR(Tableau1[[#This Row],[Product]]="Citron",Tableau1[[#This Row],[Product]]="Amandes")),"Oui","Non")</f>
        <v>Non</v>
      </c>
      <c r="R1587" t="str">
        <f>CONCATENATE(Tableau1[[#This Row],[OrderCode]],"|",Tableau1[[#This Row],[AnaCode]],"|",Tableau1[[#This Row],[Product]])</f>
        <v>CMD01665308|PEST|Pomme de terre</v>
      </c>
    </row>
    <row r="1588" spans="1:18" x14ac:dyDescent="0.25">
      <c r="A1588" s="1" t="s">
        <v>380</v>
      </c>
      <c r="B1588" s="1" t="s">
        <v>32</v>
      </c>
      <c r="C1588" s="3" t="s">
        <v>58</v>
      </c>
      <c r="D1588" s="3" t="s">
        <v>13</v>
      </c>
      <c r="E1588" s="1" t="s">
        <v>130</v>
      </c>
      <c r="F1588" s="1" t="s">
        <v>1568</v>
      </c>
      <c r="G1588" s="1" t="s">
        <v>1013</v>
      </c>
      <c r="H1588" s="3">
        <f>SUBSTITUTE(LEFT(Tableau1[[#This Row],[OrderDate]],17),".",":")+0</f>
        <v>43570.514270833337</v>
      </c>
      <c r="I1588" s="3">
        <f>SUBSTITUTE(LEFT(Tableau1[[#This Row],[OrderDueTo]],17),".",":")+0</f>
        <v>43578.5</v>
      </c>
      <c r="J1588" s="13" t="str">
        <f>VLOOKUP(Tableau1[[#This Row],[AnaCode]],'Config Analyses'!A:C,2,FALSE)</f>
        <v>Analyse pesticides</v>
      </c>
      <c r="K1588" s="13" t="str">
        <f>VLOOKUP(Tableau1[[#This Row],[AnaCode]],'Config Analyses'!A:C,3,FALSE)</f>
        <v>Equipe 3</v>
      </c>
      <c r="L1588" s="13" t="str">
        <f>VLOOKUP(Tableau1[[#This Row],[CustomerCode]],'Config Clients'!A:D,3,FALSE)</f>
        <v>Coopérative agricole</v>
      </c>
      <c r="M1588" s="13" t="str">
        <f>VLOOKUP(Tableau1[[#This Row],[CustomerCode]],'Config Clients'!A:D,4,FALSE)</f>
        <v>Béatrice</v>
      </c>
      <c r="N1588" s="10" t="str">
        <f>IFERROR(IF(Tableau1[[#This Row],[Date rendu]]-'Date de l''export'!$A$2&gt;0,"Non","Oui"),"Oui")</f>
        <v>Non</v>
      </c>
      <c r="O1588" s="11">
        <f>IF(Tableau1[[#This Row],[En retard?]]="Non",Tableau1[[#This Row],[Date rendu]]-'Date de l''export'!$A$2,0)</f>
        <v>6.7404166666674428</v>
      </c>
      <c r="P1588" s="14" t="str">
        <f>IF(Tableau1[[#This Row],[En retard?]]="Oui","HD",IF(Tableau1[Délai restant]&lt;1,"&lt;24h",IF(Tableau1[Délai restant]&lt;2,"&lt;48h","≥48h")))</f>
        <v>≥48h</v>
      </c>
      <c r="Q1588" s="14" t="str">
        <f>IF(AND(Tableau1[[#This Row],[En retard?]]="Oui",OR(Tableau1[[#This Row],[Product]]="Citron",Tableau1[[#This Row],[Product]]="Amandes")),"Oui","Non")</f>
        <v>Non</v>
      </c>
      <c r="R1588" t="str">
        <f>CONCATENATE(Tableau1[[#This Row],[OrderCode]],"|",Tableau1[[#This Row],[AnaCode]],"|",Tableau1[[#This Row],[Product]])</f>
        <v>CMD01704301|PEST|Tomate</v>
      </c>
    </row>
    <row r="1589" spans="1:18" x14ac:dyDescent="0.25">
      <c r="A1589" s="1" t="s">
        <v>461</v>
      </c>
      <c r="B1589" s="1" t="s">
        <v>21</v>
      </c>
      <c r="C1589" s="3" t="s">
        <v>49</v>
      </c>
      <c r="D1589" s="3" t="s">
        <v>8</v>
      </c>
      <c r="E1589" s="1" t="s">
        <v>130</v>
      </c>
      <c r="F1589" s="1" t="s">
        <v>2195</v>
      </c>
      <c r="G1589" s="1" t="s">
        <v>1013</v>
      </c>
      <c r="H1589" s="3">
        <f>SUBSTITUTE(LEFT(Tableau1[[#This Row],[OrderDate]],17),".",":")+0</f>
        <v>43570.514432870368</v>
      </c>
      <c r="I1589" s="3">
        <f>SUBSTITUTE(LEFT(Tableau1[[#This Row],[OrderDueTo]],17),".",":")+0</f>
        <v>43578.5</v>
      </c>
      <c r="J1589" s="13" t="str">
        <f>VLOOKUP(Tableau1[[#This Row],[AnaCode]],'Config Analyses'!A:C,2,FALSE)</f>
        <v>Analyse pesticides</v>
      </c>
      <c r="K1589" s="13" t="str">
        <f>VLOOKUP(Tableau1[[#This Row],[AnaCode]],'Config Analyses'!A:C,3,FALSE)</f>
        <v>Equipe 3</v>
      </c>
      <c r="L1589" s="13" t="str">
        <f>VLOOKUP(Tableau1[[#This Row],[CustomerCode]],'Config Clients'!A:D,3,FALSE)</f>
        <v>Grande surface</v>
      </c>
      <c r="M1589" s="13" t="str">
        <f>VLOOKUP(Tableau1[[#This Row],[CustomerCode]],'Config Clients'!A:D,4,FALSE)</f>
        <v>Eric</v>
      </c>
      <c r="N1589" s="10" t="str">
        <f>IFERROR(IF(Tableau1[[#This Row],[Date rendu]]-'Date de l''export'!$A$2&gt;0,"Non","Oui"),"Oui")</f>
        <v>Non</v>
      </c>
      <c r="O1589" s="11">
        <f>IF(Tableau1[[#This Row],[En retard?]]="Non",Tableau1[[#This Row],[Date rendu]]-'Date de l''export'!$A$2,0)</f>
        <v>6.7404166666674428</v>
      </c>
      <c r="P1589" s="14" t="str">
        <f>IF(Tableau1[[#This Row],[En retard?]]="Oui","HD",IF(Tableau1[Délai restant]&lt;1,"&lt;24h",IF(Tableau1[Délai restant]&lt;2,"&lt;48h","≥48h")))</f>
        <v>≥48h</v>
      </c>
      <c r="Q1589" s="14" t="str">
        <f>IF(AND(Tableau1[[#This Row],[En retard?]]="Oui",OR(Tableau1[[#This Row],[Product]]="Citron",Tableau1[[#This Row],[Product]]="Amandes")),"Oui","Non")</f>
        <v>Non</v>
      </c>
      <c r="R1589" t="str">
        <f>CONCATENATE(Tableau1[[#This Row],[OrderCode]],"|",Tableau1[[#This Row],[AnaCode]],"|",Tableau1[[#This Row],[Product]])</f>
        <v>CMD01609003|PEST|Carotte</v>
      </c>
    </row>
    <row r="1590" spans="1:18" x14ac:dyDescent="0.25">
      <c r="A1590" s="1" t="s">
        <v>701</v>
      </c>
      <c r="B1590" s="1" t="s">
        <v>42</v>
      </c>
      <c r="C1590" s="3" t="s">
        <v>75</v>
      </c>
      <c r="D1590" s="3" t="s">
        <v>24</v>
      </c>
      <c r="E1590" s="1" t="s">
        <v>130</v>
      </c>
      <c r="F1590" s="1" t="s">
        <v>2196</v>
      </c>
      <c r="G1590" s="1" t="s">
        <v>1013</v>
      </c>
      <c r="H1590" s="3">
        <f>SUBSTITUTE(LEFT(Tableau1[[#This Row],[OrderDate]],17),".",":")+0</f>
        <v>43570.51457175926</v>
      </c>
      <c r="I1590" s="3">
        <f>SUBSTITUTE(LEFT(Tableau1[[#This Row],[OrderDueTo]],17),".",":")+0</f>
        <v>43578.5</v>
      </c>
      <c r="J1590" s="13" t="str">
        <f>VLOOKUP(Tableau1[[#This Row],[AnaCode]],'Config Analyses'!A:C,2,FALSE)</f>
        <v>Analyse pesticides</v>
      </c>
      <c r="K1590" s="13" t="str">
        <f>VLOOKUP(Tableau1[[#This Row],[AnaCode]],'Config Analyses'!A:C,3,FALSE)</f>
        <v>Equipe 3</v>
      </c>
      <c r="L1590" s="13" t="str">
        <f>VLOOKUP(Tableau1[[#This Row],[CustomerCode]],'Config Clients'!A:D,3,FALSE)</f>
        <v>Entreprises agro-alimentaires</v>
      </c>
      <c r="M1590" s="13" t="str">
        <f>VLOOKUP(Tableau1[[#This Row],[CustomerCode]],'Config Clients'!A:D,4,FALSE)</f>
        <v>Julien</v>
      </c>
      <c r="N1590" s="10" t="str">
        <f>IFERROR(IF(Tableau1[[#This Row],[Date rendu]]-'Date de l''export'!$A$2&gt;0,"Non","Oui"),"Oui")</f>
        <v>Non</v>
      </c>
      <c r="O1590" s="11">
        <f>IF(Tableau1[[#This Row],[En retard?]]="Non",Tableau1[[#This Row],[Date rendu]]-'Date de l''export'!$A$2,0)</f>
        <v>6.7404166666674428</v>
      </c>
      <c r="P1590" s="14" t="str">
        <f>IF(Tableau1[[#This Row],[En retard?]]="Oui","HD",IF(Tableau1[Délai restant]&lt;1,"&lt;24h",IF(Tableau1[Délai restant]&lt;2,"&lt;48h","≥48h")))</f>
        <v>≥48h</v>
      </c>
      <c r="Q1590" s="14" t="str">
        <f>IF(AND(Tableau1[[#This Row],[En retard?]]="Oui",OR(Tableau1[[#This Row],[Product]]="Citron",Tableau1[[#This Row],[Product]]="Amandes")),"Oui","Non")</f>
        <v>Non</v>
      </c>
      <c r="R1590" t="str">
        <f>CONCATENATE(Tableau1[[#This Row],[OrderCode]],"|",Tableau1[[#This Row],[AnaCode]],"|",Tableau1[[#This Row],[Product]])</f>
        <v>CMD01790407|PEST|Jus de fruits</v>
      </c>
    </row>
    <row r="1591" spans="1:18" x14ac:dyDescent="0.25">
      <c r="A1591" s="1" t="s">
        <v>464</v>
      </c>
      <c r="B1591" s="1" t="s">
        <v>31</v>
      </c>
      <c r="C1591" s="3" t="s">
        <v>54</v>
      </c>
      <c r="D1591" s="3" t="s">
        <v>10</v>
      </c>
      <c r="E1591" s="1" t="s">
        <v>130</v>
      </c>
      <c r="F1591" s="1" t="s">
        <v>1567</v>
      </c>
      <c r="G1591" s="1" t="s">
        <v>1013</v>
      </c>
      <c r="H1591" s="3">
        <f>SUBSTITUTE(LEFT(Tableau1[[#This Row],[OrderDate]],17),".",":")+0</f>
        <v>43570.514699074076</v>
      </c>
      <c r="I1591" s="3">
        <f>SUBSTITUTE(LEFT(Tableau1[[#This Row],[OrderDueTo]],17),".",":")+0</f>
        <v>43578.5</v>
      </c>
      <c r="J1591" s="13" t="str">
        <f>VLOOKUP(Tableau1[[#This Row],[AnaCode]],'Config Analyses'!A:C,2,FALSE)</f>
        <v>Analyse pesticides</v>
      </c>
      <c r="K1591" s="13" t="str">
        <f>VLOOKUP(Tableau1[[#This Row],[AnaCode]],'Config Analyses'!A:C,3,FALSE)</f>
        <v>Equipe 3</v>
      </c>
      <c r="L1591" s="13" t="str">
        <f>VLOOKUP(Tableau1[[#This Row],[CustomerCode]],'Config Clients'!A:D,3,FALSE)</f>
        <v>Coopérative agricole</v>
      </c>
      <c r="M1591" s="13" t="str">
        <f>VLOOKUP(Tableau1[[#This Row],[CustomerCode]],'Config Clients'!A:D,4,FALSE)</f>
        <v>Julie</v>
      </c>
      <c r="N1591" s="10" t="str">
        <f>IFERROR(IF(Tableau1[[#This Row],[Date rendu]]-'Date de l''export'!$A$2&gt;0,"Non","Oui"),"Oui")</f>
        <v>Non</v>
      </c>
      <c r="O1591" s="11">
        <f>IF(Tableau1[[#This Row],[En retard?]]="Non",Tableau1[[#This Row],[Date rendu]]-'Date de l''export'!$A$2,0)</f>
        <v>6.7404166666674428</v>
      </c>
      <c r="P1591" s="14" t="str">
        <f>IF(Tableau1[[#This Row],[En retard?]]="Oui","HD",IF(Tableau1[Délai restant]&lt;1,"&lt;24h",IF(Tableau1[Délai restant]&lt;2,"&lt;48h","≥48h")))</f>
        <v>≥48h</v>
      </c>
      <c r="Q1591" s="14" t="str">
        <f>IF(AND(Tableau1[[#This Row],[En retard?]]="Oui",OR(Tableau1[[#This Row],[Product]]="Citron",Tableau1[[#This Row],[Product]]="Amandes")),"Oui","Non")</f>
        <v>Non</v>
      </c>
      <c r="R1591" t="str">
        <f>CONCATENATE(Tableau1[[#This Row],[OrderCode]],"|",Tableau1[[#This Row],[AnaCode]],"|",Tableau1[[#This Row],[Product]])</f>
        <v>CMD01461407|PEST|Pomme de terre</v>
      </c>
    </row>
    <row r="1592" spans="1:18" x14ac:dyDescent="0.25">
      <c r="A1592" s="1" t="s">
        <v>208</v>
      </c>
      <c r="B1592" s="1" t="s">
        <v>21</v>
      </c>
      <c r="C1592" s="3" t="s">
        <v>49</v>
      </c>
      <c r="D1592" s="3" t="s">
        <v>8</v>
      </c>
      <c r="E1592" s="1" t="s">
        <v>130</v>
      </c>
      <c r="F1592" s="1" t="s">
        <v>2198</v>
      </c>
      <c r="G1592" s="1" t="s">
        <v>1013</v>
      </c>
      <c r="H1592" s="3">
        <f>SUBSTITUTE(LEFT(Tableau1[[#This Row],[OrderDate]],17),".",":")+0</f>
        <v>43570.515023148146</v>
      </c>
      <c r="I1592" s="3">
        <f>SUBSTITUTE(LEFT(Tableau1[[#This Row],[OrderDueTo]],17),".",":")+0</f>
        <v>43578.5</v>
      </c>
      <c r="J1592" s="13" t="str">
        <f>VLOOKUP(Tableau1[[#This Row],[AnaCode]],'Config Analyses'!A:C,2,FALSE)</f>
        <v>Analyse pesticides</v>
      </c>
      <c r="K1592" s="13" t="str">
        <f>VLOOKUP(Tableau1[[#This Row],[AnaCode]],'Config Analyses'!A:C,3,FALSE)</f>
        <v>Equipe 3</v>
      </c>
      <c r="L1592" s="13" t="str">
        <f>VLOOKUP(Tableau1[[#This Row],[CustomerCode]],'Config Clients'!A:D,3,FALSE)</f>
        <v>Grande surface</v>
      </c>
      <c r="M1592" s="13" t="str">
        <f>VLOOKUP(Tableau1[[#This Row],[CustomerCode]],'Config Clients'!A:D,4,FALSE)</f>
        <v>Eric</v>
      </c>
      <c r="N1592" s="10" t="str">
        <f>IFERROR(IF(Tableau1[[#This Row],[Date rendu]]-'Date de l''export'!$A$2&gt;0,"Non","Oui"),"Oui")</f>
        <v>Non</v>
      </c>
      <c r="O1592" s="11">
        <f>IF(Tableau1[[#This Row],[En retard?]]="Non",Tableau1[[#This Row],[Date rendu]]-'Date de l''export'!$A$2,0)</f>
        <v>6.7404166666674428</v>
      </c>
      <c r="P1592" s="14" t="str">
        <f>IF(Tableau1[[#This Row],[En retard?]]="Oui","HD",IF(Tableau1[Délai restant]&lt;1,"&lt;24h",IF(Tableau1[Délai restant]&lt;2,"&lt;48h","≥48h")))</f>
        <v>≥48h</v>
      </c>
      <c r="Q1592" s="14" t="str">
        <f>IF(AND(Tableau1[[#This Row],[En retard?]]="Oui",OR(Tableau1[[#This Row],[Product]]="Citron",Tableau1[[#This Row],[Product]]="Amandes")),"Oui","Non")</f>
        <v>Non</v>
      </c>
      <c r="R1592" t="str">
        <f>CONCATENATE(Tableau1[[#This Row],[OrderCode]],"|",Tableau1[[#This Row],[AnaCode]],"|",Tableau1[[#This Row],[Product]])</f>
        <v>CMD01645805|PEST|Carotte</v>
      </c>
    </row>
    <row r="1593" spans="1:18" x14ac:dyDescent="0.25">
      <c r="A1593" s="1" t="s">
        <v>545</v>
      </c>
      <c r="B1593" s="1" t="s">
        <v>32</v>
      </c>
      <c r="C1593" s="3" t="s">
        <v>61</v>
      </c>
      <c r="D1593" s="3" t="s">
        <v>14</v>
      </c>
      <c r="E1593" s="1" t="s">
        <v>130</v>
      </c>
      <c r="F1593" s="1" t="s">
        <v>1944</v>
      </c>
      <c r="G1593" s="1" t="s">
        <v>1013</v>
      </c>
      <c r="H1593" s="3">
        <f>SUBSTITUTE(LEFT(Tableau1[[#This Row],[OrderDate]],17),".",":")+0</f>
        <v>43570.516608796293</v>
      </c>
      <c r="I1593" s="3">
        <f>SUBSTITUTE(LEFT(Tableau1[[#This Row],[OrderDueTo]],17),".",":")+0</f>
        <v>43578.5</v>
      </c>
      <c r="J1593" s="13" t="str">
        <f>VLOOKUP(Tableau1[[#This Row],[AnaCode]],'Config Analyses'!A:C,2,FALSE)</f>
        <v>Analyse pesticides</v>
      </c>
      <c r="K1593" s="13" t="str">
        <f>VLOOKUP(Tableau1[[#This Row],[AnaCode]],'Config Analyses'!A:C,3,FALSE)</f>
        <v>Equipe 3</v>
      </c>
      <c r="L1593" s="13" t="str">
        <f>VLOOKUP(Tableau1[[#This Row],[CustomerCode]],'Config Clients'!A:D,3,FALSE)</f>
        <v>Grande surface</v>
      </c>
      <c r="M1593" s="13" t="str">
        <f>VLOOKUP(Tableau1[[#This Row],[CustomerCode]],'Config Clients'!A:D,4,FALSE)</f>
        <v>Eric</v>
      </c>
      <c r="N1593" s="10" t="str">
        <f>IFERROR(IF(Tableau1[[#This Row],[Date rendu]]-'Date de l''export'!$A$2&gt;0,"Non","Oui"),"Oui")</f>
        <v>Non</v>
      </c>
      <c r="O1593" s="11">
        <f>IF(Tableau1[[#This Row],[En retard?]]="Non",Tableau1[[#This Row],[Date rendu]]-'Date de l''export'!$A$2,0)</f>
        <v>6.7404166666674428</v>
      </c>
      <c r="P1593" s="14" t="str">
        <f>IF(Tableau1[[#This Row],[En retard?]]="Oui","HD",IF(Tableau1[Délai restant]&lt;1,"&lt;24h",IF(Tableau1[Délai restant]&lt;2,"&lt;48h","≥48h")))</f>
        <v>≥48h</v>
      </c>
      <c r="Q1593" s="14" t="str">
        <f>IF(AND(Tableau1[[#This Row],[En retard?]]="Oui",OR(Tableau1[[#This Row],[Product]]="Citron",Tableau1[[#This Row],[Product]]="Amandes")),"Oui","Non")</f>
        <v>Non</v>
      </c>
      <c r="R1593" t="str">
        <f>CONCATENATE(Tableau1[[#This Row],[OrderCode]],"|",Tableau1[[#This Row],[AnaCode]],"|",Tableau1[[#This Row],[Product]])</f>
        <v>CMD01761803|PEST|Tomate</v>
      </c>
    </row>
    <row r="1594" spans="1:18" x14ac:dyDescent="0.25">
      <c r="A1594" s="1" t="s">
        <v>3732</v>
      </c>
      <c r="B1594" s="1" t="s">
        <v>42</v>
      </c>
      <c r="C1594" s="3" t="s">
        <v>188</v>
      </c>
      <c r="D1594" s="3" t="s">
        <v>38</v>
      </c>
      <c r="E1594" s="1" t="s">
        <v>229</v>
      </c>
      <c r="F1594" s="1" t="s">
        <v>3733</v>
      </c>
      <c r="G1594" s="1" t="s">
        <v>964</v>
      </c>
      <c r="H1594" s="3">
        <f>SUBSTITUTE(LEFT(Tableau1[[#This Row],[OrderDate]],17),".",":")+0</f>
        <v>43570.517546296294</v>
      </c>
      <c r="I1594" s="3">
        <f>SUBSTITUTE(LEFT(Tableau1[[#This Row],[OrderDueTo]],17),".",":")+0</f>
        <v>43573.5</v>
      </c>
      <c r="J1594" s="13" t="str">
        <f>VLOOKUP(Tableau1[[#This Row],[AnaCode]],'Config Analyses'!A:C,2,FALSE)</f>
        <v>Analyse sucres</v>
      </c>
      <c r="K1594" s="13" t="str">
        <f>VLOOKUP(Tableau1[[#This Row],[AnaCode]],'Config Analyses'!A:C,3,FALSE)</f>
        <v>Equipe 2</v>
      </c>
      <c r="L1594" s="13" t="str">
        <f>VLOOKUP(Tableau1[[#This Row],[CustomerCode]],'Config Clients'!A:D,3,FALSE)</f>
        <v>Coopérative agricole</v>
      </c>
      <c r="M1594" s="13" t="str">
        <f>VLOOKUP(Tableau1[[#This Row],[CustomerCode]],'Config Clients'!A:D,4,FALSE)</f>
        <v>Julie</v>
      </c>
      <c r="N1594" s="10" t="str">
        <f>IFERROR(IF(Tableau1[[#This Row],[Date rendu]]-'Date de l''export'!$A$2&gt;0,"Non","Oui"),"Oui")</f>
        <v>Non</v>
      </c>
      <c r="O1594" s="11">
        <f>IF(Tableau1[[#This Row],[En retard?]]="Non",Tableau1[[#This Row],[Date rendu]]-'Date de l''export'!$A$2,0)</f>
        <v>1.7404166666674428</v>
      </c>
      <c r="P1594" s="14" t="str">
        <f>IF(Tableau1[[#This Row],[En retard?]]="Oui","HD",IF(Tableau1[Délai restant]&lt;1,"&lt;24h",IF(Tableau1[Délai restant]&lt;2,"&lt;48h","≥48h")))</f>
        <v>&lt;48h</v>
      </c>
      <c r="Q1594" s="14" t="str">
        <f>IF(AND(Tableau1[[#This Row],[En retard?]]="Oui",OR(Tableau1[[#This Row],[Product]]="Citron",Tableau1[[#This Row],[Product]]="Amandes")),"Oui","Non")</f>
        <v>Non</v>
      </c>
      <c r="R1594" t="str">
        <f>CONCATENATE(Tableau1[[#This Row],[OrderCode]],"|",Tableau1[[#This Row],[AnaCode]],"|",Tableau1[[#This Row],[Product]])</f>
        <v>CMD01646445|SCR|Jus de fruits</v>
      </c>
    </row>
    <row r="1595" spans="1:18" x14ac:dyDescent="0.25">
      <c r="A1595" s="1" t="s">
        <v>244</v>
      </c>
      <c r="B1595" s="1" t="s">
        <v>21</v>
      </c>
      <c r="C1595" s="3" t="s">
        <v>49</v>
      </c>
      <c r="D1595" s="3" t="s">
        <v>8</v>
      </c>
      <c r="E1595" s="1" t="s">
        <v>130</v>
      </c>
      <c r="F1595" s="1" t="s">
        <v>2201</v>
      </c>
      <c r="G1595" s="1" t="s">
        <v>1013</v>
      </c>
      <c r="H1595" s="3">
        <f>SUBSTITUTE(LEFT(Tableau1[[#This Row],[OrderDate]],17),".",":")+0</f>
        <v>43570.517754629633</v>
      </c>
      <c r="I1595" s="3">
        <f>SUBSTITUTE(LEFT(Tableau1[[#This Row],[OrderDueTo]],17),".",":")+0</f>
        <v>43578.5</v>
      </c>
      <c r="J1595" s="13" t="str">
        <f>VLOOKUP(Tableau1[[#This Row],[AnaCode]],'Config Analyses'!A:C,2,FALSE)</f>
        <v>Analyse pesticides</v>
      </c>
      <c r="K1595" s="13" t="str">
        <f>VLOOKUP(Tableau1[[#This Row],[AnaCode]],'Config Analyses'!A:C,3,FALSE)</f>
        <v>Equipe 3</v>
      </c>
      <c r="L1595" s="13" t="str">
        <f>VLOOKUP(Tableau1[[#This Row],[CustomerCode]],'Config Clients'!A:D,3,FALSE)</f>
        <v>Grande surface</v>
      </c>
      <c r="M1595" s="13" t="str">
        <f>VLOOKUP(Tableau1[[#This Row],[CustomerCode]],'Config Clients'!A:D,4,FALSE)</f>
        <v>Eric</v>
      </c>
      <c r="N1595" s="10" t="str">
        <f>IFERROR(IF(Tableau1[[#This Row],[Date rendu]]-'Date de l''export'!$A$2&gt;0,"Non","Oui"),"Oui")</f>
        <v>Non</v>
      </c>
      <c r="O1595" s="11">
        <f>IF(Tableau1[[#This Row],[En retard?]]="Non",Tableau1[[#This Row],[Date rendu]]-'Date de l''export'!$A$2,0)</f>
        <v>6.7404166666674428</v>
      </c>
      <c r="P1595" s="14" t="str">
        <f>IF(Tableau1[[#This Row],[En retard?]]="Oui","HD",IF(Tableau1[Délai restant]&lt;1,"&lt;24h",IF(Tableau1[Délai restant]&lt;2,"&lt;48h","≥48h")))</f>
        <v>≥48h</v>
      </c>
      <c r="Q1595" s="14" t="str">
        <f>IF(AND(Tableau1[[#This Row],[En retard?]]="Oui",OR(Tableau1[[#This Row],[Product]]="Citron",Tableau1[[#This Row],[Product]]="Amandes")),"Oui","Non")</f>
        <v>Non</v>
      </c>
      <c r="R1595" t="str">
        <f>CONCATENATE(Tableau1[[#This Row],[OrderCode]],"|",Tableau1[[#This Row],[AnaCode]],"|",Tableau1[[#This Row],[Product]])</f>
        <v>CMD01645807|PEST|Carotte</v>
      </c>
    </row>
    <row r="1596" spans="1:18" x14ac:dyDescent="0.25">
      <c r="A1596" s="1" t="s">
        <v>196</v>
      </c>
      <c r="B1596" s="1" t="s">
        <v>32</v>
      </c>
      <c r="C1596" s="3" t="s">
        <v>58</v>
      </c>
      <c r="D1596" s="3" t="s">
        <v>13</v>
      </c>
      <c r="E1596" s="1" t="s">
        <v>50</v>
      </c>
      <c r="F1596" s="1" t="s">
        <v>3038</v>
      </c>
      <c r="G1596" s="1" t="s">
        <v>1501</v>
      </c>
      <c r="H1596" s="3">
        <f>SUBSTITUTE(LEFT(Tableau1[[#This Row],[OrderDate]],17),".",":")+0</f>
        <v>43570.519189814811</v>
      </c>
      <c r="I1596" s="3">
        <f>SUBSTITUTE(LEFT(Tableau1[[#This Row],[OrderDueTo]],17),".",":")+0</f>
        <v>43580.5</v>
      </c>
      <c r="J1596" s="13" t="str">
        <f>VLOOKUP(Tableau1[[#This Row],[AnaCode]],'Config Analyses'!A:C,2,FALSE)</f>
        <v>Analyse OGM</v>
      </c>
      <c r="K1596" s="13" t="str">
        <f>VLOOKUP(Tableau1[[#This Row],[AnaCode]],'Config Analyses'!A:C,3,FALSE)</f>
        <v>Equipe 2</v>
      </c>
      <c r="L1596" s="13" t="str">
        <f>VLOOKUP(Tableau1[[#This Row],[CustomerCode]],'Config Clients'!A:D,3,FALSE)</f>
        <v>Coopérative agricole</v>
      </c>
      <c r="M1596" s="13" t="str">
        <f>VLOOKUP(Tableau1[[#This Row],[CustomerCode]],'Config Clients'!A:D,4,FALSE)</f>
        <v>Béatrice</v>
      </c>
      <c r="N1596" s="10" t="str">
        <f>IFERROR(IF(Tableau1[[#This Row],[Date rendu]]-'Date de l''export'!$A$2&gt;0,"Non","Oui"),"Oui")</f>
        <v>Non</v>
      </c>
      <c r="O1596" s="11">
        <f>IF(Tableau1[[#This Row],[En retard?]]="Non",Tableau1[[#This Row],[Date rendu]]-'Date de l''export'!$A$2,0)</f>
        <v>8.7404166666674428</v>
      </c>
      <c r="P1596" s="14" t="str">
        <f>IF(Tableau1[[#This Row],[En retard?]]="Oui","HD",IF(Tableau1[Délai restant]&lt;1,"&lt;24h",IF(Tableau1[Délai restant]&lt;2,"&lt;48h","≥48h")))</f>
        <v>≥48h</v>
      </c>
      <c r="Q1596" s="14" t="str">
        <f>IF(AND(Tableau1[[#This Row],[En retard?]]="Oui",OR(Tableau1[[#This Row],[Product]]="Citron",Tableau1[[#This Row],[Product]]="Amandes")),"Oui","Non")</f>
        <v>Non</v>
      </c>
      <c r="R1596" t="str">
        <f>CONCATENATE(Tableau1[[#This Row],[OrderCode]],"|",Tableau1[[#This Row],[AnaCode]],"|",Tableau1[[#This Row],[Product]])</f>
        <v>CMD01627201|OGM|Tomate</v>
      </c>
    </row>
    <row r="1597" spans="1:18" x14ac:dyDescent="0.25">
      <c r="A1597" s="1" t="s">
        <v>833</v>
      </c>
      <c r="B1597" s="1" t="s">
        <v>43</v>
      </c>
      <c r="C1597" s="3" t="s">
        <v>147</v>
      </c>
      <c r="D1597" s="3" t="s">
        <v>34</v>
      </c>
      <c r="E1597" s="1" t="s">
        <v>229</v>
      </c>
      <c r="F1597" s="1" t="s">
        <v>2399</v>
      </c>
      <c r="G1597" s="1" t="s">
        <v>964</v>
      </c>
      <c r="H1597" s="3">
        <f>SUBSTITUTE(LEFT(Tableau1[[#This Row],[OrderDate]],17),".",":")+0</f>
        <v>43570.519282407404</v>
      </c>
      <c r="I1597" s="3">
        <f>SUBSTITUTE(LEFT(Tableau1[[#This Row],[OrderDueTo]],17),".",":")+0</f>
        <v>43573.5</v>
      </c>
      <c r="J1597" s="13" t="str">
        <f>VLOOKUP(Tableau1[[#This Row],[AnaCode]],'Config Analyses'!A:C,2,FALSE)</f>
        <v>Analyse sucres</v>
      </c>
      <c r="K1597" s="13" t="str">
        <f>VLOOKUP(Tableau1[[#This Row],[AnaCode]],'Config Analyses'!A:C,3,FALSE)</f>
        <v>Equipe 2</v>
      </c>
      <c r="L1597" s="13" t="str">
        <f>VLOOKUP(Tableau1[[#This Row],[CustomerCode]],'Config Clients'!A:D,3,FALSE)</f>
        <v>Entreprises agro-alimentaires</v>
      </c>
      <c r="M1597" s="13" t="str">
        <f>VLOOKUP(Tableau1[[#This Row],[CustomerCode]],'Config Clients'!A:D,4,FALSE)</f>
        <v>Marc</v>
      </c>
      <c r="N1597" s="10" t="str">
        <f>IFERROR(IF(Tableau1[[#This Row],[Date rendu]]-'Date de l''export'!$A$2&gt;0,"Non","Oui"),"Oui")</f>
        <v>Non</v>
      </c>
      <c r="O1597" s="11">
        <f>IF(Tableau1[[#This Row],[En retard?]]="Non",Tableau1[[#This Row],[Date rendu]]-'Date de l''export'!$A$2,0)</f>
        <v>1.7404166666674428</v>
      </c>
      <c r="P1597" s="14" t="str">
        <f>IF(Tableau1[[#This Row],[En retard?]]="Oui","HD",IF(Tableau1[Délai restant]&lt;1,"&lt;24h",IF(Tableau1[Délai restant]&lt;2,"&lt;48h","≥48h")))</f>
        <v>&lt;48h</v>
      </c>
      <c r="Q1597" s="14" t="str">
        <f>IF(AND(Tableau1[[#This Row],[En retard?]]="Oui",OR(Tableau1[[#This Row],[Product]]="Citron",Tableau1[[#This Row],[Product]]="Amandes")),"Oui","Non")</f>
        <v>Non</v>
      </c>
      <c r="R1597" t="str">
        <f>CONCATENATE(Tableau1[[#This Row],[OrderCode]],"|",Tableau1[[#This Row],[AnaCode]],"|",Tableau1[[#This Row],[Product]])</f>
        <v>CMD01770810|SCR|Pomme</v>
      </c>
    </row>
    <row r="1598" spans="1:18" x14ac:dyDescent="0.25">
      <c r="A1598" s="1" t="s">
        <v>3703</v>
      </c>
      <c r="B1598" s="1" t="s">
        <v>42</v>
      </c>
      <c r="C1598" s="3" t="s">
        <v>73</v>
      </c>
      <c r="D1598" s="3" t="s">
        <v>23</v>
      </c>
      <c r="E1598" s="1" t="s">
        <v>179</v>
      </c>
      <c r="F1598" s="1" t="s">
        <v>3734</v>
      </c>
      <c r="G1598" s="1" t="s">
        <v>947</v>
      </c>
      <c r="H1598" s="3">
        <f>SUBSTITUTE(LEFT(Tableau1[[#This Row],[OrderDate]],17),".",":")+0</f>
        <v>43570.52065972222</v>
      </c>
      <c r="I1598" s="3">
        <f>SUBSTITUTE(LEFT(Tableau1[[#This Row],[OrderDueTo]],17),".",":")+0</f>
        <v>43571.5</v>
      </c>
      <c r="J1598" s="13" t="str">
        <f>VLOOKUP(Tableau1[[#This Row],[AnaCode]],'Config Analyses'!A:C,2,FALSE)</f>
        <v>Analyse métaux lourds</v>
      </c>
      <c r="K1598" s="13" t="str">
        <f>VLOOKUP(Tableau1[[#This Row],[AnaCode]],'Config Analyses'!A:C,3,FALSE)</f>
        <v>Equipe 1</v>
      </c>
      <c r="L1598" s="13" t="str">
        <f>VLOOKUP(Tableau1[[#This Row],[CustomerCode]],'Config Clients'!A:D,3,FALSE)</f>
        <v>Entreprises agro-alimentaires</v>
      </c>
      <c r="M1598" s="13" t="str">
        <f>VLOOKUP(Tableau1[[#This Row],[CustomerCode]],'Config Clients'!A:D,4,FALSE)</f>
        <v>Julien</v>
      </c>
      <c r="N1598" s="10" t="str">
        <f>IFERROR(IF(Tableau1[[#This Row],[Date rendu]]-'Date de l''export'!$A$2&gt;0,"Non","Oui"),"Oui")</f>
        <v>Oui</v>
      </c>
      <c r="O1598" s="11">
        <f>IF(Tableau1[[#This Row],[En retard?]]="Non",Tableau1[[#This Row],[Date rendu]]-'Date de l''export'!$A$2,0)</f>
        <v>0</v>
      </c>
      <c r="P1598" s="14" t="str">
        <f>IF(Tableau1[[#This Row],[En retard?]]="Oui","HD",IF(Tableau1[Délai restant]&lt;1,"&lt;24h",IF(Tableau1[Délai restant]&lt;2,"&lt;48h","≥48h")))</f>
        <v>HD</v>
      </c>
      <c r="Q1598" s="14" t="str">
        <f>IF(AND(Tableau1[[#This Row],[En retard?]]="Oui",OR(Tableau1[[#This Row],[Product]]="Citron",Tableau1[[#This Row],[Product]]="Amandes")),"Oui","Non")</f>
        <v>Non</v>
      </c>
      <c r="R1598" t="str">
        <f>CONCATENATE(Tableau1[[#This Row],[OrderCode]],"|",Tableau1[[#This Row],[AnaCode]],"|",Tableau1[[#This Row],[Product]])</f>
        <v>CMD01714001|MTX|Jus de fruits</v>
      </c>
    </row>
    <row r="1599" spans="1:18" x14ac:dyDescent="0.25">
      <c r="A1599" s="1" t="s">
        <v>3735</v>
      </c>
      <c r="B1599" s="1" t="s">
        <v>42</v>
      </c>
      <c r="C1599" s="3" t="s">
        <v>188</v>
      </c>
      <c r="D1599" s="3" t="s">
        <v>38</v>
      </c>
      <c r="E1599" s="1" t="s">
        <v>179</v>
      </c>
      <c r="F1599" s="1" t="s">
        <v>3736</v>
      </c>
      <c r="G1599" s="1" t="s">
        <v>947</v>
      </c>
      <c r="H1599" s="3">
        <f>SUBSTITUTE(LEFT(Tableau1[[#This Row],[OrderDate]],17),".",":")+0</f>
        <v>43570.52071759259</v>
      </c>
      <c r="I1599" s="3">
        <f>SUBSTITUTE(LEFT(Tableau1[[#This Row],[OrderDueTo]],17),".",":")+0</f>
        <v>43571.5</v>
      </c>
      <c r="J1599" s="13" t="str">
        <f>VLOOKUP(Tableau1[[#This Row],[AnaCode]],'Config Analyses'!A:C,2,FALSE)</f>
        <v>Analyse métaux lourds</v>
      </c>
      <c r="K1599" s="13" t="str">
        <f>VLOOKUP(Tableau1[[#This Row],[AnaCode]],'Config Analyses'!A:C,3,FALSE)</f>
        <v>Equipe 1</v>
      </c>
      <c r="L1599" s="13" t="str">
        <f>VLOOKUP(Tableau1[[#This Row],[CustomerCode]],'Config Clients'!A:D,3,FALSE)</f>
        <v>Coopérative agricole</v>
      </c>
      <c r="M1599" s="13" t="str">
        <f>VLOOKUP(Tableau1[[#This Row],[CustomerCode]],'Config Clients'!A:D,4,FALSE)</f>
        <v>Julie</v>
      </c>
      <c r="N1599" s="10" t="str">
        <f>IFERROR(IF(Tableau1[[#This Row],[Date rendu]]-'Date de l''export'!$A$2&gt;0,"Non","Oui"),"Oui")</f>
        <v>Oui</v>
      </c>
      <c r="O1599" s="11">
        <f>IF(Tableau1[[#This Row],[En retard?]]="Non",Tableau1[[#This Row],[Date rendu]]-'Date de l''export'!$A$2,0)</f>
        <v>0</v>
      </c>
      <c r="P1599" s="14" t="str">
        <f>IF(Tableau1[[#This Row],[En retard?]]="Oui","HD",IF(Tableau1[Délai restant]&lt;1,"&lt;24h",IF(Tableau1[Délai restant]&lt;2,"&lt;48h","≥48h")))</f>
        <v>HD</v>
      </c>
      <c r="Q1599" s="14" t="str">
        <f>IF(AND(Tableau1[[#This Row],[En retard?]]="Oui",OR(Tableau1[[#This Row],[Product]]="Citron",Tableau1[[#This Row],[Product]]="Amandes")),"Oui","Non")</f>
        <v>Non</v>
      </c>
      <c r="R1599" t="str">
        <f>CONCATENATE(Tableau1[[#This Row],[OrderCode]],"|",Tableau1[[#This Row],[AnaCode]],"|",Tableau1[[#This Row],[Product]])</f>
        <v>CMD01646403|MTX|Jus de fruits</v>
      </c>
    </row>
    <row r="1600" spans="1:18" x14ac:dyDescent="0.25">
      <c r="A1600" s="1" t="s">
        <v>905</v>
      </c>
      <c r="B1600" s="1" t="s">
        <v>26</v>
      </c>
      <c r="C1600" s="3" t="s">
        <v>75</v>
      </c>
      <c r="D1600" s="3" t="s">
        <v>24</v>
      </c>
      <c r="E1600" s="1" t="s">
        <v>130</v>
      </c>
      <c r="F1600" s="1" t="s">
        <v>3078</v>
      </c>
      <c r="G1600" s="1" t="s">
        <v>1013</v>
      </c>
      <c r="H1600" s="3">
        <f>SUBSTITUTE(LEFT(Tableau1[[#This Row],[OrderDate]],17),".",":")+0</f>
        <v>43570.521574074075</v>
      </c>
      <c r="I1600" s="3">
        <f>SUBSTITUTE(LEFT(Tableau1[[#This Row],[OrderDueTo]],17),".",":")+0</f>
        <v>43578.5</v>
      </c>
      <c r="J1600" s="13" t="str">
        <f>VLOOKUP(Tableau1[[#This Row],[AnaCode]],'Config Analyses'!A:C,2,FALSE)</f>
        <v>Analyse pesticides</v>
      </c>
      <c r="K1600" s="13" t="str">
        <f>VLOOKUP(Tableau1[[#This Row],[AnaCode]],'Config Analyses'!A:C,3,FALSE)</f>
        <v>Equipe 3</v>
      </c>
      <c r="L1600" s="13" t="str">
        <f>VLOOKUP(Tableau1[[#This Row],[CustomerCode]],'Config Clients'!A:D,3,FALSE)</f>
        <v>Entreprises agro-alimentaires</v>
      </c>
      <c r="M1600" s="13" t="str">
        <f>VLOOKUP(Tableau1[[#This Row],[CustomerCode]],'Config Clients'!A:D,4,FALSE)</f>
        <v>Julien</v>
      </c>
      <c r="N1600" s="10" t="str">
        <f>IFERROR(IF(Tableau1[[#This Row],[Date rendu]]-'Date de l''export'!$A$2&gt;0,"Non","Oui"),"Oui")</f>
        <v>Non</v>
      </c>
      <c r="O1600" s="11">
        <f>IF(Tableau1[[#This Row],[En retard?]]="Non",Tableau1[[#This Row],[Date rendu]]-'Date de l''export'!$A$2,0)</f>
        <v>6.7404166666674428</v>
      </c>
      <c r="P1600" s="14" t="str">
        <f>IF(Tableau1[[#This Row],[En retard?]]="Oui","HD",IF(Tableau1[Délai restant]&lt;1,"&lt;24h",IF(Tableau1[Délai restant]&lt;2,"&lt;48h","≥48h")))</f>
        <v>≥48h</v>
      </c>
      <c r="Q1600" s="14" t="str">
        <f>IF(AND(Tableau1[[#This Row],[En retard?]]="Oui",OR(Tableau1[[#This Row],[Product]]="Citron",Tableau1[[#This Row],[Product]]="Amandes")),"Oui","Non")</f>
        <v>Non</v>
      </c>
      <c r="R1600" t="str">
        <f>CONCATENATE(Tableau1[[#This Row],[OrderCode]],"|",Tableau1[[#This Row],[AnaCode]],"|",Tableau1[[#This Row],[Product]])</f>
        <v>CMD01754815|PEST|Radis</v>
      </c>
    </row>
    <row r="1601" spans="1:18" x14ac:dyDescent="0.25">
      <c r="A1601" s="1" t="s">
        <v>402</v>
      </c>
      <c r="B1601" s="1" t="s">
        <v>19</v>
      </c>
      <c r="C1601" s="3" t="s">
        <v>52</v>
      </c>
      <c r="D1601" s="3" t="s">
        <v>9</v>
      </c>
      <c r="E1601" s="1" t="s">
        <v>179</v>
      </c>
      <c r="F1601" s="1" t="s">
        <v>2210</v>
      </c>
      <c r="G1601" s="1" t="s">
        <v>947</v>
      </c>
      <c r="H1601" s="3">
        <f>SUBSTITUTE(LEFT(Tableau1[[#This Row],[OrderDate]],17),".",":")+0</f>
        <v>43570.523263888892</v>
      </c>
      <c r="I1601" s="3">
        <f>SUBSTITUTE(LEFT(Tableau1[[#This Row],[OrderDueTo]],17),".",":")+0</f>
        <v>43571.5</v>
      </c>
      <c r="J1601" s="13" t="str">
        <f>VLOOKUP(Tableau1[[#This Row],[AnaCode]],'Config Analyses'!A:C,2,FALSE)</f>
        <v>Analyse métaux lourds</v>
      </c>
      <c r="K1601" s="13" t="str">
        <f>VLOOKUP(Tableau1[[#This Row],[AnaCode]],'Config Analyses'!A:C,3,FALSE)</f>
        <v>Equipe 1</v>
      </c>
      <c r="L1601" s="13" t="str">
        <f>VLOOKUP(Tableau1[[#This Row],[CustomerCode]],'Config Clients'!A:D,3,FALSE)</f>
        <v>Centrale d'achats</v>
      </c>
      <c r="M1601" s="13" t="str">
        <f>VLOOKUP(Tableau1[[#This Row],[CustomerCode]],'Config Clients'!A:D,4,FALSE)</f>
        <v>Sandrine</v>
      </c>
      <c r="N1601" s="10" t="str">
        <f>IFERROR(IF(Tableau1[[#This Row],[Date rendu]]-'Date de l''export'!$A$2&gt;0,"Non","Oui"),"Oui")</f>
        <v>Oui</v>
      </c>
      <c r="O1601" s="11">
        <f>IF(Tableau1[[#This Row],[En retard?]]="Non",Tableau1[[#This Row],[Date rendu]]-'Date de l''export'!$A$2,0)</f>
        <v>0</v>
      </c>
      <c r="P1601" s="14" t="str">
        <f>IF(Tableau1[[#This Row],[En retard?]]="Oui","HD",IF(Tableau1[Délai restant]&lt;1,"&lt;24h",IF(Tableau1[Délai restant]&lt;2,"&lt;48h","≥48h")))</f>
        <v>HD</v>
      </c>
      <c r="Q1601" s="14" t="str">
        <f>IF(AND(Tableau1[[#This Row],[En retard?]]="Oui",OR(Tableau1[[#This Row],[Product]]="Citron",Tableau1[[#This Row],[Product]]="Amandes")),"Oui","Non")</f>
        <v>Non</v>
      </c>
      <c r="R1601" t="str">
        <f>CONCATENATE(Tableau1[[#This Row],[OrderCode]],"|",Tableau1[[#This Row],[AnaCode]],"|",Tableau1[[#This Row],[Product]])</f>
        <v>CMD01691002|MTX|Bettrave</v>
      </c>
    </row>
    <row r="1602" spans="1:18" x14ac:dyDescent="0.25">
      <c r="A1602" s="1" t="s">
        <v>908</v>
      </c>
      <c r="B1602" s="1" t="s">
        <v>32</v>
      </c>
      <c r="C1602" s="3" t="s">
        <v>61</v>
      </c>
      <c r="D1602" s="3" t="s">
        <v>14</v>
      </c>
      <c r="E1602" s="1" t="s">
        <v>179</v>
      </c>
      <c r="F1602" s="1" t="s">
        <v>3075</v>
      </c>
      <c r="G1602" s="1" t="s">
        <v>947</v>
      </c>
      <c r="H1602" s="3">
        <f>SUBSTITUTE(LEFT(Tableau1[[#This Row],[OrderDate]],17),".",":")+0</f>
        <v>43570.523460648146</v>
      </c>
      <c r="I1602" s="3">
        <f>SUBSTITUTE(LEFT(Tableau1[[#This Row],[OrderDueTo]],17),".",":")+0</f>
        <v>43571.5</v>
      </c>
      <c r="J1602" s="13" t="str">
        <f>VLOOKUP(Tableau1[[#This Row],[AnaCode]],'Config Analyses'!A:C,2,FALSE)</f>
        <v>Analyse métaux lourds</v>
      </c>
      <c r="K1602" s="13" t="str">
        <f>VLOOKUP(Tableau1[[#This Row],[AnaCode]],'Config Analyses'!A:C,3,FALSE)</f>
        <v>Equipe 1</v>
      </c>
      <c r="L1602" s="13" t="str">
        <f>VLOOKUP(Tableau1[[#This Row],[CustomerCode]],'Config Clients'!A:D,3,FALSE)</f>
        <v>Grande surface</v>
      </c>
      <c r="M1602" s="13" t="str">
        <f>VLOOKUP(Tableau1[[#This Row],[CustomerCode]],'Config Clients'!A:D,4,FALSE)</f>
        <v>Eric</v>
      </c>
      <c r="N1602" s="10" t="str">
        <f>IFERROR(IF(Tableau1[[#This Row],[Date rendu]]-'Date de l''export'!$A$2&gt;0,"Non","Oui"),"Oui")</f>
        <v>Oui</v>
      </c>
      <c r="O1602" s="11">
        <f>IF(Tableau1[[#This Row],[En retard?]]="Non",Tableau1[[#This Row],[Date rendu]]-'Date de l''export'!$A$2,0)</f>
        <v>0</v>
      </c>
      <c r="P1602" s="14" t="str">
        <f>IF(Tableau1[[#This Row],[En retard?]]="Oui","HD",IF(Tableau1[Délai restant]&lt;1,"&lt;24h",IF(Tableau1[Délai restant]&lt;2,"&lt;48h","≥48h")))</f>
        <v>HD</v>
      </c>
      <c r="Q1602" s="14" t="str">
        <f>IF(AND(Tableau1[[#This Row],[En retard?]]="Oui",OR(Tableau1[[#This Row],[Product]]="Citron",Tableau1[[#This Row],[Product]]="Amandes")),"Oui","Non")</f>
        <v>Non</v>
      </c>
      <c r="R1602" t="str">
        <f>CONCATENATE(Tableau1[[#This Row],[OrderCode]],"|",Tableau1[[#This Row],[AnaCode]],"|",Tableau1[[#This Row],[Product]])</f>
        <v>CMD01645602|MTX|Tomate</v>
      </c>
    </row>
    <row r="1603" spans="1:18" x14ac:dyDescent="0.25">
      <c r="A1603" s="1" t="s">
        <v>3216</v>
      </c>
      <c r="B1603" s="1" t="s">
        <v>42</v>
      </c>
      <c r="C1603" s="3" t="s">
        <v>188</v>
      </c>
      <c r="D1603" s="3" t="s">
        <v>38</v>
      </c>
      <c r="E1603" s="1" t="s">
        <v>179</v>
      </c>
      <c r="F1603" s="1" t="s">
        <v>1633</v>
      </c>
      <c r="G1603" s="1" t="s">
        <v>947</v>
      </c>
      <c r="H1603" s="3">
        <f>SUBSTITUTE(LEFT(Tableau1[[#This Row],[OrderDate]],17),".",":")+0</f>
        <v>43570.524375000001</v>
      </c>
      <c r="I1603" s="3">
        <f>SUBSTITUTE(LEFT(Tableau1[[#This Row],[OrderDueTo]],17),".",":")+0</f>
        <v>43571.5</v>
      </c>
      <c r="J1603" s="13" t="str">
        <f>VLOOKUP(Tableau1[[#This Row],[AnaCode]],'Config Analyses'!A:C,2,FALSE)</f>
        <v>Analyse métaux lourds</v>
      </c>
      <c r="K1603" s="13" t="str">
        <f>VLOOKUP(Tableau1[[#This Row],[AnaCode]],'Config Analyses'!A:C,3,FALSE)</f>
        <v>Equipe 1</v>
      </c>
      <c r="L1603" s="13" t="str">
        <f>VLOOKUP(Tableau1[[#This Row],[CustomerCode]],'Config Clients'!A:D,3,FALSE)</f>
        <v>Coopérative agricole</v>
      </c>
      <c r="M1603" s="13" t="str">
        <f>VLOOKUP(Tableau1[[#This Row],[CustomerCode]],'Config Clients'!A:D,4,FALSE)</f>
        <v>Julie</v>
      </c>
      <c r="N1603" s="10" t="str">
        <f>IFERROR(IF(Tableau1[[#This Row],[Date rendu]]-'Date de l''export'!$A$2&gt;0,"Non","Oui"),"Oui")</f>
        <v>Oui</v>
      </c>
      <c r="O1603" s="11">
        <f>IF(Tableau1[[#This Row],[En retard?]]="Non",Tableau1[[#This Row],[Date rendu]]-'Date de l''export'!$A$2,0)</f>
        <v>0</v>
      </c>
      <c r="P1603" s="14" t="str">
        <f>IF(Tableau1[[#This Row],[En retard?]]="Oui","HD",IF(Tableau1[Délai restant]&lt;1,"&lt;24h",IF(Tableau1[Délai restant]&lt;2,"&lt;48h","≥48h")))</f>
        <v>HD</v>
      </c>
      <c r="Q1603" s="14" t="str">
        <f>IF(AND(Tableau1[[#This Row],[En retard?]]="Oui",OR(Tableau1[[#This Row],[Product]]="Citron",Tableau1[[#This Row],[Product]]="Amandes")),"Oui","Non")</f>
        <v>Non</v>
      </c>
      <c r="R1603" t="str">
        <f>CONCATENATE(Tableau1[[#This Row],[OrderCode]],"|",Tableau1[[#This Row],[AnaCode]],"|",Tableau1[[#This Row],[Product]])</f>
        <v>CMD01646416|MTX|Jus de fruits</v>
      </c>
    </row>
    <row r="1604" spans="1:18" x14ac:dyDescent="0.25">
      <c r="A1604" s="1" t="s">
        <v>697</v>
      </c>
      <c r="B1604" s="1" t="s">
        <v>42</v>
      </c>
      <c r="C1604" s="3" t="s">
        <v>65</v>
      </c>
      <c r="D1604" s="3" t="s">
        <v>17</v>
      </c>
      <c r="E1604" s="1" t="s">
        <v>179</v>
      </c>
      <c r="F1604" s="1" t="s">
        <v>1633</v>
      </c>
      <c r="G1604" s="1" t="s">
        <v>947</v>
      </c>
      <c r="H1604" s="3">
        <f>SUBSTITUTE(LEFT(Tableau1[[#This Row],[OrderDate]],17),".",":")+0</f>
        <v>43570.524375000001</v>
      </c>
      <c r="I1604" s="3">
        <f>SUBSTITUTE(LEFT(Tableau1[[#This Row],[OrderDueTo]],17),".",":")+0</f>
        <v>43571.5</v>
      </c>
      <c r="J1604" s="13" t="str">
        <f>VLOOKUP(Tableau1[[#This Row],[AnaCode]],'Config Analyses'!A:C,2,FALSE)</f>
        <v>Analyse métaux lourds</v>
      </c>
      <c r="K1604" s="13" t="str">
        <f>VLOOKUP(Tableau1[[#This Row],[AnaCode]],'Config Analyses'!A:C,3,FALSE)</f>
        <v>Equipe 1</v>
      </c>
      <c r="L1604" s="13" t="str">
        <f>VLOOKUP(Tableau1[[#This Row],[CustomerCode]],'Config Clients'!A:D,3,FALSE)</f>
        <v>Entreprises agro-alimentaires</v>
      </c>
      <c r="M1604" s="13" t="str">
        <f>VLOOKUP(Tableau1[[#This Row],[CustomerCode]],'Config Clients'!A:D,4,FALSE)</f>
        <v>Marc</v>
      </c>
      <c r="N1604" s="10" t="str">
        <f>IFERROR(IF(Tableau1[[#This Row],[Date rendu]]-'Date de l''export'!$A$2&gt;0,"Non","Oui"),"Oui")</f>
        <v>Oui</v>
      </c>
      <c r="O1604" s="11">
        <f>IF(Tableau1[[#This Row],[En retard?]]="Non",Tableau1[[#This Row],[Date rendu]]-'Date de l''export'!$A$2,0)</f>
        <v>0</v>
      </c>
      <c r="P1604" s="14" t="str">
        <f>IF(Tableau1[[#This Row],[En retard?]]="Oui","HD",IF(Tableau1[Délai restant]&lt;1,"&lt;24h",IF(Tableau1[Délai restant]&lt;2,"&lt;48h","≥48h")))</f>
        <v>HD</v>
      </c>
      <c r="Q1604" s="14" t="str">
        <f>IF(AND(Tableau1[[#This Row],[En retard?]]="Oui",OR(Tableau1[[#This Row],[Product]]="Citron",Tableau1[[#This Row],[Product]]="Amandes")),"Oui","Non")</f>
        <v>Non</v>
      </c>
      <c r="R1604" t="str">
        <f>CONCATENATE(Tableau1[[#This Row],[OrderCode]],"|",Tableau1[[#This Row],[AnaCode]],"|",Tableau1[[#This Row],[Product]])</f>
        <v>CMD01753601|MTX|Jus de fruits</v>
      </c>
    </row>
    <row r="1605" spans="1:18" x14ac:dyDescent="0.25">
      <c r="A1605" s="1" t="s">
        <v>471</v>
      </c>
      <c r="B1605" s="1" t="s">
        <v>21</v>
      </c>
      <c r="C1605" s="3" t="s">
        <v>49</v>
      </c>
      <c r="D1605" s="3" t="s">
        <v>8</v>
      </c>
      <c r="E1605" s="1" t="s">
        <v>107</v>
      </c>
      <c r="F1605" s="1" t="s">
        <v>2213</v>
      </c>
      <c r="G1605" s="1" t="s">
        <v>950</v>
      </c>
      <c r="H1605" s="3">
        <f>SUBSTITUTE(LEFT(Tableau1[[#This Row],[OrderDate]],17),".",":")+0</f>
        <v>43570.527465277781</v>
      </c>
      <c r="I1605" s="3">
        <f>SUBSTITUTE(LEFT(Tableau1[[#This Row],[OrderDueTo]],17),".",":")+0</f>
        <v>43574.5</v>
      </c>
      <c r="J1605" s="13" t="str">
        <f>VLOOKUP(Tableau1[[#This Row],[AnaCode]],'Config Analyses'!A:C,2,FALSE)</f>
        <v>Analyse nutritionelle</v>
      </c>
      <c r="K1605" s="13" t="str">
        <f>VLOOKUP(Tableau1[[#This Row],[AnaCode]],'Config Analyses'!A:C,3,FALSE)</f>
        <v>Equipe 2</v>
      </c>
      <c r="L1605" s="13" t="str">
        <f>VLOOKUP(Tableau1[[#This Row],[CustomerCode]],'Config Clients'!A:D,3,FALSE)</f>
        <v>Grande surface</v>
      </c>
      <c r="M1605" s="13" t="str">
        <f>VLOOKUP(Tableau1[[#This Row],[CustomerCode]],'Config Clients'!A:D,4,FALSE)</f>
        <v>Eric</v>
      </c>
      <c r="N1605" s="10" t="str">
        <f>IFERROR(IF(Tableau1[[#This Row],[Date rendu]]-'Date de l''export'!$A$2&gt;0,"Non","Oui"),"Oui")</f>
        <v>Non</v>
      </c>
      <c r="O1605" s="11">
        <f>IF(Tableau1[[#This Row],[En retard?]]="Non",Tableau1[[#This Row],[Date rendu]]-'Date de l''export'!$A$2,0)</f>
        <v>2.7404166666674428</v>
      </c>
      <c r="P1605" s="14" t="str">
        <f>IF(Tableau1[[#This Row],[En retard?]]="Oui","HD",IF(Tableau1[Délai restant]&lt;1,"&lt;24h",IF(Tableau1[Délai restant]&lt;2,"&lt;48h","≥48h")))</f>
        <v>≥48h</v>
      </c>
      <c r="Q1605" s="14" t="str">
        <f>IF(AND(Tableau1[[#This Row],[En retard?]]="Oui",OR(Tableau1[[#This Row],[Product]]="Citron",Tableau1[[#This Row],[Product]]="Amandes")),"Oui","Non")</f>
        <v>Non</v>
      </c>
      <c r="R1605" t="str">
        <f>CONCATENATE(Tableau1[[#This Row],[OrderCode]],"|",Tableau1[[#This Row],[AnaCode]],"|",Tableau1[[#This Row],[Product]])</f>
        <v>CMD01603305|NTR|Carotte</v>
      </c>
    </row>
    <row r="1606" spans="1:18" x14ac:dyDescent="0.25">
      <c r="A1606" s="1" t="s">
        <v>705</v>
      </c>
      <c r="B1606" s="1" t="s">
        <v>32</v>
      </c>
      <c r="C1606" s="3" t="s">
        <v>61</v>
      </c>
      <c r="D1606" s="3" t="s">
        <v>14</v>
      </c>
      <c r="E1606" s="1" t="s">
        <v>179</v>
      </c>
      <c r="F1606" s="1" t="s">
        <v>2566</v>
      </c>
      <c r="G1606" s="1" t="s">
        <v>947</v>
      </c>
      <c r="H1606" s="3">
        <f>SUBSTITUTE(LEFT(Tableau1[[#This Row],[OrderDate]],17),".",":")+0</f>
        <v>43570.529456018521</v>
      </c>
      <c r="I1606" s="3">
        <f>SUBSTITUTE(LEFT(Tableau1[[#This Row],[OrderDueTo]],17),".",":")+0</f>
        <v>43571.5</v>
      </c>
      <c r="J1606" s="13" t="str">
        <f>VLOOKUP(Tableau1[[#This Row],[AnaCode]],'Config Analyses'!A:C,2,FALSE)</f>
        <v>Analyse métaux lourds</v>
      </c>
      <c r="K1606" s="13" t="str">
        <f>VLOOKUP(Tableau1[[#This Row],[AnaCode]],'Config Analyses'!A:C,3,FALSE)</f>
        <v>Equipe 1</v>
      </c>
      <c r="L1606" s="13" t="str">
        <f>VLOOKUP(Tableau1[[#This Row],[CustomerCode]],'Config Clients'!A:D,3,FALSE)</f>
        <v>Grande surface</v>
      </c>
      <c r="M1606" s="13" t="str">
        <f>VLOOKUP(Tableau1[[#This Row],[CustomerCode]],'Config Clients'!A:D,4,FALSE)</f>
        <v>Eric</v>
      </c>
      <c r="N1606" s="10" t="str">
        <f>IFERROR(IF(Tableau1[[#This Row],[Date rendu]]-'Date de l''export'!$A$2&gt;0,"Non","Oui"),"Oui")</f>
        <v>Oui</v>
      </c>
      <c r="O1606" s="11">
        <f>IF(Tableau1[[#This Row],[En retard?]]="Non",Tableau1[[#This Row],[Date rendu]]-'Date de l''export'!$A$2,0)</f>
        <v>0</v>
      </c>
      <c r="P1606" s="14" t="str">
        <f>IF(Tableau1[[#This Row],[En retard?]]="Oui","HD",IF(Tableau1[Délai restant]&lt;1,"&lt;24h",IF(Tableau1[Délai restant]&lt;2,"&lt;48h","≥48h")))</f>
        <v>HD</v>
      </c>
      <c r="Q1606" s="14" t="str">
        <f>IF(AND(Tableau1[[#This Row],[En retard?]]="Oui",OR(Tableau1[[#This Row],[Product]]="Citron",Tableau1[[#This Row],[Product]]="Amandes")),"Oui","Non")</f>
        <v>Non</v>
      </c>
      <c r="R1606" t="str">
        <f>CONCATENATE(Tableau1[[#This Row],[OrderCode]],"|",Tableau1[[#This Row],[AnaCode]],"|",Tableau1[[#This Row],[Product]])</f>
        <v>CMD01749401|MTX|Tomate</v>
      </c>
    </row>
    <row r="1607" spans="1:18" x14ac:dyDescent="0.25">
      <c r="A1607" s="1" t="s">
        <v>918</v>
      </c>
      <c r="B1607" s="1" t="s">
        <v>31</v>
      </c>
      <c r="C1607" s="3" t="s">
        <v>61</v>
      </c>
      <c r="D1607" s="3" t="s">
        <v>14</v>
      </c>
      <c r="E1607" s="1" t="s">
        <v>107</v>
      </c>
      <c r="F1607" s="1" t="s">
        <v>3153</v>
      </c>
      <c r="G1607" s="1" t="s">
        <v>950</v>
      </c>
      <c r="H1607" s="3">
        <f>SUBSTITUTE(LEFT(Tableau1[[#This Row],[OrderDate]],17),".",":")+0</f>
        <v>43570.531215277777</v>
      </c>
      <c r="I1607" s="3">
        <f>SUBSTITUTE(LEFT(Tableau1[[#This Row],[OrderDueTo]],17),".",":")+0</f>
        <v>43574.5</v>
      </c>
      <c r="J1607" s="13" t="str">
        <f>VLOOKUP(Tableau1[[#This Row],[AnaCode]],'Config Analyses'!A:C,2,FALSE)</f>
        <v>Analyse nutritionelle</v>
      </c>
      <c r="K1607" s="13" t="str">
        <f>VLOOKUP(Tableau1[[#This Row],[AnaCode]],'Config Analyses'!A:C,3,FALSE)</f>
        <v>Equipe 2</v>
      </c>
      <c r="L1607" s="13" t="str">
        <f>VLOOKUP(Tableau1[[#This Row],[CustomerCode]],'Config Clients'!A:D,3,FALSE)</f>
        <v>Grande surface</v>
      </c>
      <c r="M1607" s="13" t="str">
        <f>VLOOKUP(Tableau1[[#This Row],[CustomerCode]],'Config Clients'!A:D,4,FALSE)</f>
        <v>Eric</v>
      </c>
      <c r="N1607" s="10" t="str">
        <f>IFERROR(IF(Tableau1[[#This Row],[Date rendu]]-'Date de l''export'!$A$2&gt;0,"Non","Oui"),"Oui")</f>
        <v>Non</v>
      </c>
      <c r="O1607" s="11">
        <f>IF(Tableau1[[#This Row],[En retard?]]="Non",Tableau1[[#This Row],[Date rendu]]-'Date de l''export'!$A$2,0)</f>
        <v>2.7404166666674428</v>
      </c>
      <c r="P1607" s="14" t="str">
        <f>IF(Tableau1[[#This Row],[En retard?]]="Oui","HD",IF(Tableau1[Délai restant]&lt;1,"&lt;24h",IF(Tableau1[Délai restant]&lt;2,"&lt;48h","≥48h")))</f>
        <v>≥48h</v>
      </c>
      <c r="Q1607" s="14" t="str">
        <f>IF(AND(Tableau1[[#This Row],[En retard?]]="Oui",OR(Tableau1[[#This Row],[Product]]="Citron",Tableau1[[#This Row],[Product]]="Amandes")),"Oui","Non")</f>
        <v>Non</v>
      </c>
      <c r="R1607" t="str">
        <f>CONCATENATE(Tableau1[[#This Row],[OrderCode]],"|",Tableau1[[#This Row],[AnaCode]],"|",Tableau1[[#This Row],[Product]])</f>
        <v>CMD01685902|NTR|Pomme de terre</v>
      </c>
    </row>
    <row r="1608" spans="1:18" x14ac:dyDescent="0.25">
      <c r="A1608" s="1" t="s">
        <v>605</v>
      </c>
      <c r="B1608" s="1" t="s">
        <v>46</v>
      </c>
      <c r="C1608" s="3" t="s">
        <v>225</v>
      </c>
      <c r="D1608" s="3" t="s">
        <v>39</v>
      </c>
      <c r="E1608" s="1" t="s">
        <v>229</v>
      </c>
      <c r="F1608" s="1" t="s">
        <v>1592</v>
      </c>
      <c r="G1608" s="1" t="s">
        <v>964</v>
      </c>
      <c r="H1608" s="3">
        <f>SUBSTITUTE(LEFT(Tableau1[[#This Row],[OrderDate]],17),".",":")+0</f>
        <v>43570.531863425924</v>
      </c>
      <c r="I1608" s="3">
        <f>SUBSTITUTE(LEFT(Tableau1[[#This Row],[OrderDueTo]],17),".",":")+0</f>
        <v>43573.5</v>
      </c>
      <c r="J1608" s="13" t="str">
        <f>VLOOKUP(Tableau1[[#This Row],[AnaCode]],'Config Analyses'!A:C,2,FALSE)</f>
        <v>Analyse sucres</v>
      </c>
      <c r="K1608" s="13" t="str">
        <f>VLOOKUP(Tableau1[[#This Row],[AnaCode]],'Config Analyses'!A:C,3,FALSE)</f>
        <v>Equipe 2</v>
      </c>
      <c r="L1608" s="13" t="str">
        <f>VLOOKUP(Tableau1[[#This Row],[CustomerCode]],'Config Clients'!A:D,3,FALSE)</f>
        <v>Coopérative agricole</v>
      </c>
      <c r="M1608" s="13" t="str">
        <f>VLOOKUP(Tableau1[[#This Row],[CustomerCode]],'Config Clients'!A:D,4,FALSE)</f>
        <v>Béatrice</v>
      </c>
      <c r="N1608" s="10" t="str">
        <f>IFERROR(IF(Tableau1[[#This Row],[Date rendu]]-'Date de l''export'!$A$2&gt;0,"Non","Oui"),"Oui")</f>
        <v>Non</v>
      </c>
      <c r="O1608" s="11">
        <f>IF(Tableau1[[#This Row],[En retard?]]="Non",Tableau1[[#This Row],[Date rendu]]-'Date de l''export'!$A$2,0)</f>
        <v>1.7404166666674428</v>
      </c>
      <c r="P1608" s="14" t="str">
        <f>IF(Tableau1[[#This Row],[En retard?]]="Oui","HD",IF(Tableau1[Délai restant]&lt;1,"&lt;24h",IF(Tableau1[Délai restant]&lt;2,"&lt;48h","≥48h")))</f>
        <v>&lt;48h</v>
      </c>
      <c r="Q1608" s="14" t="str">
        <f>IF(AND(Tableau1[[#This Row],[En retard?]]="Oui",OR(Tableau1[[#This Row],[Product]]="Citron",Tableau1[[#This Row],[Product]]="Amandes")),"Oui","Non")</f>
        <v>Non</v>
      </c>
      <c r="R1608" t="str">
        <f>CONCATENATE(Tableau1[[#This Row],[OrderCode]],"|",Tableau1[[#This Row],[AnaCode]],"|",Tableau1[[#This Row],[Product]])</f>
        <v>CMD01778802|SCR|Raisin</v>
      </c>
    </row>
    <row r="1609" spans="1:18" x14ac:dyDescent="0.25">
      <c r="A1609" s="1" t="s">
        <v>185</v>
      </c>
      <c r="B1609" s="1" t="s">
        <v>21</v>
      </c>
      <c r="C1609" s="3" t="s">
        <v>49</v>
      </c>
      <c r="D1609" s="3" t="s">
        <v>8</v>
      </c>
      <c r="E1609" s="1" t="s">
        <v>107</v>
      </c>
      <c r="F1609" s="1" t="s">
        <v>2224</v>
      </c>
      <c r="G1609" s="1" t="s">
        <v>950</v>
      </c>
      <c r="H1609" s="3">
        <f>SUBSTITUTE(LEFT(Tableau1[[#This Row],[OrderDate]],17),".",":")+0</f>
        <v>43570.534479166665</v>
      </c>
      <c r="I1609" s="3">
        <f>SUBSTITUTE(LEFT(Tableau1[[#This Row],[OrderDueTo]],17),".",":")+0</f>
        <v>43574.5</v>
      </c>
      <c r="J1609" s="13" t="str">
        <f>VLOOKUP(Tableau1[[#This Row],[AnaCode]],'Config Analyses'!A:C,2,FALSE)</f>
        <v>Analyse nutritionelle</v>
      </c>
      <c r="K1609" s="13" t="str">
        <f>VLOOKUP(Tableau1[[#This Row],[AnaCode]],'Config Analyses'!A:C,3,FALSE)</f>
        <v>Equipe 2</v>
      </c>
      <c r="L1609" s="13" t="str">
        <f>VLOOKUP(Tableau1[[#This Row],[CustomerCode]],'Config Clients'!A:D,3,FALSE)</f>
        <v>Grande surface</v>
      </c>
      <c r="M1609" s="13" t="str">
        <f>VLOOKUP(Tableau1[[#This Row],[CustomerCode]],'Config Clients'!A:D,4,FALSE)</f>
        <v>Eric</v>
      </c>
      <c r="N1609" s="10" t="str">
        <f>IFERROR(IF(Tableau1[[#This Row],[Date rendu]]-'Date de l''export'!$A$2&gt;0,"Non","Oui"),"Oui")</f>
        <v>Non</v>
      </c>
      <c r="O1609" s="11">
        <f>IF(Tableau1[[#This Row],[En retard?]]="Non",Tableau1[[#This Row],[Date rendu]]-'Date de l''export'!$A$2,0)</f>
        <v>2.7404166666674428</v>
      </c>
      <c r="P1609" s="14" t="str">
        <f>IF(Tableau1[[#This Row],[En retard?]]="Oui","HD",IF(Tableau1[Délai restant]&lt;1,"&lt;24h",IF(Tableau1[Délai restant]&lt;2,"&lt;48h","≥48h")))</f>
        <v>≥48h</v>
      </c>
      <c r="Q1609" s="14" t="str">
        <f>IF(AND(Tableau1[[#This Row],[En retard?]]="Oui",OR(Tableau1[[#This Row],[Product]]="Citron",Tableau1[[#This Row],[Product]]="Amandes")),"Oui","Non")</f>
        <v>Non</v>
      </c>
      <c r="R1609" t="str">
        <f>CONCATENATE(Tableau1[[#This Row],[OrderCode]],"|",Tableau1[[#This Row],[AnaCode]],"|",Tableau1[[#This Row],[Product]])</f>
        <v>CMD01445003|NTR|Carotte</v>
      </c>
    </row>
    <row r="1610" spans="1:18" x14ac:dyDescent="0.25">
      <c r="A1610" s="1" t="s">
        <v>390</v>
      </c>
      <c r="B1610" s="1" t="s">
        <v>32</v>
      </c>
      <c r="C1610" s="3" t="s">
        <v>61</v>
      </c>
      <c r="D1610" s="3" t="s">
        <v>14</v>
      </c>
      <c r="E1610" s="1" t="s">
        <v>130</v>
      </c>
      <c r="F1610" s="1" t="s">
        <v>2226</v>
      </c>
      <c r="G1610" s="1" t="s">
        <v>1013</v>
      </c>
      <c r="H1610" s="3">
        <f>SUBSTITUTE(LEFT(Tableau1[[#This Row],[OrderDate]],17),".",":")+0</f>
        <v>43570.535185185188</v>
      </c>
      <c r="I1610" s="3">
        <f>SUBSTITUTE(LEFT(Tableau1[[#This Row],[OrderDueTo]],17),".",":")+0</f>
        <v>43578.5</v>
      </c>
      <c r="J1610" s="13" t="str">
        <f>VLOOKUP(Tableau1[[#This Row],[AnaCode]],'Config Analyses'!A:C,2,FALSE)</f>
        <v>Analyse pesticides</v>
      </c>
      <c r="K1610" s="13" t="str">
        <f>VLOOKUP(Tableau1[[#This Row],[AnaCode]],'Config Analyses'!A:C,3,FALSE)</f>
        <v>Equipe 3</v>
      </c>
      <c r="L1610" s="13" t="str">
        <f>VLOOKUP(Tableau1[[#This Row],[CustomerCode]],'Config Clients'!A:D,3,FALSE)</f>
        <v>Grande surface</v>
      </c>
      <c r="M1610" s="13" t="str">
        <f>VLOOKUP(Tableau1[[#This Row],[CustomerCode]],'Config Clients'!A:D,4,FALSE)</f>
        <v>Eric</v>
      </c>
      <c r="N1610" s="10" t="str">
        <f>IFERROR(IF(Tableau1[[#This Row],[Date rendu]]-'Date de l''export'!$A$2&gt;0,"Non","Oui"),"Oui")</f>
        <v>Non</v>
      </c>
      <c r="O1610" s="11">
        <f>IF(Tableau1[[#This Row],[En retard?]]="Non",Tableau1[[#This Row],[Date rendu]]-'Date de l''export'!$A$2,0)</f>
        <v>6.7404166666674428</v>
      </c>
      <c r="P1610" s="14" t="str">
        <f>IF(Tableau1[[#This Row],[En retard?]]="Oui","HD",IF(Tableau1[Délai restant]&lt;1,"&lt;24h",IF(Tableau1[Délai restant]&lt;2,"&lt;48h","≥48h")))</f>
        <v>≥48h</v>
      </c>
      <c r="Q1610" s="14" t="str">
        <f>IF(AND(Tableau1[[#This Row],[En retard?]]="Oui",OR(Tableau1[[#This Row],[Product]]="Citron",Tableau1[[#This Row],[Product]]="Amandes")),"Oui","Non")</f>
        <v>Non</v>
      </c>
      <c r="R1610" t="str">
        <f>CONCATENATE(Tableau1[[#This Row],[OrderCode]],"|",Tableau1[[#This Row],[AnaCode]],"|",Tableau1[[#This Row],[Product]])</f>
        <v>CMD01648402|PEST|Tomate</v>
      </c>
    </row>
    <row r="1611" spans="1:18" x14ac:dyDescent="0.25">
      <c r="A1611" s="1" t="s">
        <v>3313</v>
      </c>
      <c r="B1611" s="1" t="s">
        <v>42</v>
      </c>
      <c r="C1611" s="3" t="s">
        <v>188</v>
      </c>
      <c r="D1611" s="3" t="s">
        <v>38</v>
      </c>
      <c r="E1611" s="1" t="s">
        <v>107</v>
      </c>
      <c r="F1611" s="1" t="s">
        <v>3737</v>
      </c>
      <c r="G1611" s="1" t="s">
        <v>950</v>
      </c>
      <c r="H1611" s="3">
        <f>SUBSTITUTE(LEFT(Tableau1[[#This Row],[OrderDate]],17),".",":")+0</f>
        <v>43570.536562499998</v>
      </c>
      <c r="I1611" s="3">
        <f>SUBSTITUTE(LEFT(Tableau1[[#This Row],[OrderDueTo]],17),".",":")+0</f>
        <v>43574.5</v>
      </c>
      <c r="J1611" s="13" t="str">
        <f>VLOOKUP(Tableau1[[#This Row],[AnaCode]],'Config Analyses'!A:C,2,FALSE)</f>
        <v>Analyse nutritionelle</v>
      </c>
      <c r="K1611" s="13" t="str">
        <f>VLOOKUP(Tableau1[[#This Row],[AnaCode]],'Config Analyses'!A:C,3,FALSE)</f>
        <v>Equipe 2</v>
      </c>
      <c r="L1611" s="13" t="str">
        <f>VLOOKUP(Tableau1[[#This Row],[CustomerCode]],'Config Clients'!A:D,3,FALSE)</f>
        <v>Coopérative agricole</v>
      </c>
      <c r="M1611" s="13" t="str">
        <f>VLOOKUP(Tableau1[[#This Row],[CustomerCode]],'Config Clients'!A:D,4,FALSE)</f>
        <v>Julie</v>
      </c>
      <c r="N1611" s="10" t="str">
        <f>IFERROR(IF(Tableau1[[#This Row],[Date rendu]]-'Date de l''export'!$A$2&gt;0,"Non","Oui"),"Oui")</f>
        <v>Non</v>
      </c>
      <c r="O1611" s="11">
        <f>IF(Tableau1[[#This Row],[En retard?]]="Non",Tableau1[[#This Row],[Date rendu]]-'Date de l''export'!$A$2,0)</f>
        <v>2.7404166666674428</v>
      </c>
      <c r="P1611" s="14" t="str">
        <f>IF(Tableau1[[#This Row],[En retard?]]="Oui","HD",IF(Tableau1[Délai restant]&lt;1,"&lt;24h",IF(Tableau1[Délai restant]&lt;2,"&lt;48h","≥48h")))</f>
        <v>≥48h</v>
      </c>
      <c r="Q1611" s="14" t="str">
        <f>IF(AND(Tableau1[[#This Row],[En retard?]]="Oui",OR(Tableau1[[#This Row],[Product]]="Citron",Tableau1[[#This Row],[Product]]="Amandes")),"Oui","Non")</f>
        <v>Non</v>
      </c>
      <c r="R1611" t="str">
        <f>CONCATENATE(Tableau1[[#This Row],[OrderCode]],"|",Tableau1[[#This Row],[AnaCode]],"|",Tableau1[[#This Row],[Product]])</f>
        <v>CMD01646438|NTR|Jus de fruits</v>
      </c>
    </row>
    <row r="1612" spans="1:18" x14ac:dyDescent="0.25">
      <c r="A1612" s="1" t="s">
        <v>572</v>
      </c>
      <c r="B1612" s="1" t="s">
        <v>36</v>
      </c>
      <c r="C1612" s="3" t="s">
        <v>75</v>
      </c>
      <c r="D1612" s="3" t="s">
        <v>24</v>
      </c>
      <c r="E1612" s="1" t="s">
        <v>130</v>
      </c>
      <c r="F1612" s="1" t="s">
        <v>2091</v>
      </c>
      <c r="G1612" s="1" t="s">
        <v>1013</v>
      </c>
      <c r="H1612" s="3">
        <f>SUBSTITUTE(LEFT(Tableau1[[#This Row],[OrderDate]],17),".",":")+0</f>
        <v>43570.539849537039</v>
      </c>
      <c r="I1612" s="3">
        <f>SUBSTITUTE(LEFT(Tableau1[[#This Row],[OrderDueTo]],17),".",":")+0</f>
        <v>43578.5</v>
      </c>
      <c r="J1612" s="13" t="str">
        <f>VLOOKUP(Tableau1[[#This Row],[AnaCode]],'Config Analyses'!A:C,2,FALSE)</f>
        <v>Analyse pesticides</v>
      </c>
      <c r="K1612" s="13" t="str">
        <f>VLOOKUP(Tableau1[[#This Row],[AnaCode]],'Config Analyses'!A:C,3,FALSE)</f>
        <v>Equipe 3</v>
      </c>
      <c r="L1612" s="13" t="str">
        <f>VLOOKUP(Tableau1[[#This Row],[CustomerCode]],'Config Clients'!A:D,3,FALSE)</f>
        <v>Entreprises agro-alimentaires</v>
      </c>
      <c r="M1612" s="13" t="str">
        <f>VLOOKUP(Tableau1[[#This Row],[CustomerCode]],'Config Clients'!A:D,4,FALSE)</f>
        <v>Julien</v>
      </c>
      <c r="N1612" s="10" t="str">
        <f>IFERROR(IF(Tableau1[[#This Row],[Date rendu]]-'Date de l''export'!$A$2&gt;0,"Non","Oui"),"Oui")</f>
        <v>Non</v>
      </c>
      <c r="O1612" s="11">
        <f>IF(Tableau1[[#This Row],[En retard?]]="Non",Tableau1[[#This Row],[Date rendu]]-'Date de l''export'!$A$2,0)</f>
        <v>6.7404166666674428</v>
      </c>
      <c r="P1612" s="14" t="str">
        <f>IF(Tableau1[[#This Row],[En retard?]]="Oui","HD",IF(Tableau1[Délai restant]&lt;1,"&lt;24h",IF(Tableau1[Délai restant]&lt;2,"&lt;48h","≥48h")))</f>
        <v>≥48h</v>
      </c>
      <c r="Q1612" s="14" t="str">
        <f>IF(AND(Tableau1[[#This Row],[En retard?]]="Oui",OR(Tableau1[[#This Row],[Product]]="Citron",Tableau1[[#This Row],[Product]]="Amandes")),"Oui","Non")</f>
        <v>Non</v>
      </c>
      <c r="R1612" t="str">
        <f>CONCATENATE(Tableau1[[#This Row],[OrderCode]],"|",Tableau1[[#This Row],[AnaCode]],"|",Tableau1[[#This Row],[Product]])</f>
        <v>CMD01720501|PEST|Saumon</v>
      </c>
    </row>
    <row r="1613" spans="1:18" x14ac:dyDescent="0.25">
      <c r="A1613" s="1" t="s">
        <v>3738</v>
      </c>
      <c r="B1613" s="1" t="s">
        <v>42</v>
      </c>
      <c r="C1613" s="3" t="s">
        <v>188</v>
      </c>
      <c r="D1613" s="3" t="s">
        <v>38</v>
      </c>
      <c r="E1613" s="1" t="s">
        <v>107</v>
      </c>
      <c r="F1613" s="1" t="s">
        <v>3739</v>
      </c>
      <c r="G1613" s="1" t="s">
        <v>950</v>
      </c>
      <c r="H1613" s="3">
        <f>SUBSTITUTE(LEFT(Tableau1[[#This Row],[OrderDate]],17),".",":")+0</f>
        <v>43570.539988425924</v>
      </c>
      <c r="I1613" s="3">
        <f>SUBSTITUTE(LEFT(Tableau1[[#This Row],[OrderDueTo]],17),".",":")+0</f>
        <v>43574.5</v>
      </c>
      <c r="J1613" s="13" t="str">
        <f>VLOOKUP(Tableau1[[#This Row],[AnaCode]],'Config Analyses'!A:C,2,FALSE)</f>
        <v>Analyse nutritionelle</v>
      </c>
      <c r="K1613" s="13" t="str">
        <f>VLOOKUP(Tableau1[[#This Row],[AnaCode]],'Config Analyses'!A:C,3,FALSE)</f>
        <v>Equipe 2</v>
      </c>
      <c r="L1613" s="13" t="str">
        <f>VLOOKUP(Tableau1[[#This Row],[CustomerCode]],'Config Clients'!A:D,3,FALSE)</f>
        <v>Coopérative agricole</v>
      </c>
      <c r="M1613" s="13" t="str">
        <f>VLOOKUP(Tableau1[[#This Row],[CustomerCode]],'Config Clients'!A:D,4,FALSE)</f>
        <v>Julie</v>
      </c>
      <c r="N1613" s="10" t="str">
        <f>IFERROR(IF(Tableau1[[#This Row],[Date rendu]]-'Date de l''export'!$A$2&gt;0,"Non","Oui"),"Oui")</f>
        <v>Non</v>
      </c>
      <c r="O1613" s="11">
        <f>IF(Tableau1[[#This Row],[En retard?]]="Non",Tableau1[[#This Row],[Date rendu]]-'Date de l''export'!$A$2,0)</f>
        <v>2.7404166666674428</v>
      </c>
      <c r="P1613" s="14" t="str">
        <f>IF(Tableau1[[#This Row],[En retard?]]="Oui","HD",IF(Tableau1[Délai restant]&lt;1,"&lt;24h",IF(Tableau1[Délai restant]&lt;2,"&lt;48h","≥48h")))</f>
        <v>≥48h</v>
      </c>
      <c r="Q1613" s="14" t="str">
        <f>IF(AND(Tableau1[[#This Row],[En retard?]]="Oui",OR(Tableau1[[#This Row],[Product]]="Citron",Tableau1[[#This Row],[Product]]="Amandes")),"Oui","Non")</f>
        <v>Non</v>
      </c>
      <c r="R1613" t="str">
        <f>CONCATENATE(Tableau1[[#This Row],[OrderCode]],"|",Tableau1[[#This Row],[AnaCode]],"|",Tableau1[[#This Row],[Product]])</f>
        <v>CMD01646439|NTR|Jus de fruits</v>
      </c>
    </row>
    <row r="1614" spans="1:18" x14ac:dyDescent="0.25">
      <c r="A1614" s="1" t="s">
        <v>278</v>
      </c>
      <c r="B1614" s="1" t="s">
        <v>19</v>
      </c>
      <c r="C1614" s="3" t="s">
        <v>52</v>
      </c>
      <c r="D1614" s="3" t="s">
        <v>9</v>
      </c>
      <c r="E1614" s="1" t="s">
        <v>229</v>
      </c>
      <c r="F1614" s="1" t="s">
        <v>2058</v>
      </c>
      <c r="G1614" s="1" t="s">
        <v>964</v>
      </c>
      <c r="H1614" s="3">
        <f>SUBSTITUTE(LEFT(Tableau1[[#This Row],[OrderDate]],17),".",":")+0</f>
        <v>43570.540347222224</v>
      </c>
      <c r="I1614" s="3">
        <f>SUBSTITUTE(LEFT(Tableau1[[#This Row],[OrderDueTo]],17),".",":")+0</f>
        <v>43573.5</v>
      </c>
      <c r="J1614" s="13" t="str">
        <f>VLOOKUP(Tableau1[[#This Row],[AnaCode]],'Config Analyses'!A:C,2,FALSE)</f>
        <v>Analyse sucres</v>
      </c>
      <c r="K1614" s="13" t="str">
        <f>VLOOKUP(Tableau1[[#This Row],[AnaCode]],'Config Analyses'!A:C,3,FALSE)</f>
        <v>Equipe 2</v>
      </c>
      <c r="L1614" s="13" t="str">
        <f>VLOOKUP(Tableau1[[#This Row],[CustomerCode]],'Config Clients'!A:D,3,FALSE)</f>
        <v>Centrale d'achats</v>
      </c>
      <c r="M1614" s="13" t="str">
        <f>VLOOKUP(Tableau1[[#This Row],[CustomerCode]],'Config Clients'!A:D,4,FALSE)</f>
        <v>Sandrine</v>
      </c>
      <c r="N1614" s="10" t="str">
        <f>IFERROR(IF(Tableau1[[#This Row],[Date rendu]]-'Date de l''export'!$A$2&gt;0,"Non","Oui"),"Oui")</f>
        <v>Non</v>
      </c>
      <c r="O1614" s="11">
        <f>IF(Tableau1[[#This Row],[En retard?]]="Non",Tableau1[[#This Row],[Date rendu]]-'Date de l''export'!$A$2,0)</f>
        <v>1.7404166666674428</v>
      </c>
      <c r="P1614" s="14" t="str">
        <f>IF(Tableau1[[#This Row],[En retard?]]="Oui","HD",IF(Tableau1[Délai restant]&lt;1,"&lt;24h",IF(Tableau1[Délai restant]&lt;2,"&lt;48h","≥48h")))</f>
        <v>&lt;48h</v>
      </c>
      <c r="Q1614" s="14" t="str">
        <f>IF(AND(Tableau1[[#This Row],[En retard?]]="Oui",OR(Tableau1[[#This Row],[Product]]="Citron",Tableau1[[#This Row],[Product]]="Amandes")),"Oui","Non")</f>
        <v>Non</v>
      </c>
      <c r="R1614" t="str">
        <f>CONCATENATE(Tableau1[[#This Row],[OrderCode]],"|",Tableau1[[#This Row],[AnaCode]],"|",Tableau1[[#This Row],[Product]])</f>
        <v>CMD01668305|SCR|Bettrave</v>
      </c>
    </row>
    <row r="1615" spans="1:18" x14ac:dyDescent="0.25">
      <c r="A1615" s="1" t="s">
        <v>701</v>
      </c>
      <c r="B1615" s="1" t="s">
        <v>36</v>
      </c>
      <c r="C1615" s="3" t="s">
        <v>75</v>
      </c>
      <c r="D1615" s="3" t="s">
        <v>24</v>
      </c>
      <c r="E1615" s="1" t="s">
        <v>229</v>
      </c>
      <c r="F1615" s="1" t="s">
        <v>2058</v>
      </c>
      <c r="G1615" s="1" t="s">
        <v>964</v>
      </c>
      <c r="H1615" s="3">
        <f>SUBSTITUTE(LEFT(Tableau1[[#This Row],[OrderDate]],17),".",":")+0</f>
        <v>43570.540347222224</v>
      </c>
      <c r="I1615" s="3">
        <f>SUBSTITUTE(LEFT(Tableau1[[#This Row],[OrderDueTo]],17),".",":")+0</f>
        <v>43573.5</v>
      </c>
      <c r="J1615" s="13" t="str">
        <f>VLOOKUP(Tableau1[[#This Row],[AnaCode]],'Config Analyses'!A:C,2,FALSE)</f>
        <v>Analyse sucres</v>
      </c>
      <c r="K1615" s="13" t="str">
        <f>VLOOKUP(Tableau1[[#This Row],[AnaCode]],'Config Analyses'!A:C,3,FALSE)</f>
        <v>Equipe 2</v>
      </c>
      <c r="L1615" s="13" t="str">
        <f>VLOOKUP(Tableau1[[#This Row],[CustomerCode]],'Config Clients'!A:D,3,FALSE)</f>
        <v>Entreprises agro-alimentaires</v>
      </c>
      <c r="M1615" s="13" t="str">
        <f>VLOOKUP(Tableau1[[#This Row],[CustomerCode]],'Config Clients'!A:D,4,FALSE)</f>
        <v>Julien</v>
      </c>
      <c r="N1615" s="10" t="str">
        <f>IFERROR(IF(Tableau1[[#This Row],[Date rendu]]-'Date de l''export'!$A$2&gt;0,"Non","Oui"),"Oui")</f>
        <v>Non</v>
      </c>
      <c r="O1615" s="11">
        <f>IF(Tableau1[[#This Row],[En retard?]]="Non",Tableau1[[#This Row],[Date rendu]]-'Date de l''export'!$A$2,0)</f>
        <v>1.7404166666674428</v>
      </c>
      <c r="P1615" s="14" t="str">
        <f>IF(Tableau1[[#This Row],[En retard?]]="Oui","HD",IF(Tableau1[Délai restant]&lt;1,"&lt;24h",IF(Tableau1[Délai restant]&lt;2,"&lt;48h","≥48h")))</f>
        <v>&lt;48h</v>
      </c>
      <c r="Q1615" s="14" t="str">
        <f>IF(AND(Tableau1[[#This Row],[En retard?]]="Oui",OR(Tableau1[[#This Row],[Product]]="Citron",Tableau1[[#This Row],[Product]]="Amandes")),"Oui","Non")</f>
        <v>Non</v>
      </c>
      <c r="R1615" t="str">
        <f>CONCATENATE(Tableau1[[#This Row],[OrderCode]],"|",Tableau1[[#This Row],[AnaCode]],"|",Tableau1[[#This Row],[Product]])</f>
        <v>CMD01790407|SCR|Saumon</v>
      </c>
    </row>
    <row r="1616" spans="1:18" x14ac:dyDescent="0.25">
      <c r="A1616" s="1" t="s">
        <v>56</v>
      </c>
      <c r="B1616" s="1" t="s">
        <v>31</v>
      </c>
      <c r="C1616" s="3" t="s">
        <v>49</v>
      </c>
      <c r="D1616" s="3" t="s">
        <v>8</v>
      </c>
      <c r="E1616" s="1" t="s">
        <v>107</v>
      </c>
      <c r="F1616" s="1" t="s">
        <v>2230</v>
      </c>
      <c r="G1616" s="1" t="s">
        <v>950</v>
      </c>
      <c r="H1616" s="3">
        <f>SUBSTITUTE(LEFT(Tableau1[[#This Row],[OrderDate]],17),".",":")+0</f>
        <v>43570.542719907404</v>
      </c>
      <c r="I1616" s="3">
        <f>SUBSTITUTE(LEFT(Tableau1[[#This Row],[OrderDueTo]],17),".",":")+0</f>
        <v>43574.5</v>
      </c>
      <c r="J1616" s="13" t="str">
        <f>VLOOKUP(Tableau1[[#This Row],[AnaCode]],'Config Analyses'!A:C,2,FALSE)</f>
        <v>Analyse nutritionelle</v>
      </c>
      <c r="K1616" s="13" t="str">
        <f>VLOOKUP(Tableau1[[#This Row],[AnaCode]],'Config Analyses'!A:C,3,FALSE)</f>
        <v>Equipe 2</v>
      </c>
      <c r="L1616" s="13" t="str">
        <f>VLOOKUP(Tableau1[[#This Row],[CustomerCode]],'Config Clients'!A:D,3,FALSE)</f>
        <v>Grande surface</v>
      </c>
      <c r="M1616" s="13" t="str">
        <f>VLOOKUP(Tableau1[[#This Row],[CustomerCode]],'Config Clients'!A:D,4,FALSE)</f>
        <v>Eric</v>
      </c>
      <c r="N1616" s="10" t="str">
        <f>IFERROR(IF(Tableau1[[#This Row],[Date rendu]]-'Date de l''export'!$A$2&gt;0,"Non","Oui"),"Oui")</f>
        <v>Non</v>
      </c>
      <c r="O1616" s="11">
        <f>IF(Tableau1[[#This Row],[En retard?]]="Non",Tableau1[[#This Row],[Date rendu]]-'Date de l''export'!$A$2,0)</f>
        <v>2.7404166666674428</v>
      </c>
      <c r="P1616" s="14" t="str">
        <f>IF(Tableau1[[#This Row],[En retard?]]="Oui","HD",IF(Tableau1[Délai restant]&lt;1,"&lt;24h",IF(Tableau1[Délai restant]&lt;2,"&lt;48h","≥48h")))</f>
        <v>≥48h</v>
      </c>
      <c r="Q1616" s="14" t="str">
        <f>IF(AND(Tableau1[[#This Row],[En retard?]]="Oui",OR(Tableau1[[#This Row],[Product]]="Citron",Tableau1[[#This Row],[Product]]="Amandes")),"Oui","Non")</f>
        <v>Non</v>
      </c>
      <c r="R1616" t="str">
        <f>CONCATENATE(Tableau1[[#This Row],[OrderCode]],"|",Tableau1[[#This Row],[AnaCode]],"|",Tableau1[[#This Row],[Product]])</f>
        <v>CMD01546204|NTR|Pomme de terre</v>
      </c>
    </row>
    <row r="1617" spans="1:18" x14ac:dyDescent="0.25">
      <c r="A1617" s="1" t="s">
        <v>505</v>
      </c>
      <c r="B1617" s="1" t="s">
        <v>32</v>
      </c>
      <c r="C1617" s="3" t="s">
        <v>61</v>
      </c>
      <c r="D1617" s="3" t="s">
        <v>14</v>
      </c>
      <c r="E1617" s="1" t="s">
        <v>107</v>
      </c>
      <c r="F1617" s="1" t="s">
        <v>2232</v>
      </c>
      <c r="G1617" s="1" t="s">
        <v>950</v>
      </c>
      <c r="H1617" s="3">
        <f>SUBSTITUTE(LEFT(Tableau1[[#This Row],[OrderDate]],17),".",":")+0</f>
        <v>43570.544699074075</v>
      </c>
      <c r="I1617" s="3">
        <f>SUBSTITUTE(LEFT(Tableau1[[#This Row],[OrderDueTo]],17),".",":")+0</f>
        <v>43574.5</v>
      </c>
      <c r="J1617" s="13" t="str">
        <f>VLOOKUP(Tableau1[[#This Row],[AnaCode]],'Config Analyses'!A:C,2,FALSE)</f>
        <v>Analyse nutritionelle</v>
      </c>
      <c r="K1617" s="13" t="str">
        <f>VLOOKUP(Tableau1[[#This Row],[AnaCode]],'Config Analyses'!A:C,3,FALSE)</f>
        <v>Equipe 2</v>
      </c>
      <c r="L1617" s="13" t="str">
        <f>VLOOKUP(Tableau1[[#This Row],[CustomerCode]],'Config Clients'!A:D,3,FALSE)</f>
        <v>Grande surface</v>
      </c>
      <c r="M1617" s="13" t="str">
        <f>VLOOKUP(Tableau1[[#This Row],[CustomerCode]],'Config Clients'!A:D,4,FALSE)</f>
        <v>Eric</v>
      </c>
      <c r="N1617" s="10" t="str">
        <f>IFERROR(IF(Tableau1[[#This Row],[Date rendu]]-'Date de l''export'!$A$2&gt;0,"Non","Oui"),"Oui")</f>
        <v>Non</v>
      </c>
      <c r="O1617" s="11">
        <f>IF(Tableau1[[#This Row],[En retard?]]="Non",Tableau1[[#This Row],[Date rendu]]-'Date de l''export'!$A$2,0)</f>
        <v>2.7404166666674428</v>
      </c>
      <c r="P1617" s="14" t="str">
        <f>IF(Tableau1[[#This Row],[En retard?]]="Oui","HD",IF(Tableau1[Délai restant]&lt;1,"&lt;24h",IF(Tableau1[Délai restant]&lt;2,"&lt;48h","≥48h")))</f>
        <v>≥48h</v>
      </c>
      <c r="Q1617" s="14" t="str">
        <f>IF(AND(Tableau1[[#This Row],[En retard?]]="Oui",OR(Tableau1[[#This Row],[Product]]="Citron",Tableau1[[#This Row],[Product]]="Amandes")),"Oui","Non")</f>
        <v>Non</v>
      </c>
      <c r="R1617" t="str">
        <f>CONCATENATE(Tableau1[[#This Row],[OrderCode]],"|",Tableau1[[#This Row],[AnaCode]],"|",Tableau1[[#This Row],[Product]])</f>
        <v>CMD01780701|NTR|Tomate</v>
      </c>
    </row>
    <row r="1618" spans="1:18" x14ac:dyDescent="0.25">
      <c r="A1618" s="1" t="s">
        <v>766</v>
      </c>
      <c r="B1618" s="1" t="s">
        <v>21</v>
      </c>
      <c r="C1618" s="3" t="s">
        <v>52</v>
      </c>
      <c r="D1618" s="3" t="s">
        <v>9</v>
      </c>
      <c r="E1618" s="1" t="s">
        <v>226</v>
      </c>
      <c r="F1618" s="1" t="s">
        <v>2750</v>
      </c>
      <c r="G1618" s="1" t="s">
        <v>964</v>
      </c>
      <c r="H1618" s="3">
        <f>SUBSTITUTE(LEFT(Tableau1[[#This Row],[OrderDate]],17),".",":")+0</f>
        <v>43570.545057870368</v>
      </c>
      <c r="I1618" s="3">
        <f>SUBSTITUTE(LEFT(Tableau1[[#This Row],[OrderDueTo]],17),".",":")+0</f>
        <v>43573.5</v>
      </c>
      <c r="J1618" s="13" t="str">
        <f>VLOOKUP(Tableau1[[#This Row],[AnaCode]],'Config Analyses'!A:C,2,FALSE)</f>
        <v>Analyse microbiologique</v>
      </c>
      <c r="K1618" s="13" t="str">
        <f>VLOOKUP(Tableau1[[#This Row],[AnaCode]],'Config Analyses'!A:C,3,FALSE)</f>
        <v>Equipe 4</v>
      </c>
      <c r="L1618" s="13" t="str">
        <f>VLOOKUP(Tableau1[[#This Row],[CustomerCode]],'Config Clients'!A:D,3,FALSE)</f>
        <v>Centrale d'achats</v>
      </c>
      <c r="M1618" s="13" t="str">
        <f>VLOOKUP(Tableau1[[#This Row],[CustomerCode]],'Config Clients'!A:D,4,FALSE)</f>
        <v>Sandrine</v>
      </c>
      <c r="N1618" s="10" t="str">
        <f>IFERROR(IF(Tableau1[[#This Row],[Date rendu]]-'Date de l''export'!$A$2&gt;0,"Non","Oui"),"Oui")</f>
        <v>Non</v>
      </c>
      <c r="O1618" s="11">
        <f>IF(Tableau1[[#This Row],[En retard?]]="Non",Tableau1[[#This Row],[Date rendu]]-'Date de l''export'!$A$2,0)</f>
        <v>1.7404166666674428</v>
      </c>
      <c r="P1618" s="14" t="str">
        <f>IF(Tableau1[[#This Row],[En retard?]]="Oui","HD",IF(Tableau1[Délai restant]&lt;1,"&lt;24h",IF(Tableau1[Délai restant]&lt;2,"&lt;48h","≥48h")))</f>
        <v>&lt;48h</v>
      </c>
      <c r="Q1618" s="14" t="str">
        <f>IF(AND(Tableau1[[#This Row],[En retard?]]="Oui",OR(Tableau1[[#This Row],[Product]]="Citron",Tableau1[[#This Row],[Product]]="Amandes")),"Oui","Non")</f>
        <v>Non</v>
      </c>
      <c r="R1618" t="str">
        <f>CONCATENATE(Tableau1[[#This Row],[OrderCode]],"|",Tableau1[[#This Row],[AnaCode]],"|",Tableau1[[#This Row],[Product]])</f>
        <v>CMD01784002|BACT|Carotte</v>
      </c>
    </row>
    <row r="1619" spans="1:18" x14ac:dyDescent="0.25">
      <c r="A1619" s="1" t="s">
        <v>468</v>
      </c>
      <c r="B1619" s="1" t="s">
        <v>31</v>
      </c>
      <c r="C1619" s="3" t="s">
        <v>98</v>
      </c>
      <c r="D1619" s="3" t="s">
        <v>27</v>
      </c>
      <c r="E1619" s="1" t="s">
        <v>107</v>
      </c>
      <c r="F1619" s="1" t="s">
        <v>2233</v>
      </c>
      <c r="G1619" s="1" t="s">
        <v>950</v>
      </c>
      <c r="H1619" s="3">
        <f>SUBSTITUTE(LEFT(Tableau1[[#This Row],[OrderDate]],17),".",":")+0</f>
        <v>43570.545162037037</v>
      </c>
      <c r="I1619" s="3">
        <f>SUBSTITUTE(LEFT(Tableau1[[#This Row],[OrderDueTo]],17),".",":")+0</f>
        <v>43574.5</v>
      </c>
      <c r="J1619" s="13" t="str">
        <f>VLOOKUP(Tableau1[[#This Row],[AnaCode]],'Config Analyses'!A:C,2,FALSE)</f>
        <v>Analyse nutritionelle</v>
      </c>
      <c r="K1619" s="13" t="str">
        <f>VLOOKUP(Tableau1[[#This Row],[AnaCode]],'Config Analyses'!A:C,3,FALSE)</f>
        <v>Equipe 2</v>
      </c>
      <c r="L1619" s="13" t="str">
        <f>VLOOKUP(Tableau1[[#This Row],[CustomerCode]],'Config Clients'!A:D,3,FALSE)</f>
        <v>Coopérative agricole</v>
      </c>
      <c r="M1619" s="13" t="str">
        <f>VLOOKUP(Tableau1[[#This Row],[CustomerCode]],'Config Clients'!A:D,4,FALSE)</f>
        <v>Julie</v>
      </c>
      <c r="N1619" s="10" t="str">
        <f>IFERROR(IF(Tableau1[[#This Row],[Date rendu]]-'Date de l''export'!$A$2&gt;0,"Non","Oui"),"Oui")</f>
        <v>Non</v>
      </c>
      <c r="O1619" s="11">
        <f>IF(Tableau1[[#This Row],[En retard?]]="Non",Tableau1[[#This Row],[Date rendu]]-'Date de l''export'!$A$2,0)</f>
        <v>2.7404166666674428</v>
      </c>
      <c r="P1619" s="14" t="str">
        <f>IF(Tableau1[[#This Row],[En retard?]]="Oui","HD",IF(Tableau1[Délai restant]&lt;1,"&lt;24h",IF(Tableau1[Délai restant]&lt;2,"&lt;48h","≥48h")))</f>
        <v>≥48h</v>
      </c>
      <c r="Q1619" s="14" t="str">
        <f>IF(AND(Tableau1[[#This Row],[En retard?]]="Oui",OR(Tableau1[[#This Row],[Product]]="Citron",Tableau1[[#This Row],[Product]]="Amandes")),"Oui","Non")</f>
        <v>Non</v>
      </c>
      <c r="R1619" t="str">
        <f>CONCATENATE(Tableau1[[#This Row],[OrderCode]],"|",Tableau1[[#This Row],[AnaCode]],"|",Tableau1[[#This Row],[Product]])</f>
        <v>CMD01448505|NTR|Pomme de terre</v>
      </c>
    </row>
    <row r="1620" spans="1:18" x14ac:dyDescent="0.25">
      <c r="A1620" s="1" t="s">
        <v>220</v>
      </c>
      <c r="B1620" s="1" t="s">
        <v>26</v>
      </c>
      <c r="C1620" s="3" t="s">
        <v>52</v>
      </c>
      <c r="D1620" s="3" t="s">
        <v>9</v>
      </c>
      <c r="E1620" s="1" t="s">
        <v>107</v>
      </c>
      <c r="F1620" s="1" t="s">
        <v>1613</v>
      </c>
      <c r="G1620" s="1" t="s">
        <v>950</v>
      </c>
      <c r="H1620" s="3">
        <f>SUBSTITUTE(LEFT(Tableau1[[#This Row],[OrderDate]],17),".",":")+0</f>
        <v>43570.545497685183</v>
      </c>
      <c r="I1620" s="3">
        <f>SUBSTITUTE(LEFT(Tableau1[[#This Row],[OrderDueTo]],17),".",":")+0</f>
        <v>43574.5</v>
      </c>
      <c r="J1620" s="13" t="str">
        <f>VLOOKUP(Tableau1[[#This Row],[AnaCode]],'Config Analyses'!A:C,2,FALSE)</f>
        <v>Analyse nutritionelle</v>
      </c>
      <c r="K1620" s="13" t="str">
        <f>VLOOKUP(Tableau1[[#This Row],[AnaCode]],'Config Analyses'!A:C,3,FALSE)</f>
        <v>Equipe 2</v>
      </c>
      <c r="L1620" s="13" t="str">
        <f>VLOOKUP(Tableau1[[#This Row],[CustomerCode]],'Config Clients'!A:D,3,FALSE)</f>
        <v>Centrale d'achats</v>
      </c>
      <c r="M1620" s="13" t="str">
        <f>VLOOKUP(Tableau1[[#This Row],[CustomerCode]],'Config Clients'!A:D,4,FALSE)</f>
        <v>Sandrine</v>
      </c>
      <c r="N1620" s="10" t="str">
        <f>IFERROR(IF(Tableau1[[#This Row],[Date rendu]]-'Date de l''export'!$A$2&gt;0,"Non","Oui"),"Oui")</f>
        <v>Non</v>
      </c>
      <c r="O1620" s="11">
        <f>IF(Tableau1[[#This Row],[En retard?]]="Non",Tableau1[[#This Row],[Date rendu]]-'Date de l''export'!$A$2,0)</f>
        <v>2.7404166666674428</v>
      </c>
      <c r="P1620" s="14" t="str">
        <f>IF(Tableau1[[#This Row],[En retard?]]="Oui","HD",IF(Tableau1[Délai restant]&lt;1,"&lt;24h",IF(Tableau1[Délai restant]&lt;2,"&lt;48h","≥48h")))</f>
        <v>≥48h</v>
      </c>
      <c r="Q1620" s="14" t="str">
        <f>IF(AND(Tableau1[[#This Row],[En retard?]]="Oui",OR(Tableau1[[#This Row],[Product]]="Citron",Tableau1[[#This Row],[Product]]="Amandes")),"Oui","Non")</f>
        <v>Non</v>
      </c>
      <c r="R1620" t="str">
        <f>CONCATENATE(Tableau1[[#This Row],[OrderCode]],"|",Tableau1[[#This Row],[AnaCode]],"|",Tableau1[[#This Row],[Product]])</f>
        <v>CMD01749305|NTR|Radis</v>
      </c>
    </row>
    <row r="1621" spans="1:18" x14ac:dyDescent="0.25">
      <c r="A1621" s="1" t="s">
        <v>450</v>
      </c>
      <c r="B1621" s="1" t="s">
        <v>32</v>
      </c>
      <c r="C1621" s="3" t="s">
        <v>61</v>
      </c>
      <c r="D1621" s="3" t="s">
        <v>14</v>
      </c>
      <c r="E1621" s="1" t="s">
        <v>107</v>
      </c>
      <c r="F1621" s="1" t="s">
        <v>2235</v>
      </c>
      <c r="G1621" s="1" t="s">
        <v>950</v>
      </c>
      <c r="H1621" s="3">
        <f>SUBSTITUTE(LEFT(Tableau1[[#This Row],[OrderDate]],17),".",":")+0</f>
        <v>43570.546412037038</v>
      </c>
      <c r="I1621" s="3">
        <f>SUBSTITUTE(LEFT(Tableau1[[#This Row],[OrderDueTo]],17),".",":")+0</f>
        <v>43574.5</v>
      </c>
      <c r="J1621" s="13" t="str">
        <f>VLOOKUP(Tableau1[[#This Row],[AnaCode]],'Config Analyses'!A:C,2,FALSE)</f>
        <v>Analyse nutritionelle</v>
      </c>
      <c r="K1621" s="13" t="str">
        <f>VLOOKUP(Tableau1[[#This Row],[AnaCode]],'Config Analyses'!A:C,3,FALSE)</f>
        <v>Equipe 2</v>
      </c>
      <c r="L1621" s="13" t="str">
        <f>VLOOKUP(Tableau1[[#This Row],[CustomerCode]],'Config Clients'!A:D,3,FALSE)</f>
        <v>Grande surface</v>
      </c>
      <c r="M1621" s="13" t="str">
        <f>VLOOKUP(Tableau1[[#This Row],[CustomerCode]],'Config Clients'!A:D,4,FALSE)</f>
        <v>Eric</v>
      </c>
      <c r="N1621" s="10" t="str">
        <f>IFERROR(IF(Tableau1[[#This Row],[Date rendu]]-'Date de l''export'!$A$2&gt;0,"Non","Oui"),"Oui")</f>
        <v>Non</v>
      </c>
      <c r="O1621" s="11">
        <f>IF(Tableau1[[#This Row],[En retard?]]="Non",Tableau1[[#This Row],[Date rendu]]-'Date de l''export'!$A$2,0)</f>
        <v>2.7404166666674428</v>
      </c>
      <c r="P1621" s="14" t="str">
        <f>IF(Tableau1[[#This Row],[En retard?]]="Oui","HD",IF(Tableau1[Délai restant]&lt;1,"&lt;24h",IF(Tableau1[Délai restant]&lt;2,"&lt;48h","≥48h")))</f>
        <v>≥48h</v>
      </c>
      <c r="Q1621" s="14" t="str">
        <f>IF(AND(Tableau1[[#This Row],[En retard?]]="Oui",OR(Tableau1[[#This Row],[Product]]="Citron",Tableau1[[#This Row],[Product]]="Amandes")),"Oui","Non")</f>
        <v>Non</v>
      </c>
      <c r="R1621" t="str">
        <f>CONCATENATE(Tableau1[[#This Row],[OrderCode]],"|",Tableau1[[#This Row],[AnaCode]],"|",Tableau1[[#This Row],[Product]])</f>
        <v>CMD01763004|NTR|Tomate</v>
      </c>
    </row>
    <row r="1622" spans="1:18" x14ac:dyDescent="0.25">
      <c r="A1622" s="1" t="s">
        <v>199</v>
      </c>
      <c r="B1622" s="1" t="s">
        <v>31</v>
      </c>
      <c r="C1622" s="3" t="s">
        <v>52</v>
      </c>
      <c r="D1622" s="3" t="s">
        <v>9</v>
      </c>
      <c r="E1622" s="1" t="s">
        <v>107</v>
      </c>
      <c r="F1622" s="1" t="s">
        <v>1872</v>
      </c>
      <c r="G1622" s="1" t="s">
        <v>950</v>
      </c>
      <c r="H1622" s="3">
        <f>SUBSTITUTE(LEFT(Tableau1[[#This Row],[OrderDate]],17),".",":")+0</f>
        <v>43570.547615740739</v>
      </c>
      <c r="I1622" s="3">
        <f>SUBSTITUTE(LEFT(Tableau1[[#This Row],[OrderDueTo]],17),".",":")+0</f>
        <v>43574.5</v>
      </c>
      <c r="J1622" s="13" t="str">
        <f>VLOOKUP(Tableau1[[#This Row],[AnaCode]],'Config Analyses'!A:C,2,FALSE)</f>
        <v>Analyse nutritionelle</v>
      </c>
      <c r="K1622" s="13" t="str">
        <f>VLOOKUP(Tableau1[[#This Row],[AnaCode]],'Config Analyses'!A:C,3,FALSE)</f>
        <v>Equipe 2</v>
      </c>
      <c r="L1622" s="13" t="str">
        <f>VLOOKUP(Tableau1[[#This Row],[CustomerCode]],'Config Clients'!A:D,3,FALSE)</f>
        <v>Centrale d'achats</v>
      </c>
      <c r="M1622" s="13" t="str">
        <f>VLOOKUP(Tableau1[[#This Row],[CustomerCode]],'Config Clients'!A:D,4,FALSE)</f>
        <v>Sandrine</v>
      </c>
      <c r="N1622" s="10" t="str">
        <f>IFERROR(IF(Tableau1[[#This Row],[Date rendu]]-'Date de l''export'!$A$2&gt;0,"Non","Oui"),"Oui")</f>
        <v>Non</v>
      </c>
      <c r="O1622" s="11">
        <f>IF(Tableau1[[#This Row],[En retard?]]="Non",Tableau1[[#This Row],[Date rendu]]-'Date de l''export'!$A$2,0)</f>
        <v>2.7404166666674428</v>
      </c>
      <c r="P1622" s="14" t="str">
        <f>IF(Tableau1[[#This Row],[En retard?]]="Oui","HD",IF(Tableau1[Délai restant]&lt;1,"&lt;24h",IF(Tableau1[Délai restant]&lt;2,"&lt;48h","≥48h")))</f>
        <v>≥48h</v>
      </c>
      <c r="Q1622" s="14" t="str">
        <f>IF(AND(Tableau1[[#This Row],[En retard?]]="Oui",OR(Tableau1[[#This Row],[Product]]="Citron",Tableau1[[#This Row],[Product]]="Amandes")),"Oui","Non")</f>
        <v>Non</v>
      </c>
      <c r="R1622" t="str">
        <f>CONCATENATE(Tableau1[[#This Row],[OrderCode]],"|",Tableau1[[#This Row],[AnaCode]],"|",Tableau1[[#This Row],[Product]])</f>
        <v>CMD01626006|NTR|Pomme de terre</v>
      </c>
    </row>
    <row r="1623" spans="1:18" x14ac:dyDescent="0.25">
      <c r="A1623" s="1" t="s">
        <v>3740</v>
      </c>
      <c r="B1623" s="1" t="s">
        <v>31</v>
      </c>
      <c r="C1623" s="3" t="s">
        <v>73</v>
      </c>
      <c r="D1623" s="3" t="s">
        <v>23</v>
      </c>
      <c r="E1623" s="1" t="s">
        <v>107</v>
      </c>
      <c r="F1623" s="1" t="s">
        <v>3741</v>
      </c>
      <c r="G1623" s="1" t="s">
        <v>950</v>
      </c>
      <c r="H1623" s="3">
        <f>SUBSTITUTE(LEFT(Tableau1[[#This Row],[OrderDate]],17),".",":")+0</f>
        <v>43570.548981481479</v>
      </c>
      <c r="I1623" s="3">
        <f>SUBSTITUTE(LEFT(Tableau1[[#This Row],[OrderDueTo]],17),".",":")+0</f>
        <v>43574.5</v>
      </c>
      <c r="J1623" s="13" t="str">
        <f>VLOOKUP(Tableau1[[#This Row],[AnaCode]],'Config Analyses'!A:C,2,FALSE)</f>
        <v>Analyse nutritionelle</v>
      </c>
      <c r="K1623" s="13" t="str">
        <f>VLOOKUP(Tableau1[[#This Row],[AnaCode]],'Config Analyses'!A:C,3,FALSE)</f>
        <v>Equipe 2</v>
      </c>
      <c r="L1623" s="13" t="str">
        <f>VLOOKUP(Tableau1[[#This Row],[CustomerCode]],'Config Clients'!A:D,3,FALSE)</f>
        <v>Entreprises agro-alimentaires</v>
      </c>
      <c r="M1623" s="13" t="str">
        <f>VLOOKUP(Tableau1[[#This Row],[CustomerCode]],'Config Clients'!A:D,4,FALSE)</f>
        <v>Julien</v>
      </c>
      <c r="N1623" s="10" t="str">
        <f>IFERROR(IF(Tableau1[[#This Row],[Date rendu]]-'Date de l''export'!$A$2&gt;0,"Non","Oui"),"Oui")</f>
        <v>Non</v>
      </c>
      <c r="O1623" s="11">
        <f>IF(Tableau1[[#This Row],[En retard?]]="Non",Tableau1[[#This Row],[Date rendu]]-'Date de l''export'!$A$2,0)</f>
        <v>2.7404166666674428</v>
      </c>
      <c r="P1623" s="14" t="str">
        <f>IF(Tableau1[[#This Row],[En retard?]]="Oui","HD",IF(Tableau1[Délai restant]&lt;1,"&lt;24h",IF(Tableau1[Délai restant]&lt;2,"&lt;48h","≥48h")))</f>
        <v>≥48h</v>
      </c>
      <c r="Q1623" s="14" t="str">
        <f>IF(AND(Tableau1[[#This Row],[En retard?]]="Oui",OR(Tableau1[[#This Row],[Product]]="Citron",Tableau1[[#This Row],[Product]]="Amandes")),"Oui","Non")</f>
        <v>Non</v>
      </c>
      <c r="R1623" t="str">
        <f>CONCATENATE(Tableau1[[#This Row],[OrderCode]],"|",Tableau1[[#This Row],[AnaCode]],"|",Tableau1[[#This Row],[Product]])</f>
        <v>CMD01595603|NTR|Pomme de terre</v>
      </c>
    </row>
    <row r="1624" spans="1:18" x14ac:dyDescent="0.25">
      <c r="A1624" s="1" t="s">
        <v>300</v>
      </c>
      <c r="B1624" s="1" t="s">
        <v>12</v>
      </c>
      <c r="C1624" s="3" t="s">
        <v>61</v>
      </c>
      <c r="D1624" s="3" t="s">
        <v>14</v>
      </c>
      <c r="E1624" s="1" t="s">
        <v>107</v>
      </c>
      <c r="F1624" s="1" t="s">
        <v>1635</v>
      </c>
      <c r="G1624" s="1" t="s">
        <v>950</v>
      </c>
      <c r="H1624" s="3">
        <f>SUBSTITUTE(LEFT(Tableau1[[#This Row],[OrderDate]],17),".",":")+0</f>
        <v>43570.549027777779</v>
      </c>
      <c r="I1624" s="3">
        <f>SUBSTITUTE(LEFT(Tableau1[[#This Row],[OrderDueTo]],17),".",":")+0</f>
        <v>43574.5</v>
      </c>
      <c r="J1624" s="13" t="str">
        <f>VLOOKUP(Tableau1[[#This Row],[AnaCode]],'Config Analyses'!A:C,2,FALSE)</f>
        <v>Analyse nutritionelle</v>
      </c>
      <c r="K1624" s="13" t="str">
        <f>VLOOKUP(Tableau1[[#This Row],[AnaCode]],'Config Analyses'!A:C,3,FALSE)</f>
        <v>Equipe 2</v>
      </c>
      <c r="L1624" s="13" t="str">
        <f>VLOOKUP(Tableau1[[#This Row],[CustomerCode]],'Config Clients'!A:D,3,FALSE)</f>
        <v>Grande surface</v>
      </c>
      <c r="M1624" s="13" t="str">
        <f>VLOOKUP(Tableau1[[#This Row],[CustomerCode]],'Config Clients'!A:D,4,FALSE)</f>
        <v>Eric</v>
      </c>
      <c r="N1624" s="10" t="str">
        <f>IFERROR(IF(Tableau1[[#This Row],[Date rendu]]-'Date de l''export'!$A$2&gt;0,"Non","Oui"),"Oui")</f>
        <v>Non</v>
      </c>
      <c r="O1624" s="11">
        <f>IF(Tableau1[[#This Row],[En retard?]]="Non",Tableau1[[#This Row],[Date rendu]]-'Date de l''export'!$A$2,0)</f>
        <v>2.7404166666674428</v>
      </c>
      <c r="P1624" s="14" t="str">
        <f>IF(Tableau1[[#This Row],[En retard?]]="Oui","HD",IF(Tableau1[Délai restant]&lt;1,"&lt;24h",IF(Tableau1[Délai restant]&lt;2,"&lt;48h","≥48h")))</f>
        <v>≥48h</v>
      </c>
      <c r="Q1624" s="14" t="str">
        <f>IF(AND(Tableau1[[#This Row],[En retard?]]="Oui",OR(Tableau1[[#This Row],[Product]]="Citron",Tableau1[[#This Row],[Product]]="Amandes")),"Oui","Non")</f>
        <v>Non</v>
      </c>
      <c r="R1624" t="str">
        <f>CONCATENATE(Tableau1[[#This Row],[OrderCode]],"|",Tableau1[[#This Row],[AnaCode]],"|",Tableau1[[#This Row],[Product]])</f>
        <v>CMD01497005|NTR|Pruneau</v>
      </c>
    </row>
    <row r="1625" spans="1:18" x14ac:dyDescent="0.25">
      <c r="A1625" s="1" t="s">
        <v>614</v>
      </c>
      <c r="B1625" s="1" t="s">
        <v>31</v>
      </c>
      <c r="C1625" s="3" t="s">
        <v>61</v>
      </c>
      <c r="D1625" s="3" t="s">
        <v>14</v>
      </c>
      <c r="E1625" s="1" t="s">
        <v>107</v>
      </c>
      <c r="F1625" s="1" t="s">
        <v>2236</v>
      </c>
      <c r="G1625" s="1" t="s">
        <v>950</v>
      </c>
      <c r="H1625" s="3">
        <f>SUBSTITUTE(LEFT(Tableau1[[#This Row],[OrderDate]],17),".",":")+0</f>
        <v>43570.550243055557</v>
      </c>
      <c r="I1625" s="3">
        <f>SUBSTITUTE(LEFT(Tableau1[[#This Row],[OrderDueTo]],17),".",":")+0</f>
        <v>43574.5</v>
      </c>
      <c r="J1625" s="13" t="str">
        <f>VLOOKUP(Tableau1[[#This Row],[AnaCode]],'Config Analyses'!A:C,2,FALSE)</f>
        <v>Analyse nutritionelle</v>
      </c>
      <c r="K1625" s="13" t="str">
        <f>VLOOKUP(Tableau1[[#This Row],[AnaCode]],'Config Analyses'!A:C,3,FALSE)</f>
        <v>Equipe 2</v>
      </c>
      <c r="L1625" s="13" t="str">
        <f>VLOOKUP(Tableau1[[#This Row],[CustomerCode]],'Config Clients'!A:D,3,FALSE)</f>
        <v>Grande surface</v>
      </c>
      <c r="M1625" s="13" t="str">
        <f>VLOOKUP(Tableau1[[#This Row],[CustomerCode]],'Config Clients'!A:D,4,FALSE)</f>
        <v>Eric</v>
      </c>
      <c r="N1625" s="10" t="str">
        <f>IFERROR(IF(Tableau1[[#This Row],[Date rendu]]-'Date de l''export'!$A$2&gt;0,"Non","Oui"),"Oui")</f>
        <v>Non</v>
      </c>
      <c r="O1625" s="11">
        <f>IF(Tableau1[[#This Row],[En retard?]]="Non",Tableau1[[#This Row],[Date rendu]]-'Date de l''export'!$A$2,0)</f>
        <v>2.7404166666674428</v>
      </c>
      <c r="P1625" s="14" t="str">
        <f>IF(Tableau1[[#This Row],[En retard?]]="Oui","HD",IF(Tableau1[Délai restant]&lt;1,"&lt;24h",IF(Tableau1[Délai restant]&lt;2,"&lt;48h","≥48h")))</f>
        <v>≥48h</v>
      </c>
      <c r="Q1625" s="14" t="str">
        <f>IF(AND(Tableau1[[#This Row],[En retard?]]="Oui",OR(Tableau1[[#This Row],[Product]]="Citron",Tableau1[[#This Row],[Product]]="Amandes")),"Oui","Non")</f>
        <v>Non</v>
      </c>
      <c r="R1625" t="str">
        <f>CONCATENATE(Tableau1[[#This Row],[OrderCode]],"|",Tableau1[[#This Row],[AnaCode]],"|",Tableau1[[#This Row],[Product]])</f>
        <v>CMD01746802|NTR|Pomme de terre</v>
      </c>
    </row>
    <row r="1626" spans="1:18" x14ac:dyDescent="0.25">
      <c r="A1626" s="1" t="s">
        <v>622</v>
      </c>
      <c r="B1626" s="1" t="s">
        <v>42</v>
      </c>
      <c r="C1626" s="3" t="s">
        <v>75</v>
      </c>
      <c r="D1626" s="3" t="s">
        <v>24</v>
      </c>
      <c r="E1626" s="1" t="s">
        <v>179</v>
      </c>
      <c r="F1626" s="1" t="s">
        <v>2713</v>
      </c>
      <c r="G1626" s="1" t="s">
        <v>947</v>
      </c>
      <c r="H1626" s="3">
        <f>SUBSTITUTE(LEFT(Tableau1[[#This Row],[OrderDate]],17),".",":")+0</f>
        <v>43570.555335648147</v>
      </c>
      <c r="I1626" s="3">
        <f>SUBSTITUTE(LEFT(Tableau1[[#This Row],[OrderDueTo]],17),".",":")+0</f>
        <v>43571.5</v>
      </c>
      <c r="J1626" s="13" t="str">
        <f>VLOOKUP(Tableau1[[#This Row],[AnaCode]],'Config Analyses'!A:C,2,FALSE)</f>
        <v>Analyse métaux lourds</v>
      </c>
      <c r="K1626" s="13" t="str">
        <f>VLOOKUP(Tableau1[[#This Row],[AnaCode]],'Config Analyses'!A:C,3,FALSE)</f>
        <v>Equipe 1</v>
      </c>
      <c r="L1626" s="13" t="str">
        <f>VLOOKUP(Tableau1[[#This Row],[CustomerCode]],'Config Clients'!A:D,3,FALSE)</f>
        <v>Entreprises agro-alimentaires</v>
      </c>
      <c r="M1626" s="13" t="str">
        <f>VLOOKUP(Tableau1[[#This Row],[CustomerCode]],'Config Clients'!A:D,4,FALSE)</f>
        <v>Julien</v>
      </c>
      <c r="N1626" s="10" t="str">
        <f>IFERROR(IF(Tableau1[[#This Row],[Date rendu]]-'Date de l''export'!$A$2&gt;0,"Non","Oui"),"Oui")</f>
        <v>Oui</v>
      </c>
      <c r="O1626" s="11">
        <f>IF(Tableau1[[#This Row],[En retard?]]="Non",Tableau1[[#This Row],[Date rendu]]-'Date de l''export'!$A$2,0)</f>
        <v>0</v>
      </c>
      <c r="P1626" s="14" t="str">
        <f>IF(Tableau1[[#This Row],[En retard?]]="Oui","HD",IF(Tableau1[Délai restant]&lt;1,"&lt;24h",IF(Tableau1[Délai restant]&lt;2,"&lt;48h","≥48h")))</f>
        <v>HD</v>
      </c>
      <c r="Q1626" s="14" t="str">
        <f>IF(AND(Tableau1[[#This Row],[En retard?]]="Oui",OR(Tableau1[[#This Row],[Product]]="Citron",Tableau1[[#This Row],[Product]]="Amandes")),"Oui","Non")</f>
        <v>Non</v>
      </c>
      <c r="R1626" t="str">
        <f>CONCATENATE(Tableau1[[#This Row],[OrderCode]],"|",Tableau1[[#This Row],[AnaCode]],"|",Tableau1[[#This Row],[Product]])</f>
        <v>CMD01719716|MTX|Jus de fruits</v>
      </c>
    </row>
    <row r="1627" spans="1:18" x14ac:dyDescent="0.25">
      <c r="A1627" s="1" t="s">
        <v>3742</v>
      </c>
      <c r="B1627" s="1" t="s">
        <v>42</v>
      </c>
      <c r="C1627" s="3" t="s">
        <v>188</v>
      </c>
      <c r="D1627" s="3" t="s">
        <v>38</v>
      </c>
      <c r="E1627" s="1" t="s">
        <v>130</v>
      </c>
      <c r="F1627" s="1" t="s">
        <v>3743</v>
      </c>
      <c r="G1627" s="1" t="s">
        <v>1013</v>
      </c>
      <c r="H1627" s="3">
        <f>SUBSTITUTE(LEFT(Tableau1[[#This Row],[OrderDate]],17),".",":")+0</f>
        <v>43570.557071759256</v>
      </c>
      <c r="I1627" s="3">
        <f>SUBSTITUTE(LEFT(Tableau1[[#This Row],[OrderDueTo]],17),".",":")+0</f>
        <v>43578.5</v>
      </c>
      <c r="J1627" s="13" t="str">
        <f>VLOOKUP(Tableau1[[#This Row],[AnaCode]],'Config Analyses'!A:C,2,FALSE)</f>
        <v>Analyse pesticides</v>
      </c>
      <c r="K1627" s="13" t="str">
        <f>VLOOKUP(Tableau1[[#This Row],[AnaCode]],'Config Analyses'!A:C,3,FALSE)</f>
        <v>Equipe 3</v>
      </c>
      <c r="L1627" s="13" t="str">
        <f>VLOOKUP(Tableau1[[#This Row],[CustomerCode]],'Config Clients'!A:D,3,FALSE)</f>
        <v>Coopérative agricole</v>
      </c>
      <c r="M1627" s="13" t="str">
        <f>VLOOKUP(Tableau1[[#This Row],[CustomerCode]],'Config Clients'!A:D,4,FALSE)</f>
        <v>Julie</v>
      </c>
      <c r="N1627" s="10" t="str">
        <f>IFERROR(IF(Tableau1[[#This Row],[Date rendu]]-'Date de l''export'!$A$2&gt;0,"Non","Oui"),"Oui")</f>
        <v>Non</v>
      </c>
      <c r="O1627" s="11">
        <f>IF(Tableau1[[#This Row],[En retard?]]="Non",Tableau1[[#This Row],[Date rendu]]-'Date de l''export'!$A$2,0)</f>
        <v>6.7404166666674428</v>
      </c>
      <c r="P1627" s="14" t="str">
        <f>IF(Tableau1[[#This Row],[En retard?]]="Oui","HD",IF(Tableau1[Délai restant]&lt;1,"&lt;24h",IF(Tableau1[Délai restant]&lt;2,"&lt;48h","≥48h")))</f>
        <v>≥48h</v>
      </c>
      <c r="Q1627" s="14" t="str">
        <f>IF(AND(Tableau1[[#This Row],[En retard?]]="Oui",OR(Tableau1[[#This Row],[Product]]="Citron",Tableau1[[#This Row],[Product]]="Amandes")),"Oui","Non")</f>
        <v>Non</v>
      </c>
      <c r="R1627" t="str">
        <f>CONCATENATE(Tableau1[[#This Row],[OrderCode]],"|",Tableau1[[#This Row],[AnaCode]],"|",Tableau1[[#This Row],[Product]])</f>
        <v>CMD01568432|PEST|Jus de fruits</v>
      </c>
    </row>
    <row r="1628" spans="1:18" x14ac:dyDescent="0.25">
      <c r="A1628" s="1" t="s">
        <v>276</v>
      </c>
      <c r="B1628" s="1" t="s">
        <v>20</v>
      </c>
      <c r="C1628" s="3" t="s">
        <v>61</v>
      </c>
      <c r="D1628" s="3" t="s">
        <v>14</v>
      </c>
      <c r="E1628" s="1" t="s">
        <v>107</v>
      </c>
      <c r="F1628" s="1" t="s">
        <v>1932</v>
      </c>
      <c r="G1628" s="1" t="s">
        <v>950</v>
      </c>
      <c r="H1628" s="3">
        <f>SUBSTITUTE(LEFT(Tableau1[[#This Row],[OrderDate]],17),".",":")+0</f>
        <v>43570.557245370372</v>
      </c>
      <c r="I1628" s="3">
        <f>SUBSTITUTE(LEFT(Tableau1[[#This Row],[OrderDueTo]],17),".",":")+0</f>
        <v>43574.5</v>
      </c>
      <c r="J1628" s="13" t="str">
        <f>VLOOKUP(Tableau1[[#This Row],[AnaCode]],'Config Analyses'!A:C,2,FALSE)</f>
        <v>Analyse nutritionelle</v>
      </c>
      <c r="K1628" s="13" t="str">
        <f>VLOOKUP(Tableau1[[#This Row],[AnaCode]],'Config Analyses'!A:C,3,FALSE)</f>
        <v>Equipe 2</v>
      </c>
      <c r="L1628" s="13" t="str">
        <f>VLOOKUP(Tableau1[[#This Row],[CustomerCode]],'Config Clients'!A:D,3,FALSE)</f>
        <v>Grande surface</v>
      </c>
      <c r="M1628" s="13" t="str">
        <f>VLOOKUP(Tableau1[[#This Row],[CustomerCode]],'Config Clients'!A:D,4,FALSE)</f>
        <v>Eric</v>
      </c>
      <c r="N1628" s="10" t="str">
        <f>IFERROR(IF(Tableau1[[#This Row],[Date rendu]]-'Date de l''export'!$A$2&gt;0,"Non","Oui"),"Oui")</f>
        <v>Non</v>
      </c>
      <c r="O1628" s="11">
        <f>IF(Tableau1[[#This Row],[En retard?]]="Non",Tableau1[[#This Row],[Date rendu]]-'Date de l''export'!$A$2,0)</f>
        <v>2.7404166666674428</v>
      </c>
      <c r="P1628" s="14" t="str">
        <f>IF(Tableau1[[#This Row],[En retard?]]="Oui","HD",IF(Tableau1[Délai restant]&lt;1,"&lt;24h",IF(Tableau1[Délai restant]&lt;2,"&lt;48h","≥48h")))</f>
        <v>≥48h</v>
      </c>
      <c r="Q1628" s="14" t="str">
        <f>IF(AND(Tableau1[[#This Row],[En retard?]]="Oui",OR(Tableau1[[#This Row],[Product]]="Citron",Tableau1[[#This Row],[Product]]="Amandes")),"Oui","Non")</f>
        <v>Non</v>
      </c>
      <c r="R1628" t="str">
        <f>CONCATENATE(Tableau1[[#This Row],[OrderCode]],"|",Tableau1[[#This Row],[AnaCode]],"|",Tableau1[[#This Row],[Product]])</f>
        <v>CMD01645604|NTR|Orange</v>
      </c>
    </row>
    <row r="1629" spans="1:18" x14ac:dyDescent="0.25">
      <c r="A1629" s="1" t="s">
        <v>3744</v>
      </c>
      <c r="B1629" s="1" t="s">
        <v>42</v>
      </c>
      <c r="C1629" s="3" t="s">
        <v>73</v>
      </c>
      <c r="D1629" s="3" t="s">
        <v>23</v>
      </c>
      <c r="E1629" s="1" t="s">
        <v>130</v>
      </c>
      <c r="F1629" s="1" t="s">
        <v>3745</v>
      </c>
      <c r="G1629" s="1" t="s">
        <v>1013</v>
      </c>
      <c r="H1629" s="3">
        <f>SUBSTITUTE(LEFT(Tableau1[[#This Row],[OrderDate]],17),".",":")+0</f>
        <v>43570.558125000003</v>
      </c>
      <c r="I1629" s="3">
        <f>SUBSTITUTE(LEFT(Tableau1[[#This Row],[OrderDueTo]],17),".",":")+0</f>
        <v>43578.5</v>
      </c>
      <c r="J1629" s="13" t="str">
        <f>VLOOKUP(Tableau1[[#This Row],[AnaCode]],'Config Analyses'!A:C,2,FALSE)</f>
        <v>Analyse pesticides</v>
      </c>
      <c r="K1629" s="13" t="str">
        <f>VLOOKUP(Tableau1[[#This Row],[AnaCode]],'Config Analyses'!A:C,3,FALSE)</f>
        <v>Equipe 3</v>
      </c>
      <c r="L1629" s="13" t="str">
        <f>VLOOKUP(Tableau1[[#This Row],[CustomerCode]],'Config Clients'!A:D,3,FALSE)</f>
        <v>Entreprises agro-alimentaires</v>
      </c>
      <c r="M1629" s="13" t="str">
        <f>VLOOKUP(Tableau1[[#This Row],[CustomerCode]],'Config Clients'!A:D,4,FALSE)</f>
        <v>Julien</v>
      </c>
      <c r="N1629" s="10" t="str">
        <f>IFERROR(IF(Tableau1[[#This Row],[Date rendu]]-'Date de l''export'!$A$2&gt;0,"Non","Oui"),"Oui")</f>
        <v>Non</v>
      </c>
      <c r="O1629" s="11">
        <f>IF(Tableau1[[#This Row],[En retard?]]="Non",Tableau1[[#This Row],[Date rendu]]-'Date de l''export'!$A$2,0)</f>
        <v>6.7404166666674428</v>
      </c>
      <c r="P1629" s="14" t="str">
        <f>IF(Tableau1[[#This Row],[En retard?]]="Oui","HD",IF(Tableau1[Délai restant]&lt;1,"&lt;24h",IF(Tableau1[Délai restant]&lt;2,"&lt;48h","≥48h")))</f>
        <v>≥48h</v>
      </c>
      <c r="Q1629" s="14" t="str">
        <f>IF(AND(Tableau1[[#This Row],[En retard?]]="Oui",OR(Tableau1[[#This Row],[Product]]="Citron",Tableau1[[#This Row],[Product]]="Amandes")),"Oui","Non")</f>
        <v>Non</v>
      </c>
      <c r="R1629" t="str">
        <f>CONCATENATE(Tableau1[[#This Row],[OrderCode]],"|",Tableau1[[#This Row],[AnaCode]],"|",Tableau1[[#This Row],[Product]])</f>
        <v>CMD01572616|PEST|Jus de fruits</v>
      </c>
    </row>
    <row r="1630" spans="1:18" x14ac:dyDescent="0.25">
      <c r="A1630" s="1" t="s">
        <v>836</v>
      </c>
      <c r="B1630" s="1" t="s">
        <v>32</v>
      </c>
      <c r="C1630" s="3" t="s">
        <v>75</v>
      </c>
      <c r="D1630" s="3" t="s">
        <v>24</v>
      </c>
      <c r="E1630" s="1" t="s">
        <v>179</v>
      </c>
      <c r="F1630" s="1" t="s">
        <v>1996</v>
      </c>
      <c r="G1630" s="1" t="s">
        <v>947</v>
      </c>
      <c r="H1630" s="3">
        <f>SUBSTITUTE(LEFT(Tableau1[[#This Row],[OrderDate]],17),".",":")+0</f>
        <v>43570.558877314812</v>
      </c>
      <c r="I1630" s="3">
        <f>SUBSTITUTE(LEFT(Tableau1[[#This Row],[OrderDueTo]],17),".",":")+0</f>
        <v>43571.5</v>
      </c>
      <c r="J1630" s="13" t="str">
        <f>VLOOKUP(Tableau1[[#This Row],[AnaCode]],'Config Analyses'!A:C,2,FALSE)</f>
        <v>Analyse métaux lourds</v>
      </c>
      <c r="K1630" s="13" t="str">
        <f>VLOOKUP(Tableau1[[#This Row],[AnaCode]],'Config Analyses'!A:C,3,FALSE)</f>
        <v>Equipe 1</v>
      </c>
      <c r="L1630" s="13" t="str">
        <f>VLOOKUP(Tableau1[[#This Row],[CustomerCode]],'Config Clients'!A:D,3,FALSE)</f>
        <v>Entreprises agro-alimentaires</v>
      </c>
      <c r="M1630" s="13" t="str">
        <f>VLOOKUP(Tableau1[[#This Row],[CustomerCode]],'Config Clients'!A:D,4,FALSE)</f>
        <v>Julien</v>
      </c>
      <c r="N1630" s="10" t="str">
        <f>IFERROR(IF(Tableau1[[#This Row],[Date rendu]]-'Date de l''export'!$A$2&gt;0,"Non","Oui"),"Oui")</f>
        <v>Oui</v>
      </c>
      <c r="O1630" s="11">
        <f>IF(Tableau1[[#This Row],[En retard?]]="Non",Tableau1[[#This Row],[Date rendu]]-'Date de l''export'!$A$2,0)</f>
        <v>0</v>
      </c>
      <c r="P1630" s="14" t="str">
        <f>IF(Tableau1[[#This Row],[En retard?]]="Oui","HD",IF(Tableau1[Délai restant]&lt;1,"&lt;24h",IF(Tableau1[Délai restant]&lt;2,"&lt;48h","≥48h")))</f>
        <v>HD</v>
      </c>
      <c r="Q1630" s="14" t="str">
        <f>IF(AND(Tableau1[[#This Row],[En retard?]]="Oui",OR(Tableau1[[#This Row],[Product]]="Citron",Tableau1[[#This Row],[Product]]="Amandes")),"Oui","Non")</f>
        <v>Non</v>
      </c>
      <c r="R1630" t="str">
        <f>CONCATENATE(Tableau1[[#This Row],[OrderCode]],"|",Tableau1[[#This Row],[AnaCode]],"|",Tableau1[[#This Row],[Product]])</f>
        <v>CMD01754817|MTX|Tomate</v>
      </c>
    </row>
    <row r="1631" spans="1:18" x14ac:dyDescent="0.25">
      <c r="A1631" s="1" t="s">
        <v>299</v>
      </c>
      <c r="B1631" s="1" t="s">
        <v>42</v>
      </c>
      <c r="C1631" s="3" t="s">
        <v>152</v>
      </c>
      <c r="D1631" s="3" t="s">
        <v>35</v>
      </c>
      <c r="E1631" s="1" t="s">
        <v>130</v>
      </c>
      <c r="F1631" s="1" t="s">
        <v>2239</v>
      </c>
      <c r="G1631" s="1" t="s">
        <v>1013</v>
      </c>
      <c r="H1631" s="3">
        <f>SUBSTITUTE(LEFT(Tableau1[[#This Row],[OrderDate]],17),".",":")+0</f>
        <v>43570.559583333335</v>
      </c>
      <c r="I1631" s="3">
        <f>SUBSTITUTE(LEFT(Tableau1[[#This Row],[OrderDueTo]],17),".",":")+0</f>
        <v>43578.5</v>
      </c>
      <c r="J1631" s="13" t="str">
        <f>VLOOKUP(Tableau1[[#This Row],[AnaCode]],'Config Analyses'!A:C,2,FALSE)</f>
        <v>Analyse pesticides</v>
      </c>
      <c r="K1631" s="13" t="str">
        <f>VLOOKUP(Tableau1[[#This Row],[AnaCode]],'Config Analyses'!A:C,3,FALSE)</f>
        <v>Equipe 3</v>
      </c>
      <c r="L1631" s="13" t="str">
        <f>VLOOKUP(Tableau1[[#This Row],[CustomerCode]],'Config Clients'!A:D,3,FALSE)</f>
        <v>Entreprises agro-alimentaires</v>
      </c>
      <c r="M1631" s="13" t="str">
        <f>VLOOKUP(Tableau1[[#This Row],[CustomerCode]],'Config Clients'!A:D,4,FALSE)</f>
        <v>Julien</v>
      </c>
      <c r="N1631" s="10" t="str">
        <f>IFERROR(IF(Tableau1[[#This Row],[Date rendu]]-'Date de l''export'!$A$2&gt;0,"Non","Oui"),"Oui")</f>
        <v>Non</v>
      </c>
      <c r="O1631" s="11">
        <f>IF(Tableau1[[#This Row],[En retard?]]="Non",Tableau1[[#This Row],[Date rendu]]-'Date de l''export'!$A$2,0)</f>
        <v>6.7404166666674428</v>
      </c>
      <c r="P1631" s="14" t="str">
        <f>IF(Tableau1[[#This Row],[En retard?]]="Oui","HD",IF(Tableau1[Délai restant]&lt;1,"&lt;24h",IF(Tableau1[Délai restant]&lt;2,"&lt;48h","≥48h")))</f>
        <v>≥48h</v>
      </c>
      <c r="Q1631" s="14" t="str">
        <f>IF(AND(Tableau1[[#This Row],[En retard?]]="Oui",OR(Tableau1[[#This Row],[Product]]="Citron",Tableau1[[#This Row],[Product]]="Amandes")),"Oui","Non")</f>
        <v>Non</v>
      </c>
      <c r="R1631" t="str">
        <f>CONCATENATE(Tableau1[[#This Row],[OrderCode]],"|",Tableau1[[#This Row],[AnaCode]],"|",Tableau1[[#This Row],[Product]])</f>
        <v>CMD01739601|PEST|Jus de fruits</v>
      </c>
    </row>
    <row r="1632" spans="1:18" x14ac:dyDescent="0.25">
      <c r="A1632" s="1" t="s">
        <v>511</v>
      </c>
      <c r="B1632" s="1" t="s">
        <v>7</v>
      </c>
      <c r="C1632" s="3" t="s">
        <v>52</v>
      </c>
      <c r="D1632" s="3" t="s">
        <v>9</v>
      </c>
      <c r="E1632" s="1" t="s">
        <v>107</v>
      </c>
      <c r="F1632" s="1" t="s">
        <v>1663</v>
      </c>
      <c r="G1632" s="1" t="s">
        <v>950</v>
      </c>
      <c r="H1632" s="3">
        <f>SUBSTITUTE(LEFT(Tableau1[[#This Row],[OrderDate]],17),".",":")+0</f>
        <v>43570.559699074074</v>
      </c>
      <c r="I1632" s="3">
        <f>SUBSTITUTE(LEFT(Tableau1[[#This Row],[OrderDueTo]],17),".",":")+0</f>
        <v>43574.5</v>
      </c>
      <c r="J1632" s="13" t="str">
        <f>VLOOKUP(Tableau1[[#This Row],[AnaCode]],'Config Analyses'!A:C,2,FALSE)</f>
        <v>Analyse nutritionelle</v>
      </c>
      <c r="K1632" s="13" t="str">
        <f>VLOOKUP(Tableau1[[#This Row],[AnaCode]],'Config Analyses'!A:C,3,FALSE)</f>
        <v>Equipe 2</v>
      </c>
      <c r="L1632" s="13" t="str">
        <f>VLOOKUP(Tableau1[[#This Row],[CustomerCode]],'Config Clients'!A:D,3,FALSE)</f>
        <v>Centrale d'achats</v>
      </c>
      <c r="M1632" s="13" t="str">
        <f>VLOOKUP(Tableau1[[#This Row],[CustomerCode]],'Config Clients'!A:D,4,FALSE)</f>
        <v>Sandrine</v>
      </c>
      <c r="N1632" s="10" t="str">
        <f>IFERROR(IF(Tableau1[[#This Row],[Date rendu]]-'Date de l''export'!$A$2&gt;0,"Non","Oui"),"Oui")</f>
        <v>Non</v>
      </c>
      <c r="O1632" s="11">
        <f>IF(Tableau1[[#This Row],[En retard?]]="Non",Tableau1[[#This Row],[Date rendu]]-'Date de l''export'!$A$2,0)</f>
        <v>2.7404166666674428</v>
      </c>
      <c r="P1632" s="14" t="str">
        <f>IF(Tableau1[[#This Row],[En retard?]]="Oui","HD",IF(Tableau1[Délai restant]&lt;1,"&lt;24h",IF(Tableau1[Délai restant]&lt;2,"&lt;48h","≥48h")))</f>
        <v>≥48h</v>
      </c>
      <c r="Q1632" s="14" t="str">
        <f>IF(AND(Tableau1[[#This Row],[En retard?]]="Oui",OR(Tableau1[[#This Row],[Product]]="Citron",Tableau1[[#This Row],[Product]]="Amandes")),"Oui","Non")</f>
        <v>Non</v>
      </c>
      <c r="R1632" t="str">
        <f>CONCATENATE(Tableau1[[#This Row],[OrderCode]],"|",Tableau1[[#This Row],[AnaCode]],"|",Tableau1[[#This Row],[Product]])</f>
        <v>CMD01576309|NTR|Concombre</v>
      </c>
    </row>
    <row r="1633" spans="1:18" x14ac:dyDescent="0.25">
      <c r="A1633" s="1" t="s">
        <v>3648</v>
      </c>
      <c r="B1633" s="1" t="s">
        <v>42</v>
      </c>
      <c r="C1633" s="3" t="s">
        <v>188</v>
      </c>
      <c r="D1633" s="3" t="s">
        <v>38</v>
      </c>
      <c r="E1633" s="1" t="s">
        <v>107</v>
      </c>
      <c r="F1633" s="1" t="s">
        <v>3746</v>
      </c>
      <c r="G1633" s="1" t="s">
        <v>950</v>
      </c>
      <c r="H1633" s="3">
        <f>SUBSTITUTE(LEFT(Tableau1[[#This Row],[OrderDate]],17),".",":")+0</f>
        <v>43570.562372685185</v>
      </c>
      <c r="I1633" s="3">
        <f>SUBSTITUTE(LEFT(Tableau1[[#This Row],[OrderDueTo]],17),".",":")+0</f>
        <v>43574.5</v>
      </c>
      <c r="J1633" s="13" t="str">
        <f>VLOOKUP(Tableau1[[#This Row],[AnaCode]],'Config Analyses'!A:C,2,FALSE)</f>
        <v>Analyse nutritionelle</v>
      </c>
      <c r="K1633" s="13" t="str">
        <f>VLOOKUP(Tableau1[[#This Row],[AnaCode]],'Config Analyses'!A:C,3,FALSE)</f>
        <v>Equipe 2</v>
      </c>
      <c r="L1633" s="13" t="str">
        <f>VLOOKUP(Tableau1[[#This Row],[CustomerCode]],'Config Clients'!A:D,3,FALSE)</f>
        <v>Coopérative agricole</v>
      </c>
      <c r="M1633" s="13" t="str">
        <f>VLOOKUP(Tableau1[[#This Row],[CustomerCode]],'Config Clients'!A:D,4,FALSE)</f>
        <v>Julie</v>
      </c>
      <c r="N1633" s="10" t="str">
        <f>IFERROR(IF(Tableau1[[#This Row],[Date rendu]]-'Date de l''export'!$A$2&gt;0,"Non","Oui"),"Oui")</f>
        <v>Non</v>
      </c>
      <c r="O1633" s="11">
        <f>IF(Tableau1[[#This Row],[En retard?]]="Non",Tableau1[[#This Row],[Date rendu]]-'Date de l''export'!$A$2,0)</f>
        <v>2.7404166666674428</v>
      </c>
      <c r="P1633" s="14" t="str">
        <f>IF(Tableau1[[#This Row],[En retard?]]="Oui","HD",IF(Tableau1[Délai restant]&lt;1,"&lt;24h",IF(Tableau1[Délai restant]&lt;2,"&lt;48h","≥48h")))</f>
        <v>≥48h</v>
      </c>
      <c r="Q1633" s="14" t="str">
        <f>IF(AND(Tableau1[[#This Row],[En retard?]]="Oui",OR(Tableau1[[#This Row],[Product]]="Citron",Tableau1[[#This Row],[Product]]="Amandes")),"Oui","Non")</f>
        <v>Non</v>
      </c>
      <c r="R1633" t="str">
        <f>CONCATENATE(Tableau1[[#This Row],[OrderCode]],"|",Tableau1[[#This Row],[AnaCode]],"|",Tableau1[[#This Row],[Product]])</f>
        <v>CMD01568421|NTR|Jus de fruits</v>
      </c>
    </row>
    <row r="1634" spans="1:18" x14ac:dyDescent="0.25">
      <c r="A1634" s="1" t="s">
        <v>736</v>
      </c>
      <c r="B1634" s="1" t="s">
        <v>43</v>
      </c>
      <c r="C1634" s="3" t="s">
        <v>225</v>
      </c>
      <c r="D1634" s="3" t="s">
        <v>39</v>
      </c>
      <c r="E1634" s="1" t="s">
        <v>229</v>
      </c>
      <c r="F1634" s="1" t="s">
        <v>2663</v>
      </c>
      <c r="G1634" s="1" t="s">
        <v>964</v>
      </c>
      <c r="H1634" s="3">
        <f>SUBSTITUTE(LEFT(Tableau1[[#This Row],[OrderDate]],17),".",":")+0</f>
        <v>43570.562777777777</v>
      </c>
      <c r="I1634" s="3">
        <f>SUBSTITUTE(LEFT(Tableau1[[#This Row],[OrderDueTo]],17),".",":")+0</f>
        <v>43573.5</v>
      </c>
      <c r="J1634" s="13" t="str">
        <f>VLOOKUP(Tableau1[[#This Row],[AnaCode]],'Config Analyses'!A:C,2,FALSE)</f>
        <v>Analyse sucres</v>
      </c>
      <c r="K1634" s="13" t="str">
        <f>VLOOKUP(Tableau1[[#This Row],[AnaCode]],'Config Analyses'!A:C,3,FALSE)</f>
        <v>Equipe 2</v>
      </c>
      <c r="L1634" s="13" t="str">
        <f>VLOOKUP(Tableau1[[#This Row],[CustomerCode]],'Config Clients'!A:D,3,FALSE)</f>
        <v>Coopérative agricole</v>
      </c>
      <c r="M1634" s="13" t="str">
        <f>VLOOKUP(Tableau1[[#This Row],[CustomerCode]],'Config Clients'!A:D,4,FALSE)</f>
        <v>Béatrice</v>
      </c>
      <c r="N1634" s="10" t="str">
        <f>IFERROR(IF(Tableau1[[#This Row],[Date rendu]]-'Date de l''export'!$A$2&gt;0,"Non","Oui"),"Oui")</f>
        <v>Non</v>
      </c>
      <c r="O1634" s="11">
        <f>IF(Tableau1[[#This Row],[En retard?]]="Non",Tableau1[[#This Row],[Date rendu]]-'Date de l''export'!$A$2,0)</f>
        <v>1.7404166666674428</v>
      </c>
      <c r="P1634" s="14" t="str">
        <f>IF(Tableau1[[#This Row],[En retard?]]="Oui","HD",IF(Tableau1[Délai restant]&lt;1,"&lt;24h",IF(Tableau1[Délai restant]&lt;2,"&lt;48h","≥48h")))</f>
        <v>&lt;48h</v>
      </c>
      <c r="Q1634" s="14" t="str">
        <f>IF(AND(Tableau1[[#This Row],[En retard?]]="Oui",OR(Tableau1[[#This Row],[Product]]="Citron",Tableau1[[#This Row],[Product]]="Amandes")),"Oui","Non")</f>
        <v>Non</v>
      </c>
      <c r="R1634" t="str">
        <f>CONCATENATE(Tableau1[[#This Row],[OrderCode]],"|",Tableau1[[#This Row],[AnaCode]],"|",Tableau1[[#This Row],[Product]])</f>
        <v>CMD01773101|SCR|Pomme</v>
      </c>
    </row>
    <row r="1635" spans="1:18" x14ac:dyDescent="0.25">
      <c r="A1635" s="1" t="s">
        <v>3376</v>
      </c>
      <c r="B1635" s="1" t="s">
        <v>42</v>
      </c>
      <c r="C1635" s="3" t="s">
        <v>188</v>
      </c>
      <c r="D1635" s="3" t="s">
        <v>38</v>
      </c>
      <c r="E1635" s="1" t="s">
        <v>107</v>
      </c>
      <c r="F1635" s="1" t="s">
        <v>3747</v>
      </c>
      <c r="G1635" s="1" t="s">
        <v>950</v>
      </c>
      <c r="H1635" s="3">
        <f>SUBSTITUTE(LEFT(Tableau1[[#This Row],[OrderDate]],17),".",":")+0</f>
        <v>43570.563356481478</v>
      </c>
      <c r="I1635" s="3">
        <f>SUBSTITUTE(LEFT(Tableau1[[#This Row],[OrderDueTo]],17),".",":")+0</f>
        <v>43574.5</v>
      </c>
      <c r="J1635" s="13" t="str">
        <f>VLOOKUP(Tableau1[[#This Row],[AnaCode]],'Config Analyses'!A:C,2,FALSE)</f>
        <v>Analyse nutritionelle</v>
      </c>
      <c r="K1635" s="13" t="str">
        <f>VLOOKUP(Tableau1[[#This Row],[AnaCode]],'Config Analyses'!A:C,3,FALSE)</f>
        <v>Equipe 2</v>
      </c>
      <c r="L1635" s="13" t="str">
        <f>VLOOKUP(Tableau1[[#This Row],[CustomerCode]],'Config Clients'!A:D,3,FALSE)</f>
        <v>Coopérative agricole</v>
      </c>
      <c r="M1635" s="13" t="str">
        <f>VLOOKUP(Tableau1[[#This Row],[CustomerCode]],'Config Clients'!A:D,4,FALSE)</f>
        <v>Julie</v>
      </c>
      <c r="N1635" s="10" t="str">
        <f>IFERROR(IF(Tableau1[[#This Row],[Date rendu]]-'Date de l''export'!$A$2&gt;0,"Non","Oui"),"Oui")</f>
        <v>Non</v>
      </c>
      <c r="O1635" s="11">
        <f>IF(Tableau1[[#This Row],[En retard?]]="Non",Tableau1[[#This Row],[Date rendu]]-'Date de l''export'!$A$2,0)</f>
        <v>2.7404166666674428</v>
      </c>
      <c r="P1635" s="14" t="str">
        <f>IF(Tableau1[[#This Row],[En retard?]]="Oui","HD",IF(Tableau1[Délai restant]&lt;1,"&lt;24h",IF(Tableau1[Délai restant]&lt;2,"&lt;48h","≥48h")))</f>
        <v>≥48h</v>
      </c>
      <c r="Q1635" s="14" t="str">
        <f>IF(AND(Tableau1[[#This Row],[En retard?]]="Oui",OR(Tableau1[[#This Row],[Product]]="Citron",Tableau1[[#This Row],[Product]]="Amandes")),"Oui","Non")</f>
        <v>Non</v>
      </c>
      <c r="R1635" t="str">
        <f>CONCATENATE(Tableau1[[#This Row],[OrderCode]],"|",Tableau1[[#This Row],[AnaCode]],"|",Tableau1[[#This Row],[Product]])</f>
        <v>CMD01721603|NTR|Jus de fruits</v>
      </c>
    </row>
    <row r="1636" spans="1:18" x14ac:dyDescent="0.25">
      <c r="A1636" s="1" t="s">
        <v>715</v>
      </c>
      <c r="B1636" s="1" t="s">
        <v>31</v>
      </c>
      <c r="C1636" s="3" t="s">
        <v>52</v>
      </c>
      <c r="D1636" s="3" t="s">
        <v>9</v>
      </c>
      <c r="E1636" s="1" t="s">
        <v>130</v>
      </c>
      <c r="F1636" s="1" t="s">
        <v>2242</v>
      </c>
      <c r="G1636" s="1" t="s">
        <v>1013</v>
      </c>
      <c r="H1636" s="3">
        <f>SUBSTITUTE(LEFT(Tableau1[[#This Row],[OrderDate]],17),".",":")+0</f>
        <v>43570.563483796293</v>
      </c>
      <c r="I1636" s="3">
        <f>SUBSTITUTE(LEFT(Tableau1[[#This Row],[OrderDueTo]],17),".",":")+0</f>
        <v>43578.5</v>
      </c>
      <c r="J1636" s="13" t="str">
        <f>VLOOKUP(Tableau1[[#This Row],[AnaCode]],'Config Analyses'!A:C,2,FALSE)</f>
        <v>Analyse pesticides</v>
      </c>
      <c r="K1636" s="13" t="str">
        <f>VLOOKUP(Tableau1[[#This Row],[AnaCode]],'Config Analyses'!A:C,3,FALSE)</f>
        <v>Equipe 3</v>
      </c>
      <c r="L1636" s="13" t="str">
        <f>VLOOKUP(Tableau1[[#This Row],[CustomerCode]],'Config Clients'!A:D,3,FALSE)</f>
        <v>Centrale d'achats</v>
      </c>
      <c r="M1636" s="13" t="str">
        <f>VLOOKUP(Tableau1[[#This Row],[CustomerCode]],'Config Clients'!A:D,4,FALSE)</f>
        <v>Sandrine</v>
      </c>
      <c r="N1636" s="10" t="str">
        <f>IFERROR(IF(Tableau1[[#This Row],[Date rendu]]-'Date de l''export'!$A$2&gt;0,"Non","Oui"),"Oui")</f>
        <v>Non</v>
      </c>
      <c r="O1636" s="11">
        <f>IF(Tableau1[[#This Row],[En retard?]]="Non",Tableau1[[#This Row],[Date rendu]]-'Date de l''export'!$A$2,0)</f>
        <v>6.7404166666674428</v>
      </c>
      <c r="P1636" s="14" t="str">
        <f>IF(Tableau1[[#This Row],[En retard?]]="Oui","HD",IF(Tableau1[Délai restant]&lt;1,"&lt;24h",IF(Tableau1[Délai restant]&lt;2,"&lt;48h","≥48h")))</f>
        <v>≥48h</v>
      </c>
      <c r="Q1636" s="14" t="str">
        <f>IF(AND(Tableau1[[#This Row],[En retard?]]="Oui",OR(Tableau1[[#This Row],[Product]]="Citron",Tableau1[[#This Row],[Product]]="Amandes")),"Oui","Non")</f>
        <v>Non</v>
      </c>
      <c r="R1636" t="str">
        <f>CONCATENATE(Tableau1[[#This Row],[OrderCode]],"|",Tableau1[[#This Row],[AnaCode]],"|",Tableau1[[#This Row],[Product]])</f>
        <v>CMD01646902|PEST|Pomme de terre</v>
      </c>
    </row>
    <row r="1637" spans="1:18" x14ac:dyDescent="0.25">
      <c r="A1637" s="1" t="s">
        <v>3748</v>
      </c>
      <c r="B1637" s="1" t="s">
        <v>42</v>
      </c>
      <c r="C1637" s="3" t="s">
        <v>73</v>
      </c>
      <c r="D1637" s="3" t="s">
        <v>23</v>
      </c>
      <c r="E1637" s="1" t="s">
        <v>130</v>
      </c>
      <c r="F1637" s="1" t="s">
        <v>3749</v>
      </c>
      <c r="G1637" s="1" t="s">
        <v>1013</v>
      </c>
      <c r="H1637" s="3">
        <f>SUBSTITUTE(LEFT(Tableau1[[#This Row],[OrderDate]],17),".",":")+0</f>
        <v>43570.566145833334</v>
      </c>
      <c r="I1637" s="3">
        <f>SUBSTITUTE(LEFT(Tableau1[[#This Row],[OrderDueTo]],17),".",":")+0</f>
        <v>43578.5</v>
      </c>
      <c r="J1637" s="13" t="str">
        <f>VLOOKUP(Tableau1[[#This Row],[AnaCode]],'Config Analyses'!A:C,2,FALSE)</f>
        <v>Analyse pesticides</v>
      </c>
      <c r="K1637" s="13" t="str">
        <f>VLOOKUP(Tableau1[[#This Row],[AnaCode]],'Config Analyses'!A:C,3,FALSE)</f>
        <v>Equipe 3</v>
      </c>
      <c r="L1637" s="13" t="str">
        <f>VLOOKUP(Tableau1[[#This Row],[CustomerCode]],'Config Clients'!A:D,3,FALSE)</f>
        <v>Entreprises agro-alimentaires</v>
      </c>
      <c r="M1637" s="13" t="str">
        <f>VLOOKUP(Tableau1[[#This Row],[CustomerCode]],'Config Clients'!A:D,4,FALSE)</f>
        <v>Julien</v>
      </c>
      <c r="N1637" s="10" t="str">
        <f>IFERROR(IF(Tableau1[[#This Row],[Date rendu]]-'Date de l''export'!$A$2&gt;0,"Non","Oui"),"Oui")</f>
        <v>Non</v>
      </c>
      <c r="O1637" s="11">
        <f>IF(Tableau1[[#This Row],[En retard?]]="Non",Tableau1[[#This Row],[Date rendu]]-'Date de l''export'!$A$2,0)</f>
        <v>6.7404166666674428</v>
      </c>
      <c r="P1637" s="14" t="str">
        <f>IF(Tableau1[[#This Row],[En retard?]]="Oui","HD",IF(Tableau1[Délai restant]&lt;1,"&lt;24h",IF(Tableau1[Délai restant]&lt;2,"&lt;48h","≥48h")))</f>
        <v>≥48h</v>
      </c>
      <c r="Q1637" s="14" t="str">
        <f>IF(AND(Tableau1[[#This Row],[En retard?]]="Oui",OR(Tableau1[[#This Row],[Product]]="Citron",Tableau1[[#This Row],[Product]]="Amandes")),"Oui","Non")</f>
        <v>Non</v>
      </c>
      <c r="R1637" t="str">
        <f>CONCATENATE(Tableau1[[#This Row],[OrderCode]],"|",Tableau1[[#This Row],[AnaCode]],"|",Tableau1[[#This Row],[Product]])</f>
        <v>CMD01597504|PEST|Jus de fruits</v>
      </c>
    </row>
    <row r="1638" spans="1:18" x14ac:dyDescent="0.25">
      <c r="A1638" s="1" t="s">
        <v>109</v>
      </c>
      <c r="B1638" s="1" t="s">
        <v>31</v>
      </c>
      <c r="C1638" s="3" t="s">
        <v>98</v>
      </c>
      <c r="D1638" s="3" t="s">
        <v>27</v>
      </c>
      <c r="E1638" s="1" t="s">
        <v>107</v>
      </c>
      <c r="F1638" s="1" t="s">
        <v>1930</v>
      </c>
      <c r="G1638" s="1" t="s">
        <v>950</v>
      </c>
      <c r="H1638" s="3">
        <f>SUBSTITUTE(LEFT(Tableau1[[#This Row],[OrderDate]],17),".",":")+0</f>
        <v>43570.567858796298</v>
      </c>
      <c r="I1638" s="3">
        <f>SUBSTITUTE(LEFT(Tableau1[[#This Row],[OrderDueTo]],17),".",":")+0</f>
        <v>43574.5</v>
      </c>
      <c r="J1638" s="13" t="str">
        <f>VLOOKUP(Tableau1[[#This Row],[AnaCode]],'Config Analyses'!A:C,2,FALSE)</f>
        <v>Analyse nutritionelle</v>
      </c>
      <c r="K1638" s="13" t="str">
        <f>VLOOKUP(Tableau1[[#This Row],[AnaCode]],'Config Analyses'!A:C,3,FALSE)</f>
        <v>Equipe 2</v>
      </c>
      <c r="L1638" s="13" t="str">
        <f>VLOOKUP(Tableau1[[#This Row],[CustomerCode]],'Config Clients'!A:D,3,FALSE)</f>
        <v>Coopérative agricole</v>
      </c>
      <c r="M1638" s="13" t="str">
        <f>VLOOKUP(Tableau1[[#This Row],[CustomerCode]],'Config Clients'!A:D,4,FALSE)</f>
        <v>Julie</v>
      </c>
      <c r="N1638" s="10" t="str">
        <f>IFERROR(IF(Tableau1[[#This Row],[Date rendu]]-'Date de l''export'!$A$2&gt;0,"Non","Oui"),"Oui")</f>
        <v>Non</v>
      </c>
      <c r="O1638" s="11">
        <f>IF(Tableau1[[#This Row],[En retard?]]="Non",Tableau1[[#This Row],[Date rendu]]-'Date de l''export'!$A$2,0)</f>
        <v>2.7404166666674428</v>
      </c>
      <c r="P1638" s="14" t="str">
        <f>IF(Tableau1[[#This Row],[En retard?]]="Oui","HD",IF(Tableau1[Délai restant]&lt;1,"&lt;24h",IF(Tableau1[Délai restant]&lt;2,"&lt;48h","≥48h")))</f>
        <v>≥48h</v>
      </c>
      <c r="Q1638" s="14" t="str">
        <f>IF(AND(Tableau1[[#This Row],[En retard?]]="Oui",OR(Tableau1[[#This Row],[Product]]="Citron",Tableau1[[#This Row],[Product]]="Amandes")),"Oui","Non")</f>
        <v>Non</v>
      </c>
      <c r="R1638" t="str">
        <f>CONCATENATE(Tableau1[[#This Row],[OrderCode]],"|",Tableau1[[#This Row],[AnaCode]],"|",Tableau1[[#This Row],[Product]])</f>
        <v>CMD01603506|NTR|Pomme de terre</v>
      </c>
    </row>
    <row r="1639" spans="1:18" x14ac:dyDescent="0.25">
      <c r="A1639" s="1" t="s">
        <v>3750</v>
      </c>
      <c r="B1639" s="1" t="s">
        <v>42</v>
      </c>
      <c r="C1639" s="3" t="s">
        <v>188</v>
      </c>
      <c r="D1639" s="3" t="s">
        <v>38</v>
      </c>
      <c r="E1639" s="1" t="s">
        <v>63</v>
      </c>
      <c r="F1639" s="1" t="s">
        <v>3751</v>
      </c>
      <c r="G1639" s="1" t="s">
        <v>1013</v>
      </c>
      <c r="H1639" s="3">
        <f>SUBSTITUTE(LEFT(Tableau1[[#This Row],[OrderDate]],17),".",":")+0</f>
        <v>43570.571064814816</v>
      </c>
      <c r="I1639" s="3">
        <f>SUBSTITUTE(LEFT(Tableau1[[#This Row],[OrderDueTo]],17),".",":")+0</f>
        <v>43578.5</v>
      </c>
      <c r="J1639" s="13" t="str">
        <f>VLOOKUP(Tableau1[[#This Row],[AnaCode]],'Config Analyses'!A:C,2,FALSE)</f>
        <v>Analyse polluants d'emballage</v>
      </c>
      <c r="K1639" s="13" t="str">
        <f>VLOOKUP(Tableau1[[#This Row],[AnaCode]],'Config Analyses'!A:C,3,FALSE)</f>
        <v>Equipe 3</v>
      </c>
      <c r="L1639" s="13" t="str">
        <f>VLOOKUP(Tableau1[[#This Row],[CustomerCode]],'Config Clients'!A:D,3,FALSE)</f>
        <v>Coopérative agricole</v>
      </c>
      <c r="M1639" s="13" t="str">
        <f>VLOOKUP(Tableau1[[#This Row],[CustomerCode]],'Config Clients'!A:D,4,FALSE)</f>
        <v>Julie</v>
      </c>
      <c r="N1639" s="10" t="str">
        <f>IFERROR(IF(Tableau1[[#This Row],[Date rendu]]-'Date de l''export'!$A$2&gt;0,"Non","Oui"),"Oui")</f>
        <v>Non</v>
      </c>
      <c r="O1639" s="11">
        <f>IF(Tableau1[[#This Row],[En retard?]]="Non",Tableau1[[#This Row],[Date rendu]]-'Date de l''export'!$A$2,0)</f>
        <v>6.7404166666674428</v>
      </c>
      <c r="P1639" s="14" t="str">
        <f>IF(Tableau1[[#This Row],[En retard?]]="Oui","HD",IF(Tableau1[Délai restant]&lt;1,"&lt;24h",IF(Tableau1[Délai restant]&lt;2,"&lt;48h","≥48h")))</f>
        <v>≥48h</v>
      </c>
      <c r="Q1639" s="14" t="str">
        <f>IF(AND(Tableau1[[#This Row],[En retard?]]="Oui",OR(Tableau1[[#This Row],[Product]]="Citron",Tableau1[[#This Row],[Product]]="Amandes")),"Oui","Non")</f>
        <v>Non</v>
      </c>
      <c r="R1639" t="str">
        <f>CONCATENATE(Tableau1[[#This Row],[OrderCode]],"|",Tableau1[[#This Row],[AnaCode]],"|",Tableau1[[#This Row],[Product]])</f>
        <v>CMD01721614|PLLT|Jus de fruits</v>
      </c>
    </row>
    <row r="1640" spans="1:18" x14ac:dyDescent="0.25">
      <c r="A1640" s="1" t="s">
        <v>3263</v>
      </c>
      <c r="B1640" s="1" t="s">
        <v>31</v>
      </c>
      <c r="C1640" s="3" t="s">
        <v>73</v>
      </c>
      <c r="D1640" s="3" t="s">
        <v>23</v>
      </c>
      <c r="E1640" s="1" t="s">
        <v>107</v>
      </c>
      <c r="F1640" s="1" t="s">
        <v>3752</v>
      </c>
      <c r="G1640" s="1" t="s">
        <v>950</v>
      </c>
      <c r="H1640" s="3">
        <f>SUBSTITUTE(LEFT(Tableau1[[#This Row],[OrderDate]],17),".",":")+0</f>
        <v>43570.575219907405</v>
      </c>
      <c r="I1640" s="3">
        <f>SUBSTITUTE(LEFT(Tableau1[[#This Row],[OrderDueTo]],17),".",":")+0</f>
        <v>43574.5</v>
      </c>
      <c r="J1640" s="13" t="str">
        <f>VLOOKUP(Tableau1[[#This Row],[AnaCode]],'Config Analyses'!A:C,2,FALSE)</f>
        <v>Analyse nutritionelle</v>
      </c>
      <c r="K1640" s="13" t="str">
        <f>VLOOKUP(Tableau1[[#This Row],[AnaCode]],'Config Analyses'!A:C,3,FALSE)</f>
        <v>Equipe 2</v>
      </c>
      <c r="L1640" s="13" t="str">
        <f>VLOOKUP(Tableau1[[#This Row],[CustomerCode]],'Config Clients'!A:D,3,FALSE)</f>
        <v>Entreprises agro-alimentaires</v>
      </c>
      <c r="M1640" s="13" t="str">
        <f>VLOOKUP(Tableau1[[#This Row],[CustomerCode]],'Config Clients'!A:D,4,FALSE)</f>
        <v>Julien</v>
      </c>
      <c r="N1640" s="10" t="str">
        <f>IFERROR(IF(Tableau1[[#This Row],[Date rendu]]-'Date de l''export'!$A$2&gt;0,"Non","Oui"),"Oui")</f>
        <v>Non</v>
      </c>
      <c r="O1640" s="11">
        <f>IF(Tableau1[[#This Row],[En retard?]]="Non",Tableau1[[#This Row],[Date rendu]]-'Date de l''export'!$A$2,0)</f>
        <v>2.7404166666674428</v>
      </c>
      <c r="P1640" s="14" t="str">
        <f>IF(Tableau1[[#This Row],[En retard?]]="Oui","HD",IF(Tableau1[Délai restant]&lt;1,"&lt;24h",IF(Tableau1[Délai restant]&lt;2,"&lt;48h","≥48h")))</f>
        <v>≥48h</v>
      </c>
      <c r="Q1640" s="14" t="str">
        <f>IF(AND(Tableau1[[#This Row],[En retard?]]="Oui",OR(Tableau1[[#This Row],[Product]]="Citron",Tableau1[[#This Row],[Product]]="Amandes")),"Oui","Non")</f>
        <v>Non</v>
      </c>
      <c r="R1640" t="str">
        <f>CONCATENATE(Tableau1[[#This Row],[OrderCode]],"|",Tableau1[[#This Row],[AnaCode]],"|",Tableau1[[#This Row],[Product]])</f>
        <v>CMD01392402|NTR|Pomme de terre</v>
      </c>
    </row>
    <row r="1641" spans="1:18" x14ac:dyDescent="0.25">
      <c r="A1641" s="1" t="s">
        <v>581</v>
      </c>
      <c r="B1641" s="1" t="s">
        <v>31</v>
      </c>
      <c r="C1641" s="3" t="s">
        <v>54</v>
      </c>
      <c r="D1641" s="3" t="s">
        <v>10</v>
      </c>
      <c r="E1641" s="1" t="s">
        <v>130</v>
      </c>
      <c r="F1641" s="1" t="s">
        <v>1987</v>
      </c>
      <c r="G1641" s="1" t="s">
        <v>1013</v>
      </c>
      <c r="H1641" s="3">
        <f>SUBSTITUTE(LEFT(Tableau1[[#This Row],[OrderDate]],17),".",":")+0</f>
        <v>43570.575254629628</v>
      </c>
      <c r="I1641" s="3">
        <f>SUBSTITUTE(LEFT(Tableau1[[#This Row],[OrderDueTo]],17),".",":")+0</f>
        <v>43578.5</v>
      </c>
      <c r="J1641" s="13" t="str">
        <f>VLOOKUP(Tableau1[[#This Row],[AnaCode]],'Config Analyses'!A:C,2,FALSE)</f>
        <v>Analyse pesticides</v>
      </c>
      <c r="K1641" s="13" t="str">
        <f>VLOOKUP(Tableau1[[#This Row],[AnaCode]],'Config Analyses'!A:C,3,FALSE)</f>
        <v>Equipe 3</v>
      </c>
      <c r="L1641" s="13" t="str">
        <f>VLOOKUP(Tableau1[[#This Row],[CustomerCode]],'Config Clients'!A:D,3,FALSE)</f>
        <v>Coopérative agricole</v>
      </c>
      <c r="M1641" s="13" t="str">
        <f>VLOOKUP(Tableau1[[#This Row],[CustomerCode]],'Config Clients'!A:D,4,FALSE)</f>
        <v>Julie</v>
      </c>
      <c r="N1641" s="10" t="str">
        <f>IFERROR(IF(Tableau1[[#This Row],[Date rendu]]-'Date de l''export'!$A$2&gt;0,"Non","Oui"),"Oui")</f>
        <v>Non</v>
      </c>
      <c r="O1641" s="11">
        <f>IF(Tableau1[[#This Row],[En retard?]]="Non",Tableau1[[#This Row],[Date rendu]]-'Date de l''export'!$A$2,0)</f>
        <v>6.7404166666674428</v>
      </c>
      <c r="P1641" s="14" t="str">
        <f>IF(Tableau1[[#This Row],[En retard?]]="Oui","HD",IF(Tableau1[Délai restant]&lt;1,"&lt;24h",IF(Tableau1[Délai restant]&lt;2,"&lt;48h","≥48h")))</f>
        <v>≥48h</v>
      </c>
      <c r="Q1641" s="14" t="str">
        <f>IF(AND(Tableau1[[#This Row],[En retard?]]="Oui",OR(Tableau1[[#This Row],[Product]]="Citron",Tableau1[[#This Row],[Product]]="Amandes")),"Oui","Non")</f>
        <v>Non</v>
      </c>
      <c r="R1641" t="str">
        <f>CONCATENATE(Tableau1[[#This Row],[OrderCode]],"|",Tableau1[[#This Row],[AnaCode]],"|",Tableau1[[#This Row],[Product]])</f>
        <v>CMD01461403|PEST|Pomme de terre</v>
      </c>
    </row>
    <row r="1642" spans="1:18" x14ac:dyDescent="0.25">
      <c r="A1642" s="1" t="s">
        <v>667</v>
      </c>
      <c r="B1642" s="1" t="s">
        <v>11</v>
      </c>
      <c r="C1642" s="3" t="s">
        <v>61</v>
      </c>
      <c r="D1642" s="3" t="s">
        <v>14</v>
      </c>
      <c r="E1642" s="1" t="s">
        <v>107</v>
      </c>
      <c r="F1642" s="1" t="s">
        <v>2101</v>
      </c>
      <c r="G1642" s="1" t="s">
        <v>950</v>
      </c>
      <c r="H1642" s="3">
        <f>SUBSTITUTE(LEFT(Tableau1[[#This Row],[OrderDate]],17),".",":")+0</f>
        <v>43570.575729166667</v>
      </c>
      <c r="I1642" s="3">
        <f>SUBSTITUTE(LEFT(Tableau1[[#This Row],[OrderDueTo]],17),".",":")+0</f>
        <v>43574.5</v>
      </c>
      <c r="J1642" s="13" t="str">
        <f>VLOOKUP(Tableau1[[#This Row],[AnaCode]],'Config Analyses'!A:C,2,FALSE)</f>
        <v>Analyse nutritionelle</v>
      </c>
      <c r="K1642" s="13" t="str">
        <f>VLOOKUP(Tableau1[[#This Row],[AnaCode]],'Config Analyses'!A:C,3,FALSE)</f>
        <v>Equipe 2</v>
      </c>
      <c r="L1642" s="13" t="str">
        <f>VLOOKUP(Tableau1[[#This Row],[CustomerCode]],'Config Clients'!A:D,3,FALSE)</f>
        <v>Grande surface</v>
      </c>
      <c r="M1642" s="13" t="str">
        <f>VLOOKUP(Tableau1[[#This Row],[CustomerCode]],'Config Clients'!A:D,4,FALSE)</f>
        <v>Eric</v>
      </c>
      <c r="N1642" s="10" t="str">
        <f>IFERROR(IF(Tableau1[[#This Row],[Date rendu]]-'Date de l''export'!$A$2&gt;0,"Non","Oui"),"Oui")</f>
        <v>Non</v>
      </c>
      <c r="O1642" s="11">
        <f>IF(Tableau1[[#This Row],[En retard?]]="Non",Tableau1[[#This Row],[Date rendu]]-'Date de l''export'!$A$2,0)</f>
        <v>2.7404166666674428</v>
      </c>
      <c r="P1642" s="14" t="str">
        <f>IF(Tableau1[[#This Row],[En retard?]]="Oui","HD",IF(Tableau1[Délai restant]&lt;1,"&lt;24h",IF(Tableau1[Délai restant]&lt;2,"&lt;48h","≥48h")))</f>
        <v>≥48h</v>
      </c>
      <c r="Q1642" s="14" t="str">
        <f>IF(AND(Tableau1[[#This Row],[En retard?]]="Oui",OR(Tableau1[[#This Row],[Product]]="Citron",Tableau1[[#This Row],[Product]]="Amandes")),"Oui","Non")</f>
        <v>Non</v>
      </c>
      <c r="R1642" t="str">
        <f>CONCATENATE(Tableau1[[#This Row],[OrderCode]],"|",Tableau1[[#This Row],[AnaCode]],"|",Tableau1[[#This Row],[Product]])</f>
        <v>CMD01746801|NTR|Oignon</v>
      </c>
    </row>
    <row r="1643" spans="1:18" x14ac:dyDescent="0.25">
      <c r="A1643" s="1" t="s">
        <v>672</v>
      </c>
      <c r="B1643" s="1" t="s">
        <v>43</v>
      </c>
      <c r="C1643" s="3" t="s">
        <v>225</v>
      </c>
      <c r="D1643" s="3" t="s">
        <v>39</v>
      </c>
      <c r="E1643" s="1" t="s">
        <v>130</v>
      </c>
      <c r="F1643" s="1" t="s">
        <v>3124</v>
      </c>
      <c r="G1643" s="1" t="s">
        <v>1013</v>
      </c>
      <c r="H1643" s="3">
        <f>SUBSTITUTE(LEFT(Tableau1[[#This Row],[OrderDate]],17),".",":")+0</f>
        <v>43570.580057870371</v>
      </c>
      <c r="I1643" s="3">
        <f>SUBSTITUTE(LEFT(Tableau1[[#This Row],[OrderDueTo]],17),".",":")+0</f>
        <v>43578.5</v>
      </c>
      <c r="J1643" s="13" t="str">
        <f>VLOOKUP(Tableau1[[#This Row],[AnaCode]],'Config Analyses'!A:C,2,FALSE)</f>
        <v>Analyse pesticides</v>
      </c>
      <c r="K1643" s="13" t="str">
        <f>VLOOKUP(Tableau1[[#This Row],[AnaCode]],'Config Analyses'!A:C,3,FALSE)</f>
        <v>Equipe 3</v>
      </c>
      <c r="L1643" s="13" t="str">
        <f>VLOOKUP(Tableau1[[#This Row],[CustomerCode]],'Config Clients'!A:D,3,FALSE)</f>
        <v>Coopérative agricole</v>
      </c>
      <c r="M1643" s="13" t="str">
        <f>VLOOKUP(Tableau1[[#This Row],[CustomerCode]],'Config Clients'!A:D,4,FALSE)</f>
        <v>Béatrice</v>
      </c>
      <c r="N1643" s="10" t="str">
        <f>IFERROR(IF(Tableau1[[#This Row],[Date rendu]]-'Date de l''export'!$A$2&gt;0,"Non","Oui"),"Oui")</f>
        <v>Non</v>
      </c>
      <c r="O1643" s="11">
        <f>IF(Tableau1[[#This Row],[En retard?]]="Non",Tableau1[[#This Row],[Date rendu]]-'Date de l''export'!$A$2,0)</f>
        <v>6.7404166666674428</v>
      </c>
      <c r="P1643" s="14" t="str">
        <f>IF(Tableau1[[#This Row],[En retard?]]="Oui","HD",IF(Tableau1[Délai restant]&lt;1,"&lt;24h",IF(Tableau1[Délai restant]&lt;2,"&lt;48h","≥48h")))</f>
        <v>≥48h</v>
      </c>
      <c r="Q1643" s="14" t="str">
        <f>IF(AND(Tableau1[[#This Row],[En retard?]]="Oui",OR(Tableau1[[#This Row],[Product]]="Citron",Tableau1[[#This Row],[Product]]="Amandes")),"Oui","Non")</f>
        <v>Non</v>
      </c>
      <c r="R1643" t="str">
        <f>CONCATENATE(Tableau1[[#This Row],[OrderCode]],"|",Tableau1[[#This Row],[AnaCode]],"|",Tableau1[[#This Row],[Product]])</f>
        <v>CMD01780101|PEST|Pomme</v>
      </c>
    </row>
    <row r="1644" spans="1:18" x14ac:dyDescent="0.25">
      <c r="A1644" s="1" t="s">
        <v>601</v>
      </c>
      <c r="B1644" s="1" t="s">
        <v>31</v>
      </c>
      <c r="C1644" s="3" t="s">
        <v>61</v>
      </c>
      <c r="D1644" s="3" t="s">
        <v>14</v>
      </c>
      <c r="E1644" s="1" t="s">
        <v>107</v>
      </c>
      <c r="F1644" s="1" t="s">
        <v>2260</v>
      </c>
      <c r="G1644" s="1" t="s">
        <v>950</v>
      </c>
      <c r="H1644" s="3">
        <f>SUBSTITUTE(LEFT(Tableau1[[#This Row],[OrderDate]],17),".",":")+0</f>
        <v>43570.581817129627</v>
      </c>
      <c r="I1644" s="3">
        <f>SUBSTITUTE(LEFT(Tableau1[[#This Row],[OrderDueTo]],17),".",":")+0</f>
        <v>43574.5</v>
      </c>
      <c r="J1644" s="13" t="str">
        <f>VLOOKUP(Tableau1[[#This Row],[AnaCode]],'Config Analyses'!A:C,2,FALSE)</f>
        <v>Analyse nutritionelle</v>
      </c>
      <c r="K1644" s="13" t="str">
        <f>VLOOKUP(Tableau1[[#This Row],[AnaCode]],'Config Analyses'!A:C,3,FALSE)</f>
        <v>Equipe 2</v>
      </c>
      <c r="L1644" s="13" t="str">
        <f>VLOOKUP(Tableau1[[#This Row],[CustomerCode]],'Config Clients'!A:D,3,FALSE)</f>
        <v>Grande surface</v>
      </c>
      <c r="M1644" s="13" t="str">
        <f>VLOOKUP(Tableau1[[#This Row],[CustomerCode]],'Config Clients'!A:D,4,FALSE)</f>
        <v>Eric</v>
      </c>
      <c r="N1644" s="10" t="str">
        <f>IFERROR(IF(Tableau1[[#This Row],[Date rendu]]-'Date de l''export'!$A$2&gt;0,"Non","Oui"),"Oui")</f>
        <v>Non</v>
      </c>
      <c r="O1644" s="11">
        <f>IF(Tableau1[[#This Row],[En retard?]]="Non",Tableau1[[#This Row],[Date rendu]]-'Date de l''export'!$A$2,0)</f>
        <v>2.7404166666674428</v>
      </c>
      <c r="P1644" s="14" t="str">
        <f>IF(Tableau1[[#This Row],[En retard?]]="Oui","HD",IF(Tableau1[Délai restant]&lt;1,"&lt;24h",IF(Tableau1[Délai restant]&lt;2,"&lt;48h","≥48h")))</f>
        <v>≥48h</v>
      </c>
      <c r="Q1644" s="14" t="str">
        <f>IF(AND(Tableau1[[#This Row],[En retard?]]="Oui",OR(Tableau1[[#This Row],[Product]]="Citron",Tableau1[[#This Row],[Product]]="Amandes")),"Oui","Non")</f>
        <v>Non</v>
      </c>
      <c r="R1644" t="str">
        <f>CONCATENATE(Tableau1[[#This Row],[OrderCode]],"|",Tableau1[[#This Row],[AnaCode]],"|",Tableau1[[#This Row],[Product]])</f>
        <v>CMD01704402|NTR|Pomme de terre</v>
      </c>
    </row>
    <row r="1645" spans="1:18" x14ac:dyDescent="0.25">
      <c r="A1645" s="1" t="s">
        <v>3422</v>
      </c>
      <c r="B1645" s="1" t="s">
        <v>42</v>
      </c>
      <c r="C1645" s="3" t="s">
        <v>188</v>
      </c>
      <c r="D1645" s="3" t="s">
        <v>38</v>
      </c>
      <c r="E1645" s="1" t="s">
        <v>107</v>
      </c>
      <c r="F1645" s="1" t="s">
        <v>3753</v>
      </c>
      <c r="G1645" s="1" t="s">
        <v>950</v>
      </c>
      <c r="H1645" s="3">
        <f>SUBSTITUTE(LEFT(Tableau1[[#This Row],[OrderDate]],17),".",":")+0</f>
        <v>43570.581979166665</v>
      </c>
      <c r="I1645" s="3">
        <f>SUBSTITUTE(LEFT(Tableau1[[#This Row],[OrderDueTo]],17),".",":")+0</f>
        <v>43574.5</v>
      </c>
      <c r="J1645" s="13" t="str">
        <f>VLOOKUP(Tableau1[[#This Row],[AnaCode]],'Config Analyses'!A:C,2,FALSE)</f>
        <v>Analyse nutritionelle</v>
      </c>
      <c r="K1645" s="13" t="str">
        <f>VLOOKUP(Tableau1[[#This Row],[AnaCode]],'Config Analyses'!A:C,3,FALSE)</f>
        <v>Equipe 2</v>
      </c>
      <c r="L1645" s="13" t="str">
        <f>VLOOKUP(Tableau1[[#This Row],[CustomerCode]],'Config Clients'!A:D,3,FALSE)</f>
        <v>Coopérative agricole</v>
      </c>
      <c r="M1645" s="13" t="str">
        <f>VLOOKUP(Tableau1[[#This Row],[CustomerCode]],'Config Clients'!A:D,4,FALSE)</f>
        <v>Julie</v>
      </c>
      <c r="N1645" s="10" t="str">
        <f>IFERROR(IF(Tableau1[[#This Row],[Date rendu]]-'Date de l''export'!$A$2&gt;0,"Non","Oui"),"Oui")</f>
        <v>Non</v>
      </c>
      <c r="O1645" s="11">
        <f>IF(Tableau1[[#This Row],[En retard?]]="Non",Tableau1[[#This Row],[Date rendu]]-'Date de l''export'!$A$2,0)</f>
        <v>2.7404166666674428</v>
      </c>
      <c r="P1645" s="14" t="str">
        <f>IF(Tableau1[[#This Row],[En retard?]]="Oui","HD",IF(Tableau1[Délai restant]&lt;1,"&lt;24h",IF(Tableau1[Délai restant]&lt;2,"&lt;48h","≥48h")))</f>
        <v>≥48h</v>
      </c>
      <c r="Q1645" s="14" t="str">
        <f>IF(AND(Tableau1[[#This Row],[En retard?]]="Oui",OR(Tableau1[[#This Row],[Product]]="Citron",Tableau1[[#This Row],[Product]]="Amandes")),"Oui","Non")</f>
        <v>Non</v>
      </c>
      <c r="R1645" t="str">
        <f>CONCATENATE(Tableau1[[#This Row],[OrderCode]],"|",Tableau1[[#This Row],[AnaCode]],"|",Tableau1[[#This Row],[Product]])</f>
        <v>CMD01748534|NTR|Jus de fruits</v>
      </c>
    </row>
    <row r="1646" spans="1:18" x14ac:dyDescent="0.25">
      <c r="A1646" s="1" t="s">
        <v>709</v>
      </c>
      <c r="B1646" s="1" t="s">
        <v>31</v>
      </c>
      <c r="C1646" s="3" t="s">
        <v>49</v>
      </c>
      <c r="D1646" s="3" t="s">
        <v>8</v>
      </c>
      <c r="E1646" s="1" t="s">
        <v>130</v>
      </c>
      <c r="F1646" s="1" t="s">
        <v>3155</v>
      </c>
      <c r="G1646" s="1" t="s">
        <v>1013</v>
      </c>
      <c r="H1646" s="3">
        <f>SUBSTITUTE(LEFT(Tableau1[[#This Row],[OrderDate]],17),".",":")+0</f>
        <v>43570.583252314813</v>
      </c>
      <c r="I1646" s="3">
        <f>SUBSTITUTE(LEFT(Tableau1[[#This Row],[OrderDueTo]],17),".",":")+0</f>
        <v>43578.5</v>
      </c>
      <c r="J1646" s="13" t="str">
        <f>VLOOKUP(Tableau1[[#This Row],[AnaCode]],'Config Analyses'!A:C,2,FALSE)</f>
        <v>Analyse pesticides</v>
      </c>
      <c r="K1646" s="13" t="str">
        <f>VLOOKUP(Tableau1[[#This Row],[AnaCode]],'Config Analyses'!A:C,3,FALSE)</f>
        <v>Equipe 3</v>
      </c>
      <c r="L1646" s="13" t="str">
        <f>VLOOKUP(Tableau1[[#This Row],[CustomerCode]],'Config Clients'!A:D,3,FALSE)</f>
        <v>Grande surface</v>
      </c>
      <c r="M1646" s="13" t="str">
        <f>VLOOKUP(Tableau1[[#This Row],[CustomerCode]],'Config Clients'!A:D,4,FALSE)</f>
        <v>Eric</v>
      </c>
      <c r="N1646" s="10" t="str">
        <f>IFERROR(IF(Tableau1[[#This Row],[Date rendu]]-'Date de l''export'!$A$2&gt;0,"Non","Oui"),"Oui")</f>
        <v>Non</v>
      </c>
      <c r="O1646" s="11">
        <f>IF(Tableau1[[#This Row],[En retard?]]="Non",Tableau1[[#This Row],[Date rendu]]-'Date de l''export'!$A$2,0)</f>
        <v>6.7404166666674428</v>
      </c>
      <c r="P1646" s="14" t="str">
        <f>IF(Tableau1[[#This Row],[En retard?]]="Oui","HD",IF(Tableau1[Délai restant]&lt;1,"&lt;24h",IF(Tableau1[Délai restant]&lt;2,"&lt;48h","≥48h")))</f>
        <v>≥48h</v>
      </c>
      <c r="Q1646" s="14" t="str">
        <f>IF(AND(Tableau1[[#This Row],[En retard?]]="Oui",OR(Tableau1[[#This Row],[Product]]="Citron",Tableau1[[#This Row],[Product]]="Amandes")),"Oui","Non")</f>
        <v>Non</v>
      </c>
      <c r="R1646" t="str">
        <f>CONCATENATE(Tableau1[[#This Row],[OrderCode]],"|",Tableau1[[#This Row],[AnaCode]],"|",Tableau1[[#This Row],[Product]])</f>
        <v>CMD00132108|PEST|Pomme de terre</v>
      </c>
    </row>
    <row r="1647" spans="1:18" x14ac:dyDescent="0.25">
      <c r="A1647" s="1" t="s">
        <v>710</v>
      </c>
      <c r="B1647" s="1" t="s">
        <v>32</v>
      </c>
      <c r="C1647" s="3" t="s">
        <v>61</v>
      </c>
      <c r="D1647" s="3" t="s">
        <v>14</v>
      </c>
      <c r="E1647" s="1" t="s">
        <v>107</v>
      </c>
      <c r="F1647" s="1" t="s">
        <v>2247</v>
      </c>
      <c r="G1647" s="1" t="s">
        <v>950</v>
      </c>
      <c r="H1647" s="3">
        <f>SUBSTITUTE(LEFT(Tableau1[[#This Row],[OrderDate]],17),".",":")+0</f>
        <v>43570.585219907407</v>
      </c>
      <c r="I1647" s="3">
        <f>SUBSTITUTE(LEFT(Tableau1[[#This Row],[OrderDueTo]],17),".",":")+0</f>
        <v>43574.5</v>
      </c>
      <c r="J1647" s="13" t="str">
        <f>VLOOKUP(Tableau1[[#This Row],[AnaCode]],'Config Analyses'!A:C,2,FALSE)</f>
        <v>Analyse nutritionelle</v>
      </c>
      <c r="K1647" s="13" t="str">
        <f>VLOOKUP(Tableau1[[#This Row],[AnaCode]],'Config Analyses'!A:C,3,FALSE)</f>
        <v>Equipe 2</v>
      </c>
      <c r="L1647" s="13" t="str">
        <f>VLOOKUP(Tableau1[[#This Row],[CustomerCode]],'Config Clients'!A:D,3,FALSE)</f>
        <v>Grande surface</v>
      </c>
      <c r="M1647" s="13" t="str">
        <f>VLOOKUP(Tableau1[[#This Row],[CustomerCode]],'Config Clients'!A:D,4,FALSE)</f>
        <v>Eric</v>
      </c>
      <c r="N1647" s="10" t="str">
        <f>IFERROR(IF(Tableau1[[#This Row],[Date rendu]]-'Date de l''export'!$A$2&gt;0,"Non","Oui"),"Oui")</f>
        <v>Non</v>
      </c>
      <c r="O1647" s="11">
        <f>IF(Tableau1[[#This Row],[En retard?]]="Non",Tableau1[[#This Row],[Date rendu]]-'Date de l''export'!$A$2,0)</f>
        <v>2.7404166666674428</v>
      </c>
      <c r="P1647" s="14" t="str">
        <f>IF(Tableau1[[#This Row],[En retard?]]="Oui","HD",IF(Tableau1[Délai restant]&lt;1,"&lt;24h",IF(Tableau1[Délai restant]&lt;2,"&lt;48h","≥48h")))</f>
        <v>≥48h</v>
      </c>
      <c r="Q1647" s="14" t="str">
        <f>IF(AND(Tableau1[[#This Row],[En retard?]]="Oui",OR(Tableau1[[#This Row],[Product]]="Citron",Tableau1[[#This Row],[Product]]="Amandes")),"Oui","Non")</f>
        <v>Non</v>
      </c>
      <c r="R1647" t="str">
        <f>CONCATENATE(Tableau1[[#This Row],[OrderCode]],"|",Tableau1[[#This Row],[AnaCode]],"|",Tableau1[[#This Row],[Product]])</f>
        <v>CMD01780803|NTR|Tomate</v>
      </c>
    </row>
    <row r="1648" spans="1:18" x14ac:dyDescent="0.25">
      <c r="A1648" s="1" t="s">
        <v>203</v>
      </c>
      <c r="B1648" s="1" t="s">
        <v>21</v>
      </c>
      <c r="C1648" s="3" t="s">
        <v>61</v>
      </c>
      <c r="D1648" s="3" t="s">
        <v>14</v>
      </c>
      <c r="E1648" s="1" t="s">
        <v>107</v>
      </c>
      <c r="F1648" s="1" t="s">
        <v>1761</v>
      </c>
      <c r="G1648" s="1" t="s">
        <v>950</v>
      </c>
      <c r="H1648" s="3">
        <f>SUBSTITUTE(LEFT(Tableau1[[#This Row],[OrderDate]],17),".",":")+0</f>
        <v>43570.585648148146</v>
      </c>
      <c r="I1648" s="3">
        <f>SUBSTITUTE(LEFT(Tableau1[[#This Row],[OrderDueTo]],17),".",":")+0</f>
        <v>43574.5</v>
      </c>
      <c r="J1648" s="13" t="str">
        <f>VLOOKUP(Tableau1[[#This Row],[AnaCode]],'Config Analyses'!A:C,2,FALSE)</f>
        <v>Analyse nutritionelle</v>
      </c>
      <c r="K1648" s="13" t="str">
        <f>VLOOKUP(Tableau1[[#This Row],[AnaCode]],'Config Analyses'!A:C,3,FALSE)</f>
        <v>Equipe 2</v>
      </c>
      <c r="L1648" s="13" t="str">
        <f>VLOOKUP(Tableau1[[#This Row],[CustomerCode]],'Config Clients'!A:D,3,FALSE)</f>
        <v>Grande surface</v>
      </c>
      <c r="M1648" s="13" t="str">
        <f>VLOOKUP(Tableau1[[#This Row],[CustomerCode]],'Config Clients'!A:D,4,FALSE)</f>
        <v>Eric</v>
      </c>
      <c r="N1648" s="10" t="str">
        <f>IFERROR(IF(Tableau1[[#This Row],[Date rendu]]-'Date de l''export'!$A$2&gt;0,"Non","Oui"),"Oui")</f>
        <v>Non</v>
      </c>
      <c r="O1648" s="11">
        <f>IF(Tableau1[[#This Row],[En retard?]]="Non",Tableau1[[#This Row],[Date rendu]]-'Date de l''export'!$A$2,0)</f>
        <v>2.7404166666674428</v>
      </c>
      <c r="P1648" s="14" t="str">
        <f>IF(Tableau1[[#This Row],[En retard?]]="Oui","HD",IF(Tableau1[Délai restant]&lt;1,"&lt;24h",IF(Tableau1[Délai restant]&lt;2,"&lt;48h","≥48h")))</f>
        <v>≥48h</v>
      </c>
      <c r="Q1648" s="14" t="str">
        <f>IF(AND(Tableau1[[#This Row],[En retard?]]="Oui",OR(Tableau1[[#This Row],[Product]]="Citron",Tableau1[[#This Row],[Product]]="Amandes")),"Oui","Non")</f>
        <v>Non</v>
      </c>
      <c r="R1648" t="str">
        <f>CONCATENATE(Tableau1[[#This Row],[OrderCode]],"|",Tableau1[[#This Row],[AnaCode]],"|",Tableau1[[#This Row],[Product]])</f>
        <v>CMD01700504|NTR|Carotte</v>
      </c>
    </row>
    <row r="1649" spans="1:18" x14ac:dyDescent="0.25">
      <c r="A1649" s="1" t="s">
        <v>837</v>
      </c>
      <c r="B1649" s="1" t="s">
        <v>43</v>
      </c>
      <c r="C1649" s="3" t="s">
        <v>147</v>
      </c>
      <c r="D1649" s="3" t="s">
        <v>34</v>
      </c>
      <c r="E1649" s="1" t="s">
        <v>179</v>
      </c>
      <c r="F1649" s="1" t="s">
        <v>2249</v>
      </c>
      <c r="G1649" s="1" t="s">
        <v>947</v>
      </c>
      <c r="H1649" s="3">
        <f>SUBSTITUTE(LEFT(Tableau1[[#This Row],[OrderDate]],17),".",":")+0</f>
        <v>43570.585995370369</v>
      </c>
      <c r="I1649" s="3">
        <f>SUBSTITUTE(LEFT(Tableau1[[#This Row],[OrderDueTo]],17),".",":")+0</f>
        <v>43571.5</v>
      </c>
      <c r="J1649" s="13" t="str">
        <f>VLOOKUP(Tableau1[[#This Row],[AnaCode]],'Config Analyses'!A:C,2,FALSE)</f>
        <v>Analyse métaux lourds</v>
      </c>
      <c r="K1649" s="13" t="str">
        <f>VLOOKUP(Tableau1[[#This Row],[AnaCode]],'Config Analyses'!A:C,3,FALSE)</f>
        <v>Equipe 1</v>
      </c>
      <c r="L1649" s="13" t="str">
        <f>VLOOKUP(Tableau1[[#This Row],[CustomerCode]],'Config Clients'!A:D,3,FALSE)</f>
        <v>Entreprises agro-alimentaires</v>
      </c>
      <c r="M1649" s="13" t="str">
        <f>VLOOKUP(Tableau1[[#This Row],[CustomerCode]],'Config Clients'!A:D,4,FALSE)</f>
        <v>Marc</v>
      </c>
      <c r="N1649" s="10" t="str">
        <f>IFERROR(IF(Tableau1[[#This Row],[Date rendu]]-'Date de l''export'!$A$2&gt;0,"Non","Oui"),"Oui")</f>
        <v>Oui</v>
      </c>
      <c r="O1649" s="11">
        <f>IF(Tableau1[[#This Row],[En retard?]]="Non",Tableau1[[#This Row],[Date rendu]]-'Date de l''export'!$A$2,0)</f>
        <v>0</v>
      </c>
      <c r="P1649" s="14" t="str">
        <f>IF(Tableau1[[#This Row],[En retard?]]="Oui","HD",IF(Tableau1[Délai restant]&lt;1,"&lt;24h",IF(Tableau1[Délai restant]&lt;2,"&lt;48h","≥48h")))</f>
        <v>HD</v>
      </c>
      <c r="Q1649" s="14" t="str">
        <f>IF(AND(Tableau1[[#This Row],[En retard?]]="Oui",OR(Tableau1[[#This Row],[Product]]="Citron",Tableau1[[#This Row],[Product]]="Amandes")),"Oui","Non")</f>
        <v>Non</v>
      </c>
      <c r="R1649" t="str">
        <f>CONCATENATE(Tableau1[[#This Row],[OrderCode]],"|",Tableau1[[#This Row],[AnaCode]],"|",Tableau1[[#This Row],[Product]])</f>
        <v>CMD01770811|MTX|Pomme</v>
      </c>
    </row>
    <row r="1650" spans="1:18" x14ac:dyDescent="0.25">
      <c r="A1650" s="1" t="s">
        <v>3276</v>
      </c>
      <c r="B1650" s="1" t="s">
        <v>42</v>
      </c>
      <c r="C1650" s="3" t="s">
        <v>73</v>
      </c>
      <c r="D1650" s="3" t="s">
        <v>23</v>
      </c>
      <c r="E1650" s="1" t="s">
        <v>107</v>
      </c>
      <c r="F1650" s="1" t="s">
        <v>3754</v>
      </c>
      <c r="G1650" s="1" t="s">
        <v>950</v>
      </c>
      <c r="H1650" s="3">
        <f>SUBSTITUTE(LEFT(Tableau1[[#This Row],[OrderDate]],17),".",":")+0</f>
        <v>43570.58666666667</v>
      </c>
      <c r="I1650" s="3">
        <f>SUBSTITUTE(LEFT(Tableau1[[#This Row],[OrderDueTo]],17),".",":")+0</f>
        <v>43574.5</v>
      </c>
      <c r="J1650" s="13" t="str">
        <f>VLOOKUP(Tableau1[[#This Row],[AnaCode]],'Config Analyses'!A:C,2,FALSE)</f>
        <v>Analyse nutritionelle</v>
      </c>
      <c r="K1650" s="13" t="str">
        <f>VLOOKUP(Tableau1[[#This Row],[AnaCode]],'Config Analyses'!A:C,3,FALSE)</f>
        <v>Equipe 2</v>
      </c>
      <c r="L1650" s="13" t="str">
        <f>VLOOKUP(Tableau1[[#This Row],[CustomerCode]],'Config Clients'!A:D,3,FALSE)</f>
        <v>Entreprises agro-alimentaires</v>
      </c>
      <c r="M1650" s="13" t="str">
        <f>VLOOKUP(Tableau1[[#This Row],[CustomerCode]],'Config Clients'!A:D,4,FALSE)</f>
        <v>Julien</v>
      </c>
      <c r="N1650" s="10" t="str">
        <f>IFERROR(IF(Tableau1[[#This Row],[Date rendu]]-'Date de l''export'!$A$2&gt;0,"Non","Oui"),"Oui")</f>
        <v>Non</v>
      </c>
      <c r="O1650" s="11">
        <f>IF(Tableau1[[#This Row],[En retard?]]="Non",Tableau1[[#This Row],[Date rendu]]-'Date de l''export'!$A$2,0)</f>
        <v>2.7404166666674428</v>
      </c>
      <c r="P1650" s="14" t="str">
        <f>IF(Tableau1[[#This Row],[En retard?]]="Oui","HD",IF(Tableau1[Délai restant]&lt;1,"&lt;24h",IF(Tableau1[Délai restant]&lt;2,"&lt;48h","≥48h")))</f>
        <v>≥48h</v>
      </c>
      <c r="Q1650" s="14" t="str">
        <f>IF(AND(Tableau1[[#This Row],[En retard?]]="Oui",OR(Tableau1[[#This Row],[Product]]="Citron",Tableau1[[#This Row],[Product]]="Amandes")),"Oui","Non")</f>
        <v>Non</v>
      </c>
      <c r="R1650" t="str">
        <f>CONCATENATE(Tableau1[[#This Row],[OrderCode]],"|",Tableau1[[#This Row],[AnaCode]],"|",Tableau1[[#This Row],[Product]])</f>
        <v>CMD01784901|NTR|Jus de fruits</v>
      </c>
    </row>
    <row r="1651" spans="1:18" x14ac:dyDescent="0.25">
      <c r="A1651" s="1" t="s">
        <v>448</v>
      </c>
      <c r="B1651" s="1" t="s">
        <v>42</v>
      </c>
      <c r="C1651" s="3" t="s">
        <v>65</v>
      </c>
      <c r="D1651" s="3" t="s">
        <v>17</v>
      </c>
      <c r="E1651" s="1" t="s">
        <v>229</v>
      </c>
      <c r="F1651" s="1" t="s">
        <v>1862</v>
      </c>
      <c r="G1651" s="1" t="s">
        <v>964</v>
      </c>
      <c r="H1651" s="3">
        <f>SUBSTITUTE(LEFT(Tableau1[[#This Row],[OrderDate]],17),".",":")+0</f>
        <v>43570.588171296295</v>
      </c>
      <c r="I1651" s="3">
        <f>SUBSTITUTE(LEFT(Tableau1[[#This Row],[OrderDueTo]],17),".",":")+0</f>
        <v>43573.5</v>
      </c>
      <c r="J1651" s="13" t="str">
        <f>VLOOKUP(Tableau1[[#This Row],[AnaCode]],'Config Analyses'!A:C,2,FALSE)</f>
        <v>Analyse sucres</v>
      </c>
      <c r="K1651" s="13" t="str">
        <f>VLOOKUP(Tableau1[[#This Row],[AnaCode]],'Config Analyses'!A:C,3,FALSE)</f>
        <v>Equipe 2</v>
      </c>
      <c r="L1651" s="13" t="str">
        <f>VLOOKUP(Tableau1[[#This Row],[CustomerCode]],'Config Clients'!A:D,3,FALSE)</f>
        <v>Entreprises agro-alimentaires</v>
      </c>
      <c r="M1651" s="13" t="str">
        <f>VLOOKUP(Tableau1[[#This Row],[CustomerCode]],'Config Clients'!A:D,4,FALSE)</f>
        <v>Marc</v>
      </c>
      <c r="N1651" s="10" t="str">
        <f>IFERROR(IF(Tableau1[[#This Row],[Date rendu]]-'Date de l''export'!$A$2&gt;0,"Non","Oui"),"Oui")</f>
        <v>Non</v>
      </c>
      <c r="O1651" s="11">
        <f>IF(Tableau1[[#This Row],[En retard?]]="Non",Tableau1[[#This Row],[Date rendu]]-'Date de l''export'!$A$2,0)</f>
        <v>1.7404166666674428</v>
      </c>
      <c r="P1651" s="14" t="str">
        <f>IF(Tableau1[[#This Row],[En retard?]]="Oui","HD",IF(Tableau1[Délai restant]&lt;1,"&lt;24h",IF(Tableau1[Délai restant]&lt;2,"&lt;48h","≥48h")))</f>
        <v>&lt;48h</v>
      </c>
      <c r="Q1651" s="14" t="str">
        <f>IF(AND(Tableau1[[#This Row],[En retard?]]="Oui",OR(Tableau1[[#This Row],[Product]]="Citron",Tableau1[[#This Row],[Product]]="Amandes")),"Oui","Non")</f>
        <v>Non</v>
      </c>
      <c r="R1651" t="str">
        <f>CONCATENATE(Tableau1[[#This Row],[OrderCode]],"|",Tableau1[[#This Row],[AnaCode]],"|",Tableau1[[#This Row],[Product]])</f>
        <v>CMD01360804|SCR|Jus de fruits</v>
      </c>
    </row>
    <row r="1652" spans="1:18" x14ac:dyDescent="0.25">
      <c r="A1652" s="1" t="s">
        <v>121</v>
      </c>
      <c r="B1652" s="1" t="s">
        <v>31</v>
      </c>
      <c r="C1652" s="3" t="s">
        <v>52</v>
      </c>
      <c r="D1652" s="3" t="s">
        <v>9</v>
      </c>
      <c r="E1652" s="1" t="s">
        <v>107</v>
      </c>
      <c r="F1652" s="1" t="s">
        <v>2250</v>
      </c>
      <c r="G1652" s="1" t="s">
        <v>950</v>
      </c>
      <c r="H1652" s="3">
        <f>SUBSTITUTE(LEFT(Tableau1[[#This Row],[OrderDate]],17),".",":")+0</f>
        <v>43570.588807870372</v>
      </c>
      <c r="I1652" s="3">
        <f>SUBSTITUTE(LEFT(Tableau1[[#This Row],[OrderDueTo]],17),".",":")+0</f>
        <v>43574.5</v>
      </c>
      <c r="J1652" s="13" t="str">
        <f>VLOOKUP(Tableau1[[#This Row],[AnaCode]],'Config Analyses'!A:C,2,FALSE)</f>
        <v>Analyse nutritionelle</v>
      </c>
      <c r="K1652" s="13" t="str">
        <f>VLOOKUP(Tableau1[[#This Row],[AnaCode]],'Config Analyses'!A:C,3,FALSE)</f>
        <v>Equipe 2</v>
      </c>
      <c r="L1652" s="13" t="str">
        <f>VLOOKUP(Tableau1[[#This Row],[CustomerCode]],'Config Clients'!A:D,3,FALSE)</f>
        <v>Centrale d'achats</v>
      </c>
      <c r="M1652" s="13" t="str">
        <f>VLOOKUP(Tableau1[[#This Row],[CustomerCode]],'Config Clients'!A:D,4,FALSE)</f>
        <v>Sandrine</v>
      </c>
      <c r="N1652" s="10" t="str">
        <f>IFERROR(IF(Tableau1[[#This Row],[Date rendu]]-'Date de l''export'!$A$2&gt;0,"Non","Oui"),"Oui")</f>
        <v>Non</v>
      </c>
      <c r="O1652" s="11">
        <f>IF(Tableau1[[#This Row],[En retard?]]="Non",Tableau1[[#This Row],[Date rendu]]-'Date de l''export'!$A$2,0)</f>
        <v>2.7404166666674428</v>
      </c>
      <c r="P1652" s="14" t="str">
        <f>IF(Tableau1[[#This Row],[En retard?]]="Oui","HD",IF(Tableau1[Délai restant]&lt;1,"&lt;24h",IF(Tableau1[Délai restant]&lt;2,"&lt;48h","≥48h")))</f>
        <v>≥48h</v>
      </c>
      <c r="Q1652" s="14" t="str">
        <f>IF(AND(Tableau1[[#This Row],[En retard?]]="Oui",OR(Tableau1[[#This Row],[Product]]="Citron",Tableau1[[#This Row],[Product]]="Amandes")),"Oui","Non")</f>
        <v>Non</v>
      </c>
      <c r="R1652" t="str">
        <f>CONCATENATE(Tableau1[[#This Row],[OrderCode]],"|",Tableau1[[#This Row],[AnaCode]],"|",Tableau1[[#This Row],[Product]])</f>
        <v>CMD01668304|NTR|Pomme de terre</v>
      </c>
    </row>
    <row r="1653" spans="1:18" x14ac:dyDescent="0.25">
      <c r="A1653" s="1" t="s">
        <v>710</v>
      </c>
      <c r="B1653" s="1" t="s">
        <v>25</v>
      </c>
      <c r="C1653" s="3" t="s">
        <v>61</v>
      </c>
      <c r="D1653" s="3" t="s">
        <v>14</v>
      </c>
      <c r="E1653" s="1" t="s">
        <v>229</v>
      </c>
      <c r="F1653" s="1" t="s">
        <v>2056</v>
      </c>
      <c r="G1653" s="1" t="s">
        <v>964</v>
      </c>
      <c r="H1653" s="3">
        <f>SUBSTITUTE(LEFT(Tableau1[[#This Row],[OrderDate]],17),".",":")+0</f>
        <v>43570.590173611112</v>
      </c>
      <c r="I1653" s="3">
        <f>SUBSTITUTE(LEFT(Tableau1[[#This Row],[OrderDueTo]],17),".",":")+0</f>
        <v>43573.5</v>
      </c>
      <c r="J1653" s="13" t="str">
        <f>VLOOKUP(Tableau1[[#This Row],[AnaCode]],'Config Analyses'!A:C,2,FALSE)</f>
        <v>Analyse sucres</v>
      </c>
      <c r="K1653" s="13" t="str">
        <f>VLOOKUP(Tableau1[[#This Row],[AnaCode]],'Config Analyses'!A:C,3,FALSE)</f>
        <v>Equipe 2</v>
      </c>
      <c r="L1653" s="13" t="str">
        <f>VLOOKUP(Tableau1[[#This Row],[CustomerCode]],'Config Clients'!A:D,3,FALSE)</f>
        <v>Grande surface</v>
      </c>
      <c r="M1653" s="13" t="str">
        <f>VLOOKUP(Tableau1[[#This Row],[CustomerCode]],'Config Clients'!A:D,4,FALSE)</f>
        <v>Eric</v>
      </c>
      <c r="N1653" s="10" t="str">
        <f>IFERROR(IF(Tableau1[[#This Row],[Date rendu]]-'Date de l''export'!$A$2&gt;0,"Non","Oui"),"Oui")</f>
        <v>Non</v>
      </c>
      <c r="O1653" s="11">
        <f>IF(Tableau1[[#This Row],[En retard?]]="Non",Tableau1[[#This Row],[Date rendu]]-'Date de l''export'!$A$2,0)</f>
        <v>1.7404166666674428</v>
      </c>
      <c r="P1653" s="14" t="str">
        <f>IF(Tableau1[[#This Row],[En retard?]]="Oui","HD",IF(Tableau1[Délai restant]&lt;1,"&lt;24h",IF(Tableau1[Délai restant]&lt;2,"&lt;48h","≥48h")))</f>
        <v>&lt;48h</v>
      </c>
      <c r="Q1653" s="14" t="str">
        <f>IF(AND(Tableau1[[#This Row],[En retard?]]="Oui",OR(Tableau1[[#This Row],[Product]]="Citron",Tableau1[[#This Row],[Product]]="Amandes")),"Oui","Non")</f>
        <v>Non</v>
      </c>
      <c r="R1653" t="str">
        <f>CONCATENATE(Tableau1[[#This Row],[OrderCode]],"|",Tableau1[[#This Row],[AnaCode]],"|",Tableau1[[#This Row],[Product]])</f>
        <v>CMD01780803|SCR|Haricots vert</v>
      </c>
    </row>
    <row r="1654" spans="1:18" x14ac:dyDescent="0.25">
      <c r="A1654" s="1" t="s">
        <v>77</v>
      </c>
      <c r="B1654" s="1" t="s">
        <v>32</v>
      </c>
      <c r="C1654" s="3" t="s">
        <v>58</v>
      </c>
      <c r="D1654" s="3" t="s">
        <v>13</v>
      </c>
      <c r="E1654" s="1" t="s">
        <v>130</v>
      </c>
      <c r="F1654" s="1" t="s">
        <v>2159</v>
      </c>
      <c r="G1654" s="1" t="s">
        <v>1013</v>
      </c>
      <c r="H1654" s="3">
        <f>SUBSTITUTE(LEFT(Tableau1[[#This Row],[OrderDate]],17),".",":")+0</f>
        <v>43570.59302083333</v>
      </c>
      <c r="I1654" s="3">
        <f>SUBSTITUTE(LEFT(Tableau1[[#This Row],[OrderDueTo]],17),".",":")+0</f>
        <v>43578.5</v>
      </c>
      <c r="J1654" s="13" t="str">
        <f>VLOOKUP(Tableau1[[#This Row],[AnaCode]],'Config Analyses'!A:C,2,FALSE)</f>
        <v>Analyse pesticides</v>
      </c>
      <c r="K1654" s="13" t="str">
        <f>VLOOKUP(Tableau1[[#This Row],[AnaCode]],'Config Analyses'!A:C,3,FALSE)</f>
        <v>Equipe 3</v>
      </c>
      <c r="L1654" s="13" t="str">
        <f>VLOOKUP(Tableau1[[#This Row],[CustomerCode]],'Config Clients'!A:D,3,FALSE)</f>
        <v>Coopérative agricole</v>
      </c>
      <c r="M1654" s="13" t="str">
        <f>VLOOKUP(Tableau1[[#This Row],[CustomerCode]],'Config Clients'!A:D,4,FALSE)</f>
        <v>Béatrice</v>
      </c>
      <c r="N1654" s="10" t="str">
        <f>IFERROR(IF(Tableau1[[#This Row],[Date rendu]]-'Date de l''export'!$A$2&gt;0,"Non","Oui"),"Oui")</f>
        <v>Non</v>
      </c>
      <c r="O1654" s="11">
        <f>IF(Tableau1[[#This Row],[En retard?]]="Non",Tableau1[[#This Row],[Date rendu]]-'Date de l''export'!$A$2,0)</f>
        <v>6.7404166666674428</v>
      </c>
      <c r="P1654" s="14" t="str">
        <f>IF(Tableau1[[#This Row],[En retard?]]="Oui","HD",IF(Tableau1[Délai restant]&lt;1,"&lt;24h",IF(Tableau1[Délai restant]&lt;2,"&lt;48h","≥48h")))</f>
        <v>≥48h</v>
      </c>
      <c r="Q1654" s="14" t="str">
        <f>IF(AND(Tableau1[[#This Row],[En retard?]]="Oui",OR(Tableau1[[#This Row],[Product]]="Citron",Tableau1[[#This Row],[Product]]="Amandes")),"Oui","Non")</f>
        <v>Non</v>
      </c>
      <c r="R1654" t="str">
        <f>CONCATENATE(Tableau1[[#This Row],[OrderCode]],"|",Tableau1[[#This Row],[AnaCode]],"|",Tableau1[[#This Row],[Product]])</f>
        <v>CMD01586301|PEST|Tomate</v>
      </c>
    </row>
    <row r="1655" spans="1:18" x14ac:dyDescent="0.25">
      <c r="A1655" s="1" t="s">
        <v>3755</v>
      </c>
      <c r="B1655" s="1" t="s">
        <v>42</v>
      </c>
      <c r="C1655" s="3" t="s">
        <v>188</v>
      </c>
      <c r="D1655" s="3" t="s">
        <v>38</v>
      </c>
      <c r="E1655" s="1" t="s">
        <v>229</v>
      </c>
      <c r="F1655" s="1" t="s">
        <v>3756</v>
      </c>
      <c r="G1655" s="1" t="s">
        <v>964</v>
      </c>
      <c r="H1655" s="3">
        <f>SUBSTITUTE(LEFT(Tableau1[[#This Row],[OrderDate]],17),".",":")+0</f>
        <v>43570.59306712963</v>
      </c>
      <c r="I1655" s="3">
        <f>SUBSTITUTE(LEFT(Tableau1[[#This Row],[OrderDueTo]],17),".",":")+0</f>
        <v>43573.5</v>
      </c>
      <c r="J1655" s="13" t="str">
        <f>VLOOKUP(Tableau1[[#This Row],[AnaCode]],'Config Analyses'!A:C,2,FALSE)</f>
        <v>Analyse sucres</v>
      </c>
      <c r="K1655" s="13" t="str">
        <f>VLOOKUP(Tableau1[[#This Row],[AnaCode]],'Config Analyses'!A:C,3,FALSE)</f>
        <v>Equipe 2</v>
      </c>
      <c r="L1655" s="13" t="str">
        <f>VLOOKUP(Tableau1[[#This Row],[CustomerCode]],'Config Clients'!A:D,3,FALSE)</f>
        <v>Coopérative agricole</v>
      </c>
      <c r="M1655" s="13" t="str">
        <f>VLOOKUP(Tableau1[[#This Row],[CustomerCode]],'Config Clients'!A:D,4,FALSE)</f>
        <v>Julie</v>
      </c>
      <c r="N1655" s="10" t="str">
        <f>IFERROR(IF(Tableau1[[#This Row],[Date rendu]]-'Date de l''export'!$A$2&gt;0,"Non","Oui"),"Oui")</f>
        <v>Non</v>
      </c>
      <c r="O1655" s="11">
        <f>IF(Tableau1[[#This Row],[En retard?]]="Non",Tableau1[[#This Row],[Date rendu]]-'Date de l''export'!$A$2,0)</f>
        <v>1.7404166666674428</v>
      </c>
      <c r="P1655" s="14" t="str">
        <f>IF(Tableau1[[#This Row],[En retard?]]="Oui","HD",IF(Tableau1[Délai restant]&lt;1,"&lt;24h",IF(Tableau1[Délai restant]&lt;2,"&lt;48h","≥48h")))</f>
        <v>&lt;48h</v>
      </c>
      <c r="Q1655" s="14" t="str">
        <f>IF(AND(Tableau1[[#This Row],[En retard?]]="Oui",OR(Tableau1[[#This Row],[Product]]="Citron",Tableau1[[#This Row],[Product]]="Amandes")),"Oui","Non")</f>
        <v>Non</v>
      </c>
      <c r="R1655" t="str">
        <f>CONCATENATE(Tableau1[[#This Row],[OrderCode]],"|",Tableau1[[#This Row],[AnaCode]],"|",Tableau1[[#This Row],[Product]])</f>
        <v>CMD01748529|SCR|Jus de fruits</v>
      </c>
    </row>
    <row r="1656" spans="1:18" x14ac:dyDescent="0.25">
      <c r="A1656" s="1" t="s">
        <v>535</v>
      </c>
      <c r="B1656" s="1" t="s">
        <v>31</v>
      </c>
      <c r="C1656" s="3" t="s">
        <v>58</v>
      </c>
      <c r="D1656" s="3" t="s">
        <v>13</v>
      </c>
      <c r="E1656" s="1" t="s">
        <v>179</v>
      </c>
      <c r="F1656" s="1" t="s">
        <v>2687</v>
      </c>
      <c r="G1656" s="1" t="s">
        <v>947</v>
      </c>
      <c r="H1656" s="3">
        <f>SUBSTITUTE(LEFT(Tableau1[[#This Row],[OrderDate]],17),".",":")+0</f>
        <v>43570.594618055555</v>
      </c>
      <c r="I1656" s="3">
        <f>SUBSTITUTE(LEFT(Tableau1[[#This Row],[OrderDueTo]],17),".",":")+0</f>
        <v>43571.5</v>
      </c>
      <c r="J1656" s="13" t="str">
        <f>VLOOKUP(Tableau1[[#This Row],[AnaCode]],'Config Analyses'!A:C,2,FALSE)</f>
        <v>Analyse métaux lourds</v>
      </c>
      <c r="K1656" s="13" t="str">
        <f>VLOOKUP(Tableau1[[#This Row],[AnaCode]],'Config Analyses'!A:C,3,FALSE)</f>
        <v>Equipe 1</v>
      </c>
      <c r="L1656" s="13" t="str">
        <f>VLOOKUP(Tableau1[[#This Row],[CustomerCode]],'Config Clients'!A:D,3,FALSE)</f>
        <v>Coopérative agricole</v>
      </c>
      <c r="M1656" s="13" t="str">
        <f>VLOOKUP(Tableau1[[#This Row],[CustomerCode]],'Config Clients'!A:D,4,FALSE)</f>
        <v>Béatrice</v>
      </c>
      <c r="N1656" s="10" t="str">
        <f>IFERROR(IF(Tableau1[[#This Row],[Date rendu]]-'Date de l''export'!$A$2&gt;0,"Non","Oui"),"Oui")</f>
        <v>Oui</v>
      </c>
      <c r="O1656" s="11">
        <f>IF(Tableau1[[#This Row],[En retard?]]="Non",Tableau1[[#This Row],[Date rendu]]-'Date de l''export'!$A$2,0)</f>
        <v>0</v>
      </c>
      <c r="P1656" s="14" t="str">
        <f>IF(Tableau1[[#This Row],[En retard?]]="Oui","HD",IF(Tableau1[Délai restant]&lt;1,"&lt;24h",IF(Tableau1[Délai restant]&lt;2,"&lt;48h","≥48h")))</f>
        <v>HD</v>
      </c>
      <c r="Q1656" s="14" t="str">
        <f>IF(AND(Tableau1[[#This Row],[En retard?]]="Oui",OR(Tableau1[[#This Row],[Product]]="Citron",Tableau1[[#This Row],[Product]]="Amandes")),"Oui","Non")</f>
        <v>Non</v>
      </c>
      <c r="R1656" t="str">
        <f>CONCATENATE(Tableau1[[#This Row],[OrderCode]],"|",Tableau1[[#This Row],[AnaCode]],"|",Tableau1[[#This Row],[Product]])</f>
        <v>CMD01763107|MTX|Pomme de terre</v>
      </c>
    </row>
    <row r="1657" spans="1:18" x14ac:dyDescent="0.25">
      <c r="A1657" s="1" t="s">
        <v>282</v>
      </c>
      <c r="B1657" s="1" t="s">
        <v>42</v>
      </c>
      <c r="C1657" s="3" t="s">
        <v>147</v>
      </c>
      <c r="D1657" s="3" t="s">
        <v>34</v>
      </c>
      <c r="E1657" s="1" t="s">
        <v>63</v>
      </c>
      <c r="F1657" s="1" t="s">
        <v>1924</v>
      </c>
      <c r="G1657" s="1" t="s">
        <v>1013</v>
      </c>
      <c r="H1657" s="3">
        <f>SUBSTITUTE(LEFT(Tableau1[[#This Row],[OrderDate]],17),".",":")+0</f>
        <v>43570.598171296297</v>
      </c>
      <c r="I1657" s="3">
        <f>SUBSTITUTE(LEFT(Tableau1[[#This Row],[OrderDueTo]],17),".",":")+0</f>
        <v>43578.5</v>
      </c>
      <c r="J1657" s="13" t="str">
        <f>VLOOKUP(Tableau1[[#This Row],[AnaCode]],'Config Analyses'!A:C,2,FALSE)</f>
        <v>Analyse polluants d'emballage</v>
      </c>
      <c r="K1657" s="13" t="str">
        <f>VLOOKUP(Tableau1[[#This Row],[AnaCode]],'Config Analyses'!A:C,3,FALSE)</f>
        <v>Equipe 3</v>
      </c>
      <c r="L1657" s="13" t="str">
        <f>VLOOKUP(Tableau1[[#This Row],[CustomerCode]],'Config Clients'!A:D,3,FALSE)</f>
        <v>Entreprises agro-alimentaires</v>
      </c>
      <c r="M1657" s="13" t="str">
        <f>VLOOKUP(Tableau1[[#This Row],[CustomerCode]],'Config Clients'!A:D,4,FALSE)</f>
        <v>Marc</v>
      </c>
      <c r="N1657" s="10" t="str">
        <f>IFERROR(IF(Tableau1[[#This Row],[Date rendu]]-'Date de l''export'!$A$2&gt;0,"Non","Oui"),"Oui")</f>
        <v>Non</v>
      </c>
      <c r="O1657" s="11">
        <f>IF(Tableau1[[#This Row],[En retard?]]="Non",Tableau1[[#This Row],[Date rendu]]-'Date de l''export'!$A$2,0)</f>
        <v>6.7404166666674428</v>
      </c>
      <c r="P1657" s="14" t="str">
        <f>IF(Tableau1[[#This Row],[En retard?]]="Oui","HD",IF(Tableau1[Délai restant]&lt;1,"&lt;24h",IF(Tableau1[Délai restant]&lt;2,"&lt;48h","≥48h")))</f>
        <v>≥48h</v>
      </c>
      <c r="Q1657" s="14" t="str">
        <f>IF(AND(Tableau1[[#This Row],[En retard?]]="Oui",OR(Tableau1[[#This Row],[Product]]="Citron",Tableau1[[#This Row],[Product]]="Amandes")),"Oui","Non")</f>
        <v>Non</v>
      </c>
      <c r="R1657" t="str">
        <f>CONCATENATE(Tableau1[[#This Row],[OrderCode]],"|",Tableau1[[#This Row],[AnaCode]],"|",Tableau1[[#This Row],[Product]])</f>
        <v>CMD01737001|PLLT|Jus de fruits</v>
      </c>
    </row>
    <row r="1658" spans="1:18" x14ac:dyDescent="0.25">
      <c r="A1658" s="1" t="s">
        <v>600</v>
      </c>
      <c r="B1658" s="1" t="s">
        <v>43</v>
      </c>
      <c r="C1658" s="3" t="s">
        <v>225</v>
      </c>
      <c r="D1658" s="3" t="s">
        <v>39</v>
      </c>
      <c r="E1658" s="1" t="s">
        <v>229</v>
      </c>
      <c r="F1658" s="1" t="s">
        <v>1997</v>
      </c>
      <c r="G1658" s="1" t="s">
        <v>964</v>
      </c>
      <c r="H1658" s="3">
        <f>SUBSTITUTE(LEFT(Tableau1[[#This Row],[OrderDate]],17),".",":")+0</f>
        <v>43570.601111111115</v>
      </c>
      <c r="I1658" s="3">
        <f>SUBSTITUTE(LEFT(Tableau1[[#This Row],[OrderDueTo]],17),".",":")+0</f>
        <v>43573.5</v>
      </c>
      <c r="J1658" s="13" t="str">
        <f>VLOOKUP(Tableau1[[#This Row],[AnaCode]],'Config Analyses'!A:C,2,FALSE)</f>
        <v>Analyse sucres</v>
      </c>
      <c r="K1658" s="13" t="str">
        <f>VLOOKUP(Tableau1[[#This Row],[AnaCode]],'Config Analyses'!A:C,3,FALSE)</f>
        <v>Equipe 2</v>
      </c>
      <c r="L1658" s="13" t="str">
        <f>VLOOKUP(Tableau1[[#This Row],[CustomerCode]],'Config Clients'!A:D,3,FALSE)</f>
        <v>Coopérative agricole</v>
      </c>
      <c r="M1658" s="13" t="str">
        <f>VLOOKUP(Tableau1[[#This Row],[CustomerCode]],'Config Clients'!A:D,4,FALSE)</f>
        <v>Béatrice</v>
      </c>
      <c r="N1658" s="10" t="str">
        <f>IFERROR(IF(Tableau1[[#This Row],[Date rendu]]-'Date de l''export'!$A$2&gt;0,"Non","Oui"),"Oui")</f>
        <v>Non</v>
      </c>
      <c r="O1658" s="11">
        <f>IF(Tableau1[[#This Row],[En retard?]]="Non",Tableau1[[#This Row],[Date rendu]]-'Date de l''export'!$A$2,0)</f>
        <v>1.7404166666674428</v>
      </c>
      <c r="P1658" s="14" t="str">
        <f>IF(Tableau1[[#This Row],[En retard?]]="Oui","HD",IF(Tableau1[Délai restant]&lt;1,"&lt;24h",IF(Tableau1[Délai restant]&lt;2,"&lt;48h","≥48h")))</f>
        <v>&lt;48h</v>
      </c>
      <c r="Q1658" s="14" t="str">
        <f>IF(AND(Tableau1[[#This Row],[En retard?]]="Oui",OR(Tableau1[[#This Row],[Product]]="Citron",Tableau1[[#This Row],[Product]]="Amandes")),"Oui","Non")</f>
        <v>Non</v>
      </c>
      <c r="R1658" t="str">
        <f>CONCATENATE(Tableau1[[#This Row],[OrderCode]],"|",Tableau1[[#This Row],[AnaCode]],"|",Tableau1[[#This Row],[Product]])</f>
        <v>CMD01773501|SCR|Pomme</v>
      </c>
    </row>
    <row r="1659" spans="1:18" x14ac:dyDescent="0.25">
      <c r="A1659" s="1" t="s">
        <v>410</v>
      </c>
      <c r="B1659" s="1" t="s">
        <v>32</v>
      </c>
      <c r="C1659" s="3" t="s">
        <v>61</v>
      </c>
      <c r="D1659" s="3" t="s">
        <v>14</v>
      </c>
      <c r="E1659" s="1" t="s">
        <v>107</v>
      </c>
      <c r="F1659" s="1" t="s">
        <v>2255</v>
      </c>
      <c r="G1659" s="1" t="s">
        <v>950</v>
      </c>
      <c r="H1659" s="3">
        <f>SUBSTITUTE(LEFT(Tableau1[[#This Row],[OrderDate]],17),".",":")+0</f>
        <v>43570.602164351854</v>
      </c>
      <c r="I1659" s="3">
        <f>SUBSTITUTE(LEFT(Tableau1[[#This Row],[OrderDueTo]],17),".",":")+0</f>
        <v>43574.5</v>
      </c>
      <c r="J1659" s="13" t="str">
        <f>VLOOKUP(Tableau1[[#This Row],[AnaCode]],'Config Analyses'!A:C,2,FALSE)</f>
        <v>Analyse nutritionelle</v>
      </c>
      <c r="K1659" s="13" t="str">
        <f>VLOOKUP(Tableau1[[#This Row],[AnaCode]],'Config Analyses'!A:C,3,FALSE)</f>
        <v>Equipe 2</v>
      </c>
      <c r="L1659" s="13" t="str">
        <f>VLOOKUP(Tableau1[[#This Row],[CustomerCode]],'Config Clients'!A:D,3,FALSE)</f>
        <v>Grande surface</v>
      </c>
      <c r="M1659" s="13" t="str">
        <f>VLOOKUP(Tableau1[[#This Row],[CustomerCode]],'Config Clients'!A:D,4,FALSE)</f>
        <v>Eric</v>
      </c>
      <c r="N1659" s="10" t="str">
        <f>IFERROR(IF(Tableau1[[#This Row],[Date rendu]]-'Date de l''export'!$A$2&gt;0,"Non","Oui"),"Oui")</f>
        <v>Non</v>
      </c>
      <c r="O1659" s="11">
        <f>IF(Tableau1[[#This Row],[En retard?]]="Non",Tableau1[[#This Row],[Date rendu]]-'Date de l''export'!$A$2,0)</f>
        <v>2.7404166666674428</v>
      </c>
      <c r="P1659" s="14" t="str">
        <f>IF(Tableau1[[#This Row],[En retard?]]="Oui","HD",IF(Tableau1[Délai restant]&lt;1,"&lt;24h",IF(Tableau1[Délai restant]&lt;2,"&lt;48h","≥48h")))</f>
        <v>≥48h</v>
      </c>
      <c r="Q1659" s="14" t="str">
        <f>IF(AND(Tableau1[[#This Row],[En retard?]]="Oui",OR(Tableau1[[#This Row],[Product]]="Citron",Tableau1[[#This Row],[Product]]="Amandes")),"Oui","Non")</f>
        <v>Non</v>
      </c>
      <c r="R1659" t="str">
        <f>CONCATENATE(Tableau1[[#This Row],[OrderCode]],"|",Tableau1[[#This Row],[AnaCode]],"|",Tableau1[[#This Row],[Product]])</f>
        <v>CMD01743003|NTR|Tomate</v>
      </c>
    </row>
    <row r="1660" spans="1:18" x14ac:dyDescent="0.25">
      <c r="A1660" s="1" t="s">
        <v>3757</v>
      </c>
      <c r="B1660" s="1" t="s">
        <v>42</v>
      </c>
      <c r="C1660" s="3" t="s">
        <v>188</v>
      </c>
      <c r="D1660" s="3" t="s">
        <v>38</v>
      </c>
      <c r="E1660" s="1" t="s">
        <v>107</v>
      </c>
      <c r="F1660" s="1" t="s">
        <v>3758</v>
      </c>
      <c r="G1660" s="1" t="s">
        <v>950</v>
      </c>
      <c r="H1660" s="3">
        <f>SUBSTITUTE(LEFT(Tableau1[[#This Row],[OrderDate]],17),".",":")+0</f>
        <v>43570.603171296294</v>
      </c>
      <c r="I1660" s="3">
        <f>SUBSTITUTE(LEFT(Tableau1[[#This Row],[OrderDueTo]],17),".",":")+0</f>
        <v>43574.5</v>
      </c>
      <c r="J1660" s="13" t="str">
        <f>VLOOKUP(Tableau1[[#This Row],[AnaCode]],'Config Analyses'!A:C,2,FALSE)</f>
        <v>Analyse nutritionelle</v>
      </c>
      <c r="K1660" s="13" t="str">
        <f>VLOOKUP(Tableau1[[#This Row],[AnaCode]],'Config Analyses'!A:C,3,FALSE)</f>
        <v>Equipe 2</v>
      </c>
      <c r="L1660" s="13" t="str">
        <f>VLOOKUP(Tableau1[[#This Row],[CustomerCode]],'Config Clients'!A:D,3,FALSE)</f>
        <v>Coopérative agricole</v>
      </c>
      <c r="M1660" s="13" t="str">
        <f>VLOOKUP(Tableau1[[#This Row],[CustomerCode]],'Config Clients'!A:D,4,FALSE)</f>
        <v>Julie</v>
      </c>
      <c r="N1660" s="10" t="str">
        <f>IFERROR(IF(Tableau1[[#This Row],[Date rendu]]-'Date de l''export'!$A$2&gt;0,"Non","Oui"),"Oui")</f>
        <v>Non</v>
      </c>
      <c r="O1660" s="11">
        <f>IF(Tableau1[[#This Row],[En retard?]]="Non",Tableau1[[#This Row],[Date rendu]]-'Date de l''export'!$A$2,0)</f>
        <v>2.7404166666674428</v>
      </c>
      <c r="P1660" s="14" t="str">
        <f>IF(Tableau1[[#This Row],[En retard?]]="Oui","HD",IF(Tableau1[Délai restant]&lt;1,"&lt;24h",IF(Tableau1[Délai restant]&lt;2,"&lt;48h","≥48h")))</f>
        <v>≥48h</v>
      </c>
      <c r="Q1660" s="14" t="str">
        <f>IF(AND(Tableau1[[#This Row],[En retard?]]="Oui",OR(Tableau1[[#This Row],[Product]]="Citron",Tableau1[[#This Row],[Product]]="Amandes")),"Oui","Non")</f>
        <v>Non</v>
      </c>
      <c r="R1660" t="str">
        <f>CONCATENATE(Tableau1[[#This Row],[OrderCode]],"|",Tableau1[[#This Row],[AnaCode]],"|",Tableau1[[#This Row],[Product]])</f>
        <v>CMD01646430|NTR|Jus de fruits</v>
      </c>
    </row>
    <row r="1661" spans="1:18" x14ac:dyDescent="0.25">
      <c r="A1661" s="1" t="s">
        <v>3759</v>
      </c>
      <c r="B1661" s="1" t="s">
        <v>42</v>
      </c>
      <c r="C1661" s="3" t="s">
        <v>73</v>
      </c>
      <c r="D1661" s="3" t="s">
        <v>23</v>
      </c>
      <c r="E1661" s="1" t="s">
        <v>107</v>
      </c>
      <c r="F1661" s="1" t="s">
        <v>3760</v>
      </c>
      <c r="G1661" s="1" t="s">
        <v>950</v>
      </c>
      <c r="H1661" s="3">
        <f>SUBSTITUTE(LEFT(Tableau1[[#This Row],[OrderDate]],17),".",":")+0</f>
        <v>43570.603518518517</v>
      </c>
      <c r="I1661" s="3">
        <f>SUBSTITUTE(LEFT(Tableau1[[#This Row],[OrderDueTo]],17),".",":")+0</f>
        <v>43574.5</v>
      </c>
      <c r="J1661" s="13" t="str">
        <f>VLOOKUP(Tableau1[[#This Row],[AnaCode]],'Config Analyses'!A:C,2,FALSE)</f>
        <v>Analyse nutritionelle</v>
      </c>
      <c r="K1661" s="13" t="str">
        <f>VLOOKUP(Tableau1[[#This Row],[AnaCode]],'Config Analyses'!A:C,3,FALSE)</f>
        <v>Equipe 2</v>
      </c>
      <c r="L1661" s="13" t="str">
        <f>VLOOKUP(Tableau1[[#This Row],[CustomerCode]],'Config Clients'!A:D,3,FALSE)</f>
        <v>Entreprises agro-alimentaires</v>
      </c>
      <c r="M1661" s="13" t="str">
        <f>VLOOKUP(Tableau1[[#This Row],[CustomerCode]],'Config Clients'!A:D,4,FALSE)</f>
        <v>Julien</v>
      </c>
      <c r="N1661" s="10" t="str">
        <f>IFERROR(IF(Tableau1[[#This Row],[Date rendu]]-'Date de l''export'!$A$2&gt;0,"Non","Oui"),"Oui")</f>
        <v>Non</v>
      </c>
      <c r="O1661" s="11">
        <f>IF(Tableau1[[#This Row],[En retard?]]="Non",Tableau1[[#This Row],[Date rendu]]-'Date de l''export'!$A$2,0)</f>
        <v>2.7404166666674428</v>
      </c>
      <c r="P1661" s="14" t="str">
        <f>IF(Tableau1[[#This Row],[En retard?]]="Oui","HD",IF(Tableau1[Délai restant]&lt;1,"&lt;24h",IF(Tableau1[Délai restant]&lt;2,"&lt;48h","≥48h")))</f>
        <v>≥48h</v>
      </c>
      <c r="Q1661" s="14" t="str">
        <f>IF(AND(Tableau1[[#This Row],[En retard?]]="Oui",OR(Tableau1[[#This Row],[Product]]="Citron",Tableau1[[#This Row],[Product]]="Amandes")),"Oui","Non")</f>
        <v>Non</v>
      </c>
      <c r="R1661" t="str">
        <f>CONCATENATE(Tableau1[[#This Row],[OrderCode]],"|",Tableau1[[#This Row],[AnaCode]],"|",Tableau1[[#This Row],[Product]])</f>
        <v>CMD01592102|NTR|Jus de fruits</v>
      </c>
    </row>
    <row r="1662" spans="1:18" x14ac:dyDescent="0.25">
      <c r="A1662" s="1" t="s">
        <v>207</v>
      </c>
      <c r="B1662" s="1" t="s">
        <v>31</v>
      </c>
      <c r="C1662" s="3" t="s">
        <v>72</v>
      </c>
      <c r="D1662" s="3" t="s">
        <v>22</v>
      </c>
      <c r="E1662" s="1" t="s">
        <v>63</v>
      </c>
      <c r="F1662" s="1" t="s">
        <v>1921</v>
      </c>
      <c r="G1662" s="1" t="s">
        <v>1013</v>
      </c>
      <c r="H1662" s="3">
        <f>SUBSTITUTE(LEFT(Tableau1[[#This Row],[OrderDate]],17),".",":")+0</f>
        <v>43570.606273148151</v>
      </c>
      <c r="I1662" s="3">
        <f>SUBSTITUTE(LEFT(Tableau1[[#This Row],[OrderDueTo]],17),".",":")+0</f>
        <v>43578.5</v>
      </c>
      <c r="J1662" s="13" t="str">
        <f>VLOOKUP(Tableau1[[#This Row],[AnaCode]],'Config Analyses'!A:C,2,FALSE)</f>
        <v>Analyse polluants d'emballage</v>
      </c>
      <c r="K1662" s="13" t="str">
        <f>VLOOKUP(Tableau1[[#This Row],[AnaCode]],'Config Analyses'!A:C,3,FALSE)</f>
        <v>Equipe 3</v>
      </c>
      <c r="L1662" s="13" t="str">
        <f>VLOOKUP(Tableau1[[#This Row],[CustomerCode]],'Config Clients'!A:D,3,FALSE)</f>
        <v>Coopérative agricole</v>
      </c>
      <c r="M1662" s="13" t="str">
        <f>VLOOKUP(Tableau1[[#This Row],[CustomerCode]],'Config Clients'!A:D,4,FALSE)</f>
        <v>Julie</v>
      </c>
      <c r="N1662" s="10" t="str">
        <f>IFERROR(IF(Tableau1[[#This Row],[Date rendu]]-'Date de l''export'!$A$2&gt;0,"Non","Oui"),"Oui")</f>
        <v>Non</v>
      </c>
      <c r="O1662" s="11">
        <f>IF(Tableau1[[#This Row],[En retard?]]="Non",Tableau1[[#This Row],[Date rendu]]-'Date de l''export'!$A$2,0)</f>
        <v>6.7404166666674428</v>
      </c>
      <c r="P1662" s="14" t="str">
        <f>IF(Tableau1[[#This Row],[En retard?]]="Oui","HD",IF(Tableau1[Délai restant]&lt;1,"&lt;24h",IF(Tableau1[Délai restant]&lt;2,"&lt;48h","≥48h")))</f>
        <v>≥48h</v>
      </c>
      <c r="Q1662" s="14" t="str">
        <f>IF(AND(Tableau1[[#This Row],[En retard?]]="Oui",OR(Tableau1[[#This Row],[Product]]="Citron",Tableau1[[#This Row],[Product]]="Amandes")),"Oui","Non")</f>
        <v>Non</v>
      </c>
      <c r="R1662" t="str">
        <f>CONCATENATE(Tableau1[[#This Row],[OrderCode]],"|",Tableau1[[#This Row],[AnaCode]],"|",Tableau1[[#This Row],[Product]])</f>
        <v>CMD01628103|PLLT|Pomme de terre</v>
      </c>
    </row>
    <row r="1663" spans="1:18" x14ac:dyDescent="0.25">
      <c r="A1663" s="1" t="s">
        <v>354</v>
      </c>
      <c r="B1663" s="1" t="s">
        <v>31</v>
      </c>
      <c r="C1663" s="3" t="s">
        <v>49</v>
      </c>
      <c r="D1663" s="3" t="s">
        <v>8</v>
      </c>
      <c r="E1663" s="1" t="s">
        <v>107</v>
      </c>
      <c r="F1663" s="1" t="s">
        <v>2256</v>
      </c>
      <c r="G1663" s="1" t="s">
        <v>950</v>
      </c>
      <c r="H1663" s="3">
        <f>SUBSTITUTE(LEFT(Tableau1[[#This Row],[OrderDate]],17),".",":")+0</f>
        <v>43570.606678240743</v>
      </c>
      <c r="I1663" s="3">
        <f>SUBSTITUTE(LEFT(Tableau1[[#This Row],[OrderDueTo]],17),".",":")+0</f>
        <v>43574.5</v>
      </c>
      <c r="J1663" s="13" t="str">
        <f>VLOOKUP(Tableau1[[#This Row],[AnaCode]],'Config Analyses'!A:C,2,FALSE)</f>
        <v>Analyse nutritionelle</v>
      </c>
      <c r="K1663" s="13" t="str">
        <f>VLOOKUP(Tableau1[[#This Row],[AnaCode]],'Config Analyses'!A:C,3,FALSE)</f>
        <v>Equipe 2</v>
      </c>
      <c r="L1663" s="13" t="str">
        <f>VLOOKUP(Tableau1[[#This Row],[CustomerCode]],'Config Clients'!A:D,3,FALSE)</f>
        <v>Grande surface</v>
      </c>
      <c r="M1663" s="13" t="str">
        <f>VLOOKUP(Tableau1[[#This Row],[CustomerCode]],'Config Clients'!A:D,4,FALSE)</f>
        <v>Eric</v>
      </c>
      <c r="N1663" s="10" t="str">
        <f>IFERROR(IF(Tableau1[[#This Row],[Date rendu]]-'Date de l''export'!$A$2&gt;0,"Non","Oui"),"Oui")</f>
        <v>Non</v>
      </c>
      <c r="O1663" s="11">
        <f>IF(Tableau1[[#This Row],[En retard?]]="Non",Tableau1[[#This Row],[Date rendu]]-'Date de l''export'!$A$2,0)</f>
        <v>2.7404166666674428</v>
      </c>
      <c r="P1663" s="14" t="str">
        <f>IF(Tableau1[[#This Row],[En retard?]]="Oui","HD",IF(Tableau1[Délai restant]&lt;1,"&lt;24h",IF(Tableau1[Délai restant]&lt;2,"&lt;48h","≥48h")))</f>
        <v>≥48h</v>
      </c>
      <c r="Q1663" s="14" t="str">
        <f>IF(AND(Tableau1[[#This Row],[En retard?]]="Oui",OR(Tableau1[[#This Row],[Product]]="Citron",Tableau1[[#This Row],[Product]]="Amandes")),"Oui","Non")</f>
        <v>Non</v>
      </c>
      <c r="R1663" t="str">
        <f>CONCATENATE(Tableau1[[#This Row],[OrderCode]],"|",Tableau1[[#This Row],[AnaCode]],"|",Tableau1[[#This Row],[Product]])</f>
        <v>CMD01691403|NTR|Pomme de terre</v>
      </c>
    </row>
    <row r="1664" spans="1:18" x14ac:dyDescent="0.25">
      <c r="A1664" s="1" t="s">
        <v>3761</v>
      </c>
      <c r="B1664" s="1" t="s">
        <v>42</v>
      </c>
      <c r="C1664" s="3" t="s">
        <v>188</v>
      </c>
      <c r="D1664" s="3" t="s">
        <v>38</v>
      </c>
      <c r="E1664" s="1" t="s">
        <v>130</v>
      </c>
      <c r="F1664" s="1" t="s">
        <v>3762</v>
      </c>
      <c r="G1664" s="1" t="s">
        <v>1013</v>
      </c>
      <c r="H1664" s="3">
        <f>SUBSTITUTE(LEFT(Tableau1[[#This Row],[OrderDate]],17),".",":")+0</f>
        <v>43570.611111111109</v>
      </c>
      <c r="I1664" s="3">
        <f>SUBSTITUTE(LEFT(Tableau1[[#This Row],[OrderDueTo]],17),".",":")+0</f>
        <v>43578.5</v>
      </c>
      <c r="J1664" s="13" t="str">
        <f>VLOOKUP(Tableau1[[#This Row],[AnaCode]],'Config Analyses'!A:C,2,FALSE)</f>
        <v>Analyse pesticides</v>
      </c>
      <c r="K1664" s="13" t="str">
        <f>VLOOKUP(Tableau1[[#This Row],[AnaCode]],'Config Analyses'!A:C,3,FALSE)</f>
        <v>Equipe 3</v>
      </c>
      <c r="L1664" s="13" t="str">
        <f>VLOOKUP(Tableau1[[#This Row],[CustomerCode]],'Config Clients'!A:D,3,FALSE)</f>
        <v>Coopérative agricole</v>
      </c>
      <c r="M1664" s="13" t="str">
        <f>VLOOKUP(Tableau1[[#This Row],[CustomerCode]],'Config Clients'!A:D,4,FALSE)</f>
        <v>Julie</v>
      </c>
      <c r="N1664" s="10" t="str">
        <f>IFERROR(IF(Tableau1[[#This Row],[Date rendu]]-'Date de l''export'!$A$2&gt;0,"Non","Oui"),"Oui")</f>
        <v>Non</v>
      </c>
      <c r="O1664" s="11">
        <f>IF(Tableau1[[#This Row],[En retard?]]="Non",Tableau1[[#This Row],[Date rendu]]-'Date de l''export'!$A$2,0)</f>
        <v>6.7404166666674428</v>
      </c>
      <c r="P1664" s="14" t="str">
        <f>IF(Tableau1[[#This Row],[En retard?]]="Oui","HD",IF(Tableau1[Délai restant]&lt;1,"&lt;24h",IF(Tableau1[Délai restant]&lt;2,"&lt;48h","≥48h")))</f>
        <v>≥48h</v>
      </c>
      <c r="Q1664" s="14" t="str">
        <f>IF(AND(Tableau1[[#This Row],[En retard?]]="Oui",OR(Tableau1[[#This Row],[Product]]="Citron",Tableau1[[#This Row],[Product]]="Amandes")),"Oui","Non")</f>
        <v>Non</v>
      </c>
      <c r="R1664" t="str">
        <f>CONCATENATE(Tableau1[[#This Row],[OrderCode]],"|",Tableau1[[#This Row],[AnaCode]],"|",Tableau1[[#This Row],[Product]])</f>
        <v>CMD01508640|PEST|Jus de fruits</v>
      </c>
    </row>
    <row r="1665" spans="1:18" x14ac:dyDescent="0.25">
      <c r="A1665" s="1" t="s">
        <v>657</v>
      </c>
      <c r="B1665" s="1" t="s">
        <v>26</v>
      </c>
      <c r="C1665" s="3" t="s">
        <v>49</v>
      </c>
      <c r="D1665" s="3" t="s">
        <v>8</v>
      </c>
      <c r="E1665" s="1" t="s">
        <v>179</v>
      </c>
      <c r="F1665" s="1" t="s">
        <v>2080</v>
      </c>
      <c r="G1665" s="1" t="s">
        <v>947</v>
      </c>
      <c r="H1665" s="3">
        <f>SUBSTITUTE(LEFT(Tableau1[[#This Row],[OrderDate]],17),".",":")+0</f>
        <v>43570.612870370373</v>
      </c>
      <c r="I1665" s="3">
        <f>SUBSTITUTE(LEFT(Tableau1[[#This Row],[OrderDueTo]],17),".",":")+0</f>
        <v>43571.5</v>
      </c>
      <c r="J1665" s="13" t="str">
        <f>VLOOKUP(Tableau1[[#This Row],[AnaCode]],'Config Analyses'!A:C,2,FALSE)</f>
        <v>Analyse métaux lourds</v>
      </c>
      <c r="K1665" s="13" t="str">
        <f>VLOOKUP(Tableau1[[#This Row],[AnaCode]],'Config Analyses'!A:C,3,FALSE)</f>
        <v>Equipe 1</v>
      </c>
      <c r="L1665" s="13" t="str">
        <f>VLOOKUP(Tableau1[[#This Row],[CustomerCode]],'Config Clients'!A:D,3,FALSE)</f>
        <v>Grande surface</v>
      </c>
      <c r="M1665" s="13" t="str">
        <f>VLOOKUP(Tableau1[[#This Row],[CustomerCode]],'Config Clients'!A:D,4,FALSE)</f>
        <v>Eric</v>
      </c>
      <c r="N1665" s="10" t="str">
        <f>IFERROR(IF(Tableau1[[#This Row],[Date rendu]]-'Date de l''export'!$A$2&gt;0,"Non","Oui"),"Oui")</f>
        <v>Oui</v>
      </c>
      <c r="O1665" s="11">
        <f>IF(Tableau1[[#This Row],[En retard?]]="Non",Tableau1[[#This Row],[Date rendu]]-'Date de l''export'!$A$2,0)</f>
        <v>0</v>
      </c>
      <c r="P1665" s="14" t="str">
        <f>IF(Tableau1[[#This Row],[En retard?]]="Oui","HD",IF(Tableau1[Délai restant]&lt;1,"&lt;24h",IF(Tableau1[Délai restant]&lt;2,"&lt;48h","≥48h")))</f>
        <v>HD</v>
      </c>
      <c r="Q1665" s="14" t="str">
        <f>IF(AND(Tableau1[[#This Row],[En retard?]]="Oui",OR(Tableau1[[#This Row],[Product]]="Citron",Tableau1[[#This Row],[Product]]="Amandes")),"Oui","Non")</f>
        <v>Non</v>
      </c>
      <c r="R1665" t="str">
        <f>CONCATENATE(Tableau1[[#This Row],[OrderCode]],"|",Tableau1[[#This Row],[AnaCode]],"|",Tableau1[[#This Row],[Product]])</f>
        <v>CMD01742603|MTX|Radis</v>
      </c>
    </row>
    <row r="1666" spans="1:18" x14ac:dyDescent="0.25">
      <c r="A1666" s="1" t="s">
        <v>3763</v>
      </c>
      <c r="B1666" s="1" t="s">
        <v>30</v>
      </c>
      <c r="C1666" s="3" t="s">
        <v>188</v>
      </c>
      <c r="D1666" s="3" t="s">
        <v>38</v>
      </c>
      <c r="E1666" s="1" t="s">
        <v>179</v>
      </c>
      <c r="F1666" s="1" t="s">
        <v>3764</v>
      </c>
      <c r="G1666" s="1" t="s">
        <v>947</v>
      </c>
      <c r="H1666" s="3">
        <f>SUBSTITUTE(LEFT(Tableau1[[#This Row],[OrderDate]],17),".",":")+0</f>
        <v>43570.614282407405</v>
      </c>
      <c r="I1666" s="3">
        <f>SUBSTITUTE(LEFT(Tableau1[[#This Row],[OrderDueTo]],17),".",":")+0</f>
        <v>43571.5</v>
      </c>
      <c r="J1666" s="13" t="str">
        <f>VLOOKUP(Tableau1[[#This Row],[AnaCode]],'Config Analyses'!A:C,2,FALSE)</f>
        <v>Analyse métaux lourds</v>
      </c>
      <c r="K1666" s="13" t="str">
        <f>VLOOKUP(Tableau1[[#This Row],[AnaCode]],'Config Analyses'!A:C,3,FALSE)</f>
        <v>Equipe 1</v>
      </c>
      <c r="L1666" s="13" t="str">
        <f>VLOOKUP(Tableau1[[#This Row],[CustomerCode]],'Config Clients'!A:D,3,FALSE)</f>
        <v>Coopérative agricole</v>
      </c>
      <c r="M1666" s="13" t="str">
        <f>VLOOKUP(Tableau1[[#This Row],[CustomerCode]],'Config Clients'!A:D,4,FALSE)</f>
        <v>Julie</v>
      </c>
      <c r="N1666" s="10" t="str">
        <f>IFERROR(IF(Tableau1[[#This Row],[Date rendu]]-'Date de l''export'!$A$2&gt;0,"Non","Oui"),"Oui")</f>
        <v>Oui</v>
      </c>
      <c r="O1666" s="11">
        <f>IF(Tableau1[[#This Row],[En retard?]]="Non",Tableau1[[#This Row],[Date rendu]]-'Date de l''export'!$A$2,0)</f>
        <v>0</v>
      </c>
      <c r="P1666" s="14" t="str">
        <f>IF(Tableau1[[#This Row],[En retard?]]="Oui","HD",IF(Tableau1[Délai restant]&lt;1,"&lt;24h",IF(Tableau1[Délai restant]&lt;2,"&lt;48h","≥48h")))</f>
        <v>HD</v>
      </c>
      <c r="Q1666" s="14" t="str">
        <f>IF(AND(Tableau1[[#This Row],[En retard?]]="Oui",OR(Tableau1[[#This Row],[Product]]="Citron",Tableau1[[#This Row],[Product]]="Amandes")),"Oui","Non")</f>
        <v>Non</v>
      </c>
      <c r="R1666" t="str">
        <f>CONCATENATE(Tableau1[[#This Row],[OrderCode]],"|",Tableau1[[#This Row],[AnaCode]],"|",Tableau1[[#This Row],[Product]])</f>
        <v>CMD01695017|MTX|Bœuf</v>
      </c>
    </row>
    <row r="1667" spans="1:18" x14ac:dyDescent="0.25">
      <c r="A1667" s="1" t="s">
        <v>338</v>
      </c>
      <c r="B1667" s="1" t="s">
        <v>32</v>
      </c>
      <c r="C1667" s="3" t="s">
        <v>58</v>
      </c>
      <c r="D1667" s="3" t="s">
        <v>13</v>
      </c>
      <c r="E1667" s="1" t="s">
        <v>50</v>
      </c>
      <c r="F1667" s="1" t="s">
        <v>2261</v>
      </c>
      <c r="G1667" s="1" t="s">
        <v>1501</v>
      </c>
      <c r="H1667" s="3">
        <f>SUBSTITUTE(LEFT(Tableau1[[#This Row],[OrderDate]],17),".",":")+0</f>
        <v>43570.616481481484</v>
      </c>
      <c r="I1667" s="3">
        <f>SUBSTITUTE(LEFT(Tableau1[[#This Row],[OrderDueTo]],17),".",":")+0</f>
        <v>43580.5</v>
      </c>
      <c r="J1667" s="13" t="str">
        <f>VLOOKUP(Tableau1[[#This Row],[AnaCode]],'Config Analyses'!A:C,2,FALSE)</f>
        <v>Analyse OGM</v>
      </c>
      <c r="K1667" s="13" t="str">
        <f>VLOOKUP(Tableau1[[#This Row],[AnaCode]],'Config Analyses'!A:C,3,FALSE)</f>
        <v>Equipe 2</v>
      </c>
      <c r="L1667" s="13" t="str">
        <f>VLOOKUP(Tableau1[[#This Row],[CustomerCode]],'Config Clients'!A:D,3,FALSE)</f>
        <v>Coopérative agricole</v>
      </c>
      <c r="M1667" s="13" t="str">
        <f>VLOOKUP(Tableau1[[#This Row],[CustomerCode]],'Config Clients'!A:D,4,FALSE)</f>
        <v>Béatrice</v>
      </c>
      <c r="N1667" s="10" t="str">
        <f>IFERROR(IF(Tableau1[[#This Row],[Date rendu]]-'Date de l''export'!$A$2&gt;0,"Non","Oui"),"Oui")</f>
        <v>Non</v>
      </c>
      <c r="O1667" s="11">
        <f>IF(Tableau1[[#This Row],[En retard?]]="Non",Tableau1[[#This Row],[Date rendu]]-'Date de l''export'!$A$2,0)</f>
        <v>8.7404166666674428</v>
      </c>
      <c r="P1667" s="14" t="str">
        <f>IF(Tableau1[[#This Row],[En retard?]]="Oui","HD",IF(Tableau1[Délai restant]&lt;1,"&lt;24h",IF(Tableau1[Délai restant]&lt;2,"&lt;48h","≥48h")))</f>
        <v>≥48h</v>
      </c>
      <c r="Q1667" s="14" t="str">
        <f>IF(AND(Tableau1[[#This Row],[En retard?]]="Oui",OR(Tableau1[[#This Row],[Product]]="Citron",Tableau1[[#This Row],[Product]]="Amandes")),"Oui","Non")</f>
        <v>Non</v>
      </c>
      <c r="R1667" t="str">
        <f>CONCATENATE(Tableau1[[#This Row],[OrderCode]],"|",Tableau1[[#This Row],[AnaCode]],"|",Tableau1[[#This Row],[Product]])</f>
        <v>CMD01704501|OGM|Tomate</v>
      </c>
    </row>
    <row r="1668" spans="1:18" x14ac:dyDescent="0.25">
      <c r="A1668" s="1" t="s">
        <v>3765</v>
      </c>
      <c r="B1668" s="1" t="s">
        <v>42</v>
      </c>
      <c r="C1668" s="3" t="s">
        <v>188</v>
      </c>
      <c r="D1668" s="3" t="s">
        <v>38</v>
      </c>
      <c r="E1668" s="1" t="s">
        <v>107</v>
      </c>
      <c r="F1668" s="1" t="s">
        <v>3766</v>
      </c>
      <c r="G1668" s="1" t="s">
        <v>950</v>
      </c>
      <c r="H1668" s="3">
        <f>SUBSTITUTE(LEFT(Tableau1[[#This Row],[OrderDate]],17),".",":")+0</f>
        <v>43570.6172337963</v>
      </c>
      <c r="I1668" s="3">
        <f>SUBSTITUTE(LEFT(Tableau1[[#This Row],[OrderDueTo]],17),".",":")+0</f>
        <v>43574.5</v>
      </c>
      <c r="J1668" s="13" t="str">
        <f>VLOOKUP(Tableau1[[#This Row],[AnaCode]],'Config Analyses'!A:C,2,FALSE)</f>
        <v>Analyse nutritionelle</v>
      </c>
      <c r="K1668" s="13" t="str">
        <f>VLOOKUP(Tableau1[[#This Row],[AnaCode]],'Config Analyses'!A:C,3,FALSE)</f>
        <v>Equipe 2</v>
      </c>
      <c r="L1668" s="13" t="str">
        <f>VLOOKUP(Tableau1[[#This Row],[CustomerCode]],'Config Clients'!A:D,3,FALSE)</f>
        <v>Coopérative agricole</v>
      </c>
      <c r="M1668" s="13" t="str">
        <f>VLOOKUP(Tableau1[[#This Row],[CustomerCode]],'Config Clients'!A:D,4,FALSE)</f>
        <v>Julie</v>
      </c>
      <c r="N1668" s="10" t="str">
        <f>IFERROR(IF(Tableau1[[#This Row],[Date rendu]]-'Date de l''export'!$A$2&gt;0,"Non","Oui"),"Oui")</f>
        <v>Non</v>
      </c>
      <c r="O1668" s="11">
        <f>IF(Tableau1[[#This Row],[En retard?]]="Non",Tableau1[[#This Row],[Date rendu]]-'Date de l''export'!$A$2,0)</f>
        <v>2.7404166666674428</v>
      </c>
      <c r="P1668" s="14" t="str">
        <f>IF(Tableau1[[#This Row],[En retard?]]="Oui","HD",IF(Tableau1[Délai restant]&lt;1,"&lt;24h",IF(Tableau1[Délai restant]&lt;2,"&lt;48h","≥48h")))</f>
        <v>≥48h</v>
      </c>
      <c r="Q1668" s="14" t="str">
        <f>IF(AND(Tableau1[[#This Row],[En retard?]]="Oui",OR(Tableau1[[#This Row],[Product]]="Citron",Tableau1[[#This Row],[Product]]="Amandes")),"Oui","Non")</f>
        <v>Non</v>
      </c>
      <c r="R1668" t="str">
        <f>CONCATENATE(Tableau1[[#This Row],[OrderCode]],"|",Tableau1[[#This Row],[AnaCode]],"|",Tableau1[[#This Row],[Product]])</f>
        <v>CMD01646431|NTR|Jus de fruits</v>
      </c>
    </row>
    <row r="1669" spans="1:18" x14ac:dyDescent="0.25">
      <c r="A1669" s="1" t="s">
        <v>3767</v>
      </c>
      <c r="B1669" s="1" t="s">
        <v>30</v>
      </c>
      <c r="C1669" s="3" t="s">
        <v>188</v>
      </c>
      <c r="D1669" s="3" t="s">
        <v>38</v>
      </c>
      <c r="E1669" s="1" t="s">
        <v>107</v>
      </c>
      <c r="F1669" s="1" t="s">
        <v>3768</v>
      </c>
      <c r="G1669" s="1" t="s">
        <v>950</v>
      </c>
      <c r="H1669" s="3">
        <f>SUBSTITUTE(LEFT(Tableau1[[#This Row],[OrderDate]],17),".",":")+0</f>
        <v>43570.617476851854</v>
      </c>
      <c r="I1669" s="3">
        <f>SUBSTITUTE(LEFT(Tableau1[[#This Row],[OrderDueTo]],17),".",":")+0</f>
        <v>43574.5</v>
      </c>
      <c r="J1669" s="13" t="str">
        <f>VLOOKUP(Tableau1[[#This Row],[AnaCode]],'Config Analyses'!A:C,2,FALSE)</f>
        <v>Analyse nutritionelle</v>
      </c>
      <c r="K1669" s="13" t="str">
        <f>VLOOKUP(Tableau1[[#This Row],[AnaCode]],'Config Analyses'!A:C,3,FALSE)</f>
        <v>Equipe 2</v>
      </c>
      <c r="L1669" s="13" t="str">
        <f>VLOOKUP(Tableau1[[#This Row],[CustomerCode]],'Config Clients'!A:D,3,FALSE)</f>
        <v>Coopérative agricole</v>
      </c>
      <c r="M1669" s="13" t="str">
        <f>VLOOKUP(Tableau1[[#This Row],[CustomerCode]],'Config Clients'!A:D,4,FALSE)</f>
        <v>Julie</v>
      </c>
      <c r="N1669" s="10" t="str">
        <f>IFERROR(IF(Tableau1[[#This Row],[Date rendu]]-'Date de l''export'!$A$2&gt;0,"Non","Oui"),"Oui")</f>
        <v>Non</v>
      </c>
      <c r="O1669" s="11">
        <f>IF(Tableau1[[#This Row],[En retard?]]="Non",Tableau1[[#This Row],[Date rendu]]-'Date de l''export'!$A$2,0)</f>
        <v>2.7404166666674428</v>
      </c>
      <c r="P1669" s="14" t="str">
        <f>IF(Tableau1[[#This Row],[En retard?]]="Oui","HD",IF(Tableau1[Délai restant]&lt;1,"&lt;24h",IF(Tableau1[Délai restant]&lt;2,"&lt;48h","≥48h")))</f>
        <v>≥48h</v>
      </c>
      <c r="Q1669" s="14" t="str">
        <f>IF(AND(Tableau1[[#This Row],[En retard?]]="Oui",OR(Tableau1[[#This Row],[Product]]="Citron",Tableau1[[#This Row],[Product]]="Amandes")),"Oui","Non")</f>
        <v>Non</v>
      </c>
      <c r="R1669" t="str">
        <f>CONCATENATE(Tableau1[[#This Row],[OrderCode]],"|",Tableau1[[#This Row],[AnaCode]],"|",Tableau1[[#This Row],[Product]])</f>
        <v>CMD01748532|NTR|Bœuf</v>
      </c>
    </row>
    <row r="1670" spans="1:18" x14ac:dyDescent="0.25">
      <c r="A1670" s="1" t="s">
        <v>420</v>
      </c>
      <c r="B1670" s="1" t="s">
        <v>29</v>
      </c>
      <c r="C1670" s="3" t="s">
        <v>65</v>
      </c>
      <c r="D1670" s="3" t="s">
        <v>17</v>
      </c>
      <c r="E1670" s="1" t="s">
        <v>107</v>
      </c>
      <c r="F1670" s="1" t="s">
        <v>1475</v>
      </c>
      <c r="G1670" s="1" t="s">
        <v>950</v>
      </c>
      <c r="H1670" s="3">
        <f>SUBSTITUTE(LEFT(Tableau1[[#This Row],[OrderDate]],17),".",":")+0</f>
        <v>43570.620706018519</v>
      </c>
      <c r="I1670" s="3">
        <f>SUBSTITUTE(LEFT(Tableau1[[#This Row],[OrderDueTo]],17),".",":")+0</f>
        <v>43574.5</v>
      </c>
      <c r="J1670" s="13" t="str">
        <f>VLOOKUP(Tableau1[[#This Row],[AnaCode]],'Config Analyses'!A:C,2,FALSE)</f>
        <v>Analyse nutritionelle</v>
      </c>
      <c r="K1670" s="13" t="str">
        <f>VLOOKUP(Tableau1[[#This Row],[AnaCode]],'Config Analyses'!A:C,3,FALSE)</f>
        <v>Equipe 2</v>
      </c>
      <c r="L1670" s="13" t="str">
        <f>VLOOKUP(Tableau1[[#This Row],[CustomerCode]],'Config Clients'!A:D,3,FALSE)</f>
        <v>Entreprises agro-alimentaires</v>
      </c>
      <c r="M1670" s="13" t="str">
        <f>VLOOKUP(Tableau1[[#This Row],[CustomerCode]],'Config Clients'!A:D,4,FALSE)</f>
        <v>Marc</v>
      </c>
      <c r="N1670" s="10" t="str">
        <f>IFERROR(IF(Tableau1[[#This Row],[Date rendu]]-'Date de l''export'!$A$2&gt;0,"Non","Oui"),"Oui")</f>
        <v>Non</v>
      </c>
      <c r="O1670" s="11">
        <f>IF(Tableau1[[#This Row],[En retard?]]="Non",Tableau1[[#This Row],[Date rendu]]-'Date de l''export'!$A$2,0)</f>
        <v>2.7404166666674428</v>
      </c>
      <c r="P1670" s="14" t="str">
        <f>IF(Tableau1[[#This Row],[En retard?]]="Oui","HD",IF(Tableau1[Délai restant]&lt;1,"&lt;24h",IF(Tableau1[Délai restant]&lt;2,"&lt;48h","≥48h")))</f>
        <v>≥48h</v>
      </c>
      <c r="Q1670" s="14" t="str">
        <f>IF(AND(Tableau1[[#This Row],[En retard?]]="Oui",OR(Tableau1[[#This Row],[Product]]="Citron",Tableau1[[#This Row],[Product]]="Amandes")),"Oui","Non")</f>
        <v>Non</v>
      </c>
      <c r="R1670" t="str">
        <f>CONCATENATE(Tableau1[[#This Row],[OrderCode]],"|",Tableau1[[#This Row],[AnaCode]],"|",Tableau1[[#This Row],[Product]])</f>
        <v>CMD01628502|NTR|Porc</v>
      </c>
    </row>
    <row r="1671" spans="1:18" x14ac:dyDescent="0.25">
      <c r="A1671" s="1" t="s">
        <v>425</v>
      </c>
      <c r="B1671" s="1" t="s">
        <v>31</v>
      </c>
      <c r="C1671" s="3" t="s">
        <v>49</v>
      </c>
      <c r="D1671" s="3" t="s">
        <v>8</v>
      </c>
      <c r="E1671" s="1" t="s">
        <v>107</v>
      </c>
      <c r="F1671" s="1" t="s">
        <v>2264</v>
      </c>
      <c r="G1671" s="1" t="s">
        <v>950</v>
      </c>
      <c r="H1671" s="3">
        <f>SUBSTITUTE(LEFT(Tableau1[[#This Row],[OrderDate]],17),".",":")+0</f>
        <v>43570.620821759258</v>
      </c>
      <c r="I1671" s="3">
        <f>SUBSTITUTE(LEFT(Tableau1[[#This Row],[OrderDueTo]],17),".",":")+0</f>
        <v>43574.5</v>
      </c>
      <c r="J1671" s="13" t="str">
        <f>VLOOKUP(Tableau1[[#This Row],[AnaCode]],'Config Analyses'!A:C,2,FALSE)</f>
        <v>Analyse nutritionelle</v>
      </c>
      <c r="K1671" s="13" t="str">
        <f>VLOOKUP(Tableau1[[#This Row],[AnaCode]],'Config Analyses'!A:C,3,FALSE)</f>
        <v>Equipe 2</v>
      </c>
      <c r="L1671" s="13" t="str">
        <f>VLOOKUP(Tableau1[[#This Row],[CustomerCode]],'Config Clients'!A:D,3,FALSE)</f>
        <v>Grande surface</v>
      </c>
      <c r="M1671" s="13" t="str">
        <f>VLOOKUP(Tableau1[[#This Row],[CustomerCode]],'Config Clients'!A:D,4,FALSE)</f>
        <v>Eric</v>
      </c>
      <c r="N1671" s="10" t="str">
        <f>IFERROR(IF(Tableau1[[#This Row],[Date rendu]]-'Date de l''export'!$A$2&gt;0,"Non","Oui"),"Oui")</f>
        <v>Non</v>
      </c>
      <c r="O1671" s="11">
        <f>IF(Tableau1[[#This Row],[En retard?]]="Non",Tableau1[[#This Row],[Date rendu]]-'Date de l''export'!$A$2,0)</f>
        <v>2.7404166666674428</v>
      </c>
      <c r="P1671" s="14" t="str">
        <f>IF(Tableau1[[#This Row],[En retard?]]="Oui","HD",IF(Tableau1[Délai restant]&lt;1,"&lt;24h",IF(Tableau1[Délai restant]&lt;2,"&lt;48h","≥48h")))</f>
        <v>≥48h</v>
      </c>
      <c r="Q1671" s="14" t="str">
        <f>IF(AND(Tableau1[[#This Row],[En retard?]]="Oui",OR(Tableau1[[#This Row],[Product]]="Citron",Tableau1[[#This Row],[Product]]="Amandes")),"Oui","Non")</f>
        <v>Non</v>
      </c>
      <c r="R1671" t="str">
        <f>CONCATENATE(Tableau1[[#This Row],[OrderCode]],"|",Tableau1[[#This Row],[AnaCode]],"|",Tableau1[[#This Row],[Product]])</f>
        <v>CMD01645803|NTR|Pomme de terre</v>
      </c>
    </row>
    <row r="1672" spans="1:18" x14ac:dyDescent="0.25">
      <c r="A1672" s="1" t="s">
        <v>3422</v>
      </c>
      <c r="B1672" s="1" t="s">
        <v>42</v>
      </c>
      <c r="C1672" s="3" t="s">
        <v>188</v>
      </c>
      <c r="D1672" s="3" t="s">
        <v>38</v>
      </c>
      <c r="E1672" s="1" t="s">
        <v>107</v>
      </c>
      <c r="F1672" s="1" t="s">
        <v>3769</v>
      </c>
      <c r="G1672" s="1" t="s">
        <v>950</v>
      </c>
      <c r="H1672" s="3">
        <f>SUBSTITUTE(LEFT(Tableau1[[#This Row],[OrderDate]],17),".",":")+0</f>
        <v>43570.622025462966</v>
      </c>
      <c r="I1672" s="3">
        <f>SUBSTITUTE(LEFT(Tableau1[[#This Row],[OrderDueTo]],17),".",":")+0</f>
        <v>43574.5</v>
      </c>
      <c r="J1672" s="13" t="str">
        <f>VLOOKUP(Tableau1[[#This Row],[AnaCode]],'Config Analyses'!A:C,2,FALSE)</f>
        <v>Analyse nutritionelle</v>
      </c>
      <c r="K1672" s="13" t="str">
        <f>VLOOKUP(Tableau1[[#This Row],[AnaCode]],'Config Analyses'!A:C,3,FALSE)</f>
        <v>Equipe 2</v>
      </c>
      <c r="L1672" s="13" t="str">
        <f>VLOOKUP(Tableau1[[#This Row],[CustomerCode]],'Config Clients'!A:D,3,FALSE)</f>
        <v>Coopérative agricole</v>
      </c>
      <c r="M1672" s="13" t="str">
        <f>VLOOKUP(Tableau1[[#This Row],[CustomerCode]],'Config Clients'!A:D,4,FALSE)</f>
        <v>Julie</v>
      </c>
      <c r="N1672" s="10" t="str">
        <f>IFERROR(IF(Tableau1[[#This Row],[Date rendu]]-'Date de l''export'!$A$2&gt;0,"Non","Oui"),"Oui")</f>
        <v>Non</v>
      </c>
      <c r="O1672" s="11">
        <f>IF(Tableau1[[#This Row],[En retard?]]="Non",Tableau1[[#This Row],[Date rendu]]-'Date de l''export'!$A$2,0)</f>
        <v>2.7404166666674428</v>
      </c>
      <c r="P1672" s="14" t="str">
        <f>IF(Tableau1[[#This Row],[En retard?]]="Oui","HD",IF(Tableau1[Délai restant]&lt;1,"&lt;24h",IF(Tableau1[Délai restant]&lt;2,"&lt;48h","≥48h")))</f>
        <v>≥48h</v>
      </c>
      <c r="Q1672" s="14" t="str">
        <f>IF(AND(Tableau1[[#This Row],[En retard?]]="Oui",OR(Tableau1[[#This Row],[Product]]="Citron",Tableau1[[#This Row],[Product]]="Amandes")),"Oui","Non")</f>
        <v>Non</v>
      </c>
      <c r="R1672" t="str">
        <f>CONCATENATE(Tableau1[[#This Row],[OrderCode]],"|",Tableau1[[#This Row],[AnaCode]],"|",Tableau1[[#This Row],[Product]])</f>
        <v>CMD01748534|NTR|Jus de fruits</v>
      </c>
    </row>
    <row r="1673" spans="1:18" x14ac:dyDescent="0.25">
      <c r="A1673" s="1" t="s">
        <v>3305</v>
      </c>
      <c r="B1673" s="1" t="s">
        <v>42</v>
      </c>
      <c r="C1673" s="3" t="s">
        <v>188</v>
      </c>
      <c r="D1673" s="3" t="s">
        <v>38</v>
      </c>
      <c r="E1673" s="1" t="s">
        <v>107</v>
      </c>
      <c r="F1673" s="1" t="s">
        <v>3770</v>
      </c>
      <c r="G1673" s="1" t="s">
        <v>950</v>
      </c>
      <c r="H1673" s="3">
        <f>SUBSTITUTE(LEFT(Tableau1[[#This Row],[OrderDate]],17),".",":")+0</f>
        <v>43570.62427083333</v>
      </c>
      <c r="I1673" s="3">
        <f>SUBSTITUTE(LEFT(Tableau1[[#This Row],[OrderDueTo]],17),".",":")+0</f>
        <v>43574.5</v>
      </c>
      <c r="J1673" s="13" t="str">
        <f>VLOOKUP(Tableau1[[#This Row],[AnaCode]],'Config Analyses'!A:C,2,FALSE)</f>
        <v>Analyse nutritionelle</v>
      </c>
      <c r="K1673" s="13" t="str">
        <f>VLOOKUP(Tableau1[[#This Row],[AnaCode]],'Config Analyses'!A:C,3,FALSE)</f>
        <v>Equipe 2</v>
      </c>
      <c r="L1673" s="13" t="str">
        <f>VLOOKUP(Tableau1[[#This Row],[CustomerCode]],'Config Clients'!A:D,3,FALSE)</f>
        <v>Coopérative agricole</v>
      </c>
      <c r="M1673" s="13" t="str">
        <f>VLOOKUP(Tableau1[[#This Row],[CustomerCode]],'Config Clients'!A:D,4,FALSE)</f>
        <v>Julie</v>
      </c>
      <c r="N1673" s="10" t="str">
        <f>IFERROR(IF(Tableau1[[#This Row],[Date rendu]]-'Date de l''export'!$A$2&gt;0,"Non","Oui"),"Oui")</f>
        <v>Non</v>
      </c>
      <c r="O1673" s="11">
        <f>IF(Tableau1[[#This Row],[En retard?]]="Non",Tableau1[[#This Row],[Date rendu]]-'Date de l''export'!$A$2,0)</f>
        <v>2.7404166666674428</v>
      </c>
      <c r="P1673" s="14" t="str">
        <f>IF(Tableau1[[#This Row],[En retard?]]="Oui","HD",IF(Tableau1[Délai restant]&lt;1,"&lt;24h",IF(Tableau1[Délai restant]&lt;2,"&lt;48h","≥48h")))</f>
        <v>≥48h</v>
      </c>
      <c r="Q1673" s="14" t="str">
        <f>IF(AND(Tableau1[[#This Row],[En retard?]]="Oui",OR(Tableau1[[#This Row],[Product]]="Citron",Tableau1[[#This Row],[Product]]="Amandes")),"Oui","Non")</f>
        <v>Non</v>
      </c>
      <c r="R1673" t="str">
        <f>CONCATENATE(Tableau1[[#This Row],[OrderCode]],"|",Tableau1[[#This Row],[AnaCode]],"|",Tableau1[[#This Row],[Product]])</f>
        <v>CMD01568420|NTR|Jus de fruits</v>
      </c>
    </row>
    <row r="1674" spans="1:18" x14ac:dyDescent="0.25">
      <c r="A1674" s="1" t="s">
        <v>3771</v>
      </c>
      <c r="B1674" s="1" t="s">
        <v>42</v>
      </c>
      <c r="C1674" s="3" t="s">
        <v>188</v>
      </c>
      <c r="D1674" s="3" t="s">
        <v>38</v>
      </c>
      <c r="E1674" s="1" t="s">
        <v>167</v>
      </c>
      <c r="F1674" s="1" t="s">
        <v>3772</v>
      </c>
      <c r="G1674" s="1" t="s">
        <v>973</v>
      </c>
      <c r="H1674" s="3">
        <f>SUBSTITUTE(LEFT(Tableau1[[#This Row],[OrderDate]],17),".",":")+0</f>
        <v>43570.624467592592</v>
      </c>
      <c r="I1674" s="3">
        <f>SUBSTITUTE(LEFT(Tableau1[[#This Row],[OrderDueTo]],17),".",":")+0</f>
        <v>43575.5</v>
      </c>
      <c r="J1674" s="13" t="str">
        <f>VLOOKUP(Tableau1[[#This Row],[AnaCode]],'Config Analyses'!A:C,2,FALSE)</f>
        <v>Analyse matières grasses</v>
      </c>
      <c r="K1674" s="13" t="str">
        <f>VLOOKUP(Tableau1[[#This Row],[AnaCode]],'Config Analyses'!A:C,3,FALSE)</f>
        <v>Equipe 2</v>
      </c>
      <c r="L1674" s="13" t="str">
        <f>VLOOKUP(Tableau1[[#This Row],[CustomerCode]],'Config Clients'!A:D,3,FALSE)</f>
        <v>Coopérative agricole</v>
      </c>
      <c r="M1674" s="13" t="str">
        <f>VLOOKUP(Tableau1[[#This Row],[CustomerCode]],'Config Clients'!A:D,4,FALSE)</f>
        <v>Julie</v>
      </c>
      <c r="N1674" s="10" t="str">
        <f>IFERROR(IF(Tableau1[[#This Row],[Date rendu]]-'Date de l''export'!$A$2&gt;0,"Non","Oui"),"Oui")</f>
        <v>Non</v>
      </c>
      <c r="O1674" s="11">
        <f>IF(Tableau1[[#This Row],[En retard?]]="Non",Tableau1[[#This Row],[Date rendu]]-'Date de l''export'!$A$2,0)</f>
        <v>3.7404166666674428</v>
      </c>
      <c r="P1674" s="14" t="str">
        <f>IF(Tableau1[[#This Row],[En retard?]]="Oui","HD",IF(Tableau1[Délai restant]&lt;1,"&lt;24h",IF(Tableau1[Délai restant]&lt;2,"&lt;48h","≥48h")))</f>
        <v>≥48h</v>
      </c>
      <c r="Q1674" s="14" t="str">
        <f>IF(AND(Tableau1[[#This Row],[En retard?]]="Oui",OR(Tableau1[[#This Row],[Product]]="Citron",Tableau1[[#This Row],[Product]]="Amandes")),"Oui","Non")</f>
        <v>Non</v>
      </c>
      <c r="R1674" t="str">
        <f>CONCATENATE(Tableau1[[#This Row],[OrderCode]],"|",Tableau1[[#This Row],[AnaCode]],"|",Tableau1[[#This Row],[Product]])</f>
        <v>CMD01601406|MTG|Jus de fruits</v>
      </c>
    </row>
    <row r="1675" spans="1:18" x14ac:dyDescent="0.25">
      <c r="A1675" s="1" t="s">
        <v>338</v>
      </c>
      <c r="B1675" s="1" t="s">
        <v>20</v>
      </c>
      <c r="C1675" s="3" t="s">
        <v>58</v>
      </c>
      <c r="D1675" s="3" t="s">
        <v>13</v>
      </c>
      <c r="E1675" s="1" t="s">
        <v>107</v>
      </c>
      <c r="F1675" s="1" t="s">
        <v>2217</v>
      </c>
      <c r="G1675" s="1" t="s">
        <v>950</v>
      </c>
      <c r="H1675" s="3">
        <f>SUBSTITUTE(LEFT(Tableau1[[#This Row],[OrderDate]],17),".",":")+0</f>
        <v>43570.625451388885</v>
      </c>
      <c r="I1675" s="3">
        <f>SUBSTITUTE(LEFT(Tableau1[[#This Row],[OrderDueTo]],17),".",":")+0</f>
        <v>43574.5</v>
      </c>
      <c r="J1675" s="13" t="str">
        <f>VLOOKUP(Tableau1[[#This Row],[AnaCode]],'Config Analyses'!A:C,2,FALSE)</f>
        <v>Analyse nutritionelle</v>
      </c>
      <c r="K1675" s="13" t="str">
        <f>VLOOKUP(Tableau1[[#This Row],[AnaCode]],'Config Analyses'!A:C,3,FALSE)</f>
        <v>Equipe 2</v>
      </c>
      <c r="L1675" s="13" t="str">
        <f>VLOOKUP(Tableau1[[#This Row],[CustomerCode]],'Config Clients'!A:D,3,FALSE)</f>
        <v>Coopérative agricole</v>
      </c>
      <c r="M1675" s="13" t="str">
        <f>VLOOKUP(Tableau1[[#This Row],[CustomerCode]],'Config Clients'!A:D,4,FALSE)</f>
        <v>Béatrice</v>
      </c>
      <c r="N1675" s="10" t="str">
        <f>IFERROR(IF(Tableau1[[#This Row],[Date rendu]]-'Date de l''export'!$A$2&gt;0,"Non","Oui"),"Oui")</f>
        <v>Non</v>
      </c>
      <c r="O1675" s="11">
        <f>IF(Tableau1[[#This Row],[En retard?]]="Non",Tableau1[[#This Row],[Date rendu]]-'Date de l''export'!$A$2,0)</f>
        <v>2.7404166666674428</v>
      </c>
      <c r="P1675" s="14" t="str">
        <f>IF(Tableau1[[#This Row],[En retard?]]="Oui","HD",IF(Tableau1[Délai restant]&lt;1,"&lt;24h",IF(Tableau1[Délai restant]&lt;2,"&lt;48h","≥48h")))</f>
        <v>≥48h</v>
      </c>
      <c r="Q1675" s="14" t="str">
        <f>IF(AND(Tableau1[[#This Row],[En retard?]]="Oui",OR(Tableau1[[#This Row],[Product]]="Citron",Tableau1[[#This Row],[Product]]="Amandes")),"Oui","Non")</f>
        <v>Non</v>
      </c>
      <c r="R1675" t="str">
        <f>CONCATENATE(Tableau1[[#This Row],[OrderCode]],"|",Tableau1[[#This Row],[AnaCode]],"|",Tableau1[[#This Row],[Product]])</f>
        <v>CMD01704501|NTR|Orange</v>
      </c>
    </row>
    <row r="1676" spans="1:18" x14ac:dyDescent="0.25">
      <c r="A1676" s="1" t="s">
        <v>3773</v>
      </c>
      <c r="B1676" s="1" t="s">
        <v>31</v>
      </c>
      <c r="C1676" s="3" t="s">
        <v>73</v>
      </c>
      <c r="D1676" s="3" t="s">
        <v>23</v>
      </c>
      <c r="E1676" s="1" t="s">
        <v>107</v>
      </c>
      <c r="F1676" s="1" t="s">
        <v>3774</v>
      </c>
      <c r="G1676" s="1" t="s">
        <v>950</v>
      </c>
      <c r="H1676" s="3">
        <f>SUBSTITUTE(LEFT(Tableau1[[#This Row],[OrderDate]],17),".",":")+0</f>
        <v>43570.631527777776</v>
      </c>
      <c r="I1676" s="3">
        <f>SUBSTITUTE(LEFT(Tableau1[[#This Row],[OrderDueTo]],17),".",":")+0</f>
        <v>43574.5</v>
      </c>
      <c r="J1676" s="13" t="str">
        <f>VLOOKUP(Tableau1[[#This Row],[AnaCode]],'Config Analyses'!A:C,2,FALSE)</f>
        <v>Analyse nutritionelle</v>
      </c>
      <c r="K1676" s="13" t="str">
        <f>VLOOKUP(Tableau1[[#This Row],[AnaCode]],'Config Analyses'!A:C,3,FALSE)</f>
        <v>Equipe 2</v>
      </c>
      <c r="L1676" s="13" t="str">
        <f>VLOOKUP(Tableau1[[#This Row],[CustomerCode]],'Config Clients'!A:D,3,FALSE)</f>
        <v>Entreprises agro-alimentaires</v>
      </c>
      <c r="M1676" s="13" t="str">
        <f>VLOOKUP(Tableau1[[#This Row],[CustomerCode]],'Config Clients'!A:D,4,FALSE)</f>
        <v>Julien</v>
      </c>
      <c r="N1676" s="10" t="str">
        <f>IFERROR(IF(Tableau1[[#This Row],[Date rendu]]-'Date de l''export'!$A$2&gt;0,"Non","Oui"),"Oui")</f>
        <v>Non</v>
      </c>
      <c r="O1676" s="11">
        <f>IF(Tableau1[[#This Row],[En retard?]]="Non",Tableau1[[#This Row],[Date rendu]]-'Date de l''export'!$A$2,0)</f>
        <v>2.7404166666674428</v>
      </c>
      <c r="P1676" s="14" t="str">
        <f>IF(Tableau1[[#This Row],[En retard?]]="Oui","HD",IF(Tableau1[Délai restant]&lt;1,"&lt;24h",IF(Tableau1[Délai restant]&lt;2,"&lt;48h","≥48h")))</f>
        <v>≥48h</v>
      </c>
      <c r="Q1676" s="14" t="str">
        <f>IF(AND(Tableau1[[#This Row],[En retard?]]="Oui",OR(Tableau1[[#This Row],[Product]]="Citron",Tableau1[[#This Row],[Product]]="Amandes")),"Oui","Non")</f>
        <v>Non</v>
      </c>
      <c r="R1676" t="str">
        <f>CONCATENATE(Tableau1[[#This Row],[OrderCode]],"|",Tableau1[[#This Row],[AnaCode]],"|",Tableau1[[#This Row],[Product]])</f>
        <v>CMD01595601|NTR|Pomme de terre</v>
      </c>
    </row>
    <row r="1677" spans="1:18" x14ac:dyDescent="0.25">
      <c r="A1677" s="1" t="s">
        <v>142</v>
      </c>
      <c r="B1677" s="1" t="s">
        <v>31</v>
      </c>
      <c r="C1677" s="3" t="s">
        <v>98</v>
      </c>
      <c r="D1677" s="3" t="s">
        <v>27</v>
      </c>
      <c r="E1677" s="1" t="s">
        <v>130</v>
      </c>
      <c r="F1677" s="1" t="s">
        <v>1374</v>
      </c>
      <c r="G1677" s="1" t="s">
        <v>1013</v>
      </c>
      <c r="H1677" s="3">
        <f>SUBSTITUTE(LEFT(Tableau1[[#This Row],[OrderDate]],17),".",":")+0</f>
        <v>43570.631608796299</v>
      </c>
      <c r="I1677" s="3">
        <f>SUBSTITUTE(LEFT(Tableau1[[#This Row],[OrderDueTo]],17),".",":")+0</f>
        <v>43578.5</v>
      </c>
      <c r="J1677" s="13" t="str">
        <f>VLOOKUP(Tableau1[[#This Row],[AnaCode]],'Config Analyses'!A:C,2,FALSE)</f>
        <v>Analyse pesticides</v>
      </c>
      <c r="K1677" s="13" t="str">
        <f>VLOOKUP(Tableau1[[#This Row],[AnaCode]],'Config Analyses'!A:C,3,FALSE)</f>
        <v>Equipe 3</v>
      </c>
      <c r="L1677" s="13" t="str">
        <f>VLOOKUP(Tableau1[[#This Row],[CustomerCode]],'Config Clients'!A:D,3,FALSE)</f>
        <v>Coopérative agricole</v>
      </c>
      <c r="M1677" s="13" t="str">
        <f>VLOOKUP(Tableau1[[#This Row],[CustomerCode]],'Config Clients'!A:D,4,FALSE)</f>
        <v>Julie</v>
      </c>
      <c r="N1677" s="10" t="str">
        <f>IFERROR(IF(Tableau1[[#This Row],[Date rendu]]-'Date de l''export'!$A$2&gt;0,"Non","Oui"),"Oui")</f>
        <v>Non</v>
      </c>
      <c r="O1677" s="11">
        <f>IF(Tableau1[[#This Row],[En retard?]]="Non",Tableau1[[#This Row],[Date rendu]]-'Date de l''export'!$A$2,0)</f>
        <v>6.7404166666674428</v>
      </c>
      <c r="P1677" s="14" t="str">
        <f>IF(Tableau1[[#This Row],[En retard?]]="Oui","HD",IF(Tableau1[Délai restant]&lt;1,"&lt;24h",IF(Tableau1[Délai restant]&lt;2,"&lt;48h","≥48h")))</f>
        <v>≥48h</v>
      </c>
      <c r="Q1677" s="14" t="str">
        <f>IF(AND(Tableau1[[#This Row],[En retard?]]="Oui",OR(Tableau1[[#This Row],[Product]]="Citron",Tableau1[[#This Row],[Product]]="Amandes")),"Oui","Non")</f>
        <v>Non</v>
      </c>
      <c r="R1677" t="str">
        <f>CONCATENATE(Tableau1[[#This Row],[OrderCode]],"|",Tableau1[[#This Row],[AnaCode]],"|",Tableau1[[#This Row],[Product]])</f>
        <v>CMD01603503|PEST|Pomme de terre</v>
      </c>
    </row>
    <row r="1678" spans="1:18" x14ac:dyDescent="0.25">
      <c r="A1678" s="1" t="s">
        <v>264</v>
      </c>
      <c r="B1678" s="1" t="s">
        <v>26</v>
      </c>
      <c r="C1678" s="3" t="s">
        <v>98</v>
      </c>
      <c r="D1678" s="3" t="s">
        <v>27</v>
      </c>
      <c r="E1678" s="1" t="s">
        <v>130</v>
      </c>
      <c r="F1678" s="1" t="s">
        <v>2123</v>
      </c>
      <c r="G1678" s="1" t="s">
        <v>1013</v>
      </c>
      <c r="H1678" s="3">
        <f>SUBSTITUTE(LEFT(Tableau1[[#This Row],[OrderDate]],17),".",":")+0</f>
        <v>43570.632453703707</v>
      </c>
      <c r="I1678" s="3">
        <f>SUBSTITUTE(LEFT(Tableau1[[#This Row],[OrderDueTo]],17),".",":")+0</f>
        <v>43578.5</v>
      </c>
      <c r="J1678" s="13" t="str">
        <f>VLOOKUP(Tableau1[[#This Row],[AnaCode]],'Config Analyses'!A:C,2,FALSE)</f>
        <v>Analyse pesticides</v>
      </c>
      <c r="K1678" s="13" t="str">
        <f>VLOOKUP(Tableau1[[#This Row],[AnaCode]],'Config Analyses'!A:C,3,FALSE)</f>
        <v>Equipe 3</v>
      </c>
      <c r="L1678" s="13" t="str">
        <f>VLOOKUP(Tableau1[[#This Row],[CustomerCode]],'Config Clients'!A:D,3,FALSE)</f>
        <v>Coopérative agricole</v>
      </c>
      <c r="M1678" s="13" t="str">
        <f>VLOOKUP(Tableau1[[#This Row],[CustomerCode]],'Config Clients'!A:D,4,FALSE)</f>
        <v>Julie</v>
      </c>
      <c r="N1678" s="10" t="str">
        <f>IFERROR(IF(Tableau1[[#This Row],[Date rendu]]-'Date de l''export'!$A$2&gt;0,"Non","Oui"),"Oui")</f>
        <v>Non</v>
      </c>
      <c r="O1678" s="11">
        <f>IF(Tableau1[[#This Row],[En retard?]]="Non",Tableau1[[#This Row],[Date rendu]]-'Date de l''export'!$A$2,0)</f>
        <v>6.7404166666674428</v>
      </c>
      <c r="P1678" s="14" t="str">
        <f>IF(Tableau1[[#This Row],[En retard?]]="Oui","HD",IF(Tableau1[Délai restant]&lt;1,"&lt;24h",IF(Tableau1[Délai restant]&lt;2,"&lt;48h","≥48h")))</f>
        <v>≥48h</v>
      </c>
      <c r="Q1678" s="14" t="str">
        <f>IF(AND(Tableau1[[#This Row],[En retard?]]="Oui",OR(Tableau1[[#This Row],[Product]]="Citron",Tableau1[[#This Row],[Product]]="Amandes")),"Oui","Non")</f>
        <v>Non</v>
      </c>
      <c r="R1678" t="str">
        <f>CONCATENATE(Tableau1[[#This Row],[OrderCode]],"|",Tableau1[[#This Row],[AnaCode]],"|",Tableau1[[#This Row],[Product]])</f>
        <v>CMD01698801|PEST|Radis</v>
      </c>
    </row>
    <row r="1679" spans="1:18" x14ac:dyDescent="0.25">
      <c r="A1679" s="1" t="s">
        <v>51</v>
      </c>
      <c r="B1679" s="1" t="s">
        <v>31</v>
      </c>
      <c r="C1679" s="3" t="s">
        <v>52</v>
      </c>
      <c r="D1679" s="3" t="s">
        <v>9</v>
      </c>
      <c r="E1679" s="1" t="s">
        <v>107</v>
      </c>
      <c r="F1679" s="1" t="s">
        <v>2221</v>
      </c>
      <c r="G1679" s="1" t="s">
        <v>950</v>
      </c>
      <c r="H1679" s="3">
        <f>SUBSTITUTE(LEFT(Tableau1[[#This Row],[OrderDate]],17),".",":")+0</f>
        <v>43570.632974537039</v>
      </c>
      <c r="I1679" s="3">
        <f>SUBSTITUTE(LEFT(Tableau1[[#This Row],[OrderDueTo]],17),".",":")+0</f>
        <v>43574.5</v>
      </c>
      <c r="J1679" s="13" t="str">
        <f>VLOOKUP(Tableau1[[#This Row],[AnaCode]],'Config Analyses'!A:C,2,FALSE)</f>
        <v>Analyse nutritionelle</v>
      </c>
      <c r="K1679" s="13" t="str">
        <f>VLOOKUP(Tableau1[[#This Row],[AnaCode]],'Config Analyses'!A:C,3,FALSE)</f>
        <v>Equipe 2</v>
      </c>
      <c r="L1679" s="13" t="str">
        <f>VLOOKUP(Tableau1[[#This Row],[CustomerCode]],'Config Clients'!A:D,3,FALSE)</f>
        <v>Centrale d'achats</v>
      </c>
      <c r="M1679" s="13" t="str">
        <f>VLOOKUP(Tableau1[[#This Row],[CustomerCode]],'Config Clients'!A:D,4,FALSE)</f>
        <v>Sandrine</v>
      </c>
      <c r="N1679" s="10" t="str">
        <f>IFERROR(IF(Tableau1[[#This Row],[Date rendu]]-'Date de l''export'!$A$2&gt;0,"Non","Oui"),"Oui")</f>
        <v>Non</v>
      </c>
      <c r="O1679" s="11">
        <f>IF(Tableau1[[#This Row],[En retard?]]="Non",Tableau1[[#This Row],[Date rendu]]-'Date de l''export'!$A$2,0)</f>
        <v>2.7404166666674428</v>
      </c>
      <c r="P1679" s="14" t="str">
        <f>IF(Tableau1[[#This Row],[En retard?]]="Oui","HD",IF(Tableau1[Délai restant]&lt;1,"&lt;24h",IF(Tableau1[Délai restant]&lt;2,"&lt;48h","≥48h")))</f>
        <v>≥48h</v>
      </c>
      <c r="Q1679" s="14" t="str">
        <f>IF(AND(Tableau1[[#This Row],[En retard?]]="Oui",OR(Tableau1[[#This Row],[Product]]="Citron",Tableau1[[#This Row],[Product]]="Amandes")),"Oui","Non")</f>
        <v>Non</v>
      </c>
      <c r="R1679" t="str">
        <f>CONCATENATE(Tableau1[[#This Row],[OrderCode]],"|",Tableau1[[#This Row],[AnaCode]],"|",Tableau1[[#This Row],[Product]])</f>
        <v>CMD01353002|NTR|Pomme de terre</v>
      </c>
    </row>
    <row r="1680" spans="1:18" x14ac:dyDescent="0.25">
      <c r="A1680" s="1" t="s">
        <v>706</v>
      </c>
      <c r="B1680" s="1" t="s">
        <v>21</v>
      </c>
      <c r="C1680" s="3" t="s">
        <v>52</v>
      </c>
      <c r="D1680" s="3" t="s">
        <v>9</v>
      </c>
      <c r="E1680" s="1" t="s">
        <v>107</v>
      </c>
      <c r="F1680" s="1" t="s">
        <v>2222</v>
      </c>
      <c r="G1680" s="1" t="s">
        <v>950</v>
      </c>
      <c r="H1680" s="3">
        <f>SUBSTITUTE(LEFT(Tableau1[[#This Row],[OrderDate]],17),".",":")+0</f>
        <v>43570.633391203701</v>
      </c>
      <c r="I1680" s="3">
        <f>SUBSTITUTE(LEFT(Tableau1[[#This Row],[OrderDueTo]],17),".",":")+0</f>
        <v>43574.5</v>
      </c>
      <c r="J1680" s="13" t="str">
        <f>VLOOKUP(Tableau1[[#This Row],[AnaCode]],'Config Analyses'!A:C,2,FALSE)</f>
        <v>Analyse nutritionelle</v>
      </c>
      <c r="K1680" s="13" t="str">
        <f>VLOOKUP(Tableau1[[#This Row],[AnaCode]],'Config Analyses'!A:C,3,FALSE)</f>
        <v>Equipe 2</v>
      </c>
      <c r="L1680" s="13" t="str">
        <f>VLOOKUP(Tableau1[[#This Row],[CustomerCode]],'Config Clients'!A:D,3,FALSE)</f>
        <v>Centrale d'achats</v>
      </c>
      <c r="M1680" s="13" t="str">
        <f>VLOOKUP(Tableau1[[#This Row],[CustomerCode]],'Config Clients'!A:D,4,FALSE)</f>
        <v>Sandrine</v>
      </c>
      <c r="N1680" s="10" t="str">
        <f>IFERROR(IF(Tableau1[[#This Row],[Date rendu]]-'Date de l''export'!$A$2&gt;0,"Non","Oui"),"Oui")</f>
        <v>Non</v>
      </c>
      <c r="O1680" s="11">
        <f>IF(Tableau1[[#This Row],[En retard?]]="Non",Tableau1[[#This Row],[Date rendu]]-'Date de l''export'!$A$2,0)</f>
        <v>2.7404166666674428</v>
      </c>
      <c r="P1680" s="14" t="str">
        <f>IF(Tableau1[[#This Row],[En retard?]]="Oui","HD",IF(Tableau1[Délai restant]&lt;1,"&lt;24h",IF(Tableau1[Délai restant]&lt;2,"&lt;48h","≥48h")))</f>
        <v>≥48h</v>
      </c>
      <c r="Q1680" s="14" t="str">
        <f>IF(AND(Tableau1[[#This Row],[En retard?]]="Oui",OR(Tableau1[[#This Row],[Product]]="Citron",Tableau1[[#This Row],[Product]]="Amandes")),"Oui","Non")</f>
        <v>Non</v>
      </c>
      <c r="R1680" t="str">
        <f>CONCATENATE(Tableau1[[#This Row],[OrderCode]],"|",Tableau1[[#This Row],[AnaCode]],"|",Tableau1[[#This Row],[Product]])</f>
        <v>CMD01550605|NTR|Carotte</v>
      </c>
    </row>
    <row r="1681" spans="1:18" x14ac:dyDescent="0.25">
      <c r="A1681" s="1" t="s">
        <v>319</v>
      </c>
      <c r="B1681" s="1" t="s">
        <v>31</v>
      </c>
      <c r="C1681" s="3" t="s">
        <v>52</v>
      </c>
      <c r="D1681" s="3" t="s">
        <v>9</v>
      </c>
      <c r="E1681" s="1" t="s">
        <v>130</v>
      </c>
      <c r="F1681" s="1" t="s">
        <v>2271</v>
      </c>
      <c r="G1681" s="1" t="s">
        <v>1013</v>
      </c>
      <c r="H1681" s="3">
        <f>SUBSTITUTE(LEFT(Tableau1[[#This Row],[OrderDate]],17),".",":")+0</f>
        <v>43570.633784722224</v>
      </c>
      <c r="I1681" s="3">
        <f>SUBSTITUTE(LEFT(Tableau1[[#This Row],[OrderDueTo]],17),".",":")+0</f>
        <v>43578.5</v>
      </c>
      <c r="J1681" s="13" t="str">
        <f>VLOOKUP(Tableau1[[#This Row],[AnaCode]],'Config Analyses'!A:C,2,FALSE)</f>
        <v>Analyse pesticides</v>
      </c>
      <c r="K1681" s="13" t="str">
        <f>VLOOKUP(Tableau1[[#This Row],[AnaCode]],'Config Analyses'!A:C,3,FALSE)</f>
        <v>Equipe 3</v>
      </c>
      <c r="L1681" s="13" t="str">
        <f>VLOOKUP(Tableau1[[#This Row],[CustomerCode]],'Config Clients'!A:D,3,FALSE)</f>
        <v>Centrale d'achats</v>
      </c>
      <c r="M1681" s="13" t="str">
        <f>VLOOKUP(Tableau1[[#This Row],[CustomerCode]],'Config Clients'!A:D,4,FALSE)</f>
        <v>Sandrine</v>
      </c>
      <c r="N1681" s="10" t="str">
        <f>IFERROR(IF(Tableau1[[#This Row],[Date rendu]]-'Date de l''export'!$A$2&gt;0,"Non","Oui"),"Oui")</f>
        <v>Non</v>
      </c>
      <c r="O1681" s="11">
        <f>IF(Tableau1[[#This Row],[En retard?]]="Non",Tableau1[[#This Row],[Date rendu]]-'Date de l''export'!$A$2,0)</f>
        <v>6.7404166666674428</v>
      </c>
      <c r="P1681" s="14" t="str">
        <f>IF(Tableau1[[#This Row],[En retard?]]="Oui","HD",IF(Tableau1[Délai restant]&lt;1,"&lt;24h",IF(Tableau1[Délai restant]&lt;2,"&lt;48h","≥48h")))</f>
        <v>≥48h</v>
      </c>
      <c r="Q1681" s="14" t="str">
        <f>IF(AND(Tableau1[[#This Row],[En retard?]]="Oui",OR(Tableau1[[#This Row],[Product]]="Citron",Tableau1[[#This Row],[Product]]="Amandes")),"Oui","Non")</f>
        <v>Non</v>
      </c>
      <c r="R1681" t="str">
        <f>CONCATENATE(Tableau1[[#This Row],[OrderCode]],"|",Tableau1[[#This Row],[AnaCode]],"|",Tableau1[[#This Row],[Product]])</f>
        <v>CMD01621907|PEST|Pomme de terre</v>
      </c>
    </row>
    <row r="1682" spans="1:18" x14ac:dyDescent="0.25">
      <c r="A1682" s="1" t="s">
        <v>220</v>
      </c>
      <c r="B1682" s="1" t="s">
        <v>19</v>
      </c>
      <c r="C1682" s="3" t="s">
        <v>52</v>
      </c>
      <c r="D1682" s="3" t="s">
        <v>9</v>
      </c>
      <c r="E1682" s="1" t="s">
        <v>130</v>
      </c>
      <c r="F1682" s="1" t="s">
        <v>1381</v>
      </c>
      <c r="G1682" s="1" t="s">
        <v>1013</v>
      </c>
      <c r="H1682" s="3">
        <f>SUBSTITUTE(LEFT(Tableau1[[#This Row],[OrderDate]],17),".",":")+0</f>
        <v>43570.635474537034</v>
      </c>
      <c r="I1682" s="3">
        <f>SUBSTITUTE(LEFT(Tableau1[[#This Row],[OrderDueTo]],17),".",":")+0</f>
        <v>43578.5</v>
      </c>
      <c r="J1682" s="13" t="str">
        <f>VLOOKUP(Tableau1[[#This Row],[AnaCode]],'Config Analyses'!A:C,2,FALSE)</f>
        <v>Analyse pesticides</v>
      </c>
      <c r="K1682" s="13" t="str">
        <f>VLOOKUP(Tableau1[[#This Row],[AnaCode]],'Config Analyses'!A:C,3,FALSE)</f>
        <v>Equipe 3</v>
      </c>
      <c r="L1682" s="13" t="str">
        <f>VLOOKUP(Tableau1[[#This Row],[CustomerCode]],'Config Clients'!A:D,3,FALSE)</f>
        <v>Centrale d'achats</v>
      </c>
      <c r="M1682" s="13" t="str">
        <f>VLOOKUP(Tableau1[[#This Row],[CustomerCode]],'Config Clients'!A:D,4,FALSE)</f>
        <v>Sandrine</v>
      </c>
      <c r="N1682" s="10" t="str">
        <f>IFERROR(IF(Tableau1[[#This Row],[Date rendu]]-'Date de l''export'!$A$2&gt;0,"Non","Oui"),"Oui")</f>
        <v>Non</v>
      </c>
      <c r="O1682" s="11">
        <f>IF(Tableau1[[#This Row],[En retard?]]="Non",Tableau1[[#This Row],[Date rendu]]-'Date de l''export'!$A$2,0)</f>
        <v>6.7404166666674428</v>
      </c>
      <c r="P1682" s="14" t="str">
        <f>IF(Tableau1[[#This Row],[En retard?]]="Oui","HD",IF(Tableau1[Délai restant]&lt;1,"&lt;24h",IF(Tableau1[Délai restant]&lt;2,"&lt;48h","≥48h")))</f>
        <v>≥48h</v>
      </c>
      <c r="Q1682" s="14" t="str">
        <f>IF(AND(Tableau1[[#This Row],[En retard?]]="Oui",OR(Tableau1[[#This Row],[Product]]="Citron",Tableau1[[#This Row],[Product]]="Amandes")),"Oui","Non")</f>
        <v>Non</v>
      </c>
      <c r="R1682" t="str">
        <f>CONCATENATE(Tableau1[[#This Row],[OrderCode]],"|",Tableau1[[#This Row],[AnaCode]],"|",Tableau1[[#This Row],[Product]])</f>
        <v>CMD01749305|PEST|Bettrave</v>
      </c>
    </row>
    <row r="1683" spans="1:18" x14ac:dyDescent="0.25">
      <c r="A1683" s="1" t="s">
        <v>484</v>
      </c>
      <c r="B1683" s="1" t="s">
        <v>32</v>
      </c>
      <c r="C1683" s="3" t="s">
        <v>147</v>
      </c>
      <c r="D1683" s="3" t="s">
        <v>34</v>
      </c>
      <c r="E1683" s="1" t="s">
        <v>130</v>
      </c>
      <c r="F1683" s="1" t="s">
        <v>2272</v>
      </c>
      <c r="G1683" s="1" t="s">
        <v>1013</v>
      </c>
      <c r="H1683" s="3">
        <f>SUBSTITUTE(LEFT(Tableau1[[#This Row],[OrderDate]],17),".",":")+0</f>
        <v>43570.636423611111</v>
      </c>
      <c r="I1683" s="3">
        <f>SUBSTITUTE(LEFT(Tableau1[[#This Row],[OrderDueTo]],17),".",":")+0</f>
        <v>43578.5</v>
      </c>
      <c r="J1683" s="13" t="str">
        <f>VLOOKUP(Tableau1[[#This Row],[AnaCode]],'Config Analyses'!A:C,2,FALSE)</f>
        <v>Analyse pesticides</v>
      </c>
      <c r="K1683" s="13" t="str">
        <f>VLOOKUP(Tableau1[[#This Row],[AnaCode]],'Config Analyses'!A:C,3,FALSE)</f>
        <v>Equipe 3</v>
      </c>
      <c r="L1683" s="13" t="str">
        <f>VLOOKUP(Tableau1[[#This Row],[CustomerCode]],'Config Clients'!A:D,3,FALSE)</f>
        <v>Entreprises agro-alimentaires</v>
      </c>
      <c r="M1683" s="13" t="str">
        <f>VLOOKUP(Tableau1[[#This Row],[CustomerCode]],'Config Clients'!A:D,4,FALSE)</f>
        <v>Marc</v>
      </c>
      <c r="N1683" s="10" t="str">
        <f>IFERROR(IF(Tableau1[[#This Row],[Date rendu]]-'Date de l''export'!$A$2&gt;0,"Non","Oui"),"Oui")</f>
        <v>Non</v>
      </c>
      <c r="O1683" s="11">
        <f>IF(Tableau1[[#This Row],[En retard?]]="Non",Tableau1[[#This Row],[Date rendu]]-'Date de l''export'!$A$2,0)</f>
        <v>6.7404166666674428</v>
      </c>
      <c r="P1683" s="14" t="str">
        <f>IF(Tableau1[[#This Row],[En retard?]]="Oui","HD",IF(Tableau1[Délai restant]&lt;1,"&lt;24h",IF(Tableau1[Délai restant]&lt;2,"&lt;48h","≥48h")))</f>
        <v>≥48h</v>
      </c>
      <c r="Q1683" s="14" t="str">
        <f>IF(AND(Tableau1[[#This Row],[En retard?]]="Oui",OR(Tableau1[[#This Row],[Product]]="Citron",Tableau1[[#This Row],[Product]]="Amandes")),"Oui","Non")</f>
        <v>Non</v>
      </c>
      <c r="R1683" t="str">
        <f>CONCATENATE(Tableau1[[#This Row],[OrderCode]],"|",Tableau1[[#This Row],[AnaCode]],"|",Tableau1[[#This Row],[Product]])</f>
        <v>CMD01771502|PEST|Tomate</v>
      </c>
    </row>
    <row r="1684" spans="1:18" x14ac:dyDescent="0.25">
      <c r="A1684" s="1" t="s">
        <v>203</v>
      </c>
      <c r="B1684" s="1" t="s">
        <v>21</v>
      </c>
      <c r="C1684" s="3" t="s">
        <v>61</v>
      </c>
      <c r="D1684" s="3" t="s">
        <v>14</v>
      </c>
      <c r="E1684" s="1" t="s">
        <v>130</v>
      </c>
      <c r="F1684" s="1" t="s">
        <v>2194</v>
      </c>
      <c r="G1684" s="1" t="s">
        <v>1013</v>
      </c>
      <c r="H1684" s="3">
        <f>SUBSTITUTE(LEFT(Tableau1[[#This Row],[OrderDate]],17),".",":")+0</f>
        <v>43570.636817129627</v>
      </c>
      <c r="I1684" s="3">
        <f>SUBSTITUTE(LEFT(Tableau1[[#This Row],[OrderDueTo]],17),".",":")+0</f>
        <v>43578.5</v>
      </c>
      <c r="J1684" s="13" t="str">
        <f>VLOOKUP(Tableau1[[#This Row],[AnaCode]],'Config Analyses'!A:C,2,FALSE)</f>
        <v>Analyse pesticides</v>
      </c>
      <c r="K1684" s="13" t="str">
        <f>VLOOKUP(Tableau1[[#This Row],[AnaCode]],'Config Analyses'!A:C,3,FALSE)</f>
        <v>Equipe 3</v>
      </c>
      <c r="L1684" s="13" t="str">
        <f>VLOOKUP(Tableau1[[#This Row],[CustomerCode]],'Config Clients'!A:D,3,FALSE)</f>
        <v>Grande surface</v>
      </c>
      <c r="M1684" s="13" t="str">
        <f>VLOOKUP(Tableau1[[#This Row],[CustomerCode]],'Config Clients'!A:D,4,FALSE)</f>
        <v>Eric</v>
      </c>
      <c r="N1684" s="10" t="str">
        <f>IFERROR(IF(Tableau1[[#This Row],[Date rendu]]-'Date de l''export'!$A$2&gt;0,"Non","Oui"),"Oui")</f>
        <v>Non</v>
      </c>
      <c r="O1684" s="11">
        <f>IF(Tableau1[[#This Row],[En retard?]]="Non",Tableau1[[#This Row],[Date rendu]]-'Date de l''export'!$A$2,0)</f>
        <v>6.7404166666674428</v>
      </c>
      <c r="P1684" s="14" t="str">
        <f>IF(Tableau1[[#This Row],[En retard?]]="Oui","HD",IF(Tableau1[Délai restant]&lt;1,"&lt;24h",IF(Tableau1[Délai restant]&lt;2,"&lt;48h","≥48h")))</f>
        <v>≥48h</v>
      </c>
      <c r="Q1684" s="14" t="str">
        <f>IF(AND(Tableau1[[#This Row],[En retard?]]="Oui",OR(Tableau1[[#This Row],[Product]]="Citron",Tableau1[[#This Row],[Product]]="Amandes")),"Oui","Non")</f>
        <v>Non</v>
      </c>
      <c r="R1684" t="str">
        <f>CONCATENATE(Tableau1[[#This Row],[OrderCode]],"|",Tableau1[[#This Row],[AnaCode]],"|",Tableau1[[#This Row],[Product]])</f>
        <v>CMD01700504|PEST|Carotte</v>
      </c>
    </row>
    <row r="1685" spans="1:18" x14ac:dyDescent="0.25">
      <c r="A1685" s="1" t="s">
        <v>3775</v>
      </c>
      <c r="B1685" s="1" t="s">
        <v>42</v>
      </c>
      <c r="C1685" s="3" t="s">
        <v>188</v>
      </c>
      <c r="D1685" s="3" t="s">
        <v>38</v>
      </c>
      <c r="E1685" s="1" t="s">
        <v>167</v>
      </c>
      <c r="F1685" s="1" t="s">
        <v>3776</v>
      </c>
      <c r="G1685" s="1" t="s">
        <v>973</v>
      </c>
      <c r="H1685" s="3">
        <f>SUBSTITUTE(LEFT(Tableau1[[#This Row],[OrderDate]],17),".",":")+0</f>
        <v>43570.637592592589</v>
      </c>
      <c r="I1685" s="3">
        <f>SUBSTITUTE(LEFT(Tableau1[[#This Row],[OrderDueTo]],17),".",":")+0</f>
        <v>43575.5</v>
      </c>
      <c r="J1685" s="13" t="str">
        <f>VLOOKUP(Tableau1[[#This Row],[AnaCode]],'Config Analyses'!A:C,2,FALSE)</f>
        <v>Analyse matières grasses</v>
      </c>
      <c r="K1685" s="13" t="str">
        <f>VLOOKUP(Tableau1[[#This Row],[AnaCode]],'Config Analyses'!A:C,3,FALSE)</f>
        <v>Equipe 2</v>
      </c>
      <c r="L1685" s="13" t="str">
        <f>VLOOKUP(Tableau1[[#This Row],[CustomerCode]],'Config Clients'!A:D,3,FALSE)</f>
        <v>Coopérative agricole</v>
      </c>
      <c r="M1685" s="13" t="str">
        <f>VLOOKUP(Tableau1[[#This Row],[CustomerCode]],'Config Clients'!A:D,4,FALSE)</f>
        <v>Julie</v>
      </c>
      <c r="N1685" s="10" t="str">
        <f>IFERROR(IF(Tableau1[[#This Row],[Date rendu]]-'Date de l''export'!$A$2&gt;0,"Non","Oui"),"Oui")</f>
        <v>Non</v>
      </c>
      <c r="O1685" s="11">
        <f>IF(Tableau1[[#This Row],[En retard?]]="Non",Tableau1[[#This Row],[Date rendu]]-'Date de l''export'!$A$2,0)</f>
        <v>3.7404166666674428</v>
      </c>
      <c r="P1685" s="14" t="str">
        <f>IF(Tableau1[[#This Row],[En retard?]]="Oui","HD",IF(Tableau1[Délai restant]&lt;1,"&lt;24h",IF(Tableau1[Délai restant]&lt;2,"&lt;48h","≥48h")))</f>
        <v>≥48h</v>
      </c>
      <c r="Q1685" s="14" t="str">
        <f>IF(AND(Tableau1[[#This Row],[En retard?]]="Oui",OR(Tableau1[[#This Row],[Product]]="Citron",Tableau1[[#This Row],[Product]]="Amandes")),"Oui","Non")</f>
        <v>Non</v>
      </c>
      <c r="R1685" t="str">
        <f>CONCATENATE(Tableau1[[#This Row],[OrderCode]],"|",Tableau1[[#This Row],[AnaCode]],"|",Tableau1[[#This Row],[Product]])</f>
        <v>CMD01601428|MTG|Jus de fruits</v>
      </c>
    </row>
    <row r="1686" spans="1:18" x14ac:dyDescent="0.25">
      <c r="A1686" s="1" t="s">
        <v>3777</v>
      </c>
      <c r="B1686" s="1" t="s">
        <v>42</v>
      </c>
      <c r="C1686" s="3" t="s">
        <v>188</v>
      </c>
      <c r="D1686" s="3" t="s">
        <v>38</v>
      </c>
      <c r="E1686" s="1" t="s">
        <v>179</v>
      </c>
      <c r="F1686" s="1" t="s">
        <v>3778</v>
      </c>
      <c r="G1686" s="1" t="s">
        <v>947</v>
      </c>
      <c r="H1686" s="3">
        <f>SUBSTITUTE(LEFT(Tableau1[[#This Row],[OrderDate]],17),".",":")+0</f>
        <v>43570.638657407406</v>
      </c>
      <c r="I1686" s="3">
        <f>SUBSTITUTE(LEFT(Tableau1[[#This Row],[OrderDueTo]],17),".",":")+0</f>
        <v>43571.5</v>
      </c>
      <c r="J1686" s="13" t="str">
        <f>VLOOKUP(Tableau1[[#This Row],[AnaCode]],'Config Analyses'!A:C,2,FALSE)</f>
        <v>Analyse métaux lourds</v>
      </c>
      <c r="K1686" s="13" t="str">
        <f>VLOOKUP(Tableau1[[#This Row],[AnaCode]],'Config Analyses'!A:C,3,FALSE)</f>
        <v>Equipe 1</v>
      </c>
      <c r="L1686" s="13" t="str">
        <f>VLOOKUP(Tableau1[[#This Row],[CustomerCode]],'Config Clients'!A:D,3,FALSE)</f>
        <v>Coopérative agricole</v>
      </c>
      <c r="M1686" s="13" t="str">
        <f>VLOOKUP(Tableau1[[#This Row],[CustomerCode]],'Config Clients'!A:D,4,FALSE)</f>
        <v>Julie</v>
      </c>
      <c r="N1686" s="10" t="str">
        <f>IFERROR(IF(Tableau1[[#This Row],[Date rendu]]-'Date de l''export'!$A$2&gt;0,"Non","Oui"),"Oui")</f>
        <v>Oui</v>
      </c>
      <c r="O1686" s="11">
        <f>IF(Tableau1[[#This Row],[En retard?]]="Non",Tableau1[[#This Row],[Date rendu]]-'Date de l''export'!$A$2,0)</f>
        <v>0</v>
      </c>
      <c r="P1686" s="14" t="str">
        <f>IF(Tableau1[[#This Row],[En retard?]]="Oui","HD",IF(Tableau1[Délai restant]&lt;1,"&lt;24h",IF(Tableau1[Délai restant]&lt;2,"&lt;48h","≥48h")))</f>
        <v>HD</v>
      </c>
      <c r="Q1686" s="14" t="str">
        <f>IF(AND(Tableau1[[#This Row],[En retard?]]="Oui",OR(Tableau1[[#This Row],[Product]]="Citron",Tableau1[[#This Row],[Product]]="Amandes")),"Oui","Non")</f>
        <v>Non</v>
      </c>
      <c r="R1686" t="str">
        <f>CONCATENATE(Tableau1[[#This Row],[OrderCode]],"|",Tableau1[[#This Row],[AnaCode]],"|",Tableau1[[#This Row],[Product]])</f>
        <v>CMD01748518|MTX|Jus de fruits</v>
      </c>
    </row>
    <row r="1687" spans="1:18" x14ac:dyDescent="0.25">
      <c r="A1687" s="1" t="s">
        <v>933</v>
      </c>
      <c r="B1687" s="1" t="s">
        <v>43</v>
      </c>
      <c r="C1687" s="3" t="s">
        <v>147</v>
      </c>
      <c r="D1687" s="3" t="s">
        <v>34</v>
      </c>
      <c r="E1687" s="1" t="s">
        <v>130</v>
      </c>
      <c r="F1687" s="1" t="s">
        <v>2212</v>
      </c>
      <c r="G1687" s="1" t="s">
        <v>1013</v>
      </c>
      <c r="H1687" s="3">
        <f>SUBSTITUTE(LEFT(Tableau1[[#This Row],[OrderDate]],17),".",":")+0</f>
        <v>43570.639861111114</v>
      </c>
      <c r="I1687" s="3">
        <f>SUBSTITUTE(LEFT(Tableau1[[#This Row],[OrderDueTo]],17),".",":")+0</f>
        <v>43578.5</v>
      </c>
      <c r="J1687" s="13" t="str">
        <f>VLOOKUP(Tableau1[[#This Row],[AnaCode]],'Config Analyses'!A:C,2,FALSE)</f>
        <v>Analyse pesticides</v>
      </c>
      <c r="K1687" s="13" t="str">
        <f>VLOOKUP(Tableau1[[#This Row],[AnaCode]],'Config Analyses'!A:C,3,FALSE)</f>
        <v>Equipe 3</v>
      </c>
      <c r="L1687" s="13" t="str">
        <f>VLOOKUP(Tableau1[[#This Row],[CustomerCode]],'Config Clients'!A:D,3,FALSE)</f>
        <v>Entreprises agro-alimentaires</v>
      </c>
      <c r="M1687" s="13" t="str">
        <f>VLOOKUP(Tableau1[[#This Row],[CustomerCode]],'Config Clients'!A:D,4,FALSE)</f>
        <v>Marc</v>
      </c>
      <c r="N1687" s="10" t="str">
        <f>IFERROR(IF(Tableau1[[#This Row],[Date rendu]]-'Date de l''export'!$A$2&gt;0,"Non","Oui"),"Oui")</f>
        <v>Non</v>
      </c>
      <c r="O1687" s="11">
        <f>IF(Tableau1[[#This Row],[En retard?]]="Non",Tableau1[[#This Row],[Date rendu]]-'Date de l''export'!$A$2,0)</f>
        <v>6.7404166666674428</v>
      </c>
      <c r="P1687" s="14" t="str">
        <f>IF(Tableau1[[#This Row],[En retard?]]="Oui","HD",IF(Tableau1[Délai restant]&lt;1,"&lt;24h",IF(Tableau1[Délai restant]&lt;2,"&lt;48h","≥48h")))</f>
        <v>≥48h</v>
      </c>
      <c r="Q1687" s="14" t="str">
        <f>IF(AND(Tableau1[[#This Row],[En retard?]]="Oui",OR(Tableau1[[#This Row],[Product]]="Citron",Tableau1[[#This Row],[Product]]="Amandes")),"Oui","Non")</f>
        <v>Non</v>
      </c>
      <c r="R1687" t="str">
        <f>CONCATENATE(Tableau1[[#This Row],[OrderCode]],"|",Tableau1[[#This Row],[AnaCode]],"|",Tableau1[[#This Row],[Product]])</f>
        <v>CMD01771508|PEST|Pomme</v>
      </c>
    </row>
    <row r="1688" spans="1:18" x14ac:dyDescent="0.25">
      <c r="A1688" s="1" t="s">
        <v>110</v>
      </c>
      <c r="B1688" s="1" t="s">
        <v>31</v>
      </c>
      <c r="C1688" s="3" t="s">
        <v>72</v>
      </c>
      <c r="D1688" s="3" t="s">
        <v>22</v>
      </c>
      <c r="E1688" s="1" t="s">
        <v>130</v>
      </c>
      <c r="F1688" s="1" t="s">
        <v>2215</v>
      </c>
      <c r="G1688" s="1" t="s">
        <v>1013</v>
      </c>
      <c r="H1688" s="3">
        <f>SUBSTITUTE(LEFT(Tableau1[[#This Row],[OrderDate]],17),".",":")+0</f>
        <v>43570.640069444446</v>
      </c>
      <c r="I1688" s="3">
        <f>SUBSTITUTE(LEFT(Tableau1[[#This Row],[OrderDueTo]],17),".",":")+0</f>
        <v>43578.5</v>
      </c>
      <c r="J1688" s="13" t="str">
        <f>VLOOKUP(Tableau1[[#This Row],[AnaCode]],'Config Analyses'!A:C,2,FALSE)</f>
        <v>Analyse pesticides</v>
      </c>
      <c r="K1688" s="13" t="str">
        <f>VLOOKUP(Tableau1[[#This Row],[AnaCode]],'Config Analyses'!A:C,3,FALSE)</f>
        <v>Equipe 3</v>
      </c>
      <c r="L1688" s="13" t="str">
        <f>VLOOKUP(Tableau1[[#This Row],[CustomerCode]],'Config Clients'!A:D,3,FALSE)</f>
        <v>Coopérative agricole</v>
      </c>
      <c r="M1688" s="13" t="str">
        <f>VLOOKUP(Tableau1[[#This Row],[CustomerCode]],'Config Clients'!A:D,4,FALSE)</f>
        <v>Julie</v>
      </c>
      <c r="N1688" s="10" t="str">
        <f>IFERROR(IF(Tableau1[[#This Row],[Date rendu]]-'Date de l''export'!$A$2&gt;0,"Non","Oui"),"Oui")</f>
        <v>Non</v>
      </c>
      <c r="O1688" s="11">
        <f>IF(Tableau1[[#This Row],[En retard?]]="Non",Tableau1[[#This Row],[Date rendu]]-'Date de l''export'!$A$2,0)</f>
        <v>6.7404166666674428</v>
      </c>
      <c r="P1688" s="14" t="str">
        <f>IF(Tableau1[[#This Row],[En retard?]]="Oui","HD",IF(Tableau1[Délai restant]&lt;1,"&lt;24h",IF(Tableau1[Délai restant]&lt;2,"&lt;48h","≥48h")))</f>
        <v>≥48h</v>
      </c>
      <c r="Q1688" s="14" t="str">
        <f>IF(AND(Tableau1[[#This Row],[En retard?]]="Oui",OR(Tableau1[[#This Row],[Product]]="Citron",Tableau1[[#This Row],[Product]]="Amandes")),"Oui","Non")</f>
        <v>Non</v>
      </c>
      <c r="R1688" t="str">
        <f>CONCATENATE(Tableau1[[#This Row],[OrderCode]],"|",Tableau1[[#This Row],[AnaCode]],"|",Tableau1[[#This Row],[Product]])</f>
        <v>CMD01714903|PEST|Pomme de terre</v>
      </c>
    </row>
    <row r="1689" spans="1:18" x14ac:dyDescent="0.25">
      <c r="A1689" s="1" t="s">
        <v>74</v>
      </c>
      <c r="B1689" s="1" t="s">
        <v>42</v>
      </c>
      <c r="C1689" s="3" t="s">
        <v>75</v>
      </c>
      <c r="D1689" s="3" t="s">
        <v>24</v>
      </c>
      <c r="E1689" s="1" t="s">
        <v>179</v>
      </c>
      <c r="F1689" s="1" t="s">
        <v>2882</v>
      </c>
      <c r="G1689" s="1" t="s">
        <v>947</v>
      </c>
      <c r="H1689" s="3">
        <f>SUBSTITUTE(LEFT(Tableau1[[#This Row],[OrderDate]],17),".",":")+0</f>
        <v>43570.640497685185</v>
      </c>
      <c r="I1689" s="3">
        <f>SUBSTITUTE(LEFT(Tableau1[[#This Row],[OrderDueTo]],17),".",":")+0</f>
        <v>43571.5</v>
      </c>
      <c r="J1689" s="13" t="str">
        <f>VLOOKUP(Tableau1[[#This Row],[AnaCode]],'Config Analyses'!A:C,2,FALSE)</f>
        <v>Analyse métaux lourds</v>
      </c>
      <c r="K1689" s="13" t="str">
        <f>VLOOKUP(Tableau1[[#This Row],[AnaCode]],'Config Analyses'!A:C,3,FALSE)</f>
        <v>Equipe 1</v>
      </c>
      <c r="L1689" s="13" t="str">
        <f>VLOOKUP(Tableau1[[#This Row],[CustomerCode]],'Config Clients'!A:D,3,FALSE)</f>
        <v>Entreprises agro-alimentaires</v>
      </c>
      <c r="M1689" s="13" t="str">
        <f>VLOOKUP(Tableau1[[#This Row],[CustomerCode]],'Config Clients'!A:D,4,FALSE)</f>
        <v>Julien</v>
      </c>
      <c r="N1689" s="10" t="str">
        <f>IFERROR(IF(Tableau1[[#This Row],[Date rendu]]-'Date de l''export'!$A$2&gt;0,"Non","Oui"),"Oui")</f>
        <v>Oui</v>
      </c>
      <c r="O1689" s="11">
        <f>IF(Tableau1[[#This Row],[En retard?]]="Non",Tableau1[[#This Row],[Date rendu]]-'Date de l''export'!$A$2,0)</f>
        <v>0</v>
      </c>
      <c r="P1689" s="14" t="str">
        <f>IF(Tableau1[[#This Row],[En retard?]]="Oui","HD",IF(Tableau1[Délai restant]&lt;1,"&lt;24h",IF(Tableau1[Délai restant]&lt;2,"&lt;48h","≥48h")))</f>
        <v>HD</v>
      </c>
      <c r="Q1689" s="14" t="str">
        <f>IF(AND(Tableau1[[#This Row],[En retard?]]="Oui",OR(Tableau1[[#This Row],[Product]]="Citron",Tableau1[[#This Row],[Product]]="Amandes")),"Oui","Non")</f>
        <v>Non</v>
      </c>
      <c r="R1689" t="str">
        <f>CONCATENATE(Tableau1[[#This Row],[OrderCode]],"|",Tableau1[[#This Row],[AnaCode]],"|",Tableau1[[#This Row],[Product]])</f>
        <v>CMD01720308|MTX|Jus de fruits</v>
      </c>
    </row>
    <row r="1690" spans="1:18" x14ac:dyDescent="0.25">
      <c r="A1690" s="1" t="s">
        <v>474</v>
      </c>
      <c r="B1690" s="1" t="s">
        <v>32</v>
      </c>
      <c r="C1690" s="3" t="s">
        <v>61</v>
      </c>
      <c r="D1690" s="3" t="s">
        <v>14</v>
      </c>
      <c r="E1690" s="1" t="s">
        <v>63</v>
      </c>
      <c r="F1690" s="1" t="s">
        <v>2273</v>
      </c>
      <c r="G1690" s="1" t="s">
        <v>1013</v>
      </c>
      <c r="H1690" s="3">
        <f>SUBSTITUTE(LEFT(Tableau1[[#This Row],[OrderDate]],17),".",":")+0</f>
        <v>43570.641435185185</v>
      </c>
      <c r="I1690" s="3">
        <f>SUBSTITUTE(LEFT(Tableau1[[#This Row],[OrderDueTo]],17),".",":")+0</f>
        <v>43578.5</v>
      </c>
      <c r="J1690" s="13" t="str">
        <f>VLOOKUP(Tableau1[[#This Row],[AnaCode]],'Config Analyses'!A:C,2,FALSE)</f>
        <v>Analyse polluants d'emballage</v>
      </c>
      <c r="K1690" s="13" t="str">
        <f>VLOOKUP(Tableau1[[#This Row],[AnaCode]],'Config Analyses'!A:C,3,FALSE)</f>
        <v>Equipe 3</v>
      </c>
      <c r="L1690" s="13" t="str">
        <f>VLOOKUP(Tableau1[[#This Row],[CustomerCode]],'Config Clients'!A:D,3,FALSE)</f>
        <v>Grande surface</v>
      </c>
      <c r="M1690" s="13" t="str">
        <f>VLOOKUP(Tableau1[[#This Row],[CustomerCode]],'Config Clients'!A:D,4,FALSE)</f>
        <v>Eric</v>
      </c>
      <c r="N1690" s="10" t="str">
        <f>IFERROR(IF(Tableau1[[#This Row],[Date rendu]]-'Date de l''export'!$A$2&gt;0,"Non","Oui"),"Oui")</f>
        <v>Non</v>
      </c>
      <c r="O1690" s="11">
        <f>IF(Tableau1[[#This Row],[En retard?]]="Non",Tableau1[[#This Row],[Date rendu]]-'Date de l''export'!$A$2,0)</f>
        <v>6.7404166666674428</v>
      </c>
      <c r="P1690" s="14" t="str">
        <f>IF(Tableau1[[#This Row],[En retard?]]="Oui","HD",IF(Tableau1[Délai restant]&lt;1,"&lt;24h",IF(Tableau1[Délai restant]&lt;2,"&lt;48h","≥48h")))</f>
        <v>≥48h</v>
      </c>
      <c r="Q1690" s="14" t="str">
        <f>IF(AND(Tableau1[[#This Row],[En retard?]]="Oui",OR(Tableau1[[#This Row],[Product]]="Citron",Tableau1[[#This Row],[Product]]="Amandes")),"Oui","Non")</f>
        <v>Non</v>
      </c>
      <c r="R1690" t="str">
        <f>CONCATENATE(Tableau1[[#This Row],[OrderCode]],"|",Tableau1[[#This Row],[AnaCode]],"|",Tableau1[[#This Row],[Product]])</f>
        <v>CMD01710003|PLLT|Tomate</v>
      </c>
    </row>
    <row r="1691" spans="1:18" x14ac:dyDescent="0.25">
      <c r="A1691" s="1" t="s">
        <v>280</v>
      </c>
      <c r="B1691" s="1" t="s">
        <v>21</v>
      </c>
      <c r="C1691" s="3" t="s">
        <v>54</v>
      </c>
      <c r="D1691" s="3" t="s">
        <v>10</v>
      </c>
      <c r="E1691" s="1" t="s">
        <v>130</v>
      </c>
      <c r="F1691" s="1" t="s">
        <v>2225</v>
      </c>
      <c r="G1691" s="1" t="s">
        <v>1013</v>
      </c>
      <c r="H1691" s="3">
        <f>SUBSTITUTE(LEFT(Tableau1[[#This Row],[OrderDate]],17),".",":")+0</f>
        <v>43570.641736111109</v>
      </c>
      <c r="I1691" s="3">
        <f>SUBSTITUTE(LEFT(Tableau1[[#This Row],[OrderDueTo]],17),".",":")+0</f>
        <v>43578.5</v>
      </c>
      <c r="J1691" s="13" t="str">
        <f>VLOOKUP(Tableau1[[#This Row],[AnaCode]],'Config Analyses'!A:C,2,FALSE)</f>
        <v>Analyse pesticides</v>
      </c>
      <c r="K1691" s="13" t="str">
        <f>VLOOKUP(Tableau1[[#This Row],[AnaCode]],'Config Analyses'!A:C,3,FALSE)</f>
        <v>Equipe 3</v>
      </c>
      <c r="L1691" s="13" t="str">
        <f>VLOOKUP(Tableau1[[#This Row],[CustomerCode]],'Config Clients'!A:D,3,FALSE)</f>
        <v>Coopérative agricole</v>
      </c>
      <c r="M1691" s="13" t="str">
        <f>VLOOKUP(Tableau1[[#This Row],[CustomerCode]],'Config Clients'!A:D,4,FALSE)</f>
        <v>Julie</v>
      </c>
      <c r="N1691" s="10" t="str">
        <f>IFERROR(IF(Tableau1[[#This Row],[Date rendu]]-'Date de l''export'!$A$2&gt;0,"Non","Oui"),"Oui")</f>
        <v>Non</v>
      </c>
      <c r="O1691" s="11">
        <f>IF(Tableau1[[#This Row],[En retard?]]="Non",Tableau1[[#This Row],[Date rendu]]-'Date de l''export'!$A$2,0)</f>
        <v>6.7404166666674428</v>
      </c>
      <c r="P1691" s="14" t="str">
        <f>IF(Tableau1[[#This Row],[En retard?]]="Oui","HD",IF(Tableau1[Délai restant]&lt;1,"&lt;24h",IF(Tableau1[Délai restant]&lt;2,"&lt;48h","≥48h")))</f>
        <v>≥48h</v>
      </c>
      <c r="Q1691" s="14" t="str">
        <f>IF(AND(Tableau1[[#This Row],[En retard?]]="Oui",OR(Tableau1[[#This Row],[Product]]="Citron",Tableau1[[#This Row],[Product]]="Amandes")),"Oui","Non")</f>
        <v>Non</v>
      </c>
      <c r="R1691" t="str">
        <f>CONCATENATE(Tableau1[[#This Row],[OrderCode]],"|",Tableau1[[#This Row],[AnaCode]],"|",Tableau1[[#This Row],[Product]])</f>
        <v>CMD01711305|PEST|Carotte</v>
      </c>
    </row>
    <row r="1692" spans="1:18" x14ac:dyDescent="0.25">
      <c r="A1692" s="1" t="s">
        <v>277</v>
      </c>
      <c r="B1692" s="1" t="s">
        <v>31</v>
      </c>
      <c r="C1692" s="3" t="s">
        <v>61</v>
      </c>
      <c r="D1692" s="3" t="s">
        <v>14</v>
      </c>
      <c r="E1692" s="1" t="s">
        <v>226</v>
      </c>
      <c r="F1692" s="1" t="s">
        <v>2720</v>
      </c>
      <c r="G1692" s="1" t="s">
        <v>964</v>
      </c>
      <c r="H1692" s="3">
        <f>SUBSTITUTE(LEFT(Tableau1[[#This Row],[OrderDate]],17),".",":")+0</f>
        <v>43570.641817129632</v>
      </c>
      <c r="I1692" s="3">
        <f>SUBSTITUTE(LEFT(Tableau1[[#This Row],[OrderDueTo]],17),".",":")+0</f>
        <v>43573.5</v>
      </c>
      <c r="J1692" s="13" t="str">
        <f>VLOOKUP(Tableau1[[#This Row],[AnaCode]],'Config Analyses'!A:C,2,FALSE)</f>
        <v>Analyse microbiologique</v>
      </c>
      <c r="K1692" s="13" t="str">
        <f>VLOOKUP(Tableau1[[#This Row],[AnaCode]],'Config Analyses'!A:C,3,FALSE)</f>
        <v>Equipe 4</v>
      </c>
      <c r="L1692" s="13" t="str">
        <f>VLOOKUP(Tableau1[[#This Row],[CustomerCode]],'Config Clients'!A:D,3,FALSE)</f>
        <v>Grande surface</v>
      </c>
      <c r="M1692" s="13" t="str">
        <f>VLOOKUP(Tableau1[[#This Row],[CustomerCode]],'Config Clients'!A:D,4,FALSE)</f>
        <v>Eric</v>
      </c>
      <c r="N1692" s="10" t="str">
        <f>IFERROR(IF(Tableau1[[#This Row],[Date rendu]]-'Date de l''export'!$A$2&gt;0,"Non","Oui"),"Oui")</f>
        <v>Non</v>
      </c>
      <c r="O1692" s="11">
        <f>IF(Tableau1[[#This Row],[En retard?]]="Non",Tableau1[[#This Row],[Date rendu]]-'Date de l''export'!$A$2,0)</f>
        <v>1.7404166666674428</v>
      </c>
      <c r="P1692" s="14" t="str">
        <f>IF(Tableau1[[#This Row],[En retard?]]="Oui","HD",IF(Tableau1[Délai restant]&lt;1,"&lt;24h",IF(Tableau1[Délai restant]&lt;2,"&lt;48h","≥48h")))</f>
        <v>&lt;48h</v>
      </c>
      <c r="Q1692" s="14" t="str">
        <f>IF(AND(Tableau1[[#This Row],[En retard?]]="Oui",OR(Tableau1[[#This Row],[Product]]="Citron",Tableau1[[#This Row],[Product]]="Amandes")),"Oui","Non")</f>
        <v>Non</v>
      </c>
      <c r="R1692" t="str">
        <f>CONCATENATE(Tableau1[[#This Row],[OrderCode]],"|",Tableau1[[#This Row],[AnaCode]],"|",Tableau1[[#This Row],[Product]])</f>
        <v>CMD01592202|BACT|Pomme de terre</v>
      </c>
    </row>
    <row r="1693" spans="1:18" x14ac:dyDescent="0.25">
      <c r="A1693" s="1" t="s">
        <v>197</v>
      </c>
      <c r="B1693" s="1" t="s">
        <v>19</v>
      </c>
      <c r="C1693" s="3" t="s">
        <v>54</v>
      </c>
      <c r="D1693" s="3" t="s">
        <v>10</v>
      </c>
      <c r="E1693" s="1" t="s">
        <v>130</v>
      </c>
      <c r="F1693" s="1" t="s">
        <v>1385</v>
      </c>
      <c r="G1693" s="1" t="s">
        <v>1013</v>
      </c>
      <c r="H1693" s="3">
        <f>SUBSTITUTE(LEFT(Tableau1[[#This Row],[OrderDate]],17),".",":")+0</f>
        <v>43570.641967592594</v>
      </c>
      <c r="I1693" s="3">
        <f>SUBSTITUTE(LEFT(Tableau1[[#This Row],[OrderDueTo]],17),".",":")+0</f>
        <v>43578.5</v>
      </c>
      <c r="J1693" s="13" t="str">
        <f>VLOOKUP(Tableau1[[#This Row],[AnaCode]],'Config Analyses'!A:C,2,FALSE)</f>
        <v>Analyse pesticides</v>
      </c>
      <c r="K1693" s="13" t="str">
        <f>VLOOKUP(Tableau1[[#This Row],[AnaCode]],'Config Analyses'!A:C,3,FALSE)</f>
        <v>Equipe 3</v>
      </c>
      <c r="L1693" s="13" t="str">
        <f>VLOOKUP(Tableau1[[#This Row],[CustomerCode]],'Config Clients'!A:D,3,FALSE)</f>
        <v>Coopérative agricole</v>
      </c>
      <c r="M1693" s="13" t="str">
        <f>VLOOKUP(Tableau1[[#This Row],[CustomerCode]],'Config Clients'!A:D,4,FALSE)</f>
        <v>Julie</v>
      </c>
      <c r="N1693" s="10" t="str">
        <f>IFERROR(IF(Tableau1[[#This Row],[Date rendu]]-'Date de l''export'!$A$2&gt;0,"Non","Oui"),"Oui")</f>
        <v>Non</v>
      </c>
      <c r="O1693" s="11">
        <f>IF(Tableau1[[#This Row],[En retard?]]="Non",Tableau1[[#This Row],[Date rendu]]-'Date de l''export'!$A$2,0)</f>
        <v>6.7404166666674428</v>
      </c>
      <c r="P1693" s="14" t="str">
        <f>IF(Tableau1[[#This Row],[En retard?]]="Oui","HD",IF(Tableau1[Délai restant]&lt;1,"&lt;24h",IF(Tableau1[Délai restant]&lt;2,"&lt;48h","≥48h")))</f>
        <v>≥48h</v>
      </c>
      <c r="Q1693" s="14" t="str">
        <f>IF(AND(Tableau1[[#This Row],[En retard?]]="Oui",OR(Tableau1[[#This Row],[Product]]="Citron",Tableau1[[#This Row],[Product]]="Amandes")),"Oui","Non")</f>
        <v>Non</v>
      </c>
      <c r="R1693" t="str">
        <f>CONCATENATE(Tableau1[[#This Row],[OrderCode]],"|",Tableau1[[#This Row],[AnaCode]],"|",Tableau1[[#This Row],[Product]])</f>
        <v>CMD01711301|PEST|Bettrave</v>
      </c>
    </row>
    <row r="1694" spans="1:18" x14ac:dyDescent="0.25">
      <c r="A1694" s="1" t="s">
        <v>3265</v>
      </c>
      <c r="B1694" s="1" t="s">
        <v>42</v>
      </c>
      <c r="C1694" s="3" t="s">
        <v>188</v>
      </c>
      <c r="D1694" s="3" t="s">
        <v>38</v>
      </c>
      <c r="E1694" s="1" t="s">
        <v>50</v>
      </c>
      <c r="F1694" s="1" t="s">
        <v>3779</v>
      </c>
      <c r="G1694" s="1" t="s">
        <v>1501</v>
      </c>
      <c r="H1694" s="3">
        <f>SUBSTITUTE(LEFT(Tableau1[[#This Row],[OrderDate]],17),".",":")+0</f>
        <v>43570.642233796294</v>
      </c>
      <c r="I1694" s="3">
        <f>SUBSTITUTE(LEFT(Tableau1[[#This Row],[OrderDueTo]],17),".",":")+0</f>
        <v>43580.5</v>
      </c>
      <c r="J1694" s="13" t="str">
        <f>VLOOKUP(Tableau1[[#This Row],[AnaCode]],'Config Analyses'!A:C,2,FALSE)</f>
        <v>Analyse OGM</v>
      </c>
      <c r="K1694" s="13" t="str">
        <f>VLOOKUP(Tableau1[[#This Row],[AnaCode]],'Config Analyses'!A:C,3,FALSE)</f>
        <v>Equipe 2</v>
      </c>
      <c r="L1694" s="13" t="str">
        <f>VLOOKUP(Tableau1[[#This Row],[CustomerCode]],'Config Clients'!A:D,3,FALSE)</f>
        <v>Coopérative agricole</v>
      </c>
      <c r="M1694" s="13" t="str">
        <f>VLOOKUP(Tableau1[[#This Row],[CustomerCode]],'Config Clients'!A:D,4,FALSE)</f>
        <v>Julie</v>
      </c>
      <c r="N1694" s="10" t="str">
        <f>IFERROR(IF(Tableau1[[#This Row],[Date rendu]]-'Date de l''export'!$A$2&gt;0,"Non","Oui"),"Oui")</f>
        <v>Non</v>
      </c>
      <c r="O1694" s="11">
        <f>IF(Tableau1[[#This Row],[En retard?]]="Non",Tableau1[[#This Row],[Date rendu]]-'Date de l''export'!$A$2,0)</f>
        <v>8.7404166666674428</v>
      </c>
      <c r="P1694" s="14" t="str">
        <f>IF(Tableau1[[#This Row],[En retard?]]="Oui","HD",IF(Tableau1[Délai restant]&lt;1,"&lt;24h",IF(Tableau1[Délai restant]&lt;2,"&lt;48h","≥48h")))</f>
        <v>≥48h</v>
      </c>
      <c r="Q1694" s="14" t="str">
        <f>IF(AND(Tableau1[[#This Row],[En retard?]]="Oui",OR(Tableau1[[#This Row],[Product]]="Citron",Tableau1[[#This Row],[Product]]="Amandes")),"Oui","Non")</f>
        <v>Non</v>
      </c>
      <c r="R1694" t="str">
        <f>CONCATENATE(Tableau1[[#This Row],[OrderCode]],"|",Tableau1[[#This Row],[AnaCode]],"|",Tableau1[[#This Row],[Product]])</f>
        <v>CMD01695018|OGM|Jus de fruits</v>
      </c>
    </row>
    <row r="1695" spans="1:18" x14ac:dyDescent="0.25">
      <c r="A1695" s="1" t="s">
        <v>682</v>
      </c>
      <c r="B1695" s="1" t="s">
        <v>31</v>
      </c>
      <c r="C1695" s="3" t="s">
        <v>49</v>
      </c>
      <c r="D1695" s="3" t="s">
        <v>8</v>
      </c>
      <c r="E1695" s="1" t="s">
        <v>130</v>
      </c>
      <c r="F1695" s="1" t="s">
        <v>2275</v>
      </c>
      <c r="G1695" s="1" t="s">
        <v>1013</v>
      </c>
      <c r="H1695" s="3">
        <f>SUBSTITUTE(LEFT(Tableau1[[#This Row],[OrderDate]],17),".",":")+0</f>
        <v>43570.64230324074</v>
      </c>
      <c r="I1695" s="3">
        <f>SUBSTITUTE(LEFT(Tableau1[[#This Row],[OrderDueTo]],17),".",":")+0</f>
        <v>43578.5</v>
      </c>
      <c r="J1695" s="13" t="str">
        <f>VLOOKUP(Tableau1[[#This Row],[AnaCode]],'Config Analyses'!A:C,2,FALSE)</f>
        <v>Analyse pesticides</v>
      </c>
      <c r="K1695" s="13" t="str">
        <f>VLOOKUP(Tableau1[[#This Row],[AnaCode]],'Config Analyses'!A:C,3,FALSE)</f>
        <v>Equipe 3</v>
      </c>
      <c r="L1695" s="13" t="str">
        <f>VLOOKUP(Tableau1[[#This Row],[CustomerCode]],'Config Clients'!A:D,3,FALSE)</f>
        <v>Grande surface</v>
      </c>
      <c r="M1695" s="13" t="str">
        <f>VLOOKUP(Tableau1[[#This Row],[CustomerCode]],'Config Clients'!A:D,4,FALSE)</f>
        <v>Eric</v>
      </c>
      <c r="N1695" s="10" t="str">
        <f>IFERROR(IF(Tableau1[[#This Row],[Date rendu]]-'Date de l''export'!$A$2&gt;0,"Non","Oui"),"Oui")</f>
        <v>Non</v>
      </c>
      <c r="O1695" s="11">
        <f>IF(Tableau1[[#This Row],[En retard?]]="Non",Tableau1[[#This Row],[Date rendu]]-'Date de l''export'!$A$2,0)</f>
        <v>6.7404166666674428</v>
      </c>
      <c r="P1695" s="14" t="str">
        <f>IF(Tableau1[[#This Row],[En retard?]]="Oui","HD",IF(Tableau1[Délai restant]&lt;1,"&lt;24h",IF(Tableau1[Délai restant]&lt;2,"&lt;48h","≥48h")))</f>
        <v>≥48h</v>
      </c>
      <c r="Q1695" s="14" t="str">
        <f>IF(AND(Tableau1[[#This Row],[En retard?]]="Oui",OR(Tableau1[[#This Row],[Product]]="Citron",Tableau1[[#This Row],[Product]]="Amandes")),"Oui","Non")</f>
        <v>Non</v>
      </c>
      <c r="R1695" t="str">
        <f>CONCATENATE(Tableau1[[#This Row],[OrderCode]],"|",Tableau1[[#This Row],[AnaCode]],"|",Tableau1[[#This Row],[Product]])</f>
        <v>CMD01742601|PEST|Pomme de terre</v>
      </c>
    </row>
    <row r="1696" spans="1:18" x14ac:dyDescent="0.25">
      <c r="A1696" s="1" t="s">
        <v>3780</v>
      </c>
      <c r="B1696" s="1" t="s">
        <v>30</v>
      </c>
      <c r="C1696" s="3" t="s">
        <v>73</v>
      </c>
      <c r="D1696" s="3" t="s">
        <v>23</v>
      </c>
      <c r="E1696" s="1" t="s">
        <v>130</v>
      </c>
      <c r="F1696" s="1" t="s">
        <v>3781</v>
      </c>
      <c r="G1696" s="1" t="s">
        <v>1013</v>
      </c>
      <c r="H1696" s="3">
        <f>SUBSTITUTE(LEFT(Tableau1[[#This Row],[OrderDate]],17),".",":")+0</f>
        <v>43570.64234953704</v>
      </c>
      <c r="I1696" s="3">
        <f>SUBSTITUTE(LEFT(Tableau1[[#This Row],[OrderDueTo]],17),".",":")+0</f>
        <v>43578.5</v>
      </c>
      <c r="J1696" s="13" t="str">
        <f>VLOOKUP(Tableau1[[#This Row],[AnaCode]],'Config Analyses'!A:C,2,FALSE)</f>
        <v>Analyse pesticides</v>
      </c>
      <c r="K1696" s="13" t="str">
        <f>VLOOKUP(Tableau1[[#This Row],[AnaCode]],'Config Analyses'!A:C,3,FALSE)</f>
        <v>Equipe 3</v>
      </c>
      <c r="L1696" s="13" t="str">
        <f>VLOOKUP(Tableau1[[#This Row],[CustomerCode]],'Config Clients'!A:D,3,FALSE)</f>
        <v>Entreprises agro-alimentaires</v>
      </c>
      <c r="M1696" s="13" t="str">
        <f>VLOOKUP(Tableau1[[#This Row],[CustomerCode]],'Config Clients'!A:D,4,FALSE)</f>
        <v>Julien</v>
      </c>
      <c r="N1696" s="10" t="str">
        <f>IFERROR(IF(Tableau1[[#This Row],[Date rendu]]-'Date de l''export'!$A$2&gt;0,"Non","Oui"),"Oui")</f>
        <v>Non</v>
      </c>
      <c r="O1696" s="11">
        <f>IF(Tableau1[[#This Row],[En retard?]]="Non",Tableau1[[#This Row],[Date rendu]]-'Date de l''export'!$A$2,0)</f>
        <v>6.7404166666674428</v>
      </c>
      <c r="P1696" s="14" t="str">
        <f>IF(Tableau1[[#This Row],[En retard?]]="Oui","HD",IF(Tableau1[Délai restant]&lt;1,"&lt;24h",IF(Tableau1[Délai restant]&lt;2,"&lt;48h","≥48h")))</f>
        <v>≥48h</v>
      </c>
      <c r="Q1696" s="14" t="str">
        <f>IF(AND(Tableau1[[#This Row],[En retard?]]="Oui",OR(Tableau1[[#This Row],[Product]]="Citron",Tableau1[[#This Row],[Product]]="Amandes")),"Oui","Non")</f>
        <v>Non</v>
      </c>
      <c r="R1696" t="str">
        <f>CONCATENATE(Tableau1[[#This Row],[OrderCode]],"|",Tableau1[[#This Row],[AnaCode]],"|",Tableau1[[#This Row],[Product]])</f>
        <v>CMD01755306|PEST|Bœuf</v>
      </c>
    </row>
    <row r="1697" spans="1:18" x14ac:dyDescent="0.25">
      <c r="A1697" s="1" t="s">
        <v>388</v>
      </c>
      <c r="B1697" s="1" t="s">
        <v>19</v>
      </c>
      <c r="C1697" s="3" t="s">
        <v>52</v>
      </c>
      <c r="D1697" s="3" t="s">
        <v>9</v>
      </c>
      <c r="E1697" s="1" t="s">
        <v>130</v>
      </c>
      <c r="F1697" s="1" t="s">
        <v>1387</v>
      </c>
      <c r="G1697" s="1" t="s">
        <v>1013</v>
      </c>
      <c r="H1697" s="3">
        <f>SUBSTITUTE(LEFT(Tableau1[[#This Row],[OrderDate]],17),".",":")+0</f>
        <v>43570.642847222225</v>
      </c>
      <c r="I1697" s="3">
        <f>SUBSTITUTE(LEFT(Tableau1[[#This Row],[OrderDueTo]],17),".",":")+0</f>
        <v>43578.5</v>
      </c>
      <c r="J1697" s="13" t="str">
        <f>VLOOKUP(Tableau1[[#This Row],[AnaCode]],'Config Analyses'!A:C,2,FALSE)</f>
        <v>Analyse pesticides</v>
      </c>
      <c r="K1697" s="13" t="str">
        <f>VLOOKUP(Tableau1[[#This Row],[AnaCode]],'Config Analyses'!A:C,3,FALSE)</f>
        <v>Equipe 3</v>
      </c>
      <c r="L1697" s="13" t="str">
        <f>VLOOKUP(Tableau1[[#This Row],[CustomerCode]],'Config Clients'!A:D,3,FALSE)</f>
        <v>Centrale d'achats</v>
      </c>
      <c r="M1697" s="13" t="str">
        <f>VLOOKUP(Tableau1[[#This Row],[CustomerCode]],'Config Clients'!A:D,4,FALSE)</f>
        <v>Sandrine</v>
      </c>
      <c r="N1697" s="10" t="str">
        <f>IFERROR(IF(Tableau1[[#This Row],[Date rendu]]-'Date de l''export'!$A$2&gt;0,"Non","Oui"),"Oui")</f>
        <v>Non</v>
      </c>
      <c r="O1697" s="11">
        <f>IF(Tableau1[[#This Row],[En retard?]]="Non",Tableau1[[#This Row],[Date rendu]]-'Date de l''export'!$A$2,0)</f>
        <v>6.7404166666674428</v>
      </c>
      <c r="P1697" s="14" t="str">
        <f>IF(Tableau1[[#This Row],[En retard?]]="Oui","HD",IF(Tableau1[Délai restant]&lt;1,"&lt;24h",IF(Tableau1[Délai restant]&lt;2,"&lt;48h","≥48h")))</f>
        <v>≥48h</v>
      </c>
      <c r="Q1697" s="14" t="str">
        <f>IF(AND(Tableau1[[#This Row],[En retard?]]="Oui",OR(Tableau1[[#This Row],[Product]]="Citron",Tableau1[[#This Row],[Product]]="Amandes")),"Oui","Non")</f>
        <v>Non</v>
      </c>
      <c r="R1697" t="str">
        <f>CONCATENATE(Tableau1[[#This Row],[OrderCode]],"|",Tableau1[[#This Row],[AnaCode]],"|",Tableau1[[#This Row],[Product]])</f>
        <v>CMD01621902|PEST|Bettrave</v>
      </c>
    </row>
    <row r="1698" spans="1:18" x14ac:dyDescent="0.25">
      <c r="A1698" s="1" t="s">
        <v>129</v>
      </c>
      <c r="B1698" s="1" t="s">
        <v>31</v>
      </c>
      <c r="C1698" s="3" t="s">
        <v>61</v>
      </c>
      <c r="D1698" s="3" t="s">
        <v>14</v>
      </c>
      <c r="E1698" s="1" t="s">
        <v>179</v>
      </c>
      <c r="F1698" s="1" t="s">
        <v>2962</v>
      </c>
      <c r="G1698" s="1" t="s">
        <v>947</v>
      </c>
      <c r="H1698" s="3">
        <f>SUBSTITUTE(LEFT(Tableau1[[#This Row],[OrderDate]],17),".",":")+0</f>
        <v>43570.643055555556</v>
      </c>
      <c r="I1698" s="3">
        <f>SUBSTITUTE(LEFT(Tableau1[[#This Row],[OrderDueTo]],17),".",":")+0</f>
        <v>43571.5</v>
      </c>
      <c r="J1698" s="13" t="str">
        <f>VLOOKUP(Tableau1[[#This Row],[AnaCode]],'Config Analyses'!A:C,2,FALSE)</f>
        <v>Analyse métaux lourds</v>
      </c>
      <c r="K1698" s="13" t="str">
        <f>VLOOKUP(Tableau1[[#This Row],[AnaCode]],'Config Analyses'!A:C,3,FALSE)</f>
        <v>Equipe 1</v>
      </c>
      <c r="L1698" s="13" t="str">
        <f>VLOOKUP(Tableau1[[#This Row],[CustomerCode]],'Config Clients'!A:D,3,FALSE)</f>
        <v>Grande surface</v>
      </c>
      <c r="M1698" s="13" t="str">
        <f>VLOOKUP(Tableau1[[#This Row],[CustomerCode]],'Config Clients'!A:D,4,FALSE)</f>
        <v>Eric</v>
      </c>
      <c r="N1698" s="10" t="str">
        <f>IFERROR(IF(Tableau1[[#This Row],[Date rendu]]-'Date de l''export'!$A$2&gt;0,"Non","Oui"),"Oui")</f>
        <v>Oui</v>
      </c>
      <c r="O1698" s="11">
        <f>IF(Tableau1[[#This Row],[En retard?]]="Non",Tableau1[[#This Row],[Date rendu]]-'Date de l''export'!$A$2,0)</f>
        <v>0</v>
      </c>
      <c r="P1698" s="14" t="str">
        <f>IF(Tableau1[[#This Row],[En retard?]]="Oui","HD",IF(Tableau1[Délai restant]&lt;1,"&lt;24h",IF(Tableau1[Délai restant]&lt;2,"&lt;48h","≥48h")))</f>
        <v>HD</v>
      </c>
      <c r="Q1698" s="14" t="str">
        <f>IF(AND(Tableau1[[#This Row],[En retard?]]="Oui",OR(Tableau1[[#This Row],[Product]]="Citron",Tableau1[[#This Row],[Product]]="Amandes")),"Oui","Non")</f>
        <v>Non</v>
      </c>
      <c r="R1698" t="str">
        <f>CONCATENATE(Tableau1[[#This Row],[OrderCode]],"|",Tableau1[[#This Row],[AnaCode]],"|",Tableau1[[#This Row],[Product]])</f>
        <v>CMD01650602|MTX|Pomme de terre</v>
      </c>
    </row>
    <row r="1699" spans="1:18" x14ac:dyDescent="0.25">
      <c r="A1699" s="1" t="s">
        <v>648</v>
      </c>
      <c r="B1699" s="1" t="s">
        <v>31</v>
      </c>
      <c r="C1699" s="3" t="s">
        <v>54</v>
      </c>
      <c r="D1699" s="3" t="s">
        <v>10</v>
      </c>
      <c r="E1699" s="1" t="s">
        <v>179</v>
      </c>
      <c r="F1699" s="1" t="s">
        <v>1877</v>
      </c>
      <c r="G1699" s="1" t="s">
        <v>947</v>
      </c>
      <c r="H1699" s="3">
        <f>SUBSTITUTE(LEFT(Tableau1[[#This Row],[OrderDate]],17),".",":")+0</f>
        <v>43570.643379629626</v>
      </c>
      <c r="I1699" s="3">
        <f>SUBSTITUTE(LEFT(Tableau1[[#This Row],[OrderDueTo]],17),".",":")+0</f>
        <v>43571.5</v>
      </c>
      <c r="J1699" s="13" t="str">
        <f>VLOOKUP(Tableau1[[#This Row],[AnaCode]],'Config Analyses'!A:C,2,FALSE)</f>
        <v>Analyse métaux lourds</v>
      </c>
      <c r="K1699" s="13" t="str">
        <f>VLOOKUP(Tableau1[[#This Row],[AnaCode]],'Config Analyses'!A:C,3,FALSE)</f>
        <v>Equipe 1</v>
      </c>
      <c r="L1699" s="13" t="str">
        <f>VLOOKUP(Tableau1[[#This Row],[CustomerCode]],'Config Clients'!A:D,3,FALSE)</f>
        <v>Coopérative agricole</v>
      </c>
      <c r="M1699" s="13" t="str">
        <f>VLOOKUP(Tableau1[[#This Row],[CustomerCode]],'Config Clients'!A:D,4,FALSE)</f>
        <v>Julie</v>
      </c>
      <c r="N1699" s="10" t="str">
        <f>IFERROR(IF(Tableau1[[#This Row],[Date rendu]]-'Date de l''export'!$A$2&gt;0,"Non","Oui"),"Oui")</f>
        <v>Oui</v>
      </c>
      <c r="O1699" s="11">
        <f>IF(Tableau1[[#This Row],[En retard?]]="Non",Tableau1[[#This Row],[Date rendu]]-'Date de l''export'!$A$2,0)</f>
        <v>0</v>
      </c>
      <c r="P1699" s="14" t="str">
        <f>IF(Tableau1[[#This Row],[En retard?]]="Oui","HD",IF(Tableau1[Délai restant]&lt;1,"&lt;24h",IF(Tableau1[Délai restant]&lt;2,"&lt;48h","≥48h")))</f>
        <v>HD</v>
      </c>
      <c r="Q1699" s="14" t="str">
        <f>IF(AND(Tableau1[[#This Row],[En retard?]]="Oui",OR(Tableau1[[#This Row],[Product]]="Citron",Tableau1[[#This Row],[Product]]="Amandes")),"Oui","Non")</f>
        <v>Non</v>
      </c>
      <c r="R1699" t="str">
        <f>CONCATENATE(Tableau1[[#This Row],[OrderCode]],"|",Tableau1[[#This Row],[AnaCode]],"|",Tableau1[[#This Row],[Product]])</f>
        <v>CMD01418901|MTX|Pomme de terre</v>
      </c>
    </row>
    <row r="1700" spans="1:18" x14ac:dyDescent="0.25">
      <c r="A1700" s="1" t="s">
        <v>308</v>
      </c>
      <c r="B1700" s="1" t="s">
        <v>30</v>
      </c>
      <c r="C1700" s="3" t="s">
        <v>65</v>
      </c>
      <c r="D1700" s="3" t="s">
        <v>17</v>
      </c>
      <c r="E1700" s="1" t="s">
        <v>130</v>
      </c>
      <c r="F1700" s="1" t="s">
        <v>1388</v>
      </c>
      <c r="G1700" s="1" t="s">
        <v>1013</v>
      </c>
      <c r="H1700" s="3">
        <f>SUBSTITUTE(LEFT(Tableau1[[#This Row],[OrderDate]],17),".",":")+0</f>
        <v>43570.644756944443</v>
      </c>
      <c r="I1700" s="3">
        <f>SUBSTITUTE(LEFT(Tableau1[[#This Row],[OrderDueTo]],17),".",":")+0</f>
        <v>43578.5</v>
      </c>
      <c r="J1700" s="13" t="str">
        <f>VLOOKUP(Tableau1[[#This Row],[AnaCode]],'Config Analyses'!A:C,2,FALSE)</f>
        <v>Analyse pesticides</v>
      </c>
      <c r="K1700" s="13" t="str">
        <f>VLOOKUP(Tableau1[[#This Row],[AnaCode]],'Config Analyses'!A:C,3,FALSE)</f>
        <v>Equipe 3</v>
      </c>
      <c r="L1700" s="13" t="str">
        <f>VLOOKUP(Tableau1[[#This Row],[CustomerCode]],'Config Clients'!A:D,3,FALSE)</f>
        <v>Entreprises agro-alimentaires</v>
      </c>
      <c r="M1700" s="13" t="str">
        <f>VLOOKUP(Tableau1[[#This Row],[CustomerCode]],'Config Clients'!A:D,4,FALSE)</f>
        <v>Marc</v>
      </c>
      <c r="N1700" s="10" t="str">
        <f>IFERROR(IF(Tableau1[[#This Row],[Date rendu]]-'Date de l''export'!$A$2&gt;0,"Non","Oui"),"Oui")</f>
        <v>Non</v>
      </c>
      <c r="O1700" s="11">
        <f>IF(Tableau1[[#This Row],[En retard?]]="Non",Tableau1[[#This Row],[Date rendu]]-'Date de l''export'!$A$2,0)</f>
        <v>6.7404166666674428</v>
      </c>
      <c r="P1700" s="14" t="str">
        <f>IF(Tableau1[[#This Row],[En retard?]]="Oui","HD",IF(Tableau1[Délai restant]&lt;1,"&lt;24h",IF(Tableau1[Délai restant]&lt;2,"&lt;48h","≥48h")))</f>
        <v>≥48h</v>
      </c>
      <c r="Q1700" s="14" t="str">
        <f>IF(AND(Tableau1[[#This Row],[En retard?]]="Oui",OR(Tableau1[[#This Row],[Product]]="Citron",Tableau1[[#This Row],[Product]]="Amandes")),"Oui","Non")</f>
        <v>Non</v>
      </c>
      <c r="R1700" t="str">
        <f>CONCATENATE(Tableau1[[#This Row],[OrderCode]],"|",Tableau1[[#This Row],[AnaCode]],"|",Tableau1[[#This Row],[Product]])</f>
        <v>CMD01672603|PEST|Bœuf</v>
      </c>
    </row>
    <row r="1701" spans="1:18" x14ac:dyDescent="0.25">
      <c r="A1701" s="1" t="s">
        <v>254</v>
      </c>
      <c r="B1701" s="1" t="s">
        <v>31</v>
      </c>
      <c r="C1701" s="3" t="s">
        <v>54</v>
      </c>
      <c r="D1701" s="3" t="s">
        <v>10</v>
      </c>
      <c r="E1701" s="1" t="s">
        <v>130</v>
      </c>
      <c r="F1701" s="1" t="s">
        <v>2280</v>
      </c>
      <c r="G1701" s="1" t="s">
        <v>1013</v>
      </c>
      <c r="H1701" s="3">
        <f>SUBSTITUTE(LEFT(Tableau1[[#This Row],[OrderDate]],17),".",":")+0</f>
        <v>43570.646006944444</v>
      </c>
      <c r="I1701" s="3">
        <f>SUBSTITUTE(LEFT(Tableau1[[#This Row],[OrderDueTo]],17),".",":")+0</f>
        <v>43578.5</v>
      </c>
      <c r="J1701" s="13" t="str">
        <f>VLOOKUP(Tableau1[[#This Row],[AnaCode]],'Config Analyses'!A:C,2,FALSE)</f>
        <v>Analyse pesticides</v>
      </c>
      <c r="K1701" s="13" t="str">
        <f>VLOOKUP(Tableau1[[#This Row],[AnaCode]],'Config Analyses'!A:C,3,FALSE)</f>
        <v>Equipe 3</v>
      </c>
      <c r="L1701" s="13" t="str">
        <f>VLOOKUP(Tableau1[[#This Row],[CustomerCode]],'Config Clients'!A:D,3,FALSE)</f>
        <v>Coopérative agricole</v>
      </c>
      <c r="M1701" s="13" t="str">
        <f>VLOOKUP(Tableau1[[#This Row],[CustomerCode]],'Config Clients'!A:D,4,FALSE)</f>
        <v>Julie</v>
      </c>
      <c r="N1701" s="10" t="str">
        <f>IFERROR(IF(Tableau1[[#This Row],[Date rendu]]-'Date de l''export'!$A$2&gt;0,"Non","Oui"),"Oui")</f>
        <v>Non</v>
      </c>
      <c r="O1701" s="11">
        <f>IF(Tableau1[[#This Row],[En retard?]]="Non",Tableau1[[#This Row],[Date rendu]]-'Date de l''export'!$A$2,0)</f>
        <v>6.7404166666674428</v>
      </c>
      <c r="P1701" s="14" t="str">
        <f>IF(Tableau1[[#This Row],[En retard?]]="Oui","HD",IF(Tableau1[Délai restant]&lt;1,"&lt;24h",IF(Tableau1[Délai restant]&lt;2,"&lt;48h","≥48h")))</f>
        <v>≥48h</v>
      </c>
      <c r="Q1701" s="14" t="str">
        <f>IF(AND(Tableau1[[#This Row],[En retard?]]="Oui",OR(Tableau1[[#This Row],[Product]]="Citron",Tableau1[[#This Row],[Product]]="Amandes")),"Oui","Non")</f>
        <v>Non</v>
      </c>
      <c r="R1701" t="str">
        <f>CONCATENATE(Tableau1[[#This Row],[OrderCode]],"|",Tableau1[[#This Row],[AnaCode]],"|",Tableau1[[#This Row],[Product]])</f>
        <v>CMD01711304|PEST|Pomme de terre</v>
      </c>
    </row>
    <row r="1702" spans="1:18" x14ac:dyDescent="0.25">
      <c r="A1702" s="1" t="s">
        <v>3553</v>
      </c>
      <c r="B1702" s="1" t="s">
        <v>42</v>
      </c>
      <c r="C1702" s="3" t="s">
        <v>73</v>
      </c>
      <c r="D1702" s="3" t="s">
        <v>23</v>
      </c>
      <c r="E1702" s="1" t="s">
        <v>229</v>
      </c>
      <c r="F1702" s="1" t="s">
        <v>3782</v>
      </c>
      <c r="G1702" s="1" t="s">
        <v>964</v>
      </c>
      <c r="H1702" s="3">
        <f>SUBSTITUTE(LEFT(Tableau1[[#This Row],[OrderDate]],17),".",":")+0</f>
        <v>43570.646631944444</v>
      </c>
      <c r="I1702" s="3">
        <f>SUBSTITUTE(LEFT(Tableau1[[#This Row],[OrderDueTo]],17),".",":")+0</f>
        <v>43573.5</v>
      </c>
      <c r="J1702" s="13" t="str">
        <f>VLOOKUP(Tableau1[[#This Row],[AnaCode]],'Config Analyses'!A:C,2,FALSE)</f>
        <v>Analyse sucres</v>
      </c>
      <c r="K1702" s="13" t="str">
        <f>VLOOKUP(Tableau1[[#This Row],[AnaCode]],'Config Analyses'!A:C,3,FALSE)</f>
        <v>Equipe 2</v>
      </c>
      <c r="L1702" s="13" t="str">
        <f>VLOOKUP(Tableau1[[#This Row],[CustomerCode]],'Config Clients'!A:D,3,FALSE)</f>
        <v>Entreprises agro-alimentaires</v>
      </c>
      <c r="M1702" s="13" t="str">
        <f>VLOOKUP(Tableau1[[#This Row],[CustomerCode]],'Config Clients'!A:D,4,FALSE)</f>
        <v>Julien</v>
      </c>
      <c r="N1702" s="10" t="str">
        <f>IFERROR(IF(Tableau1[[#This Row],[Date rendu]]-'Date de l''export'!$A$2&gt;0,"Non","Oui"),"Oui")</f>
        <v>Non</v>
      </c>
      <c r="O1702" s="11">
        <f>IF(Tableau1[[#This Row],[En retard?]]="Non",Tableau1[[#This Row],[Date rendu]]-'Date de l''export'!$A$2,0)</f>
        <v>1.7404166666674428</v>
      </c>
      <c r="P1702" s="14" t="str">
        <f>IF(Tableau1[[#This Row],[En retard?]]="Oui","HD",IF(Tableau1[Délai restant]&lt;1,"&lt;24h",IF(Tableau1[Délai restant]&lt;2,"&lt;48h","≥48h")))</f>
        <v>&lt;48h</v>
      </c>
      <c r="Q1702" s="14" t="str">
        <f>IF(AND(Tableau1[[#This Row],[En retard?]]="Oui",OR(Tableau1[[#This Row],[Product]]="Citron",Tableau1[[#This Row],[Product]]="Amandes")),"Oui","Non")</f>
        <v>Non</v>
      </c>
      <c r="R1702" t="str">
        <f>CONCATENATE(Tableau1[[#This Row],[OrderCode]],"|",Tableau1[[#This Row],[AnaCode]],"|",Tableau1[[#This Row],[Product]])</f>
        <v>CMD01721102|SCR|Jus de fruits</v>
      </c>
    </row>
    <row r="1703" spans="1:18" x14ac:dyDescent="0.25">
      <c r="A1703" s="1" t="s">
        <v>379</v>
      </c>
      <c r="B1703" s="1" t="s">
        <v>31</v>
      </c>
      <c r="C1703" s="3" t="s">
        <v>61</v>
      </c>
      <c r="D1703" s="3" t="s">
        <v>14</v>
      </c>
      <c r="E1703" s="1" t="s">
        <v>130</v>
      </c>
      <c r="F1703" s="1" t="s">
        <v>1392</v>
      </c>
      <c r="G1703" s="1" t="s">
        <v>1013</v>
      </c>
      <c r="H1703" s="3">
        <f>SUBSTITUTE(LEFT(Tableau1[[#This Row],[OrderDate]],17),".",":")+0</f>
        <v>43570.649942129632</v>
      </c>
      <c r="I1703" s="3">
        <f>SUBSTITUTE(LEFT(Tableau1[[#This Row],[OrderDueTo]],17),".",":")+0</f>
        <v>43578.5</v>
      </c>
      <c r="J1703" s="13" t="str">
        <f>VLOOKUP(Tableau1[[#This Row],[AnaCode]],'Config Analyses'!A:C,2,FALSE)</f>
        <v>Analyse pesticides</v>
      </c>
      <c r="K1703" s="13" t="str">
        <f>VLOOKUP(Tableau1[[#This Row],[AnaCode]],'Config Analyses'!A:C,3,FALSE)</f>
        <v>Equipe 3</v>
      </c>
      <c r="L1703" s="13" t="str">
        <f>VLOOKUP(Tableau1[[#This Row],[CustomerCode]],'Config Clients'!A:D,3,FALSE)</f>
        <v>Grande surface</v>
      </c>
      <c r="M1703" s="13" t="str">
        <f>VLOOKUP(Tableau1[[#This Row],[CustomerCode]],'Config Clients'!A:D,4,FALSE)</f>
        <v>Eric</v>
      </c>
      <c r="N1703" s="10" t="str">
        <f>IFERROR(IF(Tableau1[[#This Row],[Date rendu]]-'Date de l''export'!$A$2&gt;0,"Non","Oui"),"Oui")</f>
        <v>Non</v>
      </c>
      <c r="O1703" s="11">
        <f>IF(Tableau1[[#This Row],[En retard?]]="Non",Tableau1[[#This Row],[Date rendu]]-'Date de l''export'!$A$2,0)</f>
        <v>6.7404166666674428</v>
      </c>
      <c r="P1703" s="14" t="str">
        <f>IF(Tableau1[[#This Row],[En retard?]]="Oui","HD",IF(Tableau1[Délai restant]&lt;1,"&lt;24h",IF(Tableau1[Délai restant]&lt;2,"&lt;48h","≥48h")))</f>
        <v>≥48h</v>
      </c>
      <c r="Q1703" s="14" t="str">
        <f>IF(AND(Tableau1[[#This Row],[En retard?]]="Oui",OR(Tableau1[[#This Row],[Product]]="Citron",Tableau1[[#This Row],[Product]]="Amandes")),"Oui","Non")</f>
        <v>Non</v>
      </c>
      <c r="R1703" t="str">
        <f>CONCATENATE(Tableau1[[#This Row],[OrderCode]],"|",Tableau1[[#This Row],[AnaCode]],"|",Tableau1[[#This Row],[Product]])</f>
        <v>CMD01700503|PEST|Pomme de terre</v>
      </c>
    </row>
    <row r="1704" spans="1:18" x14ac:dyDescent="0.25">
      <c r="A1704" s="1" t="s">
        <v>553</v>
      </c>
      <c r="B1704" s="1" t="s">
        <v>42</v>
      </c>
      <c r="C1704" s="3" t="s">
        <v>152</v>
      </c>
      <c r="D1704" s="3" t="s">
        <v>35</v>
      </c>
      <c r="E1704" s="1" t="s">
        <v>63</v>
      </c>
      <c r="F1704" s="1" t="s">
        <v>2281</v>
      </c>
      <c r="G1704" s="1" t="s">
        <v>1013</v>
      </c>
      <c r="H1704" s="3">
        <f>SUBSTITUTE(LEFT(Tableau1[[#This Row],[OrderDate]],17),".",":")+0</f>
        <v>43570.650127314817</v>
      </c>
      <c r="I1704" s="3">
        <f>SUBSTITUTE(LEFT(Tableau1[[#This Row],[OrderDueTo]],17),".",":")+0</f>
        <v>43578.5</v>
      </c>
      <c r="J1704" s="13" t="str">
        <f>VLOOKUP(Tableau1[[#This Row],[AnaCode]],'Config Analyses'!A:C,2,FALSE)</f>
        <v>Analyse polluants d'emballage</v>
      </c>
      <c r="K1704" s="13" t="str">
        <f>VLOOKUP(Tableau1[[#This Row],[AnaCode]],'Config Analyses'!A:C,3,FALSE)</f>
        <v>Equipe 3</v>
      </c>
      <c r="L1704" s="13" t="str">
        <f>VLOOKUP(Tableau1[[#This Row],[CustomerCode]],'Config Clients'!A:D,3,FALSE)</f>
        <v>Entreprises agro-alimentaires</v>
      </c>
      <c r="M1704" s="13" t="str">
        <f>VLOOKUP(Tableau1[[#This Row],[CustomerCode]],'Config Clients'!A:D,4,FALSE)</f>
        <v>Julien</v>
      </c>
      <c r="N1704" s="10" t="str">
        <f>IFERROR(IF(Tableau1[[#This Row],[Date rendu]]-'Date de l''export'!$A$2&gt;0,"Non","Oui"),"Oui")</f>
        <v>Non</v>
      </c>
      <c r="O1704" s="11">
        <f>IF(Tableau1[[#This Row],[En retard?]]="Non",Tableau1[[#This Row],[Date rendu]]-'Date de l''export'!$A$2,0)</f>
        <v>6.7404166666674428</v>
      </c>
      <c r="P1704" s="14" t="str">
        <f>IF(Tableau1[[#This Row],[En retard?]]="Oui","HD",IF(Tableau1[Délai restant]&lt;1,"&lt;24h",IF(Tableau1[Délai restant]&lt;2,"&lt;48h","≥48h")))</f>
        <v>≥48h</v>
      </c>
      <c r="Q1704" s="14" t="str">
        <f>IF(AND(Tableau1[[#This Row],[En retard?]]="Oui",OR(Tableau1[[#This Row],[Product]]="Citron",Tableau1[[#This Row],[Product]]="Amandes")),"Oui","Non")</f>
        <v>Non</v>
      </c>
      <c r="R1704" t="str">
        <f>CONCATENATE(Tableau1[[#This Row],[OrderCode]],"|",Tableau1[[#This Row],[AnaCode]],"|",Tableau1[[#This Row],[Product]])</f>
        <v>CMD01603601|PLLT|Jus de fruits</v>
      </c>
    </row>
    <row r="1705" spans="1:18" x14ac:dyDescent="0.25">
      <c r="A1705" s="1" t="s">
        <v>3295</v>
      </c>
      <c r="B1705" s="1" t="s">
        <v>30</v>
      </c>
      <c r="C1705" s="3" t="s">
        <v>73</v>
      </c>
      <c r="D1705" s="3" t="s">
        <v>23</v>
      </c>
      <c r="E1705" s="1" t="s">
        <v>130</v>
      </c>
      <c r="F1705" s="1" t="s">
        <v>3783</v>
      </c>
      <c r="G1705" s="1" t="s">
        <v>1013</v>
      </c>
      <c r="H1705" s="3">
        <f>SUBSTITUTE(LEFT(Tableau1[[#This Row],[OrderDate]],17),".",":")+0</f>
        <v>43570.650856481479</v>
      </c>
      <c r="I1705" s="3">
        <f>SUBSTITUTE(LEFT(Tableau1[[#This Row],[OrderDueTo]],17),".",":")+0</f>
        <v>43578.5</v>
      </c>
      <c r="J1705" s="13" t="str">
        <f>VLOOKUP(Tableau1[[#This Row],[AnaCode]],'Config Analyses'!A:C,2,FALSE)</f>
        <v>Analyse pesticides</v>
      </c>
      <c r="K1705" s="13" t="str">
        <f>VLOOKUP(Tableau1[[#This Row],[AnaCode]],'Config Analyses'!A:C,3,FALSE)</f>
        <v>Equipe 3</v>
      </c>
      <c r="L1705" s="13" t="str">
        <f>VLOOKUP(Tableau1[[#This Row],[CustomerCode]],'Config Clients'!A:D,3,FALSE)</f>
        <v>Entreprises agro-alimentaires</v>
      </c>
      <c r="M1705" s="13" t="str">
        <f>VLOOKUP(Tableau1[[#This Row],[CustomerCode]],'Config Clients'!A:D,4,FALSE)</f>
        <v>Julien</v>
      </c>
      <c r="N1705" s="10" t="str">
        <f>IFERROR(IF(Tableau1[[#This Row],[Date rendu]]-'Date de l''export'!$A$2&gt;0,"Non","Oui"),"Oui")</f>
        <v>Non</v>
      </c>
      <c r="O1705" s="11">
        <f>IF(Tableau1[[#This Row],[En retard?]]="Non",Tableau1[[#This Row],[Date rendu]]-'Date de l''export'!$A$2,0)</f>
        <v>6.7404166666674428</v>
      </c>
      <c r="P1705" s="14" t="str">
        <f>IF(Tableau1[[#This Row],[En retard?]]="Oui","HD",IF(Tableau1[Délai restant]&lt;1,"&lt;24h",IF(Tableau1[Délai restant]&lt;2,"&lt;48h","≥48h")))</f>
        <v>≥48h</v>
      </c>
      <c r="Q1705" s="14" t="str">
        <f>IF(AND(Tableau1[[#This Row],[En retard?]]="Oui",OR(Tableau1[[#This Row],[Product]]="Citron",Tableau1[[#This Row],[Product]]="Amandes")),"Oui","Non")</f>
        <v>Non</v>
      </c>
      <c r="R1705" t="str">
        <f>CONCATENATE(Tableau1[[#This Row],[OrderCode]],"|",Tableau1[[#This Row],[AnaCode]],"|",Tableau1[[#This Row],[Product]])</f>
        <v>CMD01714602|PEST|Bœuf</v>
      </c>
    </row>
    <row r="1706" spans="1:18" x14ac:dyDescent="0.25">
      <c r="A1706" s="1" t="s">
        <v>562</v>
      </c>
      <c r="B1706" s="1" t="s">
        <v>42</v>
      </c>
      <c r="C1706" s="3" t="s">
        <v>65</v>
      </c>
      <c r="D1706" s="3" t="s">
        <v>17</v>
      </c>
      <c r="E1706" s="1" t="s">
        <v>63</v>
      </c>
      <c r="F1706" s="1" t="s">
        <v>2283</v>
      </c>
      <c r="G1706" s="1" t="s">
        <v>1013</v>
      </c>
      <c r="H1706" s="3">
        <f>SUBSTITUTE(LEFT(Tableau1[[#This Row],[OrderDate]],17),".",":")+0</f>
        <v>43570.65121527778</v>
      </c>
      <c r="I1706" s="3">
        <f>SUBSTITUTE(LEFT(Tableau1[[#This Row],[OrderDueTo]],17),".",":")+0</f>
        <v>43578.5</v>
      </c>
      <c r="J1706" s="13" t="str">
        <f>VLOOKUP(Tableau1[[#This Row],[AnaCode]],'Config Analyses'!A:C,2,FALSE)</f>
        <v>Analyse polluants d'emballage</v>
      </c>
      <c r="K1706" s="13" t="str">
        <f>VLOOKUP(Tableau1[[#This Row],[AnaCode]],'Config Analyses'!A:C,3,FALSE)</f>
        <v>Equipe 3</v>
      </c>
      <c r="L1706" s="13" t="str">
        <f>VLOOKUP(Tableau1[[#This Row],[CustomerCode]],'Config Clients'!A:D,3,FALSE)</f>
        <v>Entreprises agro-alimentaires</v>
      </c>
      <c r="M1706" s="13" t="str">
        <f>VLOOKUP(Tableau1[[#This Row],[CustomerCode]],'Config Clients'!A:D,4,FALSE)</f>
        <v>Marc</v>
      </c>
      <c r="N1706" s="10" t="str">
        <f>IFERROR(IF(Tableau1[[#This Row],[Date rendu]]-'Date de l''export'!$A$2&gt;0,"Non","Oui"),"Oui")</f>
        <v>Non</v>
      </c>
      <c r="O1706" s="11">
        <f>IF(Tableau1[[#This Row],[En retard?]]="Non",Tableau1[[#This Row],[Date rendu]]-'Date de l''export'!$A$2,0)</f>
        <v>6.7404166666674428</v>
      </c>
      <c r="P1706" s="14" t="str">
        <f>IF(Tableau1[[#This Row],[En retard?]]="Oui","HD",IF(Tableau1[Délai restant]&lt;1,"&lt;24h",IF(Tableau1[Délai restant]&lt;2,"&lt;48h","≥48h")))</f>
        <v>≥48h</v>
      </c>
      <c r="Q1706" s="14" t="str">
        <f>IF(AND(Tableau1[[#This Row],[En retard?]]="Oui",OR(Tableau1[[#This Row],[Product]]="Citron",Tableau1[[#This Row],[Product]]="Amandes")),"Oui","Non")</f>
        <v>Non</v>
      </c>
      <c r="R1706" t="str">
        <f>CONCATENATE(Tableau1[[#This Row],[OrderCode]],"|",Tableau1[[#This Row],[AnaCode]],"|",Tableau1[[#This Row],[Product]])</f>
        <v>CMD01360702|PLLT|Jus de fruits</v>
      </c>
    </row>
    <row r="1707" spans="1:18" x14ac:dyDescent="0.25">
      <c r="A1707" s="1" t="s">
        <v>3784</v>
      </c>
      <c r="B1707" s="1" t="s">
        <v>30</v>
      </c>
      <c r="C1707" s="3" t="s">
        <v>188</v>
      </c>
      <c r="D1707" s="3" t="s">
        <v>38</v>
      </c>
      <c r="E1707" s="1" t="s">
        <v>107</v>
      </c>
      <c r="F1707" s="1" t="s">
        <v>3785</v>
      </c>
      <c r="G1707" s="1" t="s">
        <v>950</v>
      </c>
      <c r="H1707" s="3">
        <f>SUBSTITUTE(LEFT(Tableau1[[#This Row],[OrderDate]],17),".",":")+0</f>
        <v>43570.652442129627</v>
      </c>
      <c r="I1707" s="3">
        <f>SUBSTITUTE(LEFT(Tableau1[[#This Row],[OrderDueTo]],17),".",":")+0</f>
        <v>43574.5</v>
      </c>
      <c r="J1707" s="13" t="str">
        <f>VLOOKUP(Tableau1[[#This Row],[AnaCode]],'Config Analyses'!A:C,2,FALSE)</f>
        <v>Analyse nutritionelle</v>
      </c>
      <c r="K1707" s="13" t="str">
        <f>VLOOKUP(Tableau1[[#This Row],[AnaCode]],'Config Analyses'!A:C,3,FALSE)</f>
        <v>Equipe 2</v>
      </c>
      <c r="L1707" s="13" t="str">
        <f>VLOOKUP(Tableau1[[#This Row],[CustomerCode]],'Config Clients'!A:D,3,FALSE)</f>
        <v>Coopérative agricole</v>
      </c>
      <c r="M1707" s="13" t="str">
        <f>VLOOKUP(Tableau1[[#This Row],[CustomerCode]],'Config Clients'!A:D,4,FALSE)</f>
        <v>Julie</v>
      </c>
      <c r="N1707" s="10" t="str">
        <f>IFERROR(IF(Tableau1[[#This Row],[Date rendu]]-'Date de l''export'!$A$2&gt;0,"Non","Oui"),"Oui")</f>
        <v>Non</v>
      </c>
      <c r="O1707" s="11">
        <f>IF(Tableau1[[#This Row],[En retard?]]="Non",Tableau1[[#This Row],[Date rendu]]-'Date de l''export'!$A$2,0)</f>
        <v>2.7404166666674428</v>
      </c>
      <c r="P1707" s="14" t="str">
        <f>IF(Tableau1[[#This Row],[En retard?]]="Oui","HD",IF(Tableau1[Délai restant]&lt;1,"&lt;24h",IF(Tableau1[Délai restant]&lt;2,"&lt;48h","≥48h")))</f>
        <v>≥48h</v>
      </c>
      <c r="Q1707" s="14" t="str">
        <f>IF(AND(Tableau1[[#This Row],[En retard?]]="Oui",OR(Tableau1[[#This Row],[Product]]="Citron",Tableau1[[#This Row],[Product]]="Amandes")),"Oui","Non")</f>
        <v>Non</v>
      </c>
      <c r="R1707" t="str">
        <f>CONCATENATE(Tableau1[[#This Row],[OrderCode]],"|",Tableau1[[#This Row],[AnaCode]],"|",Tableau1[[#This Row],[Product]])</f>
        <v>CMD01399020|NTR|Bœuf</v>
      </c>
    </row>
    <row r="1708" spans="1:18" x14ac:dyDescent="0.25">
      <c r="A1708" s="1" t="s">
        <v>369</v>
      </c>
      <c r="B1708" s="1" t="s">
        <v>32</v>
      </c>
      <c r="C1708" s="3" t="s">
        <v>61</v>
      </c>
      <c r="D1708" s="3" t="s">
        <v>14</v>
      </c>
      <c r="E1708" s="1" t="s">
        <v>107</v>
      </c>
      <c r="F1708" s="1" t="s">
        <v>2133</v>
      </c>
      <c r="G1708" s="1" t="s">
        <v>950</v>
      </c>
      <c r="H1708" s="3">
        <f>SUBSTITUTE(LEFT(Tableau1[[#This Row],[OrderDate]],17),".",":")+0</f>
        <v>43570.655729166669</v>
      </c>
      <c r="I1708" s="3">
        <f>SUBSTITUTE(LEFT(Tableau1[[#This Row],[OrderDueTo]],17),".",":")+0</f>
        <v>43574.5</v>
      </c>
      <c r="J1708" s="13" t="str">
        <f>VLOOKUP(Tableau1[[#This Row],[AnaCode]],'Config Analyses'!A:C,2,FALSE)</f>
        <v>Analyse nutritionelle</v>
      </c>
      <c r="K1708" s="13" t="str">
        <f>VLOOKUP(Tableau1[[#This Row],[AnaCode]],'Config Analyses'!A:C,3,FALSE)</f>
        <v>Equipe 2</v>
      </c>
      <c r="L1708" s="13" t="str">
        <f>VLOOKUP(Tableau1[[#This Row],[CustomerCode]],'Config Clients'!A:D,3,FALSE)</f>
        <v>Grande surface</v>
      </c>
      <c r="M1708" s="13" t="str">
        <f>VLOOKUP(Tableau1[[#This Row],[CustomerCode]],'Config Clients'!A:D,4,FALSE)</f>
        <v>Eric</v>
      </c>
      <c r="N1708" s="10" t="str">
        <f>IFERROR(IF(Tableau1[[#This Row],[Date rendu]]-'Date de l''export'!$A$2&gt;0,"Non","Oui"),"Oui")</f>
        <v>Non</v>
      </c>
      <c r="O1708" s="11">
        <f>IF(Tableau1[[#This Row],[En retard?]]="Non",Tableau1[[#This Row],[Date rendu]]-'Date de l''export'!$A$2,0)</f>
        <v>2.7404166666674428</v>
      </c>
      <c r="P1708" s="14" t="str">
        <f>IF(Tableau1[[#This Row],[En retard?]]="Oui","HD",IF(Tableau1[Délai restant]&lt;1,"&lt;24h",IF(Tableau1[Délai restant]&lt;2,"&lt;48h","≥48h")))</f>
        <v>≥48h</v>
      </c>
      <c r="Q1708" s="14" t="str">
        <f>IF(AND(Tableau1[[#This Row],[En retard?]]="Oui",OR(Tableau1[[#This Row],[Product]]="Citron",Tableau1[[#This Row],[Product]]="Amandes")),"Oui","Non")</f>
        <v>Non</v>
      </c>
      <c r="R1708" t="str">
        <f>CONCATENATE(Tableau1[[#This Row],[OrderCode]],"|",Tableau1[[#This Row],[AnaCode]],"|",Tableau1[[#This Row],[Product]])</f>
        <v>CMD01750302|NTR|Tomate</v>
      </c>
    </row>
    <row r="1709" spans="1:18" x14ac:dyDescent="0.25">
      <c r="A1709" s="1" t="s">
        <v>656</v>
      </c>
      <c r="B1709" s="1" t="s">
        <v>21</v>
      </c>
      <c r="C1709" s="3" t="s">
        <v>52</v>
      </c>
      <c r="D1709" s="3" t="s">
        <v>9</v>
      </c>
      <c r="E1709" s="1" t="s">
        <v>50</v>
      </c>
      <c r="F1709" s="1" t="s">
        <v>1502</v>
      </c>
      <c r="G1709" s="1" t="s">
        <v>1501</v>
      </c>
      <c r="H1709" s="3">
        <f>SUBSTITUTE(LEFT(Tableau1[[#This Row],[OrderDate]],17),".",":")+0</f>
        <v>43570.65729166667</v>
      </c>
      <c r="I1709" s="3">
        <f>SUBSTITUTE(LEFT(Tableau1[[#This Row],[OrderDueTo]],17),".",":")+0</f>
        <v>43580.5</v>
      </c>
      <c r="J1709" s="13" t="str">
        <f>VLOOKUP(Tableau1[[#This Row],[AnaCode]],'Config Analyses'!A:C,2,FALSE)</f>
        <v>Analyse OGM</v>
      </c>
      <c r="K1709" s="13" t="str">
        <f>VLOOKUP(Tableau1[[#This Row],[AnaCode]],'Config Analyses'!A:C,3,FALSE)</f>
        <v>Equipe 2</v>
      </c>
      <c r="L1709" s="13" t="str">
        <f>VLOOKUP(Tableau1[[#This Row],[CustomerCode]],'Config Clients'!A:D,3,FALSE)</f>
        <v>Centrale d'achats</v>
      </c>
      <c r="M1709" s="13" t="str">
        <f>VLOOKUP(Tableau1[[#This Row],[CustomerCode]],'Config Clients'!A:D,4,FALSE)</f>
        <v>Sandrine</v>
      </c>
      <c r="N1709" s="10" t="str">
        <f>IFERROR(IF(Tableau1[[#This Row],[Date rendu]]-'Date de l''export'!$A$2&gt;0,"Non","Oui"),"Oui")</f>
        <v>Non</v>
      </c>
      <c r="O1709" s="11">
        <f>IF(Tableau1[[#This Row],[En retard?]]="Non",Tableau1[[#This Row],[Date rendu]]-'Date de l''export'!$A$2,0)</f>
        <v>8.7404166666674428</v>
      </c>
      <c r="P1709" s="14" t="str">
        <f>IF(Tableau1[[#This Row],[En retard?]]="Oui","HD",IF(Tableau1[Délai restant]&lt;1,"&lt;24h",IF(Tableau1[Délai restant]&lt;2,"&lt;48h","≥48h")))</f>
        <v>≥48h</v>
      </c>
      <c r="Q1709" s="14" t="str">
        <f>IF(AND(Tableau1[[#This Row],[En retard?]]="Oui",OR(Tableau1[[#This Row],[Product]]="Citron",Tableau1[[#This Row],[Product]]="Amandes")),"Oui","Non")</f>
        <v>Non</v>
      </c>
      <c r="R1709" t="str">
        <f>CONCATENATE(Tableau1[[#This Row],[OrderCode]],"|",Tableau1[[#This Row],[AnaCode]],"|",Tableau1[[#This Row],[Product]])</f>
        <v>CMD01509707|OGM|Carotte</v>
      </c>
    </row>
    <row r="1710" spans="1:18" x14ac:dyDescent="0.25">
      <c r="A1710" s="1" t="s">
        <v>487</v>
      </c>
      <c r="B1710" s="1" t="s">
        <v>19</v>
      </c>
      <c r="C1710" s="3" t="s">
        <v>52</v>
      </c>
      <c r="D1710" s="3" t="s">
        <v>9</v>
      </c>
      <c r="E1710" s="1" t="s">
        <v>130</v>
      </c>
      <c r="F1710" s="1" t="s">
        <v>1399</v>
      </c>
      <c r="G1710" s="1" t="s">
        <v>1013</v>
      </c>
      <c r="H1710" s="3">
        <f>SUBSTITUTE(LEFT(Tableau1[[#This Row],[OrderDate]],17),".",":")+0</f>
        <v>43570.657951388886</v>
      </c>
      <c r="I1710" s="3">
        <f>SUBSTITUTE(LEFT(Tableau1[[#This Row],[OrderDueTo]],17),".",":")+0</f>
        <v>43578.5</v>
      </c>
      <c r="J1710" s="13" t="str">
        <f>VLOOKUP(Tableau1[[#This Row],[AnaCode]],'Config Analyses'!A:C,2,FALSE)</f>
        <v>Analyse pesticides</v>
      </c>
      <c r="K1710" s="13" t="str">
        <f>VLOOKUP(Tableau1[[#This Row],[AnaCode]],'Config Analyses'!A:C,3,FALSE)</f>
        <v>Equipe 3</v>
      </c>
      <c r="L1710" s="13" t="str">
        <f>VLOOKUP(Tableau1[[#This Row],[CustomerCode]],'Config Clients'!A:D,3,FALSE)</f>
        <v>Centrale d'achats</v>
      </c>
      <c r="M1710" s="13" t="str">
        <f>VLOOKUP(Tableau1[[#This Row],[CustomerCode]],'Config Clients'!A:D,4,FALSE)</f>
        <v>Sandrine</v>
      </c>
      <c r="N1710" s="10" t="str">
        <f>IFERROR(IF(Tableau1[[#This Row],[Date rendu]]-'Date de l''export'!$A$2&gt;0,"Non","Oui"),"Oui")</f>
        <v>Non</v>
      </c>
      <c r="O1710" s="11">
        <f>IF(Tableau1[[#This Row],[En retard?]]="Non",Tableau1[[#This Row],[Date rendu]]-'Date de l''export'!$A$2,0)</f>
        <v>6.7404166666674428</v>
      </c>
      <c r="P1710" s="14" t="str">
        <f>IF(Tableau1[[#This Row],[En retard?]]="Oui","HD",IF(Tableau1[Délai restant]&lt;1,"&lt;24h",IF(Tableau1[Délai restant]&lt;2,"&lt;48h","≥48h")))</f>
        <v>≥48h</v>
      </c>
      <c r="Q1710" s="14" t="str">
        <f>IF(AND(Tableau1[[#This Row],[En retard?]]="Oui",OR(Tableau1[[#This Row],[Product]]="Citron",Tableau1[[#This Row],[Product]]="Amandes")),"Oui","Non")</f>
        <v>Non</v>
      </c>
      <c r="R1710" t="str">
        <f>CONCATENATE(Tableau1[[#This Row],[OrderCode]],"|",Tableau1[[#This Row],[AnaCode]],"|",Tableau1[[#This Row],[Product]])</f>
        <v>CMD01550603|PEST|Bettrave</v>
      </c>
    </row>
    <row r="1711" spans="1:18" x14ac:dyDescent="0.25">
      <c r="A1711" s="1" t="s">
        <v>128</v>
      </c>
      <c r="B1711" s="1" t="s">
        <v>21</v>
      </c>
      <c r="C1711" s="3" t="s">
        <v>52</v>
      </c>
      <c r="D1711" s="3" t="s">
        <v>9</v>
      </c>
      <c r="E1711" s="1" t="s">
        <v>107</v>
      </c>
      <c r="F1711" s="1" t="s">
        <v>2227</v>
      </c>
      <c r="G1711" s="1" t="s">
        <v>950</v>
      </c>
      <c r="H1711" s="3">
        <f>SUBSTITUTE(LEFT(Tableau1[[#This Row],[OrderDate]],17),".",":")+0</f>
        <v>43570.660601851851</v>
      </c>
      <c r="I1711" s="3">
        <f>SUBSTITUTE(LEFT(Tableau1[[#This Row],[OrderDueTo]],17),".",":")+0</f>
        <v>43574.5</v>
      </c>
      <c r="J1711" s="13" t="str">
        <f>VLOOKUP(Tableau1[[#This Row],[AnaCode]],'Config Analyses'!A:C,2,FALSE)</f>
        <v>Analyse nutritionelle</v>
      </c>
      <c r="K1711" s="13" t="str">
        <f>VLOOKUP(Tableau1[[#This Row],[AnaCode]],'Config Analyses'!A:C,3,FALSE)</f>
        <v>Equipe 2</v>
      </c>
      <c r="L1711" s="13" t="str">
        <f>VLOOKUP(Tableau1[[#This Row],[CustomerCode]],'Config Clients'!A:D,3,FALSE)</f>
        <v>Centrale d'achats</v>
      </c>
      <c r="M1711" s="13" t="str">
        <f>VLOOKUP(Tableau1[[#This Row],[CustomerCode]],'Config Clients'!A:D,4,FALSE)</f>
        <v>Sandrine</v>
      </c>
      <c r="N1711" s="10" t="str">
        <f>IFERROR(IF(Tableau1[[#This Row],[Date rendu]]-'Date de l''export'!$A$2&gt;0,"Non","Oui"),"Oui")</f>
        <v>Non</v>
      </c>
      <c r="O1711" s="11">
        <f>IF(Tableau1[[#This Row],[En retard?]]="Non",Tableau1[[#This Row],[Date rendu]]-'Date de l''export'!$A$2,0)</f>
        <v>2.7404166666674428</v>
      </c>
      <c r="P1711" s="14" t="str">
        <f>IF(Tableau1[[#This Row],[En retard?]]="Oui","HD",IF(Tableau1[Délai restant]&lt;1,"&lt;24h",IF(Tableau1[Délai restant]&lt;2,"&lt;48h","≥48h")))</f>
        <v>≥48h</v>
      </c>
      <c r="Q1711" s="14" t="str">
        <f>IF(AND(Tableau1[[#This Row],[En retard?]]="Oui",OR(Tableau1[[#This Row],[Product]]="Citron",Tableau1[[#This Row],[Product]]="Amandes")),"Oui","Non")</f>
        <v>Non</v>
      </c>
      <c r="R1711" t="str">
        <f>CONCATENATE(Tableau1[[#This Row],[OrderCode]],"|",Tableau1[[#This Row],[AnaCode]],"|",Tableau1[[#This Row],[Product]])</f>
        <v>CMD01626007|NTR|Carotte</v>
      </c>
    </row>
    <row r="1712" spans="1:18" x14ac:dyDescent="0.25">
      <c r="A1712" s="1" t="s">
        <v>3282</v>
      </c>
      <c r="B1712" s="1" t="s">
        <v>31</v>
      </c>
      <c r="C1712" s="3" t="s">
        <v>73</v>
      </c>
      <c r="D1712" s="3" t="s">
        <v>23</v>
      </c>
      <c r="E1712" s="1" t="s">
        <v>130</v>
      </c>
      <c r="F1712" s="1" t="s">
        <v>3786</v>
      </c>
      <c r="G1712" s="1" t="s">
        <v>1013</v>
      </c>
      <c r="H1712" s="3">
        <f>SUBSTITUTE(LEFT(Tableau1[[#This Row],[OrderDate]],17),".",":")+0</f>
        <v>43570.661851851852</v>
      </c>
      <c r="I1712" s="3">
        <f>SUBSTITUTE(LEFT(Tableau1[[#This Row],[OrderDueTo]],17),".",":")+0</f>
        <v>43578.5</v>
      </c>
      <c r="J1712" s="13" t="str">
        <f>VLOOKUP(Tableau1[[#This Row],[AnaCode]],'Config Analyses'!A:C,2,FALSE)</f>
        <v>Analyse pesticides</v>
      </c>
      <c r="K1712" s="13" t="str">
        <f>VLOOKUP(Tableau1[[#This Row],[AnaCode]],'Config Analyses'!A:C,3,FALSE)</f>
        <v>Equipe 3</v>
      </c>
      <c r="L1712" s="13" t="str">
        <f>VLOOKUP(Tableau1[[#This Row],[CustomerCode]],'Config Clients'!A:D,3,FALSE)</f>
        <v>Entreprises agro-alimentaires</v>
      </c>
      <c r="M1712" s="13" t="str">
        <f>VLOOKUP(Tableau1[[#This Row],[CustomerCode]],'Config Clients'!A:D,4,FALSE)</f>
        <v>Julien</v>
      </c>
      <c r="N1712" s="10" t="str">
        <f>IFERROR(IF(Tableau1[[#This Row],[Date rendu]]-'Date de l''export'!$A$2&gt;0,"Non","Oui"),"Oui")</f>
        <v>Non</v>
      </c>
      <c r="O1712" s="11">
        <f>IF(Tableau1[[#This Row],[En retard?]]="Non",Tableau1[[#This Row],[Date rendu]]-'Date de l''export'!$A$2,0)</f>
        <v>6.7404166666674428</v>
      </c>
      <c r="P1712" s="14" t="str">
        <f>IF(Tableau1[[#This Row],[En retard?]]="Oui","HD",IF(Tableau1[Délai restant]&lt;1,"&lt;24h",IF(Tableau1[Délai restant]&lt;2,"&lt;48h","≥48h")))</f>
        <v>≥48h</v>
      </c>
      <c r="Q1712" s="14" t="str">
        <f>IF(AND(Tableau1[[#This Row],[En retard?]]="Oui",OR(Tableau1[[#This Row],[Product]]="Citron",Tableau1[[#This Row],[Product]]="Amandes")),"Oui","Non")</f>
        <v>Non</v>
      </c>
      <c r="R1712" t="str">
        <f>CONCATENATE(Tableau1[[#This Row],[OrderCode]],"|",Tableau1[[#This Row],[AnaCode]],"|",Tableau1[[#This Row],[Product]])</f>
        <v>CMD01595404|PEST|Pomme de terre</v>
      </c>
    </row>
    <row r="1713" spans="1:18" x14ac:dyDescent="0.25">
      <c r="A1713" s="1" t="s">
        <v>55</v>
      </c>
      <c r="B1713" s="1" t="s">
        <v>31</v>
      </c>
      <c r="C1713" s="3" t="s">
        <v>49</v>
      </c>
      <c r="D1713" s="3" t="s">
        <v>8</v>
      </c>
      <c r="E1713" s="1" t="s">
        <v>107</v>
      </c>
      <c r="F1713" s="1" t="s">
        <v>1651</v>
      </c>
      <c r="G1713" s="1" t="s">
        <v>950</v>
      </c>
      <c r="H1713" s="3">
        <f>SUBSTITUTE(LEFT(Tableau1[[#This Row],[OrderDate]],17),".",":")+0</f>
        <v>43570.664606481485</v>
      </c>
      <c r="I1713" s="3">
        <f>SUBSTITUTE(LEFT(Tableau1[[#This Row],[OrderDueTo]],17),".",":")+0</f>
        <v>43574.5</v>
      </c>
      <c r="J1713" s="13" t="str">
        <f>VLOOKUP(Tableau1[[#This Row],[AnaCode]],'Config Analyses'!A:C,2,FALSE)</f>
        <v>Analyse nutritionelle</v>
      </c>
      <c r="K1713" s="13" t="str">
        <f>VLOOKUP(Tableau1[[#This Row],[AnaCode]],'Config Analyses'!A:C,3,FALSE)</f>
        <v>Equipe 2</v>
      </c>
      <c r="L1713" s="13" t="str">
        <f>VLOOKUP(Tableau1[[#This Row],[CustomerCode]],'Config Clients'!A:D,3,FALSE)</f>
        <v>Grande surface</v>
      </c>
      <c r="M1713" s="13" t="str">
        <f>VLOOKUP(Tableau1[[#This Row],[CustomerCode]],'Config Clients'!A:D,4,FALSE)</f>
        <v>Eric</v>
      </c>
      <c r="N1713" s="10" t="str">
        <f>IFERROR(IF(Tableau1[[#This Row],[Date rendu]]-'Date de l''export'!$A$2&gt;0,"Non","Oui"),"Oui")</f>
        <v>Non</v>
      </c>
      <c r="O1713" s="11">
        <f>IF(Tableau1[[#This Row],[En retard?]]="Non",Tableau1[[#This Row],[Date rendu]]-'Date de l''export'!$A$2,0)</f>
        <v>2.7404166666674428</v>
      </c>
      <c r="P1713" s="14" t="str">
        <f>IF(Tableau1[[#This Row],[En retard?]]="Oui","HD",IF(Tableau1[Délai restant]&lt;1,"&lt;24h",IF(Tableau1[Délai restant]&lt;2,"&lt;48h","≥48h")))</f>
        <v>≥48h</v>
      </c>
      <c r="Q1713" s="14" t="str">
        <f>IF(AND(Tableau1[[#This Row],[En retard?]]="Oui",OR(Tableau1[[#This Row],[Product]]="Citron",Tableau1[[#This Row],[Product]]="Amandes")),"Oui","Non")</f>
        <v>Non</v>
      </c>
      <c r="R1713" t="str">
        <f>CONCATENATE(Tableau1[[#This Row],[OrderCode]],"|",Tableau1[[#This Row],[AnaCode]],"|",Tableau1[[#This Row],[Product]])</f>
        <v>CMD01375901|NTR|Pomme de terre</v>
      </c>
    </row>
    <row r="1714" spans="1:18" x14ac:dyDescent="0.25">
      <c r="A1714" s="1" t="s">
        <v>632</v>
      </c>
      <c r="B1714" s="1" t="s">
        <v>45</v>
      </c>
      <c r="C1714" s="3" t="s">
        <v>225</v>
      </c>
      <c r="D1714" s="3" t="s">
        <v>39</v>
      </c>
      <c r="E1714" s="1" t="s">
        <v>130</v>
      </c>
      <c r="F1714" s="1" t="s">
        <v>2079</v>
      </c>
      <c r="G1714" s="1" t="s">
        <v>1013</v>
      </c>
      <c r="H1714" s="3">
        <f>SUBSTITUTE(LEFT(Tableau1[[#This Row],[OrderDate]],17),".",":")+0</f>
        <v>43570.664699074077</v>
      </c>
      <c r="I1714" s="3">
        <f>SUBSTITUTE(LEFT(Tableau1[[#This Row],[OrderDueTo]],17),".",":")+0</f>
        <v>43578.5</v>
      </c>
      <c r="J1714" s="13" t="str">
        <f>VLOOKUP(Tableau1[[#This Row],[AnaCode]],'Config Analyses'!A:C,2,FALSE)</f>
        <v>Analyse pesticides</v>
      </c>
      <c r="K1714" s="13" t="str">
        <f>VLOOKUP(Tableau1[[#This Row],[AnaCode]],'Config Analyses'!A:C,3,FALSE)</f>
        <v>Equipe 3</v>
      </c>
      <c r="L1714" s="13" t="str">
        <f>VLOOKUP(Tableau1[[#This Row],[CustomerCode]],'Config Clients'!A:D,3,FALSE)</f>
        <v>Coopérative agricole</v>
      </c>
      <c r="M1714" s="13" t="str">
        <f>VLOOKUP(Tableau1[[#This Row],[CustomerCode]],'Config Clients'!A:D,4,FALSE)</f>
        <v>Béatrice</v>
      </c>
      <c r="N1714" s="10" t="str">
        <f>IFERROR(IF(Tableau1[[#This Row],[Date rendu]]-'Date de l''export'!$A$2&gt;0,"Non","Oui"),"Oui")</f>
        <v>Non</v>
      </c>
      <c r="O1714" s="11">
        <f>IF(Tableau1[[#This Row],[En retard?]]="Non",Tableau1[[#This Row],[Date rendu]]-'Date de l''export'!$A$2,0)</f>
        <v>6.7404166666674428</v>
      </c>
      <c r="P1714" s="14" t="str">
        <f>IF(Tableau1[[#This Row],[En retard?]]="Oui","HD",IF(Tableau1[Délai restant]&lt;1,"&lt;24h",IF(Tableau1[Délai restant]&lt;2,"&lt;48h","≥48h")))</f>
        <v>≥48h</v>
      </c>
      <c r="Q1714" s="14" t="str">
        <f>IF(AND(Tableau1[[#This Row],[En retard?]]="Oui",OR(Tableau1[[#This Row],[Product]]="Citron",Tableau1[[#This Row],[Product]]="Amandes")),"Oui","Non")</f>
        <v>Non</v>
      </c>
      <c r="R1714" t="str">
        <f>CONCATENATE(Tableau1[[#This Row],[OrderCode]],"|",Tableau1[[#This Row],[AnaCode]],"|",Tableau1[[#This Row],[Product]])</f>
        <v>CMD01772201|PEST|Fraise</v>
      </c>
    </row>
    <row r="1715" spans="1:18" x14ac:dyDescent="0.25">
      <c r="A1715" s="1" t="s">
        <v>100</v>
      </c>
      <c r="B1715" s="1" t="s">
        <v>31</v>
      </c>
      <c r="C1715" s="3" t="s">
        <v>49</v>
      </c>
      <c r="D1715" s="3" t="s">
        <v>8</v>
      </c>
      <c r="E1715" s="1" t="s">
        <v>63</v>
      </c>
      <c r="F1715" s="1" t="s">
        <v>2382</v>
      </c>
      <c r="G1715" s="1" t="s">
        <v>1013</v>
      </c>
      <c r="H1715" s="3">
        <f>SUBSTITUTE(LEFT(Tableau1[[#This Row],[OrderDate]],17),".",":")+0</f>
        <v>43570.665393518517</v>
      </c>
      <c r="I1715" s="3">
        <f>SUBSTITUTE(LEFT(Tableau1[[#This Row],[OrderDueTo]],17),".",":")+0</f>
        <v>43578.5</v>
      </c>
      <c r="J1715" s="13" t="str">
        <f>VLOOKUP(Tableau1[[#This Row],[AnaCode]],'Config Analyses'!A:C,2,FALSE)</f>
        <v>Analyse polluants d'emballage</v>
      </c>
      <c r="K1715" s="13" t="str">
        <f>VLOOKUP(Tableau1[[#This Row],[AnaCode]],'Config Analyses'!A:C,3,FALSE)</f>
        <v>Equipe 3</v>
      </c>
      <c r="L1715" s="13" t="str">
        <f>VLOOKUP(Tableau1[[#This Row],[CustomerCode]],'Config Clients'!A:D,3,FALSE)</f>
        <v>Grande surface</v>
      </c>
      <c r="M1715" s="13" t="str">
        <f>VLOOKUP(Tableau1[[#This Row],[CustomerCode]],'Config Clients'!A:D,4,FALSE)</f>
        <v>Eric</v>
      </c>
      <c r="N1715" s="10" t="str">
        <f>IFERROR(IF(Tableau1[[#This Row],[Date rendu]]-'Date de l''export'!$A$2&gt;0,"Non","Oui"),"Oui")</f>
        <v>Non</v>
      </c>
      <c r="O1715" s="11">
        <f>IF(Tableau1[[#This Row],[En retard?]]="Non",Tableau1[[#This Row],[Date rendu]]-'Date de l''export'!$A$2,0)</f>
        <v>6.7404166666674428</v>
      </c>
      <c r="P1715" s="14" t="str">
        <f>IF(Tableau1[[#This Row],[En retard?]]="Oui","HD",IF(Tableau1[Délai restant]&lt;1,"&lt;24h",IF(Tableau1[Délai restant]&lt;2,"&lt;48h","≥48h")))</f>
        <v>≥48h</v>
      </c>
      <c r="Q1715" s="14" t="str">
        <f>IF(AND(Tableau1[[#This Row],[En retard?]]="Oui",OR(Tableau1[[#This Row],[Product]]="Citron",Tableau1[[#This Row],[Product]]="Amandes")),"Oui","Non")</f>
        <v>Non</v>
      </c>
      <c r="R1715" t="str">
        <f>CONCATENATE(Tableau1[[#This Row],[OrderCode]],"|",Tableau1[[#This Row],[AnaCode]],"|",Tableau1[[#This Row],[Product]])</f>
        <v>CMD01375903|PLLT|Pomme de terre</v>
      </c>
    </row>
    <row r="1716" spans="1:18" x14ac:dyDescent="0.25">
      <c r="A1716" s="1" t="s">
        <v>467</v>
      </c>
      <c r="B1716" s="1" t="s">
        <v>31</v>
      </c>
      <c r="C1716" s="3" t="s">
        <v>52</v>
      </c>
      <c r="D1716" s="3" t="s">
        <v>9</v>
      </c>
      <c r="E1716" s="1" t="s">
        <v>63</v>
      </c>
      <c r="F1716" s="1" t="s">
        <v>1652</v>
      </c>
      <c r="G1716" s="1" t="s">
        <v>1013</v>
      </c>
      <c r="H1716" s="3">
        <f>SUBSTITUTE(LEFT(Tableau1[[#This Row],[OrderDate]],17),".",":")+0</f>
        <v>43570.665509259263</v>
      </c>
      <c r="I1716" s="3">
        <f>SUBSTITUTE(LEFT(Tableau1[[#This Row],[OrderDueTo]],17),".",":")+0</f>
        <v>43578.5</v>
      </c>
      <c r="J1716" s="13" t="str">
        <f>VLOOKUP(Tableau1[[#This Row],[AnaCode]],'Config Analyses'!A:C,2,FALSE)</f>
        <v>Analyse polluants d'emballage</v>
      </c>
      <c r="K1716" s="13" t="str">
        <f>VLOOKUP(Tableau1[[#This Row],[AnaCode]],'Config Analyses'!A:C,3,FALSE)</f>
        <v>Equipe 3</v>
      </c>
      <c r="L1716" s="13" t="str">
        <f>VLOOKUP(Tableau1[[#This Row],[CustomerCode]],'Config Clients'!A:D,3,FALSE)</f>
        <v>Centrale d'achats</v>
      </c>
      <c r="M1716" s="13" t="str">
        <f>VLOOKUP(Tableau1[[#This Row],[CustomerCode]],'Config Clients'!A:D,4,FALSE)</f>
        <v>Sandrine</v>
      </c>
      <c r="N1716" s="10" t="str">
        <f>IFERROR(IF(Tableau1[[#This Row],[Date rendu]]-'Date de l''export'!$A$2&gt;0,"Non","Oui"),"Oui")</f>
        <v>Non</v>
      </c>
      <c r="O1716" s="11">
        <f>IF(Tableau1[[#This Row],[En retard?]]="Non",Tableau1[[#This Row],[Date rendu]]-'Date de l''export'!$A$2,0)</f>
        <v>6.7404166666674428</v>
      </c>
      <c r="P1716" s="14" t="str">
        <f>IF(Tableau1[[#This Row],[En retard?]]="Oui","HD",IF(Tableau1[Délai restant]&lt;1,"&lt;24h",IF(Tableau1[Délai restant]&lt;2,"&lt;48h","≥48h")))</f>
        <v>≥48h</v>
      </c>
      <c r="Q1716" s="14" t="str">
        <f>IF(AND(Tableau1[[#This Row],[En retard?]]="Oui",OR(Tableau1[[#This Row],[Product]]="Citron",Tableau1[[#This Row],[Product]]="Amandes")),"Oui","Non")</f>
        <v>Non</v>
      </c>
      <c r="R1716" t="str">
        <f>CONCATENATE(Tableau1[[#This Row],[OrderCode]],"|",Tableau1[[#This Row],[AnaCode]],"|",Tableau1[[#This Row],[Product]])</f>
        <v>CMD01621909|PLLT|Pomme de terre</v>
      </c>
    </row>
    <row r="1717" spans="1:18" x14ac:dyDescent="0.25">
      <c r="A1717" s="1" t="s">
        <v>81</v>
      </c>
      <c r="B1717" s="1" t="s">
        <v>25</v>
      </c>
      <c r="C1717" s="3" t="s">
        <v>58</v>
      </c>
      <c r="D1717" s="3" t="s">
        <v>13</v>
      </c>
      <c r="E1717" s="1" t="s">
        <v>130</v>
      </c>
      <c r="F1717" s="1" t="s">
        <v>2288</v>
      </c>
      <c r="G1717" s="1" t="s">
        <v>1013</v>
      </c>
      <c r="H1717" s="3">
        <f>SUBSTITUTE(LEFT(Tableau1[[#This Row],[OrderDate]],17),".",":")+0</f>
        <v>43570.665763888886</v>
      </c>
      <c r="I1717" s="3">
        <f>SUBSTITUTE(LEFT(Tableau1[[#This Row],[OrderDueTo]],17),".",":")+0</f>
        <v>43578.5</v>
      </c>
      <c r="J1717" s="13" t="str">
        <f>VLOOKUP(Tableau1[[#This Row],[AnaCode]],'Config Analyses'!A:C,2,FALSE)</f>
        <v>Analyse pesticides</v>
      </c>
      <c r="K1717" s="13" t="str">
        <f>VLOOKUP(Tableau1[[#This Row],[AnaCode]],'Config Analyses'!A:C,3,FALSE)</f>
        <v>Equipe 3</v>
      </c>
      <c r="L1717" s="13" t="str">
        <f>VLOOKUP(Tableau1[[#This Row],[CustomerCode]],'Config Clients'!A:D,3,FALSE)</f>
        <v>Coopérative agricole</v>
      </c>
      <c r="M1717" s="13" t="str">
        <f>VLOOKUP(Tableau1[[#This Row],[CustomerCode]],'Config Clients'!A:D,4,FALSE)</f>
        <v>Béatrice</v>
      </c>
      <c r="N1717" s="10" t="str">
        <f>IFERROR(IF(Tableau1[[#This Row],[Date rendu]]-'Date de l''export'!$A$2&gt;0,"Non","Oui"),"Oui")</f>
        <v>Non</v>
      </c>
      <c r="O1717" s="11">
        <f>IF(Tableau1[[#This Row],[En retard?]]="Non",Tableau1[[#This Row],[Date rendu]]-'Date de l''export'!$A$2,0)</f>
        <v>6.7404166666674428</v>
      </c>
      <c r="P1717" s="14" t="str">
        <f>IF(Tableau1[[#This Row],[En retard?]]="Oui","HD",IF(Tableau1[Délai restant]&lt;1,"&lt;24h",IF(Tableau1[Délai restant]&lt;2,"&lt;48h","≥48h")))</f>
        <v>≥48h</v>
      </c>
      <c r="Q1717" s="14" t="str">
        <f>IF(AND(Tableau1[[#This Row],[En retard?]]="Oui",OR(Tableau1[[#This Row],[Product]]="Citron",Tableau1[[#This Row],[Product]]="Amandes")),"Oui","Non")</f>
        <v>Non</v>
      </c>
      <c r="R1717" t="str">
        <f>CONCATENATE(Tableau1[[#This Row],[OrderCode]],"|",Tableau1[[#This Row],[AnaCode]],"|",Tableau1[[#This Row],[Product]])</f>
        <v>CMD01660001|PEST|Haricots vert</v>
      </c>
    </row>
    <row r="1718" spans="1:18" x14ac:dyDescent="0.25">
      <c r="A1718" s="1" t="s">
        <v>116</v>
      </c>
      <c r="B1718" s="1" t="s">
        <v>31</v>
      </c>
      <c r="C1718" s="3" t="s">
        <v>49</v>
      </c>
      <c r="D1718" s="3" t="s">
        <v>8</v>
      </c>
      <c r="E1718" s="1" t="s">
        <v>63</v>
      </c>
      <c r="F1718" s="1" t="s">
        <v>2289</v>
      </c>
      <c r="G1718" s="1" t="s">
        <v>1013</v>
      </c>
      <c r="H1718" s="3">
        <f>SUBSTITUTE(LEFT(Tableau1[[#This Row],[OrderDate]],17),".",":")+0</f>
        <v>43570.666238425925</v>
      </c>
      <c r="I1718" s="3">
        <f>SUBSTITUTE(LEFT(Tableau1[[#This Row],[OrderDueTo]],17),".",":")+0</f>
        <v>43578.5</v>
      </c>
      <c r="J1718" s="13" t="str">
        <f>VLOOKUP(Tableau1[[#This Row],[AnaCode]],'Config Analyses'!A:C,2,FALSE)</f>
        <v>Analyse polluants d'emballage</v>
      </c>
      <c r="K1718" s="13" t="str">
        <f>VLOOKUP(Tableau1[[#This Row],[AnaCode]],'Config Analyses'!A:C,3,FALSE)</f>
        <v>Equipe 3</v>
      </c>
      <c r="L1718" s="13" t="str">
        <f>VLOOKUP(Tableau1[[#This Row],[CustomerCode]],'Config Clients'!A:D,3,FALSE)</f>
        <v>Grande surface</v>
      </c>
      <c r="M1718" s="13" t="str">
        <f>VLOOKUP(Tableau1[[#This Row],[CustomerCode]],'Config Clients'!A:D,4,FALSE)</f>
        <v>Eric</v>
      </c>
      <c r="N1718" s="10" t="str">
        <f>IFERROR(IF(Tableau1[[#This Row],[Date rendu]]-'Date de l''export'!$A$2&gt;0,"Non","Oui"),"Oui")</f>
        <v>Non</v>
      </c>
      <c r="O1718" s="11">
        <f>IF(Tableau1[[#This Row],[En retard?]]="Non",Tableau1[[#This Row],[Date rendu]]-'Date de l''export'!$A$2,0)</f>
        <v>6.7404166666674428</v>
      </c>
      <c r="P1718" s="14" t="str">
        <f>IF(Tableau1[[#This Row],[En retard?]]="Oui","HD",IF(Tableau1[Délai restant]&lt;1,"&lt;24h",IF(Tableau1[Délai restant]&lt;2,"&lt;48h","≥48h")))</f>
        <v>≥48h</v>
      </c>
      <c r="Q1718" s="14" t="str">
        <f>IF(AND(Tableau1[[#This Row],[En retard?]]="Oui",OR(Tableau1[[#This Row],[Product]]="Citron",Tableau1[[#This Row],[Product]]="Amandes")),"Oui","Non")</f>
        <v>Non</v>
      </c>
      <c r="R1718" t="str">
        <f>CONCATENATE(Tableau1[[#This Row],[OrderCode]],"|",Tableau1[[#This Row],[AnaCode]],"|",Tableau1[[#This Row],[Product]])</f>
        <v>CMD01546201|PLLT|Pomme de terre</v>
      </c>
    </row>
    <row r="1719" spans="1:18" x14ac:dyDescent="0.25">
      <c r="A1719" s="1" t="s">
        <v>208</v>
      </c>
      <c r="B1719" s="1" t="s">
        <v>31</v>
      </c>
      <c r="C1719" s="3" t="s">
        <v>49</v>
      </c>
      <c r="D1719" s="3" t="s">
        <v>8</v>
      </c>
      <c r="E1719" s="1" t="s">
        <v>107</v>
      </c>
      <c r="F1719" s="1" t="s">
        <v>1521</v>
      </c>
      <c r="G1719" s="1" t="s">
        <v>950</v>
      </c>
      <c r="H1719" s="3">
        <f>SUBSTITUTE(LEFT(Tableau1[[#This Row],[OrderDate]],17),".",":")+0</f>
        <v>43570.667951388888</v>
      </c>
      <c r="I1719" s="3">
        <f>SUBSTITUTE(LEFT(Tableau1[[#This Row],[OrderDueTo]],17),".",":")+0</f>
        <v>43574.5</v>
      </c>
      <c r="J1719" s="13" t="str">
        <f>VLOOKUP(Tableau1[[#This Row],[AnaCode]],'Config Analyses'!A:C,2,FALSE)</f>
        <v>Analyse nutritionelle</v>
      </c>
      <c r="K1719" s="13" t="str">
        <f>VLOOKUP(Tableau1[[#This Row],[AnaCode]],'Config Analyses'!A:C,3,FALSE)</f>
        <v>Equipe 2</v>
      </c>
      <c r="L1719" s="13" t="str">
        <f>VLOOKUP(Tableau1[[#This Row],[CustomerCode]],'Config Clients'!A:D,3,FALSE)</f>
        <v>Grande surface</v>
      </c>
      <c r="M1719" s="13" t="str">
        <f>VLOOKUP(Tableau1[[#This Row],[CustomerCode]],'Config Clients'!A:D,4,FALSE)</f>
        <v>Eric</v>
      </c>
      <c r="N1719" s="10" t="str">
        <f>IFERROR(IF(Tableau1[[#This Row],[Date rendu]]-'Date de l''export'!$A$2&gt;0,"Non","Oui"),"Oui")</f>
        <v>Non</v>
      </c>
      <c r="O1719" s="11">
        <f>IF(Tableau1[[#This Row],[En retard?]]="Non",Tableau1[[#This Row],[Date rendu]]-'Date de l''export'!$A$2,0)</f>
        <v>2.7404166666674428</v>
      </c>
      <c r="P1719" s="14" t="str">
        <f>IF(Tableau1[[#This Row],[En retard?]]="Oui","HD",IF(Tableau1[Délai restant]&lt;1,"&lt;24h",IF(Tableau1[Délai restant]&lt;2,"&lt;48h","≥48h")))</f>
        <v>≥48h</v>
      </c>
      <c r="Q1719" s="14" t="str">
        <f>IF(AND(Tableau1[[#This Row],[En retard?]]="Oui",OR(Tableau1[[#This Row],[Product]]="Citron",Tableau1[[#This Row],[Product]]="Amandes")),"Oui","Non")</f>
        <v>Non</v>
      </c>
      <c r="R1719" t="str">
        <f>CONCATENATE(Tableau1[[#This Row],[OrderCode]],"|",Tableau1[[#This Row],[AnaCode]],"|",Tableau1[[#This Row],[Product]])</f>
        <v>CMD01645805|NTR|Pomme de terre</v>
      </c>
    </row>
    <row r="1720" spans="1:18" x14ac:dyDescent="0.25">
      <c r="A1720" s="1" t="s">
        <v>725</v>
      </c>
      <c r="B1720" s="1" t="s">
        <v>36</v>
      </c>
      <c r="C1720" s="3" t="s">
        <v>75</v>
      </c>
      <c r="D1720" s="3" t="s">
        <v>24</v>
      </c>
      <c r="E1720" s="1" t="s">
        <v>63</v>
      </c>
      <c r="F1720" s="1" t="s">
        <v>2291</v>
      </c>
      <c r="G1720" s="1" t="s">
        <v>1013</v>
      </c>
      <c r="H1720" s="3">
        <f>SUBSTITUTE(LEFT(Tableau1[[#This Row],[OrderDate]],17),".",":")+0</f>
        <v>43570.670567129629</v>
      </c>
      <c r="I1720" s="3">
        <f>SUBSTITUTE(LEFT(Tableau1[[#This Row],[OrderDueTo]],17),".",":")+0</f>
        <v>43578.5</v>
      </c>
      <c r="J1720" s="13" t="str">
        <f>VLOOKUP(Tableau1[[#This Row],[AnaCode]],'Config Analyses'!A:C,2,FALSE)</f>
        <v>Analyse polluants d'emballage</v>
      </c>
      <c r="K1720" s="13" t="str">
        <f>VLOOKUP(Tableau1[[#This Row],[AnaCode]],'Config Analyses'!A:C,3,FALSE)</f>
        <v>Equipe 3</v>
      </c>
      <c r="L1720" s="13" t="str">
        <f>VLOOKUP(Tableau1[[#This Row],[CustomerCode]],'Config Clients'!A:D,3,FALSE)</f>
        <v>Entreprises agro-alimentaires</v>
      </c>
      <c r="M1720" s="13" t="str">
        <f>VLOOKUP(Tableau1[[#This Row],[CustomerCode]],'Config Clients'!A:D,4,FALSE)</f>
        <v>Julien</v>
      </c>
      <c r="N1720" s="10" t="str">
        <f>IFERROR(IF(Tableau1[[#This Row],[Date rendu]]-'Date de l''export'!$A$2&gt;0,"Non","Oui"),"Oui")</f>
        <v>Non</v>
      </c>
      <c r="O1720" s="11">
        <f>IF(Tableau1[[#This Row],[En retard?]]="Non",Tableau1[[#This Row],[Date rendu]]-'Date de l''export'!$A$2,0)</f>
        <v>6.7404166666674428</v>
      </c>
      <c r="P1720" s="14" t="str">
        <f>IF(Tableau1[[#This Row],[En retard?]]="Oui","HD",IF(Tableau1[Délai restant]&lt;1,"&lt;24h",IF(Tableau1[Délai restant]&lt;2,"&lt;48h","≥48h")))</f>
        <v>≥48h</v>
      </c>
      <c r="Q1720" s="14" t="str">
        <f>IF(AND(Tableau1[[#This Row],[En retard?]]="Oui",OR(Tableau1[[#This Row],[Product]]="Citron",Tableau1[[#This Row],[Product]]="Amandes")),"Oui","Non")</f>
        <v>Non</v>
      </c>
      <c r="R1720" t="str">
        <f>CONCATENATE(Tableau1[[#This Row],[OrderCode]],"|",Tableau1[[#This Row],[AnaCode]],"|",Tableau1[[#This Row],[Product]])</f>
        <v>CMD01789803|PLLT|Saumon</v>
      </c>
    </row>
    <row r="1721" spans="1:18" x14ac:dyDescent="0.25">
      <c r="A1721" s="1" t="s">
        <v>540</v>
      </c>
      <c r="B1721" s="1" t="s">
        <v>19</v>
      </c>
      <c r="C1721" s="3" t="s">
        <v>98</v>
      </c>
      <c r="D1721" s="3" t="s">
        <v>27</v>
      </c>
      <c r="E1721" s="1" t="s">
        <v>130</v>
      </c>
      <c r="F1721" s="1" t="s">
        <v>1407</v>
      </c>
      <c r="G1721" s="1" t="s">
        <v>1013</v>
      </c>
      <c r="H1721" s="3">
        <f>SUBSTITUTE(LEFT(Tableau1[[#This Row],[OrderDate]],17),".",":")+0</f>
        <v>43570.673425925925</v>
      </c>
      <c r="I1721" s="3">
        <f>SUBSTITUTE(LEFT(Tableau1[[#This Row],[OrderDueTo]],17),".",":")+0</f>
        <v>43578.5</v>
      </c>
      <c r="J1721" s="13" t="str">
        <f>VLOOKUP(Tableau1[[#This Row],[AnaCode]],'Config Analyses'!A:C,2,FALSE)</f>
        <v>Analyse pesticides</v>
      </c>
      <c r="K1721" s="13" t="str">
        <f>VLOOKUP(Tableau1[[#This Row],[AnaCode]],'Config Analyses'!A:C,3,FALSE)</f>
        <v>Equipe 3</v>
      </c>
      <c r="L1721" s="13" t="str">
        <f>VLOOKUP(Tableau1[[#This Row],[CustomerCode]],'Config Clients'!A:D,3,FALSE)</f>
        <v>Coopérative agricole</v>
      </c>
      <c r="M1721" s="13" t="str">
        <f>VLOOKUP(Tableau1[[#This Row],[CustomerCode]],'Config Clients'!A:D,4,FALSE)</f>
        <v>Julie</v>
      </c>
      <c r="N1721" s="10" t="str">
        <f>IFERROR(IF(Tableau1[[#This Row],[Date rendu]]-'Date de l''export'!$A$2&gt;0,"Non","Oui"),"Oui")</f>
        <v>Non</v>
      </c>
      <c r="O1721" s="11">
        <f>IF(Tableau1[[#This Row],[En retard?]]="Non",Tableau1[[#This Row],[Date rendu]]-'Date de l''export'!$A$2,0)</f>
        <v>6.7404166666674428</v>
      </c>
      <c r="P1721" s="14" t="str">
        <f>IF(Tableau1[[#This Row],[En retard?]]="Oui","HD",IF(Tableau1[Délai restant]&lt;1,"&lt;24h",IF(Tableau1[Délai restant]&lt;2,"&lt;48h","≥48h")))</f>
        <v>≥48h</v>
      </c>
      <c r="Q1721" s="14" t="str">
        <f>IF(AND(Tableau1[[#This Row],[En retard?]]="Oui",OR(Tableau1[[#This Row],[Product]]="Citron",Tableau1[[#This Row],[Product]]="Amandes")),"Oui","Non")</f>
        <v>Non</v>
      </c>
      <c r="R1721" t="str">
        <f>CONCATENATE(Tableau1[[#This Row],[OrderCode]],"|",Tableau1[[#This Row],[AnaCode]],"|",Tableau1[[#This Row],[Product]])</f>
        <v>CMD01552806|PEST|Bettrave</v>
      </c>
    </row>
    <row r="1722" spans="1:18" x14ac:dyDescent="0.25">
      <c r="A1722" s="1" t="s">
        <v>48</v>
      </c>
      <c r="B1722" s="1" t="s">
        <v>7</v>
      </c>
      <c r="C1722" s="3" t="s">
        <v>49</v>
      </c>
      <c r="D1722" s="3" t="s">
        <v>8</v>
      </c>
      <c r="E1722" s="1" t="s">
        <v>130</v>
      </c>
      <c r="F1722" s="1" t="s">
        <v>1639</v>
      </c>
      <c r="G1722" s="1" t="s">
        <v>1013</v>
      </c>
      <c r="H1722" s="3">
        <f>SUBSTITUTE(LEFT(Tableau1[[#This Row],[OrderDate]],17),".",":")+0</f>
        <v>43570.675023148149</v>
      </c>
      <c r="I1722" s="3">
        <f>SUBSTITUTE(LEFT(Tableau1[[#This Row],[OrderDueTo]],17),".",":")+0</f>
        <v>43578.5</v>
      </c>
      <c r="J1722" s="13" t="str">
        <f>VLOOKUP(Tableau1[[#This Row],[AnaCode]],'Config Analyses'!A:C,2,FALSE)</f>
        <v>Analyse pesticides</v>
      </c>
      <c r="K1722" s="13" t="str">
        <f>VLOOKUP(Tableau1[[#This Row],[AnaCode]],'Config Analyses'!A:C,3,FALSE)</f>
        <v>Equipe 3</v>
      </c>
      <c r="L1722" s="13" t="str">
        <f>VLOOKUP(Tableau1[[#This Row],[CustomerCode]],'Config Clients'!A:D,3,FALSE)</f>
        <v>Grande surface</v>
      </c>
      <c r="M1722" s="13" t="str">
        <f>VLOOKUP(Tableau1[[#This Row],[CustomerCode]],'Config Clients'!A:D,4,FALSE)</f>
        <v>Eric</v>
      </c>
      <c r="N1722" s="10" t="str">
        <f>IFERROR(IF(Tableau1[[#This Row],[Date rendu]]-'Date de l''export'!$A$2&gt;0,"Non","Oui"),"Oui")</f>
        <v>Non</v>
      </c>
      <c r="O1722" s="11">
        <f>IF(Tableau1[[#This Row],[En retard?]]="Non",Tableau1[[#This Row],[Date rendu]]-'Date de l''export'!$A$2,0)</f>
        <v>6.7404166666674428</v>
      </c>
      <c r="P1722" s="14" t="str">
        <f>IF(Tableau1[[#This Row],[En retard?]]="Oui","HD",IF(Tableau1[Délai restant]&lt;1,"&lt;24h",IF(Tableau1[Délai restant]&lt;2,"&lt;48h","≥48h")))</f>
        <v>≥48h</v>
      </c>
      <c r="Q1722" s="14" t="str">
        <f>IF(AND(Tableau1[[#This Row],[En retard?]]="Oui",OR(Tableau1[[#This Row],[Product]]="Citron",Tableau1[[#This Row],[Product]]="Amandes")),"Oui","Non")</f>
        <v>Non</v>
      </c>
      <c r="R1722" t="str">
        <f>CONCATENATE(Tableau1[[#This Row],[OrderCode]],"|",Tableau1[[#This Row],[AnaCode]],"|",Tableau1[[#This Row],[Product]])</f>
        <v>CMD01490005|PEST|Concombre</v>
      </c>
    </row>
    <row r="1723" spans="1:18" x14ac:dyDescent="0.25">
      <c r="A1723" s="1" t="s">
        <v>250</v>
      </c>
      <c r="B1723" s="1" t="s">
        <v>21</v>
      </c>
      <c r="C1723" s="3" t="s">
        <v>54</v>
      </c>
      <c r="D1723" s="3" t="s">
        <v>10</v>
      </c>
      <c r="E1723" s="1" t="s">
        <v>130</v>
      </c>
      <c r="F1723" s="1" t="s">
        <v>1410</v>
      </c>
      <c r="G1723" s="1" t="s">
        <v>1013</v>
      </c>
      <c r="H1723" s="3">
        <f>SUBSTITUTE(LEFT(Tableau1[[#This Row],[OrderDate]],17),".",":")+0</f>
        <v>43570.67559027778</v>
      </c>
      <c r="I1723" s="3">
        <f>SUBSTITUTE(LEFT(Tableau1[[#This Row],[OrderDueTo]],17),".",":")+0</f>
        <v>43578.5</v>
      </c>
      <c r="J1723" s="13" t="str">
        <f>VLOOKUP(Tableau1[[#This Row],[AnaCode]],'Config Analyses'!A:C,2,FALSE)</f>
        <v>Analyse pesticides</v>
      </c>
      <c r="K1723" s="13" t="str">
        <f>VLOOKUP(Tableau1[[#This Row],[AnaCode]],'Config Analyses'!A:C,3,FALSE)</f>
        <v>Equipe 3</v>
      </c>
      <c r="L1723" s="13" t="str">
        <f>VLOOKUP(Tableau1[[#This Row],[CustomerCode]],'Config Clients'!A:D,3,FALSE)</f>
        <v>Coopérative agricole</v>
      </c>
      <c r="M1723" s="13" t="str">
        <f>VLOOKUP(Tableau1[[#This Row],[CustomerCode]],'Config Clients'!A:D,4,FALSE)</f>
        <v>Julie</v>
      </c>
      <c r="N1723" s="10" t="str">
        <f>IFERROR(IF(Tableau1[[#This Row],[Date rendu]]-'Date de l''export'!$A$2&gt;0,"Non","Oui"),"Oui")</f>
        <v>Non</v>
      </c>
      <c r="O1723" s="11">
        <f>IF(Tableau1[[#This Row],[En retard?]]="Non",Tableau1[[#This Row],[Date rendu]]-'Date de l''export'!$A$2,0)</f>
        <v>6.7404166666674428</v>
      </c>
      <c r="P1723" s="14" t="str">
        <f>IF(Tableau1[[#This Row],[En retard?]]="Oui","HD",IF(Tableau1[Délai restant]&lt;1,"&lt;24h",IF(Tableau1[Délai restant]&lt;2,"&lt;48h","≥48h")))</f>
        <v>≥48h</v>
      </c>
      <c r="Q1723" s="14" t="str">
        <f>IF(AND(Tableau1[[#This Row],[En retard?]]="Oui",OR(Tableau1[[#This Row],[Product]]="Citron",Tableau1[[#This Row],[Product]]="Amandes")),"Oui","Non")</f>
        <v>Non</v>
      </c>
      <c r="R1723" t="str">
        <f>CONCATENATE(Tableau1[[#This Row],[OrderCode]],"|",Tableau1[[#This Row],[AnaCode]],"|",Tableau1[[#This Row],[Product]])</f>
        <v>CMD01665305|PEST|Carotte</v>
      </c>
    </row>
    <row r="1724" spans="1:18" x14ac:dyDescent="0.25">
      <c r="A1724" s="1" t="s">
        <v>430</v>
      </c>
      <c r="B1724" s="1" t="s">
        <v>32</v>
      </c>
      <c r="C1724" s="3" t="s">
        <v>61</v>
      </c>
      <c r="D1724" s="3" t="s">
        <v>14</v>
      </c>
      <c r="E1724" s="1" t="s">
        <v>130</v>
      </c>
      <c r="F1724" s="1" t="s">
        <v>2295</v>
      </c>
      <c r="G1724" s="1" t="s">
        <v>1013</v>
      </c>
      <c r="H1724" s="3">
        <f>SUBSTITUTE(LEFT(Tableau1[[#This Row],[OrderDate]],17),".",":")+0</f>
        <v>43570.676307870373</v>
      </c>
      <c r="I1724" s="3">
        <f>SUBSTITUTE(LEFT(Tableau1[[#This Row],[OrderDueTo]],17),".",":")+0</f>
        <v>43578.5</v>
      </c>
      <c r="J1724" s="13" t="str">
        <f>VLOOKUP(Tableau1[[#This Row],[AnaCode]],'Config Analyses'!A:C,2,FALSE)</f>
        <v>Analyse pesticides</v>
      </c>
      <c r="K1724" s="13" t="str">
        <f>VLOOKUP(Tableau1[[#This Row],[AnaCode]],'Config Analyses'!A:C,3,FALSE)</f>
        <v>Equipe 3</v>
      </c>
      <c r="L1724" s="13" t="str">
        <f>VLOOKUP(Tableau1[[#This Row],[CustomerCode]],'Config Clients'!A:D,3,FALSE)</f>
        <v>Grande surface</v>
      </c>
      <c r="M1724" s="13" t="str">
        <f>VLOOKUP(Tableau1[[#This Row],[CustomerCode]],'Config Clients'!A:D,4,FALSE)</f>
        <v>Eric</v>
      </c>
      <c r="N1724" s="10" t="str">
        <f>IFERROR(IF(Tableau1[[#This Row],[Date rendu]]-'Date de l''export'!$A$2&gt;0,"Non","Oui"),"Oui")</f>
        <v>Non</v>
      </c>
      <c r="O1724" s="11">
        <f>IF(Tableau1[[#This Row],[En retard?]]="Non",Tableau1[[#This Row],[Date rendu]]-'Date de l''export'!$A$2,0)</f>
        <v>6.7404166666674428</v>
      </c>
      <c r="P1724" s="14" t="str">
        <f>IF(Tableau1[[#This Row],[En retard?]]="Oui","HD",IF(Tableau1[Délai restant]&lt;1,"&lt;24h",IF(Tableau1[Délai restant]&lt;2,"&lt;48h","≥48h")))</f>
        <v>≥48h</v>
      </c>
      <c r="Q1724" s="14" t="str">
        <f>IF(AND(Tableau1[[#This Row],[En retard?]]="Oui",OR(Tableau1[[#This Row],[Product]]="Citron",Tableau1[[#This Row],[Product]]="Amandes")),"Oui","Non")</f>
        <v>Non</v>
      </c>
      <c r="R1724" t="str">
        <f>CONCATENATE(Tableau1[[#This Row],[OrderCode]],"|",Tableau1[[#This Row],[AnaCode]],"|",Tableau1[[#This Row],[Product]])</f>
        <v>CMD01711402|PEST|Tomate</v>
      </c>
    </row>
    <row r="1725" spans="1:18" x14ac:dyDescent="0.25">
      <c r="A1725" s="1" t="s">
        <v>922</v>
      </c>
      <c r="B1725" s="1" t="s">
        <v>31</v>
      </c>
      <c r="C1725" s="3" t="s">
        <v>61</v>
      </c>
      <c r="D1725" s="3" t="s">
        <v>14</v>
      </c>
      <c r="E1725" s="1" t="s">
        <v>130</v>
      </c>
      <c r="F1725" s="1" t="s">
        <v>2296</v>
      </c>
      <c r="G1725" s="1" t="s">
        <v>1013</v>
      </c>
      <c r="H1725" s="3">
        <f>SUBSTITUTE(LEFT(Tableau1[[#This Row],[OrderDate]],17),".",":")+0</f>
        <v>43570.67832175926</v>
      </c>
      <c r="I1725" s="3">
        <f>SUBSTITUTE(LEFT(Tableau1[[#This Row],[OrderDueTo]],17),".",":")+0</f>
        <v>43578.5</v>
      </c>
      <c r="J1725" s="13" t="str">
        <f>VLOOKUP(Tableau1[[#This Row],[AnaCode]],'Config Analyses'!A:C,2,FALSE)</f>
        <v>Analyse pesticides</v>
      </c>
      <c r="K1725" s="13" t="str">
        <f>VLOOKUP(Tableau1[[#This Row],[AnaCode]],'Config Analyses'!A:C,3,FALSE)</f>
        <v>Equipe 3</v>
      </c>
      <c r="L1725" s="13" t="str">
        <f>VLOOKUP(Tableau1[[#This Row],[CustomerCode]],'Config Clients'!A:D,3,FALSE)</f>
        <v>Grande surface</v>
      </c>
      <c r="M1725" s="13" t="str">
        <f>VLOOKUP(Tableau1[[#This Row],[CustomerCode]],'Config Clients'!A:D,4,FALSE)</f>
        <v>Eric</v>
      </c>
      <c r="N1725" s="10" t="str">
        <f>IFERROR(IF(Tableau1[[#This Row],[Date rendu]]-'Date de l''export'!$A$2&gt;0,"Non","Oui"),"Oui")</f>
        <v>Non</v>
      </c>
      <c r="O1725" s="11">
        <f>IF(Tableau1[[#This Row],[En retard?]]="Non",Tableau1[[#This Row],[Date rendu]]-'Date de l''export'!$A$2,0)</f>
        <v>6.7404166666674428</v>
      </c>
      <c r="P1725" s="14" t="str">
        <f>IF(Tableau1[[#This Row],[En retard?]]="Oui","HD",IF(Tableau1[Délai restant]&lt;1,"&lt;24h",IF(Tableau1[Délai restant]&lt;2,"&lt;48h","≥48h")))</f>
        <v>≥48h</v>
      </c>
      <c r="Q1725" s="14" t="str">
        <f>IF(AND(Tableau1[[#This Row],[En retard?]]="Oui",OR(Tableau1[[#This Row],[Product]]="Citron",Tableau1[[#This Row],[Product]]="Amandes")),"Oui","Non")</f>
        <v>Non</v>
      </c>
      <c r="R1725" t="str">
        <f>CONCATENATE(Tableau1[[#This Row],[OrderCode]],"|",Tableau1[[#This Row],[AnaCode]],"|",Tableau1[[#This Row],[Product]])</f>
        <v>CMD01503405|PEST|Pomme de terre</v>
      </c>
    </row>
    <row r="1726" spans="1:18" x14ac:dyDescent="0.25">
      <c r="A1726" s="1" t="s">
        <v>839</v>
      </c>
      <c r="B1726" s="1" t="s">
        <v>46</v>
      </c>
      <c r="C1726" s="3" t="s">
        <v>225</v>
      </c>
      <c r="D1726" s="3" t="s">
        <v>39</v>
      </c>
      <c r="E1726" s="1" t="s">
        <v>63</v>
      </c>
      <c r="F1726" s="1" t="s">
        <v>2297</v>
      </c>
      <c r="G1726" s="1" t="s">
        <v>1013</v>
      </c>
      <c r="H1726" s="3">
        <f>SUBSTITUTE(LEFT(Tableau1[[#This Row],[OrderDate]],17),".",":")+0</f>
        <v>43570.681817129633</v>
      </c>
      <c r="I1726" s="3">
        <f>SUBSTITUTE(LEFT(Tableau1[[#This Row],[OrderDueTo]],17),".",":")+0</f>
        <v>43578.5</v>
      </c>
      <c r="J1726" s="13" t="str">
        <f>VLOOKUP(Tableau1[[#This Row],[AnaCode]],'Config Analyses'!A:C,2,FALSE)</f>
        <v>Analyse polluants d'emballage</v>
      </c>
      <c r="K1726" s="13" t="str">
        <f>VLOOKUP(Tableau1[[#This Row],[AnaCode]],'Config Analyses'!A:C,3,FALSE)</f>
        <v>Equipe 3</v>
      </c>
      <c r="L1726" s="13" t="str">
        <f>VLOOKUP(Tableau1[[#This Row],[CustomerCode]],'Config Clients'!A:D,3,FALSE)</f>
        <v>Coopérative agricole</v>
      </c>
      <c r="M1726" s="13" t="str">
        <f>VLOOKUP(Tableau1[[#This Row],[CustomerCode]],'Config Clients'!A:D,4,FALSE)</f>
        <v>Béatrice</v>
      </c>
      <c r="N1726" s="10" t="str">
        <f>IFERROR(IF(Tableau1[[#This Row],[Date rendu]]-'Date de l''export'!$A$2&gt;0,"Non","Oui"),"Oui")</f>
        <v>Non</v>
      </c>
      <c r="O1726" s="11">
        <f>IF(Tableau1[[#This Row],[En retard?]]="Non",Tableau1[[#This Row],[Date rendu]]-'Date de l''export'!$A$2,0)</f>
        <v>6.7404166666674428</v>
      </c>
      <c r="P1726" s="14" t="str">
        <f>IF(Tableau1[[#This Row],[En retard?]]="Oui","HD",IF(Tableau1[Délai restant]&lt;1,"&lt;24h",IF(Tableau1[Délai restant]&lt;2,"&lt;48h","≥48h")))</f>
        <v>≥48h</v>
      </c>
      <c r="Q1726" s="14" t="str">
        <f>IF(AND(Tableau1[[#This Row],[En retard?]]="Oui",OR(Tableau1[[#This Row],[Product]]="Citron",Tableau1[[#This Row],[Product]]="Amandes")),"Oui","Non")</f>
        <v>Non</v>
      </c>
      <c r="R1726" t="str">
        <f>CONCATENATE(Tableau1[[#This Row],[OrderCode]],"|",Tableau1[[#This Row],[AnaCode]],"|",Tableau1[[#This Row],[Product]])</f>
        <v>CMD01743401|PLLT|Raisin</v>
      </c>
    </row>
    <row r="1727" spans="1:18" x14ac:dyDescent="0.25">
      <c r="A1727" s="1" t="s">
        <v>727</v>
      </c>
      <c r="B1727" s="1" t="s">
        <v>19</v>
      </c>
      <c r="C1727" s="3" t="s">
        <v>61</v>
      </c>
      <c r="D1727" s="3" t="s">
        <v>14</v>
      </c>
      <c r="E1727" s="1" t="s">
        <v>130</v>
      </c>
      <c r="F1727" s="1" t="s">
        <v>1417</v>
      </c>
      <c r="G1727" s="1" t="s">
        <v>1013</v>
      </c>
      <c r="H1727" s="3">
        <f>SUBSTITUTE(LEFT(Tableau1[[#This Row],[OrderDate]],17),".",":")+0</f>
        <v>43570.686030092591</v>
      </c>
      <c r="I1727" s="3">
        <f>SUBSTITUTE(LEFT(Tableau1[[#This Row],[OrderDueTo]],17),".",":")+0</f>
        <v>43578.5</v>
      </c>
      <c r="J1727" s="13" t="str">
        <f>VLOOKUP(Tableau1[[#This Row],[AnaCode]],'Config Analyses'!A:C,2,FALSE)</f>
        <v>Analyse pesticides</v>
      </c>
      <c r="K1727" s="13" t="str">
        <f>VLOOKUP(Tableau1[[#This Row],[AnaCode]],'Config Analyses'!A:C,3,FALSE)</f>
        <v>Equipe 3</v>
      </c>
      <c r="L1727" s="13" t="str">
        <f>VLOOKUP(Tableau1[[#This Row],[CustomerCode]],'Config Clients'!A:D,3,FALSE)</f>
        <v>Grande surface</v>
      </c>
      <c r="M1727" s="13" t="str">
        <f>VLOOKUP(Tableau1[[#This Row],[CustomerCode]],'Config Clients'!A:D,4,FALSE)</f>
        <v>Eric</v>
      </c>
      <c r="N1727" s="10" t="str">
        <f>IFERROR(IF(Tableau1[[#This Row],[Date rendu]]-'Date de l''export'!$A$2&gt;0,"Non","Oui"),"Oui")</f>
        <v>Non</v>
      </c>
      <c r="O1727" s="11">
        <f>IF(Tableau1[[#This Row],[En retard?]]="Non",Tableau1[[#This Row],[Date rendu]]-'Date de l''export'!$A$2,0)</f>
        <v>6.7404166666674428</v>
      </c>
      <c r="P1727" s="14" t="str">
        <f>IF(Tableau1[[#This Row],[En retard?]]="Oui","HD",IF(Tableau1[Délai restant]&lt;1,"&lt;24h",IF(Tableau1[Délai restant]&lt;2,"&lt;48h","≥48h")))</f>
        <v>≥48h</v>
      </c>
      <c r="Q1727" s="14" t="str">
        <f>IF(AND(Tableau1[[#This Row],[En retard?]]="Oui",OR(Tableau1[[#This Row],[Product]]="Citron",Tableau1[[#This Row],[Product]]="Amandes")),"Oui","Non")</f>
        <v>Non</v>
      </c>
      <c r="R1727" t="str">
        <f>CONCATENATE(Tableau1[[#This Row],[OrderCode]],"|",Tableau1[[#This Row],[AnaCode]],"|",Tableau1[[#This Row],[Product]])</f>
        <v>CMD01608902|PEST|Bettrave</v>
      </c>
    </row>
    <row r="1728" spans="1:18" x14ac:dyDescent="0.25">
      <c r="A1728" s="1" t="s">
        <v>313</v>
      </c>
      <c r="B1728" s="1" t="s">
        <v>19</v>
      </c>
      <c r="C1728" s="3" t="s">
        <v>61</v>
      </c>
      <c r="D1728" s="3" t="s">
        <v>14</v>
      </c>
      <c r="E1728" s="1" t="s">
        <v>130</v>
      </c>
      <c r="F1728" s="1" t="s">
        <v>1418</v>
      </c>
      <c r="G1728" s="1" t="s">
        <v>1013</v>
      </c>
      <c r="H1728" s="3">
        <f>SUBSTITUTE(LEFT(Tableau1[[#This Row],[OrderDate]],17),".",":")+0</f>
        <v>43570.686053240737</v>
      </c>
      <c r="I1728" s="3">
        <f>SUBSTITUTE(LEFT(Tableau1[[#This Row],[OrderDueTo]],17),".",":")+0</f>
        <v>43578.5</v>
      </c>
      <c r="J1728" s="13" t="str">
        <f>VLOOKUP(Tableau1[[#This Row],[AnaCode]],'Config Analyses'!A:C,2,FALSE)</f>
        <v>Analyse pesticides</v>
      </c>
      <c r="K1728" s="13" t="str">
        <f>VLOOKUP(Tableau1[[#This Row],[AnaCode]],'Config Analyses'!A:C,3,FALSE)</f>
        <v>Equipe 3</v>
      </c>
      <c r="L1728" s="13" t="str">
        <f>VLOOKUP(Tableau1[[#This Row],[CustomerCode]],'Config Clients'!A:D,3,FALSE)</f>
        <v>Grande surface</v>
      </c>
      <c r="M1728" s="13" t="str">
        <f>VLOOKUP(Tableau1[[#This Row],[CustomerCode]],'Config Clients'!A:D,4,FALSE)</f>
        <v>Eric</v>
      </c>
      <c r="N1728" s="10" t="str">
        <f>IFERROR(IF(Tableau1[[#This Row],[Date rendu]]-'Date de l''export'!$A$2&gt;0,"Non","Oui"),"Oui")</f>
        <v>Non</v>
      </c>
      <c r="O1728" s="11">
        <f>IF(Tableau1[[#This Row],[En retard?]]="Non",Tableau1[[#This Row],[Date rendu]]-'Date de l''export'!$A$2,0)</f>
        <v>6.7404166666674428</v>
      </c>
      <c r="P1728" s="14" t="str">
        <f>IF(Tableau1[[#This Row],[En retard?]]="Oui","HD",IF(Tableau1[Délai restant]&lt;1,"&lt;24h",IF(Tableau1[Délai restant]&lt;2,"&lt;48h","≥48h")))</f>
        <v>≥48h</v>
      </c>
      <c r="Q1728" s="14" t="str">
        <f>IF(AND(Tableau1[[#This Row],[En retard?]]="Oui",OR(Tableau1[[#This Row],[Product]]="Citron",Tableau1[[#This Row],[Product]]="Amandes")),"Oui","Non")</f>
        <v>Non</v>
      </c>
      <c r="R1728" t="str">
        <f>CONCATENATE(Tableau1[[#This Row],[OrderCode]],"|",Tableau1[[#This Row],[AnaCode]],"|",Tableau1[[#This Row],[Product]])</f>
        <v>CMD01700502|PEST|Bettrave</v>
      </c>
    </row>
    <row r="1729" spans="1:18" x14ac:dyDescent="0.25">
      <c r="A1729" s="1" t="s">
        <v>392</v>
      </c>
      <c r="B1729" s="1" t="s">
        <v>19</v>
      </c>
      <c r="C1729" s="3" t="s">
        <v>61</v>
      </c>
      <c r="D1729" s="3" t="s">
        <v>14</v>
      </c>
      <c r="E1729" s="1" t="s">
        <v>63</v>
      </c>
      <c r="F1729" s="1" t="s">
        <v>2301</v>
      </c>
      <c r="G1729" s="1" t="s">
        <v>1013</v>
      </c>
      <c r="H1729" s="3">
        <f>SUBSTITUTE(LEFT(Tableau1[[#This Row],[OrderDate]],17),".",":")+0</f>
        <v>43570.688321759262</v>
      </c>
      <c r="I1729" s="3">
        <f>SUBSTITUTE(LEFT(Tableau1[[#This Row],[OrderDueTo]],17),".",":")+0</f>
        <v>43578.5</v>
      </c>
      <c r="J1729" s="13" t="str">
        <f>VLOOKUP(Tableau1[[#This Row],[AnaCode]],'Config Analyses'!A:C,2,FALSE)</f>
        <v>Analyse polluants d'emballage</v>
      </c>
      <c r="K1729" s="13" t="str">
        <f>VLOOKUP(Tableau1[[#This Row],[AnaCode]],'Config Analyses'!A:C,3,FALSE)</f>
        <v>Equipe 3</v>
      </c>
      <c r="L1729" s="13" t="str">
        <f>VLOOKUP(Tableau1[[#This Row],[CustomerCode]],'Config Clients'!A:D,3,FALSE)</f>
        <v>Grande surface</v>
      </c>
      <c r="M1729" s="13" t="str">
        <f>VLOOKUP(Tableau1[[#This Row],[CustomerCode]],'Config Clients'!A:D,4,FALSE)</f>
        <v>Eric</v>
      </c>
      <c r="N1729" s="10" t="str">
        <f>IFERROR(IF(Tableau1[[#This Row],[Date rendu]]-'Date de l''export'!$A$2&gt;0,"Non","Oui"),"Oui")</f>
        <v>Non</v>
      </c>
      <c r="O1729" s="11">
        <f>IF(Tableau1[[#This Row],[En retard?]]="Non",Tableau1[[#This Row],[Date rendu]]-'Date de l''export'!$A$2,0)</f>
        <v>6.7404166666674428</v>
      </c>
      <c r="P1729" s="14" t="str">
        <f>IF(Tableau1[[#This Row],[En retard?]]="Oui","HD",IF(Tableau1[Délai restant]&lt;1,"&lt;24h",IF(Tableau1[Délai restant]&lt;2,"&lt;48h","≥48h")))</f>
        <v>≥48h</v>
      </c>
      <c r="Q1729" s="14" t="str">
        <f>IF(AND(Tableau1[[#This Row],[En retard?]]="Oui",OR(Tableau1[[#This Row],[Product]]="Citron",Tableau1[[#This Row],[Product]]="Amandes")),"Oui","Non")</f>
        <v>Non</v>
      </c>
      <c r="R1729" t="str">
        <f>CONCATENATE(Tableau1[[#This Row],[OrderCode]],"|",Tableau1[[#This Row],[AnaCode]],"|",Tableau1[[#This Row],[Product]])</f>
        <v>CMD01491702|PLLT|Bettrave</v>
      </c>
    </row>
    <row r="1730" spans="1:18" x14ac:dyDescent="0.25">
      <c r="A1730" s="1" t="s">
        <v>274</v>
      </c>
      <c r="B1730" s="1" t="s">
        <v>31</v>
      </c>
      <c r="C1730" s="3" t="s">
        <v>72</v>
      </c>
      <c r="D1730" s="3" t="s">
        <v>22</v>
      </c>
      <c r="E1730" s="1" t="s">
        <v>63</v>
      </c>
      <c r="F1730" s="1" t="s">
        <v>1529</v>
      </c>
      <c r="G1730" s="1" t="s">
        <v>1013</v>
      </c>
      <c r="H1730" s="3">
        <f>SUBSTITUTE(LEFT(Tableau1[[#This Row],[OrderDate]],17),".",":")+0</f>
        <v>43570.693854166668</v>
      </c>
      <c r="I1730" s="3">
        <f>SUBSTITUTE(LEFT(Tableau1[[#This Row],[OrderDueTo]],17),".",":")+0</f>
        <v>43578.5</v>
      </c>
      <c r="J1730" s="13" t="str">
        <f>VLOOKUP(Tableau1[[#This Row],[AnaCode]],'Config Analyses'!A:C,2,FALSE)</f>
        <v>Analyse polluants d'emballage</v>
      </c>
      <c r="K1730" s="13" t="str">
        <f>VLOOKUP(Tableau1[[#This Row],[AnaCode]],'Config Analyses'!A:C,3,FALSE)</f>
        <v>Equipe 3</v>
      </c>
      <c r="L1730" s="13" t="str">
        <f>VLOOKUP(Tableau1[[#This Row],[CustomerCode]],'Config Clients'!A:D,3,FALSE)</f>
        <v>Coopérative agricole</v>
      </c>
      <c r="M1730" s="13" t="str">
        <f>VLOOKUP(Tableau1[[#This Row],[CustomerCode]],'Config Clients'!A:D,4,FALSE)</f>
        <v>Julie</v>
      </c>
      <c r="N1730" s="10" t="str">
        <f>IFERROR(IF(Tableau1[[#This Row],[Date rendu]]-'Date de l''export'!$A$2&gt;0,"Non","Oui"),"Oui")</f>
        <v>Non</v>
      </c>
      <c r="O1730" s="11">
        <f>IF(Tableau1[[#This Row],[En retard?]]="Non",Tableau1[[#This Row],[Date rendu]]-'Date de l''export'!$A$2,0)</f>
        <v>6.7404166666674428</v>
      </c>
      <c r="P1730" s="14" t="str">
        <f>IF(Tableau1[[#This Row],[En retard?]]="Oui","HD",IF(Tableau1[Délai restant]&lt;1,"&lt;24h",IF(Tableau1[Délai restant]&lt;2,"&lt;48h","≥48h")))</f>
        <v>≥48h</v>
      </c>
      <c r="Q1730" s="14" t="str">
        <f>IF(AND(Tableau1[[#This Row],[En retard?]]="Oui",OR(Tableau1[[#This Row],[Product]]="Citron",Tableau1[[#This Row],[Product]]="Amandes")),"Oui","Non")</f>
        <v>Non</v>
      </c>
      <c r="R1730" t="str">
        <f>CONCATENATE(Tableau1[[#This Row],[OrderCode]],"|",Tableau1[[#This Row],[AnaCode]],"|",Tableau1[[#This Row],[Product]])</f>
        <v>CMD01614404|PLLT|Pomme de terre</v>
      </c>
    </row>
    <row r="1731" spans="1:18" x14ac:dyDescent="0.25">
      <c r="A1731" s="1" t="s">
        <v>655</v>
      </c>
      <c r="B1731" s="1" t="s">
        <v>36</v>
      </c>
      <c r="C1731" s="3" t="s">
        <v>75</v>
      </c>
      <c r="D1731" s="3" t="s">
        <v>24</v>
      </c>
      <c r="E1731" s="1" t="s">
        <v>167</v>
      </c>
      <c r="F1731" s="1" t="s">
        <v>2304</v>
      </c>
      <c r="G1731" s="1" t="s">
        <v>973</v>
      </c>
      <c r="H1731" s="3">
        <f>SUBSTITUTE(LEFT(Tableau1[[#This Row],[OrderDate]],17),".",":")+0</f>
        <v>43570.694050925929</v>
      </c>
      <c r="I1731" s="3">
        <f>SUBSTITUTE(LEFT(Tableau1[[#This Row],[OrderDueTo]],17),".",":")+0</f>
        <v>43575.5</v>
      </c>
      <c r="J1731" s="13" t="str">
        <f>VLOOKUP(Tableau1[[#This Row],[AnaCode]],'Config Analyses'!A:C,2,FALSE)</f>
        <v>Analyse matières grasses</v>
      </c>
      <c r="K1731" s="13" t="str">
        <f>VLOOKUP(Tableau1[[#This Row],[AnaCode]],'Config Analyses'!A:C,3,FALSE)</f>
        <v>Equipe 2</v>
      </c>
      <c r="L1731" s="13" t="str">
        <f>VLOOKUP(Tableau1[[#This Row],[CustomerCode]],'Config Clients'!A:D,3,FALSE)</f>
        <v>Entreprises agro-alimentaires</v>
      </c>
      <c r="M1731" s="13" t="str">
        <f>VLOOKUP(Tableau1[[#This Row],[CustomerCode]],'Config Clients'!A:D,4,FALSE)</f>
        <v>Julien</v>
      </c>
      <c r="N1731" s="10" t="str">
        <f>IFERROR(IF(Tableau1[[#This Row],[Date rendu]]-'Date de l''export'!$A$2&gt;0,"Non","Oui"),"Oui")</f>
        <v>Non</v>
      </c>
      <c r="O1731" s="11">
        <f>IF(Tableau1[[#This Row],[En retard?]]="Non",Tableau1[[#This Row],[Date rendu]]-'Date de l''export'!$A$2,0)</f>
        <v>3.7404166666674428</v>
      </c>
      <c r="P1731" s="14" t="str">
        <f>IF(Tableau1[[#This Row],[En retard?]]="Oui","HD",IF(Tableau1[Délai restant]&lt;1,"&lt;24h",IF(Tableau1[Délai restant]&lt;2,"&lt;48h","≥48h")))</f>
        <v>≥48h</v>
      </c>
      <c r="Q1731" s="14" t="str">
        <f>IF(AND(Tableau1[[#This Row],[En retard?]]="Oui",OR(Tableau1[[#This Row],[Product]]="Citron",Tableau1[[#This Row],[Product]]="Amandes")),"Oui","Non")</f>
        <v>Non</v>
      </c>
      <c r="R1731" t="str">
        <f>CONCATENATE(Tableau1[[#This Row],[OrderCode]],"|",Tableau1[[#This Row],[AnaCode]],"|",Tableau1[[#This Row],[Product]])</f>
        <v>CMD01790305|MTG|Saumon</v>
      </c>
    </row>
    <row r="1732" spans="1:18" x14ac:dyDescent="0.25">
      <c r="A1732" s="1" t="s">
        <v>395</v>
      </c>
      <c r="B1732" s="1" t="s">
        <v>19</v>
      </c>
      <c r="C1732" s="3" t="s">
        <v>52</v>
      </c>
      <c r="D1732" s="3" t="s">
        <v>9</v>
      </c>
      <c r="E1732" s="1" t="s">
        <v>107</v>
      </c>
      <c r="F1732" s="1" t="s">
        <v>2305</v>
      </c>
      <c r="G1732" s="1" t="s">
        <v>950</v>
      </c>
      <c r="H1732" s="3">
        <f>SUBSTITUTE(LEFT(Tableau1[[#This Row],[OrderDate]],17),".",":")+0</f>
        <v>43570.697789351849</v>
      </c>
      <c r="I1732" s="3">
        <f>SUBSTITUTE(LEFT(Tableau1[[#This Row],[OrderDueTo]],17),".",":")+0</f>
        <v>43574.5</v>
      </c>
      <c r="J1732" s="13" t="str">
        <f>VLOOKUP(Tableau1[[#This Row],[AnaCode]],'Config Analyses'!A:C,2,FALSE)</f>
        <v>Analyse nutritionelle</v>
      </c>
      <c r="K1732" s="13" t="str">
        <f>VLOOKUP(Tableau1[[#This Row],[AnaCode]],'Config Analyses'!A:C,3,FALSE)</f>
        <v>Equipe 2</v>
      </c>
      <c r="L1732" s="13" t="str">
        <f>VLOOKUP(Tableau1[[#This Row],[CustomerCode]],'Config Clients'!A:D,3,FALSE)</f>
        <v>Centrale d'achats</v>
      </c>
      <c r="M1732" s="13" t="str">
        <f>VLOOKUP(Tableau1[[#This Row],[CustomerCode]],'Config Clients'!A:D,4,FALSE)</f>
        <v>Sandrine</v>
      </c>
      <c r="N1732" s="10" t="str">
        <f>IFERROR(IF(Tableau1[[#This Row],[Date rendu]]-'Date de l''export'!$A$2&gt;0,"Non","Oui"),"Oui")</f>
        <v>Non</v>
      </c>
      <c r="O1732" s="11">
        <f>IF(Tableau1[[#This Row],[En retard?]]="Non",Tableau1[[#This Row],[Date rendu]]-'Date de l''export'!$A$2,0)</f>
        <v>2.7404166666674428</v>
      </c>
      <c r="P1732" s="14" t="str">
        <f>IF(Tableau1[[#This Row],[En retard?]]="Oui","HD",IF(Tableau1[Délai restant]&lt;1,"&lt;24h",IF(Tableau1[Délai restant]&lt;2,"&lt;48h","≥48h")))</f>
        <v>≥48h</v>
      </c>
      <c r="Q1732" s="14" t="str">
        <f>IF(AND(Tableau1[[#This Row],[En retard?]]="Oui",OR(Tableau1[[#This Row],[Product]]="Citron",Tableau1[[#This Row],[Product]]="Amandes")),"Oui","Non")</f>
        <v>Non</v>
      </c>
      <c r="R1732" t="str">
        <f>CONCATENATE(Tableau1[[#This Row],[OrderCode]],"|",Tableau1[[#This Row],[AnaCode]],"|",Tableau1[[#This Row],[Product]])</f>
        <v>CMD01626010|NTR|Bettrave</v>
      </c>
    </row>
    <row r="1733" spans="1:18" x14ac:dyDescent="0.25">
      <c r="A1733" s="1" t="s">
        <v>396</v>
      </c>
      <c r="B1733" s="1" t="s">
        <v>19</v>
      </c>
      <c r="C1733" s="3" t="s">
        <v>61</v>
      </c>
      <c r="D1733" s="3" t="s">
        <v>14</v>
      </c>
      <c r="E1733" s="1" t="s">
        <v>130</v>
      </c>
      <c r="F1733" s="1" t="s">
        <v>2306</v>
      </c>
      <c r="G1733" s="1" t="s">
        <v>1013</v>
      </c>
      <c r="H1733" s="3">
        <f>SUBSTITUTE(LEFT(Tableau1[[#This Row],[OrderDate]],17),".",":")+0</f>
        <v>43570.698888888888</v>
      </c>
      <c r="I1733" s="3">
        <f>SUBSTITUTE(LEFT(Tableau1[[#This Row],[OrderDueTo]],17),".",":")+0</f>
        <v>43578.5</v>
      </c>
      <c r="J1733" s="13" t="str">
        <f>VLOOKUP(Tableau1[[#This Row],[AnaCode]],'Config Analyses'!A:C,2,FALSE)</f>
        <v>Analyse pesticides</v>
      </c>
      <c r="K1733" s="13" t="str">
        <f>VLOOKUP(Tableau1[[#This Row],[AnaCode]],'Config Analyses'!A:C,3,FALSE)</f>
        <v>Equipe 3</v>
      </c>
      <c r="L1733" s="13" t="str">
        <f>VLOOKUP(Tableau1[[#This Row],[CustomerCode]],'Config Clients'!A:D,3,FALSE)</f>
        <v>Grande surface</v>
      </c>
      <c r="M1733" s="13" t="str">
        <f>VLOOKUP(Tableau1[[#This Row],[CustomerCode]],'Config Clients'!A:D,4,FALSE)</f>
        <v>Eric</v>
      </c>
      <c r="N1733" s="10" t="str">
        <f>IFERROR(IF(Tableau1[[#This Row],[Date rendu]]-'Date de l''export'!$A$2&gt;0,"Non","Oui"),"Oui")</f>
        <v>Non</v>
      </c>
      <c r="O1733" s="11">
        <f>IF(Tableau1[[#This Row],[En retard?]]="Non",Tableau1[[#This Row],[Date rendu]]-'Date de l''export'!$A$2,0)</f>
        <v>6.7404166666674428</v>
      </c>
      <c r="P1733" s="14" t="str">
        <f>IF(Tableau1[[#This Row],[En retard?]]="Oui","HD",IF(Tableau1[Délai restant]&lt;1,"&lt;24h",IF(Tableau1[Délai restant]&lt;2,"&lt;48h","≥48h")))</f>
        <v>≥48h</v>
      </c>
      <c r="Q1733" s="14" t="str">
        <f>IF(AND(Tableau1[[#This Row],[En retard?]]="Oui",OR(Tableau1[[#This Row],[Product]]="Citron",Tableau1[[#This Row],[Product]]="Amandes")),"Oui","Non")</f>
        <v>Non</v>
      </c>
      <c r="R1733" t="str">
        <f>CONCATENATE(Tableau1[[#This Row],[OrderCode]],"|",Tableau1[[#This Row],[AnaCode]],"|",Tableau1[[#This Row],[Product]])</f>
        <v>CMD01470606|PEST|Bettrave</v>
      </c>
    </row>
    <row r="1734" spans="1:18" x14ac:dyDescent="0.25">
      <c r="A1734" s="1" t="s">
        <v>3787</v>
      </c>
      <c r="B1734" s="1" t="s">
        <v>42</v>
      </c>
      <c r="C1734" s="3" t="s">
        <v>188</v>
      </c>
      <c r="D1734" s="3" t="s">
        <v>38</v>
      </c>
      <c r="E1734" s="1" t="s">
        <v>63</v>
      </c>
      <c r="F1734" s="1" t="s">
        <v>3788</v>
      </c>
      <c r="G1734" s="1" t="s">
        <v>1013</v>
      </c>
      <c r="H1734" s="3">
        <f>SUBSTITUTE(LEFT(Tableau1[[#This Row],[OrderDate]],17),".",":")+0</f>
        <v>43570.700752314813</v>
      </c>
      <c r="I1734" s="3">
        <f>SUBSTITUTE(LEFT(Tableau1[[#This Row],[OrderDueTo]],17),".",":")+0</f>
        <v>43578.5</v>
      </c>
      <c r="J1734" s="13" t="str">
        <f>VLOOKUP(Tableau1[[#This Row],[AnaCode]],'Config Analyses'!A:C,2,FALSE)</f>
        <v>Analyse polluants d'emballage</v>
      </c>
      <c r="K1734" s="13" t="str">
        <f>VLOOKUP(Tableau1[[#This Row],[AnaCode]],'Config Analyses'!A:C,3,FALSE)</f>
        <v>Equipe 3</v>
      </c>
      <c r="L1734" s="13" t="str">
        <f>VLOOKUP(Tableau1[[#This Row],[CustomerCode]],'Config Clients'!A:D,3,FALSE)</f>
        <v>Coopérative agricole</v>
      </c>
      <c r="M1734" s="13" t="str">
        <f>VLOOKUP(Tableau1[[#This Row],[CustomerCode]],'Config Clients'!A:D,4,FALSE)</f>
        <v>Julie</v>
      </c>
      <c r="N1734" s="10" t="str">
        <f>IFERROR(IF(Tableau1[[#This Row],[Date rendu]]-'Date de l''export'!$A$2&gt;0,"Non","Oui"),"Oui")</f>
        <v>Non</v>
      </c>
      <c r="O1734" s="11">
        <f>IF(Tableau1[[#This Row],[En retard?]]="Non",Tableau1[[#This Row],[Date rendu]]-'Date de l''export'!$A$2,0)</f>
        <v>6.7404166666674428</v>
      </c>
      <c r="P1734" s="14" t="str">
        <f>IF(Tableau1[[#This Row],[En retard?]]="Oui","HD",IF(Tableau1[Délai restant]&lt;1,"&lt;24h",IF(Tableau1[Délai restant]&lt;2,"&lt;48h","≥48h")))</f>
        <v>≥48h</v>
      </c>
      <c r="Q1734" s="14" t="str">
        <f>IF(AND(Tableau1[[#This Row],[En retard?]]="Oui",OR(Tableau1[[#This Row],[Product]]="Citron",Tableau1[[#This Row],[Product]]="Amandes")),"Oui","Non")</f>
        <v>Non</v>
      </c>
      <c r="R1734" t="str">
        <f>CONCATENATE(Tableau1[[#This Row],[OrderCode]],"|",Tableau1[[#This Row],[AnaCode]],"|",Tableau1[[#This Row],[Product]])</f>
        <v>CMD01601429|PLLT|Jus de fruits</v>
      </c>
    </row>
    <row r="1735" spans="1:18" x14ac:dyDescent="0.25">
      <c r="A1735" s="1" t="s">
        <v>404</v>
      </c>
      <c r="B1735" s="1" t="s">
        <v>32</v>
      </c>
      <c r="C1735" s="3" t="s">
        <v>61</v>
      </c>
      <c r="D1735" s="3" t="s">
        <v>14</v>
      </c>
      <c r="E1735" s="1" t="s">
        <v>63</v>
      </c>
      <c r="F1735" s="1" t="s">
        <v>2308</v>
      </c>
      <c r="G1735" s="1" t="s">
        <v>1013</v>
      </c>
      <c r="H1735" s="3">
        <f>SUBSTITUTE(LEFT(Tableau1[[#This Row],[OrderDate]],17),".",":")+0</f>
        <v>43570.700960648152</v>
      </c>
      <c r="I1735" s="3">
        <f>SUBSTITUTE(LEFT(Tableau1[[#This Row],[OrderDueTo]],17),".",":")+0</f>
        <v>43578.5</v>
      </c>
      <c r="J1735" s="13" t="str">
        <f>VLOOKUP(Tableau1[[#This Row],[AnaCode]],'Config Analyses'!A:C,2,FALSE)</f>
        <v>Analyse polluants d'emballage</v>
      </c>
      <c r="K1735" s="13" t="str">
        <f>VLOOKUP(Tableau1[[#This Row],[AnaCode]],'Config Analyses'!A:C,3,FALSE)</f>
        <v>Equipe 3</v>
      </c>
      <c r="L1735" s="13" t="str">
        <f>VLOOKUP(Tableau1[[#This Row],[CustomerCode]],'Config Clients'!A:D,3,FALSE)</f>
        <v>Grande surface</v>
      </c>
      <c r="M1735" s="13" t="str">
        <f>VLOOKUP(Tableau1[[#This Row],[CustomerCode]],'Config Clients'!A:D,4,FALSE)</f>
        <v>Eric</v>
      </c>
      <c r="N1735" s="10" t="str">
        <f>IFERROR(IF(Tableau1[[#This Row],[Date rendu]]-'Date de l''export'!$A$2&gt;0,"Non","Oui"),"Oui")</f>
        <v>Non</v>
      </c>
      <c r="O1735" s="11">
        <f>IF(Tableau1[[#This Row],[En retard?]]="Non",Tableau1[[#This Row],[Date rendu]]-'Date de l''export'!$A$2,0)</f>
        <v>6.7404166666674428</v>
      </c>
      <c r="P1735" s="14" t="str">
        <f>IF(Tableau1[[#This Row],[En retard?]]="Oui","HD",IF(Tableau1[Délai restant]&lt;1,"&lt;24h",IF(Tableau1[Délai restant]&lt;2,"&lt;48h","≥48h")))</f>
        <v>≥48h</v>
      </c>
      <c r="Q1735" s="14" t="str">
        <f>IF(AND(Tableau1[[#This Row],[En retard?]]="Oui",OR(Tableau1[[#This Row],[Product]]="Citron",Tableau1[[#This Row],[Product]]="Amandes")),"Oui","Non")</f>
        <v>Non</v>
      </c>
      <c r="R1735" t="str">
        <f>CONCATENATE(Tableau1[[#This Row],[OrderCode]],"|",Tableau1[[#This Row],[AnaCode]],"|",Tableau1[[#This Row],[Product]])</f>
        <v>CMD01604406|PLLT|Tomate</v>
      </c>
    </row>
    <row r="1736" spans="1:18" x14ac:dyDescent="0.25">
      <c r="A1736" s="1" t="s">
        <v>161</v>
      </c>
      <c r="B1736" s="1" t="s">
        <v>25</v>
      </c>
      <c r="C1736" s="3" t="s">
        <v>61</v>
      </c>
      <c r="D1736" s="3" t="s">
        <v>14</v>
      </c>
      <c r="E1736" s="1" t="s">
        <v>130</v>
      </c>
      <c r="F1736" s="1" t="s">
        <v>1756</v>
      </c>
      <c r="G1736" s="1" t="s">
        <v>1013</v>
      </c>
      <c r="H1736" s="3">
        <f>SUBSTITUTE(LEFT(Tableau1[[#This Row],[OrderDate]],17),".",":")+0</f>
        <v>43570.701180555552</v>
      </c>
      <c r="I1736" s="3">
        <f>SUBSTITUTE(LEFT(Tableau1[[#This Row],[OrderDueTo]],17),".",":")+0</f>
        <v>43578.5</v>
      </c>
      <c r="J1736" s="13" t="str">
        <f>VLOOKUP(Tableau1[[#This Row],[AnaCode]],'Config Analyses'!A:C,2,FALSE)</f>
        <v>Analyse pesticides</v>
      </c>
      <c r="K1736" s="13" t="str">
        <f>VLOOKUP(Tableau1[[#This Row],[AnaCode]],'Config Analyses'!A:C,3,FALSE)</f>
        <v>Equipe 3</v>
      </c>
      <c r="L1736" s="13" t="str">
        <f>VLOOKUP(Tableau1[[#This Row],[CustomerCode]],'Config Clients'!A:D,3,FALSE)</f>
        <v>Grande surface</v>
      </c>
      <c r="M1736" s="13" t="str">
        <f>VLOOKUP(Tableau1[[#This Row],[CustomerCode]],'Config Clients'!A:D,4,FALSE)</f>
        <v>Eric</v>
      </c>
      <c r="N1736" s="10" t="str">
        <f>IFERROR(IF(Tableau1[[#This Row],[Date rendu]]-'Date de l''export'!$A$2&gt;0,"Non","Oui"),"Oui")</f>
        <v>Non</v>
      </c>
      <c r="O1736" s="11">
        <f>IF(Tableau1[[#This Row],[En retard?]]="Non",Tableau1[[#This Row],[Date rendu]]-'Date de l''export'!$A$2,0)</f>
        <v>6.7404166666674428</v>
      </c>
      <c r="P1736" s="14" t="str">
        <f>IF(Tableau1[[#This Row],[En retard?]]="Oui","HD",IF(Tableau1[Délai restant]&lt;1,"&lt;24h",IF(Tableau1[Délai restant]&lt;2,"&lt;48h","≥48h")))</f>
        <v>≥48h</v>
      </c>
      <c r="Q1736" s="14" t="str">
        <f>IF(AND(Tableau1[[#This Row],[En retard?]]="Oui",OR(Tableau1[[#This Row],[Product]]="Citron",Tableau1[[#This Row],[Product]]="Amandes")),"Oui","Non")</f>
        <v>Non</v>
      </c>
      <c r="R1736" t="str">
        <f>CONCATENATE(Tableau1[[#This Row],[OrderCode]],"|",Tableau1[[#This Row],[AnaCode]],"|",Tableau1[[#This Row],[Product]])</f>
        <v>CMD01615803|PEST|Haricots vert</v>
      </c>
    </row>
    <row r="1737" spans="1:18" x14ac:dyDescent="0.25">
      <c r="A1737" s="1" t="s">
        <v>751</v>
      </c>
      <c r="B1737" s="1" t="s">
        <v>31</v>
      </c>
      <c r="C1737" s="3" t="s">
        <v>98</v>
      </c>
      <c r="D1737" s="3" t="s">
        <v>27</v>
      </c>
      <c r="E1737" s="1" t="s">
        <v>130</v>
      </c>
      <c r="F1737" s="1" t="s">
        <v>1757</v>
      </c>
      <c r="G1737" s="1" t="s">
        <v>1013</v>
      </c>
      <c r="H1737" s="3">
        <f>SUBSTITUTE(LEFT(Tableau1[[#This Row],[OrderDate]],17),".",":")+0</f>
        <v>43570.701458333337</v>
      </c>
      <c r="I1737" s="3">
        <f>SUBSTITUTE(LEFT(Tableau1[[#This Row],[OrderDueTo]],17),".",":")+0</f>
        <v>43578.5</v>
      </c>
      <c r="J1737" s="13" t="str">
        <f>VLOOKUP(Tableau1[[#This Row],[AnaCode]],'Config Analyses'!A:C,2,FALSE)</f>
        <v>Analyse pesticides</v>
      </c>
      <c r="K1737" s="13" t="str">
        <f>VLOOKUP(Tableau1[[#This Row],[AnaCode]],'Config Analyses'!A:C,3,FALSE)</f>
        <v>Equipe 3</v>
      </c>
      <c r="L1737" s="13" t="str">
        <f>VLOOKUP(Tableau1[[#This Row],[CustomerCode]],'Config Clients'!A:D,3,FALSE)</f>
        <v>Coopérative agricole</v>
      </c>
      <c r="M1737" s="13" t="str">
        <f>VLOOKUP(Tableau1[[#This Row],[CustomerCode]],'Config Clients'!A:D,4,FALSE)</f>
        <v>Julie</v>
      </c>
      <c r="N1737" s="10" t="str">
        <f>IFERROR(IF(Tableau1[[#This Row],[Date rendu]]-'Date de l''export'!$A$2&gt;0,"Non","Oui"),"Oui")</f>
        <v>Non</v>
      </c>
      <c r="O1737" s="11">
        <f>IF(Tableau1[[#This Row],[En retard?]]="Non",Tableau1[[#This Row],[Date rendu]]-'Date de l''export'!$A$2,0)</f>
        <v>6.7404166666674428</v>
      </c>
      <c r="P1737" s="14" t="str">
        <f>IF(Tableau1[[#This Row],[En retard?]]="Oui","HD",IF(Tableau1[Délai restant]&lt;1,"&lt;24h",IF(Tableau1[Délai restant]&lt;2,"&lt;48h","≥48h")))</f>
        <v>≥48h</v>
      </c>
      <c r="Q1737" s="14" t="str">
        <f>IF(AND(Tableau1[[#This Row],[En retard?]]="Oui",OR(Tableau1[[#This Row],[Product]]="Citron",Tableau1[[#This Row],[Product]]="Amandes")),"Oui","Non")</f>
        <v>Non</v>
      </c>
      <c r="R1737" t="str">
        <f>CONCATENATE(Tableau1[[#This Row],[OrderCode]],"|",Tableau1[[#This Row],[AnaCode]],"|",Tableau1[[#This Row],[Product]])</f>
        <v>CMD01490202|PEST|Pomme de terre</v>
      </c>
    </row>
    <row r="1738" spans="1:18" x14ac:dyDescent="0.25">
      <c r="A1738" s="1" t="s">
        <v>445</v>
      </c>
      <c r="B1738" s="1" t="s">
        <v>21</v>
      </c>
      <c r="C1738" s="3" t="s">
        <v>98</v>
      </c>
      <c r="D1738" s="3" t="s">
        <v>27</v>
      </c>
      <c r="E1738" s="1" t="s">
        <v>63</v>
      </c>
      <c r="F1738" s="1" t="s">
        <v>2311</v>
      </c>
      <c r="G1738" s="1" t="s">
        <v>1013</v>
      </c>
      <c r="H1738" s="3">
        <f>SUBSTITUTE(LEFT(Tableau1[[#This Row],[OrderDate]],17),".",":")+0</f>
        <v>43570.705787037034</v>
      </c>
      <c r="I1738" s="3">
        <f>SUBSTITUTE(LEFT(Tableau1[[#This Row],[OrderDueTo]],17),".",":")+0</f>
        <v>43578.5</v>
      </c>
      <c r="J1738" s="13" t="str">
        <f>VLOOKUP(Tableau1[[#This Row],[AnaCode]],'Config Analyses'!A:C,2,FALSE)</f>
        <v>Analyse polluants d'emballage</v>
      </c>
      <c r="K1738" s="13" t="str">
        <f>VLOOKUP(Tableau1[[#This Row],[AnaCode]],'Config Analyses'!A:C,3,FALSE)</f>
        <v>Equipe 3</v>
      </c>
      <c r="L1738" s="13" t="str">
        <f>VLOOKUP(Tableau1[[#This Row],[CustomerCode]],'Config Clients'!A:D,3,FALSE)</f>
        <v>Coopérative agricole</v>
      </c>
      <c r="M1738" s="13" t="str">
        <f>VLOOKUP(Tableau1[[#This Row],[CustomerCode]],'Config Clients'!A:D,4,FALSE)</f>
        <v>Julie</v>
      </c>
      <c r="N1738" s="10" t="str">
        <f>IFERROR(IF(Tableau1[[#This Row],[Date rendu]]-'Date de l''export'!$A$2&gt;0,"Non","Oui"),"Oui")</f>
        <v>Non</v>
      </c>
      <c r="O1738" s="11">
        <f>IF(Tableau1[[#This Row],[En retard?]]="Non",Tableau1[[#This Row],[Date rendu]]-'Date de l''export'!$A$2,0)</f>
        <v>6.7404166666674428</v>
      </c>
      <c r="P1738" s="14" t="str">
        <f>IF(Tableau1[[#This Row],[En retard?]]="Oui","HD",IF(Tableau1[Délai restant]&lt;1,"&lt;24h",IF(Tableau1[Délai restant]&lt;2,"&lt;48h","≥48h")))</f>
        <v>≥48h</v>
      </c>
      <c r="Q1738" s="14" t="str">
        <f>IF(AND(Tableau1[[#This Row],[En retard?]]="Oui",OR(Tableau1[[#This Row],[Product]]="Citron",Tableau1[[#This Row],[Product]]="Amandes")),"Oui","Non")</f>
        <v>Non</v>
      </c>
      <c r="R1738" t="str">
        <f>CONCATENATE(Tableau1[[#This Row],[OrderCode]],"|",Tableau1[[#This Row],[AnaCode]],"|",Tableau1[[#This Row],[Product]])</f>
        <v>CMD01749207|PLLT|Carotte</v>
      </c>
    </row>
    <row r="1739" spans="1:18" x14ac:dyDescent="0.25">
      <c r="A1739" s="1" t="s">
        <v>199</v>
      </c>
      <c r="B1739" s="1" t="s">
        <v>21</v>
      </c>
      <c r="C1739" s="3" t="s">
        <v>52</v>
      </c>
      <c r="D1739" s="3" t="s">
        <v>9</v>
      </c>
      <c r="E1739" s="1" t="s">
        <v>130</v>
      </c>
      <c r="F1739" s="1" t="s">
        <v>1768</v>
      </c>
      <c r="G1739" s="1" t="s">
        <v>1013</v>
      </c>
      <c r="H1739" s="3">
        <f>SUBSTITUTE(LEFT(Tableau1[[#This Row],[OrderDate]],17),".",":")+0</f>
        <v>43570.708981481483</v>
      </c>
      <c r="I1739" s="3">
        <f>SUBSTITUTE(LEFT(Tableau1[[#This Row],[OrderDueTo]],17),".",":")+0</f>
        <v>43578.5</v>
      </c>
      <c r="J1739" s="13" t="str">
        <f>VLOOKUP(Tableau1[[#This Row],[AnaCode]],'Config Analyses'!A:C,2,FALSE)</f>
        <v>Analyse pesticides</v>
      </c>
      <c r="K1739" s="13" t="str">
        <f>VLOOKUP(Tableau1[[#This Row],[AnaCode]],'Config Analyses'!A:C,3,FALSE)</f>
        <v>Equipe 3</v>
      </c>
      <c r="L1739" s="13" t="str">
        <f>VLOOKUP(Tableau1[[#This Row],[CustomerCode]],'Config Clients'!A:D,3,FALSE)</f>
        <v>Centrale d'achats</v>
      </c>
      <c r="M1739" s="13" t="str">
        <f>VLOOKUP(Tableau1[[#This Row],[CustomerCode]],'Config Clients'!A:D,4,FALSE)</f>
        <v>Sandrine</v>
      </c>
      <c r="N1739" s="10" t="str">
        <f>IFERROR(IF(Tableau1[[#This Row],[Date rendu]]-'Date de l''export'!$A$2&gt;0,"Non","Oui"),"Oui")</f>
        <v>Non</v>
      </c>
      <c r="O1739" s="11">
        <f>IF(Tableau1[[#This Row],[En retard?]]="Non",Tableau1[[#This Row],[Date rendu]]-'Date de l''export'!$A$2,0)</f>
        <v>6.7404166666674428</v>
      </c>
      <c r="P1739" s="14" t="str">
        <f>IF(Tableau1[[#This Row],[En retard?]]="Oui","HD",IF(Tableau1[Délai restant]&lt;1,"&lt;24h",IF(Tableau1[Délai restant]&lt;2,"&lt;48h","≥48h")))</f>
        <v>≥48h</v>
      </c>
      <c r="Q1739" s="14" t="str">
        <f>IF(AND(Tableau1[[#This Row],[En retard?]]="Oui",OR(Tableau1[[#This Row],[Product]]="Citron",Tableau1[[#This Row],[Product]]="Amandes")),"Oui","Non")</f>
        <v>Non</v>
      </c>
      <c r="R1739" t="str">
        <f>CONCATENATE(Tableau1[[#This Row],[OrderCode]],"|",Tableau1[[#This Row],[AnaCode]],"|",Tableau1[[#This Row],[Product]])</f>
        <v>CMD01626006|PEST|Carotte</v>
      </c>
    </row>
    <row r="1740" spans="1:18" x14ac:dyDescent="0.25">
      <c r="A1740" s="1" t="s">
        <v>552</v>
      </c>
      <c r="B1740" s="1" t="s">
        <v>31</v>
      </c>
      <c r="C1740" s="3" t="s">
        <v>61</v>
      </c>
      <c r="D1740" s="3" t="s">
        <v>14</v>
      </c>
      <c r="E1740" s="1" t="s">
        <v>229</v>
      </c>
      <c r="F1740" s="1" t="s">
        <v>3047</v>
      </c>
      <c r="G1740" s="1" t="s">
        <v>964</v>
      </c>
      <c r="H1740" s="3">
        <f>SUBSTITUTE(LEFT(Tableau1[[#This Row],[OrderDate]],17),".",":")+0</f>
        <v>43570.709548611114</v>
      </c>
      <c r="I1740" s="3">
        <f>SUBSTITUTE(LEFT(Tableau1[[#This Row],[OrderDueTo]],17),".",":")+0</f>
        <v>43573.5</v>
      </c>
      <c r="J1740" s="13" t="str">
        <f>VLOOKUP(Tableau1[[#This Row],[AnaCode]],'Config Analyses'!A:C,2,FALSE)</f>
        <v>Analyse sucres</v>
      </c>
      <c r="K1740" s="13" t="str">
        <f>VLOOKUP(Tableau1[[#This Row],[AnaCode]],'Config Analyses'!A:C,3,FALSE)</f>
        <v>Equipe 2</v>
      </c>
      <c r="L1740" s="13" t="str">
        <f>VLOOKUP(Tableau1[[#This Row],[CustomerCode]],'Config Clients'!A:D,3,FALSE)</f>
        <v>Grande surface</v>
      </c>
      <c r="M1740" s="13" t="str">
        <f>VLOOKUP(Tableau1[[#This Row],[CustomerCode]],'Config Clients'!A:D,4,FALSE)</f>
        <v>Eric</v>
      </c>
      <c r="N1740" s="10" t="str">
        <f>IFERROR(IF(Tableau1[[#This Row],[Date rendu]]-'Date de l''export'!$A$2&gt;0,"Non","Oui"),"Oui")</f>
        <v>Non</v>
      </c>
      <c r="O1740" s="11">
        <f>IF(Tableau1[[#This Row],[En retard?]]="Non",Tableau1[[#This Row],[Date rendu]]-'Date de l''export'!$A$2,0)</f>
        <v>1.7404166666674428</v>
      </c>
      <c r="P1740" s="14" t="str">
        <f>IF(Tableau1[[#This Row],[En retard?]]="Oui","HD",IF(Tableau1[Délai restant]&lt;1,"&lt;24h",IF(Tableau1[Délai restant]&lt;2,"&lt;48h","≥48h")))</f>
        <v>&lt;48h</v>
      </c>
      <c r="Q1740" s="14" t="str">
        <f>IF(AND(Tableau1[[#This Row],[En retard?]]="Oui",OR(Tableau1[[#This Row],[Product]]="Citron",Tableau1[[#This Row],[Product]]="Amandes")),"Oui","Non")</f>
        <v>Non</v>
      </c>
      <c r="R1740" t="str">
        <f>CONCATENATE(Tableau1[[#This Row],[OrderCode]],"|",Tableau1[[#This Row],[AnaCode]],"|",Tableau1[[#This Row],[Product]])</f>
        <v>CMD01573501|SCR|Pomme de terre</v>
      </c>
    </row>
    <row r="1741" spans="1:18" x14ac:dyDescent="0.25">
      <c r="A1741" s="1" t="s">
        <v>568</v>
      </c>
      <c r="B1741" s="1" t="s">
        <v>19</v>
      </c>
      <c r="C1741" s="3" t="s">
        <v>72</v>
      </c>
      <c r="D1741" s="3" t="s">
        <v>22</v>
      </c>
      <c r="E1741" s="1" t="s">
        <v>130</v>
      </c>
      <c r="F1741" s="1" t="s">
        <v>2314</v>
      </c>
      <c r="G1741" s="1" t="s">
        <v>1013</v>
      </c>
      <c r="H1741" s="3">
        <f>SUBSTITUTE(LEFT(Tableau1[[#This Row],[OrderDate]],17),".",":")+0</f>
        <v>43570.710648148146</v>
      </c>
      <c r="I1741" s="3">
        <f>SUBSTITUTE(LEFT(Tableau1[[#This Row],[OrderDueTo]],17),".",":")+0</f>
        <v>43578.5</v>
      </c>
      <c r="J1741" s="13" t="str">
        <f>VLOOKUP(Tableau1[[#This Row],[AnaCode]],'Config Analyses'!A:C,2,FALSE)</f>
        <v>Analyse pesticides</v>
      </c>
      <c r="K1741" s="13" t="str">
        <f>VLOOKUP(Tableau1[[#This Row],[AnaCode]],'Config Analyses'!A:C,3,FALSE)</f>
        <v>Equipe 3</v>
      </c>
      <c r="L1741" s="13" t="str">
        <f>VLOOKUP(Tableau1[[#This Row],[CustomerCode]],'Config Clients'!A:D,3,FALSE)</f>
        <v>Coopérative agricole</v>
      </c>
      <c r="M1741" s="13" t="str">
        <f>VLOOKUP(Tableau1[[#This Row],[CustomerCode]],'Config Clients'!A:D,4,FALSE)</f>
        <v>Julie</v>
      </c>
      <c r="N1741" s="10" t="str">
        <f>IFERROR(IF(Tableau1[[#This Row],[Date rendu]]-'Date de l''export'!$A$2&gt;0,"Non","Oui"),"Oui")</f>
        <v>Non</v>
      </c>
      <c r="O1741" s="11">
        <f>IF(Tableau1[[#This Row],[En retard?]]="Non",Tableau1[[#This Row],[Date rendu]]-'Date de l''export'!$A$2,0)</f>
        <v>6.7404166666674428</v>
      </c>
      <c r="P1741" s="14" t="str">
        <f>IF(Tableau1[[#This Row],[En retard?]]="Oui","HD",IF(Tableau1[Délai restant]&lt;1,"&lt;24h",IF(Tableau1[Délai restant]&lt;2,"&lt;48h","≥48h")))</f>
        <v>≥48h</v>
      </c>
      <c r="Q1741" s="14" t="str">
        <f>IF(AND(Tableau1[[#This Row],[En retard?]]="Oui",OR(Tableau1[[#This Row],[Product]]="Citron",Tableau1[[#This Row],[Product]]="Amandes")),"Oui","Non")</f>
        <v>Non</v>
      </c>
      <c r="R1741" t="str">
        <f>CONCATENATE(Tableau1[[#This Row],[OrderCode]],"|",Tableau1[[#This Row],[AnaCode]],"|",Tableau1[[#This Row],[Product]])</f>
        <v>CMD01516202|PEST|Bettrave</v>
      </c>
    </row>
    <row r="1742" spans="1:18" x14ac:dyDescent="0.25">
      <c r="A1742" s="1" t="s">
        <v>228</v>
      </c>
      <c r="B1742" s="1" t="s">
        <v>32</v>
      </c>
      <c r="C1742" s="3" t="s">
        <v>61</v>
      </c>
      <c r="D1742" s="3" t="s">
        <v>14</v>
      </c>
      <c r="E1742" s="1" t="s">
        <v>63</v>
      </c>
      <c r="F1742" s="1" t="s">
        <v>2317</v>
      </c>
      <c r="G1742" s="1" t="s">
        <v>1013</v>
      </c>
      <c r="H1742" s="3">
        <f>SUBSTITUTE(LEFT(Tableau1[[#This Row],[OrderDate]],17),".",":")+0</f>
        <v>43570.712511574071</v>
      </c>
      <c r="I1742" s="3">
        <f>SUBSTITUTE(LEFT(Tableau1[[#This Row],[OrderDueTo]],17),".",":")+0</f>
        <v>43578.5</v>
      </c>
      <c r="J1742" s="13" t="str">
        <f>VLOOKUP(Tableau1[[#This Row],[AnaCode]],'Config Analyses'!A:C,2,FALSE)</f>
        <v>Analyse polluants d'emballage</v>
      </c>
      <c r="K1742" s="13" t="str">
        <f>VLOOKUP(Tableau1[[#This Row],[AnaCode]],'Config Analyses'!A:C,3,FALSE)</f>
        <v>Equipe 3</v>
      </c>
      <c r="L1742" s="13" t="str">
        <f>VLOOKUP(Tableau1[[#This Row],[CustomerCode]],'Config Clients'!A:D,3,FALSE)</f>
        <v>Grande surface</v>
      </c>
      <c r="M1742" s="13" t="str">
        <f>VLOOKUP(Tableau1[[#This Row],[CustomerCode]],'Config Clients'!A:D,4,FALSE)</f>
        <v>Eric</v>
      </c>
      <c r="N1742" s="10" t="str">
        <f>IFERROR(IF(Tableau1[[#This Row],[Date rendu]]-'Date de l''export'!$A$2&gt;0,"Non","Oui"),"Oui")</f>
        <v>Non</v>
      </c>
      <c r="O1742" s="11">
        <f>IF(Tableau1[[#This Row],[En retard?]]="Non",Tableau1[[#This Row],[Date rendu]]-'Date de l''export'!$A$2,0)</f>
        <v>6.7404166666674428</v>
      </c>
      <c r="P1742" s="14" t="str">
        <f>IF(Tableau1[[#This Row],[En retard?]]="Oui","HD",IF(Tableau1[Délai restant]&lt;1,"&lt;24h",IF(Tableau1[Délai restant]&lt;2,"&lt;48h","≥48h")))</f>
        <v>≥48h</v>
      </c>
      <c r="Q1742" s="14" t="str">
        <f>IF(AND(Tableau1[[#This Row],[En retard?]]="Oui",OR(Tableau1[[#This Row],[Product]]="Citron",Tableau1[[#This Row],[Product]]="Amandes")),"Oui","Non")</f>
        <v>Non</v>
      </c>
      <c r="R1742" t="str">
        <f>CONCATENATE(Tableau1[[#This Row],[OrderCode]],"|",Tableau1[[#This Row],[AnaCode]],"|",Tableau1[[#This Row],[Product]])</f>
        <v>CMD01749404|PLLT|Tomate</v>
      </c>
    </row>
    <row r="1743" spans="1:18" x14ac:dyDescent="0.25">
      <c r="A1743" s="1" t="s">
        <v>197</v>
      </c>
      <c r="B1743" s="1" t="s">
        <v>31</v>
      </c>
      <c r="C1743" s="3" t="s">
        <v>54</v>
      </c>
      <c r="D1743" s="3" t="s">
        <v>10</v>
      </c>
      <c r="E1743" s="1" t="s">
        <v>63</v>
      </c>
      <c r="F1743" s="1" t="s">
        <v>2318</v>
      </c>
      <c r="G1743" s="1" t="s">
        <v>1013</v>
      </c>
      <c r="H1743" s="3">
        <f>SUBSTITUTE(LEFT(Tableau1[[#This Row],[OrderDate]],17),".",":")+0</f>
        <v>43570.713553240741</v>
      </c>
      <c r="I1743" s="3">
        <f>SUBSTITUTE(LEFT(Tableau1[[#This Row],[OrderDueTo]],17),".",":")+0</f>
        <v>43578.5</v>
      </c>
      <c r="J1743" s="13" t="str">
        <f>VLOOKUP(Tableau1[[#This Row],[AnaCode]],'Config Analyses'!A:C,2,FALSE)</f>
        <v>Analyse polluants d'emballage</v>
      </c>
      <c r="K1743" s="13" t="str">
        <f>VLOOKUP(Tableau1[[#This Row],[AnaCode]],'Config Analyses'!A:C,3,FALSE)</f>
        <v>Equipe 3</v>
      </c>
      <c r="L1743" s="13" t="str">
        <f>VLOOKUP(Tableau1[[#This Row],[CustomerCode]],'Config Clients'!A:D,3,FALSE)</f>
        <v>Coopérative agricole</v>
      </c>
      <c r="M1743" s="13" t="str">
        <f>VLOOKUP(Tableau1[[#This Row],[CustomerCode]],'Config Clients'!A:D,4,FALSE)</f>
        <v>Julie</v>
      </c>
      <c r="N1743" s="10" t="str">
        <f>IFERROR(IF(Tableau1[[#This Row],[Date rendu]]-'Date de l''export'!$A$2&gt;0,"Non","Oui"),"Oui")</f>
        <v>Non</v>
      </c>
      <c r="O1743" s="11">
        <f>IF(Tableau1[[#This Row],[En retard?]]="Non",Tableau1[[#This Row],[Date rendu]]-'Date de l''export'!$A$2,0)</f>
        <v>6.7404166666674428</v>
      </c>
      <c r="P1743" s="14" t="str">
        <f>IF(Tableau1[[#This Row],[En retard?]]="Oui","HD",IF(Tableau1[Délai restant]&lt;1,"&lt;24h",IF(Tableau1[Délai restant]&lt;2,"&lt;48h","≥48h")))</f>
        <v>≥48h</v>
      </c>
      <c r="Q1743" s="14" t="str">
        <f>IF(AND(Tableau1[[#This Row],[En retard?]]="Oui",OR(Tableau1[[#This Row],[Product]]="Citron",Tableau1[[#This Row],[Product]]="Amandes")),"Oui","Non")</f>
        <v>Non</v>
      </c>
      <c r="R1743" t="str">
        <f>CONCATENATE(Tableau1[[#This Row],[OrderCode]],"|",Tableau1[[#This Row],[AnaCode]],"|",Tableau1[[#This Row],[Product]])</f>
        <v>CMD01711301|PLLT|Pomme de terre</v>
      </c>
    </row>
    <row r="1744" spans="1:18" x14ac:dyDescent="0.25">
      <c r="A1744" s="1" t="s">
        <v>177</v>
      </c>
      <c r="B1744" s="1" t="s">
        <v>31</v>
      </c>
      <c r="C1744" s="3" t="s">
        <v>98</v>
      </c>
      <c r="D1744" s="3" t="s">
        <v>27</v>
      </c>
      <c r="E1744" s="1" t="s">
        <v>130</v>
      </c>
      <c r="F1744" s="1" t="s">
        <v>2319</v>
      </c>
      <c r="G1744" s="1" t="s">
        <v>1013</v>
      </c>
      <c r="H1744" s="3">
        <f>SUBSTITUTE(LEFT(Tableau1[[#This Row],[OrderDate]],17),".",":")+0</f>
        <v>43570.714305555557</v>
      </c>
      <c r="I1744" s="3">
        <f>SUBSTITUTE(LEFT(Tableau1[[#This Row],[OrderDueTo]],17),".",":")+0</f>
        <v>43578.5</v>
      </c>
      <c r="J1744" s="13" t="str">
        <f>VLOOKUP(Tableau1[[#This Row],[AnaCode]],'Config Analyses'!A:C,2,FALSE)</f>
        <v>Analyse pesticides</v>
      </c>
      <c r="K1744" s="13" t="str">
        <f>VLOOKUP(Tableau1[[#This Row],[AnaCode]],'Config Analyses'!A:C,3,FALSE)</f>
        <v>Equipe 3</v>
      </c>
      <c r="L1744" s="13" t="str">
        <f>VLOOKUP(Tableau1[[#This Row],[CustomerCode]],'Config Clients'!A:D,3,FALSE)</f>
        <v>Coopérative agricole</v>
      </c>
      <c r="M1744" s="13" t="str">
        <f>VLOOKUP(Tableau1[[#This Row],[CustomerCode]],'Config Clients'!A:D,4,FALSE)</f>
        <v>Julie</v>
      </c>
      <c r="N1744" s="10" t="str">
        <f>IFERROR(IF(Tableau1[[#This Row],[Date rendu]]-'Date de l''export'!$A$2&gt;0,"Non","Oui"),"Oui")</f>
        <v>Non</v>
      </c>
      <c r="O1744" s="11">
        <f>IF(Tableau1[[#This Row],[En retard?]]="Non",Tableau1[[#This Row],[Date rendu]]-'Date de l''export'!$A$2,0)</f>
        <v>6.7404166666674428</v>
      </c>
      <c r="P1744" s="14" t="str">
        <f>IF(Tableau1[[#This Row],[En retard?]]="Oui","HD",IF(Tableau1[Délai restant]&lt;1,"&lt;24h",IF(Tableau1[Délai restant]&lt;2,"&lt;48h","≥48h")))</f>
        <v>≥48h</v>
      </c>
      <c r="Q1744" s="14" t="str">
        <f>IF(AND(Tableau1[[#This Row],[En retard?]]="Oui",OR(Tableau1[[#This Row],[Product]]="Citron",Tableau1[[#This Row],[Product]]="Amandes")),"Oui","Non")</f>
        <v>Non</v>
      </c>
      <c r="R1744" t="str">
        <f>CONCATENATE(Tableau1[[#This Row],[OrderCode]],"|",Tableau1[[#This Row],[AnaCode]],"|",Tableau1[[#This Row],[Product]])</f>
        <v>CMD01603502|PEST|Pomme de terre</v>
      </c>
    </row>
    <row r="1745" spans="1:18" x14ac:dyDescent="0.25">
      <c r="A1745" s="1" t="s">
        <v>729</v>
      </c>
      <c r="B1745" s="1" t="s">
        <v>31</v>
      </c>
      <c r="C1745" s="3" t="s">
        <v>54</v>
      </c>
      <c r="D1745" s="3" t="s">
        <v>10</v>
      </c>
      <c r="E1745" s="1" t="s">
        <v>63</v>
      </c>
      <c r="F1745" s="1" t="s">
        <v>2321</v>
      </c>
      <c r="G1745" s="1" t="s">
        <v>1013</v>
      </c>
      <c r="H1745" s="3">
        <f>SUBSTITUTE(LEFT(Tableau1[[#This Row],[OrderDate]],17),".",":")+0</f>
        <v>43570.714467592596</v>
      </c>
      <c r="I1745" s="3">
        <f>SUBSTITUTE(LEFT(Tableau1[[#This Row],[OrderDueTo]],17),".",":")+0</f>
        <v>43578.5</v>
      </c>
      <c r="J1745" s="13" t="str">
        <f>VLOOKUP(Tableau1[[#This Row],[AnaCode]],'Config Analyses'!A:C,2,FALSE)</f>
        <v>Analyse polluants d'emballage</v>
      </c>
      <c r="K1745" s="13" t="str">
        <f>VLOOKUP(Tableau1[[#This Row],[AnaCode]],'Config Analyses'!A:C,3,FALSE)</f>
        <v>Equipe 3</v>
      </c>
      <c r="L1745" s="13" t="str">
        <f>VLOOKUP(Tableau1[[#This Row],[CustomerCode]],'Config Clients'!A:D,3,FALSE)</f>
        <v>Coopérative agricole</v>
      </c>
      <c r="M1745" s="13" t="str">
        <f>VLOOKUP(Tableau1[[#This Row],[CustomerCode]],'Config Clients'!A:D,4,FALSE)</f>
        <v>Julie</v>
      </c>
      <c r="N1745" s="10" t="str">
        <f>IFERROR(IF(Tableau1[[#This Row],[Date rendu]]-'Date de l''export'!$A$2&gt;0,"Non","Oui"),"Oui")</f>
        <v>Non</v>
      </c>
      <c r="O1745" s="11">
        <f>IF(Tableau1[[#This Row],[En retard?]]="Non",Tableau1[[#This Row],[Date rendu]]-'Date de l''export'!$A$2,0)</f>
        <v>6.7404166666674428</v>
      </c>
      <c r="P1745" s="14" t="str">
        <f>IF(Tableau1[[#This Row],[En retard?]]="Oui","HD",IF(Tableau1[Délai restant]&lt;1,"&lt;24h",IF(Tableau1[Délai restant]&lt;2,"&lt;48h","≥48h")))</f>
        <v>≥48h</v>
      </c>
      <c r="Q1745" s="14" t="str">
        <f>IF(AND(Tableau1[[#This Row],[En retard?]]="Oui",OR(Tableau1[[#This Row],[Product]]="Citron",Tableau1[[#This Row],[Product]]="Amandes")),"Oui","Non")</f>
        <v>Non</v>
      </c>
      <c r="R1745" t="str">
        <f>CONCATENATE(Tableau1[[#This Row],[OrderCode]],"|",Tableau1[[#This Row],[AnaCode]],"|",Tableau1[[#This Row],[Product]])</f>
        <v>CMD01552508|PLLT|Pomme de terre</v>
      </c>
    </row>
    <row r="1746" spans="1:18" x14ac:dyDescent="0.25">
      <c r="A1746" s="1" t="s">
        <v>101</v>
      </c>
      <c r="B1746" s="1" t="s">
        <v>32</v>
      </c>
      <c r="C1746" s="3" t="s">
        <v>58</v>
      </c>
      <c r="D1746" s="3" t="s">
        <v>13</v>
      </c>
      <c r="E1746" s="1" t="s">
        <v>63</v>
      </c>
      <c r="F1746" s="1" t="s">
        <v>2322</v>
      </c>
      <c r="G1746" s="1" t="s">
        <v>1013</v>
      </c>
      <c r="H1746" s="3">
        <f>SUBSTITUTE(LEFT(Tableau1[[#This Row],[OrderDate]],17),".",":")+0</f>
        <v>43570.714513888888</v>
      </c>
      <c r="I1746" s="3">
        <f>SUBSTITUTE(LEFT(Tableau1[[#This Row],[OrderDueTo]],17),".",":")+0</f>
        <v>43578.5</v>
      </c>
      <c r="J1746" s="13" t="str">
        <f>VLOOKUP(Tableau1[[#This Row],[AnaCode]],'Config Analyses'!A:C,2,FALSE)</f>
        <v>Analyse polluants d'emballage</v>
      </c>
      <c r="K1746" s="13" t="str">
        <f>VLOOKUP(Tableau1[[#This Row],[AnaCode]],'Config Analyses'!A:C,3,FALSE)</f>
        <v>Equipe 3</v>
      </c>
      <c r="L1746" s="13" t="str">
        <f>VLOOKUP(Tableau1[[#This Row],[CustomerCode]],'Config Clients'!A:D,3,FALSE)</f>
        <v>Coopérative agricole</v>
      </c>
      <c r="M1746" s="13" t="str">
        <f>VLOOKUP(Tableau1[[#This Row],[CustomerCode]],'Config Clients'!A:D,4,FALSE)</f>
        <v>Béatrice</v>
      </c>
      <c r="N1746" s="10" t="str">
        <f>IFERROR(IF(Tableau1[[#This Row],[Date rendu]]-'Date de l''export'!$A$2&gt;0,"Non","Oui"),"Oui")</f>
        <v>Non</v>
      </c>
      <c r="O1746" s="11">
        <f>IF(Tableau1[[#This Row],[En retard?]]="Non",Tableau1[[#This Row],[Date rendu]]-'Date de l''export'!$A$2,0)</f>
        <v>6.7404166666674428</v>
      </c>
      <c r="P1746" s="14" t="str">
        <f>IF(Tableau1[[#This Row],[En retard?]]="Oui","HD",IF(Tableau1[Délai restant]&lt;1,"&lt;24h",IF(Tableau1[Délai restant]&lt;2,"&lt;48h","≥48h")))</f>
        <v>≥48h</v>
      </c>
      <c r="Q1746" s="14" t="str">
        <f>IF(AND(Tableau1[[#This Row],[En retard?]]="Oui",OR(Tableau1[[#This Row],[Product]]="Citron",Tableau1[[#This Row],[Product]]="Amandes")),"Oui","Non")</f>
        <v>Non</v>
      </c>
      <c r="R1746" t="str">
        <f>CONCATENATE(Tableau1[[#This Row],[OrderCode]],"|",Tableau1[[#This Row],[AnaCode]],"|",Tableau1[[#This Row],[Product]])</f>
        <v>CMD01704201|PLLT|Tomate</v>
      </c>
    </row>
    <row r="1747" spans="1:18" x14ac:dyDescent="0.25">
      <c r="A1747" s="1" t="s">
        <v>205</v>
      </c>
      <c r="B1747" s="1" t="s">
        <v>20</v>
      </c>
      <c r="C1747" s="3" t="s">
        <v>61</v>
      </c>
      <c r="D1747" s="3" t="s">
        <v>14</v>
      </c>
      <c r="E1747" s="1" t="s">
        <v>130</v>
      </c>
      <c r="F1747" s="1" t="s">
        <v>2047</v>
      </c>
      <c r="G1747" s="1" t="s">
        <v>1013</v>
      </c>
      <c r="H1747" s="3">
        <f>SUBSTITUTE(LEFT(Tableau1[[#This Row],[OrderDate]],17),".",":")+0</f>
        <v>43570.716446759259</v>
      </c>
      <c r="I1747" s="3">
        <f>SUBSTITUTE(LEFT(Tableau1[[#This Row],[OrderDueTo]],17),".",":")+0</f>
        <v>43578.5</v>
      </c>
      <c r="J1747" s="13" t="str">
        <f>VLOOKUP(Tableau1[[#This Row],[AnaCode]],'Config Analyses'!A:C,2,FALSE)</f>
        <v>Analyse pesticides</v>
      </c>
      <c r="K1747" s="13" t="str">
        <f>VLOOKUP(Tableau1[[#This Row],[AnaCode]],'Config Analyses'!A:C,3,FALSE)</f>
        <v>Equipe 3</v>
      </c>
      <c r="L1747" s="13" t="str">
        <f>VLOOKUP(Tableau1[[#This Row],[CustomerCode]],'Config Clients'!A:D,3,FALSE)</f>
        <v>Grande surface</v>
      </c>
      <c r="M1747" s="13" t="str">
        <f>VLOOKUP(Tableau1[[#This Row],[CustomerCode]],'Config Clients'!A:D,4,FALSE)</f>
        <v>Eric</v>
      </c>
      <c r="N1747" s="10" t="str">
        <f>IFERROR(IF(Tableau1[[#This Row],[Date rendu]]-'Date de l''export'!$A$2&gt;0,"Non","Oui"),"Oui")</f>
        <v>Non</v>
      </c>
      <c r="O1747" s="11">
        <f>IF(Tableau1[[#This Row],[En retard?]]="Non",Tableau1[[#This Row],[Date rendu]]-'Date de l''export'!$A$2,0)</f>
        <v>6.7404166666674428</v>
      </c>
      <c r="P1747" s="14" t="str">
        <f>IF(Tableau1[[#This Row],[En retard?]]="Oui","HD",IF(Tableau1[Délai restant]&lt;1,"&lt;24h",IF(Tableau1[Délai restant]&lt;2,"&lt;48h","≥48h")))</f>
        <v>≥48h</v>
      </c>
      <c r="Q1747" s="14" t="str">
        <f>IF(AND(Tableau1[[#This Row],[En retard?]]="Oui",OR(Tableau1[[#This Row],[Product]]="Citron",Tableau1[[#This Row],[Product]]="Amandes")),"Oui","Non")</f>
        <v>Non</v>
      </c>
      <c r="R1747" t="str">
        <f>CONCATENATE(Tableau1[[#This Row],[OrderCode]],"|",Tableau1[[#This Row],[AnaCode]],"|",Tableau1[[#This Row],[Product]])</f>
        <v>CMD01497002|PEST|Orange</v>
      </c>
    </row>
    <row r="1748" spans="1:18" x14ac:dyDescent="0.25">
      <c r="A1748" s="1" t="s">
        <v>114</v>
      </c>
      <c r="B1748" s="1" t="s">
        <v>19</v>
      </c>
      <c r="C1748" s="3" t="s">
        <v>61</v>
      </c>
      <c r="D1748" s="3" t="s">
        <v>14</v>
      </c>
      <c r="E1748" s="1" t="s">
        <v>63</v>
      </c>
      <c r="F1748" s="1" t="s">
        <v>2324</v>
      </c>
      <c r="G1748" s="1" t="s">
        <v>1013</v>
      </c>
      <c r="H1748" s="3">
        <f>SUBSTITUTE(LEFT(Tableau1[[#This Row],[OrderDate]],17),".",":")+0</f>
        <v>43570.716898148145</v>
      </c>
      <c r="I1748" s="3">
        <f>SUBSTITUTE(LEFT(Tableau1[[#This Row],[OrderDueTo]],17),".",":")+0</f>
        <v>43578.5</v>
      </c>
      <c r="J1748" s="13" t="str">
        <f>VLOOKUP(Tableau1[[#This Row],[AnaCode]],'Config Analyses'!A:C,2,FALSE)</f>
        <v>Analyse polluants d'emballage</v>
      </c>
      <c r="K1748" s="13" t="str">
        <f>VLOOKUP(Tableau1[[#This Row],[AnaCode]],'Config Analyses'!A:C,3,FALSE)</f>
        <v>Equipe 3</v>
      </c>
      <c r="L1748" s="13" t="str">
        <f>VLOOKUP(Tableau1[[#This Row],[CustomerCode]],'Config Clients'!A:D,3,FALSE)</f>
        <v>Grande surface</v>
      </c>
      <c r="M1748" s="13" t="str">
        <f>VLOOKUP(Tableau1[[#This Row],[CustomerCode]],'Config Clients'!A:D,4,FALSE)</f>
        <v>Eric</v>
      </c>
      <c r="N1748" s="10" t="str">
        <f>IFERROR(IF(Tableau1[[#This Row],[Date rendu]]-'Date de l''export'!$A$2&gt;0,"Non","Oui"),"Oui")</f>
        <v>Non</v>
      </c>
      <c r="O1748" s="11">
        <f>IF(Tableau1[[#This Row],[En retard?]]="Non",Tableau1[[#This Row],[Date rendu]]-'Date de l''export'!$A$2,0)</f>
        <v>6.7404166666674428</v>
      </c>
      <c r="P1748" s="14" t="str">
        <f>IF(Tableau1[[#This Row],[En retard?]]="Oui","HD",IF(Tableau1[Délai restant]&lt;1,"&lt;24h",IF(Tableau1[Délai restant]&lt;2,"&lt;48h","≥48h")))</f>
        <v>≥48h</v>
      </c>
      <c r="Q1748" s="14" t="str">
        <f>IF(AND(Tableau1[[#This Row],[En retard?]]="Oui",OR(Tableau1[[#This Row],[Product]]="Citron",Tableau1[[#This Row],[Product]]="Amandes")),"Oui","Non")</f>
        <v>Non</v>
      </c>
      <c r="R1748" t="str">
        <f>CONCATENATE(Tableau1[[#This Row],[OrderCode]],"|",Tableau1[[#This Row],[AnaCode]],"|",Tableau1[[#This Row],[Product]])</f>
        <v>CMD01516306|PLLT|Bettrave</v>
      </c>
    </row>
    <row r="1749" spans="1:18" x14ac:dyDescent="0.25">
      <c r="A1749" s="1" t="s">
        <v>3288</v>
      </c>
      <c r="B1749" s="1" t="s">
        <v>29</v>
      </c>
      <c r="C1749" s="3" t="s">
        <v>73</v>
      </c>
      <c r="D1749" s="3" t="s">
        <v>23</v>
      </c>
      <c r="E1749" s="1" t="s">
        <v>167</v>
      </c>
      <c r="F1749" s="1" t="s">
        <v>3789</v>
      </c>
      <c r="G1749" s="1" t="s">
        <v>973</v>
      </c>
      <c r="H1749" s="3">
        <f>SUBSTITUTE(LEFT(Tableau1[[#This Row],[OrderDate]],17),".",":")+0</f>
        <v>43570.71806712963</v>
      </c>
      <c r="I1749" s="3">
        <f>SUBSTITUTE(LEFT(Tableau1[[#This Row],[OrderDueTo]],17),".",":")+0</f>
        <v>43575.5</v>
      </c>
      <c r="J1749" s="13" t="str">
        <f>VLOOKUP(Tableau1[[#This Row],[AnaCode]],'Config Analyses'!A:C,2,FALSE)</f>
        <v>Analyse matières grasses</v>
      </c>
      <c r="K1749" s="13" t="str">
        <f>VLOOKUP(Tableau1[[#This Row],[AnaCode]],'Config Analyses'!A:C,3,FALSE)</f>
        <v>Equipe 2</v>
      </c>
      <c r="L1749" s="13" t="str">
        <f>VLOOKUP(Tableau1[[#This Row],[CustomerCode]],'Config Clients'!A:D,3,FALSE)</f>
        <v>Entreprises agro-alimentaires</v>
      </c>
      <c r="M1749" s="13" t="str">
        <f>VLOOKUP(Tableau1[[#This Row],[CustomerCode]],'Config Clients'!A:D,4,FALSE)</f>
        <v>Julien</v>
      </c>
      <c r="N1749" s="10" t="str">
        <f>IFERROR(IF(Tableau1[[#This Row],[Date rendu]]-'Date de l''export'!$A$2&gt;0,"Non","Oui"),"Oui")</f>
        <v>Non</v>
      </c>
      <c r="O1749" s="11">
        <f>IF(Tableau1[[#This Row],[En retard?]]="Non",Tableau1[[#This Row],[Date rendu]]-'Date de l''export'!$A$2,0)</f>
        <v>3.7404166666674428</v>
      </c>
      <c r="P1749" s="14" t="str">
        <f>IF(Tableau1[[#This Row],[En retard?]]="Oui","HD",IF(Tableau1[Délai restant]&lt;1,"&lt;24h",IF(Tableau1[Délai restant]&lt;2,"&lt;48h","≥48h")))</f>
        <v>≥48h</v>
      </c>
      <c r="Q1749" s="14" t="str">
        <f>IF(AND(Tableau1[[#This Row],[En retard?]]="Oui",OR(Tableau1[[#This Row],[Product]]="Citron",Tableau1[[#This Row],[Product]]="Amandes")),"Oui","Non")</f>
        <v>Non</v>
      </c>
      <c r="R1749" t="str">
        <f>CONCATENATE(Tableau1[[#This Row],[OrderCode]],"|",Tableau1[[#This Row],[AnaCode]],"|",Tableau1[[#This Row],[Product]])</f>
        <v>CMD01721401|MTG|Porc</v>
      </c>
    </row>
    <row r="1750" spans="1:18" x14ac:dyDescent="0.25">
      <c r="A1750" s="1" t="s">
        <v>314</v>
      </c>
      <c r="B1750" s="1" t="s">
        <v>31</v>
      </c>
      <c r="C1750" s="3" t="s">
        <v>72</v>
      </c>
      <c r="D1750" s="3" t="s">
        <v>22</v>
      </c>
      <c r="E1750" s="1" t="s">
        <v>130</v>
      </c>
      <c r="F1750" s="1" t="s">
        <v>2325</v>
      </c>
      <c r="G1750" s="1" t="s">
        <v>1013</v>
      </c>
      <c r="H1750" s="3">
        <f>SUBSTITUTE(LEFT(Tableau1[[#This Row],[OrderDate]],17),".",":")+0</f>
        <v>43570.719293981485</v>
      </c>
      <c r="I1750" s="3">
        <f>SUBSTITUTE(LEFT(Tableau1[[#This Row],[OrderDueTo]],17),".",":")+0</f>
        <v>43578.5</v>
      </c>
      <c r="J1750" s="13" t="str">
        <f>VLOOKUP(Tableau1[[#This Row],[AnaCode]],'Config Analyses'!A:C,2,FALSE)</f>
        <v>Analyse pesticides</v>
      </c>
      <c r="K1750" s="13" t="str">
        <f>VLOOKUP(Tableau1[[#This Row],[AnaCode]],'Config Analyses'!A:C,3,FALSE)</f>
        <v>Equipe 3</v>
      </c>
      <c r="L1750" s="13" t="str">
        <f>VLOOKUP(Tableau1[[#This Row],[CustomerCode]],'Config Clients'!A:D,3,FALSE)</f>
        <v>Coopérative agricole</v>
      </c>
      <c r="M1750" s="13" t="str">
        <f>VLOOKUP(Tableau1[[#This Row],[CustomerCode]],'Config Clients'!A:D,4,FALSE)</f>
        <v>Julie</v>
      </c>
      <c r="N1750" s="10" t="str">
        <f>IFERROR(IF(Tableau1[[#This Row],[Date rendu]]-'Date de l''export'!$A$2&gt;0,"Non","Oui"),"Oui")</f>
        <v>Non</v>
      </c>
      <c r="O1750" s="11">
        <f>IF(Tableau1[[#This Row],[En retard?]]="Non",Tableau1[[#This Row],[Date rendu]]-'Date de l''export'!$A$2,0)</f>
        <v>6.7404166666674428</v>
      </c>
      <c r="P1750" s="14" t="str">
        <f>IF(Tableau1[[#This Row],[En retard?]]="Oui","HD",IF(Tableau1[Délai restant]&lt;1,"&lt;24h",IF(Tableau1[Délai restant]&lt;2,"&lt;48h","≥48h")))</f>
        <v>≥48h</v>
      </c>
      <c r="Q1750" s="14" t="str">
        <f>IF(AND(Tableau1[[#This Row],[En retard?]]="Oui",OR(Tableau1[[#This Row],[Product]]="Citron",Tableau1[[#This Row],[Product]]="Amandes")),"Oui","Non")</f>
        <v>Non</v>
      </c>
      <c r="R1750" t="str">
        <f>CONCATENATE(Tableau1[[#This Row],[OrderCode]],"|",Tableau1[[#This Row],[AnaCode]],"|",Tableau1[[#This Row],[Product]])</f>
        <v>CMD01614402|PEST|Pomme de terre</v>
      </c>
    </row>
    <row r="1751" spans="1:18" x14ac:dyDescent="0.25">
      <c r="A1751" s="1" t="s">
        <v>198</v>
      </c>
      <c r="B1751" s="1" t="s">
        <v>21</v>
      </c>
      <c r="C1751" s="3" t="s">
        <v>72</v>
      </c>
      <c r="D1751" s="3" t="s">
        <v>22</v>
      </c>
      <c r="E1751" s="1" t="s">
        <v>130</v>
      </c>
      <c r="F1751" s="1" t="s">
        <v>2045</v>
      </c>
      <c r="G1751" s="1" t="s">
        <v>1013</v>
      </c>
      <c r="H1751" s="3">
        <f>SUBSTITUTE(LEFT(Tableau1[[#This Row],[OrderDate]],17),".",":")+0</f>
        <v>43570.720231481479</v>
      </c>
      <c r="I1751" s="3">
        <f>SUBSTITUTE(LEFT(Tableau1[[#This Row],[OrderDueTo]],17),".",":")+0</f>
        <v>43578.5</v>
      </c>
      <c r="J1751" s="13" t="str">
        <f>VLOOKUP(Tableau1[[#This Row],[AnaCode]],'Config Analyses'!A:C,2,FALSE)</f>
        <v>Analyse pesticides</v>
      </c>
      <c r="K1751" s="13" t="str">
        <f>VLOOKUP(Tableau1[[#This Row],[AnaCode]],'Config Analyses'!A:C,3,FALSE)</f>
        <v>Equipe 3</v>
      </c>
      <c r="L1751" s="13" t="str">
        <f>VLOOKUP(Tableau1[[#This Row],[CustomerCode]],'Config Clients'!A:D,3,FALSE)</f>
        <v>Coopérative agricole</v>
      </c>
      <c r="M1751" s="13" t="str">
        <f>VLOOKUP(Tableau1[[#This Row],[CustomerCode]],'Config Clients'!A:D,4,FALSE)</f>
        <v>Julie</v>
      </c>
      <c r="N1751" s="10" t="str">
        <f>IFERROR(IF(Tableau1[[#This Row],[Date rendu]]-'Date de l''export'!$A$2&gt;0,"Non","Oui"),"Oui")</f>
        <v>Non</v>
      </c>
      <c r="O1751" s="11">
        <f>IF(Tableau1[[#This Row],[En retard?]]="Non",Tableau1[[#This Row],[Date rendu]]-'Date de l''export'!$A$2,0)</f>
        <v>6.7404166666674428</v>
      </c>
      <c r="P1751" s="14" t="str">
        <f>IF(Tableau1[[#This Row],[En retard?]]="Oui","HD",IF(Tableau1[Délai restant]&lt;1,"&lt;24h",IF(Tableau1[Délai restant]&lt;2,"&lt;48h","≥48h")))</f>
        <v>≥48h</v>
      </c>
      <c r="Q1751" s="14" t="str">
        <f>IF(AND(Tableau1[[#This Row],[En retard?]]="Oui",OR(Tableau1[[#This Row],[Product]]="Citron",Tableau1[[#This Row],[Product]]="Amandes")),"Oui","Non")</f>
        <v>Non</v>
      </c>
      <c r="R1751" t="str">
        <f>CONCATENATE(Tableau1[[#This Row],[OrderCode]],"|",Tableau1[[#This Row],[AnaCode]],"|",Tableau1[[#This Row],[Product]])</f>
        <v>CMD01667102|PEST|Carotte</v>
      </c>
    </row>
    <row r="1752" spans="1:18" x14ac:dyDescent="0.25">
      <c r="A1752" s="1" t="s">
        <v>329</v>
      </c>
      <c r="B1752" s="1" t="s">
        <v>20</v>
      </c>
      <c r="C1752" s="3" t="s">
        <v>61</v>
      </c>
      <c r="D1752" s="3" t="s">
        <v>14</v>
      </c>
      <c r="E1752" s="1" t="s">
        <v>130</v>
      </c>
      <c r="F1752" s="1" t="s">
        <v>1497</v>
      </c>
      <c r="G1752" s="1" t="s">
        <v>1013</v>
      </c>
      <c r="H1752" s="3">
        <f>SUBSTITUTE(LEFT(Tableau1[[#This Row],[OrderDate]],17),".",":")+0</f>
        <v>43570.721458333333</v>
      </c>
      <c r="I1752" s="3">
        <f>SUBSTITUTE(LEFT(Tableau1[[#This Row],[OrderDueTo]],17),".",":")+0</f>
        <v>43578.5</v>
      </c>
      <c r="J1752" s="13" t="str">
        <f>VLOOKUP(Tableau1[[#This Row],[AnaCode]],'Config Analyses'!A:C,2,FALSE)</f>
        <v>Analyse pesticides</v>
      </c>
      <c r="K1752" s="13" t="str">
        <f>VLOOKUP(Tableau1[[#This Row],[AnaCode]],'Config Analyses'!A:C,3,FALSE)</f>
        <v>Equipe 3</v>
      </c>
      <c r="L1752" s="13" t="str">
        <f>VLOOKUP(Tableau1[[#This Row],[CustomerCode]],'Config Clients'!A:D,3,FALSE)</f>
        <v>Grande surface</v>
      </c>
      <c r="M1752" s="13" t="str">
        <f>VLOOKUP(Tableau1[[#This Row],[CustomerCode]],'Config Clients'!A:D,4,FALSE)</f>
        <v>Eric</v>
      </c>
      <c r="N1752" s="10" t="str">
        <f>IFERROR(IF(Tableau1[[#This Row],[Date rendu]]-'Date de l''export'!$A$2&gt;0,"Non","Oui"),"Oui")</f>
        <v>Non</v>
      </c>
      <c r="O1752" s="11">
        <f>IF(Tableau1[[#This Row],[En retard?]]="Non",Tableau1[[#This Row],[Date rendu]]-'Date de l''export'!$A$2,0)</f>
        <v>6.7404166666674428</v>
      </c>
      <c r="P1752" s="14" t="str">
        <f>IF(Tableau1[[#This Row],[En retard?]]="Oui","HD",IF(Tableau1[Délai restant]&lt;1,"&lt;24h",IF(Tableau1[Délai restant]&lt;2,"&lt;48h","≥48h")))</f>
        <v>≥48h</v>
      </c>
      <c r="Q1752" s="14" t="str">
        <f>IF(AND(Tableau1[[#This Row],[En retard?]]="Oui",OR(Tableau1[[#This Row],[Product]]="Citron",Tableau1[[#This Row],[Product]]="Amandes")),"Oui","Non")</f>
        <v>Non</v>
      </c>
      <c r="R1752" t="str">
        <f>CONCATENATE(Tableau1[[#This Row],[OrderCode]],"|",Tableau1[[#This Row],[AnaCode]],"|",Tableau1[[#This Row],[Product]])</f>
        <v>CMD01743005|PEST|Orange</v>
      </c>
    </row>
    <row r="1753" spans="1:18" x14ac:dyDescent="0.25">
      <c r="A1753" s="1" t="s">
        <v>3678</v>
      </c>
      <c r="B1753" s="1" t="s">
        <v>30</v>
      </c>
      <c r="C1753" s="3" t="s">
        <v>188</v>
      </c>
      <c r="D1753" s="3" t="s">
        <v>38</v>
      </c>
      <c r="E1753" s="1" t="s">
        <v>107</v>
      </c>
      <c r="F1753" s="1" t="s">
        <v>3790</v>
      </c>
      <c r="G1753" s="1" t="s">
        <v>950</v>
      </c>
      <c r="H1753" s="3">
        <f>SUBSTITUTE(LEFT(Tableau1[[#This Row],[OrderDate]],17),".",":")+0</f>
        <v>43570.724004629628</v>
      </c>
      <c r="I1753" s="3">
        <f>SUBSTITUTE(LEFT(Tableau1[[#This Row],[OrderDueTo]],17),".",":")+0</f>
        <v>43574.5</v>
      </c>
      <c r="J1753" s="13" t="str">
        <f>VLOOKUP(Tableau1[[#This Row],[AnaCode]],'Config Analyses'!A:C,2,FALSE)</f>
        <v>Analyse nutritionelle</v>
      </c>
      <c r="K1753" s="13" t="str">
        <f>VLOOKUP(Tableau1[[#This Row],[AnaCode]],'Config Analyses'!A:C,3,FALSE)</f>
        <v>Equipe 2</v>
      </c>
      <c r="L1753" s="13" t="str">
        <f>VLOOKUP(Tableau1[[#This Row],[CustomerCode]],'Config Clients'!A:D,3,FALSE)</f>
        <v>Coopérative agricole</v>
      </c>
      <c r="M1753" s="13" t="str">
        <f>VLOOKUP(Tableau1[[#This Row],[CustomerCode]],'Config Clients'!A:D,4,FALSE)</f>
        <v>Julie</v>
      </c>
      <c r="N1753" s="10" t="str">
        <f>IFERROR(IF(Tableau1[[#This Row],[Date rendu]]-'Date de l''export'!$A$2&gt;0,"Non","Oui"),"Oui")</f>
        <v>Non</v>
      </c>
      <c r="O1753" s="11">
        <f>IF(Tableau1[[#This Row],[En retard?]]="Non",Tableau1[[#This Row],[Date rendu]]-'Date de l''export'!$A$2,0)</f>
        <v>2.7404166666674428</v>
      </c>
      <c r="P1753" s="14" t="str">
        <f>IF(Tableau1[[#This Row],[En retard?]]="Oui","HD",IF(Tableau1[Délai restant]&lt;1,"&lt;24h",IF(Tableau1[Délai restant]&lt;2,"&lt;48h","≥48h")))</f>
        <v>≥48h</v>
      </c>
      <c r="Q1753" s="14" t="str">
        <f>IF(AND(Tableau1[[#This Row],[En retard?]]="Oui",OR(Tableau1[[#This Row],[Product]]="Citron",Tableau1[[#This Row],[Product]]="Amandes")),"Oui","Non")</f>
        <v>Non</v>
      </c>
      <c r="R1753" t="str">
        <f>CONCATENATE(Tableau1[[#This Row],[OrderCode]],"|",Tableau1[[#This Row],[AnaCode]],"|",Tableau1[[#This Row],[Product]])</f>
        <v>CMD01695021|NTR|Bœuf</v>
      </c>
    </row>
    <row r="1754" spans="1:18" x14ac:dyDescent="0.25">
      <c r="A1754" s="1" t="s">
        <v>104</v>
      </c>
      <c r="B1754" s="1" t="s">
        <v>26</v>
      </c>
      <c r="C1754" s="3" t="s">
        <v>61</v>
      </c>
      <c r="D1754" s="3" t="s">
        <v>14</v>
      </c>
      <c r="E1754" s="1" t="s">
        <v>107</v>
      </c>
      <c r="F1754" s="1" t="s">
        <v>1684</v>
      </c>
      <c r="G1754" s="1" t="s">
        <v>950</v>
      </c>
      <c r="H1754" s="3">
        <f>SUBSTITUTE(LEFT(Tableau1[[#This Row],[OrderDate]],17),".",":")+0</f>
        <v>43570.724085648151</v>
      </c>
      <c r="I1754" s="3">
        <f>SUBSTITUTE(LEFT(Tableau1[[#This Row],[OrderDueTo]],17),".",":")+0</f>
        <v>43574.5</v>
      </c>
      <c r="J1754" s="13" t="str">
        <f>VLOOKUP(Tableau1[[#This Row],[AnaCode]],'Config Analyses'!A:C,2,FALSE)</f>
        <v>Analyse nutritionelle</v>
      </c>
      <c r="K1754" s="13" t="str">
        <f>VLOOKUP(Tableau1[[#This Row],[AnaCode]],'Config Analyses'!A:C,3,FALSE)</f>
        <v>Equipe 2</v>
      </c>
      <c r="L1754" s="13" t="str">
        <f>VLOOKUP(Tableau1[[#This Row],[CustomerCode]],'Config Clients'!A:D,3,FALSE)</f>
        <v>Grande surface</v>
      </c>
      <c r="M1754" s="13" t="str">
        <f>VLOOKUP(Tableau1[[#This Row],[CustomerCode]],'Config Clients'!A:D,4,FALSE)</f>
        <v>Eric</v>
      </c>
      <c r="N1754" s="10" t="str">
        <f>IFERROR(IF(Tableau1[[#This Row],[Date rendu]]-'Date de l''export'!$A$2&gt;0,"Non","Oui"),"Oui")</f>
        <v>Non</v>
      </c>
      <c r="O1754" s="11">
        <f>IF(Tableau1[[#This Row],[En retard?]]="Non",Tableau1[[#This Row],[Date rendu]]-'Date de l''export'!$A$2,0)</f>
        <v>2.7404166666674428</v>
      </c>
      <c r="P1754" s="14" t="str">
        <f>IF(Tableau1[[#This Row],[En retard?]]="Oui","HD",IF(Tableau1[Délai restant]&lt;1,"&lt;24h",IF(Tableau1[Délai restant]&lt;2,"&lt;48h","≥48h")))</f>
        <v>≥48h</v>
      </c>
      <c r="Q1754" s="14" t="str">
        <f>IF(AND(Tableau1[[#This Row],[En retard?]]="Oui",OR(Tableau1[[#This Row],[Product]]="Citron",Tableau1[[#This Row],[Product]]="Amandes")),"Oui","Non")</f>
        <v>Non</v>
      </c>
      <c r="R1754" t="str">
        <f>CONCATENATE(Tableau1[[#This Row],[OrderCode]],"|",Tableau1[[#This Row],[AnaCode]],"|",Tableau1[[#This Row],[Product]])</f>
        <v>CMD01704401|NTR|Radis</v>
      </c>
    </row>
    <row r="1755" spans="1:18" x14ac:dyDescent="0.25">
      <c r="A1755" s="1" t="s">
        <v>309</v>
      </c>
      <c r="B1755" s="1" t="s">
        <v>21</v>
      </c>
      <c r="C1755" s="3" t="s">
        <v>61</v>
      </c>
      <c r="D1755" s="3" t="s">
        <v>14</v>
      </c>
      <c r="E1755" s="1" t="s">
        <v>130</v>
      </c>
      <c r="F1755" s="1" t="s">
        <v>2044</v>
      </c>
      <c r="G1755" s="1" t="s">
        <v>1013</v>
      </c>
      <c r="H1755" s="3">
        <f>SUBSTITUTE(LEFT(Tableau1[[#This Row],[OrderDate]],17),".",":")+0</f>
        <v>43570.726018518515</v>
      </c>
      <c r="I1755" s="3">
        <f>SUBSTITUTE(LEFT(Tableau1[[#This Row],[OrderDueTo]],17),".",":")+0</f>
        <v>43578.5</v>
      </c>
      <c r="J1755" s="13" t="str">
        <f>VLOOKUP(Tableau1[[#This Row],[AnaCode]],'Config Analyses'!A:C,2,FALSE)</f>
        <v>Analyse pesticides</v>
      </c>
      <c r="K1755" s="13" t="str">
        <f>VLOOKUP(Tableau1[[#This Row],[AnaCode]],'Config Analyses'!A:C,3,FALSE)</f>
        <v>Equipe 3</v>
      </c>
      <c r="L1755" s="13" t="str">
        <f>VLOOKUP(Tableau1[[#This Row],[CustomerCode]],'Config Clients'!A:D,3,FALSE)</f>
        <v>Grande surface</v>
      </c>
      <c r="M1755" s="13" t="str">
        <f>VLOOKUP(Tableau1[[#This Row],[CustomerCode]],'Config Clients'!A:D,4,FALSE)</f>
        <v>Eric</v>
      </c>
      <c r="N1755" s="10" t="str">
        <f>IFERROR(IF(Tableau1[[#This Row],[Date rendu]]-'Date de l''export'!$A$2&gt;0,"Non","Oui"),"Oui")</f>
        <v>Non</v>
      </c>
      <c r="O1755" s="11">
        <f>IF(Tableau1[[#This Row],[En retard?]]="Non",Tableau1[[#This Row],[Date rendu]]-'Date de l''export'!$A$2,0)</f>
        <v>6.7404166666674428</v>
      </c>
      <c r="P1755" s="14" t="str">
        <f>IF(Tableau1[[#This Row],[En retard?]]="Oui","HD",IF(Tableau1[Délai restant]&lt;1,"&lt;24h",IF(Tableau1[Délai restant]&lt;2,"&lt;48h","≥48h")))</f>
        <v>≥48h</v>
      </c>
      <c r="Q1755" s="14" t="str">
        <f>IF(AND(Tableau1[[#This Row],[En retard?]]="Oui",OR(Tableau1[[#This Row],[Product]]="Citron",Tableau1[[#This Row],[Product]]="Amandes")),"Oui","Non")</f>
        <v>Non</v>
      </c>
      <c r="R1755" t="str">
        <f>CONCATENATE(Tableau1[[#This Row],[OrderCode]],"|",Tableau1[[#This Row],[AnaCode]],"|",Tableau1[[#This Row],[Product]])</f>
        <v>CMD01625103|PEST|Carotte</v>
      </c>
    </row>
    <row r="1756" spans="1:18" x14ac:dyDescent="0.25">
      <c r="A1756" s="1" t="s">
        <v>233</v>
      </c>
      <c r="B1756" s="1" t="s">
        <v>31</v>
      </c>
      <c r="C1756" s="3" t="s">
        <v>54</v>
      </c>
      <c r="D1756" s="3" t="s">
        <v>10</v>
      </c>
      <c r="E1756" s="1" t="s">
        <v>63</v>
      </c>
      <c r="F1756" s="1" t="s">
        <v>2329</v>
      </c>
      <c r="G1756" s="1" t="s">
        <v>1013</v>
      </c>
      <c r="H1756" s="3">
        <f>SUBSTITUTE(LEFT(Tableau1[[#This Row],[OrderDate]],17),".",":")+0</f>
        <v>43570.727835648147</v>
      </c>
      <c r="I1756" s="3">
        <f>SUBSTITUTE(LEFT(Tableau1[[#This Row],[OrderDueTo]],17),".",":")+0</f>
        <v>43578.5</v>
      </c>
      <c r="J1756" s="13" t="str">
        <f>VLOOKUP(Tableau1[[#This Row],[AnaCode]],'Config Analyses'!A:C,2,FALSE)</f>
        <v>Analyse polluants d'emballage</v>
      </c>
      <c r="K1756" s="13" t="str">
        <f>VLOOKUP(Tableau1[[#This Row],[AnaCode]],'Config Analyses'!A:C,3,FALSE)</f>
        <v>Equipe 3</v>
      </c>
      <c r="L1756" s="13" t="str">
        <f>VLOOKUP(Tableau1[[#This Row],[CustomerCode]],'Config Clients'!A:D,3,FALSE)</f>
        <v>Coopérative agricole</v>
      </c>
      <c r="M1756" s="13" t="str">
        <f>VLOOKUP(Tableau1[[#This Row],[CustomerCode]],'Config Clients'!A:D,4,FALSE)</f>
        <v>Julie</v>
      </c>
      <c r="N1756" s="10" t="str">
        <f>IFERROR(IF(Tableau1[[#This Row],[Date rendu]]-'Date de l''export'!$A$2&gt;0,"Non","Oui"),"Oui")</f>
        <v>Non</v>
      </c>
      <c r="O1756" s="11">
        <f>IF(Tableau1[[#This Row],[En retard?]]="Non",Tableau1[[#This Row],[Date rendu]]-'Date de l''export'!$A$2,0)</f>
        <v>6.7404166666674428</v>
      </c>
      <c r="P1756" s="14" t="str">
        <f>IF(Tableau1[[#This Row],[En retard?]]="Oui","HD",IF(Tableau1[Délai restant]&lt;1,"&lt;24h",IF(Tableau1[Délai restant]&lt;2,"&lt;48h","≥48h")))</f>
        <v>≥48h</v>
      </c>
      <c r="Q1756" s="14" t="str">
        <f>IF(AND(Tableau1[[#This Row],[En retard?]]="Oui",OR(Tableau1[[#This Row],[Product]]="Citron",Tableau1[[#This Row],[Product]]="Amandes")),"Oui","Non")</f>
        <v>Non</v>
      </c>
      <c r="R1756" t="str">
        <f>CONCATENATE(Tableau1[[#This Row],[OrderCode]],"|",Tableau1[[#This Row],[AnaCode]],"|",Tableau1[[#This Row],[Product]])</f>
        <v>CMD01665301|PLLT|Pomme de terre</v>
      </c>
    </row>
    <row r="1757" spans="1:18" x14ac:dyDescent="0.25">
      <c r="A1757" s="1" t="s">
        <v>3791</v>
      </c>
      <c r="B1757" s="1" t="s">
        <v>42</v>
      </c>
      <c r="C1757" s="3" t="s">
        <v>73</v>
      </c>
      <c r="D1757" s="3" t="s">
        <v>23</v>
      </c>
      <c r="E1757" s="1" t="s">
        <v>130</v>
      </c>
      <c r="F1757" s="1" t="s">
        <v>3792</v>
      </c>
      <c r="G1757" s="1" t="s">
        <v>1013</v>
      </c>
      <c r="H1757" s="3">
        <f>SUBSTITUTE(LEFT(Tableau1[[#This Row],[OrderDate]],17),".",":")+0</f>
        <v>43570.731134259258</v>
      </c>
      <c r="I1757" s="3">
        <f>SUBSTITUTE(LEFT(Tableau1[[#This Row],[OrderDueTo]],17),".",":")+0</f>
        <v>43578.5</v>
      </c>
      <c r="J1757" s="13" t="str">
        <f>VLOOKUP(Tableau1[[#This Row],[AnaCode]],'Config Analyses'!A:C,2,FALSE)</f>
        <v>Analyse pesticides</v>
      </c>
      <c r="K1757" s="13" t="str">
        <f>VLOOKUP(Tableau1[[#This Row],[AnaCode]],'Config Analyses'!A:C,3,FALSE)</f>
        <v>Equipe 3</v>
      </c>
      <c r="L1757" s="13" t="str">
        <f>VLOOKUP(Tableau1[[#This Row],[CustomerCode]],'Config Clients'!A:D,3,FALSE)</f>
        <v>Entreprises agro-alimentaires</v>
      </c>
      <c r="M1757" s="13" t="str">
        <f>VLOOKUP(Tableau1[[#This Row],[CustomerCode]],'Config Clients'!A:D,4,FALSE)</f>
        <v>Julien</v>
      </c>
      <c r="N1757" s="10" t="str">
        <f>IFERROR(IF(Tableau1[[#This Row],[Date rendu]]-'Date de l''export'!$A$2&gt;0,"Non","Oui"),"Oui")</f>
        <v>Non</v>
      </c>
      <c r="O1757" s="11">
        <f>IF(Tableau1[[#This Row],[En retard?]]="Non",Tableau1[[#This Row],[Date rendu]]-'Date de l''export'!$A$2,0)</f>
        <v>6.7404166666674428</v>
      </c>
      <c r="P1757" s="14" t="str">
        <f>IF(Tableau1[[#This Row],[En retard?]]="Oui","HD",IF(Tableau1[Délai restant]&lt;1,"&lt;24h",IF(Tableau1[Délai restant]&lt;2,"&lt;48h","≥48h")))</f>
        <v>≥48h</v>
      </c>
      <c r="Q1757" s="14" t="str">
        <f>IF(AND(Tableau1[[#This Row],[En retard?]]="Oui",OR(Tableau1[[#This Row],[Product]]="Citron",Tableau1[[#This Row],[Product]]="Amandes")),"Oui","Non")</f>
        <v>Non</v>
      </c>
      <c r="R1757" t="str">
        <f>CONCATENATE(Tableau1[[#This Row],[OrderCode]],"|",Tableau1[[#This Row],[AnaCode]],"|",Tableau1[[#This Row],[Product]])</f>
        <v>CMD01597706|PEST|Jus de fruits</v>
      </c>
    </row>
    <row r="1758" spans="1:18" x14ac:dyDescent="0.25">
      <c r="A1758" s="1" t="s">
        <v>186</v>
      </c>
      <c r="B1758" s="1" t="s">
        <v>21</v>
      </c>
      <c r="C1758" s="3" t="s">
        <v>98</v>
      </c>
      <c r="D1758" s="3" t="s">
        <v>27</v>
      </c>
      <c r="E1758" s="1" t="s">
        <v>63</v>
      </c>
      <c r="F1758" s="1" t="s">
        <v>1709</v>
      </c>
      <c r="G1758" s="1" t="s">
        <v>1013</v>
      </c>
      <c r="H1758" s="3">
        <f>SUBSTITUTE(LEFT(Tableau1[[#This Row],[OrderDate]],17),".",":")+0</f>
        <v>43570.732719907406</v>
      </c>
      <c r="I1758" s="3">
        <f>SUBSTITUTE(LEFT(Tableau1[[#This Row],[OrderDueTo]],17),".",":")+0</f>
        <v>43578.5</v>
      </c>
      <c r="J1758" s="13" t="str">
        <f>VLOOKUP(Tableau1[[#This Row],[AnaCode]],'Config Analyses'!A:C,2,FALSE)</f>
        <v>Analyse polluants d'emballage</v>
      </c>
      <c r="K1758" s="13" t="str">
        <f>VLOOKUP(Tableau1[[#This Row],[AnaCode]],'Config Analyses'!A:C,3,FALSE)</f>
        <v>Equipe 3</v>
      </c>
      <c r="L1758" s="13" t="str">
        <f>VLOOKUP(Tableau1[[#This Row],[CustomerCode]],'Config Clients'!A:D,3,FALSE)</f>
        <v>Coopérative agricole</v>
      </c>
      <c r="M1758" s="13" t="str">
        <f>VLOOKUP(Tableau1[[#This Row],[CustomerCode]],'Config Clients'!A:D,4,FALSE)</f>
        <v>Julie</v>
      </c>
      <c r="N1758" s="10" t="str">
        <f>IFERROR(IF(Tableau1[[#This Row],[Date rendu]]-'Date de l''export'!$A$2&gt;0,"Non","Oui"),"Oui")</f>
        <v>Non</v>
      </c>
      <c r="O1758" s="11">
        <f>IF(Tableau1[[#This Row],[En retard?]]="Non",Tableau1[[#This Row],[Date rendu]]-'Date de l''export'!$A$2,0)</f>
        <v>6.7404166666674428</v>
      </c>
      <c r="P1758" s="14" t="str">
        <f>IF(Tableau1[[#This Row],[En retard?]]="Oui","HD",IF(Tableau1[Délai restant]&lt;1,"&lt;24h",IF(Tableau1[Délai restant]&lt;2,"&lt;48h","≥48h")))</f>
        <v>≥48h</v>
      </c>
      <c r="Q1758" s="14" t="str">
        <f>IF(AND(Tableau1[[#This Row],[En retard?]]="Oui",OR(Tableau1[[#This Row],[Product]]="Citron",Tableau1[[#This Row],[Product]]="Amandes")),"Oui","Non")</f>
        <v>Non</v>
      </c>
      <c r="R1758" t="str">
        <f>CONCATENATE(Tableau1[[#This Row],[OrderCode]],"|",Tableau1[[#This Row],[AnaCode]],"|",Tableau1[[#This Row],[Product]])</f>
        <v>CMD01490204|PLLT|Carotte</v>
      </c>
    </row>
    <row r="1759" spans="1:18" x14ac:dyDescent="0.25">
      <c r="A1759" s="1" t="s">
        <v>721</v>
      </c>
      <c r="B1759" s="1" t="s">
        <v>31</v>
      </c>
      <c r="C1759" s="3" t="s">
        <v>98</v>
      </c>
      <c r="D1759" s="3" t="s">
        <v>27</v>
      </c>
      <c r="E1759" s="1" t="s">
        <v>63</v>
      </c>
      <c r="F1759" s="1" t="s">
        <v>2334</v>
      </c>
      <c r="G1759" s="1" t="s">
        <v>1013</v>
      </c>
      <c r="H1759" s="3">
        <f>SUBSTITUTE(LEFT(Tableau1[[#This Row],[OrderDate]],17),".",":")+0</f>
        <v>43570.736550925925</v>
      </c>
      <c r="I1759" s="3">
        <f>SUBSTITUTE(LEFT(Tableau1[[#This Row],[OrderDueTo]],17),".",":")+0</f>
        <v>43578.5</v>
      </c>
      <c r="J1759" s="13" t="str">
        <f>VLOOKUP(Tableau1[[#This Row],[AnaCode]],'Config Analyses'!A:C,2,FALSE)</f>
        <v>Analyse polluants d'emballage</v>
      </c>
      <c r="K1759" s="13" t="str">
        <f>VLOOKUP(Tableau1[[#This Row],[AnaCode]],'Config Analyses'!A:C,3,FALSE)</f>
        <v>Equipe 3</v>
      </c>
      <c r="L1759" s="13" t="str">
        <f>VLOOKUP(Tableau1[[#This Row],[CustomerCode]],'Config Clients'!A:D,3,FALSE)</f>
        <v>Coopérative agricole</v>
      </c>
      <c r="M1759" s="13" t="str">
        <f>VLOOKUP(Tableau1[[#This Row],[CustomerCode]],'Config Clients'!A:D,4,FALSE)</f>
        <v>Julie</v>
      </c>
      <c r="N1759" s="10" t="str">
        <f>IFERROR(IF(Tableau1[[#This Row],[Date rendu]]-'Date de l''export'!$A$2&gt;0,"Non","Oui"),"Oui")</f>
        <v>Non</v>
      </c>
      <c r="O1759" s="11">
        <f>IF(Tableau1[[#This Row],[En retard?]]="Non",Tableau1[[#This Row],[Date rendu]]-'Date de l''export'!$A$2,0)</f>
        <v>6.7404166666674428</v>
      </c>
      <c r="P1759" s="14" t="str">
        <f>IF(Tableau1[[#This Row],[En retard?]]="Oui","HD",IF(Tableau1[Délai restant]&lt;1,"&lt;24h",IF(Tableau1[Délai restant]&lt;2,"&lt;48h","≥48h")))</f>
        <v>≥48h</v>
      </c>
      <c r="Q1759" s="14" t="str">
        <f>IF(AND(Tableau1[[#This Row],[En retard?]]="Oui",OR(Tableau1[[#This Row],[Product]]="Citron",Tableau1[[#This Row],[Product]]="Amandes")),"Oui","Non")</f>
        <v>Non</v>
      </c>
      <c r="R1759" t="str">
        <f>CONCATENATE(Tableau1[[#This Row],[OrderCode]],"|",Tableau1[[#This Row],[AnaCode]],"|",Tableau1[[#This Row],[Product]])</f>
        <v>CMD01407105|PLLT|Pomme de terre</v>
      </c>
    </row>
    <row r="1760" spans="1:18" x14ac:dyDescent="0.25">
      <c r="A1760" s="1" t="s">
        <v>264</v>
      </c>
      <c r="B1760" s="1" t="s">
        <v>31</v>
      </c>
      <c r="C1760" s="3" t="s">
        <v>98</v>
      </c>
      <c r="D1760" s="3" t="s">
        <v>27</v>
      </c>
      <c r="E1760" s="1" t="s">
        <v>130</v>
      </c>
      <c r="F1760" s="1" t="s">
        <v>2335</v>
      </c>
      <c r="G1760" s="1" t="s">
        <v>1013</v>
      </c>
      <c r="H1760" s="3">
        <f>SUBSTITUTE(LEFT(Tableau1[[#This Row],[OrderDate]],17),".",":")+0</f>
        <v>43570.73982638889</v>
      </c>
      <c r="I1760" s="3">
        <f>SUBSTITUTE(LEFT(Tableau1[[#This Row],[OrderDueTo]],17),".",":")+0</f>
        <v>43578.5</v>
      </c>
      <c r="J1760" s="13" t="str">
        <f>VLOOKUP(Tableau1[[#This Row],[AnaCode]],'Config Analyses'!A:C,2,FALSE)</f>
        <v>Analyse pesticides</v>
      </c>
      <c r="K1760" s="13" t="str">
        <f>VLOOKUP(Tableau1[[#This Row],[AnaCode]],'Config Analyses'!A:C,3,FALSE)</f>
        <v>Equipe 3</v>
      </c>
      <c r="L1760" s="13" t="str">
        <f>VLOOKUP(Tableau1[[#This Row],[CustomerCode]],'Config Clients'!A:D,3,FALSE)</f>
        <v>Coopérative agricole</v>
      </c>
      <c r="M1760" s="13" t="str">
        <f>VLOOKUP(Tableau1[[#This Row],[CustomerCode]],'Config Clients'!A:D,4,FALSE)</f>
        <v>Julie</v>
      </c>
      <c r="N1760" s="10" t="str">
        <f>IFERROR(IF(Tableau1[[#This Row],[Date rendu]]-'Date de l''export'!$A$2&gt;0,"Non","Oui"),"Oui")</f>
        <v>Non</v>
      </c>
      <c r="O1760" s="11">
        <f>IF(Tableau1[[#This Row],[En retard?]]="Non",Tableau1[[#This Row],[Date rendu]]-'Date de l''export'!$A$2,0)</f>
        <v>6.7404166666674428</v>
      </c>
      <c r="P1760" s="14" t="str">
        <f>IF(Tableau1[[#This Row],[En retard?]]="Oui","HD",IF(Tableau1[Délai restant]&lt;1,"&lt;24h",IF(Tableau1[Délai restant]&lt;2,"&lt;48h","≥48h")))</f>
        <v>≥48h</v>
      </c>
      <c r="Q1760" s="14" t="str">
        <f>IF(AND(Tableau1[[#This Row],[En retard?]]="Oui",OR(Tableau1[[#This Row],[Product]]="Citron",Tableau1[[#This Row],[Product]]="Amandes")),"Oui","Non")</f>
        <v>Non</v>
      </c>
      <c r="R1760" t="str">
        <f>CONCATENATE(Tableau1[[#This Row],[OrderCode]],"|",Tableau1[[#This Row],[AnaCode]],"|",Tableau1[[#This Row],[Product]])</f>
        <v>CMD01698801|PEST|Pomme de terre</v>
      </c>
    </row>
    <row r="1761" spans="1:18" x14ac:dyDescent="0.25">
      <c r="A1761" s="1" t="s">
        <v>722</v>
      </c>
      <c r="B1761" s="1" t="s">
        <v>31</v>
      </c>
      <c r="C1761" s="3" t="s">
        <v>52</v>
      </c>
      <c r="D1761" s="3" t="s">
        <v>9</v>
      </c>
      <c r="E1761" s="1" t="s">
        <v>130</v>
      </c>
      <c r="F1761" s="1" t="s">
        <v>2340</v>
      </c>
      <c r="G1761" s="1" t="s">
        <v>1013</v>
      </c>
      <c r="H1761" s="3">
        <f>SUBSTITUTE(LEFT(Tableau1[[#This Row],[OrderDate]],17),".",":")+0</f>
        <v>43570.742881944447</v>
      </c>
      <c r="I1761" s="3">
        <f>SUBSTITUTE(LEFT(Tableau1[[#This Row],[OrderDueTo]],17),".",":")+0</f>
        <v>43578.5</v>
      </c>
      <c r="J1761" s="13" t="str">
        <f>VLOOKUP(Tableau1[[#This Row],[AnaCode]],'Config Analyses'!A:C,2,FALSE)</f>
        <v>Analyse pesticides</v>
      </c>
      <c r="K1761" s="13" t="str">
        <f>VLOOKUP(Tableau1[[#This Row],[AnaCode]],'Config Analyses'!A:C,3,FALSE)</f>
        <v>Equipe 3</v>
      </c>
      <c r="L1761" s="13" t="str">
        <f>VLOOKUP(Tableau1[[#This Row],[CustomerCode]],'Config Clients'!A:D,3,FALSE)</f>
        <v>Centrale d'achats</v>
      </c>
      <c r="M1761" s="13" t="str">
        <f>VLOOKUP(Tableau1[[#This Row],[CustomerCode]],'Config Clients'!A:D,4,FALSE)</f>
        <v>Sandrine</v>
      </c>
      <c r="N1761" s="10" t="str">
        <f>IFERROR(IF(Tableau1[[#This Row],[Date rendu]]-'Date de l''export'!$A$2&gt;0,"Non","Oui"),"Oui")</f>
        <v>Non</v>
      </c>
      <c r="O1761" s="11">
        <f>IF(Tableau1[[#This Row],[En retard?]]="Non",Tableau1[[#This Row],[Date rendu]]-'Date de l''export'!$A$2,0)</f>
        <v>6.7404166666674428</v>
      </c>
      <c r="P1761" s="14" t="str">
        <f>IF(Tableau1[[#This Row],[En retard?]]="Oui","HD",IF(Tableau1[Délai restant]&lt;1,"&lt;24h",IF(Tableau1[Délai restant]&lt;2,"&lt;48h","≥48h")))</f>
        <v>≥48h</v>
      </c>
      <c r="Q1761" s="14" t="str">
        <f>IF(AND(Tableau1[[#This Row],[En retard?]]="Oui",OR(Tableau1[[#This Row],[Product]]="Citron",Tableau1[[#This Row],[Product]]="Amandes")),"Oui","Non")</f>
        <v>Non</v>
      </c>
      <c r="R1761" t="str">
        <f>CONCATENATE(Tableau1[[#This Row],[OrderCode]],"|",Tableau1[[#This Row],[AnaCode]],"|",Tableau1[[#This Row],[Product]])</f>
        <v>CMD01582602|PEST|Pomme de terre</v>
      </c>
    </row>
    <row r="1762" spans="1:18" x14ac:dyDescent="0.25">
      <c r="A1762" s="1" t="s">
        <v>631</v>
      </c>
      <c r="B1762" s="1" t="s">
        <v>31</v>
      </c>
      <c r="C1762" s="3" t="s">
        <v>52</v>
      </c>
      <c r="D1762" s="3" t="s">
        <v>9</v>
      </c>
      <c r="E1762" s="1" t="s">
        <v>167</v>
      </c>
      <c r="F1762" s="1" t="s">
        <v>1697</v>
      </c>
      <c r="G1762" s="1" t="s">
        <v>973</v>
      </c>
      <c r="H1762" s="3">
        <f>SUBSTITUTE(LEFT(Tableau1[[#This Row],[OrderDate]],17),".",":")+0</f>
        <v>43570.743425925924</v>
      </c>
      <c r="I1762" s="3">
        <f>SUBSTITUTE(LEFT(Tableau1[[#This Row],[OrderDueTo]],17),".",":")+0</f>
        <v>43575.5</v>
      </c>
      <c r="J1762" s="13" t="str">
        <f>VLOOKUP(Tableau1[[#This Row],[AnaCode]],'Config Analyses'!A:C,2,FALSE)</f>
        <v>Analyse matières grasses</v>
      </c>
      <c r="K1762" s="13" t="str">
        <f>VLOOKUP(Tableau1[[#This Row],[AnaCode]],'Config Analyses'!A:C,3,FALSE)</f>
        <v>Equipe 2</v>
      </c>
      <c r="L1762" s="13" t="str">
        <f>VLOOKUP(Tableau1[[#This Row],[CustomerCode]],'Config Clients'!A:D,3,FALSE)</f>
        <v>Centrale d'achats</v>
      </c>
      <c r="M1762" s="13" t="str">
        <f>VLOOKUP(Tableau1[[#This Row],[CustomerCode]],'Config Clients'!A:D,4,FALSE)</f>
        <v>Sandrine</v>
      </c>
      <c r="N1762" s="10" t="str">
        <f>IFERROR(IF(Tableau1[[#This Row],[Date rendu]]-'Date de l''export'!$A$2&gt;0,"Non","Oui"),"Oui")</f>
        <v>Non</v>
      </c>
      <c r="O1762" s="11">
        <f>IF(Tableau1[[#This Row],[En retard?]]="Non",Tableau1[[#This Row],[Date rendu]]-'Date de l''export'!$A$2,0)</f>
        <v>3.7404166666674428</v>
      </c>
      <c r="P1762" s="14" t="str">
        <f>IF(Tableau1[[#This Row],[En retard?]]="Oui","HD",IF(Tableau1[Délai restant]&lt;1,"&lt;24h",IF(Tableau1[Délai restant]&lt;2,"&lt;48h","≥48h")))</f>
        <v>≥48h</v>
      </c>
      <c r="Q1762" s="14" t="str">
        <f>IF(AND(Tableau1[[#This Row],[En retard?]]="Oui",OR(Tableau1[[#This Row],[Product]]="Citron",Tableau1[[#This Row],[Product]]="Amandes")),"Oui","Non")</f>
        <v>Non</v>
      </c>
      <c r="R1762" t="str">
        <f>CONCATENATE(Tableau1[[#This Row],[OrderCode]],"|",Tableau1[[#This Row],[AnaCode]],"|",Tableau1[[#This Row],[Product]])</f>
        <v>CMD01745103|MTG|Pomme de terre</v>
      </c>
    </row>
    <row r="1763" spans="1:18" x14ac:dyDescent="0.25">
      <c r="A1763" s="1" t="s">
        <v>272</v>
      </c>
      <c r="B1763" s="1" t="s">
        <v>31</v>
      </c>
      <c r="C1763" s="3" t="s">
        <v>54</v>
      </c>
      <c r="D1763" s="3" t="s">
        <v>10</v>
      </c>
      <c r="E1763" s="1" t="s">
        <v>130</v>
      </c>
      <c r="F1763" s="1" t="s">
        <v>2342</v>
      </c>
      <c r="G1763" s="1" t="s">
        <v>1013</v>
      </c>
      <c r="H1763" s="3">
        <f>SUBSTITUTE(LEFT(Tableau1[[#This Row],[OrderDate]],17),".",":")+0</f>
        <v>43570.745162037034</v>
      </c>
      <c r="I1763" s="3">
        <f>SUBSTITUTE(LEFT(Tableau1[[#This Row],[OrderDueTo]],17),".",":")+0</f>
        <v>43578.5</v>
      </c>
      <c r="J1763" s="13" t="str">
        <f>VLOOKUP(Tableau1[[#This Row],[AnaCode]],'Config Analyses'!A:C,2,FALSE)</f>
        <v>Analyse pesticides</v>
      </c>
      <c r="K1763" s="13" t="str">
        <f>VLOOKUP(Tableau1[[#This Row],[AnaCode]],'Config Analyses'!A:C,3,FALSE)</f>
        <v>Equipe 3</v>
      </c>
      <c r="L1763" s="13" t="str">
        <f>VLOOKUP(Tableau1[[#This Row],[CustomerCode]],'Config Clients'!A:D,3,FALSE)</f>
        <v>Coopérative agricole</v>
      </c>
      <c r="M1763" s="13" t="str">
        <f>VLOOKUP(Tableau1[[#This Row],[CustomerCode]],'Config Clients'!A:D,4,FALSE)</f>
        <v>Julie</v>
      </c>
      <c r="N1763" s="10" t="str">
        <f>IFERROR(IF(Tableau1[[#This Row],[Date rendu]]-'Date de l''export'!$A$2&gt;0,"Non","Oui"),"Oui")</f>
        <v>Non</v>
      </c>
      <c r="O1763" s="11">
        <f>IF(Tableau1[[#This Row],[En retard?]]="Non",Tableau1[[#This Row],[Date rendu]]-'Date de l''export'!$A$2,0)</f>
        <v>6.7404166666674428</v>
      </c>
      <c r="P1763" s="14" t="str">
        <f>IF(Tableau1[[#This Row],[En retard?]]="Oui","HD",IF(Tableau1[Délai restant]&lt;1,"&lt;24h",IF(Tableau1[Délai restant]&lt;2,"&lt;48h","≥48h")))</f>
        <v>≥48h</v>
      </c>
      <c r="Q1763" s="14" t="str">
        <f>IF(AND(Tableau1[[#This Row],[En retard?]]="Oui",OR(Tableau1[[#This Row],[Product]]="Citron",Tableau1[[#This Row],[Product]]="Amandes")),"Oui","Non")</f>
        <v>Non</v>
      </c>
      <c r="R1763" t="str">
        <f>CONCATENATE(Tableau1[[#This Row],[OrderCode]],"|",Tableau1[[#This Row],[AnaCode]],"|",Tableau1[[#This Row],[Product]])</f>
        <v>CMD01711302|PEST|Pomme de terre</v>
      </c>
    </row>
    <row r="1764" spans="1:18" x14ac:dyDescent="0.25">
      <c r="A1764" s="1" t="s">
        <v>161</v>
      </c>
      <c r="B1764" s="1" t="s">
        <v>32</v>
      </c>
      <c r="C1764" s="3" t="s">
        <v>61</v>
      </c>
      <c r="D1764" s="3" t="s">
        <v>14</v>
      </c>
      <c r="E1764" s="1" t="s">
        <v>130</v>
      </c>
      <c r="F1764" s="1" t="s">
        <v>2343</v>
      </c>
      <c r="G1764" s="1" t="s">
        <v>1013</v>
      </c>
      <c r="H1764" s="3">
        <f>SUBSTITUTE(LEFT(Tableau1[[#This Row],[OrderDate]],17),".",":")+0</f>
        <v>43570.745208333334</v>
      </c>
      <c r="I1764" s="3">
        <f>SUBSTITUTE(LEFT(Tableau1[[#This Row],[OrderDueTo]],17),".",":")+0</f>
        <v>43578.5</v>
      </c>
      <c r="J1764" s="13" t="str">
        <f>VLOOKUP(Tableau1[[#This Row],[AnaCode]],'Config Analyses'!A:C,2,FALSE)</f>
        <v>Analyse pesticides</v>
      </c>
      <c r="K1764" s="13" t="str">
        <f>VLOOKUP(Tableau1[[#This Row],[AnaCode]],'Config Analyses'!A:C,3,FALSE)</f>
        <v>Equipe 3</v>
      </c>
      <c r="L1764" s="13" t="str">
        <f>VLOOKUP(Tableau1[[#This Row],[CustomerCode]],'Config Clients'!A:D,3,FALSE)</f>
        <v>Grande surface</v>
      </c>
      <c r="M1764" s="13" t="str">
        <f>VLOOKUP(Tableau1[[#This Row],[CustomerCode]],'Config Clients'!A:D,4,FALSE)</f>
        <v>Eric</v>
      </c>
      <c r="N1764" s="10" t="str">
        <f>IFERROR(IF(Tableau1[[#This Row],[Date rendu]]-'Date de l''export'!$A$2&gt;0,"Non","Oui"),"Oui")</f>
        <v>Non</v>
      </c>
      <c r="O1764" s="11">
        <f>IF(Tableau1[[#This Row],[En retard?]]="Non",Tableau1[[#This Row],[Date rendu]]-'Date de l''export'!$A$2,0)</f>
        <v>6.7404166666674428</v>
      </c>
      <c r="P1764" s="14" t="str">
        <f>IF(Tableau1[[#This Row],[En retard?]]="Oui","HD",IF(Tableau1[Délai restant]&lt;1,"&lt;24h",IF(Tableau1[Délai restant]&lt;2,"&lt;48h","≥48h")))</f>
        <v>≥48h</v>
      </c>
      <c r="Q1764" s="14" t="str">
        <f>IF(AND(Tableau1[[#This Row],[En retard?]]="Oui",OR(Tableau1[[#This Row],[Product]]="Citron",Tableau1[[#This Row],[Product]]="Amandes")),"Oui","Non")</f>
        <v>Non</v>
      </c>
      <c r="R1764" t="str">
        <f>CONCATENATE(Tableau1[[#This Row],[OrderCode]],"|",Tableau1[[#This Row],[AnaCode]],"|",Tableau1[[#This Row],[Product]])</f>
        <v>CMD01615803|PEST|Tomate</v>
      </c>
    </row>
    <row r="1765" spans="1:18" x14ac:dyDescent="0.25">
      <c r="A1765" s="1" t="s">
        <v>56</v>
      </c>
      <c r="B1765" s="1" t="s">
        <v>31</v>
      </c>
      <c r="C1765" s="3" t="s">
        <v>49</v>
      </c>
      <c r="D1765" s="3" t="s">
        <v>8</v>
      </c>
      <c r="E1765" s="1" t="s">
        <v>130</v>
      </c>
      <c r="F1765" s="1" t="s">
        <v>1784</v>
      </c>
      <c r="G1765" s="1" t="s">
        <v>1013</v>
      </c>
      <c r="H1765" s="3">
        <f>SUBSTITUTE(LEFT(Tableau1[[#This Row],[OrderDate]],17),".",":")+0</f>
        <v>43570.746064814812</v>
      </c>
      <c r="I1765" s="3">
        <f>SUBSTITUTE(LEFT(Tableau1[[#This Row],[OrderDueTo]],17),".",":")+0</f>
        <v>43578.5</v>
      </c>
      <c r="J1765" s="13" t="str">
        <f>VLOOKUP(Tableau1[[#This Row],[AnaCode]],'Config Analyses'!A:C,2,FALSE)</f>
        <v>Analyse pesticides</v>
      </c>
      <c r="K1765" s="13" t="str">
        <f>VLOOKUP(Tableau1[[#This Row],[AnaCode]],'Config Analyses'!A:C,3,FALSE)</f>
        <v>Equipe 3</v>
      </c>
      <c r="L1765" s="13" t="str">
        <f>VLOOKUP(Tableau1[[#This Row],[CustomerCode]],'Config Clients'!A:D,3,FALSE)</f>
        <v>Grande surface</v>
      </c>
      <c r="M1765" s="13" t="str">
        <f>VLOOKUP(Tableau1[[#This Row],[CustomerCode]],'Config Clients'!A:D,4,FALSE)</f>
        <v>Eric</v>
      </c>
      <c r="N1765" s="10" t="str">
        <f>IFERROR(IF(Tableau1[[#This Row],[Date rendu]]-'Date de l''export'!$A$2&gt;0,"Non","Oui"),"Oui")</f>
        <v>Non</v>
      </c>
      <c r="O1765" s="11">
        <f>IF(Tableau1[[#This Row],[En retard?]]="Non",Tableau1[[#This Row],[Date rendu]]-'Date de l''export'!$A$2,0)</f>
        <v>6.7404166666674428</v>
      </c>
      <c r="P1765" s="14" t="str">
        <f>IF(Tableau1[[#This Row],[En retard?]]="Oui","HD",IF(Tableau1[Délai restant]&lt;1,"&lt;24h",IF(Tableau1[Délai restant]&lt;2,"&lt;48h","≥48h")))</f>
        <v>≥48h</v>
      </c>
      <c r="Q1765" s="14" t="str">
        <f>IF(AND(Tableau1[[#This Row],[En retard?]]="Oui",OR(Tableau1[[#This Row],[Product]]="Citron",Tableau1[[#This Row],[Product]]="Amandes")),"Oui","Non")</f>
        <v>Non</v>
      </c>
      <c r="R1765" t="str">
        <f>CONCATENATE(Tableau1[[#This Row],[OrderCode]],"|",Tableau1[[#This Row],[AnaCode]],"|",Tableau1[[#This Row],[Product]])</f>
        <v>CMD01546204|PEST|Pomme de terre</v>
      </c>
    </row>
    <row r="1766" spans="1:18" x14ac:dyDescent="0.25">
      <c r="A1766" s="1" t="s">
        <v>834</v>
      </c>
      <c r="B1766" s="1" t="s">
        <v>31</v>
      </c>
      <c r="C1766" s="3" t="s">
        <v>61</v>
      </c>
      <c r="D1766" s="3" t="s">
        <v>14</v>
      </c>
      <c r="E1766" s="1" t="s">
        <v>179</v>
      </c>
      <c r="F1766" s="1" t="s">
        <v>2729</v>
      </c>
      <c r="G1766" s="1" t="s">
        <v>947</v>
      </c>
      <c r="H1766" s="3">
        <f>SUBSTITUTE(LEFT(Tableau1[[#This Row],[OrderDate]],17),".",":")+0</f>
        <v>43570.746342592596</v>
      </c>
      <c r="I1766" s="3">
        <f>SUBSTITUTE(LEFT(Tableau1[[#This Row],[OrderDueTo]],17),".",":")+0</f>
        <v>43571.5</v>
      </c>
      <c r="J1766" s="13" t="str">
        <f>VLOOKUP(Tableau1[[#This Row],[AnaCode]],'Config Analyses'!A:C,2,FALSE)</f>
        <v>Analyse métaux lourds</v>
      </c>
      <c r="K1766" s="13" t="str">
        <f>VLOOKUP(Tableau1[[#This Row],[AnaCode]],'Config Analyses'!A:C,3,FALSE)</f>
        <v>Equipe 1</v>
      </c>
      <c r="L1766" s="13" t="str">
        <f>VLOOKUP(Tableau1[[#This Row],[CustomerCode]],'Config Clients'!A:D,3,FALSE)</f>
        <v>Grande surface</v>
      </c>
      <c r="M1766" s="13" t="str">
        <f>VLOOKUP(Tableau1[[#This Row],[CustomerCode]],'Config Clients'!A:D,4,FALSE)</f>
        <v>Eric</v>
      </c>
      <c r="N1766" s="10" t="str">
        <f>IFERROR(IF(Tableau1[[#This Row],[Date rendu]]-'Date de l''export'!$A$2&gt;0,"Non","Oui"),"Oui")</f>
        <v>Oui</v>
      </c>
      <c r="O1766" s="11">
        <f>IF(Tableau1[[#This Row],[En retard?]]="Non",Tableau1[[#This Row],[Date rendu]]-'Date de l''export'!$A$2,0)</f>
        <v>0</v>
      </c>
      <c r="P1766" s="14" t="str">
        <f>IF(Tableau1[[#This Row],[En retard?]]="Oui","HD",IF(Tableau1[Délai restant]&lt;1,"&lt;24h",IF(Tableau1[Délai restant]&lt;2,"&lt;48h","≥48h")))</f>
        <v>HD</v>
      </c>
      <c r="Q1766" s="14" t="str">
        <f>IF(AND(Tableau1[[#This Row],[En retard?]]="Oui",OR(Tableau1[[#This Row],[Product]]="Citron",Tableau1[[#This Row],[Product]]="Amandes")),"Oui","Non")</f>
        <v>Non</v>
      </c>
      <c r="R1766" t="str">
        <f>CONCATENATE(Tableau1[[#This Row],[OrderCode]],"|",Tableau1[[#This Row],[AnaCode]],"|",Tableau1[[#This Row],[Product]])</f>
        <v>CMD01685901|MTX|Pomme de terre</v>
      </c>
    </row>
    <row r="1767" spans="1:18" x14ac:dyDescent="0.25">
      <c r="A1767" s="1" t="s">
        <v>108</v>
      </c>
      <c r="B1767" s="1" t="s">
        <v>32</v>
      </c>
      <c r="C1767" s="3" t="s">
        <v>61</v>
      </c>
      <c r="D1767" s="3" t="s">
        <v>14</v>
      </c>
      <c r="E1767" s="1" t="s">
        <v>229</v>
      </c>
      <c r="F1767" s="1" t="s">
        <v>3054</v>
      </c>
      <c r="G1767" s="1" t="s">
        <v>964</v>
      </c>
      <c r="H1767" s="3">
        <f>SUBSTITUTE(LEFT(Tableau1[[#This Row],[OrderDate]],17),".",":")+0</f>
        <v>43570.750104166669</v>
      </c>
      <c r="I1767" s="3">
        <f>SUBSTITUTE(LEFT(Tableau1[[#This Row],[OrderDueTo]],17),".",":")+0</f>
        <v>43573.5</v>
      </c>
      <c r="J1767" s="13" t="str">
        <f>VLOOKUP(Tableau1[[#This Row],[AnaCode]],'Config Analyses'!A:C,2,FALSE)</f>
        <v>Analyse sucres</v>
      </c>
      <c r="K1767" s="13" t="str">
        <f>VLOOKUP(Tableau1[[#This Row],[AnaCode]],'Config Analyses'!A:C,3,FALSE)</f>
        <v>Equipe 2</v>
      </c>
      <c r="L1767" s="13" t="str">
        <f>VLOOKUP(Tableau1[[#This Row],[CustomerCode]],'Config Clients'!A:D,3,FALSE)</f>
        <v>Grande surface</v>
      </c>
      <c r="M1767" s="13" t="str">
        <f>VLOOKUP(Tableau1[[#This Row],[CustomerCode]],'Config Clients'!A:D,4,FALSE)</f>
        <v>Eric</v>
      </c>
      <c r="N1767" s="10" t="str">
        <f>IFERROR(IF(Tableau1[[#This Row],[Date rendu]]-'Date de l''export'!$A$2&gt;0,"Non","Oui"),"Oui")</f>
        <v>Non</v>
      </c>
      <c r="O1767" s="11">
        <f>IF(Tableau1[[#This Row],[En retard?]]="Non",Tableau1[[#This Row],[Date rendu]]-'Date de l''export'!$A$2,0)</f>
        <v>1.7404166666674428</v>
      </c>
      <c r="P1767" s="14" t="str">
        <f>IF(Tableau1[[#This Row],[En retard?]]="Oui","HD",IF(Tableau1[Délai restant]&lt;1,"&lt;24h",IF(Tableau1[Délai restant]&lt;2,"&lt;48h","≥48h")))</f>
        <v>&lt;48h</v>
      </c>
      <c r="Q1767" s="14" t="str">
        <f>IF(AND(Tableau1[[#This Row],[En retard?]]="Oui",OR(Tableau1[[#This Row],[Product]]="Citron",Tableau1[[#This Row],[Product]]="Amandes")),"Oui","Non")</f>
        <v>Non</v>
      </c>
      <c r="R1767" t="str">
        <f>CONCATENATE(Tableau1[[#This Row],[OrderCode]],"|",Tableau1[[#This Row],[AnaCode]],"|",Tableau1[[#This Row],[Product]])</f>
        <v>CMD01604402|SCR|Tomate</v>
      </c>
    </row>
    <row r="1768" spans="1:18" x14ac:dyDescent="0.25">
      <c r="A1768" s="1" t="s">
        <v>3259</v>
      </c>
      <c r="B1768" s="1" t="s">
        <v>42</v>
      </c>
      <c r="C1768" s="3" t="s">
        <v>73</v>
      </c>
      <c r="D1768" s="3" t="s">
        <v>23</v>
      </c>
      <c r="E1768" s="1" t="s">
        <v>107</v>
      </c>
      <c r="F1768" s="1" t="s">
        <v>3793</v>
      </c>
      <c r="G1768" s="1" t="s">
        <v>950</v>
      </c>
      <c r="H1768" s="3">
        <f>SUBSTITUTE(LEFT(Tableau1[[#This Row],[OrderDate]],17),".",":")+0</f>
        <v>43570.750462962962</v>
      </c>
      <c r="I1768" s="3">
        <f>SUBSTITUTE(LEFT(Tableau1[[#This Row],[OrderDueTo]],17),".",":")+0</f>
        <v>43574.5</v>
      </c>
      <c r="J1768" s="13" t="str">
        <f>VLOOKUP(Tableau1[[#This Row],[AnaCode]],'Config Analyses'!A:C,2,FALSE)</f>
        <v>Analyse nutritionelle</v>
      </c>
      <c r="K1768" s="13" t="str">
        <f>VLOOKUP(Tableau1[[#This Row],[AnaCode]],'Config Analyses'!A:C,3,FALSE)</f>
        <v>Equipe 2</v>
      </c>
      <c r="L1768" s="13" t="str">
        <f>VLOOKUP(Tableau1[[#This Row],[CustomerCode]],'Config Clients'!A:D,3,FALSE)</f>
        <v>Entreprises agro-alimentaires</v>
      </c>
      <c r="M1768" s="13" t="str">
        <f>VLOOKUP(Tableau1[[#This Row],[CustomerCode]],'Config Clients'!A:D,4,FALSE)</f>
        <v>Julien</v>
      </c>
      <c r="N1768" s="10" t="str">
        <f>IFERROR(IF(Tableau1[[#This Row],[Date rendu]]-'Date de l''export'!$A$2&gt;0,"Non","Oui"),"Oui")</f>
        <v>Non</v>
      </c>
      <c r="O1768" s="11">
        <f>IF(Tableau1[[#This Row],[En retard?]]="Non",Tableau1[[#This Row],[Date rendu]]-'Date de l''export'!$A$2,0)</f>
        <v>2.7404166666674428</v>
      </c>
      <c r="P1768" s="14" t="str">
        <f>IF(Tableau1[[#This Row],[En retard?]]="Oui","HD",IF(Tableau1[Délai restant]&lt;1,"&lt;24h",IF(Tableau1[Délai restant]&lt;2,"&lt;48h","≥48h")))</f>
        <v>≥48h</v>
      </c>
      <c r="Q1768" s="14" t="str">
        <f>IF(AND(Tableau1[[#This Row],[En retard?]]="Oui",OR(Tableau1[[#This Row],[Product]]="Citron",Tableau1[[#This Row],[Product]]="Amandes")),"Oui","Non")</f>
        <v>Non</v>
      </c>
      <c r="R1768" t="str">
        <f>CONCATENATE(Tableau1[[#This Row],[OrderCode]],"|",Tableau1[[#This Row],[AnaCode]],"|",Tableau1[[#This Row],[Product]])</f>
        <v>CMD01684602|NTR|Jus de fruits</v>
      </c>
    </row>
    <row r="1769" spans="1:18" x14ac:dyDescent="0.25">
      <c r="A1769" s="1" t="s">
        <v>352</v>
      </c>
      <c r="B1769" s="1" t="s">
        <v>31</v>
      </c>
      <c r="C1769" s="3" t="s">
        <v>61</v>
      </c>
      <c r="D1769" s="3" t="s">
        <v>14</v>
      </c>
      <c r="E1769" s="1" t="s">
        <v>63</v>
      </c>
      <c r="F1769" s="1" t="s">
        <v>2347</v>
      </c>
      <c r="G1769" s="1" t="s">
        <v>1013</v>
      </c>
      <c r="H1769" s="3">
        <f>SUBSTITUTE(LEFT(Tableau1[[#This Row],[OrderDate]],17),".",":")+0</f>
        <v>43570.752465277779</v>
      </c>
      <c r="I1769" s="3">
        <f>SUBSTITUTE(LEFT(Tableau1[[#This Row],[OrderDueTo]],17),".",":")+0</f>
        <v>43578.5</v>
      </c>
      <c r="J1769" s="13" t="str">
        <f>VLOOKUP(Tableau1[[#This Row],[AnaCode]],'Config Analyses'!A:C,2,FALSE)</f>
        <v>Analyse polluants d'emballage</v>
      </c>
      <c r="K1769" s="13" t="str">
        <f>VLOOKUP(Tableau1[[#This Row],[AnaCode]],'Config Analyses'!A:C,3,FALSE)</f>
        <v>Equipe 3</v>
      </c>
      <c r="L1769" s="13" t="str">
        <f>VLOOKUP(Tableau1[[#This Row],[CustomerCode]],'Config Clients'!A:D,3,FALSE)</f>
        <v>Grande surface</v>
      </c>
      <c r="M1769" s="13" t="str">
        <f>VLOOKUP(Tableau1[[#This Row],[CustomerCode]],'Config Clients'!A:D,4,FALSE)</f>
        <v>Eric</v>
      </c>
      <c r="N1769" s="10" t="str">
        <f>IFERROR(IF(Tableau1[[#This Row],[Date rendu]]-'Date de l''export'!$A$2&gt;0,"Non","Oui"),"Oui")</f>
        <v>Non</v>
      </c>
      <c r="O1769" s="11">
        <f>IF(Tableau1[[#This Row],[En retard?]]="Non",Tableau1[[#This Row],[Date rendu]]-'Date de l''export'!$A$2,0)</f>
        <v>6.7404166666674428</v>
      </c>
      <c r="P1769" s="14" t="str">
        <f>IF(Tableau1[[#This Row],[En retard?]]="Oui","HD",IF(Tableau1[Délai restant]&lt;1,"&lt;24h",IF(Tableau1[Délai restant]&lt;2,"&lt;48h","≥48h")))</f>
        <v>≥48h</v>
      </c>
      <c r="Q1769" s="14" t="str">
        <f>IF(AND(Tableau1[[#This Row],[En retard?]]="Oui",OR(Tableau1[[#This Row],[Product]]="Citron",Tableau1[[#This Row],[Product]]="Amandes")),"Oui","Non")</f>
        <v>Non</v>
      </c>
      <c r="R1769" t="str">
        <f>CONCATENATE(Tableau1[[#This Row],[OrderCode]],"|",Tableau1[[#This Row],[AnaCode]],"|",Tableau1[[#This Row],[Product]])</f>
        <v>CMD01502005|PLLT|Pomme de terre</v>
      </c>
    </row>
    <row r="1770" spans="1:18" x14ac:dyDescent="0.25">
      <c r="A1770" s="1" t="s">
        <v>263</v>
      </c>
      <c r="B1770" s="1" t="s">
        <v>21</v>
      </c>
      <c r="C1770" s="3" t="s">
        <v>52</v>
      </c>
      <c r="D1770" s="3" t="s">
        <v>9</v>
      </c>
      <c r="E1770" s="1" t="s">
        <v>107</v>
      </c>
      <c r="F1770" s="1" t="s">
        <v>2348</v>
      </c>
      <c r="G1770" s="1" t="s">
        <v>950</v>
      </c>
      <c r="H1770" s="3">
        <f>SUBSTITUTE(LEFT(Tableau1[[#This Row],[OrderDate]],17),".",":")+0</f>
        <v>43570.756203703706</v>
      </c>
      <c r="I1770" s="3">
        <f>SUBSTITUTE(LEFT(Tableau1[[#This Row],[OrderDueTo]],17),".",":")+0</f>
        <v>43574.5</v>
      </c>
      <c r="J1770" s="13" t="str">
        <f>VLOOKUP(Tableau1[[#This Row],[AnaCode]],'Config Analyses'!A:C,2,FALSE)</f>
        <v>Analyse nutritionelle</v>
      </c>
      <c r="K1770" s="13" t="str">
        <f>VLOOKUP(Tableau1[[#This Row],[AnaCode]],'Config Analyses'!A:C,3,FALSE)</f>
        <v>Equipe 2</v>
      </c>
      <c r="L1770" s="13" t="str">
        <f>VLOOKUP(Tableau1[[#This Row],[CustomerCode]],'Config Clients'!A:D,3,FALSE)</f>
        <v>Centrale d'achats</v>
      </c>
      <c r="M1770" s="13" t="str">
        <f>VLOOKUP(Tableau1[[#This Row],[CustomerCode]],'Config Clients'!A:D,4,FALSE)</f>
        <v>Sandrine</v>
      </c>
      <c r="N1770" s="10" t="str">
        <f>IFERROR(IF(Tableau1[[#This Row],[Date rendu]]-'Date de l''export'!$A$2&gt;0,"Non","Oui"),"Oui")</f>
        <v>Non</v>
      </c>
      <c r="O1770" s="11">
        <f>IF(Tableau1[[#This Row],[En retard?]]="Non",Tableau1[[#This Row],[Date rendu]]-'Date de l''export'!$A$2,0)</f>
        <v>2.7404166666674428</v>
      </c>
      <c r="P1770" s="14" t="str">
        <f>IF(Tableau1[[#This Row],[En retard?]]="Oui","HD",IF(Tableau1[Délai restant]&lt;1,"&lt;24h",IF(Tableau1[Délai restant]&lt;2,"&lt;48h","≥48h")))</f>
        <v>≥48h</v>
      </c>
      <c r="Q1770" s="14" t="str">
        <f>IF(AND(Tableau1[[#This Row],[En retard?]]="Oui",OR(Tableau1[[#This Row],[Product]]="Citron",Tableau1[[#This Row],[Product]]="Amandes")),"Oui","Non")</f>
        <v>Non</v>
      </c>
      <c r="R1770" t="str">
        <f>CONCATENATE(Tableau1[[#This Row],[OrderCode]],"|",Tableau1[[#This Row],[AnaCode]],"|",Tableau1[[#This Row],[Product]])</f>
        <v>CMD01626001|NTR|Carotte</v>
      </c>
    </row>
    <row r="1771" spans="1:18" x14ac:dyDescent="0.25">
      <c r="A1771" s="1" t="s">
        <v>3794</v>
      </c>
      <c r="B1771" s="1" t="s">
        <v>42</v>
      </c>
      <c r="C1771" s="3" t="s">
        <v>73</v>
      </c>
      <c r="D1771" s="3" t="s">
        <v>23</v>
      </c>
      <c r="E1771" s="1" t="s">
        <v>50</v>
      </c>
      <c r="F1771" s="1" t="s">
        <v>3795</v>
      </c>
      <c r="G1771" s="1" t="s">
        <v>1501</v>
      </c>
      <c r="H1771" s="3">
        <f>SUBSTITUTE(LEFT(Tableau1[[#This Row],[OrderDate]],17),".",":")+0</f>
        <v>43570.756527777776</v>
      </c>
      <c r="I1771" s="3">
        <f>SUBSTITUTE(LEFT(Tableau1[[#This Row],[OrderDueTo]],17),".",":")+0</f>
        <v>43580.5</v>
      </c>
      <c r="J1771" s="13" t="str">
        <f>VLOOKUP(Tableau1[[#This Row],[AnaCode]],'Config Analyses'!A:C,2,FALSE)</f>
        <v>Analyse OGM</v>
      </c>
      <c r="K1771" s="13" t="str">
        <f>VLOOKUP(Tableau1[[#This Row],[AnaCode]],'Config Analyses'!A:C,3,FALSE)</f>
        <v>Equipe 2</v>
      </c>
      <c r="L1771" s="13" t="str">
        <f>VLOOKUP(Tableau1[[#This Row],[CustomerCode]],'Config Clients'!A:D,3,FALSE)</f>
        <v>Entreprises agro-alimentaires</v>
      </c>
      <c r="M1771" s="13" t="str">
        <f>VLOOKUP(Tableau1[[#This Row],[CustomerCode]],'Config Clients'!A:D,4,FALSE)</f>
        <v>Julien</v>
      </c>
      <c r="N1771" s="10" t="str">
        <f>IFERROR(IF(Tableau1[[#This Row],[Date rendu]]-'Date de l''export'!$A$2&gt;0,"Non","Oui"),"Oui")</f>
        <v>Non</v>
      </c>
      <c r="O1771" s="11">
        <f>IF(Tableau1[[#This Row],[En retard?]]="Non",Tableau1[[#This Row],[Date rendu]]-'Date de l''export'!$A$2,0)</f>
        <v>8.7404166666674428</v>
      </c>
      <c r="P1771" s="14" t="str">
        <f>IF(Tableau1[[#This Row],[En retard?]]="Oui","HD",IF(Tableau1[Délai restant]&lt;1,"&lt;24h",IF(Tableau1[Délai restant]&lt;2,"&lt;48h","≥48h")))</f>
        <v>≥48h</v>
      </c>
      <c r="Q1771" s="14" t="str">
        <f>IF(AND(Tableau1[[#This Row],[En retard?]]="Oui",OR(Tableau1[[#This Row],[Product]]="Citron",Tableau1[[#This Row],[Product]]="Amandes")),"Oui","Non")</f>
        <v>Non</v>
      </c>
      <c r="R1771" t="str">
        <f>CONCATENATE(Tableau1[[#This Row],[OrderCode]],"|",Tableau1[[#This Row],[AnaCode]],"|",Tableau1[[#This Row],[Product]])</f>
        <v>CMD01647902|OGM|Jus de fruits</v>
      </c>
    </row>
    <row r="1772" spans="1:18" x14ac:dyDescent="0.25">
      <c r="A1772" s="1" t="s">
        <v>449</v>
      </c>
      <c r="B1772" s="1" t="s">
        <v>20</v>
      </c>
      <c r="C1772" s="3" t="s">
        <v>61</v>
      </c>
      <c r="D1772" s="3" t="s">
        <v>14</v>
      </c>
      <c r="E1772" s="1" t="s">
        <v>130</v>
      </c>
      <c r="F1772" s="1" t="s">
        <v>2349</v>
      </c>
      <c r="G1772" s="1" t="s">
        <v>1013</v>
      </c>
      <c r="H1772" s="3">
        <f>SUBSTITUTE(LEFT(Tableau1[[#This Row],[OrderDate]],17),".",":")+0</f>
        <v>43570.756539351853</v>
      </c>
      <c r="I1772" s="3">
        <f>SUBSTITUTE(LEFT(Tableau1[[#This Row],[OrderDueTo]],17),".",":")+0</f>
        <v>43578.5</v>
      </c>
      <c r="J1772" s="13" t="str">
        <f>VLOOKUP(Tableau1[[#This Row],[AnaCode]],'Config Analyses'!A:C,2,FALSE)</f>
        <v>Analyse pesticides</v>
      </c>
      <c r="K1772" s="13" t="str">
        <f>VLOOKUP(Tableau1[[#This Row],[AnaCode]],'Config Analyses'!A:C,3,FALSE)</f>
        <v>Equipe 3</v>
      </c>
      <c r="L1772" s="13" t="str">
        <f>VLOOKUP(Tableau1[[#This Row],[CustomerCode]],'Config Clients'!A:D,3,FALSE)</f>
        <v>Grande surface</v>
      </c>
      <c r="M1772" s="13" t="str">
        <f>VLOOKUP(Tableau1[[#This Row],[CustomerCode]],'Config Clients'!A:D,4,FALSE)</f>
        <v>Eric</v>
      </c>
      <c r="N1772" s="10" t="str">
        <f>IFERROR(IF(Tableau1[[#This Row],[Date rendu]]-'Date de l''export'!$A$2&gt;0,"Non","Oui"),"Oui")</f>
        <v>Non</v>
      </c>
      <c r="O1772" s="11">
        <f>IF(Tableau1[[#This Row],[En retard?]]="Non",Tableau1[[#This Row],[Date rendu]]-'Date de l''export'!$A$2,0)</f>
        <v>6.7404166666674428</v>
      </c>
      <c r="P1772" s="14" t="str">
        <f>IF(Tableau1[[#This Row],[En retard?]]="Oui","HD",IF(Tableau1[Délai restant]&lt;1,"&lt;24h",IF(Tableau1[Délai restant]&lt;2,"&lt;48h","≥48h")))</f>
        <v>≥48h</v>
      </c>
      <c r="Q1772" s="14" t="str">
        <f>IF(AND(Tableau1[[#This Row],[En retard?]]="Oui",OR(Tableau1[[#This Row],[Product]]="Citron",Tableau1[[#This Row],[Product]]="Amandes")),"Oui","Non")</f>
        <v>Non</v>
      </c>
      <c r="R1772" t="str">
        <f>CONCATENATE(Tableau1[[#This Row],[OrderCode]],"|",Tableau1[[#This Row],[AnaCode]],"|",Tableau1[[#This Row],[Product]])</f>
        <v>CMD01512801|PEST|Orange</v>
      </c>
    </row>
    <row r="1773" spans="1:18" x14ac:dyDescent="0.25">
      <c r="A1773" s="1" t="s">
        <v>105</v>
      </c>
      <c r="B1773" s="1" t="s">
        <v>26</v>
      </c>
      <c r="C1773" s="3" t="s">
        <v>98</v>
      </c>
      <c r="D1773" s="3" t="s">
        <v>27</v>
      </c>
      <c r="E1773" s="1" t="s">
        <v>130</v>
      </c>
      <c r="F1773" s="1" t="s">
        <v>2122</v>
      </c>
      <c r="G1773" s="1" t="s">
        <v>1013</v>
      </c>
      <c r="H1773" s="3">
        <f>SUBSTITUTE(LEFT(Tableau1[[#This Row],[OrderDate]],17),".",":")+0</f>
        <v>43570.757106481484</v>
      </c>
      <c r="I1773" s="3">
        <f>SUBSTITUTE(LEFT(Tableau1[[#This Row],[OrderDueTo]],17),".",":")+0</f>
        <v>43578.5</v>
      </c>
      <c r="J1773" s="13" t="str">
        <f>VLOOKUP(Tableau1[[#This Row],[AnaCode]],'Config Analyses'!A:C,2,FALSE)</f>
        <v>Analyse pesticides</v>
      </c>
      <c r="K1773" s="13" t="str">
        <f>VLOOKUP(Tableau1[[#This Row],[AnaCode]],'Config Analyses'!A:C,3,FALSE)</f>
        <v>Equipe 3</v>
      </c>
      <c r="L1773" s="13" t="str">
        <f>VLOOKUP(Tableau1[[#This Row],[CustomerCode]],'Config Clients'!A:D,3,FALSE)</f>
        <v>Coopérative agricole</v>
      </c>
      <c r="M1773" s="13" t="str">
        <f>VLOOKUP(Tableau1[[#This Row],[CustomerCode]],'Config Clients'!A:D,4,FALSE)</f>
        <v>Julie</v>
      </c>
      <c r="N1773" s="10" t="str">
        <f>IFERROR(IF(Tableau1[[#This Row],[Date rendu]]-'Date de l''export'!$A$2&gt;0,"Non","Oui"),"Oui")</f>
        <v>Non</v>
      </c>
      <c r="O1773" s="11">
        <f>IF(Tableau1[[#This Row],[En retard?]]="Non",Tableau1[[#This Row],[Date rendu]]-'Date de l''export'!$A$2,0)</f>
        <v>6.7404166666674428</v>
      </c>
      <c r="P1773" s="14" t="str">
        <f>IF(Tableau1[[#This Row],[En retard?]]="Oui","HD",IF(Tableau1[Délai restant]&lt;1,"&lt;24h",IF(Tableau1[Délai restant]&lt;2,"&lt;48h","≥48h")))</f>
        <v>≥48h</v>
      </c>
      <c r="Q1773" s="14" t="str">
        <f>IF(AND(Tableau1[[#This Row],[En retard?]]="Oui",OR(Tableau1[[#This Row],[Product]]="Citron",Tableau1[[#This Row],[Product]]="Amandes")),"Oui","Non")</f>
        <v>Non</v>
      </c>
      <c r="R1773" t="str">
        <f>CONCATENATE(Tableau1[[#This Row],[OrderCode]],"|",Tableau1[[#This Row],[AnaCode]],"|",Tableau1[[#This Row],[Product]])</f>
        <v>CMD01603504|PEST|Radis</v>
      </c>
    </row>
    <row r="1774" spans="1:18" x14ac:dyDescent="0.25">
      <c r="A1774" s="1" t="s">
        <v>3796</v>
      </c>
      <c r="B1774" s="1" t="s">
        <v>30</v>
      </c>
      <c r="C1774" s="3" t="s">
        <v>188</v>
      </c>
      <c r="D1774" s="3" t="s">
        <v>38</v>
      </c>
      <c r="E1774" s="1" t="s">
        <v>130</v>
      </c>
      <c r="F1774" s="1" t="s">
        <v>3797</v>
      </c>
      <c r="G1774" s="1" t="s">
        <v>1013</v>
      </c>
      <c r="H1774" s="3">
        <f>SUBSTITUTE(LEFT(Tableau1[[#This Row],[OrderDate]],17),".",":")+0</f>
        <v>43570.758287037039</v>
      </c>
      <c r="I1774" s="3">
        <f>SUBSTITUTE(LEFT(Tableau1[[#This Row],[OrderDueTo]],17),".",":")+0</f>
        <v>43578.5</v>
      </c>
      <c r="J1774" s="13" t="str">
        <f>VLOOKUP(Tableau1[[#This Row],[AnaCode]],'Config Analyses'!A:C,2,FALSE)</f>
        <v>Analyse pesticides</v>
      </c>
      <c r="K1774" s="13" t="str">
        <f>VLOOKUP(Tableau1[[#This Row],[AnaCode]],'Config Analyses'!A:C,3,FALSE)</f>
        <v>Equipe 3</v>
      </c>
      <c r="L1774" s="13" t="str">
        <f>VLOOKUP(Tableau1[[#This Row],[CustomerCode]],'Config Clients'!A:D,3,FALSE)</f>
        <v>Coopérative agricole</v>
      </c>
      <c r="M1774" s="13" t="str">
        <f>VLOOKUP(Tableau1[[#This Row],[CustomerCode]],'Config Clients'!A:D,4,FALSE)</f>
        <v>Julie</v>
      </c>
      <c r="N1774" s="10" t="str">
        <f>IFERROR(IF(Tableau1[[#This Row],[Date rendu]]-'Date de l''export'!$A$2&gt;0,"Non","Oui"),"Oui")</f>
        <v>Non</v>
      </c>
      <c r="O1774" s="11">
        <f>IF(Tableau1[[#This Row],[En retard?]]="Non",Tableau1[[#This Row],[Date rendu]]-'Date de l''export'!$A$2,0)</f>
        <v>6.7404166666674428</v>
      </c>
      <c r="P1774" s="14" t="str">
        <f>IF(Tableau1[[#This Row],[En retard?]]="Oui","HD",IF(Tableau1[Délai restant]&lt;1,"&lt;24h",IF(Tableau1[Délai restant]&lt;2,"&lt;48h","≥48h")))</f>
        <v>≥48h</v>
      </c>
      <c r="Q1774" s="14" t="str">
        <f>IF(AND(Tableau1[[#This Row],[En retard?]]="Oui",OR(Tableau1[[#This Row],[Product]]="Citron",Tableau1[[#This Row],[Product]]="Amandes")),"Oui","Non")</f>
        <v>Non</v>
      </c>
      <c r="R1774" t="str">
        <f>CONCATENATE(Tableau1[[#This Row],[OrderCode]],"|",Tableau1[[#This Row],[AnaCode]],"|",Tableau1[[#This Row],[Product]])</f>
        <v>CMD01440330|PEST|Bœuf</v>
      </c>
    </row>
    <row r="1775" spans="1:18" x14ac:dyDescent="0.25">
      <c r="A1775" s="1" t="s">
        <v>3489</v>
      </c>
      <c r="B1775" s="1" t="s">
        <v>30</v>
      </c>
      <c r="C1775" s="3" t="s">
        <v>188</v>
      </c>
      <c r="D1775" s="3" t="s">
        <v>38</v>
      </c>
      <c r="E1775" s="1" t="s">
        <v>167</v>
      </c>
      <c r="F1775" s="1" t="s">
        <v>3798</v>
      </c>
      <c r="G1775" s="1" t="s">
        <v>973</v>
      </c>
      <c r="H1775" s="3">
        <f>SUBSTITUTE(LEFT(Tableau1[[#This Row],[OrderDate]],17),".",":")+0</f>
        <v>43570.759212962963</v>
      </c>
      <c r="I1775" s="3">
        <f>SUBSTITUTE(LEFT(Tableau1[[#This Row],[OrderDueTo]],17),".",":")+0</f>
        <v>43575.5</v>
      </c>
      <c r="J1775" s="13" t="str">
        <f>VLOOKUP(Tableau1[[#This Row],[AnaCode]],'Config Analyses'!A:C,2,FALSE)</f>
        <v>Analyse matières grasses</v>
      </c>
      <c r="K1775" s="13" t="str">
        <f>VLOOKUP(Tableau1[[#This Row],[AnaCode]],'Config Analyses'!A:C,3,FALSE)</f>
        <v>Equipe 2</v>
      </c>
      <c r="L1775" s="13" t="str">
        <f>VLOOKUP(Tableau1[[#This Row],[CustomerCode]],'Config Clients'!A:D,3,FALSE)</f>
        <v>Coopérative agricole</v>
      </c>
      <c r="M1775" s="13" t="str">
        <f>VLOOKUP(Tableau1[[#This Row],[CustomerCode]],'Config Clients'!A:D,4,FALSE)</f>
        <v>Julie</v>
      </c>
      <c r="N1775" s="10" t="str">
        <f>IFERROR(IF(Tableau1[[#This Row],[Date rendu]]-'Date de l''export'!$A$2&gt;0,"Non","Oui"),"Oui")</f>
        <v>Non</v>
      </c>
      <c r="O1775" s="11">
        <f>IF(Tableau1[[#This Row],[En retard?]]="Non",Tableau1[[#This Row],[Date rendu]]-'Date de l''export'!$A$2,0)</f>
        <v>3.7404166666674428</v>
      </c>
      <c r="P1775" s="14" t="str">
        <f>IF(Tableau1[[#This Row],[En retard?]]="Oui","HD",IF(Tableau1[Délai restant]&lt;1,"&lt;24h",IF(Tableau1[Délai restant]&lt;2,"&lt;48h","≥48h")))</f>
        <v>≥48h</v>
      </c>
      <c r="Q1775" s="14" t="str">
        <f>IF(AND(Tableau1[[#This Row],[En retard?]]="Oui",OR(Tableau1[[#This Row],[Product]]="Citron",Tableau1[[#This Row],[Product]]="Amandes")),"Oui","Non")</f>
        <v>Non</v>
      </c>
      <c r="R1775" t="str">
        <f>CONCATENATE(Tableau1[[#This Row],[OrderCode]],"|",Tableau1[[#This Row],[AnaCode]],"|",Tableau1[[#This Row],[Product]])</f>
        <v>CMD01601423|MTG|Bœuf</v>
      </c>
    </row>
    <row r="1776" spans="1:18" x14ac:dyDescent="0.25">
      <c r="A1776" s="1" t="s">
        <v>3511</v>
      </c>
      <c r="B1776" s="1" t="s">
        <v>16</v>
      </c>
      <c r="C1776" s="3" t="s">
        <v>188</v>
      </c>
      <c r="D1776" s="3" t="s">
        <v>38</v>
      </c>
      <c r="E1776" s="1" t="s">
        <v>130</v>
      </c>
      <c r="F1776" s="1" t="s">
        <v>3799</v>
      </c>
      <c r="G1776" s="1" t="s">
        <v>1013</v>
      </c>
      <c r="H1776" s="3">
        <f>SUBSTITUTE(LEFT(Tableau1[[#This Row],[OrderDate]],17),".",":")+0</f>
        <v>43570.763472222221</v>
      </c>
      <c r="I1776" s="3">
        <f>SUBSTITUTE(LEFT(Tableau1[[#This Row],[OrderDueTo]],17),".",":")+0</f>
        <v>43578.5</v>
      </c>
      <c r="J1776" s="13" t="str">
        <f>VLOOKUP(Tableau1[[#This Row],[AnaCode]],'Config Analyses'!A:C,2,FALSE)</f>
        <v>Analyse pesticides</v>
      </c>
      <c r="K1776" s="13" t="str">
        <f>VLOOKUP(Tableau1[[#This Row],[AnaCode]],'Config Analyses'!A:C,3,FALSE)</f>
        <v>Equipe 3</v>
      </c>
      <c r="L1776" s="13" t="str">
        <f>VLOOKUP(Tableau1[[#This Row],[CustomerCode]],'Config Clients'!A:D,3,FALSE)</f>
        <v>Coopérative agricole</v>
      </c>
      <c r="M1776" s="13" t="str">
        <f>VLOOKUP(Tableau1[[#This Row],[CustomerCode]],'Config Clients'!A:D,4,FALSE)</f>
        <v>Julie</v>
      </c>
      <c r="N1776" s="10" t="str">
        <f>IFERROR(IF(Tableau1[[#This Row],[Date rendu]]-'Date de l''export'!$A$2&gt;0,"Non","Oui"),"Oui")</f>
        <v>Non</v>
      </c>
      <c r="O1776" s="11">
        <f>IF(Tableau1[[#This Row],[En retard?]]="Non",Tableau1[[#This Row],[Date rendu]]-'Date de l''export'!$A$2,0)</f>
        <v>6.7404166666674428</v>
      </c>
      <c r="P1776" s="14" t="str">
        <f>IF(Tableau1[[#This Row],[En retard?]]="Oui","HD",IF(Tableau1[Délai restant]&lt;1,"&lt;24h",IF(Tableau1[Délai restant]&lt;2,"&lt;48h","≥48h")))</f>
        <v>≥48h</v>
      </c>
      <c r="Q1776" s="14" t="str">
        <f>IF(AND(Tableau1[[#This Row],[En retard?]]="Oui",OR(Tableau1[[#This Row],[Product]]="Citron",Tableau1[[#This Row],[Product]]="Amandes")),"Oui","Non")</f>
        <v>Non</v>
      </c>
      <c r="R1776" t="str">
        <f>CONCATENATE(Tableau1[[#This Row],[OrderCode]],"|",Tableau1[[#This Row],[AnaCode]],"|",Tableau1[[#This Row],[Product]])</f>
        <v>CMD01721610|PEST|Agneau</v>
      </c>
    </row>
    <row r="1777" spans="1:18" x14ac:dyDescent="0.25">
      <c r="A1777" s="1" t="s">
        <v>136</v>
      </c>
      <c r="B1777" s="1" t="s">
        <v>21</v>
      </c>
      <c r="C1777" s="3" t="s">
        <v>61</v>
      </c>
      <c r="D1777" s="3" t="s">
        <v>14</v>
      </c>
      <c r="E1777" s="1" t="s">
        <v>130</v>
      </c>
      <c r="F1777" s="1" t="s">
        <v>2351</v>
      </c>
      <c r="G1777" s="1" t="s">
        <v>1013</v>
      </c>
      <c r="H1777" s="3">
        <f>SUBSTITUTE(LEFT(Tableau1[[#This Row],[OrderDate]],17),".",":")+0</f>
        <v>43570.763680555552</v>
      </c>
      <c r="I1777" s="3">
        <f>SUBSTITUTE(LEFT(Tableau1[[#This Row],[OrderDueTo]],17),".",":")+0</f>
        <v>43578.5</v>
      </c>
      <c r="J1777" s="13" t="str">
        <f>VLOOKUP(Tableau1[[#This Row],[AnaCode]],'Config Analyses'!A:C,2,FALSE)</f>
        <v>Analyse pesticides</v>
      </c>
      <c r="K1777" s="13" t="str">
        <f>VLOOKUP(Tableau1[[#This Row],[AnaCode]],'Config Analyses'!A:C,3,FALSE)</f>
        <v>Equipe 3</v>
      </c>
      <c r="L1777" s="13" t="str">
        <f>VLOOKUP(Tableau1[[#This Row],[CustomerCode]],'Config Clients'!A:D,3,FALSE)</f>
        <v>Grande surface</v>
      </c>
      <c r="M1777" s="13" t="str">
        <f>VLOOKUP(Tableau1[[#This Row],[CustomerCode]],'Config Clients'!A:D,4,FALSE)</f>
        <v>Eric</v>
      </c>
      <c r="N1777" s="10" t="str">
        <f>IFERROR(IF(Tableau1[[#This Row],[Date rendu]]-'Date de l''export'!$A$2&gt;0,"Non","Oui"),"Oui")</f>
        <v>Non</v>
      </c>
      <c r="O1777" s="11">
        <f>IF(Tableau1[[#This Row],[En retard?]]="Non",Tableau1[[#This Row],[Date rendu]]-'Date de l''export'!$A$2,0)</f>
        <v>6.7404166666674428</v>
      </c>
      <c r="P1777" s="14" t="str">
        <f>IF(Tableau1[[#This Row],[En retard?]]="Oui","HD",IF(Tableau1[Délai restant]&lt;1,"&lt;24h",IF(Tableau1[Délai restant]&lt;2,"&lt;48h","≥48h")))</f>
        <v>≥48h</v>
      </c>
      <c r="Q1777" s="14" t="str">
        <f>IF(AND(Tableau1[[#This Row],[En retard?]]="Oui",OR(Tableau1[[#This Row],[Product]]="Citron",Tableau1[[#This Row],[Product]]="Amandes")),"Oui","Non")</f>
        <v>Non</v>
      </c>
      <c r="R1777" t="str">
        <f>CONCATENATE(Tableau1[[#This Row],[OrderCode]],"|",Tableau1[[#This Row],[AnaCode]],"|",Tableau1[[#This Row],[Product]])</f>
        <v>CMD01491703|PEST|Carotte</v>
      </c>
    </row>
    <row r="1778" spans="1:18" x14ac:dyDescent="0.25">
      <c r="A1778" s="1" t="s">
        <v>899</v>
      </c>
      <c r="B1778" s="1" t="s">
        <v>31</v>
      </c>
      <c r="C1778" s="3" t="s">
        <v>61</v>
      </c>
      <c r="D1778" s="3" t="s">
        <v>14</v>
      </c>
      <c r="E1778" s="1" t="s">
        <v>226</v>
      </c>
      <c r="F1778" s="1" t="s">
        <v>2714</v>
      </c>
      <c r="G1778" s="1" t="s">
        <v>964</v>
      </c>
      <c r="H1778" s="3">
        <f>SUBSTITUTE(LEFT(Tableau1[[#This Row],[OrderDate]],17),".",":")+0</f>
        <v>43570.764085648145</v>
      </c>
      <c r="I1778" s="3">
        <f>SUBSTITUTE(LEFT(Tableau1[[#This Row],[OrderDueTo]],17),".",":")+0</f>
        <v>43573.5</v>
      </c>
      <c r="J1778" s="13" t="str">
        <f>VLOOKUP(Tableau1[[#This Row],[AnaCode]],'Config Analyses'!A:C,2,FALSE)</f>
        <v>Analyse microbiologique</v>
      </c>
      <c r="K1778" s="13" t="str">
        <f>VLOOKUP(Tableau1[[#This Row],[AnaCode]],'Config Analyses'!A:C,3,FALSE)</f>
        <v>Equipe 4</v>
      </c>
      <c r="L1778" s="13" t="str">
        <f>VLOOKUP(Tableau1[[#This Row],[CustomerCode]],'Config Clients'!A:D,3,FALSE)</f>
        <v>Grande surface</v>
      </c>
      <c r="M1778" s="13" t="str">
        <f>VLOOKUP(Tableau1[[#This Row],[CustomerCode]],'Config Clients'!A:D,4,FALSE)</f>
        <v>Eric</v>
      </c>
      <c r="N1778" s="10" t="str">
        <f>IFERROR(IF(Tableau1[[#This Row],[Date rendu]]-'Date de l''export'!$A$2&gt;0,"Non","Oui"),"Oui")</f>
        <v>Non</v>
      </c>
      <c r="O1778" s="11">
        <f>IF(Tableau1[[#This Row],[En retard?]]="Non",Tableau1[[#This Row],[Date rendu]]-'Date de l''export'!$A$2,0)</f>
        <v>1.7404166666674428</v>
      </c>
      <c r="P1778" s="14" t="str">
        <f>IF(Tableau1[[#This Row],[En retard?]]="Oui","HD",IF(Tableau1[Délai restant]&lt;1,"&lt;24h",IF(Tableau1[Délai restant]&lt;2,"&lt;48h","≥48h")))</f>
        <v>&lt;48h</v>
      </c>
      <c r="Q1778" s="14" t="str">
        <f>IF(AND(Tableau1[[#This Row],[En retard?]]="Oui",OR(Tableau1[[#This Row],[Product]]="Citron",Tableau1[[#This Row],[Product]]="Amandes")),"Oui","Non")</f>
        <v>Non</v>
      </c>
      <c r="R1778" t="str">
        <f>CONCATENATE(Tableau1[[#This Row],[OrderCode]],"|",Tableau1[[#This Row],[AnaCode]],"|",Tableau1[[#This Row],[Product]])</f>
        <v>CMD01549403|BACT|Pomme de terre</v>
      </c>
    </row>
    <row r="1779" spans="1:18" x14ac:dyDescent="0.25">
      <c r="A1779" s="1" t="s">
        <v>148</v>
      </c>
      <c r="B1779" s="1" t="s">
        <v>21</v>
      </c>
      <c r="C1779" s="3" t="s">
        <v>49</v>
      </c>
      <c r="D1779" s="3" t="s">
        <v>8</v>
      </c>
      <c r="E1779" s="1" t="s">
        <v>130</v>
      </c>
      <c r="F1779" s="1" t="s">
        <v>1792</v>
      </c>
      <c r="G1779" s="1" t="s">
        <v>1013</v>
      </c>
      <c r="H1779" s="3">
        <f>SUBSTITUTE(LEFT(Tableau1[[#This Row],[OrderDate]],17),".",":")+0</f>
        <v>43570.765115740738</v>
      </c>
      <c r="I1779" s="3">
        <f>SUBSTITUTE(LEFT(Tableau1[[#This Row],[OrderDueTo]],17),".",":")+0</f>
        <v>43578.5</v>
      </c>
      <c r="J1779" s="13" t="str">
        <f>VLOOKUP(Tableau1[[#This Row],[AnaCode]],'Config Analyses'!A:C,2,FALSE)</f>
        <v>Analyse pesticides</v>
      </c>
      <c r="K1779" s="13" t="str">
        <f>VLOOKUP(Tableau1[[#This Row],[AnaCode]],'Config Analyses'!A:C,3,FALSE)</f>
        <v>Equipe 3</v>
      </c>
      <c r="L1779" s="13" t="str">
        <f>VLOOKUP(Tableau1[[#This Row],[CustomerCode]],'Config Clients'!A:D,3,FALSE)</f>
        <v>Grande surface</v>
      </c>
      <c r="M1779" s="13" t="str">
        <f>VLOOKUP(Tableau1[[#This Row],[CustomerCode]],'Config Clients'!A:D,4,FALSE)</f>
        <v>Eric</v>
      </c>
      <c r="N1779" s="10" t="str">
        <f>IFERROR(IF(Tableau1[[#This Row],[Date rendu]]-'Date de l''export'!$A$2&gt;0,"Non","Oui"),"Oui")</f>
        <v>Non</v>
      </c>
      <c r="O1779" s="11">
        <f>IF(Tableau1[[#This Row],[En retard?]]="Non",Tableau1[[#This Row],[Date rendu]]-'Date de l''export'!$A$2,0)</f>
        <v>6.7404166666674428</v>
      </c>
      <c r="P1779" s="14" t="str">
        <f>IF(Tableau1[[#This Row],[En retard?]]="Oui","HD",IF(Tableau1[Délai restant]&lt;1,"&lt;24h",IF(Tableau1[Délai restant]&lt;2,"&lt;48h","≥48h")))</f>
        <v>≥48h</v>
      </c>
      <c r="Q1779" s="14" t="str">
        <f>IF(AND(Tableau1[[#This Row],[En retard?]]="Oui",OR(Tableau1[[#This Row],[Product]]="Citron",Tableau1[[#This Row],[Product]]="Amandes")),"Oui","Non")</f>
        <v>Non</v>
      </c>
      <c r="R1779" t="str">
        <f>CONCATENATE(Tableau1[[#This Row],[OrderCode]],"|",Tableau1[[#This Row],[AnaCode]],"|",Tableau1[[#This Row],[Product]])</f>
        <v>CMD01603304|PEST|Carotte</v>
      </c>
    </row>
    <row r="1780" spans="1:18" x14ac:dyDescent="0.25">
      <c r="A1780" s="1" t="s">
        <v>113</v>
      </c>
      <c r="B1780" s="1" t="s">
        <v>31</v>
      </c>
      <c r="C1780" s="3" t="s">
        <v>54</v>
      </c>
      <c r="D1780" s="3" t="s">
        <v>10</v>
      </c>
      <c r="E1780" s="1" t="s">
        <v>179</v>
      </c>
      <c r="F1780" s="1" t="s">
        <v>1981</v>
      </c>
      <c r="G1780" s="1" t="s">
        <v>947</v>
      </c>
      <c r="H1780" s="3">
        <f>SUBSTITUTE(LEFT(Tableau1[[#This Row],[OrderDate]],17),".",":")+0</f>
        <v>43570.766886574071</v>
      </c>
      <c r="I1780" s="3">
        <f>SUBSTITUTE(LEFT(Tableau1[[#This Row],[OrderDueTo]],17),".",":")+0</f>
        <v>43571.5</v>
      </c>
      <c r="J1780" s="13" t="str">
        <f>VLOOKUP(Tableau1[[#This Row],[AnaCode]],'Config Analyses'!A:C,2,FALSE)</f>
        <v>Analyse métaux lourds</v>
      </c>
      <c r="K1780" s="13" t="str">
        <f>VLOOKUP(Tableau1[[#This Row],[AnaCode]],'Config Analyses'!A:C,3,FALSE)</f>
        <v>Equipe 1</v>
      </c>
      <c r="L1780" s="13" t="str">
        <f>VLOOKUP(Tableau1[[#This Row],[CustomerCode]],'Config Clients'!A:D,3,FALSE)</f>
        <v>Coopérative agricole</v>
      </c>
      <c r="M1780" s="13" t="str">
        <f>VLOOKUP(Tableau1[[#This Row],[CustomerCode]],'Config Clients'!A:D,4,FALSE)</f>
        <v>Julie</v>
      </c>
      <c r="N1780" s="10" t="str">
        <f>IFERROR(IF(Tableau1[[#This Row],[Date rendu]]-'Date de l''export'!$A$2&gt;0,"Non","Oui"),"Oui")</f>
        <v>Oui</v>
      </c>
      <c r="O1780" s="11">
        <f>IF(Tableau1[[#This Row],[En retard?]]="Non",Tableau1[[#This Row],[Date rendu]]-'Date de l''export'!$A$2,0)</f>
        <v>0</v>
      </c>
      <c r="P1780" s="14" t="str">
        <f>IF(Tableau1[[#This Row],[En retard?]]="Oui","HD",IF(Tableau1[Délai restant]&lt;1,"&lt;24h",IF(Tableau1[Délai restant]&lt;2,"&lt;48h","≥48h")))</f>
        <v>HD</v>
      </c>
      <c r="Q1780" s="14" t="str">
        <f>IF(AND(Tableau1[[#This Row],[En retard?]]="Oui",OR(Tableau1[[#This Row],[Product]]="Citron",Tableau1[[#This Row],[Product]]="Amandes")),"Oui","Non")</f>
        <v>Non</v>
      </c>
      <c r="R1780" t="str">
        <f>CONCATENATE(Tableau1[[#This Row],[OrderCode]],"|",Tableau1[[#This Row],[AnaCode]],"|",Tableau1[[#This Row],[Product]])</f>
        <v>CMD01569205|MTX|Pomme de terre</v>
      </c>
    </row>
    <row r="1781" spans="1:18" x14ac:dyDescent="0.25">
      <c r="A1781" s="1" t="s">
        <v>390</v>
      </c>
      <c r="B1781" s="1" t="s">
        <v>32</v>
      </c>
      <c r="C1781" s="3" t="s">
        <v>61</v>
      </c>
      <c r="D1781" s="3" t="s">
        <v>14</v>
      </c>
      <c r="E1781" s="1" t="s">
        <v>167</v>
      </c>
      <c r="F1781" s="1" t="s">
        <v>2354</v>
      </c>
      <c r="G1781" s="1" t="s">
        <v>973</v>
      </c>
      <c r="H1781" s="3">
        <f>SUBSTITUTE(LEFT(Tableau1[[#This Row],[OrderDate]],17),".",":")+0</f>
        <v>43570.768252314818</v>
      </c>
      <c r="I1781" s="3">
        <f>SUBSTITUTE(LEFT(Tableau1[[#This Row],[OrderDueTo]],17),".",":")+0</f>
        <v>43575.5</v>
      </c>
      <c r="J1781" s="13" t="str">
        <f>VLOOKUP(Tableau1[[#This Row],[AnaCode]],'Config Analyses'!A:C,2,FALSE)</f>
        <v>Analyse matières grasses</v>
      </c>
      <c r="K1781" s="13" t="str">
        <f>VLOOKUP(Tableau1[[#This Row],[AnaCode]],'Config Analyses'!A:C,3,FALSE)</f>
        <v>Equipe 2</v>
      </c>
      <c r="L1781" s="13" t="str">
        <f>VLOOKUP(Tableau1[[#This Row],[CustomerCode]],'Config Clients'!A:D,3,FALSE)</f>
        <v>Grande surface</v>
      </c>
      <c r="M1781" s="13" t="str">
        <f>VLOOKUP(Tableau1[[#This Row],[CustomerCode]],'Config Clients'!A:D,4,FALSE)</f>
        <v>Eric</v>
      </c>
      <c r="N1781" s="10" t="str">
        <f>IFERROR(IF(Tableau1[[#This Row],[Date rendu]]-'Date de l''export'!$A$2&gt;0,"Non","Oui"),"Oui")</f>
        <v>Non</v>
      </c>
      <c r="O1781" s="11">
        <f>IF(Tableau1[[#This Row],[En retard?]]="Non",Tableau1[[#This Row],[Date rendu]]-'Date de l''export'!$A$2,0)</f>
        <v>3.7404166666674428</v>
      </c>
      <c r="P1781" s="14" t="str">
        <f>IF(Tableau1[[#This Row],[En retard?]]="Oui","HD",IF(Tableau1[Délai restant]&lt;1,"&lt;24h",IF(Tableau1[Délai restant]&lt;2,"&lt;48h","≥48h")))</f>
        <v>≥48h</v>
      </c>
      <c r="Q1781" s="14" t="str">
        <f>IF(AND(Tableau1[[#This Row],[En retard?]]="Oui",OR(Tableau1[[#This Row],[Product]]="Citron",Tableau1[[#This Row],[Product]]="Amandes")),"Oui","Non")</f>
        <v>Non</v>
      </c>
      <c r="R1781" t="str">
        <f>CONCATENATE(Tableau1[[#This Row],[OrderCode]],"|",Tableau1[[#This Row],[AnaCode]],"|",Tableau1[[#This Row],[Product]])</f>
        <v>CMD01648402|MTG|Tomate</v>
      </c>
    </row>
    <row r="1782" spans="1:18" x14ac:dyDescent="0.25">
      <c r="A1782" s="1" t="s">
        <v>163</v>
      </c>
      <c r="B1782" s="1" t="s">
        <v>32</v>
      </c>
      <c r="C1782" s="3" t="s">
        <v>61</v>
      </c>
      <c r="D1782" s="3" t="s">
        <v>14</v>
      </c>
      <c r="E1782" s="1" t="s">
        <v>63</v>
      </c>
      <c r="F1782" s="1" t="s">
        <v>2355</v>
      </c>
      <c r="G1782" s="1" t="s">
        <v>1013</v>
      </c>
      <c r="H1782" s="3">
        <f>SUBSTITUTE(LEFT(Tableau1[[#This Row],[OrderDate]],17),".",":")+0</f>
        <v>43570.768888888888</v>
      </c>
      <c r="I1782" s="3">
        <f>SUBSTITUTE(LEFT(Tableau1[[#This Row],[OrderDueTo]],17),".",":")+0</f>
        <v>43578.5</v>
      </c>
      <c r="J1782" s="13" t="str">
        <f>VLOOKUP(Tableau1[[#This Row],[AnaCode]],'Config Analyses'!A:C,2,FALSE)</f>
        <v>Analyse polluants d'emballage</v>
      </c>
      <c r="K1782" s="13" t="str">
        <f>VLOOKUP(Tableau1[[#This Row],[AnaCode]],'Config Analyses'!A:C,3,FALSE)</f>
        <v>Equipe 3</v>
      </c>
      <c r="L1782" s="13" t="str">
        <f>VLOOKUP(Tableau1[[#This Row],[CustomerCode]],'Config Clients'!A:D,3,FALSE)</f>
        <v>Grande surface</v>
      </c>
      <c r="M1782" s="13" t="str">
        <f>VLOOKUP(Tableau1[[#This Row],[CustomerCode]],'Config Clients'!A:D,4,FALSE)</f>
        <v>Eric</v>
      </c>
      <c r="N1782" s="10" t="str">
        <f>IFERROR(IF(Tableau1[[#This Row],[Date rendu]]-'Date de l''export'!$A$2&gt;0,"Non","Oui"),"Oui")</f>
        <v>Non</v>
      </c>
      <c r="O1782" s="11">
        <f>IF(Tableau1[[#This Row],[En retard?]]="Non",Tableau1[[#This Row],[Date rendu]]-'Date de l''export'!$A$2,0)</f>
        <v>6.7404166666674428</v>
      </c>
      <c r="P1782" s="14" t="str">
        <f>IF(Tableau1[[#This Row],[En retard?]]="Oui","HD",IF(Tableau1[Délai restant]&lt;1,"&lt;24h",IF(Tableau1[Délai restant]&lt;2,"&lt;48h","≥48h")))</f>
        <v>≥48h</v>
      </c>
      <c r="Q1782" s="14" t="str">
        <f>IF(AND(Tableau1[[#This Row],[En retard?]]="Oui",OR(Tableau1[[#This Row],[Product]]="Citron",Tableau1[[#This Row],[Product]]="Amandes")),"Oui","Non")</f>
        <v>Non</v>
      </c>
      <c r="R1782" t="str">
        <f>CONCATENATE(Tableau1[[#This Row],[OrderCode]],"|",Tableau1[[#This Row],[AnaCode]],"|",Tableau1[[#This Row],[Product]])</f>
        <v>CMD01604407|PLLT|Tomate</v>
      </c>
    </row>
    <row r="1783" spans="1:18" x14ac:dyDescent="0.25">
      <c r="A1783" s="1" t="s">
        <v>3800</v>
      </c>
      <c r="B1783" s="1" t="s">
        <v>31</v>
      </c>
      <c r="C1783" s="3" t="s">
        <v>73</v>
      </c>
      <c r="D1783" s="3" t="s">
        <v>23</v>
      </c>
      <c r="E1783" s="1" t="s">
        <v>107</v>
      </c>
      <c r="F1783" s="1" t="s">
        <v>3801</v>
      </c>
      <c r="G1783" s="1" t="s">
        <v>950</v>
      </c>
      <c r="H1783" s="3">
        <f>SUBSTITUTE(LEFT(Tableau1[[#This Row],[OrderDate]],17),".",":")+0</f>
        <v>43570.769733796296</v>
      </c>
      <c r="I1783" s="3">
        <f>SUBSTITUTE(LEFT(Tableau1[[#This Row],[OrderDueTo]],17),".",":")+0</f>
        <v>43574.5</v>
      </c>
      <c r="J1783" s="13" t="str">
        <f>VLOOKUP(Tableau1[[#This Row],[AnaCode]],'Config Analyses'!A:C,2,FALSE)</f>
        <v>Analyse nutritionelle</v>
      </c>
      <c r="K1783" s="13" t="str">
        <f>VLOOKUP(Tableau1[[#This Row],[AnaCode]],'Config Analyses'!A:C,3,FALSE)</f>
        <v>Equipe 2</v>
      </c>
      <c r="L1783" s="13" t="str">
        <f>VLOOKUP(Tableau1[[#This Row],[CustomerCode]],'Config Clients'!A:D,3,FALSE)</f>
        <v>Entreprises agro-alimentaires</v>
      </c>
      <c r="M1783" s="13" t="str">
        <f>VLOOKUP(Tableau1[[#This Row],[CustomerCode]],'Config Clients'!A:D,4,FALSE)</f>
        <v>Julien</v>
      </c>
      <c r="N1783" s="10" t="str">
        <f>IFERROR(IF(Tableau1[[#This Row],[Date rendu]]-'Date de l''export'!$A$2&gt;0,"Non","Oui"),"Oui")</f>
        <v>Non</v>
      </c>
      <c r="O1783" s="11">
        <f>IF(Tableau1[[#This Row],[En retard?]]="Non",Tableau1[[#This Row],[Date rendu]]-'Date de l''export'!$A$2,0)</f>
        <v>2.7404166666674428</v>
      </c>
      <c r="P1783" s="14" t="str">
        <f>IF(Tableau1[[#This Row],[En retard?]]="Oui","HD",IF(Tableau1[Délai restant]&lt;1,"&lt;24h",IF(Tableau1[Délai restant]&lt;2,"&lt;48h","≥48h")))</f>
        <v>≥48h</v>
      </c>
      <c r="Q1783" s="14" t="str">
        <f>IF(AND(Tableau1[[#This Row],[En retard?]]="Oui",OR(Tableau1[[#This Row],[Product]]="Citron",Tableau1[[#This Row],[Product]]="Amandes")),"Oui","Non")</f>
        <v>Non</v>
      </c>
      <c r="R1783" t="str">
        <f>CONCATENATE(Tableau1[[#This Row],[OrderCode]],"|",Tableau1[[#This Row],[AnaCode]],"|",Tableau1[[#This Row],[Product]])</f>
        <v>CMD01595703|NTR|Pomme de terre</v>
      </c>
    </row>
    <row r="1784" spans="1:18" x14ac:dyDescent="0.25">
      <c r="A1784" s="1" t="s">
        <v>520</v>
      </c>
      <c r="B1784" s="1" t="s">
        <v>16</v>
      </c>
      <c r="C1784" s="3" t="s">
        <v>75</v>
      </c>
      <c r="D1784" s="3" t="s">
        <v>24</v>
      </c>
      <c r="E1784" s="1" t="s">
        <v>130</v>
      </c>
      <c r="F1784" s="1" t="s">
        <v>1796</v>
      </c>
      <c r="G1784" s="1" t="s">
        <v>1013</v>
      </c>
      <c r="H1784" s="3">
        <f>SUBSTITUTE(LEFT(Tableau1[[#This Row],[OrderDate]],17),".",":")+0</f>
        <v>43570.769988425927</v>
      </c>
      <c r="I1784" s="3">
        <f>SUBSTITUTE(LEFT(Tableau1[[#This Row],[OrderDueTo]],17),".",":")+0</f>
        <v>43578.5</v>
      </c>
      <c r="J1784" s="13" t="str">
        <f>VLOOKUP(Tableau1[[#This Row],[AnaCode]],'Config Analyses'!A:C,2,FALSE)</f>
        <v>Analyse pesticides</v>
      </c>
      <c r="K1784" s="13" t="str">
        <f>VLOOKUP(Tableau1[[#This Row],[AnaCode]],'Config Analyses'!A:C,3,FALSE)</f>
        <v>Equipe 3</v>
      </c>
      <c r="L1784" s="13" t="str">
        <f>VLOOKUP(Tableau1[[#This Row],[CustomerCode]],'Config Clients'!A:D,3,FALSE)</f>
        <v>Entreprises agro-alimentaires</v>
      </c>
      <c r="M1784" s="13" t="str">
        <f>VLOOKUP(Tableau1[[#This Row],[CustomerCode]],'Config Clients'!A:D,4,FALSE)</f>
        <v>Julien</v>
      </c>
      <c r="N1784" s="10" t="str">
        <f>IFERROR(IF(Tableau1[[#This Row],[Date rendu]]-'Date de l''export'!$A$2&gt;0,"Non","Oui"),"Oui")</f>
        <v>Non</v>
      </c>
      <c r="O1784" s="11">
        <f>IF(Tableau1[[#This Row],[En retard?]]="Non",Tableau1[[#This Row],[Date rendu]]-'Date de l''export'!$A$2,0)</f>
        <v>6.7404166666674428</v>
      </c>
      <c r="P1784" s="14" t="str">
        <f>IF(Tableau1[[#This Row],[En retard?]]="Oui","HD",IF(Tableau1[Délai restant]&lt;1,"&lt;24h",IF(Tableau1[Délai restant]&lt;2,"&lt;48h","≥48h")))</f>
        <v>≥48h</v>
      </c>
      <c r="Q1784" s="14" t="str">
        <f>IF(AND(Tableau1[[#This Row],[En retard?]]="Oui",OR(Tableau1[[#This Row],[Product]]="Citron",Tableau1[[#This Row],[Product]]="Amandes")),"Oui","Non")</f>
        <v>Non</v>
      </c>
      <c r="R1784" t="str">
        <f>CONCATENATE(Tableau1[[#This Row],[OrderCode]],"|",Tableau1[[#This Row],[AnaCode]],"|",Tableau1[[#This Row],[Product]])</f>
        <v>CMD01720101|PEST|Agneau</v>
      </c>
    </row>
    <row r="1785" spans="1:18" x14ac:dyDescent="0.25">
      <c r="A1785" s="1" t="s">
        <v>110</v>
      </c>
      <c r="B1785" s="1" t="s">
        <v>21</v>
      </c>
      <c r="C1785" s="3" t="s">
        <v>72</v>
      </c>
      <c r="D1785" s="3" t="s">
        <v>22</v>
      </c>
      <c r="E1785" s="1" t="s">
        <v>130</v>
      </c>
      <c r="F1785" s="1" t="s">
        <v>2356</v>
      </c>
      <c r="G1785" s="1" t="s">
        <v>1013</v>
      </c>
      <c r="H1785" s="3">
        <f>SUBSTITUTE(LEFT(Tableau1[[#This Row],[OrderDate]],17),".",":")+0</f>
        <v>43570.770150462966</v>
      </c>
      <c r="I1785" s="3">
        <f>SUBSTITUTE(LEFT(Tableau1[[#This Row],[OrderDueTo]],17),".",":")+0</f>
        <v>43578.5</v>
      </c>
      <c r="J1785" s="13" t="str">
        <f>VLOOKUP(Tableau1[[#This Row],[AnaCode]],'Config Analyses'!A:C,2,FALSE)</f>
        <v>Analyse pesticides</v>
      </c>
      <c r="K1785" s="13" t="str">
        <f>VLOOKUP(Tableau1[[#This Row],[AnaCode]],'Config Analyses'!A:C,3,FALSE)</f>
        <v>Equipe 3</v>
      </c>
      <c r="L1785" s="13" t="str">
        <f>VLOOKUP(Tableau1[[#This Row],[CustomerCode]],'Config Clients'!A:D,3,FALSE)</f>
        <v>Coopérative agricole</v>
      </c>
      <c r="M1785" s="13" t="str">
        <f>VLOOKUP(Tableau1[[#This Row],[CustomerCode]],'Config Clients'!A:D,4,FALSE)</f>
        <v>Julie</v>
      </c>
      <c r="N1785" s="10" t="str">
        <f>IFERROR(IF(Tableau1[[#This Row],[Date rendu]]-'Date de l''export'!$A$2&gt;0,"Non","Oui"),"Oui")</f>
        <v>Non</v>
      </c>
      <c r="O1785" s="11">
        <f>IF(Tableau1[[#This Row],[En retard?]]="Non",Tableau1[[#This Row],[Date rendu]]-'Date de l''export'!$A$2,0)</f>
        <v>6.7404166666674428</v>
      </c>
      <c r="P1785" s="14" t="str">
        <f>IF(Tableau1[[#This Row],[En retard?]]="Oui","HD",IF(Tableau1[Délai restant]&lt;1,"&lt;24h",IF(Tableau1[Délai restant]&lt;2,"&lt;48h","≥48h")))</f>
        <v>≥48h</v>
      </c>
      <c r="Q1785" s="14" t="str">
        <f>IF(AND(Tableau1[[#This Row],[En retard?]]="Oui",OR(Tableau1[[#This Row],[Product]]="Citron",Tableau1[[#This Row],[Product]]="Amandes")),"Oui","Non")</f>
        <v>Non</v>
      </c>
      <c r="R1785" t="str">
        <f>CONCATENATE(Tableau1[[#This Row],[OrderCode]],"|",Tableau1[[#This Row],[AnaCode]],"|",Tableau1[[#This Row],[Product]])</f>
        <v>CMD01714903|PEST|Carotte</v>
      </c>
    </row>
    <row r="1786" spans="1:18" x14ac:dyDescent="0.25">
      <c r="A1786" s="1" t="s">
        <v>76</v>
      </c>
      <c r="B1786" s="1" t="s">
        <v>21</v>
      </c>
      <c r="C1786" s="3" t="s">
        <v>49</v>
      </c>
      <c r="D1786" s="3" t="s">
        <v>8</v>
      </c>
      <c r="E1786" s="1" t="s">
        <v>130</v>
      </c>
      <c r="F1786" s="1" t="s">
        <v>1798</v>
      </c>
      <c r="G1786" s="1" t="s">
        <v>1013</v>
      </c>
      <c r="H1786" s="3">
        <f>SUBSTITUTE(LEFT(Tableau1[[#This Row],[OrderDate]],17),".",":")+0</f>
        <v>43570.771678240744</v>
      </c>
      <c r="I1786" s="3">
        <f>SUBSTITUTE(LEFT(Tableau1[[#This Row],[OrderDueTo]],17),".",":")+0</f>
        <v>43578.5</v>
      </c>
      <c r="J1786" s="13" t="str">
        <f>VLOOKUP(Tableau1[[#This Row],[AnaCode]],'Config Analyses'!A:C,2,FALSE)</f>
        <v>Analyse pesticides</v>
      </c>
      <c r="K1786" s="13" t="str">
        <f>VLOOKUP(Tableau1[[#This Row],[AnaCode]],'Config Analyses'!A:C,3,FALSE)</f>
        <v>Equipe 3</v>
      </c>
      <c r="L1786" s="13" t="str">
        <f>VLOOKUP(Tableau1[[#This Row],[CustomerCode]],'Config Clients'!A:D,3,FALSE)</f>
        <v>Grande surface</v>
      </c>
      <c r="M1786" s="13" t="str">
        <f>VLOOKUP(Tableau1[[#This Row],[CustomerCode]],'Config Clients'!A:D,4,FALSE)</f>
        <v>Eric</v>
      </c>
      <c r="N1786" s="10" t="str">
        <f>IFERROR(IF(Tableau1[[#This Row],[Date rendu]]-'Date de l''export'!$A$2&gt;0,"Non","Oui"),"Oui")</f>
        <v>Non</v>
      </c>
      <c r="O1786" s="11">
        <f>IF(Tableau1[[#This Row],[En retard?]]="Non",Tableau1[[#This Row],[Date rendu]]-'Date de l''export'!$A$2,0)</f>
        <v>6.7404166666674428</v>
      </c>
      <c r="P1786" s="14" t="str">
        <f>IF(Tableau1[[#This Row],[En retard?]]="Oui","HD",IF(Tableau1[Délai restant]&lt;1,"&lt;24h",IF(Tableau1[Délai restant]&lt;2,"&lt;48h","≥48h")))</f>
        <v>≥48h</v>
      </c>
      <c r="Q1786" s="14" t="str">
        <f>IF(AND(Tableau1[[#This Row],[En retard?]]="Oui",OR(Tableau1[[#This Row],[Product]]="Citron",Tableau1[[#This Row],[Product]]="Amandes")),"Oui","Non")</f>
        <v>Non</v>
      </c>
      <c r="R1786" t="str">
        <f>CONCATENATE(Tableau1[[#This Row],[OrderCode]],"|",Tableau1[[#This Row],[AnaCode]],"|",Tableau1[[#This Row],[Product]])</f>
        <v>CMD01490002|PEST|Carotte</v>
      </c>
    </row>
    <row r="1787" spans="1:18" x14ac:dyDescent="0.25">
      <c r="A1787" s="1" t="s">
        <v>215</v>
      </c>
      <c r="B1787" s="1" t="s">
        <v>19</v>
      </c>
      <c r="C1787" s="3" t="s">
        <v>52</v>
      </c>
      <c r="D1787" s="3" t="s">
        <v>9</v>
      </c>
      <c r="E1787" s="1" t="s">
        <v>130</v>
      </c>
      <c r="F1787" s="1" t="s">
        <v>1211</v>
      </c>
      <c r="G1787" s="1" t="s">
        <v>1013</v>
      </c>
      <c r="H1787" s="3">
        <f>SUBSTITUTE(LEFT(Tableau1[[#This Row],[OrderDate]],17),".",":")+0</f>
        <v>43570.772743055553</v>
      </c>
      <c r="I1787" s="3">
        <f>SUBSTITUTE(LEFT(Tableau1[[#This Row],[OrderDueTo]],17),".",":")+0</f>
        <v>43578.5</v>
      </c>
      <c r="J1787" s="13" t="str">
        <f>VLOOKUP(Tableau1[[#This Row],[AnaCode]],'Config Analyses'!A:C,2,FALSE)</f>
        <v>Analyse pesticides</v>
      </c>
      <c r="K1787" s="13" t="str">
        <f>VLOOKUP(Tableau1[[#This Row],[AnaCode]],'Config Analyses'!A:C,3,FALSE)</f>
        <v>Equipe 3</v>
      </c>
      <c r="L1787" s="13" t="str">
        <f>VLOOKUP(Tableau1[[#This Row],[CustomerCode]],'Config Clients'!A:D,3,FALSE)</f>
        <v>Centrale d'achats</v>
      </c>
      <c r="M1787" s="13" t="str">
        <f>VLOOKUP(Tableau1[[#This Row],[CustomerCode]],'Config Clients'!A:D,4,FALSE)</f>
        <v>Sandrine</v>
      </c>
      <c r="N1787" s="10" t="str">
        <f>IFERROR(IF(Tableau1[[#This Row],[Date rendu]]-'Date de l''export'!$A$2&gt;0,"Non","Oui"),"Oui")</f>
        <v>Non</v>
      </c>
      <c r="O1787" s="11">
        <f>IF(Tableau1[[#This Row],[En retard?]]="Non",Tableau1[[#This Row],[Date rendu]]-'Date de l''export'!$A$2,0)</f>
        <v>6.7404166666674428</v>
      </c>
      <c r="P1787" s="14" t="str">
        <f>IF(Tableau1[[#This Row],[En retard?]]="Oui","HD",IF(Tableau1[Délai restant]&lt;1,"&lt;24h",IF(Tableau1[Délai restant]&lt;2,"&lt;48h","≥48h")))</f>
        <v>≥48h</v>
      </c>
      <c r="Q1787" s="14" t="str">
        <f>IF(AND(Tableau1[[#This Row],[En retard?]]="Oui",OR(Tableau1[[#This Row],[Product]]="Citron",Tableau1[[#This Row],[Product]]="Amandes")),"Oui","Non")</f>
        <v>Non</v>
      </c>
      <c r="R1787" t="str">
        <f>CONCATENATE(Tableau1[[#This Row],[OrderCode]],"|",Tableau1[[#This Row],[AnaCode]],"|",Tableau1[[#This Row],[Product]])</f>
        <v>CMD01668313|PEST|Bettrave</v>
      </c>
    </row>
    <row r="1788" spans="1:18" x14ac:dyDescent="0.25">
      <c r="A1788" s="1" t="s">
        <v>564</v>
      </c>
      <c r="B1788" s="1" t="s">
        <v>21</v>
      </c>
      <c r="C1788" s="3" t="s">
        <v>61</v>
      </c>
      <c r="D1788" s="3" t="s">
        <v>14</v>
      </c>
      <c r="E1788" s="1" t="s">
        <v>130</v>
      </c>
      <c r="F1788" s="1" t="s">
        <v>1799</v>
      </c>
      <c r="G1788" s="1" t="s">
        <v>1013</v>
      </c>
      <c r="H1788" s="3">
        <f>SUBSTITUTE(LEFT(Tableau1[[#This Row],[OrderDate]],17),".",":")+0</f>
        <v>43570.773958333331</v>
      </c>
      <c r="I1788" s="3">
        <f>SUBSTITUTE(LEFT(Tableau1[[#This Row],[OrderDueTo]],17),".",":")+0</f>
        <v>43578.5</v>
      </c>
      <c r="J1788" s="13" t="str">
        <f>VLOOKUP(Tableau1[[#This Row],[AnaCode]],'Config Analyses'!A:C,2,FALSE)</f>
        <v>Analyse pesticides</v>
      </c>
      <c r="K1788" s="13" t="str">
        <f>VLOOKUP(Tableau1[[#This Row],[AnaCode]],'Config Analyses'!A:C,3,FALSE)</f>
        <v>Equipe 3</v>
      </c>
      <c r="L1788" s="13" t="str">
        <f>VLOOKUP(Tableau1[[#This Row],[CustomerCode]],'Config Clients'!A:D,3,FALSE)</f>
        <v>Grande surface</v>
      </c>
      <c r="M1788" s="13" t="str">
        <f>VLOOKUP(Tableau1[[#This Row],[CustomerCode]],'Config Clients'!A:D,4,FALSE)</f>
        <v>Eric</v>
      </c>
      <c r="N1788" s="10" t="str">
        <f>IFERROR(IF(Tableau1[[#This Row],[Date rendu]]-'Date de l''export'!$A$2&gt;0,"Non","Oui"),"Oui")</f>
        <v>Non</v>
      </c>
      <c r="O1788" s="11">
        <f>IF(Tableau1[[#This Row],[En retard?]]="Non",Tableau1[[#This Row],[Date rendu]]-'Date de l''export'!$A$2,0)</f>
        <v>6.7404166666674428</v>
      </c>
      <c r="P1788" s="14" t="str">
        <f>IF(Tableau1[[#This Row],[En retard?]]="Oui","HD",IF(Tableau1[Délai restant]&lt;1,"&lt;24h",IF(Tableau1[Délai restant]&lt;2,"&lt;48h","≥48h")))</f>
        <v>≥48h</v>
      </c>
      <c r="Q1788" s="14" t="str">
        <f>IF(AND(Tableau1[[#This Row],[En retard?]]="Oui",OR(Tableau1[[#This Row],[Product]]="Citron",Tableau1[[#This Row],[Product]]="Amandes")),"Oui","Non")</f>
        <v>Non</v>
      </c>
      <c r="R1788" t="str">
        <f>CONCATENATE(Tableau1[[#This Row],[OrderCode]],"|",Tableau1[[#This Row],[AnaCode]],"|",Tableau1[[#This Row],[Product]])</f>
        <v>CMD01578905|PEST|Carotte</v>
      </c>
    </row>
    <row r="1789" spans="1:18" x14ac:dyDescent="0.25">
      <c r="A1789" s="1" t="s">
        <v>565</v>
      </c>
      <c r="B1789" s="1" t="s">
        <v>21</v>
      </c>
      <c r="C1789" s="3" t="s">
        <v>72</v>
      </c>
      <c r="D1789" s="3" t="s">
        <v>22</v>
      </c>
      <c r="E1789" s="1" t="s">
        <v>130</v>
      </c>
      <c r="F1789" s="1" t="s">
        <v>1801</v>
      </c>
      <c r="G1789" s="1" t="s">
        <v>1013</v>
      </c>
      <c r="H1789" s="3">
        <f>SUBSTITUTE(LEFT(Tableau1[[#This Row],[OrderDate]],17),".",":")+0</f>
        <v>43570.77516203704</v>
      </c>
      <c r="I1789" s="3">
        <f>SUBSTITUTE(LEFT(Tableau1[[#This Row],[OrderDueTo]],17),".",":")+0</f>
        <v>43578.5</v>
      </c>
      <c r="J1789" s="13" t="str">
        <f>VLOOKUP(Tableau1[[#This Row],[AnaCode]],'Config Analyses'!A:C,2,FALSE)</f>
        <v>Analyse pesticides</v>
      </c>
      <c r="K1789" s="13" t="str">
        <f>VLOOKUP(Tableau1[[#This Row],[AnaCode]],'Config Analyses'!A:C,3,FALSE)</f>
        <v>Equipe 3</v>
      </c>
      <c r="L1789" s="13" t="str">
        <f>VLOOKUP(Tableau1[[#This Row],[CustomerCode]],'Config Clients'!A:D,3,FALSE)</f>
        <v>Coopérative agricole</v>
      </c>
      <c r="M1789" s="13" t="str">
        <f>VLOOKUP(Tableau1[[#This Row],[CustomerCode]],'Config Clients'!A:D,4,FALSE)</f>
        <v>Julie</v>
      </c>
      <c r="N1789" s="10" t="str">
        <f>IFERROR(IF(Tableau1[[#This Row],[Date rendu]]-'Date de l''export'!$A$2&gt;0,"Non","Oui"),"Oui")</f>
        <v>Non</v>
      </c>
      <c r="O1789" s="11">
        <f>IF(Tableau1[[#This Row],[En retard?]]="Non",Tableau1[[#This Row],[Date rendu]]-'Date de l''export'!$A$2,0)</f>
        <v>6.7404166666674428</v>
      </c>
      <c r="P1789" s="14" t="str">
        <f>IF(Tableau1[[#This Row],[En retard?]]="Oui","HD",IF(Tableau1[Délai restant]&lt;1,"&lt;24h",IF(Tableau1[Délai restant]&lt;2,"&lt;48h","≥48h")))</f>
        <v>≥48h</v>
      </c>
      <c r="Q1789" s="14" t="str">
        <f>IF(AND(Tableau1[[#This Row],[En retard?]]="Oui",OR(Tableau1[[#This Row],[Product]]="Citron",Tableau1[[#This Row],[Product]]="Amandes")),"Oui","Non")</f>
        <v>Non</v>
      </c>
      <c r="R1789" t="str">
        <f>CONCATENATE(Tableau1[[#This Row],[OrderCode]],"|",Tableau1[[#This Row],[AnaCode]],"|",Tableau1[[#This Row],[Product]])</f>
        <v>CMD01553703|PEST|Carotte</v>
      </c>
    </row>
    <row r="1790" spans="1:18" x14ac:dyDescent="0.25">
      <c r="A1790" s="1" t="s">
        <v>242</v>
      </c>
      <c r="B1790" s="1" t="s">
        <v>30</v>
      </c>
      <c r="C1790" s="3" t="s">
        <v>152</v>
      </c>
      <c r="D1790" s="3" t="s">
        <v>35</v>
      </c>
      <c r="E1790" s="1" t="s">
        <v>107</v>
      </c>
      <c r="F1790" s="1" t="s">
        <v>2358</v>
      </c>
      <c r="G1790" s="1" t="s">
        <v>950</v>
      </c>
      <c r="H1790" s="3">
        <f>SUBSTITUTE(LEFT(Tableau1[[#This Row],[OrderDate]],17),".",":")+0</f>
        <v>43570.775555555556</v>
      </c>
      <c r="I1790" s="3">
        <f>SUBSTITUTE(LEFT(Tableau1[[#This Row],[OrderDueTo]],17),".",":")+0</f>
        <v>43574.5</v>
      </c>
      <c r="J1790" s="13" t="str">
        <f>VLOOKUP(Tableau1[[#This Row],[AnaCode]],'Config Analyses'!A:C,2,FALSE)</f>
        <v>Analyse nutritionelle</v>
      </c>
      <c r="K1790" s="13" t="str">
        <f>VLOOKUP(Tableau1[[#This Row],[AnaCode]],'Config Analyses'!A:C,3,FALSE)</f>
        <v>Equipe 2</v>
      </c>
      <c r="L1790" s="13" t="str">
        <f>VLOOKUP(Tableau1[[#This Row],[CustomerCode]],'Config Clients'!A:D,3,FALSE)</f>
        <v>Entreprises agro-alimentaires</v>
      </c>
      <c r="M1790" s="13" t="str">
        <f>VLOOKUP(Tableau1[[#This Row],[CustomerCode]],'Config Clients'!A:D,4,FALSE)</f>
        <v>Julien</v>
      </c>
      <c r="N1790" s="10" t="str">
        <f>IFERROR(IF(Tableau1[[#This Row],[Date rendu]]-'Date de l''export'!$A$2&gt;0,"Non","Oui"),"Oui")</f>
        <v>Non</v>
      </c>
      <c r="O1790" s="11">
        <f>IF(Tableau1[[#This Row],[En retard?]]="Non",Tableau1[[#This Row],[Date rendu]]-'Date de l''export'!$A$2,0)</f>
        <v>2.7404166666674428</v>
      </c>
      <c r="P1790" s="14" t="str">
        <f>IF(Tableau1[[#This Row],[En retard?]]="Oui","HD",IF(Tableau1[Délai restant]&lt;1,"&lt;24h",IF(Tableau1[Délai restant]&lt;2,"&lt;48h","≥48h")))</f>
        <v>≥48h</v>
      </c>
      <c r="Q1790" s="14" t="str">
        <f>IF(AND(Tableau1[[#This Row],[En retard?]]="Oui",OR(Tableau1[[#This Row],[Product]]="Citron",Tableau1[[#This Row],[Product]]="Amandes")),"Oui","Non")</f>
        <v>Non</v>
      </c>
      <c r="R1790" t="str">
        <f>CONCATENATE(Tableau1[[#This Row],[OrderCode]],"|",Tableau1[[#This Row],[AnaCode]],"|",Tableau1[[#This Row],[Product]])</f>
        <v>CMD01765201|NTR|Bœuf</v>
      </c>
    </row>
    <row r="1791" spans="1:18" x14ac:dyDescent="0.25">
      <c r="A1791" s="1" t="s">
        <v>696</v>
      </c>
      <c r="B1791" s="1" t="s">
        <v>31</v>
      </c>
      <c r="C1791" s="3" t="s">
        <v>61</v>
      </c>
      <c r="D1791" s="3" t="s">
        <v>14</v>
      </c>
      <c r="E1791" s="1" t="s">
        <v>229</v>
      </c>
      <c r="F1791" s="1" t="s">
        <v>2359</v>
      </c>
      <c r="G1791" s="1" t="s">
        <v>964</v>
      </c>
      <c r="H1791" s="3">
        <f>SUBSTITUTE(LEFT(Tableau1[[#This Row],[OrderDate]],17),".",":")+0</f>
        <v>43570.775601851848</v>
      </c>
      <c r="I1791" s="3">
        <f>SUBSTITUTE(LEFT(Tableau1[[#This Row],[OrderDueTo]],17),".",":")+0</f>
        <v>43573.5</v>
      </c>
      <c r="J1791" s="13" t="str">
        <f>VLOOKUP(Tableau1[[#This Row],[AnaCode]],'Config Analyses'!A:C,2,FALSE)</f>
        <v>Analyse sucres</v>
      </c>
      <c r="K1791" s="13" t="str">
        <f>VLOOKUP(Tableau1[[#This Row],[AnaCode]],'Config Analyses'!A:C,3,FALSE)</f>
        <v>Equipe 2</v>
      </c>
      <c r="L1791" s="13" t="str">
        <f>VLOOKUP(Tableau1[[#This Row],[CustomerCode]],'Config Clients'!A:D,3,FALSE)</f>
        <v>Grande surface</v>
      </c>
      <c r="M1791" s="13" t="str">
        <f>VLOOKUP(Tableau1[[#This Row],[CustomerCode]],'Config Clients'!A:D,4,FALSE)</f>
        <v>Eric</v>
      </c>
      <c r="N1791" s="10" t="str">
        <f>IFERROR(IF(Tableau1[[#This Row],[Date rendu]]-'Date de l''export'!$A$2&gt;0,"Non","Oui"),"Oui")</f>
        <v>Non</v>
      </c>
      <c r="O1791" s="11">
        <f>IF(Tableau1[[#This Row],[En retard?]]="Non",Tableau1[[#This Row],[Date rendu]]-'Date de l''export'!$A$2,0)</f>
        <v>1.7404166666674428</v>
      </c>
      <c r="P1791" s="14" t="str">
        <f>IF(Tableau1[[#This Row],[En retard?]]="Oui","HD",IF(Tableau1[Délai restant]&lt;1,"&lt;24h",IF(Tableau1[Délai restant]&lt;2,"&lt;48h","≥48h")))</f>
        <v>&lt;48h</v>
      </c>
      <c r="Q1791" s="14" t="str">
        <f>IF(AND(Tableau1[[#This Row],[En retard?]]="Oui",OR(Tableau1[[#This Row],[Product]]="Citron",Tableau1[[#This Row],[Product]]="Amandes")),"Oui","Non")</f>
        <v>Non</v>
      </c>
      <c r="R1791" t="str">
        <f>CONCATENATE(Tableau1[[#This Row],[OrderCode]],"|",Tableau1[[#This Row],[AnaCode]],"|",Tableau1[[#This Row],[Product]])</f>
        <v>CMD01474301|SCR|Pomme de terre</v>
      </c>
    </row>
    <row r="1792" spans="1:18" x14ac:dyDescent="0.25">
      <c r="A1792" s="1" t="s">
        <v>430</v>
      </c>
      <c r="B1792" s="1" t="s">
        <v>32</v>
      </c>
      <c r="C1792" s="3" t="s">
        <v>61</v>
      </c>
      <c r="D1792" s="3" t="s">
        <v>14</v>
      </c>
      <c r="E1792" s="1" t="s">
        <v>50</v>
      </c>
      <c r="F1792" s="1" t="s">
        <v>2360</v>
      </c>
      <c r="G1792" s="1" t="s">
        <v>1501</v>
      </c>
      <c r="H1792" s="3">
        <f>SUBSTITUTE(LEFT(Tableau1[[#This Row],[OrderDate]],17),".",":")+0</f>
        <v>43570.775625000002</v>
      </c>
      <c r="I1792" s="3">
        <f>SUBSTITUTE(LEFT(Tableau1[[#This Row],[OrderDueTo]],17),".",":")+0</f>
        <v>43580.5</v>
      </c>
      <c r="J1792" s="13" t="str">
        <f>VLOOKUP(Tableau1[[#This Row],[AnaCode]],'Config Analyses'!A:C,2,FALSE)</f>
        <v>Analyse OGM</v>
      </c>
      <c r="K1792" s="13" t="str">
        <f>VLOOKUP(Tableau1[[#This Row],[AnaCode]],'Config Analyses'!A:C,3,FALSE)</f>
        <v>Equipe 2</v>
      </c>
      <c r="L1792" s="13" t="str">
        <f>VLOOKUP(Tableau1[[#This Row],[CustomerCode]],'Config Clients'!A:D,3,FALSE)</f>
        <v>Grande surface</v>
      </c>
      <c r="M1792" s="13" t="str">
        <f>VLOOKUP(Tableau1[[#This Row],[CustomerCode]],'Config Clients'!A:D,4,FALSE)</f>
        <v>Eric</v>
      </c>
      <c r="N1792" s="10" t="str">
        <f>IFERROR(IF(Tableau1[[#This Row],[Date rendu]]-'Date de l''export'!$A$2&gt;0,"Non","Oui"),"Oui")</f>
        <v>Non</v>
      </c>
      <c r="O1792" s="11">
        <f>IF(Tableau1[[#This Row],[En retard?]]="Non",Tableau1[[#This Row],[Date rendu]]-'Date de l''export'!$A$2,0)</f>
        <v>8.7404166666674428</v>
      </c>
      <c r="P1792" s="14" t="str">
        <f>IF(Tableau1[[#This Row],[En retard?]]="Oui","HD",IF(Tableau1[Délai restant]&lt;1,"&lt;24h",IF(Tableau1[Délai restant]&lt;2,"&lt;48h","≥48h")))</f>
        <v>≥48h</v>
      </c>
      <c r="Q1792" s="14" t="str">
        <f>IF(AND(Tableau1[[#This Row],[En retard?]]="Oui",OR(Tableau1[[#This Row],[Product]]="Citron",Tableau1[[#This Row],[Product]]="Amandes")),"Oui","Non")</f>
        <v>Non</v>
      </c>
      <c r="R1792" t="str">
        <f>CONCATENATE(Tableau1[[#This Row],[OrderCode]],"|",Tableau1[[#This Row],[AnaCode]],"|",Tableau1[[#This Row],[Product]])</f>
        <v>CMD01711402|OGM|Tomate</v>
      </c>
    </row>
    <row r="1793" spans="1:18" x14ac:dyDescent="0.25">
      <c r="A1793" s="1" t="s">
        <v>182</v>
      </c>
      <c r="B1793" s="1" t="s">
        <v>20</v>
      </c>
      <c r="C1793" s="3" t="s">
        <v>61</v>
      </c>
      <c r="D1793" s="3" t="s">
        <v>14</v>
      </c>
      <c r="E1793" s="1" t="s">
        <v>63</v>
      </c>
      <c r="F1793" s="1" t="s">
        <v>2361</v>
      </c>
      <c r="G1793" s="1" t="s">
        <v>1013</v>
      </c>
      <c r="H1793" s="3">
        <f>SUBSTITUTE(LEFT(Tableau1[[#This Row],[OrderDate]],17),".",":")+0</f>
        <v>43570.776134259257</v>
      </c>
      <c r="I1793" s="3">
        <f>SUBSTITUTE(LEFT(Tableau1[[#This Row],[OrderDueTo]],17),".",":")+0</f>
        <v>43578.5</v>
      </c>
      <c r="J1793" s="13" t="str">
        <f>VLOOKUP(Tableau1[[#This Row],[AnaCode]],'Config Analyses'!A:C,2,FALSE)</f>
        <v>Analyse polluants d'emballage</v>
      </c>
      <c r="K1793" s="13" t="str">
        <f>VLOOKUP(Tableau1[[#This Row],[AnaCode]],'Config Analyses'!A:C,3,FALSE)</f>
        <v>Equipe 3</v>
      </c>
      <c r="L1793" s="13" t="str">
        <f>VLOOKUP(Tableau1[[#This Row],[CustomerCode]],'Config Clients'!A:D,3,FALSE)</f>
        <v>Grande surface</v>
      </c>
      <c r="M1793" s="13" t="str">
        <f>VLOOKUP(Tableau1[[#This Row],[CustomerCode]],'Config Clients'!A:D,4,FALSE)</f>
        <v>Eric</v>
      </c>
      <c r="N1793" s="10" t="str">
        <f>IFERROR(IF(Tableau1[[#This Row],[Date rendu]]-'Date de l''export'!$A$2&gt;0,"Non","Oui"),"Oui")</f>
        <v>Non</v>
      </c>
      <c r="O1793" s="11">
        <f>IF(Tableau1[[#This Row],[En retard?]]="Non",Tableau1[[#This Row],[Date rendu]]-'Date de l''export'!$A$2,0)</f>
        <v>6.7404166666674428</v>
      </c>
      <c r="P1793" s="14" t="str">
        <f>IF(Tableau1[[#This Row],[En retard?]]="Oui","HD",IF(Tableau1[Délai restant]&lt;1,"&lt;24h",IF(Tableau1[Délai restant]&lt;2,"&lt;48h","≥48h")))</f>
        <v>≥48h</v>
      </c>
      <c r="Q1793" s="14" t="str">
        <f>IF(AND(Tableau1[[#This Row],[En retard?]]="Oui",OR(Tableau1[[#This Row],[Product]]="Citron",Tableau1[[#This Row],[Product]]="Amandes")),"Oui","Non")</f>
        <v>Non</v>
      </c>
      <c r="R1793" t="str">
        <f>CONCATENATE(Tableau1[[#This Row],[OrderCode]],"|",Tableau1[[#This Row],[AnaCode]],"|",Tableau1[[#This Row],[Product]])</f>
        <v>CMD01749501|PLLT|Orange</v>
      </c>
    </row>
    <row r="1794" spans="1:18" x14ac:dyDescent="0.25">
      <c r="A1794" s="1" t="s">
        <v>3404</v>
      </c>
      <c r="B1794" s="1" t="s">
        <v>42</v>
      </c>
      <c r="C1794" s="3" t="s">
        <v>73</v>
      </c>
      <c r="D1794" s="3" t="s">
        <v>23</v>
      </c>
      <c r="E1794" s="1" t="s">
        <v>63</v>
      </c>
      <c r="F1794" s="1" t="s">
        <v>3802</v>
      </c>
      <c r="G1794" s="1" t="s">
        <v>1013</v>
      </c>
      <c r="H1794" s="3">
        <f>SUBSTITUTE(LEFT(Tableau1[[#This Row],[OrderDate]],17),".",":")+0</f>
        <v>43570.777233796296</v>
      </c>
      <c r="I1794" s="3">
        <f>SUBSTITUTE(LEFT(Tableau1[[#This Row],[OrderDueTo]],17),".",":")+0</f>
        <v>43578.5</v>
      </c>
      <c r="J1794" s="13" t="str">
        <f>VLOOKUP(Tableau1[[#This Row],[AnaCode]],'Config Analyses'!A:C,2,FALSE)</f>
        <v>Analyse polluants d'emballage</v>
      </c>
      <c r="K1794" s="13" t="str">
        <f>VLOOKUP(Tableau1[[#This Row],[AnaCode]],'Config Analyses'!A:C,3,FALSE)</f>
        <v>Equipe 3</v>
      </c>
      <c r="L1794" s="13" t="str">
        <f>VLOOKUP(Tableau1[[#This Row],[CustomerCode]],'Config Clients'!A:D,3,FALSE)</f>
        <v>Entreprises agro-alimentaires</v>
      </c>
      <c r="M1794" s="13" t="str">
        <f>VLOOKUP(Tableau1[[#This Row],[CustomerCode]],'Config Clients'!A:D,4,FALSE)</f>
        <v>Julien</v>
      </c>
      <c r="N1794" s="10" t="str">
        <f>IFERROR(IF(Tableau1[[#This Row],[Date rendu]]-'Date de l''export'!$A$2&gt;0,"Non","Oui"),"Oui")</f>
        <v>Non</v>
      </c>
      <c r="O1794" s="11">
        <f>IF(Tableau1[[#This Row],[En retard?]]="Non",Tableau1[[#This Row],[Date rendu]]-'Date de l''export'!$A$2,0)</f>
        <v>6.7404166666674428</v>
      </c>
      <c r="P1794" s="14" t="str">
        <f>IF(Tableau1[[#This Row],[En retard?]]="Oui","HD",IF(Tableau1[Délai restant]&lt;1,"&lt;24h",IF(Tableau1[Délai restant]&lt;2,"&lt;48h","≥48h")))</f>
        <v>≥48h</v>
      </c>
      <c r="Q1794" s="14" t="str">
        <f>IF(AND(Tableau1[[#This Row],[En retard?]]="Oui",OR(Tableau1[[#This Row],[Product]]="Citron",Tableau1[[#This Row],[Product]]="Amandes")),"Oui","Non")</f>
        <v>Non</v>
      </c>
      <c r="R1794" t="str">
        <f>CONCATENATE(Tableau1[[#This Row],[OrderCode]],"|",Tableau1[[#This Row],[AnaCode]],"|",Tableau1[[#This Row],[Product]])</f>
        <v>CMD01597705|PLLT|Jus de fruits</v>
      </c>
    </row>
    <row r="1795" spans="1:18" x14ac:dyDescent="0.25">
      <c r="A1795" s="1" t="s">
        <v>431</v>
      </c>
      <c r="B1795" s="1" t="s">
        <v>42</v>
      </c>
      <c r="C1795" s="3" t="s">
        <v>67</v>
      </c>
      <c r="D1795" s="3" t="s">
        <v>18</v>
      </c>
      <c r="E1795" s="1" t="s">
        <v>63</v>
      </c>
      <c r="F1795" s="1" t="s">
        <v>2363</v>
      </c>
      <c r="G1795" s="1" t="s">
        <v>1013</v>
      </c>
      <c r="H1795" s="3">
        <f>SUBSTITUTE(LEFT(Tableau1[[#This Row],[OrderDate]],17),".",":")+0</f>
        <v>43570.778819444444</v>
      </c>
      <c r="I1795" s="3">
        <f>SUBSTITUTE(LEFT(Tableau1[[#This Row],[OrderDueTo]],17),".",":")+0</f>
        <v>43578.5</v>
      </c>
      <c r="J1795" s="13" t="str">
        <f>VLOOKUP(Tableau1[[#This Row],[AnaCode]],'Config Analyses'!A:C,2,FALSE)</f>
        <v>Analyse polluants d'emballage</v>
      </c>
      <c r="K1795" s="13" t="str">
        <f>VLOOKUP(Tableau1[[#This Row],[AnaCode]],'Config Analyses'!A:C,3,FALSE)</f>
        <v>Equipe 3</v>
      </c>
      <c r="L1795" s="13" t="str">
        <f>VLOOKUP(Tableau1[[#This Row],[CustomerCode]],'Config Clients'!A:D,3,FALSE)</f>
        <v>Entreprises agro-alimentaires</v>
      </c>
      <c r="M1795" s="13" t="str">
        <f>VLOOKUP(Tableau1[[#This Row],[CustomerCode]],'Config Clients'!A:D,4,FALSE)</f>
        <v>Marc</v>
      </c>
      <c r="N1795" s="10" t="str">
        <f>IFERROR(IF(Tableau1[[#This Row],[Date rendu]]-'Date de l''export'!$A$2&gt;0,"Non","Oui"),"Oui")</f>
        <v>Non</v>
      </c>
      <c r="O1795" s="11">
        <f>IF(Tableau1[[#This Row],[En retard?]]="Non",Tableau1[[#This Row],[Date rendu]]-'Date de l''export'!$A$2,0)</f>
        <v>6.7404166666674428</v>
      </c>
      <c r="P1795" s="14" t="str">
        <f>IF(Tableau1[[#This Row],[En retard?]]="Oui","HD",IF(Tableau1[Délai restant]&lt;1,"&lt;24h",IF(Tableau1[Délai restant]&lt;2,"&lt;48h","≥48h")))</f>
        <v>≥48h</v>
      </c>
      <c r="Q1795" s="14" t="str">
        <f>IF(AND(Tableau1[[#This Row],[En retard?]]="Oui",OR(Tableau1[[#This Row],[Product]]="Citron",Tableau1[[#This Row],[Product]]="Amandes")),"Oui","Non")</f>
        <v>Non</v>
      </c>
      <c r="R1795" t="str">
        <f>CONCATENATE(Tableau1[[#This Row],[OrderCode]],"|",Tableau1[[#This Row],[AnaCode]],"|",Tableau1[[#This Row],[Product]])</f>
        <v>CMD01680902|PLLT|Jus de fruits</v>
      </c>
    </row>
    <row r="1796" spans="1:18" x14ac:dyDescent="0.25">
      <c r="A1796" s="1" t="s">
        <v>3721</v>
      </c>
      <c r="B1796" s="1" t="s">
        <v>42</v>
      </c>
      <c r="C1796" s="3" t="s">
        <v>188</v>
      </c>
      <c r="D1796" s="3" t="s">
        <v>38</v>
      </c>
      <c r="E1796" s="1" t="s">
        <v>229</v>
      </c>
      <c r="F1796" s="1" t="s">
        <v>3803</v>
      </c>
      <c r="G1796" s="1" t="s">
        <v>964</v>
      </c>
      <c r="H1796" s="3">
        <f>SUBSTITUTE(LEFT(Tableau1[[#This Row],[OrderDate]],17),".",":")+0</f>
        <v>43570.782361111109</v>
      </c>
      <c r="I1796" s="3">
        <f>SUBSTITUTE(LEFT(Tableau1[[#This Row],[OrderDueTo]],17),".",":")+0</f>
        <v>43573.5</v>
      </c>
      <c r="J1796" s="13" t="str">
        <f>VLOOKUP(Tableau1[[#This Row],[AnaCode]],'Config Analyses'!A:C,2,FALSE)</f>
        <v>Analyse sucres</v>
      </c>
      <c r="K1796" s="13" t="str">
        <f>VLOOKUP(Tableau1[[#This Row],[AnaCode]],'Config Analyses'!A:C,3,FALSE)</f>
        <v>Equipe 2</v>
      </c>
      <c r="L1796" s="13" t="str">
        <f>VLOOKUP(Tableau1[[#This Row],[CustomerCode]],'Config Clients'!A:D,3,FALSE)</f>
        <v>Coopérative agricole</v>
      </c>
      <c r="M1796" s="13" t="str">
        <f>VLOOKUP(Tableau1[[#This Row],[CustomerCode]],'Config Clients'!A:D,4,FALSE)</f>
        <v>Julie</v>
      </c>
      <c r="N1796" s="10" t="str">
        <f>IFERROR(IF(Tableau1[[#This Row],[Date rendu]]-'Date de l''export'!$A$2&gt;0,"Non","Oui"),"Oui")</f>
        <v>Non</v>
      </c>
      <c r="O1796" s="11">
        <f>IF(Tableau1[[#This Row],[En retard?]]="Non",Tableau1[[#This Row],[Date rendu]]-'Date de l''export'!$A$2,0)</f>
        <v>1.7404166666674428</v>
      </c>
      <c r="P1796" s="14" t="str">
        <f>IF(Tableau1[[#This Row],[En retard?]]="Oui","HD",IF(Tableau1[Délai restant]&lt;1,"&lt;24h",IF(Tableau1[Délai restant]&lt;2,"&lt;48h","≥48h")))</f>
        <v>&lt;48h</v>
      </c>
      <c r="Q1796" s="14" t="str">
        <f>IF(AND(Tableau1[[#This Row],[En retard?]]="Oui",OR(Tableau1[[#This Row],[Product]]="Citron",Tableau1[[#This Row],[Product]]="Amandes")),"Oui","Non")</f>
        <v>Non</v>
      </c>
      <c r="R1796" t="str">
        <f>CONCATENATE(Tableau1[[#This Row],[OrderCode]],"|",Tableau1[[#This Row],[AnaCode]],"|",Tableau1[[#This Row],[Product]])</f>
        <v>CMD01646429|SCR|Jus de fruits</v>
      </c>
    </row>
    <row r="1797" spans="1:18" x14ac:dyDescent="0.25">
      <c r="A1797" s="1" t="s">
        <v>3637</v>
      </c>
      <c r="B1797" s="1" t="s">
        <v>42</v>
      </c>
      <c r="C1797" s="3" t="s">
        <v>188</v>
      </c>
      <c r="D1797" s="3" t="s">
        <v>38</v>
      </c>
      <c r="E1797" s="1" t="s">
        <v>50</v>
      </c>
      <c r="F1797" s="1" t="s">
        <v>3804</v>
      </c>
      <c r="G1797" s="1" t="s">
        <v>1501</v>
      </c>
      <c r="H1797" s="3">
        <f>SUBSTITUTE(LEFT(Tableau1[[#This Row],[OrderDate]],17),".",":")+0</f>
        <v>43570.78361111111</v>
      </c>
      <c r="I1797" s="3">
        <f>SUBSTITUTE(LEFT(Tableau1[[#This Row],[OrderDueTo]],17),".",":")+0</f>
        <v>43580.5</v>
      </c>
      <c r="J1797" s="13" t="str">
        <f>VLOOKUP(Tableau1[[#This Row],[AnaCode]],'Config Analyses'!A:C,2,FALSE)</f>
        <v>Analyse OGM</v>
      </c>
      <c r="K1797" s="13" t="str">
        <f>VLOOKUP(Tableau1[[#This Row],[AnaCode]],'Config Analyses'!A:C,3,FALSE)</f>
        <v>Equipe 2</v>
      </c>
      <c r="L1797" s="13" t="str">
        <f>VLOOKUP(Tableau1[[#This Row],[CustomerCode]],'Config Clients'!A:D,3,FALSE)</f>
        <v>Coopérative agricole</v>
      </c>
      <c r="M1797" s="13" t="str">
        <f>VLOOKUP(Tableau1[[#This Row],[CustomerCode]],'Config Clients'!A:D,4,FALSE)</f>
        <v>Julie</v>
      </c>
      <c r="N1797" s="10" t="str">
        <f>IFERROR(IF(Tableau1[[#This Row],[Date rendu]]-'Date de l''export'!$A$2&gt;0,"Non","Oui"),"Oui")</f>
        <v>Non</v>
      </c>
      <c r="O1797" s="11">
        <f>IF(Tableau1[[#This Row],[En retard?]]="Non",Tableau1[[#This Row],[Date rendu]]-'Date de l''export'!$A$2,0)</f>
        <v>8.7404166666674428</v>
      </c>
      <c r="P1797" s="14" t="str">
        <f>IF(Tableau1[[#This Row],[En retard?]]="Oui","HD",IF(Tableau1[Délai restant]&lt;1,"&lt;24h",IF(Tableau1[Délai restant]&lt;2,"&lt;48h","≥48h")))</f>
        <v>≥48h</v>
      </c>
      <c r="Q1797" s="14" t="str">
        <f>IF(AND(Tableau1[[#This Row],[En retard?]]="Oui",OR(Tableau1[[#This Row],[Product]]="Citron",Tableau1[[#This Row],[Product]]="Amandes")),"Oui","Non")</f>
        <v>Non</v>
      </c>
      <c r="R1797" t="str">
        <f>CONCATENATE(Tableau1[[#This Row],[OrderCode]],"|",Tableau1[[#This Row],[AnaCode]],"|",Tableau1[[#This Row],[Product]])</f>
        <v>CMD01721608|OGM|Jus de fruits</v>
      </c>
    </row>
    <row r="1798" spans="1:18" x14ac:dyDescent="0.25">
      <c r="A1798" s="1" t="s">
        <v>444</v>
      </c>
      <c r="B1798" s="1" t="s">
        <v>42</v>
      </c>
      <c r="C1798" s="3" t="s">
        <v>147</v>
      </c>
      <c r="D1798" s="3" t="s">
        <v>34</v>
      </c>
      <c r="E1798" s="1" t="s">
        <v>63</v>
      </c>
      <c r="F1798" s="1" t="s">
        <v>2365</v>
      </c>
      <c r="G1798" s="1" t="s">
        <v>1013</v>
      </c>
      <c r="H1798" s="3">
        <f>SUBSTITUTE(LEFT(Tableau1[[#This Row],[OrderDate]],17),".",":")+0</f>
        <v>43570.78601851852</v>
      </c>
      <c r="I1798" s="3">
        <f>SUBSTITUTE(LEFT(Tableau1[[#This Row],[OrderDueTo]],17),".",":")+0</f>
        <v>43578.5</v>
      </c>
      <c r="J1798" s="13" t="str">
        <f>VLOOKUP(Tableau1[[#This Row],[AnaCode]],'Config Analyses'!A:C,2,FALSE)</f>
        <v>Analyse polluants d'emballage</v>
      </c>
      <c r="K1798" s="13" t="str">
        <f>VLOOKUP(Tableau1[[#This Row],[AnaCode]],'Config Analyses'!A:C,3,FALSE)</f>
        <v>Equipe 3</v>
      </c>
      <c r="L1798" s="13" t="str">
        <f>VLOOKUP(Tableau1[[#This Row],[CustomerCode]],'Config Clients'!A:D,3,FALSE)</f>
        <v>Entreprises agro-alimentaires</v>
      </c>
      <c r="M1798" s="13" t="str">
        <f>VLOOKUP(Tableau1[[#This Row],[CustomerCode]],'Config Clients'!A:D,4,FALSE)</f>
        <v>Marc</v>
      </c>
      <c r="N1798" s="10" t="str">
        <f>IFERROR(IF(Tableau1[[#This Row],[Date rendu]]-'Date de l''export'!$A$2&gt;0,"Non","Oui"),"Oui")</f>
        <v>Non</v>
      </c>
      <c r="O1798" s="11">
        <f>IF(Tableau1[[#This Row],[En retard?]]="Non",Tableau1[[#This Row],[Date rendu]]-'Date de l''export'!$A$2,0)</f>
        <v>6.7404166666674428</v>
      </c>
      <c r="P1798" s="14" t="str">
        <f>IF(Tableau1[[#This Row],[En retard?]]="Oui","HD",IF(Tableau1[Délai restant]&lt;1,"&lt;24h",IF(Tableau1[Délai restant]&lt;2,"&lt;48h","≥48h")))</f>
        <v>≥48h</v>
      </c>
      <c r="Q1798" s="14" t="str">
        <f>IF(AND(Tableau1[[#This Row],[En retard?]]="Oui",OR(Tableau1[[#This Row],[Product]]="Citron",Tableau1[[#This Row],[Product]]="Amandes")),"Oui","Non")</f>
        <v>Non</v>
      </c>
      <c r="R1798" t="str">
        <f>CONCATENATE(Tableau1[[#This Row],[OrderCode]],"|",Tableau1[[#This Row],[AnaCode]],"|",Tableau1[[#This Row],[Product]])</f>
        <v>CMD01692811|PLLT|Jus de fruits</v>
      </c>
    </row>
    <row r="1799" spans="1:18" x14ac:dyDescent="0.25">
      <c r="A1799" s="1" t="s">
        <v>310</v>
      </c>
      <c r="B1799" s="1" t="s">
        <v>21</v>
      </c>
      <c r="C1799" s="3" t="s">
        <v>49</v>
      </c>
      <c r="D1799" s="3" t="s">
        <v>8</v>
      </c>
      <c r="E1799" s="1" t="s">
        <v>130</v>
      </c>
      <c r="F1799" s="1" t="s">
        <v>1811</v>
      </c>
      <c r="G1799" s="1" t="s">
        <v>1013</v>
      </c>
      <c r="H1799" s="3">
        <f>SUBSTITUTE(LEFT(Tableau1[[#This Row],[OrderDate]],17),".",":")+0</f>
        <v>43570.788321759261</v>
      </c>
      <c r="I1799" s="3">
        <f>SUBSTITUTE(LEFT(Tableau1[[#This Row],[OrderDueTo]],17),".",":")+0</f>
        <v>43578.5</v>
      </c>
      <c r="J1799" s="13" t="str">
        <f>VLOOKUP(Tableau1[[#This Row],[AnaCode]],'Config Analyses'!A:C,2,FALSE)</f>
        <v>Analyse pesticides</v>
      </c>
      <c r="K1799" s="13" t="str">
        <f>VLOOKUP(Tableau1[[#This Row],[AnaCode]],'Config Analyses'!A:C,3,FALSE)</f>
        <v>Equipe 3</v>
      </c>
      <c r="L1799" s="13" t="str">
        <f>VLOOKUP(Tableau1[[#This Row],[CustomerCode]],'Config Clients'!A:D,3,FALSE)</f>
        <v>Grande surface</v>
      </c>
      <c r="M1799" s="13" t="str">
        <f>VLOOKUP(Tableau1[[#This Row],[CustomerCode]],'Config Clients'!A:D,4,FALSE)</f>
        <v>Eric</v>
      </c>
      <c r="N1799" s="10" t="str">
        <f>IFERROR(IF(Tableau1[[#This Row],[Date rendu]]-'Date de l''export'!$A$2&gt;0,"Non","Oui"),"Oui")</f>
        <v>Non</v>
      </c>
      <c r="O1799" s="11">
        <f>IF(Tableau1[[#This Row],[En retard?]]="Non",Tableau1[[#This Row],[Date rendu]]-'Date de l''export'!$A$2,0)</f>
        <v>6.7404166666674428</v>
      </c>
      <c r="P1799" s="14" t="str">
        <f>IF(Tableau1[[#This Row],[En retard?]]="Oui","HD",IF(Tableau1[Délai restant]&lt;1,"&lt;24h",IF(Tableau1[Délai restant]&lt;2,"&lt;48h","≥48h")))</f>
        <v>≥48h</v>
      </c>
      <c r="Q1799" s="14" t="str">
        <f>IF(AND(Tableau1[[#This Row],[En retard?]]="Oui",OR(Tableau1[[#This Row],[Product]]="Citron",Tableau1[[#This Row],[Product]]="Amandes")),"Oui","Non")</f>
        <v>Non</v>
      </c>
      <c r="R1799" t="str">
        <f>CONCATENATE(Tableau1[[#This Row],[OrderCode]],"|",Tableau1[[#This Row],[AnaCode]],"|",Tableau1[[#This Row],[Product]])</f>
        <v>CMD01686706|PEST|Carotte</v>
      </c>
    </row>
    <row r="1800" spans="1:18" x14ac:dyDescent="0.25">
      <c r="A1800" s="1" t="s">
        <v>411</v>
      </c>
      <c r="B1800" s="1" t="s">
        <v>19</v>
      </c>
      <c r="C1800" s="3" t="s">
        <v>49</v>
      </c>
      <c r="D1800" s="3" t="s">
        <v>8</v>
      </c>
      <c r="E1800" s="1" t="s">
        <v>130</v>
      </c>
      <c r="F1800" s="1" t="s">
        <v>2136</v>
      </c>
      <c r="G1800" s="1" t="s">
        <v>1013</v>
      </c>
      <c r="H1800" s="3">
        <f>SUBSTITUTE(LEFT(Tableau1[[#This Row],[OrderDate]],17),".",":")+0</f>
        <v>43570.791122685187</v>
      </c>
      <c r="I1800" s="3">
        <f>SUBSTITUTE(LEFT(Tableau1[[#This Row],[OrderDueTo]],17),".",":")+0</f>
        <v>43578.5</v>
      </c>
      <c r="J1800" s="13" t="str">
        <f>VLOOKUP(Tableau1[[#This Row],[AnaCode]],'Config Analyses'!A:C,2,FALSE)</f>
        <v>Analyse pesticides</v>
      </c>
      <c r="K1800" s="13" t="str">
        <f>VLOOKUP(Tableau1[[#This Row],[AnaCode]],'Config Analyses'!A:C,3,FALSE)</f>
        <v>Equipe 3</v>
      </c>
      <c r="L1800" s="13" t="str">
        <f>VLOOKUP(Tableau1[[#This Row],[CustomerCode]],'Config Clients'!A:D,3,FALSE)</f>
        <v>Grande surface</v>
      </c>
      <c r="M1800" s="13" t="str">
        <f>VLOOKUP(Tableau1[[#This Row],[CustomerCode]],'Config Clients'!A:D,4,FALSE)</f>
        <v>Eric</v>
      </c>
      <c r="N1800" s="10" t="str">
        <f>IFERROR(IF(Tableau1[[#This Row],[Date rendu]]-'Date de l''export'!$A$2&gt;0,"Non","Oui"),"Oui")</f>
        <v>Non</v>
      </c>
      <c r="O1800" s="11">
        <f>IF(Tableau1[[#This Row],[En retard?]]="Non",Tableau1[[#This Row],[Date rendu]]-'Date de l''export'!$A$2,0)</f>
        <v>6.7404166666674428</v>
      </c>
      <c r="P1800" s="14" t="str">
        <f>IF(Tableau1[[#This Row],[En retard?]]="Oui","HD",IF(Tableau1[Délai restant]&lt;1,"&lt;24h",IF(Tableau1[Délai restant]&lt;2,"&lt;48h","≥48h")))</f>
        <v>≥48h</v>
      </c>
      <c r="Q1800" s="14" t="str">
        <f>IF(AND(Tableau1[[#This Row],[En retard?]]="Oui",OR(Tableau1[[#This Row],[Product]]="Citron",Tableau1[[#This Row],[Product]]="Amandes")),"Oui","Non")</f>
        <v>Non</v>
      </c>
      <c r="R1800" t="str">
        <f>CONCATENATE(Tableau1[[#This Row],[OrderCode]],"|",Tableau1[[#This Row],[AnaCode]],"|",Tableau1[[#This Row],[Product]])</f>
        <v>CMD01463101|PEST|Bettrave</v>
      </c>
    </row>
    <row r="1801" spans="1:18" x14ac:dyDescent="0.25">
      <c r="A1801" s="1" t="s">
        <v>133</v>
      </c>
      <c r="B1801" s="1" t="s">
        <v>32</v>
      </c>
      <c r="C1801" s="3" t="s">
        <v>58</v>
      </c>
      <c r="D1801" s="3" t="s">
        <v>13</v>
      </c>
      <c r="E1801" s="1" t="s">
        <v>107</v>
      </c>
      <c r="F1801" s="1" t="s">
        <v>2367</v>
      </c>
      <c r="G1801" s="1" t="s">
        <v>950</v>
      </c>
      <c r="H1801" s="3">
        <f>SUBSTITUTE(LEFT(Tableau1[[#This Row],[OrderDate]],17),".",":")+0</f>
        <v>43570.792800925927</v>
      </c>
      <c r="I1801" s="3">
        <f>SUBSTITUTE(LEFT(Tableau1[[#This Row],[OrderDueTo]],17),".",":")+0</f>
        <v>43574.5</v>
      </c>
      <c r="J1801" s="13" t="str">
        <f>VLOOKUP(Tableau1[[#This Row],[AnaCode]],'Config Analyses'!A:C,2,FALSE)</f>
        <v>Analyse nutritionelle</v>
      </c>
      <c r="K1801" s="13" t="str">
        <f>VLOOKUP(Tableau1[[#This Row],[AnaCode]],'Config Analyses'!A:C,3,FALSE)</f>
        <v>Equipe 2</v>
      </c>
      <c r="L1801" s="13" t="str">
        <f>VLOOKUP(Tableau1[[#This Row],[CustomerCode]],'Config Clients'!A:D,3,FALSE)</f>
        <v>Coopérative agricole</v>
      </c>
      <c r="M1801" s="13" t="str">
        <f>VLOOKUP(Tableau1[[#This Row],[CustomerCode]],'Config Clients'!A:D,4,FALSE)</f>
        <v>Béatrice</v>
      </c>
      <c r="N1801" s="10" t="str">
        <f>IFERROR(IF(Tableau1[[#This Row],[Date rendu]]-'Date de l''export'!$A$2&gt;0,"Non","Oui"),"Oui")</f>
        <v>Non</v>
      </c>
      <c r="O1801" s="11">
        <f>IF(Tableau1[[#This Row],[En retard?]]="Non",Tableau1[[#This Row],[Date rendu]]-'Date de l''export'!$A$2,0)</f>
        <v>2.7404166666674428</v>
      </c>
      <c r="P1801" s="14" t="str">
        <f>IF(Tableau1[[#This Row],[En retard?]]="Oui","HD",IF(Tableau1[Délai restant]&lt;1,"&lt;24h",IF(Tableau1[Délai restant]&lt;2,"&lt;48h","≥48h")))</f>
        <v>≥48h</v>
      </c>
      <c r="Q1801" s="14" t="str">
        <f>IF(AND(Tableau1[[#This Row],[En retard?]]="Oui",OR(Tableau1[[#This Row],[Product]]="Citron",Tableau1[[#This Row],[Product]]="Amandes")),"Oui","Non")</f>
        <v>Non</v>
      </c>
      <c r="R1801" t="str">
        <f>CONCATENATE(Tableau1[[#This Row],[OrderCode]],"|",Tableau1[[#This Row],[AnaCode]],"|",Tableau1[[#This Row],[Product]])</f>
        <v>CMD01659801|NTR|Tomate</v>
      </c>
    </row>
    <row r="1802" spans="1:18" x14ac:dyDescent="0.25">
      <c r="A1802" s="1" t="s">
        <v>387</v>
      </c>
      <c r="B1802" s="1" t="s">
        <v>26</v>
      </c>
      <c r="C1802" s="3" t="s">
        <v>54</v>
      </c>
      <c r="D1802" s="3" t="s">
        <v>10</v>
      </c>
      <c r="E1802" s="1" t="s">
        <v>130</v>
      </c>
      <c r="F1802" s="1" t="s">
        <v>1209</v>
      </c>
      <c r="G1802" s="1" t="s">
        <v>1013</v>
      </c>
      <c r="H1802" s="3">
        <f>SUBSTITUTE(LEFT(Tableau1[[#This Row],[OrderDate]],17),".",":")+0</f>
        <v>43570.793807870374</v>
      </c>
      <c r="I1802" s="3">
        <f>SUBSTITUTE(LEFT(Tableau1[[#This Row],[OrderDueTo]],17),".",":")+0</f>
        <v>43578.5</v>
      </c>
      <c r="J1802" s="13" t="str">
        <f>VLOOKUP(Tableau1[[#This Row],[AnaCode]],'Config Analyses'!A:C,2,FALSE)</f>
        <v>Analyse pesticides</v>
      </c>
      <c r="K1802" s="13" t="str">
        <f>VLOOKUP(Tableau1[[#This Row],[AnaCode]],'Config Analyses'!A:C,3,FALSE)</f>
        <v>Equipe 3</v>
      </c>
      <c r="L1802" s="13" t="str">
        <f>VLOOKUP(Tableau1[[#This Row],[CustomerCode]],'Config Clients'!A:D,3,FALSE)</f>
        <v>Coopérative agricole</v>
      </c>
      <c r="M1802" s="13" t="str">
        <f>VLOOKUP(Tableau1[[#This Row],[CustomerCode]],'Config Clients'!A:D,4,FALSE)</f>
        <v>Julie</v>
      </c>
      <c r="N1802" s="10" t="str">
        <f>IFERROR(IF(Tableau1[[#This Row],[Date rendu]]-'Date de l''export'!$A$2&gt;0,"Non","Oui"),"Oui")</f>
        <v>Non</v>
      </c>
      <c r="O1802" s="11">
        <f>IF(Tableau1[[#This Row],[En retard?]]="Non",Tableau1[[#This Row],[Date rendu]]-'Date de l''export'!$A$2,0)</f>
        <v>6.7404166666674428</v>
      </c>
      <c r="P1802" s="14" t="str">
        <f>IF(Tableau1[[#This Row],[En retard?]]="Oui","HD",IF(Tableau1[Délai restant]&lt;1,"&lt;24h",IF(Tableau1[Délai restant]&lt;2,"&lt;48h","≥48h")))</f>
        <v>≥48h</v>
      </c>
      <c r="Q1802" s="14" t="str">
        <f>IF(AND(Tableau1[[#This Row],[En retard?]]="Oui",OR(Tableau1[[#This Row],[Product]]="Citron",Tableau1[[#This Row],[Product]]="Amandes")),"Oui","Non")</f>
        <v>Non</v>
      </c>
      <c r="R1802" t="str">
        <f>CONCATENATE(Tableau1[[#This Row],[OrderCode]],"|",Tableau1[[#This Row],[AnaCode]],"|",Tableau1[[#This Row],[Product]])</f>
        <v>CMD01569207|PEST|Radis</v>
      </c>
    </row>
    <row r="1803" spans="1:18" x14ac:dyDescent="0.25">
      <c r="A1803" s="1" t="s">
        <v>175</v>
      </c>
      <c r="B1803" s="1" t="s">
        <v>31</v>
      </c>
      <c r="C1803" s="3" t="s">
        <v>52</v>
      </c>
      <c r="D1803" s="3" t="s">
        <v>9</v>
      </c>
      <c r="E1803" s="1" t="s">
        <v>130</v>
      </c>
      <c r="F1803" s="1" t="s">
        <v>1817</v>
      </c>
      <c r="G1803" s="1" t="s">
        <v>1013</v>
      </c>
      <c r="H1803" s="3">
        <f>SUBSTITUTE(LEFT(Tableau1[[#This Row],[OrderDate]],17),".",":")+0</f>
        <v>43570.796111111114</v>
      </c>
      <c r="I1803" s="3">
        <f>SUBSTITUTE(LEFT(Tableau1[[#This Row],[OrderDueTo]],17),".",":")+0</f>
        <v>43578.5</v>
      </c>
      <c r="J1803" s="13" t="str">
        <f>VLOOKUP(Tableau1[[#This Row],[AnaCode]],'Config Analyses'!A:C,2,FALSE)</f>
        <v>Analyse pesticides</v>
      </c>
      <c r="K1803" s="13" t="str">
        <f>VLOOKUP(Tableau1[[#This Row],[AnaCode]],'Config Analyses'!A:C,3,FALSE)</f>
        <v>Equipe 3</v>
      </c>
      <c r="L1803" s="13" t="str">
        <f>VLOOKUP(Tableau1[[#This Row],[CustomerCode]],'Config Clients'!A:D,3,FALSE)</f>
        <v>Centrale d'achats</v>
      </c>
      <c r="M1803" s="13" t="str">
        <f>VLOOKUP(Tableau1[[#This Row],[CustomerCode]],'Config Clients'!A:D,4,FALSE)</f>
        <v>Sandrine</v>
      </c>
      <c r="N1803" s="10" t="str">
        <f>IFERROR(IF(Tableau1[[#This Row],[Date rendu]]-'Date de l''export'!$A$2&gt;0,"Non","Oui"),"Oui")</f>
        <v>Non</v>
      </c>
      <c r="O1803" s="11">
        <f>IF(Tableau1[[#This Row],[En retard?]]="Non",Tableau1[[#This Row],[Date rendu]]-'Date de l''export'!$A$2,0)</f>
        <v>6.7404166666674428</v>
      </c>
      <c r="P1803" s="14" t="str">
        <f>IF(Tableau1[[#This Row],[En retard?]]="Oui","HD",IF(Tableau1[Délai restant]&lt;1,"&lt;24h",IF(Tableau1[Délai restant]&lt;2,"&lt;48h","≥48h")))</f>
        <v>≥48h</v>
      </c>
      <c r="Q1803" s="14" t="str">
        <f>IF(AND(Tableau1[[#This Row],[En retard?]]="Oui",OR(Tableau1[[#This Row],[Product]]="Citron",Tableau1[[#This Row],[Product]]="Amandes")),"Oui","Non")</f>
        <v>Non</v>
      </c>
      <c r="R1803" t="str">
        <f>CONCATENATE(Tableau1[[#This Row],[OrderCode]],"|",Tableau1[[#This Row],[AnaCode]],"|",Tableau1[[#This Row],[Product]])</f>
        <v>CMD01668306|PEST|Pomme de terre</v>
      </c>
    </row>
    <row r="1804" spans="1:18" x14ac:dyDescent="0.25">
      <c r="A1804" s="1" t="s">
        <v>128</v>
      </c>
      <c r="B1804" s="1" t="s">
        <v>31</v>
      </c>
      <c r="C1804" s="3" t="s">
        <v>52</v>
      </c>
      <c r="D1804" s="3" t="s">
        <v>9</v>
      </c>
      <c r="E1804" s="1" t="s">
        <v>107</v>
      </c>
      <c r="F1804" s="1" t="s">
        <v>1975</v>
      </c>
      <c r="G1804" s="1" t="s">
        <v>950</v>
      </c>
      <c r="H1804" s="3">
        <f>SUBSTITUTE(LEFT(Tableau1[[#This Row],[OrderDate]],17),".",":")+0</f>
        <v>43570.798078703701</v>
      </c>
      <c r="I1804" s="3">
        <f>SUBSTITUTE(LEFT(Tableau1[[#This Row],[OrderDueTo]],17),".",":")+0</f>
        <v>43574.5</v>
      </c>
      <c r="J1804" s="13" t="str">
        <f>VLOOKUP(Tableau1[[#This Row],[AnaCode]],'Config Analyses'!A:C,2,FALSE)</f>
        <v>Analyse nutritionelle</v>
      </c>
      <c r="K1804" s="13" t="str">
        <f>VLOOKUP(Tableau1[[#This Row],[AnaCode]],'Config Analyses'!A:C,3,FALSE)</f>
        <v>Equipe 2</v>
      </c>
      <c r="L1804" s="13" t="str">
        <f>VLOOKUP(Tableau1[[#This Row],[CustomerCode]],'Config Clients'!A:D,3,FALSE)</f>
        <v>Centrale d'achats</v>
      </c>
      <c r="M1804" s="13" t="str">
        <f>VLOOKUP(Tableau1[[#This Row],[CustomerCode]],'Config Clients'!A:D,4,FALSE)</f>
        <v>Sandrine</v>
      </c>
      <c r="N1804" s="10" t="str">
        <f>IFERROR(IF(Tableau1[[#This Row],[Date rendu]]-'Date de l''export'!$A$2&gt;0,"Non","Oui"),"Oui")</f>
        <v>Non</v>
      </c>
      <c r="O1804" s="11">
        <f>IF(Tableau1[[#This Row],[En retard?]]="Non",Tableau1[[#This Row],[Date rendu]]-'Date de l''export'!$A$2,0)</f>
        <v>2.7404166666674428</v>
      </c>
      <c r="P1804" s="14" t="str">
        <f>IF(Tableau1[[#This Row],[En retard?]]="Oui","HD",IF(Tableau1[Délai restant]&lt;1,"&lt;24h",IF(Tableau1[Délai restant]&lt;2,"&lt;48h","≥48h")))</f>
        <v>≥48h</v>
      </c>
      <c r="Q1804" s="14" t="str">
        <f>IF(AND(Tableau1[[#This Row],[En retard?]]="Oui",OR(Tableau1[[#This Row],[Product]]="Citron",Tableau1[[#This Row],[Product]]="Amandes")),"Oui","Non")</f>
        <v>Non</v>
      </c>
      <c r="R1804" t="str">
        <f>CONCATENATE(Tableau1[[#This Row],[OrderCode]],"|",Tableau1[[#This Row],[AnaCode]],"|",Tableau1[[#This Row],[Product]])</f>
        <v>CMD01626007|NTR|Pomme de terre</v>
      </c>
    </row>
    <row r="1805" spans="1:18" x14ac:dyDescent="0.25">
      <c r="A1805" s="1" t="s">
        <v>557</v>
      </c>
      <c r="B1805" s="1" t="s">
        <v>20</v>
      </c>
      <c r="C1805" s="3" t="s">
        <v>61</v>
      </c>
      <c r="D1805" s="3" t="s">
        <v>14</v>
      </c>
      <c r="E1805" s="1" t="s">
        <v>63</v>
      </c>
      <c r="F1805" s="1" t="s">
        <v>1528</v>
      </c>
      <c r="G1805" s="1" t="s">
        <v>1013</v>
      </c>
      <c r="H1805" s="3">
        <f>SUBSTITUTE(LEFT(Tableau1[[#This Row],[OrderDate]],17),".",":")+0</f>
        <v>43570.798854166664</v>
      </c>
      <c r="I1805" s="3">
        <f>SUBSTITUTE(LEFT(Tableau1[[#This Row],[OrderDueTo]],17),".",":")+0</f>
        <v>43578.5</v>
      </c>
      <c r="J1805" s="13" t="str">
        <f>VLOOKUP(Tableau1[[#This Row],[AnaCode]],'Config Analyses'!A:C,2,FALSE)</f>
        <v>Analyse polluants d'emballage</v>
      </c>
      <c r="K1805" s="13" t="str">
        <f>VLOOKUP(Tableau1[[#This Row],[AnaCode]],'Config Analyses'!A:C,3,FALSE)</f>
        <v>Equipe 3</v>
      </c>
      <c r="L1805" s="13" t="str">
        <f>VLOOKUP(Tableau1[[#This Row],[CustomerCode]],'Config Clients'!A:D,3,FALSE)</f>
        <v>Grande surface</v>
      </c>
      <c r="M1805" s="13" t="str">
        <f>VLOOKUP(Tableau1[[#This Row],[CustomerCode]],'Config Clients'!A:D,4,FALSE)</f>
        <v>Eric</v>
      </c>
      <c r="N1805" s="10" t="str">
        <f>IFERROR(IF(Tableau1[[#This Row],[Date rendu]]-'Date de l''export'!$A$2&gt;0,"Non","Oui"),"Oui")</f>
        <v>Non</v>
      </c>
      <c r="O1805" s="11">
        <f>IF(Tableau1[[#This Row],[En retard?]]="Non",Tableau1[[#This Row],[Date rendu]]-'Date de l''export'!$A$2,0)</f>
        <v>6.7404166666674428</v>
      </c>
      <c r="P1805" s="14" t="str">
        <f>IF(Tableau1[[#This Row],[En retard?]]="Oui","HD",IF(Tableau1[Délai restant]&lt;1,"&lt;24h",IF(Tableau1[Délai restant]&lt;2,"&lt;48h","≥48h")))</f>
        <v>≥48h</v>
      </c>
      <c r="Q1805" s="14" t="str">
        <f>IF(AND(Tableau1[[#This Row],[En retard?]]="Oui",OR(Tableau1[[#This Row],[Product]]="Citron",Tableau1[[#This Row],[Product]]="Amandes")),"Oui","Non")</f>
        <v>Non</v>
      </c>
      <c r="R1805" t="str">
        <f>CONCATENATE(Tableau1[[#This Row],[OrderCode]],"|",Tableau1[[#This Row],[AnaCode]],"|",Tableau1[[#This Row],[Product]])</f>
        <v>CMD01376205|PLLT|Orange</v>
      </c>
    </row>
    <row r="1806" spans="1:18" x14ac:dyDescent="0.25">
      <c r="A1806" s="1" t="s">
        <v>3571</v>
      </c>
      <c r="B1806" s="1" t="s">
        <v>42</v>
      </c>
      <c r="C1806" s="3" t="s">
        <v>188</v>
      </c>
      <c r="D1806" s="3" t="s">
        <v>38</v>
      </c>
      <c r="E1806" s="1" t="s">
        <v>130</v>
      </c>
      <c r="F1806" s="1" t="s">
        <v>3805</v>
      </c>
      <c r="G1806" s="1" t="s">
        <v>1013</v>
      </c>
      <c r="H1806" s="3">
        <f>SUBSTITUTE(LEFT(Tableau1[[#This Row],[OrderDate]],17),".",":")+0</f>
        <v>43570.80097222222</v>
      </c>
      <c r="I1806" s="3">
        <f>SUBSTITUTE(LEFT(Tableau1[[#This Row],[OrderDueTo]],17),".",":")+0</f>
        <v>43578.5</v>
      </c>
      <c r="J1806" s="13" t="str">
        <f>VLOOKUP(Tableau1[[#This Row],[AnaCode]],'Config Analyses'!A:C,2,FALSE)</f>
        <v>Analyse pesticides</v>
      </c>
      <c r="K1806" s="13" t="str">
        <f>VLOOKUP(Tableau1[[#This Row],[AnaCode]],'Config Analyses'!A:C,3,FALSE)</f>
        <v>Equipe 3</v>
      </c>
      <c r="L1806" s="13" t="str">
        <f>VLOOKUP(Tableau1[[#This Row],[CustomerCode]],'Config Clients'!A:D,3,FALSE)</f>
        <v>Coopérative agricole</v>
      </c>
      <c r="M1806" s="13" t="str">
        <f>VLOOKUP(Tableau1[[#This Row],[CustomerCode]],'Config Clients'!A:D,4,FALSE)</f>
        <v>Julie</v>
      </c>
      <c r="N1806" s="10" t="str">
        <f>IFERROR(IF(Tableau1[[#This Row],[Date rendu]]-'Date de l''export'!$A$2&gt;0,"Non","Oui"),"Oui")</f>
        <v>Non</v>
      </c>
      <c r="O1806" s="11">
        <f>IF(Tableau1[[#This Row],[En retard?]]="Non",Tableau1[[#This Row],[Date rendu]]-'Date de l''export'!$A$2,0)</f>
        <v>6.7404166666674428</v>
      </c>
      <c r="P1806" s="14" t="str">
        <f>IF(Tableau1[[#This Row],[En retard?]]="Oui","HD",IF(Tableau1[Délai restant]&lt;1,"&lt;24h",IF(Tableau1[Délai restant]&lt;2,"&lt;48h","≥48h")))</f>
        <v>≥48h</v>
      </c>
      <c r="Q1806" s="14" t="str">
        <f>IF(AND(Tableau1[[#This Row],[En retard?]]="Oui",OR(Tableau1[[#This Row],[Product]]="Citron",Tableau1[[#This Row],[Product]]="Amandes")),"Oui","Non")</f>
        <v>Non</v>
      </c>
      <c r="R1806" t="str">
        <f>CONCATENATE(Tableau1[[#This Row],[OrderCode]],"|",Tableau1[[#This Row],[AnaCode]],"|",Tableau1[[#This Row],[Product]])</f>
        <v>CMD01748521|PEST|Jus de fruits</v>
      </c>
    </row>
    <row r="1807" spans="1:18" x14ac:dyDescent="0.25">
      <c r="A1807" s="1" t="s">
        <v>358</v>
      </c>
      <c r="B1807" s="1" t="s">
        <v>21</v>
      </c>
      <c r="C1807" s="3" t="s">
        <v>61</v>
      </c>
      <c r="D1807" s="3" t="s">
        <v>14</v>
      </c>
      <c r="E1807" s="1" t="s">
        <v>63</v>
      </c>
      <c r="F1807" s="1" t="s">
        <v>1769</v>
      </c>
      <c r="G1807" s="1" t="s">
        <v>1013</v>
      </c>
      <c r="H1807" s="3">
        <f>SUBSTITUTE(LEFT(Tableau1[[#This Row],[OrderDate]],17),".",":")+0</f>
        <v>43570.802083333336</v>
      </c>
      <c r="I1807" s="3">
        <f>SUBSTITUTE(LEFT(Tableau1[[#This Row],[OrderDueTo]],17),".",":")+0</f>
        <v>43578.5</v>
      </c>
      <c r="J1807" s="13" t="str">
        <f>VLOOKUP(Tableau1[[#This Row],[AnaCode]],'Config Analyses'!A:C,2,FALSE)</f>
        <v>Analyse polluants d'emballage</v>
      </c>
      <c r="K1807" s="13" t="str">
        <f>VLOOKUP(Tableau1[[#This Row],[AnaCode]],'Config Analyses'!A:C,3,FALSE)</f>
        <v>Equipe 3</v>
      </c>
      <c r="L1807" s="13" t="str">
        <f>VLOOKUP(Tableau1[[#This Row],[CustomerCode]],'Config Clients'!A:D,3,FALSE)</f>
        <v>Grande surface</v>
      </c>
      <c r="M1807" s="13" t="str">
        <f>VLOOKUP(Tableau1[[#This Row],[CustomerCode]],'Config Clients'!A:D,4,FALSE)</f>
        <v>Eric</v>
      </c>
      <c r="N1807" s="10" t="str">
        <f>IFERROR(IF(Tableau1[[#This Row],[Date rendu]]-'Date de l''export'!$A$2&gt;0,"Non","Oui"),"Oui")</f>
        <v>Non</v>
      </c>
      <c r="O1807" s="11">
        <f>IF(Tableau1[[#This Row],[En retard?]]="Non",Tableau1[[#This Row],[Date rendu]]-'Date de l''export'!$A$2,0)</f>
        <v>6.7404166666674428</v>
      </c>
      <c r="P1807" s="14" t="str">
        <f>IF(Tableau1[[#This Row],[En retard?]]="Oui","HD",IF(Tableau1[Délai restant]&lt;1,"&lt;24h",IF(Tableau1[Délai restant]&lt;2,"&lt;48h","≥48h")))</f>
        <v>≥48h</v>
      </c>
      <c r="Q1807" s="14" t="str">
        <f>IF(AND(Tableau1[[#This Row],[En retard?]]="Oui",OR(Tableau1[[#This Row],[Product]]="Citron",Tableau1[[#This Row],[Product]]="Amandes")),"Oui","Non")</f>
        <v>Non</v>
      </c>
      <c r="R1807" t="str">
        <f>CONCATENATE(Tableau1[[#This Row],[OrderCode]],"|",Tableau1[[#This Row],[AnaCode]],"|",Tableau1[[#This Row],[Product]])</f>
        <v>CMD01630101|PLLT|Carotte</v>
      </c>
    </row>
    <row r="1808" spans="1:18" x14ac:dyDescent="0.25">
      <c r="A1808" s="1" t="s">
        <v>346</v>
      </c>
      <c r="B1808" s="1" t="s">
        <v>26</v>
      </c>
      <c r="C1808" s="3" t="s">
        <v>54</v>
      </c>
      <c r="D1808" s="3" t="s">
        <v>10</v>
      </c>
      <c r="E1808" s="1" t="s">
        <v>130</v>
      </c>
      <c r="F1808" s="1" t="s">
        <v>2370</v>
      </c>
      <c r="G1808" s="1" t="s">
        <v>1013</v>
      </c>
      <c r="H1808" s="3">
        <f>SUBSTITUTE(LEFT(Tableau1[[#This Row],[OrderDate]],17),".",":")+0</f>
        <v>43570.804814814815</v>
      </c>
      <c r="I1808" s="3">
        <f>SUBSTITUTE(LEFT(Tableau1[[#This Row],[OrderDueTo]],17),".",":")+0</f>
        <v>43578.5</v>
      </c>
      <c r="J1808" s="13" t="str">
        <f>VLOOKUP(Tableau1[[#This Row],[AnaCode]],'Config Analyses'!A:C,2,FALSE)</f>
        <v>Analyse pesticides</v>
      </c>
      <c r="K1808" s="13" t="str">
        <f>VLOOKUP(Tableau1[[#This Row],[AnaCode]],'Config Analyses'!A:C,3,FALSE)</f>
        <v>Equipe 3</v>
      </c>
      <c r="L1808" s="13" t="str">
        <f>VLOOKUP(Tableau1[[#This Row],[CustomerCode]],'Config Clients'!A:D,3,FALSE)</f>
        <v>Coopérative agricole</v>
      </c>
      <c r="M1808" s="13" t="str">
        <f>VLOOKUP(Tableau1[[#This Row],[CustomerCode]],'Config Clients'!A:D,4,FALSE)</f>
        <v>Julie</v>
      </c>
      <c r="N1808" s="10" t="str">
        <f>IFERROR(IF(Tableau1[[#This Row],[Date rendu]]-'Date de l''export'!$A$2&gt;0,"Non","Oui"),"Oui")</f>
        <v>Non</v>
      </c>
      <c r="O1808" s="11">
        <f>IF(Tableau1[[#This Row],[En retard?]]="Non",Tableau1[[#This Row],[Date rendu]]-'Date de l''export'!$A$2,0)</f>
        <v>6.7404166666674428</v>
      </c>
      <c r="P1808" s="14" t="str">
        <f>IF(Tableau1[[#This Row],[En retard?]]="Oui","HD",IF(Tableau1[Délai restant]&lt;1,"&lt;24h",IF(Tableau1[Délai restant]&lt;2,"&lt;48h","≥48h")))</f>
        <v>≥48h</v>
      </c>
      <c r="Q1808" s="14" t="str">
        <f>IF(AND(Tableau1[[#This Row],[En retard?]]="Oui",OR(Tableau1[[#This Row],[Product]]="Citron",Tableau1[[#This Row],[Product]]="Amandes")),"Oui","Non")</f>
        <v>Non</v>
      </c>
      <c r="R1808" t="str">
        <f>CONCATENATE(Tableau1[[#This Row],[OrderCode]],"|",Tableau1[[#This Row],[AnaCode]],"|",Tableau1[[#This Row],[Product]])</f>
        <v>CMD01626304|PEST|Radis</v>
      </c>
    </row>
    <row r="1809" spans="1:18" x14ac:dyDescent="0.25">
      <c r="A1809" s="1" t="s">
        <v>438</v>
      </c>
      <c r="B1809" s="1" t="s">
        <v>31</v>
      </c>
      <c r="C1809" s="3" t="s">
        <v>49</v>
      </c>
      <c r="D1809" s="3" t="s">
        <v>8</v>
      </c>
      <c r="E1809" s="1" t="s">
        <v>229</v>
      </c>
      <c r="F1809" s="1" t="s">
        <v>2244</v>
      </c>
      <c r="G1809" s="1" t="s">
        <v>964</v>
      </c>
      <c r="H1809" s="3">
        <f>SUBSTITUTE(LEFT(Tableau1[[#This Row],[OrderDate]],17),".",":")+0</f>
        <v>43570.805972222224</v>
      </c>
      <c r="I1809" s="3">
        <f>SUBSTITUTE(LEFT(Tableau1[[#This Row],[OrderDueTo]],17),".",":")+0</f>
        <v>43573.5</v>
      </c>
      <c r="J1809" s="13" t="str">
        <f>VLOOKUP(Tableau1[[#This Row],[AnaCode]],'Config Analyses'!A:C,2,FALSE)</f>
        <v>Analyse sucres</v>
      </c>
      <c r="K1809" s="13" t="str">
        <f>VLOOKUP(Tableau1[[#This Row],[AnaCode]],'Config Analyses'!A:C,3,FALSE)</f>
        <v>Equipe 2</v>
      </c>
      <c r="L1809" s="13" t="str">
        <f>VLOOKUP(Tableau1[[#This Row],[CustomerCode]],'Config Clients'!A:D,3,FALSE)</f>
        <v>Grande surface</v>
      </c>
      <c r="M1809" s="13" t="str">
        <f>VLOOKUP(Tableau1[[#This Row],[CustomerCode]],'Config Clients'!A:D,4,FALSE)</f>
        <v>Eric</v>
      </c>
      <c r="N1809" s="10" t="str">
        <f>IFERROR(IF(Tableau1[[#This Row],[Date rendu]]-'Date de l''export'!$A$2&gt;0,"Non","Oui"),"Oui")</f>
        <v>Non</v>
      </c>
      <c r="O1809" s="11">
        <f>IF(Tableau1[[#This Row],[En retard?]]="Non",Tableau1[[#This Row],[Date rendu]]-'Date de l''export'!$A$2,0)</f>
        <v>1.7404166666674428</v>
      </c>
      <c r="P1809" s="14" t="str">
        <f>IF(Tableau1[[#This Row],[En retard?]]="Oui","HD",IF(Tableau1[Délai restant]&lt;1,"&lt;24h",IF(Tableau1[Délai restant]&lt;2,"&lt;48h","≥48h")))</f>
        <v>&lt;48h</v>
      </c>
      <c r="Q1809" s="14" t="str">
        <f>IF(AND(Tableau1[[#This Row],[En retard?]]="Oui",OR(Tableau1[[#This Row],[Product]]="Citron",Tableau1[[#This Row],[Product]]="Amandes")),"Oui","Non")</f>
        <v>Non</v>
      </c>
      <c r="R1809" t="str">
        <f>CONCATENATE(Tableau1[[#This Row],[OrderCode]],"|",Tableau1[[#This Row],[AnaCode]],"|",Tableau1[[#This Row],[Product]])</f>
        <v>CMD01742605|SCR|Pomme de terre</v>
      </c>
    </row>
    <row r="1810" spans="1:18" x14ac:dyDescent="0.25">
      <c r="A1810" s="1" t="s">
        <v>3515</v>
      </c>
      <c r="B1810" s="1" t="s">
        <v>30</v>
      </c>
      <c r="C1810" s="3" t="s">
        <v>73</v>
      </c>
      <c r="D1810" s="3" t="s">
        <v>23</v>
      </c>
      <c r="E1810" s="1" t="s">
        <v>50</v>
      </c>
      <c r="F1810" s="1" t="s">
        <v>3806</v>
      </c>
      <c r="G1810" s="1" t="s">
        <v>1501</v>
      </c>
      <c r="H1810" s="3">
        <f>SUBSTITUTE(LEFT(Tableau1[[#This Row],[OrderDate]],17),".",":")+0</f>
        <v>43570.807511574072</v>
      </c>
      <c r="I1810" s="3">
        <f>SUBSTITUTE(LEFT(Tableau1[[#This Row],[OrderDueTo]],17),".",":")+0</f>
        <v>43580.5</v>
      </c>
      <c r="J1810" s="13" t="str">
        <f>VLOOKUP(Tableau1[[#This Row],[AnaCode]],'Config Analyses'!A:C,2,FALSE)</f>
        <v>Analyse OGM</v>
      </c>
      <c r="K1810" s="13" t="str">
        <f>VLOOKUP(Tableau1[[#This Row],[AnaCode]],'Config Analyses'!A:C,3,FALSE)</f>
        <v>Equipe 2</v>
      </c>
      <c r="L1810" s="13" t="str">
        <f>VLOOKUP(Tableau1[[#This Row],[CustomerCode]],'Config Clients'!A:D,3,FALSE)</f>
        <v>Entreprises agro-alimentaires</v>
      </c>
      <c r="M1810" s="13" t="str">
        <f>VLOOKUP(Tableau1[[#This Row],[CustomerCode]],'Config Clients'!A:D,4,FALSE)</f>
        <v>Julien</v>
      </c>
      <c r="N1810" s="10" t="str">
        <f>IFERROR(IF(Tableau1[[#This Row],[Date rendu]]-'Date de l''export'!$A$2&gt;0,"Non","Oui"),"Oui")</f>
        <v>Non</v>
      </c>
      <c r="O1810" s="11">
        <f>IF(Tableau1[[#This Row],[En retard?]]="Non",Tableau1[[#This Row],[Date rendu]]-'Date de l''export'!$A$2,0)</f>
        <v>8.7404166666674428</v>
      </c>
      <c r="P1810" s="14" t="str">
        <f>IF(Tableau1[[#This Row],[En retard?]]="Oui","HD",IF(Tableau1[Délai restant]&lt;1,"&lt;24h",IF(Tableau1[Délai restant]&lt;2,"&lt;48h","≥48h")))</f>
        <v>≥48h</v>
      </c>
      <c r="Q1810" s="14" t="str">
        <f>IF(AND(Tableau1[[#This Row],[En retard?]]="Oui",OR(Tableau1[[#This Row],[Product]]="Citron",Tableau1[[#This Row],[Product]]="Amandes")),"Oui","Non")</f>
        <v>Non</v>
      </c>
      <c r="R1810" t="str">
        <f>CONCATENATE(Tableau1[[#This Row],[OrderCode]],"|",Tableau1[[#This Row],[AnaCode]],"|",Tableau1[[#This Row],[Product]])</f>
        <v>CMD01740501|OGM|Bœuf</v>
      </c>
    </row>
    <row r="1811" spans="1:18" x14ac:dyDescent="0.25">
      <c r="A1811" s="1" t="s">
        <v>695</v>
      </c>
      <c r="B1811" s="1" t="s">
        <v>42</v>
      </c>
      <c r="C1811" s="3" t="s">
        <v>75</v>
      </c>
      <c r="D1811" s="3" t="s">
        <v>24</v>
      </c>
      <c r="E1811" s="1" t="s">
        <v>179</v>
      </c>
      <c r="F1811" s="1" t="s">
        <v>2705</v>
      </c>
      <c r="G1811" s="1" t="s">
        <v>947</v>
      </c>
      <c r="H1811" s="3">
        <f>SUBSTITUTE(LEFT(Tableau1[[#This Row],[OrderDate]],17),".",":")+0</f>
        <v>43570.810243055559</v>
      </c>
      <c r="I1811" s="3">
        <f>SUBSTITUTE(LEFT(Tableau1[[#This Row],[OrderDueTo]],17),".",":")+0</f>
        <v>43571.5</v>
      </c>
      <c r="J1811" s="13" t="str">
        <f>VLOOKUP(Tableau1[[#This Row],[AnaCode]],'Config Analyses'!A:C,2,FALSE)</f>
        <v>Analyse métaux lourds</v>
      </c>
      <c r="K1811" s="13" t="str">
        <f>VLOOKUP(Tableau1[[#This Row],[AnaCode]],'Config Analyses'!A:C,3,FALSE)</f>
        <v>Equipe 1</v>
      </c>
      <c r="L1811" s="13" t="str">
        <f>VLOOKUP(Tableau1[[#This Row],[CustomerCode]],'Config Clients'!A:D,3,FALSE)</f>
        <v>Entreprises agro-alimentaires</v>
      </c>
      <c r="M1811" s="13" t="str">
        <f>VLOOKUP(Tableau1[[#This Row],[CustomerCode]],'Config Clients'!A:D,4,FALSE)</f>
        <v>Julien</v>
      </c>
      <c r="N1811" s="10" t="str">
        <f>IFERROR(IF(Tableau1[[#This Row],[Date rendu]]-'Date de l''export'!$A$2&gt;0,"Non","Oui"),"Oui")</f>
        <v>Oui</v>
      </c>
      <c r="O1811" s="11">
        <f>IF(Tableau1[[#This Row],[En retard?]]="Non",Tableau1[[#This Row],[Date rendu]]-'Date de l''export'!$A$2,0)</f>
        <v>0</v>
      </c>
      <c r="P1811" s="14" t="str">
        <f>IF(Tableau1[[#This Row],[En retard?]]="Oui","HD",IF(Tableau1[Délai restant]&lt;1,"&lt;24h",IF(Tableau1[Délai restant]&lt;2,"&lt;48h","≥48h")))</f>
        <v>HD</v>
      </c>
      <c r="Q1811" s="14" t="str">
        <f>IF(AND(Tableau1[[#This Row],[En retard?]]="Oui",OR(Tableau1[[#This Row],[Product]]="Citron",Tableau1[[#This Row],[Product]]="Amandes")),"Oui","Non")</f>
        <v>Non</v>
      </c>
      <c r="R1811" t="str">
        <f>CONCATENATE(Tableau1[[#This Row],[OrderCode]],"|",Tableau1[[#This Row],[AnaCode]],"|",Tableau1[[#This Row],[Product]])</f>
        <v>CMD01720515|MTX|Jus de fruits</v>
      </c>
    </row>
    <row r="1812" spans="1:18" x14ac:dyDescent="0.25">
      <c r="A1812" s="1" t="s">
        <v>896</v>
      </c>
      <c r="B1812" s="1" t="s">
        <v>43</v>
      </c>
      <c r="C1812" s="3" t="s">
        <v>225</v>
      </c>
      <c r="D1812" s="3" t="s">
        <v>39</v>
      </c>
      <c r="E1812" s="1" t="s">
        <v>130</v>
      </c>
      <c r="F1812" s="1" t="s">
        <v>2372</v>
      </c>
      <c r="G1812" s="1" t="s">
        <v>1013</v>
      </c>
      <c r="H1812" s="3">
        <f>SUBSTITUTE(LEFT(Tableau1[[#This Row],[OrderDate]],17),".",":")+0</f>
        <v>43570.810474537036</v>
      </c>
      <c r="I1812" s="3">
        <f>SUBSTITUTE(LEFT(Tableau1[[#This Row],[OrderDueTo]],17),".",":")+0</f>
        <v>43578.5</v>
      </c>
      <c r="J1812" s="13" t="str">
        <f>VLOOKUP(Tableau1[[#This Row],[AnaCode]],'Config Analyses'!A:C,2,FALSE)</f>
        <v>Analyse pesticides</v>
      </c>
      <c r="K1812" s="13" t="str">
        <f>VLOOKUP(Tableau1[[#This Row],[AnaCode]],'Config Analyses'!A:C,3,FALSE)</f>
        <v>Equipe 3</v>
      </c>
      <c r="L1812" s="13" t="str">
        <f>VLOOKUP(Tableau1[[#This Row],[CustomerCode]],'Config Clients'!A:D,3,FALSE)</f>
        <v>Coopérative agricole</v>
      </c>
      <c r="M1812" s="13" t="str">
        <f>VLOOKUP(Tableau1[[#This Row],[CustomerCode]],'Config Clients'!A:D,4,FALSE)</f>
        <v>Béatrice</v>
      </c>
      <c r="N1812" s="10" t="str">
        <f>IFERROR(IF(Tableau1[[#This Row],[Date rendu]]-'Date de l''export'!$A$2&gt;0,"Non","Oui"),"Oui")</f>
        <v>Non</v>
      </c>
      <c r="O1812" s="11">
        <f>IF(Tableau1[[#This Row],[En retard?]]="Non",Tableau1[[#This Row],[Date rendu]]-'Date de l''export'!$A$2,0)</f>
        <v>6.7404166666674428</v>
      </c>
      <c r="P1812" s="14" t="str">
        <f>IF(Tableau1[[#This Row],[En retard?]]="Oui","HD",IF(Tableau1[Délai restant]&lt;1,"&lt;24h",IF(Tableau1[Délai restant]&lt;2,"&lt;48h","≥48h")))</f>
        <v>≥48h</v>
      </c>
      <c r="Q1812" s="14" t="str">
        <f>IF(AND(Tableau1[[#This Row],[En retard?]]="Oui",OR(Tableau1[[#This Row],[Product]]="Citron",Tableau1[[#This Row],[Product]]="Amandes")),"Oui","Non")</f>
        <v>Non</v>
      </c>
      <c r="R1812" t="str">
        <f>CONCATENATE(Tableau1[[#This Row],[OrderCode]],"|",Tableau1[[#This Row],[AnaCode]],"|",Tableau1[[#This Row],[Product]])</f>
        <v>CMD01772301|PEST|Pomme</v>
      </c>
    </row>
    <row r="1813" spans="1:18" x14ac:dyDescent="0.25">
      <c r="A1813" s="1" t="s">
        <v>847</v>
      </c>
      <c r="B1813" s="1" t="s">
        <v>43</v>
      </c>
      <c r="C1813" s="3" t="s">
        <v>225</v>
      </c>
      <c r="D1813" s="3" t="s">
        <v>39</v>
      </c>
      <c r="E1813" s="1" t="s">
        <v>229</v>
      </c>
      <c r="F1813" s="1" t="s">
        <v>2245</v>
      </c>
      <c r="G1813" s="1" t="s">
        <v>964</v>
      </c>
      <c r="H1813" s="3">
        <f>SUBSTITUTE(LEFT(Tableau1[[#This Row],[OrderDate]],17),".",":")+0</f>
        <v>43570.813692129632</v>
      </c>
      <c r="I1813" s="3">
        <f>SUBSTITUTE(LEFT(Tableau1[[#This Row],[OrderDueTo]],17),".",":")+0</f>
        <v>43573.5</v>
      </c>
      <c r="J1813" s="13" t="str">
        <f>VLOOKUP(Tableau1[[#This Row],[AnaCode]],'Config Analyses'!A:C,2,FALSE)</f>
        <v>Analyse sucres</v>
      </c>
      <c r="K1813" s="13" t="str">
        <f>VLOOKUP(Tableau1[[#This Row],[AnaCode]],'Config Analyses'!A:C,3,FALSE)</f>
        <v>Equipe 2</v>
      </c>
      <c r="L1813" s="13" t="str">
        <f>VLOOKUP(Tableau1[[#This Row],[CustomerCode]],'Config Clients'!A:D,3,FALSE)</f>
        <v>Coopérative agricole</v>
      </c>
      <c r="M1813" s="13" t="str">
        <f>VLOOKUP(Tableau1[[#This Row],[CustomerCode]],'Config Clients'!A:D,4,FALSE)</f>
        <v>Béatrice</v>
      </c>
      <c r="N1813" s="10" t="str">
        <f>IFERROR(IF(Tableau1[[#This Row],[Date rendu]]-'Date de l''export'!$A$2&gt;0,"Non","Oui"),"Oui")</f>
        <v>Non</v>
      </c>
      <c r="O1813" s="11">
        <f>IF(Tableau1[[#This Row],[En retard?]]="Non",Tableau1[[#This Row],[Date rendu]]-'Date de l''export'!$A$2,0)</f>
        <v>1.7404166666674428</v>
      </c>
      <c r="P1813" s="14" t="str">
        <f>IF(Tableau1[[#This Row],[En retard?]]="Oui","HD",IF(Tableau1[Délai restant]&lt;1,"&lt;24h",IF(Tableau1[Délai restant]&lt;2,"&lt;48h","≥48h")))</f>
        <v>&lt;48h</v>
      </c>
      <c r="Q1813" s="14" t="str">
        <f>IF(AND(Tableau1[[#This Row],[En retard?]]="Oui",OR(Tableau1[[#This Row],[Product]]="Citron",Tableau1[[#This Row],[Product]]="Amandes")),"Oui","Non")</f>
        <v>Non</v>
      </c>
      <c r="R1813" t="str">
        <f>CONCATENATE(Tableau1[[#This Row],[OrderCode]],"|",Tableau1[[#This Row],[AnaCode]],"|",Tableau1[[#This Row],[Product]])</f>
        <v>CMD01772801|SCR|Pomme</v>
      </c>
    </row>
    <row r="1814" spans="1:18" x14ac:dyDescent="0.25">
      <c r="A1814" s="1" t="s">
        <v>369</v>
      </c>
      <c r="B1814" s="1" t="s">
        <v>28</v>
      </c>
      <c r="C1814" s="3" t="s">
        <v>61</v>
      </c>
      <c r="D1814" s="3" t="s">
        <v>14</v>
      </c>
      <c r="E1814" s="1" t="s">
        <v>226</v>
      </c>
      <c r="F1814" s="1" t="s">
        <v>2147</v>
      </c>
      <c r="G1814" s="1" t="s">
        <v>964</v>
      </c>
      <c r="H1814" s="3">
        <f>SUBSTITUTE(LEFT(Tableau1[[#This Row],[OrderDate]],17),".",":")+0</f>
        <v>43570.814062500001</v>
      </c>
      <c r="I1814" s="3">
        <f>SUBSTITUTE(LEFT(Tableau1[[#This Row],[OrderDueTo]],17),".",":")+0</f>
        <v>43573.5</v>
      </c>
      <c r="J1814" s="13" t="str">
        <f>VLOOKUP(Tableau1[[#This Row],[AnaCode]],'Config Analyses'!A:C,2,FALSE)</f>
        <v>Analyse microbiologique</v>
      </c>
      <c r="K1814" s="13" t="str">
        <f>VLOOKUP(Tableau1[[#This Row],[AnaCode]],'Config Analyses'!A:C,3,FALSE)</f>
        <v>Equipe 4</v>
      </c>
      <c r="L1814" s="13" t="str">
        <f>VLOOKUP(Tableau1[[#This Row],[CustomerCode]],'Config Clients'!A:D,3,FALSE)</f>
        <v>Grande surface</v>
      </c>
      <c r="M1814" s="13" t="str">
        <f>VLOOKUP(Tableau1[[#This Row],[CustomerCode]],'Config Clients'!A:D,4,FALSE)</f>
        <v>Eric</v>
      </c>
      <c r="N1814" s="10" t="str">
        <f>IFERROR(IF(Tableau1[[#This Row],[Date rendu]]-'Date de l''export'!$A$2&gt;0,"Non","Oui"),"Oui")</f>
        <v>Non</v>
      </c>
      <c r="O1814" s="11">
        <f>IF(Tableau1[[#This Row],[En retard?]]="Non",Tableau1[[#This Row],[Date rendu]]-'Date de l''export'!$A$2,0)</f>
        <v>1.7404166666674428</v>
      </c>
      <c r="P1814" s="14" t="str">
        <f>IF(Tableau1[[#This Row],[En retard?]]="Oui","HD",IF(Tableau1[Délai restant]&lt;1,"&lt;24h",IF(Tableau1[Délai restant]&lt;2,"&lt;48h","≥48h")))</f>
        <v>&lt;48h</v>
      </c>
      <c r="Q1814" s="14" t="str">
        <f>IF(AND(Tableau1[[#This Row],[En retard?]]="Oui",OR(Tableau1[[#This Row],[Product]]="Citron",Tableau1[[#This Row],[Product]]="Amandes")),"Oui","Non")</f>
        <v>Non</v>
      </c>
      <c r="R1814" t="str">
        <f>CONCATENATE(Tableau1[[#This Row],[OrderCode]],"|",Tableau1[[#This Row],[AnaCode]],"|",Tableau1[[#This Row],[Product]])</f>
        <v>CMD01750302|BACT|Petits pois</v>
      </c>
    </row>
    <row r="1815" spans="1:18" x14ac:dyDescent="0.25">
      <c r="A1815" s="1" t="s">
        <v>3238</v>
      </c>
      <c r="B1815" s="1" t="s">
        <v>36</v>
      </c>
      <c r="C1815" s="3" t="s">
        <v>188</v>
      </c>
      <c r="D1815" s="3" t="s">
        <v>38</v>
      </c>
      <c r="E1815" s="1" t="s">
        <v>130</v>
      </c>
      <c r="F1815" s="1" t="s">
        <v>3807</v>
      </c>
      <c r="G1815" s="1" t="s">
        <v>1013</v>
      </c>
      <c r="H1815" s="3">
        <f>SUBSTITUTE(LEFT(Tableau1[[#This Row],[OrderDate]],17),".",":")+0</f>
        <v>43570.816435185188</v>
      </c>
      <c r="I1815" s="3">
        <f>SUBSTITUTE(LEFT(Tableau1[[#This Row],[OrderDueTo]],17),".",":")+0</f>
        <v>43578.5</v>
      </c>
      <c r="J1815" s="13" t="str">
        <f>VLOOKUP(Tableau1[[#This Row],[AnaCode]],'Config Analyses'!A:C,2,FALSE)</f>
        <v>Analyse pesticides</v>
      </c>
      <c r="K1815" s="13" t="str">
        <f>VLOOKUP(Tableau1[[#This Row],[AnaCode]],'Config Analyses'!A:C,3,FALSE)</f>
        <v>Equipe 3</v>
      </c>
      <c r="L1815" s="13" t="str">
        <f>VLOOKUP(Tableau1[[#This Row],[CustomerCode]],'Config Clients'!A:D,3,FALSE)</f>
        <v>Coopérative agricole</v>
      </c>
      <c r="M1815" s="13" t="str">
        <f>VLOOKUP(Tableau1[[#This Row],[CustomerCode]],'Config Clients'!A:D,4,FALSE)</f>
        <v>Julie</v>
      </c>
      <c r="N1815" s="10" t="str">
        <f>IFERROR(IF(Tableau1[[#This Row],[Date rendu]]-'Date de l''export'!$A$2&gt;0,"Non","Oui"),"Oui")</f>
        <v>Non</v>
      </c>
      <c r="O1815" s="11">
        <f>IF(Tableau1[[#This Row],[En retard?]]="Non",Tableau1[[#This Row],[Date rendu]]-'Date de l''export'!$A$2,0)</f>
        <v>6.7404166666674428</v>
      </c>
      <c r="P1815" s="14" t="str">
        <f>IF(Tableau1[[#This Row],[En retard?]]="Oui","HD",IF(Tableau1[Délai restant]&lt;1,"&lt;24h",IF(Tableau1[Délai restant]&lt;2,"&lt;48h","≥48h")))</f>
        <v>≥48h</v>
      </c>
      <c r="Q1815" s="14" t="str">
        <f>IF(AND(Tableau1[[#This Row],[En retard?]]="Oui",OR(Tableau1[[#This Row],[Product]]="Citron",Tableau1[[#This Row],[Product]]="Amandes")),"Oui","Non")</f>
        <v>Non</v>
      </c>
      <c r="R1815" t="str">
        <f>CONCATENATE(Tableau1[[#This Row],[OrderCode]],"|",Tableau1[[#This Row],[AnaCode]],"|",Tableau1[[#This Row],[Product]])</f>
        <v>CMD01748510|PEST|Saumon</v>
      </c>
    </row>
    <row r="1816" spans="1:18" x14ac:dyDescent="0.25">
      <c r="A1816" s="1" t="s">
        <v>197</v>
      </c>
      <c r="B1816" s="1" t="s">
        <v>31</v>
      </c>
      <c r="C1816" s="3" t="s">
        <v>54</v>
      </c>
      <c r="D1816" s="3" t="s">
        <v>10</v>
      </c>
      <c r="E1816" s="1" t="s">
        <v>63</v>
      </c>
      <c r="F1816" s="1" t="s">
        <v>1773</v>
      </c>
      <c r="G1816" s="1" t="s">
        <v>1013</v>
      </c>
      <c r="H1816" s="3">
        <f>SUBSTITUTE(LEFT(Tableau1[[#This Row],[OrderDate]],17),".",":")+0</f>
        <v>43570.816689814812</v>
      </c>
      <c r="I1816" s="3">
        <f>SUBSTITUTE(LEFT(Tableau1[[#This Row],[OrderDueTo]],17),".",":")+0</f>
        <v>43578.5</v>
      </c>
      <c r="J1816" s="13" t="str">
        <f>VLOOKUP(Tableau1[[#This Row],[AnaCode]],'Config Analyses'!A:C,2,FALSE)</f>
        <v>Analyse polluants d'emballage</v>
      </c>
      <c r="K1816" s="13" t="str">
        <f>VLOOKUP(Tableau1[[#This Row],[AnaCode]],'Config Analyses'!A:C,3,FALSE)</f>
        <v>Equipe 3</v>
      </c>
      <c r="L1816" s="13" t="str">
        <f>VLOOKUP(Tableau1[[#This Row],[CustomerCode]],'Config Clients'!A:D,3,FALSE)</f>
        <v>Coopérative agricole</v>
      </c>
      <c r="M1816" s="13" t="str">
        <f>VLOOKUP(Tableau1[[#This Row],[CustomerCode]],'Config Clients'!A:D,4,FALSE)</f>
        <v>Julie</v>
      </c>
      <c r="N1816" s="10" t="str">
        <f>IFERROR(IF(Tableau1[[#This Row],[Date rendu]]-'Date de l''export'!$A$2&gt;0,"Non","Oui"),"Oui")</f>
        <v>Non</v>
      </c>
      <c r="O1816" s="11">
        <f>IF(Tableau1[[#This Row],[En retard?]]="Non",Tableau1[[#This Row],[Date rendu]]-'Date de l''export'!$A$2,0)</f>
        <v>6.7404166666674428</v>
      </c>
      <c r="P1816" s="14" t="str">
        <f>IF(Tableau1[[#This Row],[En retard?]]="Oui","HD",IF(Tableau1[Délai restant]&lt;1,"&lt;24h",IF(Tableau1[Délai restant]&lt;2,"&lt;48h","≥48h")))</f>
        <v>≥48h</v>
      </c>
      <c r="Q1816" s="14" t="str">
        <f>IF(AND(Tableau1[[#This Row],[En retard?]]="Oui",OR(Tableau1[[#This Row],[Product]]="Citron",Tableau1[[#This Row],[Product]]="Amandes")),"Oui","Non")</f>
        <v>Non</v>
      </c>
      <c r="R1816" t="str">
        <f>CONCATENATE(Tableau1[[#This Row],[OrderCode]],"|",Tableau1[[#This Row],[AnaCode]],"|",Tableau1[[#This Row],[Product]])</f>
        <v>CMD01711301|PLLT|Pomme de terre</v>
      </c>
    </row>
    <row r="1817" spans="1:18" x14ac:dyDescent="0.25">
      <c r="A1817" s="1" t="s">
        <v>500</v>
      </c>
      <c r="B1817" s="1" t="s">
        <v>20</v>
      </c>
      <c r="C1817" s="3" t="s">
        <v>61</v>
      </c>
      <c r="D1817" s="3" t="s">
        <v>14</v>
      </c>
      <c r="E1817" s="1" t="s">
        <v>130</v>
      </c>
      <c r="F1817" s="1" t="s">
        <v>1724</v>
      </c>
      <c r="G1817" s="1" t="s">
        <v>1013</v>
      </c>
      <c r="H1817" s="3">
        <f>SUBSTITUTE(LEFT(Tableau1[[#This Row],[OrderDate]],17),".",":")+0</f>
        <v>43570.816747685189</v>
      </c>
      <c r="I1817" s="3">
        <f>SUBSTITUTE(LEFT(Tableau1[[#This Row],[OrderDueTo]],17),".",":")+0</f>
        <v>43578.5</v>
      </c>
      <c r="J1817" s="13" t="str">
        <f>VLOOKUP(Tableau1[[#This Row],[AnaCode]],'Config Analyses'!A:C,2,FALSE)</f>
        <v>Analyse pesticides</v>
      </c>
      <c r="K1817" s="13" t="str">
        <f>VLOOKUP(Tableau1[[#This Row],[AnaCode]],'Config Analyses'!A:C,3,FALSE)</f>
        <v>Equipe 3</v>
      </c>
      <c r="L1817" s="13" t="str">
        <f>VLOOKUP(Tableau1[[#This Row],[CustomerCode]],'Config Clients'!A:D,3,FALSE)</f>
        <v>Grande surface</v>
      </c>
      <c r="M1817" s="13" t="str">
        <f>VLOOKUP(Tableau1[[#This Row],[CustomerCode]],'Config Clients'!A:D,4,FALSE)</f>
        <v>Eric</v>
      </c>
      <c r="N1817" s="10" t="str">
        <f>IFERROR(IF(Tableau1[[#This Row],[Date rendu]]-'Date de l''export'!$A$2&gt;0,"Non","Oui"),"Oui")</f>
        <v>Non</v>
      </c>
      <c r="O1817" s="11">
        <f>IF(Tableau1[[#This Row],[En retard?]]="Non",Tableau1[[#This Row],[Date rendu]]-'Date de l''export'!$A$2,0)</f>
        <v>6.7404166666674428</v>
      </c>
      <c r="P1817" s="14" t="str">
        <f>IF(Tableau1[[#This Row],[En retard?]]="Oui","HD",IF(Tableau1[Délai restant]&lt;1,"&lt;24h",IF(Tableau1[Délai restant]&lt;2,"&lt;48h","≥48h")))</f>
        <v>≥48h</v>
      </c>
      <c r="Q1817" s="14" t="str">
        <f>IF(AND(Tableau1[[#This Row],[En retard?]]="Oui",OR(Tableau1[[#This Row],[Product]]="Citron",Tableau1[[#This Row],[Product]]="Amandes")),"Oui","Non")</f>
        <v>Non</v>
      </c>
      <c r="R1817" t="str">
        <f>CONCATENATE(Tableau1[[#This Row],[OrderCode]],"|",Tableau1[[#This Row],[AnaCode]],"|",Tableau1[[#This Row],[Product]])</f>
        <v>CMD01654002|PEST|Orange</v>
      </c>
    </row>
    <row r="1818" spans="1:18" x14ac:dyDescent="0.25">
      <c r="A1818" s="1" t="s">
        <v>3619</v>
      </c>
      <c r="B1818" s="1" t="s">
        <v>29</v>
      </c>
      <c r="C1818" s="3" t="s">
        <v>188</v>
      </c>
      <c r="D1818" s="3" t="s">
        <v>38</v>
      </c>
      <c r="E1818" s="1" t="s">
        <v>130</v>
      </c>
      <c r="F1818" s="1" t="s">
        <v>3808</v>
      </c>
      <c r="G1818" s="1" t="s">
        <v>1013</v>
      </c>
      <c r="H1818" s="3">
        <f>SUBSTITUTE(LEFT(Tableau1[[#This Row],[OrderDate]],17),".",":")+0</f>
        <v>43570.818935185183</v>
      </c>
      <c r="I1818" s="3">
        <f>SUBSTITUTE(LEFT(Tableau1[[#This Row],[OrderDueTo]],17),".",":")+0</f>
        <v>43578.5</v>
      </c>
      <c r="J1818" s="13" t="str">
        <f>VLOOKUP(Tableau1[[#This Row],[AnaCode]],'Config Analyses'!A:C,2,FALSE)</f>
        <v>Analyse pesticides</v>
      </c>
      <c r="K1818" s="13" t="str">
        <f>VLOOKUP(Tableau1[[#This Row],[AnaCode]],'Config Analyses'!A:C,3,FALSE)</f>
        <v>Equipe 3</v>
      </c>
      <c r="L1818" s="13" t="str">
        <f>VLOOKUP(Tableau1[[#This Row],[CustomerCode]],'Config Clients'!A:D,3,FALSE)</f>
        <v>Coopérative agricole</v>
      </c>
      <c r="M1818" s="13" t="str">
        <f>VLOOKUP(Tableau1[[#This Row],[CustomerCode]],'Config Clients'!A:D,4,FALSE)</f>
        <v>Julie</v>
      </c>
      <c r="N1818" s="10" t="str">
        <f>IFERROR(IF(Tableau1[[#This Row],[Date rendu]]-'Date de l''export'!$A$2&gt;0,"Non","Oui"),"Oui")</f>
        <v>Non</v>
      </c>
      <c r="O1818" s="11">
        <f>IF(Tableau1[[#This Row],[En retard?]]="Non",Tableau1[[#This Row],[Date rendu]]-'Date de l''export'!$A$2,0)</f>
        <v>6.7404166666674428</v>
      </c>
      <c r="P1818" s="14" t="str">
        <f>IF(Tableau1[[#This Row],[En retard?]]="Oui","HD",IF(Tableau1[Délai restant]&lt;1,"&lt;24h",IF(Tableau1[Délai restant]&lt;2,"&lt;48h","≥48h")))</f>
        <v>≥48h</v>
      </c>
      <c r="Q1818" s="14" t="str">
        <f>IF(AND(Tableau1[[#This Row],[En retard?]]="Oui",OR(Tableau1[[#This Row],[Product]]="Citron",Tableau1[[#This Row],[Product]]="Amandes")),"Oui","Non")</f>
        <v>Non</v>
      </c>
      <c r="R1818" t="str">
        <f>CONCATENATE(Tableau1[[#This Row],[OrderCode]],"|",Tableau1[[#This Row],[AnaCode]],"|",Tableau1[[#This Row],[Product]])</f>
        <v>CMD01748535|PEST|Porc</v>
      </c>
    </row>
    <row r="1819" spans="1:18" x14ac:dyDescent="0.25">
      <c r="A1819" s="1" t="s">
        <v>906</v>
      </c>
      <c r="B1819" s="1" t="s">
        <v>32</v>
      </c>
      <c r="C1819" s="3" t="s">
        <v>75</v>
      </c>
      <c r="D1819" s="3" t="s">
        <v>24</v>
      </c>
      <c r="E1819" s="1" t="s">
        <v>130</v>
      </c>
      <c r="F1819" s="1" t="s">
        <v>2374</v>
      </c>
      <c r="G1819" s="1" t="s">
        <v>1013</v>
      </c>
      <c r="H1819" s="3">
        <f>SUBSTITUTE(LEFT(Tableau1[[#This Row],[OrderDate]],17),".",":")+0</f>
        <v>43570.822094907409</v>
      </c>
      <c r="I1819" s="3">
        <f>SUBSTITUTE(LEFT(Tableau1[[#This Row],[OrderDueTo]],17),".",":")+0</f>
        <v>43578.5</v>
      </c>
      <c r="J1819" s="13" t="str">
        <f>VLOOKUP(Tableau1[[#This Row],[AnaCode]],'Config Analyses'!A:C,2,FALSE)</f>
        <v>Analyse pesticides</v>
      </c>
      <c r="K1819" s="13" t="str">
        <f>VLOOKUP(Tableau1[[#This Row],[AnaCode]],'Config Analyses'!A:C,3,FALSE)</f>
        <v>Equipe 3</v>
      </c>
      <c r="L1819" s="13" t="str">
        <f>VLOOKUP(Tableau1[[#This Row],[CustomerCode]],'Config Clients'!A:D,3,FALSE)</f>
        <v>Entreprises agro-alimentaires</v>
      </c>
      <c r="M1819" s="13" t="str">
        <f>VLOOKUP(Tableau1[[#This Row],[CustomerCode]],'Config Clients'!A:D,4,FALSE)</f>
        <v>Julien</v>
      </c>
      <c r="N1819" s="10" t="str">
        <f>IFERROR(IF(Tableau1[[#This Row],[Date rendu]]-'Date de l''export'!$A$2&gt;0,"Non","Oui"),"Oui")</f>
        <v>Non</v>
      </c>
      <c r="O1819" s="11">
        <f>IF(Tableau1[[#This Row],[En retard?]]="Non",Tableau1[[#This Row],[Date rendu]]-'Date de l''export'!$A$2,0)</f>
        <v>6.7404166666674428</v>
      </c>
      <c r="P1819" s="14" t="str">
        <f>IF(Tableau1[[#This Row],[En retard?]]="Oui","HD",IF(Tableau1[Délai restant]&lt;1,"&lt;24h",IF(Tableau1[Délai restant]&lt;2,"&lt;48h","≥48h")))</f>
        <v>≥48h</v>
      </c>
      <c r="Q1819" s="14" t="str">
        <f>IF(AND(Tableau1[[#This Row],[En retard?]]="Oui",OR(Tableau1[[#This Row],[Product]]="Citron",Tableau1[[#This Row],[Product]]="Amandes")),"Oui","Non")</f>
        <v>Non</v>
      </c>
      <c r="R1819" t="str">
        <f>CONCATENATE(Tableau1[[#This Row],[OrderCode]],"|",Tableau1[[#This Row],[AnaCode]],"|",Tableau1[[#This Row],[Product]])</f>
        <v>CMD01720305|PEST|Tomate</v>
      </c>
    </row>
    <row r="1820" spans="1:18" x14ac:dyDescent="0.25">
      <c r="A1820" s="1" t="s">
        <v>3274</v>
      </c>
      <c r="B1820" s="1" t="s">
        <v>29</v>
      </c>
      <c r="C1820" s="3" t="s">
        <v>188</v>
      </c>
      <c r="D1820" s="3" t="s">
        <v>38</v>
      </c>
      <c r="E1820" s="1" t="s">
        <v>130</v>
      </c>
      <c r="F1820" s="1" t="s">
        <v>3809</v>
      </c>
      <c r="G1820" s="1" t="s">
        <v>1013</v>
      </c>
      <c r="H1820" s="3">
        <f>SUBSTITUTE(LEFT(Tableau1[[#This Row],[OrderDate]],17),".",":")+0</f>
        <v>43570.82298611111</v>
      </c>
      <c r="I1820" s="3">
        <f>SUBSTITUTE(LEFT(Tableau1[[#This Row],[OrderDueTo]],17),".",":")+0</f>
        <v>43578.5</v>
      </c>
      <c r="J1820" s="13" t="str">
        <f>VLOOKUP(Tableau1[[#This Row],[AnaCode]],'Config Analyses'!A:C,2,FALSE)</f>
        <v>Analyse pesticides</v>
      </c>
      <c r="K1820" s="13" t="str">
        <f>VLOOKUP(Tableau1[[#This Row],[AnaCode]],'Config Analyses'!A:C,3,FALSE)</f>
        <v>Equipe 3</v>
      </c>
      <c r="L1820" s="13" t="str">
        <f>VLOOKUP(Tableau1[[#This Row],[CustomerCode]],'Config Clients'!A:D,3,FALSE)</f>
        <v>Coopérative agricole</v>
      </c>
      <c r="M1820" s="13" t="str">
        <f>VLOOKUP(Tableau1[[#This Row],[CustomerCode]],'Config Clients'!A:D,4,FALSE)</f>
        <v>Julie</v>
      </c>
      <c r="N1820" s="10" t="str">
        <f>IFERROR(IF(Tableau1[[#This Row],[Date rendu]]-'Date de l''export'!$A$2&gt;0,"Non","Oui"),"Oui")</f>
        <v>Non</v>
      </c>
      <c r="O1820" s="11">
        <f>IF(Tableau1[[#This Row],[En retard?]]="Non",Tableau1[[#This Row],[Date rendu]]-'Date de l''export'!$A$2,0)</f>
        <v>6.7404166666674428</v>
      </c>
      <c r="P1820" s="14" t="str">
        <f>IF(Tableau1[[#This Row],[En retard?]]="Oui","HD",IF(Tableau1[Délai restant]&lt;1,"&lt;24h",IF(Tableau1[Délai restant]&lt;2,"&lt;48h","≥48h")))</f>
        <v>≥48h</v>
      </c>
      <c r="Q1820" s="14" t="str">
        <f>IF(AND(Tableau1[[#This Row],[En retard?]]="Oui",OR(Tableau1[[#This Row],[Product]]="Citron",Tableau1[[#This Row],[Product]]="Amandes")),"Oui","Non")</f>
        <v>Non</v>
      </c>
      <c r="R1820" t="str">
        <f>CONCATENATE(Tableau1[[#This Row],[OrderCode]],"|",Tableau1[[#This Row],[AnaCode]],"|",Tableau1[[#This Row],[Product]])</f>
        <v>CMD01721613|PEST|Porc</v>
      </c>
    </row>
    <row r="1821" spans="1:18" x14ac:dyDescent="0.25">
      <c r="A1821" s="1" t="s">
        <v>3810</v>
      </c>
      <c r="B1821" s="1" t="s">
        <v>42</v>
      </c>
      <c r="C1821" s="3" t="s">
        <v>188</v>
      </c>
      <c r="D1821" s="3" t="s">
        <v>38</v>
      </c>
      <c r="E1821" s="1" t="s">
        <v>130</v>
      </c>
      <c r="F1821" s="1" t="s">
        <v>3811</v>
      </c>
      <c r="G1821" s="1" t="s">
        <v>1013</v>
      </c>
      <c r="H1821" s="3">
        <f>SUBSTITUTE(LEFT(Tableau1[[#This Row],[OrderDate]],17),".",":")+0</f>
        <v>43570.823506944442</v>
      </c>
      <c r="I1821" s="3">
        <f>SUBSTITUTE(LEFT(Tableau1[[#This Row],[OrderDueTo]],17),".",":")+0</f>
        <v>43578.5</v>
      </c>
      <c r="J1821" s="13" t="str">
        <f>VLOOKUP(Tableau1[[#This Row],[AnaCode]],'Config Analyses'!A:C,2,FALSE)</f>
        <v>Analyse pesticides</v>
      </c>
      <c r="K1821" s="13" t="str">
        <f>VLOOKUP(Tableau1[[#This Row],[AnaCode]],'Config Analyses'!A:C,3,FALSE)</f>
        <v>Equipe 3</v>
      </c>
      <c r="L1821" s="13" t="str">
        <f>VLOOKUP(Tableau1[[#This Row],[CustomerCode]],'Config Clients'!A:D,3,FALSE)</f>
        <v>Coopérative agricole</v>
      </c>
      <c r="M1821" s="13" t="str">
        <f>VLOOKUP(Tableau1[[#This Row],[CustomerCode]],'Config Clients'!A:D,4,FALSE)</f>
        <v>Julie</v>
      </c>
      <c r="N1821" s="10" t="str">
        <f>IFERROR(IF(Tableau1[[#This Row],[Date rendu]]-'Date de l''export'!$A$2&gt;0,"Non","Oui"),"Oui")</f>
        <v>Non</v>
      </c>
      <c r="O1821" s="11">
        <f>IF(Tableau1[[#This Row],[En retard?]]="Non",Tableau1[[#This Row],[Date rendu]]-'Date de l''export'!$A$2,0)</f>
        <v>6.7404166666674428</v>
      </c>
      <c r="P1821" s="14" t="str">
        <f>IF(Tableau1[[#This Row],[En retard?]]="Oui","HD",IF(Tableau1[Délai restant]&lt;1,"&lt;24h",IF(Tableau1[Délai restant]&lt;2,"&lt;48h","≥48h")))</f>
        <v>≥48h</v>
      </c>
      <c r="Q1821" s="14" t="str">
        <f>IF(AND(Tableau1[[#This Row],[En retard?]]="Oui",OR(Tableau1[[#This Row],[Product]]="Citron",Tableau1[[#This Row],[Product]]="Amandes")),"Oui","Non")</f>
        <v>Non</v>
      </c>
      <c r="R1821" t="str">
        <f>CONCATENATE(Tableau1[[#This Row],[OrderCode]],"|",Tableau1[[#This Row],[AnaCode]],"|",Tableau1[[#This Row],[Product]])</f>
        <v>CMD01646427|PEST|Jus de fruits</v>
      </c>
    </row>
    <row r="1822" spans="1:18" x14ac:dyDescent="0.25">
      <c r="A1822" s="1" t="s">
        <v>322</v>
      </c>
      <c r="B1822" s="1" t="s">
        <v>31</v>
      </c>
      <c r="C1822" s="3" t="s">
        <v>58</v>
      </c>
      <c r="D1822" s="3" t="s">
        <v>13</v>
      </c>
      <c r="E1822" s="1" t="s">
        <v>130</v>
      </c>
      <c r="F1822" s="1" t="s">
        <v>1852</v>
      </c>
      <c r="G1822" s="1" t="s">
        <v>1013</v>
      </c>
      <c r="H1822" s="3">
        <f>SUBSTITUTE(LEFT(Tableau1[[#This Row],[OrderDate]],17),".",":")+0</f>
        <v>43570.82744212963</v>
      </c>
      <c r="I1822" s="3">
        <f>SUBSTITUTE(LEFT(Tableau1[[#This Row],[OrderDueTo]],17),".",":")+0</f>
        <v>43578.5</v>
      </c>
      <c r="J1822" s="13" t="str">
        <f>VLOOKUP(Tableau1[[#This Row],[AnaCode]],'Config Analyses'!A:C,2,FALSE)</f>
        <v>Analyse pesticides</v>
      </c>
      <c r="K1822" s="13" t="str">
        <f>VLOOKUP(Tableau1[[#This Row],[AnaCode]],'Config Analyses'!A:C,3,FALSE)</f>
        <v>Equipe 3</v>
      </c>
      <c r="L1822" s="13" t="str">
        <f>VLOOKUP(Tableau1[[#This Row],[CustomerCode]],'Config Clients'!A:D,3,FALSE)</f>
        <v>Coopérative agricole</v>
      </c>
      <c r="M1822" s="13" t="str">
        <f>VLOOKUP(Tableau1[[#This Row],[CustomerCode]],'Config Clients'!A:D,4,FALSE)</f>
        <v>Béatrice</v>
      </c>
      <c r="N1822" s="10" t="str">
        <f>IFERROR(IF(Tableau1[[#This Row],[Date rendu]]-'Date de l''export'!$A$2&gt;0,"Non","Oui"),"Oui")</f>
        <v>Non</v>
      </c>
      <c r="O1822" s="11">
        <f>IF(Tableau1[[#This Row],[En retard?]]="Non",Tableau1[[#This Row],[Date rendu]]-'Date de l''export'!$A$2,0)</f>
        <v>6.7404166666674428</v>
      </c>
      <c r="P1822" s="14" t="str">
        <f>IF(Tableau1[[#This Row],[En retard?]]="Oui","HD",IF(Tableau1[Délai restant]&lt;1,"&lt;24h",IF(Tableau1[Délai restant]&lt;2,"&lt;48h","≥48h")))</f>
        <v>≥48h</v>
      </c>
      <c r="Q1822" s="14" t="str">
        <f>IF(AND(Tableau1[[#This Row],[En retard?]]="Oui",OR(Tableau1[[#This Row],[Product]]="Citron",Tableau1[[#This Row],[Product]]="Amandes")),"Oui","Non")</f>
        <v>Non</v>
      </c>
      <c r="R1822" t="str">
        <f>CONCATENATE(Tableau1[[#This Row],[OrderCode]],"|",Tableau1[[#This Row],[AnaCode]],"|",Tableau1[[#This Row],[Product]])</f>
        <v>CMD01763114|PEST|Pomme de terre</v>
      </c>
    </row>
    <row r="1823" spans="1:18" x14ac:dyDescent="0.25">
      <c r="A1823" s="1" t="s">
        <v>3812</v>
      </c>
      <c r="B1823" s="1" t="s">
        <v>26</v>
      </c>
      <c r="C1823" s="3" t="s">
        <v>73</v>
      </c>
      <c r="D1823" s="3" t="s">
        <v>23</v>
      </c>
      <c r="E1823" s="1" t="s">
        <v>130</v>
      </c>
      <c r="F1823" s="1" t="s">
        <v>3813</v>
      </c>
      <c r="G1823" s="1" t="s">
        <v>1013</v>
      </c>
      <c r="H1823" s="3">
        <f>SUBSTITUTE(LEFT(Tableau1[[#This Row],[OrderDate]],17),".",":")+0</f>
        <v>43570.828946759262</v>
      </c>
      <c r="I1823" s="3">
        <f>SUBSTITUTE(LEFT(Tableau1[[#This Row],[OrderDueTo]],17),".",":")+0</f>
        <v>43578.5</v>
      </c>
      <c r="J1823" s="13" t="str">
        <f>VLOOKUP(Tableau1[[#This Row],[AnaCode]],'Config Analyses'!A:C,2,FALSE)</f>
        <v>Analyse pesticides</v>
      </c>
      <c r="K1823" s="13" t="str">
        <f>VLOOKUP(Tableau1[[#This Row],[AnaCode]],'Config Analyses'!A:C,3,FALSE)</f>
        <v>Equipe 3</v>
      </c>
      <c r="L1823" s="13" t="str">
        <f>VLOOKUP(Tableau1[[#This Row],[CustomerCode]],'Config Clients'!A:D,3,FALSE)</f>
        <v>Entreprises agro-alimentaires</v>
      </c>
      <c r="M1823" s="13" t="str">
        <f>VLOOKUP(Tableau1[[#This Row],[CustomerCode]],'Config Clients'!A:D,4,FALSE)</f>
        <v>Julien</v>
      </c>
      <c r="N1823" s="10" t="str">
        <f>IFERROR(IF(Tableau1[[#This Row],[Date rendu]]-'Date de l''export'!$A$2&gt;0,"Non","Oui"),"Oui")</f>
        <v>Non</v>
      </c>
      <c r="O1823" s="11">
        <f>IF(Tableau1[[#This Row],[En retard?]]="Non",Tableau1[[#This Row],[Date rendu]]-'Date de l''export'!$A$2,0)</f>
        <v>6.7404166666674428</v>
      </c>
      <c r="P1823" s="14" t="str">
        <f>IF(Tableau1[[#This Row],[En retard?]]="Oui","HD",IF(Tableau1[Délai restant]&lt;1,"&lt;24h",IF(Tableau1[Délai restant]&lt;2,"&lt;48h","≥48h")))</f>
        <v>≥48h</v>
      </c>
      <c r="Q1823" s="14" t="str">
        <f>IF(AND(Tableau1[[#This Row],[En retard?]]="Oui",OR(Tableau1[[#This Row],[Product]]="Citron",Tableau1[[#This Row],[Product]]="Amandes")),"Oui","Non")</f>
        <v>Non</v>
      </c>
      <c r="R1823" t="str">
        <f>CONCATENATE(Tableau1[[#This Row],[OrderCode]],"|",Tableau1[[#This Row],[AnaCode]],"|",Tableau1[[#This Row],[Product]])</f>
        <v>CMD01392202|PEST|Radis</v>
      </c>
    </row>
    <row r="1824" spans="1:18" x14ac:dyDescent="0.25">
      <c r="A1824" s="1" t="s">
        <v>3196</v>
      </c>
      <c r="B1824" s="1" t="s">
        <v>36</v>
      </c>
      <c r="C1824" s="3" t="s">
        <v>188</v>
      </c>
      <c r="D1824" s="3" t="s">
        <v>38</v>
      </c>
      <c r="E1824" s="1" t="s">
        <v>130</v>
      </c>
      <c r="F1824" s="1" t="s">
        <v>3814</v>
      </c>
      <c r="G1824" s="1" t="s">
        <v>1013</v>
      </c>
      <c r="H1824" s="3">
        <f>SUBSTITUTE(LEFT(Tableau1[[#This Row],[OrderDate]],17),".",":")+0</f>
        <v>43570.828993055555</v>
      </c>
      <c r="I1824" s="3">
        <f>SUBSTITUTE(LEFT(Tableau1[[#This Row],[OrderDueTo]],17),".",":")+0</f>
        <v>43578.5</v>
      </c>
      <c r="J1824" s="13" t="str">
        <f>VLOOKUP(Tableau1[[#This Row],[AnaCode]],'Config Analyses'!A:C,2,FALSE)</f>
        <v>Analyse pesticides</v>
      </c>
      <c r="K1824" s="13" t="str">
        <f>VLOOKUP(Tableau1[[#This Row],[AnaCode]],'Config Analyses'!A:C,3,FALSE)</f>
        <v>Equipe 3</v>
      </c>
      <c r="L1824" s="13" t="str">
        <f>VLOOKUP(Tableau1[[#This Row],[CustomerCode]],'Config Clients'!A:D,3,FALSE)</f>
        <v>Coopérative agricole</v>
      </c>
      <c r="M1824" s="13" t="str">
        <f>VLOOKUP(Tableau1[[#This Row],[CustomerCode]],'Config Clients'!A:D,4,FALSE)</f>
        <v>Julie</v>
      </c>
      <c r="N1824" s="10" t="str">
        <f>IFERROR(IF(Tableau1[[#This Row],[Date rendu]]-'Date de l''export'!$A$2&gt;0,"Non","Oui"),"Oui")</f>
        <v>Non</v>
      </c>
      <c r="O1824" s="11">
        <f>IF(Tableau1[[#This Row],[En retard?]]="Non",Tableau1[[#This Row],[Date rendu]]-'Date de l''export'!$A$2,0)</f>
        <v>6.7404166666674428</v>
      </c>
      <c r="P1824" s="14" t="str">
        <f>IF(Tableau1[[#This Row],[En retard?]]="Oui","HD",IF(Tableau1[Délai restant]&lt;1,"&lt;24h",IF(Tableau1[Délai restant]&lt;2,"&lt;48h","≥48h")))</f>
        <v>≥48h</v>
      </c>
      <c r="Q1824" s="14" t="str">
        <f>IF(AND(Tableau1[[#This Row],[En retard?]]="Oui",OR(Tableau1[[#This Row],[Product]]="Citron",Tableau1[[#This Row],[Product]]="Amandes")),"Oui","Non")</f>
        <v>Non</v>
      </c>
      <c r="R1824" t="str">
        <f>CONCATENATE(Tableau1[[#This Row],[OrderCode]],"|",Tableau1[[#This Row],[AnaCode]],"|",Tableau1[[#This Row],[Product]])</f>
        <v>CMD01721617|PEST|Saumon</v>
      </c>
    </row>
    <row r="1825" spans="1:18" x14ac:dyDescent="0.25">
      <c r="A1825" s="1" t="s">
        <v>191</v>
      </c>
      <c r="B1825" s="1" t="s">
        <v>11</v>
      </c>
      <c r="C1825" s="3" t="s">
        <v>98</v>
      </c>
      <c r="D1825" s="3" t="s">
        <v>27</v>
      </c>
      <c r="E1825" s="1" t="s">
        <v>130</v>
      </c>
      <c r="F1825" s="1" t="s">
        <v>1454</v>
      </c>
      <c r="G1825" s="1" t="s">
        <v>1013</v>
      </c>
      <c r="H1825" s="3">
        <f>SUBSTITUTE(LEFT(Tableau1[[#This Row],[OrderDate]],17),".",":")+0</f>
        <v>43570.829155092593</v>
      </c>
      <c r="I1825" s="3">
        <f>SUBSTITUTE(LEFT(Tableau1[[#This Row],[OrderDueTo]],17),".",":")+0</f>
        <v>43578.5</v>
      </c>
      <c r="J1825" s="13" t="str">
        <f>VLOOKUP(Tableau1[[#This Row],[AnaCode]],'Config Analyses'!A:C,2,FALSE)</f>
        <v>Analyse pesticides</v>
      </c>
      <c r="K1825" s="13" t="str">
        <f>VLOOKUP(Tableau1[[#This Row],[AnaCode]],'Config Analyses'!A:C,3,FALSE)</f>
        <v>Equipe 3</v>
      </c>
      <c r="L1825" s="13" t="str">
        <f>VLOOKUP(Tableau1[[#This Row],[CustomerCode]],'Config Clients'!A:D,3,FALSE)</f>
        <v>Coopérative agricole</v>
      </c>
      <c r="M1825" s="13" t="str">
        <f>VLOOKUP(Tableau1[[#This Row],[CustomerCode]],'Config Clients'!A:D,4,FALSE)</f>
        <v>Julie</v>
      </c>
      <c r="N1825" s="10" t="str">
        <f>IFERROR(IF(Tableau1[[#This Row],[Date rendu]]-'Date de l''export'!$A$2&gt;0,"Non","Oui"),"Oui")</f>
        <v>Non</v>
      </c>
      <c r="O1825" s="11">
        <f>IF(Tableau1[[#This Row],[En retard?]]="Non",Tableau1[[#This Row],[Date rendu]]-'Date de l''export'!$A$2,0)</f>
        <v>6.7404166666674428</v>
      </c>
      <c r="P1825" s="14" t="str">
        <f>IF(Tableau1[[#This Row],[En retard?]]="Oui","HD",IF(Tableau1[Délai restant]&lt;1,"&lt;24h",IF(Tableau1[Délai restant]&lt;2,"&lt;48h","≥48h")))</f>
        <v>≥48h</v>
      </c>
      <c r="Q1825" s="14" t="str">
        <f>IF(AND(Tableau1[[#This Row],[En retard?]]="Oui",OR(Tableau1[[#This Row],[Product]]="Citron",Tableau1[[#This Row],[Product]]="Amandes")),"Oui","Non")</f>
        <v>Non</v>
      </c>
      <c r="R1825" t="str">
        <f>CONCATENATE(Tableau1[[#This Row],[OrderCode]],"|",Tableau1[[#This Row],[AnaCode]],"|",Tableau1[[#This Row],[Product]])</f>
        <v>CMD01603505|PEST|Oignon</v>
      </c>
    </row>
    <row r="1826" spans="1:18" x14ac:dyDescent="0.25">
      <c r="A1826" s="1" t="s">
        <v>277</v>
      </c>
      <c r="B1826" s="1" t="s">
        <v>19</v>
      </c>
      <c r="C1826" s="3" t="s">
        <v>61</v>
      </c>
      <c r="D1826" s="3" t="s">
        <v>14</v>
      </c>
      <c r="E1826" s="1" t="s">
        <v>130</v>
      </c>
      <c r="F1826" s="1" t="s">
        <v>1317</v>
      </c>
      <c r="G1826" s="1" t="s">
        <v>1013</v>
      </c>
      <c r="H1826" s="3">
        <f>SUBSTITUTE(LEFT(Tableau1[[#This Row],[OrderDate]],17),".",":")+0</f>
        <v>43570.832395833335</v>
      </c>
      <c r="I1826" s="3">
        <f>SUBSTITUTE(LEFT(Tableau1[[#This Row],[OrderDueTo]],17),".",":")+0</f>
        <v>43578.5</v>
      </c>
      <c r="J1826" s="13" t="str">
        <f>VLOOKUP(Tableau1[[#This Row],[AnaCode]],'Config Analyses'!A:C,2,FALSE)</f>
        <v>Analyse pesticides</v>
      </c>
      <c r="K1826" s="13" t="str">
        <f>VLOOKUP(Tableau1[[#This Row],[AnaCode]],'Config Analyses'!A:C,3,FALSE)</f>
        <v>Equipe 3</v>
      </c>
      <c r="L1826" s="13" t="str">
        <f>VLOOKUP(Tableau1[[#This Row],[CustomerCode]],'Config Clients'!A:D,3,FALSE)</f>
        <v>Grande surface</v>
      </c>
      <c r="M1826" s="13" t="str">
        <f>VLOOKUP(Tableau1[[#This Row],[CustomerCode]],'Config Clients'!A:D,4,FALSE)</f>
        <v>Eric</v>
      </c>
      <c r="N1826" s="10" t="str">
        <f>IFERROR(IF(Tableau1[[#This Row],[Date rendu]]-'Date de l''export'!$A$2&gt;0,"Non","Oui"),"Oui")</f>
        <v>Non</v>
      </c>
      <c r="O1826" s="11">
        <f>IF(Tableau1[[#This Row],[En retard?]]="Non",Tableau1[[#This Row],[Date rendu]]-'Date de l''export'!$A$2,0)</f>
        <v>6.7404166666674428</v>
      </c>
      <c r="P1826" s="14" t="str">
        <f>IF(Tableau1[[#This Row],[En retard?]]="Oui","HD",IF(Tableau1[Délai restant]&lt;1,"&lt;24h",IF(Tableau1[Délai restant]&lt;2,"&lt;48h","≥48h")))</f>
        <v>≥48h</v>
      </c>
      <c r="Q1826" s="14" t="str">
        <f>IF(AND(Tableau1[[#This Row],[En retard?]]="Oui",OR(Tableau1[[#This Row],[Product]]="Citron",Tableau1[[#This Row],[Product]]="Amandes")),"Oui","Non")</f>
        <v>Non</v>
      </c>
      <c r="R1826" t="str">
        <f>CONCATENATE(Tableau1[[#This Row],[OrderCode]],"|",Tableau1[[#This Row],[AnaCode]],"|",Tableau1[[#This Row],[Product]])</f>
        <v>CMD01592202|PEST|Bettrave</v>
      </c>
    </row>
    <row r="1827" spans="1:18" x14ac:dyDescent="0.25">
      <c r="A1827" s="1" t="s">
        <v>3723</v>
      </c>
      <c r="B1827" s="1" t="s">
        <v>19</v>
      </c>
      <c r="C1827" s="3" t="s">
        <v>73</v>
      </c>
      <c r="D1827" s="3" t="s">
        <v>23</v>
      </c>
      <c r="E1827" s="1" t="s">
        <v>63</v>
      </c>
      <c r="F1827" s="1" t="s">
        <v>3815</v>
      </c>
      <c r="G1827" s="1" t="s">
        <v>1013</v>
      </c>
      <c r="H1827" s="3">
        <f>SUBSTITUTE(LEFT(Tableau1[[#This Row],[OrderDate]],17),".",":")+0</f>
        <v>43570.835625</v>
      </c>
      <c r="I1827" s="3">
        <f>SUBSTITUTE(LEFT(Tableau1[[#This Row],[OrderDueTo]],17),".",":")+0</f>
        <v>43578.5</v>
      </c>
      <c r="J1827" s="13" t="str">
        <f>VLOOKUP(Tableau1[[#This Row],[AnaCode]],'Config Analyses'!A:C,2,FALSE)</f>
        <v>Analyse polluants d'emballage</v>
      </c>
      <c r="K1827" s="13" t="str">
        <f>VLOOKUP(Tableau1[[#This Row],[AnaCode]],'Config Analyses'!A:C,3,FALSE)</f>
        <v>Equipe 3</v>
      </c>
      <c r="L1827" s="13" t="str">
        <f>VLOOKUP(Tableau1[[#This Row],[CustomerCode]],'Config Clients'!A:D,3,FALSE)</f>
        <v>Entreprises agro-alimentaires</v>
      </c>
      <c r="M1827" s="13" t="str">
        <f>VLOOKUP(Tableau1[[#This Row],[CustomerCode]],'Config Clients'!A:D,4,FALSE)</f>
        <v>Julien</v>
      </c>
      <c r="N1827" s="10" t="str">
        <f>IFERROR(IF(Tableau1[[#This Row],[Date rendu]]-'Date de l''export'!$A$2&gt;0,"Non","Oui"),"Oui")</f>
        <v>Non</v>
      </c>
      <c r="O1827" s="11">
        <f>IF(Tableau1[[#This Row],[En retard?]]="Non",Tableau1[[#This Row],[Date rendu]]-'Date de l''export'!$A$2,0)</f>
        <v>6.7404166666674428</v>
      </c>
      <c r="P1827" s="14" t="str">
        <f>IF(Tableau1[[#This Row],[En retard?]]="Oui","HD",IF(Tableau1[Délai restant]&lt;1,"&lt;24h",IF(Tableau1[Délai restant]&lt;2,"&lt;48h","≥48h")))</f>
        <v>≥48h</v>
      </c>
      <c r="Q1827" s="14" t="str">
        <f>IF(AND(Tableau1[[#This Row],[En retard?]]="Oui",OR(Tableau1[[#This Row],[Product]]="Citron",Tableau1[[#This Row],[Product]]="Amandes")),"Oui","Non")</f>
        <v>Non</v>
      </c>
      <c r="R1827" t="str">
        <f>CONCATENATE(Tableau1[[#This Row],[OrderCode]],"|",Tableau1[[#This Row],[AnaCode]],"|",Tableau1[[#This Row],[Product]])</f>
        <v>CMD01595402|PLLT|Bettrave</v>
      </c>
    </row>
    <row r="1828" spans="1:18" x14ac:dyDescent="0.25">
      <c r="A1828" s="1" t="s">
        <v>3212</v>
      </c>
      <c r="B1828" s="1" t="s">
        <v>42</v>
      </c>
      <c r="C1828" s="3" t="s">
        <v>255</v>
      </c>
      <c r="D1828" s="3" t="s">
        <v>40</v>
      </c>
      <c r="E1828" s="1" t="s">
        <v>130</v>
      </c>
      <c r="F1828" s="1" t="s">
        <v>3816</v>
      </c>
      <c r="G1828" s="1" t="s">
        <v>1013</v>
      </c>
      <c r="H1828" s="3">
        <f>SUBSTITUTE(LEFT(Tableau1[[#This Row],[OrderDate]],17),".",":")+0</f>
        <v>43570.840960648151</v>
      </c>
      <c r="I1828" s="3">
        <f>SUBSTITUTE(LEFT(Tableau1[[#This Row],[OrderDueTo]],17),".",":")+0</f>
        <v>43578.5</v>
      </c>
      <c r="J1828" s="13" t="str">
        <f>VLOOKUP(Tableau1[[#This Row],[AnaCode]],'Config Analyses'!A:C,2,FALSE)</f>
        <v>Analyse pesticides</v>
      </c>
      <c r="K1828" s="13" t="str">
        <f>VLOOKUP(Tableau1[[#This Row],[AnaCode]],'Config Analyses'!A:C,3,FALSE)</f>
        <v>Equipe 3</v>
      </c>
      <c r="L1828" s="13" t="str">
        <f>VLOOKUP(Tableau1[[#This Row],[CustomerCode]],'Config Clients'!A:D,3,FALSE)</f>
        <v>Coopérative agricole</v>
      </c>
      <c r="M1828" s="13" t="str">
        <f>VLOOKUP(Tableau1[[#This Row],[CustomerCode]],'Config Clients'!A:D,4,FALSE)</f>
        <v>Eric</v>
      </c>
      <c r="N1828" s="10" t="str">
        <f>IFERROR(IF(Tableau1[[#This Row],[Date rendu]]-'Date de l''export'!$A$2&gt;0,"Non","Oui"),"Oui")</f>
        <v>Non</v>
      </c>
      <c r="O1828" s="11">
        <f>IF(Tableau1[[#This Row],[En retard?]]="Non",Tableau1[[#This Row],[Date rendu]]-'Date de l''export'!$A$2,0)</f>
        <v>6.7404166666674428</v>
      </c>
      <c r="P1828" s="14" t="str">
        <f>IF(Tableau1[[#This Row],[En retard?]]="Oui","HD",IF(Tableau1[Délai restant]&lt;1,"&lt;24h",IF(Tableau1[Délai restant]&lt;2,"&lt;48h","≥48h")))</f>
        <v>≥48h</v>
      </c>
      <c r="Q1828" s="14" t="str">
        <f>IF(AND(Tableau1[[#This Row],[En retard?]]="Oui",OR(Tableau1[[#This Row],[Product]]="Citron",Tableau1[[#This Row],[Product]]="Amandes")),"Oui","Non")</f>
        <v>Non</v>
      </c>
      <c r="R1828" t="str">
        <f>CONCATENATE(Tableau1[[#This Row],[OrderCode]],"|",Tableau1[[#This Row],[AnaCode]],"|",Tableau1[[#This Row],[Product]])</f>
        <v>CMD01677701|PEST|Jus de fruits</v>
      </c>
    </row>
    <row r="1829" spans="1:18" x14ac:dyDescent="0.25">
      <c r="A1829" s="1" t="s">
        <v>338</v>
      </c>
      <c r="B1829" s="1" t="s">
        <v>32</v>
      </c>
      <c r="C1829" s="3" t="s">
        <v>58</v>
      </c>
      <c r="D1829" s="3" t="s">
        <v>13</v>
      </c>
      <c r="E1829" s="1" t="s">
        <v>130</v>
      </c>
      <c r="F1829" s="1" t="s">
        <v>2384</v>
      </c>
      <c r="G1829" s="1" t="s">
        <v>1013</v>
      </c>
      <c r="H1829" s="3">
        <f>SUBSTITUTE(LEFT(Tableau1[[#This Row],[OrderDate]],17),".",":")+0</f>
        <v>43570.841284722221</v>
      </c>
      <c r="I1829" s="3">
        <f>SUBSTITUTE(LEFT(Tableau1[[#This Row],[OrderDueTo]],17),".",":")+0</f>
        <v>43578.5</v>
      </c>
      <c r="J1829" s="13" t="str">
        <f>VLOOKUP(Tableau1[[#This Row],[AnaCode]],'Config Analyses'!A:C,2,FALSE)</f>
        <v>Analyse pesticides</v>
      </c>
      <c r="K1829" s="13" t="str">
        <f>VLOOKUP(Tableau1[[#This Row],[AnaCode]],'Config Analyses'!A:C,3,FALSE)</f>
        <v>Equipe 3</v>
      </c>
      <c r="L1829" s="13" t="str">
        <f>VLOOKUP(Tableau1[[#This Row],[CustomerCode]],'Config Clients'!A:D,3,FALSE)</f>
        <v>Coopérative agricole</v>
      </c>
      <c r="M1829" s="13" t="str">
        <f>VLOOKUP(Tableau1[[#This Row],[CustomerCode]],'Config Clients'!A:D,4,FALSE)</f>
        <v>Béatrice</v>
      </c>
      <c r="N1829" s="10" t="str">
        <f>IFERROR(IF(Tableau1[[#This Row],[Date rendu]]-'Date de l''export'!$A$2&gt;0,"Non","Oui"),"Oui")</f>
        <v>Non</v>
      </c>
      <c r="O1829" s="11">
        <f>IF(Tableau1[[#This Row],[En retard?]]="Non",Tableau1[[#This Row],[Date rendu]]-'Date de l''export'!$A$2,0)</f>
        <v>6.7404166666674428</v>
      </c>
      <c r="P1829" s="14" t="str">
        <f>IF(Tableau1[[#This Row],[En retard?]]="Oui","HD",IF(Tableau1[Délai restant]&lt;1,"&lt;24h",IF(Tableau1[Délai restant]&lt;2,"&lt;48h","≥48h")))</f>
        <v>≥48h</v>
      </c>
      <c r="Q1829" s="14" t="str">
        <f>IF(AND(Tableau1[[#This Row],[En retard?]]="Oui",OR(Tableau1[[#This Row],[Product]]="Citron",Tableau1[[#This Row],[Product]]="Amandes")),"Oui","Non")</f>
        <v>Non</v>
      </c>
      <c r="R1829" t="str">
        <f>CONCATENATE(Tableau1[[#This Row],[OrderCode]],"|",Tableau1[[#This Row],[AnaCode]],"|",Tableau1[[#This Row],[Product]])</f>
        <v>CMD01704501|PEST|Tomate</v>
      </c>
    </row>
    <row r="1830" spans="1:18" x14ac:dyDescent="0.25">
      <c r="A1830" s="1" t="s">
        <v>223</v>
      </c>
      <c r="B1830" s="1" t="s">
        <v>31</v>
      </c>
      <c r="C1830" s="3" t="s">
        <v>52</v>
      </c>
      <c r="D1830" s="3" t="s">
        <v>9</v>
      </c>
      <c r="E1830" s="1" t="s">
        <v>130</v>
      </c>
      <c r="F1830" s="1" t="s">
        <v>2387</v>
      </c>
      <c r="G1830" s="1" t="s">
        <v>1013</v>
      </c>
      <c r="H1830" s="3">
        <f>SUBSTITUTE(LEFT(Tableau1[[#This Row],[OrderDate]],17),".",":")+0</f>
        <v>43570.843194444446</v>
      </c>
      <c r="I1830" s="3">
        <f>SUBSTITUTE(LEFT(Tableau1[[#This Row],[OrderDueTo]],17),".",":")+0</f>
        <v>43578.5</v>
      </c>
      <c r="J1830" s="13" t="str">
        <f>VLOOKUP(Tableau1[[#This Row],[AnaCode]],'Config Analyses'!A:C,2,FALSE)</f>
        <v>Analyse pesticides</v>
      </c>
      <c r="K1830" s="13" t="str">
        <f>VLOOKUP(Tableau1[[#This Row],[AnaCode]],'Config Analyses'!A:C,3,FALSE)</f>
        <v>Equipe 3</v>
      </c>
      <c r="L1830" s="13" t="str">
        <f>VLOOKUP(Tableau1[[#This Row],[CustomerCode]],'Config Clients'!A:D,3,FALSE)</f>
        <v>Centrale d'achats</v>
      </c>
      <c r="M1830" s="13" t="str">
        <f>VLOOKUP(Tableau1[[#This Row],[CustomerCode]],'Config Clients'!A:D,4,FALSE)</f>
        <v>Sandrine</v>
      </c>
      <c r="N1830" s="10" t="str">
        <f>IFERROR(IF(Tableau1[[#This Row],[Date rendu]]-'Date de l''export'!$A$2&gt;0,"Non","Oui"),"Oui")</f>
        <v>Non</v>
      </c>
      <c r="O1830" s="11">
        <f>IF(Tableau1[[#This Row],[En retard?]]="Non",Tableau1[[#This Row],[Date rendu]]-'Date de l''export'!$A$2,0)</f>
        <v>6.7404166666674428</v>
      </c>
      <c r="P1830" s="14" t="str">
        <f>IF(Tableau1[[#This Row],[En retard?]]="Oui","HD",IF(Tableau1[Délai restant]&lt;1,"&lt;24h",IF(Tableau1[Délai restant]&lt;2,"&lt;48h","≥48h")))</f>
        <v>≥48h</v>
      </c>
      <c r="Q1830" s="14" t="str">
        <f>IF(AND(Tableau1[[#This Row],[En retard?]]="Oui",OR(Tableau1[[#This Row],[Product]]="Citron",Tableau1[[#This Row],[Product]]="Amandes")),"Oui","Non")</f>
        <v>Non</v>
      </c>
      <c r="R1830" t="str">
        <f>CONCATENATE(Tableau1[[#This Row],[OrderCode]],"|",Tableau1[[#This Row],[AnaCode]],"|",Tableau1[[#This Row],[Product]])</f>
        <v>CMD01626009|PEST|Pomme de terre</v>
      </c>
    </row>
    <row r="1831" spans="1:18" x14ac:dyDescent="0.25">
      <c r="A1831" s="1" t="s">
        <v>3817</v>
      </c>
      <c r="B1831" s="1" t="s">
        <v>31</v>
      </c>
      <c r="C1831" s="3" t="s">
        <v>188</v>
      </c>
      <c r="D1831" s="3" t="s">
        <v>38</v>
      </c>
      <c r="E1831" s="1" t="s">
        <v>130</v>
      </c>
      <c r="F1831" s="1" t="s">
        <v>3818</v>
      </c>
      <c r="G1831" s="1" t="s">
        <v>1013</v>
      </c>
      <c r="H1831" s="3">
        <f>SUBSTITUTE(LEFT(Tableau1[[#This Row],[OrderDate]],17),".",":")+0</f>
        <v>43570.84574074074</v>
      </c>
      <c r="I1831" s="3">
        <f>SUBSTITUTE(LEFT(Tableau1[[#This Row],[OrderDueTo]],17),".",":")+0</f>
        <v>43578.5</v>
      </c>
      <c r="J1831" s="13" t="str">
        <f>VLOOKUP(Tableau1[[#This Row],[AnaCode]],'Config Analyses'!A:C,2,FALSE)</f>
        <v>Analyse pesticides</v>
      </c>
      <c r="K1831" s="13" t="str">
        <f>VLOOKUP(Tableau1[[#This Row],[AnaCode]],'Config Analyses'!A:C,3,FALSE)</f>
        <v>Equipe 3</v>
      </c>
      <c r="L1831" s="13" t="str">
        <f>VLOOKUP(Tableau1[[#This Row],[CustomerCode]],'Config Clients'!A:D,3,FALSE)</f>
        <v>Coopérative agricole</v>
      </c>
      <c r="M1831" s="13" t="str">
        <f>VLOOKUP(Tableau1[[#This Row],[CustomerCode]],'Config Clients'!A:D,4,FALSE)</f>
        <v>Julie</v>
      </c>
      <c r="N1831" s="10" t="str">
        <f>IFERROR(IF(Tableau1[[#This Row],[Date rendu]]-'Date de l''export'!$A$2&gt;0,"Non","Oui"),"Oui")</f>
        <v>Non</v>
      </c>
      <c r="O1831" s="11">
        <f>IF(Tableau1[[#This Row],[En retard?]]="Non",Tableau1[[#This Row],[Date rendu]]-'Date de l''export'!$A$2,0)</f>
        <v>6.7404166666674428</v>
      </c>
      <c r="P1831" s="14" t="str">
        <f>IF(Tableau1[[#This Row],[En retard?]]="Oui","HD",IF(Tableau1[Délai restant]&lt;1,"&lt;24h",IF(Tableau1[Délai restant]&lt;2,"&lt;48h","≥48h")))</f>
        <v>≥48h</v>
      </c>
      <c r="Q1831" s="14" t="str">
        <f>IF(AND(Tableau1[[#This Row],[En retard?]]="Oui",OR(Tableau1[[#This Row],[Product]]="Citron",Tableau1[[#This Row],[Product]]="Amandes")),"Oui","Non")</f>
        <v>Non</v>
      </c>
      <c r="R1831" t="str">
        <f>CONCATENATE(Tableau1[[#This Row],[OrderCode]],"|",Tableau1[[#This Row],[AnaCode]],"|",Tableau1[[#This Row],[Product]])</f>
        <v>CMD01646461|PEST|Pomme de terre</v>
      </c>
    </row>
    <row r="1832" spans="1:18" x14ac:dyDescent="0.25">
      <c r="A1832" s="1" t="s">
        <v>400</v>
      </c>
      <c r="B1832" s="1" t="s">
        <v>31</v>
      </c>
      <c r="C1832" s="3" t="s">
        <v>49</v>
      </c>
      <c r="D1832" s="3" t="s">
        <v>8</v>
      </c>
      <c r="E1832" s="1" t="s">
        <v>63</v>
      </c>
      <c r="F1832" s="1" t="s">
        <v>2390</v>
      </c>
      <c r="G1832" s="1" t="s">
        <v>1013</v>
      </c>
      <c r="H1832" s="3">
        <f>SUBSTITUTE(LEFT(Tableau1[[#This Row],[OrderDate]],17),".",":")+0</f>
        <v>43570.847569444442</v>
      </c>
      <c r="I1832" s="3">
        <f>SUBSTITUTE(LEFT(Tableau1[[#This Row],[OrderDueTo]],17),".",":")+0</f>
        <v>43578.5</v>
      </c>
      <c r="J1832" s="13" t="str">
        <f>VLOOKUP(Tableau1[[#This Row],[AnaCode]],'Config Analyses'!A:C,2,FALSE)</f>
        <v>Analyse polluants d'emballage</v>
      </c>
      <c r="K1832" s="13" t="str">
        <f>VLOOKUP(Tableau1[[#This Row],[AnaCode]],'Config Analyses'!A:C,3,FALSE)</f>
        <v>Equipe 3</v>
      </c>
      <c r="L1832" s="13" t="str">
        <f>VLOOKUP(Tableau1[[#This Row],[CustomerCode]],'Config Clients'!A:D,3,FALSE)</f>
        <v>Grande surface</v>
      </c>
      <c r="M1832" s="13" t="str">
        <f>VLOOKUP(Tableau1[[#This Row],[CustomerCode]],'Config Clients'!A:D,4,FALSE)</f>
        <v>Eric</v>
      </c>
      <c r="N1832" s="10" t="str">
        <f>IFERROR(IF(Tableau1[[#This Row],[Date rendu]]-'Date de l''export'!$A$2&gt;0,"Non","Oui"),"Oui")</f>
        <v>Non</v>
      </c>
      <c r="O1832" s="11">
        <f>IF(Tableau1[[#This Row],[En retard?]]="Non",Tableau1[[#This Row],[Date rendu]]-'Date de l''export'!$A$2,0)</f>
        <v>6.7404166666674428</v>
      </c>
      <c r="P1832" s="14" t="str">
        <f>IF(Tableau1[[#This Row],[En retard?]]="Oui","HD",IF(Tableau1[Délai restant]&lt;1,"&lt;24h",IF(Tableau1[Délai restant]&lt;2,"&lt;48h","≥48h")))</f>
        <v>≥48h</v>
      </c>
      <c r="Q1832" s="14" t="str">
        <f>IF(AND(Tableau1[[#This Row],[En retard?]]="Oui",OR(Tableau1[[#This Row],[Product]]="Citron",Tableau1[[#This Row],[Product]]="Amandes")),"Oui","Non")</f>
        <v>Non</v>
      </c>
      <c r="R1832" t="str">
        <f>CONCATENATE(Tableau1[[#This Row],[OrderCode]],"|",Tableau1[[#This Row],[AnaCode]],"|",Tableau1[[#This Row],[Product]])</f>
        <v>CMD01568805|PLLT|Pomme de terre</v>
      </c>
    </row>
    <row r="1833" spans="1:18" x14ac:dyDescent="0.25">
      <c r="A1833" s="1" t="s">
        <v>123</v>
      </c>
      <c r="B1833" s="1" t="s">
        <v>21</v>
      </c>
      <c r="C1833" s="3" t="s">
        <v>54</v>
      </c>
      <c r="D1833" s="3" t="s">
        <v>10</v>
      </c>
      <c r="E1833" s="1" t="s">
        <v>130</v>
      </c>
      <c r="F1833" s="1" t="s">
        <v>1012</v>
      </c>
      <c r="G1833" s="1" t="s">
        <v>1013</v>
      </c>
      <c r="H1833" s="3">
        <f>SUBSTITUTE(LEFT(Tableau1[[#This Row],[OrderDate]],17),".",":")+0</f>
        <v>43570.849270833336</v>
      </c>
      <c r="I1833" s="3">
        <f>SUBSTITUTE(LEFT(Tableau1[[#This Row],[OrderDueTo]],17),".",":")+0</f>
        <v>43578.5</v>
      </c>
      <c r="J1833" s="13" t="str">
        <f>VLOOKUP(Tableau1[[#This Row],[AnaCode]],'Config Analyses'!A:C,2,FALSE)</f>
        <v>Analyse pesticides</v>
      </c>
      <c r="K1833" s="13" t="str">
        <f>VLOOKUP(Tableau1[[#This Row],[AnaCode]],'Config Analyses'!A:C,3,FALSE)</f>
        <v>Equipe 3</v>
      </c>
      <c r="L1833" s="13" t="str">
        <f>VLOOKUP(Tableau1[[#This Row],[CustomerCode]],'Config Clients'!A:D,3,FALSE)</f>
        <v>Coopérative agricole</v>
      </c>
      <c r="M1833" s="13" t="str">
        <f>VLOOKUP(Tableau1[[#This Row],[CustomerCode]],'Config Clients'!A:D,4,FALSE)</f>
        <v>Julie</v>
      </c>
      <c r="N1833" s="10" t="str">
        <f>IFERROR(IF(Tableau1[[#This Row],[Date rendu]]-'Date de l''export'!$A$2&gt;0,"Non","Oui"),"Oui")</f>
        <v>Non</v>
      </c>
      <c r="O1833" s="11">
        <f>IF(Tableau1[[#This Row],[En retard?]]="Non",Tableau1[[#This Row],[Date rendu]]-'Date de l''export'!$A$2,0)</f>
        <v>6.7404166666674428</v>
      </c>
      <c r="P1833" s="14" t="str">
        <f>IF(Tableau1[[#This Row],[En retard?]]="Oui","HD",IF(Tableau1[Délai restant]&lt;1,"&lt;24h",IF(Tableau1[Délai restant]&lt;2,"&lt;48h","≥48h")))</f>
        <v>≥48h</v>
      </c>
      <c r="Q1833" s="14" t="str">
        <f>IF(AND(Tableau1[[#This Row],[En retard?]]="Oui",OR(Tableau1[[#This Row],[Product]]="Citron",Tableau1[[#This Row],[Product]]="Amandes")),"Oui","Non")</f>
        <v>Non</v>
      </c>
      <c r="R1833" t="str">
        <f>CONCATENATE(Tableau1[[#This Row],[OrderCode]],"|",Tableau1[[#This Row],[AnaCode]],"|",Tableau1[[#This Row],[Product]])</f>
        <v>CMD01357906|PEST|Carotte</v>
      </c>
    </row>
    <row r="1834" spans="1:18" x14ac:dyDescent="0.25">
      <c r="A1834" s="1" t="s">
        <v>364</v>
      </c>
      <c r="B1834" s="1" t="s">
        <v>21</v>
      </c>
      <c r="C1834" s="3" t="s">
        <v>61</v>
      </c>
      <c r="D1834" s="3" t="s">
        <v>14</v>
      </c>
      <c r="E1834" s="1" t="s">
        <v>130</v>
      </c>
      <c r="F1834" s="1" t="s">
        <v>2393</v>
      </c>
      <c r="G1834" s="1" t="s">
        <v>1013</v>
      </c>
      <c r="H1834" s="3">
        <f>SUBSTITUTE(LEFT(Tableau1[[#This Row],[OrderDate]],17),".",":")+0</f>
        <v>43570.851585648146</v>
      </c>
      <c r="I1834" s="3">
        <f>SUBSTITUTE(LEFT(Tableau1[[#This Row],[OrderDueTo]],17),".",":")+0</f>
        <v>43578.5</v>
      </c>
      <c r="J1834" s="13" t="str">
        <f>VLOOKUP(Tableau1[[#This Row],[AnaCode]],'Config Analyses'!A:C,2,FALSE)</f>
        <v>Analyse pesticides</v>
      </c>
      <c r="K1834" s="13" t="str">
        <f>VLOOKUP(Tableau1[[#This Row],[AnaCode]],'Config Analyses'!A:C,3,FALSE)</f>
        <v>Equipe 3</v>
      </c>
      <c r="L1834" s="13" t="str">
        <f>VLOOKUP(Tableau1[[#This Row],[CustomerCode]],'Config Clients'!A:D,3,FALSE)</f>
        <v>Grande surface</v>
      </c>
      <c r="M1834" s="13" t="str">
        <f>VLOOKUP(Tableau1[[#This Row],[CustomerCode]],'Config Clients'!A:D,4,FALSE)</f>
        <v>Eric</v>
      </c>
      <c r="N1834" s="10" t="str">
        <f>IFERROR(IF(Tableau1[[#This Row],[Date rendu]]-'Date de l''export'!$A$2&gt;0,"Non","Oui"),"Oui")</f>
        <v>Non</v>
      </c>
      <c r="O1834" s="11">
        <f>IF(Tableau1[[#This Row],[En retard?]]="Non",Tableau1[[#This Row],[Date rendu]]-'Date de l''export'!$A$2,0)</f>
        <v>6.7404166666674428</v>
      </c>
      <c r="P1834" s="14" t="str">
        <f>IF(Tableau1[[#This Row],[En retard?]]="Oui","HD",IF(Tableau1[Délai restant]&lt;1,"&lt;24h",IF(Tableau1[Délai restant]&lt;2,"&lt;48h","≥48h")))</f>
        <v>≥48h</v>
      </c>
      <c r="Q1834" s="14" t="str">
        <f>IF(AND(Tableau1[[#This Row],[En retard?]]="Oui",OR(Tableau1[[#This Row],[Product]]="Citron",Tableau1[[#This Row],[Product]]="Amandes")),"Oui","Non")</f>
        <v>Non</v>
      </c>
      <c r="R1834" t="str">
        <f>CONCATENATE(Tableau1[[#This Row],[OrderCode]],"|",Tableau1[[#This Row],[AnaCode]],"|",Tableau1[[#This Row],[Product]])</f>
        <v>CMD01704403|PEST|Carotte</v>
      </c>
    </row>
    <row r="1835" spans="1:18" x14ac:dyDescent="0.25">
      <c r="A1835" s="1" t="s">
        <v>174</v>
      </c>
      <c r="B1835" s="1" t="s">
        <v>31</v>
      </c>
      <c r="C1835" s="3" t="s">
        <v>52</v>
      </c>
      <c r="D1835" s="3" t="s">
        <v>9</v>
      </c>
      <c r="E1835" s="1" t="s">
        <v>226</v>
      </c>
      <c r="F1835" s="1" t="s">
        <v>2893</v>
      </c>
      <c r="G1835" s="1" t="s">
        <v>964</v>
      </c>
      <c r="H1835" s="3">
        <f>SUBSTITUTE(LEFT(Tableau1[[#This Row],[OrderDate]],17),".",":")+0</f>
        <v>43570.85361111111</v>
      </c>
      <c r="I1835" s="3">
        <f>SUBSTITUTE(LEFT(Tableau1[[#This Row],[OrderDueTo]],17),".",":")+0</f>
        <v>43573.5</v>
      </c>
      <c r="J1835" s="13" t="str">
        <f>VLOOKUP(Tableau1[[#This Row],[AnaCode]],'Config Analyses'!A:C,2,FALSE)</f>
        <v>Analyse microbiologique</v>
      </c>
      <c r="K1835" s="13" t="str">
        <f>VLOOKUP(Tableau1[[#This Row],[AnaCode]],'Config Analyses'!A:C,3,FALSE)</f>
        <v>Equipe 4</v>
      </c>
      <c r="L1835" s="13" t="str">
        <f>VLOOKUP(Tableau1[[#This Row],[CustomerCode]],'Config Clients'!A:D,3,FALSE)</f>
        <v>Centrale d'achats</v>
      </c>
      <c r="M1835" s="13" t="str">
        <f>VLOOKUP(Tableau1[[#This Row],[CustomerCode]],'Config Clients'!A:D,4,FALSE)</f>
        <v>Sandrine</v>
      </c>
      <c r="N1835" s="10" t="str">
        <f>IFERROR(IF(Tableau1[[#This Row],[Date rendu]]-'Date de l''export'!$A$2&gt;0,"Non","Oui"),"Oui")</f>
        <v>Non</v>
      </c>
      <c r="O1835" s="11">
        <f>IF(Tableau1[[#This Row],[En retard?]]="Non",Tableau1[[#This Row],[Date rendu]]-'Date de l''export'!$A$2,0)</f>
        <v>1.7404166666674428</v>
      </c>
      <c r="P1835" s="14" t="str">
        <f>IF(Tableau1[[#This Row],[En retard?]]="Oui","HD",IF(Tableau1[Délai restant]&lt;1,"&lt;24h",IF(Tableau1[Délai restant]&lt;2,"&lt;48h","≥48h")))</f>
        <v>&lt;48h</v>
      </c>
      <c r="Q1835" s="14" t="str">
        <f>IF(AND(Tableau1[[#This Row],[En retard?]]="Oui",OR(Tableau1[[#This Row],[Product]]="Citron",Tableau1[[#This Row],[Product]]="Amandes")),"Oui","Non")</f>
        <v>Non</v>
      </c>
      <c r="R1835" t="str">
        <f>CONCATENATE(Tableau1[[#This Row],[OrderCode]],"|",Tableau1[[#This Row],[AnaCode]],"|",Tableau1[[#This Row],[Product]])</f>
        <v>CMD01691010|BACT|Pomme de terre</v>
      </c>
    </row>
    <row r="1836" spans="1:18" x14ac:dyDescent="0.25">
      <c r="A1836" s="1" t="s">
        <v>373</v>
      </c>
      <c r="B1836" s="1" t="s">
        <v>20</v>
      </c>
      <c r="C1836" s="3" t="s">
        <v>61</v>
      </c>
      <c r="D1836" s="3" t="s">
        <v>14</v>
      </c>
      <c r="E1836" s="1" t="s">
        <v>130</v>
      </c>
      <c r="F1836" s="1" t="s">
        <v>1338</v>
      </c>
      <c r="G1836" s="1" t="s">
        <v>1013</v>
      </c>
      <c r="H1836" s="3">
        <f>SUBSTITUTE(LEFT(Tableau1[[#This Row],[OrderDate]],17),".",":")+0</f>
        <v>43570.854270833333</v>
      </c>
      <c r="I1836" s="3">
        <f>SUBSTITUTE(LEFT(Tableau1[[#This Row],[OrderDueTo]],17),".",":")+0</f>
        <v>43578.5</v>
      </c>
      <c r="J1836" s="13" t="str">
        <f>VLOOKUP(Tableau1[[#This Row],[AnaCode]],'Config Analyses'!A:C,2,FALSE)</f>
        <v>Analyse pesticides</v>
      </c>
      <c r="K1836" s="13" t="str">
        <f>VLOOKUP(Tableau1[[#This Row],[AnaCode]],'Config Analyses'!A:C,3,FALSE)</f>
        <v>Equipe 3</v>
      </c>
      <c r="L1836" s="13" t="str">
        <f>VLOOKUP(Tableau1[[#This Row],[CustomerCode]],'Config Clients'!A:D,3,FALSE)</f>
        <v>Grande surface</v>
      </c>
      <c r="M1836" s="13" t="str">
        <f>VLOOKUP(Tableau1[[#This Row],[CustomerCode]],'Config Clients'!A:D,4,FALSE)</f>
        <v>Eric</v>
      </c>
      <c r="N1836" s="10" t="str">
        <f>IFERROR(IF(Tableau1[[#This Row],[Date rendu]]-'Date de l''export'!$A$2&gt;0,"Non","Oui"),"Oui")</f>
        <v>Non</v>
      </c>
      <c r="O1836" s="11">
        <f>IF(Tableau1[[#This Row],[En retard?]]="Non",Tableau1[[#This Row],[Date rendu]]-'Date de l''export'!$A$2,0)</f>
        <v>6.7404166666674428</v>
      </c>
      <c r="P1836" s="14" t="str">
        <f>IF(Tableau1[[#This Row],[En retard?]]="Oui","HD",IF(Tableau1[Délai restant]&lt;1,"&lt;24h",IF(Tableau1[Délai restant]&lt;2,"&lt;48h","≥48h")))</f>
        <v>≥48h</v>
      </c>
      <c r="Q1836" s="14" t="str">
        <f>IF(AND(Tableau1[[#This Row],[En retard?]]="Oui",OR(Tableau1[[#This Row],[Product]]="Citron",Tableau1[[#This Row],[Product]]="Amandes")),"Oui","Non")</f>
        <v>Non</v>
      </c>
      <c r="R1836" t="str">
        <f>CONCATENATE(Tableau1[[#This Row],[OrderCode]],"|",Tableau1[[#This Row],[AnaCode]],"|",Tableau1[[#This Row],[Product]])</f>
        <v>CMD01711401|PEST|Orange</v>
      </c>
    </row>
    <row r="1837" spans="1:18" x14ac:dyDescent="0.25">
      <c r="A1837" s="1" t="s">
        <v>211</v>
      </c>
      <c r="B1837" s="1" t="s">
        <v>42</v>
      </c>
      <c r="C1837" s="3" t="s">
        <v>147</v>
      </c>
      <c r="D1837" s="3" t="s">
        <v>34</v>
      </c>
      <c r="E1837" s="1" t="s">
        <v>63</v>
      </c>
      <c r="F1837" s="1" t="s">
        <v>1525</v>
      </c>
      <c r="G1837" s="1" t="s">
        <v>1013</v>
      </c>
      <c r="H1837" s="3">
        <f>SUBSTITUTE(LEFT(Tableau1[[#This Row],[OrderDate]],17),".",":")+0</f>
        <v>43570.854456018518</v>
      </c>
      <c r="I1837" s="3">
        <f>SUBSTITUTE(LEFT(Tableau1[[#This Row],[OrderDueTo]],17),".",":")+0</f>
        <v>43578.5</v>
      </c>
      <c r="J1837" s="13" t="str">
        <f>VLOOKUP(Tableau1[[#This Row],[AnaCode]],'Config Analyses'!A:C,2,FALSE)</f>
        <v>Analyse polluants d'emballage</v>
      </c>
      <c r="K1837" s="13" t="str">
        <f>VLOOKUP(Tableau1[[#This Row],[AnaCode]],'Config Analyses'!A:C,3,FALSE)</f>
        <v>Equipe 3</v>
      </c>
      <c r="L1837" s="13" t="str">
        <f>VLOOKUP(Tableau1[[#This Row],[CustomerCode]],'Config Clients'!A:D,3,FALSE)</f>
        <v>Entreprises agro-alimentaires</v>
      </c>
      <c r="M1837" s="13" t="str">
        <f>VLOOKUP(Tableau1[[#This Row],[CustomerCode]],'Config Clients'!A:D,4,FALSE)</f>
        <v>Marc</v>
      </c>
      <c r="N1837" s="10" t="str">
        <f>IFERROR(IF(Tableau1[[#This Row],[Date rendu]]-'Date de l''export'!$A$2&gt;0,"Non","Oui"),"Oui")</f>
        <v>Non</v>
      </c>
      <c r="O1837" s="11">
        <f>IF(Tableau1[[#This Row],[En retard?]]="Non",Tableau1[[#This Row],[Date rendu]]-'Date de l''export'!$A$2,0)</f>
        <v>6.7404166666674428</v>
      </c>
      <c r="P1837" s="14" t="str">
        <f>IF(Tableau1[[#This Row],[En retard?]]="Oui","HD",IF(Tableau1[Délai restant]&lt;1,"&lt;24h",IF(Tableau1[Délai restant]&lt;2,"&lt;48h","≥48h")))</f>
        <v>≥48h</v>
      </c>
      <c r="Q1837" s="14" t="str">
        <f>IF(AND(Tableau1[[#This Row],[En retard?]]="Oui",OR(Tableau1[[#This Row],[Product]]="Citron",Tableau1[[#This Row],[Product]]="Amandes")),"Oui","Non")</f>
        <v>Non</v>
      </c>
      <c r="R1837" t="str">
        <f>CONCATENATE(Tableau1[[#This Row],[OrderCode]],"|",Tableau1[[#This Row],[AnaCode]],"|",Tableau1[[#This Row],[Product]])</f>
        <v>CMD01737202|PLLT|Jus de fruits</v>
      </c>
    </row>
    <row r="1838" spans="1:18" x14ac:dyDescent="0.25">
      <c r="A1838" s="1" t="s">
        <v>3819</v>
      </c>
      <c r="B1838" s="1" t="s">
        <v>36</v>
      </c>
      <c r="C1838" s="3" t="s">
        <v>73</v>
      </c>
      <c r="D1838" s="3" t="s">
        <v>23</v>
      </c>
      <c r="E1838" s="1" t="s">
        <v>130</v>
      </c>
      <c r="F1838" s="1" t="s">
        <v>3820</v>
      </c>
      <c r="G1838" s="1" t="s">
        <v>1013</v>
      </c>
      <c r="H1838" s="3">
        <f>SUBSTITUTE(LEFT(Tableau1[[#This Row],[OrderDate]],17),".",":")+0</f>
        <v>43570.854756944442</v>
      </c>
      <c r="I1838" s="3">
        <f>SUBSTITUTE(LEFT(Tableau1[[#This Row],[OrderDueTo]],17),".",":")+0</f>
        <v>43578.5</v>
      </c>
      <c r="J1838" s="13" t="str">
        <f>VLOOKUP(Tableau1[[#This Row],[AnaCode]],'Config Analyses'!A:C,2,FALSE)</f>
        <v>Analyse pesticides</v>
      </c>
      <c r="K1838" s="13" t="str">
        <f>VLOOKUP(Tableau1[[#This Row],[AnaCode]],'Config Analyses'!A:C,3,FALSE)</f>
        <v>Equipe 3</v>
      </c>
      <c r="L1838" s="13" t="str">
        <f>VLOOKUP(Tableau1[[#This Row],[CustomerCode]],'Config Clients'!A:D,3,FALSE)</f>
        <v>Entreprises agro-alimentaires</v>
      </c>
      <c r="M1838" s="13" t="str">
        <f>VLOOKUP(Tableau1[[#This Row],[CustomerCode]],'Config Clients'!A:D,4,FALSE)</f>
        <v>Julien</v>
      </c>
      <c r="N1838" s="10" t="str">
        <f>IFERROR(IF(Tableau1[[#This Row],[Date rendu]]-'Date de l''export'!$A$2&gt;0,"Non","Oui"),"Oui")</f>
        <v>Non</v>
      </c>
      <c r="O1838" s="11">
        <f>IF(Tableau1[[#This Row],[En retard?]]="Non",Tableau1[[#This Row],[Date rendu]]-'Date de l''export'!$A$2,0)</f>
        <v>6.7404166666674428</v>
      </c>
      <c r="P1838" s="14" t="str">
        <f>IF(Tableau1[[#This Row],[En retard?]]="Oui","HD",IF(Tableau1[Délai restant]&lt;1,"&lt;24h",IF(Tableau1[Délai restant]&lt;2,"&lt;48h","≥48h")))</f>
        <v>≥48h</v>
      </c>
      <c r="Q1838" s="14" t="str">
        <f>IF(AND(Tableau1[[#This Row],[En retard?]]="Oui",OR(Tableau1[[#This Row],[Product]]="Citron",Tableau1[[#This Row],[Product]]="Amandes")),"Oui","Non")</f>
        <v>Non</v>
      </c>
      <c r="R1838" t="str">
        <f>CONCATENATE(Tableau1[[#This Row],[OrderCode]],"|",Tableau1[[#This Row],[AnaCode]],"|",Tableau1[[#This Row],[Product]])</f>
        <v>CMD01715402|PEST|Saumon</v>
      </c>
    </row>
    <row r="1839" spans="1:18" x14ac:dyDescent="0.25">
      <c r="A1839" s="1" t="s">
        <v>270</v>
      </c>
      <c r="B1839" s="1" t="s">
        <v>32</v>
      </c>
      <c r="C1839" s="3" t="s">
        <v>61</v>
      </c>
      <c r="D1839" s="3" t="s">
        <v>14</v>
      </c>
      <c r="E1839" s="1" t="s">
        <v>130</v>
      </c>
      <c r="F1839" s="1" t="s">
        <v>2395</v>
      </c>
      <c r="G1839" s="1" t="s">
        <v>1013</v>
      </c>
      <c r="H1839" s="3">
        <f>SUBSTITUTE(LEFT(Tableau1[[#This Row],[OrderDate]],17),".",":")+0</f>
        <v>43570.85659722222</v>
      </c>
      <c r="I1839" s="3">
        <f>SUBSTITUTE(LEFT(Tableau1[[#This Row],[OrderDueTo]],17),".",":")+0</f>
        <v>43578.5</v>
      </c>
      <c r="J1839" s="13" t="str">
        <f>VLOOKUP(Tableau1[[#This Row],[AnaCode]],'Config Analyses'!A:C,2,FALSE)</f>
        <v>Analyse pesticides</v>
      </c>
      <c r="K1839" s="13" t="str">
        <f>VLOOKUP(Tableau1[[#This Row],[AnaCode]],'Config Analyses'!A:C,3,FALSE)</f>
        <v>Equipe 3</v>
      </c>
      <c r="L1839" s="13" t="str">
        <f>VLOOKUP(Tableau1[[#This Row],[CustomerCode]],'Config Clients'!A:D,3,FALSE)</f>
        <v>Grande surface</v>
      </c>
      <c r="M1839" s="13" t="str">
        <f>VLOOKUP(Tableau1[[#This Row],[CustomerCode]],'Config Clients'!A:D,4,FALSE)</f>
        <v>Eric</v>
      </c>
      <c r="N1839" s="10" t="str">
        <f>IFERROR(IF(Tableau1[[#This Row],[Date rendu]]-'Date de l''export'!$A$2&gt;0,"Non","Oui"),"Oui")</f>
        <v>Non</v>
      </c>
      <c r="O1839" s="11">
        <f>IF(Tableau1[[#This Row],[En retard?]]="Non",Tableau1[[#This Row],[Date rendu]]-'Date de l''export'!$A$2,0)</f>
        <v>6.7404166666674428</v>
      </c>
      <c r="P1839" s="14" t="str">
        <f>IF(Tableau1[[#This Row],[En retard?]]="Oui","HD",IF(Tableau1[Délai restant]&lt;1,"&lt;24h",IF(Tableau1[Délai restant]&lt;2,"&lt;48h","≥48h")))</f>
        <v>≥48h</v>
      </c>
      <c r="Q1839" s="14" t="str">
        <f>IF(AND(Tableau1[[#This Row],[En retard?]]="Oui",OR(Tableau1[[#This Row],[Product]]="Citron",Tableau1[[#This Row],[Product]]="Amandes")),"Oui","Non")</f>
        <v>Non</v>
      </c>
      <c r="R1839" t="str">
        <f>CONCATENATE(Tableau1[[#This Row],[OrderCode]],"|",Tableau1[[#This Row],[AnaCode]],"|",Tableau1[[#This Row],[Product]])</f>
        <v>CMD01645605|PEST|Tomate</v>
      </c>
    </row>
    <row r="1840" spans="1:18" x14ac:dyDescent="0.25">
      <c r="A1840" s="1" t="s">
        <v>610</v>
      </c>
      <c r="B1840" s="1" t="s">
        <v>31</v>
      </c>
      <c r="C1840" s="3" t="s">
        <v>98</v>
      </c>
      <c r="D1840" s="3" t="s">
        <v>27</v>
      </c>
      <c r="E1840" s="1" t="s">
        <v>107</v>
      </c>
      <c r="F1840" s="1" t="s">
        <v>1943</v>
      </c>
      <c r="G1840" s="1" t="s">
        <v>950</v>
      </c>
      <c r="H1840" s="3">
        <f>SUBSTITUTE(LEFT(Tableau1[[#This Row],[OrderDate]],17),".",":")+0</f>
        <v>43570.857766203706</v>
      </c>
      <c r="I1840" s="3">
        <f>SUBSTITUTE(LEFT(Tableau1[[#This Row],[OrderDueTo]],17),".",":")+0</f>
        <v>43574.5</v>
      </c>
      <c r="J1840" s="13" t="str">
        <f>VLOOKUP(Tableau1[[#This Row],[AnaCode]],'Config Analyses'!A:C,2,FALSE)</f>
        <v>Analyse nutritionelle</v>
      </c>
      <c r="K1840" s="13" t="str">
        <f>VLOOKUP(Tableau1[[#This Row],[AnaCode]],'Config Analyses'!A:C,3,FALSE)</f>
        <v>Equipe 2</v>
      </c>
      <c r="L1840" s="13" t="str">
        <f>VLOOKUP(Tableau1[[#This Row],[CustomerCode]],'Config Clients'!A:D,3,FALSE)</f>
        <v>Coopérative agricole</v>
      </c>
      <c r="M1840" s="13" t="str">
        <f>VLOOKUP(Tableau1[[#This Row],[CustomerCode]],'Config Clients'!A:D,4,FALSE)</f>
        <v>Julie</v>
      </c>
      <c r="N1840" s="10" t="str">
        <f>IFERROR(IF(Tableau1[[#This Row],[Date rendu]]-'Date de l''export'!$A$2&gt;0,"Non","Oui"),"Oui")</f>
        <v>Non</v>
      </c>
      <c r="O1840" s="11">
        <f>IF(Tableau1[[#This Row],[En retard?]]="Non",Tableau1[[#This Row],[Date rendu]]-'Date de l''export'!$A$2,0)</f>
        <v>2.7404166666674428</v>
      </c>
      <c r="P1840" s="14" t="str">
        <f>IF(Tableau1[[#This Row],[En retard?]]="Oui","HD",IF(Tableau1[Délai restant]&lt;1,"&lt;24h",IF(Tableau1[Délai restant]&lt;2,"&lt;48h","≥48h")))</f>
        <v>≥48h</v>
      </c>
      <c r="Q1840" s="14" t="str">
        <f>IF(AND(Tableau1[[#This Row],[En retard?]]="Oui",OR(Tableau1[[#This Row],[Product]]="Citron",Tableau1[[#This Row],[Product]]="Amandes")),"Oui","Non")</f>
        <v>Non</v>
      </c>
      <c r="R1840" t="str">
        <f>CONCATENATE(Tableau1[[#This Row],[OrderCode]],"|",Tableau1[[#This Row],[AnaCode]],"|",Tableau1[[#This Row],[Product]])</f>
        <v>CMD01664203|NTR|Pomme de terre</v>
      </c>
    </row>
    <row r="1841" spans="1:18" x14ac:dyDescent="0.25">
      <c r="A1841" s="1" t="s">
        <v>193</v>
      </c>
      <c r="B1841" s="1" t="s">
        <v>31</v>
      </c>
      <c r="C1841" s="3" t="s">
        <v>61</v>
      </c>
      <c r="D1841" s="3" t="s">
        <v>14</v>
      </c>
      <c r="E1841" s="1" t="s">
        <v>107</v>
      </c>
      <c r="F1841" s="1" t="s">
        <v>1946</v>
      </c>
      <c r="G1841" s="1" t="s">
        <v>950</v>
      </c>
      <c r="H1841" s="3">
        <f>SUBSTITUTE(LEFT(Tableau1[[#This Row],[OrderDate]],17),".",":")+0</f>
        <v>43570.858657407407</v>
      </c>
      <c r="I1841" s="3">
        <f>SUBSTITUTE(LEFT(Tableau1[[#This Row],[OrderDueTo]],17),".",":")+0</f>
        <v>43574.5</v>
      </c>
      <c r="J1841" s="13" t="str">
        <f>VLOOKUP(Tableau1[[#This Row],[AnaCode]],'Config Analyses'!A:C,2,FALSE)</f>
        <v>Analyse nutritionelle</v>
      </c>
      <c r="K1841" s="13" t="str">
        <f>VLOOKUP(Tableau1[[#This Row],[AnaCode]],'Config Analyses'!A:C,3,FALSE)</f>
        <v>Equipe 2</v>
      </c>
      <c r="L1841" s="13" t="str">
        <f>VLOOKUP(Tableau1[[#This Row],[CustomerCode]],'Config Clients'!A:D,3,FALSE)</f>
        <v>Grande surface</v>
      </c>
      <c r="M1841" s="13" t="str">
        <f>VLOOKUP(Tableau1[[#This Row],[CustomerCode]],'Config Clients'!A:D,4,FALSE)</f>
        <v>Eric</v>
      </c>
      <c r="N1841" s="10" t="str">
        <f>IFERROR(IF(Tableau1[[#This Row],[Date rendu]]-'Date de l''export'!$A$2&gt;0,"Non","Oui"),"Oui")</f>
        <v>Non</v>
      </c>
      <c r="O1841" s="11">
        <f>IF(Tableau1[[#This Row],[En retard?]]="Non",Tableau1[[#This Row],[Date rendu]]-'Date de l''export'!$A$2,0)</f>
        <v>2.7404166666674428</v>
      </c>
      <c r="P1841" s="14" t="str">
        <f>IF(Tableau1[[#This Row],[En retard?]]="Oui","HD",IF(Tableau1[Délai restant]&lt;1,"&lt;24h",IF(Tableau1[Délai restant]&lt;2,"&lt;48h","≥48h")))</f>
        <v>≥48h</v>
      </c>
      <c r="Q1841" s="14" t="str">
        <f>IF(AND(Tableau1[[#This Row],[En retard?]]="Oui",OR(Tableau1[[#This Row],[Product]]="Citron",Tableau1[[#This Row],[Product]]="Amandes")),"Oui","Non")</f>
        <v>Non</v>
      </c>
      <c r="R1841" t="str">
        <f>CONCATENATE(Tableau1[[#This Row],[OrderCode]],"|",Tableau1[[#This Row],[AnaCode]],"|",Tableau1[[#This Row],[Product]])</f>
        <v>CMD01700501|NTR|Pomme de terre</v>
      </c>
    </row>
    <row r="1842" spans="1:18" x14ac:dyDescent="0.25">
      <c r="A1842" s="1" t="s">
        <v>202</v>
      </c>
      <c r="B1842" s="1" t="s">
        <v>31</v>
      </c>
      <c r="C1842" s="3" t="s">
        <v>54</v>
      </c>
      <c r="D1842" s="3" t="s">
        <v>10</v>
      </c>
      <c r="E1842" s="1" t="s">
        <v>130</v>
      </c>
      <c r="F1842" s="1" t="s">
        <v>2167</v>
      </c>
      <c r="G1842" s="1" t="s">
        <v>1013</v>
      </c>
      <c r="H1842" s="3">
        <f>SUBSTITUTE(LEFT(Tableau1[[#This Row],[OrderDate]],17),".",":")+0</f>
        <v>43570.859050925923</v>
      </c>
      <c r="I1842" s="3">
        <f>SUBSTITUTE(LEFT(Tableau1[[#This Row],[OrderDueTo]],17),".",":")+0</f>
        <v>43578.5</v>
      </c>
      <c r="J1842" s="13" t="str">
        <f>VLOOKUP(Tableau1[[#This Row],[AnaCode]],'Config Analyses'!A:C,2,FALSE)</f>
        <v>Analyse pesticides</v>
      </c>
      <c r="K1842" s="13" t="str">
        <f>VLOOKUP(Tableau1[[#This Row],[AnaCode]],'Config Analyses'!A:C,3,FALSE)</f>
        <v>Equipe 3</v>
      </c>
      <c r="L1842" s="13" t="str">
        <f>VLOOKUP(Tableau1[[#This Row],[CustomerCode]],'Config Clients'!A:D,3,FALSE)</f>
        <v>Coopérative agricole</v>
      </c>
      <c r="M1842" s="13" t="str">
        <f>VLOOKUP(Tableau1[[#This Row],[CustomerCode]],'Config Clients'!A:D,4,FALSE)</f>
        <v>Julie</v>
      </c>
      <c r="N1842" s="10" t="str">
        <f>IFERROR(IF(Tableau1[[#This Row],[Date rendu]]-'Date de l''export'!$A$2&gt;0,"Non","Oui"),"Oui")</f>
        <v>Non</v>
      </c>
      <c r="O1842" s="11">
        <f>IF(Tableau1[[#This Row],[En retard?]]="Non",Tableau1[[#This Row],[Date rendu]]-'Date de l''export'!$A$2,0)</f>
        <v>6.7404166666674428</v>
      </c>
      <c r="P1842" s="14" t="str">
        <f>IF(Tableau1[[#This Row],[En retard?]]="Oui","HD",IF(Tableau1[Délai restant]&lt;1,"&lt;24h",IF(Tableau1[Délai restant]&lt;2,"&lt;48h","≥48h")))</f>
        <v>≥48h</v>
      </c>
      <c r="Q1842" s="14" t="str">
        <f>IF(AND(Tableau1[[#This Row],[En retard?]]="Oui",OR(Tableau1[[#This Row],[Product]]="Citron",Tableau1[[#This Row],[Product]]="Amandes")),"Oui","Non")</f>
        <v>Non</v>
      </c>
      <c r="R1842" t="str">
        <f>CONCATENATE(Tableau1[[#This Row],[OrderCode]],"|",Tableau1[[#This Row],[AnaCode]],"|",Tableau1[[#This Row],[Product]])</f>
        <v>CMD01626307|PEST|Pomme de terre</v>
      </c>
    </row>
    <row r="1843" spans="1:18" x14ac:dyDescent="0.25">
      <c r="A1843" s="1" t="s">
        <v>234</v>
      </c>
      <c r="B1843" s="1" t="s">
        <v>31</v>
      </c>
      <c r="C1843" s="3" t="s">
        <v>54</v>
      </c>
      <c r="D1843" s="3" t="s">
        <v>10</v>
      </c>
      <c r="E1843" s="1" t="s">
        <v>107</v>
      </c>
      <c r="F1843" s="1" t="s">
        <v>1770</v>
      </c>
      <c r="G1843" s="1" t="s">
        <v>950</v>
      </c>
      <c r="H1843" s="3">
        <f>SUBSTITUTE(LEFT(Tableau1[[#This Row],[OrderDate]],17),".",":")+0</f>
        <v>43570.860115740739</v>
      </c>
      <c r="I1843" s="3">
        <f>SUBSTITUTE(LEFT(Tableau1[[#This Row],[OrderDueTo]],17),".",":")+0</f>
        <v>43574.5</v>
      </c>
      <c r="J1843" s="13" t="str">
        <f>VLOOKUP(Tableau1[[#This Row],[AnaCode]],'Config Analyses'!A:C,2,FALSE)</f>
        <v>Analyse nutritionelle</v>
      </c>
      <c r="K1843" s="13" t="str">
        <f>VLOOKUP(Tableau1[[#This Row],[AnaCode]],'Config Analyses'!A:C,3,FALSE)</f>
        <v>Equipe 2</v>
      </c>
      <c r="L1843" s="13" t="str">
        <f>VLOOKUP(Tableau1[[#This Row],[CustomerCode]],'Config Clients'!A:D,3,FALSE)</f>
        <v>Coopérative agricole</v>
      </c>
      <c r="M1843" s="13" t="str">
        <f>VLOOKUP(Tableau1[[#This Row],[CustomerCode]],'Config Clients'!A:D,4,FALSE)</f>
        <v>Julie</v>
      </c>
      <c r="N1843" s="10" t="str">
        <f>IFERROR(IF(Tableau1[[#This Row],[Date rendu]]-'Date de l''export'!$A$2&gt;0,"Non","Oui"),"Oui")</f>
        <v>Non</v>
      </c>
      <c r="O1843" s="11">
        <f>IF(Tableau1[[#This Row],[En retard?]]="Non",Tableau1[[#This Row],[Date rendu]]-'Date de l''export'!$A$2,0)</f>
        <v>2.7404166666674428</v>
      </c>
      <c r="P1843" s="14" t="str">
        <f>IF(Tableau1[[#This Row],[En retard?]]="Oui","HD",IF(Tableau1[Délai restant]&lt;1,"&lt;24h",IF(Tableau1[Délai restant]&lt;2,"&lt;48h","≥48h")))</f>
        <v>≥48h</v>
      </c>
      <c r="Q1843" s="14" t="str">
        <f>IF(AND(Tableau1[[#This Row],[En retard?]]="Oui",OR(Tableau1[[#This Row],[Product]]="Citron",Tableau1[[#This Row],[Product]]="Amandes")),"Oui","Non")</f>
        <v>Non</v>
      </c>
      <c r="R1843" t="str">
        <f>CONCATENATE(Tableau1[[#This Row],[OrderCode]],"|",Tableau1[[#This Row],[AnaCode]],"|",Tableau1[[#This Row],[Product]])</f>
        <v>CMD01665304|NTR|Pomme de terre</v>
      </c>
    </row>
    <row r="1844" spans="1:18" x14ac:dyDescent="0.25">
      <c r="A1844" s="1" t="s">
        <v>514</v>
      </c>
      <c r="B1844" s="1" t="s">
        <v>31</v>
      </c>
      <c r="C1844" s="3" t="s">
        <v>72</v>
      </c>
      <c r="D1844" s="3" t="s">
        <v>22</v>
      </c>
      <c r="E1844" s="1" t="s">
        <v>130</v>
      </c>
      <c r="F1844" s="1" t="s">
        <v>1360</v>
      </c>
      <c r="G1844" s="1" t="s">
        <v>1013</v>
      </c>
      <c r="H1844" s="3">
        <f>SUBSTITUTE(LEFT(Tableau1[[#This Row],[OrderDate]],17),".",":")+0</f>
        <v>43570.865034722221</v>
      </c>
      <c r="I1844" s="3">
        <f>SUBSTITUTE(LEFT(Tableau1[[#This Row],[OrderDueTo]],17),".",":")+0</f>
        <v>43578.5</v>
      </c>
      <c r="J1844" s="13" t="str">
        <f>VLOOKUP(Tableau1[[#This Row],[AnaCode]],'Config Analyses'!A:C,2,FALSE)</f>
        <v>Analyse pesticides</v>
      </c>
      <c r="K1844" s="13" t="str">
        <f>VLOOKUP(Tableau1[[#This Row],[AnaCode]],'Config Analyses'!A:C,3,FALSE)</f>
        <v>Equipe 3</v>
      </c>
      <c r="L1844" s="13" t="str">
        <f>VLOOKUP(Tableau1[[#This Row],[CustomerCode]],'Config Clients'!A:D,3,FALSE)</f>
        <v>Coopérative agricole</v>
      </c>
      <c r="M1844" s="13" t="str">
        <f>VLOOKUP(Tableau1[[#This Row],[CustomerCode]],'Config Clients'!A:D,4,FALSE)</f>
        <v>Julie</v>
      </c>
      <c r="N1844" s="10" t="str">
        <f>IFERROR(IF(Tableau1[[#This Row],[Date rendu]]-'Date de l''export'!$A$2&gt;0,"Non","Oui"),"Oui")</f>
        <v>Non</v>
      </c>
      <c r="O1844" s="11">
        <f>IF(Tableau1[[#This Row],[En retard?]]="Non",Tableau1[[#This Row],[Date rendu]]-'Date de l''export'!$A$2,0)</f>
        <v>6.7404166666674428</v>
      </c>
      <c r="P1844" s="14" t="str">
        <f>IF(Tableau1[[#This Row],[En retard?]]="Oui","HD",IF(Tableau1[Délai restant]&lt;1,"&lt;24h",IF(Tableau1[Délai restant]&lt;2,"&lt;48h","≥48h")))</f>
        <v>≥48h</v>
      </c>
      <c r="Q1844" s="14" t="str">
        <f>IF(AND(Tableau1[[#This Row],[En retard?]]="Oui",OR(Tableau1[[#This Row],[Product]]="Citron",Tableau1[[#This Row],[Product]]="Amandes")),"Oui","Non")</f>
        <v>Non</v>
      </c>
      <c r="R1844" t="str">
        <f>CONCATENATE(Tableau1[[#This Row],[OrderCode]],"|",Tableau1[[#This Row],[AnaCode]],"|",Tableau1[[#This Row],[Product]])</f>
        <v>CMD01714901|PEST|Pomme de terre</v>
      </c>
    </row>
    <row r="1845" spans="1:18" x14ac:dyDescent="0.25">
      <c r="A1845" s="1" t="s">
        <v>99</v>
      </c>
      <c r="B1845" s="1" t="s">
        <v>21</v>
      </c>
      <c r="C1845" s="3" t="s">
        <v>54</v>
      </c>
      <c r="D1845" s="3" t="s">
        <v>10</v>
      </c>
      <c r="E1845" s="1" t="s">
        <v>130</v>
      </c>
      <c r="F1845" s="1" t="s">
        <v>1363</v>
      </c>
      <c r="G1845" s="1" t="s">
        <v>1013</v>
      </c>
      <c r="H1845" s="3">
        <f>SUBSTITUTE(LEFT(Tableau1[[#This Row],[OrderDate]],17),".",":")+0</f>
        <v>43570.866377314815</v>
      </c>
      <c r="I1845" s="3">
        <f>SUBSTITUTE(LEFT(Tableau1[[#This Row],[OrderDueTo]],17),".",":")+0</f>
        <v>43578.5</v>
      </c>
      <c r="J1845" s="13" t="str">
        <f>VLOOKUP(Tableau1[[#This Row],[AnaCode]],'Config Analyses'!A:C,2,FALSE)</f>
        <v>Analyse pesticides</v>
      </c>
      <c r="K1845" s="13" t="str">
        <f>VLOOKUP(Tableau1[[#This Row],[AnaCode]],'Config Analyses'!A:C,3,FALSE)</f>
        <v>Equipe 3</v>
      </c>
      <c r="L1845" s="13" t="str">
        <f>VLOOKUP(Tableau1[[#This Row],[CustomerCode]],'Config Clients'!A:D,3,FALSE)</f>
        <v>Coopérative agricole</v>
      </c>
      <c r="M1845" s="13" t="str">
        <f>VLOOKUP(Tableau1[[#This Row],[CustomerCode]],'Config Clients'!A:D,4,FALSE)</f>
        <v>Julie</v>
      </c>
      <c r="N1845" s="10" t="str">
        <f>IFERROR(IF(Tableau1[[#This Row],[Date rendu]]-'Date de l''export'!$A$2&gt;0,"Non","Oui"),"Oui")</f>
        <v>Non</v>
      </c>
      <c r="O1845" s="11">
        <f>IF(Tableau1[[#This Row],[En retard?]]="Non",Tableau1[[#This Row],[Date rendu]]-'Date de l''export'!$A$2,0)</f>
        <v>6.7404166666674428</v>
      </c>
      <c r="P1845" s="14" t="str">
        <f>IF(Tableau1[[#This Row],[En retard?]]="Oui","HD",IF(Tableau1[Délai restant]&lt;1,"&lt;24h",IF(Tableau1[Délai restant]&lt;2,"&lt;48h","≥48h")))</f>
        <v>≥48h</v>
      </c>
      <c r="Q1845" s="14" t="str">
        <f>IF(AND(Tableau1[[#This Row],[En retard?]]="Oui",OR(Tableau1[[#This Row],[Product]]="Citron",Tableau1[[#This Row],[Product]]="Amandes")),"Oui","Non")</f>
        <v>Non</v>
      </c>
      <c r="R1845" t="str">
        <f>CONCATENATE(Tableau1[[#This Row],[OrderCode]],"|",Tableau1[[#This Row],[AnaCode]],"|",Tableau1[[#This Row],[Product]])</f>
        <v>CMD01626303|PEST|Carotte</v>
      </c>
    </row>
    <row r="1846" spans="1:18" x14ac:dyDescent="0.25">
      <c r="A1846" s="1" t="s">
        <v>230</v>
      </c>
      <c r="B1846" s="1" t="s">
        <v>7</v>
      </c>
      <c r="C1846" s="3" t="s">
        <v>54</v>
      </c>
      <c r="D1846" s="3" t="s">
        <v>10</v>
      </c>
      <c r="E1846" s="1" t="s">
        <v>130</v>
      </c>
      <c r="F1846" s="1" t="s">
        <v>1274</v>
      </c>
      <c r="G1846" s="1" t="s">
        <v>1013</v>
      </c>
      <c r="H1846" s="3">
        <f>SUBSTITUTE(LEFT(Tableau1[[#This Row],[OrderDate]],17),".",":")+0</f>
        <v>43570.870497685188</v>
      </c>
      <c r="I1846" s="3">
        <f>SUBSTITUTE(LEFT(Tableau1[[#This Row],[OrderDueTo]],17),".",":")+0</f>
        <v>43578.5</v>
      </c>
      <c r="J1846" s="13" t="str">
        <f>VLOOKUP(Tableau1[[#This Row],[AnaCode]],'Config Analyses'!A:C,2,FALSE)</f>
        <v>Analyse pesticides</v>
      </c>
      <c r="K1846" s="13" t="str">
        <f>VLOOKUP(Tableau1[[#This Row],[AnaCode]],'Config Analyses'!A:C,3,FALSE)</f>
        <v>Equipe 3</v>
      </c>
      <c r="L1846" s="13" t="str">
        <f>VLOOKUP(Tableau1[[#This Row],[CustomerCode]],'Config Clients'!A:D,3,FALSE)</f>
        <v>Coopérative agricole</v>
      </c>
      <c r="M1846" s="13" t="str">
        <f>VLOOKUP(Tableau1[[#This Row],[CustomerCode]],'Config Clients'!A:D,4,FALSE)</f>
        <v>Julie</v>
      </c>
      <c r="N1846" s="10" t="str">
        <f>IFERROR(IF(Tableau1[[#This Row],[Date rendu]]-'Date de l''export'!$A$2&gt;0,"Non","Oui"),"Oui")</f>
        <v>Non</v>
      </c>
      <c r="O1846" s="11">
        <f>IF(Tableau1[[#This Row],[En retard?]]="Non",Tableau1[[#This Row],[Date rendu]]-'Date de l''export'!$A$2,0)</f>
        <v>6.7404166666674428</v>
      </c>
      <c r="P1846" s="14" t="str">
        <f>IF(Tableau1[[#This Row],[En retard?]]="Oui","HD",IF(Tableau1[Délai restant]&lt;1,"&lt;24h",IF(Tableau1[Délai restant]&lt;2,"&lt;48h","≥48h")))</f>
        <v>≥48h</v>
      </c>
      <c r="Q1846" s="14" t="str">
        <f>IF(AND(Tableau1[[#This Row],[En retard?]]="Oui",OR(Tableau1[[#This Row],[Product]]="Citron",Tableau1[[#This Row],[Product]]="Amandes")),"Oui","Non")</f>
        <v>Non</v>
      </c>
      <c r="R1846" t="str">
        <f>CONCATENATE(Tableau1[[#This Row],[OrderCode]],"|",Tableau1[[#This Row],[AnaCode]],"|",Tableau1[[#This Row],[Product]])</f>
        <v>CMD01665302|PEST|Concombre</v>
      </c>
    </row>
    <row r="1847" spans="1:18" x14ac:dyDescent="0.25">
      <c r="A1847" s="1" t="s">
        <v>334</v>
      </c>
      <c r="B1847" s="1" t="s">
        <v>29</v>
      </c>
      <c r="C1847" s="3" t="s">
        <v>152</v>
      </c>
      <c r="D1847" s="3" t="s">
        <v>35</v>
      </c>
      <c r="E1847" s="1" t="s">
        <v>63</v>
      </c>
      <c r="F1847" s="1" t="s">
        <v>1524</v>
      </c>
      <c r="G1847" s="1" t="s">
        <v>1013</v>
      </c>
      <c r="H1847" s="3">
        <f>SUBSTITUTE(LEFT(Tableau1[[#This Row],[OrderDate]],17),".",":")+0</f>
        <v>43570.871712962966</v>
      </c>
      <c r="I1847" s="3">
        <f>SUBSTITUTE(LEFT(Tableau1[[#This Row],[OrderDueTo]],17),".",":")+0</f>
        <v>43578.5</v>
      </c>
      <c r="J1847" s="13" t="str">
        <f>VLOOKUP(Tableau1[[#This Row],[AnaCode]],'Config Analyses'!A:C,2,FALSE)</f>
        <v>Analyse polluants d'emballage</v>
      </c>
      <c r="K1847" s="13" t="str">
        <f>VLOOKUP(Tableau1[[#This Row],[AnaCode]],'Config Analyses'!A:C,3,FALSE)</f>
        <v>Equipe 3</v>
      </c>
      <c r="L1847" s="13" t="str">
        <f>VLOOKUP(Tableau1[[#This Row],[CustomerCode]],'Config Clients'!A:D,3,FALSE)</f>
        <v>Entreprises agro-alimentaires</v>
      </c>
      <c r="M1847" s="13" t="str">
        <f>VLOOKUP(Tableau1[[#This Row],[CustomerCode]],'Config Clients'!A:D,4,FALSE)</f>
        <v>Julien</v>
      </c>
      <c r="N1847" s="10" t="str">
        <f>IFERROR(IF(Tableau1[[#This Row],[Date rendu]]-'Date de l''export'!$A$2&gt;0,"Non","Oui"),"Oui")</f>
        <v>Non</v>
      </c>
      <c r="O1847" s="11">
        <f>IF(Tableau1[[#This Row],[En retard?]]="Non",Tableau1[[#This Row],[Date rendu]]-'Date de l''export'!$A$2,0)</f>
        <v>6.7404166666674428</v>
      </c>
      <c r="P1847" s="14" t="str">
        <f>IF(Tableau1[[#This Row],[En retard?]]="Oui","HD",IF(Tableau1[Délai restant]&lt;1,"&lt;24h",IF(Tableau1[Délai restant]&lt;2,"&lt;48h","≥48h")))</f>
        <v>≥48h</v>
      </c>
      <c r="Q1847" s="14" t="str">
        <f>IF(AND(Tableau1[[#This Row],[En retard?]]="Oui",OR(Tableau1[[#This Row],[Product]]="Citron",Tableau1[[#This Row],[Product]]="Amandes")),"Oui","Non")</f>
        <v>Non</v>
      </c>
      <c r="R1847" t="str">
        <f>CONCATENATE(Tableau1[[#This Row],[OrderCode]],"|",Tableau1[[#This Row],[AnaCode]],"|",Tableau1[[#This Row],[Product]])</f>
        <v>CMD01773201|PLLT|Porc</v>
      </c>
    </row>
    <row r="1848" spans="1:18" x14ac:dyDescent="0.25">
      <c r="A1848" s="1" t="s">
        <v>280</v>
      </c>
      <c r="B1848" s="1" t="s">
        <v>21</v>
      </c>
      <c r="C1848" s="3" t="s">
        <v>54</v>
      </c>
      <c r="D1848" s="3" t="s">
        <v>10</v>
      </c>
      <c r="E1848" s="1" t="s">
        <v>130</v>
      </c>
      <c r="F1848" s="1" t="s">
        <v>1370</v>
      </c>
      <c r="G1848" s="1" t="s">
        <v>1013</v>
      </c>
      <c r="H1848" s="3">
        <f>SUBSTITUTE(LEFT(Tableau1[[#This Row],[OrderDate]],17),".",":")+0</f>
        <v>43570.871898148151</v>
      </c>
      <c r="I1848" s="3">
        <f>SUBSTITUTE(LEFT(Tableau1[[#This Row],[OrderDueTo]],17),".",":")+0</f>
        <v>43578.5</v>
      </c>
      <c r="J1848" s="13" t="str">
        <f>VLOOKUP(Tableau1[[#This Row],[AnaCode]],'Config Analyses'!A:C,2,FALSE)</f>
        <v>Analyse pesticides</v>
      </c>
      <c r="K1848" s="13" t="str">
        <f>VLOOKUP(Tableau1[[#This Row],[AnaCode]],'Config Analyses'!A:C,3,FALSE)</f>
        <v>Equipe 3</v>
      </c>
      <c r="L1848" s="13" t="str">
        <f>VLOOKUP(Tableau1[[#This Row],[CustomerCode]],'Config Clients'!A:D,3,FALSE)</f>
        <v>Coopérative agricole</v>
      </c>
      <c r="M1848" s="13" t="str">
        <f>VLOOKUP(Tableau1[[#This Row],[CustomerCode]],'Config Clients'!A:D,4,FALSE)</f>
        <v>Julie</v>
      </c>
      <c r="N1848" s="10" t="str">
        <f>IFERROR(IF(Tableau1[[#This Row],[Date rendu]]-'Date de l''export'!$A$2&gt;0,"Non","Oui"),"Oui")</f>
        <v>Non</v>
      </c>
      <c r="O1848" s="11">
        <f>IF(Tableau1[[#This Row],[En retard?]]="Non",Tableau1[[#This Row],[Date rendu]]-'Date de l''export'!$A$2,0)</f>
        <v>6.7404166666674428</v>
      </c>
      <c r="P1848" s="14" t="str">
        <f>IF(Tableau1[[#This Row],[En retard?]]="Oui","HD",IF(Tableau1[Délai restant]&lt;1,"&lt;24h",IF(Tableau1[Délai restant]&lt;2,"&lt;48h","≥48h")))</f>
        <v>≥48h</v>
      </c>
      <c r="Q1848" s="14" t="str">
        <f>IF(AND(Tableau1[[#This Row],[En retard?]]="Oui",OR(Tableau1[[#This Row],[Product]]="Citron",Tableau1[[#This Row],[Product]]="Amandes")),"Oui","Non")</f>
        <v>Non</v>
      </c>
      <c r="R1848" t="str">
        <f>CONCATENATE(Tableau1[[#This Row],[OrderCode]],"|",Tableau1[[#This Row],[AnaCode]],"|",Tableau1[[#This Row],[Product]])</f>
        <v>CMD01711305|PEST|Carotte</v>
      </c>
    </row>
    <row r="1849" spans="1:18" x14ac:dyDescent="0.25">
      <c r="A1849" s="1" t="s">
        <v>356</v>
      </c>
      <c r="B1849" s="1" t="s">
        <v>31</v>
      </c>
      <c r="C1849" s="3" t="s">
        <v>61</v>
      </c>
      <c r="D1849" s="3" t="s">
        <v>14</v>
      </c>
      <c r="E1849" s="1" t="s">
        <v>179</v>
      </c>
      <c r="F1849" s="1" t="s">
        <v>2408</v>
      </c>
      <c r="G1849" s="1" t="s">
        <v>945</v>
      </c>
      <c r="H1849" s="3">
        <f>SUBSTITUTE(LEFT(Tableau1[[#This Row],[OrderDate]],17),".",":")+0</f>
        <v>43571.280462962961</v>
      </c>
      <c r="I1849" s="3">
        <f>SUBSTITUTE(LEFT(Tableau1[[#This Row],[OrderDueTo]],17),".",":")+0</f>
        <v>43572.5</v>
      </c>
      <c r="J1849" s="13" t="str">
        <f>VLOOKUP(Tableau1[[#This Row],[AnaCode]],'Config Analyses'!A:C,2,FALSE)</f>
        <v>Analyse métaux lourds</v>
      </c>
      <c r="K1849" s="13" t="str">
        <f>VLOOKUP(Tableau1[[#This Row],[AnaCode]],'Config Analyses'!A:C,3,FALSE)</f>
        <v>Equipe 1</v>
      </c>
      <c r="L1849" s="13" t="str">
        <f>VLOOKUP(Tableau1[[#This Row],[CustomerCode]],'Config Clients'!A:D,3,FALSE)</f>
        <v>Grande surface</v>
      </c>
      <c r="M1849" s="13" t="str">
        <f>VLOOKUP(Tableau1[[#This Row],[CustomerCode]],'Config Clients'!A:D,4,FALSE)</f>
        <v>Eric</v>
      </c>
      <c r="N1849" s="10" t="str">
        <f>IFERROR(IF(Tableau1[[#This Row],[Date rendu]]-'Date de l''export'!$A$2&gt;0,"Non","Oui"),"Oui")</f>
        <v>Non</v>
      </c>
      <c r="O1849" s="11">
        <f>IF(Tableau1[[#This Row],[En retard?]]="Non",Tableau1[[#This Row],[Date rendu]]-'Date de l''export'!$A$2,0)</f>
        <v>0.74041666666744277</v>
      </c>
      <c r="P1849" s="14" t="str">
        <f>IF(Tableau1[[#This Row],[En retard?]]="Oui","HD",IF(Tableau1[Délai restant]&lt;1,"&lt;24h",IF(Tableau1[Délai restant]&lt;2,"&lt;48h","≥48h")))</f>
        <v>&lt;24h</v>
      </c>
      <c r="Q1849" s="14" t="str">
        <f>IF(AND(Tableau1[[#This Row],[En retard?]]="Oui",OR(Tableau1[[#This Row],[Product]]="Citron",Tableau1[[#This Row],[Product]]="Amandes")),"Oui","Non")</f>
        <v>Non</v>
      </c>
      <c r="R1849" t="str">
        <f>CONCATENATE(Tableau1[[#This Row],[OrderCode]],"|",Tableau1[[#This Row],[AnaCode]],"|",Tableau1[[#This Row],[Product]])</f>
        <v>CMD01470601|MTX|Pomme de terre</v>
      </c>
    </row>
    <row r="1850" spans="1:18" x14ac:dyDescent="0.25">
      <c r="A1850" s="1" t="s">
        <v>750</v>
      </c>
      <c r="B1850" s="1" t="s">
        <v>31</v>
      </c>
      <c r="C1850" s="3" t="s">
        <v>72</v>
      </c>
      <c r="D1850" s="3" t="s">
        <v>22</v>
      </c>
      <c r="E1850" s="1" t="s">
        <v>179</v>
      </c>
      <c r="F1850" s="1" t="s">
        <v>2409</v>
      </c>
      <c r="G1850" s="1" t="s">
        <v>945</v>
      </c>
      <c r="H1850" s="3">
        <f>SUBSTITUTE(LEFT(Tableau1[[#This Row],[OrderDate]],17),".",":")+0</f>
        <v>43571.281377314815</v>
      </c>
      <c r="I1850" s="3">
        <f>SUBSTITUTE(LEFT(Tableau1[[#This Row],[OrderDueTo]],17),".",":")+0</f>
        <v>43572.5</v>
      </c>
      <c r="J1850" s="13" t="str">
        <f>VLOOKUP(Tableau1[[#This Row],[AnaCode]],'Config Analyses'!A:C,2,FALSE)</f>
        <v>Analyse métaux lourds</v>
      </c>
      <c r="K1850" s="13" t="str">
        <f>VLOOKUP(Tableau1[[#This Row],[AnaCode]],'Config Analyses'!A:C,3,FALSE)</f>
        <v>Equipe 1</v>
      </c>
      <c r="L1850" s="13" t="str">
        <f>VLOOKUP(Tableau1[[#This Row],[CustomerCode]],'Config Clients'!A:D,3,FALSE)</f>
        <v>Coopérative agricole</v>
      </c>
      <c r="M1850" s="13" t="str">
        <f>VLOOKUP(Tableau1[[#This Row],[CustomerCode]],'Config Clients'!A:D,4,FALSE)</f>
        <v>Julie</v>
      </c>
      <c r="N1850" s="10" t="str">
        <f>IFERROR(IF(Tableau1[[#This Row],[Date rendu]]-'Date de l''export'!$A$2&gt;0,"Non","Oui"),"Oui")</f>
        <v>Non</v>
      </c>
      <c r="O1850" s="11">
        <f>IF(Tableau1[[#This Row],[En retard?]]="Non",Tableau1[[#This Row],[Date rendu]]-'Date de l''export'!$A$2,0)</f>
        <v>0.74041666666744277</v>
      </c>
      <c r="P1850" s="14" t="str">
        <f>IF(Tableau1[[#This Row],[En retard?]]="Oui","HD",IF(Tableau1[Délai restant]&lt;1,"&lt;24h",IF(Tableau1[Délai restant]&lt;2,"&lt;48h","≥48h")))</f>
        <v>&lt;24h</v>
      </c>
      <c r="Q1850" s="14" t="str">
        <f>IF(AND(Tableau1[[#This Row],[En retard?]]="Oui",OR(Tableau1[[#This Row],[Product]]="Citron",Tableau1[[#This Row],[Product]]="Amandes")),"Oui","Non")</f>
        <v>Non</v>
      </c>
      <c r="R1850" t="str">
        <f>CONCATENATE(Tableau1[[#This Row],[OrderCode]],"|",Tableau1[[#This Row],[AnaCode]],"|",Tableau1[[#This Row],[Product]])</f>
        <v>CMD01600102|MTX|Pomme de terre</v>
      </c>
    </row>
    <row r="1851" spans="1:18" x14ac:dyDescent="0.25">
      <c r="A1851" s="1" t="s">
        <v>190</v>
      </c>
      <c r="B1851" s="1" t="s">
        <v>21</v>
      </c>
      <c r="C1851" s="3" t="s">
        <v>98</v>
      </c>
      <c r="D1851" s="3" t="s">
        <v>27</v>
      </c>
      <c r="E1851" s="1" t="s">
        <v>179</v>
      </c>
      <c r="F1851" s="1" t="s">
        <v>2410</v>
      </c>
      <c r="G1851" s="1" t="s">
        <v>945</v>
      </c>
      <c r="H1851" s="3">
        <f>SUBSTITUTE(LEFT(Tableau1[[#This Row],[OrderDate]],17),".",":")+0</f>
        <v>43571.282118055555</v>
      </c>
      <c r="I1851" s="3">
        <f>SUBSTITUTE(LEFT(Tableau1[[#This Row],[OrderDueTo]],17),".",":")+0</f>
        <v>43572.5</v>
      </c>
      <c r="J1851" s="13" t="str">
        <f>VLOOKUP(Tableau1[[#This Row],[AnaCode]],'Config Analyses'!A:C,2,FALSE)</f>
        <v>Analyse métaux lourds</v>
      </c>
      <c r="K1851" s="13" t="str">
        <f>VLOOKUP(Tableau1[[#This Row],[AnaCode]],'Config Analyses'!A:C,3,FALSE)</f>
        <v>Equipe 1</v>
      </c>
      <c r="L1851" s="13" t="str">
        <f>VLOOKUP(Tableau1[[#This Row],[CustomerCode]],'Config Clients'!A:D,3,FALSE)</f>
        <v>Coopérative agricole</v>
      </c>
      <c r="M1851" s="13" t="str">
        <f>VLOOKUP(Tableau1[[#This Row],[CustomerCode]],'Config Clients'!A:D,4,FALSE)</f>
        <v>Julie</v>
      </c>
      <c r="N1851" s="10" t="str">
        <f>IFERROR(IF(Tableau1[[#This Row],[Date rendu]]-'Date de l''export'!$A$2&gt;0,"Non","Oui"),"Oui")</f>
        <v>Non</v>
      </c>
      <c r="O1851" s="11">
        <f>IF(Tableau1[[#This Row],[En retard?]]="Non",Tableau1[[#This Row],[Date rendu]]-'Date de l''export'!$A$2,0)</f>
        <v>0.74041666666744277</v>
      </c>
      <c r="P1851" s="14" t="str">
        <f>IF(Tableau1[[#This Row],[En retard?]]="Oui","HD",IF(Tableau1[Délai restant]&lt;1,"&lt;24h",IF(Tableau1[Délai restant]&lt;2,"&lt;48h","≥48h")))</f>
        <v>&lt;24h</v>
      </c>
      <c r="Q1851" s="14" t="str">
        <f>IF(AND(Tableau1[[#This Row],[En retard?]]="Oui",OR(Tableau1[[#This Row],[Product]]="Citron",Tableau1[[#This Row],[Product]]="Amandes")),"Oui","Non")</f>
        <v>Non</v>
      </c>
      <c r="R1851" t="str">
        <f>CONCATENATE(Tableau1[[#This Row],[OrderCode]],"|",Tableau1[[#This Row],[AnaCode]],"|",Tableau1[[#This Row],[Product]])</f>
        <v>CMD01603508|MTX|Carotte</v>
      </c>
    </row>
    <row r="1852" spans="1:18" x14ac:dyDescent="0.25">
      <c r="A1852" s="1" t="s">
        <v>447</v>
      </c>
      <c r="B1852" s="1" t="s">
        <v>31</v>
      </c>
      <c r="C1852" s="3" t="s">
        <v>98</v>
      </c>
      <c r="D1852" s="3" t="s">
        <v>27</v>
      </c>
      <c r="E1852" s="1" t="s">
        <v>179</v>
      </c>
      <c r="F1852" s="1" t="s">
        <v>2871</v>
      </c>
      <c r="G1852" s="1" t="s">
        <v>945</v>
      </c>
      <c r="H1852" s="3">
        <f>SUBSTITUTE(LEFT(Tableau1[[#This Row],[OrderDate]],17),".",":")+0</f>
        <v>43571.282731481479</v>
      </c>
      <c r="I1852" s="3">
        <f>SUBSTITUTE(LEFT(Tableau1[[#This Row],[OrderDueTo]],17),".",":")+0</f>
        <v>43572.5</v>
      </c>
      <c r="J1852" s="13" t="str">
        <f>VLOOKUP(Tableau1[[#This Row],[AnaCode]],'Config Analyses'!A:C,2,FALSE)</f>
        <v>Analyse métaux lourds</v>
      </c>
      <c r="K1852" s="13" t="str">
        <f>VLOOKUP(Tableau1[[#This Row],[AnaCode]],'Config Analyses'!A:C,3,FALSE)</f>
        <v>Equipe 1</v>
      </c>
      <c r="L1852" s="13" t="str">
        <f>VLOOKUP(Tableau1[[#This Row],[CustomerCode]],'Config Clients'!A:D,3,FALSE)</f>
        <v>Coopérative agricole</v>
      </c>
      <c r="M1852" s="13" t="str">
        <f>VLOOKUP(Tableau1[[#This Row],[CustomerCode]],'Config Clients'!A:D,4,FALSE)</f>
        <v>Julie</v>
      </c>
      <c r="N1852" s="10" t="str">
        <f>IFERROR(IF(Tableau1[[#This Row],[Date rendu]]-'Date de l''export'!$A$2&gt;0,"Non","Oui"),"Oui")</f>
        <v>Non</v>
      </c>
      <c r="O1852" s="11">
        <f>IF(Tableau1[[#This Row],[En retard?]]="Non",Tableau1[[#This Row],[Date rendu]]-'Date de l''export'!$A$2,0)</f>
        <v>0.74041666666744277</v>
      </c>
      <c r="P1852" s="14" t="str">
        <f>IF(Tableau1[[#This Row],[En retard?]]="Oui","HD",IF(Tableau1[Délai restant]&lt;1,"&lt;24h",IF(Tableau1[Délai restant]&lt;2,"&lt;48h","≥48h")))</f>
        <v>&lt;24h</v>
      </c>
      <c r="Q1852" s="14" t="str">
        <f>IF(AND(Tableau1[[#This Row],[En retard?]]="Oui",OR(Tableau1[[#This Row],[Product]]="Citron",Tableau1[[#This Row],[Product]]="Amandes")),"Oui","Non")</f>
        <v>Non</v>
      </c>
      <c r="R1852" t="str">
        <f>CONCATENATE(Tableau1[[#This Row],[OrderCode]],"|",Tableau1[[#This Row],[AnaCode]],"|",Tableau1[[#This Row],[Product]])</f>
        <v>CMD01448506|MTX|Pomme de terre</v>
      </c>
    </row>
    <row r="1853" spans="1:18" x14ac:dyDescent="0.25">
      <c r="A1853" s="1" t="s">
        <v>289</v>
      </c>
      <c r="B1853" s="1" t="s">
        <v>20</v>
      </c>
      <c r="C1853" s="3" t="s">
        <v>61</v>
      </c>
      <c r="D1853" s="3" t="s">
        <v>14</v>
      </c>
      <c r="E1853" s="1" t="s">
        <v>179</v>
      </c>
      <c r="F1853" s="1" t="s">
        <v>2411</v>
      </c>
      <c r="G1853" s="1" t="s">
        <v>945</v>
      </c>
      <c r="H1853" s="3">
        <f>SUBSTITUTE(LEFT(Tableau1[[#This Row],[OrderDate]],17),".",":")+0</f>
        <v>43571.283391203702</v>
      </c>
      <c r="I1853" s="3">
        <f>SUBSTITUTE(LEFT(Tableau1[[#This Row],[OrderDueTo]],17),".",":")+0</f>
        <v>43572.5</v>
      </c>
      <c r="J1853" s="13" t="str">
        <f>VLOOKUP(Tableau1[[#This Row],[AnaCode]],'Config Analyses'!A:C,2,FALSE)</f>
        <v>Analyse métaux lourds</v>
      </c>
      <c r="K1853" s="13" t="str">
        <f>VLOOKUP(Tableau1[[#This Row],[AnaCode]],'Config Analyses'!A:C,3,FALSE)</f>
        <v>Equipe 1</v>
      </c>
      <c r="L1853" s="13" t="str">
        <f>VLOOKUP(Tableau1[[#This Row],[CustomerCode]],'Config Clients'!A:D,3,FALSE)</f>
        <v>Grande surface</v>
      </c>
      <c r="M1853" s="13" t="str">
        <f>VLOOKUP(Tableau1[[#This Row],[CustomerCode]],'Config Clients'!A:D,4,FALSE)</f>
        <v>Eric</v>
      </c>
      <c r="N1853" s="10" t="str">
        <f>IFERROR(IF(Tableau1[[#This Row],[Date rendu]]-'Date de l''export'!$A$2&gt;0,"Non","Oui"),"Oui")</f>
        <v>Non</v>
      </c>
      <c r="O1853" s="11">
        <f>IF(Tableau1[[#This Row],[En retard?]]="Non",Tableau1[[#This Row],[Date rendu]]-'Date de l''export'!$A$2,0)</f>
        <v>0.74041666666744277</v>
      </c>
      <c r="P1853" s="14" t="str">
        <f>IF(Tableau1[[#This Row],[En retard?]]="Oui","HD",IF(Tableau1[Délai restant]&lt;1,"&lt;24h",IF(Tableau1[Délai restant]&lt;2,"&lt;48h","≥48h")))</f>
        <v>&lt;24h</v>
      </c>
      <c r="Q1853" s="14" t="str">
        <f>IF(AND(Tableau1[[#This Row],[En retard?]]="Oui",OR(Tableau1[[#This Row],[Product]]="Citron",Tableau1[[#This Row],[Product]]="Amandes")),"Oui","Non")</f>
        <v>Non</v>
      </c>
      <c r="R1853" t="str">
        <f>CONCATENATE(Tableau1[[#This Row],[OrderCode]],"|",Tableau1[[#This Row],[AnaCode]],"|",Tableau1[[#This Row],[Product]])</f>
        <v>CMD01570104|MTX|Orange</v>
      </c>
    </row>
    <row r="1854" spans="1:18" x14ac:dyDescent="0.25">
      <c r="A1854" s="1" t="s">
        <v>306</v>
      </c>
      <c r="B1854" s="1" t="s">
        <v>21</v>
      </c>
      <c r="C1854" s="3" t="s">
        <v>49</v>
      </c>
      <c r="D1854" s="3" t="s">
        <v>8</v>
      </c>
      <c r="E1854" s="1" t="s">
        <v>107</v>
      </c>
      <c r="F1854" s="1" t="s">
        <v>2413</v>
      </c>
      <c r="G1854" s="1" t="s">
        <v>950</v>
      </c>
      <c r="H1854" s="3">
        <f>SUBSTITUTE(LEFT(Tableau1[[#This Row],[OrderDate]],17),".",":")+0</f>
        <v>43571.284560185188</v>
      </c>
      <c r="I1854" s="3">
        <f>SUBSTITUTE(LEFT(Tableau1[[#This Row],[OrderDueTo]],17),".",":")+0</f>
        <v>43574.5</v>
      </c>
      <c r="J1854" s="13" t="str">
        <f>VLOOKUP(Tableau1[[#This Row],[AnaCode]],'Config Analyses'!A:C,2,FALSE)</f>
        <v>Analyse nutritionelle</v>
      </c>
      <c r="K1854" s="13" t="str">
        <f>VLOOKUP(Tableau1[[#This Row],[AnaCode]],'Config Analyses'!A:C,3,FALSE)</f>
        <v>Equipe 2</v>
      </c>
      <c r="L1854" s="13" t="str">
        <f>VLOOKUP(Tableau1[[#This Row],[CustomerCode]],'Config Clients'!A:D,3,FALSE)</f>
        <v>Grande surface</v>
      </c>
      <c r="M1854" s="13" t="str">
        <f>VLOOKUP(Tableau1[[#This Row],[CustomerCode]],'Config Clients'!A:D,4,FALSE)</f>
        <v>Eric</v>
      </c>
      <c r="N1854" s="10" t="str">
        <f>IFERROR(IF(Tableau1[[#This Row],[Date rendu]]-'Date de l''export'!$A$2&gt;0,"Non","Oui"),"Oui")</f>
        <v>Non</v>
      </c>
      <c r="O1854" s="11">
        <f>IF(Tableau1[[#This Row],[En retard?]]="Non",Tableau1[[#This Row],[Date rendu]]-'Date de l''export'!$A$2,0)</f>
        <v>2.7404166666674428</v>
      </c>
      <c r="P1854" s="14" t="str">
        <f>IF(Tableau1[[#This Row],[En retard?]]="Oui","HD",IF(Tableau1[Délai restant]&lt;1,"&lt;24h",IF(Tableau1[Délai restant]&lt;2,"&lt;48h","≥48h")))</f>
        <v>≥48h</v>
      </c>
      <c r="Q1854" s="14" t="str">
        <f>IF(AND(Tableau1[[#This Row],[En retard?]]="Oui",OR(Tableau1[[#This Row],[Product]]="Citron",Tableau1[[#This Row],[Product]]="Amandes")),"Oui","Non")</f>
        <v>Non</v>
      </c>
      <c r="R1854" t="str">
        <f>CONCATENATE(Tableau1[[#This Row],[OrderCode]],"|",Tableau1[[#This Row],[AnaCode]],"|",Tableau1[[#This Row],[Product]])</f>
        <v>CMD01408207|NTR|Carotte</v>
      </c>
    </row>
    <row r="1855" spans="1:18" x14ac:dyDescent="0.25">
      <c r="A1855" s="1" t="s">
        <v>3821</v>
      </c>
      <c r="B1855" s="1" t="s">
        <v>42</v>
      </c>
      <c r="C1855" s="3" t="s">
        <v>73</v>
      </c>
      <c r="D1855" s="3" t="s">
        <v>23</v>
      </c>
      <c r="E1855" s="1" t="s">
        <v>179</v>
      </c>
      <c r="F1855" s="1" t="s">
        <v>3822</v>
      </c>
      <c r="G1855" s="1" t="s">
        <v>945</v>
      </c>
      <c r="H1855" s="3">
        <f>SUBSTITUTE(LEFT(Tableau1[[#This Row],[OrderDate]],17),".",":")+0</f>
        <v>43571.285428240742</v>
      </c>
      <c r="I1855" s="3">
        <f>SUBSTITUTE(LEFT(Tableau1[[#This Row],[OrderDueTo]],17),".",":")+0</f>
        <v>43572.5</v>
      </c>
      <c r="J1855" s="13" t="str">
        <f>VLOOKUP(Tableau1[[#This Row],[AnaCode]],'Config Analyses'!A:C,2,FALSE)</f>
        <v>Analyse métaux lourds</v>
      </c>
      <c r="K1855" s="13" t="str">
        <f>VLOOKUP(Tableau1[[#This Row],[AnaCode]],'Config Analyses'!A:C,3,FALSE)</f>
        <v>Equipe 1</v>
      </c>
      <c r="L1855" s="13" t="str">
        <f>VLOOKUP(Tableau1[[#This Row],[CustomerCode]],'Config Clients'!A:D,3,FALSE)</f>
        <v>Entreprises agro-alimentaires</v>
      </c>
      <c r="M1855" s="13" t="str">
        <f>VLOOKUP(Tableau1[[#This Row],[CustomerCode]],'Config Clients'!A:D,4,FALSE)</f>
        <v>Julien</v>
      </c>
      <c r="N1855" s="10" t="str">
        <f>IFERROR(IF(Tableau1[[#This Row],[Date rendu]]-'Date de l''export'!$A$2&gt;0,"Non","Oui"),"Oui")</f>
        <v>Non</v>
      </c>
      <c r="O1855" s="11">
        <f>IF(Tableau1[[#This Row],[En retard?]]="Non",Tableau1[[#This Row],[Date rendu]]-'Date de l''export'!$A$2,0)</f>
        <v>0.74041666666744277</v>
      </c>
      <c r="P1855" s="14" t="str">
        <f>IF(Tableau1[[#This Row],[En retard?]]="Oui","HD",IF(Tableau1[Délai restant]&lt;1,"&lt;24h",IF(Tableau1[Délai restant]&lt;2,"&lt;48h","≥48h")))</f>
        <v>&lt;24h</v>
      </c>
      <c r="Q1855" s="14" t="str">
        <f>IF(AND(Tableau1[[#This Row],[En retard?]]="Oui",OR(Tableau1[[#This Row],[Product]]="Citron",Tableau1[[#This Row],[Product]]="Amandes")),"Oui","Non")</f>
        <v>Non</v>
      </c>
      <c r="R1855" t="str">
        <f>CONCATENATE(Tableau1[[#This Row],[OrderCode]],"|",Tableau1[[#This Row],[AnaCode]],"|",Tableau1[[#This Row],[Product]])</f>
        <v>CMD01678501|MTX|Jus de fruits</v>
      </c>
    </row>
    <row r="1856" spans="1:18" x14ac:dyDescent="0.25">
      <c r="A1856" s="1" t="s">
        <v>343</v>
      </c>
      <c r="B1856" s="1" t="s">
        <v>21</v>
      </c>
      <c r="C1856" s="3" t="s">
        <v>52</v>
      </c>
      <c r="D1856" s="3" t="s">
        <v>9</v>
      </c>
      <c r="E1856" s="1" t="s">
        <v>50</v>
      </c>
      <c r="F1856" s="1" t="s">
        <v>2416</v>
      </c>
      <c r="G1856" s="1" t="s">
        <v>1501</v>
      </c>
      <c r="H1856" s="3">
        <f>SUBSTITUTE(LEFT(Tableau1[[#This Row],[OrderDate]],17),".",":")+0</f>
        <v>43571.286064814813</v>
      </c>
      <c r="I1856" s="3">
        <f>SUBSTITUTE(LEFT(Tableau1[[#This Row],[OrderDueTo]],17),".",":")+0</f>
        <v>43580.5</v>
      </c>
      <c r="J1856" s="13" t="str">
        <f>VLOOKUP(Tableau1[[#This Row],[AnaCode]],'Config Analyses'!A:C,2,FALSE)</f>
        <v>Analyse OGM</v>
      </c>
      <c r="K1856" s="13" t="str">
        <f>VLOOKUP(Tableau1[[#This Row],[AnaCode]],'Config Analyses'!A:C,3,FALSE)</f>
        <v>Equipe 2</v>
      </c>
      <c r="L1856" s="13" t="str">
        <f>VLOOKUP(Tableau1[[#This Row],[CustomerCode]],'Config Clients'!A:D,3,FALSE)</f>
        <v>Centrale d'achats</v>
      </c>
      <c r="M1856" s="13" t="str">
        <f>VLOOKUP(Tableau1[[#This Row],[CustomerCode]],'Config Clients'!A:D,4,FALSE)</f>
        <v>Sandrine</v>
      </c>
      <c r="N1856" s="10" t="str">
        <f>IFERROR(IF(Tableau1[[#This Row],[Date rendu]]-'Date de l''export'!$A$2&gt;0,"Non","Oui"),"Oui")</f>
        <v>Non</v>
      </c>
      <c r="O1856" s="11">
        <f>IF(Tableau1[[#This Row],[En retard?]]="Non",Tableau1[[#This Row],[Date rendu]]-'Date de l''export'!$A$2,0)</f>
        <v>8.7404166666674428</v>
      </c>
      <c r="P1856" s="14" t="str">
        <f>IF(Tableau1[[#This Row],[En retard?]]="Oui","HD",IF(Tableau1[Délai restant]&lt;1,"&lt;24h",IF(Tableau1[Délai restant]&lt;2,"&lt;48h","≥48h")))</f>
        <v>≥48h</v>
      </c>
      <c r="Q1856" s="14" t="str">
        <f>IF(AND(Tableau1[[#This Row],[En retard?]]="Oui",OR(Tableau1[[#This Row],[Product]]="Citron",Tableau1[[#This Row],[Product]]="Amandes")),"Oui","Non")</f>
        <v>Non</v>
      </c>
      <c r="R1856" t="str">
        <f>CONCATENATE(Tableau1[[#This Row],[OrderCode]],"|",Tableau1[[#This Row],[AnaCode]],"|",Tableau1[[#This Row],[Product]])</f>
        <v>CMD01621903|OGM|Carotte</v>
      </c>
    </row>
    <row r="1857" spans="1:18" x14ac:dyDescent="0.25">
      <c r="A1857" s="1" t="s">
        <v>560</v>
      </c>
      <c r="B1857" s="1" t="s">
        <v>26</v>
      </c>
      <c r="C1857" s="3" t="s">
        <v>52</v>
      </c>
      <c r="D1857" s="3" t="s">
        <v>9</v>
      </c>
      <c r="E1857" s="1" t="s">
        <v>179</v>
      </c>
      <c r="F1857" s="1" t="s">
        <v>2127</v>
      </c>
      <c r="G1857" s="1" t="s">
        <v>945</v>
      </c>
      <c r="H1857" s="3">
        <f>SUBSTITUTE(LEFT(Tableau1[[#This Row],[OrderDate]],17),".",":")+0</f>
        <v>43571.286249999997</v>
      </c>
      <c r="I1857" s="3">
        <f>SUBSTITUTE(LEFT(Tableau1[[#This Row],[OrderDueTo]],17),".",":")+0</f>
        <v>43572.5</v>
      </c>
      <c r="J1857" s="13" t="str">
        <f>VLOOKUP(Tableau1[[#This Row],[AnaCode]],'Config Analyses'!A:C,2,FALSE)</f>
        <v>Analyse métaux lourds</v>
      </c>
      <c r="K1857" s="13" t="str">
        <f>VLOOKUP(Tableau1[[#This Row],[AnaCode]],'Config Analyses'!A:C,3,FALSE)</f>
        <v>Equipe 1</v>
      </c>
      <c r="L1857" s="13" t="str">
        <f>VLOOKUP(Tableau1[[#This Row],[CustomerCode]],'Config Clients'!A:D,3,FALSE)</f>
        <v>Centrale d'achats</v>
      </c>
      <c r="M1857" s="13" t="str">
        <f>VLOOKUP(Tableau1[[#This Row],[CustomerCode]],'Config Clients'!A:D,4,FALSE)</f>
        <v>Sandrine</v>
      </c>
      <c r="N1857" s="10" t="str">
        <f>IFERROR(IF(Tableau1[[#This Row],[Date rendu]]-'Date de l''export'!$A$2&gt;0,"Non","Oui"),"Oui")</f>
        <v>Non</v>
      </c>
      <c r="O1857" s="11">
        <f>IF(Tableau1[[#This Row],[En retard?]]="Non",Tableau1[[#This Row],[Date rendu]]-'Date de l''export'!$A$2,0)</f>
        <v>0.74041666666744277</v>
      </c>
      <c r="P1857" s="14" t="str">
        <f>IF(Tableau1[[#This Row],[En retard?]]="Oui","HD",IF(Tableau1[Délai restant]&lt;1,"&lt;24h",IF(Tableau1[Délai restant]&lt;2,"&lt;48h","≥48h")))</f>
        <v>&lt;24h</v>
      </c>
      <c r="Q1857" s="14" t="str">
        <f>IF(AND(Tableau1[[#This Row],[En retard?]]="Oui",OR(Tableau1[[#This Row],[Product]]="Citron",Tableau1[[#This Row],[Product]]="Amandes")),"Oui","Non")</f>
        <v>Non</v>
      </c>
      <c r="R1857" t="str">
        <f>CONCATENATE(Tableau1[[#This Row],[OrderCode]],"|",Tableau1[[#This Row],[AnaCode]],"|",Tableau1[[#This Row],[Product]])</f>
        <v>CMD01509705|MTX|Radis</v>
      </c>
    </row>
    <row r="1858" spans="1:18" x14ac:dyDescent="0.25">
      <c r="A1858" s="1" t="s">
        <v>174</v>
      </c>
      <c r="B1858" s="1" t="s">
        <v>21</v>
      </c>
      <c r="C1858" s="3" t="s">
        <v>52</v>
      </c>
      <c r="D1858" s="3" t="s">
        <v>9</v>
      </c>
      <c r="E1858" s="1" t="s">
        <v>50</v>
      </c>
      <c r="F1858" s="1" t="s">
        <v>2418</v>
      </c>
      <c r="G1858" s="1" t="s">
        <v>1501</v>
      </c>
      <c r="H1858" s="3">
        <f>SUBSTITUTE(LEFT(Tableau1[[#This Row],[OrderDate]],17),".",":")+0</f>
        <v>43571.286273148151</v>
      </c>
      <c r="I1858" s="3">
        <f>SUBSTITUTE(LEFT(Tableau1[[#This Row],[OrderDueTo]],17),".",":")+0</f>
        <v>43580.5</v>
      </c>
      <c r="J1858" s="13" t="str">
        <f>VLOOKUP(Tableau1[[#This Row],[AnaCode]],'Config Analyses'!A:C,2,FALSE)</f>
        <v>Analyse OGM</v>
      </c>
      <c r="K1858" s="13" t="str">
        <f>VLOOKUP(Tableau1[[#This Row],[AnaCode]],'Config Analyses'!A:C,3,FALSE)</f>
        <v>Equipe 2</v>
      </c>
      <c r="L1858" s="13" t="str">
        <f>VLOOKUP(Tableau1[[#This Row],[CustomerCode]],'Config Clients'!A:D,3,FALSE)</f>
        <v>Centrale d'achats</v>
      </c>
      <c r="M1858" s="13" t="str">
        <f>VLOOKUP(Tableau1[[#This Row],[CustomerCode]],'Config Clients'!A:D,4,FALSE)</f>
        <v>Sandrine</v>
      </c>
      <c r="N1858" s="10" t="str">
        <f>IFERROR(IF(Tableau1[[#This Row],[Date rendu]]-'Date de l''export'!$A$2&gt;0,"Non","Oui"),"Oui")</f>
        <v>Non</v>
      </c>
      <c r="O1858" s="11">
        <f>IF(Tableau1[[#This Row],[En retard?]]="Non",Tableau1[[#This Row],[Date rendu]]-'Date de l''export'!$A$2,0)</f>
        <v>8.7404166666674428</v>
      </c>
      <c r="P1858" s="14" t="str">
        <f>IF(Tableau1[[#This Row],[En retard?]]="Oui","HD",IF(Tableau1[Délai restant]&lt;1,"&lt;24h",IF(Tableau1[Délai restant]&lt;2,"&lt;48h","≥48h")))</f>
        <v>≥48h</v>
      </c>
      <c r="Q1858" s="14" t="str">
        <f>IF(AND(Tableau1[[#This Row],[En retard?]]="Oui",OR(Tableau1[[#This Row],[Product]]="Citron",Tableau1[[#This Row],[Product]]="Amandes")),"Oui","Non")</f>
        <v>Non</v>
      </c>
      <c r="R1858" t="str">
        <f>CONCATENATE(Tableau1[[#This Row],[OrderCode]],"|",Tableau1[[#This Row],[AnaCode]],"|",Tableau1[[#This Row],[Product]])</f>
        <v>CMD01691010|OGM|Carotte</v>
      </c>
    </row>
    <row r="1859" spans="1:18" x14ac:dyDescent="0.25">
      <c r="A1859" s="1" t="s">
        <v>3823</v>
      </c>
      <c r="B1859" s="1" t="s">
        <v>42</v>
      </c>
      <c r="C1859" s="3" t="s">
        <v>255</v>
      </c>
      <c r="D1859" s="3" t="s">
        <v>40</v>
      </c>
      <c r="E1859" s="1" t="s">
        <v>63</v>
      </c>
      <c r="F1859" s="1" t="s">
        <v>3824</v>
      </c>
      <c r="G1859" s="1" t="s">
        <v>1013</v>
      </c>
      <c r="H1859" s="3">
        <f>SUBSTITUTE(LEFT(Tableau1[[#This Row],[OrderDate]],17),".",":")+0</f>
        <v>43571.286712962959</v>
      </c>
      <c r="I1859" s="3">
        <f>SUBSTITUTE(LEFT(Tableau1[[#This Row],[OrderDueTo]],17),".",":")+0</f>
        <v>43578.5</v>
      </c>
      <c r="J1859" s="13" t="str">
        <f>VLOOKUP(Tableau1[[#This Row],[AnaCode]],'Config Analyses'!A:C,2,FALSE)</f>
        <v>Analyse polluants d'emballage</v>
      </c>
      <c r="K1859" s="13" t="str">
        <f>VLOOKUP(Tableau1[[#This Row],[AnaCode]],'Config Analyses'!A:C,3,FALSE)</f>
        <v>Equipe 3</v>
      </c>
      <c r="L1859" s="13" t="str">
        <f>VLOOKUP(Tableau1[[#This Row],[CustomerCode]],'Config Clients'!A:D,3,FALSE)</f>
        <v>Coopérative agricole</v>
      </c>
      <c r="M1859" s="13" t="str">
        <f>VLOOKUP(Tableau1[[#This Row],[CustomerCode]],'Config Clients'!A:D,4,FALSE)</f>
        <v>Eric</v>
      </c>
      <c r="N1859" s="10" t="str">
        <f>IFERROR(IF(Tableau1[[#This Row],[Date rendu]]-'Date de l''export'!$A$2&gt;0,"Non","Oui"),"Oui")</f>
        <v>Non</v>
      </c>
      <c r="O1859" s="11">
        <f>IF(Tableau1[[#This Row],[En retard?]]="Non",Tableau1[[#This Row],[Date rendu]]-'Date de l''export'!$A$2,0)</f>
        <v>6.7404166666674428</v>
      </c>
      <c r="P1859" s="14" t="str">
        <f>IF(Tableau1[[#This Row],[En retard?]]="Oui","HD",IF(Tableau1[Délai restant]&lt;1,"&lt;24h",IF(Tableau1[Délai restant]&lt;2,"&lt;48h","≥48h")))</f>
        <v>≥48h</v>
      </c>
      <c r="Q1859" s="14" t="str">
        <f>IF(AND(Tableau1[[#This Row],[En retard?]]="Oui",OR(Tableau1[[#This Row],[Product]]="Citron",Tableau1[[#This Row],[Product]]="Amandes")),"Oui","Non")</f>
        <v>Non</v>
      </c>
      <c r="R1859" t="str">
        <f>CONCATENATE(Tableau1[[#This Row],[OrderCode]],"|",Tableau1[[#This Row],[AnaCode]],"|",Tableau1[[#This Row],[Product]])</f>
        <v>CMD01677901|PLLT|Jus de fruits</v>
      </c>
    </row>
    <row r="1860" spans="1:18" x14ac:dyDescent="0.25">
      <c r="A1860" s="1" t="s">
        <v>513</v>
      </c>
      <c r="B1860" s="1" t="s">
        <v>7</v>
      </c>
      <c r="C1860" s="3" t="s">
        <v>52</v>
      </c>
      <c r="D1860" s="3" t="s">
        <v>9</v>
      </c>
      <c r="E1860" s="1" t="s">
        <v>63</v>
      </c>
      <c r="F1860" s="1" t="s">
        <v>2420</v>
      </c>
      <c r="G1860" s="1" t="s">
        <v>1013</v>
      </c>
      <c r="H1860" s="3">
        <f>SUBSTITUTE(LEFT(Tableau1[[#This Row],[OrderDate]],17),".",":")+0</f>
        <v>43571.286909722221</v>
      </c>
      <c r="I1860" s="3">
        <f>SUBSTITUTE(LEFT(Tableau1[[#This Row],[OrderDueTo]],17),".",":")+0</f>
        <v>43578.5</v>
      </c>
      <c r="J1860" s="13" t="str">
        <f>VLOOKUP(Tableau1[[#This Row],[AnaCode]],'Config Analyses'!A:C,2,FALSE)</f>
        <v>Analyse polluants d'emballage</v>
      </c>
      <c r="K1860" s="13" t="str">
        <f>VLOOKUP(Tableau1[[#This Row],[AnaCode]],'Config Analyses'!A:C,3,FALSE)</f>
        <v>Equipe 3</v>
      </c>
      <c r="L1860" s="13" t="str">
        <f>VLOOKUP(Tableau1[[#This Row],[CustomerCode]],'Config Clients'!A:D,3,FALSE)</f>
        <v>Centrale d'achats</v>
      </c>
      <c r="M1860" s="13" t="str">
        <f>VLOOKUP(Tableau1[[#This Row],[CustomerCode]],'Config Clients'!A:D,4,FALSE)</f>
        <v>Sandrine</v>
      </c>
      <c r="N1860" s="10" t="str">
        <f>IFERROR(IF(Tableau1[[#This Row],[Date rendu]]-'Date de l''export'!$A$2&gt;0,"Non","Oui"),"Oui")</f>
        <v>Non</v>
      </c>
      <c r="O1860" s="11">
        <f>IF(Tableau1[[#This Row],[En retard?]]="Non",Tableau1[[#This Row],[Date rendu]]-'Date de l''export'!$A$2,0)</f>
        <v>6.7404166666674428</v>
      </c>
      <c r="P1860" s="14" t="str">
        <f>IF(Tableau1[[#This Row],[En retard?]]="Oui","HD",IF(Tableau1[Délai restant]&lt;1,"&lt;24h",IF(Tableau1[Délai restant]&lt;2,"&lt;48h","≥48h")))</f>
        <v>≥48h</v>
      </c>
      <c r="Q1860" s="14" t="str">
        <f>IF(AND(Tableau1[[#This Row],[En retard?]]="Oui",OR(Tableau1[[#This Row],[Product]]="Citron",Tableau1[[#This Row],[Product]]="Amandes")),"Oui","Non")</f>
        <v>Non</v>
      </c>
      <c r="R1860" t="str">
        <f>CONCATENATE(Tableau1[[#This Row],[OrderCode]],"|",Tableau1[[#This Row],[AnaCode]],"|",Tableau1[[#This Row],[Product]])</f>
        <v>CMD01582608|PLLT|Concombre</v>
      </c>
    </row>
    <row r="1861" spans="1:18" x14ac:dyDescent="0.25">
      <c r="A1861" s="1" t="s">
        <v>784</v>
      </c>
      <c r="B1861" s="1" t="s">
        <v>31</v>
      </c>
      <c r="C1861" s="3" t="s">
        <v>98</v>
      </c>
      <c r="D1861" s="3" t="s">
        <v>27</v>
      </c>
      <c r="E1861" s="1" t="s">
        <v>229</v>
      </c>
      <c r="F1861" s="1" t="s">
        <v>2551</v>
      </c>
      <c r="G1861" s="1" t="s">
        <v>964</v>
      </c>
      <c r="H1861" s="3">
        <f>SUBSTITUTE(LEFT(Tableau1[[#This Row],[OrderDate]],17),".",":")+0</f>
        <v>43571.286944444444</v>
      </c>
      <c r="I1861" s="3">
        <f>SUBSTITUTE(LEFT(Tableau1[[#This Row],[OrderDueTo]],17),".",":")+0</f>
        <v>43573.5</v>
      </c>
      <c r="J1861" s="13" t="str">
        <f>VLOOKUP(Tableau1[[#This Row],[AnaCode]],'Config Analyses'!A:C,2,FALSE)</f>
        <v>Analyse sucres</v>
      </c>
      <c r="K1861" s="13" t="str">
        <f>VLOOKUP(Tableau1[[#This Row],[AnaCode]],'Config Analyses'!A:C,3,FALSE)</f>
        <v>Equipe 2</v>
      </c>
      <c r="L1861" s="13" t="str">
        <f>VLOOKUP(Tableau1[[#This Row],[CustomerCode]],'Config Clients'!A:D,3,FALSE)</f>
        <v>Coopérative agricole</v>
      </c>
      <c r="M1861" s="13" t="str">
        <f>VLOOKUP(Tableau1[[#This Row],[CustomerCode]],'Config Clients'!A:D,4,FALSE)</f>
        <v>Julie</v>
      </c>
      <c r="N1861" s="10" t="str">
        <f>IFERROR(IF(Tableau1[[#This Row],[Date rendu]]-'Date de l''export'!$A$2&gt;0,"Non","Oui"),"Oui")</f>
        <v>Non</v>
      </c>
      <c r="O1861" s="11">
        <f>IF(Tableau1[[#This Row],[En retard?]]="Non",Tableau1[[#This Row],[Date rendu]]-'Date de l''export'!$A$2,0)</f>
        <v>1.7404166666674428</v>
      </c>
      <c r="P1861" s="14" t="str">
        <f>IF(Tableau1[[#This Row],[En retard?]]="Oui","HD",IF(Tableau1[Délai restant]&lt;1,"&lt;24h",IF(Tableau1[Délai restant]&lt;2,"&lt;48h","≥48h")))</f>
        <v>&lt;48h</v>
      </c>
      <c r="Q1861" s="14" t="str">
        <f>IF(AND(Tableau1[[#This Row],[En retard?]]="Oui",OR(Tableau1[[#This Row],[Product]]="Citron",Tableau1[[#This Row],[Product]]="Amandes")),"Oui","Non")</f>
        <v>Non</v>
      </c>
      <c r="R1861" t="str">
        <f>CONCATENATE(Tableau1[[#This Row],[OrderCode]],"|",Tableau1[[#This Row],[AnaCode]],"|",Tableau1[[#This Row],[Product]])</f>
        <v>CMD01749201|SCR|Pomme de terre</v>
      </c>
    </row>
    <row r="1862" spans="1:18" x14ac:dyDescent="0.25">
      <c r="A1862" s="1" t="s">
        <v>403</v>
      </c>
      <c r="B1862" s="1" t="s">
        <v>31</v>
      </c>
      <c r="C1862" s="3" t="s">
        <v>49</v>
      </c>
      <c r="D1862" s="3" t="s">
        <v>8</v>
      </c>
      <c r="E1862" s="1" t="s">
        <v>229</v>
      </c>
      <c r="F1862" s="1" t="s">
        <v>2550</v>
      </c>
      <c r="G1862" s="1" t="s">
        <v>964</v>
      </c>
      <c r="H1862" s="3">
        <f>SUBSTITUTE(LEFT(Tableau1[[#This Row],[OrderDate]],17),".",":")+0</f>
        <v>43571.287141203706</v>
      </c>
      <c r="I1862" s="3">
        <f>SUBSTITUTE(LEFT(Tableau1[[#This Row],[OrderDueTo]],17),".",":")+0</f>
        <v>43573.5</v>
      </c>
      <c r="J1862" s="13" t="str">
        <f>VLOOKUP(Tableau1[[#This Row],[AnaCode]],'Config Analyses'!A:C,2,FALSE)</f>
        <v>Analyse sucres</v>
      </c>
      <c r="K1862" s="13" t="str">
        <f>VLOOKUP(Tableau1[[#This Row],[AnaCode]],'Config Analyses'!A:C,3,FALSE)</f>
        <v>Equipe 2</v>
      </c>
      <c r="L1862" s="13" t="str">
        <f>VLOOKUP(Tableau1[[#This Row],[CustomerCode]],'Config Clients'!A:D,3,FALSE)</f>
        <v>Grande surface</v>
      </c>
      <c r="M1862" s="13" t="str">
        <f>VLOOKUP(Tableau1[[#This Row],[CustomerCode]],'Config Clients'!A:D,4,FALSE)</f>
        <v>Eric</v>
      </c>
      <c r="N1862" s="10" t="str">
        <f>IFERROR(IF(Tableau1[[#This Row],[Date rendu]]-'Date de l''export'!$A$2&gt;0,"Non","Oui"),"Oui")</f>
        <v>Non</v>
      </c>
      <c r="O1862" s="11">
        <f>IF(Tableau1[[#This Row],[En retard?]]="Non",Tableau1[[#This Row],[Date rendu]]-'Date de l''export'!$A$2,0)</f>
        <v>1.7404166666674428</v>
      </c>
      <c r="P1862" s="14" t="str">
        <f>IF(Tableau1[[#This Row],[En retard?]]="Oui","HD",IF(Tableau1[Délai restant]&lt;1,"&lt;24h",IF(Tableau1[Délai restant]&lt;2,"&lt;48h","≥48h")))</f>
        <v>&lt;48h</v>
      </c>
      <c r="Q1862" s="14" t="str">
        <f>IF(AND(Tableau1[[#This Row],[En retard?]]="Oui",OR(Tableau1[[#This Row],[Product]]="Citron",Tableau1[[#This Row],[Product]]="Amandes")),"Oui","Non")</f>
        <v>Non</v>
      </c>
      <c r="R1862" t="str">
        <f>CONCATENATE(Tableau1[[#This Row],[OrderCode]],"|",Tableau1[[#This Row],[AnaCode]],"|",Tableau1[[#This Row],[Product]])</f>
        <v>CMD01686702|SCR|Pomme de terre</v>
      </c>
    </row>
    <row r="1863" spans="1:18" x14ac:dyDescent="0.25">
      <c r="A1863" s="1" t="s">
        <v>494</v>
      </c>
      <c r="B1863" s="1" t="s">
        <v>46</v>
      </c>
      <c r="C1863" s="3" t="s">
        <v>225</v>
      </c>
      <c r="D1863" s="3" t="s">
        <v>39</v>
      </c>
      <c r="E1863" s="1" t="s">
        <v>63</v>
      </c>
      <c r="F1863" s="1" t="s">
        <v>2422</v>
      </c>
      <c r="G1863" s="1" t="s">
        <v>1013</v>
      </c>
      <c r="H1863" s="3">
        <f>SUBSTITUTE(LEFT(Tableau1[[#This Row],[OrderDate]],17),".",":")+0</f>
        <v>43571.287199074075</v>
      </c>
      <c r="I1863" s="3">
        <f>SUBSTITUTE(LEFT(Tableau1[[#This Row],[OrderDueTo]],17),".",":")+0</f>
        <v>43578.5</v>
      </c>
      <c r="J1863" s="13" t="str">
        <f>VLOOKUP(Tableau1[[#This Row],[AnaCode]],'Config Analyses'!A:C,2,FALSE)</f>
        <v>Analyse polluants d'emballage</v>
      </c>
      <c r="K1863" s="13" t="str">
        <f>VLOOKUP(Tableau1[[#This Row],[AnaCode]],'Config Analyses'!A:C,3,FALSE)</f>
        <v>Equipe 3</v>
      </c>
      <c r="L1863" s="13" t="str">
        <f>VLOOKUP(Tableau1[[#This Row],[CustomerCode]],'Config Clients'!A:D,3,FALSE)</f>
        <v>Coopérative agricole</v>
      </c>
      <c r="M1863" s="13" t="str">
        <f>VLOOKUP(Tableau1[[#This Row],[CustomerCode]],'Config Clients'!A:D,4,FALSE)</f>
        <v>Béatrice</v>
      </c>
      <c r="N1863" s="10" t="str">
        <f>IFERROR(IF(Tableau1[[#This Row],[Date rendu]]-'Date de l''export'!$A$2&gt;0,"Non","Oui"),"Oui")</f>
        <v>Non</v>
      </c>
      <c r="O1863" s="11">
        <f>IF(Tableau1[[#This Row],[En retard?]]="Non",Tableau1[[#This Row],[Date rendu]]-'Date de l''export'!$A$2,0)</f>
        <v>6.7404166666674428</v>
      </c>
      <c r="P1863" s="14" t="str">
        <f>IF(Tableau1[[#This Row],[En retard?]]="Oui","HD",IF(Tableau1[Délai restant]&lt;1,"&lt;24h",IF(Tableau1[Délai restant]&lt;2,"&lt;48h","≥48h")))</f>
        <v>≥48h</v>
      </c>
      <c r="Q1863" s="14" t="str">
        <f>IF(AND(Tableau1[[#This Row],[En retard?]]="Oui",OR(Tableau1[[#This Row],[Product]]="Citron",Tableau1[[#This Row],[Product]]="Amandes")),"Oui","Non")</f>
        <v>Non</v>
      </c>
      <c r="R1863" t="str">
        <f>CONCATENATE(Tableau1[[#This Row],[OrderCode]],"|",Tableau1[[#This Row],[AnaCode]],"|",Tableau1[[#This Row],[Product]])</f>
        <v>CMD01779001|PLLT|Raisin</v>
      </c>
    </row>
    <row r="1864" spans="1:18" x14ac:dyDescent="0.25">
      <c r="A1864" s="1" t="s">
        <v>753</v>
      </c>
      <c r="B1864" s="1" t="s">
        <v>20</v>
      </c>
      <c r="C1864" s="3" t="s">
        <v>61</v>
      </c>
      <c r="D1864" s="3" t="s">
        <v>14</v>
      </c>
      <c r="E1864" s="1" t="s">
        <v>50</v>
      </c>
      <c r="F1864" s="1" t="s">
        <v>2423</v>
      </c>
      <c r="G1864" s="1" t="s">
        <v>1501</v>
      </c>
      <c r="H1864" s="3">
        <f>SUBSTITUTE(LEFT(Tableau1[[#This Row],[OrderDate]],17),".",":")+0</f>
        <v>43571.287222222221</v>
      </c>
      <c r="I1864" s="3">
        <f>SUBSTITUTE(LEFT(Tableau1[[#This Row],[OrderDueTo]],17),".",":")+0</f>
        <v>43580.5</v>
      </c>
      <c r="J1864" s="13" t="str">
        <f>VLOOKUP(Tableau1[[#This Row],[AnaCode]],'Config Analyses'!A:C,2,FALSE)</f>
        <v>Analyse OGM</v>
      </c>
      <c r="K1864" s="13" t="str">
        <f>VLOOKUP(Tableau1[[#This Row],[AnaCode]],'Config Analyses'!A:C,3,FALSE)</f>
        <v>Equipe 2</v>
      </c>
      <c r="L1864" s="13" t="str">
        <f>VLOOKUP(Tableau1[[#This Row],[CustomerCode]],'Config Clients'!A:D,3,FALSE)</f>
        <v>Grande surface</v>
      </c>
      <c r="M1864" s="13" t="str">
        <f>VLOOKUP(Tableau1[[#This Row],[CustomerCode]],'Config Clients'!A:D,4,FALSE)</f>
        <v>Eric</v>
      </c>
      <c r="N1864" s="10" t="str">
        <f>IFERROR(IF(Tableau1[[#This Row],[Date rendu]]-'Date de l''export'!$A$2&gt;0,"Non","Oui"),"Oui")</f>
        <v>Non</v>
      </c>
      <c r="O1864" s="11">
        <f>IF(Tableau1[[#This Row],[En retard?]]="Non",Tableau1[[#This Row],[Date rendu]]-'Date de l''export'!$A$2,0)</f>
        <v>8.7404166666674428</v>
      </c>
      <c r="P1864" s="14" t="str">
        <f>IF(Tableau1[[#This Row],[En retard?]]="Oui","HD",IF(Tableau1[Délai restant]&lt;1,"&lt;24h",IF(Tableau1[Délai restant]&lt;2,"&lt;48h","≥48h")))</f>
        <v>≥48h</v>
      </c>
      <c r="Q1864" s="14" t="str">
        <f>IF(AND(Tableau1[[#This Row],[En retard?]]="Oui",OR(Tableau1[[#This Row],[Product]]="Citron",Tableau1[[#This Row],[Product]]="Amandes")),"Oui","Non")</f>
        <v>Non</v>
      </c>
      <c r="R1864" t="str">
        <f>CONCATENATE(Tableau1[[#This Row],[OrderCode]],"|",Tableau1[[#This Row],[AnaCode]],"|",Tableau1[[#This Row],[Product]])</f>
        <v>CMD01497902|OGM|Orange</v>
      </c>
    </row>
    <row r="1865" spans="1:18" x14ac:dyDescent="0.25">
      <c r="A1865" s="1" t="s">
        <v>186</v>
      </c>
      <c r="B1865" s="1" t="s">
        <v>7</v>
      </c>
      <c r="C1865" s="3" t="s">
        <v>98</v>
      </c>
      <c r="D1865" s="3" t="s">
        <v>27</v>
      </c>
      <c r="E1865" s="1" t="s">
        <v>63</v>
      </c>
      <c r="F1865" s="1" t="s">
        <v>2424</v>
      </c>
      <c r="G1865" s="1" t="s">
        <v>1013</v>
      </c>
      <c r="H1865" s="3">
        <f>SUBSTITUTE(LEFT(Tableau1[[#This Row],[OrderDate]],17),".",":")+0</f>
        <v>43571.287858796299</v>
      </c>
      <c r="I1865" s="3">
        <f>SUBSTITUTE(LEFT(Tableau1[[#This Row],[OrderDueTo]],17),".",":")+0</f>
        <v>43578.5</v>
      </c>
      <c r="J1865" s="13" t="str">
        <f>VLOOKUP(Tableau1[[#This Row],[AnaCode]],'Config Analyses'!A:C,2,FALSE)</f>
        <v>Analyse polluants d'emballage</v>
      </c>
      <c r="K1865" s="13" t="str">
        <f>VLOOKUP(Tableau1[[#This Row],[AnaCode]],'Config Analyses'!A:C,3,FALSE)</f>
        <v>Equipe 3</v>
      </c>
      <c r="L1865" s="13" t="str">
        <f>VLOOKUP(Tableau1[[#This Row],[CustomerCode]],'Config Clients'!A:D,3,FALSE)</f>
        <v>Coopérative agricole</v>
      </c>
      <c r="M1865" s="13" t="str">
        <f>VLOOKUP(Tableau1[[#This Row],[CustomerCode]],'Config Clients'!A:D,4,FALSE)</f>
        <v>Julie</v>
      </c>
      <c r="N1865" s="10" t="str">
        <f>IFERROR(IF(Tableau1[[#This Row],[Date rendu]]-'Date de l''export'!$A$2&gt;0,"Non","Oui"),"Oui")</f>
        <v>Non</v>
      </c>
      <c r="O1865" s="11">
        <f>IF(Tableau1[[#This Row],[En retard?]]="Non",Tableau1[[#This Row],[Date rendu]]-'Date de l''export'!$A$2,0)</f>
        <v>6.7404166666674428</v>
      </c>
      <c r="P1865" s="14" t="str">
        <f>IF(Tableau1[[#This Row],[En retard?]]="Oui","HD",IF(Tableau1[Délai restant]&lt;1,"&lt;24h",IF(Tableau1[Délai restant]&lt;2,"&lt;48h","≥48h")))</f>
        <v>≥48h</v>
      </c>
      <c r="Q1865" s="14" t="str">
        <f>IF(AND(Tableau1[[#This Row],[En retard?]]="Oui",OR(Tableau1[[#This Row],[Product]]="Citron",Tableau1[[#This Row],[Product]]="Amandes")),"Oui","Non")</f>
        <v>Non</v>
      </c>
      <c r="R1865" t="str">
        <f>CONCATENATE(Tableau1[[#This Row],[OrderCode]],"|",Tableau1[[#This Row],[AnaCode]],"|",Tableau1[[#This Row],[Product]])</f>
        <v>CMD01490204|PLLT|Concombre</v>
      </c>
    </row>
    <row r="1866" spans="1:18" x14ac:dyDescent="0.25">
      <c r="A1866" s="1" t="s">
        <v>359</v>
      </c>
      <c r="B1866" s="1" t="s">
        <v>32</v>
      </c>
      <c r="C1866" s="3" t="s">
        <v>61</v>
      </c>
      <c r="D1866" s="3" t="s">
        <v>14</v>
      </c>
      <c r="E1866" s="1" t="s">
        <v>229</v>
      </c>
      <c r="F1866" s="1" t="s">
        <v>2549</v>
      </c>
      <c r="G1866" s="1" t="s">
        <v>964</v>
      </c>
      <c r="H1866" s="3">
        <f>SUBSTITUTE(LEFT(Tableau1[[#This Row],[OrderDate]],17),".",":")+0</f>
        <v>43571.287951388891</v>
      </c>
      <c r="I1866" s="3">
        <f>SUBSTITUTE(LEFT(Tableau1[[#This Row],[OrderDueTo]],17),".",":")+0</f>
        <v>43573.5</v>
      </c>
      <c r="J1866" s="13" t="str">
        <f>VLOOKUP(Tableau1[[#This Row],[AnaCode]],'Config Analyses'!A:C,2,FALSE)</f>
        <v>Analyse sucres</v>
      </c>
      <c r="K1866" s="13" t="str">
        <f>VLOOKUP(Tableau1[[#This Row],[AnaCode]],'Config Analyses'!A:C,3,FALSE)</f>
        <v>Equipe 2</v>
      </c>
      <c r="L1866" s="13" t="str">
        <f>VLOOKUP(Tableau1[[#This Row],[CustomerCode]],'Config Clients'!A:D,3,FALSE)</f>
        <v>Grande surface</v>
      </c>
      <c r="M1866" s="13" t="str">
        <f>VLOOKUP(Tableau1[[#This Row],[CustomerCode]],'Config Clients'!A:D,4,FALSE)</f>
        <v>Eric</v>
      </c>
      <c r="N1866" s="10" t="str">
        <f>IFERROR(IF(Tableau1[[#This Row],[Date rendu]]-'Date de l''export'!$A$2&gt;0,"Non","Oui"),"Oui")</f>
        <v>Non</v>
      </c>
      <c r="O1866" s="11">
        <f>IF(Tableau1[[#This Row],[En retard?]]="Non",Tableau1[[#This Row],[Date rendu]]-'Date de l''export'!$A$2,0)</f>
        <v>1.7404166666674428</v>
      </c>
      <c r="P1866" s="14" t="str">
        <f>IF(Tableau1[[#This Row],[En retard?]]="Oui","HD",IF(Tableau1[Délai restant]&lt;1,"&lt;24h",IF(Tableau1[Délai restant]&lt;2,"&lt;48h","≥48h")))</f>
        <v>&lt;48h</v>
      </c>
      <c r="Q1866" s="14" t="str">
        <f>IF(AND(Tableau1[[#This Row],[En retard?]]="Oui",OR(Tableau1[[#This Row],[Product]]="Citron",Tableau1[[#This Row],[Product]]="Amandes")),"Oui","Non")</f>
        <v>Non</v>
      </c>
      <c r="R1866" t="str">
        <f>CONCATENATE(Tableau1[[#This Row],[OrderCode]],"|",Tableau1[[#This Row],[AnaCode]],"|",Tableau1[[#This Row],[Product]])</f>
        <v>CMD01497001|SCR|Tomate</v>
      </c>
    </row>
    <row r="1867" spans="1:18" x14ac:dyDescent="0.25">
      <c r="A1867" s="1" t="s">
        <v>606</v>
      </c>
      <c r="B1867" s="1" t="s">
        <v>32</v>
      </c>
      <c r="C1867" s="3" t="s">
        <v>61</v>
      </c>
      <c r="D1867" s="3" t="s">
        <v>14</v>
      </c>
      <c r="E1867" s="1" t="s">
        <v>63</v>
      </c>
      <c r="F1867" s="1" t="s">
        <v>2426</v>
      </c>
      <c r="G1867" s="1" t="s">
        <v>1013</v>
      </c>
      <c r="H1867" s="3">
        <f>SUBSTITUTE(LEFT(Tableau1[[#This Row],[OrderDate]],17),".",":")+0</f>
        <v>43571.288043981483</v>
      </c>
      <c r="I1867" s="3">
        <f>SUBSTITUTE(LEFT(Tableau1[[#This Row],[OrderDueTo]],17),".",":")+0</f>
        <v>43578.5</v>
      </c>
      <c r="J1867" s="13" t="str">
        <f>VLOOKUP(Tableau1[[#This Row],[AnaCode]],'Config Analyses'!A:C,2,FALSE)</f>
        <v>Analyse polluants d'emballage</v>
      </c>
      <c r="K1867" s="13" t="str">
        <f>VLOOKUP(Tableau1[[#This Row],[AnaCode]],'Config Analyses'!A:C,3,FALSE)</f>
        <v>Equipe 3</v>
      </c>
      <c r="L1867" s="13" t="str">
        <f>VLOOKUP(Tableau1[[#This Row],[CustomerCode]],'Config Clients'!A:D,3,FALSE)</f>
        <v>Grande surface</v>
      </c>
      <c r="M1867" s="13" t="str">
        <f>VLOOKUP(Tableau1[[#This Row],[CustomerCode]],'Config Clients'!A:D,4,FALSE)</f>
        <v>Eric</v>
      </c>
      <c r="N1867" s="10" t="str">
        <f>IFERROR(IF(Tableau1[[#This Row],[Date rendu]]-'Date de l''export'!$A$2&gt;0,"Non","Oui"),"Oui")</f>
        <v>Non</v>
      </c>
      <c r="O1867" s="11">
        <f>IF(Tableau1[[#This Row],[En retard?]]="Non",Tableau1[[#This Row],[Date rendu]]-'Date de l''export'!$A$2,0)</f>
        <v>6.7404166666674428</v>
      </c>
      <c r="P1867" s="14" t="str">
        <f>IF(Tableau1[[#This Row],[En retard?]]="Oui","HD",IF(Tableau1[Délai restant]&lt;1,"&lt;24h",IF(Tableau1[Délai restant]&lt;2,"&lt;48h","≥48h")))</f>
        <v>≥48h</v>
      </c>
      <c r="Q1867" s="14" t="str">
        <f>IF(AND(Tableau1[[#This Row],[En retard?]]="Oui",OR(Tableau1[[#This Row],[Product]]="Citron",Tableau1[[#This Row],[Product]]="Amandes")),"Oui","Non")</f>
        <v>Non</v>
      </c>
      <c r="R1867" t="str">
        <f>CONCATENATE(Tableau1[[#This Row],[OrderCode]],"|",Tableau1[[#This Row],[AnaCode]],"|",Tableau1[[#This Row],[Product]])</f>
        <v>CMD01693305|PLLT|Tomate</v>
      </c>
    </row>
    <row r="1868" spans="1:18" x14ac:dyDescent="0.25">
      <c r="A1868" s="1" t="s">
        <v>266</v>
      </c>
      <c r="B1868" s="1" t="s">
        <v>31</v>
      </c>
      <c r="C1868" s="3" t="s">
        <v>61</v>
      </c>
      <c r="D1868" s="3" t="s">
        <v>14</v>
      </c>
      <c r="E1868" s="1" t="s">
        <v>50</v>
      </c>
      <c r="F1868" s="1" t="s">
        <v>2427</v>
      </c>
      <c r="G1868" s="1" t="s">
        <v>1501</v>
      </c>
      <c r="H1868" s="3">
        <f>SUBSTITUTE(LEFT(Tableau1[[#This Row],[OrderDate]],17),".",":")+0</f>
        <v>43571.288055555553</v>
      </c>
      <c r="I1868" s="3">
        <f>SUBSTITUTE(LEFT(Tableau1[[#This Row],[OrderDueTo]],17),".",":")+0</f>
        <v>43580.5</v>
      </c>
      <c r="J1868" s="13" t="str">
        <f>VLOOKUP(Tableau1[[#This Row],[AnaCode]],'Config Analyses'!A:C,2,FALSE)</f>
        <v>Analyse OGM</v>
      </c>
      <c r="K1868" s="13" t="str">
        <f>VLOOKUP(Tableau1[[#This Row],[AnaCode]],'Config Analyses'!A:C,3,FALSE)</f>
        <v>Equipe 2</v>
      </c>
      <c r="L1868" s="13" t="str">
        <f>VLOOKUP(Tableau1[[#This Row],[CustomerCode]],'Config Clients'!A:D,3,FALSE)</f>
        <v>Grande surface</v>
      </c>
      <c r="M1868" s="13" t="str">
        <f>VLOOKUP(Tableau1[[#This Row],[CustomerCode]],'Config Clients'!A:D,4,FALSE)</f>
        <v>Eric</v>
      </c>
      <c r="N1868" s="10" t="str">
        <f>IFERROR(IF(Tableau1[[#This Row],[Date rendu]]-'Date de l''export'!$A$2&gt;0,"Non","Oui"),"Oui")</f>
        <v>Non</v>
      </c>
      <c r="O1868" s="11">
        <f>IF(Tableau1[[#This Row],[En retard?]]="Non",Tableau1[[#This Row],[Date rendu]]-'Date de l''export'!$A$2,0)</f>
        <v>8.7404166666674428</v>
      </c>
      <c r="P1868" s="14" t="str">
        <f>IF(Tableau1[[#This Row],[En retard?]]="Oui","HD",IF(Tableau1[Délai restant]&lt;1,"&lt;24h",IF(Tableau1[Délai restant]&lt;2,"&lt;48h","≥48h")))</f>
        <v>≥48h</v>
      </c>
      <c r="Q1868" s="14" t="str">
        <f>IF(AND(Tableau1[[#This Row],[En retard?]]="Oui",OR(Tableau1[[#This Row],[Product]]="Citron",Tableau1[[#This Row],[Product]]="Amandes")),"Oui","Non")</f>
        <v>Non</v>
      </c>
      <c r="R1868" t="str">
        <f>CONCATENATE(Tableau1[[#This Row],[OrderCode]],"|",Tableau1[[#This Row],[AnaCode]],"|",Tableau1[[#This Row],[Product]])</f>
        <v>CMD01608901|OGM|Pomme de terre</v>
      </c>
    </row>
    <row r="1869" spans="1:18" x14ac:dyDescent="0.25">
      <c r="A1869" s="1" t="s">
        <v>465</v>
      </c>
      <c r="B1869" s="1" t="s">
        <v>42</v>
      </c>
      <c r="C1869" s="3" t="s">
        <v>65</v>
      </c>
      <c r="D1869" s="3" t="s">
        <v>17</v>
      </c>
      <c r="E1869" s="1" t="s">
        <v>50</v>
      </c>
      <c r="F1869" s="1" t="s">
        <v>2428</v>
      </c>
      <c r="G1869" s="1" t="s">
        <v>1501</v>
      </c>
      <c r="H1869" s="3">
        <f>SUBSTITUTE(LEFT(Tableau1[[#This Row],[OrderDate]],17),".",":")+0</f>
        <v>43571.288101851853</v>
      </c>
      <c r="I1869" s="3">
        <f>SUBSTITUTE(LEFT(Tableau1[[#This Row],[OrderDueTo]],17),".",":")+0</f>
        <v>43580.5</v>
      </c>
      <c r="J1869" s="13" t="str">
        <f>VLOOKUP(Tableau1[[#This Row],[AnaCode]],'Config Analyses'!A:C,2,FALSE)</f>
        <v>Analyse OGM</v>
      </c>
      <c r="K1869" s="13" t="str">
        <f>VLOOKUP(Tableau1[[#This Row],[AnaCode]],'Config Analyses'!A:C,3,FALSE)</f>
        <v>Equipe 2</v>
      </c>
      <c r="L1869" s="13" t="str">
        <f>VLOOKUP(Tableau1[[#This Row],[CustomerCode]],'Config Clients'!A:D,3,FALSE)</f>
        <v>Entreprises agro-alimentaires</v>
      </c>
      <c r="M1869" s="13" t="str">
        <f>VLOOKUP(Tableau1[[#This Row],[CustomerCode]],'Config Clients'!A:D,4,FALSE)</f>
        <v>Marc</v>
      </c>
      <c r="N1869" s="10" t="str">
        <f>IFERROR(IF(Tableau1[[#This Row],[Date rendu]]-'Date de l''export'!$A$2&gt;0,"Non","Oui"),"Oui")</f>
        <v>Non</v>
      </c>
      <c r="O1869" s="11">
        <f>IF(Tableau1[[#This Row],[En retard?]]="Non",Tableau1[[#This Row],[Date rendu]]-'Date de l''export'!$A$2,0)</f>
        <v>8.7404166666674428</v>
      </c>
      <c r="P1869" s="14" t="str">
        <f>IF(Tableau1[[#This Row],[En retard?]]="Oui","HD",IF(Tableau1[Délai restant]&lt;1,"&lt;24h",IF(Tableau1[Délai restant]&lt;2,"&lt;48h","≥48h")))</f>
        <v>≥48h</v>
      </c>
      <c r="Q1869" s="14" t="str">
        <f>IF(AND(Tableau1[[#This Row],[En retard?]]="Oui",OR(Tableau1[[#This Row],[Product]]="Citron",Tableau1[[#This Row],[Product]]="Amandes")),"Oui","Non")</f>
        <v>Non</v>
      </c>
      <c r="R1869" t="str">
        <f>CONCATENATE(Tableau1[[#This Row],[OrderCode]],"|",Tableau1[[#This Row],[AnaCode]],"|",Tableau1[[#This Row],[Product]])</f>
        <v>CMD01753802|OGM|Jus de fruits</v>
      </c>
    </row>
    <row r="1870" spans="1:18" x14ac:dyDescent="0.25">
      <c r="A1870" s="1" t="s">
        <v>171</v>
      </c>
      <c r="B1870" s="1" t="s">
        <v>20</v>
      </c>
      <c r="C1870" s="3" t="s">
        <v>61</v>
      </c>
      <c r="D1870" s="3" t="s">
        <v>14</v>
      </c>
      <c r="E1870" s="1" t="s">
        <v>63</v>
      </c>
      <c r="F1870" s="1" t="s">
        <v>2429</v>
      </c>
      <c r="G1870" s="1" t="s">
        <v>1013</v>
      </c>
      <c r="H1870" s="3">
        <f>SUBSTITUTE(LEFT(Tableau1[[#This Row],[OrderDate]],17),".",":")+0</f>
        <v>43571.288240740738</v>
      </c>
      <c r="I1870" s="3">
        <f>SUBSTITUTE(LEFT(Tableau1[[#This Row],[OrderDueTo]],17),".",":")+0</f>
        <v>43578.5</v>
      </c>
      <c r="J1870" s="13" t="str">
        <f>VLOOKUP(Tableau1[[#This Row],[AnaCode]],'Config Analyses'!A:C,2,FALSE)</f>
        <v>Analyse polluants d'emballage</v>
      </c>
      <c r="K1870" s="13" t="str">
        <f>VLOOKUP(Tableau1[[#This Row],[AnaCode]],'Config Analyses'!A:C,3,FALSE)</f>
        <v>Equipe 3</v>
      </c>
      <c r="L1870" s="13" t="str">
        <f>VLOOKUP(Tableau1[[#This Row],[CustomerCode]],'Config Clients'!A:D,3,FALSE)</f>
        <v>Grande surface</v>
      </c>
      <c r="M1870" s="13" t="str">
        <f>VLOOKUP(Tableau1[[#This Row],[CustomerCode]],'Config Clients'!A:D,4,FALSE)</f>
        <v>Eric</v>
      </c>
      <c r="N1870" s="10" t="str">
        <f>IFERROR(IF(Tableau1[[#This Row],[Date rendu]]-'Date de l''export'!$A$2&gt;0,"Non","Oui"),"Oui")</f>
        <v>Non</v>
      </c>
      <c r="O1870" s="11">
        <f>IF(Tableau1[[#This Row],[En retard?]]="Non",Tableau1[[#This Row],[Date rendu]]-'Date de l''export'!$A$2,0)</f>
        <v>6.7404166666674428</v>
      </c>
      <c r="P1870" s="14" t="str">
        <f>IF(Tableau1[[#This Row],[En retard?]]="Oui","HD",IF(Tableau1[Délai restant]&lt;1,"&lt;24h",IF(Tableau1[Délai restant]&lt;2,"&lt;48h","≥48h")))</f>
        <v>≥48h</v>
      </c>
      <c r="Q1870" s="14" t="str">
        <f>IF(AND(Tableau1[[#This Row],[En retard?]]="Oui",OR(Tableau1[[#This Row],[Product]]="Citron",Tableau1[[#This Row],[Product]]="Amandes")),"Oui","Non")</f>
        <v>Non</v>
      </c>
      <c r="R1870" t="str">
        <f>CONCATENATE(Tableau1[[#This Row],[OrderCode]],"|",Tableau1[[#This Row],[AnaCode]],"|",Tableau1[[#This Row],[Product]])</f>
        <v>CMD01570102|PLLT|Orange</v>
      </c>
    </row>
    <row r="1871" spans="1:18" x14ac:dyDescent="0.25">
      <c r="A1871" s="1" t="s">
        <v>791</v>
      </c>
      <c r="B1871" s="1" t="s">
        <v>32</v>
      </c>
      <c r="C1871" s="3" t="s">
        <v>61</v>
      </c>
      <c r="D1871" s="3" t="s">
        <v>14</v>
      </c>
      <c r="E1871" s="1" t="s">
        <v>107</v>
      </c>
      <c r="F1871" s="1" t="s">
        <v>2586</v>
      </c>
      <c r="G1871" s="1" t="s">
        <v>950</v>
      </c>
      <c r="H1871" s="3">
        <f>SUBSTITUTE(LEFT(Tableau1[[#This Row],[OrderDate]],17),".",":")+0</f>
        <v>43571.288263888891</v>
      </c>
      <c r="I1871" s="3">
        <f>SUBSTITUTE(LEFT(Tableau1[[#This Row],[OrderDueTo]],17),".",":")+0</f>
        <v>43574.5</v>
      </c>
      <c r="J1871" s="13" t="str">
        <f>VLOOKUP(Tableau1[[#This Row],[AnaCode]],'Config Analyses'!A:C,2,FALSE)</f>
        <v>Analyse nutritionelle</v>
      </c>
      <c r="K1871" s="13" t="str">
        <f>VLOOKUP(Tableau1[[#This Row],[AnaCode]],'Config Analyses'!A:C,3,FALSE)</f>
        <v>Equipe 2</v>
      </c>
      <c r="L1871" s="13" t="str">
        <f>VLOOKUP(Tableau1[[#This Row],[CustomerCode]],'Config Clients'!A:D,3,FALSE)</f>
        <v>Grande surface</v>
      </c>
      <c r="M1871" s="13" t="str">
        <f>VLOOKUP(Tableau1[[#This Row],[CustomerCode]],'Config Clients'!A:D,4,FALSE)</f>
        <v>Eric</v>
      </c>
      <c r="N1871" s="10" t="str">
        <f>IFERROR(IF(Tableau1[[#This Row],[Date rendu]]-'Date de l''export'!$A$2&gt;0,"Non","Oui"),"Oui")</f>
        <v>Non</v>
      </c>
      <c r="O1871" s="11">
        <f>IF(Tableau1[[#This Row],[En retard?]]="Non",Tableau1[[#This Row],[Date rendu]]-'Date de l''export'!$A$2,0)</f>
        <v>2.7404166666674428</v>
      </c>
      <c r="P1871" s="14" t="str">
        <f>IF(Tableau1[[#This Row],[En retard?]]="Oui","HD",IF(Tableau1[Délai restant]&lt;1,"&lt;24h",IF(Tableau1[Délai restant]&lt;2,"&lt;48h","≥48h")))</f>
        <v>≥48h</v>
      </c>
      <c r="Q1871" s="14" t="str">
        <f>IF(AND(Tableau1[[#This Row],[En retard?]]="Oui",OR(Tableau1[[#This Row],[Product]]="Citron",Tableau1[[#This Row],[Product]]="Amandes")),"Oui","Non")</f>
        <v>Non</v>
      </c>
      <c r="R1871" t="str">
        <f>CONCATENATE(Tableau1[[#This Row],[OrderCode]],"|",Tableau1[[#This Row],[AnaCode]],"|",Tableau1[[#This Row],[Product]])</f>
        <v>CMD01779202|NTR|Tomate</v>
      </c>
    </row>
    <row r="1872" spans="1:18" x14ac:dyDescent="0.25">
      <c r="A1872" s="1" t="s">
        <v>661</v>
      </c>
      <c r="B1872" s="1" t="s">
        <v>42</v>
      </c>
      <c r="C1872" s="3" t="s">
        <v>75</v>
      </c>
      <c r="D1872" s="3" t="s">
        <v>24</v>
      </c>
      <c r="E1872" s="1" t="s">
        <v>107</v>
      </c>
      <c r="F1872" s="1" t="s">
        <v>2674</v>
      </c>
      <c r="G1872" s="1" t="s">
        <v>950</v>
      </c>
      <c r="H1872" s="3">
        <f>SUBSTITUTE(LEFT(Tableau1[[#This Row],[OrderDate]],17),".",":")+0</f>
        <v>43571.288414351853</v>
      </c>
      <c r="I1872" s="3">
        <f>SUBSTITUTE(LEFT(Tableau1[[#This Row],[OrderDueTo]],17),".",":")+0</f>
        <v>43574.5</v>
      </c>
      <c r="J1872" s="13" t="str">
        <f>VLOOKUP(Tableau1[[#This Row],[AnaCode]],'Config Analyses'!A:C,2,FALSE)</f>
        <v>Analyse nutritionelle</v>
      </c>
      <c r="K1872" s="13" t="str">
        <f>VLOOKUP(Tableau1[[#This Row],[AnaCode]],'Config Analyses'!A:C,3,FALSE)</f>
        <v>Equipe 2</v>
      </c>
      <c r="L1872" s="13" t="str">
        <f>VLOOKUP(Tableau1[[#This Row],[CustomerCode]],'Config Clients'!A:D,3,FALSE)</f>
        <v>Entreprises agro-alimentaires</v>
      </c>
      <c r="M1872" s="13" t="str">
        <f>VLOOKUP(Tableau1[[#This Row],[CustomerCode]],'Config Clients'!A:D,4,FALSE)</f>
        <v>Julien</v>
      </c>
      <c r="N1872" s="10" t="str">
        <f>IFERROR(IF(Tableau1[[#This Row],[Date rendu]]-'Date de l''export'!$A$2&gt;0,"Non","Oui"),"Oui")</f>
        <v>Non</v>
      </c>
      <c r="O1872" s="11">
        <f>IF(Tableau1[[#This Row],[En retard?]]="Non",Tableau1[[#This Row],[Date rendu]]-'Date de l''export'!$A$2,0)</f>
        <v>2.7404166666674428</v>
      </c>
      <c r="P1872" s="14" t="str">
        <f>IF(Tableau1[[#This Row],[En retard?]]="Oui","HD",IF(Tableau1[Délai restant]&lt;1,"&lt;24h",IF(Tableau1[Délai restant]&lt;2,"&lt;48h","≥48h")))</f>
        <v>≥48h</v>
      </c>
      <c r="Q1872" s="14" t="str">
        <f>IF(AND(Tableau1[[#This Row],[En retard?]]="Oui",OR(Tableau1[[#This Row],[Product]]="Citron",Tableau1[[#This Row],[Product]]="Amandes")),"Oui","Non")</f>
        <v>Non</v>
      </c>
      <c r="R1872" t="str">
        <f>CONCATENATE(Tableau1[[#This Row],[OrderCode]],"|",Tableau1[[#This Row],[AnaCode]],"|",Tableau1[[#This Row],[Product]])</f>
        <v>CMD01790311|NTR|Jus de fruits</v>
      </c>
    </row>
    <row r="1873" spans="1:18" x14ac:dyDescent="0.25">
      <c r="A1873" s="1" t="s">
        <v>500</v>
      </c>
      <c r="B1873" s="1" t="s">
        <v>28</v>
      </c>
      <c r="C1873" s="3" t="s">
        <v>61</v>
      </c>
      <c r="D1873" s="3" t="s">
        <v>14</v>
      </c>
      <c r="E1873" s="1" t="s">
        <v>63</v>
      </c>
      <c r="F1873" s="1" t="s">
        <v>2431</v>
      </c>
      <c r="G1873" s="1" t="s">
        <v>1013</v>
      </c>
      <c r="H1873" s="3">
        <f>SUBSTITUTE(LEFT(Tableau1[[#This Row],[OrderDate]],17),".",":")+0</f>
        <v>43571.288460648146</v>
      </c>
      <c r="I1873" s="3">
        <f>SUBSTITUTE(LEFT(Tableau1[[#This Row],[OrderDueTo]],17),".",":")+0</f>
        <v>43578.5</v>
      </c>
      <c r="J1873" s="13" t="str">
        <f>VLOOKUP(Tableau1[[#This Row],[AnaCode]],'Config Analyses'!A:C,2,FALSE)</f>
        <v>Analyse polluants d'emballage</v>
      </c>
      <c r="K1873" s="13" t="str">
        <f>VLOOKUP(Tableau1[[#This Row],[AnaCode]],'Config Analyses'!A:C,3,FALSE)</f>
        <v>Equipe 3</v>
      </c>
      <c r="L1873" s="13" t="str">
        <f>VLOOKUP(Tableau1[[#This Row],[CustomerCode]],'Config Clients'!A:D,3,FALSE)</f>
        <v>Grande surface</v>
      </c>
      <c r="M1873" s="13" t="str">
        <f>VLOOKUP(Tableau1[[#This Row],[CustomerCode]],'Config Clients'!A:D,4,FALSE)</f>
        <v>Eric</v>
      </c>
      <c r="N1873" s="10" t="str">
        <f>IFERROR(IF(Tableau1[[#This Row],[Date rendu]]-'Date de l''export'!$A$2&gt;0,"Non","Oui"),"Oui")</f>
        <v>Non</v>
      </c>
      <c r="O1873" s="11">
        <f>IF(Tableau1[[#This Row],[En retard?]]="Non",Tableau1[[#This Row],[Date rendu]]-'Date de l''export'!$A$2,0)</f>
        <v>6.7404166666674428</v>
      </c>
      <c r="P1873" s="14" t="str">
        <f>IF(Tableau1[[#This Row],[En retard?]]="Oui","HD",IF(Tableau1[Délai restant]&lt;1,"&lt;24h",IF(Tableau1[Délai restant]&lt;2,"&lt;48h","≥48h")))</f>
        <v>≥48h</v>
      </c>
      <c r="Q1873" s="14" t="str">
        <f>IF(AND(Tableau1[[#This Row],[En retard?]]="Oui",OR(Tableau1[[#This Row],[Product]]="Citron",Tableau1[[#This Row],[Product]]="Amandes")),"Oui","Non")</f>
        <v>Non</v>
      </c>
      <c r="R1873" t="str">
        <f>CONCATENATE(Tableau1[[#This Row],[OrderCode]],"|",Tableau1[[#This Row],[AnaCode]],"|",Tableau1[[#This Row],[Product]])</f>
        <v>CMD01654002|PLLT|Petits pois</v>
      </c>
    </row>
    <row r="1874" spans="1:18" x14ac:dyDescent="0.25">
      <c r="A1874" s="1" t="s">
        <v>397</v>
      </c>
      <c r="B1874" s="1" t="s">
        <v>32</v>
      </c>
      <c r="C1874" s="3" t="s">
        <v>61</v>
      </c>
      <c r="D1874" s="3" t="s">
        <v>14</v>
      </c>
      <c r="E1874" s="1" t="s">
        <v>63</v>
      </c>
      <c r="F1874" s="1" t="s">
        <v>2432</v>
      </c>
      <c r="G1874" s="1" t="s">
        <v>1013</v>
      </c>
      <c r="H1874" s="3">
        <f>SUBSTITUTE(LEFT(Tableau1[[#This Row],[OrderDate]],17),".",":")+0</f>
        <v>43571.288576388892</v>
      </c>
      <c r="I1874" s="3">
        <f>SUBSTITUTE(LEFT(Tableau1[[#This Row],[OrderDueTo]],17),".",":")+0</f>
        <v>43578.5</v>
      </c>
      <c r="J1874" s="13" t="str">
        <f>VLOOKUP(Tableau1[[#This Row],[AnaCode]],'Config Analyses'!A:C,2,FALSE)</f>
        <v>Analyse polluants d'emballage</v>
      </c>
      <c r="K1874" s="13" t="str">
        <f>VLOOKUP(Tableau1[[#This Row],[AnaCode]],'Config Analyses'!A:C,3,FALSE)</f>
        <v>Equipe 3</v>
      </c>
      <c r="L1874" s="13" t="str">
        <f>VLOOKUP(Tableau1[[#This Row],[CustomerCode]],'Config Clients'!A:D,3,FALSE)</f>
        <v>Grande surface</v>
      </c>
      <c r="M1874" s="13" t="str">
        <f>VLOOKUP(Tableau1[[#This Row],[CustomerCode]],'Config Clients'!A:D,4,FALSE)</f>
        <v>Eric</v>
      </c>
      <c r="N1874" s="10" t="str">
        <f>IFERROR(IF(Tableau1[[#This Row],[Date rendu]]-'Date de l''export'!$A$2&gt;0,"Non","Oui"),"Oui")</f>
        <v>Non</v>
      </c>
      <c r="O1874" s="11">
        <f>IF(Tableau1[[#This Row],[En retard?]]="Non",Tableau1[[#This Row],[Date rendu]]-'Date de l''export'!$A$2,0)</f>
        <v>6.7404166666674428</v>
      </c>
      <c r="P1874" s="14" t="str">
        <f>IF(Tableau1[[#This Row],[En retard?]]="Oui","HD",IF(Tableau1[Délai restant]&lt;1,"&lt;24h",IF(Tableau1[Délai restant]&lt;2,"&lt;48h","≥48h")))</f>
        <v>≥48h</v>
      </c>
      <c r="Q1874" s="14" t="str">
        <f>IF(AND(Tableau1[[#This Row],[En retard?]]="Oui",OR(Tableau1[[#This Row],[Product]]="Citron",Tableau1[[#This Row],[Product]]="Amandes")),"Oui","Non")</f>
        <v>Non</v>
      </c>
      <c r="R1874" t="str">
        <f>CONCATENATE(Tableau1[[#This Row],[OrderCode]],"|",Tableau1[[#This Row],[AnaCode]],"|",Tableau1[[#This Row],[Product]])</f>
        <v>CMD01604401|PLLT|Tomate</v>
      </c>
    </row>
    <row r="1875" spans="1:18" x14ac:dyDescent="0.25">
      <c r="A1875" s="1" t="s">
        <v>756</v>
      </c>
      <c r="B1875" s="1" t="s">
        <v>31</v>
      </c>
      <c r="C1875" s="3" t="s">
        <v>54</v>
      </c>
      <c r="D1875" s="3" t="s">
        <v>10</v>
      </c>
      <c r="E1875" s="1" t="s">
        <v>63</v>
      </c>
      <c r="F1875" s="1" t="s">
        <v>2434</v>
      </c>
      <c r="G1875" s="1" t="s">
        <v>1013</v>
      </c>
      <c r="H1875" s="3">
        <f>SUBSTITUTE(LEFT(Tableau1[[#This Row],[OrderDate]],17),".",":")+0</f>
        <v>43571.288680555554</v>
      </c>
      <c r="I1875" s="3">
        <f>SUBSTITUTE(LEFT(Tableau1[[#This Row],[OrderDueTo]],17),".",":")+0</f>
        <v>43578.5</v>
      </c>
      <c r="J1875" s="13" t="str">
        <f>VLOOKUP(Tableau1[[#This Row],[AnaCode]],'Config Analyses'!A:C,2,FALSE)</f>
        <v>Analyse polluants d'emballage</v>
      </c>
      <c r="K1875" s="13" t="str">
        <f>VLOOKUP(Tableau1[[#This Row],[AnaCode]],'Config Analyses'!A:C,3,FALSE)</f>
        <v>Equipe 3</v>
      </c>
      <c r="L1875" s="13" t="str">
        <f>VLOOKUP(Tableau1[[#This Row],[CustomerCode]],'Config Clients'!A:D,3,FALSE)</f>
        <v>Coopérative agricole</v>
      </c>
      <c r="M1875" s="13" t="str">
        <f>VLOOKUP(Tableau1[[#This Row],[CustomerCode]],'Config Clients'!A:D,4,FALSE)</f>
        <v>Julie</v>
      </c>
      <c r="N1875" s="10" t="str">
        <f>IFERROR(IF(Tableau1[[#This Row],[Date rendu]]-'Date de l''export'!$A$2&gt;0,"Non","Oui"),"Oui")</f>
        <v>Non</v>
      </c>
      <c r="O1875" s="11">
        <f>IF(Tableau1[[#This Row],[En retard?]]="Non",Tableau1[[#This Row],[Date rendu]]-'Date de l''export'!$A$2,0)</f>
        <v>6.7404166666674428</v>
      </c>
      <c r="P1875" s="14" t="str">
        <f>IF(Tableau1[[#This Row],[En retard?]]="Oui","HD",IF(Tableau1[Délai restant]&lt;1,"&lt;24h",IF(Tableau1[Délai restant]&lt;2,"&lt;48h","≥48h")))</f>
        <v>≥48h</v>
      </c>
      <c r="Q1875" s="14" t="str">
        <f>IF(AND(Tableau1[[#This Row],[En retard?]]="Oui",OR(Tableau1[[#This Row],[Product]]="Citron",Tableau1[[#This Row],[Product]]="Amandes")),"Oui","Non")</f>
        <v>Non</v>
      </c>
      <c r="R1875" t="str">
        <f>CONCATENATE(Tableau1[[#This Row],[OrderCode]],"|",Tableau1[[#This Row],[AnaCode]],"|",Tableau1[[#This Row],[Product]])</f>
        <v>CMD01382601|PLLT|Pomme de terre</v>
      </c>
    </row>
    <row r="1876" spans="1:18" x14ac:dyDescent="0.25">
      <c r="A1876" s="1" t="s">
        <v>209</v>
      </c>
      <c r="B1876" s="1" t="s">
        <v>31</v>
      </c>
      <c r="C1876" s="3" t="s">
        <v>52</v>
      </c>
      <c r="D1876" s="3" t="s">
        <v>9</v>
      </c>
      <c r="E1876" s="1" t="s">
        <v>130</v>
      </c>
      <c r="F1876" s="1" t="s">
        <v>2846</v>
      </c>
      <c r="G1876" s="1" t="s">
        <v>1013</v>
      </c>
      <c r="H1876" s="3">
        <f>SUBSTITUTE(LEFT(Tableau1[[#This Row],[OrderDate]],17),".",":")+0</f>
        <v>43571.288726851853</v>
      </c>
      <c r="I1876" s="3">
        <f>SUBSTITUTE(LEFT(Tableau1[[#This Row],[OrderDueTo]],17),".",":")+0</f>
        <v>43578.5</v>
      </c>
      <c r="J1876" s="13" t="str">
        <f>VLOOKUP(Tableau1[[#This Row],[AnaCode]],'Config Analyses'!A:C,2,FALSE)</f>
        <v>Analyse pesticides</v>
      </c>
      <c r="K1876" s="13" t="str">
        <f>VLOOKUP(Tableau1[[#This Row],[AnaCode]],'Config Analyses'!A:C,3,FALSE)</f>
        <v>Equipe 3</v>
      </c>
      <c r="L1876" s="13" t="str">
        <f>VLOOKUP(Tableau1[[#This Row],[CustomerCode]],'Config Clients'!A:D,3,FALSE)</f>
        <v>Centrale d'achats</v>
      </c>
      <c r="M1876" s="13" t="str">
        <f>VLOOKUP(Tableau1[[#This Row],[CustomerCode]],'Config Clients'!A:D,4,FALSE)</f>
        <v>Sandrine</v>
      </c>
      <c r="N1876" s="10" t="str">
        <f>IFERROR(IF(Tableau1[[#This Row],[Date rendu]]-'Date de l''export'!$A$2&gt;0,"Non","Oui"),"Oui")</f>
        <v>Non</v>
      </c>
      <c r="O1876" s="11">
        <f>IF(Tableau1[[#This Row],[En retard?]]="Non",Tableau1[[#This Row],[Date rendu]]-'Date de l''export'!$A$2,0)</f>
        <v>6.7404166666674428</v>
      </c>
      <c r="P1876" s="14" t="str">
        <f>IF(Tableau1[[#This Row],[En retard?]]="Oui","HD",IF(Tableau1[Délai restant]&lt;1,"&lt;24h",IF(Tableau1[Délai restant]&lt;2,"&lt;48h","≥48h")))</f>
        <v>≥48h</v>
      </c>
      <c r="Q1876" s="14" t="str">
        <f>IF(AND(Tableau1[[#This Row],[En retard?]]="Oui",OR(Tableau1[[#This Row],[Product]]="Citron",Tableau1[[#This Row],[Product]]="Amandes")),"Oui","Non")</f>
        <v>Non</v>
      </c>
      <c r="R1876" t="str">
        <f>CONCATENATE(Tableau1[[#This Row],[OrderCode]],"|",Tableau1[[#This Row],[AnaCode]],"|",Tableau1[[#This Row],[Product]])</f>
        <v>CMD01668308|PEST|Pomme de terre</v>
      </c>
    </row>
    <row r="1877" spans="1:18" x14ac:dyDescent="0.25">
      <c r="A1877" s="1" t="s">
        <v>492</v>
      </c>
      <c r="B1877" s="1" t="s">
        <v>42</v>
      </c>
      <c r="C1877" s="3" t="s">
        <v>75</v>
      </c>
      <c r="D1877" s="3" t="s">
        <v>24</v>
      </c>
      <c r="E1877" s="1" t="s">
        <v>50</v>
      </c>
      <c r="F1877" s="1" t="s">
        <v>2437</v>
      </c>
      <c r="G1877" s="1" t="s">
        <v>1501</v>
      </c>
      <c r="H1877" s="3">
        <f>SUBSTITUTE(LEFT(Tableau1[[#This Row],[OrderDate]],17),".",":")+0</f>
        <v>43571.288935185185</v>
      </c>
      <c r="I1877" s="3">
        <f>SUBSTITUTE(LEFT(Tableau1[[#This Row],[OrderDueTo]],17),".",":")+0</f>
        <v>43580.5</v>
      </c>
      <c r="J1877" s="13" t="str">
        <f>VLOOKUP(Tableau1[[#This Row],[AnaCode]],'Config Analyses'!A:C,2,FALSE)</f>
        <v>Analyse OGM</v>
      </c>
      <c r="K1877" s="13" t="str">
        <f>VLOOKUP(Tableau1[[#This Row],[AnaCode]],'Config Analyses'!A:C,3,FALSE)</f>
        <v>Equipe 2</v>
      </c>
      <c r="L1877" s="13" t="str">
        <f>VLOOKUP(Tableau1[[#This Row],[CustomerCode]],'Config Clients'!A:D,3,FALSE)</f>
        <v>Entreprises agro-alimentaires</v>
      </c>
      <c r="M1877" s="13" t="str">
        <f>VLOOKUP(Tableau1[[#This Row],[CustomerCode]],'Config Clients'!A:D,4,FALSE)</f>
        <v>Julien</v>
      </c>
      <c r="N1877" s="10" t="str">
        <f>IFERROR(IF(Tableau1[[#This Row],[Date rendu]]-'Date de l''export'!$A$2&gt;0,"Non","Oui"),"Oui")</f>
        <v>Non</v>
      </c>
      <c r="O1877" s="11">
        <f>IF(Tableau1[[#This Row],[En retard?]]="Non",Tableau1[[#This Row],[Date rendu]]-'Date de l''export'!$A$2,0)</f>
        <v>8.7404166666674428</v>
      </c>
      <c r="P1877" s="14" t="str">
        <f>IF(Tableau1[[#This Row],[En retard?]]="Oui","HD",IF(Tableau1[Délai restant]&lt;1,"&lt;24h",IF(Tableau1[Délai restant]&lt;2,"&lt;48h","≥48h")))</f>
        <v>≥48h</v>
      </c>
      <c r="Q1877" s="14" t="str">
        <f>IF(AND(Tableau1[[#This Row],[En retard?]]="Oui",OR(Tableau1[[#This Row],[Product]]="Citron",Tableau1[[#This Row],[Product]]="Amandes")),"Oui","Non")</f>
        <v>Non</v>
      </c>
      <c r="R1877" t="str">
        <f>CONCATENATE(Tableau1[[#This Row],[OrderCode]],"|",Tableau1[[#This Row],[AnaCode]],"|",Tableau1[[#This Row],[Product]])</f>
        <v>CMD01790409|OGM|Jus de fruits</v>
      </c>
    </row>
    <row r="1878" spans="1:18" x14ac:dyDescent="0.25">
      <c r="A1878" s="1" t="s">
        <v>3825</v>
      </c>
      <c r="B1878" s="1" t="s">
        <v>42</v>
      </c>
      <c r="C1878" s="3" t="s">
        <v>73</v>
      </c>
      <c r="D1878" s="3" t="s">
        <v>23</v>
      </c>
      <c r="E1878" s="1" t="s">
        <v>63</v>
      </c>
      <c r="F1878" s="1" t="s">
        <v>3826</v>
      </c>
      <c r="G1878" s="1" t="s">
        <v>1013</v>
      </c>
      <c r="H1878" s="3">
        <f>SUBSTITUTE(LEFT(Tableau1[[#This Row],[OrderDate]],17),".",":")+0</f>
        <v>43571.289120370369</v>
      </c>
      <c r="I1878" s="3">
        <f>SUBSTITUTE(LEFT(Tableau1[[#This Row],[OrderDueTo]],17),".",":")+0</f>
        <v>43578.5</v>
      </c>
      <c r="J1878" s="13" t="str">
        <f>VLOOKUP(Tableau1[[#This Row],[AnaCode]],'Config Analyses'!A:C,2,FALSE)</f>
        <v>Analyse polluants d'emballage</v>
      </c>
      <c r="K1878" s="13" t="str">
        <f>VLOOKUP(Tableau1[[#This Row],[AnaCode]],'Config Analyses'!A:C,3,FALSE)</f>
        <v>Equipe 3</v>
      </c>
      <c r="L1878" s="13" t="str">
        <f>VLOOKUP(Tableau1[[#This Row],[CustomerCode]],'Config Clients'!A:D,3,FALSE)</f>
        <v>Entreprises agro-alimentaires</v>
      </c>
      <c r="M1878" s="13" t="str">
        <f>VLOOKUP(Tableau1[[#This Row],[CustomerCode]],'Config Clients'!A:D,4,FALSE)</f>
        <v>Julien</v>
      </c>
      <c r="N1878" s="10" t="str">
        <f>IFERROR(IF(Tableau1[[#This Row],[Date rendu]]-'Date de l''export'!$A$2&gt;0,"Non","Oui"),"Oui")</f>
        <v>Non</v>
      </c>
      <c r="O1878" s="11">
        <f>IF(Tableau1[[#This Row],[En retard?]]="Non",Tableau1[[#This Row],[Date rendu]]-'Date de l''export'!$A$2,0)</f>
        <v>6.7404166666674428</v>
      </c>
      <c r="P1878" s="14" t="str">
        <f>IF(Tableau1[[#This Row],[En retard?]]="Oui","HD",IF(Tableau1[Délai restant]&lt;1,"&lt;24h",IF(Tableau1[Délai restant]&lt;2,"&lt;48h","≥48h")))</f>
        <v>≥48h</v>
      </c>
      <c r="Q1878" s="14" t="str">
        <f>IF(AND(Tableau1[[#This Row],[En retard?]]="Oui",OR(Tableau1[[#This Row],[Product]]="Citron",Tableau1[[#This Row],[Product]]="Amandes")),"Oui","Non")</f>
        <v>Non</v>
      </c>
      <c r="R1878" t="str">
        <f>CONCATENATE(Tableau1[[#This Row],[OrderCode]],"|",Tableau1[[#This Row],[AnaCode]],"|",Tableau1[[#This Row],[Product]])</f>
        <v>CMD01593207|PLLT|Jus de fruits</v>
      </c>
    </row>
    <row r="1879" spans="1:18" x14ac:dyDescent="0.25">
      <c r="A1879" s="1" t="s">
        <v>91</v>
      </c>
      <c r="B1879" s="1" t="s">
        <v>31</v>
      </c>
      <c r="C1879" s="3" t="s">
        <v>54</v>
      </c>
      <c r="D1879" s="3" t="s">
        <v>10</v>
      </c>
      <c r="E1879" s="1" t="s">
        <v>107</v>
      </c>
      <c r="F1879" s="1" t="s">
        <v>2440</v>
      </c>
      <c r="G1879" s="1" t="s">
        <v>950</v>
      </c>
      <c r="H1879" s="3">
        <f>SUBSTITUTE(LEFT(Tableau1[[#This Row],[OrderDate]],17),".",":")+0</f>
        <v>43571.289571759262</v>
      </c>
      <c r="I1879" s="3">
        <f>SUBSTITUTE(LEFT(Tableau1[[#This Row],[OrderDueTo]],17),".",":")+0</f>
        <v>43574.5</v>
      </c>
      <c r="J1879" s="13" t="str">
        <f>VLOOKUP(Tableau1[[#This Row],[AnaCode]],'Config Analyses'!A:C,2,FALSE)</f>
        <v>Analyse nutritionelle</v>
      </c>
      <c r="K1879" s="13" t="str">
        <f>VLOOKUP(Tableau1[[#This Row],[AnaCode]],'Config Analyses'!A:C,3,FALSE)</f>
        <v>Equipe 2</v>
      </c>
      <c r="L1879" s="13" t="str">
        <f>VLOOKUP(Tableau1[[#This Row],[CustomerCode]],'Config Clients'!A:D,3,FALSE)</f>
        <v>Coopérative agricole</v>
      </c>
      <c r="M1879" s="13" t="str">
        <f>VLOOKUP(Tableau1[[#This Row],[CustomerCode]],'Config Clients'!A:D,4,FALSE)</f>
        <v>Julie</v>
      </c>
      <c r="N1879" s="10" t="str">
        <f>IFERROR(IF(Tableau1[[#This Row],[Date rendu]]-'Date de l''export'!$A$2&gt;0,"Non","Oui"),"Oui")</f>
        <v>Non</v>
      </c>
      <c r="O1879" s="11">
        <f>IF(Tableau1[[#This Row],[En retard?]]="Non",Tableau1[[#This Row],[Date rendu]]-'Date de l''export'!$A$2,0)</f>
        <v>2.7404166666674428</v>
      </c>
      <c r="P1879" s="14" t="str">
        <f>IF(Tableau1[[#This Row],[En retard?]]="Oui","HD",IF(Tableau1[Délai restant]&lt;1,"&lt;24h",IF(Tableau1[Délai restant]&lt;2,"&lt;48h","≥48h")))</f>
        <v>≥48h</v>
      </c>
      <c r="Q1879" s="14" t="str">
        <f>IF(AND(Tableau1[[#This Row],[En retard?]]="Oui",OR(Tableau1[[#This Row],[Product]]="Citron",Tableau1[[#This Row],[Product]]="Amandes")),"Oui","Non")</f>
        <v>Non</v>
      </c>
      <c r="R1879" t="str">
        <f>CONCATENATE(Tableau1[[#This Row],[OrderCode]],"|",Tableau1[[#This Row],[AnaCode]],"|",Tableau1[[#This Row],[Product]])</f>
        <v>CMD01418904|NTR|Pomme de terre</v>
      </c>
    </row>
    <row r="1880" spans="1:18" x14ac:dyDescent="0.25">
      <c r="A1880" s="1" t="s">
        <v>647</v>
      </c>
      <c r="B1880" s="1" t="s">
        <v>43</v>
      </c>
      <c r="C1880" s="3" t="s">
        <v>225</v>
      </c>
      <c r="D1880" s="3" t="s">
        <v>39</v>
      </c>
      <c r="E1880" s="1" t="s">
        <v>179</v>
      </c>
      <c r="F1880" s="1" t="s">
        <v>2666</v>
      </c>
      <c r="G1880" s="1" t="s">
        <v>945</v>
      </c>
      <c r="H1880" s="3">
        <f>SUBSTITUTE(LEFT(Tableau1[[#This Row],[OrderDate]],17),".",":")+0</f>
        <v>43571.289861111109</v>
      </c>
      <c r="I1880" s="3">
        <f>SUBSTITUTE(LEFT(Tableau1[[#This Row],[OrderDueTo]],17),".",":")+0</f>
        <v>43572.5</v>
      </c>
      <c r="J1880" s="13" t="str">
        <f>VLOOKUP(Tableau1[[#This Row],[AnaCode]],'Config Analyses'!A:C,2,FALSE)</f>
        <v>Analyse métaux lourds</v>
      </c>
      <c r="K1880" s="13" t="str">
        <f>VLOOKUP(Tableau1[[#This Row],[AnaCode]],'Config Analyses'!A:C,3,FALSE)</f>
        <v>Equipe 1</v>
      </c>
      <c r="L1880" s="13" t="str">
        <f>VLOOKUP(Tableau1[[#This Row],[CustomerCode]],'Config Clients'!A:D,3,FALSE)</f>
        <v>Coopérative agricole</v>
      </c>
      <c r="M1880" s="13" t="str">
        <f>VLOOKUP(Tableau1[[#This Row],[CustomerCode]],'Config Clients'!A:D,4,FALSE)</f>
        <v>Béatrice</v>
      </c>
      <c r="N1880" s="10" t="str">
        <f>IFERROR(IF(Tableau1[[#This Row],[Date rendu]]-'Date de l''export'!$A$2&gt;0,"Non","Oui"),"Oui")</f>
        <v>Non</v>
      </c>
      <c r="O1880" s="11">
        <f>IF(Tableau1[[#This Row],[En retard?]]="Non",Tableau1[[#This Row],[Date rendu]]-'Date de l''export'!$A$2,0)</f>
        <v>0.74041666666744277</v>
      </c>
      <c r="P1880" s="14" t="str">
        <f>IF(Tableau1[[#This Row],[En retard?]]="Oui","HD",IF(Tableau1[Délai restant]&lt;1,"&lt;24h",IF(Tableau1[Délai restant]&lt;2,"&lt;48h","≥48h")))</f>
        <v>&lt;24h</v>
      </c>
      <c r="Q1880" s="14" t="str">
        <f>IF(AND(Tableau1[[#This Row],[En retard?]]="Oui",OR(Tableau1[[#This Row],[Product]]="Citron",Tableau1[[#This Row],[Product]]="Amandes")),"Oui","Non")</f>
        <v>Non</v>
      </c>
      <c r="R1880" t="str">
        <f>CONCATENATE(Tableau1[[#This Row],[OrderCode]],"|",Tableau1[[#This Row],[AnaCode]],"|",Tableau1[[#This Row],[Product]])</f>
        <v>CMD01750601|MTX|Pomme</v>
      </c>
    </row>
    <row r="1881" spans="1:18" x14ac:dyDescent="0.25">
      <c r="A1881" s="1" t="s">
        <v>3827</v>
      </c>
      <c r="B1881" s="1" t="s">
        <v>31</v>
      </c>
      <c r="C1881" s="3" t="s">
        <v>73</v>
      </c>
      <c r="D1881" s="3" t="s">
        <v>23</v>
      </c>
      <c r="E1881" s="1" t="s">
        <v>229</v>
      </c>
      <c r="F1881" s="1" t="s">
        <v>3828</v>
      </c>
      <c r="G1881" s="1" t="s">
        <v>964</v>
      </c>
      <c r="H1881" s="3">
        <f>SUBSTITUTE(LEFT(Tableau1[[#This Row],[OrderDate]],17),".",":")+0</f>
        <v>43571.289918981478</v>
      </c>
      <c r="I1881" s="3">
        <f>SUBSTITUTE(LEFT(Tableau1[[#This Row],[OrderDueTo]],17),".",":")+0</f>
        <v>43573.5</v>
      </c>
      <c r="J1881" s="13" t="str">
        <f>VLOOKUP(Tableau1[[#This Row],[AnaCode]],'Config Analyses'!A:C,2,FALSE)</f>
        <v>Analyse sucres</v>
      </c>
      <c r="K1881" s="13" t="str">
        <f>VLOOKUP(Tableau1[[#This Row],[AnaCode]],'Config Analyses'!A:C,3,FALSE)</f>
        <v>Equipe 2</v>
      </c>
      <c r="L1881" s="13" t="str">
        <f>VLOOKUP(Tableau1[[#This Row],[CustomerCode]],'Config Clients'!A:D,3,FALSE)</f>
        <v>Entreprises agro-alimentaires</v>
      </c>
      <c r="M1881" s="13" t="str">
        <f>VLOOKUP(Tableau1[[#This Row],[CustomerCode]],'Config Clients'!A:D,4,FALSE)</f>
        <v>Julien</v>
      </c>
      <c r="N1881" s="10" t="str">
        <f>IFERROR(IF(Tableau1[[#This Row],[Date rendu]]-'Date de l''export'!$A$2&gt;0,"Non","Oui"),"Oui")</f>
        <v>Non</v>
      </c>
      <c r="O1881" s="11">
        <f>IF(Tableau1[[#This Row],[En retard?]]="Non",Tableau1[[#This Row],[Date rendu]]-'Date de l''export'!$A$2,0)</f>
        <v>1.7404166666674428</v>
      </c>
      <c r="P1881" s="14" t="str">
        <f>IF(Tableau1[[#This Row],[En retard?]]="Oui","HD",IF(Tableau1[Délai restant]&lt;1,"&lt;24h",IF(Tableau1[Délai restant]&lt;2,"&lt;48h","≥48h")))</f>
        <v>&lt;48h</v>
      </c>
      <c r="Q1881" s="14" t="str">
        <f>IF(AND(Tableau1[[#This Row],[En retard?]]="Oui",OR(Tableau1[[#This Row],[Product]]="Citron",Tableau1[[#This Row],[Product]]="Amandes")),"Oui","Non")</f>
        <v>Non</v>
      </c>
      <c r="R1881" t="str">
        <f>CONCATENATE(Tableau1[[#This Row],[OrderCode]],"|",Tableau1[[#This Row],[AnaCode]],"|",Tableau1[[#This Row],[Product]])</f>
        <v>CMD01392601|SCR|Pomme de terre</v>
      </c>
    </row>
    <row r="1882" spans="1:18" x14ac:dyDescent="0.25">
      <c r="A1882" s="1" t="s">
        <v>441</v>
      </c>
      <c r="B1882" s="1" t="s">
        <v>21</v>
      </c>
      <c r="C1882" s="3" t="s">
        <v>98</v>
      </c>
      <c r="D1882" s="3" t="s">
        <v>27</v>
      </c>
      <c r="E1882" s="1" t="s">
        <v>130</v>
      </c>
      <c r="F1882" s="1" t="s">
        <v>2742</v>
      </c>
      <c r="G1882" s="1" t="s">
        <v>1013</v>
      </c>
      <c r="H1882" s="3">
        <f>SUBSTITUTE(LEFT(Tableau1[[#This Row],[OrderDate]],17),".",":")+0</f>
        <v>43571.289988425924</v>
      </c>
      <c r="I1882" s="3">
        <f>SUBSTITUTE(LEFT(Tableau1[[#This Row],[OrderDueTo]],17),".",":")+0</f>
        <v>43578.5</v>
      </c>
      <c r="J1882" s="13" t="str">
        <f>VLOOKUP(Tableau1[[#This Row],[AnaCode]],'Config Analyses'!A:C,2,FALSE)</f>
        <v>Analyse pesticides</v>
      </c>
      <c r="K1882" s="13" t="str">
        <f>VLOOKUP(Tableau1[[#This Row],[AnaCode]],'Config Analyses'!A:C,3,FALSE)</f>
        <v>Equipe 3</v>
      </c>
      <c r="L1882" s="13" t="str">
        <f>VLOOKUP(Tableau1[[#This Row],[CustomerCode]],'Config Clients'!A:D,3,FALSE)</f>
        <v>Coopérative agricole</v>
      </c>
      <c r="M1882" s="13" t="str">
        <f>VLOOKUP(Tableau1[[#This Row],[CustomerCode]],'Config Clients'!A:D,4,FALSE)</f>
        <v>Julie</v>
      </c>
      <c r="N1882" s="10" t="str">
        <f>IFERROR(IF(Tableau1[[#This Row],[Date rendu]]-'Date de l''export'!$A$2&gt;0,"Non","Oui"),"Oui")</f>
        <v>Non</v>
      </c>
      <c r="O1882" s="11">
        <f>IF(Tableau1[[#This Row],[En retard?]]="Non",Tableau1[[#This Row],[Date rendu]]-'Date de l''export'!$A$2,0)</f>
        <v>6.7404166666674428</v>
      </c>
      <c r="P1882" s="14" t="str">
        <f>IF(Tableau1[[#This Row],[En retard?]]="Oui","HD",IF(Tableau1[Délai restant]&lt;1,"&lt;24h",IF(Tableau1[Délai restant]&lt;2,"&lt;48h","≥48h")))</f>
        <v>≥48h</v>
      </c>
      <c r="Q1882" s="14" t="str">
        <f>IF(AND(Tableau1[[#This Row],[En retard?]]="Oui",OR(Tableau1[[#This Row],[Product]]="Citron",Tableau1[[#This Row],[Product]]="Amandes")),"Oui","Non")</f>
        <v>Non</v>
      </c>
      <c r="R1882" t="str">
        <f>CONCATENATE(Tableau1[[#This Row],[OrderCode]],"|",Tableau1[[#This Row],[AnaCode]],"|",Tableau1[[#This Row],[Product]])</f>
        <v>CMD01407108|PEST|Carotte</v>
      </c>
    </row>
    <row r="1883" spans="1:18" x14ac:dyDescent="0.25">
      <c r="A1883" s="1" t="s">
        <v>618</v>
      </c>
      <c r="B1883" s="1" t="s">
        <v>43</v>
      </c>
      <c r="C1883" s="3" t="s">
        <v>225</v>
      </c>
      <c r="D1883" s="3" t="s">
        <v>39</v>
      </c>
      <c r="E1883" s="1" t="s">
        <v>130</v>
      </c>
      <c r="F1883" s="1" t="s">
        <v>2733</v>
      </c>
      <c r="G1883" s="1" t="s">
        <v>1013</v>
      </c>
      <c r="H1883" s="3">
        <f>SUBSTITUTE(LEFT(Tableau1[[#This Row],[OrderDate]],17),".",":")+0</f>
        <v>43571.290138888886</v>
      </c>
      <c r="I1883" s="3">
        <f>SUBSTITUTE(LEFT(Tableau1[[#This Row],[OrderDueTo]],17),".",":")+0</f>
        <v>43578.5</v>
      </c>
      <c r="J1883" s="13" t="str">
        <f>VLOOKUP(Tableau1[[#This Row],[AnaCode]],'Config Analyses'!A:C,2,FALSE)</f>
        <v>Analyse pesticides</v>
      </c>
      <c r="K1883" s="13" t="str">
        <f>VLOOKUP(Tableau1[[#This Row],[AnaCode]],'Config Analyses'!A:C,3,FALSE)</f>
        <v>Equipe 3</v>
      </c>
      <c r="L1883" s="13" t="str">
        <f>VLOOKUP(Tableau1[[#This Row],[CustomerCode]],'Config Clients'!A:D,3,FALSE)</f>
        <v>Coopérative agricole</v>
      </c>
      <c r="M1883" s="13" t="str">
        <f>VLOOKUP(Tableau1[[#This Row],[CustomerCode]],'Config Clients'!A:D,4,FALSE)</f>
        <v>Béatrice</v>
      </c>
      <c r="N1883" s="10" t="str">
        <f>IFERROR(IF(Tableau1[[#This Row],[Date rendu]]-'Date de l''export'!$A$2&gt;0,"Non","Oui"),"Oui")</f>
        <v>Non</v>
      </c>
      <c r="O1883" s="11">
        <f>IF(Tableau1[[#This Row],[En retard?]]="Non",Tableau1[[#This Row],[Date rendu]]-'Date de l''export'!$A$2,0)</f>
        <v>6.7404166666674428</v>
      </c>
      <c r="P1883" s="14" t="str">
        <f>IF(Tableau1[[#This Row],[En retard?]]="Oui","HD",IF(Tableau1[Délai restant]&lt;1,"&lt;24h",IF(Tableau1[Délai restant]&lt;2,"&lt;48h","≥48h")))</f>
        <v>≥48h</v>
      </c>
      <c r="Q1883" s="14" t="str">
        <f>IF(AND(Tableau1[[#This Row],[En retard?]]="Oui",OR(Tableau1[[#This Row],[Product]]="Citron",Tableau1[[#This Row],[Product]]="Amandes")),"Oui","Non")</f>
        <v>Non</v>
      </c>
      <c r="R1883" t="str">
        <f>CONCATENATE(Tableau1[[#This Row],[OrderCode]],"|",Tableau1[[#This Row],[AnaCode]],"|",Tableau1[[#This Row],[Product]])</f>
        <v>CMD01773301|PEST|Pomme</v>
      </c>
    </row>
    <row r="1884" spans="1:18" x14ac:dyDescent="0.25">
      <c r="A1884" s="1" t="s">
        <v>339</v>
      </c>
      <c r="B1884" s="1" t="s">
        <v>21</v>
      </c>
      <c r="C1884" s="3" t="s">
        <v>54</v>
      </c>
      <c r="D1884" s="3" t="s">
        <v>10</v>
      </c>
      <c r="E1884" s="1" t="s">
        <v>229</v>
      </c>
      <c r="F1884" s="1" t="s">
        <v>2433</v>
      </c>
      <c r="G1884" s="1" t="s">
        <v>964</v>
      </c>
      <c r="H1884" s="3">
        <f>SUBSTITUTE(LEFT(Tableau1[[#This Row],[OrderDate]],17),".",":")+0</f>
        <v>43571.290196759262</v>
      </c>
      <c r="I1884" s="3">
        <f>SUBSTITUTE(LEFT(Tableau1[[#This Row],[OrderDueTo]],17),".",":")+0</f>
        <v>43573.5</v>
      </c>
      <c r="J1884" s="13" t="str">
        <f>VLOOKUP(Tableau1[[#This Row],[AnaCode]],'Config Analyses'!A:C,2,FALSE)</f>
        <v>Analyse sucres</v>
      </c>
      <c r="K1884" s="13" t="str">
        <f>VLOOKUP(Tableau1[[#This Row],[AnaCode]],'Config Analyses'!A:C,3,FALSE)</f>
        <v>Equipe 2</v>
      </c>
      <c r="L1884" s="13" t="str">
        <f>VLOOKUP(Tableau1[[#This Row],[CustomerCode]],'Config Clients'!A:D,3,FALSE)</f>
        <v>Coopérative agricole</v>
      </c>
      <c r="M1884" s="13" t="str">
        <f>VLOOKUP(Tableau1[[#This Row],[CustomerCode]],'Config Clients'!A:D,4,FALSE)</f>
        <v>Julie</v>
      </c>
      <c r="N1884" s="10" t="str">
        <f>IFERROR(IF(Tableau1[[#This Row],[Date rendu]]-'Date de l''export'!$A$2&gt;0,"Non","Oui"),"Oui")</f>
        <v>Non</v>
      </c>
      <c r="O1884" s="11">
        <f>IF(Tableau1[[#This Row],[En retard?]]="Non",Tableau1[[#This Row],[Date rendu]]-'Date de l''export'!$A$2,0)</f>
        <v>1.7404166666674428</v>
      </c>
      <c r="P1884" s="14" t="str">
        <f>IF(Tableau1[[#This Row],[En retard?]]="Oui","HD",IF(Tableau1[Délai restant]&lt;1,"&lt;24h",IF(Tableau1[Délai restant]&lt;2,"&lt;48h","≥48h")))</f>
        <v>&lt;48h</v>
      </c>
      <c r="Q1884" s="14" t="str">
        <f>IF(AND(Tableau1[[#This Row],[En retard?]]="Oui",OR(Tableau1[[#This Row],[Product]]="Citron",Tableau1[[#This Row],[Product]]="Amandes")),"Oui","Non")</f>
        <v>Non</v>
      </c>
      <c r="R1884" t="str">
        <f>CONCATENATE(Tableau1[[#This Row],[OrderCode]],"|",Tableau1[[#This Row],[AnaCode]],"|",Tableau1[[#This Row],[Product]])</f>
        <v>CMD01665306|SCR|Carotte</v>
      </c>
    </row>
    <row r="1885" spans="1:18" x14ac:dyDescent="0.25">
      <c r="A1885" s="1" t="s">
        <v>3520</v>
      </c>
      <c r="B1885" s="1" t="s">
        <v>42</v>
      </c>
      <c r="C1885" s="3" t="s">
        <v>73</v>
      </c>
      <c r="D1885" s="3" t="s">
        <v>23</v>
      </c>
      <c r="E1885" s="1" t="s">
        <v>107</v>
      </c>
      <c r="F1885" s="1" t="s">
        <v>2433</v>
      </c>
      <c r="G1885" s="1" t="s">
        <v>950</v>
      </c>
      <c r="H1885" s="3">
        <f>SUBSTITUTE(LEFT(Tableau1[[#This Row],[OrderDate]],17),".",":")+0</f>
        <v>43571.290196759262</v>
      </c>
      <c r="I1885" s="3">
        <f>SUBSTITUTE(LEFT(Tableau1[[#This Row],[OrderDueTo]],17),".",":")+0</f>
        <v>43574.5</v>
      </c>
      <c r="J1885" s="13" t="str">
        <f>VLOOKUP(Tableau1[[#This Row],[AnaCode]],'Config Analyses'!A:C,2,FALSE)</f>
        <v>Analyse nutritionelle</v>
      </c>
      <c r="K1885" s="13" t="str">
        <f>VLOOKUP(Tableau1[[#This Row],[AnaCode]],'Config Analyses'!A:C,3,FALSE)</f>
        <v>Equipe 2</v>
      </c>
      <c r="L1885" s="13" t="str">
        <f>VLOOKUP(Tableau1[[#This Row],[CustomerCode]],'Config Clients'!A:D,3,FALSE)</f>
        <v>Entreprises agro-alimentaires</v>
      </c>
      <c r="M1885" s="13" t="str">
        <f>VLOOKUP(Tableau1[[#This Row],[CustomerCode]],'Config Clients'!A:D,4,FALSE)</f>
        <v>Julien</v>
      </c>
      <c r="N1885" s="10" t="str">
        <f>IFERROR(IF(Tableau1[[#This Row],[Date rendu]]-'Date de l''export'!$A$2&gt;0,"Non","Oui"),"Oui")</f>
        <v>Non</v>
      </c>
      <c r="O1885" s="11">
        <f>IF(Tableau1[[#This Row],[En retard?]]="Non",Tableau1[[#This Row],[Date rendu]]-'Date de l''export'!$A$2,0)</f>
        <v>2.7404166666674428</v>
      </c>
      <c r="P1885" s="14" t="str">
        <f>IF(Tableau1[[#This Row],[En retard?]]="Oui","HD",IF(Tableau1[Délai restant]&lt;1,"&lt;24h",IF(Tableau1[Délai restant]&lt;2,"&lt;48h","≥48h")))</f>
        <v>≥48h</v>
      </c>
      <c r="Q1885" s="14" t="str">
        <f>IF(AND(Tableau1[[#This Row],[En retard?]]="Oui",OR(Tableau1[[#This Row],[Product]]="Citron",Tableau1[[#This Row],[Product]]="Amandes")),"Oui","Non")</f>
        <v>Non</v>
      </c>
      <c r="R1885" t="str">
        <f>CONCATENATE(Tableau1[[#This Row],[OrderCode]],"|",Tableau1[[#This Row],[AnaCode]],"|",Tableau1[[#This Row],[Product]])</f>
        <v>CMD01714601|NTR|Jus de fruits</v>
      </c>
    </row>
    <row r="1886" spans="1:18" x14ac:dyDescent="0.25">
      <c r="A1886" s="1" t="s">
        <v>3829</v>
      </c>
      <c r="B1886" s="1" t="s">
        <v>42</v>
      </c>
      <c r="C1886" s="3" t="s">
        <v>188</v>
      </c>
      <c r="D1886" s="3" t="s">
        <v>38</v>
      </c>
      <c r="E1886" s="1" t="s">
        <v>179</v>
      </c>
      <c r="F1886" s="1" t="s">
        <v>3830</v>
      </c>
      <c r="G1886" s="1" t="s">
        <v>945</v>
      </c>
      <c r="H1886" s="3">
        <f>SUBSTITUTE(LEFT(Tableau1[[#This Row],[OrderDate]],17),".",":")+0</f>
        <v>43571.290335648147</v>
      </c>
      <c r="I1886" s="3">
        <f>SUBSTITUTE(LEFT(Tableau1[[#This Row],[OrderDueTo]],17),".",":")+0</f>
        <v>43572.5</v>
      </c>
      <c r="J1886" s="13" t="str">
        <f>VLOOKUP(Tableau1[[#This Row],[AnaCode]],'Config Analyses'!A:C,2,FALSE)</f>
        <v>Analyse métaux lourds</v>
      </c>
      <c r="K1886" s="13" t="str">
        <f>VLOOKUP(Tableau1[[#This Row],[AnaCode]],'Config Analyses'!A:C,3,FALSE)</f>
        <v>Equipe 1</v>
      </c>
      <c r="L1886" s="13" t="str">
        <f>VLOOKUP(Tableau1[[#This Row],[CustomerCode]],'Config Clients'!A:D,3,FALSE)</f>
        <v>Coopérative agricole</v>
      </c>
      <c r="M1886" s="13" t="str">
        <f>VLOOKUP(Tableau1[[#This Row],[CustomerCode]],'Config Clients'!A:D,4,FALSE)</f>
        <v>Julie</v>
      </c>
      <c r="N1886" s="10" t="str">
        <f>IFERROR(IF(Tableau1[[#This Row],[Date rendu]]-'Date de l''export'!$A$2&gt;0,"Non","Oui"),"Oui")</f>
        <v>Non</v>
      </c>
      <c r="O1886" s="11">
        <f>IF(Tableau1[[#This Row],[En retard?]]="Non",Tableau1[[#This Row],[Date rendu]]-'Date de l''export'!$A$2,0)</f>
        <v>0.74041666666744277</v>
      </c>
      <c r="P1886" s="14" t="str">
        <f>IF(Tableau1[[#This Row],[En retard?]]="Oui","HD",IF(Tableau1[Délai restant]&lt;1,"&lt;24h",IF(Tableau1[Délai restant]&lt;2,"&lt;48h","≥48h")))</f>
        <v>&lt;24h</v>
      </c>
      <c r="Q1886" s="14" t="str">
        <f>IF(AND(Tableau1[[#This Row],[En retard?]]="Oui",OR(Tableau1[[#This Row],[Product]]="Citron",Tableau1[[#This Row],[Product]]="Amandes")),"Oui","Non")</f>
        <v>Non</v>
      </c>
      <c r="R1886" t="str">
        <f>CONCATENATE(Tableau1[[#This Row],[OrderCode]],"|",Tableau1[[#This Row],[AnaCode]],"|",Tableau1[[#This Row],[Product]])</f>
        <v>CMD01721607|MTX|Jus de fruits</v>
      </c>
    </row>
    <row r="1887" spans="1:18" x14ac:dyDescent="0.25">
      <c r="A1887" s="1" t="s">
        <v>3831</v>
      </c>
      <c r="B1887" s="1" t="s">
        <v>42</v>
      </c>
      <c r="C1887" s="3" t="s">
        <v>73</v>
      </c>
      <c r="D1887" s="3" t="s">
        <v>23</v>
      </c>
      <c r="E1887" s="1" t="s">
        <v>130</v>
      </c>
      <c r="F1887" s="1" t="s">
        <v>3832</v>
      </c>
      <c r="G1887" s="1" t="s">
        <v>1013</v>
      </c>
      <c r="H1887" s="3">
        <f>SUBSTITUTE(LEFT(Tableau1[[#This Row],[OrderDate]],17),".",":")+0</f>
        <v>43571.290393518517</v>
      </c>
      <c r="I1887" s="3">
        <f>SUBSTITUTE(LEFT(Tableau1[[#This Row],[OrderDueTo]],17),".",":")+0</f>
        <v>43578.5</v>
      </c>
      <c r="J1887" s="13" t="str">
        <f>VLOOKUP(Tableau1[[#This Row],[AnaCode]],'Config Analyses'!A:C,2,FALSE)</f>
        <v>Analyse pesticides</v>
      </c>
      <c r="K1887" s="13" t="str">
        <f>VLOOKUP(Tableau1[[#This Row],[AnaCode]],'Config Analyses'!A:C,3,FALSE)</f>
        <v>Equipe 3</v>
      </c>
      <c r="L1887" s="13" t="str">
        <f>VLOOKUP(Tableau1[[#This Row],[CustomerCode]],'Config Clients'!A:D,3,FALSE)</f>
        <v>Entreprises agro-alimentaires</v>
      </c>
      <c r="M1887" s="13" t="str">
        <f>VLOOKUP(Tableau1[[#This Row],[CustomerCode]],'Config Clients'!A:D,4,FALSE)</f>
        <v>Julien</v>
      </c>
      <c r="N1887" s="10" t="str">
        <f>IFERROR(IF(Tableau1[[#This Row],[Date rendu]]-'Date de l''export'!$A$2&gt;0,"Non","Oui"),"Oui")</f>
        <v>Non</v>
      </c>
      <c r="O1887" s="11">
        <f>IF(Tableau1[[#This Row],[En retard?]]="Non",Tableau1[[#This Row],[Date rendu]]-'Date de l''export'!$A$2,0)</f>
        <v>6.7404166666674428</v>
      </c>
      <c r="P1887" s="14" t="str">
        <f>IF(Tableau1[[#This Row],[En retard?]]="Oui","HD",IF(Tableau1[Délai restant]&lt;1,"&lt;24h",IF(Tableau1[Délai restant]&lt;2,"&lt;48h","≥48h")))</f>
        <v>≥48h</v>
      </c>
      <c r="Q1887" s="14" t="str">
        <f>IF(AND(Tableau1[[#This Row],[En retard?]]="Oui",OR(Tableau1[[#This Row],[Product]]="Citron",Tableau1[[#This Row],[Product]]="Amandes")),"Oui","Non")</f>
        <v>Non</v>
      </c>
      <c r="R1887" t="str">
        <f>CONCATENATE(Tableau1[[#This Row],[OrderCode]],"|",Tableau1[[#This Row],[AnaCode]],"|",Tableau1[[#This Row],[Product]])</f>
        <v>CMD01572607|PEST|Jus de fruits</v>
      </c>
    </row>
    <row r="1888" spans="1:18" x14ac:dyDescent="0.25">
      <c r="A1888" s="1" t="s">
        <v>287</v>
      </c>
      <c r="B1888" s="1" t="s">
        <v>31</v>
      </c>
      <c r="C1888" s="3" t="s">
        <v>61</v>
      </c>
      <c r="D1888" s="3" t="s">
        <v>14</v>
      </c>
      <c r="E1888" s="1" t="s">
        <v>107</v>
      </c>
      <c r="F1888" s="1" t="s">
        <v>2444</v>
      </c>
      <c r="G1888" s="1" t="s">
        <v>950</v>
      </c>
      <c r="H1888" s="3">
        <f>SUBSTITUTE(LEFT(Tableau1[[#This Row],[OrderDate]],17),".",":")+0</f>
        <v>43571.290416666663</v>
      </c>
      <c r="I1888" s="3">
        <f>SUBSTITUTE(LEFT(Tableau1[[#This Row],[OrderDueTo]],17),".",":")+0</f>
        <v>43574.5</v>
      </c>
      <c r="J1888" s="13" t="str">
        <f>VLOOKUP(Tableau1[[#This Row],[AnaCode]],'Config Analyses'!A:C,2,FALSE)</f>
        <v>Analyse nutritionelle</v>
      </c>
      <c r="K1888" s="13" t="str">
        <f>VLOOKUP(Tableau1[[#This Row],[AnaCode]],'Config Analyses'!A:C,3,FALSE)</f>
        <v>Equipe 2</v>
      </c>
      <c r="L1888" s="13" t="str">
        <f>VLOOKUP(Tableau1[[#This Row],[CustomerCode]],'Config Clients'!A:D,3,FALSE)</f>
        <v>Grande surface</v>
      </c>
      <c r="M1888" s="13" t="str">
        <f>VLOOKUP(Tableau1[[#This Row],[CustomerCode]],'Config Clients'!A:D,4,FALSE)</f>
        <v>Eric</v>
      </c>
      <c r="N1888" s="10" t="str">
        <f>IFERROR(IF(Tableau1[[#This Row],[Date rendu]]-'Date de l''export'!$A$2&gt;0,"Non","Oui"),"Oui")</f>
        <v>Non</v>
      </c>
      <c r="O1888" s="11">
        <f>IF(Tableau1[[#This Row],[En retard?]]="Non",Tableau1[[#This Row],[Date rendu]]-'Date de l''export'!$A$2,0)</f>
        <v>2.7404166666674428</v>
      </c>
      <c r="P1888" s="14" t="str">
        <f>IF(Tableau1[[#This Row],[En retard?]]="Oui","HD",IF(Tableau1[Délai restant]&lt;1,"&lt;24h",IF(Tableau1[Délai restant]&lt;2,"&lt;48h","≥48h")))</f>
        <v>≥48h</v>
      </c>
      <c r="Q1888" s="14" t="str">
        <f>IF(AND(Tableau1[[#This Row],[En retard?]]="Oui",OR(Tableau1[[#This Row],[Product]]="Citron",Tableau1[[#This Row],[Product]]="Amandes")),"Oui","Non")</f>
        <v>Non</v>
      </c>
      <c r="R1888" t="str">
        <f>CONCATENATE(Tableau1[[#This Row],[OrderCode]],"|",Tableau1[[#This Row],[AnaCode]],"|",Tableau1[[#This Row],[Product]])</f>
        <v>CMD01664406|NTR|Pomme de terre</v>
      </c>
    </row>
    <row r="1889" spans="1:18" x14ac:dyDescent="0.25">
      <c r="A1889" s="1" t="s">
        <v>3833</v>
      </c>
      <c r="B1889" s="1" t="s">
        <v>42</v>
      </c>
      <c r="C1889" s="3" t="s">
        <v>188</v>
      </c>
      <c r="D1889" s="3" t="s">
        <v>38</v>
      </c>
      <c r="E1889" s="1" t="s">
        <v>229</v>
      </c>
      <c r="F1889" s="1" t="s">
        <v>3834</v>
      </c>
      <c r="G1889" s="1" t="s">
        <v>964</v>
      </c>
      <c r="H1889" s="3">
        <f>SUBSTITUTE(LEFT(Tableau1[[#This Row],[OrderDate]],17),".",":")+0</f>
        <v>43571.290497685186</v>
      </c>
      <c r="I1889" s="3">
        <f>SUBSTITUTE(LEFT(Tableau1[[#This Row],[OrderDueTo]],17),".",":")+0</f>
        <v>43573.5</v>
      </c>
      <c r="J1889" s="13" t="str">
        <f>VLOOKUP(Tableau1[[#This Row],[AnaCode]],'Config Analyses'!A:C,2,FALSE)</f>
        <v>Analyse sucres</v>
      </c>
      <c r="K1889" s="13" t="str">
        <f>VLOOKUP(Tableau1[[#This Row],[AnaCode]],'Config Analyses'!A:C,3,FALSE)</f>
        <v>Equipe 2</v>
      </c>
      <c r="L1889" s="13" t="str">
        <f>VLOOKUP(Tableau1[[#This Row],[CustomerCode]],'Config Clients'!A:D,3,FALSE)</f>
        <v>Coopérative agricole</v>
      </c>
      <c r="M1889" s="13" t="str">
        <f>VLOOKUP(Tableau1[[#This Row],[CustomerCode]],'Config Clients'!A:D,4,FALSE)</f>
        <v>Julie</v>
      </c>
      <c r="N1889" s="10" t="str">
        <f>IFERROR(IF(Tableau1[[#This Row],[Date rendu]]-'Date de l''export'!$A$2&gt;0,"Non","Oui"),"Oui")</f>
        <v>Non</v>
      </c>
      <c r="O1889" s="11">
        <f>IF(Tableau1[[#This Row],[En retard?]]="Non",Tableau1[[#This Row],[Date rendu]]-'Date de l''export'!$A$2,0)</f>
        <v>1.7404166666674428</v>
      </c>
      <c r="P1889" s="14" t="str">
        <f>IF(Tableau1[[#This Row],[En retard?]]="Oui","HD",IF(Tableau1[Délai restant]&lt;1,"&lt;24h",IF(Tableau1[Délai restant]&lt;2,"&lt;48h","≥48h")))</f>
        <v>&lt;48h</v>
      </c>
      <c r="Q1889" s="14" t="str">
        <f>IF(AND(Tableau1[[#This Row],[En retard?]]="Oui",OR(Tableau1[[#This Row],[Product]]="Citron",Tableau1[[#This Row],[Product]]="Amandes")),"Oui","Non")</f>
        <v>Non</v>
      </c>
      <c r="R1889" t="str">
        <f>CONCATENATE(Tableau1[[#This Row],[OrderCode]],"|",Tableau1[[#This Row],[AnaCode]],"|",Tableau1[[#This Row],[Product]])</f>
        <v>CMD01646436|SCR|Jus de fruits</v>
      </c>
    </row>
    <row r="1890" spans="1:18" x14ac:dyDescent="0.25">
      <c r="A1890" s="1" t="s">
        <v>3835</v>
      </c>
      <c r="B1890" s="1" t="s">
        <v>32</v>
      </c>
      <c r="C1890" s="3" t="s">
        <v>255</v>
      </c>
      <c r="D1890" s="3" t="s">
        <v>40</v>
      </c>
      <c r="E1890" s="1" t="s">
        <v>107</v>
      </c>
      <c r="F1890" s="1" t="s">
        <v>3836</v>
      </c>
      <c r="G1890" s="1" t="s">
        <v>950</v>
      </c>
      <c r="H1890" s="3">
        <f>SUBSTITUTE(LEFT(Tableau1[[#This Row],[OrderDate]],17),".",":")+0</f>
        <v>43571.290520833332</v>
      </c>
      <c r="I1890" s="3">
        <f>SUBSTITUTE(LEFT(Tableau1[[#This Row],[OrderDueTo]],17),".",":")+0</f>
        <v>43574.5</v>
      </c>
      <c r="J1890" s="13" t="str">
        <f>VLOOKUP(Tableau1[[#This Row],[AnaCode]],'Config Analyses'!A:C,2,FALSE)</f>
        <v>Analyse nutritionelle</v>
      </c>
      <c r="K1890" s="13" t="str">
        <f>VLOOKUP(Tableau1[[#This Row],[AnaCode]],'Config Analyses'!A:C,3,FALSE)</f>
        <v>Equipe 2</v>
      </c>
      <c r="L1890" s="13" t="str">
        <f>VLOOKUP(Tableau1[[#This Row],[CustomerCode]],'Config Clients'!A:D,3,FALSE)</f>
        <v>Coopérative agricole</v>
      </c>
      <c r="M1890" s="13" t="str">
        <f>VLOOKUP(Tableau1[[#This Row],[CustomerCode]],'Config Clients'!A:D,4,FALSE)</f>
        <v>Eric</v>
      </c>
      <c r="N1890" s="10" t="str">
        <f>IFERROR(IF(Tableau1[[#This Row],[Date rendu]]-'Date de l''export'!$A$2&gt;0,"Non","Oui"),"Oui")</f>
        <v>Non</v>
      </c>
      <c r="O1890" s="11">
        <f>IF(Tableau1[[#This Row],[En retard?]]="Non",Tableau1[[#This Row],[Date rendu]]-'Date de l''export'!$A$2,0)</f>
        <v>2.7404166666674428</v>
      </c>
      <c r="P1890" s="14" t="str">
        <f>IF(Tableau1[[#This Row],[En retard?]]="Oui","HD",IF(Tableau1[Délai restant]&lt;1,"&lt;24h",IF(Tableau1[Délai restant]&lt;2,"&lt;48h","≥48h")))</f>
        <v>≥48h</v>
      </c>
      <c r="Q1890" s="14" t="str">
        <f>IF(AND(Tableau1[[#This Row],[En retard?]]="Oui",OR(Tableau1[[#This Row],[Product]]="Citron",Tableau1[[#This Row],[Product]]="Amandes")),"Oui","Non")</f>
        <v>Non</v>
      </c>
      <c r="R1890" t="str">
        <f>CONCATENATE(Tableau1[[#This Row],[OrderCode]],"|",Tableau1[[#This Row],[AnaCode]],"|",Tableau1[[#This Row],[Product]])</f>
        <v>CMD01794301|NTR|Tomate</v>
      </c>
    </row>
    <row r="1891" spans="1:18" x14ac:dyDescent="0.25">
      <c r="A1891" s="1" t="s">
        <v>3719</v>
      </c>
      <c r="B1891" s="1" t="s">
        <v>42</v>
      </c>
      <c r="C1891" s="3" t="s">
        <v>188</v>
      </c>
      <c r="D1891" s="3" t="s">
        <v>38</v>
      </c>
      <c r="E1891" s="1" t="s">
        <v>179</v>
      </c>
      <c r="F1891" s="1" t="s">
        <v>3837</v>
      </c>
      <c r="G1891" s="1" t="s">
        <v>945</v>
      </c>
      <c r="H1891" s="3">
        <f>SUBSTITUTE(LEFT(Tableau1[[#This Row],[OrderDate]],17),".",":")+0</f>
        <v>43571.290532407409</v>
      </c>
      <c r="I1891" s="3">
        <f>SUBSTITUTE(LEFT(Tableau1[[#This Row],[OrderDueTo]],17),".",":")+0</f>
        <v>43572.5</v>
      </c>
      <c r="J1891" s="13" t="str">
        <f>VLOOKUP(Tableau1[[#This Row],[AnaCode]],'Config Analyses'!A:C,2,FALSE)</f>
        <v>Analyse métaux lourds</v>
      </c>
      <c r="K1891" s="13" t="str">
        <f>VLOOKUP(Tableau1[[#This Row],[AnaCode]],'Config Analyses'!A:C,3,FALSE)</f>
        <v>Equipe 1</v>
      </c>
      <c r="L1891" s="13" t="str">
        <f>VLOOKUP(Tableau1[[#This Row],[CustomerCode]],'Config Clients'!A:D,3,FALSE)</f>
        <v>Coopérative agricole</v>
      </c>
      <c r="M1891" s="13" t="str">
        <f>VLOOKUP(Tableau1[[#This Row],[CustomerCode]],'Config Clients'!A:D,4,FALSE)</f>
        <v>Julie</v>
      </c>
      <c r="N1891" s="10" t="str">
        <f>IFERROR(IF(Tableau1[[#This Row],[Date rendu]]-'Date de l''export'!$A$2&gt;0,"Non","Oui"),"Oui")</f>
        <v>Non</v>
      </c>
      <c r="O1891" s="11">
        <f>IF(Tableau1[[#This Row],[En retard?]]="Non",Tableau1[[#This Row],[Date rendu]]-'Date de l''export'!$A$2,0)</f>
        <v>0.74041666666744277</v>
      </c>
      <c r="P1891" s="14" t="str">
        <f>IF(Tableau1[[#This Row],[En retard?]]="Oui","HD",IF(Tableau1[Délai restant]&lt;1,"&lt;24h",IF(Tableau1[Délai restant]&lt;2,"&lt;48h","≥48h")))</f>
        <v>&lt;24h</v>
      </c>
      <c r="Q1891" s="14" t="str">
        <f>IF(AND(Tableau1[[#This Row],[En retard?]]="Oui",OR(Tableau1[[#This Row],[Product]]="Citron",Tableau1[[#This Row],[Product]]="Amandes")),"Oui","Non")</f>
        <v>Non</v>
      </c>
      <c r="R1891" t="str">
        <f>CONCATENATE(Tableau1[[#This Row],[OrderCode]],"|",Tableau1[[#This Row],[AnaCode]],"|",Tableau1[[#This Row],[Product]])</f>
        <v>CMD01568411|MTX|Jus de fruits</v>
      </c>
    </row>
    <row r="1892" spans="1:18" x14ac:dyDescent="0.25">
      <c r="A1892" s="1" t="s">
        <v>383</v>
      </c>
      <c r="B1892" s="1" t="s">
        <v>31</v>
      </c>
      <c r="C1892" s="3" t="s">
        <v>54</v>
      </c>
      <c r="D1892" s="3" t="s">
        <v>10</v>
      </c>
      <c r="E1892" s="1" t="s">
        <v>63</v>
      </c>
      <c r="F1892" s="1" t="s">
        <v>2446</v>
      </c>
      <c r="G1892" s="1" t="s">
        <v>1013</v>
      </c>
      <c r="H1892" s="3">
        <f>SUBSTITUTE(LEFT(Tableau1[[#This Row],[OrderDate]],17),".",":")+0</f>
        <v>43571.290543981479</v>
      </c>
      <c r="I1892" s="3">
        <f>SUBSTITUTE(LEFT(Tableau1[[#This Row],[OrderDueTo]],17),".",":")+0</f>
        <v>43578.5</v>
      </c>
      <c r="J1892" s="13" t="str">
        <f>VLOOKUP(Tableau1[[#This Row],[AnaCode]],'Config Analyses'!A:C,2,FALSE)</f>
        <v>Analyse polluants d'emballage</v>
      </c>
      <c r="K1892" s="13" t="str">
        <f>VLOOKUP(Tableau1[[#This Row],[AnaCode]],'Config Analyses'!A:C,3,FALSE)</f>
        <v>Equipe 3</v>
      </c>
      <c r="L1892" s="13" t="str">
        <f>VLOOKUP(Tableau1[[#This Row],[CustomerCode]],'Config Clients'!A:D,3,FALSE)</f>
        <v>Coopérative agricole</v>
      </c>
      <c r="M1892" s="13" t="str">
        <f>VLOOKUP(Tableau1[[#This Row],[CustomerCode]],'Config Clients'!A:D,4,FALSE)</f>
        <v>Julie</v>
      </c>
      <c r="N1892" s="10" t="str">
        <f>IFERROR(IF(Tableau1[[#This Row],[Date rendu]]-'Date de l''export'!$A$2&gt;0,"Non","Oui"),"Oui")</f>
        <v>Non</v>
      </c>
      <c r="O1892" s="11">
        <f>IF(Tableau1[[#This Row],[En retard?]]="Non",Tableau1[[#This Row],[Date rendu]]-'Date de l''export'!$A$2,0)</f>
        <v>6.7404166666674428</v>
      </c>
      <c r="P1892" s="14" t="str">
        <f>IF(Tableau1[[#This Row],[En retard?]]="Oui","HD",IF(Tableau1[Délai restant]&lt;1,"&lt;24h",IF(Tableau1[Délai restant]&lt;2,"&lt;48h","≥48h")))</f>
        <v>≥48h</v>
      </c>
      <c r="Q1892" s="14" t="str">
        <f>IF(AND(Tableau1[[#This Row],[En retard?]]="Oui",OR(Tableau1[[#This Row],[Product]]="Citron",Tableau1[[#This Row],[Product]]="Amandes")),"Oui","Non")</f>
        <v>Non</v>
      </c>
      <c r="R1892" t="str">
        <f>CONCATENATE(Tableau1[[#This Row],[OrderCode]],"|",Tableau1[[#This Row],[AnaCode]],"|",Tableau1[[#This Row],[Product]])</f>
        <v>CMD01743705|PLLT|Pomme de terre</v>
      </c>
    </row>
    <row r="1893" spans="1:18" x14ac:dyDescent="0.25">
      <c r="A1893" s="1" t="s">
        <v>384</v>
      </c>
      <c r="B1893" s="1" t="s">
        <v>31</v>
      </c>
      <c r="C1893" s="3" t="s">
        <v>54</v>
      </c>
      <c r="D1893" s="3" t="s">
        <v>10</v>
      </c>
      <c r="E1893" s="1" t="s">
        <v>63</v>
      </c>
      <c r="F1893" s="1" t="s">
        <v>2447</v>
      </c>
      <c r="G1893" s="1" t="s">
        <v>1013</v>
      </c>
      <c r="H1893" s="3">
        <f>SUBSTITUTE(LEFT(Tableau1[[#This Row],[OrderDate]],17),".",":")+0</f>
        <v>43571.290856481479</v>
      </c>
      <c r="I1893" s="3">
        <f>SUBSTITUTE(LEFT(Tableau1[[#This Row],[OrderDueTo]],17),".",":")+0</f>
        <v>43578.5</v>
      </c>
      <c r="J1893" s="13" t="str">
        <f>VLOOKUP(Tableau1[[#This Row],[AnaCode]],'Config Analyses'!A:C,2,FALSE)</f>
        <v>Analyse polluants d'emballage</v>
      </c>
      <c r="K1893" s="13" t="str">
        <f>VLOOKUP(Tableau1[[#This Row],[AnaCode]],'Config Analyses'!A:C,3,FALSE)</f>
        <v>Equipe 3</v>
      </c>
      <c r="L1893" s="13" t="str">
        <f>VLOOKUP(Tableau1[[#This Row],[CustomerCode]],'Config Clients'!A:D,3,FALSE)</f>
        <v>Coopérative agricole</v>
      </c>
      <c r="M1893" s="13" t="str">
        <f>VLOOKUP(Tableau1[[#This Row],[CustomerCode]],'Config Clients'!A:D,4,FALSE)</f>
        <v>Julie</v>
      </c>
      <c r="N1893" s="10" t="str">
        <f>IFERROR(IF(Tableau1[[#This Row],[Date rendu]]-'Date de l''export'!$A$2&gt;0,"Non","Oui"),"Oui")</f>
        <v>Non</v>
      </c>
      <c r="O1893" s="11">
        <f>IF(Tableau1[[#This Row],[En retard?]]="Non",Tableau1[[#This Row],[Date rendu]]-'Date de l''export'!$A$2,0)</f>
        <v>6.7404166666674428</v>
      </c>
      <c r="P1893" s="14" t="str">
        <f>IF(Tableau1[[#This Row],[En retard?]]="Oui","HD",IF(Tableau1[Délai restant]&lt;1,"&lt;24h",IF(Tableau1[Délai restant]&lt;2,"&lt;48h","≥48h")))</f>
        <v>≥48h</v>
      </c>
      <c r="Q1893" s="14" t="str">
        <f>IF(AND(Tableau1[[#This Row],[En retard?]]="Oui",OR(Tableau1[[#This Row],[Product]]="Citron",Tableau1[[#This Row],[Product]]="Amandes")),"Oui","Non")</f>
        <v>Non</v>
      </c>
      <c r="R1893" t="str">
        <f>CONCATENATE(Tableau1[[#This Row],[OrderCode]],"|",Tableau1[[#This Row],[AnaCode]],"|",Tableau1[[#This Row],[Product]])</f>
        <v>CMD01569204|PLLT|Pomme de terre</v>
      </c>
    </row>
    <row r="1894" spans="1:18" x14ac:dyDescent="0.25">
      <c r="A1894" s="1" t="s">
        <v>80</v>
      </c>
      <c r="B1894" s="1" t="s">
        <v>31</v>
      </c>
      <c r="C1894" s="3" t="s">
        <v>61</v>
      </c>
      <c r="D1894" s="3" t="s">
        <v>14</v>
      </c>
      <c r="E1894" s="1" t="s">
        <v>107</v>
      </c>
      <c r="F1894" s="1" t="s">
        <v>2448</v>
      </c>
      <c r="G1894" s="1" t="s">
        <v>950</v>
      </c>
      <c r="H1894" s="3">
        <f>SUBSTITUTE(LEFT(Tableau1[[#This Row],[OrderDate]],17),".",":")+0</f>
        <v>43571.290879629632</v>
      </c>
      <c r="I1894" s="3">
        <f>SUBSTITUTE(LEFT(Tableau1[[#This Row],[OrderDueTo]],17),".",":")+0</f>
        <v>43574.5</v>
      </c>
      <c r="J1894" s="13" t="str">
        <f>VLOOKUP(Tableau1[[#This Row],[AnaCode]],'Config Analyses'!A:C,2,FALSE)</f>
        <v>Analyse nutritionelle</v>
      </c>
      <c r="K1894" s="13" t="str">
        <f>VLOOKUP(Tableau1[[#This Row],[AnaCode]],'Config Analyses'!A:C,3,FALSE)</f>
        <v>Equipe 2</v>
      </c>
      <c r="L1894" s="13" t="str">
        <f>VLOOKUP(Tableau1[[#This Row],[CustomerCode]],'Config Clients'!A:D,3,FALSE)</f>
        <v>Grande surface</v>
      </c>
      <c r="M1894" s="13" t="str">
        <f>VLOOKUP(Tableau1[[#This Row],[CustomerCode]],'Config Clients'!A:D,4,FALSE)</f>
        <v>Eric</v>
      </c>
      <c r="N1894" s="10" t="str">
        <f>IFERROR(IF(Tableau1[[#This Row],[Date rendu]]-'Date de l''export'!$A$2&gt;0,"Non","Oui"),"Oui")</f>
        <v>Non</v>
      </c>
      <c r="O1894" s="11">
        <f>IF(Tableau1[[#This Row],[En retard?]]="Non",Tableau1[[#This Row],[Date rendu]]-'Date de l''export'!$A$2,0)</f>
        <v>2.7404166666674428</v>
      </c>
      <c r="P1894" s="14" t="str">
        <f>IF(Tableau1[[#This Row],[En retard?]]="Oui","HD",IF(Tableau1[Délai restant]&lt;1,"&lt;24h",IF(Tableau1[Délai restant]&lt;2,"&lt;48h","≥48h")))</f>
        <v>≥48h</v>
      </c>
      <c r="Q1894" s="14" t="str">
        <f>IF(AND(Tableau1[[#This Row],[En retard?]]="Oui",OR(Tableau1[[#This Row],[Product]]="Citron",Tableau1[[#This Row],[Product]]="Amandes")),"Oui","Non")</f>
        <v>Non</v>
      </c>
      <c r="R1894" t="str">
        <f>CONCATENATE(Tableau1[[#This Row],[OrderCode]],"|",Tableau1[[#This Row],[AnaCode]],"|",Tableau1[[#This Row],[Product]])</f>
        <v>CMD01502002|NTR|Pomme de terre</v>
      </c>
    </row>
    <row r="1895" spans="1:18" x14ac:dyDescent="0.25">
      <c r="A1895" s="1" t="s">
        <v>131</v>
      </c>
      <c r="B1895" s="1" t="s">
        <v>31</v>
      </c>
      <c r="C1895" s="3" t="s">
        <v>72</v>
      </c>
      <c r="D1895" s="3" t="s">
        <v>22</v>
      </c>
      <c r="E1895" s="1" t="s">
        <v>107</v>
      </c>
      <c r="F1895" s="1" t="s">
        <v>2449</v>
      </c>
      <c r="G1895" s="1" t="s">
        <v>950</v>
      </c>
      <c r="H1895" s="3">
        <f>SUBSTITUTE(LEFT(Tableau1[[#This Row],[OrderDate]],17),".",":")+0</f>
        <v>43571.290925925925</v>
      </c>
      <c r="I1895" s="3">
        <f>SUBSTITUTE(LEFT(Tableau1[[#This Row],[OrderDueTo]],17),".",":")+0</f>
        <v>43574.5</v>
      </c>
      <c r="J1895" s="13" t="str">
        <f>VLOOKUP(Tableau1[[#This Row],[AnaCode]],'Config Analyses'!A:C,2,FALSE)</f>
        <v>Analyse nutritionelle</v>
      </c>
      <c r="K1895" s="13" t="str">
        <f>VLOOKUP(Tableau1[[#This Row],[AnaCode]],'Config Analyses'!A:C,3,FALSE)</f>
        <v>Equipe 2</v>
      </c>
      <c r="L1895" s="13" t="str">
        <f>VLOOKUP(Tableau1[[#This Row],[CustomerCode]],'Config Clients'!A:D,3,FALSE)</f>
        <v>Coopérative agricole</v>
      </c>
      <c r="M1895" s="13" t="str">
        <f>VLOOKUP(Tableau1[[#This Row],[CustomerCode]],'Config Clients'!A:D,4,FALSE)</f>
        <v>Julie</v>
      </c>
      <c r="N1895" s="10" t="str">
        <f>IFERROR(IF(Tableau1[[#This Row],[Date rendu]]-'Date de l''export'!$A$2&gt;0,"Non","Oui"),"Oui")</f>
        <v>Non</v>
      </c>
      <c r="O1895" s="11">
        <f>IF(Tableau1[[#This Row],[En retard?]]="Non",Tableau1[[#This Row],[Date rendu]]-'Date de l''export'!$A$2,0)</f>
        <v>2.7404166666674428</v>
      </c>
      <c r="P1895" s="14" t="str">
        <f>IF(Tableau1[[#This Row],[En retard?]]="Oui","HD",IF(Tableau1[Délai restant]&lt;1,"&lt;24h",IF(Tableau1[Délai restant]&lt;2,"&lt;48h","≥48h")))</f>
        <v>≥48h</v>
      </c>
      <c r="Q1895" s="14" t="str">
        <f>IF(AND(Tableau1[[#This Row],[En retard?]]="Oui",OR(Tableau1[[#This Row],[Product]]="Citron",Tableau1[[#This Row],[Product]]="Amandes")),"Oui","Non")</f>
        <v>Non</v>
      </c>
      <c r="R1895" t="str">
        <f>CONCATENATE(Tableau1[[#This Row],[OrderCode]],"|",Tableau1[[#This Row],[AnaCode]],"|",Tableau1[[#This Row],[Product]])</f>
        <v>CMD01702101|NTR|Pomme de terre</v>
      </c>
    </row>
    <row r="1896" spans="1:18" x14ac:dyDescent="0.25">
      <c r="A1896" s="1" t="s">
        <v>852</v>
      </c>
      <c r="B1896" s="1" t="s">
        <v>31</v>
      </c>
      <c r="C1896" s="3" t="s">
        <v>98</v>
      </c>
      <c r="D1896" s="3" t="s">
        <v>27</v>
      </c>
      <c r="E1896" s="1" t="s">
        <v>229</v>
      </c>
      <c r="F1896" s="1" t="s">
        <v>2449</v>
      </c>
      <c r="G1896" s="1" t="s">
        <v>964</v>
      </c>
      <c r="H1896" s="3">
        <f>SUBSTITUTE(LEFT(Tableau1[[#This Row],[OrderDate]],17),".",":")+0</f>
        <v>43571.290925925925</v>
      </c>
      <c r="I1896" s="3">
        <f>SUBSTITUTE(LEFT(Tableau1[[#This Row],[OrderDueTo]],17),".",":")+0</f>
        <v>43573.5</v>
      </c>
      <c r="J1896" s="13" t="str">
        <f>VLOOKUP(Tableau1[[#This Row],[AnaCode]],'Config Analyses'!A:C,2,FALSE)</f>
        <v>Analyse sucres</v>
      </c>
      <c r="K1896" s="13" t="str">
        <f>VLOOKUP(Tableau1[[#This Row],[AnaCode]],'Config Analyses'!A:C,3,FALSE)</f>
        <v>Equipe 2</v>
      </c>
      <c r="L1896" s="13" t="str">
        <f>VLOOKUP(Tableau1[[#This Row],[CustomerCode]],'Config Clients'!A:D,3,FALSE)</f>
        <v>Coopérative agricole</v>
      </c>
      <c r="M1896" s="13" t="str">
        <f>VLOOKUP(Tableau1[[#This Row],[CustomerCode]],'Config Clients'!A:D,4,FALSE)</f>
        <v>Julie</v>
      </c>
      <c r="N1896" s="10" t="str">
        <f>IFERROR(IF(Tableau1[[#This Row],[Date rendu]]-'Date de l''export'!$A$2&gt;0,"Non","Oui"),"Oui")</f>
        <v>Non</v>
      </c>
      <c r="O1896" s="11">
        <f>IF(Tableau1[[#This Row],[En retard?]]="Non",Tableau1[[#This Row],[Date rendu]]-'Date de l''export'!$A$2,0)</f>
        <v>1.7404166666674428</v>
      </c>
      <c r="P1896" s="14" t="str">
        <f>IF(Tableau1[[#This Row],[En retard?]]="Oui","HD",IF(Tableau1[Délai restant]&lt;1,"&lt;24h",IF(Tableau1[Délai restant]&lt;2,"&lt;48h","≥48h")))</f>
        <v>&lt;48h</v>
      </c>
      <c r="Q1896" s="14" t="str">
        <f>IF(AND(Tableau1[[#This Row],[En retard?]]="Oui",OR(Tableau1[[#This Row],[Product]]="Citron",Tableau1[[#This Row],[Product]]="Amandes")),"Oui","Non")</f>
        <v>Non</v>
      </c>
      <c r="R1896" t="str">
        <f>CONCATENATE(Tableau1[[#This Row],[OrderCode]],"|",Tableau1[[#This Row],[AnaCode]],"|",Tableau1[[#This Row],[Product]])</f>
        <v>CMD01749206|SCR|Pomme de terre</v>
      </c>
    </row>
    <row r="1897" spans="1:18" x14ac:dyDescent="0.25">
      <c r="A1897" s="1" t="s">
        <v>3838</v>
      </c>
      <c r="B1897" s="1" t="s">
        <v>42</v>
      </c>
      <c r="C1897" s="3" t="s">
        <v>188</v>
      </c>
      <c r="D1897" s="3" t="s">
        <v>38</v>
      </c>
      <c r="E1897" s="1" t="s">
        <v>107</v>
      </c>
      <c r="F1897" s="1" t="s">
        <v>3839</v>
      </c>
      <c r="G1897" s="1" t="s">
        <v>950</v>
      </c>
      <c r="H1897" s="3">
        <f>SUBSTITUTE(LEFT(Tableau1[[#This Row],[OrderDate]],17),".",":")+0</f>
        <v>43571.290937500002</v>
      </c>
      <c r="I1897" s="3">
        <f>SUBSTITUTE(LEFT(Tableau1[[#This Row],[OrderDueTo]],17),".",":")+0</f>
        <v>43574.5</v>
      </c>
      <c r="J1897" s="13" t="str">
        <f>VLOOKUP(Tableau1[[#This Row],[AnaCode]],'Config Analyses'!A:C,2,FALSE)</f>
        <v>Analyse nutritionelle</v>
      </c>
      <c r="K1897" s="13" t="str">
        <f>VLOOKUP(Tableau1[[#This Row],[AnaCode]],'Config Analyses'!A:C,3,FALSE)</f>
        <v>Equipe 2</v>
      </c>
      <c r="L1897" s="13" t="str">
        <f>VLOOKUP(Tableau1[[#This Row],[CustomerCode]],'Config Clients'!A:D,3,FALSE)</f>
        <v>Coopérative agricole</v>
      </c>
      <c r="M1897" s="13" t="str">
        <f>VLOOKUP(Tableau1[[#This Row],[CustomerCode]],'Config Clients'!A:D,4,FALSE)</f>
        <v>Julie</v>
      </c>
      <c r="N1897" s="10" t="str">
        <f>IFERROR(IF(Tableau1[[#This Row],[Date rendu]]-'Date de l''export'!$A$2&gt;0,"Non","Oui"),"Oui")</f>
        <v>Non</v>
      </c>
      <c r="O1897" s="11">
        <f>IF(Tableau1[[#This Row],[En retard?]]="Non",Tableau1[[#This Row],[Date rendu]]-'Date de l''export'!$A$2,0)</f>
        <v>2.7404166666674428</v>
      </c>
      <c r="P1897" s="14" t="str">
        <f>IF(Tableau1[[#This Row],[En retard?]]="Oui","HD",IF(Tableau1[Délai restant]&lt;1,"&lt;24h",IF(Tableau1[Délai restant]&lt;2,"&lt;48h","≥48h")))</f>
        <v>≥48h</v>
      </c>
      <c r="Q1897" s="14" t="str">
        <f>IF(AND(Tableau1[[#This Row],[En retard?]]="Oui",OR(Tableau1[[#This Row],[Product]]="Citron",Tableau1[[#This Row],[Product]]="Amandes")),"Oui","Non")</f>
        <v>Non</v>
      </c>
      <c r="R1897" t="str">
        <f>CONCATENATE(Tableau1[[#This Row],[OrderCode]],"|",Tableau1[[#This Row],[AnaCode]],"|",Tableau1[[#This Row],[Product]])</f>
        <v>CMD01508628|NTR|Jus de fruits</v>
      </c>
    </row>
    <row r="1898" spans="1:18" x14ac:dyDescent="0.25">
      <c r="A1898" s="1" t="s">
        <v>143</v>
      </c>
      <c r="B1898" s="1" t="s">
        <v>31</v>
      </c>
      <c r="C1898" s="3" t="s">
        <v>72</v>
      </c>
      <c r="D1898" s="3" t="s">
        <v>22</v>
      </c>
      <c r="E1898" s="1" t="s">
        <v>107</v>
      </c>
      <c r="F1898" s="1" t="s">
        <v>2450</v>
      </c>
      <c r="G1898" s="1" t="s">
        <v>950</v>
      </c>
      <c r="H1898" s="3">
        <f>SUBSTITUTE(LEFT(Tableau1[[#This Row],[OrderDate]],17),".",":")+0</f>
        <v>43571.290995370371</v>
      </c>
      <c r="I1898" s="3">
        <f>SUBSTITUTE(LEFT(Tableau1[[#This Row],[OrderDueTo]],17),".",":")+0</f>
        <v>43574.5</v>
      </c>
      <c r="J1898" s="13" t="str">
        <f>VLOOKUP(Tableau1[[#This Row],[AnaCode]],'Config Analyses'!A:C,2,FALSE)</f>
        <v>Analyse nutritionelle</v>
      </c>
      <c r="K1898" s="13" t="str">
        <f>VLOOKUP(Tableau1[[#This Row],[AnaCode]],'Config Analyses'!A:C,3,FALSE)</f>
        <v>Equipe 2</v>
      </c>
      <c r="L1898" s="13" t="str">
        <f>VLOOKUP(Tableau1[[#This Row],[CustomerCode]],'Config Clients'!A:D,3,FALSE)</f>
        <v>Coopérative agricole</v>
      </c>
      <c r="M1898" s="13" t="str">
        <f>VLOOKUP(Tableau1[[#This Row],[CustomerCode]],'Config Clients'!A:D,4,FALSE)</f>
        <v>Julie</v>
      </c>
      <c r="N1898" s="10" t="str">
        <f>IFERROR(IF(Tableau1[[#This Row],[Date rendu]]-'Date de l''export'!$A$2&gt;0,"Non","Oui"),"Oui")</f>
        <v>Non</v>
      </c>
      <c r="O1898" s="11">
        <f>IF(Tableau1[[#This Row],[En retard?]]="Non",Tableau1[[#This Row],[Date rendu]]-'Date de l''export'!$A$2,0)</f>
        <v>2.7404166666674428</v>
      </c>
      <c r="P1898" s="14" t="str">
        <f>IF(Tableau1[[#This Row],[En retard?]]="Oui","HD",IF(Tableau1[Délai restant]&lt;1,"&lt;24h",IF(Tableau1[Délai restant]&lt;2,"&lt;48h","≥48h")))</f>
        <v>≥48h</v>
      </c>
      <c r="Q1898" s="14" t="str">
        <f>IF(AND(Tableau1[[#This Row],[En retard?]]="Oui",OR(Tableau1[[#This Row],[Product]]="Citron",Tableau1[[#This Row],[Product]]="Amandes")),"Oui","Non")</f>
        <v>Non</v>
      </c>
      <c r="R1898" t="str">
        <f>CONCATENATE(Tableau1[[#This Row],[OrderCode]],"|",Tableau1[[#This Row],[AnaCode]],"|",Tableau1[[#This Row],[Product]])</f>
        <v>CMD01667104|NTR|Pomme de terre</v>
      </c>
    </row>
    <row r="1899" spans="1:18" x14ac:dyDescent="0.25">
      <c r="A1899" s="1" t="s">
        <v>876</v>
      </c>
      <c r="B1899" s="1" t="s">
        <v>31</v>
      </c>
      <c r="C1899" s="3" t="s">
        <v>72</v>
      </c>
      <c r="D1899" s="3" t="s">
        <v>22</v>
      </c>
      <c r="E1899" s="1" t="s">
        <v>229</v>
      </c>
      <c r="F1899" s="1" t="s">
        <v>2834</v>
      </c>
      <c r="G1899" s="1" t="s">
        <v>964</v>
      </c>
      <c r="H1899" s="3">
        <f>SUBSTITUTE(LEFT(Tableau1[[#This Row],[OrderDate]],17),".",":")+0</f>
        <v>43571.29111111111</v>
      </c>
      <c r="I1899" s="3">
        <f>SUBSTITUTE(LEFT(Tableau1[[#This Row],[OrderDueTo]],17),".",":")+0</f>
        <v>43573.5</v>
      </c>
      <c r="J1899" s="13" t="str">
        <f>VLOOKUP(Tableau1[[#This Row],[AnaCode]],'Config Analyses'!A:C,2,FALSE)</f>
        <v>Analyse sucres</v>
      </c>
      <c r="K1899" s="13" t="str">
        <f>VLOOKUP(Tableau1[[#This Row],[AnaCode]],'Config Analyses'!A:C,3,FALSE)</f>
        <v>Equipe 2</v>
      </c>
      <c r="L1899" s="13" t="str">
        <f>VLOOKUP(Tableau1[[#This Row],[CustomerCode]],'Config Clients'!A:D,3,FALSE)</f>
        <v>Coopérative agricole</v>
      </c>
      <c r="M1899" s="13" t="str">
        <f>VLOOKUP(Tableau1[[#This Row],[CustomerCode]],'Config Clients'!A:D,4,FALSE)</f>
        <v>Julie</v>
      </c>
      <c r="N1899" s="10" t="str">
        <f>IFERROR(IF(Tableau1[[#This Row],[Date rendu]]-'Date de l''export'!$A$2&gt;0,"Non","Oui"),"Oui")</f>
        <v>Non</v>
      </c>
      <c r="O1899" s="11">
        <f>IF(Tableau1[[#This Row],[En retard?]]="Non",Tableau1[[#This Row],[Date rendu]]-'Date de l''export'!$A$2,0)</f>
        <v>1.7404166666674428</v>
      </c>
      <c r="P1899" s="14" t="str">
        <f>IF(Tableau1[[#This Row],[En retard?]]="Oui","HD",IF(Tableau1[Délai restant]&lt;1,"&lt;24h",IF(Tableau1[Délai restant]&lt;2,"&lt;48h","≥48h")))</f>
        <v>&lt;48h</v>
      </c>
      <c r="Q1899" s="14" t="str">
        <f>IF(AND(Tableau1[[#This Row],[En retard?]]="Oui",OR(Tableau1[[#This Row],[Product]]="Citron",Tableau1[[#This Row],[Product]]="Amandes")),"Oui","Non")</f>
        <v>Non</v>
      </c>
      <c r="R1899" t="str">
        <f>CONCATENATE(Tableau1[[#This Row],[OrderCode]],"|",Tableau1[[#This Row],[AnaCode]],"|",Tableau1[[#This Row],[Product]])</f>
        <v>CMD01573301|SCR|Pomme de terre</v>
      </c>
    </row>
    <row r="1900" spans="1:18" x14ac:dyDescent="0.25">
      <c r="A1900" s="1" t="s">
        <v>140</v>
      </c>
      <c r="B1900" s="1" t="s">
        <v>32</v>
      </c>
      <c r="C1900" s="3" t="s">
        <v>61</v>
      </c>
      <c r="D1900" s="3" t="s">
        <v>14</v>
      </c>
      <c r="E1900" s="1" t="s">
        <v>179</v>
      </c>
      <c r="F1900" s="1" t="s">
        <v>2451</v>
      </c>
      <c r="G1900" s="1" t="s">
        <v>945</v>
      </c>
      <c r="H1900" s="3">
        <f>SUBSTITUTE(LEFT(Tableau1[[#This Row],[OrderDate]],17),".",":")+0</f>
        <v>43571.291134259256</v>
      </c>
      <c r="I1900" s="3">
        <f>SUBSTITUTE(LEFT(Tableau1[[#This Row],[OrderDueTo]],17),".",":")+0</f>
        <v>43572.5</v>
      </c>
      <c r="J1900" s="13" t="str">
        <f>VLOOKUP(Tableau1[[#This Row],[AnaCode]],'Config Analyses'!A:C,2,FALSE)</f>
        <v>Analyse métaux lourds</v>
      </c>
      <c r="K1900" s="13" t="str">
        <f>VLOOKUP(Tableau1[[#This Row],[AnaCode]],'Config Analyses'!A:C,3,FALSE)</f>
        <v>Equipe 1</v>
      </c>
      <c r="L1900" s="13" t="str">
        <f>VLOOKUP(Tableau1[[#This Row],[CustomerCode]],'Config Clients'!A:D,3,FALSE)</f>
        <v>Grande surface</v>
      </c>
      <c r="M1900" s="13" t="str">
        <f>VLOOKUP(Tableau1[[#This Row],[CustomerCode]],'Config Clients'!A:D,4,FALSE)</f>
        <v>Eric</v>
      </c>
      <c r="N1900" s="10" t="str">
        <f>IFERROR(IF(Tableau1[[#This Row],[Date rendu]]-'Date de l''export'!$A$2&gt;0,"Non","Oui"),"Oui")</f>
        <v>Non</v>
      </c>
      <c r="O1900" s="11">
        <f>IF(Tableau1[[#This Row],[En retard?]]="Non",Tableau1[[#This Row],[Date rendu]]-'Date de l''export'!$A$2,0)</f>
        <v>0.74041666666744277</v>
      </c>
      <c r="P1900" s="14" t="str">
        <f>IF(Tableau1[[#This Row],[En retard?]]="Oui","HD",IF(Tableau1[Délai restant]&lt;1,"&lt;24h",IF(Tableau1[Délai restant]&lt;2,"&lt;48h","≥48h")))</f>
        <v>&lt;24h</v>
      </c>
      <c r="Q1900" s="14" t="str">
        <f>IF(AND(Tableau1[[#This Row],[En retard?]]="Oui",OR(Tableau1[[#This Row],[Product]]="Citron",Tableau1[[#This Row],[Product]]="Amandes")),"Oui","Non")</f>
        <v>Non</v>
      </c>
      <c r="R1900" t="str">
        <f>CONCATENATE(Tableau1[[#This Row],[OrderCode]],"|",Tableau1[[#This Row],[AnaCode]],"|",Tableau1[[#This Row],[Product]])</f>
        <v>CMD01749402|MTX|Tomate</v>
      </c>
    </row>
    <row r="1901" spans="1:18" x14ac:dyDescent="0.25">
      <c r="A1901" s="1" t="s">
        <v>868</v>
      </c>
      <c r="B1901" s="1" t="s">
        <v>32</v>
      </c>
      <c r="C1901" s="3" t="s">
        <v>61</v>
      </c>
      <c r="D1901" s="3" t="s">
        <v>14</v>
      </c>
      <c r="E1901" s="1" t="s">
        <v>229</v>
      </c>
      <c r="F1901" s="1" t="s">
        <v>2452</v>
      </c>
      <c r="G1901" s="1" t="s">
        <v>964</v>
      </c>
      <c r="H1901" s="3">
        <f>SUBSTITUTE(LEFT(Tableau1[[#This Row],[OrderDate]],17),".",":")+0</f>
        <v>43571.291203703702</v>
      </c>
      <c r="I1901" s="3">
        <f>SUBSTITUTE(LEFT(Tableau1[[#This Row],[OrderDueTo]],17),".",":")+0</f>
        <v>43573.5</v>
      </c>
      <c r="J1901" s="13" t="str">
        <f>VLOOKUP(Tableau1[[#This Row],[AnaCode]],'Config Analyses'!A:C,2,FALSE)</f>
        <v>Analyse sucres</v>
      </c>
      <c r="K1901" s="13" t="str">
        <f>VLOOKUP(Tableau1[[#This Row],[AnaCode]],'Config Analyses'!A:C,3,FALSE)</f>
        <v>Equipe 2</v>
      </c>
      <c r="L1901" s="13" t="str">
        <f>VLOOKUP(Tableau1[[#This Row],[CustomerCode]],'Config Clients'!A:D,3,FALSE)</f>
        <v>Grande surface</v>
      </c>
      <c r="M1901" s="13" t="str">
        <f>VLOOKUP(Tableau1[[#This Row],[CustomerCode]],'Config Clients'!A:D,4,FALSE)</f>
        <v>Eric</v>
      </c>
      <c r="N1901" s="10" t="str">
        <f>IFERROR(IF(Tableau1[[#This Row],[Date rendu]]-'Date de l''export'!$A$2&gt;0,"Non","Oui"),"Oui")</f>
        <v>Non</v>
      </c>
      <c r="O1901" s="11">
        <f>IF(Tableau1[[#This Row],[En retard?]]="Non",Tableau1[[#This Row],[Date rendu]]-'Date de l''export'!$A$2,0)</f>
        <v>1.7404166666674428</v>
      </c>
      <c r="P1901" s="14" t="str">
        <f>IF(Tableau1[[#This Row],[En retard?]]="Oui","HD",IF(Tableau1[Délai restant]&lt;1,"&lt;24h",IF(Tableau1[Délai restant]&lt;2,"&lt;48h","≥48h")))</f>
        <v>&lt;48h</v>
      </c>
      <c r="Q1901" s="14" t="str">
        <f>IF(AND(Tableau1[[#This Row],[En retard?]]="Oui",OR(Tableau1[[#This Row],[Product]]="Citron",Tableau1[[#This Row],[Product]]="Amandes")),"Oui","Non")</f>
        <v>Non</v>
      </c>
      <c r="R1901" t="str">
        <f>CONCATENATE(Tableau1[[#This Row],[OrderCode]],"|",Tableau1[[#This Row],[AnaCode]],"|",Tableau1[[#This Row],[Product]])</f>
        <v>CMD01621801|SCR|Tomate</v>
      </c>
    </row>
    <row r="1902" spans="1:18" x14ac:dyDescent="0.25">
      <c r="A1902" s="1" t="s">
        <v>765</v>
      </c>
      <c r="B1902" s="1" t="s">
        <v>42</v>
      </c>
      <c r="C1902" s="3" t="s">
        <v>147</v>
      </c>
      <c r="D1902" s="3" t="s">
        <v>34</v>
      </c>
      <c r="E1902" s="1" t="s">
        <v>229</v>
      </c>
      <c r="F1902" s="1" t="s">
        <v>2452</v>
      </c>
      <c r="G1902" s="1" t="s">
        <v>964</v>
      </c>
      <c r="H1902" s="3">
        <f>SUBSTITUTE(LEFT(Tableau1[[#This Row],[OrderDate]],17),".",":")+0</f>
        <v>43571.291203703702</v>
      </c>
      <c r="I1902" s="3">
        <f>SUBSTITUTE(LEFT(Tableau1[[#This Row],[OrderDueTo]],17),".",":")+0</f>
        <v>43573.5</v>
      </c>
      <c r="J1902" s="13" t="str">
        <f>VLOOKUP(Tableau1[[#This Row],[AnaCode]],'Config Analyses'!A:C,2,FALSE)</f>
        <v>Analyse sucres</v>
      </c>
      <c r="K1902" s="13" t="str">
        <f>VLOOKUP(Tableau1[[#This Row],[AnaCode]],'Config Analyses'!A:C,3,FALSE)</f>
        <v>Equipe 2</v>
      </c>
      <c r="L1902" s="13" t="str">
        <f>VLOOKUP(Tableau1[[#This Row],[CustomerCode]],'Config Clients'!A:D,3,FALSE)</f>
        <v>Entreprises agro-alimentaires</v>
      </c>
      <c r="M1902" s="13" t="str">
        <f>VLOOKUP(Tableau1[[#This Row],[CustomerCode]],'Config Clients'!A:D,4,FALSE)</f>
        <v>Marc</v>
      </c>
      <c r="N1902" s="10" t="str">
        <f>IFERROR(IF(Tableau1[[#This Row],[Date rendu]]-'Date de l''export'!$A$2&gt;0,"Non","Oui"),"Oui")</f>
        <v>Non</v>
      </c>
      <c r="O1902" s="11">
        <f>IF(Tableau1[[#This Row],[En retard?]]="Non",Tableau1[[#This Row],[Date rendu]]-'Date de l''export'!$A$2,0)</f>
        <v>1.7404166666674428</v>
      </c>
      <c r="P1902" s="14" t="str">
        <f>IF(Tableau1[[#This Row],[En retard?]]="Oui","HD",IF(Tableau1[Délai restant]&lt;1,"&lt;24h",IF(Tableau1[Délai restant]&lt;2,"&lt;48h","≥48h")))</f>
        <v>&lt;48h</v>
      </c>
      <c r="Q1902" s="14" t="str">
        <f>IF(AND(Tableau1[[#This Row],[En retard?]]="Oui",OR(Tableau1[[#This Row],[Product]]="Citron",Tableau1[[#This Row],[Product]]="Amandes")),"Oui","Non")</f>
        <v>Non</v>
      </c>
      <c r="R1902" t="str">
        <f>CONCATENATE(Tableau1[[#This Row],[OrderCode]],"|",Tableau1[[#This Row],[AnaCode]],"|",Tableau1[[#This Row],[Product]])</f>
        <v>CMD01690612|SCR|Jus de fruits</v>
      </c>
    </row>
    <row r="1903" spans="1:18" x14ac:dyDescent="0.25">
      <c r="A1903" s="1" t="s">
        <v>112</v>
      </c>
      <c r="B1903" s="1" t="s">
        <v>31</v>
      </c>
      <c r="C1903" s="3" t="s">
        <v>61</v>
      </c>
      <c r="D1903" s="3" t="s">
        <v>14</v>
      </c>
      <c r="E1903" s="1" t="s">
        <v>107</v>
      </c>
      <c r="F1903" s="1" t="s">
        <v>2455</v>
      </c>
      <c r="G1903" s="1" t="s">
        <v>950</v>
      </c>
      <c r="H1903" s="3">
        <f>SUBSTITUTE(LEFT(Tableau1[[#This Row],[OrderDate]],17),".",":")+0</f>
        <v>43571.291307870371</v>
      </c>
      <c r="I1903" s="3">
        <f>SUBSTITUTE(LEFT(Tableau1[[#This Row],[OrderDueTo]],17),".",":")+0</f>
        <v>43574.5</v>
      </c>
      <c r="J1903" s="13" t="str">
        <f>VLOOKUP(Tableau1[[#This Row],[AnaCode]],'Config Analyses'!A:C,2,FALSE)</f>
        <v>Analyse nutritionelle</v>
      </c>
      <c r="K1903" s="13" t="str">
        <f>VLOOKUP(Tableau1[[#This Row],[AnaCode]],'Config Analyses'!A:C,3,FALSE)</f>
        <v>Equipe 2</v>
      </c>
      <c r="L1903" s="13" t="str">
        <f>VLOOKUP(Tableau1[[#This Row],[CustomerCode]],'Config Clients'!A:D,3,FALSE)</f>
        <v>Grande surface</v>
      </c>
      <c r="M1903" s="13" t="str">
        <f>VLOOKUP(Tableau1[[#This Row],[CustomerCode]],'Config Clients'!A:D,4,FALSE)</f>
        <v>Eric</v>
      </c>
      <c r="N1903" s="10" t="str">
        <f>IFERROR(IF(Tableau1[[#This Row],[Date rendu]]-'Date de l''export'!$A$2&gt;0,"Non","Oui"),"Oui")</f>
        <v>Non</v>
      </c>
      <c r="O1903" s="11">
        <f>IF(Tableau1[[#This Row],[En retard?]]="Non",Tableau1[[#This Row],[Date rendu]]-'Date de l''export'!$A$2,0)</f>
        <v>2.7404166666674428</v>
      </c>
      <c r="P1903" s="14" t="str">
        <f>IF(Tableau1[[#This Row],[En retard?]]="Oui","HD",IF(Tableau1[Délai restant]&lt;1,"&lt;24h",IF(Tableau1[Délai restant]&lt;2,"&lt;48h","≥48h")))</f>
        <v>≥48h</v>
      </c>
      <c r="Q1903" s="14" t="str">
        <f>IF(AND(Tableau1[[#This Row],[En retard?]]="Oui",OR(Tableau1[[#This Row],[Product]]="Citron",Tableau1[[#This Row],[Product]]="Amandes")),"Oui","Non")</f>
        <v>Non</v>
      </c>
      <c r="R1903" t="str">
        <f>CONCATENATE(Tableau1[[#This Row],[OrderCode]],"|",Tableau1[[#This Row],[AnaCode]],"|",Tableau1[[#This Row],[Product]])</f>
        <v>CMD01517105|NTR|Pomme de terre</v>
      </c>
    </row>
    <row r="1904" spans="1:18" x14ac:dyDescent="0.25">
      <c r="A1904" s="1" t="s">
        <v>263</v>
      </c>
      <c r="B1904" s="1" t="s">
        <v>31</v>
      </c>
      <c r="C1904" s="3" t="s">
        <v>52</v>
      </c>
      <c r="D1904" s="3" t="s">
        <v>9</v>
      </c>
      <c r="E1904" s="1" t="s">
        <v>229</v>
      </c>
      <c r="F1904" s="1" t="s">
        <v>2456</v>
      </c>
      <c r="G1904" s="1" t="s">
        <v>964</v>
      </c>
      <c r="H1904" s="3">
        <f>SUBSTITUTE(LEFT(Tableau1[[#This Row],[OrderDate]],17),".",":")+0</f>
        <v>43571.291342592594</v>
      </c>
      <c r="I1904" s="3">
        <f>SUBSTITUTE(LEFT(Tableau1[[#This Row],[OrderDueTo]],17),".",":")+0</f>
        <v>43573.5</v>
      </c>
      <c r="J1904" s="13" t="str">
        <f>VLOOKUP(Tableau1[[#This Row],[AnaCode]],'Config Analyses'!A:C,2,FALSE)</f>
        <v>Analyse sucres</v>
      </c>
      <c r="K1904" s="13" t="str">
        <f>VLOOKUP(Tableau1[[#This Row],[AnaCode]],'Config Analyses'!A:C,3,FALSE)</f>
        <v>Equipe 2</v>
      </c>
      <c r="L1904" s="13" t="str">
        <f>VLOOKUP(Tableau1[[#This Row],[CustomerCode]],'Config Clients'!A:D,3,FALSE)</f>
        <v>Centrale d'achats</v>
      </c>
      <c r="M1904" s="13" t="str">
        <f>VLOOKUP(Tableau1[[#This Row],[CustomerCode]],'Config Clients'!A:D,4,FALSE)</f>
        <v>Sandrine</v>
      </c>
      <c r="N1904" s="10" t="str">
        <f>IFERROR(IF(Tableau1[[#This Row],[Date rendu]]-'Date de l''export'!$A$2&gt;0,"Non","Oui"),"Oui")</f>
        <v>Non</v>
      </c>
      <c r="O1904" s="11">
        <f>IF(Tableau1[[#This Row],[En retard?]]="Non",Tableau1[[#This Row],[Date rendu]]-'Date de l''export'!$A$2,0)</f>
        <v>1.7404166666674428</v>
      </c>
      <c r="P1904" s="14" t="str">
        <f>IF(Tableau1[[#This Row],[En retard?]]="Oui","HD",IF(Tableau1[Délai restant]&lt;1,"&lt;24h",IF(Tableau1[Délai restant]&lt;2,"&lt;48h","≥48h")))</f>
        <v>&lt;48h</v>
      </c>
      <c r="Q1904" s="14" t="str">
        <f>IF(AND(Tableau1[[#This Row],[En retard?]]="Oui",OR(Tableau1[[#This Row],[Product]]="Citron",Tableau1[[#This Row],[Product]]="Amandes")),"Oui","Non")</f>
        <v>Non</v>
      </c>
      <c r="R1904" t="str">
        <f>CONCATENATE(Tableau1[[#This Row],[OrderCode]],"|",Tableau1[[#This Row],[AnaCode]],"|",Tableau1[[#This Row],[Product]])</f>
        <v>CMD01626001|SCR|Pomme de terre</v>
      </c>
    </row>
    <row r="1905" spans="1:18" x14ac:dyDescent="0.25">
      <c r="A1905" s="1" t="s">
        <v>203</v>
      </c>
      <c r="B1905" s="1" t="s">
        <v>31</v>
      </c>
      <c r="C1905" s="3" t="s">
        <v>61</v>
      </c>
      <c r="D1905" s="3" t="s">
        <v>14</v>
      </c>
      <c r="E1905" s="1" t="s">
        <v>107</v>
      </c>
      <c r="F1905" s="1" t="s">
        <v>2580</v>
      </c>
      <c r="G1905" s="1" t="s">
        <v>950</v>
      </c>
      <c r="H1905" s="3">
        <f>SUBSTITUTE(LEFT(Tableau1[[#This Row],[OrderDate]],17),".",":")+0</f>
        <v>43571.291377314818</v>
      </c>
      <c r="I1905" s="3">
        <f>SUBSTITUTE(LEFT(Tableau1[[#This Row],[OrderDueTo]],17),".",":")+0</f>
        <v>43574.5</v>
      </c>
      <c r="J1905" s="13" t="str">
        <f>VLOOKUP(Tableau1[[#This Row],[AnaCode]],'Config Analyses'!A:C,2,FALSE)</f>
        <v>Analyse nutritionelle</v>
      </c>
      <c r="K1905" s="13" t="str">
        <f>VLOOKUP(Tableau1[[#This Row],[AnaCode]],'Config Analyses'!A:C,3,FALSE)</f>
        <v>Equipe 2</v>
      </c>
      <c r="L1905" s="13" t="str">
        <f>VLOOKUP(Tableau1[[#This Row],[CustomerCode]],'Config Clients'!A:D,3,FALSE)</f>
        <v>Grande surface</v>
      </c>
      <c r="M1905" s="13" t="str">
        <f>VLOOKUP(Tableau1[[#This Row],[CustomerCode]],'Config Clients'!A:D,4,FALSE)</f>
        <v>Eric</v>
      </c>
      <c r="N1905" s="10" t="str">
        <f>IFERROR(IF(Tableau1[[#This Row],[Date rendu]]-'Date de l''export'!$A$2&gt;0,"Non","Oui"),"Oui")</f>
        <v>Non</v>
      </c>
      <c r="O1905" s="11">
        <f>IF(Tableau1[[#This Row],[En retard?]]="Non",Tableau1[[#This Row],[Date rendu]]-'Date de l''export'!$A$2,0)</f>
        <v>2.7404166666674428</v>
      </c>
      <c r="P1905" s="14" t="str">
        <f>IF(Tableau1[[#This Row],[En retard?]]="Oui","HD",IF(Tableau1[Délai restant]&lt;1,"&lt;24h",IF(Tableau1[Délai restant]&lt;2,"&lt;48h","≥48h")))</f>
        <v>≥48h</v>
      </c>
      <c r="Q1905" s="14" t="str">
        <f>IF(AND(Tableau1[[#This Row],[En retard?]]="Oui",OR(Tableau1[[#This Row],[Product]]="Citron",Tableau1[[#This Row],[Product]]="Amandes")),"Oui","Non")</f>
        <v>Non</v>
      </c>
      <c r="R1905" t="str">
        <f>CONCATENATE(Tableau1[[#This Row],[OrderCode]],"|",Tableau1[[#This Row],[AnaCode]],"|",Tableau1[[#This Row],[Product]])</f>
        <v>CMD01700504|NTR|Pomme de terre</v>
      </c>
    </row>
    <row r="1906" spans="1:18" x14ac:dyDescent="0.25">
      <c r="A1906" s="1" t="s">
        <v>253</v>
      </c>
      <c r="B1906" s="1" t="s">
        <v>31</v>
      </c>
      <c r="C1906" s="3" t="s">
        <v>49</v>
      </c>
      <c r="D1906" s="3" t="s">
        <v>8</v>
      </c>
      <c r="E1906" s="1" t="s">
        <v>107</v>
      </c>
      <c r="F1906" s="1" t="s">
        <v>2460</v>
      </c>
      <c r="G1906" s="1" t="s">
        <v>950</v>
      </c>
      <c r="H1906" s="3">
        <f>SUBSTITUTE(LEFT(Tableau1[[#This Row],[OrderDate]],17),".",":")+0</f>
        <v>43571.291608796295</v>
      </c>
      <c r="I1906" s="3">
        <f>SUBSTITUTE(LEFT(Tableau1[[#This Row],[OrderDueTo]],17),".",":")+0</f>
        <v>43574.5</v>
      </c>
      <c r="J1906" s="13" t="str">
        <f>VLOOKUP(Tableau1[[#This Row],[AnaCode]],'Config Analyses'!A:C,2,FALSE)</f>
        <v>Analyse nutritionelle</v>
      </c>
      <c r="K1906" s="13" t="str">
        <f>VLOOKUP(Tableau1[[#This Row],[AnaCode]],'Config Analyses'!A:C,3,FALSE)</f>
        <v>Equipe 2</v>
      </c>
      <c r="L1906" s="13" t="str">
        <f>VLOOKUP(Tableau1[[#This Row],[CustomerCode]],'Config Clients'!A:D,3,FALSE)</f>
        <v>Grande surface</v>
      </c>
      <c r="M1906" s="13" t="str">
        <f>VLOOKUP(Tableau1[[#This Row],[CustomerCode]],'Config Clients'!A:D,4,FALSE)</f>
        <v>Eric</v>
      </c>
      <c r="N1906" s="10" t="str">
        <f>IFERROR(IF(Tableau1[[#This Row],[Date rendu]]-'Date de l''export'!$A$2&gt;0,"Non","Oui"),"Oui")</f>
        <v>Non</v>
      </c>
      <c r="O1906" s="11">
        <f>IF(Tableau1[[#This Row],[En retard?]]="Non",Tableau1[[#This Row],[Date rendu]]-'Date de l''export'!$A$2,0)</f>
        <v>2.7404166666674428</v>
      </c>
      <c r="P1906" s="14" t="str">
        <f>IF(Tableau1[[#This Row],[En retard?]]="Oui","HD",IF(Tableau1[Délai restant]&lt;1,"&lt;24h",IF(Tableau1[Délai restant]&lt;2,"&lt;48h","≥48h")))</f>
        <v>≥48h</v>
      </c>
      <c r="Q1906" s="14" t="str">
        <f>IF(AND(Tableau1[[#This Row],[En retard?]]="Oui",OR(Tableau1[[#This Row],[Product]]="Citron",Tableau1[[#This Row],[Product]]="Amandes")),"Oui","Non")</f>
        <v>Non</v>
      </c>
      <c r="R1906" t="str">
        <f>CONCATENATE(Tableau1[[#This Row],[OrderCode]],"|",Tableau1[[#This Row],[AnaCode]],"|",Tableau1[[#This Row],[Product]])</f>
        <v>CMD01603303|NTR|Pomme de terre</v>
      </c>
    </row>
    <row r="1907" spans="1:18" x14ac:dyDescent="0.25">
      <c r="A1907" s="1" t="s">
        <v>609</v>
      </c>
      <c r="B1907" s="1" t="s">
        <v>31</v>
      </c>
      <c r="C1907" s="3" t="s">
        <v>52</v>
      </c>
      <c r="D1907" s="3" t="s">
        <v>9</v>
      </c>
      <c r="E1907" s="1" t="s">
        <v>229</v>
      </c>
      <c r="F1907" s="1" t="s">
        <v>2818</v>
      </c>
      <c r="G1907" s="1" t="s">
        <v>964</v>
      </c>
      <c r="H1907" s="3">
        <f>SUBSTITUTE(LEFT(Tableau1[[#This Row],[OrderDate]],17),".",":")+0</f>
        <v>43571.291643518518</v>
      </c>
      <c r="I1907" s="3">
        <f>SUBSTITUTE(LEFT(Tableau1[[#This Row],[OrderDueTo]],17),".",":")+0</f>
        <v>43573.5</v>
      </c>
      <c r="J1907" s="13" t="str">
        <f>VLOOKUP(Tableau1[[#This Row],[AnaCode]],'Config Analyses'!A:C,2,FALSE)</f>
        <v>Analyse sucres</v>
      </c>
      <c r="K1907" s="13" t="str">
        <f>VLOOKUP(Tableau1[[#This Row],[AnaCode]],'Config Analyses'!A:C,3,FALSE)</f>
        <v>Equipe 2</v>
      </c>
      <c r="L1907" s="13" t="str">
        <f>VLOOKUP(Tableau1[[#This Row],[CustomerCode]],'Config Clients'!A:D,3,FALSE)</f>
        <v>Centrale d'achats</v>
      </c>
      <c r="M1907" s="13" t="str">
        <f>VLOOKUP(Tableau1[[#This Row],[CustomerCode]],'Config Clients'!A:D,4,FALSE)</f>
        <v>Sandrine</v>
      </c>
      <c r="N1907" s="10" t="str">
        <f>IFERROR(IF(Tableau1[[#This Row],[Date rendu]]-'Date de l''export'!$A$2&gt;0,"Non","Oui"),"Oui")</f>
        <v>Non</v>
      </c>
      <c r="O1907" s="11">
        <f>IF(Tableau1[[#This Row],[En retard?]]="Non",Tableau1[[#This Row],[Date rendu]]-'Date de l''export'!$A$2,0)</f>
        <v>1.7404166666674428</v>
      </c>
      <c r="P1907" s="14" t="str">
        <f>IF(Tableau1[[#This Row],[En retard?]]="Oui","HD",IF(Tableau1[Délai restant]&lt;1,"&lt;24h",IF(Tableau1[Délai restant]&lt;2,"&lt;48h","≥48h")))</f>
        <v>&lt;48h</v>
      </c>
      <c r="Q1907" s="14" t="str">
        <f>IF(AND(Tableau1[[#This Row],[En retard?]]="Oui",OR(Tableau1[[#This Row],[Product]]="Citron",Tableau1[[#This Row],[Product]]="Amandes")),"Oui","Non")</f>
        <v>Non</v>
      </c>
      <c r="R1907" t="str">
        <f>CONCATENATE(Tableau1[[#This Row],[OrderCode]],"|",Tableau1[[#This Row],[AnaCode]],"|",Tableau1[[#This Row],[Product]])</f>
        <v>CMD01691008|SCR|Pomme de terre</v>
      </c>
    </row>
    <row r="1908" spans="1:18" x14ac:dyDescent="0.25">
      <c r="A1908" s="1" t="s">
        <v>3827</v>
      </c>
      <c r="B1908" s="1" t="s">
        <v>31</v>
      </c>
      <c r="C1908" s="3" t="s">
        <v>73</v>
      </c>
      <c r="D1908" s="3" t="s">
        <v>23</v>
      </c>
      <c r="E1908" s="1" t="s">
        <v>107</v>
      </c>
      <c r="F1908" s="1" t="s">
        <v>3840</v>
      </c>
      <c r="G1908" s="1" t="s">
        <v>950</v>
      </c>
      <c r="H1908" s="3">
        <f>SUBSTITUTE(LEFT(Tableau1[[#This Row],[OrderDate]],17),".",":")+0</f>
        <v>43571.291712962964</v>
      </c>
      <c r="I1908" s="3">
        <f>SUBSTITUTE(LEFT(Tableau1[[#This Row],[OrderDueTo]],17),".",":")+0</f>
        <v>43574.5</v>
      </c>
      <c r="J1908" s="13" t="str">
        <f>VLOOKUP(Tableau1[[#This Row],[AnaCode]],'Config Analyses'!A:C,2,FALSE)</f>
        <v>Analyse nutritionelle</v>
      </c>
      <c r="K1908" s="13" t="str">
        <f>VLOOKUP(Tableau1[[#This Row],[AnaCode]],'Config Analyses'!A:C,3,FALSE)</f>
        <v>Equipe 2</v>
      </c>
      <c r="L1908" s="13" t="str">
        <f>VLOOKUP(Tableau1[[#This Row],[CustomerCode]],'Config Clients'!A:D,3,FALSE)</f>
        <v>Entreprises agro-alimentaires</v>
      </c>
      <c r="M1908" s="13" t="str">
        <f>VLOOKUP(Tableau1[[#This Row],[CustomerCode]],'Config Clients'!A:D,4,FALSE)</f>
        <v>Julien</v>
      </c>
      <c r="N1908" s="10" t="str">
        <f>IFERROR(IF(Tableau1[[#This Row],[Date rendu]]-'Date de l''export'!$A$2&gt;0,"Non","Oui"),"Oui")</f>
        <v>Non</v>
      </c>
      <c r="O1908" s="11">
        <f>IF(Tableau1[[#This Row],[En retard?]]="Non",Tableau1[[#This Row],[Date rendu]]-'Date de l''export'!$A$2,0)</f>
        <v>2.7404166666674428</v>
      </c>
      <c r="P1908" s="14" t="str">
        <f>IF(Tableau1[[#This Row],[En retard?]]="Oui","HD",IF(Tableau1[Délai restant]&lt;1,"&lt;24h",IF(Tableau1[Délai restant]&lt;2,"&lt;48h","≥48h")))</f>
        <v>≥48h</v>
      </c>
      <c r="Q1908" s="14" t="str">
        <f>IF(AND(Tableau1[[#This Row],[En retard?]]="Oui",OR(Tableau1[[#This Row],[Product]]="Citron",Tableau1[[#This Row],[Product]]="Amandes")),"Oui","Non")</f>
        <v>Non</v>
      </c>
      <c r="R1908" t="str">
        <f>CONCATENATE(Tableau1[[#This Row],[OrderCode]],"|",Tableau1[[#This Row],[AnaCode]],"|",Tableau1[[#This Row],[Product]])</f>
        <v>CMD01392601|NTR|Pomme de terre</v>
      </c>
    </row>
    <row r="1909" spans="1:18" x14ac:dyDescent="0.25">
      <c r="A1909" s="1" t="s">
        <v>768</v>
      </c>
      <c r="B1909" s="1" t="s">
        <v>42</v>
      </c>
      <c r="C1909" s="3" t="s">
        <v>75</v>
      </c>
      <c r="D1909" s="3" t="s">
        <v>24</v>
      </c>
      <c r="E1909" s="1" t="s">
        <v>229</v>
      </c>
      <c r="F1909" s="1" t="s">
        <v>2463</v>
      </c>
      <c r="G1909" s="1" t="s">
        <v>964</v>
      </c>
      <c r="H1909" s="3">
        <f>SUBSTITUTE(LEFT(Tableau1[[#This Row],[OrderDate]],17),".",":")+0</f>
        <v>43571.291817129626</v>
      </c>
      <c r="I1909" s="3">
        <f>SUBSTITUTE(LEFT(Tableau1[[#This Row],[OrderDueTo]],17),".",":")+0</f>
        <v>43573.5</v>
      </c>
      <c r="J1909" s="13" t="str">
        <f>VLOOKUP(Tableau1[[#This Row],[AnaCode]],'Config Analyses'!A:C,2,FALSE)</f>
        <v>Analyse sucres</v>
      </c>
      <c r="K1909" s="13" t="str">
        <f>VLOOKUP(Tableau1[[#This Row],[AnaCode]],'Config Analyses'!A:C,3,FALSE)</f>
        <v>Equipe 2</v>
      </c>
      <c r="L1909" s="13" t="str">
        <f>VLOOKUP(Tableau1[[#This Row],[CustomerCode]],'Config Clients'!A:D,3,FALSE)</f>
        <v>Entreprises agro-alimentaires</v>
      </c>
      <c r="M1909" s="13" t="str">
        <f>VLOOKUP(Tableau1[[#This Row],[CustomerCode]],'Config Clients'!A:D,4,FALSE)</f>
        <v>Julien</v>
      </c>
      <c r="N1909" s="10" t="str">
        <f>IFERROR(IF(Tableau1[[#This Row],[Date rendu]]-'Date de l''export'!$A$2&gt;0,"Non","Oui"),"Oui")</f>
        <v>Non</v>
      </c>
      <c r="O1909" s="11">
        <f>IF(Tableau1[[#This Row],[En retard?]]="Non",Tableau1[[#This Row],[Date rendu]]-'Date de l''export'!$A$2,0)</f>
        <v>1.7404166666674428</v>
      </c>
      <c r="P1909" s="14" t="str">
        <f>IF(Tableau1[[#This Row],[En retard?]]="Oui","HD",IF(Tableau1[Délai restant]&lt;1,"&lt;24h",IF(Tableau1[Délai restant]&lt;2,"&lt;48h","≥48h")))</f>
        <v>&lt;48h</v>
      </c>
      <c r="Q1909" s="14" t="str">
        <f>IF(AND(Tableau1[[#This Row],[En retard?]]="Oui",OR(Tableau1[[#This Row],[Product]]="Citron",Tableau1[[#This Row],[Product]]="Amandes")),"Oui","Non")</f>
        <v>Non</v>
      </c>
      <c r="R1909" t="str">
        <f>CONCATENATE(Tableau1[[#This Row],[OrderCode]],"|",Tableau1[[#This Row],[AnaCode]],"|",Tableau1[[#This Row],[Product]])</f>
        <v>CMD01630007|SCR|Jus de fruits</v>
      </c>
    </row>
    <row r="1910" spans="1:18" x14ac:dyDescent="0.25">
      <c r="A1910" s="1" t="s">
        <v>193</v>
      </c>
      <c r="B1910" s="1" t="s">
        <v>31</v>
      </c>
      <c r="C1910" s="3" t="s">
        <v>61</v>
      </c>
      <c r="D1910" s="3" t="s">
        <v>14</v>
      </c>
      <c r="E1910" s="1" t="s">
        <v>107</v>
      </c>
      <c r="F1910" s="1" t="s">
        <v>2464</v>
      </c>
      <c r="G1910" s="1" t="s">
        <v>950</v>
      </c>
      <c r="H1910" s="3">
        <f>SUBSTITUTE(LEFT(Tableau1[[#This Row],[OrderDate]],17),".",":")+0</f>
        <v>43571.291863425926</v>
      </c>
      <c r="I1910" s="3">
        <f>SUBSTITUTE(LEFT(Tableau1[[#This Row],[OrderDueTo]],17),".",":")+0</f>
        <v>43574.5</v>
      </c>
      <c r="J1910" s="13" t="str">
        <f>VLOOKUP(Tableau1[[#This Row],[AnaCode]],'Config Analyses'!A:C,2,FALSE)</f>
        <v>Analyse nutritionelle</v>
      </c>
      <c r="K1910" s="13" t="str">
        <f>VLOOKUP(Tableau1[[#This Row],[AnaCode]],'Config Analyses'!A:C,3,FALSE)</f>
        <v>Equipe 2</v>
      </c>
      <c r="L1910" s="13" t="str">
        <f>VLOOKUP(Tableau1[[#This Row],[CustomerCode]],'Config Clients'!A:D,3,FALSE)</f>
        <v>Grande surface</v>
      </c>
      <c r="M1910" s="13" t="str">
        <f>VLOOKUP(Tableau1[[#This Row],[CustomerCode]],'Config Clients'!A:D,4,FALSE)</f>
        <v>Eric</v>
      </c>
      <c r="N1910" s="10" t="str">
        <f>IFERROR(IF(Tableau1[[#This Row],[Date rendu]]-'Date de l''export'!$A$2&gt;0,"Non","Oui"),"Oui")</f>
        <v>Non</v>
      </c>
      <c r="O1910" s="11">
        <f>IF(Tableau1[[#This Row],[En retard?]]="Non",Tableau1[[#This Row],[Date rendu]]-'Date de l''export'!$A$2,0)</f>
        <v>2.7404166666674428</v>
      </c>
      <c r="P1910" s="14" t="str">
        <f>IF(Tableau1[[#This Row],[En retard?]]="Oui","HD",IF(Tableau1[Délai restant]&lt;1,"&lt;24h",IF(Tableau1[Délai restant]&lt;2,"&lt;48h","≥48h")))</f>
        <v>≥48h</v>
      </c>
      <c r="Q1910" s="14" t="str">
        <f>IF(AND(Tableau1[[#This Row],[En retard?]]="Oui",OR(Tableau1[[#This Row],[Product]]="Citron",Tableau1[[#This Row],[Product]]="Amandes")),"Oui","Non")</f>
        <v>Non</v>
      </c>
      <c r="R1910" t="str">
        <f>CONCATENATE(Tableau1[[#This Row],[OrderCode]],"|",Tableau1[[#This Row],[AnaCode]],"|",Tableau1[[#This Row],[Product]])</f>
        <v>CMD01700501|NTR|Pomme de terre</v>
      </c>
    </row>
    <row r="1911" spans="1:18" x14ac:dyDescent="0.25">
      <c r="A1911" s="1" t="s">
        <v>769</v>
      </c>
      <c r="B1911" s="1" t="s">
        <v>31</v>
      </c>
      <c r="C1911" s="3" t="s">
        <v>52</v>
      </c>
      <c r="D1911" s="3" t="s">
        <v>9</v>
      </c>
      <c r="E1911" s="1" t="s">
        <v>107</v>
      </c>
      <c r="F1911" s="1" t="s">
        <v>2465</v>
      </c>
      <c r="G1911" s="1" t="s">
        <v>950</v>
      </c>
      <c r="H1911" s="3">
        <f>SUBSTITUTE(LEFT(Tableau1[[#This Row],[OrderDate]],17),".",":")+0</f>
        <v>43571.291979166665</v>
      </c>
      <c r="I1911" s="3">
        <f>SUBSTITUTE(LEFT(Tableau1[[#This Row],[OrderDueTo]],17),".",":")+0</f>
        <v>43574.5</v>
      </c>
      <c r="J1911" s="13" t="str">
        <f>VLOOKUP(Tableau1[[#This Row],[AnaCode]],'Config Analyses'!A:C,2,FALSE)</f>
        <v>Analyse nutritionelle</v>
      </c>
      <c r="K1911" s="13" t="str">
        <f>VLOOKUP(Tableau1[[#This Row],[AnaCode]],'Config Analyses'!A:C,3,FALSE)</f>
        <v>Equipe 2</v>
      </c>
      <c r="L1911" s="13" t="str">
        <f>VLOOKUP(Tableau1[[#This Row],[CustomerCode]],'Config Clients'!A:D,3,FALSE)</f>
        <v>Centrale d'achats</v>
      </c>
      <c r="M1911" s="13" t="str">
        <f>VLOOKUP(Tableau1[[#This Row],[CustomerCode]],'Config Clients'!A:D,4,FALSE)</f>
        <v>Sandrine</v>
      </c>
      <c r="N1911" s="10" t="str">
        <f>IFERROR(IF(Tableau1[[#This Row],[Date rendu]]-'Date de l''export'!$A$2&gt;0,"Non","Oui"),"Oui")</f>
        <v>Non</v>
      </c>
      <c r="O1911" s="11">
        <f>IF(Tableau1[[#This Row],[En retard?]]="Non",Tableau1[[#This Row],[Date rendu]]-'Date de l''export'!$A$2,0)</f>
        <v>2.7404166666674428</v>
      </c>
      <c r="P1911" s="14" t="str">
        <f>IF(Tableau1[[#This Row],[En retard?]]="Oui","HD",IF(Tableau1[Délai restant]&lt;1,"&lt;24h",IF(Tableau1[Délai restant]&lt;2,"&lt;48h","≥48h")))</f>
        <v>≥48h</v>
      </c>
      <c r="Q1911" s="14" t="str">
        <f>IF(AND(Tableau1[[#This Row],[En retard?]]="Oui",OR(Tableau1[[#This Row],[Product]]="Citron",Tableau1[[#This Row],[Product]]="Amandes")),"Oui","Non")</f>
        <v>Non</v>
      </c>
      <c r="R1911" t="str">
        <f>CONCATENATE(Tableau1[[#This Row],[OrderCode]],"|",Tableau1[[#This Row],[AnaCode]],"|",Tableau1[[#This Row],[Product]])</f>
        <v>CMD01749308|NTR|Pomme de terre</v>
      </c>
    </row>
    <row r="1912" spans="1:18" x14ac:dyDescent="0.25">
      <c r="A1912" s="1" t="s">
        <v>281</v>
      </c>
      <c r="B1912" s="1" t="s">
        <v>31</v>
      </c>
      <c r="C1912" s="3" t="s">
        <v>52</v>
      </c>
      <c r="D1912" s="3" t="s">
        <v>9</v>
      </c>
      <c r="E1912" s="1" t="s">
        <v>107</v>
      </c>
      <c r="F1912" s="1" t="s">
        <v>2468</v>
      </c>
      <c r="G1912" s="1" t="s">
        <v>950</v>
      </c>
      <c r="H1912" s="3">
        <f>SUBSTITUTE(LEFT(Tableau1[[#This Row],[OrderDate]],17),".",":")+0</f>
        <v>43571.292280092595</v>
      </c>
      <c r="I1912" s="3">
        <f>SUBSTITUTE(LEFT(Tableau1[[#This Row],[OrderDueTo]],17),".",":")+0</f>
        <v>43574.5</v>
      </c>
      <c r="J1912" s="13" t="str">
        <f>VLOOKUP(Tableau1[[#This Row],[AnaCode]],'Config Analyses'!A:C,2,FALSE)</f>
        <v>Analyse nutritionelle</v>
      </c>
      <c r="K1912" s="13" t="str">
        <f>VLOOKUP(Tableau1[[#This Row],[AnaCode]],'Config Analyses'!A:C,3,FALSE)</f>
        <v>Equipe 2</v>
      </c>
      <c r="L1912" s="13" t="str">
        <f>VLOOKUP(Tableau1[[#This Row],[CustomerCode]],'Config Clients'!A:D,3,FALSE)</f>
        <v>Centrale d'achats</v>
      </c>
      <c r="M1912" s="13" t="str">
        <f>VLOOKUP(Tableau1[[#This Row],[CustomerCode]],'Config Clients'!A:D,4,FALSE)</f>
        <v>Sandrine</v>
      </c>
      <c r="N1912" s="10" t="str">
        <f>IFERROR(IF(Tableau1[[#This Row],[Date rendu]]-'Date de l''export'!$A$2&gt;0,"Non","Oui"),"Oui")</f>
        <v>Non</v>
      </c>
      <c r="O1912" s="11">
        <f>IF(Tableau1[[#This Row],[En retard?]]="Non",Tableau1[[#This Row],[Date rendu]]-'Date de l''export'!$A$2,0)</f>
        <v>2.7404166666674428</v>
      </c>
      <c r="P1912" s="14" t="str">
        <f>IF(Tableau1[[#This Row],[En retard?]]="Oui","HD",IF(Tableau1[Délai restant]&lt;1,"&lt;24h",IF(Tableau1[Délai restant]&lt;2,"&lt;48h","≥48h")))</f>
        <v>≥48h</v>
      </c>
      <c r="Q1912" s="14" t="str">
        <f>IF(AND(Tableau1[[#This Row],[En retard?]]="Oui",OR(Tableau1[[#This Row],[Product]]="Citron",Tableau1[[#This Row],[Product]]="Amandes")),"Oui","Non")</f>
        <v>Non</v>
      </c>
      <c r="R1912" t="str">
        <f>CONCATENATE(Tableau1[[#This Row],[OrderCode]],"|",Tableau1[[#This Row],[AnaCode]],"|",Tableau1[[#This Row],[Product]])</f>
        <v>CMD01668310|NTR|Pomme de terre</v>
      </c>
    </row>
    <row r="1913" spans="1:18" x14ac:dyDescent="0.25">
      <c r="A1913" s="1" t="s">
        <v>452</v>
      </c>
      <c r="B1913" s="1" t="s">
        <v>21</v>
      </c>
      <c r="C1913" s="3" t="s">
        <v>54</v>
      </c>
      <c r="D1913" s="3" t="s">
        <v>10</v>
      </c>
      <c r="E1913" s="1" t="s">
        <v>130</v>
      </c>
      <c r="F1913" s="1" t="s">
        <v>2739</v>
      </c>
      <c r="G1913" s="1" t="s">
        <v>1013</v>
      </c>
      <c r="H1913" s="3">
        <f>SUBSTITUTE(LEFT(Tableau1[[#This Row],[OrderDate]],17),".",":")+0</f>
        <v>43571.292291666665</v>
      </c>
      <c r="I1913" s="3">
        <f>SUBSTITUTE(LEFT(Tableau1[[#This Row],[OrderDueTo]],17),".",":")+0</f>
        <v>43578.5</v>
      </c>
      <c r="J1913" s="13" t="str">
        <f>VLOOKUP(Tableau1[[#This Row],[AnaCode]],'Config Analyses'!A:C,2,FALSE)</f>
        <v>Analyse pesticides</v>
      </c>
      <c r="K1913" s="13" t="str">
        <f>VLOOKUP(Tableau1[[#This Row],[AnaCode]],'Config Analyses'!A:C,3,FALSE)</f>
        <v>Equipe 3</v>
      </c>
      <c r="L1913" s="13" t="str">
        <f>VLOOKUP(Tableau1[[#This Row],[CustomerCode]],'Config Clients'!A:D,3,FALSE)</f>
        <v>Coopérative agricole</v>
      </c>
      <c r="M1913" s="13" t="str">
        <f>VLOOKUP(Tableau1[[#This Row],[CustomerCode]],'Config Clients'!A:D,4,FALSE)</f>
        <v>Julie</v>
      </c>
      <c r="N1913" s="10" t="str">
        <f>IFERROR(IF(Tableau1[[#This Row],[Date rendu]]-'Date de l''export'!$A$2&gt;0,"Non","Oui"),"Oui")</f>
        <v>Non</v>
      </c>
      <c r="O1913" s="11">
        <f>IF(Tableau1[[#This Row],[En retard?]]="Non",Tableau1[[#This Row],[Date rendu]]-'Date de l''export'!$A$2,0)</f>
        <v>6.7404166666674428</v>
      </c>
      <c r="P1913" s="14" t="str">
        <f>IF(Tableau1[[#This Row],[En retard?]]="Oui","HD",IF(Tableau1[Délai restant]&lt;1,"&lt;24h",IF(Tableau1[Délai restant]&lt;2,"&lt;48h","≥48h")))</f>
        <v>≥48h</v>
      </c>
      <c r="Q1913" s="14" t="str">
        <f>IF(AND(Tableau1[[#This Row],[En retard?]]="Oui",OR(Tableau1[[#This Row],[Product]]="Citron",Tableau1[[#This Row],[Product]]="Amandes")),"Oui","Non")</f>
        <v>Non</v>
      </c>
      <c r="R1913" t="str">
        <f>CONCATENATE(Tableau1[[#This Row],[OrderCode]],"|",Tableau1[[#This Row],[AnaCode]],"|",Tableau1[[#This Row],[Product]])</f>
        <v>CMD01765701|PEST|Carotte</v>
      </c>
    </row>
    <row r="1914" spans="1:18" x14ac:dyDescent="0.25">
      <c r="A1914" s="1" t="s">
        <v>3841</v>
      </c>
      <c r="B1914" s="1" t="s">
        <v>31</v>
      </c>
      <c r="C1914" s="3" t="s">
        <v>73</v>
      </c>
      <c r="D1914" s="3" t="s">
        <v>23</v>
      </c>
      <c r="E1914" s="1" t="s">
        <v>107</v>
      </c>
      <c r="F1914" s="1" t="s">
        <v>3842</v>
      </c>
      <c r="G1914" s="1" t="s">
        <v>950</v>
      </c>
      <c r="H1914" s="3">
        <f>SUBSTITUTE(LEFT(Tableau1[[#This Row],[OrderDate]],17),".",":")+0</f>
        <v>43571.292303240742</v>
      </c>
      <c r="I1914" s="3">
        <f>SUBSTITUTE(LEFT(Tableau1[[#This Row],[OrderDueTo]],17),".",":")+0</f>
        <v>43574.5</v>
      </c>
      <c r="J1914" s="13" t="str">
        <f>VLOOKUP(Tableau1[[#This Row],[AnaCode]],'Config Analyses'!A:C,2,FALSE)</f>
        <v>Analyse nutritionelle</v>
      </c>
      <c r="K1914" s="13" t="str">
        <f>VLOOKUP(Tableau1[[#This Row],[AnaCode]],'Config Analyses'!A:C,3,FALSE)</f>
        <v>Equipe 2</v>
      </c>
      <c r="L1914" s="13" t="str">
        <f>VLOOKUP(Tableau1[[#This Row],[CustomerCode]],'Config Clients'!A:D,3,FALSE)</f>
        <v>Entreprises agro-alimentaires</v>
      </c>
      <c r="M1914" s="13" t="str">
        <f>VLOOKUP(Tableau1[[#This Row],[CustomerCode]],'Config Clients'!A:D,4,FALSE)</f>
        <v>Julien</v>
      </c>
      <c r="N1914" s="10" t="str">
        <f>IFERROR(IF(Tableau1[[#This Row],[Date rendu]]-'Date de l''export'!$A$2&gt;0,"Non","Oui"),"Oui")</f>
        <v>Non</v>
      </c>
      <c r="O1914" s="11">
        <f>IF(Tableau1[[#This Row],[En retard?]]="Non",Tableau1[[#This Row],[Date rendu]]-'Date de l''export'!$A$2,0)</f>
        <v>2.7404166666674428</v>
      </c>
      <c r="P1914" s="14" t="str">
        <f>IF(Tableau1[[#This Row],[En retard?]]="Oui","HD",IF(Tableau1[Délai restant]&lt;1,"&lt;24h",IF(Tableau1[Délai restant]&lt;2,"&lt;48h","≥48h")))</f>
        <v>≥48h</v>
      </c>
      <c r="Q1914" s="14" t="str">
        <f>IF(AND(Tableau1[[#This Row],[En retard?]]="Oui",OR(Tableau1[[#This Row],[Product]]="Citron",Tableau1[[#This Row],[Product]]="Amandes")),"Oui","Non")</f>
        <v>Non</v>
      </c>
      <c r="R1914" t="str">
        <f>CONCATENATE(Tableau1[[#This Row],[OrderCode]],"|",Tableau1[[#This Row],[AnaCode]],"|",Tableau1[[#This Row],[Product]])</f>
        <v>CMD01392604|NTR|Pomme de terre</v>
      </c>
    </row>
    <row r="1915" spans="1:18" x14ac:dyDescent="0.25">
      <c r="A1915" s="1" t="s">
        <v>129</v>
      </c>
      <c r="B1915" s="1" t="s">
        <v>31</v>
      </c>
      <c r="C1915" s="3" t="s">
        <v>61</v>
      </c>
      <c r="D1915" s="3" t="s">
        <v>14</v>
      </c>
      <c r="E1915" s="1" t="s">
        <v>229</v>
      </c>
      <c r="F1915" s="1" t="s">
        <v>2469</v>
      </c>
      <c r="G1915" s="1" t="s">
        <v>964</v>
      </c>
      <c r="H1915" s="3">
        <f>SUBSTITUTE(LEFT(Tableau1[[#This Row],[OrderDate]],17),".",":")+0</f>
        <v>43571.29246527778</v>
      </c>
      <c r="I1915" s="3">
        <f>SUBSTITUTE(LEFT(Tableau1[[#This Row],[OrderDueTo]],17),".",":")+0</f>
        <v>43573.5</v>
      </c>
      <c r="J1915" s="13" t="str">
        <f>VLOOKUP(Tableau1[[#This Row],[AnaCode]],'Config Analyses'!A:C,2,FALSE)</f>
        <v>Analyse sucres</v>
      </c>
      <c r="K1915" s="13" t="str">
        <f>VLOOKUP(Tableau1[[#This Row],[AnaCode]],'Config Analyses'!A:C,3,FALSE)</f>
        <v>Equipe 2</v>
      </c>
      <c r="L1915" s="13" t="str">
        <f>VLOOKUP(Tableau1[[#This Row],[CustomerCode]],'Config Clients'!A:D,3,FALSE)</f>
        <v>Grande surface</v>
      </c>
      <c r="M1915" s="13" t="str">
        <f>VLOOKUP(Tableau1[[#This Row],[CustomerCode]],'Config Clients'!A:D,4,FALSE)</f>
        <v>Eric</v>
      </c>
      <c r="N1915" s="10" t="str">
        <f>IFERROR(IF(Tableau1[[#This Row],[Date rendu]]-'Date de l''export'!$A$2&gt;0,"Non","Oui"),"Oui")</f>
        <v>Non</v>
      </c>
      <c r="O1915" s="11">
        <f>IF(Tableau1[[#This Row],[En retard?]]="Non",Tableau1[[#This Row],[Date rendu]]-'Date de l''export'!$A$2,0)</f>
        <v>1.7404166666674428</v>
      </c>
      <c r="P1915" s="14" t="str">
        <f>IF(Tableau1[[#This Row],[En retard?]]="Oui","HD",IF(Tableau1[Délai restant]&lt;1,"&lt;24h",IF(Tableau1[Délai restant]&lt;2,"&lt;48h","≥48h")))</f>
        <v>&lt;48h</v>
      </c>
      <c r="Q1915" s="14" t="str">
        <f>IF(AND(Tableau1[[#This Row],[En retard?]]="Oui",OR(Tableau1[[#This Row],[Product]]="Citron",Tableau1[[#This Row],[Product]]="Amandes")),"Oui","Non")</f>
        <v>Non</v>
      </c>
      <c r="R1915" t="str">
        <f>CONCATENATE(Tableau1[[#This Row],[OrderCode]],"|",Tableau1[[#This Row],[AnaCode]],"|",Tableau1[[#This Row],[Product]])</f>
        <v>CMD01650602|SCR|Pomme de terre</v>
      </c>
    </row>
    <row r="1916" spans="1:18" x14ac:dyDescent="0.25">
      <c r="A1916" s="1" t="s">
        <v>691</v>
      </c>
      <c r="B1916" s="1" t="s">
        <v>42</v>
      </c>
      <c r="C1916" s="3" t="s">
        <v>75</v>
      </c>
      <c r="D1916" s="3" t="s">
        <v>24</v>
      </c>
      <c r="E1916" s="1" t="s">
        <v>179</v>
      </c>
      <c r="F1916" s="1" t="s">
        <v>2490</v>
      </c>
      <c r="G1916" s="1" t="s">
        <v>945</v>
      </c>
      <c r="H1916" s="3">
        <f>SUBSTITUTE(LEFT(Tableau1[[#This Row],[OrderDate]],17),".",":")+0</f>
        <v>43571.292534722219</v>
      </c>
      <c r="I1916" s="3">
        <f>SUBSTITUTE(LEFT(Tableau1[[#This Row],[OrderDueTo]],17),".",":")+0</f>
        <v>43572.5</v>
      </c>
      <c r="J1916" s="13" t="str">
        <f>VLOOKUP(Tableau1[[#This Row],[AnaCode]],'Config Analyses'!A:C,2,FALSE)</f>
        <v>Analyse métaux lourds</v>
      </c>
      <c r="K1916" s="13" t="str">
        <f>VLOOKUP(Tableau1[[#This Row],[AnaCode]],'Config Analyses'!A:C,3,FALSE)</f>
        <v>Equipe 1</v>
      </c>
      <c r="L1916" s="13" t="str">
        <f>VLOOKUP(Tableau1[[#This Row],[CustomerCode]],'Config Clients'!A:D,3,FALSE)</f>
        <v>Entreprises agro-alimentaires</v>
      </c>
      <c r="M1916" s="13" t="str">
        <f>VLOOKUP(Tableau1[[#This Row],[CustomerCode]],'Config Clients'!A:D,4,FALSE)</f>
        <v>Julien</v>
      </c>
      <c r="N1916" s="10" t="str">
        <f>IFERROR(IF(Tableau1[[#This Row],[Date rendu]]-'Date de l''export'!$A$2&gt;0,"Non","Oui"),"Oui")</f>
        <v>Non</v>
      </c>
      <c r="O1916" s="11">
        <f>IF(Tableau1[[#This Row],[En retard?]]="Non",Tableau1[[#This Row],[Date rendu]]-'Date de l''export'!$A$2,0)</f>
        <v>0.74041666666744277</v>
      </c>
      <c r="P1916" s="14" t="str">
        <f>IF(Tableau1[[#This Row],[En retard?]]="Oui","HD",IF(Tableau1[Délai restant]&lt;1,"&lt;24h",IF(Tableau1[Délai restant]&lt;2,"&lt;48h","≥48h")))</f>
        <v>&lt;24h</v>
      </c>
      <c r="Q1916" s="14" t="str">
        <f>IF(AND(Tableau1[[#This Row],[En retard?]]="Oui",OR(Tableau1[[#This Row],[Product]]="Citron",Tableau1[[#This Row],[Product]]="Amandes")),"Oui","Non")</f>
        <v>Non</v>
      </c>
      <c r="R1916" t="str">
        <f>CONCATENATE(Tableau1[[#This Row],[OrderCode]],"|",Tableau1[[#This Row],[AnaCode]],"|",Tableau1[[#This Row],[Product]])</f>
        <v>CMD01790408|MTX|Jus de fruits</v>
      </c>
    </row>
    <row r="1917" spans="1:18" x14ac:dyDescent="0.25">
      <c r="A1917" s="1" t="s">
        <v>507</v>
      </c>
      <c r="B1917" s="1" t="s">
        <v>32</v>
      </c>
      <c r="C1917" s="3" t="s">
        <v>61</v>
      </c>
      <c r="D1917" s="3" t="s">
        <v>14</v>
      </c>
      <c r="E1917" s="1" t="s">
        <v>130</v>
      </c>
      <c r="F1917" s="1" t="s">
        <v>2470</v>
      </c>
      <c r="G1917" s="1" t="s">
        <v>1013</v>
      </c>
      <c r="H1917" s="3">
        <f>SUBSTITUTE(LEFT(Tableau1[[#This Row],[OrderDate]],17),".",":")+0</f>
        <v>43571.292592592596</v>
      </c>
      <c r="I1917" s="3">
        <f>SUBSTITUTE(LEFT(Tableau1[[#This Row],[OrderDueTo]],17),".",":")+0</f>
        <v>43578.5</v>
      </c>
      <c r="J1917" s="13" t="str">
        <f>VLOOKUP(Tableau1[[#This Row],[AnaCode]],'Config Analyses'!A:C,2,FALSE)</f>
        <v>Analyse pesticides</v>
      </c>
      <c r="K1917" s="13" t="str">
        <f>VLOOKUP(Tableau1[[#This Row],[AnaCode]],'Config Analyses'!A:C,3,FALSE)</f>
        <v>Equipe 3</v>
      </c>
      <c r="L1917" s="13" t="str">
        <f>VLOOKUP(Tableau1[[#This Row],[CustomerCode]],'Config Clients'!A:D,3,FALSE)</f>
        <v>Grande surface</v>
      </c>
      <c r="M1917" s="13" t="str">
        <f>VLOOKUP(Tableau1[[#This Row],[CustomerCode]],'Config Clients'!A:D,4,FALSE)</f>
        <v>Eric</v>
      </c>
      <c r="N1917" s="10" t="str">
        <f>IFERROR(IF(Tableau1[[#This Row],[Date rendu]]-'Date de l''export'!$A$2&gt;0,"Non","Oui"),"Oui")</f>
        <v>Non</v>
      </c>
      <c r="O1917" s="11">
        <f>IF(Tableau1[[#This Row],[En retard?]]="Non",Tableau1[[#This Row],[Date rendu]]-'Date de l''export'!$A$2,0)</f>
        <v>6.7404166666674428</v>
      </c>
      <c r="P1917" s="14" t="str">
        <f>IF(Tableau1[[#This Row],[En retard?]]="Oui","HD",IF(Tableau1[Délai restant]&lt;1,"&lt;24h",IF(Tableau1[Délai restant]&lt;2,"&lt;48h","≥48h")))</f>
        <v>≥48h</v>
      </c>
      <c r="Q1917" s="14" t="str">
        <f>IF(AND(Tableau1[[#This Row],[En retard?]]="Oui",OR(Tableau1[[#This Row],[Product]]="Citron",Tableau1[[#This Row],[Product]]="Amandes")),"Oui","Non")</f>
        <v>Non</v>
      </c>
      <c r="R1917" t="str">
        <f>CONCATENATE(Tableau1[[#This Row],[OrderCode]],"|",Tableau1[[#This Row],[AnaCode]],"|",Tableau1[[#This Row],[Product]])</f>
        <v>CMD01780802|PEST|Tomate</v>
      </c>
    </row>
    <row r="1918" spans="1:18" x14ac:dyDescent="0.25">
      <c r="A1918" s="1" t="s">
        <v>163</v>
      </c>
      <c r="B1918" s="1" t="s">
        <v>32</v>
      </c>
      <c r="C1918" s="3" t="s">
        <v>61</v>
      </c>
      <c r="D1918" s="3" t="s">
        <v>14</v>
      </c>
      <c r="E1918" s="1" t="s">
        <v>179</v>
      </c>
      <c r="F1918" s="1" t="s">
        <v>2471</v>
      </c>
      <c r="G1918" s="1" t="s">
        <v>945</v>
      </c>
      <c r="H1918" s="3">
        <f>SUBSTITUTE(LEFT(Tableau1[[#This Row],[OrderDate]],17),".",":")+0</f>
        <v>43571.292731481481</v>
      </c>
      <c r="I1918" s="3">
        <f>SUBSTITUTE(LEFT(Tableau1[[#This Row],[OrderDueTo]],17),".",":")+0</f>
        <v>43572.5</v>
      </c>
      <c r="J1918" s="13" t="str">
        <f>VLOOKUP(Tableau1[[#This Row],[AnaCode]],'Config Analyses'!A:C,2,FALSE)</f>
        <v>Analyse métaux lourds</v>
      </c>
      <c r="K1918" s="13" t="str">
        <f>VLOOKUP(Tableau1[[#This Row],[AnaCode]],'Config Analyses'!A:C,3,FALSE)</f>
        <v>Equipe 1</v>
      </c>
      <c r="L1918" s="13" t="str">
        <f>VLOOKUP(Tableau1[[#This Row],[CustomerCode]],'Config Clients'!A:D,3,FALSE)</f>
        <v>Grande surface</v>
      </c>
      <c r="M1918" s="13" t="str">
        <f>VLOOKUP(Tableau1[[#This Row],[CustomerCode]],'Config Clients'!A:D,4,FALSE)</f>
        <v>Eric</v>
      </c>
      <c r="N1918" s="10" t="str">
        <f>IFERROR(IF(Tableau1[[#This Row],[Date rendu]]-'Date de l''export'!$A$2&gt;0,"Non","Oui"),"Oui")</f>
        <v>Non</v>
      </c>
      <c r="O1918" s="11">
        <f>IF(Tableau1[[#This Row],[En retard?]]="Non",Tableau1[[#This Row],[Date rendu]]-'Date de l''export'!$A$2,0)</f>
        <v>0.74041666666744277</v>
      </c>
      <c r="P1918" s="14" t="str">
        <f>IF(Tableau1[[#This Row],[En retard?]]="Oui","HD",IF(Tableau1[Délai restant]&lt;1,"&lt;24h",IF(Tableau1[Délai restant]&lt;2,"&lt;48h","≥48h")))</f>
        <v>&lt;24h</v>
      </c>
      <c r="Q1918" s="14" t="str">
        <f>IF(AND(Tableau1[[#This Row],[En retard?]]="Oui",OR(Tableau1[[#This Row],[Product]]="Citron",Tableau1[[#This Row],[Product]]="Amandes")),"Oui","Non")</f>
        <v>Non</v>
      </c>
      <c r="R1918" t="str">
        <f>CONCATENATE(Tableau1[[#This Row],[OrderCode]],"|",Tableau1[[#This Row],[AnaCode]],"|",Tableau1[[#This Row],[Product]])</f>
        <v>CMD01604407|MTX|Tomate</v>
      </c>
    </row>
    <row r="1919" spans="1:18" x14ac:dyDescent="0.25">
      <c r="A1919" s="1" t="s">
        <v>763</v>
      </c>
      <c r="B1919" s="1" t="s">
        <v>32</v>
      </c>
      <c r="C1919" s="3" t="s">
        <v>61</v>
      </c>
      <c r="D1919" s="3" t="s">
        <v>14</v>
      </c>
      <c r="E1919" s="1" t="s">
        <v>107</v>
      </c>
      <c r="F1919" s="1" t="s">
        <v>2471</v>
      </c>
      <c r="G1919" s="1" t="s">
        <v>950</v>
      </c>
      <c r="H1919" s="3">
        <f>SUBSTITUTE(LEFT(Tableau1[[#This Row],[OrderDate]],17),".",":")+0</f>
        <v>43571.292731481481</v>
      </c>
      <c r="I1919" s="3">
        <f>SUBSTITUTE(LEFT(Tableau1[[#This Row],[OrderDueTo]],17),".",":")+0</f>
        <v>43574.5</v>
      </c>
      <c r="J1919" s="13" t="str">
        <f>VLOOKUP(Tableau1[[#This Row],[AnaCode]],'Config Analyses'!A:C,2,FALSE)</f>
        <v>Analyse nutritionelle</v>
      </c>
      <c r="K1919" s="13" t="str">
        <f>VLOOKUP(Tableau1[[#This Row],[AnaCode]],'Config Analyses'!A:C,3,FALSE)</f>
        <v>Equipe 2</v>
      </c>
      <c r="L1919" s="13" t="str">
        <f>VLOOKUP(Tableau1[[#This Row],[CustomerCode]],'Config Clients'!A:D,3,FALSE)</f>
        <v>Grande surface</v>
      </c>
      <c r="M1919" s="13" t="str">
        <f>VLOOKUP(Tableau1[[#This Row],[CustomerCode]],'Config Clients'!A:D,4,FALSE)</f>
        <v>Eric</v>
      </c>
      <c r="N1919" s="10" t="str">
        <f>IFERROR(IF(Tableau1[[#This Row],[Date rendu]]-'Date de l''export'!$A$2&gt;0,"Non","Oui"),"Oui")</f>
        <v>Non</v>
      </c>
      <c r="O1919" s="11">
        <f>IF(Tableau1[[#This Row],[En retard?]]="Non",Tableau1[[#This Row],[Date rendu]]-'Date de l''export'!$A$2,0)</f>
        <v>2.7404166666674428</v>
      </c>
      <c r="P1919" s="14" t="str">
        <f>IF(Tableau1[[#This Row],[En retard?]]="Oui","HD",IF(Tableau1[Délai restant]&lt;1,"&lt;24h",IF(Tableau1[Délai restant]&lt;2,"&lt;48h","≥48h")))</f>
        <v>≥48h</v>
      </c>
      <c r="Q1919" s="14" t="str">
        <f>IF(AND(Tableau1[[#This Row],[En retard?]]="Oui",OR(Tableau1[[#This Row],[Product]]="Citron",Tableau1[[#This Row],[Product]]="Amandes")),"Oui","Non")</f>
        <v>Non</v>
      </c>
      <c r="R1919" t="str">
        <f>CONCATENATE(Tableau1[[#This Row],[OrderCode]],"|",Tableau1[[#This Row],[AnaCode]],"|",Tableau1[[#This Row],[Product]])</f>
        <v>CMD01780806|NTR|Tomate</v>
      </c>
    </row>
    <row r="1920" spans="1:18" x14ac:dyDescent="0.25">
      <c r="A1920" s="1" t="s">
        <v>340</v>
      </c>
      <c r="B1920" s="1" t="s">
        <v>31</v>
      </c>
      <c r="C1920" s="3" t="s">
        <v>72</v>
      </c>
      <c r="D1920" s="3" t="s">
        <v>22</v>
      </c>
      <c r="E1920" s="1" t="s">
        <v>229</v>
      </c>
      <c r="F1920" s="1" t="s">
        <v>2473</v>
      </c>
      <c r="G1920" s="1" t="s">
        <v>964</v>
      </c>
      <c r="H1920" s="3">
        <f>SUBSTITUTE(LEFT(Tableau1[[#This Row],[OrderDate]],17),".",":")+0</f>
        <v>43571.29283564815</v>
      </c>
      <c r="I1920" s="3">
        <f>SUBSTITUTE(LEFT(Tableau1[[#This Row],[OrderDueTo]],17),".",":")+0</f>
        <v>43573.5</v>
      </c>
      <c r="J1920" s="13" t="str">
        <f>VLOOKUP(Tableau1[[#This Row],[AnaCode]],'Config Analyses'!A:C,2,FALSE)</f>
        <v>Analyse sucres</v>
      </c>
      <c r="K1920" s="13" t="str">
        <f>VLOOKUP(Tableau1[[#This Row],[AnaCode]],'Config Analyses'!A:C,3,FALSE)</f>
        <v>Equipe 2</v>
      </c>
      <c r="L1920" s="13" t="str">
        <f>VLOOKUP(Tableau1[[#This Row],[CustomerCode]],'Config Clients'!A:D,3,FALSE)</f>
        <v>Coopérative agricole</v>
      </c>
      <c r="M1920" s="13" t="str">
        <f>VLOOKUP(Tableau1[[#This Row],[CustomerCode]],'Config Clients'!A:D,4,FALSE)</f>
        <v>Julie</v>
      </c>
      <c r="N1920" s="10" t="str">
        <f>IFERROR(IF(Tableau1[[#This Row],[Date rendu]]-'Date de l''export'!$A$2&gt;0,"Non","Oui"),"Oui")</f>
        <v>Non</v>
      </c>
      <c r="O1920" s="11">
        <f>IF(Tableau1[[#This Row],[En retard?]]="Non",Tableau1[[#This Row],[Date rendu]]-'Date de l''export'!$A$2,0)</f>
        <v>1.7404166666674428</v>
      </c>
      <c r="P1920" s="14" t="str">
        <f>IF(Tableau1[[#This Row],[En retard?]]="Oui","HD",IF(Tableau1[Délai restant]&lt;1,"&lt;24h",IF(Tableau1[Délai restant]&lt;2,"&lt;48h","≥48h")))</f>
        <v>&lt;48h</v>
      </c>
      <c r="Q1920" s="14" t="str">
        <f>IF(AND(Tableau1[[#This Row],[En retard?]]="Oui",OR(Tableau1[[#This Row],[Product]]="Citron",Tableau1[[#This Row],[Product]]="Amandes")),"Oui","Non")</f>
        <v>Non</v>
      </c>
      <c r="R1920" t="str">
        <f>CONCATENATE(Tableau1[[#This Row],[OrderCode]],"|",Tableau1[[#This Row],[AnaCode]],"|",Tableau1[[#This Row],[Product]])</f>
        <v>CMD01667103|SCR|Pomme de terre</v>
      </c>
    </row>
    <row r="1921" spans="1:18" x14ac:dyDescent="0.25">
      <c r="A1921" s="1" t="s">
        <v>3520</v>
      </c>
      <c r="B1921" s="1" t="s">
        <v>42</v>
      </c>
      <c r="C1921" s="3" t="s">
        <v>73</v>
      </c>
      <c r="D1921" s="3" t="s">
        <v>23</v>
      </c>
      <c r="E1921" s="1" t="s">
        <v>130</v>
      </c>
      <c r="F1921" s="1" t="s">
        <v>3843</v>
      </c>
      <c r="G1921" s="1" t="s">
        <v>1013</v>
      </c>
      <c r="H1921" s="3">
        <f>SUBSTITUTE(LEFT(Tableau1[[#This Row],[OrderDate]],17),".",":")+0</f>
        <v>43571.292916666665</v>
      </c>
      <c r="I1921" s="3">
        <f>SUBSTITUTE(LEFT(Tableau1[[#This Row],[OrderDueTo]],17),".",":")+0</f>
        <v>43578.5</v>
      </c>
      <c r="J1921" s="13" t="str">
        <f>VLOOKUP(Tableau1[[#This Row],[AnaCode]],'Config Analyses'!A:C,2,FALSE)</f>
        <v>Analyse pesticides</v>
      </c>
      <c r="K1921" s="13" t="str">
        <f>VLOOKUP(Tableau1[[#This Row],[AnaCode]],'Config Analyses'!A:C,3,FALSE)</f>
        <v>Equipe 3</v>
      </c>
      <c r="L1921" s="13" t="str">
        <f>VLOOKUP(Tableau1[[#This Row],[CustomerCode]],'Config Clients'!A:D,3,FALSE)</f>
        <v>Entreprises agro-alimentaires</v>
      </c>
      <c r="M1921" s="13" t="str">
        <f>VLOOKUP(Tableau1[[#This Row],[CustomerCode]],'Config Clients'!A:D,4,FALSE)</f>
        <v>Julien</v>
      </c>
      <c r="N1921" s="10" t="str">
        <f>IFERROR(IF(Tableau1[[#This Row],[Date rendu]]-'Date de l''export'!$A$2&gt;0,"Non","Oui"),"Oui")</f>
        <v>Non</v>
      </c>
      <c r="O1921" s="11">
        <f>IF(Tableau1[[#This Row],[En retard?]]="Non",Tableau1[[#This Row],[Date rendu]]-'Date de l''export'!$A$2,0)</f>
        <v>6.7404166666674428</v>
      </c>
      <c r="P1921" s="14" t="str">
        <f>IF(Tableau1[[#This Row],[En retard?]]="Oui","HD",IF(Tableau1[Délai restant]&lt;1,"&lt;24h",IF(Tableau1[Délai restant]&lt;2,"&lt;48h","≥48h")))</f>
        <v>≥48h</v>
      </c>
      <c r="Q1921" s="14" t="str">
        <f>IF(AND(Tableau1[[#This Row],[En retard?]]="Oui",OR(Tableau1[[#This Row],[Product]]="Citron",Tableau1[[#This Row],[Product]]="Amandes")),"Oui","Non")</f>
        <v>Non</v>
      </c>
      <c r="R1921" t="str">
        <f>CONCATENATE(Tableau1[[#This Row],[OrderCode]],"|",Tableau1[[#This Row],[AnaCode]],"|",Tableau1[[#This Row],[Product]])</f>
        <v>CMD01714601|PEST|Jus de fruits</v>
      </c>
    </row>
    <row r="1922" spans="1:18" x14ac:dyDescent="0.25">
      <c r="A1922" s="1" t="s">
        <v>3844</v>
      </c>
      <c r="B1922" s="1" t="s">
        <v>42</v>
      </c>
      <c r="C1922" s="3" t="s">
        <v>188</v>
      </c>
      <c r="D1922" s="3" t="s">
        <v>38</v>
      </c>
      <c r="E1922" s="1" t="s">
        <v>107</v>
      </c>
      <c r="F1922" s="1" t="s">
        <v>3845</v>
      </c>
      <c r="G1922" s="1" t="s">
        <v>950</v>
      </c>
      <c r="H1922" s="3">
        <f>SUBSTITUTE(LEFT(Tableau1[[#This Row],[OrderDate]],17),".",":")+0</f>
        <v>43571.292951388888</v>
      </c>
      <c r="I1922" s="3">
        <f>SUBSTITUTE(LEFT(Tableau1[[#This Row],[OrderDueTo]],17),".",":")+0</f>
        <v>43574.5</v>
      </c>
      <c r="J1922" s="13" t="str">
        <f>VLOOKUP(Tableau1[[#This Row],[AnaCode]],'Config Analyses'!A:C,2,FALSE)</f>
        <v>Analyse nutritionelle</v>
      </c>
      <c r="K1922" s="13" t="str">
        <f>VLOOKUP(Tableau1[[#This Row],[AnaCode]],'Config Analyses'!A:C,3,FALSE)</f>
        <v>Equipe 2</v>
      </c>
      <c r="L1922" s="13" t="str">
        <f>VLOOKUP(Tableau1[[#This Row],[CustomerCode]],'Config Clients'!A:D,3,FALSE)</f>
        <v>Coopérative agricole</v>
      </c>
      <c r="M1922" s="13" t="str">
        <f>VLOOKUP(Tableau1[[#This Row],[CustomerCode]],'Config Clients'!A:D,4,FALSE)</f>
        <v>Julie</v>
      </c>
      <c r="N1922" s="10" t="str">
        <f>IFERROR(IF(Tableau1[[#This Row],[Date rendu]]-'Date de l''export'!$A$2&gt;0,"Non","Oui"),"Oui")</f>
        <v>Non</v>
      </c>
      <c r="O1922" s="11">
        <f>IF(Tableau1[[#This Row],[En retard?]]="Non",Tableau1[[#This Row],[Date rendu]]-'Date de l''export'!$A$2,0)</f>
        <v>2.7404166666674428</v>
      </c>
      <c r="P1922" s="14" t="str">
        <f>IF(Tableau1[[#This Row],[En retard?]]="Oui","HD",IF(Tableau1[Délai restant]&lt;1,"&lt;24h",IF(Tableau1[Délai restant]&lt;2,"&lt;48h","≥48h")))</f>
        <v>≥48h</v>
      </c>
      <c r="Q1922" s="14" t="str">
        <f>IF(AND(Tableau1[[#This Row],[En retard?]]="Oui",OR(Tableau1[[#This Row],[Product]]="Citron",Tableau1[[#This Row],[Product]]="Amandes")),"Oui","Non")</f>
        <v>Non</v>
      </c>
      <c r="R1922" t="str">
        <f>CONCATENATE(Tableau1[[#This Row],[OrderCode]],"|",Tableau1[[#This Row],[AnaCode]],"|",Tableau1[[#This Row],[Product]])</f>
        <v>CMD01568431|NTR|Jus de fruits</v>
      </c>
    </row>
    <row r="1923" spans="1:18" x14ac:dyDescent="0.25">
      <c r="A1923" s="1" t="s">
        <v>3846</v>
      </c>
      <c r="B1923" s="1" t="s">
        <v>42</v>
      </c>
      <c r="C1923" s="3" t="s">
        <v>188</v>
      </c>
      <c r="D1923" s="3" t="s">
        <v>38</v>
      </c>
      <c r="E1923" s="1" t="s">
        <v>107</v>
      </c>
      <c r="F1923" s="1" t="s">
        <v>3847</v>
      </c>
      <c r="G1923" s="1" t="s">
        <v>950</v>
      </c>
      <c r="H1923" s="3">
        <f>SUBSTITUTE(LEFT(Tableau1[[#This Row],[OrderDate]],17),".",":")+0</f>
        <v>43571.293043981481</v>
      </c>
      <c r="I1923" s="3">
        <f>SUBSTITUTE(LEFT(Tableau1[[#This Row],[OrderDueTo]],17),".",":")+0</f>
        <v>43574.5</v>
      </c>
      <c r="J1923" s="13" t="str">
        <f>VLOOKUP(Tableau1[[#This Row],[AnaCode]],'Config Analyses'!A:C,2,FALSE)</f>
        <v>Analyse nutritionelle</v>
      </c>
      <c r="K1923" s="13" t="str">
        <f>VLOOKUP(Tableau1[[#This Row],[AnaCode]],'Config Analyses'!A:C,3,FALSE)</f>
        <v>Equipe 2</v>
      </c>
      <c r="L1923" s="13" t="str">
        <f>VLOOKUP(Tableau1[[#This Row],[CustomerCode]],'Config Clients'!A:D,3,FALSE)</f>
        <v>Coopérative agricole</v>
      </c>
      <c r="M1923" s="13" t="str">
        <f>VLOOKUP(Tableau1[[#This Row],[CustomerCode]],'Config Clients'!A:D,4,FALSE)</f>
        <v>Julie</v>
      </c>
      <c r="N1923" s="10" t="str">
        <f>IFERROR(IF(Tableau1[[#This Row],[Date rendu]]-'Date de l''export'!$A$2&gt;0,"Non","Oui"),"Oui")</f>
        <v>Non</v>
      </c>
      <c r="O1923" s="11">
        <f>IF(Tableau1[[#This Row],[En retard?]]="Non",Tableau1[[#This Row],[Date rendu]]-'Date de l''export'!$A$2,0)</f>
        <v>2.7404166666674428</v>
      </c>
      <c r="P1923" s="14" t="str">
        <f>IF(Tableau1[[#This Row],[En retard?]]="Oui","HD",IF(Tableau1[Délai restant]&lt;1,"&lt;24h",IF(Tableau1[Délai restant]&lt;2,"&lt;48h","≥48h")))</f>
        <v>≥48h</v>
      </c>
      <c r="Q1923" s="14" t="str">
        <f>IF(AND(Tableau1[[#This Row],[En retard?]]="Oui",OR(Tableau1[[#This Row],[Product]]="Citron",Tableau1[[#This Row],[Product]]="Amandes")),"Oui","Non")</f>
        <v>Non</v>
      </c>
      <c r="R1923" t="str">
        <f>CONCATENATE(Tableau1[[#This Row],[OrderCode]],"|",Tableau1[[#This Row],[AnaCode]],"|",Tableau1[[#This Row],[Product]])</f>
        <v>CMD01646432|NTR|Jus de fruits</v>
      </c>
    </row>
    <row r="1924" spans="1:18" x14ac:dyDescent="0.25">
      <c r="A1924" s="1" t="s">
        <v>3848</v>
      </c>
      <c r="B1924" s="1" t="s">
        <v>42</v>
      </c>
      <c r="C1924" s="3" t="s">
        <v>188</v>
      </c>
      <c r="D1924" s="3" t="s">
        <v>38</v>
      </c>
      <c r="E1924" s="1" t="s">
        <v>107</v>
      </c>
      <c r="F1924" s="1" t="s">
        <v>3849</v>
      </c>
      <c r="G1924" s="1" t="s">
        <v>950</v>
      </c>
      <c r="H1924" s="3">
        <f>SUBSTITUTE(LEFT(Tableau1[[#This Row],[OrderDate]],17),".",":")+0</f>
        <v>43571.29310185185</v>
      </c>
      <c r="I1924" s="3">
        <f>SUBSTITUTE(LEFT(Tableau1[[#This Row],[OrderDueTo]],17),".",":")+0</f>
        <v>43574.5</v>
      </c>
      <c r="J1924" s="13" t="str">
        <f>VLOOKUP(Tableau1[[#This Row],[AnaCode]],'Config Analyses'!A:C,2,FALSE)</f>
        <v>Analyse nutritionelle</v>
      </c>
      <c r="K1924" s="13" t="str">
        <f>VLOOKUP(Tableau1[[#This Row],[AnaCode]],'Config Analyses'!A:C,3,FALSE)</f>
        <v>Equipe 2</v>
      </c>
      <c r="L1924" s="13" t="str">
        <f>VLOOKUP(Tableau1[[#This Row],[CustomerCode]],'Config Clients'!A:D,3,FALSE)</f>
        <v>Coopérative agricole</v>
      </c>
      <c r="M1924" s="13" t="str">
        <f>VLOOKUP(Tableau1[[#This Row],[CustomerCode]],'Config Clients'!A:D,4,FALSE)</f>
        <v>Julie</v>
      </c>
      <c r="N1924" s="10" t="str">
        <f>IFERROR(IF(Tableau1[[#This Row],[Date rendu]]-'Date de l''export'!$A$2&gt;0,"Non","Oui"),"Oui")</f>
        <v>Non</v>
      </c>
      <c r="O1924" s="11">
        <f>IF(Tableau1[[#This Row],[En retard?]]="Non",Tableau1[[#This Row],[Date rendu]]-'Date de l''export'!$A$2,0)</f>
        <v>2.7404166666674428</v>
      </c>
      <c r="P1924" s="14" t="str">
        <f>IF(Tableau1[[#This Row],[En retard?]]="Oui","HD",IF(Tableau1[Délai restant]&lt;1,"&lt;24h",IF(Tableau1[Délai restant]&lt;2,"&lt;48h","≥48h")))</f>
        <v>≥48h</v>
      </c>
      <c r="Q1924" s="14" t="str">
        <f>IF(AND(Tableau1[[#This Row],[En retard?]]="Oui",OR(Tableau1[[#This Row],[Product]]="Citron",Tableau1[[#This Row],[Product]]="Amandes")),"Oui","Non")</f>
        <v>Non</v>
      </c>
      <c r="R1924" t="str">
        <f>CONCATENATE(Tableau1[[#This Row],[OrderCode]],"|",Tableau1[[#This Row],[AnaCode]],"|",Tableau1[[#This Row],[Product]])</f>
        <v>CMD01672701|NTR|Jus de fruits</v>
      </c>
    </row>
    <row r="1925" spans="1:18" x14ac:dyDescent="0.25">
      <c r="A1925" s="1" t="s">
        <v>258</v>
      </c>
      <c r="B1925" s="1" t="s">
        <v>42</v>
      </c>
      <c r="C1925" s="3" t="s">
        <v>65</v>
      </c>
      <c r="D1925" s="3" t="s">
        <v>17</v>
      </c>
      <c r="E1925" s="1" t="s">
        <v>107</v>
      </c>
      <c r="F1925" s="1" t="s">
        <v>2474</v>
      </c>
      <c r="G1925" s="1" t="s">
        <v>950</v>
      </c>
      <c r="H1925" s="3">
        <f>SUBSTITUTE(LEFT(Tableau1[[#This Row],[OrderDate]],17),".",":")+0</f>
        <v>43571.293194444443</v>
      </c>
      <c r="I1925" s="3">
        <f>SUBSTITUTE(LEFT(Tableau1[[#This Row],[OrderDueTo]],17),".",":")+0</f>
        <v>43574.5</v>
      </c>
      <c r="J1925" s="13" t="str">
        <f>VLOOKUP(Tableau1[[#This Row],[AnaCode]],'Config Analyses'!A:C,2,FALSE)</f>
        <v>Analyse nutritionelle</v>
      </c>
      <c r="K1925" s="13" t="str">
        <f>VLOOKUP(Tableau1[[#This Row],[AnaCode]],'Config Analyses'!A:C,3,FALSE)</f>
        <v>Equipe 2</v>
      </c>
      <c r="L1925" s="13" t="str">
        <f>VLOOKUP(Tableau1[[#This Row],[CustomerCode]],'Config Clients'!A:D,3,FALSE)</f>
        <v>Entreprises agro-alimentaires</v>
      </c>
      <c r="M1925" s="13" t="str">
        <f>VLOOKUP(Tableau1[[#This Row],[CustomerCode]],'Config Clients'!A:D,4,FALSE)</f>
        <v>Marc</v>
      </c>
      <c r="N1925" s="10" t="str">
        <f>IFERROR(IF(Tableau1[[#This Row],[Date rendu]]-'Date de l''export'!$A$2&gt;0,"Non","Oui"),"Oui")</f>
        <v>Non</v>
      </c>
      <c r="O1925" s="11">
        <f>IF(Tableau1[[#This Row],[En retard?]]="Non",Tableau1[[#This Row],[Date rendu]]-'Date de l''export'!$A$2,0)</f>
        <v>2.7404166666674428</v>
      </c>
      <c r="P1925" s="14" t="str">
        <f>IF(Tableau1[[#This Row],[En retard?]]="Oui","HD",IF(Tableau1[Délai restant]&lt;1,"&lt;24h",IF(Tableau1[Délai restant]&lt;2,"&lt;48h","≥48h")))</f>
        <v>≥48h</v>
      </c>
      <c r="Q1925" s="14" t="str">
        <f>IF(AND(Tableau1[[#This Row],[En retard?]]="Oui",OR(Tableau1[[#This Row],[Product]]="Citron",Tableau1[[#This Row],[Product]]="Amandes")),"Oui","Non")</f>
        <v>Non</v>
      </c>
      <c r="R1925" t="str">
        <f>CONCATENATE(Tableau1[[#This Row],[OrderCode]],"|",Tableau1[[#This Row],[AnaCode]],"|",Tableau1[[#This Row],[Product]])</f>
        <v>CMD01589601|NTR|Jus de fruits</v>
      </c>
    </row>
    <row r="1926" spans="1:18" x14ac:dyDescent="0.25">
      <c r="A1926" s="1" t="s">
        <v>3284</v>
      </c>
      <c r="B1926" s="1" t="s">
        <v>42</v>
      </c>
      <c r="C1926" s="3" t="s">
        <v>188</v>
      </c>
      <c r="D1926" s="3" t="s">
        <v>38</v>
      </c>
      <c r="E1926" s="1" t="s">
        <v>130</v>
      </c>
      <c r="F1926" s="1" t="s">
        <v>3850</v>
      </c>
      <c r="G1926" s="1" t="s">
        <v>1013</v>
      </c>
      <c r="H1926" s="3">
        <f>SUBSTITUTE(LEFT(Tableau1[[#This Row],[OrderDate]],17),".",":")+0</f>
        <v>43571.293206018519</v>
      </c>
      <c r="I1926" s="3">
        <f>SUBSTITUTE(LEFT(Tableau1[[#This Row],[OrderDueTo]],17),".",":")+0</f>
        <v>43578.5</v>
      </c>
      <c r="J1926" s="13" t="str">
        <f>VLOOKUP(Tableau1[[#This Row],[AnaCode]],'Config Analyses'!A:C,2,FALSE)</f>
        <v>Analyse pesticides</v>
      </c>
      <c r="K1926" s="13" t="str">
        <f>VLOOKUP(Tableau1[[#This Row],[AnaCode]],'Config Analyses'!A:C,3,FALSE)</f>
        <v>Equipe 3</v>
      </c>
      <c r="L1926" s="13" t="str">
        <f>VLOOKUP(Tableau1[[#This Row],[CustomerCode]],'Config Clients'!A:D,3,FALSE)</f>
        <v>Coopérative agricole</v>
      </c>
      <c r="M1926" s="13" t="str">
        <f>VLOOKUP(Tableau1[[#This Row],[CustomerCode]],'Config Clients'!A:D,4,FALSE)</f>
        <v>Julie</v>
      </c>
      <c r="N1926" s="10" t="str">
        <f>IFERROR(IF(Tableau1[[#This Row],[Date rendu]]-'Date de l''export'!$A$2&gt;0,"Non","Oui"),"Oui")</f>
        <v>Non</v>
      </c>
      <c r="O1926" s="11">
        <f>IF(Tableau1[[#This Row],[En retard?]]="Non",Tableau1[[#This Row],[Date rendu]]-'Date de l''export'!$A$2,0)</f>
        <v>6.7404166666674428</v>
      </c>
      <c r="P1926" s="14" t="str">
        <f>IF(Tableau1[[#This Row],[En retard?]]="Oui","HD",IF(Tableau1[Délai restant]&lt;1,"&lt;24h",IF(Tableau1[Délai restant]&lt;2,"&lt;48h","≥48h")))</f>
        <v>≥48h</v>
      </c>
      <c r="Q1926" s="14" t="str">
        <f>IF(AND(Tableau1[[#This Row],[En retard?]]="Oui",OR(Tableau1[[#This Row],[Product]]="Citron",Tableau1[[#This Row],[Product]]="Amandes")),"Oui","Non")</f>
        <v>Non</v>
      </c>
      <c r="R1926" t="str">
        <f>CONCATENATE(Tableau1[[#This Row],[OrderCode]],"|",Tableau1[[#This Row],[AnaCode]],"|",Tableau1[[#This Row],[Product]])</f>
        <v>CMD01601402|PEST|Jus de fruits</v>
      </c>
    </row>
    <row r="1927" spans="1:18" x14ac:dyDescent="0.25">
      <c r="A1927" s="1" t="s">
        <v>335</v>
      </c>
      <c r="B1927" s="1" t="s">
        <v>31</v>
      </c>
      <c r="C1927" s="3" t="s">
        <v>61</v>
      </c>
      <c r="D1927" s="3" t="s">
        <v>14</v>
      </c>
      <c r="E1927" s="1" t="s">
        <v>130</v>
      </c>
      <c r="F1927" s="1" t="s">
        <v>2443</v>
      </c>
      <c r="G1927" s="1" t="s">
        <v>1013</v>
      </c>
      <c r="H1927" s="3">
        <f>SUBSTITUTE(LEFT(Tableau1[[#This Row],[OrderDate]],17),".",":")+0</f>
        <v>43571.293333333335</v>
      </c>
      <c r="I1927" s="3">
        <f>SUBSTITUTE(LEFT(Tableau1[[#This Row],[OrderDueTo]],17),".",":")+0</f>
        <v>43578.5</v>
      </c>
      <c r="J1927" s="13" t="str">
        <f>VLOOKUP(Tableau1[[#This Row],[AnaCode]],'Config Analyses'!A:C,2,FALSE)</f>
        <v>Analyse pesticides</v>
      </c>
      <c r="K1927" s="13" t="str">
        <f>VLOOKUP(Tableau1[[#This Row],[AnaCode]],'Config Analyses'!A:C,3,FALSE)</f>
        <v>Equipe 3</v>
      </c>
      <c r="L1927" s="13" t="str">
        <f>VLOOKUP(Tableau1[[#This Row],[CustomerCode]],'Config Clients'!A:D,3,FALSE)</f>
        <v>Grande surface</v>
      </c>
      <c r="M1927" s="13" t="str">
        <f>VLOOKUP(Tableau1[[#This Row],[CustomerCode]],'Config Clients'!A:D,4,FALSE)</f>
        <v>Eric</v>
      </c>
      <c r="N1927" s="10" t="str">
        <f>IFERROR(IF(Tableau1[[#This Row],[Date rendu]]-'Date de l''export'!$A$2&gt;0,"Non","Oui"),"Oui")</f>
        <v>Non</v>
      </c>
      <c r="O1927" s="11">
        <f>IF(Tableau1[[#This Row],[En retard?]]="Non",Tableau1[[#This Row],[Date rendu]]-'Date de l''export'!$A$2,0)</f>
        <v>6.7404166666674428</v>
      </c>
      <c r="P1927" s="14" t="str">
        <f>IF(Tableau1[[#This Row],[En retard?]]="Oui","HD",IF(Tableau1[Délai restant]&lt;1,"&lt;24h",IF(Tableau1[Délai restant]&lt;2,"&lt;48h","≥48h")))</f>
        <v>≥48h</v>
      </c>
      <c r="Q1927" s="14" t="str">
        <f>IF(AND(Tableau1[[#This Row],[En retard?]]="Oui",OR(Tableau1[[#This Row],[Product]]="Citron",Tableau1[[#This Row],[Product]]="Amandes")),"Oui","Non")</f>
        <v>Non</v>
      </c>
      <c r="R1927" t="str">
        <f>CONCATENATE(Tableau1[[#This Row],[OrderCode]],"|",Tableau1[[#This Row],[AnaCode]],"|",Tableau1[[#This Row],[Product]])</f>
        <v>CMD01650605|PEST|Pomme de terre</v>
      </c>
    </row>
    <row r="1928" spans="1:18" x14ac:dyDescent="0.25">
      <c r="A1928" s="1" t="s">
        <v>302</v>
      </c>
      <c r="B1928" s="1" t="s">
        <v>32</v>
      </c>
      <c r="C1928" s="3" t="s">
        <v>61</v>
      </c>
      <c r="D1928" s="3" t="s">
        <v>14</v>
      </c>
      <c r="E1928" s="1" t="s">
        <v>130</v>
      </c>
      <c r="F1928" s="1" t="s">
        <v>2668</v>
      </c>
      <c r="G1928" s="1" t="s">
        <v>1013</v>
      </c>
      <c r="H1928" s="3">
        <f>SUBSTITUTE(LEFT(Tableau1[[#This Row],[OrderDate]],17),".",":")+0</f>
        <v>43571.293344907404</v>
      </c>
      <c r="I1928" s="3">
        <f>SUBSTITUTE(LEFT(Tableau1[[#This Row],[OrderDueTo]],17),".",":")+0</f>
        <v>43578.5</v>
      </c>
      <c r="J1928" s="13" t="str">
        <f>VLOOKUP(Tableau1[[#This Row],[AnaCode]],'Config Analyses'!A:C,2,FALSE)</f>
        <v>Analyse pesticides</v>
      </c>
      <c r="K1928" s="13" t="str">
        <f>VLOOKUP(Tableau1[[#This Row],[AnaCode]],'Config Analyses'!A:C,3,FALSE)</f>
        <v>Equipe 3</v>
      </c>
      <c r="L1928" s="13" t="str">
        <f>VLOOKUP(Tableau1[[#This Row],[CustomerCode]],'Config Clients'!A:D,3,FALSE)</f>
        <v>Grande surface</v>
      </c>
      <c r="M1928" s="13" t="str">
        <f>VLOOKUP(Tableau1[[#This Row],[CustomerCode]],'Config Clients'!A:D,4,FALSE)</f>
        <v>Eric</v>
      </c>
      <c r="N1928" s="10" t="str">
        <f>IFERROR(IF(Tableau1[[#This Row],[Date rendu]]-'Date de l''export'!$A$2&gt;0,"Non","Oui"),"Oui")</f>
        <v>Non</v>
      </c>
      <c r="O1928" s="11">
        <f>IF(Tableau1[[#This Row],[En retard?]]="Non",Tableau1[[#This Row],[Date rendu]]-'Date de l''export'!$A$2,0)</f>
        <v>6.7404166666674428</v>
      </c>
      <c r="P1928" s="14" t="str">
        <f>IF(Tableau1[[#This Row],[En retard?]]="Oui","HD",IF(Tableau1[Délai restant]&lt;1,"&lt;24h",IF(Tableau1[Délai restant]&lt;2,"&lt;48h","≥48h")))</f>
        <v>≥48h</v>
      </c>
      <c r="Q1928" s="14" t="str">
        <f>IF(AND(Tableau1[[#This Row],[En retard?]]="Oui",OR(Tableau1[[#This Row],[Product]]="Citron",Tableau1[[#This Row],[Product]]="Amandes")),"Oui","Non")</f>
        <v>Non</v>
      </c>
      <c r="R1928" t="str">
        <f>CONCATENATE(Tableau1[[#This Row],[OrderCode]],"|",Tableau1[[#This Row],[AnaCode]],"|",Tableau1[[#This Row],[Product]])</f>
        <v>CMD01648401|PEST|Tomate</v>
      </c>
    </row>
    <row r="1929" spans="1:18" x14ac:dyDescent="0.25">
      <c r="A1929" s="1" t="s">
        <v>606</v>
      </c>
      <c r="B1929" s="1" t="s">
        <v>32</v>
      </c>
      <c r="C1929" s="3" t="s">
        <v>61</v>
      </c>
      <c r="D1929" s="3" t="s">
        <v>14</v>
      </c>
      <c r="E1929" s="1" t="s">
        <v>130</v>
      </c>
      <c r="F1929" s="1" t="s">
        <v>2436</v>
      </c>
      <c r="G1929" s="1" t="s">
        <v>1013</v>
      </c>
      <c r="H1929" s="3">
        <f>SUBSTITUTE(LEFT(Tableau1[[#This Row],[OrderDate]],17),".",":")+0</f>
        <v>43571.293379629627</v>
      </c>
      <c r="I1929" s="3">
        <f>SUBSTITUTE(LEFT(Tableau1[[#This Row],[OrderDueTo]],17),".",":")+0</f>
        <v>43578.5</v>
      </c>
      <c r="J1929" s="13" t="str">
        <f>VLOOKUP(Tableau1[[#This Row],[AnaCode]],'Config Analyses'!A:C,2,FALSE)</f>
        <v>Analyse pesticides</v>
      </c>
      <c r="K1929" s="13" t="str">
        <f>VLOOKUP(Tableau1[[#This Row],[AnaCode]],'Config Analyses'!A:C,3,FALSE)</f>
        <v>Equipe 3</v>
      </c>
      <c r="L1929" s="13" t="str">
        <f>VLOOKUP(Tableau1[[#This Row],[CustomerCode]],'Config Clients'!A:D,3,FALSE)</f>
        <v>Grande surface</v>
      </c>
      <c r="M1929" s="13" t="str">
        <f>VLOOKUP(Tableau1[[#This Row],[CustomerCode]],'Config Clients'!A:D,4,FALSE)</f>
        <v>Eric</v>
      </c>
      <c r="N1929" s="10" t="str">
        <f>IFERROR(IF(Tableau1[[#This Row],[Date rendu]]-'Date de l''export'!$A$2&gt;0,"Non","Oui"),"Oui")</f>
        <v>Non</v>
      </c>
      <c r="O1929" s="11">
        <f>IF(Tableau1[[#This Row],[En retard?]]="Non",Tableau1[[#This Row],[Date rendu]]-'Date de l''export'!$A$2,0)</f>
        <v>6.7404166666674428</v>
      </c>
      <c r="P1929" s="14" t="str">
        <f>IF(Tableau1[[#This Row],[En retard?]]="Oui","HD",IF(Tableau1[Délai restant]&lt;1,"&lt;24h",IF(Tableau1[Délai restant]&lt;2,"&lt;48h","≥48h")))</f>
        <v>≥48h</v>
      </c>
      <c r="Q1929" s="14" t="str">
        <f>IF(AND(Tableau1[[#This Row],[En retard?]]="Oui",OR(Tableau1[[#This Row],[Product]]="Citron",Tableau1[[#This Row],[Product]]="Amandes")),"Oui","Non")</f>
        <v>Non</v>
      </c>
      <c r="R1929" t="str">
        <f>CONCATENATE(Tableau1[[#This Row],[OrderCode]],"|",Tableau1[[#This Row],[AnaCode]],"|",Tableau1[[#This Row],[Product]])</f>
        <v>CMD01693305|PEST|Tomate</v>
      </c>
    </row>
    <row r="1930" spans="1:18" x14ac:dyDescent="0.25">
      <c r="A1930" s="1" t="s">
        <v>814</v>
      </c>
      <c r="B1930" s="1" t="s">
        <v>32</v>
      </c>
      <c r="C1930" s="3" t="s">
        <v>61</v>
      </c>
      <c r="D1930" s="3" t="s">
        <v>14</v>
      </c>
      <c r="E1930" s="1" t="s">
        <v>179</v>
      </c>
      <c r="F1930" s="1" t="s">
        <v>2475</v>
      </c>
      <c r="G1930" s="1" t="s">
        <v>945</v>
      </c>
      <c r="H1930" s="3">
        <f>SUBSTITUTE(LEFT(Tableau1[[#This Row],[OrderDate]],17),".",":")+0</f>
        <v>43571.293449074074</v>
      </c>
      <c r="I1930" s="3">
        <f>SUBSTITUTE(LEFT(Tableau1[[#This Row],[OrderDueTo]],17),".",":")+0</f>
        <v>43572.5</v>
      </c>
      <c r="J1930" s="13" t="str">
        <f>VLOOKUP(Tableau1[[#This Row],[AnaCode]],'Config Analyses'!A:C,2,FALSE)</f>
        <v>Analyse métaux lourds</v>
      </c>
      <c r="K1930" s="13" t="str">
        <f>VLOOKUP(Tableau1[[#This Row],[AnaCode]],'Config Analyses'!A:C,3,FALSE)</f>
        <v>Equipe 1</v>
      </c>
      <c r="L1930" s="13" t="str">
        <f>VLOOKUP(Tableau1[[#This Row],[CustomerCode]],'Config Clients'!A:D,3,FALSE)</f>
        <v>Grande surface</v>
      </c>
      <c r="M1930" s="13" t="str">
        <f>VLOOKUP(Tableau1[[#This Row],[CustomerCode]],'Config Clients'!A:D,4,FALSE)</f>
        <v>Eric</v>
      </c>
      <c r="N1930" s="10" t="str">
        <f>IFERROR(IF(Tableau1[[#This Row],[Date rendu]]-'Date de l''export'!$A$2&gt;0,"Non","Oui"),"Oui")</f>
        <v>Non</v>
      </c>
      <c r="O1930" s="11">
        <f>IF(Tableau1[[#This Row],[En retard?]]="Non",Tableau1[[#This Row],[Date rendu]]-'Date de l''export'!$A$2,0)</f>
        <v>0.74041666666744277</v>
      </c>
      <c r="P1930" s="14" t="str">
        <f>IF(Tableau1[[#This Row],[En retard?]]="Oui","HD",IF(Tableau1[Délai restant]&lt;1,"&lt;24h",IF(Tableau1[Délai restant]&lt;2,"&lt;48h","≥48h")))</f>
        <v>&lt;24h</v>
      </c>
      <c r="Q1930" s="14" t="str">
        <f>IF(AND(Tableau1[[#This Row],[En retard?]]="Oui",OR(Tableau1[[#This Row],[Product]]="Citron",Tableau1[[#This Row],[Product]]="Amandes")),"Oui","Non")</f>
        <v>Non</v>
      </c>
      <c r="R1930" t="str">
        <f>CONCATENATE(Tableau1[[#This Row],[OrderCode]],"|",Tableau1[[#This Row],[AnaCode]],"|",Tableau1[[#This Row],[Product]])</f>
        <v>CMD01693301|MTX|Tomate</v>
      </c>
    </row>
    <row r="1931" spans="1:18" x14ac:dyDescent="0.25">
      <c r="A1931" s="1" t="s">
        <v>857</v>
      </c>
      <c r="B1931" s="1" t="s">
        <v>31</v>
      </c>
      <c r="C1931" s="3" t="s">
        <v>61</v>
      </c>
      <c r="D1931" s="3" t="s">
        <v>14</v>
      </c>
      <c r="E1931" s="1" t="s">
        <v>107</v>
      </c>
      <c r="F1931" s="1" t="s">
        <v>2475</v>
      </c>
      <c r="G1931" s="1" t="s">
        <v>950</v>
      </c>
      <c r="H1931" s="3">
        <f>SUBSTITUTE(LEFT(Tableau1[[#This Row],[OrderDate]],17),".",":")+0</f>
        <v>43571.293449074074</v>
      </c>
      <c r="I1931" s="3">
        <f>SUBSTITUTE(LEFT(Tableau1[[#This Row],[OrderDueTo]],17),".",":")+0</f>
        <v>43574.5</v>
      </c>
      <c r="J1931" s="13" t="str">
        <f>VLOOKUP(Tableau1[[#This Row],[AnaCode]],'Config Analyses'!A:C,2,FALSE)</f>
        <v>Analyse nutritionelle</v>
      </c>
      <c r="K1931" s="13" t="str">
        <f>VLOOKUP(Tableau1[[#This Row],[AnaCode]],'Config Analyses'!A:C,3,FALSE)</f>
        <v>Equipe 2</v>
      </c>
      <c r="L1931" s="13" t="str">
        <f>VLOOKUP(Tableau1[[#This Row],[CustomerCode]],'Config Clients'!A:D,3,FALSE)</f>
        <v>Grande surface</v>
      </c>
      <c r="M1931" s="13" t="str">
        <f>VLOOKUP(Tableau1[[#This Row],[CustomerCode]],'Config Clients'!A:D,4,FALSE)</f>
        <v>Eric</v>
      </c>
      <c r="N1931" s="10" t="str">
        <f>IFERROR(IF(Tableau1[[#This Row],[Date rendu]]-'Date de l''export'!$A$2&gt;0,"Non","Oui"),"Oui")</f>
        <v>Non</v>
      </c>
      <c r="O1931" s="11">
        <f>IF(Tableau1[[#This Row],[En retard?]]="Non",Tableau1[[#This Row],[Date rendu]]-'Date de l''export'!$A$2,0)</f>
        <v>2.7404166666674428</v>
      </c>
      <c r="P1931" s="14" t="str">
        <f>IF(Tableau1[[#This Row],[En retard?]]="Oui","HD",IF(Tableau1[Délai restant]&lt;1,"&lt;24h",IF(Tableau1[Délai restant]&lt;2,"&lt;48h","≥48h")))</f>
        <v>≥48h</v>
      </c>
      <c r="Q1931" s="14" t="str">
        <f>IF(AND(Tableau1[[#This Row],[En retard?]]="Oui",OR(Tableau1[[#This Row],[Product]]="Citron",Tableau1[[#This Row],[Product]]="Amandes")),"Oui","Non")</f>
        <v>Non</v>
      </c>
      <c r="R1931" t="str">
        <f>CONCATENATE(Tableau1[[#This Row],[OrderCode]],"|",Tableau1[[#This Row],[AnaCode]],"|",Tableau1[[#This Row],[Product]])</f>
        <v>CMD01664404|NTR|Pomme de terre</v>
      </c>
    </row>
    <row r="1932" spans="1:18" x14ac:dyDescent="0.25">
      <c r="A1932" s="1" t="s">
        <v>265</v>
      </c>
      <c r="B1932" s="1" t="s">
        <v>31</v>
      </c>
      <c r="C1932" s="3" t="s">
        <v>52</v>
      </c>
      <c r="D1932" s="3" t="s">
        <v>9</v>
      </c>
      <c r="E1932" s="1" t="s">
        <v>130</v>
      </c>
      <c r="F1932" s="1" t="s">
        <v>2657</v>
      </c>
      <c r="G1932" s="1" t="s">
        <v>1013</v>
      </c>
      <c r="H1932" s="3">
        <f>SUBSTITUTE(LEFT(Tableau1[[#This Row],[OrderDate]],17),".",":")+0</f>
        <v>43571.293530092589</v>
      </c>
      <c r="I1932" s="3">
        <f>SUBSTITUTE(LEFT(Tableau1[[#This Row],[OrderDueTo]],17),".",":")+0</f>
        <v>43578.5</v>
      </c>
      <c r="J1932" s="13" t="str">
        <f>VLOOKUP(Tableau1[[#This Row],[AnaCode]],'Config Analyses'!A:C,2,FALSE)</f>
        <v>Analyse pesticides</v>
      </c>
      <c r="K1932" s="13" t="str">
        <f>VLOOKUP(Tableau1[[#This Row],[AnaCode]],'Config Analyses'!A:C,3,FALSE)</f>
        <v>Equipe 3</v>
      </c>
      <c r="L1932" s="13" t="str">
        <f>VLOOKUP(Tableau1[[#This Row],[CustomerCode]],'Config Clients'!A:D,3,FALSE)</f>
        <v>Centrale d'achats</v>
      </c>
      <c r="M1932" s="13" t="str">
        <f>VLOOKUP(Tableau1[[#This Row],[CustomerCode]],'Config Clients'!A:D,4,FALSE)</f>
        <v>Sandrine</v>
      </c>
      <c r="N1932" s="10" t="str">
        <f>IFERROR(IF(Tableau1[[#This Row],[Date rendu]]-'Date de l''export'!$A$2&gt;0,"Non","Oui"),"Oui")</f>
        <v>Non</v>
      </c>
      <c r="O1932" s="11">
        <f>IF(Tableau1[[#This Row],[En retard?]]="Non",Tableau1[[#This Row],[Date rendu]]-'Date de l''export'!$A$2,0)</f>
        <v>6.7404166666674428</v>
      </c>
      <c r="P1932" s="14" t="str">
        <f>IF(Tableau1[[#This Row],[En retard?]]="Oui","HD",IF(Tableau1[Délai restant]&lt;1,"&lt;24h",IF(Tableau1[Délai restant]&lt;2,"&lt;48h","≥48h")))</f>
        <v>≥48h</v>
      </c>
      <c r="Q1932" s="14" t="str">
        <f>IF(AND(Tableau1[[#This Row],[En retard?]]="Oui",OR(Tableau1[[#This Row],[Product]]="Citron",Tableau1[[#This Row],[Product]]="Amandes")),"Oui","Non")</f>
        <v>Non</v>
      </c>
      <c r="R1932" t="str">
        <f>CONCATENATE(Tableau1[[#This Row],[OrderCode]],"|",Tableau1[[#This Row],[AnaCode]],"|",Tableau1[[#This Row],[Product]])</f>
        <v>CMD01668302|PEST|Pomme de terre</v>
      </c>
    </row>
    <row r="1933" spans="1:18" x14ac:dyDescent="0.25">
      <c r="A1933" s="1" t="s">
        <v>373</v>
      </c>
      <c r="B1933" s="1" t="s">
        <v>32</v>
      </c>
      <c r="C1933" s="3" t="s">
        <v>61</v>
      </c>
      <c r="D1933" s="3" t="s">
        <v>14</v>
      </c>
      <c r="E1933" s="1" t="s">
        <v>130</v>
      </c>
      <c r="F1933" s="1" t="s">
        <v>2657</v>
      </c>
      <c r="G1933" s="1" t="s">
        <v>1013</v>
      </c>
      <c r="H1933" s="3">
        <f>SUBSTITUTE(LEFT(Tableau1[[#This Row],[OrderDate]],17),".",":")+0</f>
        <v>43571.293530092589</v>
      </c>
      <c r="I1933" s="3">
        <f>SUBSTITUTE(LEFT(Tableau1[[#This Row],[OrderDueTo]],17),".",":")+0</f>
        <v>43578.5</v>
      </c>
      <c r="J1933" s="13" t="str">
        <f>VLOOKUP(Tableau1[[#This Row],[AnaCode]],'Config Analyses'!A:C,2,FALSE)</f>
        <v>Analyse pesticides</v>
      </c>
      <c r="K1933" s="13" t="str">
        <f>VLOOKUP(Tableau1[[#This Row],[AnaCode]],'Config Analyses'!A:C,3,FALSE)</f>
        <v>Equipe 3</v>
      </c>
      <c r="L1933" s="13" t="str">
        <f>VLOOKUP(Tableau1[[#This Row],[CustomerCode]],'Config Clients'!A:D,3,FALSE)</f>
        <v>Grande surface</v>
      </c>
      <c r="M1933" s="13" t="str">
        <f>VLOOKUP(Tableau1[[#This Row],[CustomerCode]],'Config Clients'!A:D,4,FALSE)</f>
        <v>Eric</v>
      </c>
      <c r="N1933" s="10" t="str">
        <f>IFERROR(IF(Tableau1[[#This Row],[Date rendu]]-'Date de l''export'!$A$2&gt;0,"Non","Oui"),"Oui")</f>
        <v>Non</v>
      </c>
      <c r="O1933" s="11">
        <f>IF(Tableau1[[#This Row],[En retard?]]="Non",Tableau1[[#This Row],[Date rendu]]-'Date de l''export'!$A$2,0)</f>
        <v>6.7404166666674428</v>
      </c>
      <c r="P1933" s="14" t="str">
        <f>IF(Tableau1[[#This Row],[En retard?]]="Oui","HD",IF(Tableau1[Délai restant]&lt;1,"&lt;24h",IF(Tableau1[Délai restant]&lt;2,"&lt;48h","≥48h")))</f>
        <v>≥48h</v>
      </c>
      <c r="Q1933" s="14" t="str">
        <f>IF(AND(Tableau1[[#This Row],[En retard?]]="Oui",OR(Tableau1[[#This Row],[Product]]="Citron",Tableau1[[#This Row],[Product]]="Amandes")),"Oui","Non")</f>
        <v>Non</v>
      </c>
      <c r="R1933" t="str">
        <f>CONCATENATE(Tableau1[[#This Row],[OrderCode]],"|",Tableau1[[#This Row],[AnaCode]],"|",Tableau1[[#This Row],[Product]])</f>
        <v>CMD01711401|PEST|Tomate</v>
      </c>
    </row>
    <row r="1934" spans="1:18" x14ac:dyDescent="0.25">
      <c r="A1934" s="1" t="s">
        <v>841</v>
      </c>
      <c r="B1934" s="1" t="s">
        <v>32</v>
      </c>
      <c r="C1934" s="3" t="s">
        <v>61</v>
      </c>
      <c r="D1934" s="3" t="s">
        <v>14</v>
      </c>
      <c r="E1934" s="1" t="s">
        <v>229</v>
      </c>
      <c r="F1934" s="1" t="s">
        <v>2478</v>
      </c>
      <c r="G1934" s="1" t="s">
        <v>964</v>
      </c>
      <c r="H1934" s="3">
        <f>SUBSTITUTE(LEFT(Tableau1[[#This Row],[OrderDate]],17),".",":")+0</f>
        <v>43571.293796296297</v>
      </c>
      <c r="I1934" s="3">
        <f>SUBSTITUTE(LEFT(Tableau1[[#This Row],[OrderDueTo]],17),".",":")+0</f>
        <v>43573.5</v>
      </c>
      <c r="J1934" s="13" t="str">
        <f>VLOOKUP(Tableau1[[#This Row],[AnaCode]],'Config Analyses'!A:C,2,FALSE)</f>
        <v>Analyse sucres</v>
      </c>
      <c r="K1934" s="13" t="str">
        <f>VLOOKUP(Tableau1[[#This Row],[AnaCode]],'Config Analyses'!A:C,3,FALSE)</f>
        <v>Equipe 2</v>
      </c>
      <c r="L1934" s="13" t="str">
        <f>VLOOKUP(Tableau1[[#This Row],[CustomerCode]],'Config Clients'!A:D,3,FALSE)</f>
        <v>Grande surface</v>
      </c>
      <c r="M1934" s="13" t="str">
        <f>VLOOKUP(Tableau1[[#This Row],[CustomerCode]],'Config Clients'!A:D,4,FALSE)</f>
        <v>Eric</v>
      </c>
      <c r="N1934" s="10" t="str">
        <f>IFERROR(IF(Tableau1[[#This Row],[Date rendu]]-'Date de l''export'!$A$2&gt;0,"Non","Oui"),"Oui")</f>
        <v>Non</v>
      </c>
      <c r="O1934" s="11">
        <f>IF(Tableau1[[#This Row],[En retard?]]="Non",Tableau1[[#This Row],[Date rendu]]-'Date de l''export'!$A$2,0)</f>
        <v>1.7404166666674428</v>
      </c>
      <c r="P1934" s="14" t="str">
        <f>IF(Tableau1[[#This Row],[En retard?]]="Oui","HD",IF(Tableau1[Délai restant]&lt;1,"&lt;24h",IF(Tableau1[Délai restant]&lt;2,"&lt;48h","≥48h")))</f>
        <v>&lt;48h</v>
      </c>
      <c r="Q1934" s="14" t="str">
        <f>IF(AND(Tableau1[[#This Row],[En retard?]]="Oui",OR(Tableau1[[#This Row],[Product]]="Citron",Tableau1[[#This Row],[Product]]="Amandes")),"Oui","Non")</f>
        <v>Non</v>
      </c>
      <c r="R1934" t="str">
        <f>CONCATENATE(Tableau1[[#This Row],[OrderCode]],"|",Tableau1[[#This Row],[AnaCode]],"|",Tableau1[[#This Row],[Product]])</f>
        <v>CMD01461706|SCR|Tomate</v>
      </c>
    </row>
    <row r="1935" spans="1:18" x14ac:dyDescent="0.25">
      <c r="A1935" s="1" t="s">
        <v>118</v>
      </c>
      <c r="B1935" s="1" t="s">
        <v>31</v>
      </c>
      <c r="C1935" s="3" t="s">
        <v>58</v>
      </c>
      <c r="D1935" s="3" t="s">
        <v>13</v>
      </c>
      <c r="E1935" s="1" t="s">
        <v>130</v>
      </c>
      <c r="F1935" s="1" t="s">
        <v>2479</v>
      </c>
      <c r="G1935" s="1" t="s">
        <v>1013</v>
      </c>
      <c r="H1935" s="3">
        <f>SUBSTITUTE(LEFT(Tableau1[[#This Row],[OrderDate]],17),".",":")+0</f>
        <v>43571.293935185182</v>
      </c>
      <c r="I1935" s="3">
        <f>SUBSTITUTE(LEFT(Tableau1[[#This Row],[OrderDueTo]],17),".",":")+0</f>
        <v>43578.5</v>
      </c>
      <c r="J1935" s="13" t="str">
        <f>VLOOKUP(Tableau1[[#This Row],[AnaCode]],'Config Analyses'!A:C,2,FALSE)</f>
        <v>Analyse pesticides</v>
      </c>
      <c r="K1935" s="13" t="str">
        <f>VLOOKUP(Tableau1[[#This Row],[AnaCode]],'Config Analyses'!A:C,3,FALSE)</f>
        <v>Equipe 3</v>
      </c>
      <c r="L1935" s="13" t="str">
        <f>VLOOKUP(Tableau1[[#This Row],[CustomerCode]],'Config Clients'!A:D,3,FALSE)</f>
        <v>Coopérative agricole</v>
      </c>
      <c r="M1935" s="13" t="str">
        <f>VLOOKUP(Tableau1[[#This Row],[CustomerCode]],'Config Clients'!A:D,4,FALSE)</f>
        <v>Béatrice</v>
      </c>
      <c r="N1935" s="10" t="str">
        <f>IFERROR(IF(Tableau1[[#This Row],[Date rendu]]-'Date de l''export'!$A$2&gt;0,"Non","Oui"),"Oui")</f>
        <v>Non</v>
      </c>
      <c r="O1935" s="11">
        <f>IF(Tableau1[[#This Row],[En retard?]]="Non",Tableau1[[#This Row],[Date rendu]]-'Date de l''export'!$A$2,0)</f>
        <v>6.7404166666674428</v>
      </c>
      <c r="P1935" s="14" t="str">
        <f>IF(Tableau1[[#This Row],[En retard?]]="Oui","HD",IF(Tableau1[Délai restant]&lt;1,"&lt;24h",IF(Tableau1[Délai restant]&lt;2,"&lt;48h","≥48h")))</f>
        <v>≥48h</v>
      </c>
      <c r="Q1935" s="14" t="str">
        <f>IF(AND(Tableau1[[#This Row],[En retard?]]="Oui",OR(Tableau1[[#This Row],[Product]]="Citron",Tableau1[[#This Row],[Product]]="Amandes")),"Oui","Non")</f>
        <v>Non</v>
      </c>
      <c r="R1935" t="str">
        <f>CONCATENATE(Tableau1[[#This Row],[OrderCode]],"|",Tableau1[[#This Row],[AnaCode]],"|",Tableau1[[#This Row],[Product]])</f>
        <v>CMD01763113|PEST|Pomme de terre</v>
      </c>
    </row>
    <row r="1936" spans="1:18" x14ac:dyDescent="0.25">
      <c r="A1936" s="1" t="s">
        <v>452</v>
      </c>
      <c r="B1936" s="1" t="s">
        <v>31</v>
      </c>
      <c r="C1936" s="3" t="s">
        <v>54</v>
      </c>
      <c r="D1936" s="3" t="s">
        <v>10</v>
      </c>
      <c r="E1936" s="1" t="s">
        <v>179</v>
      </c>
      <c r="F1936" s="1" t="s">
        <v>2926</v>
      </c>
      <c r="G1936" s="1" t="s">
        <v>945</v>
      </c>
      <c r="H1936" s="3">
        <f>SUBSTITUTE(LEFT(Tableau1[[#This Row],[OrderDate]],17),".",":")+0</f>
        <v>43571.293946759259</v>
      </c>
      <c r="I1936" s="3">
        <f>SUBSTITUTE(LEFT(Tableau1[[#This Row],[OrderDueTo]],17),".",":")+0</f>
        <v>43572.5</v>
      </c>
      <c r="J1936" s="13" t="str">
        <f>VLOOKUP(Tableau1[[#This Row],[AnaCode]],'Config Analyses'!A:C,2,FALSE)</f>
        <v>Analyse métaux lourds</v>
      </c>
      <c r="K1936" s="13" t="str">
        <f>VLOOKUP(Tableau1[[#This Row],[AnaCode]],'Config Analyses'!A:C,3,FALSE)</f>
        <v>Equipe 1</v>
      </c>
      <c r="L1936" s="13" t="str">
        <f>VLOOKUP(Tableau1[[#This Row],[CustomerCode]],'Config Clients'!A:D,3,FALSE)</f>
        <v>Coopérative agricole</v>
      </c>
      <c r="M1936" s="13" t="str">
        <f>VLOOKUP(Tableau1[[#This Row],[CustomerCode]],'Config Clients'!A:D,4,FALSE)</f>
        <v>Julie</v>
      </c>
      <c r="N1936" s="10" t="str">
        <f>IFERROR(IF(Tableau1[[#This Row],[Date rendu]]-'Date de l''export'!$A$2&gt;0,"Non","Oui"),"Oui")</f>
        <v>Non</v>
      </c>
      <c r="O1936" s="11">
        <f>IF(Tableau1[[#This Row],[En retard?]]="Non",Tableau1[[#This Row],[Date rendu]]-'Date de l''export'!$A$2,0)</f>
        <v>0.74041666666744277</v>
      </c>
      <c r="P1936" s="14" t="str">
        <f>IF(Tableau1[[#This Row],[En retard?]]="Oui","HD",IF(Tableau1[Délai restant]&lt;1,"&lt;24h",IF(Tableau1[Délai restant]&lt;2,"&lt;48h","≥48h")))</f>
        <v>&lt;24h</v>
      </c>
      <c r="Q1936" s="14" t="str">
        <f>IF(AND(Tableau1[[#This Row],[En retard?]]="Oui",OR(Tableau1[[#This Row],[Product]]="Citron",Tableau1[[#This Row],[Product]]="Amandes")),"Oui","Non")</f>
        <v>Non</v>
      </c>
      <c r="R1936" t="str">
        <f>CONCATENATE(Tableau1[[#This Row],[OrderCode]],"|",Tableau1[[#This Row],[AnaCode]],"|",Tableau1[[#This Row],[Product]])</f>
        <v>CMD01765701|MTX|Pomme de terre</v>
      </c>
    </row>
    <row r="1937" spans="1:18" x14ac:dyDescent="0.25">
      <c r="A1937" s="1" t="s">
        <v>3851</v>
      </c>
      <c r="B1937" s="1" t="s">
        <v>31</v>
      </c>
      <c r="C1937" s="3" t="s">
        <v>188</v>
      </c>
      <c r="D1937" s="3" t="s">
        <v>38</v>
      </c>
      <c r="E1937" s="1" t="s">
        <v>179</v>
      </c>
      <c r="F1937" s="1" t="s">
        <v>3852</v>
      </c>
      <c r="G1937" s="1" t="s">
        <v>945</v>
      </c>
      <c r="H1937" s="3">
        <f>SUBSTITUTE(LEFT(Tableau1[[#This Row],[OrderDate]],17),".",":")+0</f>
        <v>43571.29415509259</v>
      </c>
      <c r="I1937" s="3">
        <f>SUBSTITUTE(LEFT(Tableau1[[#This Row],[OrderDueTo]],17),".",":")+0</f>
        <v>43572.5</v>
      </c>
      <c r="J1937" s="13" t="str">
        <f>VLOOKUP(Tableau1[[#This Row],[AnaCode]],'Config Analyses'!A:C,2,FALSE)</f>
        <v>Analyse métaux lourds</v>
      </c>
      <c r="K1937" s="13" t="str">
        <f>VLOOKUP(Tableau1[[#This Row],[AnaCode]],'Config Analyses'!A:C,3,FALSE)</f>
        <v>Equipe 1</v>
      </c>
      <c r="L1937" s="13" t="str">
        <f>VLOOKUP(Tableau1[[#This Row],[CustomerCode]],'Config Clients'!A:D,3,FALSE)</f>
        <v>Coopérative agricole</v>
      </c>
      <c r="M1937" s="13" t="str">
        <f>VLOOKUP(Tableau1[[#This Row],[CustomerCode]],'Config Clients'!A:D,4,FALSE)</f>
        <v>Julie</v>
      </c>
      <c r="N1937" s="10" t="str">
        <f>IFERROR(IF(Tableau1[[#This Row],[Date rendu]]-'Date de l''export'!$A$2&gt;0,"Non","Oui"),"Oui")</f>
        <v>Non</v>
      </c>
      <c r="O1937" s="11">
        <f>IF(Tableau1[[#This Row],[En retard?]]="Non",Tableau1[[#This Row],[Date rendu]]-'Date de l''export'!$A$2,0)</f>
        <v>0.74041666666744277</v>
      </c>
      <c r="P1937" s="14" t="str">
        <f>IF(Tableau1[[#This Row],[En retard?]]="Oui","HD",IF(Tableau1[Délai restant]&lt;1,"&lt;24h",IF(Tableau1[Délai restant]&lt;2,"&lt;48h","≥48h")))</f>
        <v>&lt;24h</v>
      </c>
      <c r="Q1937" s="14" t="str">
        <f>IF(AND(Tableau1[[#This Row],[En retard?]]="Oui",OR(Tableau1[[#This Row],[Product]]="Citron",Tableau1[[#This Row],[Product]]="Amandes")),"Oui","Non")</f>
        <v>Non</v>
      </c>
      <c r="R1937" t="str">
        <f>CONCATENATE(Tableau1[[#This Row],[OrderCode]],"|",Tableau1[[#This Row],[AnaCode]],"|",Tableau1[[#This Row],[Product]])</f>
        <v>CMD01646459|MTX|Pomme de terre</v>
      </c>
    </row>
    <row r="1938" spans="1:18" x14ac:dyDescent="0.25">
      <c r="A1938" s="1" t="s">
        <v>773</v>
      </c>
      <c r="B1938" s="1" t="s">
        <v>32</v>
      </c>
      <c r="C1938" s="3" t="s">
        <v>61</v>
      </c>
      <c r="D1938" s="3" t="s">
        <v>14</v>
      </c>
      <c r="E1938" s="1" t="s">
        <v>130</v>
      </c>
      <c r="F1938" s="1" t="s">
        <v>2480</v>
      </c>
      <c r="G1938" s="1" t="s">
        <v>1013</v>
      </c>
      <c r="H1938" s="3">
        <f>SUBSTITUTE(LEFT(Tableau1[[#This Row],[OrderDate]],17),".",":")+0</f>
        <v>43571.294259259259</v>
      </c>
      <c r="I1938" s="3">
        <f>SUBSTITUTE(LEFT(Tableau1[[#This Row],[OrderDueTo]],17),".",":")+0</f>
        <v>43578.5</v>
      </c>
      <c r="J1938" s="13" t="str">
        <f>VLOOKUP(Tableau1[[#This Row],[AnaCode]],'Config Analyses'!A:C,2,FALSE)</f>
        <v>Analyse pesticides</v>
      </c>
      <c r="K1938" s="13" t="str">
        <f>VLOOKUP(Tableau1[[#This Row],[AnaCode]],'Config Analyses'!A:C,3,FALSE)</f>
        <v>Equipe 3</v>
      </c>
      <c r="L1938" s="13" t="str">
        <f>VLOOKUP(Tableau1[[#This Row],[CustomerCode]],'Config Clients'!A:D,3,FALSE)</f>
        <v>Grande surface</v>
      </c>
      <c r="M1938" s="13" t="str">
        <f>VLOOKUP(Tableau1[[#This Row],[CustomerCode]],'Config Clients'!A:D,4,FALSE)</f>
        <v>Eric</v>
      </c>
      <c r="N1938" s="10" t="str">
        <f>IFERROR(IF(Tableau1[[#This Row],[Date rendu]]-'Date de l''export'!$A$2&gt;0,"Non","Oui"),"Oui")</f>
        <v>Non</v>
      </c>
      <c r="O1938" s="11">
        <f>IF(Tableau1[[#This Row],[En retard?]]="Non",Tableau1[[#This Row],[Date rendu]]-'Date de l''export'!$A$2,0)</f>
        <v>6.7404166666674428</v>
      </c>
      <c r="P1938" s="14" t="str">
        <f>IF(Tableau1[[#This Row],[En retard?]]="Oui","HD",IF(Tableau1[Délai restant]&lt;1,"&lt;24h",IF(Tableau1[Délai restant]&lt;2,"&lt;48h","≥48h")))</f>
        <v>≥48h</v>
      </c>
      <c r="Q1938" s="14" t="str">
        <f>IF(AND(Tableau1[[#This Row],[En retard?]]="Oui",OR(Tableau1[[#This Row],[Product]]="Citron",Tableau1[[#This Row],[Product]]="Amandes")),"Oui","Non")</f>
        <v>Non</v>
      </c>
      <c r="R1938" t="str">
        <f>CONCATENATE(Tableau1[[#This Row],[OrderCode]],"|",Tableau1[[#This Row],[AnaCode]],"|",Tableau1[[#This Row],[Product]])</f>
        <v>CMD01743001|PEST|Tomate</v>
      </c>
    </row>
    <row r="1939" spans="1:18" x14ac:dyDescent="0.25">
      <c r="A1939" s="1" t="s">
        <v>3683</v>
      </c>
      <c r="B1939" s="1" t="s">
        <v>42</v>
      </c>
      <c r="C1939" s="3" t="s">
        <v>188</v>
      </c>
      <c r="D1939" s="3" t="s">
        <v>38</v>
      </c>
      <c r="E1939" s="1" t="s">
        <v>229</v>
      </c>
      <c r="F1939" s="1" t="s">
        <v>3853</v>
      </c>
      <c r="G1939" s="1" t="s">
        <v>964</v>
      </c>
      <c r="H1939" s="3">
        <f>SUBSTITUTE(LEFT(Tableau1[[#This Row],[OrderDate]],17),".",":")+0</f>
        <v>43571.294421296298</v>
      </c>
      <c r="I1939" s="3">
        <f>SUBSTITUTE(LEFT(Tableau1[[#This Row],[OrderDueTo]],17),".",":")+0</f>
        <v>43573.5</v>
      </c>
      <c r="J1939" s="13" t="str">
        <f>VLOOKUP(Tableau1[[#This Row],[AnaCode]],'Config Analyses'!A:C,2,FALSE)</f>
        <v>Analyse sucres</v>
      </c>
      <c r="K1939" s="13" t="str">
        <f>VLOOKUP(Tableau1[[#This Row],[AnaCode]],'Config Analyses'!A:C,3,FALSE)</f>
        <v>Equipe 2</v>
      </c>
      <c r="L1939" s="13" t="str">
        <f>VLOOKUP(Tableau1[[#This Row],[CustomerCode]],'Config Clients'!A:D,3,FALSE)</f>
        <v>Coopérative agricole</v>
      </c>
      <c r="M1939" s="13" t="str">
        <f>VLOOKUP(Tableau1[[#This Row],[CustomerCode]],'Config Clients'!A:D,4,FALSE)</f>
        <v>Julie</v>
      </c>
      <c r="N1939" s="10" t="str">
        <f>IFERROR(IF(Tableau1[[#This Row],[Date rendu]]-'Date de l''export'!$A$2&gt;0,"Non","Oui"),"Oui")</f>
        <v>Non</v>
      </c>
      <c r="O1939" s="11">
        <f>IF(Tableau1[[#This Row],[En retard?]]="Non",Tableau1[[#This Row],[Date rendu]]-'Date de l''export'!$A$2,0)</f>
        <v>1.7404166666674428</v>
      </c>
      <c r="P1939" s="14" t="str">
        <f>IF(Tableau1[[#This Row],[En retard?]]="Oui","HD",IF(Tableau1[Délai restant]&lt;1,"&lt;24h",IF(Tableau1[Délai restant]&lt;2,"&lt;48h","≥48h")))</f>
        <v>&lt;48h</v>
      </c>
      <c r="Q1939" s="14" t="str">
        <f>IF(AND(Tableau1[[#This Row],[En retard?]]="Oui",OR(Tableau1[[#This Row],[Product]]="Citron",Tableau1[[#This Row],[Product]]="Amandes")),"Oui","Non")</f>
        <v>Non</v>
      </c>
      <c r="R1939" t="str">
        <f>CONCATENATE(Tableau1[[#This Row],[OrderCode]],"|",Tableau1[[#This Row],[AnaCode]],"|",Tableau1[[#This Row],[Product]])</f>
        <v>CMD01695020|SCR|Jus de fruits</v>
      </c>
    </row>
    <row r="1940" spans="1:18" x14ac:dyDescent="0.25">
      <c r="A1940" s="1" t="s">
        <v>754</v>
      </c>
      <c r="B1940" s="1" t="s">
        <v>31</v>
      </c>
      <c r="C1940" s="3" t="s">
        <v>98</v>
      </c>
      <c r="D1940" s="3" t="s">
        <v>27</v>
      </c>
      <c r="E1940" s="1" t="s">
        <v>130</v>
      </c>
      <c r="F1940" s="1" t="s">
        <v>2481</v>
      </c>
      <c r="G1940" s="1" t="s">
        <v>1013</v>
      </c>
      <c r="H1940" s="3">
        <f>SUBSTITUTE(LEFT(Tableau1[[#This Row],[OrderDate]],17),".",":")+0</f>
        <v>43571.294432870367</v>
      </c>
      <c r="I1940" s="3">
        <f>SUBSTITUTE(LEFT(Tableau1[[#This Row],[OrderDueTo]],17),".",":")+0</f>
        <v>43578.5</v>
      </c>
      <c r="J1940" s="13" t="str">
        <f>VLOOKUP(Tableau1[[#This Row],[AnaCode]],'Config Analyses'!A:C,2,FALSE)</f>
        <v>Analyse pesticides</v>
      </c>
      <c r="K1940" s="13" t="str">
        <f>VLOOKUP(Tableau1[[#This Row],[AnaCode]],'Config Analyses'!A:C,3,FALSE)</f>
        <v>Equipe 3</v>
      </c>
      <c r="L1940" s="13" t="str">
        <f>VLOOKUP(Tableau1[[#This Row],[CustomerCode]],'Config Clients'!A:D,3,FALSE)</f>
        <v>Coopérative agricole</v>
      </c>
      <c r="M1940" s="13" t="str">
        <f>VLOOKUP(Tableau1[[#This Row],[CustomerCode]],'Config Clients'!A:D,4,FALSE)</f>
        <v>Julie</v>
      </c>
      <c r="N1940" s="10" t="str">
        <f>IFERROR(IF(Tableau1[[#This Row],[Date rendu]]-'Date de l''export'!$A$2&gt;0,"Non","Oui"),"Oui")</f>
        <v>Non</v>
      </c>
      <c r="O1940" s="11">
        <f>IF(Tableau1[[#This Row],[En retard?]]="Non",Tableau1[[#This Row],[Date rendu]]-'Date de l''export'!$A$2,0)</f>
        <v>6.7404166666674428</v>
      </c>
      <c r="P1940" s="14" t="str">
        <f>IF(Tableau1[[#This Row],[En retard?]]="Oui","HD",IF(Tableau1[Délai restant]&lt;1,"&lt;24h",IF(Tableau1[Délai restant]&lt;2,"&lt;48h","≥48h")))</f>
        <v>≥48h</v>
      </c>
      <c r="Q1940" s="14" t="str">
        <f>IF(AND(Tableau1[[#This Row],[En retard?]]="Oui",OR(Tableau1[[#This Row],[Product]]="Citron",Tableau1[[#This Row],[Product]]="Amandes")),"Oui","Non")</f>
        <v>Non</v>
      </c>
      <c r="R1940" t="str">
        <f>CONCATENATE(Tableau1[[#This Row],[OrderCode]],"|",Tableau1[[#This Row],[AnaCode]],"|",Tableau1[[#This Row],[Product]])</f>
        <v>CMD01552802|PEST|Pomme de terre</v>
      </c>
    </row>
    <row r="1941" spans="1:18" x14ac:dyDescent="0.25">
      <c r="A1941" s="1" t="s">
        <v>931</v>
      </c>
      <c r="B1941" s="1" t="s">
        <v>42</v>
      </c>
      <c r="C1941" s="3" t="s">
        <v>65</v>
      </c>
      <c r="D1941" s="3" t="s">
        <v>17</v>
      </c>
      <c r="E1941" s="1" t="s">
        <v>130</v>
      </c>
      <c r="F1941" s="1" t="s">
        <v>2483</v>
      </c>
      <c r="G1941" s="1" t="s">
        <v>1013</v>
      </c>
      <c r="H1941" s="3">
        <f>SUBSTITUTE(LEFT(Tableau1[[#This Row],[OrderDate]],17),".",":")+0</f>
        <v>43571.29446759259</v>
      </c>
      <c r="I1941" s="3">
        <f>SUBSTITUTE(LEFT(Tableau1[[#This Row],[OrderDueTo]],17),".",":")+0</f>
        <v>43578.5</v>
      </c>
      <c r="J1941" s="13" t="str">
        <f>VLOOKUP(Tableau1[[#This Row],[AnaCode]],'Config Analyses'!A:C,2,FALSE)</f>
        <v>Analyse pesticides</v>
      </c>
      <c r="K1941" s="13" t="str">
        <f>VLOOKUP(Tableau1[[#This Row],[AnaCode]],'Config Analyses'!A:C,3,FALSE)</f>
        <v>Equipe 3</v>
      </c>
      <c r="L1941" s="13" t="str">
        <f>VLOOKUP(Tableau1[[#This Row],[CustomerCode]],'Config Clients'!A:D,3,FALSE)</f>
        <v>Entreprises agro-alimentaires</v>
      </c>
      <c r="M1941" s="13" t="str">
        <f>VLOOKUP(Tableau1[[#This Row],[CustomerCode]],'Config Clients'!A:D,4,FALSE)</f>
        <v>Marc</v>
      </c>
      <c r="N1941" s="10" t="str">
        <f>IFERROR(IF(Tableau1[[#This Row],[Date rendu]]-'Date de l''export'!$A$2&gt;0,"Non","Oui"),"Oui")</f>
        <v>Non</v>
      </c>
      <c r="O1941" s="11">
        <f>IF(Tableau1[[#This Row],[En retard?]]="Non",Tableau1[[#This Row],[Date rendu]]-'Date de l''export'!$A$2,0)</f>
        <v>6.7404166666674428</v>
      </c>
      <c r="P1941" s="14" t="str">
        <f>IF(Tableau1[[#This Row],[En retard?]]="Oui","HD",IF(Tableau1[Délai restant]&lt;1,"&lt;24h",IF(Tableau1[Délai restant]&lt;2,"&lt;48h","≥48h")))</f>
        <v>≥48h</v>
      </c>
      <c r="Q1941" s="14" t="str">
        <f>IF(AND(Tableau1[[#This Row],[En retard?]]="Oui",OR(Tableau1[[#This Row],[Product]]="Citron",Tableau1[[#This Row],[Product]]="Amandes")),"Oui","Non")</f>
        <v>Non</v>
      </c>
      <c r="R1941" t="str">
        <f>CONCATENATE(Tableau1[[#This Row],[OrderCode]],"|",Tableau1[[#This Row],[AnaCode]],"|",Tableau1[[#This Row],[Product]])</f>
        <v>CMD01721503|PEST|Jus de fruits</v>
      </c>
    </row>
    <row r="1942" spans="1:18" x14ac:dyDescent="0.25">
      <c r="A1942" s="1" t="s">
        <v>136</v>
      </c>
      <c r="B1942" s="1" t="s">
        <v>31</v>
      </c>
      <c r="C1942" s="3" t="s">
        <v>61</v>
      </c>
      <c r="D1942" s="3" t="s">
        <v>14</v>
      </c>
      <c r="E1942" s="1" t="s">
        <v>229</v>
      </c>
      <c r="F1942" s="1" t="s">
        <v>2717</v>
      </c>
      <c r="G1942" s="1" t="s">
        <v>964</v>
      </c>
      <c r="H1942" s="3">
        <f>SUBSTITUTE(LEFT(Tableau1[[#This Row],[OrderDate]],17),".",":")+0</f>
        <v>43571.294548611113</v>
      </c>
      <c r="I1942" s="3">
        <f>SUBSTITUTE(LEFT(Tableau1[[#This Row],[OrderDueTo]],17),".",":")+0</f>
        <v>43573.5</v>
      </c>
      <c r="J1942" s="13" t="str">
        <f>VLOOKUP(Tableau1[[#This Row],[AnaCode]],'Config Analyses'!A:C,2,FALSE)</f>
        <v>Analyse sucres</v>
      </c>
      <c r="K1942" s="13" t="str">
        <f>VLOOKUP(Tableau1[[#This Row],[AnaCode]],'Config Analyses'!A:C,3,FALSE)</f>
        <v>Equipe 2</v>
      </c>
      <c r="L1942" s="13" t="str">
        <f>VLOOKUP(Tableau1[[#This Row],[CustomerCode]],'Config Clients'!A:D,3,FALSE)</f>
        <v>Grande surface</v>
      </c>
      <c r="M1942" s="13" t="str">
        <f>VLOOKUP(Tableau1[[#This Row],[CustomerCode]],'Config Clients'!A:D,4,FALSE)</f>
        <v>Eric</v>
      </c>
      <c r="N1942" s="10" t="str">
        <f>IFERROR(IF(Tableau1[[#This Row],[Date rendu]]-'Date de l''export'!$A$2&gt;0,"Non","Oui"),"Oui")</f>
        <v>Non</v>
      </c>
      <c r="O1942" s="11">
        <f>IF(Tableau1[[#This Row],[En retard?]]="Non",Tableau1[[#This Row],[Date rendu]]-'Date de l''export'!$A$2,0)</f>
        <v>1.7404166666674428</v>
      </c>
      <c r="P1942" s="14" t="str">
        <f>IF(Tableau1[[#This Row],[En retard?]]="Oui","HD",IF(Tableau1[Délai restant]&lt;1,"&lt;24h",IF(Tableau1[Délai restant]&lt;2,"&lt;48h","≥48h")))</f>
        <v>&lt;48h</v>
      </c>
      <c r="Q1942" s="14" t="str">
        <f>IF(AND(Tableau1[[#This Row],[En retard?]]="Oui",OR(Tableau1[[#This Row],[Product]]="Citron",Tableau1[[#This Row],[Product]]="Amandes")),"Oui","Non")</f>
        <v>Non</v>
      </c>
      <c r="R1942" t="str">
        <f>CONCATENATE(Tableau1[[#This Row],[OrderCode]],"|",Tableau1[[#This Row],[AnaCode]],"|",Tableau1[[#This Row],[Product]])</f>
        <v>CMD01491703|SCR|Pomme de terre</v>
      </c>
    </row>
    <row r="1943" spans="1:18" x14ac:dyDescent="0.25">
      <c r="A1943" s="1" t="s">
        <v>149</v>
      </c>
      <c r="B1943" s="1" t="s">
        <v>31</v>
      </c>
      <c r="C1943" s="3" t="s">
        <v>52</v>
      </c>
      <c r="D1943" s="3" t="s">
        <v>9</v>
      </c>
      <c r="E1943" s="1" t="s">
        <v>130</v>
      </c>
      <c r="F1943" s="1" t="s">
        <v>2484</v>
      </c>
      <c r="G1943" s="1" t="s">
        <v>1013</v>
      </c>
      <c r="H1943" s="3">
        <f>SUBSTITUTE(LEFT(Tableau1[[#This Row],[OrderDate]],17),".",":")+0</f>
        <v>43571.294594907406</v>
      </c>
      <c r="I1943" s="3">
        <f>SUBSTITUTE(LEFT(Tableau1[[#This Row],[OrderDueTo]],17),".",":")+0</f>
        <v>43578.5</v>
      </c>
      <c r="J1943" s="13" t="str">
        <f>VLOOKUP(Tableau1[[#This Row],[AnaCode]],'Config Analyses'!A:C,2,FALSE)</f>
        <v>Analyse pesticides</v>
      </c>
      <c r="K1943" s="13" t="str">
        <f>VLOOKUP(Tableau1[[#This Row],[AnaCode]],'Config Analyses'!A:C,3,FALSE)</f>
        <v>Equipe 3</v>
      </c>
      <c r="L1943" s="13" t="str">
        <f>VLOOKUP(Tableau1[[#This Row],[CustomerCode]],'Config Clients'!A:D,3,FALSE)</f>
        <v>Centrale d'achats</v>
      </c>
      <c r="M1943" s="13" t="str">
        <f>VLOOKUP(Tableau1[[#This Row],[CustomerCode]],'Config Clients'!A:D,4,FALSE)</f>
        <v>Sandrine</v>
      </c>
      <c r="N1943" s="10" t="str">
        <f>IFERROR(IF(Tableau1[[#This Row],[Date rendu]]-'Date de l''export'!$A$2&gt;0,"Non","Oui"),"Oui")</f>
        <v>Non</v>
      </c>
      <c r="O1943" s="11">
        <f>IF(Tableau1[[#This Row],[En retard?]]="Non",Tableau1[[#This Row],[Date rendu]]-'Date de l''export'!$A$2,0)</f>
        <v>6.7404166666674428</v>
      </c>
      <c r="P1943" s="14" t="str">
        <f>IF(Tableau1[[#This Row],[En retard?]]="Oui","HD",IF(Tableau1[Délai restant]&lt;1,"&lt;24h",IF(Tableau1[Délai restant]&lt;2,"&lt;48h","≥48h")))</f>
        <v>≥48h</v>
      </c>
      <c r="Q1943" s="14" t="str">
        <f>IF(AND(Tableau1[[#This Row],[En retard?]]="Oui",OR(Tableau1[[#This Row],[Product]]="Citron",Tableau1[[#This Row],[Product]]="Amandes")),"Oui","Non")</f>
        <v>Non</v>
      </c>
      <c r="R1943" t="str">
        <f>CONCATENATE(Tableau1[[#This Row],[OrderCode]],"|",Tableau1[[#This Row],[AnaCode]],"|",Tableau1[[#This Row],[Product]])</f>
        <v>CMD01749302|PEST|Pomme de terre</v>
      </c>
    </row>
    <row r="1944" spans="1:18" x14ac:dyDescent="0.25">
      <c r="A1944" s="1" t="s">
        <v>667</v>
      </c>
      <c r="B1944" s="1" t="s">
        <v>31</v>
      </c>
      <c r="C1944" s="3" t="s">
        <v>61</v>
      </c>
      <c r="D1944" s="3" t="s">
        <v>14</v>
      </c>
      <c r="E1944" s="1" t="s">
        <v>130</v>
      </c>
      <c r="F1944" s="1" t="s">
        <v>2485</v>
      </c>
      <c r="G1944" s="1" t="s">
        <v>1013</v>
      </c>
      <c r="H1944" s="3">
        <f>SUBSTITUTE(LEFT(Tableau1[[#This Row],[OrderDate]],17),".",":")+0</f>
        <v>43571.294629629629</v>
      </c>
      <c r="I1944" s="3">
        <f>SUBSTITUTE(LEFT(Tableau1[[#This Row],[OrderDueTo]],17),".",":")+0</f>
        <v>43578.5</v>
      </c>
      <c r="J1944" s="13" t="str">
        <f>VLOOKUP(Tableau1[[#This Row],[AnaCode]],'Config Analyses'!A:C,2,FALSE)</f>
        <v>Analyse pesticides</v>
      </c>
      <c r="K1944" s="13" t="str">
        <f>VLOOKUP(Tableau1[[#This Row],[AnaCode]],'Config Analyses'!A:C,3,FALSE)</f>
        <v>Equipe 3</v>
      </c>
      <c r="L1944" s="13" t="str">
        <f>VLOOKUP(Tableau1[[#This Row],[CustomerCode]],'Config Clients'!A:D,3,FALSE)</f>
        <v>Grande surface</v>
      </c>
      <c r="M1944" s="13" t="str">
        <f>VLOOKUP(Tableau1[[#This Row],[CustomerCode]],'Config Clients'!A:D,4,FALSE)</f>
        <v>Eric</v>
      </c>
      <c r="N1944" s="10" t="str">
        <f>IFERROR(IF(Tableau1[[#This Row],[Date rendu]]-'Date de l''export'!$A$2&gt;0,"Non","Oui"),"Oui")</f>
        <v>Non</v>
      </c>
      <c r="O1944" s="11">
        <f>IF(Tableau1[[#This Row],[En retard?]]="Non",Tableau1[[#This Row],[Date rendu]]-'Date de l''export'!$A$2,0)</f>
        <v>6.7404166666674428</v>
      </c>
      <c r="P1944" s="14" t="str">
        <f>IF(Tableau1[[#This Row],[En retard?]]="Oui","HD",IF(Tableau1[Délai restant]&lt;1,"&lt;24h",IF(Tableau1[Délai restant]&lt;2,"&lt;48h","≥48h")))</f>
        <v>≥48h</v>
      </c>
      <c r="Q1944" s="14" t="str">
        <f>IF(AND(Tableau1[[#This Row],[En retard?]]="Oui",OR(Tableau1[[#This Row],[Product]]="Citron",Tableau1[[#This Row],[Product]]="Amandes")),"Oui","Non")</f>
        <v>Non</v>
      </c>
      <c r="R1944" t="str">
        <f>CONCATENATE(Tableau1[[#This Row],[OrderCode]],"|",Tableau1[[#This Row],[AnaCode]],"|",Tableau1[[#This Row],[Product]])</f>
        <v>CMD01746801|PEST|Pomme de terre</v>
      </c>
    </row>
    <row r="1945" spans="1:18" x14ac:dyDescent="0.25">
      <c r="A1945" s="1" t="s">
        <v>3274</v>
      </c>
      <c r="B1945" s="1" t="s">
        <v>42</v>
      </c>
      <c r="C1945" s="3" t="s">
        <v>188</v>
      </c>
      <c r="D1945" s="3" t="s">
        <v>38</v>
      </c>
      <c r="E1945" s="1" t="s">
        <v>179</v>
      </c>
      <c r="F1945" s="1" t="s">
        <v>3854</v>
      </c>
      <c r="G1945" s="1" t="s">
        <v>945</v>
      </c>
      <c r="H1945" s="3">
        <f>SUBSTITUTE(LEFT(Tableau1[[#This Row],[OrderDate]],17),".",":")+0</f>
        <v>43571.294641203705</v>
      </c>
      <c r="I1945" s="3">
        <f>SUBSTITUTE(LEFT(Tableau1[[#This Row],[OrderDueTo]],17),".",":")+0</f>
        <v>43572.5</v>
      </c>
      <c r="J1945" s="13" t="str">
        <f>VLOOKUP(Tableau1[[#This Row],[AnaCode]],'Config Analyses'!A:C,2,FALSE)</f>
        <v>Analyse métaux lourds</v>
      </c>
      <c r="K1945" s="13" t="str">
        <f>VLOOKUP(Tableau1[[#This Row],[AnaCode]],'Config Analyses'!A:C,3,FALSE)</f>
        <v>Equipe 1</v>
      </c>
      <c r="L1945" s="13" t="str">
        <f>VLOOKUP(Tableau1[[#This Row],[CustomerCode]],'Config Clients'!A:D,3,FALSE)</f>
        <v>Coopérative agricole</v>
      </c>
      <c r="M1945" s="13" t="str">
        <f>VLOOKUP(Tableau1[[#This Row],[CustomerCode]],'Config Clients'!A:D,4,FALSE)</f>
        <v>Julie</v>
      </c>
      <c r="N1945" s="10" t="str">
        <f>IFERROR(IF(Tableau1[[#This Row],[Date rendu]]-'Date de l''export'!$A$2&gt;0,"Non","Oui"),"Oui")</f>
        <v>Non</v>
      </c>
      <c r="O1945" s="11">
        <f>IF(Tableau1[[#This Row],[En retard?]]="Non",Tableau1[[#This Row],[Date rendu]]-'Date de l''export'!$A$2,0)</f>
        <v>0.74041666666744277</v>
      </c>
      <c r="P1945" s="14" t="str">
        <f>IF(Tableau1[[#This Row],[En retard?]]="Oui","HD",IF(Tableau1[Délai restant]&lt;1,"&lt;24h",IF(Tableau1[Délai restant]&lt;2,"&lt;48h","≥48h")))</f>
        <v>&lt;24h</v>
      </c>
      <c r="Q1945" s="14" t="str">
        <f>IF(AND(Tableau1[[#This Row],[En retard?]]="Oui",OR(Tableau1[[#This Row],[Product]]="Citron",Tableau1[[#This Row],[Product]]="Amandes")),"Oui","Non")</f>
        <v>Non</v>
      </c>
      <c r="R1945" t="str">
        <f>CONCATENATE(Tableau1[[#This Row],[OrderCode]],"|",Tableau1[[#This Row],[AnaCode]],"|",Tableau1[[#This Row],[Product]])</f>
        <v>CMD01721613|MTX|Jus de fruits</v>
      </c>
    </row>
    <row r="1946" spans="1:18" x14ac:dyDescent="0.25">
      <c r="A1946" s="1" t="s">
        <v>201</v>
      </c>
      <c r="B1946" s="1" t="s">
        <v>31</v>
      </c>
      <c r="C1946" s="3" t="s">
        <v>54</v>
      </c>
      <c r="D1946" s="3" t="s">
        <v>10</v>
      </c>
      <c r="E1946" s="1" t="s">
        <v>229</v>
      </c>
      <c r="F1946" s="1" t="s">
        <v>2486</v>
      </c>
      <c r="G1946" s="1" t="s">
        <v>964</v>
      </c>
      <c r="H1946" s="3">
        <f>SUBSTITUTE(LEFT(Tableau1[[#This Row],[OrderDate]],17),".",":")+0</f>
        <v>43571.294687499998</v>
      </c>
      <c r="I1946" s="3">
        <f>SUBSTITUTE(LEFT(Tableau1[[#This Row],[OrderDueTo]],17),".",":")+0</f>
        <v>43573.5</v>
      </c>
      <c r="J1946" s="13" t="str">
        <f>VLOOKUP(Tableau1[[#This Row],[AnaCode]],'Config Analyses'!A:C,2,FALSE)</f>
        <v>Analyse sucres</v>
      </c>
      <c r="K1946" s="13" t="str">
        <f>VLOOKUP(Tableau1[[#This Row],[AnaCode]],'Config Analyses'!A:C,3,FALSE)</f>
        <v>Equipe 2</v>
      </c>
      <c r="L1946" s="13" t="str">
        <f>VLOOKUP(Tableau1[[#This Row],[CustomerCode]],'Config Clients'!A:D,3,FALSE)</f>
        <v>Coopérative agricole</v>
      </c>
      <c r="M1946" s="13" t="str">
        <f>VLOOKUP(Tableau1[[#This Row],[CustomerCode]],'Config Clients'!A:D,4,FALSE)</f>
        <v>Julie</v>
      </c>
      <c r="N1946" s="10" t="str">
        <f>IFERROR(IF(Tableau1[[#This Row],[Date rendu]]-'Date de l''export'!$A$2&gt;0,"Non","Oui"),"Oui")</f>
        <v>Non</v>
      </c>
      <c r="O1946" s="11">
        <f>IF(Tableau1[[#This Row],[En retard?]]="Non",Tableau1[[#This Row],[Date rendu]]-'Date de l''export'!$A$2,0)</f>
        <v>1.7404166666674428</v>
      </c>
      <c r="P1946" s="14" t="str">
        <f>IF(Tableau1[[#This Row],[En retard?]]="Oui","HD",IF(Tableau1[Délai restant]&lt;1,"&lt;24h",IF(Tableau1[Délai restant]&lt;2,"&lt;48h","≥48h")))</f>
        <v>&lt;48h</v>
      </c>
      <c r="Q1946" s="14" t="str">
        <f>IF(AND(Tableau1[[#This Row],[En retard?]]="Oui",OR(Tableau1[[#This Row],[Product]]="Citron",Tableau1[[#This Row],[Product]]="Amandes")),"Oui","Non")</f>
        <v>Non</v>
      </c>
      <c r="R1946" t="str">
        <f>CONCATENATE(Tableau1[[#This Row],[OrderCode]],"|",Tableau1[[#This Row],[AnaCode]],"|",Tableau1[[#This Row],[Product]])</f>
        <v>CMD01665307|SCR|Pomme de terre</v>
      </c>
    </row>
    <row r="1947" spans="1:18" x14ac:dyDescent="0.25">
      <c r="A1947" s="1" t="s">
        <v>479</v>
      </c>
      <c r="B1947" s="1" t="s">
        <v>32</v>
      </c>
      <c r="C1947" s="3" t="s">
        <v>61</v>
      </c>
      <c r="D1947" s="3" t="s">
        <v>14</v>
      </c>
      <c r="E1947" s="1" t="s">
        <v>229</v>
      </c>
      <c r="F1947" s="1" t="s">
        <v>2839</v>
      </c>
      <c r="G1947" s="1" t="s">
        <v>964</v>
      </c>
      <c r="H1947" s="3">
        <f>SUBSTITUTE(LEFT(Tableau1[[#This Row],[OrderDate]],17),".",":")+0</f>
        <v>43571.294699074075</v>
      </c>
      <c r="I1947" s="3">
        <f>SUBSTITUTE(LEFT(Tableau1[[#This Row],[OrderDueTo]],17),".",":")+0</f>
        <v>43573.5</v>
      </c>
      <c r="J1947" s="13" t="str">
        <f>VLOOKUP(Tableau1[[#This Row],[AnaCode]],'Config Analyses'!A:C,2,FALSE)</f>
        <v>Analyse sucres</v>
      </c>
      <c r="K1947" s="13" t="str">
        <f>VLOOKUP(Tableau1[[#This Row],[AnaCode]],'Config Analyses'!A:C,3,FALSE)</f>
        <v>Equipe 2</v>
      </c>
      <c r="L1947" s="13" t="str">
        <f>VLOOKUP(Tableau1[[#This Row],[CustomerCode]],'Config Clients'!A:D,3,FALSE)</f>
        <v>Grande surface</v>
      </c>
      <c r="M1947" s="13" t="str">
        <f>VLOOKUP(Tableau1[[#This Row],[CustomerCode]],'Config Clients'!A:D,4,FALSE)</f>
        <v>Eric</v>
      </c>
      <c r="N1947" s="10" t="str">
        <f>IFERROR(IF(Tableau1[[#This Row],[Date rendu]]-'Date de l''export'!$A$2&gt;0,"Non","Oui"),"Oui")</f>
        <v>Non</v>
      </c>
      <c r="O1947" s="11">
        <f>IF(Tableau1[[#This Row],[En retard?]]="Non",Tableau1[[#This Row],[Date rendu]]-'Date de l''export'!$A$2,0)</f>
        <v>1.7404166666674428</v>
      </c>
      <c r="P1947" s="14" t="str">
        <f>IF(Tableau1[[#This Row],[En retard?]]="Oui","HD",IF(Tableau1[Délai restant]&lt;1,"&lt;24h",IF(Tableau1[Délai restant]&lt;2,"&lt;48h","≥48h")))</f>
        <v>&lt;48h</v>
      </c>
      <c r="Q1947" s="14" t="str">
        <f>IF(AND(Tableau1[[#This Row],[En retard?]]="Oui",OR(Tableau1[[#This Row],[Product]]="Citron",Tableau1[[#This Row],[Product]]="Amandes")),"Oui","Non")</f>
        <v>Non</v>
      </c>
      <c r="R1947" t="str">
        <f>CONCATENATE(Tableau1[[#This Row],[OrderCode]],"|",Tableau1[[#This Row],[AnaCode]],"|",Tableau1[[#This Row],[Product]])</f>
        <v>CMD01743002|SCR|Tomate</v>
      </c>
    </row>
    <row r="1948" spans="1:18" x14ac:dyDescent="0.25">
      <c r="A1948" s="1" t="s">
        <v>272</v>
      </c>
      <c r="B1948" s="1" t="s">
        <v>31</v>
      </c>
      <c r="C1948" s="3" t="s">
        <v>54</v>
      </c>
      <c r="D1948" s="3" t="s">
        <v>10</v>
      </c>
      <c r="E1948" s="1" t="s">
        <v>107</v>
      </c>
      <c r="F1948" s="1" t="s">
        <v>2487</v>
      </c>
      <c r="G1948" s="1" t="s">
        <v>950</v>
      </c>
      <c r="H1948" s="3">
        <f>SUBSTITUTE(LEFT(Tableau1[[#This Row],[OrderDate]],17),".",":")+0</f>
        <v>43571.294814814813</v>
      </c>
      <c r="I1948" s="3">
        <f>SUBSTITUTE(LEFT(Tableau1[[#This Row],[OrderDueTo]],17),".",":")+0</f>
        <v>43574.5</v>
      </c>
      <c r="J1948" s="13" t="str">
        <f>VLOOKUP(Tableau1[[#This Row],[AnaCode]],'Config Analyses'!A:C,2,FALSE)</f>
        <v>Analyse nutritionelle</v>
      </c>
      <c r="K1948" s="13" t="str">
        <f>VLOOKUP(Tableau1[[#This Row],[AnaCode]],'Config Analyses'!A:C,3,FALSE)</f>
        <v>Equipe 2</v>
      </c>
      <c r="L1948" s="13" t="str">
        <f>VLOOKUP(Tableau1[[#This Row],[CustomerCode]],'Config Clients'!A:D,3,FALSE)</f>
        <v>Coopérative agricole</v>
      </c>
      <c r="M1948" s="13" t="str">
        <f>VLOOKUP(Tableau1[[#This Row],[CustomerCode]],'Config Clients'!A:D,4,FALSE)</f>
        <v>Julie</v>
      </c>
      <c r="N1948" s="10" t="str">
        <f>IFERROR(IF(Tableau1[[#This Row],[Date rendu]]-'Date de l''export'!$A$2&gt;0,"Non","Oui"),"Oui")</f>
        <v>Non</v>
      </c>
      <c r="O1948" s="11">
        <f>IF(Tableau1[[#This Row],[En retard?]]="Non",Tableau1[[#This Row],[Date rendu]]-'Date de l''export'!$A$2,0)</f>
        <v>2.7404166666674428</v>
      </c>
      <c r="P1948" s="14" t="str">
        <f>IF(Tableau1[[#This Row],[En retard?]]="Oui","HD",IF(Tableau1[Délai restant]&lt;1,"&lt;24h",IF(Tableau1[Délai restant]&lt;2,"&lt;48h","≥48h")))</f>
        <v>≥48h</v>
      </c>
      <c r="Q1948" s="14" t="str">
        <f>IF(AND(Tableau1[[#This Row],[En retard?]]="Oui",OR(Tableau1[[#This Row],[Product]]="Citron",Tableau1[[#This Row],[Product]]="Amandes")),"Oui","Non")</f>
        <v>Non</v>
      </c>
      <c r="R1948" t="str">
        <f>CONCATENATE(Tableau1[[#This Row],[OrderCode]],"|",Tableau1[[#This Row],[AnaCode]],"|",Tableau1[[#This Row],[Product]])</f>
        <v>CMD01711302|NTR|Pomme de terre</v>
      </c>
    </row>
    <row r="1949" spans="1:18" x14ac:dyDescent="0.25">
      <c r="A1949" s="1" t="s">
        <v>619</v>
      </c>
      <c r="B1949" s="1" t="s">
        <v>31</v>
      </c>
      <c r="C1949" s="3" t="s">
        <v>72</v>
      </c>
      <c r="D1949" s="3" t="s">
        <v>22</v>
      </c>
      <c r="E1949" s="1" t="s">
        <v>229</v>
      </c>
      <c r="F1949" s="1" t="s">
        <v>2831</v>
      </c>
      <c r="G1949" s="1" t="s">
        <v>964</v>
      </c>
      <c r="H1949" s="3">
        <f>SUBSTITUTE(LEFT(Tableau1[[#This Row],[OrderDate]],17),".",":")+0</f>
        <v>43571.294942129629</v>
      </c>
      <c r="I1949" s="3">
        <f>SUBSTITUTE(LEFT(Tableau1[[#This Row],[OrderDueTo]],17),".",":")+0</f>
        <v>43573.5</v>
      </c>
      <c r="J1949" s="13" t="str">
        <f>VLOOKUP(Tableau1[[#This Row],[AnaCode]],'Config Analyses'!A:C,2,FALSE)</f>
        <v>Analyse sucres</v>
      </c>
      <c r="K1949" s="13" t="str">
        <f>VLOOKUP(Tableau1[[#This Row],[AnaCode]],'Config Analyses'!A:C,3,FALSE)</f>
        <v>Equipe 2</v>
      </c>
      <c r="L1949" s="13" t="str">
        <f>VLOOKUP(Tableau1[[#This Row],[CustomerCode]],'Config Clients'!A:D,3,FALSE)</f>
        <v>Coopérative agricole</v>
      </c>
      <c r="M1949" s="13" t="str">
        <f>VLOOKUP(Tableau1[[#This Row],[CustomerCode]],'Config Clients'!A:D,4,FALSE)</f>
        <v>Julie</v>
      </c>
      <c r="N1949" s="10" t="str">
        <f>IFERROR(IF(Tableau1[[#This Row],[Date rendu]]-'Date de l''export'!$A$2&gt;0,"Non","Oui"),"Oui")</f>
        <v>Non</v>
      </c>
      <c r="O1949" s="11">
        <f>IF(Tableau1[[#This Row],[En retard?]]="Non",Tableau1[[#This Row],[Date rendu]]-'Date de l''export'!$A$2,0)</f>
        <v>1.7404166666674428</v>
      </c>
      <c r="P1949" s="14" t="str">
        <f>IF(Tableau1[[#This Row],[En retard?]]="Oui","HD",IF(Tableau1[Délai restant]&lt;1,"&lt;24h",IF(Tableau1[Délai restant]&lt;2,"&lt;48h","≥48h")))</f>
        <v>&lt;48h</v>
      </c>
      <c r="Q1949" s="14" t="str">
        <f>IF(AND(Tableau1[[#This Row],[En retard?]]="Oui",OR(Tableau1[[#This Row],[Product]]="Citron",Tableau1[[#This Row],[Product]]="Amandes")),"Oui","Non")</f>
        <v>Non</v>
      </c>
      <c r="R1949" t="str">
        <f>CONCATENATE(Tableau1[[#This Row],[OrderCode]],"|",Tableau1[[#This Row],[AnaCode]],"|",Tableau1[[#This Row],[Product]])</f>
        <v>CMD01766801|SCR|Pomme de terre</v>
      </c>
    </row>
    <row r="1950" spans="1:18" x14ac:dyDescent="0.25">
      <c r="A1950" s="1" t="s">
        <v>406</v>
      </c>
      <c r="B1950" s="1" t="s">
        <v>31</v>
      </c>
      <c r="C1950" s="3" t="s">
        <v>54</v>
      </c>
      <c r="D1950" s="3" t="s">
        <v>10</v>
      </c>
      <c r="E1950" s="1" t="s">
        <v>229</v>
      </c>
      <c r="F1950" s="1" t="s">
        <v>2488</v>
      </c>
      <c r="G1950" s="1" t="s">
        <v>964</v>
      </c>
      <c r="H1950" s="3">
        <f>SUBSTITUTE(LEFT(Tableau1[[#This Row],[OrderDate]],17),".",":")+0</f>
        <v>43571.294953703706</v>
      </c>
      <c r="I1950" s="3">
        <f>SUBSTITUTE(LEFT(Tableau1[[#This Row],[OrderDueTo]],17),".",":")+0</f>
        <v>43573.5</v>
      </c>
      <c r="J1950" s="13" t="str">
        <f>VLOOKUP(Tableau1[[#This Row],[AnaCode]],'Config Analyses'!A:C,2,FALSE)</f>
        <v>Analyse sucres</v>
      </c>
      <c r="K1950" s="13" t="str">
        <f>VLOOKUP(Tableau1[[#This Row],[AnaCode]],'Config Analyses'!A:C,3,FALSE)</f>
        <v>Equipe 2</v>
      </c>
      <c r="L1950" s="13" t="str">
        <f>VLOOKUP(Tableau1[[#This Row],[CustomerCode]],'Config Clients'!A:D,3,FALSE)</f>
        <v>Coopérative agricole</v>
      </c>
      <c r="M1950" s="13" t="str">
        <f>VLOOKUP(Tableau1[[#This Row],[CustomerCode]],'Config Clients'!A:D,4,FALSE)</f>
        <v>Julie</v>
      </c>
      <c r="N1950" s="10" t="str">
        <f>IFERROR(IF(Tableau1[[#This Row],[Date rendu]]-'Date de l''export'!$A$2&gt;0,"Non","Oui"),"Oui")</f>
        <v>Non</v>
      </c>
      <c r="O1950" s="11">
        <f>IF(Tableau1[[#This Row],[En retard?]]="Non",Tableau1[[#This Row],[Date rendu]]-'Date de l''export'!$A$2,0)</f>
        <v>1.7404166666674428</v>
      </c>
      <c r="P1950" s="14" t="str">
        <f>IF(Tableau1[[#This Row],[En retard?]]="Oui","HD",IF(Tableau1[Délai restant]&lt;1,"&lt;24h",IF(Tableau1[Délai restant]&lt;2,"&lt;48h","≥48h")))</f>
        <v>&lt;48h</v>
      </c>
      <c r="Q1950" s="14" t="str">
        <f>IF(AND(Tableau1[[#This Row],[En retard?]]="Oui",OR(Tableau1[[#This Row],[Product]]="Citron",Tableau1[[#This Row],[Product]]="Amandes")),"Oui","Non")</f>
        <v>Non</v>
      </c>
      <c r="R1950" t="str">
        <f>CONCATENATE(Tableau1[[#This Row],[OrderCode]],"|",Tableau1[[#This Row],[AnaCode]],"|",Tableau1[[#This Row],[Product]])</f>
        <v>CMD01461402|SCR|Pomme de terre</v>
      </c>
    </row>
    <row r="1951" spans="1:18" x14ac:dyDescent="0.25">
      <c r="A1951" s="1" t="s">
        <v>3855</v>
      </c>
      <c r="B1951" s="1" t="s">
        <v>42</v>
      </c>
      <c r="C1951" s="3" t="s">
        <v>188</v>
      </c>
      <c r="D1951" s="3" t="s">
        <v>38</v>
      </c>
      <c r="E1951" s="1" t="s">
        <v>229</v>
      </c>
      <c r="F1951" s="1" t="s">
        <v>3856</v>
      </c>
      <c r="G1951" s="1" t="s">
        <v>964</v>
      </c>
      <c r="H1951" s="3">
        <f>SUBSTITUTE(LEFT(Tableau1[[#This Row],[OrderDate]],17),".",":")+0</f>
        <v>43571.295115740744</v>
      </c>
      <c r="I1951" s="3">
        <f>SUBSTITUTE(LEFT(Tableau1[[#This Row],[OrderDueTo]],17),".",":")+0</f>
        <v>43573.5</v>
      </c>
      <c r="J1951" s="13" t="str">
        <f>VLOOKUP(Tableau1[[#This Row],[AnaCode]],'Config Analyses'!A:C,2,FALSE)</f>
        <v>Analyse sucres</v>
      </c>
      <c r="K1951" s="13" t="str">
        <f>VLOOKUP(Tableau1[[#This Row],[AnaCode]],'Config Analyses'!A:C,3,FALSE)</f>
        <v>Equipe 2</v>
      </c>
      <c r="L1951" s="13" t="str">
        <f>VLOOKUP(Tableau1[[#This Row],[CustomerCode]],'Config Clients'!A:D,3,FALSE)</f>
        <v>Coopérative agricole</v>
      </c>
      <c r="M1951" s="13" t="str">
        <f>VLOOKUP(Tableau1[[#This Row],[CustomerCode]],'Config Clients'!A:D,4,FALSE)</f>
        <v>Julie</v>
      </c>
      <c r="N1951" s="10" t="str">
        <f>IFERROR(IF(Tableau1[[#This Row],[Date rendu]]-'Date de l''export'!$A$2&gt;0,"Non","Oui"),"Oui")</f>
        <v>Non</v>
      </c>
      <c r="O1951" s="11">
        <f>IF(Tableau1[[#This Row],[En retard?]]="Non",Tableau1[[#This Row],[Date rendu]]-'Date de l''export'!$A$2,0)</f>
        <v>1.7404166666674428</v>
      </c>
      <c r="P1951" s="14" t="str">
        <f>IF(Tableau1[[#This Row],[En retard?]]="Oui","HD",IF(Tableau1[Délai restant]&lt;1,"&lt;24h",IF(Tableau1[Délai restant]&lt;2,"&lt;48h","≥48h")))</f>
        <v>&lt;48h</v>
      </c>
      <c r="Q1951" s="14" t="str">
        <f>IF(AND(Tableau1[[#This Row],[En retard?]]="Oui",OR(Tableau1[[#This Row],[Product]]="Citron",Tableau1[[#This Row],[Product]]="Amandes")),"Oui","Non")</f>
        <v>Non</v>
      </c>
      <c r="R1951" t="str">
        <f>CONCATENATE(Tableau1[[#This Row],[OrderCode]],"|",Tableau1[[#This Row],[AnaCode]],"|",Tableau1[[#This Row],[Product]])</f>
        <v>CMD01646456|SCR|Jus de fruits</v>
      </c>
    </row>
    <row r="1952" spans="1:18" x14ac:dyDescent="0.25">
      <c r="A1952" s="1" t="s">
        <v>391</v>
      </c>
      <c r="B1952" s="1" t="s">
        <v>31</v>
      </c>
      <c r="C1952" s="3" t="s">
        <v>49</v>
      </c>
      <c r="D1952" s="3" t="s">
        <v>8</v>
      </c>
      <c r="E1952" s="1" t="s">
        <v>130</v>
      </c>
      <c r="F1952" s="1" t="s">
        <v>2491</v>
      </c>
      <c r="G1952" s="1" t="s">
        <v>1013</v>
      </c>
      <c r="H1952" s="3">
        <f>SUBSTITUTE(LEFT(Tableau1[[#This Row],[OrderDate]],17),".",":")+0</f>
        <v>43571.295358796298</v>
      </c>
      <c r="I1952" s="3">
        <f>SUBSTITUTE(LEFT(Tableau1[[#This Row],[OrderDueTo]],17),".",":")+0</f>
        <v>43578.5</v>
      </c>
      <c r="J1952" s="13" t="str">
        <f>VLOOKUP(Tableau1[[#This Row],[AnaCode]],'Config Analyses'!A:C,2,FALSE)</f>
        <v>Analyse pesticides</v>
      </c>
      <c r="K1952" s="13" t="str">
        <f>VLOOKUP(Tableau1[[#This Row],[AnaCode]],'Config Analyses'!A:C,3,FALSE)</f>
        <v>Equipe 3</v>
      </c>
      <c r="L1952" s="13" t="str">
        <f>VLOOKUP(Tableau1[[#This Row],[CustomerCode]],'Config Clients'!A:D,3,FALSE)</f>
        <v>Grande surface</v>
      </c>
      <c r="M1952" s="13" t="str">
        <f>VLOOKUP(Tableau1[[#This Row],[CustomerCode]],'Config Clients'!A:D,4,FALSE)</f>
        <v>Eric</v>
      </c>
      <c r="N1952" s="10" t="str">
        <f>IFERROR(IF(Tableau1[[#This Row],[Date rendu]]-'Date de l''export'!$A$2&gt;0,"Non","Oui"),"Oui")</f>
        <v>Non</v>
      </c>
      <c r="O1952" s="11">
        <f>IF(Tableau1[[#This Row],[En retard?]]="Non",Tableau1[[#This Row],[Date rendu]]-'Date de l''export'!$A$2,0)</f>
        <v>6.7404166666674428</v>
      </c>
      <c r="P1952" s="14" t="str">
        <f>IF(Tableau1[[#This Row],[En retard?]]="Oui","HD",IF(Tableau1[Délai restant]&lt;1,"&lt;24h",IF(Tableau1[Délai restant]&lt;2,"&lt;48h","≥48h")))</f>
        <v>≥48h</v>
      </c>
      <c r="Q1952" s="14" t="str">
        <f>IF(AND(Tableau1[[#This Row],[En retard?]]="Oui",OR(Tableau1[[#This Row],[Product]]="Citron",Tableau1[[#This Row],[Product]]="Amandes")),"Oui","Non")</f>
        <v>Non</v>
      </c>
      <c r="R1952" t="str">
        <f>CONCATENATE(Tableau1[[#This Row],[OrderCode]],"|",Tableau1[[#This Row],[AnaCode]],"|",Tableau1[[#This Row],[Product]])</f>
        <v>CMD01691401|PEST|Pomme de terre</v>
      </c>
    </row>
    <row r="1953" spans="1:18" x14ac:dyDescent="0.25">
      <c r="A1953" s="1" t="s">
        <v>851</v>
      </c>
      <c r="B1953" s="1" t="s">
        <v>43</v>
      </c>
      <c r="C1953" s="3" t="s">
        <v>225</v>
      </c>
      <c r="D1953" s="3" t="s">
        <v>39</v>
      </c>
      <c r="E1953" s="1" t="s">
        <v>226</v>
      </c>
      <c r="F1953" s="1" t="s">
        <v>2908</v>
      </c>
      <c r="G1953" s="1" t="s">
        <v>964</v>
      </c>
      <c r="H1953" s="3">
        <f>SUBSTITUTE(LEFT(Tableau1[[#This Row],[OrderDate]],17),".",":")+0</f>
        <v>43571.295381944445</v>
      </c>
      <c r="I1953" s="3">
        <f>SUBSTITUTE(LEFT(Tableau1[[#This Row],[OrderDueTo]],17),".",":")+0</f>
        <v>43573.5</v>
      </c>
      <c r="J1953" s="13" t="str">
        <f>VLOOKUP(Tableau1[[#This Row],[AnaCode]],'Config Analyses'!A:C,2,FALSE)</f>
        <v>Analyse microbiologique</v>
      </c>
      <c r="K1953" s="13" t="str">
        <f>VLOOKUP(Tableau1[[#This Row],[AnaCode]],'Config Analyses'!A:C,3,FALSE)</f>
        <v>Equipe 4</v>
      </c>
      <c r="L1953" s="13" t="str">
        <f>VLOOKUP(Tableau1[[#This Row],[CustomerCode]],'Config Clients'!A:D,3,FALSE)</f>
        <v>Coopérative agricole</v>
      </c>
      <c r="M1953" s="13" t="str">
        <f>VLOOKUP(Tableau1[[#This Row],[CustomerCode]],'Config Clients'!A:D,4,FALSE)</f>
        <v>Béatrice</v>
      </c>
      <c r="N1953" s="10" t="str">
        <f>IFERROR(IF(Tableau1[[#This Row],[Date rendu]]-'Date de l''export'!$A$2&gt;0,"Non","Oui"),"Oui")</f>
        <v>Non</v>
      </c>
      <c r="O1953" s="11">
        <f>IF(Tableau1[[#This Row],[En retard?]]="Non",Tableau1[[#This Row],[Date rendu]]-'Date de l''export'!$A$2,0)</f>
        <v>1.7404166666674428</v>
      </c>
      <c r="P1953" s="14" t="str">
        <f>IF(Tableau1[[#This Row],[En retard?]]="Oui","HD",IF(Tableau1[Délai restant]&lt;1,"&lt;24h",IF(Tableau1[Délai restant]&lt;2,"&lt;48h","≥48h")))</f>
        <v>&lt;48h</v>
      </c>
      <c r="Q1953" s="14" t="str">
        <f>IF(AND(Tableau1[[#This Row],[En retard?]]="Oui",OR(Tableau1[[#This Row],[Product]]="Citron",Tableau1[[#This Row],[Product]]="Amandes")),"Oui","Non")</f>
        <v>Non</v>
      </c>
      <c r="R1953" t="str">
        <f>CONCATENATE(Tableau1[[#This Row],[OrderCode]],"|",Tableau1[[#This Row],[AnaCode]],"|",Tableau1[[#This Row],[Product]])</f>
        <v>CMD01747401|BACT|Pomme</v>
      </c>
    </row>
    <row r="1954" spans="1:18" x14ac:dyDescent="0.25">
      <c r="A1954" s="1" t="s">
        <v>3857</v>
      </c>
      <c r="B1954" s="1" t="s">
        <v>42</v>
      </c>
      <c r="C1954" s="3" t="s">
        <v>188</v>
      </c>
      <c r="D1954" s="3" t="s">
        <v>38</v>
      </c>
      <c r="E1954" s="1" t="s">
        <v>130</v>
      </c>
      <c r="F1954" s="1" t="s">
        <v>3858</v>
      </c>
      <c r="G1954" s="1" t="s">
        <v>1013</v>
      </c>
      <c r="H1954" s="3">
        <f>SUBSTITUTE(LEFT(Tableau1[[#This Row],[OrderDate]],17),".",":")+0</f>
        <v>43571.295486111114</v>
      </c>
      <c r="I1954" s="3">
        <f>SUBSTITUTE(LEFT(Tableau1[[#This Row],[OrderDueTo]],17),".",":")+0</f>
        <v>43578.5</v>
      </c>
      <c r="J1954" s="13" t="str">
        <f>VLOOKUP(Tableau1[[#This Row],[AnaCode]],'Config Analyses'!A:C,2,FALSE)</f>
        <v>Analyse pesticides</v>
      </c>
      <c r="K1954" s="13" t="str">
        <f>VLOOKUP(Tableau1[[#This Row],[AnaCode]],'Config Analyses'!A:C,3,FALSE)</f>
        <v>Equipe 3</v>
      </c>
      <c r="L1954" s="13" t="str">
        <f>VLOOKUP(Tableau1[[#This Row],[CustomerCode]],'Config Clients'!A:D,3,FALSE)</f>
        <v>Coopérative agricole</v>
      </c>
      <c r="M1954" s="13" t="str">
        <f>VLOOKUP(Tableau1[[#This Row],[CustomerCode]],'Config Clients'!A:D,4,FALSE)</f>
        <v>Julie</v>
      </c>
      <c r="N1954" s="10" t="str">
        <f>IFERROR(IF(Tableau1[[#This Row],[Date rendu]]-'Date de l''export'!$A$2&gt;0,"Non","Oui"),"Oui")</f>
        <v>Non</v>
      </c>
      <c r="O1954" s="11">
        <f>IF(Tableau1[[#This Row],[En retard?]]="Non",Tableau1[[#This Row],[Date rendu]]-'Date de l''export'!$A$2,0)</f>
        <v>6.7404166666674428</v>
      </c>
      <c r="P1954" s="14" t="str">
        <f>IF(Tableau1[[#This Row],[En retard?]]="Oui","HD",IF(Tableau1[Délai restant]&lt;1,"&lt;24h",IF(Tableau1[Délai restant]&lt;2,"&lt;48h","≥48h")))</f>
        <v>≥48h</v>
      </c>
      <c r="Q1954" s="14" t="str">
        <f>IF(AND(Tableau1[[#This Row],[En retard?]]="Oui",OR(Tableau1[[#This Row],[Product]]="Citron",Tableau1[[#This Row],[Product]]="Amandes")),"Oui","Non")</f>
        <v>Non</v>
      </c>
      <c r="R1954" t="str">
        <f>CONCATENATE(Tableau1[[#This Row],[OrderCode]],"|",Tableau1[[#This Row],[AnaCode]],"|",Tableau1[[#This Row],[Product]])</f>
        <v>CMD01695019|PEST|Jus de fruits</v>
      </c>
    </row>
    <row r="1955" spans="1:18" x14ac:dyDescent="0.25">
      <c r="A1955" s="1" t="s">
        <v>565</v>
      </c>
      <c r="B1955" s="1" t="s">
        <v>31</v>
      </c>
      <c r="C1955" s="3" t="s">
        <v>72</v>
      </c>
      <c r="D1955" s="3" t="s">
        <v>22</v>
      </c>
      <c r="E1955" s="1" t="s">
        <v>130</v>
      </c>
      <c r="F1955" s="1" t="s">
        <v>2492</v>
      </c>
      <c r="G1955" s="1" t="s">
        <v>1013</v>
      </c>
      <c r="H1955" s="3">
        <f>SUBSTITUTE(LEFT(Tableau1[[#This Row],[OrderDate]],17),".",":")+0</f>
        <v>43571.295590277776</v>
      </c>
      <c r="I1955" s="3">
        <f>SUBSTITUTE(LEFT(Tableau1[[#This Row],[OrderDueTo]],17),".",":")+0</f>
        <v>43578.5</v>
      </c>
      <c r="J1955" s="13" t="str">
        <f>VLOOKUP(Tableau1[[#This Row],[AnaCode]],'Config Analyses'!A:C,2,FALSE)</f>
        <v>Analyse pesticides</v>
      </c>
      <c r="K1955" s="13" t="str">
        <f>VLOOKUP(Tableau1[[#This Row],[AnaCode]],'Config Analyses'!A:C,3,FALSE)</f>
        <v>Equipe 3</v>
      </c>
      <c r="L1955" s="13" t="str">
        <f>VLOOKUP(Tableau1[[#This Row],[CustomerCode]],'Config Clients'!A:D,3,FALSE)</f>
        <v>Coopérative agricole</v>
      </c>
      <c r="M1955" s="13" t="str">
        <f>VLOOKUP(Tableau1[[#This Row],[CustomerCode]],'Config Clients'!A:D,4,FALSE)</f>
        <v>Julie</v>
      </c>
      <c r="N1955" s="10" t="str">
        <f>IFERROR(IF(Tableau1[[#This Row],[Date rendu]]-'Date de l''export'!$A$2&gt;0,"Non","Oui"),"Oui")</f>
        <v>Non</v>
      </c>
      <c r="O1955" s="11">
        <f>IF(Tableau1[[#This Row],[En retard?]]="Non",Tableau1[[#This Row],[Date rendu]]-'Date de l''export'!$A$2,0)</f>
        <v>6.7404166666674428</v>
      </c>
      <c r="P1955" s="14" t="str">
        <f>IF(Tableau1[[#This Row],[En retard?]]="Oui","HD",IF(Tableau1[Délai restant]&lt;1,"&lt;24h",IF(Tableau1[Délai restant]&lt;2,"&lt;48h","≥48h")))</f>
        <v>≥48h</v>
      </c>
      <c r="Q1955" s="14" t="str">
        <f>IF(AND(Tableau1[[#This Row],[En retard?]]="Oui",OR(Tableau1[[#This Row],[Product]]="Citron",Tableau1[[#This Row],[Product]]="Amandes")),"Oui","Non")</f>
        <v>Non</v>
      </c>
      <c r="R1955" t="str">
        <f>CONCATENATE(Tableau1[[#This Row],[OrderCode]],"|",Tableau1[[#This Row],[AnaCode]],"|",Tableau1[[#This Row],[Product]])</f>
        <v>CMD01553703|PEST|Pomme de terre</v>
      </c>
    </row>
    <row r="1956" spans="1:18" x14ac:dyDescent="0.25">
      <c r="A1956" s="1" t="s">
        <v>3857</v>
      </c>
      <c r="B1956" s="1" t="s">
        <v>30</v>
      </c>
      <c r="C1956" s="3" t="s">
        <v>188</v>
      </c>
      <c r="D1956" s="3" t="s">
        <v>38</v>
      </c>
      <c r="E1956" s="1" t="s">
        <v>63</v>
      </c>
      <c r="F1956" s="1" t="s">
        <v>3859</v>
      </c>
      <c r="G1956" s="1" t="s">
        <v>1013</v>
      </c>
      <c r="H1956" s="3">
        <f>SUBSTITUTE(LEFT(Tableau1[[#This Row],[OrderDate]],17),".",":")+0</f>
        <v>43571.295613425929</v>
      </c>
      <c r="I1956" s="3">
        <f>SUBSTITUTE(LEFT(Tableau1[[#This Row],[OrderDueTo]],17),".",":")+0</f>
        <v>43578.5</v>
      </c>
      <c r="J1956" s="13" t="str">
        <f>VLOOKUP(Tableau1[[#This Row],[AnaCode]],'Config Analyses'!A:C,2,FALSE)</f>
        <v>Analyse polluants d'emballage</v>
      </c>
      <c r="K1956" s="13" t="str">
        <f>VLOOKUP(Tableau1[[#This Row],[AnaCode]],'Config Analyses'!A:C,3,FALSE)</f>
        <v>Equipe 3</v>
      </c>
      <c r="L1956" s="13" t="str">
        <f>VLOOKUP(Tableau1[[#This Row],[CustomerCode]],'Config Clients'!A:D,3,FALSE)</f>
        <v>Coopérative agricole</v>
      </c>
      <c r="M1956" s="13" t="str">
        <f>VLOOKUP(Tableau1[[#This Row],[CustomerCode]],'Config Clients'!A:D,4,FALSE)</f>
        <v>Julie</v>
      </c>
      <c r="N1956" s="10" t="str">
        <f>IFERROR(IF(Tableau1[[#This Row],[Date rendu]]-'Date de l''export'!$A$2&gt;0,"Non","Oui"),"Oui")</f>
        <v>Non</v>
      </c>
      <c r="O1956" s="11">
        <f>IF(Tableau1[[#This Row],[En retard?]]="Non",Tableau1[[#This Row],[Date rendu]]-'Date de l''export'!$A$2,0)</f>
        <v>6.7404166666674428</v>
      </c>
      <c r="P1956" s="14" t="str">
        <f>IF(Tableau1[[#This Row],[En retard?]]="Oui","HD",IF(Tableau1[Délai restant]&lt;1,"&lt;24h",IF(Tableau1[Délai restant]&lt;2,"&lt;48h","≥48h")))</f>
        <v>≥48h</v>
      </c>
      <c r="Q1956" s="14" t="str">
        <f>IF(AND(Tableau1[[#This Row],[En retard?]]="Oui",OR(Tableau1[[#This Row],[Product]]="Citron",Tableau1[[#This Row],[Product]]="Amandes")),"Oui","Non")</f>
        <v>Non</v>
      </c>
      <c r="R1956" t="str">
        <f>CONCATENATE(Tableau1[[#This Row],[OrderCode]],"|",Tableau1[[#This Row],[AnaCode]],"|",Tableau1[[#This Row],[Product]])</f>
        <v>CMD01695019|PLLT|Bœuf</v>
      </c>
    </row>
    <row r="1957" spans="1:18" x14ac:dyDescent="0.25">
      <c r="A1957" s="1" t="s">
        <v>639</v>
      </c>
      <c r="B1957" s="1" t="s">
        <v>31</v>
      </c>
      <c r="C1957" s="3" t="s">
        <v>52</v>
      </c>
      <c r="D1957" s="3" t="s">
        <v>9</v>
      </c>
      <c r="E1957" s="1" t="s">
        <v>229</v>
      </c>
      <c r="F1957" s="1" t="s">
        <v>2493</v>
      </c>
      <c r="G1957" s="1" t="s">
        <v>964</v>
      </c>
      <c r="H1957" s="3">
        <f>SUBSTITUTE(LEFT(Tableau1[[#This Row],[OrderDate]],17),".",":")+0</f>
        <v>43571.295636574076</v>
      </c>
      <c r="I1957" s="3">
        <f>SUBSTITUTE(LEFT(Tableau1[[#This Row],[OrderDueTo]],17),".",":")+0</f>
        <v>43573.5</v>
      </c>
      <c r="J1957" s="13" t="str">
        <f>VLOOKUP(Tableau1[[#This Row],[AnaCode]],'Config Analyses'!A:C,2,FALSE)</f>
        <v>Analyse sucres</v>
      </c>
      <c r="K1957" s="13" t="str">
        <f>VLOOKUP(Tableau1[[#This Row],[AnaCode]],'Config Analyses'!A:C,3,FALSE)</f>
        <v>Equipe 2</v>
      </c>
      <c r="L1957" s="13" t="str">
        <f>VLOOKUP(Tableau1[[#This Row],[CustomerCode]],'Config Clients'!A:D,3,FALSE)</f>
        <v>Centrale d'achats</v>
      </c>
      <c r="M1957" s="13" t="str">
        <f>VLOOKUP(Tableau1[[#This Row],[CustomerCode]],'Config Clients'!A:D,4,FALSE)</f>
        <v>Sandrine</v>
      </c>
      <c r="N1957" s="10" t="str">
        <f>IFERROR(IF(Tableau1[[#This Row],[Date rendu]]-'Date de l''export'!$A$2&gt;0,"Non","Oui"),"Oui")</f>
        <v>Non</v>
      </c>
      <c r="O1957" s="11">
        <f>IF(Tableau1[[#This Row],[En retard?]]="Non",Tableau1[[#This Row],[Date rendu]]-'Date de l''export'!$A$2,0)</f>
        <v>1.7404166666674428</v>
      </c>
      <c r="P1957" s="14" t="str">
        <f>IF(Tableau1[[#This Row],[En retard?]]="Oui","HD",IF(Tableau1[Délai restant]&lt;1,"&lt;24h",IF(Tableau1[Délai restant]&lt;2,"&lt;48h","≥48h")))</f>
        <v>&lt;48h</v>
      </c>
      <c r="Q1957" s="14" t="str">
        <f>IF(AND(Tableau1[[#This Row],[En retard?]]="Oui",OR(Tableau1[[#This Row],[Product]]="Citron",Tableau1[[#This Row],[Product]]="Amandes")),"Oui","Non")</f>
        <v>Non</v>
      </c>
      <c r="R1957" t="str">
        <f>CONCATENATE(Tableau1[[#This Row],[OrderCode]],"|",Tableau1[[#This Row],[AnaCode]],"|",Tableau1[[#This Row],[Product]])</f>
        <v>CMD01745107|SCR|Pomme de terre</v>
      </c>
    </row>
    <row r="1958" spans="1:18" x14ac:dyDescent="0.25">
      <c r="A1958" s="1" t="s">
        <v>678</v>
      </c>
      <c r="B1958" s="1" t="s">
        <v>42</v>
      </c>
      <c r="C1958" s="3" t="s">
        <v>75</v>
      </c>
      <c r="D1958" s="3" t="s">
        <v>24</v>
      </c>
      <c r="E1958" s="1" t="s">
        <v>130</v>
      </c>
      <c r="F1958" s="1" t="s">
        <v>2494</v>
      </c>
      <c r="G1958" s="1" t="s">
        <v>1013</v>
      </c>
      <c r="H1958" s="3">
        <f>SUBSTITUTE(LEFT(Tableau1[[#This Row],[OrderDate]],17),".",":")+0</f>
        <v>43571.295659722222</v>
      </c>
      <c r="I1958" s="3">
        <f>SUBSTITUTE(LEFT(Tableau1[[#This Row],[OrderDueTo]],17),".",":")+0</f>
        <v>43578.5</v>
      </c>
      <c r="J1958" s="13" t="str">
        <f>VLOOKUP(Tableau1[[#This Row],[AnaCode]],'Config Analyses'!A:C,2,FALSE)</f>
        <v>Analyse pesticides</v>
      </c>
      <c r="K1958" s="13" t="str">
        <f>VLOOKUP(Tableau1[[#This Row],[AnaCode]],'Config Analyses'!A:C,3,FALSE)</f>
        <v>Equipe 3</v>
      </c>
      <c r="L1958" s="13" t="str">
        <f>VLOOKUP(Tableau1[[#This Row],[CustomerCode]],'Config Clients'!A:D,3,FALSE)</f>
        <v>Entreprises agro-alimentaires</v>
      </c>
      <c r="M1958" s="13" t="str">
        <f>VLOOKUP(Tableau1[[#This Row],[CustomerCode]],'Config Clients'!A:D,4,FALSE)</f>
        <v>Julien</v>
      </c>
      <c r="N1958" s="10" t="str">
        <f>IFERROR(IF(Tableau1[[#This Row],[Date rendu]]-'Date de l''export'!$A$2&gt;0,"Non","Oui"),"Oui")</f>
        <v>Non</v>
      </c>
      <c r="O1958" s="11">
        <f>IF(Tableau1[[#This Row],[En retard?]]="Non",Tableau1[[#This Row],[Date rendu]]-'Date de l''export'!$A$2,0)</f>
        <v>6.7404166666674428</v>
      </c>
      <c r="P1958" s="14" t="str">
        <f>IF(Tableau1[[#This Row],[En retard?]]="Oui","HD",IF(Tableau1[Délai restant]&lt;1,"&lt;24h",IF(Tableau1[Délai restant]&lt;2,"&lt;48h","≥48h")))</f>
        <v>≥48h</v>
      </c>
      <c r="Q1958" s="14" t="str">
        <f>IF(AND(Tableau1[[#This Row],[En retard?]]="Oui",OR(Tableau1[[#This Row],[Product]]="Citron",Tableau1[[#This Row],[Product]]="Amandes")),"Oui","Non")</f>
        <v>Non</v>
      </c>
      <c r="R1958" t="str">
        <f>CONCATENATE(Tableau1[[#This Row],[OrderCode]],"|",Tableau1[[#This Row],[AnaCode]],"|",Tableau1[[#This Row],[Product]])</f>
        <v>CMD01719718|PEST|Jus de fruits</v>
      </c>
    </row>
    <row r="1959" spans="1:18" x14ac:dyDescent="0.25">
      <c r="A1959" s="1" t="s">
        <v>592</v>
      </c>
      <c r="B1959" s="1" t="s">
        <v>32</v>
      </c>
      <c r="C1959" s="3" t="s">
        <v>75</v>
      </c>
      <c r="D1959" s="3" t="s">
        <v>24</v>
      </c>
      <c r="E1959" s="1" t="s">
        <v>229</v>
      </c>
      <c r="F1959" s="1" t="s">
        <v>2813</v>
      </c>
      <c r="G1959" s="1" t="s">
        <v>964</v>
      </c>
      <c r="H1959" s="3">
        <f>SUBSTITUTE(LEFT(Tableau1[[#This Row],[OrderDate]],17),".",":")+0</f>
        <v>43571.295671296299</v>
      </c>
      <c r="I1959" s="3">
        <f>SUBSTITUTE(LEFT(Tableau1[[#This Row],[OrderDueTo]],17),".",":")+0</f>
        <v>43573.5</v>
      </c>
      <c r="J1959" s="13" t="str">
        <f>VLOOKUP(Tableau1[[#This Row],[AnaCode]],'Config Analyses'!A:C,2,FALSE)</f>
        <v>Analyse sucres</v>
      </c>
      <c r="K1959" s="13" t="str">
        <f>VLOOKUP(Tableau1[[#This Row],[AnaCode]],'Config Analyses'!A:C,3,FALSE)</f>
        <v>Equipe 2</v>
      </c>
      <c r="L1959" s="13" t="str">
        <f>VLOOKUP(Tableau1[[#This Row],[CustomerCode]],'Config Clients'!A:D,3,FALSE)</f>
        <v>Entreprises agro-alimentaires</v>
      </c>
      <c r="M1959" s="13" t="str">
        <f>VLOOKUP(Tableau1[[#This Row],[CustomerCode]],'Config Clients'!A:D,4,FALSE)</f>
        <v>Julien</v>
      </c>
      <c r="N1959" s="10" t="str">
        <f>IFERROR(IF(Tableau1[[#This Row],[Date rendu]]-'Date de l''export'!$A$2&gt;0,"Non","Oui"),"Oui")</f>
        <v>Non</v>
      </c>
      <c r="O1959" s="11">
        <f>IF(Tableau1[[#This Row],[En retard?]]="Non",Tableau1[[#This Row],[Date rendu]]-'Date de l''export'!$A$2,0)</f>
        <v>1.7404166666674428</v>
      </c>
      <c r="P1959" s="14" t="str">
        <f>IF(Tableau1[[#This Row],[En retard?]]="Oui","HD",IF(Tableau1[Délai restant]&lt;1,"&lt;24h",IF(Tableau1[Délai restant]&lt;2,"&lt;48h","≥48h")))</f>
        <v>&lt;48h</v>
      </c>
      <c r="Q1959" s="14" t="str">
        <f>IF(AND(Tableau1[[#This Row],[En retard?]]="Oui",OR(Tableau1[[#This Row],[Product]]="Citron",Tableau1[[#This Row],[Product]]="Amandes")),"Oui","Non")</f>
        <v>Non</v>
      </c>
      <c r="R1959" t="str">
        <f>CONCATENATE(Tableau1[[#This Row],[OrderCode]],"|",Tableau1[[#This Row],[AnaCode]],"|",Tableau1[[#This Row],[Product]])</f>
        <v>CMD01754816|SCR|Tomate</v>
      </c>
    </row>
    <row r="1960" spans="1:18" x14ac:dyDescent="0.25">
      <c r="A1960" s="1" t="s">
        <v>3860</v>
      </c>
      <c r="B1960" s="1" t="s">
        <v>42</v>
      </c>
      <c r="C1960" s="3" t="s">
        <v>188</v>
      </c>
      <c r="D1960" s="3" t="s">
        <v>38</v>
      </c>
      <c r="E1960" s="1" t="s">
        <v>107</v>
      </c>
      <c r="F1960" s="1" t="s">
        <v>3861</v>
      </c>
      <c r="G1960" s="1" t="s">
        <v>950</v>
      </c>
      <c r="H1960" s="3">
        <f>SUBSTITUTE(LEFT(Tableau1[[#This Row],[OrderDate]],17),".",":")+0</f>
        <v>43571.295694444445</v>
      </c>
      <c r="I1960" s="3">
        <f>SUBSTITUTE(LEFT(Tableau1[[#This Row],[OrderDueTo]],17),".",":")+0</f>
        <v>43574.5</v>
      </c>
      <c r="J1960" s="13" t="str">
        <f>VLOOKUP(Tableau1[[#This Row],[AnaCode]],'Config Analyses'!A:C,2,FALSE)</f>
        <v>Analyse nutritionelle</v>
      </c>
      <c r="K1960" s="13" t="str">
        <f>VLOOKUP(Tableau1[[#This Row],[AnaCode]],'Config Analyses'!A:C,3,FALSE)</f>
        <v>Equipe 2</v>
      </c>
      <c r="L1960" s="13" t="str">
        <f>VLOOKUP(Tableau1[[#This Row],[CustomerCode]],'Config Clients'!A:D,3,FALSE)</f>
        <v>Coopérative agricole</v>
      </c>
      <c r="M1960" s="13" t="str">
        <f>VLOOKUP(Tableau1[[#This Row],[CustomerCode]],'Config Clients'!A:D,4,FALSE)</f>
        <v>Julie</v>
      </c>
      <c r="N1960" s="10" t="str">
        <f>IFERROR(IF(Tableau1[[#This Row],[Date rendu]]-'Date de l''export'!$A$2&gt;0,"Non","Oui"),"Oui")</f>
        <v>Non</v>
      </c>
      <c r="O1960" s="11">
        <f>IF(Tableau1[[#This Row],[En retard?]]="Non",Tableau1[[#This Row],[Date rendu]]-'Date de l''export'!$A$2,0)</f>
        <v>2.7404166666674428</v>
      </c>
      <c r="P1960" s="14" t="str">
        <f>IF(Tableau1[[#This Row],[En retard?]]="Oui","HD",IF(Tableau1[Délai restant]&lt;1,"&lt;24h",IF(Tableau1[Délai restant]&lt;2,"&lt;48h","≥48h")))</f>
        <v>≥48h</v>
      </c>
      <c r="Q1960" s="14" t="str">
        <f>IF(AND(Tableau1[[#This Row],[En retard?]]="Oui",OR(Tableau1[[#This Row],[Product]]="Citron",Tableau1[[#This Row],[Product]]="Amandes")),"Oui","Non")</f>
        <v>Non</v>
      </c>
      <c r="R1960" t="str">
        <f>CONCATENATE(Tableau1[[#This Row],[OrderCode]],"|",Tableau1[[#This Row],[AnaCode]],"|",Tableau1[[#This Row],[Product]])</f>
        <v>CMD01646457|NTR|Jus de fruits</v>
      </c>
    </row>
    <row r="1961" spans="1:18" x14ac:dyDescent="0.25">
      <c r="A1961" s="1" t="s">
        <v>3418</v>
      </c>
      <c r="B1961" s="1" t="s">
        <v>42</v>
      </c>
      <c r="C1961" s="3" t="s">
        <v>188</v>
      </c>
      <c r="D1961" s="3" t="s">
        <v>38</v>
      </c>
      <c r="E1961" s="1" t="s">
        <v>107</v>
      </c>
      <c r="F1961" s="1" t="s">
        <v>3862</v>
      </c>
      <c r="G1961" s="1" t="s">
        <v>950</v>
      </c>
      <c r="H1961" s="3">
        <f>SUBSTITUTE(LEFT(Tableau1[[#This Row],[OrderDate]],17),".",":")+0</f>
        <v>43571.295798611114</v>
      </c>
      <c r="I1961" s="3">
        <f>SUBSTITUTE(LEFT(Tableau1[[#This Row],[OrderDueTo]],17),".",":")+0</f>
        <v>43574.5</v>
      </c>
      <c r="J1961" s="13" t="str">
        <f>VLOOKUP(Tableau1[[#This Row],[AnaCode]],'Config Analyses'!A:C,2,FALSE)</f>
        <v>Analyse nutritionelle</v>
      </c>
      <c r="K1961" s="13" t="str">
        <f>VLOOKUP(Tableau1[[#This Row],[AnaCode]],'Config Analyses'!A:C,3,FALSE)</f>
        <v>Equipe 2</v>
      </c>
      <c r="L1961" s="13" t="str">
        <f>VLOOKUP(Tableau1[[#This Row],[CustomerCode]],'Config Clients'!A:D,3,FALSE)</f>
        <v>Coopérative agricole</v>
      </c>
      <c r="M1961" s="13" t="str">
        <f>VLOOKUP(Tableau1[[#This Row],[CustomerCode]],'Config Clients'!A:D,4,FALSE)</f>
        <v>Julie</v>
      </c>
      <c r="N1961" s="10" t="str">
        <f>IFERROR(IF(Tableau1[[#This Row],[Date rendu]]-'Date de l''export'!$A$2&gt;0,"Non","Oui"),"Oui")</f>
        <v>Non</v>
      </c>
      <c r="O1961" s="11">
        <f>IF(Tableau1[[#This Row],[En retard?]]="Non",Tableau1[[#This Row],[Date rendu]]-'Date de l''export'!$A$2,0)</f>
        <v>2.7404166666674428</v>
      </c>
      <c r="P1961" s="14" t="str">
        <f>IF(Tableau1[[#This Row],[En retard?]]="Oui","HD",IF(Tableau1[Délai restant]&lt;1,"&lt;24h",IF(Tableau1[Délai restant]&lt;2,"&lt;48h","≥48h")))</f>
        <v>≥48h</v>
      </c>
      <c r="Q1961" s="14" t="str">
        <f>IF(AND(Tableau1[[#This Row],[En retard?]]="Oui",OR(Tableau1[[#This Row],[Product]]="Citron",Tableau1[[#This Row],[Product]]="Amandes")),"Oui","Non")</f>
        <v>Non</v>
      </c>
      <c r="R1961" t="str">
        <f>CONCATENATE(Tableau1[[#This Row],[OrderCode]],"|",Tableau1[[#This Row],[AnaCode]],"|",Tableau1[[#This Row],[Product]])</f>
        <v>CMD01601421|NTR|Jus de fruits</v>
      </c>
    </row>
    <row r="1962" spans="1:18" x14ac:dyDescent="0.25">
      <c r="A1962" s="1" t="s">
        <v>808</v>
      </c>
      <c r="B1962" s="1" t="s">
        <v>31</v>
      </c>
      <c r="C1962" s="3" t="s">
        <v>61</v>
      </c>
      <c r="D1962" s="3" t="s">
        <v>14</v>
      </c>
      <c r="E1962" s="1" t="s">
        <v>107</v>
      </c>
      <c r="F1962" s="1" t="s">
        <v>3059</v>
      </c>
      <c r="G1962" s="1" t="s">
        <v>950</v>
      </c>
      <c r="H1962" s="3">
        <f>SUBSTITUTE(LEFT(Tableau1[[#This Row],[OrderDate]],17),".",":")+0</f>
        <v>43571.295856481483</v>
      </c>
      <c r="I1962" s="3">
        <f>SUBSTITUTE(LEFT(Tableau1[[#This Row],[OrderDueTo]],17),".",":")+0</f>
        <v>43574.5</v>
      </c>
      <c r="J1962" s="13" t="str">
        <f>VLOOKUP(Tableau1[[#This Row],[AnaCode]],'Config Analyses'!A:C,2,FALSE)</f>
        <v>Analyse nutritionelle</v>
      </c>
      <c r="K1962" s="13" t="str">
        <f>VLOOKUP(Tableau1[[#This Row],[AnaCode]],'Config Analyses'!A:C,3,FALSE)</f>
        <v>Equipe 2</v>
      </c>
      <c r="L1962" s="13" t="str">
        <f>VLOOKUP(Tableau1[[#This Row],[CustomerCode]],'Config Clients'!A:D,3,FALSE)</f>
        <v>Grande surface</v>
      </c>
      <c r="M1962" s="13" t="str">
        <f>VLOOKUP(Tableau1[[#This Row],[CustomerCode]],'Config Clients'!A:D,4,FALSE)</f>
        <v>Eric</v>
      </c>
      <c r="N1962" s="10" t="str">
        <f>IFERROR(IF(Tableau1[[#This Row],[Date rendu]]-'Date de l''export'!$A$2&gt;0,"Non","Oui"),"Oui")</f>
        <v>Non</v>
      </c>
      <c r="O1962" s="11">
        <f>IF(Tableau1[[#This Row],[En retard?]]="Non",Tableau1[[#This Row],[Date rendu]]-'Date de l''export'!$A$2,0)</f>
        <v>2.7404166666674428</v>
      </c>
      <c r="P1962" s="14" t="str">
        <f>IF(Tableau1[[#This Row],[En retard?]]="Oui","HD",IF(Tableau1[Délai restant]&lt;1,"&lt;24h",IF(Tableau1[Délai restant]&lt;2,"&lt;48h","≥48h")))</f>
        <v>≥48h</v>
      </c>
      <c r="Q1962" s="14" t="str">
        <f>IF(AND(Tableau1[[#This Row],[En retard?]]="Oui",OR(Tableau1[[#This Row],[Product]]="Citron",Tableau1[[#This Row],[Product]]="Amandes")),"Oui","Non")</f>
        <v>Non</v>
      </c>
      <c r="R1962" t="str">
        <f>CONCATENATE(Tableau1[[#This Row],[OrderCode]],"|",Tableau1[[#This Row],[AnaCode]],"|",Tableau1[[#This Row],[Product]])</f>
        <v>CMD01279705|NTR|Pomme de terre</v>
      </c>
    </row>
    <row r="1963" spans="1:18" x14ac:dyDescent="0.25">
      <c r="A1963" s="1" t="s">
        <v>196</v>
      </c>
      <c r="B1963" s="1" t="s">
        <v>32</v>
      </c>
      <c r="C1963" s="3" t="s">
        <v>58</v>
      </c>
      <c r="D1963" s="3" t="s">
        <v>13</v>
      </c>
      <c r="E1963" s="1" t="s">
        <v>229</v>
      </c>
      <c r="F1963" s="1" t="s">
        <v>2497</v>
      </c>
      <c r="G1963" s="1" t="s">
        <v>964</v>
      </c>
      <c r="H1963" s="3">
        <f>SUBSTITUTE(LEFT(Tableau1[[#This Row],[OrderDate]],17),".",":")+0</f>
        <v>43571.296018518522</v>
      </c>
      <c r="I1963" s="3">
        <f>SUBSTITUTE(LEFT(Tableau1[[#This Row],[OrderDueTo]],17),".",":")+0</f>
        <v>43573.5</v>
      </c>
      <c r="J1963" s="13" t="str">
        <f>VLOOKUP(Tableau1[[#This Row],[AnaCode]],'Config Analyses'!A:C,2,FALSE)</f>
        <v>Analyse sucres</v>
      </c>
      <c r="K1963" s="13" t="str">
        <f>VLOOKUP(Tableau1[[#This Row],[AnaCode]],'Config Analyses'!A:C,3,FALSE)</f>
        <v>Equipe 2</v>
      </c>
      <c r="L1963" s="13" t="str">
        <f>VLOOKUP(Tableau1[[#This Row],[CustomerCode]],'Config Clients'!A:D,3,FALSE)</f>
        <v>Coopérative agricole</v>
      </c>
      <c r="M1963" s="13" t="str">
        <f>VLOOKUP(Tableau1[[#This Row],[CustomerCode]],'Config Clients'!A:D,4,FALSE)</f>
        <v>Béatrice</v>
      </c>
      <c r="N1963" s="10" t="str">
        <f>IFERROR(IF(Tableau1[[#This Row],[Date rendu]]-'Date de l''export'!$A$2&gt;0,"Non","Oui"),"Oui")</f>
        <v>Non</v>
      </c>
      <c r="O1963" s="11">
        <f>IF(Tableau1[[#This Row],[En retard?]]="Non",Tableau1[[#This Row],[Date rendu]]-'Date de l''export'!$A$2,0)</f>
        <v>1.7404166666674428</v>
      </c>
      <c r="P1963" s="14" t="str">
        <f>IF(Tableau1[[#This Row],[En retard?]]="Oui","HD",IF(Tableau1[Délai restant]&lt;1,"&lt;24h",IF(Tableau1[Délai restant]&lt;2,"&lt;48h","≥48h")))</f>
        <v>&lt;48h</v>
      </c>
      <c r="Q1963" s="14" t="str">
        <f>IF(AND(Tableau1[[#This Row],[En retard?]]="Oui",OR(Tableau1[[#This Row],[Product]]="Citron",Tableau1[[#This Row],[Product]]="Amandes")),"Oui","Non")</f>
        <v>Non</v>
      </c>
      <c r="R1963" t="str">
        <f>CONCATENATE(Tableau1[[#This Row],[OrderCode]],"|",Tableau1[[#This Row],[AnaCode]],"|",Tableau1[[#This Row],[Product]])</f>
        <v>CMD01627201|SCR|Tomate</v>
      </c>
    </row>
    <row r="1964" spans="1:18" x14ac:dyDescent="0.25">
      <c r="A1964" s="1" t="s">
        <v>3559</v>
      </c>
      <c r="B1964" s="1" t="s">
        <v>42</v>
      </c>
      <c r="C1964" s="3" t="s">
        <v>73</v>
      </c>
      <c r="D1964" s="3" t="s">
        <v>23</v>
      </c>
      <c r="E1964" s="1" t="s">
        <v>130</v>
      </c>
      <c r="F1964" s="1" t="s">
        <v>3863</v>
      </c>
      <c r="G1964" s="1" t="s">
        <v>1013</v>
      </c>
      <c r="H1964" s="3">
        <f>SUBSTITUTE(LEFT(Tableau1[[#This Row],[OrderDate]],17),".",":")+0</f>
        <v>43571.296064814815</v>
      </c>
      <c r="I1964" s="3">
        <f>SUBSTITUTE(LEFT(Tableau1[[#This Row],[OrderDueTo]],17),".",":")+0</f>
        <v>43578.5</v>
      </c>
      <c r="J1964" s="13" t="str">
        <f>VLOOKUP(Tableau1[[#This Row],[AnaCode]],'Config Analyses'!A:C,2,FALSE)</f>
        <v>Analyse pesticides</v>
      </c>
      <c r="K1964" s="13" t="str">
        <f>VLOOKUP(Tableau1[[#This Row],[AnaCode]],'Config Analyses'!A:C,3,FALSE)</f>
        <v>Equipe 3</v>
      </c>
      <c r="L1964" s="13" t="str">
        <f>VLOOKUP(Tableau1[[#This Row],[CustomerCode]],'Config Clients'!A:D,3,FALSE)</f>
        <v>Entreprises agro-alimentaires</v>
      </c>
      <c r="M1964" s="13" t="str">
        <f>VLOOKUP(Tableau1[[#This Row],[CustomerCode]],'Config Clients'!A:D,4,FALSE)</f>
        <v>Julien</v>
      </c>
      <c r="N1964" s="10" t="str">
        <f>IFERROR(IF(Tableau1[[#This Row],[Date rendu]]-'Date de l''export'!$A$2&gt;0,"Non","Oui"),"Oui")</f>
        <v>Non</v>
      </c>
      <c r="O1964" s="11">
        <f>IF(Tableau1[[#This Row],[En retard?]]="Non",Tableau1[[#This Row],[Date rendu]]-'Date de l''export'!$A$2,0)</f>
        <v>6.7404166666674428</v>
      </c>
      <c r="P1964" s="14" t="str">
        <f>IF(Tableau1[[#This Row],[En retard?]]="Oui","HD",IF(Tableau1[Délai restant]&lt;1,"&lt;24h",IF(Tableau1[Délai restant]&lt;2,"&lt;48h","≥48h")))</f>
        <v>≥48h</v>
      </c>
      <c r="Q1964" s="14" t="str">
        <f>IF(AND(Tableau1[[#This Row],[En retard?]]="Oui",OR(Tableau1[[#This Row],[Product]]="Citron",Tableau1[[#This Row],[Product]]="Amandes")),"Oui","Non")</f>
        <v>Non</v>
      </c>
      <c r="R1964" t="str">
        <f>CONCATENATE(Tableau1[[#This Row],[OrderCode]],"|",Tableau1[[#This Row],[AnaCode]],"|",Tableau1[[#This Row],[Product]])</f>
        <v>CMD01755301|PEST|Jus de fruits</v>
      </c>
    </row>
    <row r="1965" spans="1:18" x14ac:dyDescent="0.25">
      <c r="A1965" s="1" t="s">
        <v>361</v>
      </c>
      <c r="B1965" s="1" t="s">
        <v>31</v>
      </c>
      <c r="C1965" s="3" t="s">
        <v>61</v>
      </c>
      <c r="D1965" s="3" t="s">
        <v>14</v>
      </c>
      <c r="E1965" s="1" t="s">
        <v>130</v>
      </c>
      <c r="F1965" s="1" t="s">
        <v>2498</v>
      </c>
      <c r="G1965" s="1" t="s">
        <v>1013</v>
      </c>
      <c r="H1965" s="3">
        <f>SUBSTITUTE(LEFT(Tableau1[[#This Row],[OrderDate]],17),".",":")+0</f>
        <v>43571.296238425923</v>
      </c>
      <c r="I1965" s="3">
        <f>SUBSTITUTE(LEFT(Tableau1[[#This Row],[OrderDueTo]],17),".",":")+0</f>
        <v>43578.5</v>
      </c>
      <c r="J1965" s="13" t="str">
        <f>VLOOKUP(Tableau1[[#This Row],[AnaCode]],'Config Analyses'!A:C,2,FALSE)</f>
        <v>Analyse pesticides</v>
      </c>
      <c r="K1965" s="13" t="str">
        <f>VLOOKUP(Tableau1[[#This Row],[AnaCode]],'Config Analyses'!A:C,3,FALSE)</f>
        <v>Equipe 3</v>
      </c>
      <c r="L1965" s="13" t="str">
        <f>VLOOKUP(Tableau1[[#This Row],[CustomerCode]],'Config Clients'!A:D,3,FALSE)</f>
        <v>Grande surface</v>
      </c>
      <c r="M1965" s="13" t="str">
        <f>VLOOKUP(Tableau1[[#This Row],[CustomerCode]],'Config Clients'!A:D,4,FALSE)</f>
        <v>Eric</v>
      </c>
      <c r="N1965" s="10" t="str">
        <f>IFERROR(IF(Tableau1[[#This Row],[Date rendu]]-'Date de l''export'!$A$2&gt;0,"Non","Oui"),"Oui")</f>
        <v>Non</v>
      </c>
      <c r="O1965" s="11">
        <f>IF(Tableau1[[#This Row],[En retard?]]="Non",Tableau1[[#This Row],[Date rendu]]-'Date de l''export'!$A$2,0)</f>
        <v>6.7404166666674428</v>
      </c>
      <c r="P1965" s="14" t="str">
        <f>IF(Tableau1[[#This Row],[En retard?]]="Oui","HD",IF(Tableau1[Délai restant]&lt;1,"&lt;24h",IF(Tableau1[Délai restant]&lt;2,"&lt;48h","≥48h")))</f>
        <v>≥48h</v>
      </c>
      <c r="Q1965" s="14" t="str">
        <f>IF(AND(Tableau1[[#This Row],[En retard?]]="Oui",OR(Tableau1[[#This Row],[Product]]="Citron",Tableau1[[#This Row],[Product]]="Amandes")),"Oui","Non")</f>
        <v>Non</v>
      </c>
      <c r="R1965" t="str">
        <f>CONCATENATE(Tableau1[[#This Row],[OrderCode]],"|",Tableau1[[#This Row],[AnaCode]],"|",Tableau1[[#This Row],[Product]])</f>
        <v>CMD01517102|PEST|Pomme de terre</v>
      </c>
    </row>
    <row r="1966" spans="1:18" x14ac:dyDescent="0.25">
      <c r="A1966" s="1" t="s">
        <v>431</v>
      </c>
      <c r="B1966" s="1" t="s">
        <v>42</v>
      </c>
      <c r="C1966" s="3" t="s">
        <v>67</v>
      </c>
      <c r="D1966" s="3" t="s">
        <v>18</v>
      </c>
      <c r="E1966" s="1" t="s">
        <v>130</v>
      </c>
      <c r="F1966" s="1" t="s">
        <v>2499</v>
      </c>
      <c r="G1966" s="1" t="s">
        <v>1013</v>
      </c>
      <c r="H1966" s="3">
        <f>SUBSTITUTE(LEFT(Tableau1[[#This Row],[OrderDate]],17),".",":")+0</f>
        <v>43571.296273148146</v>
      </c>
      <c r="I1966" s="3">
        <f>SUBSTITUTE(LEFT(Tableau1[[#This Row],[OrderDueTo]],17),".",":")+0</f>
        <v>43578.5</v>
      </c>
      <c r="J1966" s="13" t="str">
        <f>VLOOKUP(Tableau1[[#This Row],[AnaCode]],'Config Analyses'!A:C,2,FALSE)</f>
        <v>Analyse pesticides</v>
      </c>
      <c r="K1966" s="13" t="str">
        <f>VLOOKUP(Tableau1[[#This Row],[AnaCode]],'Config Analyses'!A:C,3,FALSE)</f>
        <v>Equipe 3</v>
      </c>
      <c r="L1966" s="13" t="str">
        <f>VLOOKUP(Tableau1[[#This Row],[CustomerCode]],'Config Clients'!A:D,3,FALSE)</f>
        <v>Entreprises agro-alimentaires</v>
      </c>
      <c r="M1966" s="13" t="str">
        <f>VLOOKUP(Tableau1[[#This Row],[CustomerCode]],'Config Clients'!A:D,4,FALSE)</f>
        <v>Marc</v>
      </c>
      <c r="N1966" s="10" t="str">
        <f>IFERROR(IF(Tableau1[[#This Row],[Date rendu]]-'Date de l''export'!$A$2&gt;0,"Non","Oui"),"Oui")</f>
        <v>Non</v>
      </c>
      <c r="O1966" s="11">
        <f>IF(Tableau1[[#This Row],[En retard?]]="Non",Tableau1[[#This Row],[Date rendu]]-'Date de l''export'!$A$2,0)</f>
        <v>6.7404166666674428</v>
      </c>
      <c r="P1966" s="14" t="str">
        <f>IF(Tableau1[[#This Row],[En retard?]]="Oui","HD",IF(Tableau1[Délai restant]&lt;1,"&lt;24h",IF(Tableau1[Délai restant]&lt;2,"&lt;48h","≥48h")))</f>
        <v>≥48h</v>
      </c>
      <c r="Q1966" s="14" t="str">
        <f>IF(AND(Tableau1[[#This Row],[En retard?]]="Oui",OR(Tableau1[[#This Row],[Product]]="Citron",Tableau1[[#This Row],[Product]]="Amandes")),"Oui","Non")</f>
        <v>Non</v>
      </c>
      <c r="R1966" t="str">
        <f>CONCATENATE(Tableau1[[#This Row],[OrderCode]],"|",Tableau1[[#This Row],[AnaCode]],"|",Tableau1[[#This Row],[Product]])</f>
        <v>CMD01680902|PEST|Jus de fruits</v>
      </c>
    </row>
    <row r="1967" spans="1:18" x14ac:dyDescent="0.25">
      <c r="A1967" s="1" t="s">
        <v>3864</v>
      </c>
      <c r="B1967" s="1" t="s">
        <v>42</v>
      </c>
      <c r="C1967" s="3" t="s">
        <v>188</v>
      </c>
      <c r="D1967" s="3" t="s">
        <v>38</v>
      </c>
      <c r="E1967" s="1" t="s">
        <v>107</v>
      </c>
      <c r="F1967" s="1" t="s">
        <v>3865</v>
      </c>
      <c r="G1967" s="1" t="s">
        <v>950</v>
      </c>
      <c r="H1967" s="3">
        <f>SUBSTITUTE(LEFT(Tableau1[[#This Row],[OrderDate]],17),".",":")+0</f>
        <v>43571.296400462961</v>
      </c>
      <c r="I1967" s="3">
        <f>SUBSTITUTE(LEFT(Tableau1[[#This Row],[OrderDueTo]],17),".",":")+0</f>
        <v>43574.5</v>
      </c>
      <c r="J1967" s="13" t="str">
        <f>VLOOKUP(Tableau1[[#This Row],[AnaCode]],'Config Analyses'!A:C,2,FALSE)</f>
        <v>Analyse nutritionelle</v>
      </c>
      <c r="K1967" s="13" t="str">
        <f>VLOOKUP(Tableau1[[#This Row],[AnaCode]],'Config Analyses'!A:C,3,FALSE)</f>
        <v>Equipe 2</v>
      </c>
      <c r="L1967" s="13" t="str">
        <f>VLOOKUP(Tableau1[[#This Row],[CustomerCode]],'Config Clients'!A:D,3,FALSE)</f>
        <v>Coopérative agricole</v>
      </c>
      <c r="M1967" s="13" t="str">
        <f>VLOOKUP(Tableau1[[#This Row],[CustomerCode]],'Config Clients'!A:D,4,FALSE)</f>
        <v>Julie</v>
      </c>
      <c r="N1967" s="10" t="str">
        <f>IFERROR(IF(Tableau1[[#This Row],[Date rendu]]-'Date de l''export'!$A$2&gt;0,"Non","Oui"),"Oui")</f>
        <v>Non</v>
      </c>
      <c r="O1967" s="11">
        <f>IF(Tableau1[[#This Row],[En retard?]]="Non",Tableau1[[#This Row],[Date rendu]]-'Date de l''export'!$A$2,0)</f>
        <v>2.7404166666674428</v>
      </c>
      <c r="P1967" s="14" t="str">
        <f>IF(Tableau1[[#This Row],[En retard?]]="Oui","HD",IF(Tableau1[Délai restant]&lt;1,"&lt;24h",IF(Tableau1[Délai restant]&lt;2,"&lt;48h","≥48h")))</f>
        <v>≥48h</v>
      </c>
      <c r="Q1967" s="14" t="str">
        <f>IF(AND(Tableau1[[#This Row],[En retard?]]="Oui",OR(Tableau1[[#This Row],[Product]]="Citron",Tableau1[[#This Row],[Product]]="Amandes")),"Oui","Non")</f>
        <v>Non</v>
      </c>
      <c r="R1967" t="str">
        <f>CONCATENATE(Tableau1[[#This Row],[OrderCode]],"|",Tableau1[[#This Row],[AnaCode]],"|",Tableau1[[#This Row],[Product]])</f>
        <v>CMD01695012|NTR|Jus de fruits</v>
      </c>
    </row>
    <row r="1968" spans="1:18" x14ac:dyDescent="0.25">
      <c r="A1968" s="1" t="s">
        <v>522</v>
      </c>
      <c r="B1968" s="1" t="s">
        <v>31</v>
      </c>
      <c r="C1968" s="3" t="s">
        <v>49</v>
      </c>
      <c r="D1968" s="3" t="s">
        <v>8</v>
      </c>
      <c r="E1968" s="1" t="s">
        <v>107</v>
      </c>
      <c r="F1968" s="1" t="s">
        <v>2500</v>
      </c>
      <c r="G1968" s="1" t="s">
        <v>950</v>
      </c>
      <c r="H1968" s="3">
        <f>SUBSTITUTE(LEFT(Tableau1[[#This Row],[OrderDate]],17),".",":")+0</f>
        <v>43571.296423611115</v>
      </c>
      <c r="I1968" s="3">
        <f>SUBSTITUTE(LEFT(Tableau1[[#This Row],[OrderDueTo]],17),".",":")+0</f>
        <v>43574.5</v>
      </c>
      <c r="J1968" s="13" t="str">
        <f>VLOOKUP(Tableau1[[#This Row],[AnaCode]],'Config Analyses'!A:C,2,FALSE)</f>
        <v>Analyse nutritionelle</v>
      </c>
      <c r="K1968" s="13" t="str">
        <f>VLOOKUP(Tableau1[[#This Row],[AnaCode]],'Config Analyses'!A:C,3,FALSE)</f>
        <v>Equipe 2</v>
      </c>
      <c r="L1968" s="13" t="str">
        <f>VLOOKUP(Tableau1[[#This Row],[CustomerCode]],'Config Clients'!A:D,3,FALSE)</f>
        <v>Grande surface</v>
      </c>
      <c r="M1968" s="13" t="str">
        <f>VLOOKUP(Tableau1[[#This Row],[CustomerCode]],'Config Clients'!A:D,4,FALSE)</f>
        <v>Eric</v>
      </c>
      <c r="N1968" s="10" t="str">
        <f>IFERROR(IF(Tableau1[[#This Row],[Date rendu]]-'Date de l''export'!$A$2&gt;0,"Non","Oui"),"Oui")</f>
        <v>Non</v>
      </c>
      <c r="O1968" s="11">
        <f>IF(Tableau1[[#This Row],[En retard?]]="Non",Tableau1[[#This Row],[Date rendu]]-'Date de l''export'!$A$2,0)</f>
        <v>2.7404166666674428</v>
      </c>
      <c r="P1968" s="14" t="str">
        <f>IF(Tableau1[[#This Row],[En retard?]]="Oui","HD",IF(Tableau1[Délai restant]&lt;1,"&lt;24h",IF(Tableau1[Délai restant]&lt;2,"&lt;48h","≥48h")))</f>
        <v>≥48h</v>
      </c>
      <c r="Q1968" s="14" t="str">
        <f>IF(AND(Tableau1[[#This Row],[En retard?]]="Oui",OR(Tableau1[[#This Row],[Product]]="Citron",Tableau1[[#This Row],[Product]]="Amandes")),"Oui","Non")</f>
        <v>Non</v>
      </c>
      <c r="R1968" t="str">
        <f>CONCATENATE(Tableau1[[#This Row],[OrderCode]],"|",Tableau1[[#This Row],[AnaCode]],"|",Tableau1[[#This Row],[Product]])</f>
        <v>CMD01742602|NTR|Pomme de terre</v>
      </c>
    </row>
    <row r="1969" spans="1:18" x14ac:dyDescent="0.25">
      <c r="A1969" s="1" t="s">
        <v>3288</v>
      </c>
      <c r="B1969" s="1" t="s">
        <v>42</v>
      </c>
      <c r="C1969" s="3" t="s">
        <v>73</v>
      </c>
      <c r="D1969" s="3" t="s">
        <v>23</v>
      </c>
      <c r="E1969" s="1" t="s">
        <v>107</v>
      </c>
      <c r="F1969" s="1" t="s">
        <v>3866</v>
      </c>
      <c r="G1969" s="1" t="s">
        <v>950</v>
      </c>
      <c r="H1969" s="3">
        <f>SUBSTITUTE(LEFT(Tableau1[[#This Row],[OrderDate]],17),".",":")+0</f>
        <v>43571.296620370369</v>
      </c>
      <c r="I1969" s="3">
        <f>SUBSTITUTE(LEFT(Tableau1[[#This Row],[OrderDueTo]],17),".",":")+0</f>
        <v>43574.5</v>
      </c>
      <c r="J1969" s="13" t="str">
        <f>VLOOKUP(Tableau1[[#This Row],[AnaCode]],'Config Analyses'!A:C,2,FALSE)</f>
        <v>Analyse nutritionelle</v>
      </c>
      <c r="K1969" s="13" t="str">
        <f>VLOOKUP(Tableau1[[#This Row],[AnaCode]],'Config Analyses'!A:C,3,FALSE)</f>
        <v>Equipe 2</v>
      </c>
      <c r="L1969" s="13" t="str">
        <f>VLOOKUP(Tableau1[[#This Row],[CustomerCode]],'Config Clients'!A:D,3,FALSE)</f>
        <v>Entreprises agro-alimentaires</v>
      </c>
      <c r="M1969" s="13" t="str">
        <f>VLOOKUP(Tableau1[[#This Row],[CustomerCode]],'Config Clients'!A:D,4,FALSE)</f>
        <v>Julien</v>
      </c>
      <c r="N1969" s="10" t="str">
        <f>IFERROR(IF(Tableau1[[#This Row],[Date rendu]]-'Date de l''export'!$A$2&gt;0,"Non","Oui"),"Oui")</f>
        <v>Non</v>
      </c>
      <c r="O1969" s="11">
        <f>IF(Tableau1[[#This Row],[En retard?]]="Non",Tableau1[[#This Row],[Date rendu]]-'Date de l''export'!$A$2,0)</f>
        <v>2.7404166666674428</v>
      </c>
      <c r="P1969" s="14" t="str">
        <f>IF(Tableau1[[#This Row],[En retard?]]="Oui","HD",IF(Tableau1[Délai restant]&lt;1,"&lt;24h",IF(Tableau1[Délai restant]&lt;2,"&lt;48h","≥48h")))</f>
        <v>≥48h</v>
      </c>
      <c r="Q1969" s="14" t="str">
        <f>IF(AND(Tableau1[[#This Row],[En retard?]]="Oui",OR(Tableau1[[#This Row],[Product]]="Citron",Tableau1[[#This Row],[Product]]="Amandes")),"Oui","Non")</f>
        <v>Non</v>
      </c>
      <c r="R1969" t="str">
        <f>CONCATENATE(Tableau1[[#This Row],[OrderCode]],"|",Tableau1[[#This Row],[AnaCode]],"|",Tableau1[[#This Row],[Product]])</f>
        <v>CMD01721401|NTR|Jus de fruits</v>
      </c>
    </row>
    <row r="1970" spans="1:18" x14ac:dyDescent="0.25">
      <c r="A1970" s="1" t="s">
        <v>3413</v>
      </c>
      <c r="B1970" s="1" t="s">
        <v>42</v>
      </c>
      <c r="C1970" s="3" t="s">
        <v>188</v>
      </c>
      <c r="D1970" s="3" t="s">
        <v>38</v>
      </c>
      <c r="E1970" s="1" t="s">
        <v>130</v>
      </c>
      <c r="F1970" s="1" t="s">
        <v>3867</v>
      </c>
      <c r="G1970" s="1" t="s">
        <v>1013</v>
      </c>
      <c r="H1970" s="3">
        <f>SUBSTITUTE(LEFT(Tableau1[[#This Row],[OrderDate]],17),".",":")+0</f>
        <v>43571.296782407408</v>
      </c>
      <c r="I1970" s="3">
        <f>SUBSTITUTE(LEFT(Tableau1[[#This Row],[OrderDueTo]],17),".",":")+0</f>
        <v>43578.5</v>
      </c>
      <c r="J1970" s="13" t="str">
        <f>VLOOKUP(Tableau1[[#This Row],[AnaCode]],'Config Analyses'!A:C,2,FALSE)</f>
        <v>Analyse pesticides</v>
      </c>
      <c r="K1970" s="13" t="str">
        <f>VLOOKUP(Tableau1[[#This Row],[AnaCode]],'Config Analyses'!A:C,3,FALSE)</f>
        <v>Equipe 3</v>
      </c>
      <c r="L1970" s="13" t="str">
        <f>VLOOKUP(Tableau1[[#This Row],[CustomerCode]],'Config Clients'!A:D,3,FALSE)</f>
        <v>Coopérative agricole</v>
      </c>
      <c r="M1970" s="13" t="str">
        <f>VLOOKUP(Tableau1[[#This Row],[CustomerCode]],'Config Clients'!A:D,4,FALSE)</f>
        <v>Julie</v>
      </c>
      <c r="N1970" s="10" t="str">
        <f>IFERROR(IF(Tableau1[[#This Row],[Date rendu]]-'Date de l''export'!$A$2&gt;0,"Non","Oui"),"Oui")</f>
        <v>Non</v>
      </c>
      <c r="O1970" s="11">
        <f>IF(Tableau1[[#This Row],[En retard?]]="Non",Tableau1[[#This Row],[Date rendu]]-'Date de l''export'!$A$2,0)</f>
        <v>6.7404166666674428</v>
      </c>
      <c r="P1970" s="14" t="str">
        <f>IF(Tableau1[[#This Row],[En retard?]]="Oui","HD",IF(Tableau1[Délai restant]&lt;1,"&lt;24h",IF(Tableau1[Délai restant]&lt;2,"&lt;48h","≥48h")))</f>
        <v>≥48h</v>
      </c>
      <c r="Q1970" s="14" t="str">
        <f>IF(AND(Tableau1[[#This Row],[En retard?]]="Oui",OR(Tableau1[[#This Row],[Product]]="Citron",Tableau1[[#This Row],[Product]]="Amandes")),"Oui","Non")</f>
        <v>Non</v>
      </c>
      <c r="R1970" t="str">
        <f>CONCATENATE(Tableau1[[#This Row],[OrderCode]],"|",Tableau1[[#This Row],[AnaCode]],"|",Tableau1[[#This Row],[Product]])</f>
        <v>CMD01568418|PEST|Jus de fruits</v>
      </c>
    </row>
    <row r="1971" spans="1:18" x14ac:dyDescent="0.25">
      <c r="A1971" s="1" t="s">
        <v>889</v>
      </c>
      <c r="B1971" s="1" t="s">
        <v>43</v>
      </c>
      <c r="C1971" s="3" t="s">
        <v>225</v>
      </c>
      <c r="D1971" s="3" t="s">
        <v>39</v>
      </c>
      <c r="E1971" s="1" t="s">
        <v>130</v>
      </c>
      <c r="F1971" s="1" t="s">
        <v>2503</v>
      </c>
      <c r="G1971" s="1" t="s">
        <v>1013</v>
      </c>
      <c r="H1971" s="3">
        <f>SUBSTITUTE(LEFT(Tableau1[[#This Row],[OrderDate]],17),".",":")+0</f>
        <v>43571.296875</v>
      </c>
      <c r="I1971" s="3">
        <f>SUBSTITUTE(LEFT(Tableau1[[#This Row],[OrderDueTo]],17),".",":")+0</f>
        <v>43578.5</v>
      </c>
      <c r="J1971" s="13" t="str">
        <f>VLOOKUP(Tableau1[[#This Row],[AnaCode]],'Config Analyses'!A:C,2,FALSE)</f>
        <v>Analyse pesticides</v>
      </c>
      <c r="K1971" s="13" t="str">
        <f>VLOOKUP(Tableau1[[#This Row],[AnaCode]],'Config Analyses'!A:C,3,FALSE)</f>
        <v>Equipe 3</v>
      </c>
      <c r="L1971" s="13" t="str">
        <f>VLOOKUP(Tableau1[[#This Row],[CustomerCode]],'Config Clients'!A:D,3,FALSE)</f>
        <v>Coopérative agricole</v>
      </c>
      <c r="M1971" s="13" t="str">
        <f>VLOOKUP(Tableau1[[#This Row],[CustomerCode]],'Config Clients'!A:D,4,FALSE)</f>
        <v>Béatrice</v>
      </c>
      <c r="N1971" s="10" t="str">
        <f>IFERROR(IF(Tableau1[[#This Row],[Date rendu]]-'Date de l''export'!$A$2&gt;0,"Non","Oui"),"Oui")</f>
        <v>Non</v>
      </c>
      <c r="O1971" s="11">
        <f>IF(Tableau1[[#This Row],[En retard?]]="Non",Tableau1[[#This Row],[Date rendu]]-'Date de l''export'!$A$2,0)</f>
        <v>6.7404166666674428</v>
      </c>
      <c r="P1971" s="14" t="str">
        <f>IF(Tableau1[[#This Row],[En retard?]]="Oui","HD",IF(Tableau1[Délai restant]&lt;1,"&lt;24h",IF(Tableau1[Délai restant]&lt;2,"&lt;48h","≥48h")))</f>
        <v>≥48h</v>
      </c>
      <c r="Q1971" s="14" t="str">
        <f>IF(AND(Tableau1[[#This Row],[En retard?]]="Oui",OR(Tableau1[[#This Row],[Product]]="Citron",Tableau1[[#This Row],[Product]]="Amandes")),"Oui","Non")</f>
        <v>Non</v>
      </c>
      <c r="R1971" t="str">
        <f>CONCATENATE(Tableau1[[#This Row],[OrderCode]],"|",Tableau1[[#This Row],[AnaCode]],"|",Tableau1[[#This Row],[Product]])</f>
        <v>CMD01747501|PEST|Pomme</v>
      </c>
    </row>
    <row r="1972" spans="1:18" x14ac:dyDescent="0.25">
      <c r="A1972" s="1" t="s">
        <v>294</v>
      </c>
      <c r="B1972" s="1" t="s">
        <v>32</v>
      </c>
      <c r="C1972" s="3" t="s">
        <v>61</v>
      </c>
      <c r="D1972" s="3" t="s">
        <v>14</v>
      </c>
      <c r="E1972" s="1" t="s">
        <v>229</v>
      </c>
      <c r="F1972" s="1" t="s">
        <v>2504</v>
      </c>
      <c r="G1972" s="1" t="s">
        <v>964</v>
      </c>
      <c r="H1972" s="3">
        <f>SUBSTITUTE(LEFT(Tableau1[[#This Row],[OrderDate]],17),".",":")+0</f>
        <v>43571.297013888892</v>
      </c>
      <c r="I1972" s="3">
        <f>SUBSTITUTE(LEFT(Tableau1[[#This Row],[OrderDueTo]],17),".",":")+0</f>
        <v>43573.5</v>
      </c>
      <c r="J1972" s="13" t="str">
        <f>VLOOKUP(Tableau1[[#This Row],[AnaCode]],'Config Analyses'!A:C,2,FALSE)</f>
        <v>Analyse sucres</v>
      </c>
      <c r="K1972" s="13" t="str">
        <f>VLOOKUP(Tableau1[[#This Row],[AnaCode]],'Config Analyses'!A:C,3,FALSE)</f>
        <v>Equipe 2</v>
      </c>
      <c r="L1972" s="13" t="str">
        <f>VLOOKUP(Tableau1[[#This Row],[CustomerCode]],'Config Clients'!A:D,3,FALSE)</f>
        <v>Grande surface</v>
      </c>
      <c r="M1972" s="13" t="str">
        <f>VLOOKUP(Tableau1[[#This Row],[CustomerCode]],'Config Clients'!A:D,4,FALSE)</f>
        <v>Eric</v>
      </c>
      <c r="N1972" s="10" t="str">
        <f>IFERROR(IF(Tableau1[[#This Row],[Date rendu]]-'Date de l''export'!$A$2&gt;0,"Non","Oui"),"Oui")</f>
        <v>Non</v>
      </c>
      <c r="O1972" s="11">
        <f>IF(Tableau1[[#This Row],[En retard?]]="Non",Tableau1[[#This Row],[Date rendu]]-'Date de l''export'!$A$2,0)</f>
        <v>1.7404166666674428</v>
      </c>
      <c r="P1972" s="14" t="str">
        <f>IF(Tableau1[[#This Row],[En retard?]]="Oui","HD",IF(Tableau1[Délai restant]&lt;1,"&lt;24h",IF(Tableau1[Délai restant]&lt;2,"&lt;48h","≥48h")))</f>
        <v>&lt;48h</v>
      </c>
      <c r="Q1972" s="14" t="str">
        <f>IF(AND(Tableau1[[#This Row],[En retard?]]="Oui",OR(Tableau1[[#This Row],[Product]]="Citron",Tableau1[[#This Row],[Product]]="Amandes")),"Oui","Non")</f>
        <v>Non</v>
      </c>
      <c r="R1972" t="str">
        <f>CONCATENATE(Tableau1[[#This Row],[OrderCode]],"|",Tableau1[[#This Row],[AnaCode]],"|",Tableau1[[#This Row],[Product]])</f>
        <v>CMD01447701|SCR|Tomate</v>
      </c>
    </row>
    <row r="1973" spans="1:18" x14ac:dyDescent="0.25">
      <c r="A1973" s="1" t="s">
        <v>476</v>
      </c>
      <c r="B1973" s="1" t="s">
        <v>31</v>
      </c>
      <c r="C1973" s="3" t="s">
        <v>54</v>
      </c>
      <c r="D1973" s="3" t="s">
        <v>10</v>
      </c>
      <c r="E1973" s="1" t="s">
        <v>130</v>
      </c>
      <c r="F1973" s="1" t="s">
        <v>2505</v>
      </c>
      <c r="G1973" s="1" t="s">
        <v>1013</v>
      </c>
      <c r="H1973" s="3">
        <f>SUBSTITUTE(LEFT(Tableau1[[#This Row],[OrderDate]],17),".",":")+0</f>
        <v>43571.297118055554</v>
      </c>
      <c r="I1973" s="3">
        <f>SUBSTITUTE(LEFT(Tableau1[[#This Row],[OrderDueTo]],17),".",":")+0</f>
        <v>43578.5</v>
      </c>
      <c r="J1973" s="13" t="str">
        <f>VLOOKUP(Tableau1[[#This Row],[AnaCode]],'Config Analyses'!A:C,2,FALSE)</f>
        <v>Analyse pesticides</v>
      </c>
      <c r="K1973" s="13" t="str">
        <f>VLOOKUP(Tableau1[[#This Row],[AnaCode]],'Config Analyses'!A:C,3,FALSE)</f>
        <v>Equipe 3</v>
      </c>
      <c r="L1973" s="13" t="str">
        <f>VLOOKUP(Tableau1[[#This Row],[CustomerCode]],'Config Clients'!A:D,3,FALSE)</f>
        <v>Coopérative agricole</v>
      </c>
      <c r="M1973" s="13" t="str">
        <f>VLOOKUP(Tableau1[[#This Row],[CustomerCode]],'Config Clients'!A:D,4,FALSE)</f>
        <v>Julie</v>
      </c>
      <c r="N1973" s="10" t="str">
        <f>IFERROR(IF(Tableau1[[#This Row],[Date rendu]]-'Date de l''export'!$A$2&gt;0,"Non","Oui"),"Oui")</f>
        <v>Non</v>
      </c>
      <c r="O1973" s="11">
        <f>IF(Tableau1[[#This Row],[En retard?]]="Non",Tableau1[[#This Row],[Date rendu]]-'Date de l''export'!$A$2,0)</f>
        <v>6.7404166666674428</v>
      </c>
      <c r="P1973" s="14" t="str">
        <f>IF(Tableau1[[#This Row],[En retard?]]="Oui","HD",IF(Tableau1[Délai restant]&lt;1,"&lt;24h",IF(Tableau1[Délai restant]&lt;2,"&lt;48h","≥48h")))</f>
        <v>≥48h</v>
      </c>
      <c r="Q1973" s="14" t="str">
        <f>IF(AND(Tableau1[[#This Row],[En retard?]]="Oui",OR(Tableau1[[#This Row],[Product]]="Citron",Tableau1[[#This Row],[Product]]="Amandes")),"Oui","Non")</f>
        <v>Non</v>
      </c>
      <c r="R1973" t="str">
        <f>CONCATENATE(Tableau1[[#This Row],[OrderCode]],"|",Tableau1[[#This Row],[AnaCode]],"|",Tableau1[[#This Row],[Product]])</f>
        <v>CMD01765704|PEST|Pomme de terre</v>
      </c>
    </row>
    <row r="1974" spans="1:18" x14ac:dyDescent="0.25">
      <c r="A1974" s="1" t="s">
        <v>122</v>
      </c>
      <c r="B1974" s="1" t="s">
        <v>31</v>
      </c>
      <c r="C1974" s="3" t="s">
        <v>54</v>
      </c>
      <c r="D1974" s="3" t="s">
        <v>10</v>
      </c>
      <c r="E1974" s="1" t="s">
        <v>107</v>
      </c>
      <c r="F1974" s="1" t="s">
        <v>2228</v>
      </c>
      <c r="G1974" s="1" t="s">
        <v>950</v>
      </c>
      <c r="H1974" s="3">
        <f>SUBSTITUTE(LEFT(Tableau1[[#This Row],[OrderDate]],17),".",":")+0</f>
        <v>43571.2971412037</v>
      </c>
      <c r="I1974" s="3">
        <f>SUBSTITUTE(LEFT(Tableau1[[#This Row],[OrderDueTo]],17),".",":")+0</f>
        <v>43574.5</v>
      </c>
      <c r="J1974" s="13" t="str">
        <f>VLOOKUP(Tableau1[[#This Row],[AnaCode]],'Config Analyses'!A:C,2,FALSE)</f>
        <v>Analyse nutritionelle</v>
      </c>
      <c r="K1974" s="13" t="str">
        <f>VLOOKUP(Tableau1[[#This Row],[AnaCode]],'Config Analyses'!A:C,3,FALSE)</f>
        <v>Equipe 2</v>
      </c>
      <c r="L1974" s="13" t="str">
        <f>VLOOKUP(Tableau1[[#This Row],[CustomerCode]],'Config Clients'!A:D,3,FALSE)</f>
        <v>Coopérative agricole</v>
      </c>
      <c r="M1974" s="13" t="str">
        <f>VLOOKUP(Tableau1[[#This Row],[CustomerCode]],'Config Clients'!A:D,4,FALSE)</f>
        <v>Julie</v>
      </c>
      <c r="N1974" s="10" t="str">
        <f>IFERROR(IF(Tableau1[[#This Row],[Date rendu]]-'Date de l''export'!$A$2&gt;0,"Non","Oui"),"Oui")</f>
        <v>Non</v>
      </c>
      <c r="O1974" s="11">
        <f>IF(Tableau1[[#This Row],[En retard?]]="Non",Tableau1[[#This Row],[Date rendu]]-'Date de l''export'!$A$2,0)</f>
        <v>2.7404166666674428</v>
      </c>
      <c r="P1974" s="14" t="str">
        <f>IF(Tableau1[[#This Row],[En retard?]]="Oui","HD",IF(Tableau1[Délai restant]&lt;1,"&lt;24h",IF(Tableau1[Délai restant]&lt;2,"&lt;48h","≥48h")))</f>
        <v>≥48h</v>
      </c>
      <c r="Q1974" s="14" t="str">
        <f>IF(AND(Tableau1[[#This Row],[En retard?]]="Oui",OR(Tableau1[[#This Row],[Product]]="Citron",Tableau1[[#This Row],[Product]]="Amandes")),"Oui","Non")</f>
        <v>Non</v>
      </c>
      <c r="R1974" t="str">
        <f>CONCATENATE(Tableau1[[#This Row],[OrderCode]],"|",Tableau1[[#This Row],[AnaCode]],"|",Tableau1[[#This Row],[Product]])</f>
        <v>CMD01569201|NTR|Pomme de terre</v>
      </c>
    </row>
    <row r="1975" spans="1:18" x14ac:dyDescent="0.25">
      <c r="A1975" s="1" t="s">
        <v>546</v>
      </c>
      <c r="B1975" s="1" t="s">
        <v>32</v>
      </c>
      <c r="C1975" s="3" t="s">
        <v>61</v>
      </c>
      <c r="D1975" s="3" t="s">
        <v>14</v>
      </c>
      <c r="E1975" s="1" t="s">
        <v>107</v>
      </c>
      <c r="F1975" s="1" t="s">
        <v>2506</v>
      </c>
      <c r="G1975" s="1" t="s">
        <v>950</v>
      </c>
      <c r="H1975" s="3">
        <f>SUBSTITUTE(LEFT(Tableau1[[#This Row],[OrderDate]],17),".",":")+0</f>
        <v>43571.297210648147</v>
      </c>
      <c r="I1975" s="3">
        <f>SUBSTITUTE(LEFT(Tableau1[[#This Row],[OrderDueTo]],17),".",":")+0</f>
        <v>43574.5</v>
      </c>
      <c r="J1975" s="13" t="str">
        <f>VLOOKUP(Tableau1[[#This Row],[AnaCode]],'Config Analyses'!A:C,2,FALSE)</f>
        <v>Analyse nutritionelle</v>
      </c>
      <c r="K1975" s="13" t="str">
        <f>VLOOKUP(Tableau1[[#This Row],[AnaCode]],'Config Analyses'!A:C,3,FALSE)</f>
        <v>Equipe 2</v>
      </c>
      <c r="L1975" s="13" t="str">
        <f>VLOOKUP(Tableau1[[#This Row],[CustomerCode]],'Config Clients'!A:D,3,FALSE)</f>
        <v>Grande surface</v>
      </c>
      <c r="M1975" s="13" t="str">
        <f>VLOOKUP(Tableau1[[#This Row],[CustomerCode]],'Config Clients'!A:D,4,FALSE)</f>
        <v>Eric</v>
      </c>
      <c r="N1975" s="10" t="str">
        <f>IFERROR(IF(Tableau1[[#This Row],[Date rendu]]-'Date de l''export'!$A$2&gt;0,"Non","Oui"),"Oui")</f>
        <v>Non</v>
      </c>
      <c r="O1975" s="11">
        <f>IF(Tableau1[[#This Row],[En retard?]]="Non",Tableau1[[#This Row],[Date rendu]]-'Date de l''export'!$A$2,0)</f>
        <v>2.7404166666674428</v>
      </c>
      <c r="P1975" s="14" t="str">
        <f>IF(Tableau1[[#This Row],[En retard?]]="Oui","HD",IF(Tableau1[Délai restant]&lt;1,"&lt;24h",IF(Tableau1[Délai restant]&lt;2,"&lt;48h","≥48h")))</f>
        <v>≥48h</v>
      </c>
      <c r="Q1975" s="14" t="str">
        <f>IF(AND(Tableau1[[#This Row],[En retard?]]="Oui",OR(Tableau1[[#This Row],[Product]]="Citron",Tableau1[[#This Row],[Product]]="Amandes")),"Oui","Non")</f>
        <v>Non</v>
      </c>
      <c r="R1975" t="str">
        <f>CONCATENATE(Tableau1[[#This Row],[OrderCode]],"|",Tableau1[[#This Row],[AnaCode]],"|",Tableau1[[#This Row],[Product]])</f>
        <v>CMD01376201|NTR|Tomate</v>
      </c>
    </row>
    <row r="1976" spans="1:18" x14ac:dyDescent="0.25">
      <c r="A1976" s="1" t="s">
        <v>81</v>
      </c>
      <c r="B1976" s="1" t="s">
        <v>32</v>
      </c>
      <c r="C1976" s="3" t="s">
        <v>58</v>
      </c>
      <c r="D1976" s="3" t="s">
        <v>13</v>
      </c>
      <c r="E1976" s="1" t="s">
        <v>179</v>
      </c>
      <c r="F1976" s="1" t="s">
        <v>2507</v>
      </c>
      <c r="G1976" s="1" t="s">
        <v>945</v>
      </c>
      <c r="H1976" s="3">
        <f>SUBSTITUTE(LEFT(Tableau1[[#This Row],[OrderDate]],17),".",":")+0</f>
        <v>43571.297361111108</v>
      </c>
      <c r="I1976" s="3">
        <f>SUBSTITUTE(LEFT(Tableau1[[#This Row],[OrderDueTo]],17),".",":")+0</f>
        <v>43572.5</v>
      </c>
      <c r="J1976" s="13" t="str">
        <f>VLOOKUP(Tableau1[[#This Row],[AnaCode]],'Config Analyses'!A:C,2,FALSE)</f>
        <v>Analyse métaux lourds</v>
      </c>
      <c r="K1976" s="13" t="str">
        <f>VLOOKUP(Tableau1[[#This Row],[AnaCode]],'Config Analyses'!A:C,3,FALSE)</f>
        <v>Equipe 1</v>
      </c>
      <c r="L1976" s="13" t="str">
        <f>VLOOKUP(Tableau1[[#This Row],[CustomerCode]],'Config Clients'!A:D,3,FALSE)</f>
        <v>Coopérative agricole</v>
      </c>
      <c r="M1976" s="13" t="str">
        <f>VLOOKUP(Tableau1[[#This Row],[CustomerCode]],'Config Clients'!A:D,4,FALSE)</f>
        <v>Béatrice</v>
      </c>
      <c r="N1976" s="10" t="str">
        <f>IFERROR(IF(Tableau1[[#This Row],[Date rendu]]-'Date de l''export'!$A$2&gt;0,"Non","Oui"),"Oui")</f>
        <v>Non</v>
      </c>
      <c r="O1976" s="11">
        <f>IF(Tableau1[[#This Row],[En retard?]]="Non",Tableau1[[#This Row],[Date rendu]]-'Date de l''export'!$A$2,0)</f>
        <v>0.74041666666744277</v>
      </c>
      <c r="P1976" s="14" t="str">
        <f>IF(Tableau1[[#This Row],[En retard?]]="Oui","HD",IF(Tableau1[Délai restant]&lt;1,"&lt;24h",IF(Tableau1[Délai restant]&lt;2,"&lt;48h","≥48h")))</f>
        <v>&lt;24h</v>
      </c>
      <c r="Q1976" s="14" t="str">
        <f>IF(AND(Tableau1[[#This Row],[En retard?]]="Oui",OR(Tableau1[[#This Row],[Product]]="Citron",Tableau1[[#This Row],[Product]]="Amandes")),"Oui","Non")</f>
        <v>Non</v>
      </c>
      <c r="R1976" t="str">
        <f>CONCATENATE(Tableau1[[#This Row],[OrderCode]],"|",Tableau1[[#This Row],[AnaCode]],"|",Tableau1[[#This Row],[Product]])</f>
        <v>CMD01660001|MTX|Tomate</v>
      </c>
    </row>
    <row r="1977" spans="1:18" x14ac:dyDescent="0.25">
      <c r="A1977" s="1" t="s">
        <v>296</v>
      </c>
      <c r="B1977" s="1" t="s">
        <v>32</v>
      </c>
      <c r="C1977" s="3" t="s">
        <v>61</v>
      </c>
      <c r="D1977" s="3" t="s">
        <v>14</v>
      </c>
      <c r="E1977" s="1" t="s">
        <v>130</v>
      </c>
      <c r="F1977" s="1" t="s">
        <v>2508</v>
      </c>
      <c r="G1977" s="1" t="s">
        <v>1013</v>
      </c>
      <c r="H1977" s="3">
        <f>SUBSTITUTE(LEFT(Tableau1[[#This Row],[OrderDate]],17),".",":")+0</f>
        <v>43571.297407407408</v>
      </c>
      <c r="I1977" s="3">
        <f>SUBSTITUTE(LEFT(Tableau1[[#This Row],[OrderDueTo]],17),".",":")+0</f>
        <v>43578.5</v>
      </c>
      <c r="J1977" s="13" t="str">
        <f>VLOOKUP(Tableau1[[#This Row],[AnaCode]],'Config Analyses'!A:C,2,FALSE)</f>
        <v>Analyse pesticides</v>
      </c>
      <c r="K1977" s="13" t="str">
        <f>VLOOKUP(Tableau1[[#This Row],[AnaCode]],'Config Analyses'!A:C,3,FALSE)</f>
        <v>Equipe 3</v>
      </c>
      <c r="L1977" s="13" t="str">
        <f>VLOOKUP(Tableau1[[#This Row],[CustomerCode]],'Config Clients'!A:D,3,FALSE)</f>
        <v>Grande surface</v>
      </c>
      <c r="M1977" s="13" t="str">
        <f>VLOOKUP(Tableau1[[#This Row],[CustomerCode]],'Config Clients'!A:D,4,FALSE)</f>
        <v>Eric</v>
      </c>
      <c r="N1977" s="10" t="str">
        <f>IFERROR(IF(Tableau1[[#This Row],[Date rendu]]-'Date de l''export'!$A$2&gt;0,"Non","Oui"),"Oui")</f>
        <v>Non</v>
      </c>
      <c r="O1977" s="11">
        <f>IF(Tableau1[[#This Row],[En retard?]]="Non",Tableau1[[#This Row],[Date rendu]]-'Date de l''export'!$A$2,0)</f>
        <v>6.7404166666674428</v>
      </c>
      <c r="P1977" s="14" t="str">
        <f>IF(Tableau1[[#This Row],[En retard?]]="Oui","HD",IF(Tableau1[Délai restant]&lt;1,"&lt;24h",IF(Tableau1[Délai restant]&lt;2,"&lt;48h","≥48h")))</f>
        <v>≥48h</v>
      </c>
      <c r="Q1977" s="14" t="str">
        <f>IF(AND(Tableau1[[#This Row],[En retard?]]="Oui",OR(Tableau1[[#This Row],[Product]]="Citron",Tableau1[[#This Row],[Product]]="Amandes")),"Oui","Non")</f>
        <v>Non</v>
      </c>
      <c r="R1977" t="str">
        <f>CONCATENATE(Tableau1[[#This Row],[OrderCode]],"|",Tableau1[[#This Row],[AnaCode]],"|",Tableau1[[#This Row],[Product]])</f>
        <v>CMD01750303|PEST|Tomate</v>
      </c>
    </row>
    <row r="1978" spans="1:18" x14ac:dyDescent="0.25">
      <c r="A1978" s="1" t="s">
        <v>154</v>
      </c>
      <c r="B1978" s="1" t="s">
        <v>42</v>
      </c>
      <c r="C1978" s="3" t="s">
        <v>152</v>
      </c>
      <c r="D1978" s="3" t="s">
        <v>35</v>
      </c>
      <c r="E1978" s="1" t="s">
        <v>179</v>
      </c>
      <c r="F1978" s="1" t="s">
        <v>2896</v>
      </c>
      <c r="G1978" s="1" t="s">
        <v>945</v>
      </c>
      <c r="H1978" s="3">
        <f>SUBSTITUTE(LEFT(Tableau1[[#This Row],[OrderDate]],17),".",":")+0</f>
        <v>43571.297418981485</v>
      </c>
      <c r="I1978" s="3">
        <f>SUBSTITUTE(LEFT(Tableau1[[#This Row],[OrderDueTo]],17),".",":")+0</f>
        <v>43572.5</v>
      </c>
      <c r="J1978" s="13" t="str">
        <f>VLOOKUP(Tableau1[[#This Row],[AnaCode]],'Config Analyses'!A:C,2,FALSE)</f>
        <v>Analyse métaux lourds</v>
      </c>
      <c r="K1978" s="13" t="str">
        <f>VLOOKUP(Tableau1[[#This Row],[AnaCode]],'Config Analyses'!A:C,3,FALSE)</f>
        <v>Equipe 1</v>
      </c>
      <c r="L1978" s="13" t="str">
        <f>VLOOKUP(Tableau1[[#This Row],[CustomerCode]],'Config Clients'!A:D,3,FALSE)</f>
        <v>Entreprises agro-alimentaires</v>
      </c>
      <c r="M1978" s="13" t="str">
        <f>VLOOKUP(Tableau1[[#This Row],[CustomerCode]],'Config Clients'!A:D,4,FALSE)</f>
        <v>Julien</v>
      </c>
      <c r="N1978" s="10" t="str">
        <f>IFERROR(IF(Tableau1[[#This Row],[Date rendu]]-'Date de l''export'!$A$2&gt;0,"Non","Oui"),"Oui")</f>
        <v>Non</v>
      </c>
      <c r="O1978" s="11">
        <f>IF(Tableau1[[#This Row],[En retard?]]="Non",Tableau1[[#This Row],[Date rendu]]-'Date de l''export'!$A$2,0)</f>
        <v>0.74041666666744277</v>
      </c>
      <c r="P1978" s="14" t="str">
        <f>IF(Tableau1[[#This Row],[En retard?]]="Oui","HD",IF(Tableau1[Délai restant]&lt;1,"&lt;24h",IF(Tableau1[Délai restant]&lt;2,"&lt;48h","≥48h")))</f>
        <v>&lt;24h</v>
      </c>
      <c r="Q1978" s="14" t="str">
        <f>IF(AND(Tableau1[[#This Row],[En retard?]]="Oui",OR(Tableau1[[#This Row],[Product]]="Citron",Tableau1[[#This Row],[Product]]="Amandes")),"Oui","Non")</f>
        <v>Non</v>
      </c>
      <c r="R1978" t="str">
        <f>CONCATENATE(Tableau1[[#This Row],[OrderCode]],"|",Tableau1[[#This Row],[AnaCode]],"|",Tableau1[[#This Row],[Product]])</f>
        <v>CMD01735002|MTX|Jus de fruits</v>
      </c>
    </row>
    <row r="1979" spans="1:18" x14ac:dyDescent="0.25">
      <c r="A1979" s="1" t="s">
        <v>3864</v>
      </c>
      <c r="B1979" s="1" t="s">
        <v>42</v>
      </c>
      <c r="C1979" s="3" t="s">
        <v>188</v>
      </c>
      <c r="D1979" s="3" t="s">
        <v>38</v>
      </c>
      <c r="E1979" s="1" t="s">
        <v>229</v>
      </c>
      <c r="F1979" s="1" t="s">
        <v>3868</v>
      </c>
      <c r="G1979" s="1" t="s">
        <v>964</v>
      </c>
      <c r="H1979" s="3">
        <f>SUBSTITUTE(LEFT(Tableau1[[#This Row],[OrderDate]],17),".",":")+0</f>
        <v>43571.297881944447</v>
      </c>
      <c r="I1979" s="3">
        <f>SUBSTITUTE(LEFT(Tableau1[[#This Row],[OrderDueTo]],17),".",":")+0</f>
        <v>43573.5</v>
      </c>
      <c r="J1979" s="13" t="str">
        <f>VLOOKUP(Tableau1[[#This Row],[AnaCode]],'Config Analyses'!A:C,2,FALSE)</f>
        <v>Analyse sucres</v>
      </c>
      <c r="K1979" s="13" t="str">
        <f>VLOOKUP(Tableau1[[#This Row],[AnaCode]],'Config Analyses'!A:C,3,FALSE)</f>
        <v>Equipe 2</v>
      </c>
      <c r="L1979" s="13" t="str">
        <f>VLOOKUP(Tableau1[[#This Row],[CustomerCode]],'Config Clients'!A:D,3,FALSE)</f>
        <v>Coopérative agricole</v>
      </c>
      <c r="M1979" s="13" t="str">
        <f>VLOOKUP(Tableau1[[#This Row],[CustomerCode]],'Config Clients'!A:D,4,FALSE)</f>
        <v>Julie</v>
      </c>
      <c r="N1979" s="10" t="str">
        <f>IFERROR(IF(Tableau1[[#This Row],[Date rendu]]-'Date de l''export'!$A$2&gt;0,"Non","Oui"),"Oui")</f>
        <v>Non</v>
      </c>
      <c r="O1979" s="11">
        <f>IF(Tableau1[[#This Row],[En retard?]]="Non",Tableau1[[#This Row],[Date rendu]]-'Date de l''export'!$A$2,0)</f>
        <v>1.7404166666674428</v>
      </c>
      <c r="P1979" s="14" t="str">
        <f>IF(Tableau1[[#This Row],[En retard?]]="Oui","HD",IF(Tableau1[Délai restant]&lt;1,"&lt;24h",IF(Tableau1[Délai restant]&lt;2,"&lt;48h","≥48h")))</f>
        <v>&lt;48h</v>
      </c>
      <c r="Q1979" s="14" t="str">
        <f>IF(AND(Tableau1[[#This Row],[En retard?]]="Oui",OR(Tableau1[[#This Row],[Product]]="Citron",Tableau1[[#This Row],[Product]]="Amandes")),"Oui","Non")</f>
        <v>Non</v>
      </c>
      <c r="R1979" t="str">
        <f>CONCATENATE(Tableau1[[#This Row],[OrderCode]],"|",Tableau1[[#This Row],[AnaCode]],"|",Tableau1[[#This Row],[Product]])</f>
        <v>CMD01695012|SCR|Jus de fruits</v>
      </c>
    </row>
    <row r="1980" spans="1:18" x14ac:dyDescent="0.25">
      <c r="A1980" s="1" t="s">
        <v>140</v>
      </c>
      <c r="B1980" s="1" t="s">
        <v>32</v>
      </c>
      <c r="C1980" s="3" t="s">
        <v>61</v>
      </c>
      <c r="D1980" s="3" t="s">
        <v>14</v>
      </c>
      <c r="E1980" s="1" t="s">
        <v>107</v>
      </c>
      <c r="F1980" s="1" t="s">
        <v>2509</v>
      </c>
      <c r="G1980" s="1" t="s">
        <v>950</v>
      </c>
      <c r="H1980" s="3">
        <f>SUBSTITUTE(LEFT(Tableau1[[#This Row],[OrderDate]],17),".",":")+0</f>
        <v>43571.297939814816</v>
      </c>
      <c r="I1980" s="3">
        <f>SUBSTITUTE(LEFT(Tableau1[[#This Row],[OrderDueTo]],17),".",":")+0</f>
        <v>43574.5</v>
      </c>
      <c r="J1980" s="13" t="str">
        <f>VLOOKUP(Tableau1[[#This Row],[AnaCode]],'Config Analyses'!A:C,2,FALSE)</f>
        <v>Analyse nutritionelle</v>
      </c>
      <c r="K1980" s="13" t="str">
        <f>VLOOKUP(Tableau1[[#This Row],[AnaCode]],'Config Analyses'!A:C,3,FALSE)</f>
        <v>Equipe 2</v>
      </c>
      <c r="L1980" s="13" t="str">
        <f>VLOOKUP(Tableau1[[#This Row],[CustomerCode]],'Config Clients'!A:D,3,FALSE)</f>
        <v>Grande surface</v>
      </c>
      <c r="M1980" s="13" t="str">
        <f>VLOOKUP(Tableau1[[#This Row],[CustomerCode]],'Config Clients'!A:D,4,FALSE)</f>
        <v>Eric</v>
      </c>
      <c r="N1980" s="10" t="str">
        <f>IFERROR(IF(Tableau1[[#This Row],[Date rendu]]-'Date de l''export'!$A$2&gt;0,"Non","Oui"),"Oui")</f>
        <v>Non</v>
      </c>
      <c r="O1980" s="11">
        <f>IF(Tableau1[[#This Row],[En retard?]]="Non",Tableau1[[#This Row],[Date rendu]]-'Date de l''export'!$A$2,0)</f>
        <v>2.7404166666674428</v>
      </c>
      <c r="P1980" s="14" t="str">
        <f>IF(Tableau1[[#This Row],[En retard?]]="Oui","HD",IF(Tableau1[Délai restant]&lt;1,"&lt;24h",IF(Tableau1[Délai restant]&lt;2,"&lt;48h","≥48h")))</f>
        <v>≥48h</v>
      </c>
      <c r="Q1980" s="14" t="str">
        <f>IF(AND(Tableau1[[#This Row],[En retard?]]="Oui",OR(Tableau1[[#This Row],[Product]]="Citron",Tableau1[[#This Row],[Product]]="Amandes")),"Oui","Non")</f>
        <v>Non</v>
      </c>
      <c r="R1980" t="str">
        <f>CONCATENATE(Tableau1[[#This Row],[OrderCode]],"|",Tableau1[[#This Row],[AnaCode]],"|",Tableau1[[#This Row],[Product]])</f>
        <v>CMD01749402|NTR|Tomate</v>
      </c>
    </row>
    <row r="1981" spans="1:18" x14ac:dyDescent="0.25">
      <c r="A1981" s="1" t="s">
        <v>299</v>
      </c>
      <c r="B1981" s="1" t="s">
        <v>42</v>
      </c>
      <c r="C1981" s="3" t="s">
        <v>152</v>
      </c>
      <c r="D1981" s="3" t="s">
        <v>35</v>
      </c>
      <c r="E1981" s="1" t="s">
        <v>179</v>
      </c>
      <c r="F1981" s="1" t="s">
        <v>2881</v>
      </c>
      <c r="G1981" s="1" t="s">
        <v>945</v>
      </c>
      <c r="H1981" s="3">
        <f>SUBSTITUTE(LEFT(Tableau1[[#This Row],[OrderDate]],17),".",":")+0</f>
        <v>43571.298067129632</v>
      </c>
      <c r="I1981" s="3">
        <f>SUBSTITUTE(LEFT(Tableau1[[#This Row],[OrderDueTo]],17),".",":")+0</f>
        <v>43572.5</v>
      </c>
      <c r="J1981" s="13" t="str">
        <f>VLOOKUP(Tableau1[[#This Row],[AnaCode]],'Config Analyses'!A:C,2,FALSE)</f>
        <v>Analyse métaux lourds</v>
      </c>
      <c r="K1981" s="13" t="str">
        <f>VLOOKUP(Tableau1[[#This Row],[AnaCode]],'Config Analyses'!A:C,3,FALSE)</f>
        <v>Equipe 1</v>
      </c>
      <c r="L1981" s="13" t="str">
        <f>VLOOKUP(Tableau1[[#This Row],[CustomerCode]],'Config Clients'!A:D,3,FALSE)</f>
        <v>Entreprises agro-alimentaires</v>
      </c>
      <c r="M1981" s="13" t="str">
        <f>VLOOKUP(Tableau1[[#This Row],[CustomerCode]],'Config Clients'!A:D,4,FALSE)</f>
        <v>Julien</v>
      </c>
      <c r="N1981" s="10" t="str">
        <f>IFERROR(IF(Tableau1[[#This Row],[Date rendu]]-'Date de l''export'!$A$2&gt;0,"Non","Oui"),"Oui")</f>
        <v>Non</v>
      </c>
      <c r="O1981" s="11">
        <f>IF(Tableau1[[#This Row],[En retard?]]="Non",Tableau1[[#This Row],[Date rendu]]-'Date de l''export'!$A$2,0)</f>
        <v>0.74041666666744277</v>
      </c>
      <c r="P1981" s="14" t="str">
        <f>IF(Tableau1[[#This Row],[En retard?]]="Oui","HD",IF(Tableau1[Délai restant]&lt;1,"&lt;24h",IF(Tableau1[Délai restant]&lt;2,"&lt;48h","≥48h")))</f>
        <v>&lt;24h</v>
      </c>
      <c r="Q1981" s="14" t="str">
        <f>IF(AND(Tableau1[[#This Row],[En retard?]]="Oui",OR(Tableau1[[#This Row],[Product]]="Citron",Tableau1[[#This Row],[Product]]="Amandes")),"Oui","Non")</f>
        <v>Non</v>
      </c>
      <c r="R1981" t="str">
        <f>CONCATENATE(Tableau1[[#This Row],[OrderCode]],"|",Tableau1[[#This Row],[AnaCode]],"|",Tableau1[[#This Row],[Product]])</f>
        <v>CMD01739601|MTX|Jus de fruits</v>
      </c>
    </row>
    <row r="1982" spans="1:18" x14ac:dyDescent="0.25">
      <c r="A1982" s="1" t="s">
        <v>3240</v>
      </c>
      <c r="B1982" s="1" t="s">
        <v>42</v>
      </c>
      <c r="C1982" s="3" t="s">
        <v>188</v>
      </c>
      <c r="D1982" s="3" t="s">
        <v>38</v>
      </c>
      <c r="E1982" s="1" t="s">
        <v>229</v>
      </c>
      <c r="F1982" s="1" t="s">
        <v>3869</v>
      </c>
      <c r="G1982" s="1" t="s">
        <v>964</v>
      </c>
      <c r="H1982" s="3">
        <f>SUBSTITUTE(LEFT(Tableau1[[#This Row],[OrderDate]],17),".",":")+0</f>
        <v>43571.298113425924</v>
      </c>
      <c r="I1982" s="3">
        <f>SUBSTITUTE(LEFT(Tableau1[[#This Row],[OrderDueTo]],17),".",":")+0</f>
        <v>43573.5</v>
      </c>
      <c r="J1982" s="13" t="str">
        <f>VLOOKUP(Tableau1[[#This Row],[AnaCode]],'Config Analyses'!A:C,2,FALSE)</f>
        <v>Analyse sucres</v>
      </c>
      <c r="K1982" s="13" t="str">
        <f>VLOOKUP(Tableau1[[#This Row],[AnaCode]],'Config Analyses'!A:C,3,FALSE)</f>
        <v>Equipe 2</v>
      </c>
      <c r="L1982" s="13" t="str">
        <f>VLOOKUP(Tableau1[[#This Row],[CustomerCode]],'Config Clients'!A:D,3,FALSE)</f>
        <v>Coopérative agricole</v>
      </c>
      <c r="M1982" s="13" t="str">
        <f>VLOOKUP(Tableau1[[#This Row],[CustomerCode]],'Config Clients'!A:D,4,FALSE)</f>
        <v>Julie</v>
      </c>
      <c r="N1982" s="10" t="str">
        <f>IFERROR(IF(Tableau1[[#This Row],[Date rendu]]-'Date de l''export'!$A$2&gt;0,"Non","Oui"),"Oui")</f>
        <v>Non</v>
      </c>
      <c r="O1982" s="11">
        <f>IF(Tableau1[[#This Row],[En retard?]]="Non",Tableau1[[#This Row],[Date rendu]]-'Date de l''export'!$A$2,0)</f>
        <v>1.7404166666674428</v>
      </c>
      <c r="P1982" s="14" t="str">
        <f>IF(Tableau1[[#This Row],[En retard?]]="Oui","HD",IF(Tableau1[Délai restant]&lt;1,"&lt;24h",IF(Tableau1[Délai restant]&lt;2,"&lt;48h","≥48h")))</f>
        <v>&lt;48h</v>
      </c>
      <c r="Q1982" s="14" t="str">
        <f>IF(AND(Tableau1[[#This Row],[En retard?]]="Oui",OR(Tableau1[[#This Row],[Product]]="Citron",Tableau1[[#This Row],[Product]]="Amandes")),"Oui","Non")</f>
        <v>Non</v>
      </c>
      <c r="R1982" t="str">
        <f>CONCATENATE(Tableau1[[#This Row],[OrderCode]],"|",Tableau1[[#This Row],[AnaCode]],"|",Tableau1[[#This Row],[Product]])</f>
        <v>CMD01748508|SCR|Jus de fruits</v>
      </c>
    </row>
    <row r="1983" spans="1:18" x14ac:dyDescent="0.25">
      <c r="A1983" s="1" t="s">
        <v>3635</v>
      </c>
      <c r="B1983" s="1" t="s">
        <v>42</v>
      </c>
      <c r="C1983" s="3" t="s">
        <v>188</v>
      </c>
      <c r="D1983" s="3" t="s">
        <v>38</v>
      </c>
      <c r="E1983" s="1" t="s">
        <v>229</v>
      </c>
      <c r="F1983" s="1" t="s">
        <v>3870</v>
      </c>
      <c r="G1983" s="1" t="s">
        <v>964</v>
      </c>
      <c r="H1983" s="3">
        <f>SUBSTITUTE(LEFT(Tableau1[[#This Row],[OrderDate]],17),".",":")+0</f>
        <v>43571.29828703704</v>
      </c>
      <c r="I1983" s="3">
        <f>SUBSTITUTE(LEFT(Tableau1[[#This Row],[OrderDueTo]],17),".",":")+0</f>
        <v>43573.5</v>
      </c>
      <c r="J1983" s="13" t="str">
        <f>VLOOKUP(Tableau1[[#This Row],[AnaCode]],'Config Analyses'!A:C,2,FALSE)</f>
        <v>Analyse sucres</v>
      </c>
      <c r="K1983" s="13" t="str">
        <f>VLOOKUP(Tableau1[[#This Row],[AnaCode]],'Config Analyses'!A:C,3,FALSE)</f>
        <v>Equipe 2</v>
      </c>
      <c r="L1983" s="13" t="str">
        <f>VLOOKUP(Tableau1[[#This Row],[CustomerCode]],'Config Clients'!A:D,3,FALSE)</f>
        <v>Coopérative agricole</v>
      </c>
      <c r="M1983" s="13" t="str">
        <f>VLOOKUP(Tableau1[[#This Row],[CustomerCode]],'Config Clients'!A:D,4,FALSE)</f>
        <v>Julie</v>
      </c>
      <c r="N1983" s="10" t="str">
        <f>IFERROR(IF(Tableau1[[#This Row],[Date rendu]]-'Date de l''export'!$A$2&gt;0,"Non","Oui"),"Oui")</f>
        <v>Non</v>
      </c>
      <c r="O1983" s="11">
        <f>IF(Tableau1[[#This Row],[En retard?]]="Non",Tableau1[[#This Row],[Date rendu]]-'Date de l''export'!$A$2,0)</f>
        <v>1.7404166666674428</v>
      </c>
      <c r="P1983" s="14" t="str">
        <f>IF(Tableau1[[#This Row],[En retard?]]="Oui","HD",IF(Tableau1[Délai restant]&lt;1,"&lt;24h",IF(Tableau1[Délai restant]&lt;2,"&lt;48h","≥48h")))</f>
        <v>&lt;48h</v>
      </c>
      <c r="Q1983" s="14" t="str">
        <f>IF(AND(Tableau1[[#This Row],[En retard?]]="Oui",OR(Tableau1[[#This Row],[Product]]="Citron",Tableau1[[#This Row],[Product]]="Amandes")),"Oui","Non")</f>
        <v>Non</v>
      </c>
      <c r="R1983" t="str">
        <f>CONCATENATE(Tableau1[[#This Row],[OrderCode]],"|",Tableau1[[#This Row],[AnaCode]],"|",Tableau1[[#This Row],[Product]])</f>
        <v>CMD01695008|SCR|Jus de fruits</v>
      </c>
    </row>
    <row r="1984" spans="1:18" x14ac:dyDescent="0.25">
      <c r="A1984" s="1" t="s">
        <v>762</v>
      </c>
      <c r="B1984" s="1" t="s">
        <v>31</v>
      </c>
      <c r="C1984" s="3" t="s">
        <v>75</v>
      </c>
      <c r="D1984" s="3" t="s">
        <v>24</v>
      </c>
      <c r="E1984" s="1" t="s">
        <v>229</v>
      </c>
      <c r="F1984" s="1" t="s">
        <v>2439</v>
      </c>
      <c r="G1984" s="1" t="s">
        <v>964</v>
      </c>
      <c r="H1984" s="3">
        <f>SUBSTITUTE(LEFT(Tableau1[[#This Row],[OrderDate]],17),".",":")+0</f>
        <v>43571.298368055555</v>
      </c>
      <c r="I1984" s="3">
        <f>SUBSTITUTE(LEFT(Tableau1[[#This Row],[OrderDueTo]],17),".",":")+0</f>
        <v>43573.5</v>
      </c>
      <c r="J1984" s="13" t="str">
        <f>VLOOKUP(Tableau1[[#This Row],[AnaCode]],'Config Analyses'!A:C,2,FALSE)</f>
        <v>Analyse sucres</v>
      </c>
      <c r="K1984" s="13" t="str">
        <f>VLOOKUP(Tableau1[[#This Row],[AnaCode]],'Config Analyses'!A:C,3,FALSE)</f>
        <v>Equipe 2</v>
      </c>
      <c r="L1984" s="13" t="str">
        <f>VLOOKUP(Tableau1[[#This Row],[CustomerCode]],'Config Clients'!A:D,3,FALSE)</f>
        <v>Entreprises agro-alimentaires</v>
      </c>
      <c r="M1984" s="13" t="str">
        <f>VLOOKUP(Tableau1[[#This Row],[CustomerCode]],'Config Clients'!A:D,4,FALSE)</f>
        <v>Julien</v>
      </c>
      <c r="N1984" s="10" t="str">
        <f>IFERROR(IF(Tableau1[[#This Row],[Date rendu]]-'Date de l''export'!$A$2&gt;0,"Non","Oui"),"Oui")</f>
        <v>Non</v>
      </c>
      <c r="O1984" s="11">
        <f>IF(Tableau1[[#This Row],[En retard?]]="Non",Tableau1[[#This Row],[Date rendu]]-'Date de l''export'!$A$2,0)</f>
        <v>1.7404166666674428</v>
      </c>
      <c r="P1984" s="14" t="str">
        <f>IF(Tableau1[[#This Row],[En retard?]]="Oui","HD",IF(Tableau1[Délai restant]&lt;1,"&lt;24h",IF(Tableau1[Délai restant]&lt;2,"&lt;48h","≥48h")))</f>
        <v>&lt;48h</v>
      </c>
      <c r="Q1984" s="14" t="str">
        <f>IF(AND(Tableau1[[#This Row],[En retard?]]="Oui",OR(Tableau1[[#This Row],[Product]]="Citron",Tableau1[[#This Row],[Product]]="Amandes")),"Oui","Non")</f>
        <v>Non</v>
      </c>
      <c r="R1984" t="str">
        <f>CONCATENATE(Tableau1[[#This Row],[OrderCode]],"|",Tableau1[[#This Row],[AnaCode]],"|",Tableau1[[#This Row],[Product]])</f>
        <v>CMD01672005|SCR|Pomme de terre</v>
      </c>
    </row>
    <row r="1985" spans="1:18" x14ac:dyDescent="0.25">
      <c r="A1985" s="1" t="s">
        <v>775</v>
      </c>
      <c r="B1985" s="1" t="s">
        <v>31</v>
      </c>
      <c r="C1985" s="3" t="s">
        <v>61</v>
      </c>
      <c r="D1985" s="3" t="s">
        <v>14</v>
      </c>
      <c r="E1985" s="1" t="s">
        <v>130</v>
      </c>
      <c r="F1985" s="1" t="s">
        <v>2511</v>
      </c>
      <c r="G1985" s="1" t="s">
        <v>1013</v>
      </c>
      <c r="H1985" s="3">
        <f>SUBSTITUTE(LEFT(Tableau1[[#This Row],[OrderDate]],17),".",":")+0</f>
        <v>43571.298483796294</v>
      </c>
      <c r="I1985" s="3">
        <f>SUBSTITUTE(LEFT(Tableau1[[#This Row],[OrderDueTo]],17),".",":")+0</f>
        <v>43578.5</v>
      </c>
      <c r="J1985" s="13" t="str">
        <f>VLOOKUP(Tableau1[[#This Row],[AnaCode]],'Config Analyses'!A:C,2,FALSE)</f>
        <v>Analyse pesticides</v>
      </c>
      <c r="K1985" s="13" t="str">
        <f>VLOOKUP(Tableau1[[#This Row],[AnaCode]],'Config Analyses'!A:C,3,FALSE)</f>
        <v>Equipe 3</v>
      </c>
      <c r="L1985" s="13" t="str">
        <f>VLOOKUP(Tableau1[[#This Row],[CustomerCode]],'Config Clients'!A:D,3,FALSE)</f>
        <v>Grande surface</v>
      </c>
      <c r="M1985" s="13" t="str">
        <f>VLOOKUP(Tableau1[[#This Row],[CustomerCode]],'Config Clients'!A:D,4,FALSE)</f>
        <v>Eric</v>
      </c>
      <c r="N1985" s="10" t="str">
        <f>IFERROR(IF(Tableau1[[#This Row],[Date rendu]]-'Date de l''export'!$A$2&gt;0,"Non","Oui"),"Oui")</f>
        <v>Non</v>
      </c>
      <c r="O1985" s="11">
        <f>IF(Tableau1[[#This Row],[En retard?]]="Non",Tableau1[[#This Row],[Date rendu]]-'Date de l''export'!$A$2,0)</f>
        <v>6.7404166666674428</v>
      </c>
      <c r="P1985" s="14" t="str">
        <f>IF(Tableau1[[#This Row],[En retard?]]="Oui","HD",IF(Tableau1[Délai restant]&lt;1,"&lt;24h",IF(Tableau1[Délai restant]&lt;2,"&lt;48h","≥48h")))</f>
        <v>≥48h</v>
      </c>
      <c r="Q1985" s="14" t="str">
        <f>IF(AND(Tableau1[[#This Row],[En retard?]]="Oui",OR(Tableau1[[#This Row],[Product]]="Citron",Tableau1[[#This Row],[Product]]="Amandes")),"Oui","Non")</f>
        <v>Non</v>
      </c>
      <c r="R1985" t="str">
        <f>CONCATENATE(Tableau1[[#This Row],[OrderCode]],"|",Tableau1[[#This Row],[AnaCode]],"|",Tableau1[[#This Row],[Product]])</f>
        <v>CMD01572005|PEST|Pomme de terre</v>
      </c>
    </row>
    <row r="1986" spans="1:18" x14ac:dyDescent="0.25">
      <c r="A1986" s="1" t="s">
        <v>660</v>
      </c>
      <c r="B1986" s="1" t="s">
        <v>42</v>
      </c>
      <c r="C1986" s="3" t="s">
        <v>75</v>
      </c>
      <c r="D1986" s="3" t="s">
        <v>24</v>
      </c>
      <c r="E1986" s="1" t="s">
        <v>179</v>
      </c>
      <c r="F1986" s="1" t="s">
        <v>2821</v>
      </c>
      <c r="G1986" s="1" t="s">
        <v>945</v>
      </c>
      <c r="H1986" s="3">
        <f>SUBSTITUTE(LEFT(Tableau1[[#This Row],[OrderDate]],17),".",":")+0</f>
        <v>43571.298541666663</v>
      </c>
      <c r="I1986" s="3">
        <f>SUBSTITUTE(LEFT(Tableau1[[#This Row],[OrderDueTo]],17),".",":")+0</f>
        <v>43572.5</v>
      </c>
      <c r="J1986" s="13" t="str">
        <f>VLOOKUP(Tableau1[[#This Row],[AnaCode]],'Config Analyses'!A:C,2,FALSE)</f>
        <v>Analyse métaux lourds</v>
      </c>
      <c r="K1986" s="13" t="str">
        <f>VLOOKUP(Tableau1[[#This Row],[AnaCode]],'Config Analyses'!A:C,3,FALSE)</f>
        <v>Equipe 1</v>
      </c>
      <c r="L1986" s="13" t="str">
        <f>VLOOKUP(Tableau1[[#This Row],[CustomerCode]],'Config Clients'!A:D,3,FALSE)</f>
        <v>Entreprises agro-alimentaires</v>
      </c>
      <c r="M1986" s="13" t="str">
        <f>VLOOKUP(Tableau1[[#This Row],[CustomerCode]],'Config Clients'!A:D,4,FALSE)</f>
        <v>Julien</v>
      </c>
      <c r="N1986" s="10" t="str">
        <f>IFERROR(IF(Tableau1[[#This Row],[Date rendu]]-'Date de l''export'!$A$2&gt;0,"Non","Oui"),"Oui")</f>
        <v>Non</v>
      </c>
      <c r="O1986" s="11">
        <f>IF(Tableau1[[#This Row],[En retard?]]="Non",Tableau1[[#This Row],[Date rendu]]-'Date de l''export'!$A$2,0)</f>
        <v>0.74041666666744277</v>
      </c>
      <c r="P1986" s="14" t="str">
        <f>IF(Tableau1[[#This Row],[En retard?]]="Oui","HD",IF(Tableau1[Délai restant]&lt;1,"&lt;24h",IF(Tableau1[Délai restant]&lt;2,"&lt;48h","≥48h")))</f>
        <v>&lt;24h</v>
      </c>
      <c r="Q1986" s="14" t="str">
        <f>IF(AND(Tableau1[[#This Row],[En retard?]]="Oui",OR(Tableau1[[#This Row],[Product]]="Citron",Tableau1[[#This Row],[Product]]="Amandes")),"Oui","Non")</f>
        <v>Non</v>
      </c>
      <c r="R1986" t="str">
        <f>CONCATENATE(Tableau1[[#This Row],[OrderCode]],"|",Tableau1[[#This Row],[AnaCode]],"|",Tableau1[[#This Row],[Product]])</f>
        <v>CMD01720507|MTX|Jus de fruits</v>
      </c>
    </row>
    <row r="1987" spans="1:18" x14ac:dyDescent="0.25">
      <c r="A1987" s="1" t="s">
        <v>106</v>
      </c>
      <c r="B1987" s="1" t="s">
        <v>20</v>
      </c>
      <c r="C1987" s="3" t="s">
        <v>61</v>
      </c>
      <c r="D1987" s="3" t="s">
        <v>14</v>
      </c>
      <c r="E1987" s="1" t="s">
        <v>229</v>
      </c>
      <c r="F1987" s="1" t="s">
        <v>2417</v>
      </c>
      <c r="G1987" s="1" t="s">
        <v>964</v>
      </c>
      <c r="H1987" s="3">
        <f>SUBSTITUTE(LEFT(Tableau1[[#This Row],[OrderDate]],17),".",":")+0</f>
        <v>43571.298576388886</v>
      </c>
      <c r="I1987" s="3">
        <f>SUBSTITUTE(LEFT(Tableau1[[#This Row],[OrderDueTo]],17),".",":")+0</f>
        <v>43573.5</v>
      </c>
      <c r="J1987" s="13" t="str">
        <f>VLOOKUP(Tableau1[[#This Row],[AnaCode]],'Config Analyses'!A:C,2,FALSE)</f>
        <v>Analyse sucres</v>
      </c>
      <c r="K1987" s="13" t="str">
        <f>VLOOKUP(Tableau1[[#This Row],[AnaCode]],'Config Analyses'!A:C,3,FALSE)</f>
        <v>Equipe 2</v>
      </c>
      <c r="L1987" s="13" t="str">
        <f>VLOOKUP(Tableau1[[#This Row],[CustomerCode]],'Config Clients'!A:D,3,FALSE)</f>
        <v>Grande surface</v>
      </c>
      <c r="M1987" s="13" t="str">
        <f>VLOOKUP(Tableau1[[#This Row],[CustomerCode]],'Config Clients'!A:D,4,FALSE)</f>
        <v>Eric</v>
      </c>
      <c r="N1987" s="10" t="str">
        <f>IFERROR(IF(Tableau1[[#This Row],[Date rendu]]-'Date de l''export'!$A$2&gt;0,"Non","Oui"),"Oui")</f>
        <v>Non</v>
      </c>
      <c r="O1987" s="11">
        <f>IF(Tableau1[[#This Row],[En retard?]]="Non",Tableau1[[#This Row],[Date rendu]]-'Date de l''export'!$A$2,0)</f>
        <v>1.7404166666674428</v>
      </c>
      <c r="P1987" s="14" t="str">
        <f>IF(Tableau1[[#This Row],[En retard?]]="Oui","HD",IF(Tableau1[Délai restant]&lt;1,"&lt;24h",IF(Tableau1[Délai restant]&lt;2,"&lt;48h","≥48h")))</f>
        <v>&lt;48h</v>
      </c>
      <c r="Q1987" s="14" t="str">
        <f>IF(AND(Tableau1[[#This Row],[En retard?]]="Oui",OR(Tableau1[[#This Row],[Product]]="Citron",Tableau1[[#This Row],[Product]]="Amandes")),"Oui","Non")</f>
        <v>Non</v>
      </c>
      <c r="R1987" t="str">
        <f>CONCATENATE(Tableau1[[#This Row],[OrderCode]],"|",Tableau1[[#This Row],[AnaCode]],"|",Tableau1[[#This Row],[Product]])</f>
        <v>CMD01750401|SCR|Orange</v>
      </c>
    </row>
    <row r="1988" spans="1:18" x14ac:dyDescent="0.25">
      <c r="A1988" s="1" t="s">
        <v>125</v>
      </c>
      <c r="B1988" s="1" t="s">
        <v>31</v>
      </c>
      <c r="C1988" s="3" t="s">
        <v>54</v>
      </c>
      <c r="D1988" s="3" t="s">
        <v>10</v>
      </c>
      <c r="E1988" s="1" t="s">
        <v>229</v>
      </c>
      <c r="F1988" s="1" t="s">
        <v>2415</v>
      </c>
      <c r="G1988" s="1" t="s">
        <v>964</v>
      </c>
      <c r="H1988" s="3">
        <f>SUBSTITUTE(LEFT(Tableau1[[#This Row],[OrderDate]],17),".",":")+0</f>
        <v>43571.298587962963</v>
      </c>
      <c r="I1988" s="3">
        <f>SUBSTITUTE(LEFT(Tableau1[[#This Row],[OrderDueTo]],17),".",":")+0</f>
        <v>43573.5</v>
      </c>
      <c r="J1988" s="13" t="str">
        <f>VLOOKUP(Tableau1[[#This Row],[AnaCode]],'Config Analyses'!A:C,2,FALSE)</f>
        <v>Analyse sucres</v>
      </c>
      <c r="K1988" s="13" t="str">
        <f>VLOOKUP(Tableau1[[#This Row],[AnaCode]],'Config Analyses'!A:C,3,FALSE)</f>
        <v>Equipe 2</v>
      </c>
      <c r="L1988" s="13" t="str">
        <f>VLOOKUP(Tableau1[[#This Row],[CustomerCode]],'Config Clients'!A:D,3,FALSE)</f>
        <v>Coopérative agricole</v>
      </c>
      <c r="M1988" s="13" t="str">
        <f>VLOOKUP(Tableau1[[#This Row],[CustomerCode]],'Config Clients'!A:D,4,FALSE)</f>
        <v>Julie</v>
      </c>
      <c r="N1988" s="10" t="str">
        <f>IFERROR(IF(Tableau1[[#This Row],[Date rendu]]-'Date de l''export'!$A$2&gt;0,"Non","Oui"),"Oui")</f>
        <v>Non</v>
      </c>
      <c r="O1988" s="11">
        <f>IF(Tableau1[[#This Row],[En retard?]]="Non",Tableau1[[#This Row],[Date rendu]]-'Date de l''export'!$A$2,0)</f>
        <v>1.7404166666674428</v>
      </c>
      <c r="P1988" s="14" t="str">
        <f>IF(Tableau1[[#This Row],[En retard?]]="Oui","HD",IF(Tableau1[Délai restant]&lt;1,"&lt;24h",IF(Tableau1[Délai restant]&lt;2,"&lt;48h","≥48h")))</f>
        <v>&lt;48h</v>
      </c>
      <c r="Q1988" s="14" t="str">
        <f>IF(AND(Tableau1[[#This Row],[En retard?]]="Oui",OR(Tableau1[[#This Row],[Product]]="Citron",Tableau1[[#This Row],[Product]]="Amandes")),"Oui","Non")</f>
        <v>Non</v>
      </c>
      <c r="R1988" t="str">
        <f>CONCATENATE(Tableau1[[#This Row],[OrderCode]],"|",Tableau1[[#This Row],[AnaCode]],"|",Tableau1[[#This Row],[Product]])</f>
        <v>CMD01711303|SCR|Pomme de terre</v>
      </c>
    </row>
    <row r="1989" spans="1:18" x14ac:dyDescent="0.25">
      <c r="A1989" s="1" t="s">
        <v>631</v>
      </c>
      <c r="B1989" s="1" t="s">
        <v>19</v>
      </c>
      <c r="C1989" s="3" t="s">
        <v>52</v>
      </c>
      <c r="D1989" s="3" t="s">
        <v>9</v>
      </c>
      <c r="E1989" s="1" t="s">
        <v>107</v>
      </c>
      <c r="F1989" s="1" t="s">
        <v>2925</v>
      </c>
      <c r="G1989" s="1" t="s">
        <v>950</v>
      </c>
      <c r="H1989" s="3">
        <f>SUBSTITUTE(LEFT(Tableau1[[#This Row],[OrderDate]],17),".",":")+0</f>
        <v>43571.29859953704</v>
      </c>
      <c r="I1989" s="3">
        <f>SUBSTITUTE(LEFT(Tableau1[[#This Row],[OrderDueTo]],17),".",":")+0</f>
        <v>43574.5</v>
      </c>
      <c r="J1989" s="13" t="str">
        <f>VLOOKUP(Tableau1[[#This Row],[AnaCode]],'Config Analyses'!A:C,2,FALSE)</f>
        <v>Analyse nutritionelle</v>
      </c>
      <c r="K1989" s="13" t="str">
        <f>VLOOKUP(Tableau1[[#This Row],[AnaCode]],'Config Analyses'!A:C,3,FALSE)</f>
        <v>Equipe 2</v>
      </c>
      <c r="L1989" s="13" t="str">
        <f>VLOOKUP(Tableau1[[#This Row],[CustomerCode]],'Config Clients'!A:D,3,FALSE)</f>
        <v>Centrale d'achats</v>
      </c>
      <c r="M1989" s="13" t="str">
        <f>VLOOKUP(Tableau1[[#This Row],[CustomerCode]],'Config Clients'!A:D,4,FALSE)</f>
        <v>Sandrine</v>
      </c>
      <c r="N1989" s="10" t="str">
        <f>IFERROR(IF(Tableau1[[#This Row],[Date rendu]]-'Date de l''export'!$A$2&gt;0,"Non","Oui"),"Oui")</f>
        <v>Non</v>
      </c>
      <c r="O1989" s="11">
        <f>IF(Tableau1[[#This Row],[En retard?]]="Non",Tableau1[[#This Row],[Date rendu]]-'Date de l''export'!$A$2,0)</f>
        <v>2.7404166666674428</v>
      </c>
      <c r="P1989" s="14" t="str">
        <f>IF(Tableau1[[#This Row],[En retard?]]="Oui","HD",IF(Tableau1[Délai restant]&lt;1,"&lt;24h",IF(Tableau1[Délai restant]&lt;2,"&lt;48h","≥48h")))</f>
        <v>≥48h</v>
      </c>
      <c r="Q1989" s="14" t="str">
        <f>IF(AND(Tableau1[[#This Row],[En retard?]]="Oui",OR(Tableau1[[#This Row],[Product]]="Citron",Tableau1[[#This Row],[Product]]="Amandes")),"Oui","Non")</f>
        <v>Non</v>
      </c>
      <c r="R1989" t="str">
        <f>CONCATENATE(Tableau1[[#This Row],[OrderCode]],"|",Tableau1[[#This Row],[AnaCode]],"|",Tableau1[[#This Row],[Product]])</f>
        <v>CMD01745103|NTR|Bettrave</v>
      </c>
    </row>
    <row r="1990" spans="1:18" x14ac:dyDescent="0.25">
      <c r="A1990" s="1" t="s">
        <v>3748</v>
      </c>
      <c r="B1990" s="1" t="s">
        <v>42</v>
      </c>
      <c r="C1990" s="3" t="s">
        <v>73</v>
      </c>
      <c r="D1990" s="3" t="s">
        <v>23</v>
      </c>
      <c r="E1990" s="1" t="s">
        <v>226</v>
      </c>
      <c r="F1990" s="1" t="s">
        <v>2925</v>
      </c>
      <c r="G1990" s="1" t="s">
        <v>964</v>
      </c>
      <c r="H1990" s="3">
        <f>SUBSTITUTE(LEFT(Tableau1[[#This Row],[OrderDate]],17),".",":")+0</f>
        <v>43571.29859953704</v>
      </c>
      <c r="I1990" s="3">
        <f>SUBSTITUTE(LEFT(Tableau1[[#This Row],[OrderDueTo]],17),".",":")+0</f>
        <v>43573.5</v>
      </c>
      <c r="J1990" s="13" t="str">
        <f>VLOOKUP(Tableau1[[#This Row],[AnaCode]],'Config Analyses'!A:C,2,FALSE)</f>
        <v>Analyse microbiologique</v>
      </c>
      <c r="K1990" s="13" t="str">
        <f>VLOOKUP(Tableau1[[#This Row],[AnaCode]],'Config Analyses'!A:C,3,FALSE)</f>
        <v>Equipe 4</v>
      </c>
      <c r="L1990" s="13" t="str">
        <f>VLOOKUP(Tableau1[[#This Row],[CustomerCode]],'Config Clients'!A:D,3,FALSE)</f>
        <v>Entreprises agro-alimentaires</v>
      </c>
      <c r="M1990" s="13" t="str">
        <f>VLOOKUP(Tableau1[[#This Row],[CustomerCode]],'Config Clients'!A:D,4,FALSE)</f>
        <v>Julien</v>
      </c>
      <c r="N1990" s="10" t="str">
        <f>IFERROR(IF(Tableau1[[#This Row],[Date rendu]]-'Date de l''export'!$A$2&gt;0,"Non","Oui"),"Oui")</f>
        <v>Non</v>
      </c>
      <c r="O1990" s="11">
        <f>IF(Tableau1[[#This Row],[En retard?]]="Non",Tableau1[[#This Row],[Date rendu]]-'Date de l''export'!$A$2,0)</f>
        <v>1.7404166666674428</v>
      </c>
      <c r="P1990" s="14" t="str">
        <f>IF(Tableau1[[#This Row],[En retard?]]="Oui","HD",IF(Tableau1[Délai restant]&lt;1,"&lt;24h",IF(Tableau1[Délai restant]&lt;2,"&lt;48h","≥48h")))</f>
        <v>&lt;48h</v>
      </c>
      <c r="Q1990" s="14" t="str">
        <f>IF(AND(Tableau1[[#This Row],[En retard?]]="Oui",OR(Tableau1[[#This Row],[Product]]="Citron",Tableau1[[#This Row],[Product]]="Amandes")),"Oui","Non")</f>
        <v>Non</v>
      </c>
      <c r="R1990" t="str">
        <f>CONCATENATE(Tableau1[[#This Row],[OrderCode]],"|",Tableau1[[#This Row],[AnaCode]],"|",Tableau1[[#This Row],[Product]])</f>
        <v>CMD01597504|BACT|Jus de fruits</v>
      </c>
    </row>
    <row r="1991" spans="1:18" x14ac:dyDescent="0.25">
      <c r="A1991" s="1" t="s">
        <v>3433</v>
      </c>
      <c r="B1991" s="1" t="s">
        <v>31</v>
      </c>
      <c r="C1991" s="3" t="s">
        <v>73</v>
      </c>
      <c r="D1991" s="3" t="s">
        <v>23</v>
      </c>
      <c r="E1991" s="1" t="s">
        <v>130</v>
      </c>
      <c r="F1991" s="1" t="s">
        <v>3871</v>
      </c>
      <c r="G1991" s="1" t="s">
        <v>1013</v>
      </c>
      <c r="H1991" s="3">
        <f>SUBSTITUTE(LEFT(Tableau1[[#This Row],[OrderDate]],17),".",":")+0</f>
        <v>43571.298773148148</v>
      </c>
      <c r="I1991" s="3">
        <f>SUBSTITUTE(LEFT(Tableau1[[#This Row],[OrderDueTo]],17),".",":")+0</f>
        <v>43578.5</v>
      </c>
      <c r="J1991" s="13" t="str">
        <f>VLOOKUP(Tableau1[[#This Row],[AnaCode]],'Config Analyses'!A:C,2,FALSE)</f>
        <v>Analyse pesticides</v>
      </c>
      <c r="K1991" s="13" t="str">
        <f>VLOOKUP(Tableau1[[#This Row],[AnaCode]],'Config Analyses'!A:C,3,FALSE)</f>
        <v>Equipe 3</v>
      </c>
      <c r="L1991" s="13" t="str">
        <f>VLOOKUP(Tableau1[[#This Row],[CustomerCode]],'Config Clients'!A:D,3,FALSE)</f>
        <v>Entreprises agro-alimentaires</v>
      </c>
      <c r="M1991" s="13" t="str">
        <f>VLOOKUP(Tableau1[[#This Row],[CustomerCode]],'Config Clients'!A:D,4,FALSE)</f>
        <v>Julien</v>
      </c>
      <c r="N1991" s="10" t="str">
        <f>IFERROR(IF(Tableau1[[#This Row],[Date rendu]]-'Date de l''export'!$A$2&gt;0,"Non","Oui"),"Oui")</f>
        <v>Non</v>
      </c>
      <c r="O1991" s="11">
        <f>IF(Tableau1[[#This Row],[En retard?]]="Non",Tableau1[[#This Row],[Date rendu]]-'Date de l''export'!$A$2,0)</f>
        <v>6.7404166666674428</v>
      </c>
      <c r="P1991" s="14" t="str">
        <f>IF(Tableau1[[#This Row],[En retard?]]="Oui","HD",IF(Tableau1[Délai restant]&lt;1,"&lt;24h",IF(Tableau1[Délai restant]&lt;2,"&lt;48h","≥48h")))</f>
        <v>≥48h</v>
      </c>
      <c r="Q1991" s="14" t="str">
        <f>IF(AND(Tableau1[[#This Row],[En retard?]]="Oui",OR(Tableau1[[#This Row],[Product]]="Citron",Tableau1[[#This Row],[Product]]="Amandes")),"Oui","Non")</f>
        <v>Non</v>
      </c>
      <c r="R1991" t="str">
        <f>CONCATENATE(Tableau1[[#This Row],[OrderCode]],"|",Tableau1[[#This Row],[AnaCode]],"|",Tableau1[[#This Row],[Product]])</f>
        <v>CMD01392405|PEST|Pomme de terre</v>
      </c>
    </row>
    <row r="1992" spans="1:18" x14ac:dyDescent="0.25">
      <c r="A1992" s="1" t="s">
        <v>533</v>
      </c>
      <c r="B1992" s="1" t="s">
        <v>31</v>
      </c>
      <c r="C1992" s="3" t="s">
        <v>61</v>
      </c>
      <c r="D1992" s="3" t="s">
        <v>14</v>
      </c>
      <c r="E1992" s="1" t="s">
        <v>229</v>
      </c>
      <c r="F1992" s="1" t="s">
        <v>2513</v>
      </c>
      <c r="G1992" s="1" t="s">
        <v>964</v>
      </c>
      <c r="H1992" s="3">
        <f>SUBSTITUTE(LEFT(Tableau1[[#This Row],[OrderDate]],17),".",":")+0</f>
        <v>43571.298819444448</v>
      </c>
      <c r="I1992" s="3">
        <f>SUBSTITUTE(LEFT(Tableau1[[#This Row],[OrderDueTo]],17),".",":")+0</f>
        <v>43573.5</v>
      </c>
      <c r="J1992" s="13" t="str">
        <f>VLOOKUP(Tableau1[[#This Row],[AnaCode]],'Config Analyses'!A:C,2,FALSE)</f>
        <v>Analyse sucres</v>
      </c>
      <c r="K1992" s="13" t="str">
        <f>VLOOKUP(Tableau1[[#This Row],[AnaCode]],'Config Analyses'!A:C,3,FALSE)</f>
        <v>Equipe 2</v>
      </c>
      <c r="L1992" s="13" t="str">
        <f>VLOOKUP(Tableau1[[#This Row],[CustomerCode]],'Config Clients'!A:D,3,FALSE)</f>
        <v>Grande surface</v>
      </c>
      <c r="M1992" s="13" t="str">
        <f>VLOOKUP(Tableau1[[#This Row],[CustomerCode]],'Config Clients'!A:D,4,FALSE)</f>
        <v>Eric</v>
      </c>
      <c r="N1992" s="10" t="str">
        <f>IFERROR(IF(Tableau1[[#This Row],[Date rendu]]-'Date de l''export'!$A$2&gt;0,"Non","Oui"),"Oui")</f>
        <v>Non</v>
      </c>
      <c r="O1992" s="11">
        <f>IF(Tableau1[[#This Row],[En retard?]]="Non",Tableau1[[#This Row],[Date rendu]]-'Date de l''export'!$A$2,0)</f>
        <v>1.7404166666674428</v>
      </c>
      <c r="P1992" s="14" t="str">
        <f>IF(Tableau1[[#This Row],[En retard?]]="Oui","HD",IF(Tableau1[Délai restant]&lt;1,"&lt;24h",IF(Tableau1[Délai restant]&lt;2,"&lt;48h","≥48h")))</f>
        <v>&lt;48h</v>
      </c>
      <c r="Q1992" s="14" t="str">
        <f>IF(AND(Tableau1[[#This Row],[En retard?]]="Oui",OR(Tableau1[[#This Row],[Product]]="Citron",Tableau1[[#This Row],[Product]]="Amandes")),"Oui","Non")</f>
        <v>Non</v>
      </c>
      <c r="R1992" t="str">
        <f>CONCATENATE(Tableau1[[#This Row],[OrderCode]],"|",Tableau1[[#This Row],[AnaCode]],"|",Tableau1[[#This Row],[Product]])</f>
        <v>CMD01516304|SCR|Pomme de terre</v>
      </c>
    </row>
    <row r="1993" spans="1:18" x14ac:dyDescent="0.25">
      <c r="A1993" s="1" t="s">
        <v>778</v>
      </c>
      <c r="B1993" s="1" t="s">
        <v>31</v>
      </c>
      <c r="C1993" s="3" t="s">
        <v>61</v>
      </c>
      <c r="D1993" s="3" t="s">
        <v>14</v>
      </c>
      <c r="E1993" s="1" t="s">
        <v>130</v>
      </c>
      <c r="F1993" s="1" t="s">
        <v>2514</v>
      </c>
      <c r="G1993" s="1" t="s">
        <v>1013</v>
      </c>
      <c r="H1993" s="3">
        <f>SUBSTITUTE(LEFT(Tableau1[[#This Row],[OrderDate]],17),".",":")+0</f>
        <v>43571.298854166664</v>
      </c>
      <c r="I1993" s="3">
        <f>SUBSTITUTE(LEFT(Tableau1[[#This Row],[OrderDueTo]],17),".",":")+0</f>
        <v>43578.5</v>
      </c>
      <c r="J1993" s="13" t="str">
        <f>VLOOKUP(Tableau1[[#This Row],[AnaCode]],'Config Analyses'!A:C,2,FALSE)</f>
        <v>Analyse pesticides</v>
      </c>
      <c r="K1993" s="13" t="str">
        <f>VLOOKUP(Tableau1[[#This Row],[AnaCode]],'Config Analyses'!A:C,3,FALSE)</f>
        <v>Equipe 3</v>
      </c>
      <c r="L1993" s="13" t="str">
        <f>VLOOKUP(Tableau1[[#This Row],[CustomerCode]],'Config Clients'!A:D,3,FALSE)</f>
        <v>Grande surface</v>
      </c>
      <c r="M1993" s="13" t="str">
        <f>VLOOKUP(Tableau1[[#This Row],[CustomerCode]],'Config Clients'!A:D,4,FALSE)</f>
        <v>Eric</v>
      </c>
      <c r="N1993" s="10" t="str">
        <f>IFERROR(IF(Tableau1[[#This Row],[Date rendu]]-'Date de l''export'!$A$2&gt;0,"Non","Oui"),"Oui")</f>
        <v>Non</v>
      </c>
      <c r="O1993" s="11">
        <f>IF(Tableau1[[#This Row],[En retard?]]="Non",Tableau1[[#This Row],[Date rendu]]-'Date de l''export'!$A$2,0)</f>
        <v>6.7404166666674428</v>
      </c>
      <c r="P1993" s="14" t="str">
        <f>IF(Tableau1[[#This Row],[En retard?]]="Oui","HD",IF(Tableau1[Délai restant]&lt;1,"&lt;24h",IF(Tableau1[Délai restant]&lt;2,"&lt;48h","≥48h")))</f>
        <v>≥48h</v>
      </c>
      <c r="Q1993" s="14" t="str">
        <f>IF(AND(Tableau1[[#This Row],[En retard?]]="Oui",OR(Tableau1[[#This Row],[Product]]="Citron",Tableau1[[#This Row],[Product]]="Amandes")),"Oui","Non")</f>
        <v>Non</v>
      </c>
      <c r="R1993" t="str">
        <f>CONCATENATE(Tableau1[[#This Row],[OrderCode]],"|",Tableau1[[#This Row],[AnaCode]],"|",Tableau1[[#This Row],[Product]])</f>
        <v>CMD01578909|PEST|Pomme de terre</v>
      </c>
    </row>
    <row r="1994" spans="1:18" x14ac:dyDescent="0.25">
      <c r="A1994" s="1" t="s">
        <v>270</v>
      </c>
      <c r="B1994" s="1" t="s">
        <v>32</v>
      </c>
      <c r="C1994" s="3" t="s">
        <v>61</v>
      </c>
      <c r="D1994" s="3" t="s">
        <v>14</v>
      </c>
      <c r="E1994" s="1" t="s">
        <v>130</v>
      </c>
      <c r="F1994" s="1" t="s">
        <v>2515</v>
      </c>
      <c r="G1994" s="1" t="s">
        <v>1013</v>
      </c>
      <c r="H1994" s="3">
        <f>SUBSTITUTE(LEFT(Tableau1[[#This Row],[OrderDate]],17),".",":")+0</f>
        <v>43571.29892361111</v>
      </c>
      <c r="I1994" s="3">
        <f>SUBSTITUTE(LEFT(Tableau1[[#This Row],[OrderDueTo]],17),".",":")+0</f>
        <v>43578.5</v>
      </c>
      <c r="J1994" s="13" t="str">
        <f>VLOOKUP(Tableau1[[#This Row],[AnaCode]],'Config Analyses'!A:C,2,FALSE)</f>
        <v>Analyse pesticides</v>
      </c>
      <c r="K1994" s="13" t="str">
        <f>VLOOKUP(Tableau1[[#This Row],[AnaCode]],'Config Analyses'!A:C,3,FALSE)</f>
        <v>Equipe 3</v>
      </c>
      <c r="L1994" s="13" t="str">
        <f>VLOOKUP(Tableau1[[#This Row],[CustomerCode]],'Config Clients'!A:D,3,FALSE)</f>
        <v>Grande surface</v>
      </c>
      <c r="M1994" s="13" t="str">
        <f>VLOOKUP(Tableau1[[#This Row],[CustomerCode]],'Config Clients'!A:D,4,FALSE)</f>
        <v>Eric</v>
      </c>
      <c r="N1994" s="10" t="str">
        <f>IFERROR(IF(Tableau1[[#This Row],[Date rendu]]-'Date de l''export'!$A$2&gt;0,"Non","Oui"),"Oui")</f>
        <v>Non</v>
      </c>
      <c r="O1994" s="11">
        <f>IF(Tableau1[[#This Row],[En retard?]]="Non",Tableau1[[#This Row],[Date rendu]]-'Date de l''export'!$A$2,0)</f>
        <v>6.7404166666674428</v>
      </c>
      <c r="P1994" s="14" t="str">
        <f>IF(Tableau1[[#This Row],[En retard?]]="Oui","HD",IF(Tableau1[Délai restant]&lt;1,"&lt;24h",IF(Tableau1[Délai restant]&lt;2,"&lt;48h","≥48h")))</f>
        <v>≥48h</v>
      </c>
      <c r="Q1994" s="14" t="str">
        <f>IF(AND(Tableau1[[#This Row],[En retard?]]="Oui",OR(Tableau1[[#This Row],[Product]]="Citron",Tableau1[[#This Row],[Product]]="Amandes")),"Oui","Non")</f>
        <v>Non</v>
      </c>
      <c r="R1994" t="str">
        <f>CONCATENATE(Tableau1[[#This Row],[OrderCode]],"|",Tableau1[[#This Row],[AnaCode]],"|",Tableau1[[#This Row],[Product]])</f>
        <v>CMD01645605|PEST|Tomate</v>
      </c>
    </row>
    <row r="1995" spans="1:18" x14ac:dyDescent="0.25">
      <c r="A1995" s="1" t="s">
        <v>3872</v>
      </c>
      <c r="B1995" s="1" t="s">
        <v>42</v>
      </c>
      <c r="C1995" s="3" t="s">
        <v>188</v>
      </c>
      <c r="D1995" s="3" t="s">
        <v>38</v>
      </c>
      <c r="E1995" s="1" t="s">
        <v>107</v>
      </c>
      <c r="F1995" s="1" t="s">
        <v>3873</v>
      </c>
      <c r="G1995" s="1" t="s">
        <v>950</v>
      </c>
      <c r="H1995" s="3">
        <f>SUBSTITUTE(LEFT(Tableau1[[#This Row],[OrderDate]],17),".",":")+0</f>
        <v>43571.29896990741</v>
      </c>
      <c r="I1995" s="3">
        <f>SUBSTITUTE(LEFT(Tableau1[[#This Row],[OrderDueTo]],17),".",":")+0</f>
        <v>43574.5</v>
      </c>
      <c r="J1995" s="13" t="str">
        <f>VLOOKUP(Tableau1[[#This Row],[AnaCode]],'Config Analyses'!A:C,2,FALSE)</f>
        <v>Analyse nutritionelle</v>
      </c>
      <c r="K1995" s="13" t="str">
        <f>VLOOKUP(Tableau1[[#This Row],[AnaCode]],'Config Analyses'!A:C,3,FALSE)</f>
        <v>Equipe 2</v>
      </c>
      <c r="L1995" s="13" t="str">
        <f>VLOOKUP(Tableau1[[#This Row],[CustomerCode]],'Config Clients'!A:D,3,FALSE)</f>
        <v>Coopérative agricole</v>
      </c>
      <c r="M1995" s="13" t="str">
        <f>VLOOKUP(Tableau1[[#This Row],[CustomerCode]],'Config Clients'!A:D,4,FALSE)</f>
        <v>Julie</v>
      </c>
      <c r="N1995" s="10" t="str">
        <f>IFERROR(IF(Tableau1[[#This Row],[Date rendu]]-'Date de l''export'!$A$2&gt;0,"Non","Oui"),"Oui")</f>
        <v>Non</v>
      </c>
      <c r="O1995" s="11">
        <f>IF(Tableau1[[#This Row],[En retard?]]="Non",Tableau1[[#This Row],[Date rendu]]-'Date de l''export'!$A$2,0)</f>
        <v>2.7404166666674428</v>
      </c>
      <c r="P1995" s="14" t="str">
        <f>IF(Tableau1[[#This Row],[En retard?]]="Oui","HD",IF(Tableau1[Délai restant]&lt;1,"&lt;24h",IF(Tableau1[Délai restant]&lt;2,"&lt;48h","≥48h")))</f>
        <v>≥48h</v>
      </c>
      <c r="Q1995" s="14" t="str">
        <f>IF(AND(Tableau1[[#This Row],[En retard?]]="Oui",OR(Tableau1[[#This Row],[Product]]="Citron",Tableau1[[#This Row],[Product]]="Amandes")),"Oui","Non")</f>
        <v>Non</v>
      </c>
      <c r="R1995" t="str">
        <f>CONCATENATE(Tableau1[[#This Row],[OrderCode]],"|",Tableau1[[#This Row],[AnaCode]],"|",Tableau1[[#This Row],[Product]])</f>
        <v>CMD01568425|NTR|Jus de fruits</v>
      </c>
    </row>
    <row r="1996" spans="1:18" x14ac:dyDescent="0.25">
      <c r="A1996" s="1" t="s">
        <v>3821</v>
      </c>
      <c r="B1996" s="1" t="s">
        <v>42</v>
      </c>
      <c r="C1996" s="3" t="s">
        <v>73</v>
      </c>
      <c r="D1996" s="3" t="s">
        <v>23</v>
      </c>
      <c r="E1996" s="1" t="s">
        <v>229</v>
      </c>
      <c r="F1996" s="1" t="s">
        <v>3874</v>
      </c>
      <c r="G1996" s="1" t="s">
        <v>964</v>
      </c>
      <c r="H1996" s="3">
        <f>SUBSTITUTE(LEFT(Tableau1[[#This Row],[OrderDate]],17),".",":")+0</f>
        <v>43571.299085648148</v>
      </c>
      <c r="I1996" s="3">
        <f>SUBSTITUTE(LEFT(Tableau1[[#This Row],[OrderDueTo]],17),".",":")+0</f>
        <v>43573.5</v>
      </c>
      <c r="J1996" s="13" t="str">
        <f>VLOOKUP(Tableau1[[#This Row],[AnaCode]],'Config Analyses'!A:C,2,FALSE)</f>
        <v>Analyse sucres</v>
      </c>
      <c r="K1996" s="13" t="str">
        <f>VLOOKUP(Tableau1[[#This Row],[AnaCode]],'Config Analyses'!A:C,3,FALSE)</f>
        <v>Equipe 2</v>
      </c>
      <c r="L1996" s="13" t="str">
        <f>VLOOKUP(Tableau1[[#This Row],[CustomerCode]],'Config Clients'!A:D,3,FALSE)</f>
        <v>Entreprises agro-alimentaires</v>
      </c>
      <c r="M1996" s="13" t="str">
        <f>VLOOKUP(Tableau1[[#This Row],[CustomerCode]],'Config Clients'!A:D,4,FALSE)</f>
        <v>Julien</v>
      </c>
      <c r="N1996" s="10" t="str">
        <f>IFERROR(IF(Tableau1[[#This Row],[Date rendu]]-'Date de l''export'!$A$2&gt;0,"Non","Oui"),"Oui")</f>
        <v>Non</v>
      </c>
      <c r="O1996" s="11">
        <f>IF(Tableau1[[#This Row],[En retard?]]="Non",Tableau1[[#This Row],[Date rendu]]-'Date de l''export'!$A$2,0)</f>
        <v>1.7404166666674428</v>
      </c>
      <c r="P1996" s="14" t="str">
        <f>IF(Tableau1[[#This Row],[En retard?]]="Oui","HD",IF(Tableau1[Délai restant]&lt;1,"&lt;24h",IF(Tableau1[Délai restant]&lt;2,"&lt;48h","≥48h")))</f>
        <v>&lt;48h</v>
      </c>
      <c r="Q1996" s="14" t="str">
        <f>IF(AND(Tableau1[[#This Row],[En retard?]]="Oui",OR(Tableau1[[#This Row],[Product]]="Citron",Tableau1[[#This Row],[Product]]="Amandes")),"Oui","Non")</f>
        <v>Non</v>
      </c>
      <c r="R1996" t="str">
        <f>CONCATENATE(Tableau1[[#This Row],[OrderCode]],"|",Tableau1[[#This Row],[AnaCode]],"|",Tableau1[[#This Row],[Product]])</f>
        <v>CMD01678501|SCR|Jus de fruits</v>
      </c>
    </row>
    <row r="1997" spans="1:18" x14ac:dyDescent="0.25">
      <c r="A1997" s="1" t="s">
        <v>584</v>
      </c>
      <c r="B1997" s="1" t="s">
        <v>31</v>
      </c>
      <c r="C1997" s="3" t="s">
        <v>49</v>
      </c>
      <c r="D1997" s="3" t="s">
        <v>8</v>
      </c>
      <c r="E1997" s="1" t="s">
        <v>130</v>
      </c>
      <c r="F1997" s="1" t="s">
        <v>2516</v>
      </c>
      <c r="G1997" s="1" t="s">
        <v>1013</v>
      </c>
      <c r="H1997" s="3">
        <f>SUBSTITUTE(LEFT(Tableau1[[#This Row],[OrderDate]],17),".",":")+0</f>
        <v>43571.299131944441</v>
      </c>
      <c r="I1997" s="3">
        <f>SUBSTITUTE(LEFT(Tableau1[[#This Row],[OrderDueTo]],17),".",":")+0</f>
        <v>43578.5</v>
      </c>
      <c r="J1997" s="13" t="str">
        <f>VLOOKUP(Tableau1[[#This Row],[AnaCode]],'Config Analyses'!A:C,2,FALSE)</f>
        <v>Analyse pesticides</v>
      </c>
      <c r="K1997" s="13" t="str">
        <f>VLOOKUP(Tableau1[[#This Row],[AnaCode]],'Config Analyses'!A:C,3,FALSE)</f>
        <v>Equipe 3</v>
      </c>
      <c r="L1997" s="13" t="str">
        <f>VLOOKUP(Tableau1[[#This Row],[CustomerCode]],'Config Clients'!A:D,3,FALSE)</f>
        <v>Grande surface</v>
      </c>
      <c r="M1997" s="13" t="str">
        <f>VLOOKUP(Tableau1[[#This Row],[CustomerCode]],'Config Clients'!A:D,4,FALSE)</f>
        <v>Eric</v>
      </c>
      <c r="N1997" s="10" t="str">
        <f>IFERROR(IF(Tableau1[[#This Row],[Date rendu]]-'Date de l''export'!$A$2&gt;0,"Non","Oui"),"Oui")</f>
        <v>Non</v>
      </c>
      <c r="O1997" s="11">
        <f>IF(Tableau1[[#This Row],[En retard?]]="Non",Tableau1[[#This Row],[Date rendu]]-'Date de l''export'!$A$2,0)</f>
        <v>6.7404166666674428</v>
      </c>
      <c r="P1997" s="14" t="str">
        <f>IF(Tableau1[[#This Row],[En retard?]]="Oui","HD",IF(Tableau1[Délai restant]&lt;1,"&lt;24h",IF(Tableau1[Délai restant]&lt;2,"&lt;48h","≥48h")))</f>
        <v>≥48h</v>
      </c>
      <c r="Q1997" s="14" t="str">
        <f>IF(AND(Tableau1[[#This Row],[En retard?]]="Oui",OR(Tableau1[[#This Row],[Product]]="Citron",Tableau1[[#This Row],[Product]]="Amandes")),"Oui","Non")</f>
        <v>Non</v>
      </c>
      <c r="R1997" t="str">
        <f>CONCATENATE(Tableau1[[#This Row],[OrderCode]],"|",Tableau1[[#This Row],[AnaCode]],"|",Tableau1[[#This Row],[Product]])</f>
        <v>CMD01742604|PEST|Pomme de terre</v>
      </c>
    </row>
    <row r="1998" spans="1:18" x14ac:dyDescent="0.25">
      <c r="A1998" s="1" t="s">
        <v>297</v>
      </c>
      <c r="B1998" s="1" t="s">
        <v>32</v>
      </c>
      <c r="C1998" s="3" t="s">
        <v>61</v>
      </c>
      <c r="D1998" s="3" t="s">
        <v>14</v>
      </c>
      <c r="E1998" s="1" t="s">
        <v>130</v>
      </c>
      <c r="F1998" s="1" t="s">
        <v>2517</v>
      </c>
      <c r="G1998" s="1" t="s">
        <v>1013</v>
      </c>
      <c r="H1998" s="3">
        <f>SUBSTITUTE(LEFT(Tableau1[[#This Row],[OrderDate]],17),".",":")+0</f>
        <v>43571.299178240741</v>
      </c>
      <c r="I1998" s="3">
        <f>SUBSTITUTE(LEFT(Tableau1[[#This Row],[OrderDueTo]],17),".",":")+0</f>
        <v>43578.5</v>
      </c>
      <c r="J1998" s="13" t="str">
        <f>VLOOKUP(Tableau1[[#This Row],[AnaCode]],'Config Analyses'!A:C,2,FALSE)</f>
        <v>Analyse pesticides</v>
      </c>
      <c r="K1998" s="13" t="str">
        <f>VLOOKUP(Tableau1[[#This Row],[AnaCode]],'Config Analyses'!A:C,3,FALSE)</f>
        <v>Equipe 3</v>
      </c>
      <c r="L1998" s="13" t="str">
        <f>VLOOKUP(Tableau1[[#This Row],[CustomerCode]],'Config Clients'!A:D,3,FALSE)</f>
        <v>Grande surface</v>
      </c>
      <c r="M1998" s="13" t="str">
        <f>VLOOKUP(Tableau1[[#This Row],[CustomerCode]],'Config Clients'!A:D,4,FALSE)</f>
        <v>Eric</v>
      </c>
      <c r="N1998" s="10" t="str">
        <f>IFERROR(IF(Tableau1[[#This Row],[Date rendu]]-'Date de l''export'!$A$2&gt;0,"Non","Oui"),"Oui")</f>
        <v>Non</v>
      </c>
      <c r="O1998" s="11">
        <f>IF(Tableau1[[#This Row],[En retard?]]="Non",Tableau1[[#This Row],[Date rendu]]-'Date de l''export'!$A$2,0)</f>
        <v>6.7404166666674428</v>
      </c>
      <c r="P1998" s="14" t="str">
        <f>IF(Tableau1[[#This Row],[En retard?]]="Oui","HD",IF(Tableau1[Délai restant]&lt;1,"&lt;24h",IF(Tableau1[Délai restant]&lt;2,"&lt;48h","≥48h")))</f>
        <v>≥48h</v>
      </c>
      <c r="Q1998" s="14" t="str">
        <f>IF(AND(Tableau1[[#This Row],[En retard?]]="Oui",OR(Tableau1[[#This Row],[Product]]="Citron",Tableau1[[#This Row],[Product]]="Amandes")),"Oui","Non")</f>
        <v>Non</v>
      </c>
      <c r="R1998" t="str">
        <f>CONCATENATE(Tableau1[[#This Row],[OrderCode]],"|",Tableau1[[#This Row],[AnaCode]],"|",Tableau1[[#This Row],[Product]])</f>
        <v>CMD01570105|PEST|Tomate</v>
      </c>
    </row>
    <row r="1999" spans="1:18" x14ac:dyDescent="0.25">
      <c r="A1999" s="1" t="s">
        <v>102</v>
      </c>
      <c r="B1999" s="1" t="s">
        <v>31</v>
      </c>
      <c r="C1999" s="3" t="s">
        <v>61</v>
      </c>
      <c r="D1999" s="3" t="s">
        <v>14</v>
      </c>
      <c r="E1999" s="1" t="s">
        <v>107</v>
      </c>
      <c r="F1999" s="1" t="s">
        <v>3120</v>
      </c>
      <c r="G1999" s="1" t="s">
        <v>950</v>
      </c>
      <c r="H1999" s="3">
        <f>SUBSTITUTE(LEFT(Tableau1[[#This Row],[OrderDate]],17),".",":")+0</f>
        <v>43571.299201388887</v>
      </c>
      <c r="I1999" s="3">
        <f>SUBSTITUTE(LEFT(Tableau1[[#This Row],[OrderDueTo]],17),".",":")+0</f>
        <v>43574.5</v>
      </c>
      <c r="J1999" s="13" t="str">
        <f>VLOOKUP(Tableau1[[#This Row],[AnaCode]],'Config Analyses'!A:C,2,FALSE)</f>
        <v>Analyse nutritionelle</v>
      </c>
      <c r="K1999" s="13" t="str">
        <f>VLOOKUP(Tableau1[[#This Row],[AnaCode]],'Config Analyses'!A:C,3,FALSE)</f>
        <v>Equipe 2</v>
      </c>
      <c r="L1999" s="13" t="str">
        <f>VLOOKUP(Tableau1[[#This Row],[CustomerCode]],'Config Clients'!A:D,3,FALSE)</f>
        <v>Grande surface</v>
      </c>
      <c r="M1999" s="13" t="str">
        <f>VLOOKUP(Tableau1[[#This Row],[CustomerCode]],'Config Clients'!A:D,4,FALSE)</f>
        <v>Eric</v>
      </c>
      <c r="N1999" s="10" t="str">
        <f>IFERROR(IF(Tableau1[[#This Row],[Date rendu]]-'Date de l''export'!$A$2&gt;0,"Non","Oui"),"Oui")</f>
        <v>Non</v>
      </c>
      <c r="O1999" s="11">
        <f>IF(Tableau1[[#This Row],[En retard?]]="Non",Tableau1[[#This Row],[Date rendu]]-'Date de l''export'!$A$2,0)</f>
        <v>2.7404166666674428</v>
      </c>
      <c r="P1999" s="14" t="str">
        <f>IF(Tableau1[[#This Row],[En retard?]]="Oui","HD",IF(Tableau1[Délai restant]&lt;1,"&lt;24h",IF(Tableau1[Délai restant]&lt;2,"&lt;48h","≥48h")))</f>
        <v>≥48h</v>
      </c>
      <c r="Q1999" s="14" t="str">
        <f>IF(AND(Tableau1[[#This Row],[En retard?]]="Oui",OR(Tableau1[[#This Row],[Product]]="Citron",Tableau1[[#This Row],[Product]]="Amandes")),"Oui","Non")</f>
        <v>Non</v>
      </c>
      <c r="R1999" t="str">
        <f>CONCATENATE(Tableau1[[#This Row],[OrderCode]],"|",Tableau1[[#This Row],[AnaCode]],"|",Tableau1[[#This Row],[Product]])</f>
        <v>CMD01626602|NTR|Pomme de terre</v>
      </c>
    </row>
    <row r="2000" spans="1:18" x14ac:dyDescent="0.25">
      <c r="A2000" s="1" t="s">
        <v>3740</v>
      </c>
      <c r="B2000" s="1" t="s">
        <v>31</v>
      </c>
      <c r="C2000" s="3" t="s">
        <v>73</v>
      </c>
      <c r="D2000" s="3" t="s">
        <v>23</v>
      </c>
      <c r="E2000" s="1" t="s">
        <v>107</v>
      </c>
      <c r="F2000" s="1" t="s">
        <v>3875</v>
      </c>
      <c r="G2000" s="1" t="s">
        <v>950</v>
      </c>
      <c r="H2000" s="3">
        <f>SUBSTITUTE(LEFT(Tableau1[[#This Row],[OrderDate]],17),".",":")+0</f>
        <v>43571.299444444441</v>
      </c>
      <c r="I2000" s="3">
        <f>SUBSTITUTE(LEFT(Tableau1[[#This Row],[OrderDueTo]],17),".",":")+0</f>
        <v>43574.5</v>
      </c>
      <c r="J2000" s="13" t="str">
        <f>VLOOKUP(Tableau1[[#This Row],[AnaCode]],'Config Analyses'!A:C,2,FALSE)</f>
        <v>Analyse nutritionelle</v>
      </c>
      <c r="K2000" s="13" t="str">
        <f>VLOOKUP(Tableau1[[#This Row],[AnaCode]],'Config Analyses'!A:C,3,FALSE)</f>
        <v>Equipe 2</v>
      </c>
      <c r="L2000" s="13" t="str">
        <f>VLOOKUP(Tableau1[[#This Row],[CustomerCode]],'Config Clients'!A:D,3,FALSE)</f>
        <v>Entreprises agro-alimentaires</v>
      </c>
      <c r="M2000" s="13" t="str">
        <f>VLOOKUP(Tableau1[[#This Row],[CustomerCode]],'Config Clients'!A:D,4,FALSE)</f>
        <v>Julien</v>
      </c>
      <c r="N2000" s="10" t="str">
        <f>IFERROR(IF(Tableau1[[#This Row],[Date rendu]]-'Date de l''export'!$A$2&gt;0,"Non","Oui"),"Oui")</f>
        <v>Non</v>
      </c>
      <c r="O2000" s="11">
        <f>IF(Tableau1[[#This Row],[En retard?]]="Non",Tableau1[[#This Row],[Date rendu]]-'Date de l''export'!$A$2,0)</f>
        <v>2.7404166666674428</v>
      </c>
      <c r="P2000" s="14" t="str">
        <f>IF(Tableau1[[#This Row],[En retard?]]="Oui","HD",IF(Tableau1[Délai restant]&lt;1,"&lt;24h",IF(Tableau1[Délai restant]&lt;2,"&lt;48h","≥48h")))</f>
        <v>≥48h</v>
      </c>
      <c r="Q2000" s="14" t="str">
        <f>IF(AND(Tableau1[[#This Row],[En retard?]]="Oui",OR(Tableau1[[#This Row],[Product]]="Citron",Tableau1[[#This Row],[Product]]="Amandes")),"Oui","Non")</f>
        <v>Non</v>
      </c>
      <c r="R2000" t="str">
        <f>CONCATENATE(Tableau1[[#This Row],[OrderCode]],"|",Tableau1[[#This Row],[AnaCode]],"|",Tableau1[[#This Row],[Product]])</f>
        <v>CMD01595603|NTR|Pomme de terre</v>
      </c>
    </row>
    <row r="2001" spans="1:18" x14ac:dyDescent="0.25">
      <c r="A2001" s="1" t="s">
        <v>313</v>
      </c>
      <c r="B2001" s="1" t="s">
        <v>31</v>
      </c>
      <c r="C2001" s="3" t="s">
        <v>61</v>
      </c>
      <c r="D2001" s="3" t="s">
        <v>14</v>
      </c>
      <c r="E2001" s="1" t="s">
        <v>229</v>
      </c>
      <c r="F2001" s="1" t="s">
        <v>2518</v>
      </c>
      <c r="G2001" s="1" t="s">
        <v>964</v>
      </c>
      <c r="H2001" s="3">
        <f>SUBSTITUTE(LEFT(Tableau1[[#This Row],[OrderDate]],17),".",":")+0</f>
        <v>43571.299467592595</v>
      </c>
      <c r="I2001" s="3">
        <f>SUBSTITUTE(LEFT(Tableau1[[#This Row],[OrderDueTo]],17),".",":")+0</f>
        <v>43573.5</v>
      </c>
      <c r="J2001" s="13" t="str">
        <f>VLOOKUP(Tableau1[[#This Row],[AnaCode]],'Config Analyses'!A:C,2,FALSE)</f>
        <v>Analyse sucres</v>
      </c>
      <c r="K2001" s="13" t="str">
        <f>VLOOKUP(Tableau1[[#This Row],[AnaCode]],'Config Analyses'!A:C,3,FALSE)</f>
        <v>Equipe 2</v>
      </c>
      <c r="L2001" s="13" t="str">
        <f>VLOOKUP(Tableau1[[#This Row],[CustomerCode]],'Config Clients'!A:D,3,FALSE)</f>
        <v>Grande surface</v>
      </c>
      <c r="M2001" s="13" t="str">
        <f>VLOOKUP(Tableau1[[#This Row],[CustomerCode]],'Config Clients'!A:D,4,FALSE)</f>
        <v>Eric</v>
      </c>
      <c r="N2001" s="10" t="str">
        <f>IFERROR(IF(Tableau1[[#This Row],[Date rendu]]-'Date de l''export'!$A$2&gt;0,"Non","Oui"),"Oui")</f>
        <v>Non</v>
      </c>
      <c r="O2001" s="11">
        <f>IF(Tableau1[[#This Row],[En retard?]]="Non",Tableau1[[#This Row],[Date rendu]]-'Date de l''export'!$A$2,0)</f>
        <v>1.7404166666674428</v>
      </c>
      <c r="P2001" s="14" t="str">
        <f>IF(Tableau1[[#This Row],[En retard?]]="Oui","HD",IF(Tableau1[Délai restant]&lt;1,"&lt;24h",IF(Tableau1[Délai restant]&lt;2,"&lt;48h","≥48h")))</f>
        <v>&lt;48h</v>
      </c>
      <c r="Q2001" s="14" t="str">
        <f>IF(AND(Tableau1[[#This Row],[En retard?]]="Oui",OR(Tableau1[[#This Row],[Product]]="Citron",Tableau1[[#This Row],[Product]]="Amandes")),"Oui","Non")</f>
        <v>Non</v>
      </c>
      <c r="R2001" t="str">
        <f>CONCATENATE(Tableau1[[#This Row],[OrderCode]],"|",Tableau1[[#This Row],[AnaCode]],"|",Tableau1[[#This Row],[Product]])</f>
        <v>CMD01700502|SCR|Pomme de terre</v>
      </c>
    </row>
    <row r="2002" spans="1:18" x14ac:dyDescent="0.25">
      <c r="A2002" s="1" t="s">
        <v>3767</v>
      </c>
      <c r="B2002" s="1" t="s">
        <v>42</v>
      </c>
      <c r="C2002" s="3" t="s">
        <v>188</v>
      </c>
      <c r="D2002" s="3" t="s">
        <v>38</v>
      </c>
      <c r="E2002" s="1" t="s">
        <v>130</v>
      </c>
      <c r="F2002" s="1" t="s">
        <v>3876</v>
      </c>
      <c r="G2002" s="1" t="s">
        <v>1013</v>
      </c>
      <c r="H2002" s="3">
        <f>SUBSTITUTE(LEFT(Tableau1[[#This Row],[OrderDate]],17),".",":")+0</f>
        <v>43571.299583333333</v>
      </c>
      <c r="I2002" s="3">
        <f>SUBSTITUTE(LEFT(Tableau1[[#This Row],[OrderDueTo]],17),".",":")+0</f>
        <v>43578.5</v>
      </c>
      <c r="J2002" s="13" t="str">
        <f>VLOOKUP(Tableau1[[#This Row],[AnaCode]],'Config Analyses'!A:C,2,FALSE)</f>
        <v>Analyse pesticides</v>
      </c>
      <c r="K2002" s="13" t="str">
        <f>VLOOKUP(Tableau1[[#This Row],[AnaCode]],'Config Analyses'!A:C,3,FALSE)</f>
        <v>Equipe 3</v>
      </c>
      <c r="L2002" s="13" t="str">
        <f>VLOOKUP(Tableau1[[#This Row],[CustomerCode]],'Config Clients'!A:D,3,FALSE)</f>
        <v>Coopérative agricole</v>
      </c>
      <c r="M2002" s="13" t="str">
        <f>VLOOKUP(Tableau1[[#This Row],[CustomerCode]],'Config Clients'!A:D,4,FALSE)</f>
        <v>Julie</v>
      </c>
      <c r="N2002" s="10" t="str">
        <f>IFERROR(IF(Tableau1[[#This Row],[Date rendu]]-'Date de l''export'!$A$2&gt;0,"Non","Oui"),"Oui")</f>
        <v>Non</v>
      </c>
      <c r="O2002" s="11">
        <f>IF(Tableau1[[#This Row],[En retard?]]="Non",Tableau1[[#This Row],[Date rendu]]-'Date de l''export'!$A$2,0)</f>
        <v>6.7404166666674428</v>
      </c>
      <c r="P2002" s="14" t="str">
        <f>IF(Tableau1[[#This Row],[En retard?]]="Oui","HD",IF(Tableau1[Délai restant]&lt;1,"&lt;24h",IF(Tableau1[Délai restant]&lt;2,"&lt;48h","≥48h")))</f>
        <v>≥48h</v>
      </c>
      <c r="Q2002" s="14" t="str">
        <f>IF(AND(Tableau1[[#This Row],[En retard?]]="Oui",OR(Tableau1[[#This Row],[Product]]="Citron",Tableau1[[#This Row],[Product]]="Amandes")),"Oui","Non")</f>
        <v>Non</v>
      </c>
      <c r="R2002" t="str">
        <f>CONCATENATE(Tableau1[[#This Row],[OrderCode]],"|",Tableau1[[#This Row],[AnaCode]],"|",Tableau1[[#This Row],[Product]])</f>
        <v>CMD01748532|PEST|Jus de fruits</v>
      </c>
    </row>
    <row r="2003" spans="1:18" x14ac:dyDescent="0.25">
      <c r="A2003" s="1" t="s">
        <v>3877</v>
      </c>
      <c r="B2003" s="1" t="s">
        <v>42</v>
      </c>
      <c r="C2003" s="3" t="s">
        <v>188</v>
      </c>
      <c r="D2003" s="3" t="s">
        <v>38</v>
      </c>
      <c r="E2003" s="1" t="s">
        <v>229</v>
      </c>
      <c r="F2003" s="1" t="s">
        <v>3878</v>
      </c>
      <c r="G2003" s="1" t="s">
        <v>964</v>
      </c>
      <c r="H2003" s="3">
        <f>SUBSTITUTE(LEFT(Tableau1[[#This Row],[OrderDate]],17),".",":")+0</f>
        <v>43571.299710648149</v>
      </c>
      <c r="I2003" s="3">
        <f>SUBSTITUTE(LEFT(Tableau1[[#This Row],[OrderDueTo]],17),".",":")+0</f>
        <v>43573.5</v>
      </c>
      <c r="J2003" s="13" t="str">
        <f>VLOOKUP(Tableau1[[#This Row],[AnaCode]],'Config Analyses'!A:C,2,FALSE)</f>
        <v>Analyse sucres</v>
      </c>
      <c r="K2003" s="13" t="str">
        <f>VLOOKUP(Tableau1[[#This Row],[AnaCode]],'Config Analyses'!A:C,3,FALSE)</f>
        <v>Equipe 2</v>
      </c>
      <c r="L2003" s="13" t="str">
        <f>VLOOKUP(Tableau1[[#This Row],[CustomerCode]],'Config Clients'!A:D,3,FALSE)</f>
        <v>Coopérative agricole</v>
      </c>
      <c r="M2003" s="13" t="str">
        <f>VLOOKUP(Tableau1[[#This Row],[CustomerCode]],'Config Clients'!A:D,4,FALSE)</f>
        <v>Julie</v>
      </c>
      <c r="N2003" s="10" t="str">
        <f>IFERROR(IF(Tableau1[[#This Row],[Date rendu]]-'Date de l''export'!$A$2&gt;0,"Non","Oui"),"Oui")</f>
        <v>Non</v>
      </c>
      <c r="O2003" s="11">
        <f>IF(Tableau1[[#This Row],[En retard?]]="Non",Tableau1[[#This Row],[Date rendu]]-'Date de l''export'!$A$2,0)</f>
        <v>1.7404166666674428</v>
      </c>
      <c r="P2003" s="14" t="str">
        <f>IF(Tableau1[[#This Row],[En retard?]]="Oui","HD",IF(Tableau1[Délai restant]&lt;1,"&lt;24h",IF(Tableau1[Délai restant]&lt;2,"&lt;48h","≥48h")))</f>
        <v>&lt;48h</v>
      </c>
      <c r="Q2003" s="14" t="str">
        <f>IF(AND(Tableau1[[#This Row],[En retard?]]="Oui",OR(Tableau1[[#This Row],[Product]]="Citron",Tableau1[[#This Row],[Product]]="Amandes")),"Oui","Non")</f>
        <v>Non</v>
      </c>
      <c r="R2003" t="str">
        <f>CONCATENATE(Tableau1[[#This Row],[OrderCode]],"|",Tableau1[[#This Row],[AnaCode]],"|",Tableau1[[#This Row],[Product]])</f>
        <v>CMD01695010|SCR|Jus de fruits</v>
      </c>
    </row>
    <row r="2004" spans="1:18" x14ac:dyDescent="0.25">
      <c r="A2004" s="1" t="s">
        <v>427</v>
      </c>
      <c r="B2004" s="1" t="s">
        <v>42</v>
      </c>
      <c r="C2004" s="3" t="s">
        <v>67</v>
      </c>
      <c r="D2004" s="3" t="s">
        <v>18</v>
      </c>
      <c r="E2004" s="1" t="s">
        <v>229</v>
      </c>
      <c r="F2004" s="1" t="s">
        <v>2519</v>
      </c>
      <c r="G2004" s="1" t="s">
        <v>964</v>
      </c>
      <c r="H2004" s="3">
        <f>SUBSTITUTE(LEFT(Tableau1[[#This Row],[OrderDate]],17),".",":")+0</f>
        <v>43571.299942129626</v>
      </c>
      <c r="I2004" s="3">
        <f>SUBSTITUTE(LEFT(Tableau1[[#This Row],[OrderDueTo]],17),".",":")+0</f>
        <v>43573.5</v>
      </c>
      <c r="J2004" s="13" t="str">
        <f>VLOOKUP(Tableau1[[#This Row],[AnaCode]],'Config Analyses'!A:C,2,FALSE)</f>
        <v>Analyse sucres</v>
      </c>
      <c r="K2004" s="13" t="str">
        <f>VLOOKUP(Tableau1[[#This Row],[AnaCode]],'Config Analyses'!A:C,3,FALSE)</f>
        <v>Equipe 2</v>
      </c>
      <c r="L2004" s="13" t="str">
        <f>VLOOKUP(Tableau1[[#This Row],[CustomerCode]],'Config Clients'!A:D,3,FALSE)</f>
        <v>Entreprises agro-alimentaires</v>
      </c>
      <c r="M2004" s="13" t="str">
        <f>VLOOKUP(Tableau1[[#This Row],[CustomerCode]],'Config Clients'!A:D,4,FALSE)</f>
        <v>Marc</v>
      </c>
      <c r="N2004" s="10" t="str">
        <f>IFERROR(IF(Tableau1[[#This Row],[Date rendu]]-'Date de l''export'!$A$2&gt;0,"Non","Oui"),"Oui")</f>
        <v>Non</v>
      </c>
      <c r="O2004" s="11">
        <f>IF(Tableau1[[#This Row],[En retard?]]="Non",Tableau1[[#This Row],[Date rendu]]-'Date de l''export'!$A$2,0)</f>
        <v>1.7404166666674428</v>
      </c>
      <c r="P2004" s="14" t="str">
        <f>IF(Tableau1[[#This Row],[En retard?]]="Oui","HD",IF(Tableau1[Délai restant]&lt;1,"&lt;24h",IF(Tableau1[Délai restant]&lt;2,"&lt;48h","≥48h")))</f>
        <v>&lt;48h</v>
      </c>
      <c r="Q2004" s="14" t="str">
        <f>IF(AND(Tableau1[[#This Row],[En retard?]]="Oui",OR(Tableau1[[#This Row],[Product]]="Citron",Tableau1[[#This Row],[Product]]="Amandes")),"Oui","Non")</f>
        <v>Non</v>
      </c>
      <c r="R2004" t="str">
        <f>CONCATENATE(Tableau1[[#This Row],[OrderCode]],"|",Tableau1[[#This Row],[AnaCode]],"|",Tableau1[[#This Row],[Product]])</f>
        <v>CMD01602502|SCR|Jus de fruits</v>
      </c>
    </row>
    <row r="2005" spans="1:18" x14ac:dyDescent="0.25">
      <c r="A2005" s="1" t="s">
        <v>815</v>
      </c>
      <c r="B2005" s="1" t="s">
        <v>32</v>
      </c>
      <c r="C2005" s="3" t="s">
        <v>61</v>
      </c>
      <c r="D2005" s="3" t="s">
        <v>14</v>
      </c>
      <c r="E2005" s="1" t="s">
        <v>107</v>
      </c>
      <c r="F2005" s="1" t="s">
        <v>2520</v>
      </c>
      <c r="G2005" s="1" t="s">
        <v>950</v>
      </c>
      <c r="H2005" s="3">
        <f>SUBSTITUTE(LEFT(Tableau1[[#This Row],[OrderDate]],17),".",":")+0</f>
        <v>43571.299953703703</v>
      </c>
      <c r="I2005" s="3">
        <f>SUBSTITUTE(LEFT(Tableau1[[#This Row],[OrderDueTo]],17),".",":")+0</f>
        <v>43574.5</v>
      </c>
      <c r="J2005" s="13" t="str">
        <f>VLOOKUP(Tableau1[[#This Row],[AnaCode]],'Config Analyses'!A:C,2,FALSE)</f>
        <v>Analyse nutritionelle</v>
      </c>
      <c r="K2005" s="13" t="str">
        <f>VLOOKUP(Tableau1[[#This Row],[AnaCode]],'Config Analyses'!A:C,3,FALSE)</f>
        <v>Equipe 2</v>
      </c>
      <c r="L2005" s="13" t="str">
        <f>VLOOKUP(Tableau1[[#This Row],[CustomerCode]],'Config Clients'!A:D,3,FALSE)</f>
        <v>Grande surface</v>
      </c>
      <c r="M2005" s="13" t="str">
        <f>VLOOKUP(Tableau1[[#This Row],[CustomerCode]],'Config Clients'!A:D,4,FALSE)</f>
        <v>Eric</v>
      </c>
      <c r="N2005" s="10" t="str">
        <f>IFERROR(IF(Tableau1[[#This Row],[Date rendu]]-'Date de l''export'!$A$2&gt;0,"Non","Oui"),"Oui")</f>
        <v>Non</v>
      </c>
      <c r="O2005" s="11">
        <f>IF(Tableau1[[#This Row],[En retard?]]="Non",Tableau1[[#This Row],[Date rendu]]-'Date de l''export'!$A$2,0)</f>
        <v>2.7404166666674428</v>
      </c>
      <c r="P2005" s="14" t="str">
        <f>IF(Tableau1[[#This Row],[En retard?]]="Oui","HD",IF(Tableau1[Délai restant]&lt;1,"&lt;24h",IF(Tableau1[Délai restant]&lt;2,"&lt;48h","≥48h")))</f>
        <v>≥48h</v>
      </c>
      <c r="Q2005" s="14" t="str">
        <f>IF(AND(Tableau1[[#This Row],[En retard?]]="Oui",OR(Tableau1[[#This Row],[Product]]="Citron",Tableau1[[#This Row],[Product]]="Amandes")),"Oui","Non")</f>
        <v>Non</v>
      </c>
      <c r="R2005" t="str">
        <f>CONCATENATE(Tableau1[[#This Row],[OrderCode]],"|",Tableau1[[#This Row],[AnaCode]],"|",Tableau1[[#This Row],[Product]])</f>
        <v>CMD01779204|NTR|Tomate</v>
      </c>
    </row>
    <row r="2006" spans="1:18" x14ac:dyDescent="0.25">
      <c r="A2006" s="1" t="s">
        <v>780</v>
      </c>
      <c r="B2006" s="1" t="s">
        <v>32</v>
      </c>
      <c r="C2006" s="3" t="s">
        <v>61</v>
      </c>
      <c r="D2006" s="3" t="s">
        <v>14</v>
      </c>
      <c r="E2006" s="1" t="s">
        <v>107</v>
      </c>
      <c r="F2006" s="1" t="s">
        <v>2521</v>
      </c>
      <c r="G2006" s="1" t="s">
        <v>950</v>
      </c>
      <c r="H2006" s="3">
        <f>SUBSTITUTE(LEFT(Tableau1[[#This Row],[OrderDate]],17),".",":")+0</f>
        <v>43571.300034722219</v>
      </c>
      <c r="I2006" s="3">
        <f>SUBSTITUTE(LEFT(Tableau1[[#This Row],[OrderDueTo]],17),".",":")+0</f>
        <v>43574.5</v>
      </c>
      <c r="J2006" s="13" t="str">
        <f>VLOOKUP(Tableau1[[#This Row],[AnaCode]],'Config Analyses'!A:C,2,FALSE)</f>
        <v>Analyse nutritionelle</v>
      </c>
      <c r="K2006" s="13" t="str">
        <f>VLOOKUP(Tableau1[[#This Row],[AnaCode]],'Config Analyses'!A:C,3,FALSE)</f>
        <v>Equipe 2</v>
      </c>
      <c r="L2006" s="13" t="str">
        <f>VLOOKUP(Tableau1[[#This Row],[CustomerCode]],'Config Clients'!A:D,3,FALSE)</f>
        <v>Grande surface</v>
      </c>
      <c r="M2006" s="13" t="str">
        <f>VLOOKUP(Tableau1[[#This Row],[CustomerCode]],'Config Clients'!A:D,4,FALSE)</f>
        <v>Eric</v>
      </c>
      <c r="N2006" s="10" t="str">
        <f>IFERROR(IF(Tableau1[[#This Row],[Date rendu]]-'Date de l''export'!$A$2&gt;0,"Non","Oui"),"Oui")</f>
        <v>Non</v>
      </c>
      <c r="O2006" s="11">
        <f>IF(Tableau1[[#This Row],[En retard?]]="Non",Tableau1[[#This Row],[Date rendu]]-'Date de l''export'!$A$2,0)</f>
        <v>2.7404166666674428</v>
      </c>
      <c r="P2006" s="14" t="str">
        <f>IF(Tableau1[[#This Row],[En retard?]]="Oui","HD",IF(Tableau1[Délai restant]&lt;1,"&lt;24h",IF(Tableau1[Délai restant]&lt;2,"&lt;48h","≥48h")))</f>
        <v>≥48h</v>
      </c>
      <c r="Q2006" s="14" t="str">
        <f>IF(AND(Tableau1[[#This Row],[En retard?]]="Oui",OR(Tableau1[[#This Row],[Product]]="Citron",Tableau1[[#This Row],[Product]]="Amandes")),"Oui","Non")</f>
        <v>Non</v>
      </c>
      <c r="R2006" t="str">
        <f>CONCATENATE(Tableau1[[#This Row],[OrderCode]],"|",Tableau1[[#This Row],[AnaCode]],"|",Tableau1[[#This Row],[Product]])</f>
        <v>CMD01409002|NTR|Tomate</v>
      </c>
    </row>
    <row r="2007" spans="1:18" x14ac:dyDescent="0.25">
      <c r="A2007" s="1" t="s">
        <v>651</v>
      </c>
      <c r="B2007" s="1" t="s">
        <v>31</v>
      </c>
      <c r="C2007" s="3" t="s">
        <v>98</v>
      </c>
      <c r="D2007" s="3" t="s">
        <v>27</v>
      </c>
      <c r="E2007" s="1" t="s">
        <v>130</v>
      </c>
      <c r="F2007" s="1" t="s">
        <v>2523</v>
      </c>
      <c r="G2007" s="1" t="s">
        <v>1013</v>
      </c>
      <c r="H2007" s="3">
        <f>SUBSTITUTE(LEFT(Tableau1[[#This Row],[OrderDate]],17),".",":")+0</f>
        <v>43571.300185185188</v>
      </c>
      <c r="I2007" s="3">
        <f>SUBSTITUTE(LEFT(Tableau1[[#This Row],[OrderDueTo]],17),".",":")+0</f>
        <v>43578.5</v>
      </c>
      <c r="J2007" s="13" t="str">
        <f>VLOOKUP(Tableau1[[#This Row],[AnaCode]],'Config Analyses'!A:C,2,FALSE)</f>
        <v>Analyse pesticides</v>
      </c>
      <c r="K2007" s="13" t="str">
        <f>VLOOKUP(Tableau1[[#This Row],[AnaCode]],'Config Analyses'!A:C,3,FALSE)</f>
        <v>Equipe 3</v>
      </c>
      <c r="L2007" s="13" t="str">
        <f>VLOOKUP(Tableau1[[#This Row],[CustomerCode]],'Config Clients'!A:D,3,FALSE)</f>
        <v>Coopérative agricole</v>
      </c>
      <c r="M2007" s="13" t="str">
        <f>VLOOKUP(Tableau1[[#This Row],[CustomerCode]],'Config Clients'!A:D,4,FALSE)</f>
        <v>Julie</v>
      </c>
      <c r="N2007" s="10" t="str">
        <f>IFERROR(IF(Tableau1[[#This Row],[Date rendu]]-'Date de l''export'!$A$2&gt;0,"Non","Oui"),"Oui")</f>
        <v>Non</v>
      </c>
      <c r="O2007" s="11">
        <f>IF(Tableau1[[#This Row],[En retard?]]="Non",Tableau1[[#This Row],[Date rendu]]-'Date de l''export'!$A$2,0)</f>
        <v>6.7404166666674428</v>
      </c>
      <c r="P2007" s="14" t="str">
        <f>IF(Tableau1[[#This Row],[En retard?]]="Oui","HD",IF(Tableau1[Délai restant]&lt;1,"&lt;24h",IF(Tableau1[Délai restant]&lt;2,"&lt;48h","≥48h")))</f>
        <v>≥48h</v>
      </c>
      <c r="Q2007" s="14" t="str">
        <f>IF(AND(Tableau1[[#This Row],[En retard?]]="Oui",OR(Tableau1[[#This Row],[Product]]="Citron",Tableau1[[#This Row],[Product]]="Amandes")),"Oui","Non")</f>
        <v>Non</v>
      </c>
      <c r="R2007" t="str">
        <f>CONCATENATE(Tableau1[[#This Row],[OrderCode]],"|",Tableau1[[#This Row],[AnaCode]],"|",Tableau1[[#This Row],[Product]])</f>
        <v>CMD01698803|PEST|Pomme de terre</v>
      </c>
    </row>
    <row r="2008" spans="1:18" x14ac:dyDescent="0.25">
      <c r="A2008" s="1" t="s">
        <v>326</v>
      </c>
      <c r="B2008" s="1" t="s">
        <v>42</v>
      </c>
      <c r="C2008" s="3" t="s">
        <v>65</v>
      </c>
      <c r="D2008" s="3" t="s">
        <v>17</v>
      </c>
      <c r="E2008" s="1" t="s">
        <v>179</v>
      </c>
      <c r="F2008" s="1" t="s">
        <v>2528</v>
      </c>
      <c r="G2008" s="1" t="s">
        <v>945</v>
      </c>
      <c r="H2008" s="3">
        <f>SUBSTITUTE(LEFT(Tableau1[[#This Row],[OrderDate]],17),".",":")+0</f>
        <v>43571.300439814811</v>
      </c>
      <c r="I2008" s="3">
        <f>SUBSTITUTE(LEFT(Tableau1[[#This Row],[OrderDueTo]],17),".",":")+0</f>
        <v>43572.5</v>
      </c>
      <c r="J2008" s="13" t="str">
        <f>VLOOKUP(Tableau1[[#This Row],[AnaCode]],'Config Analyses'!A:C,2,FALSE)</f>
        <v>Analyse métaux lourds</v>
      </c>
      <c r="K2008" s="13" t="str">
        <f>VLOOKUP(Tableau1[[#This Row],[AnaCode]],'Config Analyses'!A:C,3,FALSE)</f>
        <v>Equipe 1</v>
      </c>
      <c r="L2008" s="13" t="str">
        <f>VLOOKUP(Tableau1[[#This Row],[CustomerCode]],'Config Clients'!A:D,3,FALSE)</f>
        <v>Entreprises agro-alimentaires</v>
      </c>
      <c r="M2008" s="13" t="str">
        <f>VLOOKUP(Tableau1[[#This Row],[CustomerCode]],'Config Clients'!A:D,4,FALSE)</f>
        <v>Marc</v>
      </c>
      <c r="N2008" s="10" t="str">
        <f>IFERROR(IF(Tableau1[[#This Row],[Date rendu]]-'Date de l''export'!$A$2&gt;0,"Non","Oui"),"Oui")</f>
        <v>Non</v>
      </c>
      <c r="O2008" s="11">
        <f>IF(Tableau1[[#This Row],[En retard?]]="Non",Tableau1[[#This Row],[Date rendu]]-'Date de l''export'!$A$2,0)</f>
        <v>0.74041666666744277</v>
      </c>
      <c r="P2008" s="14" t="str">
        <f>IF(Tableau1[[#This Row],[En retard?]]="Oui","HD",IF(Tableau1[Délai restant]&lt;1,"&lt;24h",IF(Tableau1[Délai restant]&lt;2,"&lt;48h","≥48h")))</f>
        <v>&lt;24h</v>
      </c>
      <c r="Q2008" s="14" t="str">
        <f>IF(AND(Tableau1[[#This Row],[En retard?]]="Oui",OR(Tableau1[[#This Row],[Product]]="Citron",Tableau1[[#This Row],[Product]]="Amandes")),"Oui","Non")</f>
        <v>Non</v>
      </c>
      <c r="R2008" t="str">
        <f>CONCATENATE(Tableau1[[#This Row],[OrderCode]],"|",Tableau1[[#This Row],[AnaCode]],"|",Tableau1[[#This Row],[Product]])</f>
        <v>CMD01790502|MTX|Jus de fruits</v>
      </c>
    </row>
    <row r="2009" spans="1:18" x14ac:dyDescent="0.25">
      <c r="A2009" s="1" t="s">
        <v>663</v>
      </c>
      <c r="B2009" s="1" t="s">
        <v>32</v>
      </c>
      <c r="C2009" s="3" t="s">
        <v>61</v>
      </c>
      <c r="D2009" s="3" t="s">
        <v>14</v>
      </c>
      <c r="E2009" s="1" t="s">
        <v>107</v>
      </c>
      <c r="F2009" s="1" t="s">
        <v>2530</v>
      </c>
      <c r="G2009" s="1" t="s">
        <v>950</v>
      </c>
      <c r="H2009" s="3">
        <f>SUBSTITUTE(LEFT(Tableau1[[#This Row],[OrderDate]],17),".",":")+0</f>
        <v>43571.300787037035</v>
      </c>
      <c r="I2009" s="3">
        <f>SUBSTITUTE(LEFT(Tableau1[[#This Row],[OrderDueTo]],17),".",":")+0</f>
        <v>43574.5</v>
      </c>
      <c r="J2009" s="13" t="str">
        <f>VLOOKUP(Tableau1[[#This Row],[AnaCode]],'Config Analyses'!A:C,2,FALSE)</f>
        <v>Analyse nutritionelle</v>
      </c>
      <c r="K2009" s="13" t="str">
        <f>VLOOKUP(Tableau1[[#This Row],[AnaCode]],'Config Analyses'!A:C,3,FALSE)</f>
        <v>Equipe 2</v>
      </c>
      <c r="L2009" s="13" t="str">
        <f>VLOOKUP(Tableau1[[#This Row],[CustomerCode]],'Config Clients'!A:D,3,FALSE)</f>
        <v>Grande surface</v>
      </c>
      <c r="M2009" s="13" t="str">
        <f>VLOOKUP(Tableau1[[#This Row],[CustomerCode]],'Config Clients'!A:D,4,FALSE)</f>
        <v>Eric</v>
      </c>
      <c r="N2009" s="10" t="str">
        <f>IFERROR(IF(Tableau1[[#This Row],[Date rendu]]-'Date de l''export'!$A$2&gt;0,"Non","Oui"),"Oui")</f>
        <v>Non</v>
      </c>
      <c r="O2009" s="11">
        <f>IF(Tableau1[[#This Row],[En retard?]]="Non",Tableau1[[#This Row],[Date rendu]]-'Date de l''export'!$A$2,0)</f>
        <v>2.7404166666674428</v>
      </c>
      <c r="P2009" s="14" t="str">
        <f>IF(Tableau1[[#This Row],[En retard?]]="Oui","HD",IF(Tableau1[Délai restant]&lt;1,"&lt;24h",IF(Tableau1[Délai restant]&lt;2,"&lt;48h","≥48h")))</f>
        <v>≥48h</v>
      </c>
      <c r="Q2009" s="14" t="str">
        <f>IF(AND(Tableau1[[#This Row],[En retard?]]="Oui",OR(Tableau1[[#This Row],[Product]]="Citron",Tableau1[[#This Row],[Product]]="Amandes")),"Oui","Non")</f>
        <v>Non</v>
      </c>
      <c r="R2009" t="str">
        <f>CONCATENATE(Tableau1[[#This Row],[OrderCode]],"|",Tableau1[[#This Row],[AnaCode]],"|",Tableau1[[#This Row],[Product]])</f>
        <v>CMD01780702|NTR|Tomate</v>
      </c>
    </row>
    <row r="2010" spans="1:18" x14ac:dyDescent="0.25">
      <c r="A2010" s="1" t="s">
        <v>206</v>
      </c>
      <c r="B2010" s="1" t="s">
        <v>31</v>
      </c>
      <c r="C2010" s="3" t="s">
        <v>52</v>
      </c>
      <c r="D2010" s="3" t="s">
        <v>9</v>
      </c>
      <c r="E2010" s="1" t="s">
        <v>179</v>
      </c>
      <c r="F2010" s="1" t="s">
        <v>2936</v>
      </c>
      <c r="G2010" s="1" t="s">
        <v>945</v>
      </c>
      <c r="H2010" s="3">
        <f>SUBSTITUTE(LEFT(Tableau1[[#This Row],[OrderDate]],17),".",":")+0</f>
        <v>43571.300891203704</v>
      </c>
      <c r="I2010" s="3">
        <f>SUBSTITUTE(LEFT(Tableau1[[#This Row],[OrderDueTo]],17),".",":")+0</f>
        <v>43572.5</v>
      </c>
      <c r="J2010" s="13" t="str">
        <f>VLOOKUP(Tableau1[[#This Row],[AnaCode]],'Config Analyses'!A:C,2,FALSE)</f>
        <v>Analyse métaux lourds</v>
      </c>
      <c r="K2010" s="13" t="str">
        <f>VLOOKUP(Tableau1[[#This Row],[AnaCode]],'Config Analyses'!A:C,3,FALSE)</f>
        <v>Equipe 1</v>
      </c>
      <c r="L2010" s="13" t="str">
        <f>VLOOKUP(Tableau1[[#This Row],[CustomerCode]],'Config Clients'!A:D,3,FALSE)</f>
        <v>Centrale d'achats</v>
      </c>
      <c r="M2010" s="13" t="str">
        <f>VLOOKUP(Tableau1[[#This Row],[CustomerCode]],'Config Clients'!A:D,4,FALSE)</f>
        <v>Sandrine</v>
      </c>
      <c r="N2010" s="10" t="str">
        <f>IFERROR(IF(Tableau1[[#This Row],[Date rendu]]-'Date de l''export'!$A$2&gt;0,"Non","Oui"),"Oui")</f>
        <v>Non</v>
      </c>
      <c r="O2010" s="11">
        <f>IF(Tableau1[[#This Row],[En retard?]]="Non",Tableau1[[#This Row],[Date rendu]]-'Date de l''export'!$A$2,0)</f>
        <v>0.74041666666744277</v>
      </c>
      <c r="P2010" s="14" t="str">
        <f>IF(Tableau1[[#This Row],[En retard?]]="Oui","HD",IF(Tableau1[Délai restant]&lt;1,"&lt;24h",IF(Tableau1[Délai restant]&lt;2,"&lt;48h","≥48h")))</f>
        <v>&lt;24h</v>
      </c>
      <c r="Q2010" s="14" t="str">
        <f>IF(AND(Tableau1[[#This Row],[En retard?]]="Oui",OR(Tableau1[[#This Row],[Product]]="Citron",Tableau1[[#This Row],[Product]]="Amandes")),"Oui","Non")</f>
        <v>Non</v>
      </c>
      <c r="R2010" t="str">
        <f>CONCATENATE(Tableau1[[#This Row],[OrderCode]],"|",Tableau1[[#This Row],[AnaCode]],"|",Tableau1[[#This Row],[Product]])</f>
        <v>CMD01626002|MTX|Pomme de terre</v>
      </c>
    </row>
    <row r="2011" spans="1:18" x14ac:dyDescent="0.25">
      <c r="A2011" s="1" t="s">
        <v>3879</v>
      </c>
      <c r="B2011" s="1" t="s">
        <v>42</v>
      </c>
      <c r="C2011" s="3" t="s">
        <v>188</v>
      </c>
      <c r="D2011" s="3" t="s">
        <v>38</v>
      </c>
      <c r="E2011" s="1" t="s">
        <v>179</v>
      </c>
      <c r="F2011" s="1" t="s">
        <v>3880</v>
      </c>
      <c r="G2011" s="1" t="s">
        <v>945</v>
      </c>
      <c r="H2011" s="3">
        <f>SUBSTITUTE(LEFT(Tableau1[[#This Row],[OrderDate]],17),".",":")+0</f>
        <v>43571.301481481481</v>
      </c>
      <c r="I2011" s="3">
        <f>SUBSTITUTE(LEFT(Tableau1[[#This Row],[OrderDueTo]],17),".",":")+0</f>
        <v>43572.5</v>
      </c>
      <c r="J2011" s="13" t="str">
        <f>VLOOKUP(Tableau1[[#This Row],[AnaCode]],'Config Analyses'!A:C,2,FALSE)</f>
        <v>Analyse métaux lourds</v>
      </c>
      <c r="K2011" s="13" t="str">
        <f>VLOOKUP(Tableau1[[#This Row],[AnaCode]],'Config Analyses'!A:C,3,FALSE)</f>
        <v>Equipe 1</v>
      </c>
      <c r="L2011" s="13" t="str">
        <f>VLOOKUP(Tableau1[[#This Row],[CustomerCode]],'Config Clients'!A:D,3,FALSE)</f>
        <v>Coopérative agricole</v>
      </c>
      <c r="M2011" s="13" t="str">
        <f>VLOOKUP(Tableau1[[#This Row],[CustomerCode]],'Config Clients'!A:D,4,FALSE)</f>
        <v>Julie</v>
      </c>
      <c r="N2011" s="10" t="str">
        <f>IFERROR(IF(Tableau1[[#This Row],[Date rendu]]-'Date de l''export'!$A$2&gt;0,"Non","Oui"),"Oui")</f>
        <v>Non</v>
      </c>
      <c r="O2011" s="11">
        <f>IF(Tableau1[[#This Row],[En retard?]]="Non",Tableau1[[#This Row],[Date rendu]]-'Date de l''export'!$A$2,0)</f>
        <v>0.74041666666744277</v>
      </c>
      <c r="P2011" s="14" t="str">
        <f>IF(Tableau1[[#This Row],[En retard?]]="Oui","HD",IF(Tableau1[Délai restant]&lt;1,"&lt;24h",IF(Tableau1[Délai restant]&lt;2,"&lt;48h","≥48h")))</f>
        <v>&lt;24h</v>
      </c>
      <c r="Q2011" s="14" t="str">
        <f>IF(AND(Tableau1[[#This Row],[En retard?]]="Oui",OR(Tableau1[[#This Row],[Product]]="Citron",Tableau1[[#This Row],[Product]]="Amandes")),"Oui","Non")</f>
        <v>Non</v>
      </c>
      <c r="R2011" t="str">
        <f>CONCATENATE(Tableau1[[#This Row],[OrderCode]],"|",Tableau1[[#This Row],[AnaCode]],"|",Tableau1[[#This Row],[Product]])</f>
        <v>CMD01601407|MTX|Jus de fruits</v>
      </c>
    </row>
    <row r="2012" spans="1:18" x14ac:dyDescent="0.25">
      <c r="A2012" s="1" t="s">
        <v>776</v>
      </c>
      <c r="B2012" s="1" t="s">
        <v>31</v>
      </c>
      <c r="C2012" s="3" t="s">
        <v>72</v>
      </c>
      <c r="D2012" s="3" t="s">
        <v>22</v>
      </c>
      <c r="E2012" s="1" t="s">
        <v>179</v>
      </c>
      <c r="F2012" s="1" t="s">
        <v>2512</v>
      </c>
      <c r="G2012" s="1" t="s">
        <v>945</v>
      </c>
      <c r="H2012" s="3">
        <f>SUBSTITUTE(LEFT(Tableau1[[#This Row],[OrderDate]],17),".",":")+0</f>
        <v>43571.301504629628</v>
      </c>
      <c r="I2012" s="3">
        <f>SUBSTITUTE(LEFT(Tableau1[[#This Row],[OrderDueTo]],17),".",":")+0</f>
        <v>43572.5</v>
      </c>
      <c r="J2012" s="13" t="str">
        <f>VLOOKUP(Tableau1[[#This Row],[AnaCode]],'Config Analyses'!A:C,2,FALSE)</f>
        <v>Analyse métaux lourds</v>
      </c>
      <c r="K2012" s="13" t="str">
        <f>VLOOKUP(Tableau1[[#This Row],[AnaCode]],'Config Analyses'!A:C,3,FALSE)</f>
        <v>Equipe 1</v>
      </c>
      <c r="L2012" s="13" t="str">
        <f>VLOOKUP(Tableau1[[#This Row],[CustomerCode]],'Config Clients'!A:D,3,FALSE)</f>
        <v>Coopérative agricole</v>
      </c>
      <c r="M2012" s="13" t="str">
        <f>VLOOKUP(Tableau1[[#This Row],[CustomerCode]],'Config Clients'!A:D,4,FALSE)</f>
        <v>Julie</v>
      </c>
      <c r="N2012" s="10" t="str">
        <f>IFERROR(IF(Tableau1[[#This Row],[Date rendu]]-'Date de l''export'!$A$2&gt;0,"Non","Oui"),"Oui")</f>
        <v>Non</v>
      </c>
      <c r="O2012" s="11">
        <f>IF(Tableau1[[#This Row],[En retard?]]="Non",Tableau1[[#This Row],[Date rendu]]-'Date de l''export'!$A$2,0)</f>
        <v>0.74041666666744277</v>
      </c>
      <c r="P2012" s="14" t="str">
        <f>IF(Tableau1[[#This Row],[En retard?]]="Oui","HD",IF(Tableau1[Délai restant]&lt;1,"&lt;24h",IF(Tableau1[Délai restant]&lt;2,"&lt;48h","≥48h")))</f>
        <v>&lt;24h</v>
      </c>
      <c r="Q2012" s="14" t="str">
        <f>IF(AND(Tableau1[[#This Row],[En retard?]]="Oui",OR(Tableau1[[#This Row],[Product]]="Citron",Tableau1[[#This Row],[Product]]="Amandes")),"Oui","Non")</f>
        <v>Non</v>
      </c>
      <c r="R2012" t="str">
        <f>CONCATENATE(Tableau1[[#This Row],[OrderCode]],"|",Tableau1[[#This Row],[AnaCode]],"|",Tableau1[[#This Row],[Product]])</f>
        <v>CMD01702102|MTX|Pomme de terre</v>
      </c>
    </row>
    <row r="2013" spans="1:18" x14ac:dyDescent="0.25">
      <c r="A2013" s="1" t="s">
        <v>475</v>
      </c>
      <c r="B2013" s="1" t="s">
        <v>31</v>
      </c>
      <c r="C2013" s="3" t="s">
        <v>98</v>
      </c>
      <c r="D2013" s="3" t="s">
        <v>27</v>
      </c>
      <c r="E2013" s="1" t="s">
        <v>179</v>
      </c>
      <c r="F2013" s="1" t="s">
        <v>2535</v>
      </c>
      <c r="G2013" s="1" t="s">
        <v>945</v>
      </c>
      <c r="H2013" s="3">
        <f>SUBSTITUTE(LEFT(Tableau1[[#This Row],[OrderDate]],17),".",":")+0</f>
        <v>43571.301574074074</v>
      </c>
      <c r="I2013" s="3">
        <f>SUBSTITUTE(LEFT(Tableau1[[#This Row],[OrderDueTo]],17),".",":")+0</f>
        <v>43572.5</v>
      </c>
      <c r="J2013" s="13" t="str">
        <f>VLOOKUP(Tableau1[[#This Row],[AnaCode]],'Config Analyses'!A:C,2,FALSE)</f>
        <v>Analyse métaux lourds</v>
      </c>
      <c r="K2013" s="13" t="str">
        <f>VLOOKUP(Tableau1[[#This Row],[AnaCode]],'Config Analyses'!A:C,3,FALSE)</f>
        <v>Equipe 1</v>
      </c>
      <c r="L2013" s="13" t="str">
        <f>VLOOKUP(Tableau1[[#This Row],[CustomerCode]],'Config Clients'!A:D,3,FALSE)</f>
        <v>Coopérative agricole</v>
      </c>
      <c r="M2013" s="13" t="str">
        <f>VLOOKUP(Tableau1[[#This Row],[CustomerCode]],'Config Clients'!A:D,4,FALSE)</f>
        <v>Julie</v>
      </c>
      <c r="N2013" s="10" t="str">
        <f>IFERROR(IF(Tableau1[[#This Row],[Date rendu]]-'Date de l''export'!$A$2&gt;0,"Non","Oui"),"Oui")</f>
        <v>Non</v>
      </c>
      <c r="O2013" s="11">
        <f>IF(Tableau1[[#This Row],[En retard?]]="Non",Tableau1[[#This Row],[Date rendu]]-'Date de l''export'!$A$2,0)</f>
        <v>0.74041666666744277</v>
      </c>
      <c r="P2013" s="14" t="str">
        <f>IF(Tableau1[[#This Row],[En retard?]]="Oui","HD",IF(Tableau1[Délai restant]&lt;1,"&lt;24h",IF(Tableau1[Délai restant]&lt;2,"&lt;48h","≥48h")))</f>
        <v>&lt;24h</v>
      </c>
      <c r="Q2013" s="14" t="str">
        <f>IF(AND(Tableau1[[#This Row],[En retard?]]="Oui",OR(Tableau1[[#This Row],[Product]]="Citron",Tableau1[[#This Row],[Product]]="Amandes")),"Oui","Non")</f>
        <v>Non</v>
      </c>
      <c r="R2013" t="str">
        <f>CONCATENATE(Tableau1[[#This Row],[OrderCode]],"|",Tableau1[[#This Row],[AnaCode]],"|",Tableau1[[#This Row],[Product]])</f>
        <v>CMD01664202|MTX|Pomme de terre</v>
      </c>
    </row>
    <row r="2014" spans="1:18" x14ac:dyDescent="0.25">
      <c r="A2014" s="1" t="s">
        <v>82</v>
      </c>
      <c r="B2014" s="1" t="s">
        <v>31</v>
      </c>
      <c r="C2014" s="3" t="s">
        <v>49</v>
      </c>
      <c r="D2014" s="3" t="s">
        <v>8</v>
      </c>
      <c r="E2014" s="1" t="s">
        <v>130</v>
      </c>
      <c r="F2014" s="1" t="s">
        <v>2686</v>
      </c>
      <c r="G2014" s="1" t="s">
        <v>1013</v>
      </c>
      <c r="H2014" s="3">
        <f>SUBSTITUTE(LEFT(Tableau1[[#This Row],[OrderDate]],17),".",":")+0</f>
        <v>43571.301724537036</v>
      </c>
      <c r="I2014" s="3">
        <f>SUBSTITUTE(LEFT(Tableau1[[#This Row],[OrderDueTo]],17),".",":")+0</f>
        <v>43578.5</v>
      </c>
      <c r="J2014" s="13" t="str">
        <f>VLOOKUP(Tableau1[[#This Row],[AnaCode]],'Config Analyses'!A:C,2,FALSE)</f>
        <v>Analyse pesticides</v>
      </c>
      <c r="K2014" s="13" t="str">
        <f>VLOOKUP(Tableau1[[#This Row],[AnaCode]],'Config Analyses'!A:C,3,FALSE)</f>
        <v>Equipe 3</v>
      </c>
      <c r="L2014" s="13" t="str">
        <f>VLOOKUP(Tableau1[[#This Row],[CustomerCode]],'Config Clients'!A:D,3,FALSE)</f>
        <v>Grande surface</v>
      </c>
      <c r="M2014" s="13" t="str">
        <f>VLOOKUP(Tableau1[[#This Row],[CustomerCode]],'Config Clients'!A:D,4,FALSE)</f>
        <v>Eric</v>
      </c>
      <c r="N2014" s="10" t="str">
        <f>IFERROR(IF(Tableau1[[#This Row],[Date rendu]]-'Date de l''export'!$A$2&gt;0,"Non","Oui"),"Oui")</f>
        <v>Non</v>
      </c>
      <c r="O2014" s="11">
        <f>IF(Tableau1[[#This Row],[En retard?]]="Non",Tableau1[[#This Row],[Date rendu]]-'Date de l''export'!$A$2,0)</f>
        <v>6.7404166666674428</v>
      </c>
      <c r="P2014" s="14" t="str">
        <f>IF(Tableau1[[#This Row],[En retard?]]="Oui","HD",IF(Tableau1[Délai restant]&lt;1,"&lt;24h",IF(Tableau1[Délai restant]&lt;2,"&lt;48h","≥48h")))</f>
        <v>≥48h</v>
      </c>
      <c r="Q2014" s="14" t="str">
        <f>IF(AND(Tableau1[[#This Row],[En retard?]]="Oui",OR(Tableau1[[#This Row],[Product]]="Citron",Tableau1[[#This Row],[Product]]="Amandes")),"Oui","Non")</f>
        <v>Non</v>
      </c>
      <c r="R2014" t="str">
        <f>CONCATENATE(Tableau1[[#This Row],[OrderCode]],"|",Tableau1[[#This Row],[AnaCode]],"|",Tableau1[[#This Row],[Product]])</f>
        <v>CMD01445001|PEST|Pomme de terre</v>
      </c>
    </row>
    <row r="2015" spans="1:18" x14ac:dyDescent="0.25">
      <c r="A2015" s="1" t="s">
        <v>3269</v>
      </c>
      <c r="B2015" s="1" t="s">
        <v>30</v>
      </c>
      <c r="C2015" s="3" t="s">
        <v>188</v>
      </c>
      <c r="D2015" s="3" t="s">
        <v>38</v>
      </c>
      <c r="E2015" s="1" t="s">
        <v>107</v>
      </c>
      <c r="F2015" s="1" t="s">
        <v>3881</v>
      </c>
      <c r="G2015" s="1" t="s">
        <v>950</v>
      </c>
      <c r="H2015" s="3">
        <f>SUBSTITUTE(LEFT(Tableau1[[#This Row],[OrderDate]],17),".",":")+0</f>
        <v>43571.301736111112</v>
      </c>
      <c r="I2015" s="3">
        <f>SUBSTITUTE(LEFT(Tableau1[[#This Row],[OrderDueTo]],17),".",":")+0</f>
        <v>43574.5</v>
      </c>
      <c r="J2015" s="13" t="str">
        <f>VLOOKUP(Tableau1[[#This Row],[AnaCode]],'Config Analyses'!A:C,2,FALSE)</f>
        <v>Analyse nutritionelle</v>
      </c>
      <c r="K2015" s="13" t="str">
        <f>VLOOKUP(Tableau1[[#This Row],[AnaCode]],'Config Analyses'!A:C,3,FALSE)</f>
        <v>Equipe 2</v>
      </c>
      <c r="L2015" s="13" t="str">
        <f>VLOOKUP(Tableau1[[#This Row],[CustomerCode]],'Config Clients'!A:D,3,FALSE)</f>
        <v>Coopérative agricole</v>
      </c>
      <c r="M2015" s="13" t="str">
        <f>VLOOKUP(Tableau1[[#This Row],[CustomerCode]],'Config Clients'!A:D,4,FALSE)</f>
        <v>Julie</v>
      </c>
      <c r="N2015" s="10" t="str">
        <f>IFERROR(IF(Tableau1[[#This Row],[Date rendu]]-'Date de l''export'!$A$2&gt;0,"Non","Oui"),"Oui")</f>
        <v>Non</v>
      </c>
      <c r="O2015" s="11">
        <f>IF(Tableau1[[#This Row],[En retard?]]="Non",Tableau1[[#This Row],[Date rendu]]-'Date de l''export'!$A$2,0)</f>
        <v>2.7404166666674428</v>
      </c>
      <c r="P2015" s="14" t="str">
        <f>IF(Tableau1[[#This Row],[En retard?]]="Oui","HD",IF(Tableau1[Délai restant]&lt;1,"&lt;24h",IF(Tableau1[Délai restant]&lt;2,"&lt;48h","≥48h")))</f>
        <v>≥48h</v>
      </c>
      <c r="Q2015" s="14" t="str">
        <f>IF(AND(Tableau1[[#This Row],[En retard?]]="Oui",OR(Tableau1[[#This Row],[Product]]="Citron",Tableau1[[#This Row],[Product]]="Amandes")),"Oui","Non")</f>
        <v>Non</v>
      </c>
      <c r="R2015" t="str">
        <f>CONCATENATE(Tableau1[[#This Row],[OrderCode]],"|",Tableau1[[#This Row],[AnaCode]],"|",Tableau1[[#This Row],[Product]])</f>
        <v>CMD01721621|NTR|Bœuf</v>
      </c>
    </row>
    <row r="2016" spans="1:18" x14ac:dyDescent="0.25">
      <c r="A2016" s="1" t="s">
        <v>104</v>
      </c>
      <c r="B2016" s="1" t="s">
        <v>31</v>
      </c>
      <c r="C2016" s="3" t="s">
        <v>61</v>
      </c>
      <c r="D2016" s="3" t="s">
        <v>14</v>
      </c>
      <c r="E2016" s="1" t="s">
        <v>229</v>
      </c>
      <c r="F2016" s="1" t="s">
        <v>2537</v>
      </c>
      <c r="G2016" s="1" t="s">
        <v>964</v>
      </c>
      <c r="H2016" s="3">
        <f>SUBSTITUTE(LEFT(Tableau1[[#This Row],[OrderDate]],17),".",":")+0</f>
        <v>43571.301817129628</v>
      </c>
      <c r="I2016" s="3">
        <f>SUBSTITUTE(LEFT(Tableau1[[#This Row],[OrderDueTo]],17),".",":")+0</f>
        <v>43573.5</v>
      </c>
      <c r="J2016" s="13" t="str">
        <f>VLOOKUP(Tableau1[[#This Row],[AnaCode]],'Config Analyses'!A:C,2,FALSE)</f>
        <v>Analyse sucres</v>
      </c>
      <c r="K2016" s="13" t="str">
        <f>VLOOKUP(Tableau1[[#This Row],[AnaCode]],'Config Analyses'!A:C,3,FALSE)</f>
        <v>Equipe 2</v>
      </c>
      <c r="L2016" s="13" t="str">
        <f>VLOOKUP(Tableau1[[#This Row],[CustomerCode]],'Config Clients'!A:D,3,FALSE)</f>
        <v>Grande surface</v>
      </c>
      <c r="M2016" s="13" t="str">
        <f>VLOOKUP(Tableau1[[#This Row],[CustomerCode]],'Config Clients'!A:D,4,FALSE)</f>
        <v>Eric</v>
      </c>
      <c r="N2016" s="10" t="str">
        <f>IFERROR(IF(Tableau1[[#This Row],[Date rendu]]-'Date de l''export'!$A$2&gt;0,"Non","Oui"),"Oui")</f>
        <v>Non</v>
      </c>
      <c r="O2016" s="11">
        <f>IF(Tableau1[[#This Row],[En retard?]]="Non",Tableau1[[#This Row],[Date rendu]]-'Date de l''export'!$A$2,0)</f>
        <v>1.7404166666674428</v>
      </c>
      <c r="P2016" s="14" t="str">
        <f>IF(Tableau1[[#This Row],[En retard?]]="Oui","HD",IF(Tableau1[Délai restant]&lt;1,"&lt;24h",IF(Tableau1[Délai restant]&lt;2,"&lt;48h","≥48h")))</f>
        <v>&lt;48h</v>
      </c>
      <c r="Q2016" s="14" t="str">
        <f>IF(AND(Tableau1[[#This Row],[En retard?]]="Oui",OR(Tableau1[[#This Row],[Product]]="Citron",Tableau1[[#This Row],[Product]]="Amandes")),"Oui","Non")</f>
        <v>Non</v>
      </c>
      <c r="R2016" t="str">
        <f>CONCATENATE(Tableau1[[#This Row],[OrderCode]],"|",Tableau1[[#This Row],[AnaCode]],"|",Tableau1[[#This Row],[Product]])</f>
        <v>CMD01704401|SCR|Pomme de terre</v>
      </c>
    </row>
    <row r="2017" spans="1:18" x14ac:dyDescent="0.25">
      <c r="A2017" s="1" t="s">
        <v>3882</v>
      </c>
      <c r="B2017" s="1" t="s">
        <v>31</v>
      </c>
      <c r="C2017" s="3" t="s">
        <v>73</v>
      </c>
      <c r="D2017" s="3" t="s">
        <v>23</v>
      </c>
      <c r="E2017" s="1" t="s">
        <v>229</v>
      </c>
      <c r="F2017" s="1" t="s">
        <v>3883</v>
      </c>
      <c r="G2017" s="1" t="s">
        <v>964</v>
      </c>
      <c r="H2017" s="3">
        <f>SUBSTITUTE(LEFT(Tableau1[[#This Row],[OrderDate]],17),".",":")+0</f>
        <v>43571.301828703705</v>
      </c>
      <c r="I2017" s="3">
        <f>SUBSTITUTE(LEFT(Tableau1[[#This Row],[OrderDueTo]],17),".",":")+0</f>
        <v>43573.5</v>
      </c>
      <c r="J2017" s="13" t="str">
        <f>VLOOKUP(Tableau1[[#This Row],[AnaCode]],'Config Analyses'!A:C,2,FALSE)</f>
        <v>Analyse sucres</v>
      </c>
      <c r="K2017" s="13" t="str">
        <f>VLOOKUP(Tableau1[[#This Row],[AnaCode]],'Config Analyses'!A:C,3,FALSE)</f>
        <v>Equipe 2</v>
      </c>
      <c r="L2017" s="13" t="str">
        <f>VLOOKUP(Tableau1[[#This Row],[CustomerCode]],'Config Clients'!A:D,3,FALSE)</f>
        <v>Entreprises agro-alimentaires</v>
      </c>
      <c r="M2017" s="13" t="str">
        <f>VLOOKUP(Tableau1[[#This Row],[CustomerCode]],'Config Clients'!A:D,4,FALSE)</f>
        <v>Julien</v>
      </c>
      <c r="N2017" s="10" t="str">
        <f>IFERROR(IF(Tableau1[[#This Row],[Date rendu]]-'Date de l''export'!$A$2&gt;0,"Non","Oui"),"Oui")</f>
        <v>Non</v>
      </c>
      <c r="O2017" s="11">
        <f>IF(Tableau1[[#This Row],[En retard?]]="Non",Tableau1[[#This Row],[Date rendu]]-'Date de l''export'!$A$2,0)</f>
        <v>1.7404166666674428</v>
      </c>
      <c r="P2017" s="14" t="str">
        <f>IF(Tableau1[[#This Row],[En retard?]]="Oui","HD",IF(Tableau1[Délai restant]&lt;1,"&lt;24h",IF(Tableau1[Délai restant]&lt;2,"&lt;48h","≥48h")))</f>
        <v>&lt;48h</v>
      </c>
      <c r="Q2017" s="14" t="str">
        <f>IF(AND(Tableau1[[#This Row],[En retard?]]="Oui",OR(Tableau1[[#This Row],[Product]]="Citron",Tableau1[[#This Row],[Product]]="Amandes")),"Oui","Non")</f>
        <v>Non</v>
      </c>
      <c r="R2017" t="str">
        <f>CONCATENATE(Tableau1[[#This Row],[OrderCode]],"|",Tableau1[[#This Row],[AnaCode]],"|",Tableau1[[#This Row],[Product]])</f>
        <v>CMD01392205|SCR|Pomme de terre</v>
      </c>
    </row>
    <row r="2018" spans="1:18" x14ac:dyDescent="0.25">
      <c r="A2018" s="1" t="s">
        <v>747</v>
      </c>
      <c r="B2018" s="1" t="s">
        <v>32</v>
      </c>
      <c r="C2018" s="3" t="s">
        <v>75</v>
      </c>
      <c r="D2018" s="3" t="s">
        <v>24</v>
      </c>
      <c r="E2018" s="1" t="s">
        <v>179</v>
      </c>
      <c r="F2018" s="1" t="s">
        <v>2722</v>
      </c>
      <c r="G2018" s="1" t="s">
        <v>945</v>
      </c>
      <c r="H2018" s="3">
        <f>SUBSTITUTE(LEFT(Tableau1[[#This Row],[OrderDate]],17),".",":")+0</f>
        <v>43571.302916666667</v>
      </c>
      <c r="I2018" s="3">
        <f>SUBSTITUTE(LEFT(Tableau1[[#This Row],[OrderDueTo]],17),".",":")+0</f>
        <v>43572.5</v>
      </c>
      <c r="J2018" s="13" t="str">
        <f>VLOOKUP(Tableau1[[#This Row],[AnaCode]],'Config Analyses'!A:C,2,FALSE)</f>
        <v>Analyse métaux lourds</v>
      </c>
      <c r="K2018" s="13" t="str">
        <f>VLOOKUP(Tableau1[[#This Row],[AnaCode]],'Config Analyses'!A:C,3,FALSE)</f>
        <v>Equipe 1</v>
      </c>
      <c r="L2018" s="13" t="str">
        <f>VLOOKUP(Tableau1[[#This Row],[CustomerCode]],'Config Clients'!A:D,3,FALSE)</f>
        <v>Entreprises agro-alimentaires</v>
      </c>
      <c r="M2018" s="13" t="str">
        <f>VLOOKUP(Tableau1[[#This Row],[CustomerCode]],'Config Clients'!A:D,4,FALSE)</f>
        <v>Julien</v>
      </c>
      <c r="N2018" s="10" t="str">
        <f>IFERROR(IF(Tableau1[[#This Row],[Date rendu]]-'Date de l''export'!$A$2&gt;0,"Non","Oui"),"Oui")</f>
        <v>Non</v>
      </c>
      <c r="O2018" s="11">
        <f>IF(Tableau1[[#This Row],[En retard?]]="Non",Tableau1[[#This Row],[Date rendu]]-'Date de l''export'!$A$2,0)</f>
        <v>0.74041666666744277</v>
      </c>
      <c r="P2018" s="14" t="str">
        <f>IF(Tableau1[[#This Row],[En retard?]]="Oui","HD",IF(Tableau1[Délai restant]&lt;1,"&lt;24h",IF(Tableau1[Délai restant]&lt;2,"&lt;48h","≥48h")))</f>
        <v>&lt;24h</v>
      </c>
      <c r="Q2018" s="14" t="str">
        <f>IF(AND(Tableau1[[#This Row],[En retard?]]="Oui",OR(Tableau1[[#This Row],[Product]]="Citron",Tableau1[[#This Row],[Product]]="Amandes")),"Oui","Non")</f>
        <v>Non</v>
      </c>
      <c r="R2018" t="str">
        <f>CONCATENATE(Tableau1[[#This Row],[OrderCode]],"|",Tableau1[[#This Row],[AnaCode]],"|",Tableau1[[#This Row],[Product]])</f>
        <v>CMD01720510|MTX|Tomate</v>
      </c>
    </row>
    <row r="2019" spans="1:18" x14ac:dyDescent="0.25">
      <c r="A2019" s="1" t="s">
        <v>777</v>
      </c>
      <c r="B2019" s="1" t="s">
        <v>31</v>
      </c>
      <c r="C2019" s="3" t="s">
        <v>58</v>
      </c>
      <c r="D2019" s="3" t="s">
        <v>13</v>
      </c>
      <c r="E2019" s="1" t="s">
        <v>107</v>
      </c>
      <c r="F2019" s="1" t="s">
        <v>2540</v>
      </c>
      <c r="G2019" s="1" t="s">
        <v>950</v>
      </c>
      <c r="H2019" s="3">
        <f>SUBSTITUTE(LEFT(Tableau1[[#This Row],[OrderDate]],17),".",":")+0</f>
        <v>43571.303032407406</v>
      </c>
      <c r="I2019" s="3">
        <f>SUBSTITUTE(LEFT(Tableau1[[#This Row],[OrderDueTo]],17),".",":")+0</f>
        <v>43574.5</v>
      </c>
      <c r="J2019" s="13" t="str">
        <f>VLOOKUP(Tableau1[[#This Row],[AnaCode]],'Config Analyses'!A:C,2,FALSE)</f>
        <v>Analyse nutritionelle</v>
      </c>
      <c r="K2019" s="13" t="str">
        <f>VLOOKUP(Tableau1[[#This Row],[AnaCode]],'Config Analyses'!A:C,3,FALSE)</f>
        <v>Equipe 2</v>
      </c>
      <c r="L2019" s="13" t="str">
        <f>VLOOKUP(Tableau1[[#This Row],[CustomerCode]],'Config Clients'!A:D,3,FALSE)</f>
        <v>Coopérative agricole</v>
      </c>
      <c r="M2019" s="13" t="str">
        <f>VLOOKUP(Tableau1[[#This Row],[CustomerCode]],'Config Clients'!A:D,4,FALSE)</f>
        <v>Béatrice</v>
      </c>
      <c r="N2019" s="10" t="str">
        <f>IFERROR(IF(Tableau1[[#This Row],[Date rendu]]-'Date de l''export'!$A$2&gt;0,"Non","Oui"),"Oui")</f>
        <v>Non</v>
      </c>
      <c r="O2019" s="11">
        <f>IF(Tableau1[[#This Row],[En retard?]]="Non",Tableau1[[#This Row],[Date rendu]]-'Date de l''export'!$A$2,0)</f>
        <v>2.7404166666674428</v>
      </c>
      <c r="P2019" s="14" t="str">
        <f>IF(Tableau1[[#This Row],[En retard?]]="Oui","HD",IF(Tableau1[Délai restant]&lt;1,"&lt;24h",IF(Tableau1[Délai restant]&lt;2,"&lt;48h","≥48h")))</f>
        <v>≥48h</v>
      </c>
      <c r="Q2019" s="14" t="str">
        <f>IF(AND(Tableau1[[#This Row],[En retard?]]="Oui",OR(Tableau1[[#This Row],[Product]]="Citron",Tableau1[[#This Row],[Product]]="Amandes")),"Oui","Non")</f>
        <v>Non</v>
      </c>
      <c r="R2019" t="str">
        <f>CONCATENATE(Tableau1[[#This Row],[OrderCode]],"|",Tableau1[[#This Row],[AnaCode]],"|",Tableau1[[#This Row],[Product]])</f>
        <v>CMD01763109|NTR|Pomme de terre</v>
      </c>
    </row>
    <row r="2020" spans="1:18" x14ac:dyDescent="0.25">
      <c r="A2020" s="1" t="s">
        <v>760</v>
      </c>
      <c r="B2020" s="1" t="s">
        <v>31</v>
      </c>
      <c r="C2020" s="3" t="s">
        <v>52</v>
      </c>
      <c r="D2020" s="3" t="s">
        <v>9</v>
      </c>
      <c r="E2020" s="1" t="s">
        <v>107</v>
      </c>
      <c r="F2020" s="1" t="s">
        <v>2541</v>
      </c>
      <c r="G2020" s="1" t="s">
        <v>950</v>
      </c>
      <c r="H2020" s="3">
        <f>SUBSTITUTE(LEFT(Tableau1[[#This Row],[OrderDate]],17),".",":")+0</f>
        <v>43571.303159722222</v>
      </c>
      <c r="I2020" s="3">
        <f>SUBSTITUTE(LEFT(Tableau1[[#This Row],[OrderDueTo]],17),".",":")+0</f>
        <v>43574.5</v>
      </c>
      <c r="J2020" s="13" t="str">
        <f>VLOOKUP(Tableau1[[#This Row],[AnaCode]],'Config Analyses'!A:C,2,FALSE)</f>
        <v>Analyse nutritionelle</v>
      </c>
      <c r="K2020" s="13" t="str">
        <f>VLOOKUP(Tableau1[[#This Row],[AnaCode]],'Config Analyses'!A:C,3,FALSE)</f>
        <v>Equipe 2</v>
      </c>
      <c r="L2020" s="13" t="str">
        <f>VLOOKUP(Tableau1[[#This Row],[CustomerCode]],'Config Clients'!A:D,3,FALSE)</f>
        <v>Centrale d'achats</v>
      </c>
      <c r="M2020" s="13" t="str">
        <f>VLOOKUP(Tableau1[[#This Row],[CustomerCode]],'Config Clients'!A:D,4,FALSE)</f>
        <v>Sandrine</v>
      </c>
      <c r="N2020" s="10" t="str">
        <f>IFERROR(IF(Tableau1[[#This Row],[Date rendu]]-'Date de l''export'!$A$2&gt;0,"Non","Oui"),"Oui")</f>
        <v>Non</v>
      </c>
      <c r="O2020" s="11">
        <f>IF(Tableau1[[#This Row],[En retard?]]="Non",Tableau1[[#This Row],[Date rendu]]-'Date de l''export'!$A$2,0)</f>
        <v>2.7404166666674428</v>
      </c>
      <c r="P2020" s="14" t="str">
        <f>IF(Tableau1[[#This Row],[En retard?]]="Oui","HD",IF(Tableau1[Délai restant]&lt;1,"&lt;24h",IF(Tableau1[Délai restant]&lt;2,"&lt;48h","≥48h")))</f>
        <v>≥48h</v>
      </c>
      <c r="Q2020" s="14" t="str">
        <f>IF(AND(Tableau1[[#This Row],[En retard?]]="Oui",OR(Tableau1[[#This Row],[Product]]="Citron",Tableau1[[#This Row],[Product]]="Amandes")),"Oui","Non")</f>
        <v>Non</v>
      </c>
      <c r="R2020" t="str">
        <f>CONCATENATE(Tableau1[[#This Row],[OrderCode]],"|",Tableau1[[#This Row],[AnaCode]],"|",Tableau1[[#This Row],[Product]])</f>
        <v>CMD01691004|NTR|Pomme de terre</v>
      </c>
    </row>
    <row r="2021" spans="1:18" x14ac:dyDescent="0.25">
      <c r="A2021" s="1" t="s">
        <v>521</v>
      </c>
      <c r="B2021" s="1" t="s">
        <v>42</v>
      </c>
      <c r="C2021" s="3" t="s">
        <v>152</v>
      </c>
      <c r="D2021" s="3" t="s">
        <v>35</v>
      </c>
      <c r="E2021" s="1" t="s">
        <v>229</v>
      </c>
      <c r="F2021" s="1" t="s">
        <v>2546</v>
      </c>
      <c r="G2021" s="1" t="s">
        <v>964</v>
      </c>
      <c r="H2021" s="3">
        <f>SUBSTITUTE(LEFT(Tableau1[[#This Row],[OrderDate]],17),".",":")+0</f>
        <v>43571.30400462963</v>
      </c>
      <c r="I2021" s="3">
        <f>SUBSTITUTE(LEFT(Tableau1[[#This Row],[OrderDueTo]],17),".",":")+0</f>
        <v>43573.5</v>
      </c>
      <c r="J2021" s="13" t="str">
        <f>VLOOKUP(Tableau1[[#This Row],[AnaCode]],'Config Analyses'!A:C,2,FALSE)</f>
        <v>Analyse sucres</v>
      </c>
      <c r="K2021" s="13" t="str">
        <f>VLOOKUP(Tableau1[[#This Row],[AnaCode]],'Config Analyses'!A:C,3,FALSE)</f>
        <v>Equipe 2</v>
      </c>
      <c r="L2021" s="13" t="str">
        <f>VLOOKUP(Tableau1[[#This Row],[CustomerCode]],'Config Clients'!A:D,3,FALSE)</f>
        <v>Entreprises agro-alimentaires</v>
      </c>
      <c r="M2021" s="13" t="str">
        <f>VLOOKUP(Tableau1[[#This Row],[CustomerCode]],'Config Clients'!A:D,4,FALSE)</f>
        <v>Julien</v>
      </c>
      <c r="N2021" s="10" t="str">
        <f>IFERROR(IF(Tableau1[[#This Row],[Date rendu]]-'Date de l''export'!$A$2&gt;0,"Non","Oui"),"Oui")</f>
        <v>Non</v>
      </c>
      <c r="O2021" s="11">
        <f>IF(Tableau1[[#This Row],[En retard?]]="Non",Tableau1[[#This Row],[Date rendu]]-'Date de l''export'!$A$2,0)</f>
        <v>1.7404166666674428</v>
      </c>
      <c r="P2021" s="14" t="str">
        <f>IF(Tableau1[[#This Row],[En retard?]]="Oui","HD",IF(Tableau1[Délai restant]&lt;1,"&lt;24h",IF(Tableau1[Délai restant]&lt;2,"&lt;48h","≥48h")))</f>
        <v>&lt;48h</v>
      </c>
      <c r="Q2021" s="14" t="str">
        <f>IF(AND(Tableau1[[#This Row],[En retard?]]="Oui",OR(Tableau1[[#This Row],[Product]]="Citron",Tableau1[[#This Row],[Product]]="Amandes")),"Oui","Non")</f>
        <v>Non</v>
      </c>
      <c r="R2021" t="str">
        <f>CONCATENATE(Tableau1[[#This Row],[OrderCode]],"|",Tableau1[[#This Row],[AnaCode]],"|",Tableau1[[#This Row],[Product]])</f>
        <v>CMD01600202|SCR|Jus de fruits</v>
      </c>
    </row>
    <row r="2022" spans="1:18" x14ac:dyDescent="0.25">
      <c r="A2022" s="1" t="s">
        <v>3884</v>
      </c>
      <c r="B2022" s="1" t="s">
        <v>42</v>
      </c>
      <c r="C2022" s="3" t="s">
        <v>188</v>
      </c>
      <c r="D2022" s="3" t="s">
        <v>38</v>
      </c>
      <c r="E2022" s="1" t="s">
        <v>229</v>
      </c>
      <c r="F2022" s="1" t="s">
        <v>2482</v>
      </c>
      <c r="G2022" s="1" t="s">
        <v>964</v>
      </c>
      <c r="H2022" s="3">
        <f>SUBSTITUTE(LEFT(Tableau1[[#This Row],[OrderDate]],17),".",":")+0</f>
        <v>43571.304074074076</v>
      </c>
      <c r="I2022" s="3">
        <f>SUBSTITUTE(LEFT(Tableau1[[#This Row],[OrderDueTo]],17),".",":")+0</f>
        <v>43573.5</v>
      </c>
      <c r="J2022" s="13" t="str">
        <f>VLOOKUP(Tableau1[[#This Row],[AnaCode]],'Config Analyses'!A:C,2,FALSE)</f>
        <v>Analyse sucres</v>
      </c>
      <c r="K2022" s="13" t="str">
        <f>VLOOKUP(Tableau1[[#This Row],[AnaCode]],'Config Analyses'!A:C,3,FALSE)</f>
        <v>Equipe 2</v>
      </c>
      <c r="L2022" s="13" t="str">
        <f>VLOOKUP(Tableau1[[#This Row],[CustomerCode]],'Config Clients'!A:D,3,FALSE)</f>
        <v>Coopérative agricole</v>
      </c>
      <c r="M2022" s="13" t="str">
        <f>VLOOKUP(Tableau1[[#This Row],[CustomerCode]],'Config Clients'!A:D,4,FALSE)</f>
        <v>Julie</v>
      </c>
      <c r="N2022" s="10" t="str">
        <f>IFERROR(IF(Tableau1[[#This Row],[Date rendu]]-'Date de l''export'!$A$2&gt;0,"Non","Oui"),"Oui")</f>
        <v>Non</v>
      </c>
      <c r="O2022" s="11">
        <f>IF(Tableau1[[#This Row],[En retard?]]="Non",Tableau1[[#This Row],[Date rendu]]-'Date de l''export'!$A$2,0)</f>
        <v>1.7404166666674428</v>
      </c>
      <c r="P2022" s="14" t="str">
        <f>IF(Tableau1[[#This Row],[En retard?]]="Oui","HD",IF(Tableau1[Délai restant]&lt;1,"&lt;24h",IF(Tableau1[Délai restant]&lt;2,"&lt;48h","≥48h")))</f>
        <v>&lt;48h</v>
      </c>
      <c r="Q2022" s="14" t="str">
        <f>IF(AND(Tableau1[[#This Row],[En retard?]]="Oui",OR(Tableau1[[#This Row],[Product]]="Citron",Tableau1[[#This Row],[Product]]="Amandes")),"Oui","Non")</f>
        <v>Non</v>
      </c>
      <c r="R2022" t="str">
        <f>CONCATENATE(Tableau1[[#This Row],[OrderCode]],"|",Tableau1[[#This Row],[AnaCode]],"|",Tableau1[[#This Row],[Product]])</f>
        <v>CMD01568423|SCR|Jus de fruits</v>
      </c>
    </row>
    <row r="2023" spans="1:18" x14ac:dyDescent="0.25">
      <c r="A2023" s="1" t="s">
        <v>377</v>
      </c>
      <c r="B2023" s="1" t="s">
        <v>32</v>
      </c>
      <c r="C2023" s="3" t="s">
        <v>61</v>
      </c>
      <c r="D2023" s="3" t="s">
        <v>14</v>
      </c>
      <c r="E2023" s="1" t="s">
        <v>107</v>
      </c>
      <c r="F2023" s="1" t="s">
        <v>2482</v>
      </c>
      <c r="G2023" s="1" t="s">
        <v>950</v>
      </c>
      <c r="H2023" s="3">
        <f>SUBSTITUTE(LEFT(Tableau1[[#This Row],[OrderDate]],17),".",":")+0</f>
        <v>43571.304074074076</v>
      </c>
      <c r="I2023" s="3">
        <f>SUBSTITUTE(LEFT(Tableau1[[#This Row],[OrderDueTo]],17),".",":")+0</f>
        <v>43574.5</v>
      </c>
      <c r="J2023" s="13" t="str">
        <f>VLOOKUP(Tableau1[[#This Row],[AnaCode]],'Config Analyses'!A:C,2,FALSE)</f>
        <v>Analyse nutritionelle</v>
      </c>
      <c r="K2023" s="13" t="str">
        <f>VLOOKUP(Tableau1[[#This Row],[AnaCode]],'Config Analyses'!A:C,3,FALSE)</f>
        <v>Equipe 2</v>
      </c>
      <c r="L2023" s="13" t="str">
        <f>VLOOKUP(Tableau1[[#This Row],[CustomerCode]],'Config Clients'!A:D,3,FALSE)</f>
        <v>Grande surface</v>
      </c>
      <c r="M2023" s="13" t="str">
        <f>VLOOKUP(Tableau1[[#This Row],[CustomerCode]],'Config Clients'!A:D,4,FALSE)</f>
        <v>Eric</v>
      </c>
      <c r="N2023" s="10" t="str">
        <f>IFERROR(IF(Tableau1[[#This Row],[Date rendu]]-'Date de l''export'!$A$2&gt;0,"Non","Oui"),"Oui")</f>
        <v>Non</v>
      </c>
      <c r="O2023" s="11">
        <f>IF(Tableau1[[#This Row],[En retard?]]="Non",Tableau1[[#This Row],[Date rendu]]-'Date de l''export'!$A$2,0)</f>
        <v>2.7404166666674428</v>
      </c>
      <c r="P2023" s="14" t="str">
        <f>IF(Tableau1[[#This Row],[En retard?]]="Oui","HD",IF(Tableau1[Délai restant]&lt;1,"&lt;24h",IF(Tableau1[Délai restant]&lt;2,"&lt;48h","≥48h")))</f>
        <v>≥48h</v>
      </c>
      <c r="Q2023" s="14" t="str">
        <f>IF(AND(Tableau1[[#This Row],[En retard?]]="Oui",OR(Tableau1[[#This Row],[Product]]="Citron",Tableau1[[#This Row],[Product]]="Amandes")),"Oui","Non")</f>
        <v>Non</v>
      </c>
      <c r="R2023" t="str">
        <f>CONCATENATE(Tableau1[[#This Row],[OrderCode]],"|",Tableau1[[#This Row],[AnaCode]],"|",Tableau1[[#This Row],[Product]])</f>
        <v>CMD01711403|NTR|Tomate</v>
      </c>
    </row>
    <row r="2024" spans="1:18" x14ac:dyDescent="0.25">
      <c r="A2024" s="1" t="s">
        <v>90</v>
      </c>
      <c r="B2024" s="1" t="s">
        <v>31</v>
      </c>
      <c r="C2024" s="3" t="s">
        <v>49</v>
      </c>
      <c r="D2024" s="3" t="s">
        <v>8</v>
      </c>
      <c r="E2024" s="1" t="s">
        <v>179</v>
      </c>
      <c r="F2024" s="1" t="s">
        <v>2547</v>
      </c>
      <c r="G2024" s="1" t="s">
        <v>945</v>
      </c>
      <c r="H2024" s="3">
        <f>SUBSTITUTE(LEFT(Tableau1[[#This Row],[OrderDate]],17),".",":")+0</f>
        <v>43571.304108796299</v>
      </c>
      <c r="I2024" s="3">
        <f>SUBSTITUTE(LEFT(Tableau1[[#This Row],[OrderDueTo]],17),".",":")+0</f>
        <v>43572.5</v>
      </c>
      <c r="J2024" s="13" t="str">
        <f>VLOOKUP(Tableau1[[#This Row],[AnaCode]],'Config Analyses'!A:C,2,FALSE)</f>
        <v>Analyse métaux lourds</v>
      </c>
      <c r="K2024" s="13" t="str">
        <f>VLOOKUP(Tableau1[[#This Row],[AnaCode]],'Config Analyses'!A:C,3,FALSE)</f>
        <v>Equipe 1</v>
      </c>
      <c r="L2024" s="13" t="str">
        <f>VLOOKUP(Tableau1[[#This Row],[CustomerCode]],'Config Clients'!A:D,3,FALSE)</f>
        <v>Grande surface</v>
      </c>
      <c r="M2024" s="13" t="str">
        <f>VLOOKUP(Tableau1[[#This Row],[CustomerCode]],'Config Clients'!A:D,4,FALSE)</f>
        <v>Eric</v>
      </c>
      <c r="N2024" s="10" t="str">
        <f>IFERROR(IF(Tableau1[[#This Row],[Date rendu]]-'Date de l''export'!$A$2&gt;0,"Non","Oui"),"Oui")</f>
        <v>Non</v>
      </c>
      <c r="O2024" s="11">
        <f>IF(Tableau1[[#This Row],[En retard?]]="Non",Tableau1[[#This Row],[Date rendu]]-'Date de l''export'!$A$2,0)</f>
        <v>0.74041666666744277</v>
      </c>
      <c r="P2024" s="14" t="str">
        <f>IF(Tableau1[[#This Row],[En retard?]]="Oui","HD",IF(Tableau1[Délai restant]&lt;1,"&lt;24h",IF(Tableau1[Délai restant]&lt;2,"&lt;48h","≥48h")))</f>
        <v>&lt;24h</v>
      </c>
      <c r="Q2024" s="14" t="str">
        <f>IF(AND(Tableau1[[#This Row],[En retard?]]="Oui",OR(Tableau1[[#This Row],[Product]]="Citron",Tableau1[[#This Row],[Product]]="Amandes")),"Oui","Non")</f>
        <v>Non</v>
      </c>
      <c r="R2024" t="str">
        <f>CONCATENATE(Tableau1[[#This Row],[OrderCode]],"|",Tableau1[[#This Row],[AnaCode]],"|",Tableau1[[#This Row],[Product]])</f>
        <v>CMD01490001|MTX|Pomme de terre</v>
      </c>
    </row>
    <row r="2025" spans="1:18" x14ac:dyDescent="0.25">
      <c r="A2025" s="1" t="s">
        <v>814</v>
      </c>
      <c r="B2025" s="1" t="s">
        <v>32</v>
      </c>
      <c r="C2025" s="3" t="s">
        <v>61</v>
      </c>
      <c r="D2025" s="3" t="s">
        <v>14</v>
      </c>
      <c r="E2025" s="1" t="s">
        <v>179</v>
      </c>
      <c r="F2025" s="1" t="s">
        <v>2547</v>
      </c>
      <c r="G2025" s="1" t="s">
        <v>945</v>
      </c>
      <c r="H2025" s="3">
        <f>SUBSTITUTE(LEFT(Tableau1[[#This Row],[OrderDate]],17),".",":")+0</f>
        <v>43571.304108796299</v>
      </c>
      <c r="I2025" s="3">
        <f>SUBSTITUTE(LEFT(Tableau1[[#This Row],[OrderDueTo]],17),".",":")+0</f>
        <v>43572.5</v>
      </c>
      <c r="J2025" s="13" t="str">
        <f>VLOOKUP(Tableau1[[#This Row],[AnaCode]],'Config Analyses'!A:C,2,FALSE)</f>
        <v>Analyse métaux lourds</v>
      </c>
      <c r="K2025" s="13" t="str">
        <f>VLOOKUP(Tableau1[[#This Row],[AnaCode]],'Config Analyses'!A:C,3,FALSE)</f>
        <v>Equipe 1</v>
      </c>
      <c r="L2025" s="13" t="str">
        <f>VLOOKUP(Tableau1[[#This Row],[CustomerCode]],'Config Clients'!A:D,3,FALSE)</f>
        <v>Grande surface</v>
      </c>
      <c r="M2025" s="13" t="str">
        <f>VLOOKUP(Tableau1[[#This Row],[CustomerCode]],'Config Clients'!A:D,4,FALSE)</f>
        <v>Eric</v>
      </c>
      <c r="N2025" s="10" t="str">
        <f>IFERROR(IF(Tableau1[[#This Row],[Date rendu]]-'Date de l''export'!$A$2&gt;0,"Non","Oui"),"Oui")</f>
        <v>Non</v>
      </c>
      <c r="O2025" s="11">
        <f>IF(Tableau1[[#This Row],[En retard?]]="Non",Tableau1[[#This Row],[Date rendu]]-'Date de l''export'!$A$2,0)</f>
        <v>0.74041666666744277</v>
      </c>
      <c r="P2025" s="14" t="str">
        <f>IF(Tableau1[[#This Row],[En retard?]]="Oui","HD",IF(Tableau1[Délai restant]&lt;1,"&lt;24h",IF(Tableau1[Délai restant]&lt;2,"&lt;48h","≥48h")))</f>
        <v>&lt;24h</v>
      </c>
      <c r="Q2025" s="14" t="str">
        <f>IF(AND(Tableau1[[#This Row],[En retard?]]="Oui",OR(Tableau1[[#This Row],[Product]]="Citron",Tableau1[[#This Row],[Product]]="Amandes")),"Oui","Non")</f>
        <v>Non</v>
      </c>
      <c r="R2025" t="str">
        <f>CONCATENATE(Tableau1[[#This Row],[OrderCode]],"|",Tableau1[[#This Row],[AnaCode]],"|",Tableau1[[#This Row],[Product]])</f>
        <v>CMD01693301|MTX|Tomate</v>
      </c>
    </row>
    <row r="2026" spans="1:18" x14ac:dyDescent="0.25">
      <c r="A2026" s="1" t="s">
        <v>265</v>
      </c>
      <c r="B2026" s="1" t="s">
        <v>31</v>
      </c>
      <c r="C2026" s="3" t="s">
        <v>52</v>
      </c>
      <c r="D2026" s="3" t="s">
        <v>9</v>
      </c>
      <c r="E2026" s="1" t="s">
        <v>179</v>
      </c>
      <c r="F2026" s="1" t="s">
        <v>2548</v>
      </c>
      <c r="G2026" s="1" t="s">
        <v>945</v>
      </c>
      <c r="H2026" s="3">
        <f>SUBSTITUTE(LEFT(Tableau1[[#This Row],[OrderDate]],17),".",":")+0</f>
        <v>43571.304201388892</v>
      </c>
      <c r="I2026" s="3">
        <f>SUBSTITUTE(LEFT(Tableau1[[#This Row],[OrderDueTo]],17),".",":")+0</f>
        <v>43572.5</v>
      </c>
      <c r="J2026" s="13" t="str">
        <f>VLOOKUP(Tableau1[[#This Row],[AnaCode]],'Config Analyses'!A:C,2,FALSE)</f>
        <v>Analyse métaux lourds</v>
      </c>
      <c r="K2026" s="13" t="str">
        <f>VLOOKUP(Tableau1[[#This Row],[AnaCode]],'Config Analyses'!A:C,3,FALSE)</f>
        <v>Equipe 1</v>
      </c>
      <c r="L2026" s="13" t="str">
        <f>VLOOKUP(Tableau1[[#This Row],[CustomerCode]],'Config Clients'!A:D,3,FALSE)</f>
        <v>Centrale d'achats</v>
      </c>
      <c r="M2026" s="13" t="str">
        <f>VLOOKUP(Tableau1[[#This Row],[CustomerCode]],'Config Clients'!A:D,4,FALSE)</f>
        <v>Sandrine</v>
      </c>
      <c r="N2026" s="10" t="str">
        <f>IFERROR(IF(Tableau1[[#This Row],[Date rendu]]-'Date de l''export'!$A$2&gt;0,"Non","Oui"),"Oui")</f>
        <v>Non</v>
      </c>
      <c r="O2026" s="11">
        <f>IF(Tableau1[[#This Row],[En retard?]]="Non",Tableau1[[#This Row],[Date rendu]]-'Date de l''export'!$A$2,0)</f>
        <v>0.74041666666744277</v>
      </c>
      <c r="P2026" s="14" t="str">
        <f>IF(Tableau1[[#This Row],[En retard?]]="Oui","HD",IF(Tableau1[Délai restant]&lt;1,"&lt;24h",IF(Tableau1[Délai restant]&lt;2,"&lt;48h","≥48h")))</f>
        <v>&lt;24h</v>
      </c>
      <c r="Q2026" s="14" t="str">
        <f>IF(AND(Tableau1[[#This Row],[En retard?]]="Oui",OR(Tableau1[[#This Row],[Product]]="Citron",Tableau1[[#This Row],[Product]]="Amandes")),"Oui","Non")</f>
        <v>Non</v>
      </c>
      <c r="R2026" t="str">
        <f>CONCATENATE(Tableau1[[#This Row],[OrderCode]],"|",Tableau1[[#This Row],[AnaCode]],"|",Tableau1[[#This Row],[Product]])</f>
        <v>CMD01668302|MTX|Pomme de terre</v>
      </c>
    </row>
    <row r="2027" spans="1:18" x14ac:dyDescent="0.25">
      <c r="A2027" s="1" t="s">
        <v>151</v>
      </c>
      <c r="B2027" s="1" t="s">
        <v>42</v>
      </c>
      <c r="C2027" s="3" t="s">
        <v>152</v>
      </c>
      <c r="D2027" s="3" t="s">
        <v>35</v>
      </c>
      <c r="E2027" s="1" t="s">
        <v>107</v>
      </c>
      <c r="F2027" s="1" t="s">
        <v>2462</v>
      </c>
      <c r="G2027" s="1" t="s">
        <v>950</v>
      </c>
      <c r="H2027" s="3">
        <f>SUBSTITUTE(LEFT(Tableau1[[#This Row],[OrderDate]],17),".",":")+0</f>
        <v>43571.304259259261</v>
      </c>
      <c r="I2027" s="3">
        <f>SUBSTITUTE(LEFT(Tableau1[[#This Row],[OrderDueTo]],17),".",":")+0</f>
        <v>43574.5</v>
      </c>
      <c r="J2027" s="13" t="str">
        <f>VLOOKUP(Tableau1[[#This Row],[AnaCode]],'Config Analyses'!A:C,2,FALSE)</f>
        <v>Analyse nutritionelle</v>
      </c>
      <c r="K2027" s="13" t="str">
        <f>VLOOKUP(Tableau1[[#This Row],[AnaCode]],'Config Analyses'!A:C,3,FALSE)</f>
        <v>Equipe 2</v>
      </c>
      <c r="L2027" s="13" t="str">
        <f>VLOOKUP(Tableau1[[#This Row],[CustomerCode]],'Config Clients'!A:D,3,FALSE)</f>
        <v>Entreprises agro-alimentaires</v>
      </c>
      <c r="M2027" s="13" t="str">
        <f>VLOOKUP(Tableau1[[#This Row],[CustomerCode]],'Config Clients'!A:D,4,FALSE)</f>
        <v>Julien</v>
      </c>
      <c r="N2027" s="10" t="str">
        <f>IFERROR(IF(Tableau1[[#This Row],[Date rendu]]-'Date de l''export'!$A$2&gt;0,"Non","Oui"),"Oui")</f>
        <v>Non</v>
      </c>
      <c r="O2027" s="11">
        <f>IF(Tableau1[[#This Row],[En retard?]]="Non",Tableau1[[#This Row],[Date rendu]]-'Date de l''export'!$A$2,0)</f>
        <v>2.7404166666674428</v>
      </c>
      <c r="P2027" s="14" t="str">
        <f>IF(Tableau1[[#This Row],[En retard?]]="Oui","HD",IF(Tableau1[Délai restant]&lt;1,"&lt;24h",IF(Tableau1[Délai restant]&lt;2,"&lt;48h","≥48h")))</f>
        <v>≥48h</v>
      </c>
      <c r="Q2027" s="14" t="str">
        <f>IF(AND(Tableau1[[#This Row],[En retard?]]="Oui",OR(Tableau1[[#This Row],[Product]]="Citron",Tableau1[[#This Row],[Product]]="Amandes")),"Oui","Non")</f>
        <v>Non</v>
      </c>
      <c r="R2027" t="str">
        <f>CONCATENATE(Tableau1[[#This Row],[OrderCode]],"|",Tableau1[[#This Row],[AnaCode]],"|",Tableau1[[#This Row],[Product]])</f>
        <v>CMD01734701|NTR|Jus de fruits</v>
      </c>
    </row>
    <row r="2028" spans="1:18" x14ac:dyDescent="0.25">
      <c r="A2028" s="1" t="s">
        <v>321</v>
      </c>
      <c r="B2028" s="1" t="s">
        <v>31</v>
      </c>
      <c r="C2028" s="3" t="s">
        <v>98</v>
      </c>
      <c r="D2028" s="3" t="s">
        <v>27</v>
      </c>
      <c r="E2028" s="1" t="s">
        <v>179</v>
      </c>
      <c r="F2028" s="1" t="s">
        <v>2658</v>
      </c>
      <c r="G2028" s="1" t="s">
        <v>945</v>
      </c>
      <c r="H2028" s="3">
        <f>SUBSTITUTE(LEFT(Tableau1[[#This Row],[OrderDate]],17),".",":")+0</f>
        <v>43571.304791666669</v>
      </c>
      <c r="I2028" s="3">
        <f>SUBSTITUTE(LEFT(Tableau1[[#This Row],[OrderDueTo]],17),".",":")+0</f>
        <v>43572.5</v>
      </c>
      <c r="J2028" s="13" t="str">
        <f>VLOOKUP(Tableau1[[#This Row],[AnaCode]],'Config Analyses'!A:C,2,FALSE)</f>
        <v>Analyse métaux lourds</v>
      </c>
      <c r="K2028" s="13" t="str">
        <f>VLOOKUP(Tableau1[[#This Row],[AnaCode]],'Config Analyses'!A:C,3,FALSE)</f>
        <v>Equipe 1</v>
      </c>
      <c r="L2028" s="13" t="str">
        <f>VLOOKUP(Tableau1[[#This Row],[CustomerCode]],'Config Clients'!A:D,3,FALSE)</f>
        <v>Coopérative agricole</v>
      </c>
      <c r="M2028" s="13" t="str">
        <f>VLOOKUP(Tableau1[[#This Row],[CustomerCode]],'Config Clients'!A:D,4,FALSE)</f>
        <v>Julie</v>
      </c>
      <c r="N2028" s="10" t="str">
        <f>IFERROR(IF(Tableau1[[#This Row],[Date rendu]]-'Date de l''export'!$A$2&gt;0,"Non","Oui"),"Oui")</f>
        <v>Non</v>
      </c>
      <c r="O2028" s="11">
        <f>IF(Tableau1[[#This Row],[En retard?]]="Non",Tableau1[[#This Row],[Date rendu]]-'Date de l''export'!$A$2,0)</f>
        <v>0.74041666666744277</v>
      </c>
      <c r="P2028" s="14" t="str">
        <f>IF(Tableau1[[#This Row],[En retard?]]="Oui","HD",IF(Tableau1[Délai restant]&lt;1,"&lt;24h",IF(Tableau1[Délai restant]&lt;2,"&lt;48h","≥48h")))</f>
        <v>&lt;24h</v>
      </c>
      <c r="Q2028" s="14" t="str">
        <f>IF(AND(Tableau1[[#This Row],[En retard?]]="Oui",OR(Tableau1[[#This Row],[Product]]="Citron",Tableau1[[#This Row],[Product]]="Amandes")),"Oui","Non")</f>
        <v>Non</v>
      </c>
      <c r="R2028" t="str">
        <f>CONCATENATE(Tableau1[[#This Row],[OrderCode]],"|",Tableau1[[#This Row],[AnaCode]],"|",Tableau1[[#This Row],[Product]])</f>
        <v>CMD01749204|MTX|Pomme de terre</v>
      </c>
    </row>
    <row r="2029" spans="1:18" x14ac:dyDescent="0.25">
      <c r="A2029" s="1" t="s">
        <v>508</v>
      </c>
      <c r="B2029" s="1" t="s">
        <v>32</v>
      </c>
      <c r="C2029" s="3" t="s">
        <v>58</v>
      </c>
      <c r="D2029" s="3" t="s">
        <v>13</v>
      </c>
      <c r="E2029" s="1" t="s">
        <v>130</v>
      </c>
      <c r="F2029" s="1" t="s">
        <v>3126</v>
      </c>
      <c r="G2029" s="1" t="s">
        <v>1013</v>
      </c>
      <c r="H2029" s="3">
        <f>SUBSTITUTE(LEFT(Tableau1[[#This Row],[OrderDate]],17),".",":")+0</f>
        <v>43571.305081018516</v>
      </c>
      <c r="I2029" s="3">
        <f>SUBSTITUTE(LEFT(Tableau1[[#This Row],[OrderDueTo]],17),".",":")+0</f>
        <v>43578.5</v>
      </c>
      <c r="J2029" s="13" t="str">
        <f>VLOOKUP(Tableau1[[#This Row],[AnaCode]],'Config Analyses'!A:C,2,FALSE)</f>
        <v>Analyse pesticides</v>
      </c>
      <c r="K2029" s="13" t="str">
        <f>VLOOKUP(Tableau1[[#This Row],[AnaCode]],'Config Analyses'!A:C,3,FALSE)</f>
        <v>Equipe 3</v>
      </c>
      <c r="L2029" s="13" t="str">
        <f>VLOOKUP(Tableau1[[#This Row],[CustomerCode]],'Config Clients'!A:D,3,FALSE)</f>
        <v>Coopérative agricole</v>
      </c>
      <c r="M2029" s="13" t="str">
        <f>VLOOKUP(Tableau1[[#This Row],[CustomerCode]],'Config Clients'!A:D,4,FALSE)</f>
        <v>Béatrice</v>
      </c>
      <c r="N2029" s="10" t="str">
        <f>IFERROR(IF(Tableau1[[#This Row],[Date rendu]]-'Date de l''export'!$A$2&gt;0,"Non","Oui"),"Oui")</f>
        <v>Non</v>
      </c>
      <c r="O2029" s="11">
        <f>IF(Tableau1[[#This Row],[En retard?]]="Non",Tableau1[[#This Row],[Date rendu]]-'Date de l''export'!$A$2,0)</f>
        <v>6.7404166666674428</v>
      </c>
      <c r="P2029" s="14" t="str">
        <f>IF(Tableau1[[#This Row],[En retard?]]="Oui","HD",IF(Tableau1[Délai restant]&lt;1,"&lt;24h",IF(Tableau1[Délai restant]&lt;2,"&lt;48h","≥48h")))</f>
        <v>≥48h</v>
      </c>
      <c r="Q2029" s="14" t="str">
        <f>IF(AND(Tableau1[[#This Row],[En retard?]]="Oui",OR(Tableau1[[#This Row],[Product]]="Citron",Tableau1[[#This Row],[Product]]="Amandes")),"Oui","Non")</f>
        <v>Non</v>
      </c>
      <c r="R2029" t="str">
        <f>CONCATENATE(Tableau1[[#This Row],[OrderCode]],"|",Tableau1[[#This Row],[AnaCode]],"|",Tableau1[[#This Row],[Product]])</f>
        <v>CMD01627101|PEST|Tomate</v>
      </c>
    </row>
    <row r="2030" spans="1:18" x14ac:dyDescent="0.25">
      <c r="A2030" s="1" t="s">
        <v>264</v>
      </c>
      <c r="B2030" s="1" t="s">
        <v>31</v>
      </c>
      <c r="C2030" s="3" t="s">
        <v>98</v>
      </c>
      <c r="D2030" s="3" t="s">
        <v>27</v>
      </c>
      <c r="E2030" s="1" t="s">
        <v>179</v>
      </c>
      <c r="F2030" s="1" t="s">
        <v>2833</v>
      </c>
      <c r="G2030" s="1" t="s">
        <v>945</v>
      </c>
      <c r="H2030" s="3">
        <f>SUBSTITUTE(LEFT(Tableau1[[#This Row],[OrderDate]],17),".",":")+0</f>
        <v>43571.305486111109</v>
      </c>
      <c r="I2030" s="3">
        <f>SUBSTITUTE(LEFT(Tableau1[[#This Row],[OrderDueTo]],17),".",":")+0</f>
        <v>43572.5</v>
      </c>
      <c r="J2030" s="13" t="str">
        <f>VLOOKUP(Tableau1[[#This Row],[AnaCode]],'Config Analyses'!A:C,2,FALSE)</f>
        <v>Analyse métaux lourds</v>
      </c>
      <c r="K2030" s="13" t="str">
        <f>VLOOKUP(Tableau1[[#This Row],[AnaCode]],'Config Analyses'!A:C,3,FALSE)</f>
        <v>Equipe 1</v>
      </c>
      <c r="L2030" s="13" t="str">
        <f>VLOOKUP(Tableau1[[#This Row],[CustomerCode]],'Config Clients'!A:D,3,FALSE)</f>
        <v>Coopérative agricole</v>
      </c>
      <c r="M2030" s="13" t="str">
        <f>VLOOKUP(Tableau1[[#This Row],[CustomerCode]],'Config Clients'!A:D,4,FALSE)</f>
        <v>Julie</v>
      </c>
      <c r="N2030" s="10" t="str">
        <f>IFERROR(IF(Tableau1[[#This Row],[Date rendu]]-'Date de l''export'!$A$2&gt;0,"Non","Oui"),"Oui")</f>
        <v>Non</v>
      </c>
      <c r="O2030" s="11">
        <f>IF(Tableau1[[#This Row],[En retard?]]="Non",Tableau1[[#This Row],[Date rendu]]-'Date de l''export'!$A$2,0)</f>
        <v>0.74041666666744277</v>
      </c>
      <c r="P2030" s="14" t="str">
        <f>IF(Tableau1[[#This Row],[En retard?]]="Oui","HD",IF(Tableau1[Délai restant]&lt;1,"&lt;24h",IF(Tableau1[Délai restant]&lt;2,"&lt;48h","≥48h")))</f>
        <v>&lt;24h</v>
      </c>
      <c r="Q2030" s="14" t="str">
        <f>IF(AND(Tableau1[[#This Row],[En retard?]]="Oui",OR(Tableau1[[#This Row],[Product]]="Citron",Tableau1[[#This Row],[Product]]="Amandes")),"Oui","Non")</f>
        <v>Non</v>
      </c>
      <c r="R2030" t="str">
        <f>CONCATENATE(Tableau1[[#This Row],[OrderCode]],"|",Tableau1[[#This Row],[AnaCode]],"|",Tableau1[[#This Row],[Product]])</f>
        <v>CMD01698801|MTX|Pomme de terre</v>
      </c>
    </row>
    <row r="2031" spans="1:18" x14ac:dyDescent="0.25">
      <c r="A2031" s="1" t="s">
        <v>154</v>
      </c>
      <c r="B2031" s="1" t="s">
        <v>42</v>
      </c>
      <c r="C2031" s="3" t="s">
        <v>152</v>
      </c>
      <c r="D2031" s="3" t="s">
        <v>35</v>
      </c>
      <c r="E2031" s="1" t="s">
        <v>179</v>
      </c>
      <c r="F2031" s="1" t="s">
        <v>2833</v>
      </c>
      <c r="G2031" s="1" t="s">
        <v>945</v>
      </c>
      <c r="H2031" s="3">
        <f>SUBSTITUTE(LEFT(Tableau1[[#This Row],[OrderDate]],17),".",":")+0</f>
        <v>43571.305486111109</v>
      </c>
      <c r="I2031" s="3">
        <f>SUBSTITUTE(LEFT(Tableau1[[#This Row],[OrderDueTo]],17),".",":")+0</f>
        <v>43572.5</v>
      </c>
      <c r="J2031" s="13" t="str">
        <f>VLOOKUP(Tableau1[[#This Row],[AnaCode]],'Config Analyses'!A:C,2,FALSE)</f>
        <v>Analyse métaux lourds</v>
      </c>
      <c r="K2031" s="13" t="str">
        <f>VLOOKUP(Tableau1[[#This Row],[AnaCode]],'Config Analyses'!A:C,3,FALSE)</f>
        <v>Equipe 1</v>
      </c>
      <c r="L2031" s="13" t="str">
        <f>VLOOKUP(Tableau1[[#This Row],[CustomerCode]],'Config Clients'!A:D,3,FALSE)</f>
        <v>Entreprises agro-alimentaires</v>
      </c>
      <c r="M2031" s="13" t="str">
        <f>VLOOKUP(Tableau1[[#This Row],[CustomerCode]],'Config Clients'!A:D,4,FALSE)</f>
        <v>Julien</v>
      </c>
      <c r="N2031" s="10" t="str">
        <f>IFERROR(IF(Tableau1[[#This Row],[Date rendu]]-'Date de l''export'!$A$2&gt;0,"Non","Oui"),"Oui")</f>
        <v>Non</v>
      </c>
      <c r="O2031" s="11">
        <f>IF(Tableau1[[#This Row],[En retard?]]="Non",Tableau1[[#This Row],[Date rendu]]-'Date de l''export'!$A$2,0)</f>
        <v>0.74041666666744277</v>
      </c>
      <c r="P2031" s="14" t="str">
        <f>IF(Tableau1[[#This Row],[En retard?]]="Oui","HD",IF(Tableau1[Délai restant]&lt;1,"&lt;24h",IF(Tableau1[Délai restant]&lt;2,"&lt;48h","≥48h")))</f>
        <v>&lt;24h</v>
      </c>
      <c r="Q2031" s="14" t="str">
        <f>IF(AND(Tableau1[[#This Row],[En retard?]]="Oui",OR(Tableau1[[#This Row],[Product]]="Citron",Tableau1[[#This Row],[Product]]="Amandes")),"Oui","Non")</f>
        <v>Non</v>
      </c>
      <c r="R2031" t="str">
        <f>CONCATENATE(Tableau1[[#This Row],[OrderCode]],"|",Tableau1[[#This Row],[AnaCode]],"|",Tableau1[[#This Row],[Product]])</f>
        <v>CMD01735002|MTX|Jus de fruits</v>
      </c>
    </row>
    <row r="2032" spans="1:18" x14ac:dyDescent="0.25">
      <c r="A2032" s="1" t="s">
        <v>3885</v>
      </c>
      <c r="B2032" s="1" t="s">
        <v>42</v>
      </c>
      <c r="C2032" s="3" t="s">
        <v>188</v>
      </c>
      <c r="D2032" s="3" t="s">
        <v>38</v>
      </c>
      <c r="E2032" s="1" t="s">
        <v>229</v>
      </c>
      <c r="F2032" s="1" t="s">
        <v>3886</v>
      </c>
      <c r="G2032" s="1" t="s">
        <v>964</v>
      </c>
      <c r="H2032" s="3">
        <f>SUBSTITUTE(LEFT(Tableau1[[#This Row],[OrderDate]],17),".",":")+0</f>
        <v>43571.305960648147</v>
      </c>
      <c r="I2032" s="3">
        <f>SUBSTITUTE(LEFT(Tableau1[[#This Row],[OrderDueTo]],17),".",":")+0</f>
        <v>43573.5</v>
      </c>
      <c r="J2032" s="13" t="str">
        <f>VLOOKUP(Tableau1[[#This Row],[AnaCode]],'Config Analyses'!A:C,2,FALSE)</f>
        <v>Analyse sucres</v>
      </c>
      <c r="K2032" s="13" t="str">
        <f>VLOOKUP(Tableau1[[#This Row],[AnaCode]],'Config Analyses'!A:C,3,FALSE)</f>
        <v>Equipe 2</v>
      </c>
      <c r="L2032" s="13" t="str">
        <f>VLOOKUP(Tableau1[[#This Row],[CustomerCode]],'Config Clients'!A:D,3,FALSE)</f>
        <v>Coopérative agricole</v>
      </c>
      <c r="M2032" s="13" t="str">
        <f>VLOOKUP(Tableau1[[#This Row],[CustomerCode]],'Config Clients'!A:D,4,FALSE)</f>
        <v>Julie</v>
      </c>
      <c r="N2032" s="10" t="str">
        <f>IFERROR(IF(Tableau1[[#This Row],[Date rendu]]-'Date de l''export'!$A$2&gt;0,"Non","Oui"),"Oui")</f>
        <v>Non</v>
      </c>
      <c r="O2032" s="11">
        <f>IF(Tableau1[[#This Row],[En retard?]]="Non",Tableau1[[#This Row],[Date rendu]]-'Date de l''export'!$A$2,0)</f>
        <v>1.7404166666674428</v>
      </c>
      <c r="P2032" s="14" t="str">
        <f>IF(Tableau1[[#This Row],[En retard?]]="Oui","HD",IF(Tableau1[Délai restant]&lt;1,"&lt;24h",IF(Tableau1[Délai restant]&lt;2,"&lt;48h","≥48h")))</f>
        <v>&lt;48h</v>
      </c>
      <c r="Q2032" s="14" t="str">
        <f>IF(AND(Tableau1[[#This Row],[En retard?]]="Oui",OR(Tableau1[[#This Row],[Product]]="Citron",Tableau1[[#This Row],[Product]]="Amandes")),"Oui","Non")</f>
        <v>Non</v>
      </c>
      <c r="R2032" t="str">
        <f>CONCATENATE(Tableau1[[#This Row],[OrderCode]],"|",Tableau1[[#This Row],[AnaCode]],"|",Tableau1[[#This Row],[Product]])</f>
        <v>CMD01646413|SCR|Jus de fruits</v>
      </c>
    </row>
    <row r="2033" spans="1:18" x14ac:dyDescent="0.25">
      <c r="A2033" s="1" t="s">
        <v>366</v>
      </c>
      <c r="B2033" s="1" t="s">
        <v>31</v>
      </c>
      <c r="C2033" s="3" t="s">
        <v>49</v>
      </c>
      <c r="D2033" s="3" t="s">
        <v>8</v>
      </c>
      <c r="E2033" s="1" t="s">
        <v>229</v>
      </c>
      <c r="F2033" s="1" t="s">
        <v>2555</v>
      </c>
      <c r="G2033" s="1" t="s">
        <v>964</v>
      </c>
      <c r="H2033" s="3">
        <f>SUBSTITUTE(LEFT(Tableau1[[#This Row],[OrderDate]],17),".",":")+0</f>
        <v>43571.306041666663</v>
      </c>
      <c r="I2033" s="3">
        <f>SUBSTITUTE(LEFT(Tableau1[[#This Row],[OrderDueTo]],17),".",":")+0</f>
        <v>43573.5</v>
      </c>
      <c r="J2033" s="13" t="str">
        <f>VLOOKUP(Tableau1[[#This Row],[AnaCode]],'Config Analyses'!A:C,2,FALSE)</f>
        <v>Analyse sucres</v>
      </c>
      <c r="K2033" s="13" t="str">
        <f>VLOOKUP(Tableau1[[#This Row],[AnaCode]],'Config Analyses'!A:C,3,FALSE)</f>
        <v>Equipe 2</v>
      </c>
      <c r="L2033" s="13" t="str">
        <f>VLOOKUP(Tableau1[[#This Row],[CustomerCode]],'Config Clients'!A:D,3,FALSE)</f>
        <v>Grande surface</v>
      </c>
      <c r="M2033" s="13" t="str">
        <f>VLOOKUP(Tableau1[[#This Row],[CustomerCode]],'Config Clients'!A:D,4,FALSE)</f>
        <v>Eric</v>
      </c>
      <c r="N2033" s="10" t="str">
        <f>IFERROR(IF(Tableau1[[#This Row],[Date rendu]]-'Date de l''export'!$A$2&gt;0,"Non","Oui"),"Oui")</f>
        <v>Non</v>
      </c>
      <c r="O2033" s="11">
        <f>IF(Tableau1[[#This Row],[En retard?]]="Non",Tableau1[[#This Row],[Date rendu]]-'Date de l''export'!$A$2,0)</f>
        <v>1.7404166666674428</v>
      </c>
      <c r="P2033" s="14" t="str">
        <f>IF(Tableau1[[#This Row],[En retard?]]="Oui","HD",IF(Tableau1[Délai restant]&lt;1,"&lt;24h",IF(Tableau1[Délai restant]&lt;2,"&lt;48h","≥48h")))</f>
        <v>&lt;48h</v>
      </c>
      <c r="Q2033" s="14" t="str">
        <f>IF(AND(Tableau1[[#This Row],[En retard?]]="Oui",OR(Tableau1[[#This Row],[Product]]="Citron",Tableau1[[#This Row],[Product]]="Amandes")),"Oui","Non")</f>
        <v>Non</v>
      </c>
      <c r="R2033" t="str">
        <f>CONCATENATE(Tableau1[[#This Row],[OrderCode]],"|",Tableau1[[#This Row],[AnaCode]],"|",Tableau1[[#This Row],[Product]])</f>
        <v>CMD01645804|SCR|Pomme de terre</v>
      </c>
    </row>
    <row r="2034" spans="1:18" x14ac:dyDescent="0.25">
      <c r="A2034" s="1" t="s">
        <v>538</v>
      </c>
      <c r="B2034" s="1" t="s">
        <v>32</v>
      </c>
      <c r="C2034" s="3" t="s">
        <v>61</v>
      </c>
      <c r="D2034" s="3" t="s">
        <v>14</v>
      </c>
      <c r="E2034" s="1" t="s">
        <v>130</v>
      </c>
      <c r="F2034" s="1" t="s">
        <v>2823</v>
      </c>
      <c r="G2034" s="1" t="s">
        <v>1013</v>
      </c>
      <c r="H2034" s="3">
        <f>SUBSTITUTE(LEFT(Tableau1[[#This Row],[OrderDate]],17),".",":")+0</f>
        <v>43571.306226851855</v>
      </c>
      <c r="I2034" s="3">
        <f>SUBSTITUTE(LEFT(Tableau1[[#This Row],[OrderDueTo]],17),".",":")+0</f>
        <v>43578.5</v>
      </c>
      <c r="J2034" s="13" t="str">
        <f>VLOOKUP(Tableau1[[#This Row],[AnaCode]],'Config Analyses'!A:C,2,FALSE)</f>
        <v>Analyse pesticides</v>
      </c>
      <c r="K2034" s="13" t="str">
        <f>VLOOKUP(Tableau1[[#This Row],[AnaCode]],'Config Analyses'!A:C,3,FALSE)</f>
        <v>Equipe 3</v>
      </c>
      <c r="L2034" s="13" t="str">
        <f>VLOOKUP(Tableau1[[#This Row],[CustomerCode]],'Config Clients'!A:D,3,FALSE)</f>
        <v>Grande surface</v>
      </c>
      <c r="M2034" s="13" t="str">
        <f>VLOOKUP(Tableau1[[#This Row],[CustomerCode]],'Config Clients'!A:D,4,FALSE)</f>
        <v>Eric</v>
      </c>
      <c r="N2034" s="10" t="str">
        <f>IFERROR(IF(Tableau1[[#This Row],[Date rendu]]-'Date de l''export'!$A$2&gt;0,"Non","Oui"),"Oui")</f>
        <v>Non</v>
      </c>
      <c r="O2034" s="11">
        <f>IF(Tableau1[[#This Row],[En retard?]]="Non",Tableau1[[#This Row],[Date rendu]]-'Date de l''export'!$A$2,0)</f>
        <v>6.7404166666674428</v>
      </c>
      <c r="P2034" s="14" t="str">
        <f>IF(Tableau1[[#This Row],[En retard?]]="Oui","HD",IF(Tableau1[Délai restant]&lt;1,"&lt;24h",IF(Tableau1[Délai restant]&lt;2,"&lt;48h","≥48h")))</f>
        <v>≥48h</v>
      </c>
      <c r="Q2034" s="14" t="str">
        <f>IF(AND(Tableau1[[#This Row],[En retard?]]="Oui",OR(Tableau1[[#This Row],[Product]]="Citron",Tableau1[[#This Row],[Product]]="Amandes")),"Oui","Non")</f>
        <v>Non</v>
      </c>
      <c r="R2034" t="str">
        <f>CONCATENATE(Tableau1[[#This Row],[OrderCode]],"|",Tableau1[[#This Row],[AnaCode]],"|",Tableau1[[#This Row],[Product]])</f>
        <v>CMD01742703|PEST|Tomate</v>
      </c>
    </row>
    <row r="2035" spans="1:18" x14ac:dyDescent="0.25">
      <c r="A2035" s="1" t="s">
        <v>3376</v>
      </c>
      <c r="B2035" s="1" t="s">
        <v>42</v>
      </c>
      <c r="C2035" s="3" t="s">
        <v>188</v>
      </c>
      <c r="D2035" s="3" t="s">
        <v>38</v>
      </c>
      <c r="E2035" s="1" t="s">
        <v>229</v>
      </c>
      <c r="F2035" s="1" t="s">
        <v>3887</v>
      </c>
      <c r="G2035" s="1" t="s">
        <v>964</v>
      </c>
      <c r="H2035" s="3">
        <f>SUBSTITUTE(LEFT(Tableau1[[#This Row],[OrderDate]],17),".",":")+0</f>
        <v>43571.306331018517</v>
      </c>
      <c r="I2035" s="3">
        <f>SUBSTITUTE(LEFT(Tableau1[[#This Row],[OrderDueTo]],17),".",":")+0</f>
        <v>43573.5</v>
      </c>
      <c r="J2035" s="13" t="str">
        <f>VLOOKUP(Tableau1[[#This Row],[AnaCode]],'Config Analyses'!A:C,2,FALSE)</f>
        <v>Analyse sucres</v>
      </c>
      <c r="K2035" s="13" t="str">
        <f>VLOOKUP(Tableau1[[#This Row],[AnaCode]],'Config Analyses'!A:C,3,FALSE)</f>
        <v>Equipe 2</v>
      </c>
      <c r="L2035" s="13" t="str">
        <f>VLOOKUP(Tableau1[[#This Row],[CustomerCode]],'Config Clients'!A:D,3,FALSE)</f>
        <v>Coopérative agricole</v>
      </c>
      <c r="M2035" s="13" t="str">
        <f>VLOOKUP(Tableau1[[#This Row],[CustomerCode]],'Config Clients'!A:D,4,FALSE)</f>
        <v>Julie</v>
      </c>
      <c r="N2035" s="10" t="str">
        <f>IFERROR(IF(Tableau1[[#This Row],[Date rendu]]-'Date de l''export'!$A$2&gt;0,"Non","Oui"),"Oui")</f>
        <v>Non</v>
      </c>
      <c r="O2035" s="11">
        <f>IF(Tableau1[[#This Row],[En retard?]]="Non",Tableau1[[#This Row],[Date rendu]]-'Date de l''export'!$A$2,0)</f>
        <v>1.7404166666674428</v>
      </c>
      <c r="P2035" s="14" t="str">
        <f>IF(Tableau1[[#This Row],[En retard?]]="Oui","HD",IF(Tableau1[Délai restant]&lt;1,"&lt;24h",IF(Tableau1[Délai restant]&lt;2,"&lt;48h","≥48h")))</f>
        <v>&lt;48h</v>
      </c>
      <c r="Q2035" s="14" t="str">
        <f>IF(AND(Tableau1[[#This Row],[En retard?]]="Oui",OR(Tableau1[[#This Row],[Product]]="Citron",Tableau1[[#This Row],[Product]]="Amandes")),"Oui","Non")</f>
        <v>Non</v>
      </c>
      <c r="R2035" t="str">
        <f>CONCATENATE(Tableau1[[#This Row],[OrderCode]],"|",Tableau1[[#This Row],[AnaCode]],"|",Tableau1[[#This Row],[Product]])</f>
        <v>CMD01721603|SCR|Jus de fruits</v>
      </c>
    </row>
    <row r="2036" spans="1:18" x14ac:dyDescent="0.25">
      <c r="A2036" s="1" t="s">
        <v>617</v>
      </c>
      <c r="B2036" s="1" t="s">
        <v>31</v>
      </c>
      <c r="C2036" s="3" t="s">
        <v>61</v>
      </c>
      <c r="D2036" s="3" t="s">
        <v>14</v>
      </c>
      <c r="E2036" s="1" t="s">
        <v>229</v>
      </c>
      <c r="F2036" s="1" t="s">
        <v>2557</v>
      </c>
      <c r="G2036" s="1" t="s">
        <v>964</v>
      </c>
      <c r="H2036" s="3">
        <f>SUBSTITUTE(LEFT(Tableau1[[#This Row],[OrderDate]],17),".",":")+0</f>
        <v>43571.306400462963</v>
      </c>
      <c r="I2036" s="3">
        <f>SUBSTITUTE(LEFT(Tableau1[[#This Row],[OrderDueTo]],17),".",":")+0</f>
        <v>43573.5</v>
      </c>
      <c r="J2036" s="13" t="str">
        <f>VLOOKUP(Tableau1[[#This Row],[AnaCode]],'Config Analyses'!A:C,2,FALSE)</f>
        <v>Analyse sucres</v>
      </c>
      <c r="K2036" s="13" t="str">
        <f>VLOOKUP(Tableau1[[#This Row],[AnaCode]],'Config Analyses'!A:C,3,FALSE)</f>
        <v>Equipe 2</v>
      </c>
      <c r="L2036" s="13" t="str">
        <f>VLOOKUP(Tableau1[[#This Row],[CustomerCode]],'Config Clients'!A:D,3,FALSE)</f>
        <v>Grande surface</v>
      </c>
      <c r="M2036" s="13" t="str">
        <f>VLOOKUP(Tableau1[[#This Row],[CustomerCode]],'Config Clients'!A:D,4,FALSE)</f>
        <v>Eric</v>
      </c>
      <c r="N2036" s="10" t="str">
        <f>IFERROR(IF(Tableau1[[#This Row],[Date rendu]]-'Date de l''export'!$A$2&gt;0,"Non","Oui"),"Oui")</f>
        <v>Non</v>
      </c>
      <c r="O2036" s="11">
        <f>IF(Tableau1[[#This Row],[En retard?]]="Non",Tableau1[[#This Row],[Date rendu]]-'Date de l''export'!$A$2,0)</f>
        <v>1.7404166666674428</v>
      </c>
      <c r="P2036" s="14" t="str">
        <f>IF(Tableau1[[#This Row],[En retard?]]="Oui","HD",IF(Tableau1[Délai restant]&lt;1,"&lt;24h",IF(Tableau1[Délai restant]&lt;2,"&lt;48h","≥48h")))</f>
        <v>&lt;48h</v>
      </c>
      <c r="Q2036" s="14" t="str">
        <f>IF(AND(Tableau1[[#This Row],[En retard?]]="Oui",OR(Tableau1[[#This Row],[Product]]="Citron",Tableau1[[#This Row],[Product]]="Amandes")),"Oui","Non")</f>
        <v>Non</v>
      </c>
      <c r="R2036" t="str">
        <f>CONCATENATE(Tableau1[[#This Row],[OrderCode]],"|",Tableau1[[#This Row],[AnaCode]],"|",Tableau1[[#This Row],[Product]])</f>
        <v>CMD01700701|SCR|Pomme de terre</v>
      </c>
    </row>
    <row r="2037" spans="1:18" x14ac:dyDescent="0.25">
      <c r="A2037" s="1" t="s">
        <v>3888</v>
      </c>
      <c r="B2037" s="1" t="s">
        <v>42</v>
      </c>
      <c r="C2037" s="3" t="s">
        <v>188</v>
      </c>
      <c r="D2037" s="3" t="s">
        <v>38</v>
      </c>
      <c r="E2037" s="1" t="s">
        <v>130</v>
      </c>
      <c r="F2037" s="1" t="s">
        <v>3889</v>
      </c>
      <c r="G2037" s="1" t="s">
        <v>1013</v>
      </c>
      <c r="H2037" s="3">
        <f>SUBSTITUTE(LEFT(Tableau1[[#This Row],[OrderDate]],17),".",":")+0</f>
        <v>43571.306481481479</v>
      </c>
      <c r="I2037" s="3">
        <f>SUBSTITUTE(LEFT(Tableau1[[#This Row],[OrderDueTo]],17),".",":")+0</f>
        <v>43578.5</v>
      </c>
      <c r="J2037" s="13" t="str">
        <f>VLOOKUP(Tableau1[[#This Row],[AnaCode]],'Config Analyses'!A:C,2,FALSE)</f>
        <v>Analyse pesticides</v>
      </c>
      <c r="K2037" s="13" t="str">
        <f>VLOOKUP(Tableau1[[#This Row],[AnaCode]],'Config Analyses'!A:C,3,FALSE)</f>
        <v>Equipe 3</v>
      </c>
      <c r="L2037" s="13" t="str">
        <f>VLOOKUP(Tableau1[[#This Row],[CustomerCode]],'Config Clients'!A:D,3,FALSE)</f>
        <v>Coopérative agricole</v>
      </c>
      <c r="M2037" s="13" t="str">
        <f>VLOOKUP(Tableau1[[#This Row],[CustomerCode]],'Config Clients'!A:D,4,FALSE)</f>
        <v>Julie</v>
      </c>
      <c r="N2037" s="10" t="str">
        <f>IFERROR(IF(Tableau1[[#This Row],[Date rendu]]-'Date de l''export'!$A$2&gt;0,"Non","Oui"),"Oui")</f>
        <v>Non</v>
      </c>
      <c r="O2037" s="11">
        <f>IF(Tableau1[[#This Row],[En retard?]]="Non",Tableau1[[#This Row],[Date rendu]]-'Date de l''export'!$A$2,0)</f>
        <v>6.7404166666674428</v>
      </c>
      <c r="P2037" s="14" t="str">
        <f>IF(Tableau1[[#This Row],[En retard?]]="Oui","HD",IF(Tableau1[Délai restant]&lt;1,"&lt;24h",IF(Tableau1[Délai restant]&lt;2,"&lt;48h","≥48h")))</f>
        <v>≥48h</v>
      </c>
      <c r="Q2037" s="14" t="str">
        <f>IF(AND(Tableau1[[#This Row],[En retard?]]="Oui",OR(Tableau1[[#This Row],[Product]]="Citron",Tableau1[[#This Row],[Product]]="Amandes")),"Oui","Non")</f>
        <v>Non</v>
      </c>
      <c r="R2037" t="str">
        <f>CONCATENATE(Tableau1[[#This Row],[OrderCode]],"|",Tableau1[[#This Row],[AnaCode]],"|",Tableau1[[#This Row],[Product]])</f>
        <v>CMD01748527|PEST|Jus de fruits</v>
      </c>
    </row>
    <row r="2038" spans="1:18" x14ac:dyDescent="0.25">
      <c r="A2038" s="1" t="s">
        <v>807</v>
      </c>
      <c r="B2038" s="1" t="s">
        <v>42</v>
      </c>
      <c r="C2038" s="3" t="s">
        <v>75</v>
      </c>
      <c r="D2038" s="3" t="s">
        <v>24</v>
      </c>
      <c r="E2038" s="1" t="s">
        <v>179</v>
      </c>
      <c r="F2038" s="1" t="s">
        <v>2853</v>
      </c>
      <c r="G2038" s="1" t="s">
        <v>945</v>
      </c>
      <c r="H2038" s="3">
        <f>SUBSTITUTE(LEFT(Tableau1[[#This Row],[OrderDate]],17),".",":")+0</f>
        <v>43571.306770833333</v>
      </c>
      <c r="I2038" s="3">
        <f>SUBSTITUTE(LEFT(Tableau1[[#This Row],[OrderDueTo]],17),".",":")+0</f>
        <v>43572.5</v>
      </c>
      <c r="J2038" s="13" t="str">
        <f>VLOOKUP(Tableau1[[#This Row],[AnaCode]],'Config Analyses'!A:C,2,FALSE)</f>
        <v>Analyse métaux lourds</v>
      </c>
      <c r="K2038" s="13" t="str">
        <f>VLOOKUP(Tableau1[[#This Row],[AnaCode]],'Config Analyses'!A:C,3,FALSE)</f>
        <v>Equipe 1</v>
      </c>
      <c r="L2038" s="13" t="str">
        <f>VLOOKUP(Tableau1[[#This Row],[CustomerCode]],'Config Clients'!A:D,3,FALSE)</f>
        <v>Entreprises agro-alimentaires</v>
      </c>
      <c r="M2038" s="13" t="str">
        <f>VLOOKUP(Tableau1[[#This Row],[CustomerCode]],'Config Clients'!A:D,4,FALSE)</f>
        <v>Julien</v>
      </c>
      <c r="N2038" s="10" t="str">
        <f>IFERROR(IF(Tableau1[[#This Row],[Date rendu]]-'Date de l''export'!$A$2&gt;0,"Non","Oui"),"Oui")</f>
        <v>Non</v>
      </c>
      <c r="O2038" s="11">
        <f>IF(Tableau1[[#This Row],[En retard?]]="Non",Tableau1[[#This Row],[Date rendu]]-'Date de l''export'!$A$2,0)</f>
        <v>0.74041666666744277</v>
      </c>
      <c r="P2038" s="14" t="str">
        <f>IF(Tableau1[[#This Row],[En retard?]]="Oui","HD",IF(Tableau1[Délai restant]&lt;1,"&lt;24h",IF(Tableau1[Délai restant]&lt;2,"&lt;48h","≥48h")))</f>
        <v>&lt;24h</v>
      </c>
      <c r="Q2038" s="14" t="str">
        <f>IF(AND(Tableau1[[#This Row],[En retard?]]="Oui",OR(Tableau1[[#This Row],[Product]]="Citron",Tableau1[[#This Row],[Product]]="Amandes")),"Oui","Non")</f>
        <v>Non</v>
      </c>
      <c r="R2038" t="str">
        <f>CONCATENATE(Tableau1[[#This Row],[OrderCode]],"|",Tableau1[[#This Row],[AnaCode]],"|",Tableau1[[#This Row],[Product]])</f>
        <v>CMD01672016|MTX|Jus de fruits</v>
      </c>
    </row>
    <row r="2039" spans="1:18" x14ac:dyDescent="0.25">
      <c r="A2039" s="1" t="s">
        <v>388</v>
      </c>
      <c r="B2039" s="1" t="s">
        <v>31</v>
      </c>
      <c r="C2039" s="3" t="s">
        <v>52</v>
      </c>
      <c r="D2039" s="3" t="s">
        <v>9</v>
      </c>
      <c r="E2039" s="1" t="s">
        <v>229</v>
      </c>
      <c r="F2039" s="1" t="s">
        <v>2558</v>
      </c>
      <c r="G2039" s="1" t="s">
        <v>964</v>
      </c>
      <c r="H2039" s="3">
        <f>SUBSTITUTE(LEFT(Tableau1[[#This Row],[OrderDate]],17),".",":")+0</f>
        <v>43571.306793981479</v>
      </c>
      <c r="I2039" s="3">
        <f>SUBSTITUTE(LEFT(Tableau1[[#This Row],[OrderDueTo]],17),".",":")+0</f>
        <v>43573.5</v>
      </c>
      <c r="J2039" s="13" t="str">
        <f>VLOOKUP(Tableau1[[#This Row],[AnaCode]],'Config Analyses'!A:C,2,FALSE)</f>
        <v>Analyse sucres</v>
      </c>
      <c r="K2039" s="13" t="str">
        <f>VLOOKUP(Tableau1[[#This Row],[AnaCode]],'Config Analyses'!A:C,3,FALSE)</f>
        <v>Equipe 2</v>
      </c>
      <c r="L2039" s="13" t="str">
        <f>VLOOKUP(Tableau1[[#This Row],[CustomerCode]],'Config Clients'!A:D,3,FALSE)</f>
        <v>Centrale d'achats</v>
      </c>
      <c r="M2039" s="13" t="str">
        <f>VLOOKUP(Tableau1[[#This Row],[CustomerCode]],'Config Clients'!A:D,4,FALSE)</f>
        <v>Sandrine</v>
      </c>
      <c r="N2039" s="10" t="str">
        <f>IFERROR(IF(Tableau1[[#This Row],[Date rendu]]-'Date de l''export'!$A$2&gt;0,"Non","Oui"),"Oui")</f>
        <v>Non</v>
      </c>
      <c r="O2039" s="11">
        <f>IF(Tableau1[[#This Row],[En retard?]]="Non",Tableau1[[#This Row],[Date rendu]]-'Date de l''export'!$A$2,0)</f>
        <v>1.7404166666674428</v>
      </c>
      <c r="P2039" s="14" t="str">
        <f>IF(Tableau1[[#This Row],[En retard?]]="Oui","HD",IF(Tableau1[Délai restant]&lt;1,"&lt;24h",IF(Tableau1[Délai restant]&lt;2,"&lt;48h","≥48h")))</f>
        <v>&lt;48h</v>
      </c>
      <c r="Q2039" s="14" t="str">
        <f>IF(AND(Tableau1[[#This Row],[En retard?]]="Oui",OR(Tableau1[[#This Row],[Product]]="Citron",Tableau1[[#This Row],[Product]]="Amandes")),"Oui","Non")</f>
        <v>Non</v>
      </c>
      <c r="R2039" t="str">
        <f>CONCATENATE(Tableau1[[#This Row],[OrderCode]],"|",Tableau1[[#This Row],[AnaCode]],"|",Tableau1[[#This Row],[Product]])</f>
        <v>CMD01621902|SCR|Pomme de terre</v>
      </c>
    </row>
    <row r="2040" spans="1:18" x14ac:dyDescent="0.25">
      <c r="A2040" s="1" t="s">
        <v>526</v>
      </c>
      <c r="B2040" s="1" t="s">
        <v>32</v>
      </c>
      <c r="C2040" s="3" t="s">
        <v>61</v>
      </c>
      <c r="D2040" s="3" t="s">
        <v>14</v>
      </c>
      <c r="E2040" s="1" t="s">
        <v>229</v>
      </c>
      <c r="F2040" s="1" t="s">
        <v>2559</v>
      </c>
      <c r="G2040" s="1" t="s">
        <v>964</v>
      </c>
      <c r="H2040" s="3">
        <f>SUBSTITUTE(LEFT(Tableau1[[#This Row],[OrderDate]],17),".",":")+0</f>
        <v>43571.306932870371</v>
      </c>
      <c r="I2040" s="3">
        <f>SUBSTITUTE(LEFT(Tableau1[[#This Row],[OrderDueTo]],17),".",":")+0</f>
        <v>43573.5</v>
      </c>
      <c r="J2040" s="13" t="str">
        <f>VLOOKUP(Tableau1[[#This Row],[AnaCode]],'Config Analyses'!A:C,2,FALSE)</f>
        <v>Analyse sucres</v>
      </c>
      <c r="K2040" s="13" t="str">
        <f>VLOOKUP(Tableau1[[#This Row],[AnaCode]],'Config Analyses'!A:C,3,FALSE)</f>
        <v>Equipe 2</v>
      </c>
      <c r="L2040" s="13" t="str">
        <f>VLOOKUP(Tableau1[[#This Row],[CustomerCode]],'Config Clients'!A:D,3,FALSE)</f>
        <v>Grande surface</v>
      </c>
      <c r="M2040" s="13" t="str">
        <f>VLOOKUP(Tableau1[[#This Row],[CustomerCode]],'Config Clients'!A:D,4,FALSE)</f>
        <v>Eric</v>
      </c>
      <c r="N2040" s="10" t="str">
        <f>IFERROR(IF(Tableau1[[#This Row],[Date rendu]]-'Date de l''export'!$A$2&gt;0,"Non","Oui"),"Oui")</f>
        <v>Non</v>
      </c>
      <c r="O2040" s="11">
        <f>IF(Tableau1[[#This Row],[En retard?]]="Non",Tableau1[[#This Row],[Date rendu]]-'Date de l''export'!$A$2,0)</f>
        <v>1.7404166666674428</v>
      </c>
      <c r="P2040" s="14" t="str">
        <f>IF(Tableau1[[#This Row],[En retard?]]="Oui","HD",IF(Tableau1[Délai restant]&lt;1,"&lt;24h",IF(Tableau1[Délai restant]&lt;2,"&lt;48h","≥48h")))</f>
        <v>&lt;48h</v>
      </c>
      <c r="Q2040" s="14" t="str">
        <f>IF(AND(Tableau1[[#This Row],[En retard?]]="Oui",OR(Tableau1[[#This Row],[Product]]="Citron",Tableau1[[#This Row],[Product]]="Amandes")),"Oui","Non")</f>
        <v>Non</v>
      </c>
      <c r="R2040" t="str">
        <f>CONCATENATE(Tableau1[[#This Row],[OrderCode]],"|",Tableau1[[#This Row],[AnaCode]],"|",Tableau1[[#This Row],[Product]])</f>
        <v>CMD01749403|SCR|Tomate</v>
      </c>
    </row>
    <row r="2041" spans="1:18" x14ac:dyDescent="0.25">
      <c r="A2041" s="1" t="s">
        <v>3890</v>
      </c>
      <c r="B2041" s="1" t="s">
        <v>42</v>
      </c>
      <c r="C2041" s="3" t="s">
        <v>73</v>
      </c>
      <c r="D2041" s="3" t="s">
        <v>23</v>
      </c>
      <c r="E2041" s="1" t="s">
        <v>130</v>
      </c>
      <c r="F2041" s="1" t="s">
        <v>3891</v>
      </c>
      <c r="G2041" s="1" t="s">
        <v>1013</v>
      </c>
      <c r="H2041" s="3">
        <f>SUBSTITUTE(LEFT(Tableau1[[#This Row],[OrderDate]],17),".",":")+0</f>
        <v>43571.30704861111</v>
      </c>
      <c r="I2041" s="3">
        <f>SUBSTITUTE(LEFT(Tableau1[[#This Row],[OrderDueTo]],17),".",":")+0</f>
        <v>43578.5</v>
      </c>
      <c r="J2041" s="13" t="str">
        <f>VLOOKUP(Tableau1[[#This Row],[AnaCode]],'Config Analyses'!A:C,2,FALSE)</f>
        <v>Analyse pesticides</v>
      </c>
      <c r="K2041" s="13" t="str">
        <f>VLOOKUP(Tableau1[[#This Row],[AnaCode]],'Config Analyses'!A:C,3,FALSE)</f>
        <v>Equipe 3</v>
      </c>
      <c r="L2041" s="13" t="str">
        <f>VLOOKUP(Tableau1[[#This Row],[CustomerCode]],'Config Clients'!A:D,3,FALSE)</f>
        <v>Entreprises agro-alimentaires</v>
      </c>
      <c r="M2041" s="13" t="str">
        <f>VLOOKUP(Tableau1[[#This Row],[CustomerCode]],'Config Clients'!A:D,4,FALSE)</f>
        <v>Julien</v>
      </c>
      <c r="N2041" s="10" t="str">
        <f>IFERROR(IF(Tableau1[[#This Row],[Date rendu]]-'Date de l''export'!$A$2&gt;0,"Non","Oui"),"Oui")</f>
        <v>Non</v>
      </c>
      <c r="O2041" s="11">
        <f>IF(Tableau1[[#This Row],[En retard?]]="Non",Tableau1[[#This Row],[Date rendu]]-'Date de l''export'!$A$2,0)</f>
        <v>6.7404166666674428</v>
      </c>
      <c r="P2041" s="14" t="str">
        <f>IF(Tableau1[[#This Row],[En retard?]]="Oui","HD",IF(Tableau1[Délai restant]&lt;1,"&lt;24h",IF(Tableau1[Délai restant]&lt;2,"&lt;48h","≥48h")))</f>
        <v>≥48h</v>
      </c>
      <c r="Q2041" s="14" t="str">
        <f>IF(AND(Tableau1[[#This Row],[En retard?]]="Oui",OR(Tableau1[[#This Row],[Product]]="Citron",Tableau1[[#This Row],[Product]]="Amandes")),"Oui","Non")</f>
        <v>Non</v>
      </c>
      <c r="R2041" t="str">
        <f>CONCATENATE(Tableau1[[#This Row],[OrderCode]],"|",Tableau1[[#This Row],[AnaCode]],"|",Tableau1[[#This Row],[Product]])</f>
        <v>CMD01591703|PEST|Jus de fruits</v>
      </c>
    </row>
    <row r="2042" spans="1:18" x14ac:dyDescent="0.25">
      <c r="A2042" s="1" t="s">
        <v>3695</v>
      </c>
      <c r="B2042" s="1" t="s">
        <v>42</v>
      </c>
      <c r="C2042" s="3" t="s">
        <v>73</v>
      </c>
      <c r="D2042" s="3" t="s">
        <v>23</v>
      </c>
      <c r="E2042" s="1" t="s">
        <v>229</v>
      </c>
      <c r="F2042" s="1" t="s">
        <v>3892</v>
      </c>
      <c r="G2042" s="1" t="s">
        <v>964</v>
      </c>
      <c r="H2042" s="3">
        <f>SUBSTITUTE(LEFT(Tableau1[[#This Row],[OrderDate]],17),".",":")+0</f>
        <v>43571.307326388887</v>
      </c>
      <c r="I2042" s="3">
        <f>SUBSTITUTE(LEFT(Tableau1[[#This Row],[OrderDueTo]],17),".",":")+0</f>
        <v>43573.5</v>
      </c>
      <c r="J2042" s="13" t="str">
        <f>VLOOKUP(Tableau1[[#This Row],[AnaCode]],'Config Analyses'!A:C,2,FALSE)</f>
        <v>Analyse sucres</v>
      </c>
      <c r="K2042" s="13" t="str">
        <f>VLOOKUP(Tableau1[[#This Row],[AnaCode]],'Config Analyses'!A:C,3,FALSE)</f>
        <v>Equipe 2</v>
      </c>
      <c r="L2042" s="13" t="str">
        <f>VLOOKUP(Tableau1[[#This Row],[CustomerCode]],'Config Clients'!A:D,3,FALSE)</f>
        <v>Entreprises agro-alimentaires</v>
      </c>
      <c r="M2042" s="13" t="str">
        <f>VLOOKUP(Tableau1[[#This Row],[CustomerCode]],'Config Clients'!A:D,4,FALSE)</f>
        <v>Julien</v>
      </c>
      <c r="N2042" s="10" t="str">
        <f>IFERROR(IF(Tableau1[[#This Row],[Date rendu]]-'Date de l''export'!$A$2&gt;0,"Non","Oui"),"Oui")</f>
        <v>Non</v>
      </c>
      <c r="O2042" s="11">
        <f>IF(Tableau1[[#This Row],[En retard?]]="Non",Tableau1[[#This Row],[Date rendu]]-'Date de l''export'!$A$2,0)</f>
        <v>1.7404166666674428</v>
      </c>
      <c r="P2042" s="14" t="str">
        <f>IF(Tableau1[[#This Row],[En retard?]]="Oui","HD",IF(Tableau1[Délai restant]&lt;1,"&lt;24h",IF(Tableau1[Délai restant]&lt;2,"&lt;48h","≥48h")))</f>
        <v>&lt;48h</v>
      </c>
      <c r="Q2042" s="14" t="str">
        <f>IF(AND(Tableau1[[#This Row],[En retard?]]="Oui",OR(Tableau1[[#This Row],[Product]]="Citron",Tableau1[[#This Row],[Product]]="Amandes")),"Oui","Non")</f>
        <v>Non</v>
      </c>
      <c r="R2042" t="str">
        <f>CONCATENATE(Tableau1[[#This Row],[OrderCode]],"|",Tableau1[[#This Row],[AnaCode]],"|",Tableau1[[#This Row],[Product]])</f>
        <v>CMD01597703|SCR|Jus de fruits</v>
      </c>
    </row>
    <row r="2043" spans="1:18" x14ac:dyDescent="0.25">
      <c r="A2043" s="1" t="s">
        <v>135</v>
      </c>
      <c r="B2043" s="1" t="s">
        <v>31</v>
      </c>
      <c r="C2043" s="3" t="s">
        <v>61</v>
      </c>
      <c r="D2043" s="3" t="s">
        <v>14</v>
      </c>
      <c r="E2043" s="1" t="s">
        <v>179</v>
      </c>
      <c r="F2043" s="1" t="s">
        <v>2562</v>
      </c>
      <c r="G2043" s="1" t="s">
        <v>945</v>
      </c>
      <c r="H2043" s="3">
        <f>SUBSTITUTE(LEFT(Tableau1[[#This Row],[OrderDate]],17),".",":")+0</f>
        <v>43571.307523148149</v>
      </c>
      <c r="I2043" s="3">
        <f>SUBSTITUTE(LEFT(Tableau1[[#This Row],[OrderDueTo]],17),".",":")+0</f>
        <v>43572.5</v>
      </c>
      <c r="J2043" s="13" t="str">
        <f>VLOOKUP(Tableau1[[#This Row],[AnaCode]],'Config Analyses'!A:C,2,FALSE)</f>
        <v>Analyse métaux lourds</v>
      </c>
      <c r="K2043" s="13" t="str">
        <f>VLOOKUP(Tableau1[[#This Row],[AnaCode]],'Config Analyses'!A:C,3,FALSE)</f>
        <v>Equipe 1</v>
      </c>
      <c r="L2043" s="13" t="str">
        <f>VLOOKUP(Tableau1[[#This Row],[CustomerCode]],'Config Clients'!A:D,3,FALSE)</f>
        <v>Grande surface</v>
      </c>
      <c r="M2043" s="13" t="str">
        <f>VLOOKUP(Tableau1[[#This Row],[CustomerCode]],'Config Clients'!A:D,4,FALSE)</f>
        <v>Eric</v>
      </c>
      <c r="N2043" s="10" t="str">
        <f>IFERROR(IF(Tableau1[[#This Row],[Date rendu]]-'Date de l''export'!$A$2&gt;0,"Non","Oui"),"Oui")</f>
        <v>Non</v>
      </c>
      <c r="O2043" s="11">
        <f>IF(Tableau1[[#This Row],[En retard?]]="Non",Tableau1[[#This Row],[Date rendu]]-'Date de l''export'!$A$2,0)</f>
        <v>0.74041666666744277</v>
      </c>
      <c r="P2043" s="14" t="str">
        <f>IF(Tableau1[[#This Row],[En retard?]]="Oui","HD",IF(Tableau1[Délai restant]&lt;1,"&lt;24h",IF(Tableau1[Délai restant]&lt;2,"&lt;48h","≥48h")))</f>
        <v>&lt;24h</v>
      </c>
      <c r="Q2043" s="14" t="str">
        <f>IF(AND(Tableau1[[#This Row],[En retard?]]="Oui",OR(Tableau1[[#This Row],[Product]]="Citron",Tableau1[[#This Row],[Product]]="Amandes")),"Oui","Non")</f>
        <v>Non</v>
      </c>
      <c r="R2043" t="str">
        <f>CONCATENATE(Tableau1[[#This Row],[OrderCode]],"|",Tableau1[[#This Row],[AnaCode]],"|",Tableau1[[#This Row],[Product]])</f>
        <v>CMD01658002|MTX|Pomme de terre</v>
      </c>
    </row>
    <row r="2044" spans="1:18" x14ac:dyDescent="0.25">
      <c r="A2044" s="1" t="s">
        <v>3833</v>
      </c>
      <c r="B2044" s="1" t="s">
        <v>42</v>
      </c>
      <c r="C2044" s="3" t="s">
        <v>188</v>
      </c>
      <c r="D2044" s="3" t="s">
        <v>38</v>
      </c>
      <c r="E2044" s="1" t="s">
        <v>229</v>
      </c>
      <c r="F2044" s="1" t="s">
        <v>3893</v>
      </c>
      <c r="G2044" s="1" t="s">
        <v>964</v>
      </c>
      <c r="H2044" s="3">
        <f>SUBSTITUTE(LEFT(Tableau1[[#This Row],[OrderDate]],17),".",":")+0</f>
        <v>43571.307673611111</v>
      </c>
      <c r="I2044" s="3">
        <f>SUBSTITUTE(LEFT(Tableau1[[#This Row],[OrderDueTo]],17),".",":")+0</f>
        <v>43573.5</v>
      </c>
      <c r="J2044" s="13" t="str">
        <f>VLOOKUP(Tableau1[[#This Row],[AnaCode]],'Config Analyses'!A:C,2,FALSE)</f>
        <v>Analyse sucres</v>
      </c>
      <c r="K2044" s="13" t="str">
        <f>VLOOKUP(Tableau1[[#This Row],[AnaCode]],'Config Analyses'!A:C,3,FALSE)</f>
        <v>Equipe 2</v>
      </c>
      <c r="L2044" s="13" t="str">
        <f>VLOOKUP(Tableau1[[#This Row],[CustomerCode]],'Config Clients'!A:D,3,FALSE)</f>
        <v>Coopérative agricole</v>
      </c>
      <c r="M2044" s="13" t="str">
        <f>VLOOKUP(Tableau1[[#This Row],[CustomerCode]],'Config Clients'!A:D,4,FALSE)</f>
        <v>Julie</v>
      </c>
      <c r="N2044" s="10" t="str">
        <f>IFERROR(IF(Tableau1[[#This Row],[Date rendu]]-'Date de l''export'!$A$2&gt;0,"Non","Oui"),"Oui")</f>
        <v>Non</v>
      </c>
      <c r="O2044" s="11">
        <f>IF(Tableau1[[#This Row],[En retard?]]="Non",Tableau1[[#This Row],[Date rendu]]-'Date de l''export'!$A$2,0)</f>
        <v>1.7404166666674428</v>
      </c>
      <c r="P2044" s="14" t="str">
        <f>IF(Tableau1[[#This Row],[En retard?]]="Oui","HD",IF(Tableau1[Délai restant]&lt;1,"&lt;24h",IF(Tableau1[Délai restant]&lt;2,"&lt;48h","≥48h")))</f>
        <v>&lt;48h</v>
      </c>
      <c r="Q2044" s="14" t="str">
        <f>IF(AND(Tableau1[[#This Row],[En retard?]]="Oui",OR(Tableau1[[#This Row],[Product]]="Citron",Tableau1[[#This Row],[Product]]="Amandes")),"Oui","Non")</f>
        <v>Non</v>
      </c>
      <c r="R2044" t="str">
        <f>CONCATENATE(Tableau1[[#This Row],[OrderCode]],"|",Tableau1[[#This Row],[AnaCode]],"|",Tableau1[[#This Row],[Product]])</f>
        <v>CMD01646436|SCR|Jus de fruits</v>
      </c>
    </row>
    <row r="2045" spans="1:18" x14ac:dyDescent="0.25">
      <c r="A2045" s="1" t="s">
        <v>791</v>
      </c>
      <c r="B2045" s="1" t="s">
        <v>32</v>
      </c>
      <c r="C2045" s="3" t="s">
        <v>61</v>
      </c>
      <c r="D2045" s="3" t="s">
        <v>14</v>
      </c>
      <c r="E2045" s="1" t="s">
        <v>229</v>
      </c>
      <c r="F2045" s="1" t="s">
        <v>2564</v>
      </c>
      <c r="G2045" s="1" t="s">
        <v>964</v>
      </c>
      <c r="H2045" s="3">
        <f>SUBSTITUTE(LEFT(Tableau1[[#This Row],[OrderDate]],17),".",":")+0</f>
        <v>43571.308217592596</v>
      </c>
      <c r="I2045" s="3">
        <f>SUBSTITUTE(LEFT(Tableau1[[#This Row],[OrderDueTo]],17),".",":")+0</f>
        <v>43573.5</v>
      </c>
      <c r="J2045" s="13" t="str">
        <f>VLOOKUP(Tableau1[[#This Row],[AnaCode]],'Config Analyses'!A:C,2,FALSE)</f>
        <v>Analyse sucres</v>
      </c>
      <c r="K2045" s="13" t="str">
        <f>VLOOKUP(Tableau1[[#This Row],[AnaCode]],'Config Analyses'!A:C,3,FALSE)</f>
        <v>Equipe 2</v>
      </c>
      <c r="L2045" s="13" t="str">
        <f>VLOOKUP(Tableau1[[#This Row],[CustomerCode]],'Config Clients'!A:D,3,FALSE)</f>
        <v>Grande surface</v>
      </c>
      <c r="M2045" s="13" t="str">
        <f>VLOOKUP(Tableau1[[#This Row],[CustomerCode]],'Config Clients'!A:D,4,FALSE)</f>
        <v>Eric</v>
      </c>
      <c r="N2045" s="10" t="str">
        <f>IFERROR(IF(Tableau1[[#This Row],[Date rendu]]-'Date de l''export'!$A$2&gt;0,"Non","Oui"),"Oui")</f>
        <v>Non</v>
      </c>
      <c r="O2045" s="11">
        <f>IF(Tableau1[[#This Row],[En retard?]]="Non",Tableau1[[#This Row],[Date rendu]]-'Date de l''export'!$A$2,0)</f>
        <v>1.7404166666674428</v>
      </c>
      <c r="P2045" s="14" t="str">
        <f>IF(Tableau1[[#This Row],[En retard?]]="Oui","HD",IF(Tableau1[Délai restant]&lt;1,"&lt;24h",IF(Tableau1[Délai restant]&lt;2,"&lt;48h","≥48h")))</f>
        <v>&lt;48h</v>
      </c>
      <c r="Q2045" s="14" t="str">
        <f>IF(AND(Tableau1[[#This Row],[En retard?]]="Oui",OR(Tableau1[[#This Row],[Product]]="Citron",Tableau1[[#This Row],[Product]]="Amandes")),"Oui","Non")</f>
        <v>Non</v>
      </c>
      <c r="R2045" t="str">
        <f>CONCATENATE(Tableau1[[#This Row],[OrderCode]],"|",Tableau1[[#This Row],[AnaCode]],"|",Tableau1[[#This Row],[Product]])</f>
        <v>CMD01779202|SCR|Tomate</v>
      </c>
    </row>
    <row r="2046" spans="1:18" x14ac:dyDescent="0.25">
      <c r="A2046" s="1" t="s">
        <v>655</v>
      </c>
      <c r="B2046" s="1" t="s">
        <v>42</v>
      </c>
      <c r="C2046" s="3" t="s">
        <v>75</v>
      </c>
      <c r="D2046" s="3" t="s">
        <v>24</v>
      </c>
      <c r="E2046" s="1" t="s">
        <v>229</v>
      </c>
      <c r="F2046" s="1" t="s">
        <v>2568</v>
      </c>
      <c r="G2046" s="1" t="s">
        <v>964</v>
      </c>
      <c r="H2046" s="3">
        <f>SUBSTITUTE(LEFT(Tableau1[[#This Row],[OrderDate]],17),".",":")+0</f>
        <v>43571.308680555558</v>
      </c>
      <c r="I2046" s="3">
        <f>SUBSTITUTE(LEFT(Tableau1[[#This Row],[OrderDueTo]],17),".",":")+0</f>
        <v>43573.5</v>
      </c>
      <c r="J2046" s="13" t="str">
        <f>VLOOKUP(Tableau1[[#This Row],[AnaCode]],'Config Analyses'!A:C,2,FALSE)</f>
        <v>Analyse sucres</v>
      </c>
      <c r="K2046" s="13" t="str">
        <f>VLOOKUP(Tableau1[[#This Row],[AnaCode]],'Config Analyses'!A:C,3,FALSE)</f>
        <v>Equipe 2</v>
      </c>
      <c r="L2046" s="13" t="str">
        <f>VLOOKUP(Tableau1[[#This Row],[CustomerCode]],'Config Clients'!A:D,3,FALSE)</f>
        <v>Entreprises agro-alimentaires</v>
      </c>
      <c r="M2046" s="13" t="str">
        <f>VLOOKUP(Tableau1[[#This Row],[CustomerCode]],'Config Clients'!A:D,4,FALSE)</f>
        <v>Julien</v>
      </c>
      <c r="N2046" s="10" t="str">
        <f>IFERROR(IF(Tableau1[[#This Row],[Date rendu]]-'Date de l''export'!$A$2&gt;0,"Non","Oui"),"Oui")</f>
        <v>Non</v>
      </c>
      <c r="O2046" s="11">
        <f>IF(Tableau1[[#This Row],[En retard?]]="Non",Tableau1[[#This Row],[Date rendu]]-'Date de l''export'!$A$2,0)</f>
        <v>1.7404166666674428</v>
      </c>
      <c r="P2046" s="14" t="str">
        <f>IF(Tableau1[[#This Row],[En retard?]]="Oui","HD",IF(Tableau1[Délai restant]&lt;1,"&lt;24h",IF(Tableau1[Délai restant]&lt;2,"&lt;48h","≥48h")))</f>
        <v>&lt;48h</v>
      </c>
      <c r="Q2046" s="14" t="str">
        <f>IF(AND(Tableau1[[#This Row],[En retard?]]="Oui",OR(Tableau1[[#This Row],[Product]]="Citron",Tableau1[[#This Row],[Product]]="Amandes")),"Oui","Non")</f>
        <v>Non</v>
      </c>
      <c r="R2046" t="str">
        <f>CONCATENATE(Tableau1[[#This Row],[OrderCode]],"|",Tableau1[[#This Row],[AnaCode]],"|",Tableau1[[#This Row],[Product]])</f>
        <v>CMD01790305|SCR|Jus de fruits</v>
      </c>
    </row>
    <row r="2047" spans="1:18" x14ac:dyDescent="0.25">
      <c r="A2047" s="1" t="s">
        <v>3571</v>
      </c>
      <c r="B2047" s="1" t="s">
        <v>42</v>
      </c>
      <c r="C2047" s="3" t="s">
        <v>188</v>
      </c>
      <c r="D2047" s="3" t="s">
        <v>38</v>
      </c>
      <c r="E2047" s="1" t="s">
        <v>179</v>
      </c>
      <c r="F2047" s="1" t="s">
        <v>3894</v>
      </c>
      <c r="G2047" s="1" t="s">
        <v>945</v>
      </c>
      <c r="H2047" s="3">
        <f>SUBSTITUTE(LEFT(Tableau1[[#This Row],[OrderDate]],17),".",":")+0</f>
        <v>43571.308854166666</v>
      </c>
      <c r="I2047" s="3">
        <f>SUBSTITUTE(LEFT(Tableau1[[#This Row],[OrderDueTo]],17),".",":")+0</f>
        <v>43572.5</v>
      </c>
      <c r="J2047" s="13" t="str">
        <f>VLOOKUP(Tableau1[[#This Row],[AnaCode]],'Config Analyses'!A:C,2,FALSE)</f>
        <v>Analyse métaux lourds</v>
      </c>
      <c r="K2047" s="13" t="str">
        <f>VLOOKUP(Tableau1[[#This Row],[AnaCode]],'Config Analyses'!A:C,3,FALSE)</f>
        <v>Equipe 1</v>
      </c>
      <c r="L2047" s="13" t="str">
        <f>VLOOKUP(Tableau1[[#This Row],[CustomerCode]],'Config Clients'!A:D,3,FALSE)</f>
        <v>Coopérative agricole</v>
      </c>
      <c r="M2047" s="13" t="str">
        <f>VLOOKUP(Tableau1[[#This Row],[CustomerCode]],'Config Clients'!A:D,4,FALSE)</f>
        <v>Julie</v>
      </c>
      <c r="N2047" s="10" t="str">
        <f>IFERROR(IF(Tableau1[[#This Row],[Date rendu]]-'Date de l''export'!$A$2&gt;0,"Non","Oui"),"Oui")</f>
        <v>Non</v>
      </c>
      <c r="O2047" s="11">
        <f>IF(Tableau1[[#This Row],[En retard?]]="Non",Tableau1[[#This Row],[Date rendu]]-'Date de l''export'!$A$2,0)</f>
        <v>0.74041666666744277</v>
      </c>
      <c r="P2047" s="14" t="str">
        <f>IF(Tableau1[[#This Row],[En retard?]]="Oui","HD",IF(Tableau1[Délai restant]&lt;1,"&lt;24h",IF(Tableau1[Délai restant]&lt;2,"&lt;48h","≥48h")))</f>
        <v>&lt;24h</v>
      </c>
      <c r="Q2047" s="14" t="str">
        <f>IF(AND(Tableau1[[#This Row],[En retard?]]="Oui",OR(Tableau1[[#This Row],[Product]]="Citron",Tableau1[[#This Row],[Product]]="Amandes")),"Oui","Non")</f>
        <v>Non</v>
      </c>
      <c r="R2047" t="str">
        <f>CONCATENATE(Tableau1[[#This Row],[OrderCode]],"|",Tableau1[[#This Row],[AnaCode]],"|",Tableau1[[#This Row],[Product]])</f>
        <v>CMD01748521|MTX|Jus de fruits</v>
      </c>
    </row>
    <row r="2048" spans="1:18" x14ac:dyDescent="0.25">
      <c r="A2048" s="1" t="s">
        <v>250</v>
      </c>
      <c r="B2048" s="1" t="s">
        <v>31</v>
      </c>
      <c r="C2048" s="3" t="s">
        <v>54</v>
      </c>
      <c r="D2048" s="3" t="s">
        <v>10</v>
      </c>
      <c r="E2048" s="1" t="s">
        <v>229</v>
      </c>
      <c r="F2048" s="1" t="s">
        <v>3152</v>
      </c>
      <c r="G2048" s="1" t="s">
        <v>964</v>
      </c>
      <c r="H2048" s="3">
        <f>SUBSTITUTE(LEFT(Tableau1[[#This Row],[OrderDate]],17),".",":")+0</f>
        <v>43571.308888888889</v>
      </c>
      <c r="I2048" s="3">
        <f>SUBSTITUTE(LEFT(Tableau1[[#This Row],[OrderDueTo]],17),".",":")+0</f>
        <v>43573.5</v>
      </c>
      <c r="J2048" s="13" t="str">
        <f>VLOOKUP(Tableau1[[#This Row],[AnaCode]],'Config Analyses'!A:C,2,FALSE)</f>
        <v>Analyse sucres</v>
      </c>
      <c r="K2048" s="13" t="str">
        <f>VLOOKUP(Tableau1[[#This Row],[AnaCode]],'Config Analyses'!A:C,3,FALSE)</f>
        <v>Equipe 2</v>
      </c>
      <c r="L2048" s="13" t="str">
        <f>VLOOKUP(Tableau1[[#This Row],[CustomerCode]],'Config Clients'!A:D,3,FALSE)</f>
        <v>Coopérative agricole</v>
      </c>
      <c r="M2048" s="13" t="str">
        <f>VLOOKUP(Tableau1[[#This Row],[CustomerCode]],'Config Clients'!A:D,4,FALSE)</f>
        <v>Julie</v>
      </c>
      <c r="N2048" s="10" t="str">
        <f>IFERROR(IF(Tableau1[[#This Row],[Date rendu]]-'Date de l''export'!$A$2&gt;0,"Non","Oui"),"Oui")</f>
        <v>Non</v>
      </c>
      <c r="O2048" s="11">
        <f>IF(Tableau1[[#This Row],[En retard?]]="Non",Tableau1[[#This Row],[Date rendu]]-'Date de l''export'!$A$2,0)</f>
        <v>1.7404166666674428</v>
      </c>
      <c r="P2048" s="14" t="str">
        <f>IF(Tableau1[[#This Row],[En retard?]]="Oui","HD",IF(Tableau1[Délai restant]&lt;1,"&lt;24h",IF(Tableau1[Délai restant]&lt;2,"&lt;48h","≥48h")))</f>
        <v>&lt;48h</v>
      </c>
      <c r="Q2048" s="14" t="str">
        <f>IF(AND(Tableau1[[#This Row],[En retard?]]="Oui",OR(Tableau1[[#This Row],[Product]]="Citron",Tableau1[[#This Row],[Product]]="Amandes")),"Oui","Non")</f>
        <v>Non</v>
      </c>
      <c r="R2048" t="str">
        <f>CONCATENATE(Tableau1[[#This Row],[OrderCode]],"|",Tableau1[[#This Row],[AnaCode]],"|",Tableau1[[#This Row],[Product]])</f>
        <v>CMD01665305|SCR|Pomme de terre</v>
      </c>
    </row>
    <row r="2049" spans="1:18" x14ac:dyDescent="0.25">
      <c r="A2049" s="1" t="s">
        <v>705</v>
      </c>
      <c r="B2049" s="1" t="s">
        <v>32</v>
      </c>
      <c r="C2049" s="3" t="s">
        <v>61</v>
      </c>
      <c r="D2049" s="3" t="s">
        <v>14</v>
      </c>
      <c r="E2049" s="1" t="s">
        <v>229</v>
      </c>
      <c r="F2049" s="1" t="s">
        <v>2569</v>
      </c>
      <c r="G2049" s="1" t="s">
        <v>964</v>
      </c>
      <c r="H2049" s="3">
        <f>SUBSTITUTE(LEFT(Tableau1[[#This Row],[OrderDate]],17),".",":")+0</f>
        <v>43571.308923611112</v>
      </c>
      <c r="I2049" s="3">
        <f>SUBSTITUTE(LEFT(Tableau1[[#This Row],[OrderDueTo]],17),".",":")+0</f>
        <v>43573.5</v>
      </c>
      <c r="J2049" s="13" t="str">
        <f>VLOOKUP(Tableau1[[#This Row],[AnaCode]],'Config Analyses'!A:C,2,FALSE)</f>
        <v>Analyse sucres</v>
      </c>
      <c r="K2049" s="13" t="str">
        <f>VLOOKUP(Tableau1[[#This Row],[AnaCode]],'Config Analyses'!A:C,3,FALSE)</f>
        <v>Equipe 2</v>
      </c>
      <c r="L2049" s="13" t="str">
        <f>VLOOKUP(Tableau1[[#This Row],[CustomerCode]],'Config Clients'!A:D,3,FALSE)</f>
        <v>Grande surface</v>
      </c>
      <c r="M2049" s="13" t="str">
        <f>VLOOKUP(Tableau1[[#This Row],[CustomerCode]],'Config Clients'!A:D,4,FALSE)</f>
        <v>Eric</v>
      </c>
      <c r="N2049" s="10" t="str">
        <f>IFERROR(IF(Tableau1[[#This Row],[Date rendu]]-'Date de l''export'!$A$2&gt;0,"Non","Oui"),"Oui")</f>
        <v>Non</v>
      </c>
      <c r="O2049" s="11">
        <f>IF(Tableau1[[#This Row],[En retard?]]="Non",Tableau1[[#This Row],[Date rendu]]-'Date de l''export'!$A$2,0)</f>
        <v>1.7404166666674428</v>
      </c>
      <c r="P2049" s="14" t="str">
        <f>IF(Tableau1[[#This Row],[En retard?]]="Oui","HD",IF(Tableau1[Délai restant]&lt;1,"&lt;24h",IF(Tableau1[Délai restant]&lt;2,"&lt;48h","≥48h")))</f>
        <v>&lt;48h</v>
      </c>
      <c r="Q2049" s="14" t="str">
        <f>IF(AND(Tableau1[[#This Row],[En retard?]]="Oui",OR(Tableau1[[#This Row],[Product]]="Citron",Tableau1[[#This Row],[Product]]="Amandes")),"Oui","Non")</f>
        <v>Non</v>
      </c>
      <c r="R2049" t="str">
        <f>CONCATENATE(Tableau1[[#This Row],[OrderCode]],"|",Tableau1[[#This Row],[AnaCode]],"|",Tableau1[[#This Row],[Product]])</f>
        <v>CMD01749401|SCR|Tomate</v>
      </c>
    </row>
    <row r="2050" spans="1:18" x14ac:dyDescent="0.25">
      <c r="A2050" s="1" t="s">
        <v>3763</v>
      </c>
      <c r="B2050" s="1" t="s">
        <v>42</v>
      </c>
      <c r="C2050" s="3" t="s">
        <v>188</v>
      </c>
      <c r="D2050" s="3" t="s">
        <v>38</v>
      </c>
      <c r="E2050" s="1" t="s">
        <v>229</v>
      </c>
      <c r="F2050" s="1" t="s">
        <v>3895</v>
      </c>
      <c r="G2050" s="1" t="s">
        <v>964</v>
      </c>
      <c r="H2050" s="3">
        <f>SUBSTITUTE(LEFT(Tableau1[[#This Row],[OrderDate]],17),".",":")+0</f>
        <v>43571.309108796297</v>
      </c>
      <c r="I2050" s="3">
        <f>SUBSTITUTE(LEFT(Tableau1[[#This Row],[OrderDueTo]],17),".",":")+0</f>
        <v>43573.5</v>
      </c>
      <c r="J2050" s="13" t="str">
        <f>VLOOKUP(Tableau1[[#This Row],[AnaCode]],'Config Analyses'!A:C,2,FALSE)</f>
        <v>Analyse sucres</v>
      </c>
      <c r="K2050" s="13" t="str">
        <f>VLOOKUP(Tableau1[[#This Row],[AnaCode]],'Config Analyses'!A:C,3,FALSE)</f>
        <v>Equipe 2</v>
      </c>
      <c r="L2050" s="13" t="str">
        <f>VLOOKUP(Tableau1[[#This Row],[CustomerCode]],'Config Clients'!A:D,3,FALSE)</f>
        <v>Coopérative agricole</v>
      </c>
      <c r="M2050" s="13" t="str">
        <f>VLOOKUP(Tableau1[[#This Row],[CustomerCode]],'Config Clients'!A:D,4,FALSE)</f>
        <v>Julie</v>
      </c>
      <c r="N2050" s="10" t="str">
        <f>IFERROR(IF(Tableau1[[#This Row],[Date rendu]]-'Date de l''export'!$A$2&gt;0,"Non","Oui"),"Oui")</f>
        <v>Non</v>
      </c>
      <c r="O2050" s="11">
        <f>IF(Tableau1[[#This Row],[En retard?]]="Non",Tableau1[[#This Row],[Date rendu]]-'Date de l''export'!$A$2,0)</f>
        <v>1.7404166666674428</v>
      </c>
      <c r="P2050" s="14" t="str">
        <f>IF(Tableau1[[#This Row],[En retard?]]="Oui","HD",IF(Tableau1[Délai restant]&lt;1,"&lt;24h",IF(Tableau1[Délai restant]&lt;2,"&lt;48h","≥48h")))</f>
        <v>&lt;48h</v>
      </c>
      <c r="Q2050" s="14" t="str">
        <f>IF(AND(Tableau1[[#This Row],[En retard?]]="Oui",OR(Tableau1[[#This Row],[Product]]="Citron",Tableau1[[#This Row],[Product]]="Amandes")),"Oui","Non")</f>
        <v>Non</v>
      </c>
      <c r="R2050" t="str">
        <f>CONCATENATE(Tableau1[[#This Row],[OrderCode]],"|",Tableau1[[#This Row],[AnaCode]],"|",Tableau1[[#This Row],[Product]])</f>
        <v>CMD01695017|SCR|Jus de fruits</v>
      </c>
    </row>
    <row r="2051" spans="1:18" x14ac:dyDescent="0.25">
      <c r="A2051" s="1" t="s">
        <v>578</v>
      </c>
      <c r="B2051" s="1" t="s">
        <v>42</v>
      </c>
      <c r="C2051" s="3" t="s">
        <v>152</v>
      </c>
      <c r="D2051" s="3" t="s">
        <v>35</v>
      </c>
      <c r="E2051" s="1" t="s">
        <v>229</v>
      </c>
      <c r="F2051" s="1" t="s">
        <v>2571</v>
      </c>
      <c r="G2051" s="1" t="s">
        <v>964</v>
      </c>
      <c r="H2051" s="3">
        <f>SUBSTITUTE(LEFT(Tableau1[[#This Row],[OrderDate]],17),".",":")+0</f>
        <v>43571.309166666666</v>
      </c>
      <c r="I2051" s="3">
        <f>SUBSTITUTE(LEFT(Tableau1[[#This Row],[OrderDueTo]],17),".",":")+0</f>
        <v>43573.5</v>
      </c>
      <c r="J2051" s="13" t="str">
        <f>VLOOKUP(Tableau1[[#This Row],[AnaCode]],'Config Analyses'!A:C,2,FALSE)</f>
        <v>Analyse sucres</v>
      </c>
      <c r="K2051" s="13" t="str">
        <f>VLOOKUP(Tableau1[[#This Row],[AnaCode]],'Config Analyses'!A:C,3,FALSE)</f>
        <v>Equipe 2</v>
      </c>
      <c r="L2051" s="13" t="str">
        <f>VLOOKUP(Tableau1[[#This Row],[CustomerCode]],'Config Clients'!A:D,3,FALSE)</f>
        <v>Entreprises agro-alimentaires</v>
      </c>
      <c r="M2051" s="13" t="str">
        <f>VLOOKUP(Tableau1[[#This Row],[CustomerCode]],'Config Clients'!A:D,4,FALSE)</f>
        <v>Julien</v>
      </c>
      <c r="N2051" s="10" t="str">
        <f>IFERROR(IF(Tableau1[[#This Row],[Date rendu]]-'Date de l''export'!$A$2&gt;0,"Non","Oui"),"Oui")</f>
        <v>Non</v>
      </c>
      <c r="O2051" s="11">
        <f>IF(Tableau1[[#This Row],[En retard?]]="Non",Tableau1[[#This Row],[Date rendu]]-'Date de l''export'!$A$2,0)</f>
        <v>1.7404166666674428</v>
      </c>
      <c r="P2051" s="14" t="str">
        <f>IF(Tableau1[[#This Row],[En retard?]]="Oui","HD",IF(Tableau1[Délai restant]&lt;1,"&lt;24h",IF(Tableau1[Délai restant]&lt;2,"&lt;48h","≥48h")))</f>
        <v>&lt;48h</v>
      </c>
      <c r="Q2051" s="14" t="str">
        <f>IF(AND(Tableau1[[#This Row],[En retard?]]="Oui",OR(Tableau1[[#This Row],[Product]]="Citron",Tableau1[[#This Row],[Product]]="Amandes")),"Oui","Non")</f>
        <v>Non</v>
      </c>
      <c r="R2051" t="str">
        <f>CONCATENATE(Tableau1[[#This Row],[OrderCode]],"|",Tableau1[[#This Row],[AnaCode]],"|",Tableau1[[#This Row],[Product]])</f>
        <v>CMD01765204|SCR|Jus de fruits</v>
      </c>
    </row>
    <row r="2052" spans="1:18" x14ac:dyDescent="0.25">
      <c r="A2052" s="1" t="s">
        <v>774</v>
      </c>
      <c r="B2052" s="1" t="s">
        <v>31</v>
      </c>
      <c r="C2052" s="3" t="s">
        <v>61</v>
      </c>
      <c r="D2052" s="3" t="s">
        <v>14</v>
      </c>
      <c r="E2052" s="1" t="s">
        <v>179</v>
      </c>
      <c r="F2052" s="1" t="s">
        <v>2785</v>
      </c>
      <c r="G2052" s="1" t="s">
        <v>945</v>
      </c>
      <c r="H2052" s="3">
        <f>SUBSTITUTE(LEFT(Tableau1[[#This Row],[OrderDate]],17),".",":")+0</f>
        <v>43571.309270833335</v>
      </c>
      <c r="I2052" s="3">
        <f>SUBSTITUTE(LEFT(Tableau1[[#This Row],[OrderDueTo]],17),".",":")+0</f>
        <v>43572.5</v>
      </c>
      <c r="J2052" s="13" t="str">
        <f>VLOOKUP(Tableau1[[#This Row],[AnaCode]],'Config Analyses'!A:C,2,FALSE)</f>
        <v>Analyse métaux lourds</v>
      </c>
      <c r="K2052" s="13" t="str">
        <f>VLOOKUP(Tableau1[[#This Row],[AnaCode]],'Config Analyses'!A:C,3,FALSE)</f>
        <v>Equipe 1</v>
      </c>
      <c r="L2052" s="13" t="str">
        <f>VLOOKUP(Tableau1[[#This Row],[CustomerCode]],'Config Clients'!A:D,3,FALSE)</f>
        <v>Grande surface</v>
      </c>
      <c r="M2052" s="13" t="str">
        <f>VLOOKUP(Tableau1[[#This Row],[CustomerCode]],'Config Clients'!A:D,4,FALSE)</f>
        <v>Eric</v>
      </c>
      <c r="N2052" s="10" t="str">
        <f>IFERROR(IF(Tableau1[[#This Row],[Date rendu]]-'Date de l''export'!$A$2&gt;0,"Non","Oui"),"Oui")</f>
        <v>Non</v>
      </c>
      <c r="O2052" s="11">
        <f>IF(Tableau1[[#This Row],[En retard?]]="Non",Tableau1[[#This Row],[Date rendu]]-'Date de l''export'!$A$2,0)</f>
        <v>0.74041666666744277</v>
      </c>
      <c r="P2052" s="14" t="str">
        <f>IF(Tableau1[[#This Row],[En retard?]]="Oui","HD",IF(Tableau1[Délai restant]&lt;1,"&lt;24h",IF(Tableau1[Délai restant]&lt;2,"&lt;48h","≥48h")))</f>
        <v>&lt;24h</v>
      </c>
      <c r="Q2052" s="14" t="str">
        <f>IF(AND(Tableau1[[#This Row],[En retard?]]="Oui",OR(Tableau1[[#This Row],[Product]]="Citron",Tableau1[[#This Row],[Product]]="Amandes")),"Oui","Non")</f>
        <v>Non</v>
      </c>
      <c r="R2052" t="str">
        <f>CONCATENATE(Tableau1[[#This Row],[OrderCode]],"|",Tableau1[[#This Row],[AnaCode]],"|",Tableau1[[#This Row],[Product]])</f>
        <v>CMD01658006|MTX|Pomme de terre</v>
      </c>
    </row>
    <row r="2053" spans="1:18" x14ac:dyDescent="0.25">
      <c r="A2053" s="1" t="s">
        <v>817</v>
      </c>
      <c r="B2053" s="1" t="s">
        <v>31</v>
      </c>
      <c r="C2053" s="3" t="s">
        <v>72</v>
      </c>
      <c r="D2053" s="3" t="s">
        <v>22</v>
      </c>
      <c r="E2053" s="1" t="s">
        <v>229</v>
      </c>
      <c r="F2053" s="1" t="s">
        <v>2573</v>
      </c>
      <c r="G2053" s="1" t="s">
        <v>964</v>
      </c>
      <c r="H2053" s="3">
        <f>SUBSTITUTE(LEFT(Tableau1[[#This Row],[OrderDate]],17),".",":")+0</f>
        <v>43571.309340277781</v>
      </c>
      <c r="I2053" s="3">
        <f>SUBSTITUTE(LEFT(Tableau1[[#This Row],[OrderDueTo]],17),".",":")+0</f>
        <v>43573.5</v>
      </c>
      <c r="J2053" s="13" t="str">
        <f>VLOOKUP(Tableau1[[#This Row],[AnaCode]],'Config Analyses'!A:C,2,FALSE)</f>
        <v>Analyse sucres</v>
      </c>
      <c r="K2053" s="13" t="str">
        <f>VLOOKUP(Tableau1[[#This Row],[AnaCode]],'Config Analyses'!A:C,3,FALSE)</f>
        <v>Equipe 2</v>
      </c>
      <c r="L2053" s="13" t="str">
        <f>VLOOKUP(Tableau1[[#This Row],[CustomerCode]],'Config Clients'!A:D,3,FALSE)</f>
        <v>Coopérative agricole</v>
      </c>
      <c r="M2053" s="13" t="str">
        <f>VLOOKUP(Tableau1[[#This Row],[CustomerCode]],'Config Clients'!A:D,4,FALSE)</f>
        <v>Julie</v>
      </c>
      <c r="N2053" s="10" t="str">
        <f>IFERROR(IF(Tableau1[[#This Row],[Date rendu]]-'Date de l''export'!$A$2&gt;0,"Non","Oui"),"Oui")</f>
        <v>Non</v>
      </c>
      <c r="O2053" s="11">
        <f>IF(Tableau1[[#This Row],[En retard?]]="Non",Tableau1[[#This Row],[Date rendu]]-'Date de l''export'!$A$2,0)</f>
        <v>1.7404166666674428</v>
      </c>
      <c r="P2053" s="14" t="str">
        <f>IF(Tableau1[[#This Row],[En retard?]]="Oui","HD",IF(Tableau1[Délai restant]&lt;1,"&lt;24h",IF(Tableau1[Délai restant]&lt;2,"&lt;48h","≥48h")))</f>
        <v>&lt;48h</v>
      </c>
      <c r="Q2053" s="14" t="str">
        <f>IF(AND(Tableau1[[#This Row],[En retard?]]="Oui",OR(Tableau1[[#This Row],[Product]]="Citron",Tableau1[[#This Row],[Product]]="Amandes")),"Oui","Non")</f>
        <v>Non</v>
      </c>
      <c r="R2053" t="str">
        <f>CONCATENATE(Tableau1[[#This Row],[OrderCode]],"|",Tableau1[[#This Row],[AnaCode]],"|",Tableau1[[#This Row],[Product]])</f>
        <v>CMD01372701|SCR|Pomme de terre</v>
      </c>
    </row>
    <row r="2054" spans="1:18" x14ac:dyDescent="0.25">
      <c r="A2054" s="1" t="s">
        <v>921</v>
      </c>
      <c r="B2054" s="1" t="s">
        <v>32</v>
      </c>
      <c r="C2054" s="3" t="s">
        <v>61</v>
      </c>
      <c r="D2054" s="3" t="s">
        <v>14</v>
      </c>
      <c r="E2054" s="1" t="s">
        <v>229</v>
      </c>
      <c r="F2054" s="1" t="s">
        <v>2574</v>
      </c>
      <c r="G2054" s="1" t="s">
        <v>964</v>
      </c>
      <c r="H2054" s="3">
        <f>SUBSTITUTE(LEFT(Tableau1[[#This Row],[OrderDate]],17),".",":")+0</f>
        <v>43571.309374999997</v>
      </c>
      <c r="I2054" s="3">
        <f>SUBSTITUTE(LEFT(Tableau1[[#This Row],[OrderDueTo]],17),".",":")+0</f>
        <v>43573.5</v>
      </c>
      <c r="J2054" s="13" t="str">
        <f>VLOOKUP(Tableau1[[#This Row],[AnaCode]],'Config Analyses'!A:C,2,FALSE)</f>
        <v>Analyse sucres</v>
      </c>
      <c r="K2054" s="13" t="str">
        <f>VLOOKUP(Tableau1[[#This Row],[AnaCode]],'Config Analyses'!A:C,3,FALSE)</f>
        <v>Equipe 2</v>
      </c>
      <c r="L2054" s="13" t="str">
        <f>VLOOKUP(Tableau1[[#This Row],[CustomerCode]],'Config Clients'!A:D,3,FALSE)</f>
        <v>Grande surface</v>
      </c>
      <c r="M2054" s="13" t="str">
        <f>VLOOKUP(Tableau1[[#This Row],[CustomerCode]],'Config Clients'!A:D,4,FALSE)</f>
        <v>Eric</v>
      </c>
      <c r="N2054" s="10" t="str">
        <f>IFERROR(IF(Tableau1[[#This Row],[Date rendu]]-'Date de l''export'!$A$2&gt;0,"Non","Oui"),"Oui")</f>
        <v>Non</v>
      </c>
      <c r="O2054" s="11">
        <f>IF(Tableau1[[#This Row],[En retard?]]="Non",Tableau1[[#This Row],[Date rendu]]-'Date de l''export'!$A$2,0)</f>
        <v>1.7404166666674428</v>
      </c>
      <c r="P2054" s="14" t="str">
        <f>IF(Tableau1[[#This Row],[En retard?]]="Oui","HD",IF(Tableau1[Délai restant]&lt;1,"&lt;24h",IF(Tableau1[Délai restant]&lt;2,"&lt;48h","≥48h")))</f>
        <v>&lt;48h</v>
      </c>
      <c r="Q2054" s="14" t="str">
        <f>IF(AND(Tableau1[[#This Row],[En retard?]]="Oui",OR(Tableau1[[#This Row],[Product]]="Citron",Tableau1[[#This Row],[Product]]="Amandes")),"Oui","Non")</f>
        <v>Non</v>
      </c>
      <c r="R2054" t="str">
        <f>CONCATENATE(Tableau1[[#This Row],[OrderCode]],"|",Tableau1[[#This Row],[AnaCode]],"|",Tableau1[[#This Row],[Product]])</f>
        <v>CMD01763002|SCR|Tomate</v>
      </c>
    </row>
    <row r="2055" spans="1:18" x14ac:dyDescent="0.25">
      <c r="A2055" s="1" t="s">
        <v>220</v>
      </c>
      <c r="B2055" s="1" t="s">
        <v>31</v>
      </c>
      <c r="C2055" s="3" t="s">
        <v>52</v>
      </c>
      <c r="D2055" s="3" t="s">
        <v>9</v>
      </c>
      <c r="E2055" s="1" t="s">
        <v>229</v>
      </c>
      <c r="F2055" s="1" t="s">
        <v>2575</v>
      </c>
      <c r="G2055" s="1" t="s">
        <v>964</v>
      </c>
      <c r="H2055" s="3">
        <f>SUBSTITUTE(LEFT(Tableau1[[#This Row],[OrderDate]],17),".",":")+0</f>
        <v>43571.30945601852</v>
      </c>
      <c r="I2055" s="3">
        <f>SUBSTITUTE(LEFT(Tableau1[[#This Row],[OrderDueTo]],17),".",":")+0</f>
        <v>43573.5</v>
      </c>
      <c r="J2055" s="13" t="str">
        <f>VLOOKUP(Tableau1[[#This Row],[AnaCode]],'Config Analyses'!A:C,2,FALSE)</f>
        <v>Analyse sucres</v>
      </c>
      <c r="K2055" s="13" t="str">
        <f>VLOOKUP(Tableau1[[#This Row],[AnaCode]],'Config Analyses'!A:C,3,FALSE)</f>
        <v>Equipe 2</v>
      </c>
      <c r="L2055" s="13" t="str">
        <f>VLOOKUP(Tableau1[[#This Row],[CustomerCode]],'Config Clients'!A:D,3,FALSE)</f>
        <v>Centrale d'achats</v>
      </c>
      <c r="M2055" s="13" t="str">
        <f>VLOOKUP(Tableau1[[#This Row],[CustomerCode]],'Config Clients'!A:D,4,FALSE)</f>
        <v>Sandrine</v>
      </c>
      <c r="N2055" s="10" t="str">
        <f>IFERROR(IF(Tableau1[[#This Row],[Date rendu]]-'Date de l''export'!$A$2&gt;0,"Non","Oui"),"Oui")</f>
        <v>Non</v>
      </c>
      <c r="O2055" s="11">
        <f>IF(Tableau1[[#This Row],[En retard?]]="Non",Tableau1[[#This Row],[Date rendu]]-'Date de l''export'!$A$2,0)</f>
        <v>1.7404166666674428</v>
      </c>
      <c r="P2055" s="14" t="str">
        <f>IF(Tableau1[[#This Row],[En retard?]]="Oui","HD",IF(Tableau1[Délai restant]&lt;1,"&lt;24h",IF(Tableau1[Délai restant]&lt;2,"&lt;48h","≥48h")))</f>
        <v>&lt;48h</v>
      </c>
      <c r="Q2055" s="14" t="str">
        <f>IF(AND(Tableau1[[#This Row],[En retard?]]="Oui",OR(Tableau1[[#This Row],[Product]]="Citron",Tableau1[[#This Row],[Product]]="Amandes")),"Oui","Non")</f>
        <v>Non</v>
      </c>
      <c r="R2055" t="str">
        <f>CONCATENATE(Tableau1[[#This Row],[OrderCode]],"|",Tableau1[[#This Row],[AnaCode]],"|",Tableau1[[#This Row],[Product]])</f>
        <v>CMD01749305|SCR|Pomme de terre</v>
      </c>
    </row>
    <row r="2056" spans="1:18" x14ac:dyDescent="0.25">
      <c r="A2056" s="1" t="s">
        <v>787</v>
      </c>
      <c r="B2056" s="1" t="s">
        <v>32</v>
      </c>
      <c r="C2056" s="3" t="s">
        <v>75</v>
      </c>
      <c r="D2056" s="3" t="s">
        <v>24</v>
      </c>
      <c r="E2056" s="1" t="s">
        <v>229</v>
      </c>
      <c r="F2056" s="1" t="s">
        <v>2576</v>
      </c>
      <c r="G2056" s="1" t="s">
        <v>964</v>
      </c>
      <c r="H2056" s="3">
        <f>SUBSTITUTE(LEFT(Tableau1[[#This Row],[OrderDate]],17),".",":")+0</f>
        <v>43571.309479166666</v>
      </c>
      <c r="I2056" s="3">
        <f>SUBSTITUTE(LEFT(Tableau1[[#This Row],[OrderDueTo]],17),".",":")+0</f>
        <v>43573.5</v>
      </c>
      <c r="J2056" s="13" t="str">
        <f>VLOOKUP(Tableau1[[#This Row],[AnaCode]],'Config Analyses'!A:C,2,FALSE)</f>
        <v>Analyse sucres</v>
      </c>
      <c r="K2056" s="13" t="str">
        <f>VLOOKUP(Tableau1[[#This Row],[AnaCode]],'Config Analyses'!A:C,3,FALSE)</f>
        <v>Equipe 2</v>
      </c>
      <c r="L2056" s="13" t="str">
        <f>VLOOKUP(Tableau1[[#This Row],[CustomerCode]],'Config Clients'!A:D,3,FALSE)</f>
        <v>Entreprises agro-alimentaires</v>
      </c>
      <c r="M2056" s="13" t="str">
        <f>VLOOKUP(Tableau1[[#This Row],[CustomerCode]],'Config Clients'!A:D,4,FALSE)</f>
        <v>Julien</v>
      </c>
      <c r="N2056" s="10" t="str">
        <f>IFERROR(IF(Tableau1[[#This Row],[Date rendu]]-'Date de l''export'!$A$2&gt;0,"Non","Oui"),"Oui")</f>
        <v>Non</v>
      </c>
      <c r="O2056" s="11">
        <f>IF(Tableau1[[#This Row],[En retard?]]="Non",Tableau1[[#This Row],[Date rendu]]-'Date de l''export'!$A$2,0)</f>
        <v>1.7404166666674428</v>
      </c>
      <c r="P2056" s="14" t="str">
        <f>IF(Tableau1[[#This Row],[En retard?]]="Oui","HD",IF(Tableau1[Délai restant]&lt;1,"&lt;24h",IF(Tableau1[Délai restant]&lt;2,"&lt;48h","≥48h")))</f>
        <v>&lt;48h</v>
      </c>
      <c r="Q2056" s="14" t="str">
        <f>IF(AND(Tableau1[[#This Row],[En retard?]]="Oui",OR(Tableau1[[#This Row],[Product]]="Citron",Tableau1[[#This Row],[Product]]="Amandes")),"Oui","Non")</f>
        <v>Non</v>
      </c>
      <c r="R2056" t="str">
        <f>CONCATENATE(Tableau1[[#This Row],[OrderCode]],"|",Tableau1[[#This Row],[AnaCode]],"|",Tableau1[[#This Row],[Product]])</f>
        <v>CMD01720504|SCR|Tomate</v>
      </c>
    </row>
    <row r="2057" spans="1:18" x14ac:dyDescent="0.25">
      <c r="A2057" s="1" t="s">
        <v>3896</v>
      </c>
      <c r="B2057" s="1" t="s">
        <v>42</v>
      </c>
      <c r="C2057" s="3" t="s">
        <v>188</v>
      </c>
      <c r="D2057" s="3" t="s">
        <v>38</v>
      </c>
      <c r="E2057" s="1" t="s">
        <v>229</v>
      </c>
      <c r="F2057" s="1" t="s">
        <v>3897</v>
      </c>
      <c r="G2057" s="1" t="s">
        <v>964</v>
      </c>
      <c r="H2057" s="3">
        <f>SUBSTITUTE(LEFT(Tableau1[[#This Row],[OrderDate]],17),".",":")+0</f>
        <v>43571.309629629628</v>
      </c>
      <c r="I2057" s="3">
        <f>SUBSTITUTE(LEFT(Tableau1[[#This Row],[OrderDueTo]],17),".",":")+0</f>
        <v>43573.5</v>
      </c>
      <c r="J2057" s="13" t="str">
        <f>VLOOKUP(Tableau1[[#This Row],[AnaCode]],'Config Analyses'!A:C,2,FALSE)</f>
        <v>Analyse sucres</v>
      </c>
      <c r="K2057" s="13" t="str">
        <f>VLOOKUP(Tableau1[[#This Row],[AnaCode]],'Config Analyses'!A:C,3,FALSE)</f>
        <v>Equipe 2</v>
      </c>
      <c r="L2057" s="13" t="str">
        <f>VLOOKUP(Tableau1[[#This Row],[CustomerCode]],'Config Clients'!A:D,3,FALSE)</f>
        <v>Coopérative agricole</v>
      </c>
      <c r="M2057" s="13" t="str">
        <f>VLOOKUP(Tableau1[[#This Row],[CustomerCode]],'Config Clients'!A:D,4,FALSE)</f>
        <v>Julie</v>
      </c>
      <c r="N2057" s="10" t="str">
        <f>IFERROR(IF(Tableau1[[#This Row],[Date rendu]]-'Date de l''export'!$A$2&gt;0,"Non","Oui"),"Oui")</f>
        <v>Non</v>
      </c>
      <c r="O2057" s="11">
        <f>IF(Tableau1[[#This Row],[En retard?]]="Non",Tableau1[[#This Row],[Date rendu]]-'Date de l''export'!$A$2,0)</f>
        <v>1.7404166666674428</v>
      </c>
      <c r="P2057" s="14" t="str">
        <f>IF(Tableau1[[#This Row],[En retard?]]="Oui","HD",IF(Tableau1[Délai restant]&lt;1,"&lt;24h",IF(Tableau1[Délai restant]&lt;2,"&lt;48h","≥48h")))</f>
        <v>&lt;48h</v>
      </c>
      <c r="Q2057" s="14" t="str">
        <f>IF(AND(Tableau1[[#This Row],[En retard?]]="Oui",OR(Tableau1[[#This Row],[Product]]="Citron",Tableau1[[#This Row],[Product]]="Amandes")),"Oui","Non")</f>
        <v>Non</v>
      </c>
      <c r="R2057" t="str">
        <f>CONCATENATE(Tableau1[[#This Row],[OrderCode]],"|",Tableau1[[#This Row],[AnaCode]],"|",Tableau1[[#This Row],[Product]])</f>
        <v>CMD01748533|SCR|Jus de fruits</v>
      </c>
    </row>
    <row r="2058" spans="1:18" x14ac:dyDescent="0.25">
      <c r="A2058" s="1" t="s">
        <v>321</v>
      </c>
      <c r="B2058" s="1" t="s">
        <v>31</v>
      </c>
      <c r="C2058" s="3" t="s">
        <v>98</v>
      </c>
      <c r="D2058" s="3" t="s">
        <v>27</v>
      </c>
      <c r="E2058" s="1" t="s">
        <v>107</v>
      </c>
      <c r="F2058" s="1" t="s">
        <v>2457</v>
      </c>
      <c r="G2058" s="1" t="s">
        <v>950</v>
      </c>
      <c r="H2058" s="3">
        <f>SUBSTITUTE(LEFT(Tableau1[[#This Row],[OrderDate]],17),".",":")+0</f>
        <v>43571.309756944444</v>
      </c>
      <c r="I2058" s="3">
        <f>SUBSTITUTE(LEFT(Tableau1[[#This Row],[OrderDueTo]],17),".",":")+0</f>
        <v>43574.5</v>
      </c>
      <c r="J2058" s="13" t="str">
        <f>VLOOKUP(Tableau1[[#This Row],[AnaCode]],'Config Analyses'!A:C,2,FALSE)</f>
        <v>Analyse nutritionelle</v>
      </c>
      <c r="K2058" s="13" t="str">
        <f>VLOOKUP(Tableau1[[#This Row],[AnaCode]],'Config Analyses'!A:C,3,FALSE)</f>
        <v>Equipe 2</v>
      </c>
      <c r="L2058" s="13" t="str">
        <f>VLOOKUP(Tableau1[[#This Row],[CustomerCode]],'Config Clients'!A:D,3,FALSE)</f>
        <v>Coopérative agricole</v>
      </c>
      <c r="M2058" s="13" t="str">
        <f>VLOOKUP(Tableau1[[#This Row],[CustomerCode]],'Config Clients'!A:D,4,FALSE)</f>
        <v>Julie</v>
      </c>
      <c r="N2058" s="10" t="str">
        <f>IFERROR(IF(Tableau1[[#This Row],[Date rendu]]-'Date de l''export'!$A$2&gt;0,"Non","Oui"),"Oui")</f>
        <v>Non</v>
      </c>
      <c r="O2058" s="11">
        <f>IF(Tableau1[[#This Row],[En retard?]]="Non",Tableau1[[#This Row],[Date rendu]]-'Date de l''export'!$A$2,0)</f>
        <v>2.7404166666674428</v>
      </c>
      <c r="P2058" s="14" t="str">
        <f>IF(Tableau1[[#This Row],[En retard?]]="Oui","HD",IF(Tableau1[Délai restant]&lt;1,"&lt;24h",IF(Tableau1[Délai restant]&lt;2,"&lt;48h","≥48h")))</f>
        <v>≥48h</v>
      </c>
      <c r="Q2058" s="14" t="str">
        <f>IF(AND(Tableau1[[#This Row],[En retard?]]="Oui",OR(Tableau1[[#This Row],[Product]]="Citron",Tableau1[[#This Row],[Product]]="Amandes")),"Oui","Non")</f>
        <v>Non</v>
      </c>
      <c r="R2058" t="str">
        <f>CONCATENATE(Tableau1[[#This Row],[OrderCode]],"|",Tableau1[[#This Row],[AnaCode]],"|",Tableau1[[#This Row],[Product]])</f>
        <v>CMD01749204|NTR|Pomme de terre</v>
      </c>
    </row>
    <row r="2059" spans="1:18" x14ac:dyDescent="0.25">
      <c r="A2059" s="1" t="s">
        <v>706</v>
      </c>
      <c r="B2059" s="1" t="s">
        <v>31</v>
      </c>
      <c r="C2059" s="3" t="s">
        <v>52</v>
      </c>
      <c r="D2059" s="3" t="s">
        <v>9</v>
      </c>
      <c r="E2059" s="1" t="s">
        <v>229</v>
      </c>
      <c r="F2059" s="1" t="s">
        <v>2577</v>
      </c>
      <c r="G2059" s="1" t="s">
        <v>964</v>
      </c>
      <c r="H2059" s="3">
        <f>SUBSTITUTE(LEFT(Tableau1[[#This Row],[OrderDate]],17),".",":")+0</f>
        <v>43571.309907407405</v>
      </c>
      <c r="I2059" s="3">
        <f>SUBSTITUTE(LEFT(Tableau1[[#This Row],[OrderDueTo]],17),".",":")+0</f>
        <v>43573.5</v>
      </c>
      <c r="J2059" s="13" t="str">
        <f>VLOOKUP(Tableau1[[#This Row],[AnaCode]],'Config Analyses'!A:C,2,FALSE)</f>
        <v>Analyse sucres</v>
      </c>
      <c r="K2059" s="13" t="str">
        <f>VLOOKUP(Tableau1[[#This Row],[AnaCode]],'Config Analyses'!A:C,3,FALSE)</f>
        <v>Equipe 2</v>
      </c>
      <c r="L2059" s="13" t="str">
        <f>VLOOKUP(Tableau1[[#This Row],[CustomerCode]],'Config Clients'!A:D,3,FALSE)</f>
        <v>Centrale d'achats</v>
      </c>
      <c r="M2059" s="13" t="str">
        <f>VLOOKUP(Tableau1[[#This Row],[CustomerCode]],'Config Clients'!A:D,4,FALSE)</f>
        <v>Sandrine</v>
      </c>
      <c r="N2059" s="10" t="str">
        <f>IFERROR(IF(Tableau1[[#This Row],[Date rendu]]-'Date de l''export'!$A$2&gt;0,"Non","Oui"),"Oui")</f>
        <v>Non</v>
      </c>
      <c r="O2059" s="11">
        <f>IF(Tableau1[[#This Row],[En retard?]]="Non",Tableau1[[#This Row],[Date rendu]]-'Date de l''export'!$A$2,0)</f>
        <v>1.7404166666674428</v>
      </c>
      <c r="P2059" s="14" t="str">
        <f>IF(Tableau1[[#This Row],[En retard?]]="Oui","HD",IF(Tableau1[Délai restant]&lt;1,"&lt;24h",IF(Tableau1[Délai restant]&lt;2,"&lt;48h","≥48h")))</f>
        <v>&lt;48h</v>
      </c>
      <c r="Q2059" s="14" t="str">
        <f>IF(AND(Tableau1[[#This Row],[En retard?]]="Oui",OR(Tableau1[[#This Row],[Product]]="Citron",Tableau1[[#This Row],[Product]]="Amandes")),"Oui","Non")</f>
        <v>Non</v>
      </c>
      <c r="R2059" t="str">
        <f>CONCATENATE(Tableau1[[#This Row],[OrderCode]],"|",Tableau1[[#This Row],[AnaCode]],"|",Tableau1[[#This Row],[Product]])</f>
        <v>CMD01550605|SCR|Pomme de terre</v>
      </c>
    </row>
    <row r="2060" spans="1:18" x14ac:dyDescent="0.25">
      <c r="A2060" s="1" t="s">
        <v>212</v>
      </c>
      <c r="B2060" s="1" t="s">
        <v>31</v>
      </c>
      <c r="C2060" s="3" t="s">
        <v>49</v>
      </c>
      <c r="D2060" s="3" t="s">
        <v>8</v>
      </c>
      <c r="E2060" s="1" t="s">
        <v>229</v>
      </c>
      <c r="F2060" s="1" t="s">
        <v>2578</v>
      </c>
      <c r="G2060" s="1" t="s">
        <v>964</v>
      </c>
      <c r="H2060" s="3">
        <f>SUBSTITUTE(LEFT(Tableau1[[#This Row],[OrderDate]],17),".",":")+0</f>
        <v>43571.310069444444</v>
      </c>
      <c r="I2060" s="3">
        <f>SUBSTITUTE(LEFT(Tableau1[[#This Row],[OrderDueTo]],17),".",":")+0</f>
        <v>43573.5</v>
      </c>
      <c r="J2060" s="13" t="str">
        <f>VLOOKUP(Tableau1[[#This Row],[AnaCode]],'Config Analyses'!A:C,2,FALSE)</f>
        <v>Analyse sucres</v>
      </c>
      <c r="K2060" s="13" t="str">
        <f>VLOOKUP(Tableau1[[#This Row],[AnaCode]],'Config Analyses'!A:C,3,FALSE)</f>
        <v>Equipe 2</v>
      </c>
      <c r="L2060" s="13" t="str">
        <f>VLOOKUP(Tableau1[[#This Row],[CustomerCode]],'Config Clients'!A:D,3,FALSE)</f>
        <v>Grande surface</v>
      </c>
      <c r="M2060" s="13" t="str">
        <f>VLOOKUP(Tableau1[[#This Row],[CustomerCode]],'Config Clients'!A:D,4,FALSE)</f>
        <v>Eric</v>
      </c>
      <c r="N2060" s="10" t="str">
        <f>IFERROR(IF(Tableau1[[#This Row],[Date rendu]]-'Date de l''export'!$A$2&gt;0,"Non","Oui"),"Oui")</f>
        <v>Non</v>
      </c>
      <c r="O2060" s="11">
        <f>IF(Tableau1[[#This Row],[En retard?]]="Non",Tableau1[[#This Row],[Date rendu]]-'Date de l''export'!$A$2,0)</f>
        <v>1.7404166666674428</v>
      </c>
      <c r="P2060" s="14" t="str">
        <f>IF(Tableau1[[#This Row],[En retard?]]="Oui","HD",IF(Tableau1[Délai restant]&lt;1,"&lt;24h",IF(Tableau1[Délai restant]&lt;2,"&lt;48h","≥48h")))</f>
        <v>&lt;48h</v>
      </c>
      <c r="Q2060" s="14" t="str">
        <f>IF(AND(Tableau1[[#This Row],[En retard?]]="Oui",OR(Tableau1[[#This Row],[Product]]="Citron",Tableau1[[#This Row],[Product]]="Amandes")),"Oui","Non")</f>
        <v>Non</v>
      </c>
      <c r="R2060" t="str">
        <f>CONCATENATE(Tableau1[[#This Row],[OrderCode]],"|",Tableau1[[#This Row],[AnaCode]],"|",Tableau1[[#This Row],[Product]])</f>
        <v>CMD01686705|SCR|Pomme de terre</v>
      </c>
    </row>
    <row r="2061" spans="1:18" x14ac:dyDescent="0.25">
      <c r="A2061" s="1" t="s">
        <v>3898</v>
      </c>
      <c r="B2061" s="1" t="s">
        <v>42</v>
      </c>
      <c r="C2061" s="3" t="s">
        <v>188</v>
      </c>
      <c r="D2061" s="3" t="s">
        <v>38</v>
      </c>
      <c r="E2061" s="1" t="s">
        <v>229</v>
      </c>
      <c r="F2061" s="1" t="s">
        <v>3899</v>
      </c>
      <c r="G2061" s="1" t="s">
        <v>964</v>
      </c>
      <c r="H2061" s="3">
        <f>SUBSTITUTE(LEFT(Tableau1[[#This Row],[OrderDate]],17),".",":")+0</f>
        <v>43571.310266203705</v>
      </c>
      <c r="I2061" s="3">
        <f>SUBSTITUTE(LEFT(Tableau1[[#This Row],[OrderDueTo]],17),".",":")+0</f>
        <v>43573.5</v>
      </c>
      <c r="J2061" s="13" t="str">
        <f>VLOOKUP(Tableau1[[#This Row],[AnaCode]],'Config Analyses'!A:C,2,FALSE)</f>
        <v>Analyse sucres</v>
      </c>
      <c r="K2061" s="13" t="str">
        <f>VLOOKUP(Tableau1[[#This Row],[AnaCode]],'Config Analyses'!A:C,3,FALSE)</f>
        <v>Equipe 2</v>
      </c>
      <c r="L2061" s="13" t="str">
        <f>VLOOKUP(Tableau1[[#This Row],[CustomerCode]],'Config Clients'!A:D,3,FALSE)</f>
        <v>Coopérative agricole</v>
      </c>
      <c r="M2061" s="13" t="str">
        <f>VLOOKUP(Tableau1[[#This Row],[CustomerCode]],'Config Clients'!A:D,4,FALSE)</f>
        <v>Julie</v>
      </c>
      <c r="N2061" s="10" t="str">
        <f>IFERROR(IF(Tableau1[[#This Row],[Date rendu]]-'Date de l''export'!$A$2&gt;0,"Non","Oui"),"Oui")</f>
        <v>Non</v>
      </c>
      <c r="O2061" s="11">
        <f>IF(Tableau1[[#This Row],[En retard?]]="Non",Tableau1[[#This Row],[Date rendu]]-'Date de l''export'!$A$2,0)</f>
        <v>1.7404166666674428</v>
      </c>
      <c r="P2061" s="14" t="str">
        <f>IF(Tableau1[[#This Row],[En retard?]]="Oui","HD",IF(Tableau1[Délai restant]&lt;1,"&lt;24h",IF(Tableau1[Délai restant]&lt;2,"&lt;48h","≥48h")))</f>
        <v>&lt;48h</v>
      </c>
      <c r="Q2061" s="14" t="str">
        <f>IF(AND(Tableau1[[#This Row],[En retard?]]="Oui",OR(Tableau1[[#This Row],[Product]]="Citron",Tableau1[[#This Row],[Product]]="Amandes")),"Oui","Non")</f>
        <v>Non</v>
      </c>
      <c r="R2061" t="str">
        <f>CONCATENATE(Tableau1[[#This Row],[OrderCode]],"|",Tableau1[[#This Row],[AnaCode]],"|",Tableau1[[#This Row],[Product]])</f>
        <v>CMD01748501|SCR|Jus de fruits</v>
      </c>
    </row>
    <row r="2062" spans="1:18" x14ac:dyDescent="0.25">
      <c r="A2062" s="1" t="s">
        <v>929</v>
      </c>
      <c r="B2062" s="1" t="s">
        <v>31</v>
      </c>
      <c r="C2062" s="3" t="s">
        <v>98</v>
      </c>
      <c r="D2062" s="3" t="s">
        <v>27</v>
      </c>
      <c r="E2062" s="1" t="s">
        <v>229</v>
      </c>
      <c r="F2062" s="1" t="s">
        <v>2581</v>
      </c>
      <c r="G2062" s="1" t="s">
        <v>964</v>
      </c>
      <c r="H2062" s="3">
        <f>SUBSTITUTE(LEFT(Tableau1[[#This Row],[OrderDate]],17),".",":")+0</f>
        <v>43571.310439814813</v>
      </c>
      <c r="I2062" s="3">
        <f>SUBSTITUTE(LEFT(Tableau1[[#This Row],[OrderDueTo]],17),".",":")+0</f>
        <v>43573.5</v>
      </c>
      <c r="J2062" s="13" t="str">
        <f>VLOOKUP(Tableau1[[#This Row],[AnaCode]],'Config Analyses'!A:C,2,FALSE)</f>
        <v>Analyse sucres</v>
      </c>
      <c r="K2062" s="13" t="str">
        <f>VLOOKUP(Tableau1[[#This Row],[AnaCode]],'Config Analyses'!A:C,3,FALSE)</f>
        <v>Equipe 2</v>
      </c>
      <c r="L2062" s="13" t="str">
        <f>VLOOKUP(Tableau1[[#This Row],[CustomerCode]],'Config Clients'!A:D,3,FALSE)</f>
        <v>Coopérative agricole</v>
      </c>
      <c r="M2062" s="13" t="str">
        <f>VLOOKUP(Tableau1[[#This Row],[CustomerCode]],'Config Clients'!A:D,4,FALSE)</f>
        <v>Julie</v>
      </c>
      <c r="N2062" s="10" t="str">
        <f>IFERROR(IF(Tableau1[[#This Row],[Date rendu]]-'Date de l''export'!$A$2&gt;0,"Non","Oui"),"Oui")</f>
        <v>Non</v>
      </c>
      <c r="O2062" s="11">
        <f>IF(Tableau1[[#This Row],[En retard?]]="Non",Tableau1[[#This Row],[Date rendu]]-'Date de l''export'!$A$2,0)</f>
        <v>1.7404166666674428</v>
      </c>
      <c r="P2062" s="14" t="str">
        <f>IF(Tableau1[[#This Row],[En retard?]]="Oui","HD",IF(Tableau1[Délai restant]&lt;1,"&lt;24h",IF(Tableau1[Délai restant]&lt;2,"&lt;48h","≥48h")))</f>
        <v>&lt;48h</v>
      </c>
      <c r="Q2062" s="14" t="str">
        <f>IF(AND(Tableau1[[#This Row],[En retard?]]="Oui",OR(Tableau1[[#This Row],[Product]]="Citron",Tableau1[[#This Row],[Product]]="Amandes")),"Oui","Non")</f>
        <v>Non</v>
      </c>
      <c r="R2062" t="str">
        <f>CONCATENATE(Tableau1[[#This Row],[OrderCode]],"|",Tableau1[[#This Row],[AnaCode]],"|",Tableau1[[#This Row],[Product]])</f>
        <v>CMD01407103|SCR|Pomme de terre</v>
      </c>
    </row>
    <row r="2063" spans="1:18" x14ac:dyDescent="0.25">
      <c r="A2063" s="1" t="s">
        <v>3900</v>
      </c>
      <c r="B2063" s="1" t="s">
        <v>42</v>
      </c>
      <c r="C2063" s="3" t="s">
        <v>188</v>
      </c>
      <c r="D2063" s="3" t="s">
        <v>38</v>
      </c>
      <c r="E2063" s="1" t="s">
        <v>179</v>
      </c>
      <c r="F2063" s="1" t="s">
        <v>3901</v>
      </c>
      <c r="G2063" s="1" t="s">
        <v>945</v>
      </c>
      <c r="H2063" s="3">
        <f>SUBSTITUTE(LEFT(Tableau1[[#This Row],[OrderDate]],17),".",":")+0</f>
        <v>43571.310578703706</v>
      </c>
      <c r="I2063" s="3">
        <f>SUBSTITUTE(LEFT(Tableau1[[#This Row],[OrderDueTo]],17),".",":")+0</f>
        <v>43572.5</v>
      </c>
      <c r="J2063" s="13" t="str">
        <f>VLOOKUP(Tableau1[[#This Row],[AnaCode]],'Config Analyses'!A:C,2,FALSE)</f>
        <v>Analyse métaux lourds</v>
      </c>
      <c r="K2063" s="13" t="str">
        <f>VLOOKUP(Tableau1[[#This Row],[AnaCode]],'Config Analyses'!A:C,3,FALSE)</f>
        <v>Equipe 1</v>
      </c>
      <c r="L2063" s="13" t="str">
        <f>VLOOKUP(Tableau1[[#This Row],[CustomerCode]],'Config Clients'!A:D,3,FALSE)</f>
        <v>Coopérative agricole</v>
      </c>
      <c r="M2063" s="13" t="str">
        <f>VLOOKUP(Tableau1[[#This Row],[CustomerCode]],'Config Clients'!A:D,4,FALSE)</f>
        <v>Julie</v>
      </c>
      <c r="N2063" s="10" t="str">
        <f>IFERROR(IF(Tableau1[[#This Row],[Date rendu]]-'Date de l''export'!$A$2&gt;0,"Non","Oui"),"Oui")</f>
        <v>Non</v>
      </c>
      <c r="O2063" s="11">
        <f>IF(Tableau1[[#This Row],[En retard?]]="Non",Tableau1[[#This Row],[Date rendu]]-'Date de l''export'!$A$2,0)</f>
        <v>0.74041666666744277</v>
      </c>
      <c r="P2063" s="14" t="str">
        <f>IF(Tableau1[[#This Row],[En retard?]]="Oui","HD",IF(Tableau1[Délai restant]&lt;1,"&lt;24h",IF(Tableau1[Délai restant]&lt;2,"&lt;48h","≥48h")))</f>
        <v>&lt;24h</v>
      </c>
      <c r="Q2063" s="14" t="str">
        <f>IF(AND(Tableau1[[#This Row],[En retard?]]="Oui",OR(Tableau1[[#This Row],[Product]]="Citron",Tableau1[[#This Row],[Product]]="Amandes")),"Oui","Non")</f>
        <v>Non</v>
      </c>
      <c r="R2063" t="str">
        <f>CONCATENATE(Tableau1[[#This Row],[OrderCode]],"|",Tableau1[[#This Row],[AnaCode]],"|",Tableau1[[#This Row],[Product]])</f>
        <v>CMD01646419|MTX|Jus de fruits</v>
      </c>
    </row>
    <row r="2064" spans="1:18" x14ac:dyDescent="0.25">
      <c r="A2064" s="1" t="s">
        <v>498</v>
      </c>
      <c r="B2064" s="1" t="s">
        <v>32</v>
      </c>
      <c r="C2064" s="3" t="s">
        <v>61</v>
      </c>
      <c r="D2064" s="3" t="s">
        <v>14</v>
      </c>
      <c r="E2064" s="1" t="s">
        <v>229</v>
      </c>
      <c r="F2064" s="1" t="s">
        <v>2584</v>
      </c>
      <c r="G2064" s="1" t="s">
        <v>964</v>
      </c>
      <c r="H2064" s="3">
        <f>SUBSTITUTE(LEFT(Tableau1[[#This Row],[OrderDate]],17),".",":")+0</f>
        <v>43571.310613425929</v>
      </c>
      <c r="I2064" s="3">
        <f>SUBSTITUTE(LEFT(Tableau1[[#This Row],[OrderDueTo]],17),".",":")+0</f>
        <v>43573.5</v>
      </c>
      <c r="J2064" s="13" t="str">
        <f>VLOOKUP(Tableau1[[#This Row],[AnaCode]],'Config Analyses'!A:C,2,FALSE)</f>
        <v>Analyse sucres</v>
      </c>
      <c r="K2064" s="13" t="str">
        <f>VLOOKUP(Tableau1[[#This Row],[AnaCode]],'Config Analyses'!A:C,3,FALSE)</f>
        <v>Equipe 2</v>
      </c>
      <c r="L2064" s="13" t="str">
        <f>VLOOKUP(Tableau1[[#This Row],[CustomerCode]],'Config Clients'!A:D,3,FALSE)</f>
        <v>Grande surface</v>
      </c>
      <c r="M2064" s="13" t="str">
        <f>VLOOKUP(Tableau1[[#This Row],[CustomerCode]],'Config Clients'!A:D,4,FALSE)</f>
        <v>Eric</v>
      </c>
      <c r="N2064" s="10" t="str">
        <f>IFERROR(IF(Tableau1[[#This Row],[Date rendu]]-'Date de l''export'!$A$2&gt;0,"Non","Oui"),"Oui")</f>
        <v>Non</v>
      </c>
      <c r="O2064" s="11">
        <f>IF(Tableau1[[#This Row],[En retard?]]="Non",Tableau1[[#This Row],[Date rendu]]-'Date de l''export'!$A$2,0)</f>
        <v>1.7404166666674428</v>
      </c>
      <c r="P2064" s="14" t="str">
        <f>IF(Tableau1[[#This Row],[En retard?]]="Oui","HD",IF(Tableau1[Délai restant]&lt;1,"&lt;24h",IF(Tableau1[Délai restant]&lt;2,"&lt;48h","≥48h")))</f>
        <v>&lt;48h</v>
      </c>
      <c r="Q2064" s="14" t="str">
        <f>IF(AND(Tableau1[[#This Row],[En retard?]]="Oui",OR(Tableau1[[#This Row],[Product]]="Citron",Tableau1[[#This Row],[Product]]="Amandes")),"Oui","Non")</f>
        <v>Non</v>
      </c>
      <c r="R2064" t="str">
        <f>CONCATENATE(Tableau1[[#This Row],[OrderCode]],"|",Tableau1[[#This Row],[AnaCode]],"|",Tableau1[[#This Row],[Product]])</f>
        <v>CMD01742701|SCR|Tomate</v>
      </c>
    </row>
    <row r="2065" spans="1:18" x14ac:dyDescent="0.25">
      <c r="A2065" s="1" t="s">
        <v>3735</v>
      </c>
      <c r="B2065" s="1" t="s">
        <v>42</v>
      </c>
      <c r="C2065" s="3" t="s">
        <v>188</v>
      </c>
      <c r="D2065" s="3" t="s">
        <v>38</v>
      </c>
      <c r="E2065" s="1" t="s">
        <v>229</v>
      </c>
      <c r="F2065" s="1" t="s">
        <v>3902</v>
      </c>
      <c r="G2065" s="1" t="s">
        <v>964</v>
      </c>
      <c r="H2065" s="3">
        <f>SUBSTITUTE(LEFT(Tableau1[[#This Row],[OrderDate]],17),".",":")+0</f>
        <v>43571.310636574075</v>
      </c>
      <c r="I2065" s="3">
        <f>SUBSTITUTE(LEFT(Tableau1[[#This Row],[OrderDueTo]],17),".",":")+0</f>
        <v>43573.5</v>
      </c>
      <c r="J2065" s="13" t="str">
        <f>VLOOKUP(Tableau1[[#This Row],[AnaCode]],'Config Analyses'!A:C,2,FALSE)</f>
        <v>Analyse sucres</v>
      </c>
      <c r="K2065" s="13" t="str">
        <f>VLOOKUP(Tableau1[[#This Row],[AnaCode]],'Config Analyses'!A:C,3,FALSE)</f>
        <v>Equipe 2</v>
      </c>
      <c r="L2065" s="13" t="str">
        <f>VLOOKUP(Tableau1[[#This Row],[CustomerCode]],'Config Clients'!A:D,3,FALSE)</f>
        <v>Coopérative agricole</v>
      </c>
      <c r="M2065" s="13" t="str">
        <f>VLOOKUP(Tableau1[[#This Row],[CustomerCode]],'Config Clients'!A:D,4,FALSE)</f>
        <v>Julie</v>
      </c>
      <c r="N2065" s="10" t="str">
        <f>IFERROR(IF(Tableau1[[#This Row],[Date rendu]]-'Date de l''export'!$A$2&gt;0,"Non","Oui"),"Oui")</f>
        <v>Non</v>
      </c>
      <c r="O2065" s="11">
        <f>IF(Tableau1[[#This Row],[En retard?]]="Non",Tableau1[[#This Row],[Date rendu]]-'Date de l''export'!$A$2,0)</f>
        <v>1.7404166666674428</v>
      </c>
      <c r="P2065" s="14" t="str">
        <f>IF(Tableau1[[#This Row],[En retard?]]="Oui","HD",IF(Tableau1[Délai restant]&lt;1,"&lt;24h",IF(Tableau1[Délai restant]&lt;2,"&lt;48h","≥48h")))</f>
        <v>&lt;48h</v>
      </c>
      <c r="Q2065" s="14" t="str">
        <f>IF(AND(Tableau1[[#This Row],[En retard?]]="Oui",OR(Tableau1[[#This Row],[Product]]="Citron",Tableau1[[#This Row],[Product]]="Amandes")),"Oui","Non")</f>
        <v>Non</v>
      </c>
      <c r="R2065" t="str">
        <f>CONCATENATE(Tableau1[[#This Row],[OrderCode]],"|",Tableau1[[#This Row],[AnaCode]],"|",Tableau1[[#This Row],[Product]])</f>
        <v>CMD01646403|SCR|Jus de fruits</v>
      </c>
    </row>
    <row r="2066" spans="1:18" x14ac:dyDescent="0.25">
      <c r="A2066" s="1" t="s">
        <v>3903</v>
      </c>
      <c r="B2066" s="1" t="s">
        <v>42</v>
      </c>
      <c r="C2066" s="3" t="s">
        <v>73</v>
      </c>
      <c r="D2066" s="3" t="s">
        <v>23</v>
      </c>
      <c r="E2066" s="1" t="s">
        <v>229</v>
      </c>
      <c r="F2066" s="1" t="s">
        <v>3904</v>
      </c>
      <c r="G2066" s="1" t="s">
        <v>964</v>
      </c>
      <c r="H2066" s="3">
        <f>SUBSTITUTE(LEFT(Tableau1[[#This Row],[OrderDate]],17),".",":")+0</f>
        <v>43571.310856481483</v>
      </c>
      <c r="I2066" s="3">
        <f>SUBSTITUTE(LEFT(Tableau1[[#This Row],[OrderDueTo]],17),".",":")+0</f>
        <v>43573.5</v>
      </c>
      <c r="J2066" s="13" t="str">
        <f>VLOOKUP(Tableau1[[#This Row],[AnaCode]],'Config Analyses'!A:C,2,FALSE)</f>
        <v>Analyse sucres</v>
      </c>
      <c r="K2066" s="13" t="str">
        <f>VLOOKUP(Tableau1[[#This Row],[AnaCode]],'Config Analyses'!A:C,3,FALSE)</f>
        <v>Equipe 2</v>
      </c>
      <c r="L2066" s="13" t="str">
        <f>VLOOKUP(Tableau1[[#This Row],[CustomerCode]],'Config Clients'!A:D,3,FALSE)</f>
        <v>Entreprises agro-alimentaires</v>
      </c>
      <c r="M2066" s="13" t="str">
        <f>VLOOKUP(Tableau1[[#This Row],[CustomerCode]],'Config Clients'!A:D,4,FALSE)</f>
        <v>Julien</v>
      </c>
      <c r="N2066" s="10" t="str">
        <f>IFERROR(IF(Tableau1[[#This Row],[Date rendu]]-'Date de l''export'!$A$2&gt;0,"Non","Oui"),"Oui")</f>
        <v>Non</v>
      </c>
      <c r="O2066" s="11">
        <f>IF(Tableau1[[#This Row],[En retard?]]="Non",Tableau1[[#This Row],[Date rendu]]-'Date de l''export'!$A$2,0)</f>
        <v>1.7404166666674428</v>
      </c>
      <c r="P2066" s="14" t="str">
        <f>IF(Tableau1[[#This Row],[En retard?]]="Oui","HD",IF(Tableau1[Délai restant]&lt;1,"&lt;24h",IF(Tableau1[Délai restant]&lt;2,"&lt;48h","≥48h")))</f>
        <v>&lt;48h</v>
      </c>
      <c r="Q2066" s="14" t="str">
        <f>IF(AND(Tableau1[[#This Row],[En retard?]]="Oui",OR(Tableau1[[#This Row],[Product]]="Citron",Tableau1[[#This Row],[Product]]="Amandes")),"Oui","Non")</f>
        <v>Non</v>
      </c>
      <c r="R2066" t="str">
        <f>CONCATENATE(Tableau1[[#This Row],[OrderCode]],"|",Tableau1[[#This Row],[AnaCode]],"|",Tableau1[[#This Row],[Product]])</f>
        <v>CMD01591704|SCR|Jus de fruits</v>
      </c>
    </row>
    <row r="2067" spans="1:18" x14ac:dyDescent="0.25">
      <c r="A2067" s="1" t="s">
        <v>390</v>
      </c>
      <c r="B2067" s="1" t="s">
        <v>32</v>
      </c>
      <c r="C2067" s="3" t="s">
        <v>61</v>
      </c>
      <c r="D2067" s="3" t="s">
        <v>14</v>
      </c>
      <c r="E2067" s="1" t="s">
        <v>229</v>
      </c>
      <c r="F2067" s="1" t="s">
        <v>2587</v>
      </c>
      <c r="G2067" s="1" t="s">
        <v>964</v>
      </c>
      <c r="H2067" s="3">
        <f>SUBSTITUTE(LEFT(Tableau1[[#This Row],[OrderDate]],17),".",":")+0</f>
        <v>43571.311041666668</v>
      </c>
      <c r="I2067" s="3">
        <f>SUBSTITUTE(LEFT(Tableau1[[#This Row],[OrderDueTo]],17),".",":")+0</f>
        <v>43573.5</v>
      </c>
      <c r="J2067" s="13" t="str">
        <f>VLOOKUP(Tableau1[[#This Row],[AnaCode]],'Config Analyses'!A:C,2,FALSE)</f>
        <v>Analyse sucres</v>
      </c>
      <c r="K2067" s="13" t="str">
        <f>VLOOKUP(Tableau1[[#This Row],[AnaCode]],'Config Analyses'!A:C,3,FALSE)</f>
        <v>Equipe 2</v>
      </c>
      <c r="L2067" s="13" t="str">
        <f>VLOOKUP(Tableau1[[#This Row],[CustomerCode]],'Config Clients'!A:D,3,FALSE)</f>
        <v>Grande surface</v>
      </c>
      <c r="M2067" s="13" t="str">
        <f>VLOOKUP(Tableau1[[#This Row],[CustomerCode]],'Config Clients'!A:D,4,FALSE)</f>
        <v>Eric</v>
      </c>
      <c r="N2067" s="10" t="str">
        <f>IFERROR(IF(Tableau1[[#This Row],[Date rendu]]-'Date de l''export'!$A$2&gt;0,"Non","Oui"),"Oui")</f>
        <v>Non</v>
      </c>
      <c r="O2067" s="11">
        <f>IF(Tableau1[[#This Row],[En retard?]]="Non",Tableau1[[#This Row],[Date rendu]]-'Date de l''export'!$A$2,0)</f>
        <v>1.7404166666674428</v>
      </c>
      <c r="P2067" s="14" t="str">
        <f>IF(Tableau1[[#This Row],[En retard?]]="Oui","HD",IF(Tableau1[Délai restant]&lt;1,"&lt;24h",IF(Tableau1[Délai restant]&lt;2,"&lt;48h","≥48h")))</f>
        <v>&lt;48h</v>
      </c>
      <c r="Q2067" s="14" t="str">
        <f>IF(AND(Tableau1[[#This Row],[En retard?]]="Oui",OR(Tableau1[[#This Row],[Product]]="Citron",Tableau1[[#This Row],[Product]]="Amandes")),"Oui","Non")</f>
        <v>Non</v>
      </c>
      <c r="R2067" t="str">
        <f>CONCATENATE(Tableau1[[#This Row],[OrderCode]],"|",Tableau1[[#This Row],[AnaCode]],"|",Tableau1[[#This Row],[Product]])</f>
        <v>CMD01648402|SCR|Tomate</v>
      </c>
    </row>
    <row r="2068" spans="1:18" x14ac:dyDescent="0.25">
      <c r="A2068" s="1" t="s">
        <v>752</v>
      </c>
      <c r="B2068" s="1" t="s">
        <v>32</v>
      </c>
      <c r="C2068" s="3" t="s">
        <v>61</v>
      </c>
      <c r="D2068" s="3" t="s">
        <v>14</v>
      </c>
      <c r="E2068" s="1" t="s">
        <v>229</v>
      </c>
      <c r="F2068" s="1" t="s">
        <v>2588</v>
      </c>
      <c r="G2068" s="1" t="s">
        <v>964</v>
      </c>
      <c r="H2068" s="3">
        <f>SUBSTITUTE(LEFT(Tableau1[[#This Row],[OrderDate]],17),".",":")+0</f>
        <v>43571.311354166668</v>
      </c>
      <c r="I2068" s="3">
        <f>SUBSTITUTE(LEFT(Tableau1[[#This Row],[OrderDueTo]],17),".",":")+0</f>
        <v>43573.5</v>
      </c>
      <c r="J2068" s="13" t="str">
        <f>VLOOKUP(Tableau1[[#This Row],[AnaCode]],'Config Analyses'!A:C,2,FALSE)</f>
        <v>Analyse sucres</v>
      </c>
      <c r="K2068" s="13" t="str">
        <f>VLOOKUP(Tableau1[[#This Row],[AnaCode]],'Config Analyses'!A:C,3,FALSE)</f>
        <v>Equipe 2</v>
      </c>
      <c r="L2068" s="13" t="str">
        <f>VLOOKUP(Tableau1[[#This Row],[CustomerCode]],'Config Clients'!A:D,3,FALSE)</f>
        <v>Grande surface</v>
      </c>
      <c r="M2068" s="13" t="str">
        <f>VLOOKUP(Tableau1[[#This Row],[CustomerCode]],'Config Clients'!A:D,4,FALSE)</f>
        <v>Eric</v>
      </c>
      <c r="N2068" s="10" t="str">
        <f>IFERROR(IF(Tableau1[[#This Row],[Date rendu]]-'Date de l''export'!$A$2&gt;0,"Non","Oui"),"Oui")</f>
        <v>Non</v>
      </c>
      <c r="O2068" s="11">
        <f>IF(Tableau1[[#This Row],[En retard?]]="Non",Tableau1[[#This Row],[Date rendu]]-'Date de l''export'!$A$2,0)</f>
        <v>1.7404166666674428</v>
      </c>
      <c r="P2068" s="14" t="str">
        <f>IF(Tableau1[[#This Row],[En retard?]]="Oui","HD",IF(Tableau1[Délai restant]&lt;1,"&lt;24h",IF(Tableau1[Délai restant]&lt;2,"&lt;48h","≥48h")))</f>
        <v>&lt;48h</v>
      </c>
      <c r="Q2068" s="14" t="str">
        <f>IF(AND(Tableau1[[#This Row],[En retard?]]="Oui",OR(Tableau1[[#This Row],[Product]]="Citron",Tableau1[[#This Row],[Product]]="Amandes")),"Oui","Non")</f>
        <v>Non</v>
      </c>
      <c r="R2068" t="str">
        <f>CONCATENATE(Tableau1[[#This Row],[OrderCode]],"|",Tableau1[[#This Row],[AnaCode]],"|",Tableau1[[#This Row],[Product]])</f>
        <v>CMD01693303|SCR|Tomate</v>
      </c>
    </row>
    <row r="2069" spans="1:18" x14ac:dyDescent="0.25">
      <c r="A2069" s="1" t="s">
        <v>3288</v>
      </c>
      <c r="B2069" s="1" t="s">
        <v>42</v>
      </c>
      <c r="C2069" s="3" t="s">
        <v>73</v>
      </c>
      <c r="D2069" s="3" t="s">
        <v>23</v>
      </c>
      <c r="E2069" s="1" t="s">
        <v>179</v>
      </c>
      <c r="F2069" s="1" t="s">
        <v>3905</v>
      </c>
      <c r="G2069" s="1" t="s">
        <v>945</v>
      </c>
      <c r="H2069" s="3">
        <f>SUBSTITUTE(LEFT(Tableau1[[#This Row],[OrderDate]],17),".",":")+0</f>
        <v>43571.311377314814</v>
      </c>
      <c r="I2069" s="3">
        <f>SUBSTITUTE(LEFT(Tableau1[[#This Row],[OrderDueTo]],17),".",":")+0</f>
        <v>43572.5</v>
      </c>
      <c r="J2069" s="13" t="str">
        <f>VLOOKUP(Tableau1[[#This Row],[AnaCode]],'Config Analyses'!A:C,2,FALSE)</f>
        <v>Analyse métaux lourds</v>
      </c>
      <c r="K2069" s="13" t="str">
        <f>VLOOKUP(Tableau1[[#This Row],[AnaCode]],'Config Analyses'!A:C,3,FALSE)</f>
        <v>Equipe 1</v>
      </c>
      <c r="L2069" s="13" t="str">
        <f>VLOOKUP(Tableau1[[#This Row],[CustomerCode]],'Config Clients'!A:D,3,FALSE)</f>
        <v>Entreprises agro-alimentaires</v>
      </c>
      <c r="M2069" s="13" t="str">
        <f>VLOOKUP(Tableau1[[#This Row],[CustomerCode]],'Config Clients'!A:D,4,FALSE)</f>
        <v>Julien</v>
      </c>
      <c r="N2069" s="10" t="str">
        <f>IFERROR(IF(Tableau1[[#This Row],[Date rendu]]-'Date de l''export'!$A$2&gt;0,"Non","Oui"),"Oui")</f>
        <v>Non</v>
      </c>
      <c r="O2069" s="11">
        <f>IF(Tableau1[[#This Row],[En retard?]]="Non",Tableau1[[#This Row],[Date rendu]]-'Date de l''export'!$A$2,0)</f>
        <v>0.74041666666744277</v>
      </c>
      <c r="P2069" s="14" t="str">
        <f>IF(Tableau1[[#This Row],[En retard?]]="Oui","HD",IF(Tableau1[Délai restant]&lt;1,"&lt;24h",IF(Tableau1[Délai restant]&lt;2,"&lt;48h","≥48h")))</f>
        <v>&lt;24h</v>
      </c>
      <c r="Q2069" s="14" t="str">
        <f>IF(AND(Tableau1[[#This Row],[En retard?]]="Oui",OR(Tableau1[[#This Row],[Product]]="Citron",Tableau1[[#This Row],[Product]]="Amandes")),"Oui","Non")</f>
        <v>Non</v>
      </c>
      <c r="R2069" t="str">
        <f>CONCATENATE(Tableau1[[#This Row],[OrderCode]],"|",Tableau1[[#This Row],[AnaCode]],"|",Tableau1[[#This Row],[Product]])</f>
        <v>CMD01721401|MTX|Jus de fruits</v>
      </c>
    </row>
    <row r="2070" spans="1:18" x14ac:dyDescent="0.25">
      <c r="A2070" s="1" t="s">
        <v>3633</v>
      </c>
      <c r="B2070" s="1" t="s">
        <v>42</v>
      </c>
      <c r="C2070" s="3" t="s">
        <v>188</v>
      </c>
      <c r="D2070" s="3" t="s">
        <v>38</v>
      </c>
      <c r="E2070" s="1" t="s">
        <v>229</v>
      </c>
      <c r="F2070" s="1" t="s">
        <v>3906</v>
      </c>
      <c r="G2070" s="1" t="s">
        <v>964</v>
      </c>
      <c r="H2070" s="3">
        <f>SUBSTITUTE(LEFT(Tableau1[[#This Row],[OrderDate]],17),".",":")+0</f>
        <v>43571.311412037037</v>
      </c>
      <c r="I2070" s="3">
        <f>SUBSTITUTE(LEFT(Tableau1[[#This Row],[OrderDueTo]],17),".",":")+0</f>
        <v>43573.5</v>
      </c>
      <c r="J2070" s="13" t="str">
        <f>VLOOKUP(Tableau1[[#This Row],[AnaCode]],'Config Analyses'!A:C,2,FALSE)</f>
        <v>Analyse sucres</v>
      </c>
      <c r="K2070" s="13" t="str">
        <f>VLOOKUP(Tableau1[[#This Row],[AnaCode]],'Config Analyses'!A:C,3,FALSE)</f>
        <v>Equipe 2</v>
      </c>
      <c r="L2070" s="13" t="str">
        <f>VLOOKUP(Tableau1[[#This Row],[CustomerCode]],'Config Clients'!A:D,3,FALSE)</f>
        <v>Coopérative agricole</v>
      </c>
      <c r="M2070" s="13" t="str">
        <f>VLOOKUP(Tableau1[[#This Row],[CustomerCode]],'Config Clients'!A:D,4,FALSE)</f>
        <v>Julie</v>
      </c>
      <c r="N2070" s="10" t="str">
        <f>IFERROR(IF(Tableau1[[#This Row],[Date rendu]]-'Date de l''export'!$A$2&gt;0,"Non","Oui"),"Oui")</f>
        <v>Non</v>
      </c>
      <c r="O2070" s="11">
        <f>IF(Tableau1[[#This Row],[En retard?]]="Non",Tableau1[[#This Row],[Date rendu]]-'Date de l''export'!$A$2,0)</f>
        <v>1.7404166666674428</v>
      </c>
      <c r="P2070" s="14" t="str">
        <f>IF(Tableau1[[#This Row],[En retard?]]="Oui","HD",IF(Tableau1[Délai restant]&lt;1,"&lt;24h",IF(Tableau1[Délai restant]&lt;2,"&lt;48h","≥48h")))</f>
        <v>&lt;48h</v>
      </c>
      <c r="Q2070" s="14" t="str">
        <f>IF(AND(Tableau1[[#This Row],[En retard?]]="Oui",OR(Tableau1[[#This Row],[Product]]="Citron",Tableau1[[#This Row],[Product]]="Amandes")),"Oui","Non")</f>
        <v>Non</v>
      </c>
      <c r="R2070" t="str">
        <f>CONCATENATE(Tableau1[[#This Row],[OrderCode]],"|",Tableau1[[#This Row],[AnaCode]],"|",Tableau1[[#This Row],[Product]])</f>
        <v>CMD01646405|SCR|Jus de fruits</v>
      </c>
    </row>
    <row r="2071" spans="1:18" x14ac:dyDescent="0.25">
      <c r="A2071" s="1" t="s">
        <v>284</v>
      </c>
      <c r="B2071" s="1" t="s">
        <v>32</v>
      </c>
      <c r="C2071" s="3" t="s">
        <v>61</v>
      </c>
      <c r="D2071" s="3" t="s">
        <v>14</v>
      </c>
      <c r="E2071" s="1" t="s">
        <v>229</v>
      </c>
      <c r="F2071" s="1" t="s">
        <v>3135</v>
      </c>
      <c r="G2071" s="1" t="s">
        <v>964</v>
      </c>
      <c r="H2071" s="3">
        <f>SUBSTITUTE(LEFT(Tableau1[[#This Row],[OrderDate]],17),".",":")+0</f>
        <v>43571.311493055553</v>
      </c>
      <c r="I2071" s="3">
        <f>SUBSTITUTE(LEFT(Tableau1[[#This Row],[OrderDueTo]],17),".",":")+0</f>
        <v>43573.5</v>
      </c>
      <c r="J2071" s="13" t="str">
        <f>VLOOKUP(Tableau1[[#This Row],[AnaCode]],'Config Analyses'!A:C,2,FALSE)</f>
        <v>Analyse sucres</v>
      </c>
      <c r="K2071" s="13" t="str">
        <f>VLOOKUP(Tableau1[[#This Row],[AnaCode]],'Config Analyses'!A:C,3,FALSE)</f>
        <v>Equipe 2</v>
      </c>
      <c r="L2071" s="13" t="str">
        <f>VLOOKUP(Tableau1[[#This Row],[CustomerCode]],'Config Clients'!A:D,3,FALSE)</f>
        <v>Grande surface</v>
      </c>
      <c r="M2071" s="13" t="str">
        <f>VLOOKUP(Tableau1[[#This Row],[CustomerCode]],'Config Clients'!A:D,4,FALSE)</f>
        <v>Eric</v>
      </c>
      <c r="N2071" s="10" t="str">
        <f>IFERROR(IF(Tableau1[[#This Row],[Date rendu]]-'Date de l''export'!$A$2&gt;0,"Non","Oui"),"Oui")</f>
        <v>Non</v>
      </c>
      <c r="O2071" s="11">
        <f>IF(Tableau1[[#This Row],[En retard?]]="Non",Tableau1[[#This Row],[Date rendu]]-'Date de l''export'!$A$2,0)</f>
        <v>1.7404166666674428</v>
      </c>
      <c r="P2071" s="14" t="str">
        <f>IF(Tableau1[[#This Row],[En retard?]]="Oui","HD",IF(Tableau1[Délai restant]&lt;1,"&lt;24h",IF(Tableau1[Délai restant]&lt;2,"&lt;48h","≥48h")))</f>
        <v>&lt;48h</v>
      </c>
      <c r="Q2071" s="14" t="str">
        <f>IF(AND(Tableau1[[#This Row],[En retard?]]="Oui",OR(Tableau1[[#This Row],[Product]]="Citron",Tableau1[[#This Row],[Product]]="Amandes")),"Oui","Non")</f>
        <v>Non</v>
      </c>
      <c r="R2071" t="str">
        <f>CONCATENATE(Tableau1[[#This Row],[OrderCode]],"|",Tableau1[[#This Row],[AnaCode]],"|",Tableau1[[#This Row],[Product]])</f>
        <v>CMD01645601|SCR|Tomate</v>
      </c>
    </row>
    <row r="2072" spans="1:18" x14ac:dyDescent="0.25">
      <c r="A2072" s="1" t="s">
        <v>3259</v>
      </c>
      <c r="B2072" s="1" t="s">
        <v>42</v>
      </c>
      <c r="C2072" s="3" t="s">
        <v>73</v>
      </c>
      <c r="D2072" s="3" t="s">
        <v>23</v>
      </c>
      <c r="E2072" s="1" t="s">
        <v>179</v>
      </c>
      <c r="F2072" s="1" t="s">
        <v>3907</v>
      </c>
      <c r="G2072" s="1" t="s">
        <v>945</v>
      </c>
      <c r="H2072" s="3">
        <f>SUBSTITUTE(LEFT(Tableau1[[#This Row],[OrderDate]],17),".",":")+0</f>
        <v>43571.311631944445</v>
      </c>
      <c r="I2072" s="3">
        <f>SUBSTITUTE(LEFT(Tableau1[[#This Row],[OrderDueTo]],17),".",":")+0</f>
        <v>43572.5</v>
      </c>
      <c r="J2072" s="13" t="str">
        <f>VLOOKUP(Tableau1[[#This Row],[AnaCode]],'Config Analyses'!A:C,2,FALSE)</f>
        <v>Analyse métaux lourds</v>
      </c>
      <c r="K2072" s="13" t="str">
        <f>VLOOKUP(Tableau1[[#This Row],[AnaCode]],'Config Analyses'!A:C,3,FALSE)</f>
        <v>Equipe 1</v>
      </c>
      <c r="L2072" s="13" t="str">
        <f>VLOOKUP(Tableau1[[#This Row],[CustomerCode]],'Config Clients'!A:D,3,FALSE)</f>
        <v>Entreprises agro-alimentaires</v>
      </c>
      <c r="M2072" s="13" t="str">
        <f>VLOOKUP(Tableau1[[#This Row],[CustomerCode]],'Config Clients'!A:D,4,FALSE)</f>
        <v>Julien</v>
      </c>
      <c r="N2072" s="10" t="str">
        <f>IFERROR(IF(Tableau1[[#This Row],[Date rendu]]-'Date de l''export'!$A$2&gt;0,"Non","Oui"),"Oui")</f>
        <v>Non</v>
      </c>
      <c r="O2072" s="11">
        <f>IF(Tableau1[[#This Row],[En retard?]]="Non",Tableau1[[#This Row],[Date rendu]]-'Date de l''export'!$A$2,0)</f>
        <v>0.74041666666744277</v>
      </c>
      <c r="P2072" s="14" t="str">
        <f>IF(Tableau1[[#This Row],[En retard?]]="Oui","HD",IF(Tableau1[Délai restant]&lt;1,"&lt;24h",IF(Tableau1[Délai restant]&lt;2,"&lt;48h","≥48h")))</f>
        <v>&lt;24h</v>
      </c>
      <c r="Q2072" s="14" t="str">
        <f>IF(AND(Tableau1[[#This Row],[En retard?]]="Oui",OR(Tableau1[[#This Row],[Product]]="Citron",Tableau1[[#This Row],[Product]]="Amandes")),"Oui","Non")</f>
        <v>Non</v>
      </c>
      <c r="R2072" t="str">
        <f>CONCATENATE(Tableau1[[#This Row],[OrderCode]],"|",Tableau1[[#This Row],[AnaCode]],"|",Tableau1[[#This Row],[Product]])</f>
        <v>CMD01684602|MTX|Jus de fruits</v>
      </c>
    </row>
    <row r="2073" spans="1:18" x14ac:dyDescent="0.25">
      <c r="A2073" s="1" t="s">
        <v>465</v>
      </c>
      <c r="B2073" s="1" t="s">
        <v>42</v>
      </c>
      <c r="C2073" s="3" t="s">
        <v>65</v>
      </c>
      <c r="D2073" s="3" t="s">
        <v>17</v>
      </c>
      <c r="E2073" s="1" t="s">
        <v>130</v>
      </c>
      <c r="F2073" s="1" t="s">
        <v>2590</v>
      </c>
      <c r="G2073" s="1" t="s">
        <v>1013</v>
      </c>
      <c r="H2073" s="3">
        <f>SUBSTITUTE(LEFT(Tableau1[[#This Row],[OrderDate]],17),".",":")+0</f>
        <v>43571.311655092592</v>
      </c>
      <c r="I2073" s="3">
        <f>SUBSTITUTE(LEFT(Tableau1[[#This Row],[OrderDueTo]],17),".",":")+0</f>
        <v>43578.5</v>
      </c>
      <c r="J2073" s="13" t="str">
        <f>VLOOKUP(Tableau1[[#This Row],[AnaCode]],'Config Analyses'!A:C,2,FALSE)</f>
        <v>Analyse pesticides</v>
      </c>
      <c r="K2073" s="13" t="str">
        <f>VLOOKUP(Tableau1[[#This Row],[AnaCode]],'Config Analyses'!A:C,3,FALSE)</f>
        <v>Equipe 3</v>
      </c>
      <c r="L2073" s="13" t="str">
        <f>VLOOKUP(Tableau1[[#This Row],[CustomerCode]],'Config Clients'!A:D,3,FALSE)</f>
        <v>Entreprises agro-alimentaires</v>
      </c>
      <c r="M2073" s="13" t="str">
        <f>VLOOKUP(Tableau1[[#This Row],[CustomerCode]],'Config Clients'!A:D,4,FALSE)</f>
        <v>Marc</v>
      </c>
      <c r="N2073" s="10" t="str">
        <f>IFERROR(IF(Tableau1[[#This Row],[Date rendu]]-'Date de l''export'!$A$2&gt;0,"Non","Oui"),"Oui")</f>
        <v>Non</v>
      </c>
      <c r="O2073" s="11">
        <f>IF(Tableau1[[#This Row],[En retard?]]="Non",Tableau1[[#This Row],[Date rendu]]-'Date de l''export'!$A$2,0)</f>
        <v>6.7404166666674428</v>
      </c>
      <c r="P2073" s="14" t="str">
        <f>IF(Tableau1[[#This Row],[En retard?]]="Oui","HD",IF(Tableau1[Délai restant]&lt;1,"&lt;24h",IF(Tableau1[Délai restant]&lt;2,"&lt;48h","≥48h")))</f>
        <v>≥48h</v>
      </c>
      <c r="Q2073" s="14" t="str">
        <f>IF(AND(Tableau1[[#This Row],[En retard?]]="Oui",OR(Tableau1[[#This Row],[Product]]="Citron",Tableau1[[#This Row],[Product]]="Amandes")),"Oui","Non")</f>
        <v>Non</v>
      </c>
      <c r="R2073" t="str">
        <f>CONCATENATE(Tableau1[[#This Row],[OrderCode]],"|",Tableau1[[#This Row],[AnaCode]],"|",Tableau1[[#This Row],[Product]])</f>
        <v>CMD01753802|PEST|Jus de fruits</v>
      </c>
    </row>
    <row r="2074" spans="1:18" x14ac:dyDescent="0.25">
      <c r="A2074" s="1" t="s">
        <v>506</v>
      </c>
      <c r="B2074" s="1" t="s">
        <v>32</v>
      </c>
      <c r="C2074" s="3" t="s">
        <v>61</v>
      </c>
      <c r="D2074" s="3" t="s">
        <v>14</v>
      </c>
      <c r="E2074" s="1" t="s">
        <v>229</v>
      </c>
      <c r="F2074" s="1" t="s">
        <v>2591</v>
      </c>
      <c r="G2074" s="1" t="s">
        <v>964</v>
      </c>
      <c r="H2074" s="3">
        <f>SUBSTITUTE(LEFT(Tableau1[[#This Row],[OrderDate]],17),".",":")+0</f>
        <v>43571.311805555553</v>
      </c>
      <c r="I2074" s="3">
        <f>SUBSTITUTE(LEFT(Tableau1[[#This Row],[OrderDueTo]],17),".",":")+0</f>
        <v>43573.5</v>
      </c>
      <c r="J2074" s="13" t="str">
        <f>VLOOKUP(Tableau1[[#This Row],[AnaCode]],'Config Analyses'!A:C,2,FALSE)</f>
        <v>Analyse sucres</v>
      </c>
      <c r="K2074" s="13" t="str">
        <f>VLOOKUP(Tableau1[[#This Row],[AnaCode]],'Config Analyses'!A:C,3,FALSE)</f>
        <v>Equipe 2</v>
      </c>
      <c r="L2074" s="13" t="str">
        <f>VLOOKUP(Tableau1[[#This Row],[CustomerCode]],'Config Clients'!A:D,3,FALSE)</f>
        <v>Grande surface</v>
      </c>
      <c r="M2074" s="13" t="str">
        <f>VLOOKUP(Tableau1[[#This Row],[CustomerCode]],'Config Clients'!A:D,4,FALSE)</f>
        <v>Eric</v>
      </c>
      <c r="N2074" s="10" t="str">
        <f>IFERROR(IF(Tableau1[[#This Row],[Date rendu]]-'Date de l''export'!$A$2&gt;0,"Non","Oui"),"Oui")</f>
        <v>Non</v>
      </c>
      <c r="O2074" s="11">
        <f>IF(Tableau1[[#This Row],[En retard?]]="Non",Tableau1[[#This Row],[Date rendu]]-'Date de l''export'!$A$2,0)</f>
        <v>1.7404166666674428</v>
      </c>
      <c r="P2074" s="14" t="str">
        <f>IF(Tableau1[[#This Row],[En retard?]]="Oui","HD",IF(Tableau1[Délai restant]&lt;1,"&lt;24h",IF(Tableau1[Délai restant]&lt;2,"&lt;48h","≥48h")))</f>
        <v>&lt;48h</v>
      </c>
      <c r="Q2074" s="14" t="str">
        <f>IF(AND(Tableau1[[#This Row],[En retard?]]="Oui",OR(Tableau1[[#This Row],[Product]]="Citron",Tableau1[[#This Row],[Product]]="Amandes")),"Oui","Non")</f>
        <v>Non</v>
      </c>
      <c r="R2074" t="str">
        <f>CONCATENATE(Tableau1[[#This Row],[OrderCode]],"|",Tableau1[[#This Row],[AnaCode]],"|",Tableau1[[#This Row],[Product]])</f>
        <v>CMD01761805|SCR|Tomate</v>
      </c>
    </row>
    <row r="2075" spans="1:18" x14ac:dyDescent="0.25">
      <c r="A2075" s="1" t="s">
        <v>855</v>
      </c>
      <c r="B2075" s="1" t="s">
        <v>31</v>
      </c>
      <c r="C2075" s="3" t="s">
        <v>72</v>
      </c>
      <c r="D2075" s="3" t="s">
        <v>22</v>
      </c>
      <c r="E2075" s="1" t="s">
        <v>229</v>
      </c>
      <c r="F2075" s="1" t="s">
        <v>2592</v>
      </c>
      <c r="G2075" s="1" t="s">
        <v>964</v>
      </c>
      <c r="H2075" s="3">
        <f>SUBSTITUTE(LEFT(Tableau1[[#This Row],[OrderDate]],17),".",":")+0</f>
        <v>43571.311921296299</v>
      </c>
      <c r="I2075" s="3">
        <f>SUBSTITUTE(LEFT(Tableau1[[#This Row],[OrderDueTo]],17),".",":")+0</f>
        <v>43573.5</v>
      </c>
      <c r="J2075" s="13" t="str">
        <f>VLOOKUP(Tableau1[[#This Row],[AnaCode]],'Config Analyses'!A:C,2,FALSE)</f>
        <v>Analyse sucres</v>
      </c>
      <c r="K2075" s="13" t="str">
        <f>VLOOKUP(Tableau1[[#This Row],[AnaCode]],'Config Analyses'!A:C,3,FALSE)</f>
        <v>Equipe 2</v>
      </c>
      <c r="L2075" s="13" t="str">
        <f>VLOOKUP(Tableau1[[#This Row],[CustomerCode]],'Config Clients'!A:D,3,FALSE)</f>
        <v>Coopérative agricole</v>
      </c>
      <c r="M2075" s="13" t="str">
        <f>VLOOKUP(Tableau1[[#This Row],[CustomerCode]],'Config Clients'!A:D,4,FALSE)</f>
        <v>Julie</v>
      </c>
      <c r="N2075" s="10" t="str">
        <f>IFERROR(IF(Tableau1[[#This Row],[Date rendu]]-'Date de l''export'!$A$2&gt;0,"Non","Oui"),"Oui")</f>
        <v>Non</v>
      </c>
      <c r="O2075" s="11">
        <f>IF(Tableau1[[#This Row],[En retard?]]="Non",Tableau1[[#This Row],[Date rendu]]-'Date de l''export'!$A$2,0)</f>
        <v>1.7404166666674428</v>
      </c>
      <c r="P2075" s="14" t="str">
        <f>IF(Tableau1[[#This Row],[En retard?]]="Oui","HD",IF(Tableau1[Délai restant]&lt;1,"&lt;24h",IF(Tableau1[Délai restant]&lt;2,"&lt;48h","≥48h")))</f>
        <v>&lt;48h</v>
      </c>
      <c r="Q2075" s="14" t="str">
        <f>IF(AND(Tableau1[[#This Row],[En retard?]]="Oui",OR(Tableau1[[#This Row],[Product]]="Citron",Tableau1[[#This Row],[Product]]="Amandes")),"Oui","Non")</f>
        <v>Non</v>
      </c>
      <c r="R2075" t="str">
        <f>CONCATENATE(Tableau1[[#This Row],[OrderCode]],"|",Tableau1[[#This Row],[AnaCode]],"|",Tableau1[[#This Row],[Product]])</f>
        <v>CMD01753504|SCR|Pomme de terre</v>
      </c>
    </row>
    <row r="2076" spans="1:18" x14ac:dyDescent="0.25">
      <c r="A2076" s="1" t="s">
        <v>325</v>
      </c>
      <c r="B2076" s="1" t="s">
        <v>32</v>
      </c>
      <c r="C2076" s="3" t="s">
        <v>61</v>
      </c>
      <c r="D2076" s="3" t="s">
        <v>14</v>
      </c>
      <c r="E2076" s="1" t="s">
        <v>229</v>
      </c>
      <c r="F2076" s="1" t="s">
        <v>2593</v>
      </c>
      <c r="G2076" s="1" t="s">
        <v>964</v>
      </c>
      <c r="H2076" s="3">
        <f>SUBSTITUTE(LEFT(Tableau1[[#This Row],[OrderDate]],17),".",":")+0</f>
        <v>43571.312141203707</v>
      </c>
      <c r="I2076" s="3">
        <f>SUBSTITUTE(LEFT(Tableau1[[#This Row],[OrderDueTo]],17),".",":")+0</f>
        <v>43573.5</v>
      </c>
      <c r="J2076" s="13" t="str">
        <f>VLOOKUP(Tableau1[[#This Row],[AnaCode]],'Config Analyses'!A:C,2,FALSE)</f>
        <v>Analyse sucres</v>
      </c>
      <c r="K2076" s="13" t="str">
        <f>VLOOKUP(Tableau1[[#This Row],[AnaCode]],'Config Analyses'!A:C,3,FALSE)</f>
        <v>Equipe 2</v>
      </c>
      <c r="L2076" s="13" t="str">
        <f>VLOOKUP(Tableau1[[#This Row],[CustomerCode]],'Config Clients'!A:D,3,FALSE)</f>
        <v>Grande surface</v>
      </c>
      <c r="M2076" s="13" t="str">
        <f>VLOOKUP(Tableau1[[#This Row],[CustomerCode]],'Config Clients'!A:D,4,FALSE)</f>
        <v>Eric</v>
      </c>
      <c r="N2076" s="10" t="str">
        <f>IFERROR(IF(Tableau1[[#This Row],[Date rendu]]-'Date de l''export'!$A$2&gt;0,"Non","Oui"),"Oui")</f>
        <v>Non</v>
      </c>
      <c r="O2076" s="11">
        <f>IF(Tableau1[[#This Row],[En retard?]]="Non",Tableau1[[#This Row],[Date rendu]]-'Date de l''export'!$A$2,0)</f>
        <v>1.7404166666674428</v>
      </c>
      <c r="P2076" s="14" t="str">
        <f>IF(Tableau1[[#This Row],[En retard?]]="Oui","HD",IF(Tableau1[Délai restant]&lt;1,"&lt;24h",IF(Tableau1[Délai restant]&lt;2,"&lt;48h","≥48h")))</f>
        <v>&lt;48h</v>
      </c>
      <c r="Q2076" s="14" t="str">
        <f>IF(AND(Tableau1[[#This Row],[En retard?]]="Oui",OR(Tableau1[[#This Row],[Product]]="Citron",Tableau1[[#This Row],[Product]]="Amandes")),"Oui","Non")</f>
        <v>Non</v>
      </c>
      <c r="R2076" t="str">
        <f>CONCATENATE(Tableau1[[#This Row],[OrderCode]],"|",Tableau1[[#This Row],[AnaCode]],"|",Tableau1[[#This Row],[Product]])</f>
        <v>CMD01761802|SCR|Tomate</v>
      </c>
    </row>
    <row r="2077" spans="1:18" x14ac:dyDescent="0.25">
      <c r="A2077" s="1" t="s">
        <v>3389</v>
      </c>
      <c r="B2077" s="1" t="s">
        <v>42</v>
      </c>
      <c r="C2077" s="3" t="s">
        <v>188</v>
      </c>
      <c r="D2077" s="3" t="s">
        <v>38</v>
      </c>
      <c r="E2077" s="1" t="s">
        <v>229</v>
      </c>
      <c r="F2077" s="1" t="s">
        <v>3908</v>
      </c>
      <c r="G2077" s="1" t="s">
        <v>964</v>
      </c>
      <c r="H2077" s="3">
        <f>SUBSTITUTE(LEFT(Tableau1[[#This Row],[OrderDate]],17),".",":")+0</f>
        <v>43571.312268518515</v>
      </c>
      <c r="I2077" s="3">
        <f>SUBSTITUTE(LEFT(Tableau1[[#This Row],[OrderDueTo]],17),".",":")+0</f>
        <v>43573.5</v>
      </c>
      <c r="J2077" s="13" t="str">
        <f>VLOOKUP(Tableau1[[#This Row],[AnaCode]],'Config Analyses'!A:C,2,FALSE)</f>
        <v>Analyse sucres</v>
      </c>
      <c r="K2077" s="13" t="str">
        <f>VLOOKUP(Tableau1[[#This Row],[AnaCode]],'Config Analyses'!A:C,3,FALSE)</f>
        <v>Equipe 2</v>
      </c>
      <c r="L2077" s="13" t="str">
        <f>VLOOKUP(Tableau1[[#This Row],[CustomerCode]],'Config Clients'!A:D,3,FALSE)</f>
        <v>Coopérative agricole</v>
      </c>
      <c r="M2077" s="13" t="str">
        <f>VLOOKUP(Tableau1[[#This Row],[CustomerCode]],'Config Clients'!A:D,4,FALSE)</f>
        <v>Julie</v>
      </c>
      <c r="N2077" s="10" t="str">
        <f>IFERROR(IF(Tableau1[[#This Row],[Date rendu]]-'Date de l''export'!$A$2&gt;0,"Non","Oui"),"Oui")</f>
        <v>Non</v>
      </c>
      <c r="O2077" s="11">
        <f>IF(Tableau1[[#This Row],[En retard?]]="Non",Tableau1[[#This Row],[Date rendu]]-'Date de l''export'!$A$2,0)</f>
        <v>1.7404166666674428</v>
      </c>
      <c r="P2077" s="14" t="str">
        <f>IF(Tableau1[[#This Row],[En retard?]]="Oui","HD",IF(Tableau1[Délai restant]&lt;1,"&lt;24h",IF(Tableau1[Délai restant]&lt;2,"&lt;48h","≥48h")))</f>
        <v>&lt;48h</v>
      </c>
      <c r="Q2077" s="14" t="str">
        <f>IF(AND(Tableau1[[#This Row],[En retard?]]="Oui",OR(Tableau1[[#This Row],[Product]]="Citron",Tableau1[[#This Row],[Product]]="Amandes")),"Oui","Non")</f>
        <v>Non</v>
      </c>
      <c r="R2077" t="str">
        <f>CONCATENATE(Tableau1[[#This Row],[OrderCode]],"|",Tableau1[[#This Row],[AnaCode]],"|",Tableau1[[#This Row],[Product]])</f>
        <v>CMD01748539|SCR|Jus de fruits</v>
      </c>
    </row>
    <row r="2078" spans="1:18" x14ac:dyDescent="0.25">
      <c r="A2078" s="1" t="s">
        <v>795</v>
      </c>
      <c r="B2078" s="1" t="s">
        <v>31</v>
      </c>
      <c r="C2078" s="3" t="s">
        <v>98</v>
      </c>
      <c r="D2078" s="3" t="s">
        <v>27</v>
      </c>
      <c r="E2078" s="1" t="s">
        <v>229</v>
      </c>
      <c r="F2078" s="1" t="s">
        <v>2595</v>
      </c>
      <c r="G2078" s="1" t="s">
        <v>964</v>
      </c>
      <c r="H2078" s="3">
        <f>SUBSTITUTE(LEFT(Tableau1[[#This Row],[OrderDate]],17),".",":")+0</f>
        <v>43571.312291666669</v>
      </c>
      <c r="I2078" s="3">
        <f>SUBSTITUTE(LEFT(Tableau1[[#This Row],[OrderDueTo]],17),".",":")+0</f>
        <v>43573.5</v>
      </c>
      <c r="J2078" s="13" t="str">
        <f>VLOOKUP(Tableau1[[#This Row],[AnaCode]],'Config Analyses'!A:C,2,FALSE)</f>
        <v>Analyse sucres</v>
      </c>
      <c r="K2078" s="13" t="str">
        <f>VLOOKUP(Tableau1[[#This Row],[AnaCode]],'Config Analyses'!A:C,3,FALSE)</f>
        <v>Equipe 2</v>
      </c>
      <c r="L2078" s="13" t="str">
        <f>VLOOKUP(Tableau1[[#This Row],[CustomerCode]],'Config Clients'!A:D,3,FALSE)</f>
        <v>Coopérative agricole</v>
      </c>
      <c r="M2078" s="13" t="str">
        <f>VLOOKUP(Tableau1[[#This Row],[CustomerCode]],'Config Clients'!A:D,4,FALSE)</f>
        <v>Julie</v>
      </c>
      <c r="N2078" s="10" t="str">
        <f>IFERROR(IF(Tableau1[[#This Row],[Date rendu]]-'Date de l''export'!$A$2&gt;0,"Non","Oui"),"Oui")</f>
        <v>Non</v>
      </c>
      <c r="O2078" s="11">
        <f>IF(Tableau1[[#This Row],[En retard?]]="Non",Tableau1[[#This Row],[Date rendu]]-'Date de l''export'!$A$2,0)</f>
        <v>1.7404166666674428</v>
      </c>
      <c r="P2078" s="14" t="str">
        <f>IF(Tableau1[[#This Row],[En retard?]]="Oui","HD",IF(Tableau1[Délai restant]&lt;1,"&lt;24h",IF(Tableau1[Délai restant]&lt;2,"&lt;48h","≥48h")))</f>
        <v>&lt;48h</v>
      </c>
      <c r="Q2078" s="14" t="str">
        <f>IF(AND(Tableau1[[#This Row],[En retard?]]="Oui",OR(Tableau1[[#This Row],[Product]]="Citron",Tableau1[[#This Row],[Product]]="Amandes")),"Oui","Non")</f>
        <v>Non</v>
      </c>
      <c r="R2078" t="str">
        <f>CONCATENATE(Tableau1[[#This Row],[OrderCode]],"|",Tableau1[[#This Row],[AnaCode]],"|",Tableau1[[#This Row],[Product]])</f>
        <v>CMD01749203|SCR|Pomme de terre</v>
      </c>
    </row>
    <row r="2079" spans="1:18" x14ac:dyDescent="0.25">
      <c r="A2079" s="1" t="s">
        <v>797</v>
      </c>
      <c r="B2079" s="1" t="s">
        <v>42</v>
      </c>
      <c r="C2079" s="3" t="s">
        <v>65</v>
      </c>
      <c r="D2079" s="3" t="s">
        <v>17</v>
      </c>
      <c r="E2079" s="1" t="s">
        <v>229</v>
      </c>
      <c r="F2079" s="1" t="s">
        <v>2596</v>
      </c>
      <c r="G2079" s="1" t="s">
        <v>964</v>
      </c>
      <c r="H2079" s="3">
        <f>SUBSTITUTE(LEFT(Tableau1[[#This Row],[OrderDate]],17),".",":")+0</f>
        <v>43571.312349537038</v>
      </c>
      <c r="I2079" s="3">
        <f>SUBSTITUTE(LEFT(Tableau1[[#This Row],[OrderDueTo]],17),".",":")+0</f>
        <v>43573.5</v>
      </c>
      <c r="J2079" s="13" t="str">
        <f>VLOOKUP(Tableau1[[#This Row],[AnaCode]],'Config Analyses'!A:C,2,FALSE)</f>
        <v>Analyse sucres</v>
      </c>
      <c r="K2079" s="13" t="str">
        <f>VLOOKUP(Tableau1[[#This Row],[AnaCode]],'Config Analyses'!A:C,3,FALSE)</f>
        <v>Equipe 2</v>
      </c>
      <c r="L2079" s="13" t="str">
        <f>VLOOKUP(Tableau1[[#This Row],[CustomerCode]],'Config Clients'!A:D,3,FALSE)</f>
        <v>Entreprises agro-alimentaires</v>
      </c>
      <c r="M2079" s="13" t="str">
        <f>VLOOKUP(Tableau1[[#This Row],[CustomerCode]],'Config Clients'!A:D,4,FALSE)</f>
        <v>Marc</v>
      </c>
      <c r="N2079" s="10" t="str">
        <f>IFERROR(IF(Tableau1[[#This Row],[Date rendu]]-'Date de l''export'!$A$2&gt;0,"Non","Oui"),"Oui")</f>
        <v>Non</v>
      </c>
      <c r="O2079" s="11">
        <f>IF(Tableau1[[#This Row],[En retard?]]="Non",Tableau1[[#This Row],[Date rendu]]-'Date de l''export'!$A$2,0)</f>
        <v>1.7404166666674428</v>
      </c>
      <c r="P2079" s="14" t="str">
        <f>IF(Tableau1[[#This Row],[En retard?]]="Oui","HD",IF(Tableau1[Délai restant]&lt;1,"&lt;24h",IF(Tableau1[Délai restant]&lt;2,"&lt;48h","≥48h")))</f>
        <v>&lt;48h</v>
      </c>
      <c r="Q2079" s="14" t="str">
        <f>IF(AND(Tableau1[[#This Row],[En retard?]]="Oui",OR(Tableau1[[#This Row],[Product]]="Citron",Tableau1[[#This Row],[Product]]="Amandes")),"Oui","Non")</f>
        <v>Non</v>
      </c>
      <c r="R2079" t="str">
        <f>CONCATENATE(Tableau1[[#This Row],[OrderCode]],"|",Tableau1[[#This Row],[AnaCode]],"|",Tableau1[[#This Row],[Product]])</f>
        <v>CMD01753701|SCR|Jus de fruits</v>
      </c>
    </row>
    <row r="2080" spans="1:18" x14ac:dyDescent="0.25">
      <c r="A2080" s="1" t="s">
        <v>433</v>
      </c>
      <c r="B2080" s="1" t="s">
        <v>31</v>
      </c>
      <c r="C2080" s="3" t="s">
        <v>49</v>
      </c>
      <c r="D2080" s="3" t="s">
        <v>8</v>
      </c>
      <c r="E2080" s="1" t="s">
        <v>107</v>
      </c>
      <c r="F2080" s="1" t="s">
        <v>2454</v>
      </c>
      <c r="G2080" s="1" t="s">
        <v>950</v>
      </c>
      <c r="H2080" s="3">
        <f>SUBSTITUTE(LEFT(Tableau1[[#This Row],[OrderDate]],17),".",":")+0</f>
        <v>43571.312372685185</v>
      </c>
      <c r="I2080" s="3">
        <f>SUBSTITUTE(LEFT(Tableau1[[#This Row],[OrderDueTo]],17),".",":")+0</f>
        <v>43574.5</v>
      </c>
      <c r="J2080" s="13" t="str">
        <f>VLOOKUP(Tableau1[[#This Row],[AnaCode]],'Config Analyses'!A:C,2,FALSE)</f>
        <v>Analyse nutritionelle</v>
      </c>
      <c r="K2080" s="13" t="str">
        <f>VLOOKUP(Tableau1[[#This Row],[AnaCode]],'Config Analyses'!A:C,3,FALSE)</f>
        <v>Equipe 2</v>
      </c>
      <c r="L2080" s="13" t="str">
        <f>VLOOKUP(Tableau1[[#This Row],[CustomerCode]],'Config Clients'!A:D,3,FALSE)</f>
        <v>Grande surface</v>
      </c>
      <c r="M2080" s="13" t="str">
        <f>VLOOKUP(Tableau1[[#This Row],[CustomerCode]],'Config Clients'!A:D,4,FALSE)</f>
        <v>Eric</v>
      </c>
      <c r="N2080" s="10" t="str">
        <f>IFERROR(IF(Tableau1[[#This Row],[Date rendu]]-'Date de l''export'!$A$2&gt;0,"Non","Oui"),"Oui")</f>
        <v>Non</v>
      </c>
      <c r="O2080" s="11">
        <f>IF(Tableau1[[#This Row],[En retard?]]="Non",Tableau1[[#This Row],[Date rendu]]-'Date de l''export'!$A$2,0)</f>
        <v>2.7404166666674428</v>
      </c>
      <c r="P2080" s="14" t="str">
        <f>IF(Tableau1[[#This Row],[En retard?]]="Oui","HD",IF(Tableau1[Délai restant]&lt;1,"&lt;24h",IF(Tableau1[Délai restant]&lt;2,"&lt;48h","≥48h")))</f>
        <v>≥48h</v>
      </c>
      <c r="Q2080" s="14" t="str">
        <f>IF(AND(Tableau1[[#This Row],[En retard?]]="Oui",OR(Tableau1[[#This Row],[Product]]="Citron",Tableau1[[#This Row],[Product]]="Amandes")),"Oui","Non")</f>
        <v>Non</v>
      </c>
      <c r="R2080" t="str">
        <f>CONCATENATE(Tableau1[[#This Row],[OrderCode]],"|",Tableau1[[#This Row],[AnaCode]],"|",Tableau1[[#This Row],[Product]])</f>
        <v>CMD01490007|NTR|Pomme de terre</v>
      </c>
    </row>
    <row r="2081" spans="1:18" x14ac:dyDescent="0.25">
      <c r="A2081" s="1" t="s">
        <v>696</v>
      </c>
      <c r="B2081" s="1" t="s">
        <v>31</v>
      </c>
      <c r="C2081" s="3" t="s">
        <v>61</v>
      </c>
      <c r="D2081" s="3" t="s">
        <v>14</v>
      </c>
      <c r="E2081" s="1" t="s">
        <v>229</v>
      </c>
      <c r="F2081" s="1" t="s">
        <v>3132</v>
      </c>
      <c r="G2081" s="1" t="s">
        <v>964</v>
      </c>
      <c r="H2081" s="3">
        <f>SUBSTITUTE(LEFT(Tableau1[[#This Row],[OrderDate]],17),".",":")+0</f>
        <v>43571.312592592592</v>
      </c>
      <c r="I2081" s="3">
        <f>SUBSTITUTE(LEFT(Tableau1[[#This Row],[OrderDueTo]],17),".",":")+0</f>
        <v>43573.5</v>
      </c>
      <c r="J2081" s="13" t="str">
        <f>VLOOKUP(Tableau1[[#This Row],[AnaCode]],'Config Analyses'!A:C,2,FALSE)</f>
        <v>Analyse sucres</v>
      </c>
      <c r="K2081" s="13" t="str">
        <f>VLOOKUP(Tableau1[[#This Row],[AnaCode]],'Config Analyses'!A:C,3,FALSE)</f>
        <v>Equipe 2</v>
      </c>
      <c r="L2081" s="13" t="str">
        <f>VLOOKUP(Tableau1[[#This Row],[CustomerCode]],'Config Clients'!A:D,3,FALSE)</f>
        <v>Grande surface</v>
      </c>
      <c r="M2081" s="13" t="str">
        <f>VLOOKUP(Tableau1[[#This Row],[CustomerCode]],'Config Clients'!A:D,4,FALSE)</f>
        <v>Eric</v>
      </c>
      <c r="N2081" s="10" t="str">
        <f>IFERROR(IF(Tableau1[[#This Row],[Date rendu]]-'Date de l''export'!$A$2&gt;0,"Non","Oui"),"Oui")</f>
        <v>Non</v>
      </c>
      <c r="O2081" s="11">
        <f>IF(Tableau1[[#This Row],[En retard?]]="Non",Tableau1[[#This Row],[Date rendu]]-'Date de l''export'!$A$2,0)</f>
        <v>1.7404166666674428</v>
      </c>
      <c r="P2081" s="14" t="str">
        <f>IF(Tableau1[[#This Row],[En retard?]]="Oui","HD",IF(Tableau1[Délai restant]&lt;1,"&lt;24h",IF(Tableau1[Délai restant]&lt;2,"&lt;48h","≥48h")))</f>
        <v>&lt;48h</v>
      </c>
      <c r="Q2081" s="14" t="str">
        <f>IF(AND(Tableau1[[#This Row],[En retard?]]="Oui",OR(Tableau1[[#This Row],[Product]]="Citron",Tableau1[[#This Row],[Product]]="Amandes")),"Oui","Non")</f>
        <v>Non</v>
      </c>
      <c r="R2081" t="str">
        <f>CONCATENATE(Tableau1[[#This Row],[OrderCode]],"|",Tableau1[[#This Row],[AnaCode]],"|",Tableau1[[#This Row],[Product]])</f>
        <v>CMD01474301|SCR|Pomme de terre</v>
      </c>
    </row>
    <row r="2082" spans="1:18" x14ac:dyDescent="0.25">
      <c r="A2082" s="1" t="s">
        <v>584</v>
      </c>
      <c r="B2082" s="1" t="s">
        <v>31</v>
      </c>
      <c r="C2082" s="3" t="s">
        <v>49</v>
      </c>
      <c r="D2082" s="3" t="s">
        <v>8</v>
      </c>
      <c r="E2082" s="1" t="s">
        <v>229</v>
      </c>
      <c r="F2082" s="1" t="s">
        <v>2597</v>
      </c>
      <c r="G2082" s="1" t="s">
        <v>964</v>
      </c>
      <c r="H2082" s="3">
        <f>SUBSTITUTE(LEFT(Tableau1[[#This Row],[OrderDate]],17),".",":")+0</f>
        <v>43571.312638888892</v>
      </c>
      <c r="I2082" s="3">
        <f>SUBSTITUTE(LEFT(Tableau1[[#This Row],[OrderDueTo]],17),".",":")+0</f>
        <v>43573.5</v>
      </c>
      <c r="J2082" s="13" t="str">
        <f>VLOOKUP(Tableau1[[#This Row],[AnaCode]],'Config Analyses'!A:C,2,FALSE)</f>
        <v>Analyse sucres</v>
      </c>
      <c r="K2082" s="13" t="str">
        <f>VLOOKUP(Tableau1[[#This Row],[AnaCode]],'Config Analyses'!A:C,3,FALSE)</f>
        <v>Equipe 2</v>
      </c>
      <c r="L2082" s="13" t="str">
        <f>VLOOKUP(Tableau1[[#This Row],[CustomerCode]],'Config Clients'!A:D,3,FALSE)</f>
        <v>Grande surface</v>
      </c>
      <c r="M2082" s="13" t="str">
        <f>VLOOKUP(Tableau1[[#This Row],[CustomerCode]],'Config Clients'!A:D,4,FALSE)</f>
        <v>Eric</v>
      </c>
      <c r="N2082" s="10" t="str">
        <f>IFERROR(IF(Tableau1[[#This Row],[Date rendu]]-'Date de l''export'!$A$2&gt;0,"Non","Oui"),"Oui")</f>
        <v>Non</v>
      </c>
      <c r="O2082" s="11">
        <f>IF(Tableau1[[#This Row],[En retard?]]="Non",Tableau1[[#This Row],[Date rendu]]-'Date de l''export'!$A$2,0)</f>
        <v>1.7404166666674428</v>
      </c>
      <c r="P2082" s="14" t="str">
        <f>IF(Tableau1[[#This Row],[En retard?]]="Oui","HD",IF(Tableau1[Délai restant]&lt;1,"&lt;24h",IF(Tableau1[Délai restant]&lt;2,"&lt;48h","≥48h")))</f>
        <v>&lt;48h</v>
      </c>
      <c r="Q2082" s="14" t="str">
        <f>IF(AND(Tableau1[[#This Row],[En retard?]]="Oui",OR(Tableau1[[#This Row],[Product]]="Citron",Tableau1[[#This Row],[Product]]="Amandes")),"Oui","Non")</f>
        <v>Non</v>
      </c>
      <c r="R2082" t="str">
        <f>CONCATENATE(Tableau1[[#This Row],[OrderCode]],"|",Tableau1[[#This Row],[AnaCode]],"|",Tableau1[[#This Row],[Product]])</f>
        <v>CMD01742604|SCR|Pomme de terre</v>
      </c>
    </row>
    <row r="2083" spans="1:18" x14ac:dyDescent="0.25">
      <c r="A2083" s="1" t="s">
        <v>798</v>
      </c>
      <c r="B2083" s="1" t="s">
        <v>32</v>
      </c>
      <c r="C2083" s="3" t="s">
        <v>61</v>
      </c>
      <c r="D2083" s="3" t="s">
        <v>14</v>
      </c>
      <c r="E2083" s="1" t="s">
        <v>229</v>
      </c>
      <c r="F2083" s="1" t="s">
        <v>2597</v>
      </c>
      <c r="G2083" s="1" t="s">
        <v>964</v>
      </c>
      <c r="H2083" s="3">
        <f>SUBSTITUTE(LEFT(Tableau1[[#This Row],[OrderDate]],17),".",":")+0</f>
        <v>43571.312638888892</v>
      </c>
      <c r="I2083" s="3">
        <f>SUBSTITUTE(LEFT(Tableau1[[#This Row],[OrderDueTo]],17),".",":")+0</f>
        <v>43573.5</v>
      </c>
      <c r="J2083" s="13" t="str">
        <f>VLOOKUP(Tableau1[[#This Row],[AnaCode]],'Config Analyses'!A:C,2,FALSE)</f>
        <v>Analyse sucres</v>
      </c>
      <c r="K2083" s="13" t="str">
        <f>VLOOKUP(Tableau1[[#This Row],[AnaCode]],'Config Analyses'!A:C,3,FALSE)</f>
        <v>Equipe 2</v>
      </c>
      <c r="L2083" s="13" t="str">
        <f>VLOOKUP(Tableau1[[#This Row],[CustomerCode]],'Config Clients'!A:D,3,FALSE)</f>
        <v>Grande surface</v>
      </c>
      <c r="M2083" s="13" t="str">
        <f>VLOOKUP(Tableau1[[#This Row],[CustomerCode]],'Config Clients'!A:D,4,FALSE)</f>
        <v>Eric</v>
      </c>
      <c r="N2083" s="10" t="str">
        <f>IFERROR(IF(Tableau1[[#This Row],[Date rendu]]-'Date de l''export'!$A$2&gt;0,"Non","Oui"),"Oui")</f>
        <v>Non</v>
      </c>
      <c r="O2083" s="11">
        <f>IF(Tableau1[[#This Row],[En retard?]]="Non",Tableau1[[#This Row],[Date rendu]]-'Date de l''export'!$A$2,0)</f>
        <v>1.7404166666674428</v>
      </c>
      <c r="P2083" s="14" t="str">
        <f>IF(Tableau1[[#This Row],[En retard?]]="Oui","HD",IF(Tableau1[Délai restant]&lt;1,"&lt;24h",IF(Tableau1[Délai restant]&lt;2,"&lt;48h","≥48h")))</f>
        <v>&lt;48h</v>
      </c>
      <c r="Q2083" s="14" t="str">
        <f>IF(AND(Tableau1[[#This Row],[En retard?]]="Oui",OR(Tableau1[[#This Row],[Product]]="Citron",Tableau1[[#This Row],[Product]]="Amandes")),"Oui","Non")</f>
        <v>Non</v>
      </c>
      <c r="R2083" t="str">
        <f>CONCATENATE(Tableau1[[#This Row],[OrderCode]],"|",Tableau1[[#This Row],[AnaCode]],"|",Tableau1[[#This Row],[Product]])</f>
        <v>CMD01779203|SCR|Tomate</v>
      </c>
    </row>
    <row r="2084" spans="1:18" x14ac:dyDescent="0.25">
      <c r="A2084" s="1" t="s">
        <v>737</v>
      </c>
      <c r="B2084" s="1" t="s">
        <v>31</v>
      </c>
      <c r="C2084" s="3" t="s">
        <v>49</v>
      </c>
      <c r="D2084" s="3" t="s">
        <v>8</v>
      </c>
      <c r="E2084" s="1" t="s">
        <v>229</v>
      </c>
      <c r="F2084" s="1" t="s">
        <v>2598</v>
      </c>
      <c r="G2084" s="1" t="s">
        <v>964</v>
      </c>
      <c r="H2084" s="3">
        <f>SUBSTITUTE(LEFT(Tableau1[[#This Row],[OrderDate]],17),".",":")+0</f>
        <v>43571.312719907408</v>
      </c>
      <c r="I2084" s="3">
        <f>SUBSTITUTE(LEFT(Tableau1[[#This Row],[OrderDueTo]],17),".",":")+0</f>
        <v>43573.5</v>
      </c>
      <c r="J2084" s="13" t="str">
        <f>VLOOKUP(Tableau1[[#This Row],[AnaCode]],'Config Analyses'!A:C,2,FALSE)</f>
        <v>Analyse sucres</v>
      </c>
      <c r="K2084" s="13" t="str">
        <f>VLOOKUP(Tableau1[[#This Row],[AnaCode]],'Config Analyses'!A:C,3,FALSE)</f>
        <v>Equipe 2</v>
      </c>
      <c r="L2084" s="13" t="str">
        <f>VLOOKUP(Tableau1[[#This Row],[CustomerCode]],'Config Clients'!A:D,3,FALSE)</f>
        <v>Grande surface</v>
      </c>
      <c r="M2084" s="13" t="str">
        <f>VLOOKUP(Tableau1[[#This Row],[CustomerCode]],'Config Clients'!A:D,4,FALSE)</f>
        <v>Eric</v>
      </c>
      <c r="N2084" s="10" t="str">
        <f>IFERROR(IF(Tableau1[[#This Row],[Date rendu]]-'Date de l''export'!$A$2&gt;0,"Non","Oui"),"Oui")</f>
        <v>Non</v>
      </c>
      <c r="O2084" s="11">
        <f>IF(Tableau1[[#This Row],[En retard?]]="Non",Tableau1[[#This Row],[Date rendu]]-'Date de l''export'!$A$2,0)</f>
        <v>1.7404166666674428</v>
      </c>
      <c r="P2084" s="14" t="str">
        <f>IF(Tableau1[[#This Row],[En retard?]]="Oui","HD",IF(Tableau1[Délai restant]&lt;1,"&lt;24h",IF(Tableau1[Délai restant]&lt;2,"&lt;48h","≥48h")))</f>
        <v>&lt;48h</v>
      </c>
      <c r="Q2084" s="14" t="str">
        <f>IF(AND(Tableau1[[#This Row],[En retard?]]="Oui",OR(Tableau1[[#This Row],[Product]]="Citron",Tableau1[[#This Row],[Product]]="Amandes")),"Oui","Non")</f>
        <v>Non</v>
      </c>
      <c r="R2084" t="str">
        <f>CONCATENATE(Tableau1[[#This Row],[OrderCode]],"|",Tableau1[[#This Row],[AnaCode]],"|",Tableau1[[#This Row],[Product]])</f>
        <v>CMD01742607|SCR|Pomme de terre</v>
      </c>
    </row>
    <row r="2085" spans="1:18" x14ac:dyDescent="0.25">
      <c r="A2085" s="1" t="s">
        <v>3909</v>
      </c>
      <c r="B2085" s="1" t="s">
        <v>42</v>
      </c>
      <c r="C2085" s="3" t="s">
        <v>73</v>
      </c>
      <c r="D2085" s="3" t="s">
        <v>23</v>
      </c>
      <c r="E2085" s="1" t="s">
        <v>226</v>
      </c>
      <c r="F2085" s="1" t="s">
        <v>3910</v>
      </c>
      <c r="G2085" s="1" t="s">
        <v>964</v>
      </c>
      <c r="H2085" s="3">
        <f>SUBSTITUTE(LEFT(Tableau1[[#This Row],[OrderDate]],17),".",":")+0</f>
        <v>43571.312754629631</v>
      </c>
      <c r="I2085" s="3">
        <f>SUBSTITUTE(LEFT(Tableau1[[#This Row],[OrderDueTo]],17),".",":")+0</f>
        <v>43573.5</v>
      </c>
      <c r="J2085" s="13" t="str">
        <f>VLOOKUP(Tableau1[[#This Row],[AnaCode]],'Config Analyses'!A:C,2,FALSE)</f>
        <v>Analyse microbiologique</v>
      </c>
      <c r="K2085" s="13" t="str">
        <f>VLOOKUP(Tableau1[[#This Row],[AnaCode]],'Config Analyses'!A:C,3,FALSE)</f>
        <v>Equipe 4</v>
      </c>
      <c r="L2085" s="13" t="str">
        <f>VLOOKUP(Tableau1[[#This Row],[CustomerCode]],'Config Clients'!A:D,3,FALSE)</f>
        <v>Entreprises agro-alimentaires</v>
      </c>
      <c r="M2085" s="13" t="str">
        <f>VLOOKUP(Tableau1[[#This Row],[CustomerCode]],'Config Clients'!A:D,4,FALSE)</f>
        <v>Julien</v>
      </c>
      <c r="N2085" s="10" t="str">
        <f>IFERROR(IF(Tableau1[[#This Row],[Date rendu]]-'Date de l''export'!$A$2&gt;0,"Non","Oui"),"Oui")</f>
        <v>Non</v>
      </c>
      <c r="O2085" s="11">
        <f>IF(Tableau1[[#This Row],[En retard?]]="Non",Tableau1[[#This Row],[Date rendu]]-'Date de l''export'!$A$2,0)</f>
        <v>1.7404166666674428</v>
      </c>
      <c r="P2085" s="14" t="str">
        <f>IF(Tableau1[[#This Row],[En retard?]]="Oui","HD",IF(Tableau1[Délai restant]&lt;1,"&lt;24h",IF(Tableau1[Délai restant]&lt;2,"&lt;48h","≥48h")))</f>
        <v>&lt;48h</v>
      </c>
      <c r="Q2085" s="14" t="str">
        <f>IF(AND(Tableau1[[#This Row],[En retard?]]="Oui",OR(Tableau1[[#This Row],[Product]]="Citron",Tableau1[[#This Row],[Product]]="Amandes")),"Oui","Non")</f>
        <v>Non</v>
      </c>
      <c r="R2085" t="str">
        <f>CONCATENATE(Tableau1[[#This Row],[OrderCode]],"|",Tableau1[[#This Row],[AnaCode]],"|",Tableau1[[#This Row],[Product]])</f>
        <v>CMD01692706|BACT|Jus de fruits</v>
      </c>
    </row>
    <row r="2086" spans="1:18" x14ac:dyDescent="0.25">
      <c r="A2086" s="1" t="s">
        <v>3911</v>
      </c>
      <c r="B2086" s="1" t="s">
        <v>32</v>
      </c>
      <c r="C2086" s="3" t="s">
        <v>255</v>
      </c>
      <c r="D2086" s="3" t="s">
        <v>40</v>
      </c>
      <c r="E2086" s="1" t="s">
        <v>179</v>
      </c>
      <c r="F2086" s="1" t="s">
        <v>3912</v>
      </c>
      <c r="G2086" s="1" t="s">
        <v>945</v>
      </c>
      <c r="H2086" s="3">
        <f>SUBSTITUTE(LEFT(Tableau1[[#This Row],[OrderDate]],17),".",":")+0</f>
        <v>43571.3127662037</v>
      </c>
      <c r="I2086" s="3">
        <f>SUBSTITUTE(LEFT(Tableau1[[#This Row],[OrderDueTo]],17),".",":")+0</f>
        <v>43572.5</v>
      </c>
      <c r="J2086" s="13" t="str">
        <f>VLOOKUP(Tableau1[[#This Row],[AnaCode]],'Config Analyses'!A:C,2,FALSE)</f>
        <v>Analyse métaux lourds</v>
      </c>
      <c r="K2086" s="13" t="str">
        <f>VLOOKUP(Tableau1[[#This Row],[AnaCode]],'Config Analyses'!A:C,3,FALSE)</f>
        <v>Equipe 1</v>
      </c>
      <c r="L2086" s="13" t="str">
        <f>VLOOKUP(Tableau1[[#This Row],[CustomerCode]],'Config Clients'!A:D,3,FALSE)</f>
        <v>Coopérative agricole</v>
      </c>
      <c r="M2086" s="13" t="str">
        <f>VLOOKUP(Tableau1[[#This Row],[CustomerCode]],'Config Clients'!A:D,4,FALSE)</f>
        <v>Eric</v>
      </c>
      <c r="N2086" s="10" t="str">
        <f>IFERROR(IF(Tableau1[[#This Row],[Date rendu]]-'Date de l''export'!$A$2&gt;0,"Non","Oui"),"Oui")</f>
        <v>Non</v>
      </c>
      <c r="O2086" s="11">
        <f>IF(Tableau1[[#This Row],[En retard?]]="Non",Tableau1[[#This Row],[Date rendu]]-'Date de l''export'!$A$2,0)</f>
        <v>0.74041666666744277</v>
      </c>
      <c r="P2086" s="14" t="str">
        <f>IF(Tableau1[[#This Row],[En retard?]]="Oui","HD",IF(Tableau1[Délai restant]&lt;1,"&lt;24h",IF(Tableau1[Délai restant]&lt;2,"&lt;48h","≥48h")))</f>
        <v>&lt;24h</v>
      </c>
      <c r="Q2086" s="14" t="str">
        <f>IF(AND(Tableau1[[#This Row],[En retard?]]="Oui",OR(Tableau1[[#This Row],[Product]]="Citron",Tableau1[[#This Row],[Product]]="Amandes")),"Oui","Non")</f>
        <v>Non</v>
      </c>
      <c r="R2086" t="str">
        <f>CONCATENATE(Tableau1[[#This Row],[OrderCode]],"|",Tableau1[[#This Row],[AnaCode]],"|",Tableau1[[#This Row],[Product]])</f>
        <v>CMD01725401|MTX|Tomate</v>
      </c>
    </row>
    <row r="2087" spans="1:18" x14ac:dyDescent="0.25">
      <c r="A2087" s="1" t="s">
        <v>451</v>
      </c>
      <c r="B2087" s="1" t="s">
        <v>31</v>
      </c>
      <c r="C2087" s="3" t="s">
        <v>52</v>
      </c>
      <c r="D2087" s="3" t="s">
        <v>9</v>
      </c>
      <c r="E2087" s="1" t="s">
        <v>107</v>
      </c>
      <c r="F2087" s="1" t="s">
        <v>2599</v>
      </c>
      <c r="G2087" s="1" t="s">
        <v>950</v>
      </c>
      <c r="H2087" s="3">
        <f>SUBSTITUTE(LEFT(Tableau1[[#This Row],[OrderDate]],17),".",":")+0</f>
        <v>43571.312986111108</v>
      </c>
      <c r="I2087" s="3">
        <f>SUBSTITUTE(LEFT(Tableau1[[#This Row],[OrderDueTo]],17),".",":")+0</f>
        <v>43574.5</v>
      </c>
      <c r="J2087" s="13" t="str">
        <f>VLOOKUP(Tableau1[[#This Row],[AnaCode]],'Config Analyses'!A:C,2,FALSE)</f>
        <v>Analyse nutritionelle</v>
      </c>
      <c r="K2087" s="13" t="str">
        <f>VLOOKUP(Tableau1[[#This Row],[AnaCode]],'Config Analyses'!A:C,3,FALSE)</f>
        <v>Equipe 2</v>
      </c>
      <c r="L2087" s="13" t="str">
        <f>VLOOKUP(Tableau1[[#This Row],[CustomerCode]],'Config Clients'!A:D,3,FALSE)</f>
        <v>Centrale d'achats</v>
      </c>
      <c r="M2087" s="13" t="str">
        <f>VLOOKUP(Tableau1[[#This Row],[CustomerCode]],'Config Clients'!A:D,4,FALSE)</f>
        <v>Sandrine</v>
      </c>
      <c r="N2087" s="10" t="str">
        <f>IFERROR(IF(Tableau1[[#This Row],[Date rendu]]-'Date de l''export'!$A$2&gt;0,"Non","Oui"),"Oui")</f>
        <v>Non</v>
      </c>
      <c r="O2087" s="11">
        <f>IF(Tableau1[[#This Row],[En retard?]]="Non",Tableau1[[#This Row],[Date rendu]]-'Date de l''export'!$A$2,0)</f>
        <v>2.7404166666674428</v>
      </c>
      <c r="P2087" s="14" t="str">
        <f>IF(Tableau1[[#This Row],[En retard?]]="Oui","HD",IF(Tableau1[Délai restant]&lt;1,"&lt;24h",IF(Tableau1[Délai restant]&lt;2,"&lt;48h","≥48h")))</f>
        <v>≥48h</v>
      </c>
      <c r="Q2087" s="14" t="str">
        <f>IF(AND(Tableau1[[#This Row],[En retard?]]="Oui",OR(Tableau1[[#This Row],[Product]]="Citron",Tableau1[[#This Row],[Product]]="Amandes")),"Oui","Non")</f>
        <v>Non</v>
      </c>
      <c r="R2087" t="str">
        <f>CONCATENATE(Tableau1[[#This Row],[OrderCode]],"|",Tableau1[[#This Row],[AnaCode]],"|",Tableau1[[#This Row],[Product]])</f>
        <v>CMD01691001|NTR|Pomme de terre</v>
      </c>
    </row>
    <row r="2088" spans="1:18" x14ac:dyDescent="0.25">
      <c r="A2088" s="1" t="s">
        <v>919</v>
      </c>
      <c r="B2088" s="1" t="s">
        <v>42</v>
      </c>
      <c r="C2088" s="3" t="s">
        <v>65</v>
      </c>
      <c r="D2088" s="3" t="s">
        <v>17</v>
      </c>
      <c r="E2088" s="1" t="s">
        <v>179</v>
      </c>
      <c r="F2088" s="1" t="s">
        <v>2600</v>
      </c>
      <c r="G2088" s="1" t="s">
        <v>945</v>
      </c>
      <c r="H2088" s="3">
        <f>SUBSTITUTE(LEFT(Tableau1[[#This Row],[OrderDate]],17),".",":")+0</f>
        <v>43571.313009259262</v>
      </c>
      <c r="I2088" s="3">
        <f>SUBSTITUTE(LEFT(Tableau1[[#This Row],[OrderDueTo]],17),".",":")+0</f>
        <v>43572.5</v>
      </c>
      <c r="J2088" s="13" t="str">
        <f>VLOOKUP(Tableau1[[#This Row],[AnaCode]],'Config Analyses'!A:C,2,FALSE)</f>
        <v>Analyse métaux lourds</v>
      </c>
      <c r="K2088" s="13" t="str">
        <f>VLOOKUP(Tableau1[[#This Row],[AnaCode]],'Config Analyses'!A:C,3,FALSE)</f>
        <v>Equipe 1</v>
      </c>
      <c r="L2088" s="13" t="str">
        <f>VLOOKUP(Tableau1[[#This Row],[CustomerCode]],'Config Clients'!A:D,3,FALSE)</f>
        <v>Entreprises agro-alimentaires</v>
      </c>
      <c r="M2088" s="13" t="str">
        <f>VLOOKUP(Tableau1[[#This Row],[CustomerCode]],'Config Clients'!A:D,4,FALSE)</f>
        <v>Marc</v>
      </c>
      <c r="N2088" s="10" t="str">
        <f>IFERROR(IF(Tableau1[[#This Row],[Date rendu]]-'Date de l''export'!$A$2&gt;0,"Non","Oui"),"Oui")</f>
        <v>Non</v>
      </c>
      <c r="O2088" s="11">
        <f>IF(Tableau1[[#This Row],[En retard?]]="Non",Tableau1[[#This Row],[Date rendu]]-'Date de l''export'!$A$2,0)</f>
        <v>0.74041666666744277</v>
      </c>
      <c r="P2088" s="14" t="str">
        <f>IF(Tableau1[[#This Row],[En retard?]]="Oui","HD",IF(Tableau1[Délai restant]&lt;1,"&lt;24h",IF(Tableau1[Délai restant]&lt;2,"&lt;48h","≥48h")))</f>
        <v>&lt;24h</v>
      </c>
      <c r="Q2088" s="14" t="str">
        <f>IF(AND(Tableau1[[#This Row],[En retard?]]="Oui",OR(Tableau1[[#This Row],[Product]]="Citron",Tableau1[[#This Row],[Product]]="Amandes")),"Oui","Non")</f>
        <v>Non</v>
      </c>
      <c r="R2088" t="str">
        <f>CONCATENATE(Tableau1[[#This Row],[OrderCode]],"|",Tableau1[[#This Row],[AnaCode]],"|",Tableau1[[#This Row],[Product]])</f>
        <v>CMD01753702|MTX|Jus de fruits</v>
      </c>
    </row>
    <row r="2089" spans="1:18" x14ac:dyDescent="0.25">
      <c r="A2089" s="1" t="s">
        <v>414</v>
      </c>
      <c r="B2089" s="1" t="s">
        <v>31</v>
      </c>
      <c r="C2089" s="3" t="s">
        <v>54</v>
      </c>
      <c r="D2089" s="3" t="s">
        <v>10</v>
      </c>
      <c r="E2089" s="1" t="s">
        <v>229</v>
      </c>
      <c r="F2089" s="1" t="s">
        <v>2601</v>
      </c>
      <c r="G2089" s="1" t="s">
        <v>964</v>
      </c>
      <c r="H2089" s="3">
        <f>SUBSTITUTE(LEFT(Tableau1[[#This Row],[OrderDate]],17),".",":")+0</f>
        <v>43571.313043981485</v>
      </c>
      <c r="I2089" s="3">
        <f>SUBSTITUTE(LEFT(Tableau1[[#This Row],[OrderDueTo]],17),".",":")+0</f>
        <v>43573.5</v>
      </c>
      <c r="J2089" s="13" t="str">
        <f>VLOOKUP(Tableau1[[#This Row],[AnaCode]],'Config Analyses'!A:C,2,FALSE)</f>
        <v>Analyse sucres</v>
      </c>
      <c r="K2089" s="13" t="str">
        <f>VLOOKUP(Tableau1[[#This Row],[AnaCode]],'Config Analyses'!A:C,3,FALSE)</f>
        <v>Equipe 2</v>
      </c>
      <c r="L2089" s="13" t="str">
        <f>VLOOKUP(Tableau1[[#This Row],[CustomerCode]],'Config Clients'!A:D,3,FALSE)</f>
        <v>Coopérative agricole</v>
      </c>
      <c r="M2089" s="13" t="str">
        <f>VLOOKUP(Tableau1[[#This Row],[CustomerCode]],'Config Clients'!A:D,4,FALSE)</f>
        <v>Julie</v>
      </c>
      <c r="N2089" s="10" t="str">
        <f>IFERROR(IF(Tableau1[[#This Row],[Date rendu]]-'Date de l''export'!$A$2&gt;0,"Non","Oui"),"Oui")</f>
        <v>Non</v>
      </c>
      <c r="O2089" s="11">
        <f>IF(Tableau1[[#This Row],[En retard?]]="Non",Tableau1[[#This Row],[Date rendu]]-'Date de l''export'!$A$2,0)</f>
        <v>1.7404166666674428</v>
      </c>
      <c r="P2089" s="14" t="str">
        <f>IF(Tableau1[[#This Row],[En retard?]]="Oui","HD",IF(Tableau1[Délai restant]&lt;1,"&lt;24h",IF(Tableau1[Délai restant]&lt;2,"&lt;48h","≥48h")))</f>
        <v>&lt;48h</v>
      </c>
      <c r="Q2089" s="14" t="str">
        <f>IF(AND(Tableau1[[#This Row],[En retard?]]="Oui",OR(Tableau1[[#This Row],[Product]]="Citron",Tableau1[[#This Row],[Product]]="Amandes")),"Oui","Non")</f>
        <v>Non</v>
      </c>
      <c r="R2089" t="str">
        <f>CONCATENATE(Tableau1[[#This Row],[OrderCode]],"|",Tableau1[[#This Row],[AnaCode]],"|",Tableau1[[#This Row],[Product]])</f>
        <v>CMD01743707|SCR|Pomme de terre</v>
      </c>
    </row>
    <row r="2090" spans="1:18" x14ac:dyDescent="0.25">
      <c r="A2090" s="1" t="s">
        <v>470</v>
      </c>
      <c r="B2090" s="1" t="s">
        <v>42</v>
      </c>
      <c r="C2090" s="3" t="s">
        <v>152</v>
      </c>
      <c r="D2090" s="3" t="s">
        <v>35</v>
      </c>
      <c r="E2090" s="1" t="s">
        <v>229</v>
      </c>
      <c r="F2090" s="1" t="s">
        <v>2602</v>
      </c>
      <c r="G2090" s="1" t="s">
        <v>964</v>
      </c>
      <c r="H2090" s="3">
        <f>SUBSTITUTE(LEFT(Tableau1[[#This Row],[OrderDate]],17),".",":")+0</f>
        <v>43571.313113425924</v>
      </c>
      <c r="I2090" s="3">
        <f>SUBSTITUTE(LEFT(Tableau1[[#This Row],[OrderDueTo]],17),".",":")+0</f>
        <v>43573.5</v>
      </c>
      <c r="J2090" s="13" t="str">
        <f>VLOOKUP(Tableau1[[#This Row],[AnaCode]],'Config Analyses'!A:C,2,FALSE)</f>
        <v>Analyse sucres</v>
      </c>
      <c r="K2090" s="13" t="str">
        <f>VLOOKUP(Tableau1[[#This Row],[AnaCode]],'Config Analyses'!A:C,3,FALSE)</f>
        <v>Equipe 2</v>
      </c>
      <c r="L2090" s="13" t="str">
        <f>VLOOKUP(Tableau1[[#This Row],[CustomerCode]],'Config Clients'!A:D,3,FALSE)</f>
        <v>Entreprises agro-alimentaires</v>
      </c>
      <c r="M2090" s="13" t="str">
        <f>VLOOKUP(Tableau1[[#This Row],[CustomerCode]],'Config Clients'!A:D,4,FALSE)</f>
        <v>Julien</v>
      </c>
      <c r="N2090" s="10" t="str">
        <f>IFERROR(IF(Tableau1[[#This Row],[Date rendu]]-'Date de l''export'!$A$2&gt;0,"Non","Oui"),"Oui")</f>
        <v>Non</v>
      </c>
      <c r="O2090" s="11">
        <f>IF(Tableau1[[#This Row],[En retard?]]="Non",Tableau1[[#This Row],[Date rendu]]-'Date de l''export'!$A$2,0)</f>
        <v>1.7404166666674428</v>
      </c>
      <c r="P2090" s="14" t="str">
        <f>IF(Tableau1[[#This Row],[En retard?]]="Oui","HD",IF(Tableau1[Délai restant]&lt;1,"&lt;24h",IF(Tableau1[Délai restant]&lt;2,"&lt;48h","≥48h")))</f>
        <v>&lt;48h</v>
      </c>
      <c r="Q2090" s="14" t="str">
        <f>IF(AND(Tableau1[[#This Row],[En retard?]]="Oui",OR(Tableau1[[#This Row],[Product]]="Citron",Tableau1[[#This Row],[Product]]="Amandes")),"Oui","Non")</f>
        <v>Non</v>
      </c>
      <c r="R2090" t="str">
        <f>CONCATENATE(Tableau1[[#This Row],[OrderCode]],"|",Tableau1[[#This Row],[AnaCode]],"|",Tableau1[[#This Row],[Product]])</f>
        <v>CMD01735001|SCR|Jus de fruits</v>
      </c>
    </row>
    <row r="2091" spans="1:18" x14ac:dyDescent="0.25">
      <c r="A2091" s="1" t="s">
        <v>3913</v>
      </c>
      <c r="B2091" s="1" t="s">
        <v>42</v>
      </c>
      <c r="C2091" s="3" t="s">
        <v>188</v>
      </c>
      <c r="D2091" s="3" t="s">
        <v>38</v>
      </c>
      <c r="E2091" s="1" t="s">
        <v>179</v>
      </c>
      <c r="F2091" s="1" t="s">
        <v>2655</v>
      </c>
      <c r="G2091" s="1" t="s">
        <v>945</v>
      </c>
      <c r="H2091" s="3">
        <f>SUBSTITUTE(LEFT(Tableau1[[#This Row],[OrderDate]],17),".",":")+0</f>
        <v>43571.313159722224</v>
      </c>
      <c r="I2091" s="3">
        <f>SUBSTITUTE(LEFT(Tableau1[[#This Row],[OrderDueTo]],17),".",":")+0</f>
        <v>43572.5</v>
      </c>
      <c r="J2091" s="13" t="str">
        <f>VLOOKUP(Tableau1[[#This Row],[AnaCode]],'Config Analyses'!A:C,2,FALSE)</f>
        <v>Analyse métaux lourds</v>
      </c>
      <c r="K2091" s="13" t="str">
        <f>VLOOKUP(Tableau1[[#This Row],[AnaCode]],'Config Analyses'!A:C,3,FALSE)</f>
        <v>Equipe 1</v>
      </c>
      <c r="L2091" s="13" t="str">
        <f>VLOOKUP(Tableau1[[#This Row],[CustomerCode]],'Config Clients'!A:D,3,FALSE)</f>
        <v>Coopérative agricole</v>
      </c>
      <c r="M2091" s="13" t="str">
        <f>VLOOKUP(Tableau1[[#This Row],[CustomerCode]],'Config Clients'!A:D,4,FALSE)</f>
        <v>Julie</v>
      </c>
      <c r="N2091" s="10" t="str">
        <f>IFERROR(IF(Tableau1[[#This Row],[Date rendu]]-'Date de l''export'!$A$2&gt;0,"Non","Oui"),"Oui")</f>
        <v>Non</v>
      </c>
      <c r="O2091" s="11">
        <f>IF(Tableau1[[#This Row],[En retard?]]="Non",Tableau1[[#This Row],[Date rendu]]-'Date de l''export'!$A$2,0)</f>
        <v>0.74041666666744277</v>
      </c>
      <c r="P2091" s="14" t="str">
        <f>IF(Tableau1[[#This Row],[En retard?]]="Oui","HD",IF(Tableau1[Délai restant]&lt;1,"&lt;24h",IF(Tableau1[Délai restant]&lt;2,"&lt;48h","≥48h")))</f>
        <v>&lt;24h</v>
      </c>
      <c r="Q2091" s="14" t="str">
        <f>IF(AND(Tableau1[[#This Row],[En retard?]]="Oui",OR(Tableau1[[#This Row],[Product]]="Citron",Tableau1[[#This Row],[Product]]="Amandes")),"Oui","Non")</f>
        <v>Non</v>
      </c>
      <c r="R2091" t="str">
        <f>CONCATENATE(Tableau1[[#This Row],[OrderCode]],"|",Tableau1[[#This Row],[AnaCode]],"|",Tableau1[[#This Row],[Product]])</f>
        <v>CMD01646444|MTX|Jus de fruits</v>
      </c>
    </row>
    <row r="2092" spans="1:18" x14ac:dyDescent="0.25">
      <c r="A2092" s="1" t="s">
        <v>174</v>
      </c>
      <c r="B2092" s="1" t="s">
        <v>19</v>
      </c>
      <c r="C2092" s="3" t="s">
        <v>52</v>
      </c>
      <c r="D2092" s="3" t="s">
        <v>9</v>
      </c>
      <c r="E2092" s="1" t="s">
        <v>229</v>
      </c>
      <c r="F2092" s="1" t="s">
        <v>2655</v>
      </c>
      <c r="G2092" s="1" t="s">
        <v>964</v>
      </c>
      <c r="H2092" s="3">
        <f>SUBSTITUTE(LEFT(Tableau1[[#This Row],[OrderDate]],17),".",":")+0</f>
        <v>43571.313159722224</v>
      </c>
      <c r="I2092" s="3">
        <f>SUBSTITUTE(LEFT(Tableau1[[#This Row],[OrderDueTo]],17),".",":")+0</f>
        <v>43573.5</v>
      </c>
      <c r="J2092" s="13" t="str">
        <f>VLOOKUP(Tableau1[[#This Row],[AnaCode]],'Config Analyses'!A:C,2,FALSE)</f>
        <v>Analyse sucres</v>
      </c>
      <c r="K2092" s="13" t="str">
        <f>VLOOKUP(Tableau1[[#This Row],[AnaCode]],'Config Analyses'!A:C,3,FALSE)</f>
        <v>Equipe 2</v>
      </c>
      <c r="L2092" s="13" t="str">
        <f>VLOOKUP(Tableau1[[#This Row],[CustomerCode]],'Config Clients'!A:D,3,FALSE)</f>
        <v>Centrale d'achats</v>
      </c>
      <c r="M2092" s="13" t="str">
        <f>VLOOKUP(Tableau1[[#This Row],[CustomerCode]],'Config Clients'!A:D,4,FALSE)</f>
        <v>Sandrine</v>
      </c>
      <c r="N2092" s="10" t="str">
        <f>IFERROR(IF(Tableau1[[#This Row],[Date rendu]]-'Date de l''export'!$A$2&gt;0,"Non","Oui"),"Oui")</f>
        <v>Non</v>
      </c>
      <c r="O2092" s="11">
        <f>IF(Tableau1[[#This Row],[En retard?]]="Non",Tableau1[[#This Row],[Date rendu]]-'Date de l''export'!$A$2,0)</f>
        <v>1.7404166666674428</v>
      </c>
      <c r="P2092" s="14" t="str">
        <f>IF(Tableau1[[#This Row],[En retard?]]="Oui","HD",IF(Tableau1[Délai restant]&lt;1,"&lt;24h",IF(Tableau1[Délai restant]&lt;2,"&lt;48h","≥48h")))</f>
        <v>&lt;48h</v>
      </c>
      <c r="Q2092" s="14" t="str">
        <f>IF(AND(Tableau1[[#This Row],[En retard?]]="Oui",OR(Tableau1[[#This Row],[Product]]="Citron",Tableau1[[#This Row],[Product]]="Amandes")),"Oui","Non")</f>
        <v>Non</v>
      </c>
      <c r="R2092" t="str">
        <f>CONCATENATE(Tableau1[[#This Row],[OrderCode]],"|",Tableau1[[#This Row],[AnaCode]],"|",Tableau1[[#This Row],[Product]])</f>
        <v>CMD01691010|SCR|Bettrave</v>
      </c>
    </row>
    <row r="2093" spans="1:18" x14ac:dyDescent="0.25">
      <c r="A2093" s="1" t="s">
        <v>867</v>
      </c>
      <c r="B2093" s="1" t="s">
        <v>31</v>
      </c>
      <c r="C2093" s="3" t="s">
        <v>54</v>
      </c>
      <c r="D2093" s="3" t="s">
        <v>10</v>
      </c>
      <c r="E2093" s="1" t="s">
        <v>226</v>
      </c>
      <c r="F2093" s="1" t="s">
        <v>2914</v>
      </c>
      <c r="G2093" s="1" t="s">
        <v>964</v>
      </c>
      <c r="H2093" s="3">
        <f>SUBSTITUTE(LEFT(Tableau1[[#This Row],[OrderDate]],17),".",":")+0</f>
        <v>43571.31322916667</v>
      </c>
      <c r="I2093" s="3">
        <f>SUBSTITUTE(LEFT(Tableau1[[#This Row],[OrderDueTo]],17),".",":")+0</f>
        <v>43573.5</v>
      </c>
      <c r="J2093" s="13" t="str">
        <f>VLOOKUP(Tableau1[[#This Row],[AnaCode]],'Config Analyses'!A:C,2,FALSE)</f>
        <v>Analyse microbiologique</v>
      </c>
      <c r="K2093" s="13" t="str">
        <f>VLOOKUP(Tableau1[[#This Row],[AnaCode]],'Config Analyses'!A:C,3,FALSE)</f>
        <v>Equipe 4</v>
      </c>
      <c r="L2093" s="13" t="str">
        <f>VLOOKUP(Tableau1[[#This Row],[CustomerCode]],'Config Clients'!A:D,3,FALSE)</f>
        <v>Coopérative agricole</v>
      </c>
      <c r="M2093" s="13" t="str">
        <f>VLOOKUP(Tableau1[[#This Row],[CustomerCode]],'Config Clients'!A:D,4,FALSE)</f>
        <v>Julie</v>
      </c>
      <c r="N2093" s="10" t="str">
        <f>IFERROR(IF(Tableau1[[#This Row],[Date rendu]]-'Date de l''export'!$A$2&gt;0,"Non","Oui"),"Oui")</f>
        <v>Non</v>
      </c>
      <c r="O2093" s="11">
        <f>IF(Tableau1[[#This Row],[En retard?]]="Non",Tableau1[[#This Row],[Date rendu]]-'Date de l''export'!$A$2,0)</f>
        <v>1.7404166666674428</v>
      </c>
      <c r="P2093" s="14" t="str">
        <f>IF(Tableau1[[#This Row],[En retard?]]="Oui","HD",IF(Tableau1[Délai restant]&lt;1,"&lt;24h",IF(Tableau1[Délai restant]&lt;2,"&lt;48h","≥48h")))</f>
        <v>&lt;48h</v>
      </c>
      <c r="Q2093" s="14" t="str">
        <f>IF(AND(Tableau1[[#This Row],[En retard?]]="Oui",OR(Tableau1[[#This Row],[Product]]="Citron",Tableau1[[#This Row],[Product]]="Amandes")),"Oui","Non")</f>
        <v>Non</v>
      </c>
      <c r="R2093" t="str">
        <f>CONCATENATE(Tableau1[[#This Row],[OrderCode]],"|",Tableau1[[#This Row],[AnaCode]],"|",Tableau1[[#This Row],[Product]])</f>
        <v>CMD01552501|BACT|Pomme de terre</v>
      </c>
    </row>
    <row r="2094" spans="1:18" x14ac:dyDescent="0.25">
      <c r="A2094" s="1" t="s">
        <v>3441</v>
      </c>
      <c r="B2094" s="1" t="s">
        <v>31</v>
      </c>
      <c r="C2094" s="3" t="s">
        <v>73</v>
      </c>
      <c r="D2094" s="3" t="s">
        <v>23</v>
      </c>
      <c r="E2094" s="1" t="s">
        <v>179</v>
      </c>
      <c r="F2094" s="1" t="s">
        <v>3914</v>
      </c>
      <c r="G2094" s="1" t="s">
        <v>945</v>
      </c>
      <c r="H2094" s="3">
        <f>SUBSTITUTE(LEFT(Tableau1[[#This Row],[OrderDate]],17),".",":")+0</f>
        <v>43571.313287037039</v>
      </c>
      <c r="I2094" s="3">
        <f>SUBSTITUTE(LEFT(Tableau1[[#This Row],[OrderDueTo]],17),".",":")+0</f>
        <v>43572.5</v>
      </c>
      <c r="J2094" s="13" t="str">
        <f>VLOOKUP(Tableau1[[#This Row],[AnaCode]],'Config Analyses'!A:C,2,FALSE)</f>
        <v>Analyse métaux lourds</v>
      </c>
      <c r="K2094" s="13" t="str">
        <f>VLOOKUP(Tableau1[[#This Row],[AnaCode]],'Config Analyses'!A:C,3,FALSE)</f>
        <v>Equipe 1</v>
      </c>
      <c r="L2094" s="13" t="str">
        <f>VLOOKUP(Tableau1[[#This Row],[CustomerCode]],'Config Clients'!A:D,3,FALSE)</f>
        <v>Entreprises agro-alimentaires</v>
      </c>
      <c r="M2094" s="13" t="str">
        <f>VLOOKUP(Tableau1[[#This Row],[CustomerCode]],'Config Clients'!A:D,4,FALSE)</f>
        <v>Julien</v>
      </c>
      <c r="N2094" s="10" t="str">
        <f>IFERROR(IF(Tableau1[[#This Row],[Date rendu]]-'Date de l''export'!$A$2&gt;0,"Non","Oui"),"Oui")</f>
        <v>Non</v>
      </c>
      <c r="O2094" s="11">
        <f>IF(Tableau1[[#This Row],[En retard?]]="Non",Tableau1[[#This Row],[Date rendu]]-'Date de l''export'!$A$2,0)</f>
        <v>0.74041666666744277</v>
      </c>
      <c r="P2094" s="14" t="str">
        <f>IF(Tableau1[[#This Row],[En retard?]]="Oui","HD",IF(Tableau1[Délai restant]&lt;1,"&lt;24h",IF(Tableau1[Délai restant]&lt;2,"&lt;48h","≥48h")))</f>
        <v>&lt;24h</v>
      </c>
      <c r="Q2094" s="14" t="str">
        <f>IF(AND(Tableau1[[#This Row],[En retard?]]="Oui",OR(Tableau1[[#This Row],[Product]]="Citron",Tableau1[[#This Row],[Product]]="Amandes")),"Oui","Non")</f>
        <v>Non</v>
      </c>
      <c r="R2094" t="str">
        <f>CONCATENATE(Tableau1[[#This Row],[OrderCode]],"|",Tableau1[[#This Row],[AnaCode]],"|",Tableau1[[#This Row],[Product]])</f>
        <v>CMD01595604|MTX|Pomme de terre</v>
      </c>
    </row>
    <row r="2095" spans="1:18" x14ac:dyDescent="0.25">
      <c r="A2095" s="1" t="s">
        <v>3915</v>
      </c>
      <c r="B2095" s="1" t="s">
        <v>42</v>
      </c>
      <c r="C2095" s="3" t="s">
        <v>188</v>
      </c>
      <c r="D2095" s="3" t="s">
        <v>38</v>
      </c>
      <c r="E2095" s="1" t="s">
        <v>229</v>
      </c>
      <c r="F2095" s="1" t="s">
        <v>3916</v>
      </c>
      <c r="G2095" s="1" t="s">
        <v>964</v>
      </c>
      <c r="H2095" s="3">
        <f>SUBSTITUTE(LEFT(Tableau1[[#This Row],[OrderDate]],17),".",":")+0</f>
        <v>43571.313437500001</v>
      </c>
      <c r="I2095" s="3">
        <f>SUBSTITUTE(LEFT(Tableau1[[#This Row],[OrderDueTo]],17),".",":")+0</f>
        <v>43573.5</v>
      </c>
      <c r="J2095" s="13" t="str">
        <f>VLOOKUP(Tableau1[[#This Row],[AnaCode]],'Config Analyses'!A:C,2,FALSE)</f>
        <v>Analyse sucres</v>
      </c>
      <c r="K2095" s="13" t="str">
        <f>VLOOKUP(Tableau1[[#This Row],[AnaCode]],'Config Analyses'!A:C,3,FALSE)</f>
        <v>Equipe 2</v>
      </c>
      <c r="L2095" s="13" t="str">
        <f>VLOOKUP(Tableau1[[#This Row],[CustomerCode]],'Config Clients'!A:D,3,FALSE)</f>
        <v>Coopérative agricole</v>
      </c>
      <c r="M2095" s="13" t="str">
        <f>VLOOKUP(Tableau1[[#This Row],[CustomerCode]],'Config Clients'!A:D,4,FALSE)</f>
        <v>Julie</v>
      </c>
      <c r="N2095" s="10" t="str">
        <f>IFERROR(IF(Tableau1[[#This Row],[Date rendu]]-'Date de l''export'!$A$2&gt;0,"Non","Oui"),"Oui")</f>
        <v>Non</v>
      </c>
      <c r="O2095" s="11">
        <f>IF(Tableau1[[#This Row],[En retard?]]="Non",Tableau1[[#This Row],[Date rendu]]-'Date de l''export'!$A$2,0)</f>
        <v>1.7404166666674428</v>
      </c>
      <c r="P2095" s="14" t="str">
        <f>IF(Tableau1[[#This Row],[En retard?]]="Oui","HD",IF(Tableau1[Délai restant]&lt;1,"&lt;24h",IF(Tableau1[Délai restant]&lt;2,"&lt;48h","≥48h")))</f>
        <v>&lt;48h</v>
      </c>
      <c r="Q2095" s="14" t="str">
        <f>IF(AND(Tableau1[[#This Row],[En retard?]]="Oui",OR(Tableau1[[#This Row],[Product]]="Citron",Tableau1[[#This Row],[Product]]="Amandes")),"Oui","Non")</f>
        <v>Non</v>
      </c>
      <c r="R2095" t="str">
        <f>CONCATENATE(Tableau1[[#This Row],[OrderCode]],"|",Tableau1[[#This Row],[AnaCode]],"|",Tableau1[[#This Row],[Product]])</f>
        <v>CMD01568419|SCR|Jus de fruits</v>
      </c>
    </row>
    <row r="2096" spans="1:18" x14ac:dyDescent="0.25">
      <c r="A2096" s="1" t="s">
        <v>3885</v>
      </c>
      <c r="B2096" s="1" t="s">
        <v>42</v>
      </c>
      <c r="C2096" s="3" t="s">
        <v>188</v>
      </c>
      <c r="D2096" s="3" t="s">
        <v>38</v>
      </c>
      <c r="E2096" s="1" t="s">
        <v>229</v>
      </c>
      <c r="F2096" s="1" t="s">
        <v>3917</v>
      </c>
      <c r="G2096" s="1" t="s">
        <v>964</v>
      </c>
      <c r="H2096" s="3">
        <f>SUBSTITUTE(LEFT(Tableau1[[#This Row],[OrderDate]],17),".",":")+0</f>
        <v>43571.313611111109</v>
      </c>
      <c r="I2096" s="3">
        <f>SUBSTITUTE(LEFT(Tableau1[[#This Row],[OrderDueTo]],17),".",":")+0</f>
        <v>43573.5</v>
      </c>
      <c r="J2096" s="13" t="str">
        <f>VLOOKUP(Tableau1[[#This Row],[AnaCode]],'Config Analyses'!A:C,2,FALSE)</f>
        <v>Analyse sucres</v>
      </c>
      <c r="K2096" s="13" t="str">
        <f>VLOOKUP(Tableau1[[#This Row],[AnaCode]],'Config Analyses'!A:C,3,FALSE)</f>
        <v>Equipe 2</v>
      </c>
      <c r="L2096" s="13" t="str">
        <f>VLOOKUP(Tableau1[[#This Row],[CustomerCode]],'Config Clients'!A:D,3,FALSE)</f>
        <v>Coopérative agricole</v>
      </c>
      <c r="M2096" s="13" t="str">
        <f>VLOOKUP(Tableau1[[#This Row],[CustomerCode]],'Config Clients'!A:D,4,FALSE)</f>
        <v>Julie</v>
      </c>
      <c r="N2096" s="10" t="str">
        <f>IFERROR(IF(Tableau1[[#This Row],[Date rendu]]-'Date de l''export'!$A$2&gt;0,"Non","Oui"),"Oui")</f>
        <v>Non</v>
      </c>
      <c r="O2096" s="11">
        <f>IF(Tableau1[[#This Row],[En retard?]]="Non",Tableau1[[#This Row],[Date rendu]]-'Date de l''export'!$A$2,0)</f>
        <v>1.7404166666674428</v>
      </c>
      <c r="P2096" s="14" t="str">
        <f>IF(Tableau1[[#This Row],[En retard?]]="Oui","HD",IF(Tableau1[Délai restant]&lt;1,"&lt;24h",IF(Tableau1[Délai restant]&lt;2,"&lt;48h","≥48h")))</f>
        <v>&lt;48h</v>
      </c>
      <c r="Q2096" s="14" t="str">
        <f>IF(AND(Tableau1[[#This Row],[En retard?]]="Oui",OR(Tableau1[[#This Row],[Product]]="Citron",Tableau1[[#This Row],[Product]]="Amandes")),"Oui","Non")</f>
        <v>Non</v>
      </c>
      <c r="R2096" t="str">
        <f>CONCATENATE(Tableau1[[#This Row],[OrderCode]],"|",Tableau1[[#This Row],[AnaCode]],"|",Tableau1[[#This Row],[Product]])</f>
        <v>CMD01646413|SCR|Jus de fruits</v>
      </c>
    </row>
    <row r="2097" spans="1:18" x14ac:dyDescent="0.25">
      <c r="A2097" s="1" t="s">
        <v>631</v>
      </c>
      <c r="B2097" s="1" t="s">
        <v>31</v>
      </c>
      <c r="C2097" s="3" t="s">
        <v>52</v>
      </c>
      <c r="D2097" s="3" t="s">
        <v>9</v>
      </c>
      <c r="E2097" s="1" t="s">
        <v>179</v>
      </c>
      <c r="F2097" s="1" t="s">
        <v>2604</v>
      </c>
      <c r="G2097" s="1" t="s">
        <v>945</v>
      </c>
      <c r="H2097" s="3">
        <f>SUBSTITUTE(LEFT(Tableau1[[#This Row],[OrderDate]],17),".",":")+0</f>
        <v>43571.313773148147</v>
      </c>
      <c r="I2097" s="3">
        <f>SUBSTITUTE(LEFT(Tableau1[[#This Row],[OrderDueTo]],17),".",":")+0</f>
        <v>43572.5</v>
      </c>
      <c r="J2097" s="13" t="str">
        <f>VLOOKUP(Tableau1[[#This Row],[AnaCode]],'Config Analyses'!A:C,2,FALSE)</f>
        <v>Analyse métaux lourds</v>
      </c>
      <c r="K2097" s="13" t="str">
        <f>VLOOKUP(Tableau1[[#This Row],[AnaCode]],'Config Analyses'!A:C,3,FALSE)</f>
        <v>Equipe 1</v>
      </c>
      <c r="L2097" s="13" t="str">
        <f>VLOOKUP(Tableau1[[#This Row],[CustomerCode]],'Config Clients'!A:D,3,FALSE)</f>
        <v>Centrale d'achats</v>
      </c>
      <c r="M2097" s="13" t="str">
        <f>VLOOKUP(Tableau1[[#This Row],[CustomerCode]],'Config Clients'!A:D,4,FALSE)</f>
        <v>Sandrine</v>
      </c>
      <c r="N2097" s="10" t="str">
        <f>IFERROR(IF(Tableau1[[#This Row],[Date rendu]]-'Date de l''export'!$A$2&gt;0,"Non","Oui"),"Oui")</f>
        <v>Non</v>
      </c>
      <c r="O2097" s="11">
        <f>IF(Tableau1[[#This Row],[En retard?]]="Non",Tableau1[[#This Row],[Date rendu]]-'Date de l''export'!$A$2,0)</f>
        <v>0.74041666666744277</v>
      </c>
      <c r="P2097" s="14" t="str">
        <f>IF(Tableau1[[#This Row],[En retard?]]="Oui","HD",IF(Tableau1[Délai restant]&lt;1,"&lt;24h",IF(Tableau1[Délai restant]&lt;2,"&lt;48h","≥48h")))</f>
        <v>&lt;24h</v>
      </c>
      <c r="Q2097" s="14" t="str">
        <f>IF(AND(Tableau1[[#This Row],[En retard?]]="Oui",OR(Tableau1[[#This Row],[Product]]="Citron",Tableau1[[#This Row],[Product]]="Amandes")),"Oui","Non")</f>
        <v>Non</v>
      </c>
      <c r="R2097" t="str">
        <f>CONCATENATE(Tableau1[[#This Row],[OrderCode]],"|",Tableau1[[#This Row],[AnaCode]],"|",Tableau1[[#This Row],[Product]])</f>
        <v>CMD01745103|MTX|Pomme de terre</v>
      </c>
    </row>
    <row r="2098" spans="1:18" x14ac:dyDescent="0.25">
      <c r="A2098" s="1" t="s">
        <v>805</v>
      </c>
      <c r="B2098" s="1" t="s">
        <v>26</v>
      </c>
      <c r="C2098" s="3" t="s">
        <v>58</v>
      </c>
      <c r="D2098" s="3" t="s">
        <v>13</v>
      </c>
      <c r="E2098" s="1" t="s">
        <v>179</v>
      </c>
      <c r="F2098" s="1" t="s">
        <v>2789</v>
      </c>
      <c r="G2098" s="1" t="s">
        <v>945</v>
      </c>
      <c r="H2098" s="3">
        <f>SUBSTITUTE(LEFT(Tableau1[[#This Row],[OrderDate]],17),".",":")+0</f>
        <v>43571.313842592594</v>
      </c>
      <c r="I2098" s="3">
        <f>SUBSTITUTE(LEFT(Tableau1[[#This Row],[OrderDueTo]],17),".",":")+0</f>
        <v>43572.5</v>
      </c>
      <c r="J2098" s="13" t="str">
        <f>VLOOKUP(Tableau1[[#This Row],[AnaCode]],'Config Analyses'!A:C,2,FALSE)</f>
        <v>Analyse métaux lourds</v>
      </c>
      <c r="K2098" s="13" t="str">
        <f>VLOOKUP(Tableau1[[#This Row],[AnaCode]],'Config Analyses'!A:C,3,FALSE)</f>
        <v>Equipe 1</v>
      </c>
      <c r="L2098" s="13" t="str">
        <f>VLOOKUP(Tableau1[[#This Row],[CustomerCode]],'Config Clients'!A:D,3,FALSE)</f>
        <v>Coopérative agricole</v>
      </c>
      <c r="M2098" s="13" t="str">
        <f>VLOOKUP(Tableau1[[#This Row],[CustomerCode]],'Config Clients'!A:D,4,FALSE)</f>
        <v>Béatrice</v>
      </c>
      <c r="N2098" s="10" t="str">
        <f>IFERROR(IF(Tableau1[[#This Row],[Date rendu]]-'Date de l''export'!$A$2&gt;0,"Non","Oui"),"Oui")</f>
        <v>Non</v>
      </c>
      <c r="O2098" s="11">
        <f>IF(Tableau1[[#This Row],[En retard?]]="Non",Tableau1[[#This Row],[Date rendu]]-'Date de l''export'!$A$2,0)</f>
        <v>0.74041666666744277</v>
      </c>
      <c r="P2098" s="14" t="str">
        <f>IF(Tableau1[[#This Row],[En retard?]]="Oui","HD",IF(Tableau1[Délai restant]&lt;1,"&lt;24h",IF(Tableau1[Délai restant]&lt;2,"&lt;48h","≥48h")))</f>
        <v>&lt;24h</v>
      </c>
      <c r="Q2098" s="14" t="str">
        <f>IF(AND(Tableau1[[#This Row],[En retard?]]="Oui",OR(Tableau1[[#This Row],[Product]]="Citron",Tableau1[[#This Row],[Product]]="Amandes")),"Oui","Non")</f>
        <v>Non</v>
      </c>
      <c r="R2098" t="str">
        <f>CONCATENATE(Tableau1[[#This Row],[OrderCode]],"|",Tableau1[[#This Row],[AnaCode]],"|",Tableau1[[#This Row],[Product]])</f>
        <v>CMD01762306|MTX|Radis</v>
      </c>
    </row>
    <row r="2099" spans="1:18" x14ac:dyDescent="0.25">
      <c r="A2099" s="1" t="s">
        <v>617</v>
      </c>
      <c r="B2099" s="1" t="s">
        <v>26</v>
      </c>
      <c r="C2099" s="3" t="s">
        <v>61</v>
      </c>
      <c r="D2099" s="3" t="s">
        <v>14</v>
      </c>
      <c r="E2099" s="1" t="s">
        <v>179</v>
      </c>
      <c r="F2099" s="1" t="s">
        <v>2784</v>
      </c>
      <c r="G2099" s="1" t="s">
        <v>945</v>
      </c>
      <c r="H2099" s="3">
        <f>SUBSTITUTE(LEFT(Tableau1[[#This Row],[OrderDate]],17),".",":")+0</f>
        <v>43571.314189814817</v>
      </c>
      <c r="I2099" s="3">
        <f>SUBSTITUTE(LEFT(Tableau1[[#This Row],[OrderDueTo]],17),".",":")+0</f>
        <v>43572.5</v>
      </c>
      <c r="J2099" s="13" t="str">
        <f>VLOOKUP(Tableau1[[#This Row],[AnaCode]],'Config Analyses'!A:C,2,FALSE)</f>
        <v>Analyse métaux lourds</v>
      </c>
      <c r="K2099" s="13" t="str">
        <f>VLOOKUP(Tableau1[[#This Row],[AnaCode]],'Config Analyses'!A:C,3,FALSE)</f>
        <v>Equipe 1</v>
      </c>
      <c r="L2099" s="13" t="str">
        <f>VLOOKUP(Tableau1[[#This Row],[CustomerCode]],'Config Clients'!A:D,3,FALSE)</f>
        <v>Grande surface</v>
      </c>
      <c r="M2099" s="13" t="str">
        <f>VLOOKUP(Tableau1[[#This Row],[CustomerCode]],'Config Clients'!A:D,4,FALSE)</f>
        <v>Eric</v>
      </c>
      <c r="N2099" s="10" t="str">
        <f>IFERROR(IF(Tableau1[[#This Row],[Date rendu]]-'Date de l''export'!$A$2&gt;0,"Non","Oui"),"Oui")</f>
        <v>Non</v>
      </c>
      <c r="O2099" s="11">
        <f>IF(Tableau1[[#This Row],[En retard?]]="Non",Tableau1[[#This Row],[Date rendu]]-'Date de l''export'!$A$2,0)</f>
        <v>0.74041666666744277</v>
      </c>
      <c r="P2099" s="14" t="str">
        <f>IF(Tableau1[[#This Row],[En retard?]]="Oui","HD",IF(Tableau1[Délai restant]&lt;1,"&lt;24h",IF(Tableau1[Délai restant]&lt;2,"&lt;48h","≥48h")))</f>
        <v>&lt;24h</v>
      </c>
      <c r="Q2099" s="14" t="str">
        <f>IF(AND(Tableau1[[#This Row],[En retard?]]="Oui",OR(Tableau1[[#This Row],[Product]]="Citron",Tableau1[[#This Row],[Product]]="Amandes")),"Oui","Non")</f>
        <v>Non</v>
      </c>
      <c r="R2099" t="str">
        <f>CONCATENATE(Tableau1[[#This Row],[OrderCode]],"|",Tableau1[[#This Row],[AnaCode]],"|",Tableau1[[#This Row],[Product]])</f>
        <v>CMD01700701|MTX|Radis</v>
      </c>
    </row>
    <row r="2100" spans="1:18" x14ac:dyDescent="0.25">
      <c r="A2100" s="1" t="s">
        <v>792</v>
      </c>
      <c r="B2100" s="1" t="s">
        <v>43</v>
      </c>
      <c r="C2100" s="3" t="s">
        <v>147</v>
      </c>
      <c r="D2100" s="3" t="s">
        <v>34</v>
      </c>
      <c r="E2100" s="1" t="s">
        <v>226</v>
      </c>
      <c r="F2100" s="1" t="s">
        <v>2843</v>
      </c>
      <c r="G2100" s="1" t="s">
        <v>964</v>
      </c>
      <c r="H2100" s="3">
        <f>SUBSTITUTE(LEFT(Tableau1[[#This Row],[OrderDate]],17),".",":")+0</f>
        <v>43571.314722222225</v>
      </c>
      <c r="I2100" s="3">
        <f>SUBSTITUTE(LEFT(Tableau1[[#This Row],[OrderDueTo]],17),".",":")+0</f>
        <v>43573.5</v>
      </c>
      <c r="J2100" s="13" t="str">
        <f>VLOOKUP(Tableau1[[#This Row],[AnaCode]],'Config Analyses'!A:C,2,FALSE)</f>
        <v>Analyse microbiologique</v>
      </c>
      <c r="K2100" s="13" t="str">
        <f>VLOOKUP(Tableau1[[#This Row],[AnaCode]],'Config Analyses'!A:C,3,FALSE)</f>
        <v>Equipe 4</v>
      </c>
      <c r="L2100" s="13" t="str">
        <f>VLOOKUP(Tableau1[[#This Row],[CustomerCode]],'Config Clients'!A:D,3,FALSE)</f>
        <v>Entreprises agro-alimentaires</v>
      </c>
      <c r="M2100" s="13" t="str">
        <f>VLOOKUP(Tableau1[[#This Row],[CustomerCode]],'Config Clients'!A:D,4,FALSE)</f>
        <v>Marc</v>
      </c>
      <c r="N2100" s="10" t="str">
        <f>IFERROR(IF(Tableau1[[#This Row],[Date rendu]]-'Date de l''export'!$A$2&gt;0,"Non","Oui"),"Oui")</f>
        <v>Non</v>
      </c>
      <c r="O2100" s="11">
        <f>IF(Tableau1[[#This Row],[En retard?]]="Non",Tableau1[[#This Row],[Date rendu]]-'Date de l''export'!$A$2,0)</f>
        <v>1.7404166666674428</v>
      </c>
      <c r="P2100" s="14" t="str">
        <f>IF(Tableau1[[#This Row],[En retard?]]="Oui","HD",IF(Tableau1[Délai restant]&lt;1,"&lt;24h",IF(Tableau1[Délai restant]&lt;2,"&lt;48h","≥48h")))</f>
        <v>&lt;48h</v>
      </c>
      <c r="Q2100" s="14" t="str">
        <f>IF(AND(Tableau1[[#This Row],[En retard?]]="Oui",OR(Tableau1[[#This Row],[Product]]="Citron",Tableau1[[#This Row],[Product]]="Amandes")),"Oui","Non")</f>
        <v>Non</v>
      </c>
      <c r="R2100" t="str">
        <f>CONCATENATE(Tableau1[[#This Row],[OrderCode]],"|",Tableau1[[#This Row],[AnaCode]],"|",Tableau1[[#This Row],[Product]])</f>
        <v>CMD01771513|BACT|Pomme</v>
      </c>
    </row>
    <row r="2101" spans="1:18" x14ac:dyDescent="0.25">
      <c r="A2101" s="1" t="s">
        <v>682</v>
      </c>
      <c r="B2101" s="1" t="s">
        <v>31</v>
      </c>
      <c r="C2101" s="3" t="s">
        <v>49</v>
      </c>
      <c r="D2101" s="3" t="s">
        <v>8</v>
      </c>
      <c r="E2101" s="1" t="s">
        <v>179</v>
      </c>
      <c r="F2101" s="1" t="s">
        <v>3079</v>
      </c>
      <c r="G2101" s="1" t="s">
        <v>945</v>
      </c>
      <c r="H2101" s="3">
        <f>SUBSTITUTE(LEFT(Tableau1[[#This Row],[OrderDate]],17),".",":")+0</f>
        <v>43571.314791666664</v>
      </c>
      <c r="I2101" s="3">
        <f>SUBSTITUTE(LEFT(Tableau1[[#This Row],[OrderDueTo]],17),".",":")+0</f>
        <v>43572.5</v>
      </c>
      <c r="J2101" s="13" t="str">
        <f>VLOOKUP(Tableau1[[#This Row],[AnaCode]],'Config Analyses'!A:C,2,FALSE)</f>
        <v>Analyse métaux lourds</v>
      </c>
      <c r="K2101" s="13" t="str">
        <f>VLOOKUP(Tableau1[[#This Row],[AnaCode]],'Config Analyses'!A:C,3,FALSE)</f>
        <v>Equipe 1</v>
      </c>
      <c r="L2101" s="13" t="str">
        <f>VLOOKUP(Tableau1[[#This Row],[CustomerCode]],'Config Clients'!A:D,3,FALSE)</f>
        <v>Grande surface</v>
      </c>
      <c r="M2101" s="13" t="str">
        <f>VLOOKUP(Tableau1[[#This Row],[CustomerCode]],'Config Clients'!A:D,4,FALSE)</f>
        <v>Eric</v>
      </c>
      <c r="N2101" s="10" t="str">
        <f>IFERROR(IF(Tableau1[[#This Row],[Date rendu]]-'Date de l''export'!$A$2&gt;0,"Non","Oui"),"Oui")</f>
        <v>Non</v>
      </c>
      <c r="O2101" s="11">
        <f>IF(Tableau1[[#This Row],[En retard?]]="Non",Tableau1[[#This Row],[Date rendu]]-'Date de l''export'!$A$2,0)</f>
        <v>0.74041666666744277</v>
      </c>
      <c r="P2101" s="14" t="str">
        <f>IF(Tableau1[[#This Row],[En retard?]]="Oui","HD",IF(Tableau1[Délai restant]&lt;1,"&lt;24h",IF(Tableau1[Délai restant]&lt;2,"&lt;48h","≥48h")))</f>
        <v>&lt;24h</v>
      </c>
      <c r="Q2101" s="14" t="str">
        <f>IF(AND(Tableau1[[#This Row],[En retard?]]="Oui",OR(Tableau1[[#This Row],[Product]]="Citron",Tableau1[[#This Row],[Product]]="Amandes")),"Oui","Non")</f>
        <v>Non</v>
      </c>
      <c r="R2101" t="str">
        <f>CONCATENATE(Tableau1[[#This Row],[OrderCode]],"|",Tableau1[[#This Row],[AnaCode]],"|",Tableau1[[#This Row],[Product]])</f>
        <v>CMD01742601|MTX|Pomme de terre</v>
      </c>
    </row>
    <row r="2102" spans="1:18" x14ac:dyDescent="0.25">
      <c r="A2102" s="1" t="s">
        <v>3359</v>
      </c>
      <c r="B2102" s="1" t="s">
        <v>42</v>
      </c>
      <c r="C2102" s="3" t="s">
        <v>188</v>
      </c>
      <c r="D2102" s="3" t="s">
        <v>38</v>
      </c>
      <c r="E2102" s="1" t="s">
        <v>229</v>
      </c>
      <c r="F2102" s="1" t="s">
        <v>3918</v>
      </c>
      <c r="G2102" s="1" t="s">
        <v>964</v>
      </c>
      <c r="H2102" s="3">
        <f>SUBSTITUTE(LEFT(Tableau1[[#This Row],[OrderDate]],17),".",":")+0</f>
        <v>43571.31486111111</v>
      </c>
      <c r="I2102" s="3">
        <f>SUBSTITUTE(LEFT(Tableau1[[#This Row],[OrderDueTo]],17),".",":")+0</f>
        <v>43573.5</v>
      </c>
      <c r="J2102" s="13" t="str">
        <f>VLOOKUP(Tableau1[[#This Row],[AnaCode]],'Config Analyses'!A:C,2,FALSE)</f>
        <v>Analyse sucres</v>
      </c>
      <c r="K2102" s="13" t="str">
        <f>VLOOKUP(Tableau1[[#This Row],[AnaCode]],'Config Analyses'!A:C,3,FALSE)</f>
        <v>Equipe 2</v>
      </c>
      <c r="L2102" s="13" t="str">
        <f>VLOOKUP(Tableau1[[#This Row],[CustomerCode]],'Config Clients'!A:D,3,FALSE)</f>
        <v>Coopérative agricole</v>
      </c>
      <c r="M2102" s="13" t="str">
        <f>VLOOKUP(Tableau1[[#This Row],[CustomerCode]],'Config Clients'!A:D,4,FALSE)</f>
        <v>Julie</v>
      </c>
      <c r="N2102" s="10" t="str">
        <f>IFERROR(IF(Tableau1[[#This Row],[Date rendu]]-'Date de l''export'!$A$2&gt;0,"Non","Oui"),"Oui")</f>
        <v>Non</v>
      </c>
      <c r="O2102" s="11">
        <f>IF(Tableau1[[#This Row],[En retard?]]="Non",Tableau1[[#This Row],[Date rendu]]-'Date de l''export'!$A$2,0)</f>
        <v>1.7404166666674428</v>
      </c>
      <c r="P2102" s="14" t="str">
        <f>IF(Tableau1[[#This Row],[En retard?]]="Oui","HD",IF(Tableau1[Délai restant]&lt;1,"&lt;24h",IF(Tableau1[Délai restant]&lt;2,"&lt;48h","≥48h")))</f>
        <v>&lt;48h</v>
      </c>
      <c r="Q2102" s="14" t="str">
        <f>IF(AND(Tableau1[[#This Row],[En retard?]]="Oui",OR(Tableau1[[#This Row],[Product]]="Citron",Tableau1[[#This Row],[Product]]="Amandes")),"Oui","Non")</f>
        <v>Non</v>
      </c>
      <c r="R2102" t="str">
        <f>CONCATENATE(Tableau1[[#This Row],[OrderCode]],"|",Tableau1[[#This Row],[AnaCode]],"|",Tableau1[[#This Row],[Product]])</f>
        <v>CMD01748519|SCR|Jus de fruits</v>
      </c>
    </row>
    <row r="2103" spans="1:18" x14ac:dyDescent="0.25">
      <c r="A2103" s="1" t="s">
        <v>3393</v>
      </c>
      <c r="B2103" s="1" t="s">
        <v>42</v>
      </c>
      <c r="C2103" s="3" t="s">
        <v>188</v>
      </c>
      <c r="D2103" s="3" t="s">
        <v>38</v>
      </c>
      <c r="E2103" s="1" t="s">
        <v>179</v>
      </c>
      <c r="F2103" s="1" t="s">
        <v>3919</v>
      </c>
      <c r="G2103" s="1" t="s">
        <v>945</v>
      </c>
      <c r="H2103" s="3">
        <f>SUBSTITUTE(LEFT(Tableau1[[#This Row],[OrderDate]],17),".",":")+0</f>
        <v>43571.314918981479</v>
      </c>
      <c r="I2103" s="3">
        <f>SUBSTITUTE(LEFT(Tableau1[[#This Row],[OrderDueTo]],17),".",":")+0</f>
        <v>43572.5</v>
      </c>
      <c r="J2103" s="13" t="str">
        <f>VLOOKUP(Tableau1[[#This Row],[AnaCode]],'Config Analyses'!A:C,2,FALSE)</f>
        <v>Analyse métaux lourds</v>
      </c>
      <c r="K2103" s="13" t="str">
        <f>VLOOKUP(Tableau1[[#This Row],[AnaCode]],'Config Analyses'!A:C,3,FALSE)</f>
        <v>Equipe 1</v>
      </c>
      <c r="L2103" s="13" t="str">
        <f>VLOOKUP(Tableau1[[#This Row],[CustomerCode]],'Config Clients'!A:D,3,FALSE)</f>
        <v>Coopérative agricole</v>
      </c>
      <c r="M2103" s="13" t="str">
        <f>VLOOKUP(Tableau1[[#This Row],[CustomerCode]],'Config Clients'!A:D,4,FALSE)</f>
        <v>Julie</v>
      </c>
      <c r="N2103" s="10" t="str">
        <f>IFERROR(IF(Tableau1[[#This Row],[Date rendu]]-'Date de l''export'!$A$2&gt;0,"Non","Oui"),"Oui")</f>
        <v>Non</v>
      </c>
      <c r="O2103" s="11">
        <f>IF(Tableau1[[#This Row],[En retard?]]="Non",Tableau1[[#This Row],[Date rendu]]-'Date de l''export'!$A$2,0)</f>
        <v>0.74041666666744277</v>
      </c>
      <c r="P2103" s="14" t="str">
        <f>IF(Tableau1[[#This Row],[En retard?]]="Oui","HD",IF(Tableau1[Délai restant]&lt;1,"&lt;24h",IF(Tableau1[Délai restant]&lt;2,"&lt;48h","≥48h")))</f>
        <v>&lt;24h</v>
      </c>
      <c r="Q2103" s="14" t="str">
        <f>IF(AND(Tableau1[[#This Row],[En retard?]]="Oui",OR(Tableau1[[#This Row],[Product]]="Citron",Tableau1[[#This Row],[Product]]="Amandes")),"Oui","Non")</f>
        <v>Non</v>
      </c>
      <c r="R2103" t="str">
        <f>CONCATENATE(Tableau1[[#This Row],[OrderCode]],"|",Tableau1[[#This Row],[AnaCode]],"|",Tableau1[[#This Row],[Product]])</f>
        <v>CMD01568410|MTX|Jus de fruits</v>
      </c>
    </row>
    <row r="2104" spans="1:18" x14ac:dyDescent="0.25">
      <c r="A2104" s="1" t="s">
        <v>150</v>
      </c>
      <c r="B2104" s="1" t="s">
        <v>31</v>
      </c>
      <c r="C2104" s="3" t="s">
        <v>61</v>
      </c>
      <c r="D2104" s="3" t="s">
        <v>14</v>
      </c>
      <c r="E2104" s="1" t="s">
        <v>179</v>
      </c>
      <c r="F2104" s="1" t="s">
        <v>2610</v>
      </c>
      <c r="G2104" s="1" t="s">
        <v>945</v>
      </c>
      <c r="H2104" s="3">
        <f>SUBSTITUTE(LEFT(Tableau1[[#This Row],[OrderDate]],17),".",":")+0</f>
        <v>43571.315405092595</v>
      </c>
      <c r="I2104" s="3">
        <f>SUBSTITUTE(LEFT(Tableau1[[#This Row],[OrderDueTo]],17),".",":")+0</f>
        <v>43572.5</v>
      </c>
      <c r="J2104" s="13" t="str">
        <f>VLOOKUP(Tableau1[[#This Row],[AnaCode]],'Config Analyses'!A:C,2,FALSE)</f>
        <v>Analyse métaux lourds</v>
      </c>
      <c r="K2104" s="13" t="str">
        <f>VLOOKUP(Tableau1[[#This Row],[AnaCode]],'Config Analyses'!A:C,3,FALSE)</f>
        <v>Equipe 1</v>
      </c>
      <c r="L2104" s="13" t="str">
        <f>VLOOKUP(Tableau1[[#This Row],[CustomerCode]],'Config Clients'!A:D,3,FALSE)</f>
        <v>Grande surface</v>
      </c>
      <c r="M2104" s="13" t="str">
        <f>VLOOKUP(Tableau1[[#This Row],[CustomerCode]],'Config Clients'!A:D,4,FALSE)</f>
        <v>Eric</v>
      </c>
      <c r="N2104" s="10" t="str">
        <f>IFERROR(IF(Tableau1[[#This Row],[Date rendu]]-'Date de l''export'!$A$2&gt;0,"Non","Oui"),"Oui")</f>
        <v>Non</v>
      </c>
      <c r="O2104" s="11">
        <f>IF(Tableau1[[#This Row],[En retard?]]="Non",Tableau1[[#This Row],[Date rendu]]-'Date de l''export'!$A$2,0)</f>
        <v>0.74041666666744277</v>
      </c>
      <c r="P2104" s="14" t="str">
        <f>IF(Tableau1[[#This Row],[En retard?]]="Oui","HD",IF(Tableau1[Délai restant]&lt;1,"&lt;24h",IF(Tableau1[Délai restant]&lt;2,"&lt;48h","≥48h")))</f>
        <v>&lt;24h</v>
      </c>
      <c r="Q2104" s="14" t="str">
        <f>IF(AND(Tableau1[[#This Row],[En retard?]]="Oui",OR(Tableau1[[#This Row],[Product]]="Citron",Tableau1[[#This Row],[Product]]="Amandes")),"Oui","Non")</f>
        <v>Non</v>
      </c>
      <c r="R2104" t="str">
        <f>CONCATENATE(Tableau1[[#This Row],[OrderCode]],"|",Tableau1[[#This Row],[AnaCode]],"|",Tableau1[[#This Row],[Product]])</f>
        <v>CMD01700702|MTX|Pomme de terre</v>
      </c>
    </row>
    <row r="2105" spans="1:18" x14ac:dyDescent="0.25">
      <c r="A2105" s="1" t="s">
        <v>3920</v>
      </c>
      <c r="B2105" s="1" t="s">
        <v>42</v>
      </c>
      <c r="C2105" s="3" t="s">
        <v>73</v>
      </c>
      <c r="D2105" s="3" t="s">
        <v>23</v>
      </c>
      <c r="E2105" s="1" t="s">
        <v>229</v>
      </c>
      <c r="F2105" s="1" t="s">
        <v>3921</v>
      </c>
      <c r="G2105" s="1" t="s">
        <v>964</v>
      </c>
      <c r="H2105" s="3">
        <f>SUBSTITUTE(LEFT(Tableau1[[#This Row],[OrderDate]],17),".",":")+0</f>
        <v>43571.315520833334</v>
      </c>
      <c r="I2105" s="3">
        <f>SUBSTITUTE(LEFT(Tableau1[[#This Row],[OrderDueTo]],17),".",":")+0</f>
        <v>43573.5</v>
      </c>
      <c r="J2105" s="13" t="str">
        <f>VLOOKUP(Tableau1[[#This Row],[AnaCode]],'Config Analyses'!A:C,2,FALSE)</f>
        <v>Analyse sucres</v>
      </c>
      <c r="K2105" s="13" t="str">
        <f>VLOOKUP(Tableau1[[#This Row],[AnaCode]],'Config Analyses'!A:C,3,FALSE)</f>
        <v>Equipe 2</v>
      </c>
      <c r="L2105" s="13" t="str">
        <f>VLOOKUP(Tableau1[[#This Row],[CustomerCode]],'Config Clients'!A:D,3,FALSE)</f>
        <v>Entreprises agro-alimentaires</v>
      </c>
      <c r="M2105" s="13" t="str">
        <f>VLOOKUP(Tableau1[[#This Row],[CustomerCode]],'Config Clients'!A:D,4,FALSE)</f>
        <v>Julien</v>
      </c>
      <c r="N2105" s="10" t="str">
        <f>IFERROR(IF(Tableau1[[#This Row],[Date rendu]]-'Date de l''export'!$A$2&gt;0,"Non","Oui"),"Oui")</f>
        <v>Non</v>
      </c>
      <c r="O2105" s="11">
        <f>IF(Tableau1[[#This Row],[En retard?]]="Non",Tableau1[[#This Row],[Date rendu]]-'Date de l''export'!$A$2,0)</f>
        <v>1.7404166666674428</v>
      </c>
      <c r="P2105" s="14" t="str">
        <f>IF(Tableau1[[#This Row],[En retard?]]="Oui","HD",IF(Tableau1[Délai restant]&lt;1,"&lt;24h",IF(Tableau1[Délai restant]&lt;2,"&lt;48h","≥48h")))</f>
        <v>&lt;48h</v>
      </c>
      <c r="Q2105" s="14" t="str">
        <f>IF(AND(Tableau1[[#This Row],[En retard?]]="Oui",OR(Tableau1[[#This Row],[Product]]="Citron",Tableau1[[#This Row],[Product]]="Amandes")),"Oui","Non")</f>
        <v>Non</v>
      </c>
      <c r="R2105" t="str">
        <f>CONCATENATE(Tableau1[[#This Row],[OrderCode]],"|",Tableau1[[#This Row],[AnaCode]],"|",Tableau1[[#This Row],[Product]])</f>
        <v>CMD01715602|SCR|Jus de fruits</v>
      </c>
    </row>
    <row r="2106" spans="1:18" x14ac:dyDescent="0.25">
      <c r="A2106" s="1" t="s">
        <v>510</v>
      </c>
      <c r="B2106" s="1" t="s">
        <v>31</v>
      </c>
      <c r="C2106" s="3" t="s">
        <v>98</v>
      </c>
      <c r="D2106" s="3" t="s">
        <v>27</v>
      </c>
      <c r="E2106" s="1" t="s">
        <v>179</v>
      </c>
      <c r="F2106" s="1" t="s">
        <v>2611</v>
      </c>
      <c r="G2106" s="1" t="s">
        <v>945</v>
      </c>
      <c r="H2106" s="3">
        <f>SUBSTITUTE(LEFT(Tableau1[[#This Row],[OrderDate]],17),".",":")+0</f>
        <v>43571.315601851849</v>
      </c>
      <c r="I2106" s="3">
        <f>SUBSTITUTE(LEFT(Tableau1[[#This Row],[OrderDueTo]],17),".",":")+0</f>
        <v>43572.5</v>
      </c>
      <c r="J2106" s="13" t="str">
        <f>VLOOKUP(Tableau1[[#This Row],[AnaCode]],'Config Analyses'!A:C,2,FALSE)</f>
        <v>Analyse métaux lourds</v>
      </c>
      <c r="K2106" s="13" t="str">
        <f>VLOOKUP(Tableau1[[#This Row],[AnaCode]],'Config Analyses'!A:C,3,FALSE)</f>
        <v>Equipe 1</v>
      </c>
      <c r="L2106" s="13" t="str">
        <f>VLOOKUP(Tableau1[[#This Row],[CustomerCode]],'Config Clients'!A:D,3,FALSE)</f>
        <v>Coopérative agricole</v>
      </c>
      <c r="M2106" s="13" t="str">
        <f>VLOOKUP(Tableau1[[#This Row],[CustomerCode]],'Config Clients'!A:D,4,FALSE)</f>
        <v>Julie</v>
      </c>
      <c r="N2106" s="10" t="str">
        <f>IFERROR(IF(Tableau1[[#This Row],[Date rendu]]-'Date de l''export'!$A$2&gt;0,"Non","Oui"),"Oui")</f>
        <v>Non</v>
      </c>
      <c r="O2106" s="11">
        <f>IF(Tableau1[[#This Row],[En retard?]]="Non",Tableau1[[#This Row],[Date rendu]]-'Date de l''export'!$A$2,0)</f>
        <v>0.74041666666744277</v>
      </c>
      <c r="P2106" s="14" t="str">
        <f>IF(Tableau1[[#This Row],[En retard?]]="Oui","HD",IF(Tableau1[Délai restant]&lt;1,"&lt;24h",IF(Tableau1[Délai restant]&lt;2,"&lt;48h","≥48h")))</f>
        <v>&lt;24h</v>
      </c>
      <c r="Q2106" s="14" t="str">
        <f>IF(AND(Tableau1[[#This Row],[En retard?]]="Oui",OR(Tableau1[[#This Row],[Product]]="Citron",Tableau1[[#This Row],[Product]]="Amandes")),"Oui","Non")</f>
        <v>Non</v>
      </c>
      <c r="R2106" t="str">
        <f>CONCATENATE(Tableau1[[#This Row],[OrderCode]],"|",Tableau1[[#This Row],[AnaCode]],"|",Tableau1[[#This Row],[Product]])</f>
        <v>CMD01698806|MTX|Pomme de terre</v>
      </c>
    </row>
    <row r="2107" spans="1:18" x14ac:dyDescent="0.25">
      <c r="A2107" s="1" t="s">
        <v>3922</v>
      </c>
      <c r="B2107" s="1" t="s">
        <v>42</v>
      </c>
      <c r="C2107" s="3" t="s">
        <v>188</v>
      </c>
      <c r="D2107" s="3" t="s">
        <v>38</v>
      </c>
      <c r="E2107" s="1" t="s">
        <v>226</v>
      </c>
      <c r="F2107" s="1" t="s">
        <v>2612</v>
      </c>
      <c r="G2107" s="1" t="s">
        <v>964</v>
      </c>
      <c r="H2107" s="3">
        <f>SUBSTITUTE(LEFT(Tableau1[[#This Row],[OrderDate]],17),".",":")+0</f>
        <v>43571.315671296295</v>
      </c>
      <c r="I2107" s="3">
        <f>SUBSTITUTE(LEFT(Tableau1[[#This Row],[OrderDueTo]],17),".",":")+0</f>
        <v>43573.5</v>
      </c>
      <c r="J2107" s="13" t="str">
        <f>VLOOKUP(Tableau1[[#This Row],[AnaCode]],'Config Analyses'!A:C,2,FALSE)</f>
        <v>Analyse microbiologique</v>
      </c>
      <c r="K2107" s="13" t="str">
        <f>VLOOKUP(Tableau1[[#This Row],[AnaCode]],'Config Analyses'!A:C,3,FALSE)</f>
        <v>Equipe 4</v>
      </c>
      <c r="L2107" s="13" t="str">
        <f>VLOOKUP(Tableau1[[#This Row],[CustomerCode]],'Config Clients'!A:D,3,FALSE)</f>
        <v>Coopérative agricole</v>
      </c>
      <c r="M2107" s="13" t="str">
        <f>VLOOKUP(Tableau1[[#This Row],[CustomerCode]],'Config Clients'!A:D,4,FALSE)</f>
        <v>Julie</v>
      </c>
      <c r="N2107" s="10" t="str">
        <f>IFERROR(IF(Tableau1[[#This Row],[Date rendu]]-'Date de l''export'!$A$2&gt;0,"Non","Oui"),"Oui")</f>
        <v>Non</v>
      </c>
      <c r="O2107" s="11">
        <f>IF(Tableau1[[#This Row],[En retard?]]="Non",Tableau1[[#This Row],[Date rendu]]-'Date de l''export'!$A$2,0)</f>
        <v>1.7404166666674428</v>
      </c>
      <c r="P2107" s="14" t="str">
        <f>IF(Tableau1[[#This Row],[En retard?]]="Oui","HD",IF(Tableau1[Délai restant]&lt;1,"&lt;24h",IF(Tableau1[Délai restant]&lt;2,"&lt;48h","≥48h")))</f>
        <v>&lt;48h</v>
      </c>
      <c r="Q2107" s="14" t="str">
        <f>IF(AND(Tableau1[[#This Row],[En retard?]]="Oui",OR(Tableau1[[#This Row],[Product]]="Citron",Tableau1[[#This Row],[Product]]="Amandes")),"Oui","Non")</f>
        <v>Non</v>
      </c>
      <c r="R2107" t="str">
        <f>CONCATENATE(Tableau1[[#This Row],[OrderCode]],"|",Tableau1[[#This Row],[AnaCode]],"|",Tableau1[[#This Row],[Product]])</f>
        <v>CMD01601430|BACT|Jus de fruits</v>
      </c>
    </row>
    <row r="2108" spans="1:18" x14ac:dyDescent="0.25">
      <c r="A2108" s="1" t="s">
        <v>284</v>
      </c>
      <c r="B2108" s="1" t="s">
        <v>32</v>
      </c>
      <c r="C2108" s="3" t="s">
        <v>61</v>
      </c>
      <c r="D2108" s="3" t="s">
        <v>14</v>
      </c>
      <c r="E2108" s="1" t="s">
        <v>229</v>
      </c>
      <c r="F2108" s="1" t="s">
        <v>2612</v>
      </c>
      <c r="G2108" s="1" t="s">
        <v>964</v>
      </c>
      <c r="H2108" s="3">
        <f>SUBSTITUTE(LEFT(Tableau1[[#This Row],[OrderDate]],17),".",":")+0</f>
        <v>43571.315671296295</v>
      </c>
      <c r="I2108" s="3">
        <f>SUBSTITUTE(LEFT(Tableau1[[#This Row],[OrderDueTo]],17),".",":")+0</f>
        <v>43573.5</v>
      </c>
      <c r="J2108" s="13" t="str">
        <f>VLOOKUP(Tableau1[[#This Row],[AnaCode]],'Config Analyses'!A:C,2,FALSE)</f>
        <v>Analyse sucres</v>
      </c>
      <c r="K2108" s="13" t="str">
        <f>VLOOKUP(Tableau1[[#This Row],[AnaCode]],'Config Analyses'!A:C,3,FALSE)</f>
        <v>Equipe 2</v>
      </c>
      <c r="L2108" s="13" t="str">
        <f>VLOOKUP(Tableau1[[#This Row],[CustomerCode]],'Config Clients'!A:D,3,FALSE)</f>
        <v>Grande surface</v>
      </c>
      <c r="M2108" s="13" t="str">
        <f>VLOOKUP(Tableau1[[#This Row],[CustomerCode]],'Config Clients'!A:D,4,FALSE)</f>
        <v>Eric</v>
      </c>
      <c r="N2108" s="10" t="str">
        <f>IFERROR(IF(Tableau1[[#This Row],[Date rendu]]-'Date de l''export'!$A$2&gt;0,"Non","Oui"),"Oui")</f>
        <v>Non</v>
      </c>
      <c r="O2108" s="11">
        <f>IF(Tableau1[[#This Row],[En retard?]]="Non",Tableau1[[#This Row],[Date rendu]]-'Date de l''export'!$A$2,0)</f>
        <v>1.7404166666674428</v>
      </c>
      <c r="P2108" s="14" t="str">
        <f>IF(Tableau1[[#This Row],[En retard?]]="Oui","HD",IF(Tableau1[Délai restant]&lt;1,"&lt;24h",IF(Tableau1[Délai restant]&lt;2,"&lt;48h","≥48h")))</f>
        <v>&lt;48h</v>
      </c>
      <c r="Q2108" s="14" t="str">
        <f>IF(AND(Tableau1[[#This Row],[En retard?]]="Oui",OR(Tableau1[[#This Row],[Product]]="Citron",Tableau1[[#This Row],[Product]]="Amandes")),"Oui","Non")</f>
        <v>Non</v>
      </c>
      <c r="R2108" t="str">
        <f>CONCATENATE(Tableau1[[#This Row],[OrderCode]],"|",Tableau1[[#This Row],[AnaCode]],"|",Tableau1[[#This Row],[Product]])</f>
        <v>CMD01645601|SCR|Tomate</v>
      </c>
    </row>
    <row r="2109" spans="1:18" x14ac:dyDescent="0.25">
      <c r="A2109" s="1" t="s">
        <v>3923</v>
      </c>
      <c r="B2109" s="1" t="s">
        <v>31</v>
      </c>
      <c r="C2109" s="3" t="s">
        <v>188</v>
      </c>
      <c r="D2109" s="3" t="s">
        <v>38</v>
      </c>
      <c r="E2109" s="1" t="s">
        <v>226</v>
      </c>
      <c r="F2109" s="1" t="s">
        <v>3924</v>
      </c>
      <c r="G2109" s="1" t="s">
        <v>964</v>
      </c>
      <c r="H2109" s="3">
        <f>SUBSTITUTE(LEFT(Tableau1[[#This Row],[OrderDate]],17),".",":")+0</f>
        <v>43571.315717592595</v>
      </c>
      <c r="I2109" s="3">
        <f>SUBSTITUTE(LEFT(Tableau1[[#This Row],[OrderDueTo]],17),".",":")+0</f>
        <v>43573.5</v>
      </c>
      <c r="J2109" s="13" t="str">
        <f>VLOOKUP(Tableau1[[#This Row],[AnaCode]],'Config Analyses'!A:C,2,FALSE)</f>
        <v>Analyse microbiologique</v>
      </c>
      <c r="K2109" s="13" t="str">
        <f>VLOOKUP(Tableau1[[#This Row],[AnaCode]],'Config Analyses'!A:C,3,FALSE)</f>
        <v>Equipe 4</v>
      </c>
      <c r="L2109" s="13" t="str">
        <f>VLOOKUP(Tableau1[[#This Row],[CustomerCode]],'Config Clients'!A:D,3,FALSE)</f>
        <v>Coopérative agricole</v>
      </c>
      <c r="M2109" s="13" t="str">
        <f>VLOOKUP(Tableau1[[#This Row],[CustomerCode]],'Config Clients'!A:D,4,FALSE)</f>
        <v>Julie</v>
      </c>
      <c r="N2109" s="10" t="str">
        <f>IFERROR(IF(Tableau1[[#This Row],[Date rendu]]-'Date de l''export'!$A$2&gt;0,"Non","Oui"),"Oui")</f>
        <v>Non</v>
      </c>
      <c r="O2109" s="11">
        <f>IF(Tableau1[[#This Row],[En retard?]]="Non",Tableau1[[#This Row],[Date rendu]]-'Date de l''export'!$A$2,0)</f>
        <v>1.7404166666674428</v>
      </c>
      <c r="P2109" s="14" t="str">
        <f>IF(Tableau1[[#This Row],[En retard?]]="Oui","HD",IF(Tableau1[Délai restant]&lt;1,"&lt;24h",IF(Tableau1[Délai restant]&lt;2,"&lt;48h","≥48h")))</f>
        <v>&lt;48h</v>
      </c>
      <c r="Q2109" s="14" t="str">
        <f>IF(AND(Tableau1[[#This Row],[En retard?]]="Oui",OR(Tableau1[[#This Row],[Product]]="Citron",Tableau1[[#This Row],[Product]]="Amandes")),"Oui","Non")</f>
        <v>Non</v>
      </c>
      <c r="R2109" t="str">
        <f>CONCATENATE(Tableau1[[#This Row],[OrderCode]],"|",Tableau1[[#This Row],[AnaCode]],"|",Tableau1[[#This Row],[Product]])</f>
        <v>CMD01646458|BACT|Pomme de terre</v>
      </c>
    </row>
    <row r="2110" spans="1:18" x14ac:dyDescent="0.25">
      <c r="A2110" s="1" t="s">
        <v>3297</v>
      </c>
      <c r="B2110" s="1" t="s">
        <v>42</v>
      </c>
      <c r="C2110" s="3" t="s">
        <v>188</v>
      </c>
      <c r="D2110" s="3" t="s">
        <v>38</v>
      </c>
      <c r="E2110" s="1" t="s">
        <v>179</v>
      </c>
      <c r="F2110" s="1" t="s">
        <v>3925</v>
      </c>
      <c r="G2110" s="1" t="s">
        <v>945</v>
      </c>
      <c r="H2110" s="3">
        <f>SUBSTITUTE(LEFT(Tableau1[[#This Row],[OrderDate]],17),".",":")+0</f>
        <v>43571.315787037034</v>
      </c>
      <c r="I2110" s="3">
        <f>SUBSTITUTE(LEFT(Tableau1[[#This Row],[OrderDueTo]],17),".",":")+0</f>
        <v>43572.5</v>
      </c>
      <c r="J2110" s="13" t="str">
        <f>VLOOKUP(Tableau1[[#This Row],[AnaCode]],'Config Analyses'!A:C,2,FALSE)</f>
        <v>Analyse métaux lourds</v>
      </c>
      <c r="K2110" s="13" t="str">
        <f>VLOOKUP(Tableau1[[#This Row],[AnaCode]],'Config Analyses'!A:C,3,FALSE)</f>
        <v>Equipe 1</v>
      </c>
      <c r="L2110" s="13" t="str">
        <f>VLOOKUP(Tableau1[[#This Row],[CustomerCode]],'Config Clients'!A:D,3,FALSE)</f>
        <v>Coopérative agricole</v>
      </c>
      <c r="M2110" s="13" t="str">
        <f>VLOOKUP(Tableau1[[#This Row],[CustomerCode]],'Config Clients'!A:D,4,FALSE)</f>
        <v>Julie</v>
      </c>
      <c r="N2110" s="10" t="str">
        <f>IFERROR(IF(Tableau1[[#This Row],[Date rendu]]-'Date de l''export'!$A$2&gt;0,"Non","Oui"),"Oui")</f>
        <v>Non</v>
      </c>
      <c r="O2110" s="11">
        <f>IF(Tableau1[[#This Row],[En retard?]]="Non",Tableau1[[#This Row],[Date rendu]]-'Date de l''export'!$A$2,0)</f>
        <v>0.74041666666744277</v>
      </c>
      <c r="P2110" s="14" t="str">
        <f>IF(Tableau1[[#This Row],[En retard?]]="Oui","HD",IF(Tableau1[Délai restant]&lt;1,"&lt;24h",IF(Tableau1[Délai restant]&lt;2,"&lt;48h","≥48h")))</f>
        <v>&lt;24h</v>
      </c>
      <c r="Q2110" s="14" t="str">
        <f>IF(AND(Tableau1[[#This Row],[En retard?]]="Oui",OR(Tableau1[[#This Row],[Product]]="Citron",Tableau1[[#This Row],[Product]]="Amandes")),"Oui","Non")</f>
        <v>Non</v>
      </c>
      <c r="R2110" t="str">
        <f>CONCATENATE(Tableau1[[#This Row],[OrderCode]],"|",Tableau1[[#This Row],[AnaCode]],"|",Tableau1[[#This Row],[Product]])</f>
        <v>CMD01695014|MTX|Jus de fruits</v>
      </c>
    </row>
    <row r="2111" spans="1:18" x14ac:dyDescent="0.25">
      <c r="A2111" s="1" t="s">
        <v>806</v>
      </c>
      <c r="B2111" s="1" t="s">
        <v>31</v>
      </c>
      <c r="C2111" s="3" t="s">
        <v>49</v>
      </c>
      <c r="D2111" s="3" t="s">
        <v>8</v>
      </c>
      <c r="E2111" s="1" t="s">
        <v>229</v>
      </c>
      <c r="F2111" s="1" t="s">
        <v>2796</v>
      </c>
      <c r="G2111" s="1" t="s">
        <v>964</v>
      </c>
      <c r="H2111" s="3">
        <f>SUBSTITUTE(LEFT(Tableau1[[#This Row],[OrderDate]],17),".",":")+0</f>
        <v>43571.315833333334</v>
      </c>
      <c r="I2111" s="3">
        <f>SUBSTITUTE(LEFT(Tableau1[[#This Row],[OrderDueTo]],17),".",":")+0</f>
        <v>43573.5</v>
      </c>
      <c r="J2111" s="13" t="str">
        <f>VLOOKUP(Tableau1[[#This Row],[AnaCode]],'Config Analyses'!A:C,2,FALSE)</f>
        <v>Analyse sucres</v>
      </c>
      <c r="K2111" s="13" t="str">
        <f>VLOOKUP(Tableau1[[#This Row],[AnaCode]],'Config Analyses'!A:C,3,FALSE)</f>
        <v>Equipe 2</v>
      </c>
      <c r="L2111" s="13" t="str">
        <f>VLOOKUP(Tableau1[[#This Row],[CustomerCode]],'Config Clients'!A:D,3,FALSE)</f>
        <v>Grande surface</v>
      </c>
      <c r="M2111" s="13" t="str">
        <f>VLOOKUP(Tableau1[[#This Row],[CustomerCode]],'Config Clients'!A:D,4,FALSE)</f>
        <v>Eric</v>
      </c>
      <c r="N2111" s="10" t="str">
        <f>IFERROR(IF(Tableau1[[#This Row],[Date rendu]]-'Date de l''export'!$A$2&gt;0,"Non","Oui"),"Oui")</f>
        <v>Non</v>
      </c>
      <c r="O2111" s="11">
        <f>IF(Tableau1[[#This Row],[En retard?]]="Non",Tableau1[[#This Row],[Date rendu]]-'Date de l''export'!$A$2,0)</f>
        <v>1.7404166666674428</v>
      </c>
      <c r="P2111" s="14" t="str">
        <f>IF(Tableau1[[#This Row],[En retard?]]="Oui","HD",IF(Tableau1[Délai restant]&lt;1,"&lt;24h",IF(Tableau1[Délai restant]&lt;2,"&lt;48h","≥48h")))</f>
        <v>&lt;48h</v>
      </c>
      <c r="Q2111" s="14" t="str">
        <f>IF(AND(Tableau1[[#This Row],[En retard?]]="Oui",OR(Tableau1[[#This Row],[Product]]="Citron",Tableau1[[#This Row],[Product]]="Amandes")),"Oui","Non")</f>
        <v>Non</v>
      </c>
      <c r="R2111" t="str">
        <f>CONCATENATE(Tableau1[[#This Row],[OrderCode]],"|",Tableau1[[#This Row],[AnaCode]],"|",Tableau1[[#This Row],[Product]])</f>
        <v>CMD01359801|SCR|Pomme de terre</v>
      </c>
    </row>
    <row r="2112" spans="1:18" x14ac:dyDescent="0.25">
      <c r="A2112" s="1" t="s">
        <v>494</v>
      </c>
      <c r="B2112" s="1" t="s">
        <v>43</v>
      </c>
      <c r="C2112" s="3" t="s">
        <v>225</v>
      </c>
      <c r="D2112" s="3" t="s">
        <v>39</v>
      </c>
      <c r="E2112" s="1" t="s">
        <v>229</v>
      </c>
      <c r="F2112" s="1" t="s">
        <v>2613</v>
      </c>
      <c r="G2112" s="1" t="s">
        <v>964</v>
      </c>
      <c r="H2112" s="3">
        <f>SUBSTITUTE(LEFT(Tableau1[[#This Row],[OrderDate]],17),".",":")+0</f>
        <v>43571.315879629627</v>
      </c>
      <c r="I2112" s="3">
        <f>SUBSTITUTE(LEFT(Tableau1[[#This Row],[OrderDueTo]],17),".",":")+0</f>
        <v>43573.5</v>
      </c>
      <c r="J2112" s="13" t="str">
        <f>VLOOKUP(Tableau1[[#This Row],[AnaCode]],'Config Analyses'!A:C,2,FALSE)</f>
        <v>Analyse sucres</v>
      </c>
      <c r="K2112" s="13" t="str">
        <f>VLOOKUP(Tableau1[[#This Row],[AnaCode]],'Config Analyses'!A:C,3,FALSE)</f>
        <v>Equipe 2</v>
      </c>
      <c r="L2112" s="13" t="str">
        <f>VLOOKUP(Tableau1[[#This Row],[CustomerCode]],'Config Clients'!A:D,3,FALSE)</f>
        <v>Coopérative agricole</v>
      </c>
      <c r="M2112" s="13" t="str">
        <f>VLOOKUP(Tableau1[[#This Row],[CustomerCode]],'Config Clients'!A:D,4,FALSE)</f>
        <v>Béatrice</v>
      </c>
      <c r="N2112" s="10" t="str">
        <f>IFERROR(IF(Tableau1[[#This Row],[Date rendu]]-'Date de l''export'!$A$2&gt;0,"Non","Oui"),"Oui")</f>
        <v>Non</v>
      </c>
      <c r="O2112" s="11">
        <f>IF(Tableau1[[#This Row],[En retard?]]="Non",Tableau1[[#This Row],[Date rendu]]-'Date de l''export'!$A$2,0)</f>
        <v>1.7404166666674428</v>
      </c>
      <c r="P2112" s="14" t="str">
        <f>IF(Tableau1[[#This Row],[En retard?]]="Oui","HD",IF(Tableau1[Délai restant]&lt;1,"&lt;24h",IF(Tableau1[Délai restant]&lt;2,"&lt;48h","≥48h")))</f>
        <v>&lt;48h</v>
      </c>
      <c r="Q2112" s="14" t="str">
        <f>IF(AND(Tableau1[[#This Row],[En retard?]]="Oui",OR(Tableau1[[#This Row],[Product]]="Citron",Tableau1[[#This Row],[Product]]="Amandes")),"Oui","Non")</f>
        <v>Non</v>
      </c>
      <c r="R2112" t="str">
        <f>CONCATENATE(Tableau1[[#This Row],[OrderCode]],"|",Tableau1[[#This Row],[AnaCode]],"|",Tableau1[[#This Row],[Product]])</f>
        <v>CMD01779001|SCR|Pomme</v>
      </c>
    </row>
    <row r="2113" spans="1:18" x14ac:dyDescent="0.25">
      <c r="A2113" s="1" t="s">
        <v>3926</v>
      </c>
      <c r="B2113" s="1" t="s">
        <v>42</v>
      </c>
      <c r="C2113" s="3" t="s">
        <v>73</v>
      </c>
      <c r="D2113" s="3" t="s">
        <v>23</v>
      </c>
      <c r="E2113" s="1" t="s">
        <v>179</v>
      </c>
      <c r="F2113" s="1" t="s">
        <v>2615</v>
      </c>
      <c r="G2113" s="1" t="s">
        <v>945</v>
      </c>
      <c r="H2113" s="3">
        <f>SUBSTITUTE(LEFT(Tableau1[[#This Row],[OrderDate]],17),".",":")+0</f>
        <v>43571.316122685188</v>
      </c>
      <c r="I2113" s="3">
        <f>SUBSTITUTE(LEFT(Tableau1[[#This Row],[OrderDueTo]],17),".",":")+0</f>
        <v>43572.5</v>
      </c>
      <c r="J2113" s="13" t="str">
        <f>VLOOKUP(Tableau1[[#This Row],[AnaCode]],'Config Analyses'!A:C,2,FALSE)</f>
        <v>Analyse métaux lourds</v>
      </c>
      <c r="K2113" s="13" t="str">
        <f>VLOOKUP(Tableau1[[#This Row],[AnaCode]],'Config Analyses'!A:C,3,FALSE)</f>
        <v>Equipe 1</v>
      </c>
      <c r="L2113" s="13" t="str">
        <f>VLOOKUP(Tableau1[[#This Row],[CustomerCode]],'Config Clients'!A:D,3,FALSE)</f>
        <v>Entreprises agro-alimentaires</v>
      </c>
      <c r="M2113" s="13" t="str">
        <f>VLOOKUP(Tableau1[[#This Row],[CustomerCode]],'Config Clients'!A:D,4,FALSE)</f>
        <v>Julien</v>
      </c>
      <c r="N2113" s="10" t="str">
        <f>IFERROR(IF(Tableau1[[#This Row],[Date rendu]]-'Date de l''export'!$A$2&gt;0,"Non","Oui"),"Oui")</f>
        <v>Non</v>
      </c>
      <c r="O2113" s="11">
        <f>IF(Tableau1[[#This Row],[En retard?]]="Non",Tableau1[[#This Row],[Date rendu]]-'Date de l''export'!$A$2,0)</f>
        <v>0.74041666666744277</v>
      </c>
      <c r="P2113" s="14" t="str">
        <f>IF(Tableau1[[#This Row],[En retard?]]="Oui","HD",IF(Tableau1[Délai restant]&lt;1,"&lt;24h",IF(Tableau1[Délai restant]&lt;2,"&lt;48h","≥48h")))</f>
        <v>&lt;24h</v>
      </c>
      <c r="Q2113" s="14" t="str">
        <f>IF(AND(Tableau1[[#This Row],[En retard?]]="Oui",OR(Tableau1[[#This Row],[Product]]="Citron",Tableau1[[#This Row],[Product]]="Amandes")),"Oui","Non")</f>
        <v>Non</v>
      </c>
      <c r="R2113" t="str">
        <f>CONCATENATE(Tableau1[[#This Row],[OrderCode]],"|",Tableau1[[#This Row],[AnaCode]],"|",Tableau1[[#This Row],[Product]])</f>
        <v>CMD01673001|MTX|Jus de fruits</v>
      </c>
    </row>
    <row r="2114" spans="1:18" x14ac:dyDescent="0.25">
      <c r="A2114" s="1" t="s">
        <v>804</v>
      </c>
      <c r="B2114" s="1" t="s">
        <v>42</v>
      </c>
      <c r="C2114" s="3" t="s">
        <v>65</v>
      </c>
      <c r="D2114" s="3" t="s">
        <v>17</v>
      </c>
      <c r="E2114" s="1" t="s">
        <v>179</v>
      </c>
      <c r="F2114" s="1" t="s">
        <v>2615</v>
      </c>
      <c r="G2114" s="1" t="s">
        <v>945</v>
      </c>
      <c r="H2114" s="3">
        <f>SUBSTITUTE(LEFT(Tableau1[[#This Row],[OrderDate]],17),".",":")+0</f>
        <v>43571.316122685188</v>
      </c>
      <c r="I2114" s="3">
        <f>SUBSTITUTE(LEFT(Tableau1[[#This Row],[OrderDueTo]],17),".",":")+0</f>
        <v>43572.5</v>
      </c>
      <c r="J2114" s="13" t="str">
        <f>VLOOKUP(Tableau1[[#This Row],[AnaCode]],'Config Analyses'!A:C,2,FALSE)</f>
        <v>Analyse métaux lourds</v>
      </c>
      <c r="K2114" s="13" t="str">
        <f>VLOOKUP(Tableau1[[#This Row],[AnaCode]],'Config Analyses'!A:C,3,FALSE)</f>
        <v>Equipe 1</v>
      </c>
      <c r="L2114" s="13" t="str">
        <f>VLOOKUP(Tableau1[[#This Row],[CustomerCode]],'Config Clients'!A:D,3,FALSE)</f>
        <v>Entreprises agro-alimentaires</v>
      </c>
      <c r="M2114" s="13" t="str">
        <f>VLOOKUP(Tableau1[[#This Row],[CustomerCode]],'Config Clients'!A:D,4,FALSE)</f>
        <v>Marc</v>
      </c>
      <c r="N2114" s="10" t="str">
        <f>IFERROR(IF(Tableau1[[#This Row],[Date rendu]]-'Date de l''export'!$A$2&gt;0,"Non","Oui"),"Oui")</f>
        <v>Non</v>
      </c>
      <c r="O2114" s="11">
        <f>IF(Tableau1[[#This Row],[En retard?]]="Non",Tableau1[[#This Row],[Date rendu]]-'Date de l''export'!$A$2,0)</f>
        <v>0.74041666666744277</v>
      </c>
      <c r="P2114" s="14" t="str">
        <f>IF(Tableau1[[#This Row],[En retard?]]="Oui","HD",IF(Tableau1[Délai restant]&lt;1,"&lt;24h",IF(Tableau1[Délai restant]&lt;2,"&lt;48h","≥48h")))</f>
        <v>&lt;24h</v>
      </c>
      <c r="Q2114" s="14" t="str">
        <f>IF(AND(Tableau1[[#This Row],[En retard?]]="Oui",OR(Tableau1[[#This Row],[Product]]="Citron",Tableau1[[#This Row],[Product]]="Amandes")),"Oui","Non")</f>
        <v>Non</v>
      </c>
      <c r="R2114" t="str">
        <f>CONCATENATE(Tableau1[[#This Row],[OrderCode]],"|",Tableau1[[#This Row],[AnaCode]],"|",Tableau1[[#This Row],[Product]])</f>
        <v>CMD01496001|MTX|Jus de fruits</v>
      </c>
    </row>
    <row r="2115" spans="1:18" x14ac:dyDescent="0.25">
      <c r="A2115" s="1" t="s">
        <v>381</v>
      </c>
      <c r="B2115" s="1" t="s">
        <v>42</v>
      </c>
      <c r="C2115" s="3" t="s">
        <v>147</v>
      </c>
      <c r="D2115" s="3" t="s">
        <v>34</v>
      </c>
      <c r="E2115" s="1" t="s">
        <v>179</v>
      </c>
      <c r="F2115" s="1" t="s">
        <v>2616</v>
      </c>
      <c r="G2115" s="1" t="s">
        <v>945</v>
      </c>
      <c r="H2115" s="3">
        <f>SUBSTITUTE(LEFT(Tableau1[[#This Row],[OrderDate]],17),".",":")+0</f>
        <v>43571.316296296296</v>
      </c>
      <c r="I2115" s="3">
        <f>SUBSTITUTE(LEFT(Tableau1[[#This Row],[OrderDueTo]],17),".",":")+0</f>
        <v>43572.5</v>
      </c>
      <c r="J2115" s="13" t="str">
        <f>VLOOKUP(Tableau1[[#This Row],[AnaCode]],'Config Analyses'!A:C,2,FALSE)</f>
        <v>Analyse métaux lourds</v>
      </c>
      <c r="K2115" s="13" t="str">
        <f>VLOOKUP(Tableau1[[#This Row],[AnaCode]],'Config Analyses'!A:C,3,FALSE)</f>
        <v>Equipe 1</v>
      </c>
      <c r="L2115" s="13" t="str">
        <f>VLOOKUP(Tableau1[[#This Row],[CustomerCode]],'Config Clients'!A:D,3,FALSE)</f>
        <v>Entreprises agro-alimentaires</v>
      </c>
      <c r="M2115" s="13" t="str">
        <f>VLOOKUP(Tableau1[[#This Row],[CustomerCode]],'Config Clients'!A:D,4,FALSE)</f>
        <v>Marc</v>
      </c>
      <c r="N2115" s="10" t="str">
        <f>IFERROR(IF(Tableau1[[#This Row],[Date rendu]]-'Date de l''export'!$A$2&gt;0,"Non","Oui"),"Oui")</f>
        <v>Non</v>
      </c>
      <c r="O2115" s="11">
        <f>IF(Tableau1[[#This Row],[En retard?]]="Non",Tableau1[[#This Row],[Date rendu]]-'Date de l''export'!$A$2,0)</f>
        <v>0.74041666666744277</v>
      </c>
      <c r="P2115" s="14" t="str">
        <f>IF(Tableau1[[#This Row],[En retard?]]="Oui","HD",IF(Tableau1[Délai restant]&lt;1,"&lt;24h",IF(Tableau1[Délai restant]&lt;2,"&lt;48h","≥48h")))</f>
        <v>&lt;24h</v>
      </c>
      <c r="Q2115" s="14" t="str">
        <f>IF(AND(Tableau1[[#This Row],[En retard?]]="Oui",OR(Tableau1[[#This Row],[Product]]="Citron",Tableau1[[#This Row],[Product]]="Amandes")),"Oui","Non")</f>
        <v>Non</v>
      </c>
      <c r="R2115" t="str">
        <f>CONCATENATE(Tableau1[[#This Row],[OrderCode]],"|",Tableau1[[#This Row],[AnaCode]],"|",Tableau1[[#This Row],[Product]])</f>
        <v>CMD01736902|MTX|Jus de fruits</v>
      </c>
    </row>
    <row r="2116" spans="1:18" x14ac:dyDescent="0.25">
      <c r="A2116" s="1" t="s">
        <v>593</v>
      </c>
      <c r="B2116" s="1" t="s">
        <v>43</v>
      </c>
      <c r="C2116" s="3" t="s">
        <v>75</v>
      </c>
      <c r="D2116" s="3" t="s">
        <v>24</v>
      </c>
      <c r="E2116" s="1" t="s">
        <v>179</v>
      </c>
      <c r="F2116" s="1" t="s">
        <v>2617</v>
      </c>
      <c r="G2116" s="1" t="s">
        <v>945</v>
      </c>
      <c r="H2116" s="3">
        <f>SUBSTITUTE(LEFT(Tableau1[[#This Row],[OrderDate]],17),".",":")+0</f>
        <v>43571.316307870373</v>
      </c>
      <c r="I2116" s="3">
        <f>SUBSTITUTE(LEFT(Tableau1[[#This Row],[OrderDueTo]],17),".",":")+0</f>
        <v>43572.5</v>
      </c>
      <c r="J2116" s="13" t="str">
        <f>VLOOKUP(Tableau1[[#This Row],[AnaCode]],'Config Analyses'!A:C,2,FALSE)</f>
        <v>Analyse métaux lourds</v>
      </c>
      <c r="K2116" s="13" t="str">
        <f>VLOOKUP(Tableau1[[#This Row],[AnaCode]],'Config Analyses'!A:C,3,FALSE)</f>
        <v>Equipe 1</v>
      </c>
      <c r="L2116" s="13" t="str">
        <f>VLOOKUP(Tableau1[[#This Row],[CustomerCode]],'Config Clients'!A:D,3,FALSE)</f>
        <v>Entreprises agro-alimentaires</v>
      </c>
      <c r="M2116" s="13" t="str">
        <f>VLOOKUP(Tableau1[[#This Row],[CustomerCode]],'Config Clients'!A:D,4,FALSE)</f>
        <v>Julien</v>
      </c>
      <c r="N2116" s="10" t="str">
        <f>IFERROR(IF(Tableau1[[#This Row],[Date rendu]]-'Date de l''export'!$A$2&gt;0,"Non","Oui"),"Oui")</f>
        <v>Non</v>
      </c>
      <c r="O2116" s="11">
        <f>IF(Tableau1[[#This Row],[En retard?]]="Non",Tableau1[[#This Row],[Date rendu]]-'Date de l''export'!$A$2,0)</f>
        <v>0.74041666666744277</v>
      </c>
      <c r="P2116" s="14" t="str">
        <f>IF(Tableau1[[#This Row],[En retard?]]="Oui","HD",IF(Tableau1[Délai restant]&lt;1,"&lt;24h",IF(Tableau1[Délai restant]&lt;2,"&lt;48h","≥48h")))</f>
        <v>&lt;24h</v>
      </c>
      <c r="Q2116" s="14" t="str">
        <f>IF(AND(Tableau1[[#This Row],[En retard?]]="Oui",OR(Tableau1[[#This Row],[Product]]="Citron",Tableau1[[#This Row],[Product]]="Amandes")),"Oui","Non")</f>
        <v>Non</v>
      </c>
      <c r="R2116" t="str">
        <f>CONCATENATE(Tableau1[[#This Row],[OrderCode]],"|",Tableau1[[#This Row],[AnaCode]],"|",Tableau1[[#This Row],[Product]])</f>
        <v>CMD01789721|MTX|Pomme</v>
      </c>
    </row>
    <row r="2117" spans="1:18" x14ac:dyDescent="0.25">
      <c r="A2117" s="1" t="s">
        <v>3353</v>
      </c>
      <c r="B2117" s="1" t="s">
        <v>42</v>
      </c>
      <c r="C2117" s="3" t="s">
        <v>188</v>
      </c>
      <c r="D2117" s="3" t="s">
        <v>38</v>
      </c>
      <c r="E2117" s="1" t="s">
        <v>179</v>
      </c>
      <c r="F2117" s="1" t="s">
        <v>3927</v>
      </c>
      <c r="G2117" s="1" t="s">
        <v>945</v>
      </c>
      <c r="H2117" s="3">
        <f>SUBSTITUTE(LEFT(Tableau1[[#This Row],[OrderDate]],17),".",":")+0</f>
        <v>43571.316400462965</v>
      </c>
      <c r="I2117" s="3">
        <f>SUBSTITUTE(LEFT(Tableau1[[#This Row],[OrderDueTo]],17),".",":")+0</f>
        <v>43572.5</v>
      </c>
      <c r="J2117" s="13" t="str">
        <f>VLOOKUP(Tableau1[[#This Row],[AnaCode]],'Config Analyses'!A:C,2,FALSE)</f>
        <v>Analyse métaux lourds</v>
      </c>
      <c r="K2117" s="13" t="str">
        <f>VLOOKUP(Tableau1[[#This Row],[AnaCode]],'Config Analyses'!A:C,3,FALSE)</f>
        <v>Equipe 1</v>
      </c>
      <c r="L2117" s="13" t="str">
        <f>VLOOKUP(Tableau1[[#This Row],[CustomerCode]],'Config Clients'!A:D,3,FALSE)</f>
        <v>Coopérative agricole</v>
      </c>
      <c r="M2117" s="13" t="str">
        <f>VLOOKUP(Tableau1[[#This Row],[CustomerCode]],'Config Clients'!A:D,4,FALSE)</f>
        <v>Julie</v>
      </c>
      <c r="N2117" s="10" t="str">
        <f>IFERROR(IF(Tableau1[[#This Row],[Date rendu]]-'Date de l''export'!$A$2&gt;0,"Non","Oui"),"Oui")</f>
        <v>Non</v>
      </c>
      <c r="O2117" s="11">
        <f>IF(Tableau1[[#This Row],[En retard?]]="Non",Tableau1[[#This Row],[Date rendu]]-'Date de l''export'!$A$2,0)</f>
        <v>0.74041666666744277</v>
      </c>
      <c r="P2117" s="14" t="str">
        <f>IF(Tableau1[[#This Row],[En retard?]]="Oui","HD",IF(Tableau1[Délai restant]&lt;1,"&lt;24h",IF(Tableau1[Délai restant]&lt;2,"&lt;48h","≥48h")))</f>
        <v>&lt;24h</v>
      </c>
      <c r="Q2117" s="14" t="str">
        <f>IF(AND(Tableau1[[#This Row],[En retard?]]="Oui",OR(Tableau1[[#This Row],[Product]]="Citron",Tableau1[[#This Row],[Product]]="Amandes")),"Oui","Non")</f>
        <v>Non</v>
      </c>
      <c r="R2117" t="str">
        <f>CONCATENATE(Tableau1[[#This Row],[OrderCode]],"|",Tableau1[[#This Row],[AnaCode]],"|",Tableau1[[#This Row],[Product]])</f>
        <v>CMD01646455|MTX|Jus de fruits</v>
      </c>
    </row>
    <row r="2118" spans="1:18" x14ac:dyDescent="0.25">
      <c r="A2118" s="1" t="s">
        <v>515</v>
      </c>
      <c r="B2118" s="1" t="s">
        <v>31</v>
      </c>
      <c r="C2118" s="3" t="s">
        <v>98</v>
      </c>
      <c r="D2118" s="3" t="s">
        <v>27</v>
      </c>
      <c r="E2118" s="1" t="s">
        <v>179</v>
      </c>
      <c r="F2118" s="1" t="s">
        <v>2618</v>
      </c>
      <c r="G2118" s="1" t="s">
        <v>945</v>
      </c>
      <c r="H2118" s="3">
        <f>SUBSTITUTE(LEFT(Tableau1[[#This Row],[OrderDate]],17),".",":")+0</f>
        <v>43571.316458333335</v>
      </c>
      <c r="I2118" s="3">
        <f>SUBSTITUTE(LEFT(Tableau1[[#This Row],[OrderDueTo]],17),".",":")+0</f>
        <v>43572.5</v>
      </c>
      <c r="J2118" s="13" t="str">
        <f>VLOOKUP(Tableau1[[#This Row],[AnaCode]],'Config Analyses'!A:C,2,FALSE)</f>
        <v>Analyse métaux lourds</v>
      </c>
      <c r="K2118" s="13" t="str">
        <f>VLOOKUP(Tableau1[[#This Row],[AnaCode]],'Config Analyses'!A:C,3,FALSE)</f>
        <v>Equipe 1</v>
      </c>
      <c r="L2118" s="13" t="str">
        <f>VLOOKUP(Tableau1[[#This Row],[CustomerCode]],'Config Clients'!A:D,3,FALSE)</f>
        <v>Coopérative agricole</v>
      </c>
      <c r="M2118" s="13" t="str">
        <f>VLOOKUP(Tableau1[[#This Row],[CustomerCode]],'Config Clients'!A:D,4,FALSE)</f>
        <v>Julie</v>
      </c>
      <c r="N2118" s="10" t="str">
        <f>IFERROR(IF(Tableau1[[#This Row],[Date rendu]]-'Date de l''export'!$A$2&gt;0,"Non","Oui"),"Oui")</f>
        <v>Non</v>
      </c>
      <c r="O2118" s="11">
        <f>IF(Tableau1[[#This Row],[En retard?]]="Non",Tableau1[[#This Row],[Date rendu]]-'Date de l''export'!$A$2,0)</f>
        <v>0.74041666666744277</v>
      </c>
      <c r="P2118" s="14" t="str">
        <f>IF(Tableau1[[#This Row],[En retard?]]="Oui","HD",IF(Tableau1[Délai restant]&lt;1,"&lt;24h",IF(Tableau1[Délai restant]&lt;2,"&lt;48h","≥48h")))</f>
        <v>&lt;24h</v>
      </c>
      <c r="Q2118" s="14" t="str">
        <f>IF(AND(Tableau1[[#This Row],[En retard?]]="Oui",OR(Tableau1[[#This Row],[Product]]="Citron",Tableau1[[#This Row],[Product]]="Amandes")),"Oui","Non")</f>
        <v>Non</v>
      </c>
      <c r="R2118" t="str">
        <f>CONCATENATE(Tableau1[[#This Row],[OrderCode]],"|",Tableau1[[#This Row],[AnaCode]],"|",Tableau1[[#This Row],[Product]])</f>
        <v>CMD01552801|MTX|Pomme de terre</v>
      </c>
    </row>
    <row r="2119" spans="1:18" x14ac:dyDescent="0.25">
      <c r="A2119" s="1" t="s">
        <v>886</v>
      </c>
      <c r="B2119" s="1" t="s">
        <v>43</v>
      </c>
      <c r="C2119" s="3" t="s">
        <v>225</v>
      </c>
      <c r="D2119" s="3" t="s">
        <v>39</v>
      </c>
      <c r="E2119" s="1" t="s">
        <v>226</v>
      </c>
      <c r="F2119" s="1" t="s">
        <v>2619</v>
      </c>
      <c r="G2119" s="1" t="s">
        <v>964</v>
      </c>
      <c r="H2119" s="3">
        <f>SUBSTITUTE(LEFT(Tableau1[[#This Row],[OrderDate]],17),".",":")+0</f>
        <v>43571.316493055558</v>
      </c>
      <c r="I2119" s="3">
        <f>SUBSTITUTE(LEFT(Tableau1[[#This Row],[OrderDueTo]],17),".",":")+0</f>
        <v>43573.5</v>
      </c>
      <c r="J2119" s="13" t="str">
        <f>VLOOKUP(Tableau1[[#This Row],[AnaCode]],'Config Analyses'!A:C,2,FALSE)</f>
        <v>Analyse microbiologique</v>
      </c>
      <c r="K2119" s="13" t="str">
        <f>VLOOKUP(Tableau1[[#This Row],[AnaCode]],'Config Analyses'!A:C,3,FALSE)</f>
        <v>Equipe 4</v>
      </c>
      <c r="L2119" s="13" t="str">
        <f>VLOOKUP(Tableau1[[#This Row],[CustomerCode]],'Config Clients'!A:D,3,FALSE)</f>
        <v>Coopérative agricole</v>
      </c>
      <c r="M2119" s="13" t="str">
        <f>VLOOKUP(Tableau1[[#This Row],[CustomerCode]],'Config Clients'!A:D,4,FALSE)</f>
        <v>Béatrice</v>
      </c>
      <c r="N2119" s="10" t="str">
        <f>IFERROR(IF(Tableau1[[#This Row],[Date rendu]]-'Date de l''export'!$A$2&gt;0,"Non","Oui"),"Oui")</f>
        <v>Non</v>
      </c>
      <c r="O2119" s="11">
        <f>IF(Tableau1[[#This Row],[En retard?]]="Non",Tableau1[[#This Row],[Date rendu]]-'Date de l''export'!$A$2,0)</f>
        <v>1.7404166666674428</v>
      </c>
      <c r="P2119" s="14" t="str">
        <f>IF(Tableau1[[#This Row],[En retard?]]="Oui","HD",IF(Tableau1[Délai restant]&lt;1,"&lt;24h",IF(Tableau1[Délai restant]&lt;2,"&lt;48h","≥48h")))</f>
        <v>&lt;48h</v>
      </c>
      <c r="Q2119" s="14" t="str">
        <f>IF(AND(Tableau1[[#This Row],[En retard?]]="Oui",OR(Tableau1[[#This Row],[Product]]="Citron",Tableau1[[#This Row],[Product]]="Amandes")),"Oui","Non")</f>
        <v>Non</v>
      </c>
      <c r="R2119" t="str">
        <f>CONCATENATE(Tableau1[[#This Row],[OrderCode]],"|",Tableau1[[#This Row],[AnaCode]],"|",Tableau1[[#This Row],[Product]])</f>
        <v>CMD01743602|BACT|Pomme</v>
      </c>
    </row>
    <row r="2120" spans="1:18" x14ac:dyDescent="0.25">
      <c r="A2120" s="1" t="s">
        <v>597</v>
      </c>
      <c r="B2120" s="1" t="s">
        <v>32</v>
      </c>
      <c r="C2120" s="3" t="s">
        <v>61</v>
      </c>
      <c r="D2120" s="3" t="s">
        <v>14</v>
      </c>
      <c r="E2120" s="1" t="s">
        <v>179</v>
      </c>
      <c r="F2120" s="1" t="s">
        <v>1909</v>
      </c>
      <c r="G2120" s="1" t="s">
        <v>945</v>
      </c>
      <c r="H2120" s="3">
        <f>SUBSTITUTE(LEFT(Tableau1[[#This Row],[OrderDate]],17),".",":")+0</f>
        <v>43571.316678240742</v>
      </c>
      <c r="I2120" s="3">
        <f>SUBSTITUTE(LEFT(Tableau1[[#This Row],[OrderDueTo]],17),".",":")+0</f>
        <v>43572.5</v>
      </c>
      <c r="J2120" s="13" t="str">
        <f>VLOOKUP(Tableau1[[#This Row],[AnaCode]],'Config Analyses'!A:C,2,FALSE)</f>
        <v>Analyse métaux lourds</v>
      </c>
      <c r="K2120" s="13" t="str">
        <f>VLOOKUP(Tableau1[[#This Row],[AnaCode]],'Config Analyses'!A:C,3,FALSE)</f>
        <v>Equipe 1</v>
      </c>
      <c r="L2120" s="13" t="str">
        <f>VLOOKUP(Tableau1[[#This Row],[CustomerCode]],'Config Clients'!A:D,3,FALSE)</f>
        <v>Grande surface</v>
      </c>
      <c r="M2120" s="13" t="str">
        <f>VLOOKUP(Tableau1[[#This Row],[CustomerCode]],'Config Clients'!A:D,4,FALSE)</f>
        <v>Eric</v>
      </c>
      <c r="N2120" s="10" t="str">
        <f>IFERROR(IF(Tableau1[[#This Row],[Date rendu]]-'Date de l''export'!$A$2&gt;0,"Non","Oui"),"Oui")</f>
        <v>Non</v>
      </c>
      <c r="O2120" s="11">
        <f>IF(Tableau1[[#This Row],[En retard?]]="Non",Tableau1[[#This Row],[Date rendu]]-'Date de l''export'!$A$2,0)</f>
        <v>0.74041666666744277</v>
      </c>
      <c r="P2120" s="14" t="str">
        <f>IF(Tableau1[[#This Row],[En retard?]]="Oui","HD",IF(Tableau1[Délai restant]&lt;1,"&lt;24h",IF(Tableau1[Délai restant]&lt;2,"&lt;48h","≥48h")))</f>
        <v>&lt;24h</v>
      </c>
      <c r="Q2120" s="14" t="str">
        <f>IF(AND(Tableau1[[#This Row],[En retard?]]="Oui",OR(Tableau1[[#This Row],[Product]]="Citron",Tableau1[[#This Row],[Product]]="Amandes")),"Oui","Non")</f>
        <v>Non</v>
      </c>
      <c r="R2120" t="str">
        <f>CONCATENATE(Tableau1[[#This Row],[OrderCode]],"|",Tableau1[[#This Row],[AnaCode]],"|",Tableau1[[#This Row],[Product]])</f>
        <v>CMD01461704|MTX|Tomate</v>
      </c>
    </row>
    <row r="2121" spans="1:18" x14ac:dyDescent="0.25">
      <c r="A2121" s="1" t="s">
        <v>369</v>
      </c>
      <c r="B2121" s="1" t="s">
        <v>32</v>
      </c>
      <c r="C2121" s="3" t="s">
        <v>61</v>
      </c>
      <c r="D2121" s="3" t="s">
        <v>14</v>
      </c>
      <c r="E2121" s="1" t="s">
        <v>179</v>
      </c>
      <c r="F2121" s="1" t="s">
        <v>1909</v>
      </c>
      <c r="G2121" s="1" t="s">
        <v>945</v>
      </c>
      <c r="H2121" s="3">
        <f>SUBSTITUTE(LEFT(Tableau1[[#This Row],[OrderDate]],17),".",":")+0</f>
        <v>43571.316678240742</v>
      </c>
      <c r="I2121" s="3">
        <f>SUBSTITUTE(LEFT(Tableau1[[#This Row],[OrderDueTo]],17),".",":")+0</f>
        <v>43572.5</v>
      </c>
      <c r="J2121" s="13" t="str">
        <f>VLOOKUP(Tableau1[[#This Row],[AnaCode]],'Config Analyses'!A:C,2,FALSE)</f>
        <v>Analyse métaux lourds</v>
      </c>
      <c r="K2121" s="13" t="str">
        <f>VLOOKUP(Tableau1[[#This Row],[AnaCode]],'Config Analyses'!A:C,3,FALSE)</f>
        <v>Equipe 1</v>
      </c>
      <c r="L2121" s="13" t="str">
        <f>VLOOKUP(Tableau1[[#This Row],[CustomerCode]],'Config Clients'!A:D,3,FALSE)</f>
        <v>Grande surface</v>
      </c>
      <c r="M2121" s="13" t="str">
        <f>VLOOKUP(Tableau1[[#This Row],[CustomerCode]],'Config Clients'!A:D,4,FALSE)</f>
        <v>Eric</v>
      </c>
      <c r="N2121" s="10" t="str">
        <f>IFERROR(IF(Tableau1[[#This Row],[Date rendu]]-'Date de l''export'!$A$2&gt;0,"Non","Oui"),"Oui")</f>
        <v>Non</v>
      </c>
      <c r="O2121" s="11">
        <f>IF(Tableau1[[#This Row],[En retard?]]="Non",Tableau1[[#This Row],[Date rendu]]-'Date de l''export'!$A$2,0)</f>
        <v>0.74041666666744277</v>
      </c>
      <c r="P2121" s="14" t="str">
        <f>IF(Tableau1[[#This Row],[En retard?]]="Oui","HD",IF(Tableau1[Délai restant]&lt;1,"&lt;24h",IF(Tableau1[Délai restant]&lt;2,"&lt;48h","≥48h")))</f>
        <v>&lt;24h</v>
      </c>
      <c r="Q2121" s="14" t="str">
        <f>IF(AND(Tableau1[[#This Row],[En retard?]]="Oui",OR(Tableau1[[#This Row],[Product]]="Citron",Tableau1[[#This Row],[Product]]="Amandes")),"Oui","Non")</f>
        <v>Non</v>
      </c>
      <c r="R2121" t="str">
        <f>CONCATENATE(Tableau1[[#This Row],[OrderCode]],"|",Tableau1[[#This Row],[AnaCode]],"|",Tableau1[[#This Row],[Product]])</f>
        <v>CMD01750302|MTX|Tomate</v>
      </c>
    </row>
    <row r="2122" spans="1:18" x14ac:dyDescent="0.25">
      <c r="A2122" s="1" t="s">
        <v>809</v>
      </c>
      <c r="B2122" s="1" t="s">
        <v>31</v>
      </c>
      <c r="C2122" s="3" t="s">
        <v>98</v>
      </c>
      <c r="D2122" s="3" t="s">
        <v>27</v>
      </c>
      <c r="E2122" s="1" t="s">
        <v>179</v>
      </c>
      <c r="F2122" s="1" t="s">
        <v>2621</v>
      </c>
      <c r="G2122" s="1" t="s">
        <v>945</v>
      </c>
      <c r="H2122" s="3">
        <f>SUBSTITUTE(LEFT(Tableau1[[#This Row],[OrderDate]],17),".",":")+0</f>
        <v>43571.316724537035</v>
      </c>
      <c r="I2122" s="3">
        <f>SUBSTITUTE(LEFT(Tableau1[[#This Row],[OrderDueTo]],17),".",":")+0</f>
        <v>43572.5</v>
      </c>
      <c r="J2122" s="13" t="str">
        <f>VLOOKUP(Tableau1[[#This Row],[AnaCode]],'Config Analyses'!A:C,2,FALSE)</f>
        <v>Analyse métaux lourds</v>
      </c>
      <c r="K2122" s="13" t="str">
        <f>VLOOKUP(Tableau1[[#This Row],[AnaCode]],'Config Analyses'!A:C,3,FALSE)</f>
        <v>Equipe 1</v>
      </c>
      <c r="L2122" s="13" t="str">
        <f>VLOOKUP(Tableau1[[#This Row],[CustomerCode]],'Config Clients'!A:D,3,FALSE)</f>
        <v>Coopérative agricole</v>
      </c>
      <c r="M2122" s="13" t="str">
        <f>VLOOKUP(Tableau1[[#This Row],[CustomerCode]],'Config Clients'!A:D,4,FALSE)</f>
        <v>Julie</v>
      </c>
      <c r="N2122" s="10" t="str">
        <f>IFERROR(IF(Tableau1[[#This Row],[Date rendu]]-'Date de l''export'!$A$2&gt;0,"Non","Oui"),"Oui")</f>
        <v>Non</v>
      </c>
      <c r="O2122" s="11">
        <f>IF(Tableau1[[#This Row],[En retard?]]="Non",Tableau1[[#This Row],[Date rendu]]-'Date de l''export'!$A$2,0)</f>
        <v>0.74041666666744277</v>
      </c>
      <c r="P2122" s="14" t="str">
        <f>IF(Tableau1[[#This Row],[En retard?]]="Oui","HD",IF(Tableau1[Délai restant]&lt;1,"&lt;24h",IF(Tableau1[Délai restant]&lt;2,"&lt;48h","≥48h")))</f>
        <v>&lt;24h</v>
      </c>
      <c r="Q2122" s="14" t="str">
        <f>IF(AND(Tableau1[[#This Row],[En retard?]]="Oui",OR(Tableau1[[#This Row],[Product]]="Citron",Tableau1[[#This Row],[Product]]="Amandes")),"Oui","Non")</f>
        <v>Non</v>
      </c>
      <c r="R2122" t="str">
        <f>CONCATENATE(Tableau1[[#This Row],[OrderCode]],"|",Tableau1[[#This Row],[AnaCode]],"|",Tableau1[[#This Row],[Product]])</f>
        <v>CMD01448501|MTX|Pomme de terre</v>
      </c>
    </row>
    <row r="2123" spans="1:18" x14ac:dyDescent="0.25">
      <c r="A2123" s="1" t="s">
        <v>3342</v>
      </c>
      <c r="B2123" s="1" t="s">
        <v>42</v>
      </c>
      <c r="C2123" s="3" t="s">
        <v>188</v>
      </c>
      <c r="D2123" s="3" t="s">
        <v>38</v>
      </c>
      <c r="E2123" s="1" t="s">
        <v>107</v>
      </c>
      <c r="F2123" s="1" t="s">
        <v>3928</v>
      </c>
      <c r="G2123" s="1" t="s">
        <v>950</v>
      </c>
      <c r="H2123" s="3">
        <f>SUBSTITUTE(LEFT(Tableau1[[#This Row],[OrderDate]],17),".",":")+0</f>
        <v>43571.316793981481</v>
      </c>
      <c r="I2123" s="3">
        <f>SUBSTITUTE(LEFT(Tableau1[[#This Row],[OrderDueTo]],17),".",":")+0</f>
        <v>43574.5</v>
      </c>
      <c r="J2123" s="13" t="str">
        <f>VLOOKUP(Tableau1[[#This Row],[AnaCode]],'Config Analyses'!A:C,2,FALSE)</f>
        <v>Analyse nutritionelle</v>
      </c>
      <c r="K2123" s="13" t="str">
        <f>VLOOKUP(Tableau1[[#This Row],[AnaCode]],'Config Analyses'!A:C,3,FALSE)</f>
        <v>Equipe 2</v>
      </c>
      <c r="L2123" s="13" t="str">
        <f>VLOOKUP(Tableau1[[#This Row],[CustomerCode]],'Config Clients'!A:D,3,FALSE)</f>
        <v>Coopérative agricole</v>
      </c>
      <c r="M2123" s="13" t="str">
        <f>VLOOKUP(Tableau1[[#This Row],[CustomerCode]],'Config Clients'!A:D,4,FALSE)</f>
        <v>Julie</v>
      </c>
      <c r="N2123" s="10" t="str">
        <f>IFERROR(IF(Tableau1[[#This Row],[Date rendu]]-'Date de l''export'!$A$2&gt;0,"Non","Oui"),"Oui")</f>
        <v>Non</v>
      </c>
      <c r="O2123" s="11">
        <f>IF(Tableau1[[#This Row],[En retard?]]="Non",Tableau1[[#This Row],[Date rendu]]-'Date de l''export'!$A$2,0)</f>
        <v>2.7404166666674428</v>
      </c>
      <c r="P2123" s="14" t="str">
        <f>IF(Tableau1[[#This Row],[En retard?]]="Oui","HD",IF(Tableau1[Délai restant]&lt;1,"&lt;24h",IF(Tableau1[Délai restant]&lt;2,"&lt;48h","≥48h")))</f>
        <v>≥48h</v>
      </c>
      <c r="Q2123" s="14" t="str">
        <f>IF(AND(Tableau1[[#This Row],[En retard?]]="Oui",OR(Tableau1[[#This Row],[Product]]="Citron",Tableau1[[#This Row],[Product]]="Amandes")),"Oui","Non")</f>
        <v>Non</v>
      </c>
      <c r="R2123" t="str">
        <f>CONCATENATE(Tableau1[[#This Row],[OrderCode]],"|",Tableau1[[#This Row],[AnaCode]],"|",Tableau1[[#This Row],[Product]])</f>
        <v>CMD01748531|NTR|Jus de fruits</v>
      </c>
    </row>
    <row r="2124" spans="1:18" x14ac:dyDescent="0.25">
      <c r="A2124" s="1" t="s">
        <v>3309</v>
      </c>
      <c r="B2124" s="1" t="s">
        <v>42</v>
      </c>
      <c r="C2124" s="3" t="s">
        <v>188</v>
      </c>
      <c r="D2124" s="3" t="s">
        <v>38</v>
      </c>
      <c r="E2124" s="1" t="s">
        <v>179</v>
      </c>
      <c r="F2124" s="1" t="s">
        <v>3929</v>
      </c>
      <c r="G2124" s="1" t="s">
        <v>945</v>
      </c>
      <c r="H2124" s="3">
        <f>SUBSTITUTE(LEFT(Tableau1[[#This Row],[OrderDate]],17),".",":")+0</f>
        <v>43571.31695601852</v>
      </c>
      <c r="I2124" s="3">
        <f>SUBSTITUTE(LEFT(Tableau1[[#This Row],[OrderDueTo]],17),".",":")+0</f>
        <v>43572.5</v>
      </c>
      <c r="J2124" s="13" t="str">
        <f>VLOOKUP(Tableau1[[#This Row],[AnaCode]],'Config Analyses'!A:C,2,FALSE)</f>
        <v>Analyse métaux lourds</v>
      </c>
      <c r="K2124" s="13" t="str">
        <f>VLOOKUP(Tableau1[[#This Row],[AnaCode]],'Config Analyses'!A:C,3,FALSE)</f>
        <v>Equipe 1</v>
      </c>
      <c r="L2124" s="13" t="str">
        <f>VLOOKUP(Tableau1[[#This Row],[CustomerCode]],'Config Clients'!A:D,3,FALSE)</f>
        <v>Coopérative agricole</v>
      </c>
      <c r="M2124" s="13" t="str">
        <f>VLOOKUP(Tableau1[[#This Row],[CustomerCode]],'Config Clients'!A:D,4,FALSE)</f>
        <v>Julie</v>
      </c>
      <c r="N2124" s="10" t="str">
        <f>IFERROR(IF(Tableau1[[#This Row],[Date rendu]]-'Date de l''export'!$A$2&gt;0,"Non","Oui"),"Oui")</f>
        <v>Non</v>
      </c>
      <c r="O2124" s="11">
        <f>IF(Tableau1[[#This Row],[En retard?]]="Non",Tableau1[[#This Row],[Date rendu]]-'Date de l''export'!$A$2,0)</f>
        <v>0.74041666666744277</v>
      </c>
      <c r="P2124" s="14" t="str">
        <f>IF(Tableau1[[#This Row],[En retard?]]="Oui","HD",IF(Tableau1[Délai restant]&lt;1,"&lt;24h",IF(Tableau1[Délai restant]&lt;2,"&lt;48h","≥48h")))</f>
        <v>&lt;24h</v>
      </c>
      <c r="Q2124" s="14" t="str">
        <f>IF(AND(Tableau1[[#This Row],[En retard?]]="Oui",OR(Tableau1[[#This Row],[Product]]="Citron",Tableau1[[#This Row],[Product]]="Amandes")),"Oui","Non")</f>
        <v>Non</v>
      </c>
      <c r="R2124" t="str">
        <f>CONCATENATE(Tableau1[[#This Row],[OrderCode]],"|",Tableau1[[#This Row],[AnaCode]],"|",Tableau1[[#This Row],[Product]])</f>
        <v>CMD01721604|MTX|Jus de fruits</v>
      </c>
    </row>
    <row r="2125" spans="1:18" x14ac:dyDescent="0.25">
      <c r="A2125" s="1" t="s">
        <v>281</v>
      </c>
      <c r="B2125" s="1" t="s">
        <v>31</v>
      </c>
      <c r="C2125" s="3" t="s">
        <v>52</v>
      </c>
      <c r="D2125" s="3" t="s">
        <v>9</v>
      </c>
      <c r="E2125" s="1" t="s">
        <v>179</v>
      </c>
      <c r="F2125" s="1" t="s">
        <v>2734</v>
      </c>
      <c r="G2125" s="1" t="s">
        <v>945</v>
      </c>
      <c r="H2125" s="3">
        <f>SUBSTITUTE(LEFT(Tableau1[[#This Row],[OrderDate]],17),".",":")+0</f>
        <v>43571.317129629628</v>
      </c>
      <c r="I2125" s="3">
        <f>SUBSTITUTE(LEFT(Tableau1[[#This Row],[OrderDueTo]],17),".",":")+0</f>
        <v>43572.5</v>
      </c>
      <c r="J2125" s="13" t="str">
        <f>VLOOKUP(Tableau1[[#This Row],[AnaCode]],'Config Analyses'!A:C,2,FALSE)</f>
        <v>Analyse métaux lourds</v>
      </c>
      <c r="K2125" s="13" t="str">
        <f>VLOOKUP(Tableau1[[#This Row],[AnaCode]],'Config Analyses'!A:C,3,FALSE)</f>
        <v>Equipe 1</v>
      </c>
      <c r="L2125" s="13" t="str">
        <f>VLOOKUP(Tableau1[[#This Row],[CustomerCode]],'Config Clients'!A:D,3,FALSE)</f>
        <v>Centrale d'achats</v>
      </c>
      <c r="M2125" s="13" t="str">
        <f>VLOOKUP(Tableau1[[#This Row],[CustomerCode]],'Config Clients'!A:D,4,FALSE)</f>
        <v>Sandrine</v>
      </c>
      <c r="N2125" s="10" t="str">
        <f>IFERROR(IF(Tableau1[[#This Row],[Date rendu]]-'Date de l''export'!$A$2&gt;0,"Non","Oui"),"Oui")</f>
        <v>Non</v>
      </c>
      <c r="O2125" s="11">
        <f>IF(Tableau1[[#This Row],[En retard?]]="Non",Tableau1[[#This Row],[Date rendu]]-'Date de l''export'!$A$2,0)</f>
        <v>0.74041666666744277</v>
      </c>
      <c r="P2125" s="14" t="str">
        <f>IF(Tableau1[[#This Row],[En retard?]]="Oui","HD",IF(Tableau1[Délai restant]&lt;1,"&lt;24h",IF(Tableau1[Délai restant]&lt;2,"&lt;48h","≥48h")))</f>
        <v>&lt;24h</v>
      </c>
      <c r="Q2125" s="14" t="str">
        <f>IF(AND(Tableau1[[#This Row],[En retard?]]="Oui",OR(Tableau1[[#This Row],[Product]]="Citron",Tableau1[[#This Row],[Product]]="Amandes")),"Oui","Non")</f>
        <v>Non</v>
      </c>
      <c r="R2125" t="str">
        <f>CONCATENATE(Tableau1[[#This Row],[OrderCode]],"|",Tableau1[[#This Row],[AnaCode]],"|",Tableau1[[#This Row],[Product]])</f>
        <v>CMD01668310|MTX|Pomme de terre</v>
      </c>
    </row>
    <row r="2126" spans="1:18" x14ac:dyDescent="0.25">
      <c r="A2126" s="1" t="s">
        <v>835</v>
      </c>
      <c r="B2126" s="1" t="s">
        <v>43</v>
      </c>
      <c r="C2126" s="3" t="s">
        <v>225</v>
      </c>
      <c r="D2126" s="3" t="s">
        <v>39</v>
      </c>
      <c r="E2126" s="1" t="s">
        <v>179</v>
      </c>
      <c r="F2126" s="1" t="s">
        <v>2731</v>
      </c>
      <c r="G2126" s="1" t="s">
        <v>945</v>
      </c>
      <c r="H2126" s="3">
        <f>SUBSTITUTE(LEFT(Tableau1[[#This Row],[OrderDate]],17),".",":")+0</f>
        <v>43571.317187499997</v>
      </c>
      <c r="I2126" s="3">
        <f>SUBSTITUTE(LEFT(Tableau1[[#This Row],[OrderDueTo]],17),".",":")+0</f>
        <v>43572.5</v>
      </c>
      <c r="J2126" s="13" t="str">
        <f>VLOOKUP(Tableau1[[#This Row],[AnaCode]],'Config Analyses'!A:C,2,FALSE)</f>
        <v>Analyse métaux lourds</v>
      </c>
      <c r="K2126" s="13" t="str">
        <f>VLOOKUP(Tableau1[[#This Row],[AnaCode]],'Config Analyses'!A:C,3,FALSE)</f>
        <v>Equipe 1</v>
      </c>
      <c r="L2126" s="13" t="str">
        <f>VLOOKUP(Tableau1[[#This Row],[CustomerCode]],'Config Clients'!A:D,3,FALSE)</f>
        <v>Coopérative agricole</v>
      </c>
      <c r="M2126" s="13" t="str">
        <f>VLOOKUP(Tableau1[[#This Row],[CustomerCode]],'Config Clients'!A:D,4,FALSE)</f>
        <v>Béatrice</v>
      </c>
      <c r="N2126" s="10" t="str">
        <f>IFERROR(IF(Tableau1[[#This Row],[Date rendu]]-'Date de l''export'!$A$2&gt;0,"Non","Oui"),"Oui")</f>
        <v>Non</v>
      </c>
      <c r="O2126" s="11">
        <f>IF(Tableau1[[#This Row],[En retard?]]="Non",Tableau1[[#This Row],[Date rendu]]-'Date de l''export'!$A$2,0)</f>
        <v>0.74041666666744277</v>
      </c>
      <c r="P2126" s="14" t="str">
        <f>IF(Tableau1[[#This Row],[En retard?]]="Oui","HD",IF(Tableau1[Délai restant]&lt;1,"&lt;24h",IF(Tableau1[Délai restant]&lt;2,"&lt;48h","≥48h")))</f>
        <v>&lt;24h</v>
      </c>
      <c r="Q2126" s="14" t="str">
        <f>IF(AND(Tableau1[[#This Row],[En retard?]]="Oui",OR(Tableau1[[#This Row],[Product]]="Citron",Tableau1[[#This Row],[Product]]="Amandes")),"Oui","Non")</f>
        <v>Non</v>
      </c>
      <c r="R2126" t="str">
        <f>CONCATENATE(Tableau1[[#This Row],[OrderCode]],"|",Tableau1[[#This Row],[AnaCode]],"|",Tableau1[[#This Row],[Product]])</f>
        <v>CMD01773701|MTX|Pomme</v>
      </c>
    </row>
    <row r="2127" spans="1:18" x14ac:dyDescent="0.25">
      <c r="A2127" s="1" t="s">
        <v>810</v>
      </c>
      <c r="B2127" s="1" t="s">
        <v>32</v>
      </c>
      <c r="C2127" s="3" t="s">
        <v>75</v>
      </c>
      <c r="D2127" s="3" t="s">
        <v>24</v>
      </c>
      <c r="E2127" s="1" t="s">
        <v>179</v>
      </c>
      <c r="F2127" s="1" t="s">
        <v>2622</v>
      </c>
      <c r="G2127" s="1" t="s">
        <v>945</v>
      </c>
      <c r="H2127" s="3">
        <f>SUBSTITUTE(LEFT(Tableau1[[#This Row],[OrderDate]],17),".",":")+0</f>
        <v>43571.317199074074</v>
      </c>
      <c r="I2127" s="3">
        <f>SUBSTITUTE(LEFT(Tableau1[[#This Row],[OrderDueTo]],17),".",":")+0</f>
        <v>43572.5</v>
      </c>
      <c r="J2127" s="13" t="str">
        <f>VLOOKUP(Tableau1[[#This Row],[AnaCode]],'Config Analyses'!A:C,2,FALSE)</f>
        <v>Analyse métaux lourds</v>
      </c>
      <c r="K2127" s="13" t="str">
        <f>VLOOKUP(Tableau1[[#This Row],[AnaCode]],'Config Analyses'!A:C,3,FALSE)</f>
        <v>Equipe 1</v>
      </c>
      <c r="L2127" s="13" t="str">
        <f>VLOOKUP(Tableau1[[#This Row],[CustomerCode]],'Config Clients'!A:D,3,FALSE)</f>
        <v>Entreprises agro-alimentaires</v>
      </c>
      <c r="M2127" s="13" t="str">
        <f>VLOOKUP(Tableau1[[#This Row],[CustomerCode]],'Config Clients'!A:D,4,FALSE)</f>
        <v>Julien</v>
      </c>
      <c r="N2127" s="10" t="str">
        <f>IFERROR(IF(Tableau1[[#This Row],[Date rendu]]-'Date de l''export'!$A$2&gt;0,"Non","Oui"),"Oui")</f>
        <v>Non</v>
      </c>
      <c r="O2127" s="11">
        <f>IF(Tableau1[[#This Row],[En retard?]]="Non",Tableau1[[#This Row],[Date rendu]]-'Date de l''export'!$A$2,0)</f>
        <v>0.74041666666744277</v>
      </c>
      <c r="P2127" s="14" t="str">
        <f>IF(Tableau1[[#This Row],[En retard?]]="Oui","HD",IF(Tableau1[Délai restant]&lt;1,"&lt;24h",IF(Tableau1[Délai restant]&lt;2,"&lt;48h","≥48h")))</f>
        <v>&lt;24h</v>
      </c>
      <c r="Q2127" s="14" t="str">
        <f>IF(AND(Tableau1[[#This Row],[En retard?]]="Oui",OR(Tableau1[[#This Row],[Product]]="Citron",Tableau1[[#This Row],[Product]]="Amandes")),"Oui","Non")</f>
        <v>Non</v>
      </c>
      <c r="R2127" t="str">
        <f>CONCATENATE(Tableau1[[#This Row],[OrderCode]],"|",Tableau1[[#This Row],[AnaCode]],"|",Tableau1[[#This Row],[Product]])</f>
        <v>CMD01790401|MTX|Tomate</v>
      </c>
    </row>
    <row r="2128" spans="1:18" x14ac:dyDescent="0.25">
      <c r="A2128" s="1" t="s">
        <v>811</v>
      </c>
      <c r="B2128" s="1" t="s">
        <v>43</v>
      </c>
      <c r="C2128" s="3" t="s">
        <v>225</v>
      </c>
      <c r="D2128" s="3" t="s">
        <v>39</v>
      </c>
      <c r="E2128" s="1" t="s">
        <v>179</v>
      </c>
      <c r="F2128" s="1" t="s">
        <v>2623</v>
      </c>
      <c r="G2128" s="1" t="s">
        <v>945</v>
      </c>
      <c r="H2128" s="3">
        <f>SUBSTITUTE(LEFT(Tableau1[[#This Row],[OrderDate]],17),".",":")+0</f>
        <v>43571.31759259259</v>
      </c>
      <c r="I2128" s="3">
        <f>SUBSTITUTE(LEFT(Tableau1[[#This Row],[OrderDueTo]],17),".",":")+0</f>
        <v>43572.5</v>
      </c>
      <c r="J2128" s="13" t="str">
        <f>VLOOKUP(Tableau1[[#This Row],[AnaCode]],'Config Analyses'!A:C,2,FALSE)</f>
        <v>Analyse métaux lourds</v>
      </c>
      <c r="K2128" s="13" t="str">
        <f>VLOOKUP(Tableau1[[#This Row],[AnaCode]],'Config Analyses'!A:C,3,FALSE)</f>
        <v>Equipe 1</v>
      </c>
      <c r="L2128" s="13" t="str">
        <f>VLOOKUP(Tableau1[[#This Row],[CustomerCode]],'Config Clients'!A:D,3,FALSE)</f>
        <v>Coopérative agricole</v>
      </c>
      <c r="M2128" s="13" t="str">
        <f>VLOOKUP(Tableau1[[#This Row],[CustomerCode]],'Config Clients'!A:D,4,FALSE)</f>
        <v>Béatrice</v>
      </c>
      <c r="N2128" s="10" t="str">
        <f>IFERROR(IF(Tableau1[[#This Row],[Date rendu]]-'Date de l''export'!$A$2&gt;0,"Non","Oui"),"Oui")</f>
        <v>Non</v>
      </c>
      <c r="O2128" s="11">
        <f>IF(Tableau1[[#This Row],[En retard?]]="Non",Tableau1[[#This Row],[Date rendu]]-'Date de l''export'!$A$2,0)</f>
        <v>0.74041666666744277</v>
      </c>
      <c r="P2128" s="14" t="str">
        <f>IF(Tableau1[[#This Row],[En retard?]]="Oui","HD",IF(Tableau1[Délai restant]&lt;1,"&lt;24h",IF(Tableau1[Délai restant]&lt;2,"&lt;48h","≥48h")))</f>
        <v>&lt;24h</v>
      </c>
      <c r="Q2128" s="14" t="str">
        <f>IF(AND(Tableau1[[#This Row],[En retard?]]="Oui",OR(Tableau1[[#This Row],[Product]]="Citron",Tableau1[[#This Row],[Product]]="Amandes")),"Oui","Non")</f>
        <v>Non</v>
      </c>
      <c r="R2128" t="str">
        <f>CONCATENATE(Tableau1[[#This Row],[OrderCode]],"|",Tableau1[[#This Row],[AnaCode]],"|",Tableau1[[#This Row],[Product]])</f>
        <v>CMD01778801|MTX|Pomme</v>
      </c>
    </row>
    <row r="2129" spans="1:18" x14ac:dyDescent="0.25">
      <c r="A2129" s="1" t="s">
        <v>183</v>
      </c>
      <c r="B2129" s="1" t="s">
        <v>32</v>
      </c>
      <c r="C2129" s="3" t="s">
        <v>58</v>
      </c>
      <c r="D2129" s="3" t="s">
        <v>13</v>
      </c>
      <c r="E2129" s="1" t="s">
        <v>229</v>
      </c>
      <c r="F2129" s="1" t="s">
        <v>2160</v>
      </c>
      <c r="G2129" s="1" t="s">
        <v>964</v>
      </c>
      <c r="H2129" s="3">
        <f>SUBSTITUTE(LEFT(Tableau1[[#This Row],[OrderDate]],17),".",":")+0</f>
        <v>43571.317673611113</v>
      </c>
      <c r="I2129" s="3">
        <f>SUBSTITUTE(LEFT(Tableau1[[#This Row],[OrderDueTo]],17),".",":")+0</f>
        <v>43573.5</v>
      </c>
      <c r="J2129" s="13" t="str">
        <f>VLOOKUP(Tableau1[[#This Row],[AnaCode]],'Config Analyses'!A:C,2,FALSE)</f>
        <v>Analyse sucres</v>
      </c>
      <c r="K2129" s="13" t="str">
        <f>VLOOKUP(Tableau1[[#This Row],[AnaCode]],'Config Analyses'!A:C,3,FALSE)</f>
        <v>Equipe 2</v>
      </c>
      <c r="L2129" s="13" t="str">
        <f>VLOOKUP(Tableau1[[#This Row],[CustomerCode]],'Config Clients'!A:D,3,FALSE)</f>
        <v>Coopérative agricole</v>
      </c>
      <c r="M2129" s="13" t="str">
        <f>VLOOKUP(Tableau1[[#This Row],[CustomerCode]],'Config Clients'!A:D,4,FALSE)</f>
        <v>Béatrice</v>
      </c>
      <c r="N2129" s="10" t="str">
        <f>IFERROR(IF(Tableau1[[#This Row],[Date rendu]]-'Date de l''export'!$A$2&gt;0,"Non","Oui"),"Oui")</f>
        <v>Non</v>
      </c>
      <c r="O2129" s="11">
        <f>IF(Tableau1[[#This Row],[En retard?]]="Non",Tableau1[[#This Row],[Date rendu]]-'Date de l''export'!$A$2,0)</f>
        <v>1.7404166666674428</v>
      </c>
      <c r="P2129" s="14" t="str">
        <f>IF(Tableau1[[#This Row],[En retard?]]="Oui","HD",IF(Tableau1[Délai restant]&lt;1,"&lt;24h",IF(Tableau1[Délai restant]&lt;2,"&lt;48h","≥48h")))</f>
        <v>&lt;48h</v>
      </c>
      <c r="Q2129" s="14" t="str">
        <f>IF(AND(Tableau1[[#This Row],[En retard?]]="Oui",OR(Tableau1[[#This Row],[Product]]="Citron",Tableau1[[#This Row],[Product]]="Amandes")),"Oui","Non")</f>
        <v>Non</v>
      </c>
      <c r="R2129" t="str">
        <f>CONCATENATE(Tableau1[[#This Row],[OrderCode]],"|",Tableau1[[#This Row],[AnaCode]],"|",Tableau1[[#This Row],[Product]])</f>
        <v>CMD01586401|SCR|Tomate</v>
      </c>
    </row>
    <row r="2130" spans="1:18" x14ac:dyDescent="0.25">
      <c r="A2130" s="1" t="s">
        <v>320</v>
      </c>
      <c r="B2130" s="1" t="s">
        <v>42</v>
      </c>
      <c r="C2130" s="3" t="s">
        <v>152</v>
      </c>
      <c r="D2130" s="3" t="s">
        <v>35</v>
      </c>
      <c r="E2130" s="1" t="s">
        <v>229</v>
      </c>
      <c r="F2130" s="1" t="s">
        <v>2624</v>
      </c>
      <c r="G2130" s="1" t="s">
        <v>964</v>
      </c>
      <c r="H2130" s="3">
        <f>SUBSTITUTE(LEFT(Tableau1[[#This Row],[OrderDate]],17),".",":")+0</f>
        <v>43571.317789351851</v>
      </c>
      <c r="I2130" s="3">
        <f>SUBSTITUTE(LEFT(Tableau1[[#This Row],[OrderDueTo]],17),".",":")+0</f>
        <v>43573.5</v>
      </c>
      <c r="J2130" s="13" t="str">
        <f>VLOOKUP(Tableau1[[#This Row],[AnaCode]],'Config Analyses'!A:C,2,FALSE)</f>
        <v>Analyse sucres</v>
      </c>
      <c r="K2130" s="13" t="str">
        <f>VLOOKUP(Tableau1[[#This Row],[AnaCode]],'Config Analyses'!A:C,3,FALSE)</f>
        <v>Equipe 2</v>
      </c>
      <c r="L2130" s="13" t="str">
        <f>VLOOKUP(Tableau1[[#This Row],[CustomerCode]],'Config Clients'!A:D,3,FALSE)</f>
        <v>Entreprises agro-alimentaires</v>
      </c>
      <c r="M2130" s="13" t="str">
        <f>VLOOKUP(Tableau1[[#This Row],[CustomerCode]],'Config Clients'!A:D,4,FALSE)</f>
        <v>Julien</v>
      </c>
      <c r="N2130" s="10" t="str">
        <f>IFERROR(IF(Tableau1[[#This Row],[Date rendu]]-'Date de l''export'!$A$2&gt;0,"Non","Oui"),"Oui")</f>
        <v>Non</v>
      </c>
      <c r="O2130" s="11">
        <f>IF(Tableau1[[#This Row],[En retard?]]="Non",Tableau1[[#This Row],[Date rendu]]-'Date de l''export'!$A$2,0)</f>
        <v>1.7404166666674428</v>
      </c>
      <c r="P2130" s="14" t="str">
        <f>IF(Tableau1[[#This Row],[En retard?]]="Oui","HD",IF(Tableau1[Délai restant]&lt;1,"&lt;24h",IF(Tableau1[Délai restant]&lt;2,"&lt;48h","≥48h")))</f>
        <v>&lt;48h</v>
      </c>
      <c r="Q2130" s="14" t="str">
        <f>IF(AND(Tableau1[[#This Row],[En retard?]]="Oui",OR(Tableau1[[#This Row],[Product]]="Citron",Tableau1[[#This Row],[Product]]="Amandes")),"Oui","Non")</f>
        <v>Non</v>
      </c>
      <c r="R2130" t="str">
        <f>CONCATENATE(Tableau1[[#This Row],[OrderCode]],"|",Tableau1[[#This Row],[AnaCode]],"|",Tableau1[[#This Row],[Product]])</f>
        <v>CMD01765202|SCR|Jus de fruits</v>
      </c>
    </row>
    <row r="2131" spans="1:18" x14ac:dyDescent="0.25">
      <c r="A2131" s="1" t="s">
        <v>3930</v>
      </c>
      <c r="B2131" s="1" t="s">
        <v>42</v>
      </c>
      <c r="C2131" s="3" t="s">
        <v>188</v>
      </c>
      <c r="D2131" s="3" t="s">
        <v>38</v>
      </c>
      <c r="E2131" s="1" t="s">
        <v>130</v>
      </c>
      <c r="F2131" s="1" t="s">
        <v>3931</v>
      </c>
      <c r="G2131" s="1" t="s">
        <v>1013</v>
      </c>
      <c r="H2131" s="3">
        <f>SUBSTITUTE(LEFT(Tableau1[[#This Row],[OrderDate]],17),".",":")+0</f>
        <v>43571.317812499998</v>
      </c>
      <c r="I2131" s="3">
        <f>SUBSTITUTE(LEFT(Tableau1[[#This Row],[OrderDueTo]],17),".",":")+0</f>
        <v>43578.5</v>
      </c>
      <c r="J2131" s="13" t="str">
        <f>VLOOKUP(Tableau1[[#This Row],[AnaCode]],'Config Analyses'!A:C,2,FALSE)</f>
        <v>Analyse pesticides</v>
      </c>
      <c r="K2131" s="13" t="str">
        <f>VLOOKUP(Tableau1[[#This Row],[AnaCode]],'Config Analyses'!A:C,3,FALSE)</f>
        <v>Equipe 3</v>
      </c>
      <c r="L2131" s="13" t="str">
        <f>VLOOKUP(Tableau1[[#This Row],[CustomerCode]],'Config Clients'!A:D,3,FALSE)</f>
        <v>Coopérative agricole</v>
      </c>
      <c r="M2131" s="13" t="str">
        <f>VLOOKUP(Tableau1[[#This Row],[CustomerCode]],'Config Clients'!A:D,4,FALSE)</f>
        <v>Julie</v>
      </c>
      <c r="N2131" s="10" t="str">
        <f>IFERROR(IF(Tableau1[[#This Row],[Date rendu]]-'Date de l''export'!$A$2&gt;0,"Non","Oui"),"Oui")</f>
        <v>Non</v>
      </c>
      <c r="O2131" s="11">
        <f>IF(Tableau1[[#This Row],[En retard?]]="Non",Tableau1[[#This Row],[Date rendu]]-'Date de l''export'!$A$2,0)</f>
        <v>6.7404166666674428</v>
      </c>
      <c r="P2131" s="14" t="str">
        <f>IF(Tableau1[[#This Row],[En retard?]]="Oui","HD",IF(Tableau1[Délai restant]&lt;1,"&lt;24h",IF(Tableau1[Délai restant]&lt;2,"&lt;48h","≥48h")))</f>
        <v>≥48h</v>
      </c>
      <c r="Q2131" s="14" t="str">
        <f>IF(AND(Tableau1[[#This Row],[En retard?]]="Oui",OR(Tableau1[[#This Row],[Product]]="Citron",Tableau1[[#This Row],[Product]]="Amandes")),"Oui","Non")</f>
        <v>Non</v>
      </c>
      <c r="R2131" t="str">
        <f>CONCATENATE(Tableau1[[#This Row],[OrderCode]],"|",Tableau1[[#This Row],[AnaCode]],"|",Tableau1[[#This Row],[Product]])</f>
        <v>CMD01748538|PEST|Jus de fruits</v>
      </c>
    </row>
    <row r="2132" spans="1:18" x14ac:dyDescent="0.25">
      <c r="A2132" s="1" t="s">
        <v>675</v>
      </c>
      <c r="B2132" s="1" t="s">
        <v>43</v>
      </c>
      <c r="C2132" s="3" t="s">
        <v>225</v>
      </c>
      <c r="D2132" s="3" t="s">
        <v>39</v>
      </c>
      <c r="E2132" s="1" t="s">
        <v>229</v>
      </c>
      <c r="F2132" s="1" t="s">
        <v>2625</v>
      </c>
      <c r="G2132" s="1" t="s">
        <v>964</v>
      </c>
      <c r="H2132" s="3">
        <f>SUBSTITUTE(LEFT(Tableau1[[#This Row],[OrderDate]],17),".",":")+0</f>
        <v>43571.317928240744</v>
      </c>
      <c r="I2132" s="3">
        <f>SUBSTITUTE(LEFT(Tableau1[[#This Row],[OrderDueTo]],17),".",":")+0</f>
        <v>43573.5</v>
      </c>
      <c r="J2132" s="13" t="str">
        <f>VLOOKUP(Tableau1[[#This Row],[AnaCode]],'Config Analyses'!A:C,2,FALSE)</f>
        <v>Analyse sucres</v>
      </c>
      <c r="K2132" s="13" t="str">
        <f>VLOOKUP(Tableau1[[#This Row],[AnaCode]],'Config Analyses'!A:C,3,FALSE)</f>
        <v>Equipe 2</v>
      </c>
      <c r="L2132" s="13" t="str">
        <f>VLOOKUP(Tableau1[[#This Row],[CustomerCode]],'Config Clients'!A:D,3,FALSE)</f>
        <v>Coopérative agricole</v>
      </c>
      <c r="M2132" s="13" t="str">
        <f>VLOOKUP(Tableau1[[#This Row],[CustomerCode]],'Config Clients'!A:D,4,FALSE)</f>
        <v>Béatrice</v>
      </c>
      <c r="N2132" s="10" t="str">
        <f>IFERROR(IF(Tableau1[[#This Row],[Date rendu]]-'Date de l''export'!$A$2&gt;0,"Non","Oui"),"Oui")</f>
        <v>Non</v>
      </c>
      <c r="O2132" s="11">
        <f>IF(Tableau1[[#This Row],[En retard?]]="Non",Tableau1[[#This Row],[Date rendu]]-'Date de l''export'!$A$2,0)</f>
        <v>1.7404166666674428</v>
      </c>
      <c r="P2132" s="14" t="str">
        <f>IF(Tableau1[[#This Row],[En retard?]]="Oui","HD",IF(Tableau1[Délai restant]&lt;1,"&lt;24h",IF(Tableau1[Délai restant]&lt;2,"&lt;48h","≥48h")))</f>
        <v>&lt;48h</v>
      </c>
      <c r="Q2132" s="14" t="str">
        <f>IF(AND(Tableau1[[#This Row],[En retard?]]="Oui",OR(Tableau1[[#This Row],[Product]]="Citron",Tableau1[[#This Row],[Product]]="Amandes")),"Oui","Non")</f>
        <v>Non</v>
      </c>
      <c r="R2132" t="str">
        <f>CONCATENATE(Tableau1[[#This Row],[OrderCode]],"|",Tableau1[[#This Row],[AnaCode]],"|",Tableau1[[#This Row],[Product]])</f>
        <v>CMD01773401|SCR|Pomme</v>
      </c>
    </row>
    <row r="2133" spans="1:18" x14ac:dyDescent="0.25">
      <c r="A2133" s="1" t="s">
        <v>497</v>
      </c>
      <c r="B2133" s="1" t="s">
        <v>43</v>
      </c>
      <c r="C2133" s="3" t="s">
        <v>225</v>
      </c>
      <c r="D2133" s="3" t="s">
        <v>39</v>
      </c>
      <c r="E2133" s="1" t="s">
        <v>226</v>
      </c>
      <c r="F2133" s="1" t="s">
        <v>2752</v>
      </c>
      <c r="G2133" s="1" t="s">
        <v>964</v>
      </c>
      <c r="H2133" s="3">
        <f>SUBSTITUTE(LEFT(Tableau1[[#This Row],[OrderDate]],17),".",":")+0</f>
        <v>43571.318113425928</v>
      </c>
      <c r="I2133" s="3">
        <f>SUBSTITUTE(LEFT(Tableau1[[#This Row],[OrderDueTo]],17),".",":")+0</f>
        <v>43573.5</v>
      </c>
      <c r="J2133" s="13" t="str">
        <f>VLOOKUP(Tableau1[[#This Row],[AnaCode]],'Config Analyses'!A:C,2,FALSE)</f>
        <v>Analyse microbiologique</v>
      </c>
      <c r="K2133" s="13" t="str">
        <f>VLOOKUP(Tableau1[[#This Row],[AnaCode]],'Config Analyses'!A:C,3,FALSE)</f>
        <v>Equipe 4</v>
      </c>
      <c r="L2133" s="13" t="str">
        <f>VLOOKUP(Tableau1[[#This Row],[CustomerCode]],'Config Clients'!A:D,3,FALSE)</f>
        <v>Coopérative agricole</v>
      </c>
      <c r="M2133" s="13" t="str">
        <f>VLOOKUP(Tableau1[[#This Row],[CustomerCode]],'Config Clients'!A:D,4,FALSE)</f>
        <v>Béatrice</v>
      </c>
      <c r="N2133" s="10" t="str">
        <f>IFERROR(IF(Tableau1[[#This Row],[Date rendu]]-'Date de l''export'!$A$2&gt;0,"Non","Oui"),"Oui")</f>
        <v>Non</v>
      </c>
      <c r="O2133" s="11">
        <f>IF(Tableau1[[#This Row],[En retard?]]="Non",Tableau1[[#This Row],[Date rendu]]-'Date de l''export'!$A$2,0)</f>
        <v>1.7404166666674428</v>
      </c>
      <c r="P2133" s="14" t="str">
        <f>IF(Tableau1[[#This Row],[En retard?]]="Oui","HD",IF(Tableau1[Délai restant]&lt;1,"&lt;24h",IF(Tableau1[Délai restant]&lt;2,"&lt;48h","≥48h")))</f>
        <v>&lt;48h</v>
      </c>
      <c r="Q2133" s="14" t="str">
        <f>IF(AND(Tableau1[[#This Row],[En retard?]]="Oui",OR(Tableau1[[#This Row],[Product]]="Citron",Tableau1[[#This Row],[Product]]="Amandes")),"Oui","Non")</f>
        <v>Non</v>
      </c>
      <c r="R2133" t="str">
        <f>CONCATENATE(Tableau1[[#This Row],[OrderCode]],"|",Tableau1[[#This Row],[AnaCode]],"|",Tableau1[[#This Row],[Product]])</f>
        <v>CMD01748101|BACT|Pomme</v>
      </c>
    </row>
    <row r="2134" spans="1:18" x14ac:dyDescent="0.25">
      <c r="A2134" s="1" t="s">
        <v>320</v>
      </c>
      <c r="B2134" s="1" t="s">
        <v>42</v>
      </c>
      <c r="C2134" s="3" t="s">
        <v>152</v>
      </c>
      <c r="D2134" s="3" t="s">
        <v>35</v>
      </c>
      <c r="E2134" s="1" t="s">
        <v>179</v>
      </c>
      <c r="F2134" s="1" t="s">
        <v>2721</v>
      </c>
      <c r="G2134" s="1" t="s">
        <v>945</v>
      </c>
      <c r="H2134" s="3">
        <f>SUBSTITUTE(LEFT(Tableau1[[#This Row],[OrderDate]],17),".",":")+0</f>
        <v>43571.31827546296</v>
      </c>
      <c r="I2134" s="3">
        <f>SUBSTITUTE(LEFT(Tableau1[[#This Row],[OrderDueTo]],17),".",":")+0</f>
        <v>43572.5</v>
      </c>
      <c r="J2134" s="13" t="str">
        <f>VLOOKUP(Tableau1[[#This Row],[AnaCode]],'Config Analyses'!A:C,2,FALSE)</f>
        <v>Analyse métaux lourds</v>
      </c>
      <c r="K2134" s="13" t="str">
        <f>VLOOKUP(Tableau1[[#This Row],[AnaCode]],'Config Analyses'!A:C,3,FALSE)</f>
        <v>Equipe 1</v>
      </c>
      <c r="L2134" s="13" t="str">
        <f>VLOOKUP(Tableau1[[#This Row],[CustomerCode]],'Config Clients'!A:D,3,FALSE)</f>
        <v>Entreprises agro-alimentaires</v>
      </c>
      <c r="M2134" s="13" t="str">
        <f>VLOOKUP(Tableau1[[#This Row],[CustomerCode]],'Config Clients'!A:D,4,FALSE)</f>
        <v>Julien</v>
      </c>
      <c r="N2134" s="10" t="str">
        <f>IFERROR(IF(Tableau1[[#This Row],[Date rendu]]-'Date de l''export'!$A$2&gt;0,"Non","Oui"),"Oui")</f>
        <v>Non</v>
      </c>
      <c r="O2134" s="11">
        <f>IF(Tableau1[[#This Row],[En retard?]]="Non",Tableau1[[#This Row],[Date rendu]]-'Date de l''export'!$A$2,0)</f>
        <v>0.74041666666744277</v>
      </c>
      <c r="P2134" s="14" t="str">
        <f>IF(Tableau1[[#This Row],[En retard?]]="Oui","HD",IF(Tableau1[Délai restant]&lt;1,"&lt;24h",IF(Tableau1[Délai restant]&lt;2,"&lt;48h","≥48h")))</f>
        <v>&lt;24h</v>
      </c>
      <c r="Q2134" s="14" t="str">
        <f>IF(AND(Tableau1[[#This Row],[En retard?]]="Oui",OR(Tableau1[[#This Row],[Product]]="Citron",Tableau1[[#This Row],[Product]]="Amandes")),"Oui","Non")</f>
        <v>Non</v>
      </c>
      <c r="R2134" t="str">
        <f>CONCATENATE(Tableau1[[#This Row],[OrderCode]],"|",Tableau1[[#This Row],[AnaCode]],"|",Tableau1[[#This Row],[Product]])</f>
        <v>CMD01765202|MTX|Jus de fruits</v>
      </c>
    </row>
    <row r="2135" spans="1:18" x14ac:dyDescent="0.25">
      <c r="A2135" s="1" t="s">
        <v>353</v>
      </c>
      <c r="B2135" s="1" t="s">
        <v>19</v>
      </c>
      <c r="C2135" s="3" t="s">
        <v>49</v>
      </c>
      <c r="D2135" s="3" t="s">
        <v>8</v>
      </c>
      <c r="E2135" s="1" t="s">
        <v>229</v>
      </c>
      <c r="F2135" s="1" t="s">
        <v>2146</v>
      </c>
      <c r="G2135" s="1" t="s">
        <v>964</v>
      </c>
      <c r="H2135" s="3">
        <f>SUBSTITUTE(LEFT(Tableau1[[#This Row],[OrderDate]],17),".",":")+0</f>
        <v>43571.31832175926</v>
      </c>
      <c r="I2135" s="3">
        <f>SUBSTITUTE(LEFT(Tableau1[[#This Row],[OrderDueTo]],17),".",":")+0</f>
        <v>43573.5</v>
      </c>
      <c r="J2135" s="13" t="str">
        <f>VLOOKUP(Tableau1[[#This Row],[AnaCode]],'Config Analyses'!A:C,2,FALSE)</f>
        <v>Analyse sucres</v>
      </c>
      <c r="K2135" s="13" t="str">
        <f>VLOOKUP(Tableau1[[#This Row],[AnaCode]],'Config Analyses'!A:C,3,FALSE)</f>
        <v>Equipe 2</v>
      </c>
      <c r="L2135" s="13" t="str">
        <f>VLOOKUP(Tableau1[[#This Row],[CustomerCode]],'Config Clients'!A:D,3,FALSE)</f>
        <v>Grande surface</v>
      </c>
      <c r="M2135" s="13" t="str">
        <f>VLOOKUP(Tableau1[[#This Row],[CustomerCode]],'Config Clients'!A:D,4,FALSE)</f>
        <v>Eric</v>
      </c>
      <c r="N2135" s="10" t="str">
        <f>IFERROR(IF(Tableau1[[#This Row],[Date rendu]]-'Date de l''export'!$A$2&gt;0,"Non","Oui"),"Oui")</f>
        <v>Non</v>
      </c>
      <c r="O2135" s="11">
        <f>IF(Tableau1[[#This Row],[En retard?]]="Non",Tableau1[[#This Row],[Date rendu]]-'Date de l''export'!$A$2,0)</f>
        <v>1.7404166666674428</v>
      </c>
      <c r="P2135" s="14" t="str">
        <f>IF(Tableau1[[#This Row],[En retard?]]="Oui","HD",IF(Tableau1[Délai restant]&lt;1,"&lt;24h",IF(Tableau1[Délai restant]&lt;2,"&lt;48h","≥48h")))</f>
        <v>&lt;48h</v>
      </c>
      <c r="Q2135" s="14" t="str">
        <f>IF(AND(Tableau1[[#This Row],[En retard?]]="Oui",OR(Tableau1[[#This Row],[Product]]="Citron",Tableau1[[#This Row],[Product]]="Amandes")),"Oui","Non")</f>
        <v>Non</v>
      </c>
      <c r="R2135" t="str">
        <f>CONCATENATE(Tableau1[[#This Row],[OrderCode]],"|",Tableau1[[#This Row],[AnaCode]],"|",Tableau1[[#This Row],[Product]])</f>
        <v>CMD01490006|SCR|Bettrave</v>
      </c>
    </row>
    <row r="2136" spans="1:18" x14ac:dyDescent="0.25">
      <c r="A2136" s="1" t="s">
        <v>3269</v>
      </c>
      <c r="B2136" s="1" t="s">
        <v>42</v>
      </c>
      <c r="C2136" s="3" t="s">
        <v>188</v>
      </c>
      <c r="D2136" s="3" t="s">
        <v>38</v>
      </c>
      <c r="E2136" s="1" t="s">
        <v>226</v>
      </c>
      <c r="F2136" s="1" t="s">
        <v>3932</v>
      </c>
      <c r="G2136" s="1" t="s">
        <v>964</v>
      </c>
      <c r="H2136" s="3">
        <f>SUBSTITUTE(LEFT(Tableau1[[#This Row],[OrderDate]],17),".",":")+0</f>
        <v>43571.318715277775</v>
      </c>
      <c r="I2136" s="3">
        <f>SUBSTITUTE(LEFT(Tableau1[[#This Row],[OrderDueTo]],17),".",":")+0</f>
        <v>43573.5</v>
      </c>
      <c r="J2136" s="13" t="str">
        <f>VLOOKUP(Tableau1[[#This Row],[AnaCode]],'Config Analyses'!A:C,2,FALSE)</f>
        <v>Analyse microbiologique</v>
      </c>
      <c r="K2136" s="13" t="str">
        <f>VLOOKUP(Tableau1[[#This Row],[AnaCode]],'Config Analyses'!A:C,3,FALSE)</f>
        <v>Equipe 4</v>
      </c>
      <c r="L2136" s="13" t="str">
        <f>VLOOKUP(Tableau1[[#This Row],[CustomerCode]],'Config Clients'!A:D,3,FALSE)</f>
        <v>Coopérative agricole</v>
      </c>
      <c r="M2136" s="13" t="str">
        <f>VLOOKUP(Tableau1[[#This Row],[CustomerCode]],'Config Clients'!A:D,4,FALSE)</f>
        <v>Julie</v>
      </c>
      <c r="N2136" s="10" t="str">
        <f>IFERROR(IF(Tableau1[[#This Row],[Date rendu]]-'Date de l''export'!$A$2&gt;0,"Non","Oui"),"Oui")</f>
        <v>Non</v>
      </c>
      <c r="O2136" s="11">
        <f>IF(Tableau1[[#This Row],[En retard?]]="Non",Tableau1[[#This Row],[Date rendu]]-'Date de l''export'!$A$2,0)</f>
        <v>1.7404166666674428</v>
      </c>
      <c r="P2136" s="14" t="str">
        <f>IF(Tableau1[[#This Row],[En retard?]]="Oui","HD",IF(Tableau1[Délai restant]&lt;1,"&lt;24h",IF(Tableau1[Délai restant]&lt;2,"&lt;48h","≥48h")))</f>
        <v>&lt;48h</v>
      </c>
      <c r="Q2136" s="14" t="str">
        <f>IF(AND(Tableau1[[#This Row],[En retard?]]="Oui",OR(Tableau1[[#This Row],[Product]]="Citron",Tableau1[[#This Row],[Product]]="Amandes")),"Oui","Non")</f>
        <v>Non</v>
      </c>
      <c r="R2136" t="str">
        <f>CONCATENATE(Tableau1[[#This Row],[OrderCode]],"|",Tableau1[[#This Row],[AnaCode]],"|",Tableau1[[#This Row],[Product]])</f>
        <v>CMD01721621|BACT|Jus de fruits</v>
      </c>
    </row>
    <row r="2137" spans="1:18" x14ac:dyDescent="0.25">
      <c r="A2137" s="1" t="s">
        <v>3933</v>
      </c>
      <c r="B2137" s="1" t="s">
        <v>42</v>
      </c>
      <c r="C2137" s="3" t="s">
        <v>188</v>
      </c>
      <c r="D2137" s="3" t="s">
        <v>38</v>
      </c>
      <c r="E2137" s="1" t="s">
        <v>179</v>
      </c>
      <c r="F2137" s="1" t="s">
        <v>3934</v>
      </c>
      <c r="G2137" s="1" t="s">
        <v>945</v>
      </c>
      <c r="H2137" s="3">
        <f>SUBSTITUTE(LEFT(Tableau1[[#This Row],[OrderDate]],17),".",":")+0</f>
        <v>43571.318888888891</v>
      </c>
      <c r="I2137" s="3">
        <f>SUBSTITUTE(LEFT(Tableau1[[#This Row],[OrderDueTo]],17),".",":")+0</f>
        <v>43572.5</v>
      </c>
      <c r="J2137" s="13" t="str">
        <f>VLOOKUP(Tableau1[[#This Row],[AnaCode]],'Config Analyses'!A:C,2,FALSE)</f>
        <v>Analyse métaux lourds</v>
      </c>
      <c r="K2137" s="13" t="str">
        <f>VLOOKUP(Tableau1[[#This Row],[AnaCode]],'Config Analyses'!A:C,3,FALSE)</f>
        <v>Equipe 1</v>
      </c>
      <c r="L2137" s="13" t="str">
        <f>VLOOKUP(Tableau1[[#This Row],[CustomerCode]],'Config Clients'!A:D,3,FALSE)</f>
        <v>Coopérative agricole</v>
      </c>
      <c r="M2137" s="13" t="str">
        <f>VLOOKUP(Tableau1[[#This Row],[CustomerCode]],'Config Clients'!A:D,4,FALSE)</f>
        <v>Julie</v>
      </c>
      <c r="N2137" s="10" t="str">
        <f>IFERROR(IF(Tableau1[[#This Row],[Date rendu]]-'Date de l''export'!$A$2&gt;0,"Non","Oui"),"Oui")</f>
        <v>Non</v>
      </c>
      <c r="O2137" s="11">
        <f>IF(Tableau1[[#This Row],[En retard?]]="Non",Tableau1[[#This Row],[Date rendu]]-'Date de l''export'!$A$2,0)</f>
        <v>0.74041666666744277</v>
      </c>
      <c r="P2137" s="14" t="str">
        <f>IF(Tableau1[[#This Row],[En retard?]]="Oui","HD",IF(Tableau1[Délai restant]&lt;1,"&lt;24h",IF(Tableau1[Délai restant]&lt;2,"&lt;48h","≥48h")))</f>
        <v>&lt;24h</v>
      </c>
      <c r="Q2137" s="14" t="str">
        <f>IF(AND(Tableau1[[#This Row],[En retard?]]="Oui",OR(Tableau1[[#This Row],[Product]]="Citron",Tableau1[[#This Row],[Product]]="Amandes")),"Oui","Non")</f>
        <v>Non</v>
      </c>
      <c r="R2137" t="str">
        <f>CONCATENATE(Tableau1[[#This Row],[OrderCode]],"|",Tableau1[[#This Row],[AnaCode]],"|",Tableau1[[#This Row],[Product]])</f>
        <v>CMD01748504|MTX|Jus de fruits</v>
      </c>
    </row>
    <row r="2138" spans="1:18" x14ac:dyDescent="0.25">
      <c r="A2138" s="1" t="s">
        <v>652</v>
      </c>
      <c r="B2138" s="1" t="s">
        <v>32</v>
      </c>
      <c r="C2138" s="3" t="s">
        <v>61</v>
      </c>
      <c r="D2138" s="3" t="s">
        <v>14</v>
      </c>
      <c r="E2138" s="1" t="s">
        <v>229</v>
      </c>
      <c r="F2138" s="1" t="s">
        <v>2627</v>
      </c>
      <c r="G2138" s="1" t="s">
        <v>964</v>
      </c>
      <c r="H2138" s="3">
        <f>SUBSTITUTE(LEFT(Tableau1[[#This Row],[OrderDate]],17),".",":")+0</f>
        <v>43571.318935185183</v>
      </c>
      <c r="I2138" s="3">
        <f>SUBSTITUTE(LEFT(Tableau1[[#This Row],[OrderDueTo]],17),".",":")+0</f>
        <v>43573.5</v>
      </c>
      <c r="J2138" s="13" t="str">
        <f>VLOOKUP(Tableau1[[#This Row],[AnaCode]],'Config Analyses'!A:C,2,FALSE)</f>
        <v>Analyse sucres</v>
      </c>
      <c r="K2138" s="13" t="str">
        <f>VLOOKUP(Tableau1[[#This Row],[AnaCode]],'Config Analyses'!A:C,3,FALSE)</f>
        <v>Equipe 2</v>
      </c>
      <c r="L2138" s="13" t="str">
        <f>VLOOKUP(Tableau1[[#This Row],[CustomerCode]],'Config Clients'!A:D,3,FALSE)</f>
        <v>Grande surface</v>
      </c>
      <c r="M2138" s="13" t="str">
        <f>VLOOKUP(Tableau1[[#This Row],[CustomerCode]],'Config Clients'!A:D,4,FALSE)</f>
        <v>Eric</v>
      </c>
      <c r="N2138" s="10" t="str">
        <f>IFERROR(IF(Tableau1[[#This Row],[Date rendu]]-'Date de l''export'!$A$2&gt;0,"Non","Oui"),"Oui")</f>
        <v>Non</v>
      </c>
      <c r="O2138" s="11">
        <f>IF(Tableau1[[#This Row],[En retard?]]="Non",Tableau1[[#This Row],[Date rendu]]-'Date de l''export'!$A$2,0)</f>
        <v>1.7404166666674428</v>
      </c>
      <c r="P2138" s="14" t="str">
        <f>IF(Tableau1[[#This Row],[En retard?]]="Oui","HD",IF(Tableau1[Délai restant]&lt;1,"&lt;24h",IF(Tableau1[Délai restant]&lt;2,"&lt;48h","≥48h")))</f>
        <v>&lt;48h</v>
      </c>
      <c r="Q2138" s="14" t="str">
        <f>IF(AND(Tableau1[[#This Row],[En retard?]]="Oui",OR(Tableau1[[#This Row],[Product]]="Citron",Tableau1[[#This Row],[Product]]="Amandes")),"Oui","Non")</f>
        <v>Non</v>
      </c>
      <c r="R2138" t="str">
        <f>CONCATENATE(Tableau1[[#This Row],[OrderCode]],"|",Tableau1[[#This Row],[AnaCode]],"|",Tableau1[[#This Row],[Product]])</f>
        <v>CMD01750301|SCR|Tomate</v>
      </c>
    </row>
    <row r="2139" spans="1:18" x14ac:dyDescent="0.25">
      <c r="A2139" s="1" t="s">
        <v>684</v>
      </c>
      <c r="B2139" s="1" t="s">
        <v>42</v>
      </c>
      <c r="C2139" s="3" t="s">
        <v>75</v>
      </c>
      <c r="D2139" s="3" t="s">
        <v>24</v>
      </c>
      <c r="E2139" s="1" t="s">
        <v>179</v>
      </c>
      <c r="F2139" s="1" t="s">
        <v>2628</v>
      </c>
      <c r="G2139" s="1" t="s">
        <v>945</v>
      </c>
      <c r="H2139" s="3">
        <f>SUBSTITUTE(LEFT(Tableau1[[#This Row],[OrderDate]],17),".",":")+0</f>
        <v>43571.319027777776</v>
      </c>
      <c r="I2139" s="3">
        <f>SUBSTITUTE(LEFT(Tableau1[[#This Row],[OrderDueTo]],17),".",":")+0</f>
        <v>43572.5</v>
      </c>
      <c r="J2139" s="13" t="str">
        <f>VLOOKUP(Tableau1[[#This Row],[AnaCode]],'Config Analyses'!A:C,2,FALSE)</f>
        <v>Analyse métaux lourds</v>
      </c>
      <c r="K2139" s="13" t="str">
        <f>VLOOKUP(Tableau1[[#This Row],[AnaCode]],'Config Analyses'!A:C,3,FALSE)</f>
        <v>Equipe 1</v>
      </c>
      <c r="L2139" s="13" t="str">
        <f>VLOOKUP(Tableau1[[#This Row],[CustomerCode]],'Config Clients'!A:D,3,FALSE)</f>
        <v>Entreprises agro-alimentaires</v>
      </c>
      <c r="M2139" s="13" t="str">
        <f>VLOOKUP(Tableau1[[#This Row],[CustomerCode]],'Config Clients'!A:D,4,FALSE)</f>
        <v>Julien</v>
      </c>
      <c r="N2139" s="10" t="str">
        <f>IFERROR(IF(Tableau1[[#This Row],[Date rendu]]-'Date de l''export'!$A$2&gt;0,"Non","Oui"),"Oui")</f>
        <v>Non</v>
      </c>
      <c r="O2139" s="11">
        <f>IF(Tableau1[[#This Row],[En retard?]]="Non",Tableau1[[#This Row],[Date rendu]]-'Date de l''export'!$A$2,0)</f>
        <v>0.74041666666744277</v>
      </c>
      <c r="P2139" s="14" t="str">
        <f>IF(Tableau1[[#This Row],[En retard?]]="Oui","HD",IF(Tableau1[Délai restant]&lt;1,"&lt;24h",IF(Tableau1[Délai restant]&lt;2,"&lt;48h","≥48h")))</f>
        <v>&lt;24h</v>
      </c>
      <c r="Q2139" s="14" t="str">
        <f>IF(AND(Tableau1[[#This Row],[En retard?]]="Oui",OR(Tableau1[[#This Row],[Product]]="Citron",Tableau1[[#This Row],[Product]]="Amandes")),"Oui","Non")</f>
        <v>Non</v>
      </c>
      <c r="R2139" t="str">
        <f>CONCATENATE(Tableau1[[#This Row],[OrderCode]],"|",Tableau1[[#This Row],[AnaCode]],"|",Tableau1[[#This Row],[Product]])</f>
        <v>CMD01790314|MTX|Jus de fruits</v>
      </c>
    </row>
    <row r="2140" spans="1:18" x14ac:dyDescent="0.25">
      <c r="A2140" s="1" t="s">
        <v>3935</v>
      </c>
      <c r="B2140" s="1" t="s">
        <v>31</v>
      </c>
      <c r="C2140" s="3" t="s">
        <v>73</v>
      </c>
      <c r="D2140" s="3" t="s">
        <v>23</v>
      </c>
      <c r="E2140" s="1" t="s">
        <v>179</v>
      </c>
      <c r="F2140" s="1" t="s">
        <v>3936</v>
      </c>
      <c r="G2140" s="1" t="s">
        <v>945</v>
      </c>
      <c r="H2140" s="3">
        <f>SUBSTITUTE(LEFT(Tableau1[[#This Row],[OrderDate]],17),".",":")+0</f>
        <v>43571.319421296299</v>
      </c>
      <c r="I2140" s="3">
        <f>SUBSTITUTE(LEFT(Tableau1[[#This Row],[OrderDueTo]],17),".",":")+0</f>
        <v>43572.5</v>
      </c>
      <c r="J2140" s="13" t="str">
        <f>VLOOKUP(Tableau1[[#This Row],[AnaCode]],'Config Analyses'!A:C,2,FALSE)</f>
        <v>Analyse métaux lourds</v>
      </c>
      <c r="K2140" s="13" t="str">
        <f>VLOOKUP(Tableau1[[#This Row],[AnaCode]],'Config Analyses'!A:C,3,FALSE)</f>
        <v>Equipe 1</v>
      </c>
      <c r="L2140" s="13" t="str">
        <f>VLOOKUP(Tableau1[[#This Row],[CustomerCode]],'Config Clients'!A:D,3,FALSE)</f>
        <v>Entreprises agro-alimentaires</v>
      </c>
      <c r="M2140" s="13" t="str">
        <f>VLOOKUP(Tableau1[[#This Row],[CustomerCode]],'Config Clients'!A:D,4,FALSE)</f>
        <v>Julien</v>
      </c>
      <c r="N2140" s="10" t="str">
        <f>IFERROR(IF(Tableau1[[#This Row],[Date rendu]]-'Date de l''export'!$A$2&gt;0,"Non","Oui"),"Oui")</f>
        <v>Non</v>
      </c>
      <c r="O2140" s="11">
        <f>IF(Tableau1[[#This Row],[En retard?]]="Non",Tableau1[[#This Row],[Date rendu]]-'Date de l''export'!$A$2,0)</f>
        <v>0.74041666666744277</v>
      </c>
      <c r="P2140" s="14" t="str">
        <f>IF(Tableau1[[#This Row],[En retard?]]="Oui","HD",IF(Tableau1[Délai restant]&lt;1,"&lt;24h",IF(Tableau1[Délai restant]&lt;2,"&lt;48h","≥48h")))</f>
        <v>&lt;24h</v>
      </c>
      <c r="Q2140" s="14" t="str">
        <f>IF(AND(Tableau1[[#This Row],[En retard?]]="Oui",OR(Tableau1[[#This Row],[Product]]="Citron",Tableau1[[#This Row],[Product]]="Amandes")),"Oui","Non")</f>
        <v>Non</v>
      </c>
      <c r="R2140" t="str">
        <f>CONCATENATE(Tableau1[[#This Row],[OrderCode]],"|",Tableau1[[#This Row],[AnaCode]],"|",Tableau1[[#This Row],[Product]])</f>
        <v>CMD01392802|MTX|Pomme de terre</v>
      </c>
    </row>
    <row r="2141" spans="1:18" x14ac:dyDescent="0.25">
      <c r="A2141" s="1" t="s">
        <v>212</v>
      </c>
      <c r="B2141" s="1" t="s">
        <v>31</v>
      </c>
      <c r="C2141" s="3" t="s">
        <v>49</v>
      </c>
      <c r="D2141" s="3" t="s">
        <v>8</v>
      </c>
      <c r="E2141" s="1" t="s">
        <v>226</v>
      </c>
      <c r="F2141" s="1" t="s">
        <v>2630</v>
      </c>
      <c r="G2141" s="1" t="s">
        <v>964</v>
      </c>
      <c r="H2141" s="3">
        <f>SUBSTITUTE(LEFT(Tableau1[[#This Row],[OrderDate]],17),".",":")+0</f>
        <v>43571.319525462961</v>
      </c>
      <c r="I2141" s="3">
        <f>SUBSTITUTE(LEFT(Tableau1[[#This Row],[OrderDueTo]],17),".",":")+0</f>
        <v>43573.5</v>
      </c>
      <c r="J2141" s="13" t="str">
        <f>VLOOKUP(Tableau1[[#This Row],[AnaCode]],'Config Analyses'!A:C,2,FALSE)</f>
        <v>Analyse microbiologique</v>
      </c>
      <c r="K2141" s="13" t="str">
        <f>VLOOKUP(Tableau1[[#This Row],[AnaCode]],'Config Analyses'!A:C,3,FALSE)</f>
        <v>Equipe 4</v>
      </c>
      <c r="L2141" s="13" t="str">
        <f>VLOOKUP(Tableau1[[#This Row],[CustomerCode]],'Config Clients'!A:D,3,FALSE)</f>
        <v>Grande surface</v>
      </c>
      <c r="M2141" s="13" t="str">
        <f>VLOOKUP(Tableau1[[#This Row],[CustomerCode]],'Config Clients'!A:D,4,FALSE)</f>
        <v>Eric</v>
      </c>
      <c r="N2141" s="10" t="str">
        <f>IFERROR(IF(Tableau1[[#This Row],[Date rendu]]-'Date de l''export'!$A$2&gt;0,"Non","Oui"),"Oui")</f>
        <v>Non</v>
      </c>
      <c r="O2141" s="11">
        <f>IF(Tableau1[[#This Row],[En retard?]]="Non",Tableau1[[#This Row],[Date rendu]]-'Date de l''export'!$A$2,0)</f>
        <v>1.7404166666674428</v>
      </c>
      <c r="P2141" s="14" t="str">
        <f>IF(Tableau1[[#This Row],[En retard?]]="Oui","HD",IF(Tableau1[Délai restant]&lt;1,"&lt;24h",IF(Tableau1[Délai restant]&lt;2,"&lt;48h","≥48h")))</f>
        <v>&lt;48h</v>
      </c>
      <c r="Q2141" s="14" t="str">
        <f>IF(AND(Tableau1[[#This Row],[En retard?]]="Oui",OR(Tableau1[[#This Row],[Product]]="Citron",Tableau1[[#This Row],[Product]]="Amandes")),"Oui","Non")</f>
        <v>Non</v>
      </c>
      <c r="R2141" t="str">
        <f>CONCATENATE(Tableau1[[#This Row],[OrderCode]],"|",Tableau1[[#This Row],[AnaCode]],"|",Tableau1[[#This Row],[Product]])</f>
        <v>CMD01686705|BACT|Pomme de terre</v>
      </c>
    </row>
    <row r="2142" spans="1:18" x14ac:dyDescent="0.25">
      <c r="A2142" s="1" t="s">
        <v>3829</v>
      </c>
      <c r="B2142" s="1" t="s">
        <v>42</v>
      </c>
      <c r="C2142" s="3" t="s">
        <v>188</v>
      </c>
      <c r="D2142" s="3" t="s">
        <v>38</v>
      </c>
      <c r="E2142" s="1" t="s">
        <v>179</v>
      </c>
      <c r="F2142" s="1" t="s">
        <v>3937</v>
      </c>
      <c r="G2142" s="1" t="s">
        <v>945</v>
      </c>
      <c r="H2142" s="3">
        <f>SUBSTITUTE(LEFT(Tableau1[[#This Row],[OrderDate]],17),".",":")+0</f>
        <v>43571.319594907407</v>
      </c>
      <c r="I2142" s="3">
        <f>SUBSTITUTE(LEFT(Tableau1[[#This Row],[OrderDueTo]],17),".",":")+0</f>
        <v>43572.5</v>
      </c>
      <c r="J2142" s="13" t="str">
        <f>VLOOKUP(Tableau1[[#This Row],[AnaCode]],'Config Analyses'!A:C,2,FALSE)</f>
        <v>Analyse métaux lourds</v>
      </c>
      <c r="K2142" s="13" t="str">
        <f>VLOOKUP(Tableau1[[#This Row],[AnaCode]],'Config Analyses'!A:C,3,FALSE)</f>
        <v>Equipe 1</v>
      </c>
      <c r="L2142" s="13" t="str">
        <f>VLOOKUP(Tableau1[[#This Row],[CustomerCode]],'Config Clients'!A:D,3,FALSE)</f>
        <v>Coopérative agricole</v>
      </c>
      <c r="M2142" s="13" t="str">
        <f>VLOOKUP(Tableau1[[#This Row],[CustomerCode]],'Config Clients'!A:D,4,FALSE)</f>
        <v>Julie</v>
      </c>
      <c r="N2142" s="10" t="str">
        <f>IFERROR(IF(Tableau1[[#This Row],[Date rendu]]-'Date de l''export'!$A$2&gt;0,"Non","Oui"),"Oui")</f>
        <v>Non</v>
      </c>
      <c r="O2142" s="11">
        <f>IF(Tableau1[[#This Row],[En retard?]]="Non",Tableau1[[#This Row],[Date rendu]]-'Date de l''export'!$A$2,0)</f>
        <v>0.74041666666744277</v>
      </c>
      <c r="P2142" s="14" t="str">
        <f>IF(Tableau1[[#This Row],[En retard?]]="Oui","HD",IF(Tableau1[Délai restant]&lt;1,"&lt;24h",IF(Tableau1[Délai restant]&lt;2,"&lt;48h","≥48h")))</f>
        <v>&lt;24h</v>
      </c>
      <c r="Q2142" s="14" t="str">
        <f>IF(AND(Tableau1[[#This Row],[En retard?]]="Oui",OR(Tableau1[[#This Row],[Product]]="Citron",Tableau1[[#This Row],[Product]]="Amandes")),"Oui","Non")</f>
        <v>Non</v>
      </c>
      <c r="R2142" t="str">
        <f>CONCATENATE(Tableau1[[#This Row],[OrderCode]],"|",Tableau1[[#This Row],[AnaCode]],"|",Tableau1[[#This Row],[Product]])</f>
        <v>CMD01721607|MTX|Jus de fruits</v>
      </c>
    </row>
    <row r="2143" spans="1:18" x14ac:dyDescent="0.25">
      <c r="A2143" s="1" t="s">
        <v>595</v>
      </c>
      <c r="B2143" s="1" t="s">
        <v>43</v>
      </c>
      <c r="C2143" s="3" t="s">
        <v>225</v>
      </c>
      <c r="D2143" s="3" t="s">
        <v>39</v>
      </c>
      <c r="E2143" s="1" t="s">
        <v>229</v>
      </c>
      <c r="F2143" s="1" t="s">
        <v>2631</v>
      </c>
      <c r="G2143" s="1" t="s">
        <v>964</v>
      </c>
      <c r="H2143" s="3">
        <f>SUBSTITUTE(LEFT(Tableau1[[#This Row],[OrderDate]],17),".",":")+0</f>
        <v>43571.31962962963</v>
      </c>
      <c r="I2143" s="3">
        <f>SUBSTITUTE(LEFT(Tableau1[[#This Row],[OrderDueTo]],17),".",":")+0</f>
        <v>43573.5</v>
      </c>
      <c r="J2143" s="13" t="str">
        <f>VLOOKUP(Tableau1[[#This Row],[AnaCode]],'Config Analyses'!A:C,2,FALSE)</f>
        <v>Analyse sucres</v>
      </c>
      <c r="K2143" s="13" t="str">
        <f>VLOOKUP(Tableau1[[#This Row],[AnaCode]],'Config Analyses'!A:C,3,FALSE)</f>
        <v>Equipe 2</v>
      </c>
      <c r="L2143" s="13" t="str">
        <f>VLOOKUP(Tableau1[[#This Row],[CustomerCode]],'Config Clients'!A:D,3,FALSE)</f>
        <v>Coopérative agricole</v>
      </c>
      <c r="M2143" s="13" t="str">
        <f>VLOOKUP(Tableau1[[#This Row],[CustomerCode]],'Config Clients'!A:D,4,FALSE)</f>
        <v>Béatrice</v>
      </c>
      <c r="N2143" s="10" t="str">
        <f>IFERROR(IF(Tableau1[[#This Row],[Date rendu]]-'Date de l''export'!$A$2&gt;0,"Non","Oui"),"Oui")</f>
        <v>Non</v>
      </c>
      <c r="O2143" s="11">
        <f>IF(Tableau1[[#This Row],[En retard?]]="Non",Tableau1[[#This Row],[Date rendu]]-'Date de l''export'!$A$2,0)</f>
        <v>1.7404166666674428</v>
      </c>
      <c r="P2143" s="14" t="str">
        <f>IF(Tableau1[[#This Row],[En retard?]]="Oui","HD",IF(Tableau1[Délai restant]&lt;1,"&lt;24h",IF(Tableau1[Délai restant]&lt;2,"&lt;48h","≥48h")))</f>
        <v>&lt;48h</v>
      </c>
      <c r="Q2143" s="14" t="str">
        <f>IF(AND(Tableau1[[#This Row],[En retard?]]="Oui",OR(Tableau1[[#This Row],[Product]]="Citron",Tableau1[[#This Row],[Product]]="Amandes")),"Oui","Non")</f>
        <v>Non</v>
      </c>
      <c r="R2143" t="str">
        <f>CONCATENATE(Tableau1[[#This Row],[OrderCode]],"|",Tableau1[[#This Row],[AnaCode]],"|",Tableau1[[#This Row],[Product]])</f>
        <v>CMD01750701|SCR|Pomme</v>
      </c>
    </row>
    <row r="2144" spans="1:18" x14ac:dyDescent="0.25">
      <c r="A2144" s="1" t="s">
        <v>812</v>
      </c>
      <c r="B2144" s="1" t="s">
        <v>43</v>
      </c>
      <c r="C2144" s="3" t="s">
        <v>147</v>
      </c>
      <c r="D2144" s="3" t="s">
        <v>34</v>
      </c>
      <c r="E2144" s="1" t="s">
        <v>229</v>
      </c>
      <c r="F2144" s="1" t="s">
        <v>2632</v>
      </c>
      <c r="G2144" s="1" t="s">
        <v>964</v>
      </c>
      <c r="H2144" s="3">
        <f>SUBSTITUTE(LEFT(Tableau1[[#This Row],[OrderDate]],17),".",":")+0</f>
        <v>43571.319907407407</v>
      </c>
      <c r="I2144" s="3">
        <f>SUBSTITUTE(LEFT(Tableau1[[#This Row],[OrderDueTo]],17),".",":")+0</f>
        <v>43573.5</v>
      </c>
      <c r="J2144" s="13" t="str">
        <f>VLOOKUP(Tableau1[[#This Row],[AnaCode]],'Config Analyses'!A:C,2,FALSE)</f>
        <v>Analyse sucres</v>
      </c>
      <c r="K2144" s="13" t="str">
        <f>VLOOKUP(Tableau1[[#This Row],[AnaCode]],'Config Analyses'!A:C,3,FALSE)</f>
        <v>Equipe 2</v>
      </c>
      <c r="L2144" s="13" t="str">
        <f>VLOOKUP(Tableau1[[#This Row],[CustomerCode]],'Config Clients'!A:D,3,FALSE)</f>
        <v>Entreprises agro-alimentaires</v>
      </c>
      <c r="M2144" s="13" t="str">
        <f>VLOOKUP(Tableau1[[#This Row],[CustomerCode]],'Config Clients'!A:D,4,FALSE)</f>
        <v>Marc</v>
      </c>
      <c r="N2144" s="10" t="str">
        <f>IFERROR(IF(Tableau1[[#This Row],[Date rendu]]-'Date de l''export'!$A$2&gt;0,"Non","Oui"),"Oui")</f>
        <v>Non</v>
      </c>
      <c r="O2144" s="11">
        <f>IF(Tableau1[[#This Row],[En retard?]]="Non",Tableau1[[#This Row],[Date rendu]]-'Date de l''export'!$A$2,0)</f>
        <v>1.7404166666674428</v>
      </c>
      <c r="P2144" s="14" t="str">
        <f>IF(Tableau1[[#This Row],[En retard?]]="Oui","HD",IF(Tableau1[Délai restant]&lt;1,"&lt;24h",IF(Tableau1[Délai restant]&lt;2,"&lt;48h","≥48h")))</f>
        <v>&lt;48h</v>
      </c>
      <c r="Q2144" s="14" t="str">
        <f>IF(AND(Tableau1[[#This Row],[En retard?]]="Oui",OR(Tableau1[[#This Row],[Product]]="Citron",Tableau1[[#This Row],[Product]]="Amandes")),"Oui","Non")</f>
        <v>Non</v>
      </c>
      <c r="R2144" t="str">
        <f>CONCATENATE(Tableau1[[#This Row],[OrderCode]],"|",Tableau1[[#This Row],[AnaCode]],"|",Tableau1[[#This Row],[Product]])</f>
        <v>CMD01770803|SCR|Pomme</v>
      </c>
    </row>
    <row r="2145" spans="1:18" x14ac:dyDescent="0.25">
      <c r="A2145" s="1" t="s">
        <v>813</v>
      </c>
      <c r="B2145" s="1" t="s">
        <v>42</v>
      </c>
      <c r="C2145" s="3" t="s">
        <v>75</v>
      </c>
      <c r="D2145" s="3" t="s">
        <v>24</v>
      </c>
      <c r="E2145" s="1" t="s">
        <v>229</v>
      </c>
      <c r="F2145" s="1" t="s">
        <v>2633</v>
      </c>
      <c r="G2145" s="1" t="s">
        <v>964</v>
      </c>
      <c r="H2145" s="3">
        <f>SUBSTITUTE(LEFT(Tableau1[[#This Row],[OrderDate]],17),".",":")+0</f>
        <v>43571.319918981484</v>
      </c>
      <c r="I2145" s="3">
        <f>SUBSTITUTE(LEFT(Tableau1[[#This Row],[OrderDueTo]],17),".",":")+0</f>
        <v>43573.5</v>
      </c>
      <c r="J2145" s="13" t="str">
        <f>VLOOKUP(Tableau1[[#This Row],[AnaCode]],'Config Analyses'!A:C,2,FALSE)</f>
        <v>Analyse sucres</v>
      </c>
      <c r="K2145" s="13" t="str">
        <f>VLOOKUP(Tableau1[[#This Row],[AnaCode]],'Config Analyses'!A:C,3,FALSE)</f>
        <v>Equipe 2</v>
      </c>
      <c r="L2145" s="13" t="str">
        <f>VLOOKUP(Tableau1[[#This Row],[CustomerCode]],'Config Clients'!A:D,3,FALSE)</f>
        <v>Entreprises agro-alimentaires</v>
      </c>
      <c r="M2145" s="13" t="str">
        <f>VLOOKUP(Tableau1[[#This Row],[CustomerCode]],'Config Clients'!A:D,4,FALSE)</f>
        <v>Julien</v>
      </c>
      <c r="N2145" s="10" t="str">
        <f>IFERROR(IF(Tableau1[[#This Row],[Date rendu]]-'Date de l''export'!$A$2&gt;0,"Non","Oui"),"Oui")</f>
        <v>Non</v>
      </c>
      <c r="O2145" s="11">
        <f>IF(Tableau1[[#This Row],[En retard?]]="Non",Tableau1[[#This Row],[Date rendu]]-'Date de l''export'!$A$2,0)</f>
        <v>1.7404166666674428</v>
      </c>
      <c r="P2145" s="14" t="str">
        <f>IF(Tableau1[[#This Row],[En retard?]]="Oui","HD",IF(Tableau1[Délai restant]&lt;1,"&lt;24h",IF(Tableau1[Délai restant]&lt;2,"&lt;48h","≥48h")))</f>
        <v>&lt;48h</v>
      </c>
      <c r="Q2145" s="14" t="str">
        <f>IF(AND(Tableau1[[#This Row],[En retard?]]="Oui",OR(Tableau1[[#This Row],[Product]]="Citron",Tableau1[[#This Row],[Product]]="Amandes")),"Oui","Non")</f>
        <v>Non</v>
      </c>
      <c r="R2145" t="str">
        <f>CONCATENATE(Tableau1[[#This Row],[OrderCode]],"|",Tableau1[[#This Row],[AnaCode]],"|",Tableau1[[#This Row],[Product]])</f>
        <v>CMD01720102|SCR|Jus de fruits</v>
      </c>
    </row>
    <row r="2146" spans="1:18" x14ac:dyDescent="0.25">
      <c r="A2146" s="1" t="s">
        <v>3767</v>
      </c>
      <c r="B2146" s="1" t="s">
        <v>42</v>
      </c>
      <c r="C2146" s="3" t="s">
        <v>188</v>
      </c>
      <c r="D2146" s="3" t="s">
        <v>38</v>
      </c>
      <c r="E2146" s="1" t="s">
        <v>229</v>
      </c>
      <c r="F2146" s="1" t="s">
        <v>3938</v>
      </c>
      <c r="G2146" s="1" t="s">
        <v>964</v>
      </c>
      <c r="H2146" s="3">
        <f>SUBSTITUTE(LEFT(Tableau1[[#This Row],[OrderDate]],17),".",":")+0</f>
        <v>43571.320208333331</v>
      </c>
      <c r="I2146" s="3">
        <f>SUBSTITUTE(LEFT(Tableau1[[#This Row],[OrderDueTo]],17),".",":")+0</f>
        <v>43573.5</v>
      </c>
      <c r="J2146" s="13" t="str">
        <f>VLOOKUP(Tableau1[[#This Row],[AnaCode]],'Config Analyses'!A:C,2,FALSE)</f>
        <v>Analyse sucres</v>
      </c>
      <c r="K2146" s="13" t="str">
        <f>VLOOKUP(Tableau1[[#This Row],[AnaCode]],'Config Analyses'!A:C,3,FALSE)</f>
        <v>Equipe 2</v>
      </c>
      <c r="L2146" s="13" t="str">
        <f>VLOOKUP(Tableau1[[#This Row],[CustomerCode]],'Config Clients'!A:D,3,FALSE)</f>
        <v>Coopérative agricole</v>
      </c>
      <c r="M2146" s="13" t="str">
        <f>VLOOKUP(Tableau1[[#This Row],[CustomerCode]],'Config Clients'!A:D,4,FALSE)</f>
        <v>Julie</v>
      </c>
      <c r="N2146" s="10" t="str">
        <f>IFERROR(IF(Tableau1[[#This Row],[Date rendu]]-'Date de l''export'!$A$2&gt;0,"Non","Oui"),"Oui")</f>
        <v>Non</v>
      </c>
      <c r="O2146" s="11">
        <f>IF(Tableau1[[#This Row],[En retard?]]="Non",Tableau1[[#This Row],[Date rendu]]-'Date de l''export'!$A$2,0)</f>
        <v>1.7404166666674428</v>
      </c>
      <c r="P2146" s="14" t="str">
        <f>IF(Tableau1[[#This Row],[En retard?]]="Oui","HD",IF(Tableau1[Délai restant]&lt;1,"&lt;24h",IF(Tableau1[Délai restant]&lt;2,"&lt;48h","≥48h")))</f>
        <v>&lt;48h</v>
      </c>
      <c r="Q2146" s="14" t="str">
        <f>IF(AND(Tableau1[[#This Row],[En retard?]]="Oui",OR(Tableau1[[#This Row],[Product]]="Citron",Tableau1[[#This Row],[Product]]="Amandes")),"Oui","Non")</f>
        <v>Non</v>
      </c>
      <c r="R2146" t="str">
        <f>CONCATENATE(Tableau1[[#This Row],[OrderCode]],"|",Tableau1[[#This Row],[AnaCode]],"|",Tableau1[[#This Row],[Product]])</f>
        <v>CMD01748532|SCR|Jus de fruits</v>
      </c>
    </row>
    <row r="2147" spans="1:18" x14ac:dyDescent="0.25">
      <c r="A2147" s="1" t="s">
        <v>3637</v>
      </c>
      <c r="B2147" s="1" t="s">
        <v>30</v>
      </c>
      <c r="C2147" s="3" t="s">
        <v>188</v>
      </c>
      <c r="D2147" s="3" t="s">
        <v>38</v>
      </c>
      <c r="E2147" s="1" t="s">
        <v>229</v>
      </c>
      <c r="F2147" s="1" t="s">
        <v>3939</v>
      </c>
      <c r="G2147" s="1" t="s">
        <v>964</v>
      </c>
      <c r="H2147" s="3">
        <f>SUBSTITUTE(LEFT(Tableau1[[#This Row],[OrderDate]],17),".",":")+0</f>
        <v>43571.320520833331</v>
      </c>
      <c r="I2147" s="3">
        <f>SUBSTITUTE(LEFT(Tableau1[[#This Row],[OrderDueTo]],17),".",":")+0</f>
        <v>43573.5</v>
      </c>
      <c r="J2147" s="13" t="str">
        <f>VLOOKUP(Tableau1[[#This Row],[AnaCode]],'Config Analyses'!A:C,2,FALSE)</f>
        <v>Analyse sucres</v>
      </c>
      <c r="K2147" s="13" t="str">
        <f>VLOOKUP(Tableau1[[#This Row],[AnaCode]],'Config Analyses'!A:C,3,FALSE)</f>
        <v>Equipe 2</v>
      </c>
      <c r="L2147" s="13" t="str">
        <f>VLOOKUP(Tableau1[[#This Row],[CustomerCode]],'Config Clients'!A:D,3,FALSE)</f>
        <v>Coopérative agricole</v>
      </c>
      <c r="M2147" s="13" t="str">
        <f>VLOOKUP(Tableau1[[#This Row],[CustomerCode]],'Config Clients'!A:D,4,FALSE)</f>
        <v>Julie</v>
      </c>
      <c r="N2147" s="10" t="str">
        <f>IFERROR(IF(Tableau1[[#This Row],[Date rendu]]-'Date de l''export'!$A$2&gt;0,"Non","Oui"),"Oui")</f>
        <v>Non</v>
      </c>
      <c r="O2147" s="11">
        <f>IF(Tableau1[[#This Row],[En retard?]]="Non",Tableau1[[#This Row],[Date rendu]]-'Date de l''export'!$A$2,0)</f>
        <v>1.7404166666674428</v>
      </c>
      <c r="P2147" s="14" t="str">
        <f>IF(Tableau1[[#This Row],[En retard?]]="Oui","HD",IF(Tableau1[Délai restant]&lt;1,"&lt;24h",IF(Tableau1[Délai restant]&lt;2,"&lt;48h","≥48h")))</f>
        <v>&lt;48h</v>
      </c>
      <c r="Q2147" s="14" t="str">
        <f>IF(AND(Tableau1[[#This Row],[En retard?]]="Oui",OR(Tableau1[[#This Row],[Product]]="Citron",Tableau1[[#This Row],[Product]]="Amandes")),"Oui","Non")</f>
        <v>Non</v>
      </c>
      <c r="R2147" t="str">
        <f>CONCATENATE(Tableau1[[#This Row],[OrderCode]],"|",Tableau1[[#This Row],[AnaCode]],"|",Tableau1[[#This Row],[Product]])</f>
        <v>CMD01721608|SCR|Bœuf</v>
      </c>
    </row>
    <row r="2148" spans="1:18" x14ac:dyDescent="0.25">
      <c r="A2148" s="1" t="s">
        <v>853</v>
      </c>
      <c r="B2148" s="1" t="s">
        <v>43</v>
      </c>
      <c r="C2148" s="3" t="s">
        <v>225</v>
      </c>
      <c r="D2148" s="3" t="s">
        <v>39</v>
      </c>
      <c r="E2148" s="1" t="s">
        <v>179</v>
      </c>
      <c r="F2148" s="1" t="s">
        <v>3102</v>
      </c>
      <c r="G2148" s="1" t="s">
        <v>945</v>
      </c>
      <c r="H2148" s="3">
        <f>SUBSTITUTE(LEFT(Tableau1[[#This Row],[OrderDate]],17),".",":")+0</f>
        <v>43571.320729166669</v>
      </c>
      <c r="I2148" s="3">
        <f>SUBSTITUTE(LEFT(Tableau1[[#This Row],[OrderDueTo]],17),".",":")+0</f>
        <v>43572.5</v>
      </c>
      <c r="J2148" s="13" t="str">
        <f>VLOOKUP(Tableau1[[#This Row],[AnaCode]],'Config Analyses'!A:C,2,FALSE)</f>
        <v>Analyse métaux lourds</v>
      </c>
      <c r="K2148" s="13" t="str">
        <f>VLOOKUP(Tableau1[[#This Row],[AnaCode]],'Config Analyses'!A:C,3,FALSE)</f>
        <v>Equipe 1</v>
      </c>
      <c r="L2148" s="13" t="str">
        <f>VLOOKUP(Tableau1[[#This Row],[CustomerCode]],'Config Clients'!A:D,3,FALSE)</f>
        <v>Coopérative agricole</v>
      </c>
      <c r="M2148" s="13" t="str">
        <f>VLOOKUP(Tableau1[[#This Row],[CustomerCode]],'Config Clients'!A:D,4,FALSE)</f>
        <v>Béatrice</v>
      </c>
      <c r="N2148" s="10" t="str">
        <f>IFERROR(IF(Tableau1[[#This Row],[Date rendu]]-'Date de l''export'!$A$2&gt;0,"Non","Oui"),"Oui")</f>
        <v>Non</v>
      </c>
      <c r="O2148" s="11">
        <f>IF(Tableau1[[#This Row],[En retard?]]="Non",Tableau1[[#This Row],[Date rendu]]-'Date de l''export'!$A$2,0)</f>
        <v>0.74041666666744277</v>
      </c>
      <c r="P2148" s="14" t="str">
        <f>IF(Tableau1[[#This Row],[En retard?]]="Oui","HD",IF(Tableau1[Délai restant]&lt;1,"&lt;24h",IF(Tableau1[Délai restant]&lt;2,"&lt;48h","≥48h")))</f>
        <v>&lt;24h</v>
      </c>
      <c r="Q2148" s="14" t="str">
        <f>IF(AND(Tableau1[[#This Row],[En retard?]]="Oui",OR(Tableau1[[#This Row],[Product]]="Citron",Tableau1[[#This Row],[Product]]="Amandes")),"Oui","Non")</f>
        <v>Non</v>
      </c>
      <c r="R2148" t="str">
        <f>CONCATENATE(Tableau1[[#This Row],[OrderCode]],"|",Tableau1[[#This Row],[AnaCode]],"|",Tableau1[[#This Row],[Product]])</f>
        <v>CMD01746401|MTX|Pomme</v>
      </c>
    </row>
    <row r="2149" spans="1:18" x14ac:dyDescent="0.25">
      <c r="A2149" s="1" t="s">
        <v>685</v>
      </c>
      <c r="B2149" s="1" t="s">
        <v>42</v>
      </c>
      <c r="C2149" s="3" t="s">
        <v>75</v>
      </c>
      <c r="D2149" s="3" t="s">
        <v>24</v>
      </c>
      <c r="E2149" s="1" t="s">
        <v>229</v>
      </c>
      <c r="F2149" s="1" t="s">
        <v>3138</v>
      </c>
      <c r="G2149" s="1" t="s">
        <v>964</v>
      </c>
      <c r="H2149" s="3">
        <f>SUBSTITUTE(LEFT(Tableau1[[#This Row],[OrderDate]],17),".",":")+0</f>
        <v>43571.320868055554</v>
      </c>
      <c r="I2149" s="3">
        <f>SUBSTITUTE(LEFT(Tableau1[[#This Row],[OrderDueTo]],17),".",":")+0</f>
        <v>43573.5</v>
      </c>
      <c r="J2149" s="13" t="str">
        <f>VLOOKUP(Tableau1[[#This Row],[AnaCode]],'Config Analyses'!A:C,2,FALSE)</f>
        <v>Analyse sucres</v>
      </c>
      <c r="K2149" s="13" t="str">
        <f>VLOOKUP(Tableau1[[#This Row],[AnaCode]],'Config Analyses'!A:C,3,FALSE)</f>
        <v>Equipe 2</v>
      </c>
      <c r="L2149" s="13" t="str">
        <f>VLOOKUP(Tableau1[[#This Row],[CustomerCode]],'Config Clients'!A:D,3,FALSE)</f>
        <v>Entreprises agro-alimentaires</v>
      </c>
      <c r="M2149" s="13" t="str">
        <f>VLOOKUP(Tableau1[[#This Row],[CustomerCode]],'Config Clients'!A:D,4,FALSE)</f>
        <v>Julien</v>
      </c>
      <c r="N2149" s="10" t="str">
        <f>IFERROR(IF(Tableau1[[#This Row],[Date rendu]]-'Date de l''export'!$A$2&gt;0,"Non","Oui"),"Oui")</f>
        <v>Non</v>
      </c>
      <c r="O2149" s="11">
        <f>IF(Tableau1[[#This Row],[En retard?]]="Non",Tableau1[[#This Row],[Date rendu]]-'Date de l''export'!$A$2,0)</f>
        <v>1.7404166666674428</v>
      </c>
      <c r="P2149" s="14" t="str">
        <f>IF(Tableau1[[#This Row],[En retard?]]="Oui","HD",IF(Tableau1[Délai restant]&lt;1,"&lt;24h",IF(Tableau1[Délai restant]&lt;2,"&lt;48h","≥48h")))</f>
        <v>&lt;48h</v>
      </c>
      <c r="Q2149" s="14" t="str">
        <f>IF(AND(Tableau1[[#This Row],[En retard?]]="Oui",OR(Tableau1[[#This Row],[Product]]="Citron",Tableau1[[#This Row],[Product]]="Amandes")),"Oui","Non")</f>
        <v>Non</v>
      </c>
      <c r="R2149" t="str">
        <f>CONCATENATE(Tableau1[[#This Row],[OrderCode]],"|",Tableau1[[#This Row],[AnaCode]],"|",Tableau1[[#This Row],[Product]])</f>
        <v>CMD01720512|SCR|Jus de fruits</v>
      </c>
    </row>
    <row r="2150" spans="1:18" x14ac:dyDescent="0.25">
      <c r="A2150" s="1" t="s">
        <v>764</v>
      </c>
      <c r="B2150" s="1" t="s">
        <v>43</v>
      </c>
      <c r="C2150" s="3" t="s">
        <v>75</v>
      </c>
      <c r="D2150" s="3" t="s">
        <v>24</v>
      </c>
      <c r="E2150" s="1" t="s">
        <v>179</v>
      </c>
      <c r="F2150" s="1" t="s">
        <v>2894</v>
      </c>
      <c r="G2150" s="1" t="s">
        <v>945</v>
      </c>
      <c r="H2150" s="3">
        <f>SUBSTITUTE(LEFT(Tableau1[[#This Row],[OrderDate]],17),".",":")+0</f>
        <v>43571.320960648147</v>
      </c>
      <c r="I2150" s="3">
        <f>SUBSTITUTE(LEFT(Tableau1[[#This Row],[OrderDueTo]],17),".",":")+0</f>
        <v>43572.5</v>
      </c>
      <c r="J2150" s="13" t="str">
        <f>VLOOKUP(Tableau1[[#This Row],[AnaCode]],'Config Analyses'!A:C,2,FALSE)</f>
        <v>Analyse métaux lourds</v>
      </c>
      <c r="K2150" s="13" t="str">
        <f>VLOOKUP(Tableau1[[#This Row],[AnaCode]],'Config Analyses'!A:C,3,FALSE)</f>
        <v>Equipe 1</v>
      </c>
      <c r="L2150" s="13" t="str">
        <f>VLOOKUP(Tableau1[[#This Row],[CustomerCode]],'Config Clients'!A:D,3,FALSE)</f>
        <v>Entreprises agro-alimentaires</v>
      </c>
      <c r="M2150" s="13" t="str">
        <f>VLOOKUP(Tableau1[[#This Row],[CustomerCode]],'Config Clients'!A:D,4,FALSE)</f>
        <v>Julien</v>
      </c>
      <c r="N2150" s="10" t="str">
        <f>IFERROR(IF(Tableau1[[#This Row],[Date rendu]]-'Date de l''export'!$A$2&gt;0,"Non","Oui"),"Oui")</f>
        <v>Non</v>
      </c>
      <c r="O2150" s="11">
        <f>IF(Tableau1[[#This Row],[En retard?]]="Non",Tableau1[[#This Row],[Date rendu]]-'Date de l''export'!$A$2,0)</f>
        <v>0.74041666666744277</v>
      </c>
      <c r="P2150" s="14" t="str">
        <f>IF(Tableau1[[#This Row],[En retard?]]="Oui","HD",IF(Tableau1[Délai restant]&lt;1,"&lt;24h",IF(Tableau1[Délai restant]&lt;2,"&lt;48h","≥48h")))</f>
        <v>&lt;24h</v>
      </c>
      <c r="Q2150" s="14" t="str">
        <f>IF(AND(Tableau1[[#This Row],[En retard?]]="Oui",OR(Tableau1[[#This Row],[Product]]="Citron",Tableau1[[#This Row],[Product]]="Amandes")),"Oui","Non")</f>
        <v>Non</v>
      </c>
      <c r="R2150" t="str">
        <f>CONCATENATE(Tableau1[[#This Row],[OrderCode]],"|",Tableau1[[#This Row],[AnaCode]],"|",Tableau1[[#This Row],[Product]])</f>
        <v>CMD01789709|MTX|Pomme</v>
      </c>
    </row>
    <row r="2151" spans="1:18" x14ac:dyDescent="0.25">
      <c r="A2151" s="1" t="s">
        <v>430</v>
      </c>
      <c r="B2151" s="1" t="s">
        <v>32</v>
      </c>
      <c r="C2151" s="3" t="s">
        <v>61</v>
      </c>
      <c r="D2151" s="3" t="s">
        <v>14</v>
      </c>
      <c r="E2151" s="1" t="s">
        <v>229</v>
      </c>
      <c r="F2151" s="1" t="s">
        <v>2636</v>
      </c>
      <c r="G2151" s="1" t="s">
        <v>964</v>
      </c>
      <c r="H2151" s="3">
        <f>SUBSTITUTE(LEFT(Tableau1[[#This Row],[OrderDate]],17),".",":")+0</f>
        <v>43571.321030092593</v>
      </c>
      <c r="I2151" s="3">
        <f>SUBSTITUTE(LEFT(Tableau1[[#This Row],[OrderDueTo]],17),".",":")+0</f>
        <v>43573.5</v>
      </c>
      <c r="J2151" s="13" t="str">
        <f>VLOOKUP(Tableau1[[#This Row],[AnaCode]],'Config Analyses'!A:C,2,FALSE)</f>
        <v>Analyse sucres</v>
      </c>
      <c r="K2151" s="13" t="str">
        <f>VLOOKUP(Tableau1[[#This Row],[AnaCode]],'Config Analyses'!A:C,3,FALSE)</f>
        <v>Equipe 2</v>
      </c>
      <c r="L2151" s="13" t="str">
        <f>VLOOKUP(Tableau1[[#This Row],[CustomerCode]],'Config Clients'!A:D,3,FALSE)</f>
        <v>Grande surface</v>
      </c>
      <c r="M2151" s="13" t="str">
        <f>VLOOKUP(Tableau1[[#This Row],[CustomerCode]],'Config Clients'!A:D,4,FALSE)</f>
        <v>Eric</v>
      </c>
      <c r="N2151" s="10" t="str">
        <f>IFERROR(IF(Tableau1[[#This Row],[Date rendu]]-'Date de l''export'!$A$2&gt;0,"Non","Oui"),"Oui")</f>
        <v>Non</v>
      </c>
      <c r="O2151" s="11">
        <f>IF(Tableau1[[#This Row],[En retard?]]="Non",Tableau1[[#This Row],[Date rendu]]-'Date de l''export'!$A$2,0)</f>
        <v>1.7404166666674428</v>
      </c>
      <c r="P2151" s="14" t="str">
        <f>IF(Tableau1[[#This Row],[En retard?]]="Oui","HD",IF(Tableau1[Délai restant]&lt;1,"&lt;24h",IF(Tableau1[Délai restant]&lt;2,"&lt;48h","≥48h")))</f>
        <v>&lt;48h</v>
      </c>
      <c r="Q2151" s="14" t="str">
        <f>IF(AND(Tableau1[[#This Row],[En retard?]]="Oui",OR(Tableau1[[#This Row],[Product]]="Citron",Tableau1[[#This Row],[Product]]="Amandes")),"Oui","Non")</f>
        <v>Non</v>
      </c>
      <c r="R2151" t="str">
        <f>CONCATENATE(Tableau1[[#This Row],[OrderCode]],"|",Tableau1[[#This Row],[AnaCode]],"|",Tableau1[[#This Row],[Product]])</f>
        <v>CMD01711402|SCR|Tomate</v>
      </c>
    </row>
    <row r="2152" spans="1:18" x14ac:dyDescent="0.25">
      <c r="A2152" s="1" t="s">
        <v>3538</v>
      </c>
      <c r="B2152" s="1" t="s">
        <v>42</v>
      </c>
      <c r="C2152" s="3" t="s">
        <v>188</v>
      </c>
      <c r="D2152" s="3" t="s">
        <v>38</v>
      </c>
      <c r="E2152" s="1" t="s">
        <v>229</v>
      </c>
      <c r="F2152" s="1" t="s">
        <v>3940</v>
      </c>
      <c r="G2152" s="1" t="s">
        <v>964</v>
      </c>
      <c r="H2152" s="3">
        <f>SUBSTITUTE(LEFT(Tableau1[[#This Row],[OrderDate]],17),".",":")+0</f>
        <v>43571.321168981478</v>
      </c>
      <c r="I2152" s="3">
        <f>SUBSTITUTE(LEFT(Tableau1[[#This Row],[OrderDueTo]],17),".",":")+0</f>
        <v>43573.5</v>
      </c>
      <c r="J2152" s="13" t="str">
        <f>VLOOKUP(Tableau1[[#This Row],[AnaCode]],'Config Analyses'!A:C,2,FALSE)</f>
        <v>Analyse sucres</v>
      </c>
      <c r="K2152" s="13" t="str">
        <f>VLOOKUP(Tableau1[[#This Row],[AnaCode]],'Config Analyses'!A:C,3,FALSE)</f>
        <v>Equipe 2</v>
      </c>
      <c r="L2152" s="13" t="str">
        <f>VLOOKUP(Tableau1[[#This Row],[CustomerCode]],'Config Clients'!A:D,3,FALSE)</f>
        <v>Coopérative agricole</v>
      </c>
      <c r="M2152" s="13" t="str">
        <f>VLOOKUP(Tableau1[[#This Row],[CustomerCode]],'Config Clients'!A:D,4,FALSE)</f>
        <v>Julie</v>
      </c>
      <c r="N2152" s="10" t="str">
        <f>IFERROR(IF(Tableau1[[#This Row],[Date rendu]]-'Date de l''export'!$A$2&gt;0,"Non","Oui"),"Oui")</f>
        <v>Non</v>
      </c>
      <c r="O2152" s="11">
        <f>IF(Tableau1[[#This Row],[En retard?]]="Non",Tableau1[[#This Row],[Date rendu]]-'Date de l''export'!$A$2,0)</f>
        <v>1.7404166666674428</v>
      </c>
      <c r="P2152" s="14" t="str">
        <f>IF(Tableau1[[#This Row],[En retard?]]="Oui","HD",IF(Tableau1[Délai restant]&lt;1,"&lt;24h",IF(Tableau1[Délai restant]&lt;2,"&lt;48h","≥48h")))</f>
        <v>&lt;48h</v>
      </c>
      <c r="Q2152" s="14" t="str">
        <f>IF(AND(Tableau1[[#This Row],[En retard?]]="Oui",OR(Tableau1[[#This Row],[Product]]="Citron",Tableau1[[#This Row],[Product]]="Amandes")),"Oui","Non")</f>
        <v>Non</v>
      </c>
      <c r="R2152" t="str">
        <f>CONCATENATE(Tableau1[[#This Row],[OrderCode]],"|",Tableau1[[#This Row],[AnaCode]],"|",Tableau1[[#This Row],[Product]])</f>
        <v>CMD01646411|SCR|Jus de fruits</v>
      </c>
    </row>
    <row r="2153" spans="1:18" x14ac:dyDescent="0.25">
      <c r="A2153" s="1" t="s">
        <v>689</v>
      </c>
      <c r="B2153" s="1" t="s">
        <v>42</v>
      </c>
      <c r="C2153" s="3" t="s">
        <v>75</v>
      </c>
      <c r="D2153" s="3" t="s">
        <v>24</v>
      </c>
      <c r="E2153" s="1" t="s">
        <v>229</v>
      </c>
      <c r="F2153" s="1" t="s">
        <v>2637</v>
      </c>
      <c r="G2153" s="1" t="s">
        <v>964</v>
      </c>
      <c r="H2153" s="3">
        <f>SUBSTITUTE(LEFT(Tableau1[[#This Row],[OrderDate]],17),".",":")+0</f>
        <v>43571.321192129632</v>
      </c>
      <c r="I2153" s="3">
        <f>SUBSTITUTE(LEFT(Tableau1[[#This Row],[OrderDueTo]],17),".",":")+0</f>
        <v>43573.5</v>
      </c>
      <c r="J2153" s="13" t="str">
        <f>VLOOKUP(Tableau1[[#This Row],[AnaCode]],'Config Analyses'!A:C,2,FALSE)</f>
        <v>Analyse sucres</v>
      </c>
      <c r="K2153" s="13" t="str">
        <f>VLOOKUP(Tableau1[[#This Row],[AnaCode]],'Config Analyses'!A:C,3,FALSE)</f>
        <v>Equipe 2</v>
      </c>
      <c r="L2153" s="13" t="str">
        <f>VLOOKUP(Tableau1[[#This Row],[CustomerCode]],'Config Clients'!A:D,3,FALSE)</f>
        <v>Entreprises agro-alimentaires</v>
      </c>
      <c r="M2153" s="13" t="str">
        <f>VLOOKUP(Tableau1[[#This Row],[CustomerCode]],'Config Clients'!A:D,4,FALSE)</f>
        <v>Julien</v>
      </c>
      <c r="N2153" s="10" t="str">
        <f>IFERROR(IF(Tableau1[[#This Row],[Date rendu]]-'Date de l''export'!$A$2&gt;0,"Non","Oui"),"Oui")</f>
        <v>Non</v>
      </c>
      <c r="O2153" s="11">
        <f>IF(Tableau1[[#This Row],[En retard?]]="Non",Tableau1[[#This Row],[Date rendu]]-'Date de l''export'!$A$2,0)</f>
        <v>1.7404166666674428</v>
      </c>
      <c r="P2153" s="14" t="str">
        <f>IF(Tableau1[[#This Row],[En retard?]]="Oui","HD",IF(Tableau1[Délai restant]&lt;1,"&lt;24h",IF(Tableau1[Délai restant]&lt;2,"&lt;48h","≥48h")))</f>
        <v>&lt;48h</v>
      </c>
      <c r="Q2153" s="14" t="str">
        <f>IF(AND(Tableau1[[#This Row],[En retard?]]="Oui",OR(Tableau1[[#This Row],[Product]]="Citron",Tableau1[[#This Row],[Product]]="Amandes")),"Oui","Non")</f>
        <v>Non</v>
      </c>
      <c r="R2153" t="str">
        <f>CONCATENATE(Tableau1[[#This Row],[OrderCode]],"|",Tableau1[[#This Row],[AnaCode]],"|",Tableau1[[#This Row],[Product]])</f>
        <v>CMD01789801|SCR|Jus de fruits</v>
      </c>
    </row>
    <row r="2154" spans="1:18" x14ac:dyDescent="0.25">
      <c r="A2154" s="1" t="s">
        <v>910</v>
      </c>
      <c r="B2154" s="1" t="s">
        <v>42</v>
      </c>
      <c r="C2154" s="3" t="s">
        <v>147</v>
      </c>
      <c r="D2154" s="3" t="s">
        <v>34</v>
      </c>
      <c r="E2154" s="1" t="s">
        <v>229</v>
      </c>
      <c r="F2154" s="1" t="s">
        <v>3093</v>
      </c>
      <c r="G2154" s="1" t="s">
        <v>964</v>
      </c>
      <c r="H2154" s="3">
        <f>SUBSTITUTE(LEFT(Tableau1[[#This Row],[OrderDate]],17),".",":")+0</f>
        <v>43571.321712962963</v>
      </c>
      <c r="I2154" s="3">
        <f>SUBSTITUTE(LEFT(Tableau1[[#This Row],[OrderDueTo]],17),".",":")+0</f>
        <v>43573.5</v>
      </c>
      <c r="J2154" s="13" t="str">
        <f>VLOOKUP(Tableau1[[#This Row],[AnaCode]],'Config Analyses'!A:C,2,FALSE)</f>
        <v>Analyse sucres</v>
      </c>
      <c r="K2154" s="13" t="str">
        <f>VLOOKUP(Tableau1[[#This Row],[AnaCode]],'Config Analyses'!A:C,3,FALSE)</f>
        <v>Equipe 2</v>
      </c>
      <c r="L2154" s="13" t="str">
        <f>VLOOKUP(Tableau1[[#This Row],[CustomerCode]],'Config Clients'!A:D,3,FALSE)</f>
        <v>Entreprises agro-alimentaires</v>
      </c>
      <c r="M2154" s="13" t="str">
        <f>VLOOKUP(Tableau1[[#This Row],[CustomerCode]],'Config Clients'!A:D,4,FALSE)</f>
        <v>Marc</v>
      </c>
      <c r="N2154" s="10" t="str">
        <f>IFERROR(IF(Tableau1[[#This Row],[Date rendu]]-'Date de l''export'!$A$2&gt;0,"Non","Oui"),"Oui")</f>
        <v>Non</v>
      </c>
      <c r="O2154" s="11">
        <f>IF(Tableau1[[#This Row],[En retard?]]="Non",Tableau1[[#This Row],[Date rendu]]-'Date de l''export'!$A$2,0)</f>
        <v>1.7404166666674428</v>
      </c>
      <c r="P2154" s="14" t="str">
        <f>IF(Tableau1[[#This Row],[En retard?]]="Oui","HD",IF(Tableau1[Délai restant]&lt;1,"&lt;24h",IF(Tableau1[Délai restant]&lt;2,"&lt;48h","≥48h")))</f>
        <v>&lt;48h</v>
      </c>
      <c r="Q2154" s="14" t="str">
        <f>IF(AND(Tableau1[[#This Row],[En retard?]]="Oui",OR(Tableau1[[#This Row],[Product]]="Citron",Tableau1[[#This Row],[Product]]="Amandes")),"Oui","Non")</f>
        <v>Non</v>
      </c>
      <c r="R2154" t="str">
        <f>CONCATENATE(Tableau1[[#This Row],[OrderCode]],"|",Tableau1[[#This Row],[AnaCode]],"|",Tableau1[[#This Row],[Product]])</f>
        <v>CMD01737301|SCR|Jus de fruits</v>
      </c>
    </row>
    <row r="2155" spans="1:18" x14ac:dyDescent="0.25">
      <c r="A2155" s="1" t="s">
        <v>264</v>
      </c>
      <c r="B2155" s="1" t="s">
        <v>31</v>
      </c>
      <c r="C2155" s="3" t="s">
        <v>98</v>
      </c>
      <c r="D2155" s="3" t="s">
        <v>27</v>
      </c>
      <c r="E2155" s="1" t="s">
        <v>179</v>
      </c>
      <c r="F2155" s="1" t="s">
        <v>3092</v>
      </c>
      <c r="G2155" s="1" t="s">
        <v>945</v>
      </c>
      <c r="H2155" s="3">
        <f>SUBSTITUTE(LEFT(Tableau1[[#This Row],[OrderDate]],17),".",":")+0</f>
        <v>43571.321863425925</v>
      </c>
      <c r="I2155" s="3">
        <f>SUBSTITUTE(LEFT(Tableau1[[#This Row],[OrderDueTo]],17),".",":")+0</f>
        <v>43572.5</v>
      </c>
      <c r="J2155" s="13" t="str">
        <f>VLOOKUP(Tableau1[[#This Row],[AnaCode]],'Config Analyses'!A:C,2,FALSE)</f>
        <v>Analyse métaux lourds</v>
      </c>
      <c r="K2155" s="13" t="str">
        <f>VLOOKUP(Tableau1[[#This Row],[AnaCode]],'Config Analyses'!A:C,3,FALSE)</f>
        <v>Equipe 1</v>
      </c>
      <c r="L2155" s="13" t="str">
        <f>VLOOKUP(Tableau1[[#This Row],[CustomerCode]],'Config Clients'!A:D,3,FALSE)</f>
        <v>Coopérative agricole</v>
      </c>
      <c r="M2155" s="13" t="str">
        <f>VLOOKUP(Tableau1[[#This Row],[CustomerCode]],'Config Clients'!A:D,4,FALSE)</f>
        <v>Julie</v>
      </c>
      <c r="N2155" s="10" t="str">
        <f>IFERROR(IF(Tableau1[[#This Row],[Date rendu]]-'Date de l''export'!$A$2&gt;0,"Non","Oui"),"Oui")</f>
        <v>Non</v>
      </c>
      <c r="O2155" s="11">
        <f>IF(Tableau1[[#This Row],[En retard?]]="Non",Tableau1[[#This Row],[Date rendu]]-'Date de l''export'!$A$2,0)</f>
        <v>0.74041666666744277</v>
      </c>
      <c r="P2155" s="14" t="str">
        <f>IF(Tableau1[[#This Row],[En retard?]]="Oui","HD",IF(Tableau1[Délai restant]&lt;1,"&lt;24h",IF(Tableau1[Délai restant]&lt;2,"&lt;48h","≥48h")))</f>
        <v>&lt;24h</v>
      </c>
      <c r="Q2155" s="14" t="str">
        <f>IF(AND(Tableau1[[#This Row],[En retard?]]="Oui",OR(Tableau1[[#This Row],[Product]]="Citron",Tableau1[[#This Row],[Product]]="Amandes")),"Oui","Non")</f>
        <v>Non</v>
      </c>
      <c r="R2155" t="str">
        <f>CONCATENATE(Tableau1[[#This Row],[OrderCode]],"|",Tableau1[[#This Row],[AnaCode]],"|",Tableau1[[#This Row],[Product]])</f>
        <v>CMD01698801|MTX|Pomme de terre</v>
      </c>
    </row>
    <row r="2156" spans="1:18" x14ac:dyDescent="0.25">
      <c r="A2156" s="1" t="s">
        <v>291</v>
      </c>
      <c r="B2156" s="1" t="s">
        <v>26</v>
      </c>
      <c r="C2156" s="3" t="s">
        <v>61</v>
      </c>
      <c r="D2156" s="3" t="s">
        <v>14</v>
      </c>
      <c r="E2156" s="1" t="s">
        <v>229</v>
      </c>
      <c r="F2156" s="1" t="s">
        <v>1719</v>
      </c>
      <c r="G2156" s="1" t="s">
        <v>964</v>
      </c>
      <c r="H2156" s="3">
        <f>SUBSTITUTE(LEFT(Tableau1[[#This Row],[OrderDate]],17),".",":")+0</f>
        <v>43571.321898148148</v>
      </c>
      <c r="I2156" s="3">
        <f>SUBSTITUTE(LEFT(Tableau1[[#This Row],[OrderDueTo]],17),".",":")+0</f>
        <v>43573.5</v>
      </c>
      <c r="J2156" s="13" t="str">
        <f>VLOOKUP(Tableau1[[#This Row],[AnaCode]],'Config Analyses'!A:C,2,FALSE)</f>
        <v>Analyse sucres</v>
      </c>
      <c r="K2156" s="13" t="str">
        <f>VLOOKUP(Tableau1[[#This Row],[AnaCode]],'Config Analyses'!A:C,3,FALSE)</f>
        <v>Equipe 2</v>
      </c>
      <c r="L2156" s="13" t="str">
        <f>VLOOKUP(Tableau1[[#This Row],[CustomerCode]],'Config Clients'!A:D,3,FALSE)</f>
        <v>Grande surface</v>
      </c>
      <c r="M2156" s="13" t="str">
        <f>VLOOKUP(Tableau1[[#This Row],[CustomerCode]],'Config Clients'!A:D,4,FALSE)</f>
        <v>Eric</v>
      </c>
      <c r="N2156" s="10" t="str">
        <f>IFERROR(IF(Tableau1[[#This Row],[Date rendu]]-'Date de l''export'!$A$2&gt;0,"Non","Oui"),"Oui")</f>
        <v>Non</v>
      </c>
      <c r="O2156" s="11">
        <f>IF(Tableau1[[#This Row],[En retard?]]="Non",Tableau1[[#This Row],[Date rendu]]-'Date de l''export'!$A$2,0)</f>
        <v>1.7404166666674428</v>
      </c>
      <c r="P2156" s="14" t="str">
        <f>IF(Tableau1[[#This Row],[En retard?]]="Oui","HD",IF(Tableau1[Délai restant]&lt;1,"&lt;24h",IF(Tableau1[Délai restant]&lt;2,"&lt;48h","≥48h")))</f>
        <v>&lt;48h</v>
      </c>
      <c r="Q2156" s="14" t="str">
        <f>IF(AND(Tableau1[[#This Row],[En retard?]]="Oui",OR(Tableau1[[#This Row],[Product]]="Citron",Tableau1[[#This Row],[Product]]="Amandes")),"Oui","Non")</f>
        <v>Non</v>
      </c>
      <c r="R2156" t="str">
        <f>CONCATENATE(Tableau1[[#This Row],[OrderCode]],"|",Tableau1[[#This Row],[AnaCode]],"|",Tableau1[[#This Row],[Product]])</f>
        <v>CMD01592201|SCR|Radis</v>
      </c>
    </row>
    <row r="2157" spans="1:18" x14ac:dyDescent="0.25">
      <c r="A2157" s="1" t="s">
        <v>664</v>
      </c>
      <c r="B2157" s="1" t="s">
        <v>32</v>
      </c>
      <c r="C2157" s="3" t="s">
        <v>61</v>
      </c>
      <c r="D2157" s="3" t="s">
        <v>14</v>
      </c>
      <c r="E2157" s="1" t="s">
        <v>229</v>
      </c>
      <c r="F2157" s="1" t="s">
        <v>2639</v>
      </c>
      <c r="G2157" s="1" t="s">
        <v>964</v>
      </c>
      <c r="H2157" s="3">
        <f>SUBSTITUTE(LEFT(Tableau1[[#This Row],[OrderDate]],17),".",":")+0</f>
        <v>43571.321956018517</v>
      </c>
      <c r="I2157" s="3">
        <f>SUBSTITUTE(LEFT(Tableau1[[#This Row],[OrderDueTo]],17),".",":")+0</f>
        <v>43573.5</v>
      </c>
      <c r="J2157" s="13" t="str">
        <f>VLOOKUP(Tableau1[[#This Row],[AnaCode]],'Config Analyses'!A:C,2,FALSE)</f>
        <v>Analyse sucres</v>
      </c>
      <c r="K2157" s="13" t="str">
        <f>VLOOKUP(Tableau1[[#This Row],[AnaCode]],'Config Analyses'!A:C,3,FALSE)</f>
        <v>Equipe 2</v>
      </c>
      <c r="L2157" s="13" t="str">
        <f>VLOOKUP(Tableau1[[#This Row],[CustomerCode]],'Config Clients'!A:D,3,FALSE)</f>
        <v>Grande surface</v>
      </c>
      <c r="M2157" s="13" t="str">
        <f>VLOOKUP(Tableau1[[#This Row],[CustomerCode]],'Config Clients'!A:D,4,FALSE)</f>
        <v>Eric</v>
      </c>
      <c r="N2157" s="10" t="str">
        <f>IFERROR(IF(Tableau1[[#This Row],[Date rendu]]-'Date de l''export'!$A$2&gt;0,"Non","Oui"),"Oui")</f>
        <v>Non</v>
      </c>
      <c r="O2157" s="11">
        <f>IF(Tableau1[[#This Row],[En retard?]]="Non",Tableau1[[#This Row],[Date rendu]]-'Date de l''export'!$A$2,0)</f>
        <v>1.7404166666674428</v>
      </c>
      <c r="P2157" s="14" t="str">
        <f>IF(Tableau1[[#This Row],[En retard?]]="Oui","HD",IF(Tableau1[Délai restant]&lt;1,"&lt;24h",IF(Tableau1[Délai restant]&lt;2,"&lt;48h","≥48h")))</f>
        <v>&lt;48h</v>
      </c>
      <c r="Q2157" s="14" t="str">
        <f>IF(AND(Tableau1[[#This Row],[En retard?]]="Oui",OR(Tableau1[[#This Row],[Product]]="Citron",Tableau1[[#This Row],[Product]]="Amandes")),"Oui","Non")</f>
        <v>Non</v>
      </c>
      <c r="R2157" t="str">
        <f>CONCATENATE(Tableau1[[#This Row],[OrderCode]],"|",Tableau1[[#This Row],[AnaCode]],"|",Tableau1[[#This Row],[Product]])</f>
        <v>CMD01750201|SCR|Tomate</v>
      </c>
    </row>
    <row r="2158" spans="1:18" x14ac:dyDescent="0.25">
      <c r="A2158" s="1" t="s">
        <v>772</v>
      </c>
      <c r="B2158" s="1" t="s">
        <v>31</v>
      </c>
      <c r="C2158" s="3" t="s">
        <v>52</v>
      </c>
      <c r="D2158" s="3" t="s">
        <v>9</v>
      </c>
      <c r="E2158" s="1" t="s">
        <v>229</v>
      </c>
      <c r="F2158" s="1" t="s">
        <v>2640</v>
      </c>
      <c r="G2158" s="1" t="s">
        <v>964</v>
      </c>
      <c r="H2158" s="3">
        <f>SUBSTITUTE(LEFT(Tableau1[[#This Row],[OrderDate]],17),".",":")+0</f>
        <v>43571.322071759256</v>
      </c>
      <c r="I2158" s="3">
        <f>SUBSTITUTE(LEFT(Tableau1[[#This Row],[OrderDueTo]],17),".",":")+0</f>
        <v>43573.5</v>
      </c>
      <c r="J2158" s="13" t="str">
        <f>VLOOKUP(Tableau1[[#This Row],[AnaCode]],'Config Analyses'!A:C,2,FALSE)</f>
        <v>Analyse sucres</v>
      </c>
      <c r="K2158" s="13" t="str">
        <f>VLOOKUP(Tableau1[[#This Row],[AnaCode]],'Config Analyses'!A:C,3,FALSE)</f>
        <v>Equipe 2</v>
      </c>
      <c r="L2158" s="13" t="str">
        <f>VLOOKUP(Tableau1[[#This Row],[CustomerCode]],'Config Clients'!A:D,3,FALSE)</f>
        <v>Centrale d'achats</v>
      </c>
      <c r="M2158" s="13" t="str">
        <f>VLOOKUP(Tableau1[[#This Row],[CustomerCode]],'Config Clients'!A:D,4,FALSE)</f>
        <v>Sandrine</v>
      </c>
      <c r="N2158" s="10" t="str">
        <f>IFERROR(IF(Tableau1[[#This Row],[Date rendu]]-'Date de l''export'!$A$2&gt;0,"Non","Oui"),"Oui")</f>
        <v>Non</v>
      </c>
      <c r="O2158" s="11">
        <f>IF(Tableau1[[#This Row],[En retard?]]="Non",Tableau1[[#This Row],[Date rendu]]-'Date de l''export'!$A$2,0)</f>
        <v>1.7404166666674428</v>
      </c>
      <c r="P2158" s="14" t="str">
        <f>IF(Tableau1[[#This Row],[En retard?]]="Oui","HD",IF(Tableau1[Délai restant]&lt;1,"&lt;24h",IF(Tableau1[Délai restant]&lt;2,"&lt;48h","≥48h")))</f>
        <v>&lt;48h</v>
      </c>
      <c r="Q2158" s="14" t="str">
        <f>IF(AND(Tableau1[[#This Row],[En retard?]]="Oui",OR(Tableau1[[#This Row],[Product]]="Citron",Tableau1[[#This Row],[Product]]="Amandes")),"Oui","Non")</f>
        <v>Non</v>
      </c>
      <c r="R2158" t="str">
        <f>CONCATENATE(Tableau1[[#This Row],[OrderCode]],"|",Tableau1[[#This Row],[AnaCode]],"|",Tableau1[[#This Row],[Product]])</f>
        <v>CMD01784007|SCR|Pomme de terre</v>
      </c>
    </row>
    <row r="2159" spans="1:18" x14ac:dyDescent="0.25">
      <c r="A2159" s="1" t="s">
        <v>530</v>
      </c>
      <c r="B2159" s="1" t="s">
        <v>16</v>
      </c>
      <c r="C2159" s="3" t="s">
        <v>75</v>
      </c>
      <c r="D2159" s="3" t="s">
        <v>24</v>
      </c>
      <c r="E2159" s="1" t="s">
        <v>229</v>
      </c>
      <c r="F2159" s="1" t="s">
        <v>2037</v>
      </c>
      <c r="G2159" s="1" t="s">
        <v>964</v>
      </c>
      <c r="H2159" s="3">
        <f>SUBSTITUTE(LEFT(Tableau1[[#This Row],[OrderDate]],17),".",":")+0</f>
        <v>43571.322141203702</v>
      </c>
      <c r="I2159" s="3">
        <f>SUBSTITUTE(LEFT(Tableau1[[#This Row],[OrderDueTo]],17),".",":")+0</f>
        <v>43573.5</v>
      </c>
      <c r="J2159" s="13" t="str">
        <f>VLOOKUP(Tableau1[[#This Row],[AnaCode]],'Config Analyses'!A:C,2,FALSE)</f>
        <v>Analyse sucres</v>
      </c>
      <c r="K2159" s="13" t="str">
        <f>VLOOKUP(Tableau1[[#This Row],[AnaCode]],'Config Analyses'!A:C,3,FALSE)</f>
        <v>Equipe 2</v>
      </c>
      <c r="L2159" s="13" t="str">
        <f>VLOOKUP(Tableau1[[#This Row],[CustomerCode]],'Config Clients'!A:D,3,FALSE)</f>
        <v>Entreprises agro-alimentaires</v>
      </c>
      <c r="M2159" s="13" t="str">
        <f>VLOOKUP(Tableau1[[#This Row],[CustomerCode]],'Config Clients'!A:D,4,FALSE)</f>
        <v>Julien</v>
      </c>
      <c r="N2159" s="10" t="str">
        <f>IFERROR(IF(Tableau1[[#This Row],[Date rendu]]-'Date de l''export'!$A$2&gt;0,"Non","Oui"),"Oui")</f>
        <v>Non</v>
      </c>
      <c r="O2159" s="11">
        <f>IF(Tableau1[[#This Row],[En retard?]]="Non",Tableau1[[#This Row],[Date rendu]]-'Date de l''export'!$A$2,0)</f>
        <v>1.7404166666674428</v>
      </c>
      <c r="P2159" s="14" t="str">
        <f>IF(Tableau1[[#This Row],[En retard?]]="Oui","HD",IF(Tableau1[Délai restant]&lt;1,"&lt;24h",IF(Tableau1[Délai restant]&lt;2,"&lt;48h","≥48h")))</f>
        <v>&lt;48h</v>
      </c>
      <c r="Q2159" s="14" t="str">
        <f>IF(AND(Tableau1[[#This Row],[En retard?]]="Oui",OR(Tableau1[[#This Row],[Product]]="Citron",Tableau1[[#This Row],[Product]]="Amandes")),"Oui","Non")</f>
        <v>Non</v>
      </c>
      <c r="R2159" t="str">
        <f>CONCATENATE(Tableau1[[#This Row],[OrderCode]],"|",Tableau1[[#This Row],[AnaCode]],"|",Tableau1[[#This Row],[Product]])</f>
        <v>CMD01790302|SCR|Agneau</v>
      </c>
    </row>
    <row r="2160" spans="1:18" x14ac:dyDescent="0.25">
      <c r="A2160" s="1" t="s">
        <v>770</v>
      </c>
      <c r="B2160" s="1" t="s">
        <v>32</v>
      </c>
      <c r="C2160" s="3" t="s">
        <v>61</v>
      </c>
      <c r="D2160" s="3" t="s">
        <v>14</v>
      </c>
      <c r="E2160" s="1" t="s">
        <v>229</v>
      </c>
      <c r="F2160" s="1" t="s">
        <v>3115</v>
      </c>
      <c r="G2160" s="1" t="s">
        <v>964</v>
      </c>
      <c r="H2160" s="3">
        <f>SUBSTITUTE(LEFT(Tableau1[[#This Row],[OrderDate]],17),".",":")+0</f>
        <v>43571.322430555556</v>
      </c>
      <c r="I2160" s="3">
        <f>SUBSTITUTE(LEFT(Tableau1[[#This Row],[OrderDueTo]],17),".",":")+0</f>
        <v>43573.5</v>
      </c>
      <c r="J2160" s="13" t="str">
        <f>VLOOKUP(Tableau1[[#This Row],[AnaCode]],'Config Analyses'!A:C,2,FALSE)</f>
        <v>Analyse sucres</v>
      </c>
      <c r="K2160" s="13" t="str">
        <f>VLOOKUP(Tableau1[[#This Row],[AnaCode]],'Config Analyses'!A:C,3,FALSE)</f>
        <v>Equipe 2</v>
      </c>
      <c r="L2160" s="13" t="str">
        <f>VLOOKUP(Tableau1[[#This Row],[CustomerCode]],'Config Clients'!A:D,3,FALSE)</f>
        <v>Grande surface</v>
      </c>
      <c r="M2160" s="13" t="str">
        <f>VLOOKUP(Tableau1[[#This Row],[CustomerCode]],'Config Clients'!A:D,4,FALSE)</f>
        <v>Eric</v>
      </c>
      <c r="N2160" s="10" t="str">
        <f>IFERROR(IF(Tableau1[[#This Row],[Date rendu]]-'Date de l''export'!$A$2&gt;0,"Non","Oui"),"Oui")</f>
        <v>Non</v>
      </c>
      <c r="O2160" s="11">
        <f>IF(Tableau1[[#This Row],[En retard?]]="Non",Tableau1[[#This Row],[Date rendu]]-'Date de l''export'!$A$2,0)</f>
        <v>1.7404166666674428</v>
      </c>
      <c r="P2160" s="14" t="str">
        <f>IF(Tableau1[[#This Row],[En retard?]]="Oui","HD",IF(Tableau1[Délai restant]&lt;1,"&lt;24h",IF(Tableau1[Délai restant]&lt;2,"&lt;48h","≥48h")))</f>
        <v>&lt;48h</v>
      </c>
      <c r="Q2160" s="14" t="str">
        <f>IF(AND(Tableau1[[#This Row],[En retard?]]="Oui",OR(Tableau1[[#This Row],[Product]]="Citron",Tableau1[[#This Row],[Product]]="Amandes")),"Oui","Non")</f>
        <v>Non</v>
      </c>
      <c r="R2160" t="str">
        <f>CONCATENATE(Tableau1[[#This Row],[OrderCode]],"|",Tableau1[[#This Row],[AnaCode]],"|",Tableau1[[#This Row],[Product]])</f>
        <v>CMD01779201|SCR|Tomate</v>
      </c>
    </row>
    <row r="2161" spans="1:18" x14ac:dyDescent="0.25">
      <c r="A2161" s="1" t="s">
        <v>410</v>
      </c>
      <c r="B2161" s="1" t="s">
        <v>32</v>
      </c>
      <c r="C2161" s="3" t="s">
        <v>61</v>
      </c>
      <c r="D2161" s="3" t="s">
        <v>14</v>
      </c>
      <c r="E2161" s="1" t="s">
        <v>229</v>
      </c>
      <c r="F2161" s="1" t="s">
        <v>2642</v>
      </c>
      <c r="G2161" s="1" t="s">
        <v>964</v>
      </c>
      <c r="H2161" s="3">
        <f>SUBSTITUTE(LEFT(Tableau1[[#This Row],[OrderDate]],17),".",":")+0</f>
        <v>43571.322604166664</v>
      </c>
      <c r="I2161" s="3">
        <f>SUBSTITUTE(LEFT(Tableau1[[#This Row],[OrderDueTo]],17),".",":")+0</f>
        <v>43573.5</v>
      </c>
      <c r="J2161" s="13" t="str">
        <f>VLOOKUP(Tableau1[[#This Row],[AnaCode]],'Config Analyses'!A:C,2,FALSE)</f>
        <v>Analyse sucres</v>
      </c>
      <c r="K2161" s="13" t="str">
        <f>VLOOKUP(Tableau1[[#This Row],[AnaCode]],'Config Analyses'!A:C,3,FALSE)</f>
        <v>Equipe 2</v>
      </c>
      <c r="L2161" s="13" t="str">
        <f>VLOOKUP(Tableau1[[#This Row],[CustomerCode]],'Config Clients'!A:D,3,FALSE)</f>
        <v>Grande surface</v>
      </c>
      <c r="M2161" s="13" t="str">
        <f>VLOOKUP(Tableau1[[#This Row],[CustomerCode]],'Config Clients'!A:D,4,FALSE)</f>
        <v>Eric</v>
      </c>
      <c r="N2161" s="10" t="str">
        <f>IFERROR(IF(Tableau1[[#This Row],[Date rendu]]-'Date de l''export'!$A$2&gt;0,"Non","Oui"),"Oui")</f>
        <v>Non</v>
      </c>
      <c r="O2161" s="11">
        <f>IF(Tableau1[[#This Row],[En retard?]]="Non",Tableau1[[#This Row],[Date rendu]]-'Date de l''export'!$A$2,0)</f>
        <v>1.7404166666674428</v>
      </c>
      <c r="P2161" s="14" t="str">
        <f>IF(Tableau1[[#This Row],[En retard?]]="Oui","HD",IF(Tableau1[Délai restant]&lt;1,"&lt;24h",IF(Tableau1[Délai restant]&lt;2,"&lt;48h","≥48h")))</f>
        <v>&lt;48h</v>
      </c>
      <c r="Q2161" s="14" t="str">
        <f>IF(AND(Tableau1[[#This Row],[En retard?]]="Oui",OR(Tableau1[[#This Row],[Product]]="Citron",Tableau1[[#This Row],[Product]]="Amandes")),"Oui","Non")</f>
        <v>Non</v>
      </c>
      <c r="R2161" t="str">
        <f>CONCATENATE(Tableau1[[#This Row],[OrderCode]],"|",Tableau1[[#This Row],[AnaCode]],"|",Tableau1[[#This Row],[Product]])</f>
        <v>CMD01743003|SCR|Tomate</v>
      </c>
    </row>
    <row r="2162" spans="1:18" x14ac:dyDescent="0.25">
      <c r="A2162" s="1" t="s">
        <v>378</v>
      </c>
      <c r="B2162" s="1" t="s">
        <v>31</v>
      </c>
      <c r="C2162" s="3" t="s">
        <v>49</v>
      </c>
      <c r="D2162" s="3" t="s">
        <v>8</v>
      </c>
      <c r="E2162" s="1" t="s">
        <v>226</v>
      </c>
      <c r="F2162" s="1" t="s">
        <v>2643</v>
      </c>
      <c r="G2162" s="1" t="s">
        <v>964</v>
      </c>
      <c r="H2162" s="3">
        <f>SUBSTITUTE(LEFT(Tableau1[[#This Row],[OrderDate]],17),".",":")+0</f>
        <v>43571.322615740741</v>
      </c>
      <c r="I2162" s="3">
        <f>SUBSTITUTE(LEFT(Tableau1[[#This Row],[OrderDueTo]],17),".",":")+0</f>
        <v>43573.5</v>
      </c>
      <c r="J2162" s="13" t="str">
        <f>VLOOKUP(Tableau1[[#This Row],[AnaCode]],'Config Analyses'!A:C,2,FALSE)</f>
        <v>Analyse microbiologique</v>
      </c>
      <c r="K2162" s="13" t="str">
        <f>VLOOKUP(Tableau1[[#This Row],[AnaCode]],'Config Analyses'!A:C,3,FALSE)</f>
        <v>Equipe 4</v>
      </c>
      <c r="L2162" s="13" t="str">
        <f>VLOOKUP(Tableau1[[#This Row],[CustomerCode]],'Config Clients'!A:D,3,FALSE)</f>
        <v>Grande surface</v>
      </c>
      <c r="M2162" s="13" t="str">
        <f>VLOOKUP(Tableau1[[#This Row],[CustomerCode]],'Config Clients'!A:D,4,FALSE)</f>
        <v>Eric</v>
      </c>
      <c r="N2162" s="10" t="str">
        <f>IFERROR(IF(Tableau1[[#This Row],[Date rendu]]-'Date de l''export'!$A$2&gt;0,"Non","Oui"),"Oui")</f>
        <v>Non</v>
      </c>
      <c r="O2162" s="11">
        <f>IF(Tableau1[[#This Row],[En retard?]]="Non",Tableau1[[#This Row],[Date rendu]]-'Date de l''export'!$A$2,0)</f>
        <v>1.7404166666674428</v>
      </c>
      <c r="P2162" s="14" t="str">
        <f>IF(Tableau1[[#This Row],[En retard?]]="Oui","HD",IF(Tableau1[Délai restant]&lt;1,"&lt;24h",IF(Tableau1[Délai restant]&lt;2,"&lt;48h","≥48h")))</f>
        <v>&lt;48h</v>
      </c>
      <c r="Q2162" s="14" t="str">
        <f>IF(AND(Tableau1[[#This Row],[En retard?]]="Oui",OR(Tableau1[[#This Row],[Product]]="Citron",Tableau1[[#This Row],[Product]]="Amandes")),"Oui","Non")</f>
        <v>Non</v>
      </c>
      <c r="R2162" t="str">
        <f>CONCATENATE(Tableau1[[#This Row],[OrderCode]],"|",Tableau1[[#This Row],[AnaCode]],"|",Tableau1[[#This Row],[Product]])</f>
        <v>CMD01686703|BACT|Pomme de terre</v>
      </c>
    </row>
    <row r="2163" spans="1:18" x14ac:dyDescent="0.25">
      <c r="A2163" s="1" t="s">
        <v>583</v>
      </c>
      <c r="B2163" s="1" t="s">
        <v>42</v>
      </c>
      <c r="C2163" s="3" t="s">
        <v>152</v>
      </c>
      <c r="D2163" s="3" t="s">
        <v>35</v>
      </c>
      <c r="E2163" s="1" t="s">
        <v>229</v>
      </c>
      <c r="F2163" s="1" t="s">
        <v>2644</v>
      </c>
      <c r="G2163" s="1" t="s">
        <v>964</v>
      </c>
      <c r="H2163" s="3">
        <f>SUBSTITUTE(LEFT(Tableau1[[#This Row],[OrderDate]],17),".",":")+0</f>
        <v>43571.322905092595</v>
      </c>
      <c r="I2163" s="3">
        <f>SUBSTITUTE(LEFT(Tableau1[[#This Row],[OrderDueTo]],17),".",":")+0</f>
        <v>43573.5</v>
      </c>
      <c r="J2163" s="13" t="str">
        <f>VLOOKUP(Tableau1[[#This Row],[AnaCode]],'Config Analyses'!A:C,2,FALSE)</f>
        <v>Analyse sucres</v>
      </c>
      <c r="K2163" s="13" t="str">
        <f>VLOOKUP(Tableau1[[#This Row],[AnaCode]],'Config Analyses'!A:C,3,FALSE)</f>
        <v>Equipe 2</v>
      </c>
      <c r="L2163" s="13" t="str">
        <f>VLOOKUP(Tableau1[[#This Row],[CustomerCode]],'Config Clients'!A:D,3,FALSE)</f>
        <v>Entreprises agro-alimentaires</v>
      </c>
      <c r="M2163" s="13" t="str">
        <f>VLOOKUP(Tableau1[[#This Row],[CustomerCode]],'Config Clients'!A:D,4,FALSE)</f>
        <v>Julien</v>
      </c>
      <c r="N2163" s="10" t="str">
        <f>IFERROR(IF(Tableau1[[#This Row],[Date rendu]]-'Date de l''export'!$A$2&gt;0,"Non","Oui"),"Oui")</f>
        <v>Non</v>
      </c>
      <c r="O2163" s="11">
        <f>IF(Tableau1[[#This Row],[En retard?]]="Non",Tableau1[[#This Row],[Date rendu]]-'Date de l''export'!$A$2,0)</f>
        <v>1.7404166666674428</v>
      </c>
      <c r="P2163" s="14" t="str">
        <f>IF(Tableau1[[#This Row],[En retard?]]="Oui","HD",IF(Tableau1[Délai restant]&lt;1,"&lt;24h",IF(Tableau1[Délai restant]&lt;2,"&lt;48h","≥48h")))</f>
        <v>&lt;48h</v>
      </c>
      <c r="Q2163" s="14" t="str">
        <f>IF(AND(Tableau1[[#This Row],[En retard?]]="Oui",OR(Tableau1[[#This Row],[Product]]="Citron",Tableau1[[#This Row],[Product]]="Amandes")),"Oui","Non")</f>
        <v>Non</v>
      </c>
      <c r="R2163" t="str">
        <f>CONCATENATE(Tableau1[[#This Row],[OrderCode]],"|",Tableau1[[#This Row],[AnaCode]],"|",Tableau1[[#This Row],[Product]])</f>
        <v>CMD01739602|SCR|Jus de fruits</v>
      </c>
    </row>
    <row r="2164" spans="1:18" x14ac:dyDescent="0.25">
      <c r="A2164" s="1" t="s">
        <v>438</v>
      </c>
      <c r="B2164" s="1" t="s">
        <v>21</v>
      </c>
      <c r="C2164" s="3" t="s">
        <v>49</v>
      </c>
      <c r="D2164" s="3" t="s">
        <v>8</v>
      </c>
      <c r="E2164" s="1" t="s">
        <v>229</v>
      </c>
      <c r="F2164" s="1" t="s">
        <v>3089</v>
      </c>
      <c r="G2164" s="1" t="s">
        <v>964</v>
      </c>
      <c r="H2164" s="3">
        <f>SUBSTITUTE(LEFT(Tableau1[[#This Row],[OrderDate]],17),".",":")+0</f>
        <v>43571.322928240741</v>
      </c>
      <c r="I2164" s="3">
        <f>SUBSTITUTE(LEFT(Tableau1[[#This Row],[OrderDueTo]],17),".",":")+0</f>
        <v>43573.5</v>
      </c>
      <c r="J2164" s="13" t="str">
        <f>VLOOKUP(Tableau1[[#This Row],[AnaCode]],'Config Analyses'!A:C,2,FALSE)</f>
        <v>Analyse sucres</v>
      </c>
      <c r="K2164" s="13" t="str">
        <f>VLOOKUP(Tableau1[[#This Row],[AnaCode]],'Config Analyses'!A:C,3,FALSE)</f>
        <v>Equipe 2</v>
      </c>
      <c r="L2164" s="13" t="str">
        <f>VLOOKUP(Tableau1[[#This Row],[CustomerCode]],'Config Clients'!A:D,3,FALSE)</f>
        <v>Grande surface</v>
      </c>
      <c r="M2164" s="13" t="str">
        <f>VLOOKUP(Tableau1[[#This Row],[CustomerCode]],'Config Clients'!A:D,4,FALSE)</f>
        <v>Eric</v>
      </c>
      <c r="N2164" s="10" t="str">
        <f>IFERROR(IF(Tableau1[[#This Row],[Date rendu]]-'Date de l''export'!$A$2&gt;0,"Non","Oui"),"Oui")</f>
        <v>Non</v>
      </c>
      <c r="O2164" s="11">
        <f>IF(Tableau1[[#This Row],[En retard?]]="Non",Tableau1[[#This Row],[Date rendu]]-'Date de l''export'!$A$2,0)</f>
        <v>1.7404166666674428</v>
      </c>
      <c r="P2164" s="14" t="str">
        <f>IF(Tableau1[[#This Row],[En retard?]]="Oui","HD",IF(Tableau1[Délai restant]&lt;1,"&lt;24h",IF(Tableau1[Délai restant]&lt;2,"&lt;48h","≥48h")))</f>
        <v>&lt;48h</v>
      </c>
      <c r="Q2164" s="14" t="str">
        <f>IF(AND(Tableau1[[#This Row],[En retard?]]="Oui",OR(Tableau1[[#This Row],[Product]]="Citron",Tableau1[[#This Row],[Product]]="Amandes")),"Oui","Non")</f>
        <v>Non</v>
      </c>
      <c r="R2164" t="str">
        <f>CONCATENATE(Tableau1[[#This Row],[OrderCode]],"|",Tableau1[[#This Row],[AnaCode]],"|",Tableau1[[#This Row],[Product]])</f>
        <v>CMD01742605|SCR|Carotte</v>
      </c>
    </row>
    <row r="2165" spans="1:18" x14ac:dyDescent="0.25">
      <c r="A2165" s="1" t="s">
        <v>272</v>
      </c>
      <c r="B2165" s="1" t="s">
        <v>31</v>
      </c>
      <c r="C2165" s="3" t="s">
        <v>54</v>
      </c>
      <c r="D2165" s="3" t="s">
        <v>10</v>
      </c>
      <c r="E2165" s="1" t="s">
        <v>226</v>
      </c>
      <c r="F2165" s="1" t="s">
        <v>2645</v>
      </c>
      <c r="G2165" s="1" t="s">
        <v>964</v>
      </c>
      <c r="H2165" s="3">
        <f>SUBSTITUTE(LEFT(Tableau1[[#This Row],[OrderDate]],17),".",":")+0</f>
        <v>43571.322939814818</v>
      </c>
      <c r="I2165" s="3">
        <f>SUBSTITUTE(LEFT(Tableau1[[#This Row],[OrderDueTo]],17),".",":")+0</f>
        <v>43573.5</v>
      </c>
      <c r="J2165" s="13" t="str">
        <f>VLOOKUP(Tableau1[[#This Row],[AnaCode]],'Config Analyses'!A:C,2,FALSE)</f>
        <v>Analyse microbiologique</v>
      </c>
      <c r="K2165" s="13" t="str">
        <f>VLOOKUP(Tableau1[[#This Row],[AnaCode]],'Config Analyses'!A:C,3,FALSE)</f>
        <v>Equipe 4</v>
      </c>
      <c r="L2165" s="13" t="str">
        <f>VLOOKUP(Tableau1[[#This Row],[CustomerCode]],'Config Clients'!A:D,3,FALSE)</f>
        <v>Coopérative agricole</v>
      </c>
      <c r="M2165" s="13" t="str">
        <f>VLOOKUP(Tableau1[[#This Row],[CustomerCode]],'Config Clients'!A:D,4,FALSE)</f>
        <v>Julie</v>
      </c>
      <c r="N2165" s="10" t="str">
        <f>IFERROR(IF(Tableau1[[#This Row],[Date rendu]]-'Date de l''export'!$A$2&gt;0,"Non","Oui"),"Oui")</f>
        <v>Non</v>
      </c>
      <c r="O2165" s="11">
        <f>IF(Tableau1[[#This Row],[En retard?]]="Non",Tableau1[[#This Row],[Date rendu]]-'Date de l''export'!$A$2,0)</f>
        <v>1.7404166666674428</v>
      </c>
      <c r="P2165" s="14" t="str">
        <f>IF(Tableau1[[#This Row],[En retard?]]="Oui","HD",IF(Tableau1[Délai restant]&lt;1,"&lt;24h",IF(Tableau1[Délai restant]&lt;2,"&lt;48h","≥48h")))</f>
        <v>&lt;48h</v>
      </c>
      <c r="Q2165" s="14" t="str">
        <f>IF(AND(Tableau1[[#This Row],[En retard?]]="Oui",OR(Tableau1[[#This Row],[Product]]="Citron",Tableau1[[#This Row],[Product]]="Amandes")),"Oui","Non")</f>
        <v>Non</v>
      </c>
      <c r="R2165" t="str">
        <f>CONCATENATE(Tableau1[[#This Row],[OrderCode]],"|",Tableau1[[#This Row],[AnaCode]],"|",Tableau1[[#This Row],[Product]])</f>
        <v>CMD01711302|BACT|Pomme de terre</v>
      </c>
    </row>
    <row r="2166" spans="1:18" x14ac:dyDescent="0.25">
      <c r="A2166" s="1" t="s">
        <v>3941</v>
      </c>
      <c r="B2166" s="1" t="s">
        <v>42</v>
      </c>
      <c r="C2166" s="3" t="s">
        <v>188</v>
      </c>
      <c r="D2166" s="3" t="s">
        <v>38</v>
      </c>
      <c r="E2166" s="1" t="s">
        <v>226</v>
      </c>
      <c r="F2166" s="1" t="s">
        <v>3942</v>
      </c>
      <c r="G2166" s="1" t="s">
        <v>964</v>
      </c>
      <c r="H2166" s="3">
        <f>SUBSTITUTE(LEFT(Tableau1[[#This Row],[OrderDate]],17),".",":")+0</f>
        <v>43571.323055555556</v>
      </c>
      <c r="I2166" s="3">
        <f>SUBSTITUTE(LEFT(Tableau1[[#This Row],[OrderDueTo]],17),".",":")+0</f>
        <v>43573.5</v>
      </c>
      <c r="J2166" s="13" t="str">
        <f>VLOOKUP(Tableau1[[#This Row],[AnaCode]],'Config Analyses'!A:C,2,FALSE)</f>
        <v>Analyse microbiologique</v>
      </c>
      <c r="K2166" s="13" t="str">
        <f>VLOOKUP(Tableau1[[#This Row],[AnaCode]],'Config Analyses'!A:C,3,FALSE)</f>
        <v>Equipe 4</v>
      </c>
      <c r="L2166" s="13" t="str">
        <f>VLOOKUP(Tableau1[[#This Row],[CustomerCode]],'Config Clients'!A:D,3,FALSE)</f>
        <v>Coopérative agricole</v>
      </c>
      <c r="M2166" s="13" t="str">
        <f>VLOOKUP(Tableau1[[#This Row],[CustomerCode]],'Config Clients'!A:D,4,FALSE)</f>
        <v>Julie</v>
      </c>
      <c r="N2166" s="10" t="str">
        <f>IFERROR(IF(Tableau1[[#This Row],[Date rendu]]-'Date de l''export'!$A$2&gt;0,"Non","Oui"),"Oui")</f>
        <v>Non</v>
      </c>
      <c r="O2166" s="11">
        <f>IF(Tableau1[[#This Row],[En retard?]]="Non",Tableau1[[#This Row],[Date rendu]]-'Date de l''export'!$A$2,0)</f>
        <v>1.7404166666674428</v>
      </c>
      <c r="P2166" s="14" t="str">
        <f>IF(Tableau1[[#This Row],[En retard?]]="Oui","HD",IF(Tableau1[Délai restant]&lt;1,"&lt;24h",IF(Tableau1[Délai restant]&lt;2,"&lt;48h","≥48h")))</f>
        <v>&lt;48h</v>
      </c>
      <c r="Q2166" s="14" t="str">
        <f>IF(AND(Tableau1[[#This Row],[En retard?]]="Oui",OR(Tableau1[[#This Row],[Product]]="Citron",Tableau1[[#This Row],[Product]]="Amandes")),"Oui","Non")</f>
        <v>Non</v>
      </c>
      <c r="R2166" t="str">
        <f>CONCATENATE(Tableau1[[#This Row],[OrderCode]],"|",Tableau1[[#This Row],[AnaCode]],"|",Tableau1[[#This Row],[Product]])</f>
        <v>CMD01601425|BACT|Jus de fruits</v>
      </c>
    </row>
    <row r="2167" spans="1:18" x14ac:dyDescent="0.25">
      <c r="A2167" s="1" t="s">
        <v>816</v>
      </c>
      <c r="B2167" s="1" t="s">
        <v>43</v>
      </c>
      <c r="C2167" s="3" t="s">
        <v>225</v>
      </c>
      <c r="D2167" s="3" t="s">
        <v>39</v>
      </c>
      <c r="E2167" s="1" t="s">
        <v>229</v>
      </c>
      <c r="F2167" s="1" t="s">
        <v>2647</v>
      </c>
      <c r="G2167" s="1" t="s">
        <v>964</v>
      </c>
      <c r="H2167" s="3">
        <f>SUBSTITUTE(LEFT(Tableau1[[#This Row],[OrderDate]],17),".",":")+0</f>
        <v>43571.323379629626</v>
      </c>
      <c r="I2167" s="3">
        <f>SUBSTITUTE(LEFT(Tableau1[[#This Row],[OrderDueTo]],17),".",":")+0</f>
        <v>43573.5</v>
      </c>
      <c r="J2167" s="13" t="str">
        <f>VLOOKUP(Tableau1[[#This Row],[AnaCode]],'Config Analyses'!A:C,2,FALSE)</f>
        <v>Analyse sucres</v>
      </c>
      <c r="K2167" s="13" t="str">
        <f>VLOOKUP(Tableau1[[#This Row],[AnaCode]],'Config Analyses'!A:C,3,FALSE)</f>
        <v>Equipe 2</v>
      </c>
      <c r="L2167" s="13" t="str">
        <f>VLOOKUP(Tableau1[[#This Row],[CustomerCode]],'Config Clients'!A:D,3,FALSE)</f>
        <v>Coopérative agricole</v>
      </c>
      <c r="M2167" s="13" t="str">
        <f>VLOOKUP(Tableau1[[#This Row],[CustomerCode]],'Config Clients'!A:D,4,FALSE)</f>
        <v>Béatrice</v>
      </c>
      <c r="N2167" s="10" t="str">
        <f>IFERROR(IF(Tableau1[[#This Row],[Date rendu]]-'Date de l''export'!$A$2&gt;0,"Non","Oui"),"Oui")</f>
        <v>Non</v>
      </c>
      <c r="O2167" s="11">
        <f>IF(Tableau1[[#This Row],[En retard?]]="Non",Tableau1[[#This Row],[Date rendu]]-'Date de l''export'!$A$2,0)</f>
        <v>1.7404166666674428</v>
      </c>
      <c r="P2167" s="14" t="str">
        <f>IF(Tableau1[[#This Row],[En retard?]]="Oui","HD",IF(Tableau1[Délai restant]&lt;1,"&lt;24h",IF(Tableau1[Délai restant]&lt;2,"&lt;48h","≥48h")))</f>
        <v>&lt;48h</v>
      </c>
      <c r="Q2167" s="14" t="str">
        <f>IF(AND(Tableau1[[#This Row],[En retard?]]="Oui",OR(Tableau1[[#This Row],[Product]]="Citron",Tableau1[[#This Row],[Product]]="Amandes")),"Oui","Non")</f>
        <v>Non</v>
      </c>
      <c r="R2167" t="str">
        <f>CONCATENATE(Tableau1[[#This Row],[OrderCode]],"|",Tableau1[[#This Row],[AnaCode]],"|",Tableau1[[#This Row],[Product]])</f>
        <v>CMD01750702|SCR|Pomme</v>
      </c>
    </row>
    <row r="2168" spans="1:18" x14ac:dyDescent="0.25">
      <c r="A2168" s="1" t="s">
        <v>489</v>
      </c>
      <c r="B2168" s="1" t="s">
        <v>32</v>
      </c>
      <c r="C2168" s="3" t="s">
        <v>61</v>
      </c>
      <c r="D2168" s="3" t="s">
        <v>14</v>
      </c>
      <c r="E2168" s="1" t="s">
        <v>229</v>
      </c>
      <c r="F2168" s="1" t="s">
        <v>1927</v>
      </c>
      <c r="G2168" s="1" t="s">
        <v>964</v>
      </c>
      <c r="H2168" s="3">
        <f>SUBSTITUTE(LEFT(Tableau1[[#This Row],[OrderDate]],17),".",":")+0</f>
        <v>43571.323530092595</v>
      </c>
      <c r="I2168" s="3">
        <f>SUBSTITUTE(LEFT(Tableau1[[#This Row],[OrderDueTo]],17),".",":")+0</f>
        <v>43573.5</v>
      </c>
      <c r="J2168" s="13" t="str">
        <f>VLOOKUP(Tableau1[[#This Row],[AnaCode]],'Config Analyses'!A:C,2,FALSE)</f>
        <v>Analyse sucres</v>
      </c>
      <c r="K2168" s="13" t="str">
        <f>VLOOKUP(Tableau1[[#This Row],[AnaCode]],'Config Analyses'!A:C,3,FALSE)</f>
        <v>Equipe 2</v>
      </c>
      <c r="L2168" s="13" t="str">
        <f>VLOOKUP(Tableau1[[#This Row],[CustomerCode]],'Config Clients'!A:D,3,FALSE)</f>
        <v>Grande surface</v>
      </c>
      <c r="M2168" s="13" t="str">
        <f>VLOOKUP(Tableau1[[#This Row],[CustomerCode]],'Config Clients'!A:D,4,FALSE)</f>
        <v>Eric</v>
      </c>
      <c r="N2168" s="10" t="str">
        <f>IFERROR(IF(Tableau1[[#This Row],[Date rendu]]-'Date de l''export'!$A$2&gt;0,"Non","Oui"),"Oui")</f>
        <v>Non</v>
      </c>
      <c r="O2168" s="11">
        <f>IF(Tableau1[[#This Row],[En retard?]]="Non",Tableau1[[#This Row],[Date rendu]]-'Date de l''export'!$A$2,0)</f>
        <v>1.7404166666674428</v>
      </c>
      <c r="P2168" s="14" t="str">
        <f>IF(Tableau1[[#This Row],[En retard?]]="Oui","HD",IF(Tableau1[Délai restant]&lt;1,"&lt;24h",IF(Tableau1[Délai restant]&lt;2,"&lt;48h","≥48h")))</f>
        <v>&lt;48h</v>
      </c>
      <c r="Q2168" s="14" t="str">
        <f>IF(AND(Tableau1[[#This Row],[En retard?]]="Oui",OR(Tableau1[[#This Row],[Product]]="Citron",Tableau1[[#This Row],[Product]]="Amandes")),"Oui","Non")</f>
        <v>Non</v>
      </c>
      <c r="R2168" t="str">
        <f>CONCATENATE(Tableau1[[#This Row],[OrderCode]],"|",Tableau1[[#This Row],[AnaCode]],"|",Tableau1[[#This Row],[Product]])</f>
        <v>CMD01750304|SCR|Tomate</v>
      </c>
    </row>
    <row r="2169" spans="1:18" x14ac:dyDescent="0.25">
      <c r="A2169" s="1" t="s">
        <v>657</v>
      </c>
      <c r="B2169" s="1" t="s">
        <v>31</v>
      </c>
      <c r="C2169" s="3" t="s">
        <v>49</v>
      </c>
      <c r="D2169" s="3" t="s">
        <v>8</v>
      </c>
      <c r="E2169" s="1" t="s">
        <v>179</v>
      </c>
      <c r="F2169" s="1" t="s">
        <v>3088</v>
      </c>
      <c r="G2169" s="1" t="s">
        <v>945</v>
      </c>
      <c r="H2169" s="3">
        <f>SUBSTITUTE(LEFT(Tableau1[[#This Row],[OrderDate]],17),".",":")+0</f>
        <v>43571.323599537034</v>
      </c>
      <c r="I2169" s="3">
        <f>SUBSTITUTE(LEFT(Tableau1[[#This Row],[OrderDueTo]],17),".",":")+0</f>
        <v>43572.5</v>
      </c>
      <c r="J2169" s="13" t="str">
        <f>VLOOKUP(Tableau1[[#This Row],[AnaCode]],'Config Analyses'!A:C,2,FALSE)</f>
        <v>Analyse métaux lourds</v>
      </c>
      <c r="K2169" s="13" t="str">
        <f>VLOOKUP(Tableau1[[#This Row],[AnaCode]],'Config Analyses'!A:C,3,FALSE)</f>
        <v>Equipe 1</v>
      </c>
      <c r="L2169" s="13" t="str">
        <f>VLOOKUP(Tableau1[[#This Row],[CustomerCode]],'Config Clients'!A:D,3,FALSE)</f>
        <v>Grande surface</v>
      </c>
      <c r="M2169" s="13" t="str">
        <f>VLOOKUP(Tableau1[[#This Row],[CustomerCode]],'Config Clients'!A:D,4,FALSE)</f>
        <v>Eric</v>
      </c>
      <c r="N2169" s="10" t="str">
        <f>IFERROR(IF(Tableau1[[#This Row],[Date rendu]]-'Date de l''export'!$A$2&gt;0,"Non","Oui"),"Oui")</f>
        <v>Non</v>
      </c>
      <c r="O2169" s="11">
        <f>IF(Tableau1[[#This Row],[En retard?]]="Non",Tableau1[[#This Row],[Date rendu]]-'Date de l''export'!$A$2,0)</f>
        <v>0.74041666666744277</v>
      </c>
      <c r="P2169" s="14" t="str">
        <f>IF(Tableau1[[#This Row],[En retard?]]="Oui","HD",IF(Tableau1[Délai restant]&lt;1,"&lt;24h",IF(Tableau1[Délai restant]&lt;2,"&lt;48h","≥48h")))</f>
        <v>&lt;24h</v>
      </c>
      <c r="Q2169" s="14" t="str">
        <f>IF(AND(Tableau1[[#This Row],[En retard?]]="Oui",OR(Tableau1[[#This Row],[Product]]="Citron",Tableau1[[#This Row],[Product]]="Amandes")),"Oui","Non")</f>
        <v>Non</v>
      </c>
      <c r="R2169" t="str">
        <f>CONCATENATE(Tableau1[[#This Row],[OrderCode]],"|",Tableau1[[#This Row],[AnaCode]],"|",Tableau1[[#This Row],[Product]])</f>
        <v>CMD01742603|MTX|Pomme de terre</v>
      </c>
    </row>
    <row r="2170" spans="1:18" x14ac:dyDescent="0.25">
      <c r="A2170" s="1" t="s">
        <v>436</v>
      </c>
      <c r="B2170" s="1" t="s">
        <v>42</v>
      </c>
      <c r="C2170" s="3" t="s">
        <v>65</v>
      </c>
      <c r="D2170" s="3" t="s">
        <v>17</v>
      </c>
      <c r="E2170" s="1" t="s">
        <v>229</v>
      </c>
      <c r="F2170" s="1" t="s">
        <v>2651</v>
      </c>
      <c r="G2170" s="1" t="s">
        <v>964</v>
      </c>
      <c r="H2170" s="3">
        <f>SUBSTITUTE(LEFT(Tableau1[[#This Row],[OrderDate]],17),".",":")+0</f>
        <v>43571.323958333334</v>
      </c>
      <c r="I2170" s="3">
        <f>SUBSTITUTE(LEFT(Tableau1[[#This Row],[OrderDueTo]],17),".",":")+0</f>
        <v>43573.5</v>
      </c>
      <c r="J2170" s="13" t="str">
        <f>VLOOKUP(Tableau1[[#This Row],[AnaCode]],'Config Analyses'!A:C,2,FALSE)</f>
        <v>Analyse sucres</v>
      </c>
      <c r="K2170" s="13" t="str">
        <f>VLOOKUP(Tableau1[[#This Row],[AnaCode]],'Config Analyses'!A:C,3,FALSE)</f>
        <v>Equipe 2</v>
      </c>
      <c r="L2170" s="13" t="str">
        <f>VLOOKUP(Tableau1[[#This Row],[CustomerCode]],'Config Clients'!A:D,3,FALSE)</f>
        <v>Entreprises agro-alimentaires</v>
      </c>
      <c r="M2170" s="13" t="str">
        <f>VLOOKUP(Tableau1[[#This Row],[CustomerCode]],'Config Clients'!A:D,4,FALSE)</f>
        <v>Marc</v>
      </c>
      <c r="N2170" s="10" t="str">
        <f>IFERROR(IF(Tableau1[[#This Row],[Date rendu]]-'Date de l''export'!$A$2&gt;0,"Non","Oui"),"Oui")</f>
        <v>Non</v>
      </c>
      <c r="O2170" s="11">
        <f>IF(Tableau1[[#This Row],[En retard?]]="Non",Tableau1[[#This Row],[Date rendu]]-'Date de l''export'!$A$2,0)</f>
        <v>1.7404166666674428</v>
      </c>
      <c r="P2170" s="14" t="str">
        <f>IF(Tableau1[[#This Row],[En retard?]]="Oui","HD",IF(Tableau1[Délai restant]&lt;1,"&lt;24h",IF(Tableau1[Délai restant]&lt;2,"&lt;48h","≥48h")))</f>
        <v>&lt;48h</v>
      </c>
      <c r="Q2170" s="14" t="str">
        <f>IF(AND(Tableau1[[#This Row],[En retard?]]="Oui",OR(Tableau1[[#This Row],[Product]]="Citron",Tableau1[[#This Row],[Product]]="Amandes")),"Oui","Non")</f>
        <v>Non</v>
      </c>
      <c r="R2170" t="str">
        <f>CONCATENATE(Tableau1[[#This Row],[OrderCode]],"|",Tableau1[[#This Row],[AnaCode]],"|",Tableau1[[#This Row],[Product]])</f>
        <v>CMD01789401|SCR|Jus de fruits</v>
      </c>
    </row>
    <row r="2171" spans="1:18" x14ac:dyDescent="0.25">
      <c r="A2171" s="1" t="s">
        <v>250</v>
      </c>
      <c r="B2171" s="1" t="s">
        <v>31</v>
      </c>
      <c r="C2171" s="3" t="s">
        <v>54</v>
      </c>
      <c r="D2171" s="3" t="s">
        <v>10</v>
      </c>
      <c r="E2171" s="1" t="s">
        <v>229</v>
      </c>
      <c r="F2171" s="1" t="s">
        <v>1891</v>
      </c>
      <c r="G2171" s="1" t="s">
        <v>964</v>
      </c>
      <c r="H2171" s="3">
        <f>SUBSTITUTE(LEFT(Tableau1[[#This Row],[OrderDate]],17),".",":")+0</f>
        <v>43571.324282407404</v>
      </c>
      <c r="I2171" s="3">
        <f>SUBSTITUTE(LEFT(Tableau1[[#This Row],[OrderDueTo]],17),".",":")+0</f>
        <v>43573.5</v>
      </c>
      <c r="J2171" s="13" t="str">
        <f>VLOOKUP(Tableau1[[#This Row],[AnaCode]],'Config Analyses'!A:C,2,FALSE)</f>
        <v>Analyse sucres</v>
      </c>
      <c r="K2171" s="13" t="str">
        <f>VLOOKUP(Tableau1[[#This Row],[AnaCode]],'Config Analyses'!A:C,3,FALSE)</f>
        <v>Equipe 2</v>
      </c>
      <c r="L2171" s="13" t="str">
        <f>VLOOKUP(Tableau1[[#This Row],[CustomerCode]],'Config Clients'!A:D,3,FALSE)</f>
        <v>Coopérative agricole</v>
      </c>
      <c r="M2171" s="13" t="str">
        <f>VLOOKUP(Tableau1[[#This Row],[CustomerCode]],'Config Clients'!A:D,4,FALSE)</f>
        <v>Julie</v>
      </c>
      <c r="N2171" s="10" t="str">
        <f>IFERROR(IF(Tableau1[[#This Row],[Date rendu]]-'Date de l''export'!$A$2&gt;0,"Non","Oui"),"Oui")</f>
        <v>Non</v>
      </c>
      <c r="O2171" s="11">
        <f>IF(Tableau1[[#This Row],[En retard?]]="Non",Tableau1[[#This Row],[Date rendu]]-'Date de l''export'!$A$2,0)</f>
        <v>1.7404166666674428</v>
      </c>
      <c r="P2171" s="14" t="str">
        <f>IF(Tableau1[[#This Row],[En retard?]]="Oui","HD",IF(Tableau1[Délai restant]&lt;1,"&lt;24h",IF(Tableau1[Délai restant]&lt;2,"&lt;48h","≥48h")))</f>
        <v>&lt;48h</v>
      </c>
      <c r="Q2171" s="14" t="str">
        <f>IF(AND(Tableau1[[#This Row],[En retard?]]="Oui",OR(Tableau1[[#This Row],[Product]]="Citron",Tableau1[[#This Row],[Product]]="Amandes")),"Oui","Non")</f>
        <v>Non</v>
      </c>
      <c r="R2171" t="str">
        <f>CONCATENATE(Tableau1[[#This Row],[OrderCode]],"|",Tableau1[[#This Row],[AnaCode]],"|",Tableau1[[#This Row],[Product]])</f>
        <v>CMD01665305|SCR|Pomme de terre</v>
      </c>
    </row>
    <row r="2172" spans="1:18" x14ac:dyDescent="0.25">
      <c r="A2172" s="1" t="s">
        <v>329</v>
      </c>
      <c r="B2172" s="1" t="s">
        <v>32</v>
      </c>
      <c r="C2172" s="3" t="s">
        <v>61</v>
      </c>
      <c r="D2172" s="3" t="s">
        <v>14</v>
      </c>
      <c r="E2172" s="1" t="s">
        <v>229</v>
      </c>
      <c r="F2172" s="1" t="s">
        <v>1891</v>
      </c>
      <c r="G2172" s="1" t="s">
        <v>964</v>
      </c>
      <c r="H2172" s="3">
        <f>SUBSTITUTE(LEFT(Tableau1[[#This Row],[OrderDate]],17),".",":")+0</f>
        <v>43571.324282407404</v>
      </c>
      <c r="I2172" s="3">
        <f>SUBSTITUTE(LEFT(Tableau1[[#This Row],[OrderDueTo]],17),".",":")+0</f>
        <v>43573.5</v>
      </c>
      <c r="J2172" s="13" t="str">
        <f>VLOOKUP(Tableau1[[#This Row],[AnaCode]],'Config Analyses'!A:C,2,FALSE)</f>
        <v>Analyse sucres</v>
      </c>
      <c r="K2172" s="13" t="str">
        <f>VLOOKUP(Tableau1[[#This Row],[AnaCode]],'Config Analyses'!A:C,3,FALSE)</f>
        <v>Equipe 2</v>
      </c>
      <c r="L2172" s="13" t="str">
        <f>VLOOKUP(Tableau1[[#This Row],[CustomerCode]],'Config Clients'!A:D,3,FALSE)</f>
        <v>Grande surface</v>
      </c>
      <c r="M2172" s="13" t="str">
        <f>VLOOKUP(Tableau1[[#This Row],[CustomerCode]],'Config Clients'!A:D,4,FALSE)</f>
        <v>Eric</v>
      </c>
      <c r="N2172" s="10" t="str">
        <f>IFERROR(IF(Tableau1[[#This Row],[Date rendu]]-'Date de l''export'!$A$2&gt;0,"Non","Oui"),"Oui")</f>
        <v>Non</v>
      </c>
      <c r="O2172" s="11">
        <f>IF(Tableau1[[#This Row],[En retard?]]="Non",Tableau1[[#This Row],[Date rendu]]-'Date de l''export'!$A$2,0)</f>
        <v>1.7404166666674428</v>
      </c>
      <c r="P2172" s="14" t="str">
        <f>IF(Tableau1[[#This Row],[En retard?]]="Oui","HD",IF(Tableau1[Délai restant]&lt;1,"&lt;24h",IF(Tableau1[Délai restant]&lt;2,"&lt;48h","≥48h")))</f>
        <v>&lt;48h</v>
      </c>
      <c r="Q2172" s="14" t="str">
        <f>IF(AND(Tableau1[[#This Row],[En retard?]]="Oui",OR(Tableau1[[#This Row],[Product]]="Citron",Tableau1[[#This Row],[Product]]="Amandes")),"Oui","Non")</f>
        <v>Non</v>
      </c>
      <c r="R2172" t="str">
        <f>CONCATENATE(Tableau1[[#This Row],[OrderCode]],"|",Tableau1[[#This Row],[AnaCode]],"|",Tableau1[[#This Row],[Product]])</f>
        <v>CMD01743005|SCR|Tomate</v>
      </c>
    </row>
    <row r="2173" spans="1:18" x14ac:dyDescent="0.25">
      <c r="A2173" s="1" t="s">
        <v>873</v>
      </c>
      <c r="B2173" s="1" t="s">
        <v>31</v>
      </c>
      <c r="C2173" s="3" t="s">
        <v>98</v>
      </c>
      <c r="D2173" s="3" t="s">
        <v>27</v>
      </c>
      <c r="E2173" s="1" t="s">
        <v>229</v>
      </c>
      <c r="F2173" s="1" t="s">
        <v>2652</v>
      </c>
      <c r="G2173" s="1" t="s">
        <v>964</v>
      </c>
      <c r="H2173" s="3">
        <f>SUBSTITUTE(LEFT(Tableau1[[#This Row],[OrderDate]],17),".",":")+0</f>
        <v>43571.324421296296</v>
      </c>
      <c r="I2173" s="3">
        <f>SUBSTITUTE(LEFT(Tableau1[[#This Row],[OrderDueTo]],17),".",":")+0</f>
        <v>43573.5</v>
      </c>
      <c r="J2173" s="13" t="str">
        <f>VLOOKUP(Tableau1[[#This Row],[AnaCode]],'Config Analyses'!A:C,2,FALSE)</f>
        <v>Analyse sucres</v>
      </c>
      <c r="K2173" s="13" t="str">
        <f>VLOOKUP(Tableau1[[#This Row],[AnaCode]],'Config Analyses'!A:C,3,FALSE)</f>
        <v>Equipe 2</v>
      </c>
      <c r="L2173" s="13" t="str">
        <f>VLOOKUP(Tableau1[[#This Row],[CustomerCode]],'Config Clients'!A:D,3,FALSE)</f>
        <v>Coopérative agricole</v>
      </c>
      <c r="M2173" s="13" t="str">
        <f>VLOOKUP(Tableau1[[#This Row],[CustomerCode]],'Config Clients'!A:D,4,FALSE)</f>
        <v>Julie</v>
      </c>
      <c r="N2173" s="10" t="str">
        <f>IFERROR(IF(Tableau1[[#This Row],[Date rendu]]-'Date de l''export'!$A$2&gt;0,"Non","Oui"),"Oui")</f>
        <v>Non</v>
      </c>
      <c r="O2173" s="11">
        <f>IF(Tableau1[[#This Row],[En retard?]]="Non",Tableau1[[#This Row],[Date rendu]]-'Date de l''export'!$A$2,0)</f>
        <v>1.7404166666674428</v>
      </c>
      <c r="P2173" s="14" t="str">
        <f>IF(Tableau1[[#This Row],[En retard?]]="Oui","HD",IF(Tableau1[Délai restant]&lt;1,"&lt;24h",IF(Tableau1[Délai restant]&lt;2,"&lt;48h","≥48h")))</f>
        <v>&lt;48h</v>
      </c>
      <c r="Q2173" s="14" t="str">
        <f>IF(AND(Tableau1[[#This Row],[En retard?]]="Oui",OR(Tableau1[[#This Row],[Product]]="Citron",Tableau1[[#This Row],[Product]]="Amandes")),"Oui","Non")</f>
        <v>Non</v>
      </c>
      <c r="R2173" t="str">
        <f>CONCATENATE(Tableau1[[#This Row],[OrderCode]],"|",Tableau1[[#This Row],[AnaCode]],"|",Tableau1[[#This Row],[Product]])</f>
        <v>CMD01448502|SCR|Pomme de terre</v>
      </c>
    </row>
    <row r="2174" spans="1:18" x14ac:dyDescent="0.25">
      <c r="A2174" s="1" t="s">
        <v>3198</v>
      </c>
      <c r="B2174" s="1" t="s">
        <v>42</v>
      </c>
      <c r="C2174" s="3" t="s">
        <v>73</v>
      </c>
      <c r="D2174" s="3" t="s">
        <v>23</v>
      </c>
      <c r="E2174" s="1" t="s">
        <v>179</v>
      </c>
      <c r="F2174" s="1" t="s">
        <v>3943</v>
      </c>
      <c r="G2174" s="1" t="s">
        <v>945</v>
      </c>
      <c r="H2174" s="3">
        <f>SUBSTITUTE(LEFT(Tableau1[[#This Row],[OrderDate]],17),".",":")+0</f>
        <v>43571.324606481481</v>
      </c>
      <c r="I2174" s="3">
        <f>SUBSTITUTE(LEFT(Tableau1[[#This Row],[OrderDueTo]],17),".",":")+0</f>
        <v>43572.5</v>
      </c>
      <c r="J2174" s="13" t="str">
        <f>VLOOKUP(Tableau1[[#This Row],[AnaCode]],'Config Analyses'!A:C,2,FALSE)</f>
        <v>Analyse métaux lourds</v>
      </c>
      <c r="K2174" s="13" t="str">
        <f>VLOOKUP(Tableau1[[#This Row],[AnaCode]],'Config Analyses'!A:C,3,FALSE)</f>
        <v>Equipe 1</v>
      </c>
      <c r="L2174" s="13" t="str">
        <f>VLOOKUP(Tableau1[[#This Row],[CustomerCode]],'Config Clients'!A:D,3,FALSE)</f>
        <v>Entreprises agro-alimentaires</v>
      </c>
      <c r="M2174" s="13" t="str">
        <f>VLOOKUP(Tableau1[[#This Row],[CustomerCode]],'Config Clients'!A:D,4,FALSE)</f>
        <v>Julien</v>
      </c>
      <c r="N2174" s="10" t="str">
        <f>IFERROR(IF(Tableau1[[#This Row],[Date rendu]]-'Date de l''export'!$A$2&gt;0,"Non","Oui"),"Oui")</f>
        <v>Non</v>
      </c>
      <c r="O2174" s="11">
        <f>IF(Tableau1[[#This Row],[En retard?]]="Non",Tableau1[[#This Row],[Date rendu]]-'Date de l''export'!$A$2,0)</f>
        <v>0.74041666666744277</v>
      </c>
      <c r="P2174" s="14" t="str">
        <f>IF(Tableau1[[#This Row],[En retard?]]="Oui","HD",IF(Tableau1[Délai restant]&lt;1,"&lt;24h",IF(Tableau1[Délai restant]&lt;2,"&lt;48h","≥48h")))</f>
        <v>&lt;24h</v>
      </c>
      <c r="Q2174" s="14" t="str">
        <f>IF(AND(Tableau1[[#This Row],[En retard?]]="Oui",OR(Tableau1[[#This Row],[Product]]="Citron",Tableau1[[#This Row],[Product]]="Amandes")),"Oui","Non")</f>
        <v>Non</v>
      </c>
      <c r="R2174" t="str">
        <f>CONCATENATE(Tableau1[[#This Row],[OrderCode]],"|",Tableau1[[#This Row],[AnaCode]],"|",Tableau1[[#This Row],[Product]])</f>
        <v>CMD01599501|MTX|Jus de fruits</v>
      </c>
    </row>
    <row r="2175" spans="1:18" x14ac:dyDescent="0.25">
      <c r="A2175" s="1" t="s">
        <v>581</v>
      </c>
      <c r="B2175" s="1" t="s">
        <v>31</v>
      </c>
      <c r="C2175" s="3" t="s">
        <v>54</v>
      </c>
      <c r="D2175" s="3" t="s">
        <v>10</v>
      </c>
      <c r="E2175" s="1" t="s">
        <v>179</v>
      </c>
      <c r="F2175" s="1" t="s">
        <v>2654</v>
      </c>
      <c r="G2175" s="1" t="s">
        <v>945</v>
      </c>
      <c r="H2175" s="3">
        <f>SUBSTITUTE(LEFT(Tableau1[[#This Row],[OrderDate]],17),".",":")+0</f>
        <v>43571.32472222222</v>
      </c>
      <c r="I2175" s="3">
        <f>SUBSTITUTE(LEFT(Tableau1[[#This Row],[OrderDueTo]],17),".",":")+0</f>
        <v>43572.5</v>
      </c>
      <c r="J2175" s="13" t="str">
        <f>VLOOKUP(Tableau1[[#This Row],[AnaCode]],'Config Analyses'!A:C,2,FALSE)</f>
        <v>Analyse métaux lourds</v>
      </c>
      <c r="K2175" s="13" t="str">
        <f>VLOOKUP(Tableau1[[#This Row],[AnaCode]],'Config Analyses'!A:C,3,FALSE)</f>
        <v>Equipe 1</v>
      </c>
      <c r="L2175" s="13" t="str">
        <f>VLOOKUP(Tableau1[[#This Row],[CustomerCode]],'Config Clients'!A:D,3,FALSE)</f>
        <v>Coopérative agricole</v>
      </c>
      <c r="M2175" s="13" t="str">
        <f>VLOOKUP(Tableau1[[#This Row],[CustomerCode]],'Config Clients'!A:D,4,FALSE)</f>
        <v>Julie</v>
      </c>
      <c r="N2175" s="10" t="str">
        <f>IFERROR(IF(Tableau1[[#This Row],[Date rendu]]-'Date de l''export'!$A$2&gt;0,"Non","Oui"),"Oui")</f>
        <v>Non</v>
      </c>
      <c r="O2175" s="11">
        <f>IF(Tableau1[[#This Row],[En retard?]]="Non",Tableau1[[#This Row],[Date rendu]]-'Date de l''export'!$A$2,0)</f>
        <v>0.74041666666744277</v>
      </c>
      <c r="P2175" s="14" t="str">
        <f>IF(Tableau1[[#This Row],[En retard?]]="Oui","HD",IF(Tableau1[Délai restant]&lt;1,"&lt;24h",IF(Tableau1[Délai restant]&lt;2,"&lt;48h","≥48h")))</f>
        <v>&lt;24h</v>
      </c>
      <c r="Q2175" s="14" t="str">
        <f>IF(AND(Tableau1[[#This Row],[En retard?]]="Oui",OR(Tableau1[[#This Row],[Product]]="Citron",Tableau1[[#This Row],[Product]]="Amandes")),"Oui","Non")</f>
        <v>Non</v>
      </c>
      <c r="R2175" t="str">
        <f>CONCATENATE(Tableau1[[#This Row],[OrderCode]],"|",Tableau1[[#This Row],[AnaCode]],"|",Tableau1[[#This Row],[Product]])</f>
        <v>CMD01461403|MTX|Pomme de terre</v>
      </c>
    </row>
    <row r="2176" spans="1:18" x14ac:dyDescent="0.25">
      <c r="A2176" s="1" t="s">
        <v>318</v>
      </c>
      <c r="B2176" s="1" t="s">
        <v>31</v>
      </c>
      <c r="C2176" s="3" t="s">
        <v>54</v>
      </c>
      <c r="D2176" s="3" t="s">
        <v>10</v>
      </c>
      <c r="E2176" s="1" t="s">
        <v>229</v>
      </c>
      <c r="F2176" s="1" t="s">
        <v>1936</v>
      </c>
      <c r="G2176" s="1" t="s">
        <v>964</v>
      </c>
      <c r="H2176" s="3">
        <f>SUBSTITUTE(LEFT(Tableau1[[#This Row],[OrderDate]],17),".",":")+0</f>
        <v>43571.32503472222</v>
      </c>
      <c r="I2176" s="3">
        <f>SUBSTITUTE(LEFT(Tableau1[[#This Row],[OrderDueTo]],17),".",":")+0</f>
        <v>43573.5</v>
      </c>
      <c r="J2176" s="13" t="str">
        <f>VLOOKUP(Tableau1[[#This Row],[AnaCode]],'Config Analyses'!A:C,2,FALSE)</f>
        <v>Analyse sucres</v>
      </c>
      <c r="K2176" s="13" t="str">
        <f>VLOOKUP(Tableau1[[#This Row],[AnaCode]],'Config Analyses'!A:C,3,FALSE)</f>
        <v>Equipe 2</v>
      </c>
      <c r="L2176" s="13" t="str">
        <f>VLOOKUP(Tableau1[[#This Row],[CustomerCode]],'Config Clients'!A:D,3,FALSE)</f>
        <v>Coopérative agricole</v>
      </c>
      <c r="M2176" s="13" t="str">
        <f>VLOOKUP(Tableau1[[#This Row],[CustomerCode]],'Config Clients'!A:D,4,FALSE)</f>
        <v>Julie</v>
      </c>
      <c r="N2176" s="10" t="str">
        <f>IFERROR(IF(Tableau1[[#This Row],[Date rendu]]-'Date de l''export'!$A$2&gt;0,"Non","Oui"),"Oui")</f>
        <v>Non</v>
      </c>
      <c r="O2176" s="11">
        <f>IF(Tableau1[[#This Row],[En retard?]]="Non",Tableau1[[#This Row],[Date rendu]]-'Date de l''export'!$A$2,0)</f>
        <v>1.7404166666674428</v>
      </c>
      <c r="P2176" s="14" t="str">
        <f>IF(Tableau1[[#This Row],[En retard?]]="Oui","HD",IF(Tableau1[Délai restant]&lt;1,"&lt;24h",IF(Tableau1[Délai restant]&lt;2,"&lt;48h","≥48h")))</f>
        <v>&lt;48h</v>
      </c>
      <c r="Q2176" s="14" t="str">
        <f>IF(AND(Tableau1[[#This Row],[En retard?]]="Oui",OR(Tableau1[[#This Row],[Product]]="Citron",Tableau1[[#This Row],[Product]]="Amandes")),"Oui","Non")</f>
        <v>Non</v>
      </c>
      <c r="R2176" t="str">
        <f>CONCATENATE(Tableau1[[#This Row],[OrderCode]],"|",Tableau1[[#This Row],[AnaCode]],"|",Tableau1[[#This Row],[Product]])</f>
        <v>CMD01765702|SCR|Pomme de terre</v>
      </c>
    </row>
    <row r="2177" spans="1:18" x14ac:dyDescent="0.25">
      <c r="A2177" s="1" t="s">
        <v>3944</v>
      </c>
      <c r="B2177" s="1" t="s">
        <v>42</v>
      </c>
      <c r="C2177" s="3" t="s">
        <v>188</v>
      </c>
      <c r="D2177" s="3" t="s">
        <v>38</v>
      </c>
      <c r="E2177" s="1" t="s">
        <v>179</v>
      </c>
      <c r="F2177" s="1" t="s">
        <v>3945</v>
      </c>
      <c r="G2177" s="1" t="s">
        <v>945</v>
      </c>
      <c r="H2177" s="3">
        <f>SUBSTITUTE(LEFT(Tableau1[[#This Row],[OrderDate]],17),".",":")+0</f>
        <v>43571.325266203705</v>
      </c>
      <c r="I2177" s="3">
        <f>SUBSTITUTE(LEFT(Tableau1[[#This Row],[OrderDueTo]],17),".",":")+0</f>
        <v>43572.5</v>
      </c>
      <c r="J2177" s="13" t="str">
        <f>VLOOKUP(Tableau1[[#This Row],[AnaCode]],'Config Analyses'!A:C,2,FALSE)</f>
        <v>Analyse métaux lourds</v>
      </c>
      <c r="K2177" s="13" t="str">
        <f>VLOOKUP(Tableau1[[#This Row],[AnaCode]],'Config Analyses'!A:C,3,FALSE)</f>
        <v>Equipe 1</v>
      </c>
      <c r="L2177" s="13" t="str">
        <f>VLOOKUP(Tableau1[[#This Row],[CustomerCode]],'Config Clients'!A:D,3,FALSE)</f>
        <v>Coopérative agricole</v>
      </c>
      <c r="M2177" s="13" t="str">
        <f>VLOOKUP(Tableau1[[#This Row],[CustomerCode]],'Config Clients'!A:D,4,FALSE)</f>
        <v>Julie</v>
      </c>
      <c r="N2177" s="10" t="str">
        <f>IFERROR(IF(Tableau1[[#This Row],[Date rendu]]-'Date de l''export'!$A$2&gt;0,"Non","Oui"),"Oui")</f>
        <v>Non</v>
      </c>
      <c r="O2177" s="11">
        <f>IF(Tableau1[[#This Row],[En retard?]]="Non",Tableau1[[#This Row],[Date rendu]]-'Date de l''export'!$A$2,0)</f>
        <v>0.74041666666744277</v>
      </c>
      <c r="P2177" s="14" t="str">
        <f>IF(Tableau1[[#This Row],[En retard?]]="Oui","HD",IF(Tableau1[Délai restant]&lt;1,"&lt;24h",IF(Tableau1[Délai restant]&lt;2,"&lt;48h","≥48h")))</f>
        <v>&lt;24h</v>
      </c>
      <c r="Q2177" s="14" t="str">
        <f>IF(AND(Tableau1[[#This Row],[En retard?]]="Oui",OR(Tableau1[[#This Row],[Product]]="Citron",Tableau1[[#This Row],[Product]]="Amandes")),"Oui","Non")</f>
        <v>Non</v>
      </c>
      <c r="R2177" t="str">
        <f>CONCATENATE(Tableau1[[#This Row],[OrderCode]],"|",Tableau1[[#This Row],[AnaCode]],"|",Tableau1[[#This Row],[Product]])</f>
        <v>CMD01646454|MTX|Jus de fruits</v>
      </c>
    </row>
    <row r="2178" spans="1:18" x14ac:dyDescent="0.25">
      <c r="A2178" s="1" t="s">
        <v>744</v>
      </c>
      <c r="B2178" s="1" t="s">
        <v>31</v>
      </c>
      <c r="C2178" s="3" t="s">
        <v>98</v>
      </c>
      <c r="D2178" s="3" t="s">
        <v>27</v>
      </c>
      <c r="E2178" s="1" t="s">
        <v>179</v>
      </c>
      <c r="F2178" s="1" t="s">
        <v>2453</v>
      </c>
      <c r="G2178" s="1" t="s">
        <v>945</v>
      </c>
      <c r="H2178" s="3">
        <f>SUBSTITUTE(LEFT(Tableau1[[#This Row],[OrderDate]],17),".",":")+0</f>
        <v>43571.325486111113</v>
      </c>
      <c r="I2178" s="3">
        <f>SUBSTITUTE(LEFT(Tableau1[[#This Row],[OrderDueTo]],17),".",":")+0</f>
        <v>43572.5</v>
      </c>
      <c r="J2178" s="13" t="str">
        <f>VLOOKUP(Tableau1[[#This Row],[AnaCode]],'Config Analyses'!A:C,2,FALSE)</f>
        <v>Analyse métaux lourds</v>
      </c>
      <c r="K2178" s="13" t="str">
        <f>VLOOKUP(Tableau1[[#This Row],[AnaCode]],'Config Analyses'!A:C,3,FALSE)</f>
        <v>Equipe 1</v>
      </c>
      <c r="L2178" s="13" t="str">
        <f>VLOOKUP(Tableau1[[#This Row],[CustomerCode]],'Config Clients'!A:D,3,FALSE)</f>
        <v>Coopérative agricole</v>
      </c>
      <c r="M2178" s="13" t="str">
        <f>VLOOKUP(Tableau1[[#This Row],[CustomerCode]],'Config Clients'!A:D,4,FALSE)</f>
        <v>Julie</v>
      </c>
      <c r="N2178" s="10" t="str">
        <f>IFERROR(IF(Tableau1[[#This Row],[Date rendu]]-'Date de l''export'!$A$2&gt;0,"Non","Oui"),"Oui")</f>
        <v>Non</v>
      </c>
      <c r="O2178" s="11">
        <f>IF(Tableau1[[#This Row],[En retard?]]="Non",Tableau1[[#This Row],[Date rendu]]-'Date de l''export'!$A$2,0)</f>
        <v>0.74041666666744277</v>
      </c>
      <c r="P2178" s="14" t="str">
        <f>IF(Tableau1[[#This Row],[En retard?]]="Oui","HD",IF(Tableau1[Délai restant]&lt;1,"&lt;24h",IF(Tableau1[Délai restant]&lt;2,"&lt;48h","≥48h")))</f>
        <v>&lt;24h</v>
      </c>
      <c r="Q2178" s="14" t="str">
        <f>IF(AND(Tableau1[[#This Row],[En retard?]]="Oui",OR(Tableau1[[#This Row],[Product]]="Citron",Tableau1[[#This Row],[Product]]="Amandes")),"Oui","Non")</f>
        <v>Non</v>
      </c>
      <c r="R2178" t="str">
        <f>CONCATENATE(Tableau1[[#This Row],[OrderCode]],"|",Tableau1[[#This Row],[AnaCode]],"|",Tableau1[[#This Row],[Product]])</f>
        <v>CMD01448509|MTX|Pomme de terre</v>
      </c>
    </row>
    <row r="2179" spans="1:18" x14ac:dyDescent="0.25">
      <c r="A2179" s="1" t="s">
        <v>771</v>
      </c>
      <c r="B2179" s="1" t="s">
        <v>42</v>
      </c>
      <c r="C2179" s="3" t="s">
        <v>65</v>
      </c>
      <c r="D2179" s="3" t="s">
        <v>17</v>
      </c>
      <c r="E2179" s="1" t="s">
        <v>179</v>
      </c>
      <c r="F2179" s="1" t="s">
        <v>2570</v>
      </c>
      <c r="G2179" s="1" t="s">
        <v>945</v>
      </c>
      <c r="H2179" s="3">
        <f>SUBSTITUTE(LEFT(Tableau1[[#This Row],[OrderDate]],17),".",":")+0</f>
        <v>43571.32571759259</v>
      </c>
      <c r="I2179" s="3">
        <f>SUBSTITUTE(LEFT(Tableau1[[#This Row],[OrderDueTo]],17),".",":")+0</f>
        <v>43572.5</v>
      </c>
      <c r="J2179" s="13" t="str">
        <f>VLOOKUP(Tableau1[[#This Row],[AnaCode]],'Config Analyses'!A:C,2,FALSE)</f>
        <v>Analyse métaux lourds</v>
      </c>
      <c r="K2179" s="13" t="str">
        <f>VLOOKUP(Tableau1[[#This Row],[AnaCode]],'Config Analyses'!A:C,3,FALSE)</f>
        <v>Equipe 1</v>
      </c>
      <c r="L2179" s="13" t="str">
        <f>VLOOKUP(Tableau1[[#This Row],[CustomerCode]],'Config Clients'!A:D,3,FALSE)</f>
        <v>Entreprises agro-alimentaires</v>
      </c>
      <c r="M2179" s="13" t="str">
        <f>VLOOKUP(Tableau1[[#This Row],[CustomerCode]],'Config Clients'!A:D,4,FALSE)</f>
        <v>Marc</v>
      </c>
      <c r="N2179" s="10" t="str">
        <f>IFERROR(IF(Tableau1[[#This Row],[Date rendu]]-'Date de l''export'!$A$2&gt;0,"Non","Oui"),"Oui")</f>
        <v>Non</v>
      </c>
      <c r="O2179" s="11">
        <f>IF(Tableau1[[#This Row],[En retard?]]="Non",Tableau1[[#This Row],[Date rendu]]-'Date de l''export'!$A$2,0)</f>
        <v>0.74041666666744277</v>
      </c>
      <c r="P2179" s="14" t="str">
        <f>IF(Tableau1[[#This Row],[En retard?]]="Oui","HD",IF(Tableau1[Délai restant]&lt;1,"&lt;24h",IF(Tableau1[Délai restant]&lt;2,"&lt;48h","≥48h")))</f>
        <v>&lt;24h</v>
      </c>
      <c r="Q2179" s="14" t="str">
        <f>IF(AND(Tableau1[[#This Row],[En retard?]]="Oui",OR(Tableau1[[#This Row],[Product]]="Citron",Tableau1[[#This Row],[Product]]="Amandes")),"Oui","Non")</f>
        <v>Non</v>
      </c>
      <c r="R2179" t="str">
        <f>CONCATENATE(Tableau1[[#This Row],[OrderCode]],"|",Tableau1[[#This Row],[AnaCode]],"|",Tableau1[[#This Row],[Product]])</f>
        <v>CMD01753602|MTX|Jus de fruits</v>
      </c>
    </row>
    <row r="2180" spans="1:18" x14ac:dyDescent="0.25">
      <c r="A2180" s="1" t="s">
        <v>646</v>
      </c>
      <c r="B2180" s="1" t="s">
        <v>32</v>
      </c>
      <c r="C2180" s="3" t="s">
        <v>61</v>
      </c>
      <c r="D2180" s="3" t="s">
        <v>14</v>
      </c>
      <c r="E2180" s="1" t="s">
        <v>229</v>
      </c>
      <c r="F2180" s="1" t="s">
        <v>2656</v>
      </c>
      <c r="G2180" s="1" t="s">
        <v>964</v>
      </c>
      <c r="H2180" s="3">
        <f>SUBSTITUTE(LEFT(Tableau1[[#This Row],[OrderDate]],17),".",":")+0</f>
        <v>43571.325798611113</v>
      </c>
      <c r="I2180" s="3">
        <f>SUBSTITUTE(LEFT(Tableau1[[#This Row],[OrderDueTo]],17),".",":")+0</f>
        <v>43573.5</v>
      </c>
      <c r="J2180" s="13" t="str">
        <f>VLOOKUP(Tableau1[[#This Row],[AnaCode]],'Config Analyses'!A:C,2,FALSE)</f>
        <v>Analyse sucres</v>
      </c>
      <c r="K2180" s="13" t="str">
        <f>VLOOKUP(Tableau1[[#This Row],[AnaCode]],'Config Analyses'!A:C,3,FALSE)</f>
        <v>Equipe 2</v>
      </c>
      <c r="L2180" s="13" t="str">
        <f>VLOOKUP(Tableau1[[#This Row],[CustomerCode]],'Config Clients'!A:D,3,FALSE)</f>
        <v>Grande surface</v>
      </c>
      <c r="M2180" s="13" t="str">
        <f>VLOOKUP(Tableau1[[#This Row],[CustomerCode]],'Config Clients'!A:D,4,FALSE)</f>
        <v>Eric</v>
      </c>
      <c r="N2180" s="10" t="str">
        <f>IFERROR(IF(Tableau1[[#This Row],[Date rendu]]-'Date de l''export'!$A$2&gt;0,"Non","Oui"),"Oui")</f>
        <v>Non</v>
      </c>
      <c r="O2180" s="11">
        <f>IF(Tableau1[[#This Row],[En retard?]]="Non",Tableau1[[#This Row],[Date rendu]]-'Date de l''export'!$A$2,0)</f>
        <v>1.7404166666674428</v>
      </c>
      <c r="P2180" s="14" t="str">
        <f>IF(Tableau1[[#This Row],[En retard?]]="Oui","HD",IF(Tableau1[Délai restant]&lt;1,"&lt;24h",IF(Tableau1[Délai restant]&lt;2,"&lt;48h","≥48h")))</f>
        <v>&lt;48h</v>
      </c>
      <c r="Q2180" s="14" t="str">
        <f>IF(AND(Tableau1[[#This Row],[En retard?]]="Oui",OR(Tableau1[[#This Row],[Product]]="Citron",Tableau1[[#This Row],[Product]]="Amandes")),"Oui","Non")</f>
        <v>Non</v>
      </c>
      <c r="R2180" t="str">
        <f>CONCATENATE(Tableau1[[#This Row],[OrderCode]],"|",Tableau1[[#This Row],[AnaCode]],"|",Tableau1[[#This Row],[Product]])</f>
        <v>CMD01761801|SCR|Tomate</v>
      </c>
    </row>
    <row r="2181" spans="1:18" x14ac:dyDescent="0.25">
      <c r="A2181" s="1" t="s">
        <v>767</v>
      </c>
      <c r="B2181" s="1" t="s">
        <v>32</v>
      </c>
      <c r="C2181" s="3" t="s">
        <v>61</v>
      </c>
      <c r="D2181" s="3" t="s">
        <v>14</v>
      </c>
      <c r="E2181" s="1" t="s">
        <v>179</v>
      </c>
      <c r="F2181" s="1" t="s">
        <v>2560</v>
      </c>
      <c r="G2181" s="1" t="s">
        <v>945</v>
      </c>
      <c r="H2181" s="3">
        <f>SUBSTITUTE(LEFT(Tableau1[[#This Row],[OrderDate]],17),".",":")+0</f>
        <v>43571.326064814813</v>
      </c>
      <c r="I2181" s="3">
        <f>SUBSTITUTE(LEFT(Tableau1[[#This Row],[OrderDueTo]],17),".",":")+0</f>
        <v>43572.5</v>
      </c>
      <c r="J2181" s="13" t="str">
        <f>VLOOKUP(Tableau1[[#This Row],[AnaCode]],'Config Analyses'!A:C,2,FALSE)</f>
        <v>Analyse métaux lourds</v>
      </c>
      <c r="K2181" s="13" t="str">
        <f>VLOOKUP(Tableau1[[#This Row],[AnaCode]],'Config Analyses'!A:C,3,FALSE)</f>
        <v>Equipe 1</v>
      </c>
      <c r="L2181" s="13" t="str">
        <f>VLOOKUP(Tableau1[[#This Row],[CustomerCode]],'Config Clients'!A:D,3,FALSE)</f>
        <v>Grande surface</v>
      </c>
      <c r="M2181" s="13" t="str">
        <f>VLOOKUP(Tableau1[[#This Row],[CustomerCode]],'Config Clients'!A:D,4,FALSE)</f>
        <v>Eric</v>
      </c>
      <c r="N2181" s="10" t="str">
        <f>IFERROR(IF(Tableau1[[#This Row],[Date rendu]]-'Date de l''export'!$A$2&gt;0,"Non","Oui"),"Oui")</f>
        <v>Non</v>
      </c>
      <c r="O2181" s="11">
        <f>IF(Tableau1[[#This Row],[En retard?]]="Non",Tableau1[[#This Row],[Date rendu]]-'Date de l''export'!$A$2,0)</f>
        <v>0.74041666666744277</v>
      </c>
      <c r="P2181" s="14" t="str">
        <f>IF(Tableau1[[#This Row],[En retard?]]="Oui","HD",IF(Tableau1[Délai restant]&lt;1,"&lt;24h",IF(Tableau1[Délai restant]&lt;2,"&lt;48h","≥48h")))</f>
        <v>&lt;24h</v>
      </c>
      <c r="Q2181" s="14" t="str">
        <f>IF(AND(Tableau1[[#This Row],[En retard?]]="Oui",OR(Tableau1[[#This Row],[Product]]="Citron",Tableau1[[#This Row],[Product]]="Amandes")),"Oui","Non")</f>
        <v>Non</v>
      </c>
      <c r="R2181" t="str">
        <f>CONCATENATE(Tableau1[[#This Row],[OrderCode]],"|",Tableau1[[#This Row],[AnaCode]],"|",Tableau1[[#This Row],[Product]])</f>
        <v>CMD01763006|MTX|Tomate</v>
      </c>
    </row>
    <row r="2182" spans="1:18" x14ac:dyDescent="0.25">
      <c r="A2182" s="1" t="s">
        <v>3946</v>
      </c>
      <c r="B2182" s="1" t="s">
        <v>42</v>
      </c>
      <c r="C2182" s="3" t="s">
        <v>73</v>
      </c>
      <c r="D2182" s="3" t="s">
        <v>23</v>
      </c>
      <c r="E2182" s="1" t="s">
        <v>179</v>
      </c>
      <c r="F2182" s="1" t="s">
        <v>3947</v>
      </c>
      <c r="G2182" s="1" t="s">
        <v>945</v>
      </c>
      <c r="H2182" s="3">
        <f>SUBSTITUTE(LEFT(Tableau1[[#This Row],[OrderDate]],17),".",":")+0</f>
        <v>43571.326203703706</v>
      </c>
      <c r="I2182" s="3">
        <f>SUBSTITUTE(LEFT(Tableau1[[#This Row],[OrderDueTo]],17),".",":")+0</f>
        <v>43572.5</v>
      </c>
      <c r="J2182" s="13" t="str">
        <f>VLOOKUP(Tableau1[[#This Row],[AnaCode]],'Config Analyses'!A:C,2,FALSE)</f>
        <v>Analyse métaux lourds</v>
      </c>
      <c r="K2182" s="13" t="str">
        <f>VLOOKUP(Tableau1[[#This Row],[AnaCode]],'Config Analyses'!A:C,3,FALSE)</f>
        <v>Equipe 1</v>
      </c>
      <c r="L2182" s="13" t="str">
        <f>VLOOKUP(Tableau1[[#This Row],[CustomerCode]],'Config Clients'!A:D,3,FALSE)</f>
        <v>Entreprises agro-alimentaires</v>
      </c>
      <c r="M2182" s="13" t="str">
        <f>VLOOKUP(Tableau1[[#This Row],[CustomerCode]],'Config Clients'!A:D,4,FALSE)</f>
        <v>Julien</v>
      </c>
      <c r="N2182" s="10" t="str">
        <f>IFERROR(IF(Tableau1[[#This Row],[Date rendu]]-'Date de l''export'!$A$2&gt;0,"Non","Oui"),"Oui")</f>
        <v>Non</v>
      </c>
      <c r="O2182" s="11">
        <f>IF(Tableau1[[#This Row],[En retard?]]="Non",Tableau1[[#This Row],[Date rendu]]-'Date de l''export'!$A$2,0)</f>
        <v>0.74041666666744277</v>
      </c>
      <c r="P2182" s="14" t="str">
        <f>IF(Tableau1[[#This Row],[En retard?]]="Oui","HD",IF(Tableau1[Délai restant]&lt;1,"&lt;24h",IF(Tableau1[Délai restant]&lt;2,"&lt;48h","≥48h")))</f>
        <v>&lt;24h</v>
      </c>
      <c r="Q2182" s="14" t="str">
        <f>IF(AND(Tableau1[[#This Row],[En retard?]]="Oui",OR(Tableau1[[#This Row],[Product]]="Citron",Tableau1[[#This Row],[Product]]="Amandes")),"Oui","Non")</f>
        <v>Non</v>
      </c>
      <c r="R2182" t="str">
        <f>CONCATENATE(Tableau1[[#This Row],[OrderCode]],"|",Tableau1[[#This Row],[AnaCode]],"|",Tableau1[[#This Row],[Product]])</f>
        <v>CMD01692709|MTX|Jus de fruits</v>
      </c>
    </row>
    <row r="2183" spans="1:18" x14ac:dyDescent="0.25">
      <c r="A2183" s="1" t="s">
        <v>3948</v>
      </c>
      <c r="B2183" s="1" t="s">
        <v>31</v>
      </c>
      <c r="C2183" s="3" t="s">
        <v>73</v>
      </c>
      <c r="D2183" s="3" t="s">
        <v>23</v>
      </c>
      <c r="E2183" s="1" t="s">
        <v>229</v>
      </c>
      <c r="F2183" s="1" t="s">
        <v>3949</v>
      </c>
      <c r="G2183" s="1" t="s">
        <v>964</v>
      </c>
      <c r="H2183" s="3">
        <f>SUBSTITUTE(LEFT(Tableau1[[#This Row],[OrderDate]],17),".",":")+0</f>
        <v>43571.326574074075</v>
      </c>
      <c r="I2183" s="3">
        <f>SUBSTITUTE(LEFT(Tableau1[[#This Row],[OrderDueTo]],17),".",":")+0</f>
        <v>43573.5</v>
      </c>
      <c r="J2183" s="13" t="str">
        <f>VLOOKUP(Tableau1[[#This Row],[AnaCode]],'Config Analyses'!A:C,2,FALSE)</f>
        <v>Analyse sucres</v>
      </c>
      <c r="K2183" s="13" t="str">
        <f>VLOOKUP(Tableau1[[#This Row],[AnaCode]],'Config Analyses'!A:C,3,FALSE)</f>
        <v>Equipe 2</v>
      </c>
      <c r="L2183" s="13" t="str">
        <f>VLOOKUP(Tableau1[[#This Row],[CustomerCode]],'Config Clients'!A:D,3,FALSE)</f>
        <v>Entreprises agro-alimentaires</v>
      </c>
      <c r="M2183" s="13" t="str">
        <f>VLOOKUP(Tableau1[[#This Row],[CustomerCode]],'Config Clients'!A:D,4,FALSE)</f>
        <v>Julien</v>
      </c>
      <c r="N2183" s="10" t="str">
        <f>IFERROR(IF(Tableau1[[#This Row],[Date rendu]]-'Date de l''export'!$A$2&gt;0,"Non","Oui"),"Oui")</f>
        <v>Non</v>
      </c>
      <c r="O2183" s="11">
        <f>IF(Tableau1[[#This Row],[En retard?]]="Non",Tableau1[[#This Row],[Date rendu]]-'Date de l''export'!$A$2,0)</f>
        <v>1.7404166666674428</v>
      </c>
      <c r="P2183" s="14" t="str">
        <f>IF(Tableau1[[#This Row],[En retard?]]="Oui","HD",IF(Tableau1[Délai restant]&lt;1,"&lt;24h",IF(Tableau1[Délai restant]&lt;2,"&lt;48h","≥48h")))</f>
        <v>&lt;48h</v>
      </c>
      <c r="Q2183" s="14" t="str">
        <f>IF(AND(Tableau1[[#This Row],[En retard?]]="Oui",OR(Tableau1[[#This Row],[Product]]="Citron",Tableau1[[#This Row],[Product]]="Amandes")),"Oui","Non")</f>
        <v>Non</v>
      </c>
      <c r="R2183" t="str">
        <f>CONCATENATE(Tableau1[[#This Row],[OrderCode]],"|",Tableau1[[#This Row],[AnaCode]],"|",Tableau1[[#This Row],[Product]])</f>
        <v>CMD01392403|SCR|Pomme de terre</v>
      </c>
    </row>
    <row r="2184" spans="1:18" x14ac:dyDescent="0.25">
      <c r="A2184" s="1" t="s">
        <v>785</v>
      </c>
      <c r="B2184" s="1" t="s">
        <v>42</v>
      </c>
      <c r="C2184" s="3" t="s">
        <v>67</v>
      </c>
      <c r="D2184" s="3" t="s">
        <v>18</v>
      </c>
      <c r="E2184" s="1" t="s">
        <v>179</v>
      </c>
      <c r="F2184" s="1" t="s">
        <v>2659</v>
      </c>
      <c r="G2184" s="1" t="s">
        <v>945</v>
      </c>
      <c r="H2184" s="3">
        <f>SUBSTITUTE(LEFT(Tableau1[[#This Row],[OrderDate]],17),".",":")+0</f>
        <v>43571.326620370368</v>
      </c>
      <c r="I2184" s="3">
        <f>SUBSTITUTE(LEFT(Tableau1[[#This Row],[OrderDueTo]],17),".",":")+0</f>
        <v>43572.5</v>
      </c>
      <c r="J2184" s="13" t="str">
        <f>VLOOKUP(Tableau1[[#This Row],[AnaCode]],'Config Analyses'!A:C,2,FALSE)</f>
        <v>Analyse métaux lourds</v>
      </c>
      <c r="K2184" s="13" t="str">
        <f>VLOOKUP(Tableau1[[#This Row],[AnaCode]],'Config Analyses'!A:C,3,FALSE)</f>
        <v>Equipe 1</v>
      </c>
      <c r="L2184" s="13" t="str">
        <f>VLOOKUP(Tableau1[[#This Row],[CustomerCode]],'Config Clients'!A:D,3,FALSE)</f>
        <v>Entreprises agro-alimentaires</v>
      </c>
      <c r="M2184" s="13" t="str">
        <f>VLOOKUP(Tableau1[[#This Row],[CustomerCode]],'Config Clients'!A:D,4,FALSE)</f>
        <v>Marc</v>
      </c>
      <c r="N2184" s="10" t="str">
        <f>IFERROR(IF(Tableau1[[#This Row],[Date rendu]]-'Date de l''export'!$A$2&gt;0,"Non","Oui"),"Oui")</f>
        <v>Non</v>
      </c>
      <c r="O2184" s="11">
        <f>IF(Tableau1[[#This Row],[En retard?]]="Non",Tableau1[[#This Row],[Date rendu]]-'Date de l''export'!$A$2,0)</f>
        <v>0.74041666666744277</v>
      </c>
      <c r="P2184" s="14" t="str">
        <f>IF(Tableau1[[#This Row],[En retard?]]="Oui","HD",IF(Tableau1[Délai restant]&lt;1,"&lt;24h",IF(Tableau1[Délai restant]&lt;2,"&lt;48h","≥48h")))</f>
        <v>&lt;24h</v>
      </c>
      <c r="Q2184" s="14" t="str">
        <f>IF(AND(Tableau1[[#This Row],[En retard?]]="Oui",OR(Tableau1[[#This Row],[Product]]="Citron",Tableau1[[#This Row],[Product]]="Amandes")),"Oui","Non")</f>
        <v>Non</v>
      </c>
      <c r="R2184" t="str">
        <f>CONCATENATE(Tableau1[[#This Row],[OrderCode]],"|",Tableau1[[#This Row],[AnaCode]],"|",Tableau1[[#This Row],[Product]])</f>
        <v>CMD01680901|MTX|Jus de fruits</v>
      </c>
    </row>
    <row r="2185" spans="1:18" x14ac:dyDescent="0.25">
      <c r="A2185" s="1" t="s">
        <v>384</v>
      </c>
      <c r="B2185" s="1" t="s">
        <v>31</v>
      </c>
      <c r="C2185" s="3" t="s">
        <v>54</v>
      </c>
      <c r="D2185" s="3" t="s">
        <v>10</v>
      </c>
      <c r="E2185" s="1" t="s">
        <v>179</v>
      </c>
      <c r="F2185" s="1" t="s">
        <v>2543</v>
      </c>
      <c r="G2185" s="1" t="s">
        <v>945</v>
      </c>
      <c r="H2185" s="3">
        <f>SUBSTITUTE(LEFT(Tableau1[[#This Row],[OrderDate]],17),".",":")+0</f>
        <v>43571.326666666668</v>
      </c>
      <c r="I2185" s="3">
        <f>SUBSTITUTE(LEFT(Tableau1[[#This Row],[OrderDueTo]],17),".",":")+0</f>
        <v>43572.5</v>
      </c>
      <c r="J2185" s="13" t="str">
        <f>VLOOKUP(Tableau1[[#This Row],[AnaCode]],'Config Analyses'!A:C,2,FALSE)</f>
        <v>Analyse métaux lourds</v>
      </c>
      <c r="K2185" s="13" t="str">
        <f>VLOOKUP(Tableau1[[#This Row],[AnaCode]],'Config Analyses'!A:C,3,FALSE)</f>
        <v>Equipe 1</v>
      </c>
      <c r="L2185" s="13" t="str">
        <f>VLOOKUP(Tableau1[[#This Row],[CustomerCode]],'Config Clients'!A:D,3,FALSE)</f>
        <v>Coopérative agricole</v>
      </c>
      <c r="M2185" s="13" t="str">
        <f>VLOOKUP(Tableau1[[#This Row],[CustomerCode]],'Config Clients'!A:D,4,FALSE)</f>
        <v>Julie</v>
      </c>
      <c r="N2185" s="10" t="str">
        <f>IFERROR(IF(Tableau1[[#This Row],[Date rendu]]-'Date de l''export'!$A$2&gt;0,"Non","Oui"),"Oui")</f>
        <v>Non</v>
      </c>
      <c r="O2185" s="11">
        <f>IF(Tableau1[[#This Row],[En retard?]]="Non",Tableau1[[#This Row],[Date rendu]]-'Date de l''export'!$A$2,0)</f>
        <v>0.74041666666744277</v>
      </c>
      <c r="P2185" s="14" t="str">
        <f>IF(Tableau1[[#This Row],[En retard?]]="Oui","HD",IF(Tableau1[Délai restant]&lt;1,"&lt;24h",IF(Tableau1[Délai restant]&lt;2,"&lt;48h","≥48h")))</f>
        <v>&lt;24h</v>
      </c>
      <c r="Q2185" s="14" t="str">
        <f>IF(AND(Tableau1[[#This Row],[En retard?]]="Oui",OR(Tableau1[[#This Row],[Product]]="Citron",Tableau1[[#This Row],[Product]]="Amandes")),"Oui","Non")</f>
        <v>Non</v>
      </c>
      <c r="R2185" t="str">
        <f>CONCATENATE(Tableau1[[#This Row],[OrderCode]],"|",Tableau1[[#This Row],[AnaCode]],"|",Tableau1[[#This Row],[Product]])</f>
        <v>CMD01569204|MTX|Pomme de terre</v>
      </c>
    </row>
    <row r="2186" spans="1:18" x14ac:dyDescent="0.25">
      <c r="A2186" s="1" t="s">
        <v>635</v>
      </c>
      <c r="B2186" s="1" t="s">
        <v>31</v>
      </c>
      <c r="C2186" s="3" t="s">
        <v>52</v>
      </c>
      <c r="D2186" s="3" t="s">
        <v>9</v>
      </c>
      <c r="E2186" s="1" t="s">
        <v>179</v>
      </c>
      <c r="F2186" s="1" t="s">
        <v>2539</v>
      </c>
      <c r="G2186" s="1" t="s">
        <v>945</v>
      </c>
      <c r="H2186" s="3">
        <f>SUBSTITUTE(LEFT(Tableau1[[#This Row],[OrderDate]],17),".",":")+0</f>
        <v>43571.326840277776</v>
      </c>
      <c r="I2186" s="3">
        <f>SUBSTITUTE(LEFT(Tableau1[[#This Row],[OrderDueTo]],17),".",":")+0</f>
        <v>43572.5</v>
      </c>
      <c r="J2186" s="13" t="str">
        <f>VLOOKUP(Tableau1[[#This Row],[AnaCode]],'Config Analyses'!A:C,2,FALSE)</f>
        <v>Analyse métaux lourds</v>
      </c>
      <c r="K2186" s="13" t="str">
        <f>VLOOKUP(Tableau1[[#This Row],[AnaCode]],'Config Analyses'!A:C,3,FALSE)</f>
        <v>Equipe 1</v>
      </c>
      <c r="L2186" s="13" t="str">
        <f>VLOOKUP(Tableau1[[#This Row],[CustomerCode]],'Config Clients'!A:D,3,FALSE)</f>
        <v>Centrale d'achats</v>
      </c>
      <c r="M2186" s="13" t="str">
        <f>VLOOKUP(Tableau1[[#This Row],[CustomerCode]],'Config Clients'!A:D,4,FALSE)</f>
        <v>Sandrine</v>
      </c>
      <c r="N2186" s="10" t="str">
        <f>IFERROR(IF(Tableau1[[#This Row],[Date rendu]]-'Date de l''export'!$A$2&gt;0,"Non","Oui"),"Oui")</f>
        <v>Non</v>
      </c>
      <c r="O2186" s="11">
        <f>IF(Tableau1[[#This Row],[En retard?]]="Non",Tableau1[[#This Row],[Date rendu]]-'Date de l''export'!$A$2,0)</f>
        <v>0.74041666666744277</v>
      </c>
      <c r="P2186" s="14" t="str">
        <f>IF(Tableau1[[#This Row],[En retard?]]="Oui","HD",IF(Tableau1[Délai restant]&lt;1,"&lt;24h",IF(Tableau1[Délai restant]&lt;2,"&lt;48h","≥48h")))</f>
        <v>&lt;24h</v>
      </c>
      <c r="Q2186" s="14" t="str">
        <f>IF(AND(Tableau1[[#This Row],[En retard?]]="Oui",OR(Tableau1[[#This Row],[Product]]="Citron",Tableau1[[#This Row],[Product]]="Amandes")),"Oui","Non")</f>
        <v>Non</v>
      </c>
      <c r="R2186" t="str">
        <f>CONCATENATE(Tableau1[[#This Row],[OrderCode]],"|",Tableau1[[#This Row],[AnaCode]],"|",Tableau1[[#This Row],[Product]])</f>
        <v>CMD01745101|MTX|Pomme de terre</v>
      </c>
    </row>
    <row r="2187" spans="1:18" x14ac:dyDescent="0.25">
      <c r="A2187" s="1" t="s">
        <v>840</v>
      </c>
      <c r="B2187" s="1" t="s">
        <v>43</v>
      </c>
      <c r="C2187" s="3" t="s">
        <v>75</v>
      </c>
      <c r="D2187" s="3" t="s">
        <v>24</v>
      </c>
      <c r="E2187" s="1" t="s">
        <v>229</v>
      </c>
      <c r="F2187" s="1" t="s">
        <v>2661</v>
      </c>
      <c r="G2187" s="1" t="s">
        <v>964</v>
      </c>
      <c r="H2187" s="3">
        <f>SUBSTITUTE(LEFT(Tableau1[[#This Row],[OrderDate]],17),".",":")+0</f>
        <v>43571.327291666668</v>
      </c>
      <c r="I2187" s="3">
        <f>SUBSTITUTE(LEFT(Tableau1[[#This Row],[OrderDueTo]],17),".",":")+0</f>
        <v>43573.5</v>
      </c>
      <c r="J2187" s="13" t="str">
        <f>VLOOKUP(Tableau1[[#This Row],[AnaCode]],'Config Analyses'!A:C,2,FALSE)</f>
        <v>Analyse sucres</v>
      </c>
      <c r="K2187" s="13" t="str">
        <f>VLOOKUP(Tableau1[[#This Row],[AnaCode]],'Config Analyses'!A:C,3,FALSE)</f>
        <v>Equipe 2</v>
      </c>
      <c r="L2187" s="13" t="str">
        <f>VLOOKUP(Tableau1[[#This Row],[CustomerCode]],'Config Clients'!A:D,3,FALSE)</f>
        <v>Entreprises agro-alimentaires</v>
      </c>
      <c r="M2187" s="13" t="str">
        <f>VLOOKUP(Tableau1[[#This Row],[CustomerCode]],'Config Clients'!A:D,4,FALSE)</f>
        <v>Julien</v>
      </c>
      <c r="N2187" s="10" t="str">
        <f>IFERROR(IF(Tableau1[[#This Row],[Date rendu]]-'Date de l''export'!$A$2&gt;0,"Non","Oui"),"Oui")</f>
        <v>Non</v>
      </c>
      <c r="O2187" s="11">
        <f>IF(Tableau1[[#This Row],[En retard?]]="Non",Tableau1[[#This Row],[Date rendu]]-'Date de l''export'!$A$2,0)</f>
        <v>1.7404166666674428</v>
      </c>
      <c r="P2187" s="14" t="str">
        <f>IF(Tableau1[[#This Row],[En retard?]]="Oui","HD",IF(Tableau1[Délai restant]&lt;1,"&lt;24h",IF(Tableau1[Délai restant]&lt;2,"&lt;48h","≥48h")))</f>
        <v>&lt;48h</v>
      </c>
      <c r="Q2187" s="14" t="str">
        <f>IF(AND(Tableau1[[#This Row],[En retard?]]="Oui",OR(Tableau1[[#This Row],[Product]]="Citron",Tableau1[[#This Row],[Product]]="Amandes")),"Oui","Non")</f>
        <v>Non</v>
      </c>
      <c r="R2187" t="str">
        <f>CONCATENATE(Tableau1[[#This Row],[OrderCode]],"|",Tableau1[[#This Row],[AnaCode]],"|",Tableau1[[#This Row],[Product]])</f>
        <v>CMD01754803|SCR|Pomme</v>
      </c>
    </row>
    <row r="2188" spans="1:18" x14ac:dyDescent="0.25">
      <c r="A2188" s="1" t="s">
        <v>753</v>
      </c>
      <c r="B2188" s="1" t="s">
        <v>32</v>
      </c>
      <c r="C2188" s="3" t="s">
        <v>61</v>
      </c>
      <c r="D2188" s="3" t="s">
        <v>14</v>
      </c>
      <c r="E2188" s="1" t="s">
        <v>229</v>
      </c>
      <c r="F2188" s="1" t="s">
        <v>1942</v>
      </c>
      <c r="G2188" s="1" t="s">
        <v>964</v>
      </c>
      <c r="H2188" s="3">
        <f>SUBSTITUTE(LEFT(Tableau1[[#This Row],[OrderDate]],17),".",":")+0</f>
        <v>43571.327881944446</v>
      </c>
      <c r="I2188" s="3">
        <f>SUBSTITUTE(LEFT(Tableau1[[#This Row],[OrderDueTo]],17),".",":")+0</f>
        <v>43573.5</v>
      </c>
      <c r="J2188" s="13" t="str">
        <f>VLOOKUP(Tableau1[[#This Row],[AnaCode]],'Config Analyses'!A:C,2,FALSE)</f>
        <v>Analyse sucres</v>
      </c>
      <c r="K2188" s="13" t="str">
        <f>VLOOKUP(Tableau1[[#This Row],[AnaCode]],'Config Analyses'!A:C,3,FALSE)</f>
        <v>Equipe 2</v>
      </c>
      <c r="L2188" s="13" t="str">
        <f>VLOOKUP(Tableau1[[#This Row],[CustomerCode]],'Config Clients'!A:D,3,FALSE)</f>
        <v>Grande surface</v>
      </c>
      <c r="M2188" s="13" t="str">
        <f>VLOOKUP(Tableau1[[#This Row],[CustomerCode]],'Config Clients'!A:D,4,FALSE)</f>
        <v>Eric</v>
      </c>
      <c r="N2188" s="10" t="str">
        <f>IFERROR(IF(Tableau1[[#This Row],[Date rendu]]-'Date de l''export'!$A$2&gt;0,"Non","Oui"),"Oui")</f>
        <v>Non</v>
      </c>
      <c r="O2188" s="11">
        <f>IF(Tableau1[[#This Row],[En retard?]]="Non",Tableau1[[#This Row],[Date rendu]]-'Date de l''export'!$A$2,0)</f>
        <v>1.7404166666674428</v>
      </c>
      <c r="P2188" s="14" t="str">
        <f>IF(Tableau1[[#This Row],[En retard?]]="Oui","HD",IF(Tableau1[Délai restant]&lt;1,"&lt;24h",IF(Tableau1[Délai restant]&lt;2,"&lt;48h","≥48h")))</f>
        <v>&lt;48h</v>
      </c>
      <c r="Q2188" s="14" t="str">
        <f>IF(AND(Tableau1[[#This Row],[En retard?]]="Oui",OR(Tableau1[[#This Row],[Product]]="Citron",Tableau1[[#This Row],[Product]]="Amandes")),"Oui","Non")</f>
        <v>Non</v>
      </c>
      <c r="R2188" t="str">
        <f>CONCATENATE(Tableau1[[#This Row],[OrderCode]],"|",Tableau1[[#This Row],[AnaCode]],"|",Tableau1[[#This Row],[Product]])</f>
        <v>CMD01497902|SCR|Tomate</v>
      </c>
    </row>
    <row r="2189" spans="1:18" x14ac:dyDescent="0.25">
      <c r="A2189" s="1" t="s">
        <v>3297</v>
      </c>
      <c r="B2189" s="1" t="s">
        <v>42</v>
      </c>
      <c r="C2189" s="3" t="s">
        <v>188</v>
      </c>
      <c r="D2189" s="3" t="s">
        <v>38</v>
      </c>
      <c r="E2189" s="1" t="s">
        <v>229</v>
      </c>
      <c r="F2189" s="1" t="s">
        <v>3950</v>
      </c>
      <c r="G2189" s="1" t="s">
        <v>964</v>
      </c>
      <c r="H2189" s="3">
        <f>SUBSTITUTE(LEFT(Tableau1[[#This Row],[OrderDate]],17),".",":")+0</f>
        <v>43571.328263888892</v>
      </c>
      <c r="I2189" s="3">
        <f>SUBSTITUTE(LEFT(Tableau1[[#This Row],[OrderDueTo]],17),".",":")+0</f>
        <v>43573.5</v>
      </c>
      <c r="J2189" s="13" t="str">
        <f>VLOOKUP(Tableau1[[#This Row],[AnaCode]],'Config Analyses'!A:C,2,FALSE)</f>
        <v>Analyse sucres</v>
      </c>
      <c r="K2189" s="13" t="str">
        <f>VLOOKUP(Tableau1[[#This Row],[AnaCode]],'Config Analyses'!A:C,3,FALSE)</f>
        <v>Equipe 2</v>
      </c>
      <c r="L2189" s="13" t="str">
        <f>VLOOKUP(Tableau1[[#This Row],[CustomerCode]],'Config Clients'!A:D,3,FALSE)</f>
        <v>Coopérative agricole</v>
      </c>
      <c r="M2189" s="13" t="str">
        <f>VLOOKUP(Tableau1[[#This Row],[CustomerCode]],'Config Clients'!A:D,4,FALSE)</f>
        <v>Julie</v>
      </c>
      <c r="N2189" s="10" t="str">
        <f>IFERROR(IF(Tableau1[[#This Row],[Date rendu]]-'Date de l''export'!$A$2&gt;0,"Non","Oui"),"Oui")</f>
        <v>Non</v>
      </c>
      <c r="O2189" s="11">
        <f>IF(Tableau1[[#This Row],[En retard?]]="Non",Tableau1[[#This Row],[Date rendu]]-'Date de l''export'!$A$2,0)</f>
        <v>1.7404166666674428</v>
      </c>
      <c r="P2189" s="14" t="str">
        <f>IF(Tableau1[[#This Row],[En retard?]]="Oui","HD",IF(Tableau1[Délai restant]&lt;1,"&lt;24h",IF(Tableau1[Délai restant]&lt;2,"&lt;48h","≥48h")))</f>
        <v>&lt;48h</v>
      </c>
      <c r="Q2189" s="14" t="str">
        <f>IF(AND(Tableau1[[#This Row],[En retard?]]="Oui",OR(Tableau1[[#This Row],[Product]]="Citron",Tableau1[[#This Row],[Product]]="Amandes")),"Oui","Non")</f>
        <v>Non</v>
      </c>
      <c r="R2189" t="str">
        <f>CONCATENATE(Tableau1[[#This Row],[OrderCode]],"|",Tableau1[[#This Row],[AnaCode]],"|",Tableau1[[#This Row],[Product]])</f>
        <v>CMD01695014|SCR|Jus de fruits</v>
      </c>
    </row>
    <row r="2190" spans="1:18" x14ac:dyDescent="0.25">
      <c r="A2190" s="1" t="s">
        <v>201</v>
      </c>
      <c r="B2190" s="1" t="s">
        <v>31</v>
      </c>
      <c r="C2190" s="3" t="s">
        <v>54</v>
      </c>
      <c r="D2190" s="3" t="s">
        <v>10</v>
      </c>
      <c r="E2190" s="1" t="s">
        <v>107</v>
      </c>
      <c r="F2190" s="1" t="s">
        <v>2745</v>
      </c>
      <c r="G2190" s="1" t="s">
        <v>950</v>
      </c>
      <c r="H2190" s="3">
        <f>SUBSTITUTE(LEFT(Tableau1[[#This Row],[OrderDate]],17),".",":")+0</f>
        <v>43571.328460648147</v>
      </c>
      <c r="I2190" s="3">
        <f>SUBSTITUTE(LEFT(Tableau1[[#This Row],[OrderDueTo]],17),".",":")+0</f>
        <v>43574.5</v>
      </c>
      <c r="J2190" s="13" t="str">
        <f>VLOOKUP(Tableau1[[#This Row],[AnaCode]],'Config Analyses'!A:C,2,FALSE)</f>
        <v>Analyse nutritionelle</v>
      </c>
      <c r="K2190" s="13" t="str">
        <f>VLOOKUP(Tableau1[[#This Row],[AnaCode]],'Config Analyses'!A:C,3,FALSE)</f>
        <v>Equipe 2</v>
      </c>
      <c r="L2190" s="13" t="str">
        <f>VLOOKUP(Tableau1[[#This Row],[CustomerCode]],'Config Clients'!A:D,3,FALSE)</f>
        <v>Coopérative agricole</v>
      </c>
      <c r="M2190" s="13" t="str">
        <f>VLOOKUP(Tableau1[[#This Row],[CustomerCode]],'Config Clients'!A:D,4,FALSE)</f>
        <v>Julie</v>
      </c>
      <c r="N2190" s="10" t="str">
        <f>IFERROR(IF(Tableau1[[#This Row],[Date rendu]]-'Date de l''export'!$A$2&gt;0,"Non","Oui"),"Oui")</f>
        <v>Non</v>
      </c>
      <c r="O2190" s="11">
        <f>IF(Tableau1[[#This Row],[En retard?]]="Non",Tableau1[[#This Row],[Date rendu]]-'Date de l''export'!$A$2,0)</f>
        <v>2.7404166666674428</v>
      </c>
      <c r="P2190" s="14" t="str">
        <f>IF(Tableau1[[#This Row],[En retard?]]="Oui","HD",IF(Tableau1[Délai restant]&lt;1,"&lt;24h",IF(Tableau1[Délai restant]&lt;2,"&lt;48h","≥48h")))</f>
        <v>≥48h</v>
      </c>
      <c r="Q2190" s="14" t="str">
        <f>IF(AND(Tableau1[[#This Row],[En retard?]]="Oui",OR(Tableau1[[#This Row],[Product]]="Citron",Tableau1[[#This Row],[Product]]="Amandes")),"Oui","Non")</f>
        <v>Non</v>
      </c>
      <c r="R2190" t="str">
        <f>CONCATENATE(Tableau1[[#This Row],[OrderCode]],"|",Tableau1[[#This Row],[AnaCode]],"|",Tableau1[[#This Row],[Product]])</f>
        <v>CMD01665307|NTR|Pomme de terre</v>
      </c>
    </row>
    <row r="2191" spans="1:18" x14ac:dyDescent="0.25">
      <c r="A2191" s="1" t="s">
        <v>799</v>
      </c>
      <c r="B2191" s="1" t="s">
        <v>43</v>
      </c>
      <c r="C2191" s="3" t="s">
        <v>225</v>
      </c>
      <c r="D2191" s="3" t="s">
        <v>39</v>
      </c>
      <c r="E2191" s="1" t="s">
        <v>229</v>
      </c>
      <c r="F2191" s="1" t="s">
        <v>2662</v>
      </c>
      <c r="G2191" s="1" t="s">
        <v>964</v>
      </c>
      <c r="H2191" s="3">
        <f>SUBSTITUTE(LEFT(Tableau1[[#This Row],[OrderDate]],17),".",":")+0</f>
        <v>43571.328472222223</v>
      </c>
      <c r="I2191" s="3">
        <f>SUBSTITUTE(LEFT(Tableau1[[#This Row],[OrderDueTo]],17),".",":")+0</f>
        <v>43573.5</v>
      </c>
      <c r="J2191" s="13" t="str">
        <f>VLOOKUP(Tableau1[[#This Row],[AnaCode]],'Config Analyses'!A:C,2,FALSE)</f>
        <v>Analyse sucres</v>
      </c>
      <c r="K2191" s="13" t="str">
        <f>VLOOKUP(Tableau1[[#This Row],[AnaCode]],'Config Analyses'!A:C,3,FALSE)</f>
        <v>Equipe 2</v>
      </c>
      <c r="L2191" s="13" t="str">
        <f>VLOOKUP(Tableau1[[#This Row],[CustomerCode]],'Config Clients'!A:D,3,FALSE)</f>
        <v>Coopérative agricole</v>
      </c>
      <c r="M2191" s="13" t="str">
        <f>VLOOKUP(Tableau1[[#This Row],[CustomerCode]],'Config Clients'!A:D,4,FALSE)</f>
        <v>Béatrice</v>
      </c>
      <c r="N2191" s="10" t="str">
        <f>IFERROR(IF(Tableau1[[#This Row],[Date rendu]]-'Date de l''export'!$A$2&gt;0,"Non","Oui"),"Oui")</f>
        <v>Non</v>
      </c>
      <c r="O2191" s="11">
        <f>IF(Tableau1[[#This Row],[En retard?]]="Non",Tableau1[[#This Row],[Date rendu]]-'Date de l''export'!$A$2,0)</f>
        <v>1.7404166666674428</v>
      </c>
      <c r="P2191" s="14" t="str">
        <f>IF(Tableau1[[#This Row],[En retard?]]="Oui","HD",IF(Tableau1[Délai restant]&lt;1,"&lt;24h",IF(Tableau1[Délai restant]&lt;2,"&lt;48h","≥48h")))</f>
        <v>&lt;48h</v>
      </c>
      <c r="Q2191" s="14" t="str">
        <f>IF(AND(Tableau1[[#This Row],[En retard?]]="Oui",OR(Tableau1[[#This Row],[Product]]="Citron",Tableau1[[#This Row],[Product]]="Amandes")),"Oui","Non")</f>
        <v>Non</v>
      </c>
      <c r="R2191" t="str">
        <f>CONCATENATE(Tableau1[[#This Row],[OrderCode]],"|",Tableau1[[#This Row],[AnaCode]],"|",Tableau1[[#This Row],[Product]])</f>
        <v>CMD01773902|SCR|Pomme</v>
      </c>
    </row>
    <row r="2192" spans="1:18" x14ac:dyDescent="0.25">
      <c r="A2192" s="1" t="s">
        <v>3646</v>
      </c>
      <c r="B2192" s="1" t="s">
        <v>42</v>
      </c>
      <c r="C2192" s="3" t="s">
        <v>188</v>
      </c>
      <c r="D2192" s="3" t="s">
        <v>38</v>
      </c>
      <c r="E2192" s="1" t="s">
        <v>179</v>
      </c>
      <c r="F2192" s="1" t="s">
        <v>3951</v>
      </c>
      <c r="G2192" s="1" t="s">
        <v>945</v>
      </c>
      <c r="H2192" s="3">
        <f>SUBSTITUTE(LEFT(Tableau1[[#This Row],[OrderDate]],17),".",":")+0</f>
        <v>43571.328530092593</v>
      </c>
      <c r="I2192" s="3">
        <f>SUBSTITUTE(LEFT(Tableau1[[#This Row],[OrderDueTo]],17),".",":")+0</f>
        <v>43572.5</v>
      </c>
      <c r="J2192" s="13" t="str">
        <f>VLOOKUP(Tableau1[[#This Row],[AnaCode]],'Config Analyses'!A:C,2,FALSE)</f>
        <v>Analyse métaux lourds</v>
      </c>
      <c r="K2192" s="13" t="str">
        <f>VLOOKUP(Tableau1[[#This Row],[AnaCode]],'Config Analyses'!A:C,3,FALSE)</f>
        <v>Equipe 1</v>
      </c>
      <c r="L2192" s="13" t="str">
        <f>VLOOKUP(Tableau1[[#This Row],[CustomerCode]],'Config Clients'!A:D,3,FALSE)</f>
        <v>Coopérative agricole</v>
      </c>
      <c r="M2192" s="13" t="str">
        <f>VLOOKUP(Tableau1[[#This Row],[CustomerCode]],'Config Clients'!A:D,4,FALSE)</f>
        <v>Julie</v>
      </c>
      <c r="N2192" s="10" t="str">
        <f>IFERROR(IF(Tableau1[[#This Row],[Date rendu]]-'Date de l''export'!$A$2&gt;0,"Non","Oui"),"Oui")</f>
        <v>Non</v>
      </c>
      <c r="O2192" s="11">
        <f>IF(Tableau1[[#This Row],[En retard?]]="Non",Tableau1[[#This Row],[Date rendu]]-'Date de l''export'!$A$2,0)</f>
        <v>0.74041666666744277</v>
      </c>
      <c r="P2192" s="14" t="str">
        <f>IF(Tableau1[[#This Row],[En retard?]]="Oui","HD",IF(Tableau1[Délai restant]&lt;1,"&lt;24h",IF(Tableau1[Délai restant]&lt;2,"&lt;48h","≥48h")))</f>
        <v>&lt;24h</v>
      </c>
      <c r="Q2192" s="14" t="str">
        <f>IF(AND(Tableau1[[#This Row],[En retard?]]="Oui",OR(Tableau1[[#This Row],[Product]]="Citron",Tableau1[[#This Row],[Product]]="Amandes")),"Oui","Non")</f>
        <v>Non</v>
      </c>
      <c r="R2192" t="str">
        <f>CONCATENATE(Tableau1[[#This Row],[OrderCode]],"|",Tableau1[[#This Row],[AnaCode]],"|",Tableau1[[#This Row],[Product]])</f>
        <v>CMD01646435|MTX|Jus de fruits</v>
      </c>
    </row>
    <row r="2193" spans="1:18" x14ac:dyDescent="0.25">
      <c r="A2193" s="1" t="s">
        <v>613</v>
      </c>
      <c r="B2193" s="1" t="s">
        <v>31</v>
      </c>
      <c r="C2193" s="3" t="s">
        <v>72</v>
      </c>
      <c r="D2193" s="3" t="s">
        <v>22</v>
      </c>
      <c r="E2193" s="1" t="s">
        <v>229</v>
      </c>
      <c r="F2193" s="1" t="s">
        <v>1945</v>
      </c>
      <c r="G2193" s="1" t="s">
        <v>964</v>
      </c>
      <c r="H2193" s="3">
        <f>SUBSTITUTE(LEFT(Tableau1[[#This Row],[OrderDate]],17),".",":")+0</f>
        <v>43571.328611111108</v>
      </c>
      <c r="I2193" s="3">
        <f>SUBSTITUTE(LEFT(Tableau1[[#This Row],[OrderDueTo]],17),".",":")+0</f>
        <v>43573.5</v>
      </c>
      <c r="J2193" s="13" t="str">
        <f>VLOOKUP(Tableau1[[#This Row],[AnaCode]],'Config Analyses'!A:C,2,FALSE)</f>
        <v>Analyse sucres</v>
      </c>
      <c r="K2193" s="13" t="str">
        <f>VLOOKUP(Tableau1[[#This Row],[AnaCode]],'Config Analyses'!A:C,3,FALSE)</f>
        <v>Equipe 2</v>
      </c>
      <c r="L2193" s="13" t="str">
        <f>VLOOKUP(Tableau1[[#This Row],[CustomerCode]],'Config Clients'!A:D,3,FALSE)</f>
        <v>Coopérative agricole</v>
      </c>
      <c r="M2193" s="13" t="str">
        <f>VLOOKUP(Tableau1[[#This Row],[CustomerCode]],'Config Clients'!A:D,4,FALSE)</f>
        <v>Julie</v>
      </c>
      <c r="N2193" s="10" t="str">
        <f>IFERROR(IF(Tableau1[[#This Row],[Date rendu]]-'Date de l''export'!$A$2&gt;0,"Non","Oui"),"Oui")</f>
        <v>Non</v>
      </c>
      <c r="O2193" s="11">
        <f>IF(Tableau1[[#This Row],[En retard?]]="Non",Tableau1[[#This Row],[Date rendu]]-'Date de l''export'!$A$2,0)</f>
        <v>1.7404166666674428</v>
      </c>
      <c r="P2193" s="14" t="str">
        <f>IF(Tableau1[[#This Row],[En retard?]]="Oui","HD",IF(Tableau1[Délai restant]&lt;1,"&lt;24h",IF(Tableau1[Délai restant]&lt;2,"&lt;48h","≥48h")))</f>
        <v>&lt;48h</v>
      </c>
      <c r="Q2193" s="14" t="str">
        <f>IF(AND(Tableau1[[#This Row],[En retard?]]="Oui",OR(Tableau1[[#This Row],[Product]]="Citron",Tableau1[[#This Row],[Product]]="Amandes")),"Oui","Non")</f>
        <v>Non</v>
      </c>
      <c r="R2193" t="str">
        <f>CONCATENATE(Tableau1[[#This Row],[OrderCode]],"|",Tableau1[[#This Row],[AnaCode]],"|",Tableau1[[#This Row],[Product]])</f>
        <v>CMD01667902|SCR|Pomme de terre</v>
      </c>
    </row>
    <row r="2194" spans="1:18" x14ac:dyDescent="0.25">
      <c r="A2194" s="1" t="s">
        <v>573</v>
      </c>
      <c r="B2194" s="1" t="s">
        <v>31</v>
      </c>
      <c r="C2194" s="3" t="s">
        <v>49</v>
      </c>
      <c r="D2194" s="3" t="s">
        <v>8</v>
      </c>
      <c r="E2194" s="1" t="s">
        <v>179</v>
      </c>
      <c r="F2194" s="1" t="s">
        <v>2664</v>
      </c>
      <c r="G2194" s="1" t="s">
        <v>945</v>
      </c>
      <c r="H2194" s="3">
        <f>SUBSTITUTE(LEFT(Tableau1[[#This Row],[OrderDate]],17),".",":")+0</f>
        <v>43571.328692129631</v>
      </c>
      <c r="I2194" s="3">
        <f>SUBSTITUTE(LEFT(Tableau1[[#This Row],[OrderDueTo]],17),".",":")+0</f>
        <v>43572.5</v>
      </c>
      <c r="J2194" s="13" t="str">
        <f>VLOOKUP(Tableau1[[#This Row],[AnaCode]],'Config Analyses'!A:C,2,FALSE)</f>
        <v>Analyse métaux lourds</v>
      </c>
      <c r="K2194" s="13" t="str">
        <f>VLOOKUP(Tableau1[[#This Row],[AnaCode]],'Config Analyses'!A:C,3,FALSE)</f>
        <v>Equipe 1</v>
      </c>
      <c r="L2194" s="13" t="str">
        <f>VLOOKUP(Tableau1[[#This Row],[CustomerCode]],'Config Clients'!A:D,3,FALSE)</f>
        <v>Grande surface</v>
      </c>
      <c r="M2194" s="13" t="str">
        <f>VLOOKUP(Tableau1[[#This Row],[CustomerCode]],'Config Clients'!A:D,4,FALSE)</f>
        <v>Eric</v>
      </c>
      <c r="N2194" s="10" t="str">
        <f>IFERROR(IF(Tableau1[[#This Row],[Date rendu]]-'Date de l''export'!$A$2&gt;0,"Non","Oui"),"Oui")</f>
        <v>Non</v>
      </c>
      <c r="O2194" s="11">
        <f>IF(Tableau1[[#This Row],[En retard?]]="Non",Tableau1[[#This Row],[Date rendu]]-'Date de l''export'!$A$2,0)</f>
        <v>0.74041666666744277</v>
      </c>
      <c r="P2194" s="14" t="str">
        <f>IF(Tableau1[[#This Row],[En retard?]]="Oui","HD",IF(Tableau1[Délai restant]&lt;1,"&lt;24h",IF(Tableau1[Délai restant]&lt;2,"&lt;48h","≥48h")))</f>
        <v>&lt;24h</v>
      </c>
      <c r="Q2194" s="14" t="str">
        <f>IF(AND(Tableau1[[#This Row],[En retard?]]="Oui",OR(Tableau1[[#This Row],[Product]]="Citron",Tableau1[[#This Row],[Product]]="Amandes")),"Oui","Non")</f>
        <v>Non</v>
      </c>
      <c r="R2194" t="str">
        <f>CONCATENATE(Tableau1[[#This Row],[OrderCode]],"|",Tableau1[[#This Row],[AnaCode]],"|",Tableau1[[#This Row],[Product]])</f>
        <v>CMD01686701|MTX|Pomme de terre</v>
      </c>
    </row>
    <row r="2195" spans="1:18" x14ac:dyDescent="0.25">
      <c r="A2195" s="1" t="s">
        <v>913</v>
      </c>
      <c r="B2195" s="1" t="s">
        <v>42</v>
      </c>
      <c r="C2195" s="3" t="s">
        <v>75</v>
      </c>
      <c r="D2195" s="3" t="s">
        <v>24</v>
      </c>
      <c r="E2195" s="1" t="s">
        <v>179</v>
      </c>
      <c r="F2195" s="1" t="s">
        <v>2667</v>
      </c>
      <c r="G2195" s="1" t="s">
        <v>945</v>
      </c>
      <c r="H2195" s="3">
        <f>SUBSTITUTE(LEFT(Tableau1[[#This Row],[OrderDate]],17),".",":")+0</f>
        <v>43571.329548611109</v>
      </c>
      <c r="I2195" s="3">
        <f>SUBSTITUTE(LEFT(Tableau1[[#This Row],[OrderDueTo]],17),".",":")+0</f>
        <v>43572.5</v>
      </c>
      <c r="J2195" s="13" t="str">
        <f>VLOOKUP(Tableau1[[#This Row],[AnaCode]],'Config Analyses'!A:C,2,FALSE)</f>
        <v>Analyse métaux lourds</v>
      </c>
      <c r="K2195" s="13" t="str">
        <f>VLOOKUP(Tableau1[[#This Row],[AnaCode]],'Config Analyses'!A:C,3,FALSE)</f>
        <v>Equipe 1</v>
      </c>
      <c r="L2195" s="13" t="str">
        <f>VLOOKUP(Tableau1[[#This Row],[CustomerCode]],'Config Clients'!A:D,3,FALSE)</f>
        <v>Entreprises agro-alimentaires</v>
      </c>
      <c r="M2195" s="13" t="str">
        <f>VLOOKUP(Tableau1[[#This Row],[CustomerCode]],'Config Clients'!A:D,4,FALSE)</f>
        <v>Julien</v>
      </c>
      <c r="N2195" s="10" t="str">
        <f>IFERROR(IF(Tableau1[[#This Row],[Date rendu]]-'Date de l''export'!$A$2&gt;0,"Non","Oui"),"Oui")</f>
        <v>Non</v>
      </c>
      <c r="O2195" s="11">
        <f>IF(Tableau1[[#This Row],[En retard?]]="Non",Tableau1[[#This Row],[Date rendu]]-'Date de l''export'!$A$2,0)</f>
        <v>0.74041666666744277</v>
      </c>
      <c r="P2195" s="14" t="str">
        <f>IF(Tableau1[[#This Row],[En retard?]]="Oui","HD",IF(Tableau1[Délai restant]&lt;1,"&lt;24h",IF(Tableau1[Délai restant]&lt;2,"&lt;48h","≥48h")))</f>
        <v>&lt;24h</v>
      </c>
      <c r="Q2195" s="14" t="str">
        <f>IF(AND(Tableau1[[#This Row],[En retard?]]="Oui",OR(Tableau1[[#This Row],[Product]]="Citron",Tableau1[[#This Row],[Product]]="Amandes")),"Oui","Non")</f>
        <v>Non</v>
      </c>
      <c r="R2195" t="str">
        <f>CONCATENATE(Tableau1[[#This Row],[OrderCode]],"|",Tableau1[[#This Row],[AnaCode]],"|",Tableau1[[#This Row],[Product]])</f>
        <v>CMD01790312|MTX|Jus de fruits</v>
      </c>
    </row>
    <row r="2196" spans="1:18" x14ac:dyDescent="0.25">
      <c r="A2196" s="1" t="s">
        <v>3952</v>
      </c>
      <c r="B2196" s="1" t="s">
        <v>42</v>
      </c>
      <c r="C2196" s="3" t="s">
        <v>188</v>
      </c>
      <c r="D2196" s="3" t="s">
        <v>38</v>
      </c>
      <c r="E2196" s="1" t="s">
        <v>179</v>
      </c>
      <c r="F2196" s="1" t="s">
        <v>3953</v>
      </c>
      <c r="G2196" s="1" t="s">
        <v>945</v>
      </c>
      <c r="H2196" s="3">
        <f>SUBSTITUTE(LEFT(Tableau1[[#This Row],[OrderDate]],17),".",":")+0</f>
        <v>43571.329907407409</v>
      </c>
      <c r="I2196" s="3">
        <f>SUBSTITUTE(LEFT(Tableau1[[#This Row],[OrderDueTo]],17),".",":")+0</f>
        <v>43572.5</v>
      </c>
      <c r="J2196" s="13" t="str">
        <f>VLOOKUP(Tableau1[[#This Row],[AnaCode]],'Config Analyses'!A:C,2,FALSE)</f>
        <v>Analyse métaux lourds</v>
      </c>
      <c r="K2196" s="13" t="str">
        <f>VLOOKUP(Tableau1[[#This Row],[AnaCode]],'Config Analyses'!A:C,3,FALSE)</f>
        <v>Equipe 1</v>
      </c>
      <c r="L2196" s="13" t="str">
        <f>VLOOKUP(Tableau1[[#This Row],[CustomerCode]],'Config Clients'!A:D,3,FALSE)</f>
        <v>Coopérative agricole</v>
      </c>
      <c r="M2196" s="13" t="str">
        <f>VLOOKUP(Tableau1[[#This Row],[CustomerCode]],'Config Clients'!A:D,4,FALSE)</f>
        <v>Julie</v>
      </c>
      <c r="N2196" s="10" t="str">
        <f>IFERROR(IF(Tableau1[[#This Row],[Date rendu]]-'Date de l''export'!$A$2&gt;0,"Non","Oui"),"Oui")</f>
        <v>Non</v>
      </c>
      <c r="O2196" s="11">
        <f>IF(Tableau1[[#This Row],[En retard?]]="Non",Tableau1[[#This Row],[Date rendu]]-'Date de l''export'!$A$2,0)</f>
        <v>0.74041666666744277</v>
      </c>
      <c r="P2196" s="14" t="str">
        <f>IF(Tableau1[[#This Row],[En retard?]]="Oui","HD",IF(Tableau1[Délai restant]&lt;1,"&lt;24h",IF(Tableau1[Délai restant]&lt;2,"&lt;48h","≥48h")))</f>
        <v>&lt;24h</v>
      </c>
      <c r="Q2196" s="14" t="str">
        <f>IF(AND(Tableau1[[#This Row],[En retard?]]="Oui",OR(Tableau1[[#This Row],[Product]]="Citron",Tableau1[[#This Row],[Product]]="Amandes")),"Oui","Non")</f>
        <v>Non</v>
      </c>
      <c r="R2196" t="str">
        <f>CONCATENATE(Tableau1[[#This Row],[OrderCode]],"|",Tableau1[[#This Row],[AnaCode]],"|",Tableau1[[#This Row],[Product]])</f>
        <v>CMD01601417|MTX|Jus de fruits</v>
      </c>
    </row>
    <row r="2197" spans="1:18" x14ac:dyDescent="0.25">
      <c r="A2197" s="1" t="s">
        <v>608</v>
      </c>
      <c r="B2197" s="1" t="s">
        <v>42</v>
      </c>
      <c r="C2197" s="3" t="s">
        <v>65</v>
      </c>
      <c r="D2197" s="3" t="s">
        <v>17</v>
      </c>
      <c r="E2197" s="1" t="s">
        <v>179</v>
      </c>
      <c r="F2197" s="1" t="s">
        <v>2669</v>
      </c>
      <c r="G2197" s="1" t="s">
        <v>945</v>
      </c>
      <c r="H2197" s="3">
        <f>SUBSTITUTE(LEFT(Tableau1[[#This Row],[OrderDate]],17),".",":")+0</f>
        <v>43571.330659722225</v>
      </c>
      <c r="I2197" s="3">
        <f>SUBSTITUTE(LEFT(Tableau1[[#This Row],[OrderDueTo]],17),".",":")+0</f>
        <v>43572.5</v>
      </c>
      <c r="J2197" s="13" t="str">
        <f>VLOOKUP(Tableau1[[#This Row],[AnaCode]],'Config Analyses'!A:C,2,FALSE)</f>
        <v>Analyse métaux lourds</v>
      </c>
      <c r="K2197" s="13" t="str">
        <f>VLOOKUP(Tableau1[[#This Row],[AnaCode]],'Config Analyses'!A:C,3,FALSE)</f>
        <v>Equipe 1</v>
      </c>
      <c r="L2197" s="13" t="str">
        <f>VLOOKUP(Tableau1[[#This Row],[CustomerCode]],'Config Clients'!A:D,3,FALSE)</f>
        <v>Entreprises agro-alimentaires</v>
      </c>
      <c r="M2197" s="13" t="str">
        <f>VLOOKUP(Tableau1[[#This Row],[CustomerCode]],'Config Clients'!A:D,4,FALSE)</f>
        <v>Marc</v>
      </c>
      <c r="N2197" s="10" t="str">
        <f>IFERROR(IF(Tableau1[[#This Row],[Date rendu]]-'Date de l''export'!$A$2&gt;0,"Non","Oui"),"Oui")</f>
        <v>Non</v>
      </c>
      <c r="O2197" s="11">
        <f>IF(Tableau1[[#This Row],[En retard?]]="Non",Tableau1[[#This Row],[Date rendu]]-'Date de l''export'!$A$2,0)</f>
        <v>0.74041666666744277</v>
      </c>
      <c r="P2197" s="14" t="str">
        <f>IF(Tableau1[[#This Row],[En retard?]]="Oui","HD",IF(Tableau1[Délai restant]&lt;1,"&lt;24h",IF(Tableau1[Délai restant]&lt;2,"&lt;48h","≥48h")))</f>
        <v>&lt;24h</v>
      </c>
      <c r="Q2197" s="14" t="str">
        <f>IF(AND(Tableau1[[#This Row],[En retard?]]="Oui",OR(Tableau1[[#This Row],[Product]]="Citron",Tableau1[[#This Row],[Product]]="Amandes")),"Oui","Non")</f>
        <v>Non</v>
      </c>
      <c r="R2197" t="str">
        <f>CONCATENATE(Tableau1[[#This Row],[OrderCode]],"|",Tableau1[[#This Row],[AnaCode]],"|",Tableau1[[#This Row],[Product]])</f>
        <v>CMD01672402|MTX|Jus de fruits</v>
      </c>
    </row>
    <row r="2198" spans="1:18" x14ac:dyDescent="0.25">
      <c r="A2198" s="1" t="s">
        <v>3368</v>
      </c>
      <c r="B2198" s="1" t="s">
        <v>42</v>
      </c>
      <c r="C2198" s="3" t="s">
        <v>73</v>
      </c>
      <c r="D2198" s="3" t="s">
        <v>23</v>
      </c>
      <c r="E2198" s="1" t="s">
        <v>179</v>
      </c>
      <c r="F2198" s="1" t="s">
        <v>3954</v>
      </c>
      <c r="G2198" s="1" t="s">
        <v>945</v>
      </c>
      <c r="H2198" s="3">
        <f>SUBSTITUTE(LEFT(Tableau1[[#This Row],[OrderDate]],17),".",":")+0</f>
        <v>43571.33085648148</v>
      </c>
      <c r="I2198" s="3">
        <f>SUBSTITUTE(LEFT(Tableau1[[#This Row],[OrderDueTo]],17),".",":")+0</f>
        <v>43572.5</v>
      </c>
      <c r="J2198" s="13" t="str">
        <f>VLOOKUP(Tableau1[[#This Row],[AnaCode]],'Config Analyses'!A:C,2,FALSE)</f>
        <v>Analyse métaux lourds</v>
      </c>
      <c r="K2198" s="13" t="str">
        <f>VLOOKUP(Tableau1[[#This Row],[AnaCode]],'Config Analyses'!A:C,3,FALSE)</f>
        <v>Equipe 1</v>
      </c>
      <c r="L2198" s="13" t="str">
        <f>VLOOKUP(Tableau1[[#This Row],[CustomerCode]],'Config Clients'!A:D,3,FALSE)</f>
        <v>Entreprises agro-alimentaires</v>
      </c>
      <c r="M2198" s="13" t="str">
        <f>VLOOKUP(Tableau1[[#This Row],[CustomerCode]],'Config Clients'!A:D,4,FALSE)</f>
        <v>Julien</v>
      </c>
      <c r="N2198" s="10" t="str">
        <f>IFERROR(IF(Tableau1[[#This Row],[Date rendu]]-'Date de l''export'!$A$2&gt;0,"Non","Oui"),"Oui")</f>
        <v>Non</v>
      </c>
      <c r="O2198" s="11">
        <f>IF(Tableau1[[#This Row],[En retard?]]="Non",Tableau1[[#This Row],[Date rendu]]-'Date de l''export'!$A$2,0)</f>
        <v>0.74041666666744277</v>
      </c>
      <c r="P2198" s="14" t="str">
        <f>IF(Tableau1[[#This Row],[En retard?]]="Oui","HD",IF(Tableau1[Délai restant]&lt;1,"&lt;24h",IF(Tableau1[Délai restant]&lt;2,"&lt;48h","≥48h")))</f>
        <v>&lt;24h</v>
      </c>
      <c r="Q2198" s="14" t="str">
        <f>IF(AND(Tableau1[[#This Row],[En retard?]]="Oui",OR(Tableau1[[#This Row],[Product]]="Citron",Tableau1[[#This Row],[Product]]="Amandes")),"Oui","Non")</f>
        <v>Non</v>
      </c>
      <c r="R2198" t="str">
        <f>CONCATENATE(Tableau1[[#This Row],[OrderCode]],"|",Tableau1[[#This Row],[AnaCode]],"|",Tableau1[[#This Row],[Product]])</f>
        <v>CMD01721105|MTX|Jus de fruits</v>
      </c>
    </row>
    <row r="2199" spans="1:18" x14ac:dyDescent="0.25">
      <c r="A2199" s="1" t="s">
        <v>280</v>
      </c>
      <c r="B2199" s="1" t="s">
        <v>31</v>
      </c>
      <c r="C2199" s="3" t="s">
        <v>54</v>
      </c>
      <c r="D2199" s="3" t="s">
        <v>10</v>
      </c>
      <c r="E2199" s="1" t="s">
        <v>179</v>
      </c>
      <c r="F2199" s="1" t="s">
        <v>2671</v>
      </c>
      <c r="G2199" s="1" t="s">
        <v>945</v>
      </c>
      <c r="H2199" s="3">
        <f>SUBSTITUTE(LEFT(Tableau1[[#This Row],[OrderDate]],17),".",":")+0</f>
        <v>43571.331087962964</v>
      </c>
      <c r="I2199" s="3">
        <f>SUBSTITUTE(LEFT(Tableau1[[#This Row],[OrderDueTo]],17),".",":")+0</f>
        <v>43572.5</v>
      </c>
      <c r="J2199" s="13" t="str">
        <f>VLOOKUP(Tableau1[[#This Row],[AnaCode]],'Config Analyses'!A:C,2,FALSE)</f>
        <v>Analyse métaux lourds</v>
      </c>
      <c r="K2199" s="13" t="str">
        <f>VLOOKUP(Tableau1[[#This Row],[AnaCode]],'Config Analyses'!A:C,3,FALSE)</f>
        <v>Equipe 1</v>
      </c>
      <c r="L2199" s="13" t="str">
        <f>VLOOKUP(Tableau1[[#This Row],[CustomerCode]],'Config Clients'!A:D,3,FALSE)</f>
        <v>Coopérative agricole</v>
      </c>
      <c r="M2199" s="13" t="str">
        <f>VLOOKUP(Tableau1[[#This Row],[CustomerCode]],'Config Clients'!A:D,4,FALSE)</f>
        <v>Julie</v>
      </c>
      <c r="N2199" s="10" t="str">
        <f>IFERROR(IF(Tableau1[[#This Row],[Date rendu]]-'Date de l''export'!$A$2&gt;0,"Non","Oui"),"Oui")</f>
        <v>Non</v>
      </c>
      <c r="O2199" s="11">
        <f>IF(Tableau1[[#This Row],[En retard?]]="Non",Tableau1[[#This Row],[Date rendu]]-'Date de l''export'!$A$2,0)</f>
        <v>0.74041666666744277</v>
      </c>
      <c r="P2199" s="14" t="str">
        <f>IF(Tableau1[[#This Row],[En retard?]]="Oui","HD",IF(Tableau1[Délai restant]&lt;1,"&lt;24h",IF(Tableau1[Délai restant]&lt;2,"&lt;48h","≥48h")))</f>
        <v>&lt;24h</v>
      </c>
      <c r="Q2199" s="14" t="str">
        <f>IF(AND(Tableau1[[#This Row],[En retard?]]="Oui",OR(Tableau1[[#This Row],[Product]]="Citron",Tableau1[[#This Row],[Product]]="Amandes")),"Oui","Non")</f>
        <v>Non</v>
      </c>
      <c r="R2199" t="str">
        <f>CONCATENATE(Tableau1[[#This Row],[OrderCode]],"|",Tableau1[[#This Row],[AnaCode]],"|",Tableau1[[#This Row],[Product]])</f>
        <v>CMD01711305|MTX|Pomme de terre</v>
      </c>
    </row>
    <row r="2200" spans="1:18" x14ac:dyDescent="0.25">
      <c r="A2200" s="1" t="s">
        <v>3882</v>
      </c>
      <c r="B2200" s="1" t="s">
        <v>21</v>
      </c>
      <c r="C2200" s="3" t="s">
        <v>73</v>
      </c>
      <c r="D2200" s="3" t="s">
        <v>23</v>
      </c>
      <c r="E2200" s="1" t="s">
        <v>179</v>
      </c>
      <c r="F2200" s="1" t="s">
        <v>3955</v>
      </c>
      <c r="G2200" s="1" t="s">
        <v>945</v>
      </c>
      <c r="H2200" s="3">
        <f>SUBSTITUTE(LEFT(Tableau1[[#This Row],[OrderDate]],17),".",":")+0</f>
        <v>43571.331261574072</v>
      </c>
      <c r="I2200" s="3">
        <f>SUBSTITUTE(LEFT(Tableau1[[#This Row],[OrderDueTo]],17),".",":")+0</f>
        <v>43572.5</v>
      </c>
      <c r="J2200" s="13" t="str">
        <f>VLOOKUP(Tableau1[[#This Row],[AnaCode]],'Config Analyses'!A:C,2,FALSE)</f>
        <v>Analyse métaux lourds</v>
      </c>
      <c r="K2200" s="13" t="str">
        <f>VLOOKUP(Tableau1[[#This Row],[AnaCode]],'Config Analyses'!A:C,3,FALSE)</f>
        <v>Equipe 1</v>
      </c>
      <c r="L2200" s="13" t="str">
        <f>VLOOKUP(Tableau1[[#This Row],[CustomerCode]],'Config Clients'!A:D,3,FALSE)</f>
        <v>Entreprises agro-alimentaires</v>
      </c>
      <c r="M2200" s="13" t="str">
        <f>VLOOKUP(Tableau1[[#This Row],[CustomerCode]],'Config Clients'!A:D,4,FALSE)</f>
        <v>Julien</v>
      </c>
      <c r="N2200" s="10" t="str">
        <f>IFERROR(IF(Tableau1[[#This Row],[Date rendu]]-'Date de l''export'!$A$2&gt;0,"Non","Oui"),"Oui")</f>
        <v>Non</v>
      </c>
      <c r="O2200" s="11">
        <f>IF(Tableau1[[#This Row],[En retard?]]="Non",Tableau1[[#This Row],[Date rendu]]-'Date de l''export'!$A$2,0)</f>
        <v>0.74041666666744277</v>
      </c>
      <c r="P2200" s="14" t="str">
        <f>IF(Tableau1[[#This Row],[En retard?]]="Oui","HD",IF(Tableau1[Délai restant]&lt;1,"&lt;24h",IF(Tableau1[Délai restant]&lt;2,"&lt;48h","≥48h")))</f>
        <v>&lt;24h</v>
      </c>
      <c r="Q2200" s="14" t="str">
        <f>IF(AND(Tableau1[[#This Row],[En retard?]]="Oui",OR(Tableau1[[#This Row],[Product]]="Citron",Tableau1[[#This Row],[Product]]="Amandes")),"Oui","Non")</f>
        <v>Non</v>
      </c>
      <c r="R2200" t="str">
        <f>CONCATENATE(Tableau1[[#This Row],[OrderCode]],"|",Tableau1[[#This Row],[AnaCode]],"|",Tableau1[[#This Row],[Product]])</f>
        <v>CMD01392205|MTX|Carotte</v>
      </c>
    </row>
    <row r="2201" spans="1:18" x14ac:dyDescent="0.25">
      <c r="A2201" s="1" t="s">
        <v>3956</v>
      </c>
      <c r="B2201" s="1" t="s">
        <v>31</v>
      </c>
      <c r="C2201" s="3" t="s">
        <v>73</v>
      </c>
      <c r="D2201" s="3" t="s">
        <v>23</v>
      </c>
      <c r="E2201" s="1" t="s">
        <v>179</v>
      </c>
      <c r="F2201" s="1" t="s">
        <v>3957</v>
      </c>
      <c r="G2201" s="1" t="s">
        <v>945</v>
      </c>
      <c r="H2201" s="3">
        <f>SUBSTITUTE(LEFT(Tableau1[[#This Row],[OrderDate]],17),".",":")+0</f>
        <v>43571.331354166665</v>
      </c>
      <c r="I2201" s="3">
        <f>SUBSTITUTE(LEFT(Tableau1[[#This Row],[OrderDueTo]],17),".",":")+0</f>
        <v>43572.5</v>
      </c>
      <c r="J2201" s="13" t="str">
        <f>VLOOKUP(Tableau1[[#This Row],[AnaCode]],'Config Analyses'!A:C,2,FALSE)</f>
        <v>Analyse métaux lourds</v>
      </c>
      <c r="K2201" s="13" t="str">
        <f>VLOOKUP(Tableau1[[#This Row],[AnaCode]],'Config Analyses'!A:C,3,FALSE)</f>
        <v>Equipe 1</v>
      </c>
      <c r="L2201" s="13" t="str">
        <f>VLOOKUP(Tableau1[[#This Row],[CustomerCode]],'Config Clients'!A:D,3,FALSE)</f>
        <v>Entreprises agro-alimentaires</v>
      </c>
      <c r="M2201" s="13" t="str">
        <f>VLOOKUP(Tableau1[[#This Row],[CustomerCode]],'Config Clients'!A:D,4,FALSE)</f>
        <v>Julien</v>
      </c>
      <c r="N2201" s="10" t="str">
        <f>IFERROR(IF(Tableau1[[#This Row],[Date rendu]]-'Date de l''export'!$A$2&gt;0,"Non","Oui"),"Oui")</f>
        <v>Non</v>
      </c>
      <c r="O2201" s="11">
        <f>IF(Tableau1[[#This Row],[En retard?]]="Non",Tableau1[[#This Row],[Date rendu]]-'Date de l''export'!$A$2,0)</f>
        <v>0.74041666666744277</v>
      </c>
      <c r="P2201" s="14" t="str">
        <f>IF(Tableau1[[#This Row],[En retard?]]="Oui","HD",IF(Tableau1[Délai restant]&lt;1,"&lt;24h",IF(Tableau1[Délai restant]&lt;2,"&lt;48h","≥48h")))</f>
        <v>&lt;24h</v>
      </c>
      <c r="Q2201" s="14" t="str">
        <f>IF(AND(Tableau1[[#This Row],[En retard?]]="Oui",OR(Tableau1[[#This Row],[Product]]="Citron",Tableau1[[#This Row],[Product]]="Amandes")),"Oui","Non")</f>
        <v>Non</v>
      </c>
      <c r="R2201" t="str">
        <f>CONCATENATE(Tableau1[[#This Row],[OrderCode]],"|",Tableau1[[#This Row],[AnaCode]],"|",Tableau1[[#This Row],[Product]])</f>
        <v>CMD01595504|MTX|Pomme de terre</v>
      </c>
    </row>
    <row r="2202" spans="1:18" x14ac:dyDescent="0.25">
      <c r="A2202" s="1" t="s">
        <v>3655</v>
      </c>
      <c r="B2202" s="1" t="s">
        <v>42</v>
      </c>
      <c r="C2202" s="3" t="s">
        <v>188</v>
      </c>
      <c r="D2202" s="3" t="s">
        <v>38</v>
      </c>
      <c r="E2202" s="1" t="s">
        <v>179</v>
      </c>
      <c r="F2202" s="1" t="s">
        <v>3958</v>
      </c>
      <c r="G2202" s="1" t="s">
        <v>945</v>
      </c>
      <c r="H2202" s="3">
        <f>SUBSTITUTE(LEFT(Tableau1[[#This Row],[OrderDate]],17),".",":")+0</f>
        <v>43571.331736111111</v>
      </c>
      <c r="I2202" s="3">
        <f>SUBSTITUTE(LEFT(Tableau1[[#This Row],[OrderDueTo]],17),".",":")+0</f>
        <v>43572.5</v>
      </c>
      <c r="J2202" s="13" t="str">
        <f>VLOOKUP(Tableau1[[#This Row],[AnaCode]],'Config Analyses'!A:C,2,FALSE)</f>
        <v>Analyse métaux lourds</v>
      </c>
      <c r="K2202" s="13" t="str">
        <f>VLOOKUP(Tableau1[[#This Row],[AnaCode]],'Config Analyses'!A:C,3,FALSE)</f>
        <v>Equipe 1</v>
      </c>
      <c r="L2202" s="13" t="str">
        <f>VLOOKUP(Tableau1[[#This Row],[CustomerCode]],'Config Clients'!A:D,3,FALSE)</f>
        <v>Coopérative agricole</v>
      </c>
      <c r="M2202" s="13" t="str">
        <f>VLOOKUP(Tableau1[[#This Row],[CustomerCode]],'Config Clients'!A:D,4,FALSE)</f>
        <v>Julie</v>
      </c>
      <c r="N2202" s="10" t="str">
        <f>IFERROR(IF(Tableau1[[#This Row],[Date rendu]]-'Date de l''export'!$A$2&gt;0,"Non","Oui"),"Oui")</f>
        <v>Non</v>
      </c>
      <c r="O2202" s="11">
        <f>IF(Tableau1[[#This Row],[En retard?]]="Non",Tableau1[[#This Row],[Date rendu]]-'Date de l''export'!$A$2,0)</f>
        <v>0.74041666666744277</v>
      </c>
      <c r="P2202" s="14" t="str">
        <f>IF(Tableau1[[#This Row],[En retard?]]="Oui","HD",IF(Tableau1[Délai restant]&lt;1,"&lt;24h",IF(Tableau1[Délai restant]&lt;2,"&lt;48h","≥48h")))</f>
        <v>&lt;24h</v>
      </c>
      <c r="Q2202" s="14" t="str">
        <f>IF(AND(Tableau1[[#This Row],[En retard?]]="Oui",OR(Tableau1[[#This Row],[Product]]="Citron",Tableau1[[#This Row],[Product]]="Amandes")),"Oui","Non")</f>
        <v>Non</v>
      </c>
      <c r="R2202" t="str">
        <f>CONCATENATE(Tableau1[[#This Row],[OrderCode]],"|",Tableau1[[#This Row],[AnaCode]],"|",Tableau1[[#This Row],[Product]])</f>
        <v>CMD01748541|MTX|Jus de fruits</v>
      </c>
    </row>
    <row r="2203" spans="1:18" x14ac:dyDescent="0.25">
      <c r="A2203" s="1" t="s">
        <v>3959</v>
      </c>
      <c r="B2203" s="1" t="s">
        <v>31</v>
      </c>
      <c r="C2203" s="3" t="s">
        <v>73</v>
      </c>
      <c r="D2203" s="3" t="s">
        <v>23</v>
      </c>
      <c r="E2203" s="1" t="s">
        <v>229</v>
      </c>
      <c r="F2203" s="1" t="s">
        <v>3960</v>
      </c>
      <c r="G2203" s="1" t="s">
        <v>964</v>
      </c>
      <c r="H2203" s="3">
        <f>SUBSTITUTE(LEFT(Tableau1[[#This Row],[OrderDate]],17),".",":")+0</f>
        <v>43571.331956018519</v>
      </c>
      <c r="I2203" s="3">
        <f>SUBSTITUTE(LEFT(Tableau1[[#This Row],[OrderDueTo]],17),".",":")+0</f>
        <v>43573.5</v>
      </c>
      <c r="J2203" s="13" t="str">
        <f>VLOOKUP(Tableau1[[#This Row],[AnaCode]],'Config Analyses'!A:C,2,FALSE)</f>
        <v>Analyse sucres</v>
      </c>
      <c r="K2203" s="13" t="str">
        <f>VLOOKUP(Tableau1[[#This Row],[AnaCode]],'Config Analyses'!A:C,3,FALSE)</f>
        <v>Equipe 2</v>
      </c>
      <c r="L2203" s="13" t="str">
        <f>VLOOKUP(Tableau1[[#This Row],[CustomerCode]],'Config Clients'!A:D,3,FALSE)</f>
        <v>Entreprises agro-alimentaires</v>
      </c>
      <c r="M2203" s="13" t="str">
        <f>VLOOKUP(Tableau1[[#This Row],[CustomerCode]],'Config Clients'!A:D,4,FALSE)</f>
        <v>Julien</v>
      </c>
      <c r="N2203" s="10" t="str">
        <f>IFERROR(IF(Tableau1[[#This Row],[Date rendu]]-'Date de l''export'!$A$2&gt;0,"Non","Oui"),"Oui")</f>
        <v>Non</v>
      </c>
      <c r="O2203" s="11">
        <f>IF(Tableau1[[#This Row],[En retard?]]="Non",Tableau1[[#This Row],[Date rendu]]-'Date de l''export'!$A$2,0)</f>
        <v>1.7404166666674428</v>
      </c>
      <c r="P2203" s="14" t="str">
        <f>IF(Tableau1[[#This Row],[En retard?]]="Oui","HD",IF(Tableau1[Délai restant]&lt;1,"&lt;24h",IF(Tableau1[Délai restant]&lt;2,"&lt;48h","≥48h")))</f>
        <v>&lt;48h</v>
      </c>
      <c r="Q2203" s="14" t="str">
        <f>IF(AND(Tableau1[[#This Row],[En retard?]]="Oui",OR(Tableau1[[#This Row],[Product]]="Citron",Tableau1[[#This Row],[Product]]="Amandes")),"Oui","Non")</f>
        <v>Non</v>
      </c>
      <c r="R2203" t="str">
        <f>CONCATENATE(Tableau1[[#This Row],[OrderCode]],"|",Tableau1[[#This Row],[AnaCode]],"|",Tableau1[[#This Row],[Product]])</f>
        <v>CMD01595704|SCR|Pomme de terre</v>
      </c>
    </row>
    <row r="2204" spans="1:18" x14ac:dyDescent="0.25">
      <c r="A2204" s="1" t="s">
        <v>793</v>
      </c>
      <c r="B2204" s="1" t="s">
        <v>43</v>
      </c>
      <c r="C2204" s="3" t="s">
        <v>75</v>
      </c>
      <c r="D2204" s="3" t="s">
        <v>24</v>
      </c>
      <c r="E2204" s="1" t="s">
        <v>63</v>
      </c>
      <c r="F2204" s="1" t="s">
        <v>2672</v>
      </c>
      <c r="G2204" s="1" t="s">
        <v>1013</v>
      </c>
      <c r="H2204" s="3">
        <f>SUBSTITUTE(LEFT(Tableau1[[#This Row],[OrderDate]],17),".",":")+0</f>
        <v>43571.332106481481</v>
      </c>
      <c r="I2204" s="3">
        <f>SUBSTITUTE(LEFT(Tableau1[[#This Row],[OrderDueTo]],17),".",":")+0</f>
        <v>43578.5</v>
      </c>
      <c r="J2204" s="13" t="str">
        <f>VLOOKUP(Tableau1[[#This Row],[AnaCode]],'Config Analyses'!A:C,2,FALSE)</f>
        <v>Analyse polluants d'emballage</v>
      </c>
      <c r="K2204" s="13" t="str">
        <f>VLOOKUP(Tableau1[[#This Row],[AnaCode]],'Config Analyses'!A:C,3,FALSE)</f>
        <v>Equipe 3</v>
      </c>
      <c r="L2204" s="13" t="str">
        <f>VLOOKUP(Tableau1[[#This Row],[CustomerCode]],'Config Clients'!A:D,3,FALSE)</f>
        <v>Entreprises agro-alimentaires</v>
      </c>
      <c r="M2204" s="13" t="str">
        <f>VLOOKUP(Tableau1[[#This Row],[CustomerCode]],'Config Clients'!A:D,4,FALSE)</f>
        <v>Julien</v>
      </c>
      <c r="N2204" s="10" t="str">
        <f>IFERROR(IF(Tableau1[[#This Row],[Date rendu]]-'Date de l''export'!$A$2&gt;0,"Non","Oui"),"Oui")</f>
        <v>Non</v>
      </c>
      <c r="O2204" s="11">
        <f>IF(Tableau1[[#This Row],[En retard?]]="Non",Tableau1[[#This Row],[Date rendu]]-'Date de l''export'!$A$2,0)</f>
        <v>6.7404166666674428</v>
      </c>
      <c r="P2204" s="14" t="str">
        <f>IF(Tableau1[[#This Row],[En retard?]]="Oui","HD",IF(Tableau1[Délai restant]&lt;1,"&lt;24h",IF(Tableau1[Délai restant]&lt;2,"&lt;48h","≥48h")))</f>
        <v>≥48h</v>
      </c>
      <c r="Q2204" s="14" t="str">
        <f>IF(AND(Tableau1[[#This Row],[En retard?]]="Oui",OR(Tableau1[[#This Row],[Product]]="Citron",Tableau1[[#This Row],[Product]]="Amandes")),"Oui","Non")</f>
        <v>Non</v>
      </c>
      <c r="R2204" t="str">
        <f>CONCATENATE(Tableau1[[#This Row],[OrderCode]],"|",Tableau1[[#This Row],[AnaCode]],"|",Tableau1[[#This Row],[Product]])</f>
        <v>CMD01754801|PLLT|Pomme</v>
      </c>
    </row>
    <row r="2205" spans="1:18" x14ac:dyDescent="0.25">
      <c r="A2205" s="1" t="s">
        <v>3198</v>
      </c>
      <c r="B2205" s="1" t="s">
        <v>42</v>
      </c>
      <c r="C2205" s="3" t="s">
        <v>73</v>
      </c>
      <c r="D2205" s="3" t="s">
        <v>23</v>
      </c>
      <c r="E2205" s="1" t="s">
        <v>179</v>
      </c>
      <c r="F2205" s="1" t="s">
        <v>3961</v>
      </c>
      <c r="G2205" s="1" t="s">
        <v>945</v>
      </c>
      <c r="H2205" s="3">
        <f>SUBSTITUTE(LEFT(Tableau1[[#This Row],[OrderDate]],17),".",":")+0</f>
        <v>43571.33221064815</v>
      </c>
      <c r="I2205" s="3">
        <f>SUBSTITUTE(LEFT(Tableau1[[#This Row],[OrderDueTo]],17),".",":")+0</f>
        <v>43572.5</v>
      </c>
      <c r="J2205" s="13" t="str">
        <f>VLOOKUP(Tableau1[[#This Row],[AnaCode]],'Config Analyses'!A:C,2,FALSE)</f>
        <v>Analyse métaux lourds</v>
      </c>
      <c r="K2205" s="13" t="str">
        <f>VLOOKUP(Tableau1[[#This Row],[AnaCode]],'Config Analyses'!A:C,3,FALSE)</f>
        <v>Equipe 1</v>
      </c>
      <c r="L2205" s="13" t="str">
        <f>VLOOKUP(Tableau1[[#This Row],[CustomerCode]],'Config Clients'!A:D,3,FALSE)</f>
        <v>Entreprises agro-alimentaires</v>
      </c>
      <c r="M2205" s="13" t="str">
        <f>VLOOKUP(Tableau1[[#This Row],[CustomerCode]],'Config Clients'!A:D,4,FALSE)</f>
        <v>Julien</v>
      </c>
      <c r="N2205" s="10" t="str">
        <f>IFERROR(IF(Tableau1[[#This Row],[Date rendu]]-'Date de l''export'!$A$2&gt;0,"Non","Oui"),"Oui")</f>
        <v>Non</v>
      </c>
      <c r="O2205" s="11">
        <f>IF(Tableau1[[#This Row],[En retard?]]="Non",Tableau1[[#This Row],[Date rendu]]-'Date de l''export'!$A$2,0)</f>
        <v>0.74041666666744277</v>
      </c>
      <c r="P2205" s="14" t="str">
        <f>IF(Tableau1[[#This Row],[En retard?]]="Oui","HD",IF(Tableau1[Délai restant]&lt;1,"&lt;24h",IF(Tableau1[Délai restant]&lt;2,"&lt;48h","≥48h")))</f>
        <v>&lt;24h</v>
      </c>
      <c r="Q2205" s="14" t="str">
        <f>IF(AND(Tableau1[[#This Row],[En retard?]]="Oui",OR(Tableau1[[#This Row],[Product]]="Citron",Tableau1[[#This Row],[Product]]="Amandes")),"Oui","Non")</f>
        <v>Non</v>
      </c>
      <c r="R2205" t="str">
        <f>CONCATENATE(Tableau1[[#This Row],[OrderCode]],"|",Tableau1[[#This Row],[AnaCode]],"|",Tableau1[[#This Row],[Product]])</f>
        <v>CMD01599501|MTX|Jus de fruits</v>
      </c>
    </row>
    <row r="2206" spans="1:18" x14ac:dyDescent="0.25">
      <c r="A2206" s="1" t="s">
        <v>3542</v>
      </c>
      <c r="B2206" s="1" t="s">
        <v>42</v>
      </c>
      <c r="C2206" s="3" t="s">
        <v>188</v>
      </c>
      <c r="D2206" s="3" t="s">
        <v>38</v>
      </c>
      <c r="E2206" s="1" t="s">
        <v>179</v>
      </c>
      <c r="F2206" s="1" t="s">
        <v>3962</v>
      </c>
      <c r="G2206" s="1" t="s">
        <v>945</v>
      </c>
      <c r="H2206" s="3">
        <f>SUBSTITUTE(LEFT(Tableau1[[#This Row],[OrderDate]],17),".",":")+0</f>
        <v>43571.332326388889</v>
      </c>
      <c r="I2206" s="3">
        <f>SUBSTITUTE(LEFT(Tableau1[[#This Row],[OrderDueTo]],17),".",":")+0</f>
        <v>43572.5</v>
      </c>
      <c r="J2206" s="13" t="str">
        <f>VLOOKUP(Tableau1[[#This Row],[AnaCode]],'Config Analyses'!A:C,2,FALSE)</f>
        <v>Analyse métaux lourds</v>
      </c>
      <c r="K2206" s="13" t="str">
        <f>VLOOKUP(Tableau1[[#This Row],[AnaCode]],'Config Analyses'!A:C,3,FALSE)</f>
        <v>Equipe 1</v>
      </c>
      <c r="L2206" s="13" t="str">
        <f>VLOOKUP(Tableau1[[#This Row],[CustomerCode]],'Config Clients'!A:D,3,FALSE)</f>
        <v>Coopérative agricole</v>
      </c>
      <c r="M2206" s="13" t="str">
        <f>VLOOKUP(Tableau1[[#This Row],[CustomerCode]],'Config Clients'!A:D,4,FALSE)</f>
        <v>Julie</v>
      </c>
      <c r="N2206" s="10" t="str">
        <f>IFERROR(IF(Tableau1[[#This Row],[Date rendu]]-'Date de l''export'!$A$2&gt;0,"Non","Oui"),"Oui")</f>
        <v>Non</v>
      </c>
      <c r="O2206" s="11">
        <f>IF(Tableau1[[#This Row],[En retard?]]="Non",Tableau1[[#This Row],[Date rendu]]-'Date de l''export'!$A$2,0)</f>
        <v>0.74041666666744277</v>
      </c>
      <c r="P2206" s="14" t="str">
        <f>IF(Tableau1[[#This Row],[En retard?]]="Oui","HD",IF(Tableau1[Délai restant]&lt;1,"&lt;24h",IF(Tableau1[Délai restant]&lt;2,"&lt;48h","≥48h")))</f>
        <v>&lt;24h</v>
      </c>
      <c r="Q2206" s="14" t="str">
        <f>IF(AND(Tableau1[[#This Row],[En retard?]]="Oui",OR(Tableau1[[#This Row],[Product]]="Citron",Tableau1[[#This Row],[Product]]="Amandes")),"Oui","Non")</f>
        <v>Non</v>
      </c>
      <c r="R2206" t="str">
        <f>CONCATENATE(Tableau1[[#This Row],[OrderCode]],"|",Tableau1[[#This Row],[AnaCode]],"|",Tableau1[[#This Row],[Product]])</f>
        <v>CMD01695015|MTX|Jus de fruits</v>
      </c>
    </row>
    <row r="2207" spans="1:18" x14ac:dyDescent="0.25">
      <c r="A2207" s="1" t="s">
        <v>657</v>
      </c>
      <c r="B2207" s="1" t="s">
        <v>31</v>
      </c>
      <c r="C2207" s="3" t="s">
        <v>49</v>
      </c>
      <c r="D2207" s="3" t="s">
        <v>8</v>
      </c>
      <c r="E2207" s="1" t="s">
        <v>179</v>
      </c>
      <c r="F2207" s="1" t="s">
        <v>2553</v>
      </c>
      <c r="G2207" s="1" t="s">
        <v>945</v>
      </c>
      <c r="H2207" s="3">
        <f>SUBSTITUTE(LEFT(Tableau1[[#This Row],[OrderDate]],17),".",":")+0</f>
        <v>43571.332499999997</v>
      </c>
      <c r="I2207" s="3">
        <f>SUBSTITUTE(LEFT(Tableau1[[#This Row],[OrderDueTo]],17),".",":")+0</f>
        <v>43572.5</v>
      </c>
      <c r="J2207" s="13" t="str">
        <f>VLOOKUP(Tableau1[[#This Row],[AnaCode]],'Config Analyses'!A:C,2,FALSE)</f>
        <v>Analyse métaux lourds</v>
      </c>
      <c r="K2207" s="13" t="str">
        <f>VLOOKUP(Tableau1[[#This Row],[AnaCode]],'Config Analyses'!A:C,3,FALSE)</f>
        <v>Equipe 1</v>
      </c>
      <c r="L2207" s="13" t="str">
        <f>VLOOKUP(Tableau1[[#This Row],[CustomerCode]],'Config Clients'!A:D,3,FALSE)</f>
        <v>Grande surface</v>
      </c>
      <c r="M2207" s="13" t="str">
        <f>VLOOKUP(Tableau1[[#This Row],[CustomerCode]],'Config Clients'!A:D,4,FALSE)</f>
        <v>Eric</v>
      </c>
      <c r="N2207" s="10" t="str">
        <f>IFERROR(IF(Tableau1[[#This Row],[Date rendu]]-'Date de l''export'!$A$2&gt;0,"Non","Oui"),"Oui")</f>
        <v>Non</v>
      </c>
      <c r="O2207" s="11">
        <f>IF(Tableau1[[#This Row],[En retard?]]="Non",Tableau1[[#This Row],[Date rendu]]-'Date de l''export'!$A$2,0)</f>
        <v>0.74041666666744277</v>
      </c>
      <c r="P2207" s="14" t="str">
        <f>IF(Tableau1[[#This Row],[En retard?]]="Oui","HD",IF(Tableau1[Délai restant]&lt;1,"&lt;24h",IF(Tableau1[Délai restant]&lt;2,"&lt;48h","≥48h")))</f>
        <v>&lt;24h</v>
      </c>
      <c r="Q2207" s="14" t="str">
        <f>IF(AND(Tableau1[[#This Row],[En retard?]]="Oui",OR(Tableau1[[#This Row],[Product]]="Citron",Tableau1[[#This Row],[Product]]="Amandes")),"Oui","Non")</f>
        <v>Non</v>
      </c>
      <c r="R2207" t="str">
        <f>CONCATENATE(Tableau1[[#This Row],[OrderCode]],"|",Tableau1[[#This Row],[AnaCode]],"|",Tableau1[[#This Row],[Product]])</f>
        <v>CMD01742603|MTX|Pomme de terre</v>
      </c>
    </row>
    <row r="2208" spans="1:18" x14ac:dyDescent="0.25">
      <c r="A2208" s="1" t="s">
        <v>788</v>
      </c>
      <c r="B2208" s="1" t="s">
        <v>43</v>
      </c>
      <c r="C2208" s="3" t="s">
        <v>75</v>
      </c>
      <c r="D2208" s="3" t="s">
        <v>24</v>
      </c>
      <c r="E2208" s="1" t="s">
        <v>179</v>
      </c>
      <c r="F2208" s="1" t="s">
        <v>2673</v>
      </c>
      <c r="G2208" s="1" t="s">
        <v>945</v>
      </c>
      <c r="H2208" s="3">
        <f>SUBSTITUTE(LEFT(Tableau1[[#This Row],[OrderDate]],17),".",":")+0</f>
        <v>43571.332743055558</v>
      </c>
      <c r="I2208" s="3">
        <f>SUBSTITUTE(LEFT(Tableau1[[#This Row],[OrderDueTo]],17),".",":")+0</f>
        <v>43572.5</v>
      </c>
      <c r="J2208" s="13" t="str">
        <f>VLOOKUP(Tableau1[[#This Row],[AnaCode]],'Config Analyses'!A:C,2,FALSE)</f>
        <v>Analyse métaux lourds</v>
      </c>
      <c r="K2208" s="13" t="str">
        <f>VLOOKUP(Tableau1[[#This Row],[AnaCode]],'Config Analyses'!A:C,3,FALSE)</f>
        <v>Equipe 1</v>
      </c>
      <c r="L2208" s="13" t="str">
        <f>VLOOKUP(Tableau1[[#This Row],[CustomerCode]],'Config Clients'!A:D,3,FALSE)</f>
        <v>Entreprises agro-alimentaires</v>
      </c>
      <c r="M2208" s="13" t="str">
        <f>VLOOKUP(Tableau1[[#This Row],[CustomerCode]],'Config Clients'!A:D,4,FALSE)</f>
        <v>Julien</v>
      </c>
      <c r="N2208" s="10" t="str">
        <f>IFERROR(IF(Tableau1[[#This Row],[Date rendu]]-'Date de l''export'!$A$2&gt;0,"Non","Oui"),"Oui")</f>
        <v>Non</v>
      </c>
      <c r="O2208" s="11">
        <f>IF(Tableau1[[#This Row],[En retard?]]="Non",Tableau1[[#This Row],[Date rendu]]-'Date de l''export'!$A$2,0)</f>
        <v>0.74041666666744277</v>
      </c>
      <c r="P2208" s="14" t="str">
        <f>IF(Tableau1[[#This Row],[En retard?]]="Oui","HD",IF(Tableau1[Délai restant]&lt;1,"&lt;24h",IF(Tableau1[Délai restant]&lt;2,"&lt;48h","≥48h")))</f>
        <v>&lt;24h</v>
      </c>
      <c r="Q2208" s="14" t="str">
        <f>IF(AND(Tableau1[[#This Row],[En retard?]]="Oui",OR(Tableau1[[#This Row],[Product]]="Citron",Tableau1[[#This Row],[Product]]="Amandes")),"Oui","Non")</f>
        <v>Non</v>
      </c>
      <c r="R2208" t="str">
        <f>CONCATENATE(Tableau1[[#This Row],[OrderCode]],"|",Tableau1[[#This Row],[AnaCode]],"|",Tableau1[[#This Row],[Product]])</f>
        <v>CMD01789718|MTX|Pomme</v>
      </c>
    </row>
    <row r="2209" spans="1:18" x14ac:dyDescent="0.25">
      <c r="A2209" s="1" t="s">
        <v>3963</v>
      </c>
      <c r="B2209" s="1" t="s">
        <v>42</v>
      </c>
      <c r="C2209" s="3" t="s">
        <v>73</v>
      </c>
      <c r="D2209" s="3" t="s">
        <v>23</v>
      </c>
      <c r="E2209" s="1" t="s">
        <v>179</v>
      </c>
      <c r="F2209" s="1" t="s">
        <v>3964</v>
      </c>
      <c r="G2209" s="1" t="s">
        <v>945</v>
      </c>
      <c r="H2209" s="3">
        <f>SUBSTITUTE(LEFT(Tableau1[[#This Row],[OrderDate]],17),".",":")+0</f>
        <v>43571.332997685182</v>
      </c>
      <c r="I2209" s="3">
        <f>SUBSTITUTE(LEFT(Tableau1[[#This Row],[OrderDueTo]],17),".",":")+0</f>
        <v>43572.5</v>
      </c>
      <c r="J2209" s="13" t="str">
        <f>VLOOKUP(Tableau1[[#This Row],[AnaCode]],'Config Analyses'!A:C,2,FALSE)</f>
        <v>Analyse métaux lourds</v>
      </c>
      <c r="K2209" s="13" t="str">
        <f>VLOOKUP(Tableau1[[#This Row],[AnaCode]],'Config Analyses'!A:C,3,FALSE)</f>
        <v>Equipe 1</v>
      </c>
      <c r="L2209" s="13" t="str">
        <f>VLOOKUP(Tableau1[[#This Row],[CustomerCode]],'Config Clients'!A:D,3,FALSE)</f>
        <v>Entreprises agro-alimentaires</v>
      </c>
      <c r="M2209" s="13" t="str">
        <f>VLOOKUP(Tableau1[[#This Row],[CustomerCode]],'Config Clients'!A:D,4,FALSE)</f>
        <v>Julien</v>
      </c>
      <c r="N2209" s="10" t="str">
        <f>IFERROR(IF(Tableau1[[#This Row],[Date rendu]]-'Date de l''export'!$A$2&gt;0,"Non","Oui"),"Oui")</f>
        <v>Non</v>
      </c>
      <c r="O2209" s="11">
        <f>IF(Tableau1[[#This Row],[En retard?]]="Non",Tableau1[[#This Row],[Date rendu]]-'Date de l''export'!$A$2,0)</f>
        <v>0.74041666666744277</v>
      </c>
      <c r="P2209" s="14" t="str">
        <f>IF(Tableau1[[#This Row],[En retard?]]="Oui","HD",IF(Tableau1[Délai restant]&lt;1,"&lt;24h",IF(Tableau1[Délai restant]&lt;2,"&lt;48h","≥48h")))</f>
        <v>&lt;24h</v>
      </c>
      <c r="Q2209" s="14" t="str">
        <f>IF(AND(Tableau1[[#This Row],[En retard?]]="Oui",OR(Tableau1[[#This Row],[Product]]="Citron",Tableau1[[#This Row],[Product]]="Amandes")),"Oui","Non")</f>
        <v>Non</v>
      </c>
      <c r="R2209" t="str">
        <f>CONCATENATE(Tableau1[[#This Row],[OrderCode]],"|",Tableau1[[#This Row],[AnaCode]],"|",Tableau1[[#This Row],[Product]])</f>
        <v>CMD01696306|MTX|Jus de fruits</v>
      </c>
    </row>
    <row r="2210" spans="1:18" x14ac:dyDescent="0.25">
      <c r="A2210" s="1" t="s">
        <v>590</v>
      </c>
      <c r="B2210" s="1" t="s">
        <v>31</v>
      </c>
      <c r="C2210" s="3" t="s">
        <v>52</v>
      </c>
      <c r="D2210" s="3" t="s">
        <v>9</v>
      </c>
      <c r="E2210" s="1" t="s">
        <v>229</v>
      </c>
      <c r="F2210" s="1" t="s">
        <v>2816</v>
      </c>
      <c r="G2210" s="1" t="s">
        <v>964</v>
      </c>
      <c r="H2210" s="3">
        <f>SUBSTITUTE(LEFT(Tableau1[[#This Row],[OrderDate]],17),".",":")+0</f>
        <v>43571.333240740743</v>
      </c>
      <c r="I2210" s="3">
        <f>SUBSTITUTE(LEFT(Tableau1[[#This Row],[OrderDueTo]],17),".",":")+0</f>
        <v>43573.5</v>
      </c>
      <c r="J2210" s="13" t="str">
        <f>VLOOKUP(Tableau1[[#This Row],[AnaCode]],'Config Analyses'!A:C,2,FALSE)</f>
        <v>Analyse sucres</v>
      </c>
      <c r="K2210" s="13" t="str">
        <f>VLOOKUP(Tableau1[[#This Row],[AnaCode]],'Config Analyses'!A:C,3,FALSE)</f>
        <v>Equipe 2</v>
      </c>
      <c r="L2210" s="13" t="str">
        <f>VLOOKUP(Tableau1[[#This Row],[CustomerCode]],'Config Clients'!A:D,3,FALSE)</f>
        <v>Centrale d'achats</v>
      </c>
      <c r="M2210" s="13" t="str">
        <f>VLOOKUP(Tableau1[[#This Row],[CustomerCode]],'Config Clients'!A:D,4,FALSE)</f>
        <v>Sandrine</v>
      </c>
      <c r="N2210" s="10" t="str">
        <f>IFERROR(IF(Tableau1[[#This Row],[Date rendu]]-'Date de l''export'!$A$2&gt;0,"Non","Oui"),"Oui")</f>
        <v>Non</v>
      </c>
      <c r="O2210" s="11">
        <f>IF(Tableau1[[#This Row],[En retard?]]="Non",Tableau1[[#This Row],[Date rendu]]-'Date de l''export'!$A$2,0)</f>
        <v>1.7404166666674428</v>
      </c>
      <c r="P2210" s="14" t="str">
        <f>IF(Tableau1[[#This Row],[En retard?]]="Oui","HD",IF(Tableau1[Délai restant]&lt;1,"&lt;24h",IF(Tableau1[Délai restant]&lt;2,"&lt;48h","≥48h")))</f>
        <v>&lt;48h</v>
      </c>
      <c r="Q2210" s="14" t="str">
        <f>IF(AND(Tableau1[[#This Row],[En retard?]]="Oui",OR(Tableau1[[#This Row],[Product]]="Citron",Tableau1[[#This Row],[Product]]="Amandes")),"Oui","Non")</f>
        <v>Non</v>
      </c>
      <c r="R2210" t="str">
        <f>CONCATENATE(Tableau1[[#This Row],[OrderCode]],"|",Tableau1[[#This Row],[AnaCode]],"|",Tableau1[[#This Row],[Product]])</f>
        <v>CMD01749304|SCR|Pomme de terre</v>
      </c>
    </row>
    <row r="2211" spans="1:18" x14ac:dyDescent="0.25">
      <c r="A2211" s="1" t="s">
        <v>3855</v>
      </c>
      <c r="B2211" s="1" t="s">
        <v>42</v>
      </c>
      <c r="C2211" s="3" t="s">
        <v>188</v>
      </c>
      <c r="D2211" s="3" t="s">
        <v>38</v>
      </c>
      <c r="E2211" s="1" t="s">
        <v>179</v>
      </c>
      <c r="F2211" s="1" t="s">
        <v>2675</v>
      </c>
      <c r="G2211" s="1" t="s">
        <v>945</v>
      </c>
      <c r="H2211" s="3">
        <f>SUBSTITUTE(LEFT(Tableau1[[#This Row],[OrderDate]],17),".",":")+0</f>
        <v>43571.33326388889</v>
      </c>
      <c r="I2211" s="3">
        <f>SUBSTITUTE(LEFT(Tableau1[[#This Row],[OrderDueTo]],17),".",":")+0</f>
        <v>43572.5</v>
      </c>
      <c r="J2211" s="13" t="str">
        <f>VLOOKUP(Tableau1[[#This Row],[AnaCode]],'Config Analyses'!A:C,2,FALSE)</f>
        <v>Analyse métaux lourds</v>
      </c>
      <c r="K2211" s="13" t="str">
        <f>VLOOKUP(Tableau1[[#This Row],[AnaCode]],'Config Analyses'!A:C,3,FALSE)</f>
        <v>Equipe 1</v>
      </c>
      <c r="L2211" s="13" t="str">
        <f>VLOOKUP(Tableau1[[#This Row],[CustomerCode]],'Config Clients'!A:D,3,FALSE)</f>
        <v>Coopérative agricole</v>
      </c>
      <c r="M2211" s="13" t="str">
        <f>VLOOKUP(Tableau1[[#This Row],[CustomerCode]],'Config Clients'!A:D,4,FALSE)</f>
        <v>Julie</v>
      </c>
      <c r="N2211" s="10" t="str">
        <f>IFERROR(IF(Tableau1[[#This Row],[Date rendu]]-'Date de l''export'!$A$2&gt;0,"Non","Oui"),"Oui")</f>
        <v>Non</v>
      </c>
      <c r="O2211" s="11">
        <f>IF(Tableau1[[#This Row],[En retard?]]="Non",Tableau1[[#This Row],[Date rendu]]-'Date de l''export'!$A$2,0)</f>
        <v>0.74041666666744277</v>
      </c>
      <c r="P2211" s="14" t="str">
        <f>IF(Tableau1[[#This Row],[En retard?]]="Oui","HD",IF(Tableau1[Délai restant]&lt;1,"&lt;24h",IF(Tableau1[Délai restant]&lt;2,"&lt;48h","≥48h")))</f>
        <v>&lt;24h</v>
      </c>
      <c r="Q2211" s="14" t="str">
        <f>IF(AND(Tableau1[[#This Row],[En retard?]]="Oui",OR(Tableau1[[#This Row],[Product]]="Citron",Tableau1[[#This Row],[Product]]="Amandes")),"Oui","Non")</f>
        <v>Non</v>
      </c>
      <c r="R2211" t="str">
        <f>CONCATENATE(Tableau1[[#This Row],[OrderCode]],"|",Tableau1[[#This Row],[AnaCode]],"|",Tableau1[[#This Row],[Product]])</f>
        <v>CMD01646456|MTX|Jus de fruits</v>
      </c>
    </row>
    <row r="2212" spans="1:18" x14ac:dyDescent="0.25">
      <c r="A2212" s="1" t="s">
        <v>909</v>
      </c>
      <c r="B2212" s="1" t="s">
        <v>32</v>
      </c>
      <c r="C2212" s="3" t="s">
        <v>147</v>
      </c>
      <c r="D2212" s="3" t="s">
        <v>34</v>
      </c>
      <c r="E2212" s="1" t="s">
        <v>179</v>
      </c>
      <c r="F2212" s="1" t="s">
        <v>2675</v>
      </c>
      <c r="G2212" s="1" t="s">
        <v>945</v>
      </c>
      <c r="H2212" s="3">
        <f>SUBSTITUTE(LEFT(Tableau1[[#This Row],[OrderDate]],17),".",":")+0</f>
        <v>43571.33326388889</v>
      </c>
      <c r="I2212" s="3">
        <f>SUBSTITUTE(LEFT(Tableau1[[#This Row],[OrderDueTo]],17),".",":")+0</f>
        <v>43572.5</v>
      </c>
      <c r="J2212" s="13" t="str">
        <f>VLOOKUP(Tableau1[[#This Row],[AnaCode]],'Config Analyses'!A:C,2,FALSE)</f>
        <v>Analyse métaux lourds</v>
      </c>
      <c r="K2212" s="13" t="str">
        <f>VLOOKUP(Tableau1[[#This Row],[AnaCode]],'Config Analyses'!A:C,3,FALSE)</f>
        <v>Equipe 1</v>
      </c>
      <c r="L2212" s="13" t="str">
        <f>VLOOKUP(Tableau1[[#This Row],[CustomerCode]],'Config Clients'!A:D,3,FALSE)</f>
        <v>Entreprises agro-alimentaires</v>
      </c>
      <c r="M2212" s="13" t="str">
        <f>VLOOKUP(Tableau1[[#This Row],[CustomerCode]],'Config Clients'!A:D,4,FALSE)</f>
        <v>Marc</v>
      </c>
      <c r="N2212" s="10" t="str">
        <f>IFERROR(IF(Tableau1[[#This Row],[Date rendu]]-'Date de l''export'!$A$2&gt;0,"Non","Oui"),"Oui")</f>
        <v>Non</v>
      </c>
      <c r="O2212" s="11">
        <f>IF(Tableau1[[#This Row],[En retard?]]="Non",Tableau1[[#This Row],[Date rendu]]-'Date de l''export'!$A$2,0)</f>
        <v>0.74041666666744277</v>
      </c>
      <c r="P2212" s="14" t="str">
        <f>IF(Tableau1[[#This Row],[En retard?]]="Oui","HD",IF(Tableau1[Délai restant]&lt;1,"&lt;24h",IF(Tableau1[Délai restant]&lt;2,"&lt;48h","≥48h")))</f>
        <v>&lt;24h</v>
      </c>
      <c r="Q2212" s="14" t="str">
        <f>IF(AND(Tableau1[[#This Row],[En retard?]]="Oui",OR(Tableau1[[#This Row],[Product]]="Citron",Tableau1[[#This Row],[Product]]="Amandes")),"Oui","Non")</f>
        <v>Non</v>
      </c>
      <c r="R2212" t="str">
        <f>CONCATENATE(Tableau1[[#This Row],[OrderCode]],"|",Tableau1[[#This Row],[AnaCode]],"|",Tableau1[[#This Row],[Product]])</f>
        <v>CMD01771504|MTX|Tomate</v>
      </c>
    </row>
    <row r="2213" spans="1:18" x14ac:dyDescent="0.25">
      <c r="A2213" s="1" t="s">
        <v>498</v>
      </c>
      <c r="B2213" s="1" t="s">
        <v>32</v>
      </c>
      <c r="C2213" s="3" t="s">
        <v>61</v>
      </c>
      <c r="D2213" s="3" t="s">
        <v>14</v>
      </c>
      <c r="E2213" s="1" t="s">
        <v>179</v>
      </c>
      <c r="F2213" s="1" t="s">
        <v>2845</v>
      </c>
      <c r="G2213" s="1" t="s">
        <v>945</v>
      </c>
      <c r="H2213" s="3">
        <f>SUBSTITUTE(LEFT(Tableau1[[#This Row],[OrderDate]],17),".",":")+0</f>
        <v>43571.333298611113</v>
      </c>
      <c r="I2213" s="3">
        <f>SUBSTITUTE(LEFT(Tableau1[[#This Row],[OrderDueTo]],17),".",":")+0</f>
        <v>43572.5</v>
      </c>
      <c r="J2213" s="13" t="str">
        <f>VLOOKUP(Tableau1[[#This Row],[AnaCode]],'Config Analyses'!A:C,2,FALSE)</f>
        <v>Analyse métaux lourds</v>
      </c>
      <c r="K2213" s="13" t="str">
        <f>VLOOKUP(Tableau1[[#This Row],[AnaCode]],'Config Analyses'!A:C,3,FALSE)</f>
        <v>Equipe 1</v>
      </c>
      <c r="L2213" s="13" t="str">
        <f>VLOOKUP(Tableau1[[#This Row],[CustomerCode]],'Config Clients'!A:D,3,FALSE)</f>
        <v>Grande surface</v>
      </c>
      <c r="M2213" s="13" t="str">
        <f>VLOOKUP(Tableau1[[#This Row],[CustomerCode]],'Config Clients'!A:D,4,FALSE)</f>
        <v>Eric</v>
      </c>
      <c r="N2213" s="10" t="str">
        <f>IFERROR(IF(Tableau1[[#This Row],[Date rendu]]-'Date de l''export'!$A$2&gt;0,"Non","Oui"),"Oui")</f>
        <v>Non</v>
      </c>
      <c r="O2213" s="11">
        <f>IF(Tableau1[[#This Row],[En retard?]]="Non",Tableau1[[#This Row],[Date rendu]]-'Date de l''export'!$A$2,0)</f>
        <v>0.74041666666744277</v>
      </c>
      <c r="P2213" s="14" t="str">
        <f>IF(Tableau1[[#This Row],[En retard?]]="Oui","HD",IF(Tableau1[Délai restant]&lt;1,"&lt;24h",IF(Tableau1[Délai restant]&lt;2,"&lt;48h","≥48h")))</f>
        <v>&lt;24h</v>
      </c>
      <c r="Q2213" s="14" t="str">
        <f>IF(AND(Tableau1[[#This Row],[En retard?]]="Oui",OR(Tableau1[[#This Row],[Product]]="Citron",Tableau1[[#This Row],[Product]]="Amandes")),"Oui","Non")</f>
        <v>Non</v>
      </c>
      <c r="R2213" t="str">
        <f>CONCATENATE(Tableau1[[#This Row],[OrderCode]],"|",Tableau1[[#This Row],[AnaCode]],"|",Tableau1[[#This Row],[Product]])</f>
        <v>CMD01742701|MTX|Tomate</v>
      </c>
    </row>
    <row r="2214" spans="1:18" x14ac:dyDescent="0.25">
      <c r="A2214" s="1" t="s">
        <v>482</v>
      </c>
      <c r="B2214" s="1" t="s">
        <v>31</v>
      </c>
      <c r="C2214" s="3" t="s">
        <v>98</v>
      </c>
      <c r="D2214" s="3" t="s">
        <v>27</v>
      </c>
      <c r="E2214" s="1" t="s">
        <v>179</v>
      </c>
      <c r="F2214" s="1" t="s">
        <v>2676</v>
      </c>
      <c r="G2214" s="1" t="s">
        <v>945</v>
      </c>
      <c r="H2214" s="3">
        <f>SUBSTITUTE(LEFT(Tableau1[[#This Row],[OrderDate]],17),".",":")+0</f>
        <v>43571.33357638889</v>
      </c>
      <c r="I2214" s="3">
        <f>SUBSTITUTE(LEFT(Tableau1[[#This Row],[OrderDueTo]],17),".",":")+0</f>
        <v>43572.5</v>
      </c>
      <c r="J2214" s="13" t="str">
        <f>VLOOKUP(Tableau1[[#This Row],[AnaCode]],'Config Analyses'!A:C,2,FALSE)</f>
        <v>Analyse métaux lourds</v>
      </c>
      <c r="K2214" s="13" t="str">
        <f>VLOOKUP(Tableau1[[#This Row],[AnaCode]],'Config Analyses'!A:C,3,FALSE)</f>
        <v>Equipe 1</v>
      </c>
      <c r="L2214" s="13" t="str">
        <f>VLOOKUP(Tableau1[[#This Row],[CustomerCode]],'Config Clients'!A:D,3,FALSE)</f>
        <v>Coopérative agricole</v>
      </c>
      <c r="M2214" s="13" t="str">
        <f>VLOOKUP(Tableau1[[#This Row],[CustomerCode]],'Config Clients'!A:D,4,FALSE)</f>
        <v>Julie</v>
      </c>
      <c r="N2214" s="10" t="str">
        <f>IFERROR(IF(Tableau1[[#This Row],[Date rendu]]-'Date de l''export'!$A$2&gt;0,"Non","Oui"),"Oui")</f>
        <v>Non</v>
      </c>
      <c r="O2214" s="11">
        <f>IF(Tableau1[[#This Row],[En retard?]]="Non",Tableau1[[#This Row],[Date rendu]]-'Date de l''export'!$A$2,0)</f>
        <v>0.74041666666744277</v>
      </c>
      <c r="P2214" s="14" t="str">
        <f>IF(Tableau1[[#This Row],[En retard?]]="Oui","HD",IF(Tableau1[Délai restant]&lt;1,"&lt;24h",IF(Tableau1[Délai restant]&lt;2,"&lt;48h","≥48h")))</f>
        <v>&lt;24h</v>
      </c>
      <c r="Q2214" s="14" t="str">
        <f>IF(AND(Tableau1[[#This Row],[En retard?]]="Oui",OR(Tableau1[[#This Row],[Product]]="Citron",Tableau1[[#This Row],[Product]]="Amandes")),"Oui","Non")</f>
        <v>Non</v>
      </c>
      <c r="R2214" t="str">
        <f>CONCATENATE(Tableau1[[#This Row],[OrderCode]],"|",Tableau1[[#This Row],[AnaCode]],"|",Tableau1[[#This Row],[Product]])</f>
        <v>CMD01698804|MTX|Pomme de terre</v>
      </c>
    </row>
    <row r="2215" spans="1:18" x14ac:dyDescent="0.25">
      <c r="A2215" s="1" t="s">
        <v>197</v>
      </c>
      <c r="B2215" s="1" t="s">
        <v>31</v>
      </c>
      <c r="C2215" s="3" t="s">
        <v>54</v>
      </c>
      <c r="D2215" s="3" t="s">
        <v>10</v>
      </c>
      <c r="E2215" s="1" t="s">
        <v>107</v>
      </c>
      <c r="F2215" s="1" t="s">
        <v>2545</v>
      </c>
      <c r="G2215" s="1" t="s">
        <v>950</v>
      </c>
      <c r="H2215" s="3">
        <f>SUBSTITUTE(LEFT(Tableau1[[#This Row],[OrderDate]],17),".",":")+0</f>
        <v>43571.333668981482</v>
      </c>
      <c r="I2215" s="3">
        <f>SUBSTITUTE(LEFT(Tableau1[[#This Row],[OrderDueTo]],17),".",":")+0</f>
        <v>43574.5</v>
      </c>
      <c r="J2215" s="13" t="str">
        <f>VLOOKUP(Tableau1[[#This Row],[AnaCode]],'Config Analyses'!A:C,2,FALSE)</f>
        <v>Analyse nutritionelle</v>
      </c>
      <c r="K2215" s="13" t="str">
        <f>VLOOKUP(Tableau1[[#This Row],[AnaCode]],'Config Analyses'!A:C,3,FALSE)</f>
        <v>Equipe 2</v>
      </c>
      <c r="L2215" s="13" t="str">
        <f>VLOOKUP(Tableau1[[#This Row],[CustomerCode]],'Config Clients'!A:D,3,FALSE)</f>
        <v>Coopérative agricole</v>
      </c>
      <c r="M2215" s="13" t="str">
        <f>VLOOKUP(Tableau1[[#This Row],[CustomerCode]],'Config Clients'!A:D,4,FALSE)</f>
        <v>Julie</v>
      </c>
      <c r="N2215" s="10" t="str">
        <f>IFERROR(IF(Tableau1[[#This Row],[Date rendu]]-'Date de l''export'!$A$2&gt;0,"Non","Oui"),"Oui")</f>
        <v>Non</v>
      </c>
      <c r="O2215" s="11">
        <f>IF(Tableau1[[#This Row],[En retard?]]="Non",Tableau1[[#This Row],[Date rendu]]-'Date de l''export'!$A$2,0)</f>
        <v>2.7404166666674428</v>
      </c>
      <c r="P2215" s="14" t="str">
        <f>IF(Tableau1[[#This Row],[En retard?]]="Oui","HD",IF(Tableau1[Délai restant]&lt;1,"&lt;24h",IF(Tableau1[Délai restant]&lt;2,"&lt;48h","≥48h")))</f>
        <v>≥48h</v>
      </c>
      <c r="Q2215" s="14" t="str">
        <f>IF(AND(Tableau1[[#This Row],[En retard?]]="Oui",OR(Tableau1[[#This Row],[Product]]="Citron",Tableau1[[#This Row],[Product]]="Amandes")),"Oui","Non")</f>
        <v>Non</v>
      </c>
      <c r="R2215" t="str">
        <f>CONCATENATE(Tableau1[[#This Row],[OrderCode]],"|",Tableau1[[#This Row],[AnaCode]],"|",Tableau1[[#This Row],[Product]])</f>
        <v>CMD01711301|NTR|Pomme de terre</v>
      </c>
    </row>
    <row r="2216" spans="1:18" x14ac:dyDescent="0.25">
      <c r="A2216" s="1" t="s">
        <v>267</v>
      </c>
      <c r="B2216" s="1" t="s">
        <v>31</v>
      </c>
      <c r="C2216" s="3" t="s">
        <v>98</v>
      </c>
      <c r="D2216" s="3" t="s">
        <v>27</v>
      </c>
      <c r="E2216" s="1" t="s">
        <v>179</v>
      </c>
      <c r="F2216" s="1" t="s">
        <v>2681</v>
      </c>
      <c r="G2216" s="1" t="s">
        <v>945</v>
      </c>
      <c r="H2216" s="3">
        <f>SUBSTITUTE(LEFT(Tableau1[[#This Row],[OrderDate]],17),".",":")+0</f>
        <v>43571.334675925929</v>
      </c>
      <c r="I2216" s="3">
        <f>SUBSTITUTE(LEFT(Tableau1[[#This Row],[OrderDueTo]],17),".",":")+0</f>
        <v>43572.5</v>
      </c>
      <c r="J2216" s="13" t="str">
        <f>VLOOKUP(Tableau1[[#This Row],[AnaCode]],'Config Analyses'!A:C,2,FALSE)</f>
        <v>Analyse métaux lourds</v>
      </c>
      <c r="K2216" s="13" t="str">
        <f>VLOOKUP(Tableau1[[#This Row],[AnaCode]],'Config Analyses'!A:C,3,FALSE)</f>
        <v>Equipe 1</v>
      </c>
      <c r="L2216" s="13" t="str">
        <f>VLOOKUP(Tableau1[[#This Row],[CustomerCode]],'Config Clients'!A:D,3,FALSE)</f>
        <v>Coopérative agricole</v>
      </c>
      <c r="M2216" s="13" t="str">
        <f>VLOOKUP(Tableau1[[#This Row],[CustomerCode]],'Config Clients'!A:D,4,FALSE)</f>
        <v>Julie</v>
      </c>
      <c r="N2216" s="10" t="str">
        <f>IFERROR(IF(Tableau1[[#This Row],[Date rendu]]-'Date de l''export'!$A$2&gt;0,"Non","Oui"),"Oui")</f>
        <v>Non</v>
      </c>
      <c r="O2216" s="11">
        <f>IF(Tableau1[[#This Row],[En retard?]]="Non",Tableau1[[#This Row],[Date rendu]]-'Date de l''export'!$A$2,0)</f>
        <v>0.74041666666744277</v>
      </c>
      <c r="P2216" s="14" t="str">
        <f>IF(Tableau1[[#This Row],[En retard?]]="Oui","HD",IF(Tableau1[Délai restant]&lt;1,"&lt;24h",IF(Tableau1[Délai restant]&lt;2,"&lt;48h","≥48h")))</f>
        <v>&lt;24h</v>
      </c>
      <c r="Q2216" s="14" t="str">
        <f>IF(AND(Tableau1[[#This Row],[En retard?]]="Oui",OR(Tableau1[[#This Row],[Product]]="Citron",Tableau1[[#This Row],[Product]]="Amandes")),"Oui","Non")</f>
        <v>Non</v>
      </c>
      <c r="R2216" t="str">
        <f>CONCATENATE(Tableau1[[#This Row],[OrderCode]],"|",Tableau1[[#This Row],[AnaCode]],"|",Tableau1[[#This Row],[Product]])</f>
        <v>CMD01490203|MTX|Pomme de terre</v>
      </c>
    </row>
    <row r="2217" spans="1:18" x14ac:dyDescent="0.25">
      <c r="A2217" s="1" t="s">
        <v>151</v>
      </c>
      <c r="B2217" s="1" t="s">
        <v>42</v>
      </c>
      <c r="C2217" s="3" t="s">
        <v>152</v>
      </c>
      <c r="D2217" s="3" t="s">
        <v>35</v>
      </c>
      <c r="E2217" s="1" t="s">
        <v>229</v>
      </c>
      <c r="F2217" s="1" t="s">
        <v>2819</v>
      </c>
      <c r="G2217" s="1" t="s">
        <v>964</v>
      </c>
      <c r="H2217" s="3">
        <f>SUBSTITUTE(LEFT(Tableau1[[#This Row],[OrderDate]],17),".",":")+0</f>
        <v>43571.334976851853</v>
      </c>
      <c r="I2217" s="3">
        <f>SUBSTITUTE(LEFT(Tableau1[[#This Row],[OrderDueTo]],17),".",":")+0</f>
        <v>43573.5</v>
      </c>
      <c r="J2217" s="13" t="str">
        <f>VLOOKUP(Tableau1[[#This Row],[AnaCode]],'Config Analyses'!A:C,2,FALSE)</f>
        <v>Analyse sucres</v>
      </c>
      <c r="K2217" s="13" t="str">
        <f>VLOOKUP(Tableau1[[#This Row],[AnaCode]],'Config Analyses'!A:C,3,FALSE)</f>
        <v>Equipe 2</v>
      </c>
      <c r="L2217" s="13" t="str">
        <f>VLOOKUP(Tableau1[[#This Row],[CustomerCode]],'Config Clients'!A:D,3,FALSE)</f>
        <v>Entreprises agro-alimentaires</v>
      </c>
      <c r="M2217" s="13" t="str">
        <f>VLOOKUP(Tableau1[[#This Row],[CustomerCode]],'Config Clients'!A:D,4,FALSE)</f>
        <v>Julien</v>
      </c>
      <c r="N2217" s="10" t="str">
        <f>IFERROR(IF(Tableau1[[#This Row],[Date rendu]]-'Date de l''export'!$A$2&gt;0,"Non","Oui"),"Oui")</f>
        <v>Non</v>
      </c>
      <c r="O2217" s="11">
        <f>IF(Tableau1[[#This Row],[En retard?]]="Non",Tableau1[[#This Row],[Date rendu]]-'Date de l''export'!$A$2,0)</f>
        <v>1.7404166666674428</v>
      </c>
      <c r="P2217" s="14" t="str">
        <f>IF(Tableau1[[#This Row],[En retard?]]="Oui","HD",IF(Tableau1[Délai restant]&lt;1,"&lt;24h",IF(Tableau1[Délai restant]&lt;2,"&lt;48h","≥48h")))</f>
        <v>&lt;48h</v>
      </c>
      <c r="Q2217" s="14" t="str">
        <f>IF(AND(Tableau1[[#This Row],[En retard?]]="Oui",OR(Tableau1[[#This Row],[Product]]="Citron",Tableau1[[#This Row],[Product]]="Amandes")),"Oui","Non")</f>
        <v>Non</v>
      </c>
      <c r="R2217" t="str">
        <f>CONCATENATE(Tableau1[[#This Row],[OrderCode]],"|",Tableau1[[#This Row],[AnaCode]],"|",Tableau1[[#This Row],[Product]])</f>
        <v>CMD01734701|SCR|Jus de fruits</v>
      </c>
    </row>
    <row r="2218" spans="1:18" x14ac:dyDescent="0.25">
      <c r="A2218" s="1" t="s">
        <v>3965</v>
      </c>
      <c r="B2218" s="1" t="s">
        <v>31</v>
      </c>
      <c r="C2218" s="3" t="s">
        <v>73</v>
      </c>
      <c r="D2218" s="3" t="s">
        <v>23</v>
      </c>
      <c r="E2218" s="1" t="s">
        <v>179</v>
      </c>
      <c r="F2218" s="1" t="s">
        <v>3966</v>
      </c>
      <c r="G2218" s="1" t="s">
        <v>945</v>
      </c>
      <c r="H2218" s="3">
        <f>SUBSTITUTE(LEFT(Tableau1[[#This Row],[OrderDate]],17),".",":")+0</f>
        <v>43571.335057870368</v>
      </c>
      <c r="I2218" s="3">
        <f>SUBSTITUTE(LEFT(Tableau1[[#This Row],[OrderDueTo]],17),".",":")+0</f>
        <v>43572.5</v>
      </c>
      <c r="J2218" s="13" t="str">
        <f>VLOOKUP(Tableau1[[#This Row],[AnaCode]],'Config Analyses'!A:C,2,FALSE)</f>
        <v>Analyse métaux lourds</v>
      </c>
      <c r="K2218" s="13" t="str">
        <f>VLOOKUP(Tableau1[[#This Row],[AnaCode]],'Config Analyses'!A:C,3,FALSE)</f>
        <v>Equipe 1</v>
      </c>
      <c r="L2218" s="13" t="str">
        <f>VLOOKUP(Tableau1[[#This Row],[CustomerCode]],'Config Clients'!A:D,3,FALSE)</f>
        <v>Entreprises agro-alimentaires</v>
      </c>
      <c r="M2218" s="13" t="str">
        <f>VLOOKUP(Tableau1[[#This Row],[CustomerCode]],'Config Clients'!A:D,4,FALSE)</f>
        <v>Julien</v>
      </c>
      <c r="N2218" s="10" t="str">
        <f>IFERROR(IF(Tableau1[[#This Row],[Date rendu]]-'Date de l''export'!$A$2&gt;0,"Non","Oui"),"Oui")</f>
        <v>Non</v>
      </c>
      <c r="O2218" s="11">
        <f>IF(Tableau1[[#This Row],[En retard?]]="Non",Tableau1[[#This Row],[Date rendu]]-'Date de l''export'!$A$2,0)</f>
        <v>0.74041666666744277</v>
      </c>
      <c r="P2218" s="14" t="str">
        <f>IF(Tableau1[[#This Row],[En retard?]]="Oui","HD",IF(Tableau1[Délai restant]&lt;1,"&lt;24h",IF(Tableau1[Délai restant]&lt;2,"&lt;48h","≥48h")))</f>
        <v>&lt;24h</v>
      </c>
      <c r="Q2218" s="14" t="str">
        <f>IF(AND(Tableau1[[#This Row],[En retard?]]="Oui",OR(Tableau1[[#This Row],[Product]]="Citron",Tableau1[[#This Row],[Product]]="Amandes")),"Oui","Non")</f>
        <v>Non</v>
      </c>
      <c r="R2218" t="str">
        <f>CONCATENATE(Tableau1[[#This Row],[OrderCode]],"|",Tableau1[[#This Row],[AnaCode]],"|",Tableau1[[#This Row],[Product]])</f>
        <v>CMD01595503|MTX|Pomme de terre</v>
      </c>
    </row>
    <row r="2219" spans="1:18" x14ac:dyDescent="0.25">
      <c r="A2219" s="1" t="s">
        <v>3967</v>
      </c>
      <c r="B2219" s="1" t="s">
        <v>42</v>
      </c>
      <c r="C2219" s="3" t="s">
        <v>73</v>
      </c>
      <c r="D2219" s="3" t="s">
        <v>23</v>
      </c>
      <c r="E2219" s="1" t="s">
        <v>226</v>
      </c>
      <c r="F2219" s="1" t="s">
        <v>3968</v>
      </c>
      <c r="G2219" s="1" t="s">
        <v>964</v>
      </c>
      <c r="H2219" s="3">
        <f>SUBSTITUTE(LEFT(Tableau1[[#This Row],[OrderDate]],17),".",":")+0</f>
        <v>43571.335289351853</v>
      </c>
      <c r="I2219" s="3">
        <f>SUBSTITUTE(LEFT(Tableau1[[#This Row],[OrderDueTo]],17),".",":")+0</f>
        <v>43573.5</v>
      </c>
      <c r="J2219" s="13" t="str">
        <f>VLOOKUP(Tableau1[[#This Row],[AnaCode]],'Config Analyses'!A:C,2,FALSE)</f>
        <v>Analyse microbiologique</v>
      </c>
      <c r="K2219" s="13" t="str">
        <f>VLOOKUP(Tableau1[[#This Row],[AnaCode]],'Config Analyses'!A:C,3,FALSE)</f>
        <v>Equipe 4</v>
      </c>
      <c r="L2219" s="13" t="str">
        <f>VLOOKUP(Tableau1[[#This Row],[CustomerCode]],'Config Clients'!A:D,3,FALSE)</f>
        <v>Entreprises agro-alimentaires</v>
      </c>
      <c r="M2219" s="13" t="str">
        <f>VLOOKUP(Tableau1[[#This Row],[CustomerCode]],'Config Clients'!A:D,4,FALSE)</f>
        <v>Julien</v>
      </c>
      <c r="N2219" s="10" t="str">
        <f>IFERROR(IF(Tableau1[[#This Row],[Date rendu]]-'Date de l''export'!$A$2&gt;0,"Non","Oui"),"Oui")</f>
        <v>Non</v>
      </c>
      <c r="O2219" s="11">
        <f>IF(Tableau1[[#This Row],[En retard?]]="Non",Tableau1[[#This Row],[Date rendu]]-'Date de l''export'!$A$2,0)</f>
        <v>1.7404166666674428</v>
      </c>
      <c r="P2219" s="14" t="str">
        <f>IF(Tableau1[[#This Row],[En retard?]]="Oui","HD",IF(Tableau1[Délai restant]&lt;1,"&lt;24h",IF(Tableau1[Délai restant]&lt;2,"&lt;48h","≥48h")))</f>
        <v>&lt;48h</v>
      </c>
      <c r="Q2219" s="14" t="str">
        <f>IF(AND(Tableau1[[#This Row],[En retard?]]="Oui",OR(Tableau1[[#This Row],[Product]]="Citron",Tableau1[[#This Row],[Product]]="Amandes")),"Oui","Non")</f>
        <v>Non</v>
      </c>
      <c r="R2219" t="str">
        <f>CONCATENATE(Tableau1[[#This Row],[OrderCode]],"|",Tableau1[[#This Row],[AnaCode]],"|",Tableau1[[#This Row],[Product]])</f>
        <v>CMD01714701|BACT|Jus de fruits</v>
      </c>
    </row>
    <row r="2220" spans="1:18" x14ac:dyDescent="0.25">
      <c r="A2220" s="1" t="s">
        <v>3969</v>
      </c>
      <c r="B2220" s="1" t="s">
        <v>42</v>
      </c>
      <c r="C2220" s="3" t="s">
        <v>188</v>
      </c>
      <c r="D2220" s="3" t="s">
        <v>38</v>
      </c>
      <c r="E2220" s="1" t="s">
        <v>179</v>
      </c>
      <c r="F2220" s="1" t="s">
        <v>3970</v>
      </c>
      <c r="G2220" s="1" t="s">
        <v>945</v>
      </c>
      <c r="H2220" s="3">
        <f>SUBSTITUTE(LEFT(Tableau1[[#This Row],[OrderDate]],17),".",":")+0</f>
        <v>43571.335405092592</v>
      </c>
      <c r="I2220" s="3">
        <f>SUBSTITUTE(LEFT(Tableau1[[#This Row],[OrderDueTo]],17),".",":")+0</f>
        <v>43572.5</v>
      </c>
      <c r="J2220" s="13" t="str">
        <f>VLOOKUP(Tableau1[[#This Row],[AnaCode]],'Config Analyses'!A:C,2,FALSE)</f>
        <v>Analyse métaux lourds</v>
      </c>
      <c r="K2220" s="13" t="str">
        <f>VLOOKUP(Tableau1[[#This Row],[AnaCode]],'Config Analyses'!A:C,3,FALSE)</f>
        <v>Equipe 1</v>
      </c>
      <c r="L2220" s="13" t="str">
        <f>VLOOKUP(Tableau1[[#This Row],[CustomerCode]],'Config Clients'!A:D,3,FALSE)</f>
        <v>Coopérative agricole</v>
      </c>
      <c r="M2220" s="13" t="str">
        <f>VLOOKUP(Tableau1[[#This Row],[CustomerCode]],'Config Clients'!A:D,4,FALSE)</f>
        <v>Julie</v>
      </c>
      <c r="N2220" s="10" t="str">
        <f>IFERROR(IF(Tableau1[[#This Row],[Date rendu]]-'Date de l''export'!$A$2&gt;0,"Non","Oui"),"Oui")</f>
        <v>Non</v>
      </c>
      <c r="O2220" s="11">
        <f>IF(Tableau1[[#This Row],[En retard?]]="Non",Tableau1[[#This Row],[Date rendu]]-'Date de l''export'!$A$2,0)</f>
        <v>0.74041666666744277</v>
      </c>
      <c r="P2220" s="14" t="str">
        <f>IF(Tableau1[[#This Row],[En retard?]]="Oui","HD",IF(Tableau1[Délai restant]&lt;1,"&lt;24h",IF(Tableau1[Délai restant]&lt;2,"&lt;48h","≥48h")))</f>
        <v>&lt;24h</v>
      </c>
      <c r="Q2220" s="14" t="str">
        <f>IF(AND(Tableau1[[#This Row],[En retard?]]="Oui",OR(Tableau1[[#This Row],[Product]]="Citron",Tableau1[[#This Row],[Product]]="Amandes")),"Oui","Non")</f>
        <v>Non</v>
      </c>
      <c r="R2220" t="str">
        <f>CONCATENATE(Tableau1[[#This Row],[OrderCode]],"|",Tableau1[[#This Row],[AnaCode]],"|",Tableau1[[#This Row],[Product]])</f>
        <v>CMD01695004|MTX|Jus de fruits</v>
      </c>
    </row>
    <row r="2221" spans="1:18" x14ac:dyDescent="0.25">
      <c r="A2221" s="1" t="s">
        <v>3971</v>
      </c>
      <c r="B2221" s="1" t="s">
        <v>32</v>
      </c>
      <c r="C2221" s="3" t="s">
        <v>73</v>
      </c>
      <c r="D2221" s="3" t="s">
        <v>23</v>
      </c>
      <c r="E2221" s="1" t="s">
        <v>179</v>
      </c>
      <c r="F2221" s="1" t="s">
        <v>3972</v>
      </c>
      <c r="G2221" s="1" t="s">
        <v>945</v>
      </c>
      <c r="H2221" s="3">
        <f>SUBSTITUTE(LEFT(Tableau1[[#This Row],[OrderDate]],17),".",":")+0</f>
        <v>43571.335752314815</v>
      </c>
      <c r="I2221" s="3">
        <f>SUBSTITUTE(LEFT(Tableau1[[#This Row],[OrderDueTo]],17),".",":")+0</f>
        <v>43572.5</v>
      </c>
      <c r="J2221" s="13" t="str">
        <f>VLOOKUP(Tableau1[[#This Row],[AnaCode]],'Config Analyses'!A:C,2,FALSE)</f>
        <v>Analyse métaux lourds</v>
      </c>
      <c r="K2221" s="13" t="str">
        <f>VLOOKUP(Tableau1[[#This Row],[AnaCode]],'Config Analyses'!A:C,3,FALSE)</f>
        <v>Equipe 1</v>
      </c>
      <c r="L2221" s="13" t="str">
        <f>VLOOKUP(Tableau1[[#This Row],[CustomerCode]],'Config Clients'!A:D,3,FALSE)</f>
        <v>Entreprises agro-alimentaires</v>
      </c>
      <c r="M2221" s="13" t="str">
        <f>VLOOKUP(Tableau1[[#This Row],[CustomerCode]],'Config Clients'!A:D,4,FALSE)</f>
        <v>Julien</v>
      </c>
      <c r="N2221" s="10" t="str">
        <f>IFERROR(IF(Tableau1[[#This Row],[Date rendu]]-'Date de l''export'!$A$2&gt;0,"Non","Oui"),"Oui")</f>
        <v>Non</v>
      </c>
      <c r="O2221" s="11">
        <f>IF(Tableau1[[#This Row],[En retard?]]="Non",Tableau1[[#This Row],[Date rendu]]-'Date de l''export'!$A$2,0)</f>
        <v>0.74041666666744277</v>
      </c>
      <c r="P2221" s="14" t="str">
        <f>IF(Tableau1[[#This Row],[En retard?]]="Oui","HD",IF(Tableau1[Délai restant]&lt;1,"&lt;24h",IF(Tableau1[Délai restant]&lt;2,"&lt;48h","≥48h")))</f>
        <v>&lt;24h</v>
      </c>
      <c r="Q2221" s="14" t="str">
        <f>IF(AND(Tableau1[[#This Row],[En retard?]]="Oui",OR(Tableau1[[#This Row],[Product]]="Citron",Tableau1[[#This Row],[Product]]="Amandes")),"Oui","Non")</f>
        <v>Non</v>
      </c>
      <c r="R2221" t="str">
        <f>CONCATENATE(Tableau1[[#This Row],[OrderCode]],"|",Tableau1[[#This Row],[AnaCode]],"|",Tableau1[[#This Row],[Product]])</f>
        <v>CMD01779601|MTX|Tomate</v>
      </c>
    </row>
    <row r="2222" spans="1:18" x14ac:dyDescent="0.25">
      <c r="A2222" s="1" t="s">
        <v>876</v>
      </c>
      <c r="B2222" s="1" t="s">
        <v>21</v>
      </c>
      <c r="C2222" s="3" t="s">
        <v>72</v>
      </c>
      <c r="D2222" s="3" t="s">
        <v>22</v>
      </c>
      <c r="E2222" s="1" t="s">
        <v>63</v>
      </c>
      <c r="F2222" s="1" t="s">
        <v>2749</v>
      </c>
      <c r="G2222" s="1" t="s">
        <v>1013</v>
      </c>
      <c r="H2222" s="3">
        <f>SUBSTITUTE(LEFT(Tableau1[[#This Row],[OrderDate]],17),".",":")+0</f>
        <v>43571.336238425924</v>
      </c>
      <c r="I2222" s="3">
        <f>SUBSTITUTE(LEFT(Tableau1[[#This Row],[OrderDueTo]],17),".",":")+0</f>
        <v>43578.5</v>
      </c>
      <c r="J2222" s="13" t="str">
        <f>VLOOKUP(Tableau1[[#This Row],[AnaCode]],'Config Analyses'!A:C,2,FALSE)</f>
        <v>Analyse polluants d'emballage</v>
      </c>
      <c r="K2222" s="13" t="str">
        <f>VLOOKUP(Tableau1[[#This Row],[AnaCode]],'Config Analyses'!A:C,3,FALSE)</f>
        <v>Equipe 3</v>
      </c>
      <c r="L2222" s="13" t="str">
        <f>VLOOKUP(Tableau1[[#This Row],[CustomerCode]],'Config Clients'!A:D,3,FALSE)</f>
        <v>Coopérative agricole</v>
      </c>
      <c r="M2222" s="13" t="str">
        <f>VLOOKUP(Tableau1[[#This Row],[CustomerCode]],'Config Clients'!A:D,4,FALSE)</f>
        <v>Julie</v>
      </c>
      <c r="N2222" s="10" t="str">
        <f>IFERROR(IF(Tableau1[[#This Row],[Date rendu]]-'Date de l''export'!$A$2&gt;0,"Non","Oui"),"Oui")</f>
        <v>Non</v>
      </c>
      <c r="O2222" s="11">
        <f>IF(Tableau1[[#This Row],[En retard?]]="Non",Tableau1[[#This Row],[Date rendu]]-'Date de l''export'!$A$2,0)</f>
        <v>6.7404166666674428</v>
      </c>
      <c r="P2222" s="14" t="str">
        <f>IF(Tableau1[[#This Row],[En retard?]]="Oui","HD",IF(Tableau1[Délai restant]&lt;1,"&lt;24h",IF(Tableau1[Délai restant]&lt;2,"&lt;48h","≥48h")))</f>
        <v>≥48h</v>
      </c>
      <c r="Q2222" s="14" t="str">
        <f>IF(AND(Tableau1[[#This Row],[En retard?]]="Oui",OR(Tableau1[[#This Row],[Product]]="Citron",Tableau1[[#This Row],[Product]]="Amandes")),"Oui","Non")</f>
        <v>Non</v>
      </c>
      <c r="R2222" t="str">
        <f>CONCATENATE(Tableau1[[#This Row],[OrderCode]],"|",Tableau1[[#This Row],[AnaCode]],"|",Tableau1[[#This Row],[Product]])</f>
        <v>CMD01573301|PLLT|Carotte</v>
      </c>
    </row>
    <row r="2223" spans="1:18" x14ac:dyDescent="0.25">
      <c r="A2223" s="1" t="s">
        <v>3973</v>
      </c>
      <c r="B2223" s="1" t="s">
        <v>42</v>
      </c>
      <c r="C2223" s="3" t="s">
        <v>188</v>
      </c>
      <c r="D2223" s="3" t="s">
        <v>38</v>
      </c>
      <c r="E2223" s="1" t="s">
        <v>179</v>
      </c>
      <c r="F2223" s="1" t="s">
        <v>3974</v>
      </c>
      <c r="G2223" s="1" t="s">
        <v>945</v>
      </c>
      <c r="H2223" s="3">
        <f>SUBSTITUTE(LEFT(Tableau1[[#This Row],[OrderDate]],17),".",":")+0</f>
        <v>43571.336354166669</v>
      </c>
      <c r="I2223" s="3">
        <f>SUBSTITUTE(LEFT(Tableau1[[#This Row],[OrderDueTo]],17),".",":")+0</f>
        <v>43572.5</v>
      </c>
      <c r="J2223" s="13" t="str">
        <f>VLOOKUP(Tableau1[[#This Row],[AnaCode]],'Config Analyses'!A:C,2,FALSE)</f>
        <v>Analyse métaux lourds</v>
      </c>
      <c r="K2223" s="13" t="str">
        <f>VLOOKUP(Tableau1[[#This Row],[AnaCode]],'Config Analyses'!A:C,3,FALSE)</f>
        <v>Equipe 1</v>
      </c>
      <c r="L2223" s="13" t="str">
        <f>VLOOKUP(Tableau1[[#This Row],[CustomerCode]],'Config Clients'!A:D,3,FALSE)</f>
        <v>Coopérative agricole</v>
      </c>
      <c r="M2223" s="13" t="str">
        <f>VLOOKUP(Tableau1[[#This Row],[CustomerCode]],'Config Clients'!A:D,4,FALSE)</f>
        <v>Julie</v>
      </c>
      <c r="N2223" s="10" t="str">
        <f>IFERROR(IF(Tableau1[[#This Row],[Date rendu]]-'Date de l''export'!$A$2&gt;0,"Non","Oui"),"Oui")</f>
        <v>Non</v>
      </c>
      <c r="O2223" s="11">
        <f>IF(Tableau1[[#This Row],[En retard?]]="Non",Tableau1[[#This Row],[Date rendu]]-'Date de l''export'!$A$2,0)</f>
        <v>0.74041666666744277</v>
      </c>
      <c r="P2223" s="14" t="str">
        <f>IF(Tableau1[[#This Row],[En retard?]]="Oui","HD",IF(Tableau1[Délai restant]&lt;1,"&lt;24h",IF(Tableau1[Délai restant]&lt;2,"&lt;48h","≥48h")))</f>
        <v>&lt;24h</v>
      </c>
      <c r="Q2223" s="14" t="str">
        <f>IF(AND(Tableau1[[#This Row],[En retard?]]="Oui",OR(Tableau1[[#This Row],[Product]]="Citron",Tableau1[[#This Row],[Product]]="Amandes")),"Oui","Non")</f>
        <v>Non</v>
      </c>
      <c r="R2223" t="str">
        <f>CONCATENATE(Tableau1[[#This Row],[OrderCode]],"|",Tableau1[[#This Row],[AnaCode]],"|",Tableau1[[#This Row],[Product]])</f>
        <v>CMD01568403|MTX|Jus de fruits</v>
      </c>
    </row>
    <row r="2224" spans="1:18" x14ac:dyDescent="0.25">
      <c r="A2224" s="1" t="s">
        <v>240</v>
      </c>
      <c r="B2224" s="1" t="s">
        <v>42</v>
      </c>
      <c r="C2224" s="3" t="s">
        <v>152</v>
      </c>
      <c r="D2224" s="3" t="s">
        <v>35</v>
      </c>
      <c r="E2224" s="1" t="s">
        <v>179</v>
      </c>
      <c r="F2224" s="1" t="s">
        <v>2685</v>
      </c>
      <c r="G2224" s="1" t="s">
        <v>945</v>
      </c>
      <c r="H2224" s="3">
        <f>SUBSTITUTE(LEFT(Tableau1[[#This Row],[OrderDate]],17),".",":")+0</f>
        <v>43571.336655092593</v>
      </c>
      <c r="I2224" s="3">
        <f>SUBSTITUTE(LEFT(Tableau1[[#This Row],[OrderDueTo]],17),".",":")+0</f>
        <v>43572.5</v>
      </c>
      <c r="J2224" s="13" t="str">
        <f>VLOOKUP(Tableau1[[#This Row],[AnaCode]],'Config Analyses'!A:C,2,FALSE)</f>
        <v>Analyse métaux lourds</v>
      </c>
      <c r="K2224" s="13" t="str">
        <f>VLOOKUP(Tableau1[[#This Row],[AnaCode]],'Config Analyses'!A:C,3,FALSE)</f>
        <v>Equipe 1</v>
      </c>
      <c r="L2224" s="13" t="str">
        <f>VLOOKUP(Tableau1[[#This Row],[CustomerCode]],'Config Clients'!A:D,3,FALSE)</f>
        <v>Entreprises agro-alimentaires</v>
      </c>
      <c r="M2224" s="13" t="str">
        <f>VLOOKUP(Tableau1[[#This Row],[CustomerCode]],'Config Clients'!A:D,4,FALSE)</f>
        <v>Julien</v>
      </c>
      <c r="N2224" s="10" t="str">
        <f>IFERROR(IF(Tableau1[[#This Row],[Date rendu]]-'Date de l''export'!$A$2&gt;0,"Non","Oui"),"Oui")</f>
        <v>Non</v>
      </c>
      <c r="O2224" s="11">
        <f>IF(Tableau1[[#This Row],[En retard?]]="Non",Tableau1[[#This Row],[Date rendu]]-'Date de l''export'!$A$2,0)</f>
        <v>0.74041666666744277</v>
      </c>
      <c r="P2224" s="14" t="str">
        <f>IF(Tableau1[[#This Row],[En retard?]]="Oui","HD",IF(Tableau1[Délai restant]&lt;1,"&lt;24h",IF(Tableau1[Délai restant]&lt;2,"&lt;48h","≥48h")))</f>
        <v>&lt;24h</v>
      </c>
      <c r="Q2224" s="14" t="str">
        <f>IF(AND(Tableau1[[#This Row],[En retard?]]="Oui",OR(Tableau1[[#This Row],[Product]]="Citron",Tableau1[[#This Row],[Product]]="Amandes")),"Oui","Non")</f>
        <v>Non</v>
      </c>
      <c r="R2224" t="str">
        <f>CONCATENATE(Tableau1[[#This Row],[OrderCode]],"|",Tableau1[[#This Row],[AnaCode]],"|",Tableau1[[#This Row],[Product]])</f>
        <v>CMD01734702|MTX|Jus de fruits</v>
      </c>
    </row>
    <row r="2225" spans="1:18" x14ac:dyDescent="0.25">
      <c r="A2225" s="1" t="s">
        <v>758</v>
      </c>
      <c r="B2225" s="1" t="s">
        <v>32</v>
      </c>
      <c r="C2225" s="3" t="s">
        <v>58</v>
      </c>
      <c r="D2225" s="3" t="s">
        <v>13</v>
      </c>
      <c r="E2225" s="1" t="s">
        <v>107</v>
      </c>
      <c r="F2225" s="1" t="s">
        <v>2435</v>
      </c>
      <c r="G2225" s="1" t="s">
        <v>950</v>
      </c>
      <c r="H2225" s="3">
        <f>SUBSTITUTE(LEFT(Tableau1[[#This Row],[OrderDate]],17),".",":")+0</f>
        <v>43571.336689814816</v>
      </c>
      <c r="I2225" s="3">
        <f>SUBSTITUTE(LEFT(Tableau1[[#This Row],[OrderDueTo]],17),".",":")+0</f>
        <v>43574.5</v>
      </c>
      <c r="J2225" s="13" t="str">
        <f>VLOOKUP(Tableau1[[#This Row],[AnaCode]],'Config Analyses'!A:C,2,FALSE)</f>
        <v>Analyse nutritionelle</v>
      </c>
      <c r="K2225" s="13" t="str">
        <f>VLOOKUP(Tableau1[[#This Row],[AnaCode]],'Config Analyses'!A:C,3,FALSE)</f>
        <v>Equipe 2</v>
      </c>
      <c r="L2225" s="13" t="str">
        <f>VLOOKUP(Tableau1[[#This Row],[CustomerCode]],'Config Clients'!A:D,3,FALSE)</f>
        <v>Coopérative agricole</v>
      </c>
      <c r="M2225" s="13" t="str">
        <f>VLOOKUP(Tableau1[[#This Row],[CustomerCode]],'Config Clients'!A:D,4,FALSE)</f>
        <v>Béatrice</v>
      </c>
      <c r="N2225" s="10" t="str">
        <f>IFERROR(IF(Tableau1[[#This Row],[Date rendu]]-'Date de l''export'!$A$2&gt;0,"Non","Oui"),"Oui")</f>
        <v>Non</v>
      </c>
      <c r="O2225" s="11">
        <f>IF(Tableau1[[#This Row],[En retard?]]="Non",Tableau1[[#This Row],[Date rendu]]-'Date de l''export'!$A$2,0)</f>
        <v>2.7404166666674428</v>
      </c>
      <c r="P2225" s="14" t="str">
        <f>IF(Tableau1[[#This Row],[En retard?]]="Oui","HD",IF(Tableau1[Délai restant]&lt;1,"&lt;24h",IF(Tableau1[Délai restant]&lt;2,"&lt;48h","≥48h")))</f>
        <v>≥48h</v>
      </c>
      <c r="Q2225" s="14" t="str">
        <f>IF(AND(Tableau1[[#This Row],[En retard?]]="Oui",OR(Tableau1[[#This Row],[Product]]="Citron",Tableau1[[#This Row],[Product]]="Amandes")),"Oui","Non")</f>
        <v>Non</v>
      </c>
      <c r="R2225" t="str">
        <f>CONCATENATE(Tableau1[[#This Row],[OrderCode]],"|",Tableau1[[#This Row],[AnaCode]],"|",Tableau1[[#This Row],[Product]])</f>
        <v>CMD01743101|NTR|Tomate</v>
      </c>
    </row>
    <row r="2226" spans="1:18" x14ac:dyDescent="0.25">
      <c r="A2226" s="1" t="s">
        <v>820</v>
      </c>
      <c r="B2226" s="1" t="s">
        <v>43</v>
      </c>
      <c r="C2226" s="3" t="s">
        <v>147</v>
      </c>
      <c r="D2226" s="3" t="s">
        <v>34</v>
      </c>
      <c r="E2226" s="1" t="s">
        <v>179</v>
      </c>
      <c r="F2226" s="1" t="s">
        <v>2435</v>
      </c>
      <c r="G2226" s="1" t="s">
        <v>945</v>
      </c>
      <c r="H2226" s="3">
        <f>SUBSTITUTE(LEFT(Tableau1[[#This Row],[OrderDate]],17),".",":")+0</f>
        <v>43571.336689814816</v>
      </c>
      <c r="I2226" s="3">
        <f>SUBSTITUTE(LEFT(Tableau1[[#This Row],[OrderDueTo]],17),".",":")+0</f>
        <v>43572.5</v>
      </c>
      <c r="J2226" s="13" t="str">
        <f>VLOOKUP(Tableau1[[#This Row],[AnaCode]],'Config Analyses'!A:C,2,FALSE)</f>
        <v>Analyse métaux lourds</v>
      </c>
      <c r="K2226" s="13" t="str">
        <f>VLOOKUP(Tableau1[[#This Row],[AnaCode]],'Config Analyses'!A:C,3,FALSE)</f>
        <v>Equipe 1</v>
      </c>
      <c r="L2226" s="13" t="str">
        <f>VLOOKUP(Tableau1[[#This Row],[CustomerCode]],'Config Clients'!A:D,3,FALSE)</f>
        <v>Entreprises agro-alimentaires</v>
      </c>
      <c r="M2226" s="13" t="str">
        <f>VLOOKUP(Tableau1[[#This Row],[CustomerCode]],'Config Clients'!A:D,4,FALSE)</f>
        <v>Marc</v>
      </c>
      <c r="N2226" s="10" t="str">
        <f>IFERROR(IF(Tableau1[[#This Row],[Date rendu]]-'Date de l''export'!$A$2&gt;0,"Non","Oui"),"Oui")</f>
        <v>Non</v>
      </c>
      <c r="O2226" s="11">
        <f>IF(Tableau1[[#This Row],[En retard?]]="Non",Tableau1[[#This Row],[Date rendu]]-'Date de l''export'!$A$2,0)</f>
        <v>0.74041666666744277</v>
      </c>
      <c r="P2226" s="14" t="str">
        <f>IF(Tableau1[[#This Row],[En retard?]]="Oui","HD",IF(Tableau1[Délai restant]&lt;1,"&lt;24h",IF(Tableau1[Délai restant]&lt;2,"&lt;48h","≥48h")))</f>
        <v>&lt;24h</v>
      </c>
      <c r="Q2226" s="14" t="str">
        <f>IF(AND(Tableau1[[#This Row],[En retard?]]="Oui",OR(Tableau1[[#This Row],[Product]]="Citron",Tableau1[[#This Row],[Product]]="Amandes")),"Oui","Non")</f>
        <v>Non</v>
      </c>
      <c r="R2226" t="str">
        <f>CONCATENATE(Tableau1[[#This Row],[OrderCode]],"|",Tableau1[[#This Row],[AnaCode]],"|",Tableau1[[#This Row],[Product]])</f>
        <v>CMD01770806|MTX|Pomme</v>
      </c>
    </row>
    <row r="2227" spans="1:18" x14ac:dyDescent="0.25">
      <c r="A2227" s="1" t="s">
        <v>3896</v>
      </c>
      <c r="B2227" s="1" t="s">
        <v>42</v>
      </c>
      <c r="C2227" s="3" t="s">
        <v>188</v>
      </c>
      <c r="D2227" s="3" t="s">
        <v>38</v>
      </c>
      <c r="E2227" s="1" t="s">
        <v>179</v>
      </c>
      <c r="F2227" s="1" t="s">
        <v>3975</v>
      </c>
      <c r="G2227" s="1" t="s">
        <v>945</v>
      </c>
      <c r="H2227" s="3">
        <f>SUBSTITUTE(LEFT(Tableau1[[#This Row],[OrderDate]],17),".",":")+0</f>
        <v>43571.336724537039</v>
      </c>
      <c r="I2227" s="3">
        <f>SUBSTITUTE(LEFT(Tableau1[[#This Row],[OrderDueTo]],17),".",":")+0</f>
        <v>43572.5</v>
      </c>
      <c r="J2227" s="13" t="str">
        <f>VLOOKUP(Tableau1[[#This Row],[AnaCode]],'Config Analyses'!A:C,2,FALSE)</f>
        <v>Analyse métaux lourds</v>
      </c>
      <c r="K2227" s="13" t="str">
        <f>VLOOKUP(Tableau1[[#This Row],[AnaCode]],'Config Analyses'!A:C,3,FALSE)</f>
        <v>Equipe 1</v>
      </c>
      <c r="L2227" s="13" t="str">
        <f>VLOOKUP(Tableau1[[#This Row],[CustomerCode]],'Config Clients'!A:D,3,FALSE)</f>
        <v>Coopérative agricole</v>
      </c>
      <c r="M2227" s="13" t="str">
        <f>VLOOKUP(Tableau1[[#This Row],[CustomerCode]],'Config Clients'!A:D,4,FALSE)</f>
        <v>Julie</v>
      </c>
      <c r="N2227" s="10" t="str">
        <f>IFERROR(IF(Tableau1[[#This Row],[Date rendu]]-'Date de l''export'!$A$2&gt;0,"Non","Oui"),"Oui")</f>
        <v>Non</v>
      </c>
      <c r="O2227" s="11">
        <f>IF(Tableau1[[#This Row],[En retard?]]="Non",Tableau1[[#This Row],[Date rendu]]-'Date de l''export'!$A$2,0)</f>
        <v>0.74041666666744277</v>
      </c>
      <c r="P2227" s="14" t="str">
        <f>IF(Tableau1[[#This Row],[En retard?]]="Oui","HD",IF(Tableau1[Délai restant]&lt;1,"&lt;24h",IF(Tableau1[Délai restant]&lt;2,"&lt;48h","≥48h")))</f>
        <v>&lt;24h</v>
      </c>
      <c r="Q2227" s="14" t="str">
        <f>IF(AND(Tableau1[[#This Row],[En retard?]]="Oui",OR(Tableau1[[#This Row],[Product]]="Citron",Tableau1[[#This Row],[Product]]="Amandes")),"Oui","Non")</f>
        <v>Non</v>
      </c>
      <c r="R2227" t="str">
        <f>CONCATENATE(Tableau1[[#This Row],[OrderCode]],"|",Tableau1[[#This Row],[AnaCode]],"|",Tableau1[[#This Row],[Product]])</f>
        <v>CMD01748533|MTX|Jus de fruits</v>
      </c>
    </row>
    <row r="2228" spans="1:18" x14ac:dyDescent="0.25">
      <c r="A2228" s="1" t="s">
        <v>3311</v>
      </c>
      <c r="B2228" s="1" t="s">
        <v>31</v>
      </c>
      <c r="C2228" s="3" t="s">
        <v>73</v>
      </c>
      <c r="D2228" s="3" t="s">
        <v>23</v>
      </c>
      <c r="E2228" s="1" t="s">
        <v>63</v>
      </c>
      <c r="F2228" s="1" t="s">
        <v>3976</v>
      </c>
      <c r="G2228" s="1" t="s">
        <v>1013</v>
      </c>
      <c r="H2228" s="3">
        <f>SUBSTITUTE(LEFT(Tableau1[[#This Row],[OrderDate]],17),".",":")+0</f>
        <v>43571.337210648147</v>
      </c>
      <c r="I2228" s="3">
        <f>SUBSTITUTE(LEFT(Tableau1[[#This Row],[OrderDueTo]],17),".",":")+0</f>
        <v>43578.5</v>
      </c>
      <c r="J2228" s="13" t="str">
        <f>VLOOKUP(Tableau1[[#This Row],[AnaCode]],'Config Analyses'!A:C,2,FALSE)</f>
        <v>Analyse polluants d'emballage</v>
      </c>
      <c r="K2228" s="13" t="str">
        <f>VLOOKUP(Tableau1[[#This Row],[AnaCode]],'Config Analyses'!A:C,3,FALSE)</f>
        <v>Equipe 3</v>
      </c>
      <c r="L2228" s="13" t="str">
        <f>VLOOKUP(Tableau1[[#This Row],[CustomerCode]],'Config Clients'!A:D,3,FALSE)</f>
        <v>Entreprises agro-alimentaires</v>
      </c>
      <c r="M2228" s="13" t="str">
        <f>VLOOKUP(Tableau1[[#This Row],[CustomerCode]],'Config Clients'!A:D,4,FALSE)</f>
        <v>Julien</v>
      </c>
      <c r="N2228" s="10" t="str">
        <f>IFERROR(IF(Tableau1[[#This Row],[Date rendu]]-'Date de l''export'!$A$2&gt;0,"Non","Oui"),"Oui")</f>
        <v>Non</v>
      </c>
      <c r="O2228" s="11">
        <f>IF(Tableau1[[#This Row],[En retard?]]="Non",Tableau1[[#This Row],[Date rendu]]-'Date de l''export'!$A$2,0)</f>
        <v>6.7404166666674428</v>
      </c>
      <c r="P2228" s="14" t="str">
        <f>IF(Tableau1[[#This Row],[En retard?]]="Oui","HD",IF(Tableau1[Délai restant]&lt;1,"&lt;24h",IF(Tableau1[Délai restant]&lt;2,"&lt;48h","≥48h")))</f>
        <v>≥48h</v>
      </c>
      <c r="Q2228" s="14" t="str">
        <f>IF(AND(Tableau1[[#This Row],[En retard?]]="Oui",OR(Tableau1[[#This Row],[Product]]="Citron",Tableau1[[#This Row],[Product]]="Amandes")),"Oui","Non")</f>
        <v>Non</v>
      </c>
      <c r="R2228" t="str">
        <f>CONCATENATE(Tableau1[[#This Row],[OrderCode]],"|",Tableau1[[#This Row],[AnaCode]],"|",Tableau1[[#This Row],[Product]])</f>
        <v>CMD01595403|PLLT|Pomme de terre</v>
      </c>
    </row>
    <row r="2229" spans="1:18" x14ac:dyDescent="0.25">
      <c r="A2229" s="1" t="s">
        <v>580</v>
      </c>
      <c r="B2229" s="1" t="s">
        <v>43</v>
      </c>
      <c r="C2229" s="3" t="s">
        <v>225</v>
      </c>
      <c r="D2229" s="3" t="s">
        <v>39</v>
      </c>
      <c r="E2229" s="1" t="s">
        <v>179</v>
      </c>
      <c r="F2229" s="1" t="s">
        <v>1957</v>
      </c>
      <c r="G2229" s="1" t="s">
        <v>945</v>
      </c>
      <c r="H2229" s="3">
        <f>SUBSTITUTE(LEFT(Tableau1[[#This Row],[OrderDate]],17),".",":")+0</f>
        <v>43571.337291666663</v>
      </c>
      <c r="I2229" s="3">
        <f>SUBSTITUTE(LEFT(Tableau1[[#This Row],[OrderDueTo]],17),".",":")+0</f>
        <v>43572.5</v>
      </c>
      <c r="J2229" s="13" t="str">
        <f>VLOOKUP(Tableau1[[#This Row],[AnaCode]],'Config Analyses'!A:C,2,FALSE)</f>
        <v>Analyse métaux lourds</v>
      </c>
      <c r="K2229" s="13" t="str">
        <f>VLOOKUP(Tableau1[[#This Row],[AnaCode]],'Config Analyses'!A:C,3,FALSE)</f>
        <v>Equipe 1</v>
      </c>
      <c r="L2229" s="13" t="str">
        <f>VLOOKUP(Tableau1[[#This Row],[CustomerCode]],'Config Clients'!A:D,3,FALSE)</f>
        <v>Coopérative agricole</v>
      </c>
      <c r="M2229" s="13" t="str">
        <f>VLOOKUP(Tableau1[[#This Row],[CustomerCode]],'Config Clients'!A:D,4,FALSE)</f>
        <v>Béatrice</v>
      </c>
      <c r="N2229" s="10" t="str">
        <f>IFERROR(IF(Tableau1[[#This Row],[Date rendu]]-'Date de l''export'!$A$2&gt;0,"Non","Oui"),"Oui")</f>
        <v>Non</v>
      </c>
      <c r="O2229" s="11">
        <f>IF(Tableau1[[#This Row],[En retard?]]="Non",Tableau1[[#This Row],[Date rendu]]-'Date de l''export'!$A$2,0)</f>
        <v>0.74041666666744277</v>
      </c>
      <c r="P2229" s="14" t="str">
        <f>IF(Tableau1[[#This Row],[En retard?]]="Oui","HD",IF(Tableau1[Délai restant]&lt;1,"&lt;24h",IF(Tableau1[Délai restant]&lt;2,"&lt;48h","≥48h")))</f>
        <v>&lt;24h</v>
      </c>
      <c r="Q2229" s="14" t="str">
        <f>IF(AND(Tableau1[[#This Row],[En retard?]]="Oui",OR(Tableau1[[#This Row],[Product]]="Citron",Tableau1[[#This Row],[Product]]="Amandes")),"Oui","Non")</f>
        <v>Non</v>
      </c>
      <c r="R2229" t="str">
        <f>CONCATENATE(Tableau1[[#This Row],[OrderCode]],"|",Tableau1[[#This Row],[AnaCode]],"|",Tableau1[[#This Row],[Product]])</f>
        <v>CMD01747601|MTX|Pomme</v>
      </c>
    </row>
    <row r="2230" spans="1:18" x14ac:dyDescent="0.25">
      <c r="A2230" s="1" t="s">
        <v>3655</v>
      </c>
      <c r="B2230" s="1" t="s">
        <v>42</v>
      </c>
      <c r="C2230" s="3" t="s">
        <v>188</v>
      </c>
      <c r="D2230" s="3" t="s">
        <v>38</v>
      </c>
      <c r="E2230" s="1" t="s">
        <v>179</v>
      </c>
      <c r="F2230" s="1" t="s">
        <v>3977</v>
      </c>
      <c r="G2230" s="1" t="s">
        <v>945</v>
      </c>
      <c r="H2230" s="3">
        <f>SUBSTITUTE(LEFT(Tableau1[[#This Row],[OrderDate]],17),".",":")+0</f>
        <v>43571.337337962963</v>
      </c>
      <c r="I2230" s="3">
        <f>SUBSTITUTE(LEFT(Tableau1[[#This Row],[OrderDueTo]],17),".",":")+0</f>
        <v>43572.5</v>
      </c>
      <c r="J2230" s="13" t="str">
        <f>VLOOKUP(Tableau1[[#This Row],[AnaCode]],'Config Analyses'!A:C,2,FALSE)</f>
        <v>Analyse métaux lourds</v>
      </c>
      <c r="K2230" s="13" t="str">
        <f>VLOOKUP(Tableau1[[#This Row],[AnaCode]],'Config Analyses'!A:C,3,FALSE)</f>
        <v>Equipe 1</v>
      </c>
      <c r="L2230" s="13" t="str">
        <f>VLOOKUP(Tableau1[[#This Row],[CustomerCode]],'Config Clients'!A:D,3,FALSE)</f>
        <v>Coopérative agricole</v>
      </c>
      <c r="M2230" s="13" t="str">
        <f>VLOOKUP(Tableau1[[#This Row],[CustomerCode]],'Config Clients'!A:D,4,FALSE)</f>
        <v>Julie</v>
      </c>
      <c r="N2230" s="10" t="str">
        <f>IFERROR(IF(Tableau1[[#This Row],[Date rendu]]-'Date de l''export'!$A$2&gt;0,"Non","Oui"),"Oui")</f>
        <v>Non</v>
      </c>
      <c r="O2230" s="11">
        <f>IF(Tableau1[[#This Row],[En retard?]]="Non",Tableau1[[#This Row],[Date rendu]]-'Date de l''export'!$A$2,0)</f>
        <v>0.74041666666744277</v>
      </c>
      <c r="P2230" s="14" t="str">
        <f>IF(Tableau1[[#This Row],[En retard?]]="Oui","HD",IF(Tableau1[Délai restant]&lt;1,"&lt;24h",IF(Tableau1[Délai restant]&lt;2,"&lt;48h","≥48h")))</f>
        <v>&lt;24h</v>
      </c>
      <c r="Q2230" s="14" t="str">
        <f>IF(AND(Tableau1[[#This Row],[En retard?]]="Oui",OR(Tableau1[[#This Row],[Product]]="Citron",Tableau1[[#This Row],[Product]]="Amandes")),"Oui","Non")</f>
        <v>Non</v>
      </c>
      <c r="R2230" t="str">
        <f>CONCATENATE(Tableau1[[#This Row],[OrderCode]],"|",Tableau1[[#This Row],[AnaCode]],"|",Tableau1[[#This Row],[Product]])</f>
        <v>CMD01748541|MTX|Jus de fruits</v>
      </c>
    </row>
    <row r="2231" spans="1:18" x14ac:dyDescent="0.25">
      <c r="A2231" s="1" t="s">
        <v>3978</v>
      </c>
      <c r="B2231" s="1" t="s">
        <v>31</v>
      </c>
      <c r="C2231" s="3" t="s">
        <v>73</v>
      </c>
      <c r="D2231" s="3" t="s">
        <v>23</v>
      </c>
      <c r="E2231" s="1" t="s">
        <v>179</v>
      </c>
      <c r="F2231" s="1" t="s">
        <v>3979</v>
      </c>
      <c r="G2231" s="1" t="s">
        <v>945</v>
      </c>
      <c r="H2231" s="3">
        <f>SUBSTITUTE(LEFT(Tableau1[[#This Row],[OrderDate]],17),".",":")+0</f>
        <v>43571.33766203704</v>
      </c>
      <c r="I2231" s="3">
        <f>SUBSTITUTE(LEFT(Tableau1[[#This Row],[OrderDueTo]],17),".",":")+0</f>
        <v>43572.5</v>
      </c>
      <c r="J2231" s="13" t="str">
        <f>VLOOKUP(Tableau1[[#This Row],[AnaCode]],'Config Analyses'!A:C,2,FALSE)</f>
        <v>Analyse métaux lourds</v>
      </c>
      <c r="K2231" s="13" t="str">
        <f>VLOOKUP(Tableau1[[#This Row],[AnaCode]],'Config Analyses'!A:C,3,FALSE)</f>
        <v>Equipe 1</v>
      </c>
      <c r="L2231" s="13" t="str">
        <f>VLOOKUP(Tableau1[[#This Row],[CustomerCode]],'Config Clients'!A:D,3,FALSE)</f>
        <v>Entreprises agro-alimentaires</v>
      </c>
      <c r="M2231" s="13" t="str">
        <f>VLOOKUP(Tableau1[[#This Row],[CustomerCode]],'Config Clients'!A:D,4,FALSE)</f>
        <v>Julien</v>
      </c>
      <c r="N2231" s="10" t="str">
        <f>IFERROR(IF(Tableau1[[#This Row],[Date rendu]]-'Date de l''export'!$A$2&gt;0,"Non","Oui"),"Oui")</f>
        <v>Non</v>
      </c>
      <c r="O2231" s="11">
        <f>IF(Tableau1[[#This Row],[En retard?]]="Non",Tableau1[[#This Row],[Date rendu]]-'Date de l''export'!$A$2,0)</f>
        <v>0.74041666666744277</v>
      </c>
      <c r="P2231" s="14" t="str">
        <f>IF(Tableau1[[#This Row],[En retard?]]="Oui","HD",IF(Tableau1[Délai restant]&lt;1,"&lt;24h",IF(Tableau1[Délai restant]&lt;2,"&lt;48h","≥48h")))</f>
        <v>&lt;24h</v>
      </c>
      <c r="Q2231" s="14" t="str">
        <f>IF(AND(Tableau1[[#This Row],[En retard?]]="Oui",OR(Tableau1[[#This Row],[Product]]="Citron",Tableau1[[#This Row],[Product]]="Amandes")),"Oui","Non")</f>
        <v>Non</v>
      </c>
      <c r="R2231" t="str">
        <f>CONCATENATE(Tableau1[[#This Row],[OrderCode]],"|",Tableau1[[#This Row],[AnaCode]],"|",Tableau1[[#This Row],[Product]])</f>
        <v>CMD01392805|MTX|Pomme de terre</v>
      </c>
    </row>
    <row r="2232" spans="1:18" x14ac:dyDescent="0.25">
      <c r="A2232" s="1" t="s">
        <v>645</v>
      </c>
      <c r="B2232" s="1" t="s">
        <v>32</v>
      </c>
      <c r="C2232" s="3" t="s">
        <v>61</v>
      </c>
      <c r="D2232" s="3" t="s">
        <v>14</v>
      </c>
      <c r="E2232" s="1" t="s">
        <v>179</v>
      </c>
      <c r="F2232" s="1" t="s">
        <v>2692</v>
      </c>
      <c r="G2232" s="1" t="s">
        <v>945</v>
      </c>
      <c r="H2232" s="3">
        <f>SUBSTITUTE(LEFT(Tableau1[[#This Row],[OrderDate]],17),".",":")+0</f>
        <v>43571.337835648148</v>
      </c>
      <c r="I2232" s="3">
        <f>SUBSTITUTE(LEFT(Tableau1[[#This Row],[OrderDueTo]],17),".",":")+0</f>
        <v>43572.5</v>
      </c>
      <c r="J2232" s="13" t="str">
        <f>VLOOKUP(Tableau1[[#This Row],[AnaCode]],'Config Analyses'!A:C,2,FALSE)</f>
        <v>Analyse métaux lourds</v>
      </c>
      <c r="K2232" s="13" t="str">
        <f>VLOOKUP(Tableau1[[#This Row],[AnaCode]],'Config Analyses'!A:C,3,FALSE)</f>
        <v>Equipe 1</v>
      </c>
      <c r="L2232" s="13" t="str">
        <f>VLOOKUP(Tableau1[[#This Row],[CustomerCode]],'Config Clients'!A:D,3,FALSE)</f>
        <v>Grande surface</v>
      </c>
      <c r="M2232" s="13" t="str">
        <f>VLOOKUP(Tableau1[[#This Row],[CustomerCode]],'Config Clients'!A:D,4,FALSE)</f>
        <v>Eric</v>
      </c>
      <c r="N2232" s="10" t="str">
        <f>IFERROR(IF(Tableau1[[#This Row],[Date rendu]]-'Date de l''export'!$A$2&gt;0,"Non","Oui"),"Oui")</f>
        <v>Non</v>
      </c>
      <c r="O2232" s="11">
        <f>IF(Tableau1[[#This Row],[En retard?]]="Non",Tableau1[[#This Row],[Date rendu]]-'Date de l''export'!$A$2,0)</f>
        <v>0.74041666666744277</v>
      </c>
      <c r="P2232" s="14" t="str">
        <f>IF(Tableau1[[#This Row],[En retard?]]="Oui","HD",IF(Tableau1[Délai restant]&lt;1,"&lt;24h",IF(Tableau1[Délai restant]&lt;2,"&lt;48h","≥48h")))</f>
        <v>&lt;24h</v>
      </c>
      <c r="Q2232" s="14" t="str">
        <f>IF(AND(Tableau1[[#This Row],[En retard?]]="Oui",OR(Tableau1[[#This Row],[Product]]="Citron",Tableau1[[#This Row],[Product]]="Amandes")),"Oui","Non")</f>
        <v>Non</v>
      </c>
      <c r="R2232" t="str">
        <f>CONCATENATE(Tableau1[[#This Row],[OrderCode]],"|",Tableau1[[#This Row],[AnaCode]],"|",Tableau1[[#This Row],[Product]])</f>
        <v>CMD01750203|MTX|Tomate</v>
      </c>
    </row>
    <row r="2233" spans="1:18" x14ac:dyDescent="0.25">
      <c r="A2233" s="1" t="s">
        <v>624</v>
      </c>
      <c r="B2233" s="1" t="s">
        <v>31</v>
      </c>
      <c r="C2233" s="3" t="s">
        <v>52</v>
      </c>
      <c r="D2233" s="3" t="s">
        <v>9</v>
      </c>
      <c r="E2233" s="1" t="s">
        <v>179</v>
      </c>
      <c r="F2233" s="1" t="s">
        <v>1960</v>
      </c>
      <c r="G2233" s="1" t="s">
        <v>945</v>
      </c>
      <c r="H2233" s="3">
        <f>SUBSTITUTE(LEFT(Tableau1[[#This Row],[OrderDate]],17),".",":")+0</f>
        <v>43571.338078703702</v>
      </c>
      <c r="I2233" s="3">
        <f>SUBSTITUTE(LEFT(Tableau1[[#This Row],[OrderDueTo]],17),".",":")+0</f>
        <v>43572.5</v>
      </c>
      <c r="J2233" s="13" t="str">
        <f>VLOOKUP(Tableau1[[#This Row],[AnaCode]],'Config Analyses'!A:C,2,FALSE)</f>
        <v>Analyse métaux lourds</v>
      </c>
      <c r="K2233" s="13" t="str">
        <f>VLOOKUP(Tableau1[[#This Row],[AnaCode]],'Config Analyses'!A:C,3,FALSE)</f>
        <v>Equipe 1</v>
      </c>
      <c r="L2233" s="13" t="str">
        <f>VLOOKUP(Tableau1[[#This Row],[CustomerCode]],'Config Clients'!A:D,3,FALSE)</f>
        <v>Centrale d'achats</v>
      </c>
      <c r="M2233" s="13" t="str">
        <f>VLOOKUP(Tableau1[[#This Row],[CustomerCode]],'Config Clients'!A:D,4,FALSE)</f>
        <v>Sandrine</v>
      </c>
      <c r="N2233" s="10" t="str">
        <f>IFERROR(IF(Tableau1[[#This Row],[Date rendu]]-'Date de l''export'!$A$2&gt;0,"Non","Oui"),"Oui")</f>
        <v>Non</v>
      </c>
      <c r="O2233" s="11">
        <f>IF(Tableau1[[#This Row],[En retard?]]="Non",Tableau1[[#This Row],[Date rendu]]-'Date de l''export'!$A$2,0)</f>
        <v>0.74041666666744277</v>
      </c>
      <c r="P2233" s="14" t="str">
        <f>IF(Tableau1[[#This Row],[En retard?]]="Oui","HD",IF(Tableau1[Délai restant]&lt;1,"&lt;24h",IF(Tableau1[Délai restant]&lt;2,"&lt;48h","≥48h")))</f>
        <v>&lt;24h</v>
      </c>
      <c r="Q2233" s="14" t="str">
        <f>IF(AND(Tableau1[[#This Row],[En retard?]]="Oui",OR(Tableau1[[#This Row],[Product]]="Citron",Tableau1[[#This Row],[Product]]="Amandes")),"Oui","Non")</f>
        <v>Non</v>
      </c>
      <c r="R2233" t="str">
        <f>CONCATENATE(Tableau1[[#This Row],[OrderCode]],"|",Tableau1[[#This Row],[AnaCode]],"|",Tableau1[[#This Row],[Product]])</f>
        <v>CMD01646903|MTX|Pomme de terre</v>
      </c>
    </row>
    <row r="2234" spans="1:18" x14ac:dyDescent="0.25">
      <c r="A2234" s="1" t="s">
        <v>3411</v>
      </c>
      <c r="B2234" s="1" t="s">
        <v>42</v>
      </c>
      <c r="C2234" s="3" t="s">
        <v>73</v>
      </c>
      <c r="D2234" s="3" t="s">
        <v>23</v>
      </c>
      <c r="E2234" s="1" t="s">
        <v>179</v>
      </c>
      <c r="F2234" s="1" t="s">
        <v>3980</v>
      </c>
      <c r="G2234" s="1" t="s">
        <v>945</v>
      </c>
      <c r="H2234" s="3">
        <f>SUBSTITUTE(LEFT(Tableau1[[#This Row],[OrderDate]],17),".",":")+0</f>
        <v>43571.338518518518</v>
      </c>
      <c r="I2234" s="3">
        <f>SUBSTITUTE(LEFT(Tableau1[[#This Row],[OrderDueTo]],17),".",":")+0</f>
        <v>43572.5</v>
      </c>
      <c r="J2234" s="13" t="str">
        <f>VLOOKUP(Tableau1[[#This Row],[AnaCode]],'Config Analyses'!A:C,2,FALSE)</f>
        <v>Analyse métaux lourds</v>
      </c>
      <c r="K2234" s="13" t="str">
        <f>VLOOKUP(Tableau1[[#This Row],[AnaCode]],'Config Analyses'!A:C,3,FALSE)</f>
        <v>Equipe 1</v>
      </c>
      <c r="L2234" s="13" t="str">
        <f>VLOOKUP(Tableau1[[#This Row],[CustomerCode]],'Config Clients'!A:D,3,FALSE)</f>
        <v>Entreprises agro-alimentaires</v>
      </c>
      <c r="M2234" s="13" t="str">
        <f>VLOOKUP(Tableau1[[#This Row],[CustomerCode]],'Config Clients'!A:D,4,FALSE)</f>
        <v>Julien</v>
      </c>
      <c r="N2234" s="10" t="str">
        <f>IFERROR(IF(Tableau1[[#This Row],[Date rendu]]-'Date de l''export'!$A$2&gt;0,"Non","Oui"),"Oui")</f>
        <v>Non</v>
      </c>
      <c r="O2234" s="11">
        <f>IF(Tableau1[[#This Row],[En retard?]]="Non",Tableau1[[#This Row],[Date rendu]]-'Date de l''export'!$A$2,0)</f>
        <v>0.74041666666744277</v>
      </c>
      <c r="P2234" s="14" t="str">
        <f>IF(Tableau1[[#This Row],[En retard?]]="Oui","HD",IF(Tableau1[Délai restant]&lt;1,"&lt;24h",IF(Tableau1[Délai restant]&lt;2,"&lt;48h","≥48h")))</f>
        <v>&lt;24h</v>
      </c>
      <c r="Q2234" s="14" t="str">
        <f>IF(AND(Tableau1[[#This Row],[En retard?]]="Oui",OR(Tableau1[[#This Row],[Product]]="Citron",Tableau1[[#This Row],[Product]]="Amandes")),"Oui","Non")</f>
        <v>Non</v>
      </c>
      <c r="R2234" t="str">
        <f>CONCATENATE(Tableau1[[#This Row],[OrderCode]],"|",Tableau1[[#This Row],[AnaCode]],"|",Tableau1[[#This Row],[Product]])</f>
        <v>CMD01597701|MTX|Jus de fruits</v>
      </c>
    </row>
    <row r="2235" spans="1:18" x14ac:dyDescent="0.25">
      <c r="A2235" s="1" t="s">
        <v>909</v>
      </c>
      <c r="B2235" s="1" t="s">
        <v>20</v>
      </c>
      <c r="C2235" s="3" t="s">
        <v>147</v>
      </c>
      <c r="D2235" s="3" t="s">
        <v>34</v>
      </c>
      <c r="E2235" s="1" t="s">
        <v>50</v>
      </c>
      <c r="F2235" s="1" t="s">
        <v>2414</v>
      </c>
      <c r="G2235" s="1" t="s">
        <v>1501</v>
      </c>
      <c r="H2235" s="3">
        <f>SUBSTITUTE(LEFT(Tableau1[[#This Row],[OrderDate]],17),".",":")+0</f>
        <v>43571.339722222219</v>
      </c>
      <c r="I2235" s="3">
        <f>SUBSTITUTE(LEFT(Tableau1[[#This Row],[OrderDueTo]],17),".",":")+0</f>
        <v>43580.5</v>
      </c>
      <c r="J2235" s="13" t="str">
        <f>VLOOKUP(Tableau1[[#This Row],[AnaCode]],'Config Analyses'!A:C,2,FALSE)</f>
        <v>Analyse OGM</v>
      </c>
      <c r="K2235" s="13" t="str">
        <f>VLOOKUP(Tableau1[[#This Row],[AnaCode]],'Config Analyses'!A:C,3,FALSE)</f>
        <v>Equipe 2</v>
      </c>
      <c r="L2235" s="13" t="str">
        <f>VLOOKUP(Tableau1[[#This Row],[CustomerCode]],'Config Clients'!A:D,3,FALSE)</f>
        <v>Entreprises agro-alimentaires</v>
      </c>
      <c r="M2235" s="13" t="str">
        <f>VLOOKUP(Tableau1[[#This Row],[CustomerCode]],'Config Clients'!A:D,4,FALSE)</f>
        <v>Marc</v>
      </c>
      <c r="N2235" s="10" t="str">
        <f>IFERROR(IF(Tableau1[[#This Row],[Date rendu]]-'Date de l''export'!$A$2&gt;0,"Non","Oui"),"Oui")</f>
        <v>Non</v>
      </c>
      <c r="O2235" s="11">
        <f>IF(Tableau1[[#This Row],[En retard?]]="Non",Tableau1[[#This Row],[Date rendu]]-'Date de l''export'!$A$2,0)</f>
        <v>8.7404166666674428</v>
      </c>
      <c r="P2235" s="14" t="str">
        <f>IF(Tableau1[[#This Row],[En retard?]]="Oui","HD",IF(Tableau1[Délai restant]&lt;1,"&lt;24h",IF(Tableau1[Délai restant]&lt;2,"&lt;48h","≥48h")))</f>
        <v>≥48h</v>
      </c>
      <c r="Q2235" s="14" t="str">
        <f>IF(AND(Tableau1[[#This Row],[En retard?]]="Oui",OR(Tableau1[[#This Row],[Product]]="Citron",Tableau1[[#This Row],[Product]]="Amandes")),"Oui","Non")</f>
        <v>Non</v>
      </c>
      <c r="R2235" t="str">
        <f>CONCATENATE(Tableau1[[#This Row],[OrderCode]],"|",Tableau1[[#This Row],[AnaCode]],"|",Tableau1[[#This Row],[Product]])</f>
        <v>CMD01771504|OGM|Orange</v>
      </c>
    </row>
    <row r="2236" spans="1:18" x14ac:dyDescent="0.25">
      <c r="A2236" s="1" t="s">
        <v>353</v>
      </c>
      <c r="B2236" s="1" t="s">
        <v>31</v>
      </c>
      <c r="C2236" s="3" t="s">
        <v>49</v>
      </c>
      <c r="D2236" s="3" t="s">
        <v>8</v>
      </c>
      <c r="E2236" s="1" t="s">
        <v>179</v>
      </c>
      <c r="F2236" s="1" t="s">
        <v>2696</v>
      </c>
      <c r="G2236" s="1" t="s">
        <v>945</v>
      </c>
      <c r="H2236" s="3">
        <f>SUBSTITUTE(LEFT(Tableau1[[#This Row],[OrderDate]],17),".",":")+0</f>
        <v>43571.339907407404</v>
      </c>
      <c r="I2236" s="3">
        <f>SUBSTITUTE(LEFT(Tableau1[[#This Row],[OrderDueTo]],17),".",":")+0</f>
        <v>43572.5</v>
      </c>
      <c r="J2236" s="13" t="str">
        <f>VLOOKUP(Tableau1[[#This Row],[AnaCode]],'Config Analyses'!A:C,2,FALSE)</f>
        <v>Analyse métaux lourds</v>
      </c>
      <c r="K2236" s="13" t="str">
        <f>VLOOKUP(Tableau1[[#This Row],[AnaCode]],'Config Analyses'!A:C,3,FALSE)</f>
        <v>Equipe 1</v>
      </c>
      <c r="L2236" s="13" t="str">
        <f>VLOOKUP(Tableau1[[#This Row],[CustomerCode]],'Config Clients'!A:D,3,FALSE)</f>
        <v>Grande surface</v>
      </c>
      <c r="M2236" s="13" t="str">
        <f>VLOOKUP(Tableau1[[#This Row],[CustomerCode]],'Config Clients'!A:D,4,FALSE)</f>
        <v>Eric</v>
      </c>
      <c r="N2236" s="10" t="str">
        <f>IFERROR(IF(Tableau1[[#This Row],[Date rendu]]-'Date de l''export'!$A$2&gt;0,"Non","Oui"),"Oui")</f>
        <v>Non</v>
      </c>
      <c r="O2236" s="11">
        <f>IF(Tableau1[[#This Row],[En retard?]]="Non",Tableau1[[#This Row],[Date rendu]]-'Date de l''export'!$A$2,0)</f>
        <v>0.74041666666744277</v>
      </c>
      <c r="P2236" s="14" t="str">
        <f>IF(Tableau1[[#This Row],[En retard?]]="Oui","HD",IF(Tableau1[Délai restant]&lt;1,"&lt;24h",IF(Tableau1[Délai restant]&lt;2,"&lt;48h","≥48h")))</f>
        <v>&lt;24h</v>
      </c>
      <c r="Q2236" s="14" t="str">
        <f>IF(AND(Tableau1[[#This Row],[En retard?]]="Oui",OR(Tableau1[[#This Row],[Product]]="Citron",Tableau1[[#This Row],[Product]]="Amandes")),"Oui","Non")</f>
        <v>Non</v>
      </c>
      <c r="R2236" t="str">
        <f>CONCATENATE(Tableau1[[#This Row],[OrderCode]],"|",Tableau1[[#This Row],[AnaCode]],"|",Tableau1[[#This Row],[Product]])</f>
        <v>CMD01490006|MTX|Pomme de terre</v>
      </c>
    </row>
    <row r="2237" spans="1:18" x14ac:dyDescent="0.25">
      <c r="A2237" s="1" t="s">
        <v>3653</v>
      </c>
      <c r="B2237" s="1" t="s">
        <v>42</v>
      </c>
      <c r="C2237" s="3" t="s">
        <v>188</v>
      </c>
      <c r="D2237" s="3" t="s">
        <v>38</v>
      </c>
      <c r="E2237" s="1" t="s">
        <v>179</v>
      </c>
      <c r="F2237" s="1" t="s">
        <v>3981</v>
      </c>
      <c r="G2237" s="1" t="s">
        <v>945</v>
      </c>
      <c r="H2237" s="3">
        <f>SUBSTITUTE(LEFT(Tableau1[[#This Row],[OrderDate]],17),".",":")+0</f>
        <v>43571.339988425927</v>
      </c>
      <c r="I2237" s="3">
        <f>SUBSTITUTE(LEFT(Tableau1[[#This Row],[OrderDueTo]],17),".",":")+0</f>
        <v>43572.5</v>
      </c>
      <c r="J2237" s="13" t="str">
        <f>VLOOKUP(Tableau1[[#This Row],[AnaCode]],'Config Analyses'!A:C,2,FALSE)</f>
        <v>Analyse métaux lourds</v>
      </c>
      <c r="K2237" s="13" t="str">
        <f>VLOOKUP(Tableau1[[#This Row],[AnaCode]],'Config Analyses'!A:C,3,FALSE)</f>
        <v>Equipe 1</v>
      </c>
      <c r="L2237" s="13" t="str">
        <f>VLOOKUP(Tableau1[[#This Row],[CustomerCode]],'Config Clients'!A:D,3,FALSE)</f>
        <v>Coopérative agricole</v>
      </c>
      <c r="M2237" s="13" t="str">
        <f>VLOOKUP(Tableau1[[#This Row],[CustomerCode]],'Config Clients'!A:D,4,FALSE)</f>
        <v>Julie</v>
      </c>
      <c r="N2237" s="10" t="str">
        <f>IFERROR(IF(Tableau1[[#This Row],[Date rendu]]-'Date de l''export'!$A$2&gt;0,"Non","Oui"),"Oui")</f>
        <v>Non</v>
      </c>
      <c r="O2237" s="11">
        <f>IF(Tableau1[[#This Row],[En retard?]]="Non",Tableau1[[#This Row],[Date rendu]]-'Date de l''export'!$A$2,0)</f>
        <v>0.74041666666744277</v>
      </c>
      <c r="P2237" s="14" t="str">
        <f>IF(Tableau1[[#This Row],[En retard?]]="Oui","HD",IF(Tableau1[Délai restant]&lt;1,"&lt;24h",IF(Tableau1[Délai restant]&lt;2,"&lt;48h","≥48h")))</f>
        <v>&lt;24h</v>
      </c>
      <c r="Q2237" s="14" t="str">
        <f>IF(AND(Tableau1[[#This Row],[En retard?]]="Oui",OR(Tableau1[[#This Row],[Product]]="Citron",Tableau1[[#This Row],[Product]]="Amandes")),"Oui","Non")</f>
        <v>Non</v>
      </c>
      <c r="R2237" t="str">
        <f>CONCATENATE(Tableau1[[#This Row],[OrderCode]],"|",Tableau1[[#This Row],[AnaCode]],"|",Tableau1[[#This Row],[Product]])</f>
        <v>CMD01721619|MTX|Jus de fruits</v>
      </c>
    </row>
    <row r="2238" spans="1:18" x14ac:dyDescent="0.25">
      <c r="A2238" s="1" t="s">
        <v>825</v>
      </c>
      <c r="B2238" s="1" t="s">
        <v>43</v>
      </c>
      <c r="C2238" s="3" t="s">
        <v>225</v>
      </c>
      <c r="D2238" s="3" t="s">
        <v>39</v>
      </c>
      <c r="E2238" s="1" t="s">
        <v>229</v>
      </c>
      <c r="F2238" s="1" t="s">
        <v>2697</v>
      </c>
      <c r="G2238" s="1" t="s">
        <v>964</v>
      </c>
      <c r="H2238" s="3">
        <f>SUBSTITUTE(LEFT(Tableau1[[#This Row],[OrderDate]],17),".",":")+0</f>
        <v>43571.340196759258</v>
      </c>
      <c r="I2238" s="3">
        <f>SUBSTITUTE(LEFT(Tableau1[[#This Row],[OrderDueTo]],17),".",":")+0</f>
        <v>43573.5</v>
      </c>
      <c r="J2238" s="13" t="str">
        <f>VLOOKUP(Tableau1[[#This Row],[AnaCode]],'Config Analyses'!A:C,2,FALSE)</f>
        <v>Analyse sucres</v>
      </c>
      <c r="K2238" s="13" t="str">
        <f>VLOOKUP(Tableau1[[#This Row],[AnaCode]],'Config Analyses'!A:C,3,FALSE)</f>
        <v>Equipe 2</v>
      </c>
      <c r="L2238" s="13" t="str">
        <f>VLOOKUP(Tableau1[[#This Row],[CustomerCode]],'Config Clients'!A:D,3,FALSE)</f>
        <v>Coopérative agricole</v>
      </c>
      <c r="M2238" s="13" t="str">
        <f>VLOOKUP(Tableau1[[#This Row],[CustomerCode]],'Config Clients'!A:D,4,FALSE)</f>
        <v>Béatrice</v>
      </c>
      <c r="N2238" s="10" t="str">
        <f>IFERROR(IF(Tableau1[[#This Row],[Date rendu]]-'Date de l''export'!$A$2&gt;0,"Non","Oui"),"Oui")</f>
        <v>Non</v>
      </c>
      <c r="O2238" s="11">
        <f>IF(Tableau1[[#This Row],[En retard?]]="Non",Tableau1[[#This Row],[Date rendu]]-'Date de l''export'!$A$2,0)</f>
        <v>1.7404166666674428</v>
      </c>
      <c r="P2238" s="14" t="str">
        <f>IF(Tableau1[[#This Row],[En retard?]]="Oui","HD",IF(Tableau1[Délai restant]&lt;1,"&lt;24h",IF(Tableau1[Délai restant]&lt;2,"&lt;48h","≥48h")))</f>
        <v>&lt;48h</v>
      </c>
      <c r="Q2238" s="14" t="str">
        <f>IF(AND(Tableau1[[#This Row],[En retard?]]="Oui",OR(Tableau1[[#This Row],[Product]]="Citron",Tableau1[[#This Row],[Product]]="Amandes")),"Oui","Non")</f>
        <v>Non</v>
      </c>
      <c r="R2238" t="str">
        <f>CONCATENATE(Tableau1[[#This Row],[OrderCode]],"|",Tableau1[[#This Row],[AnaCode]],"|",Tableau1[[#This Row],[Product]])</f>
        <v>CMD01748301|SCR|Pomme</v>
      </c>
    </row>
    <row r="2239" spans="1:18" x14ac:dyDescent="0.25">
      <c r="A2239" s="1" t="s">
        <v>481</v>
      </c>
      <c r="B2239" s="1" t="s">
        <v>43</v>
      </c>
      <c r="C2239" s="3" t="s">
        <v>225</v>
      </c>
      <c r="D2239" s="3" t="s">
        <v>39</v>
      </c>
      <c r="E2239" s="1" t="s">
        <v>179</v>
      </c>
      <c r="F2239" s="1" t="s">
        <v>2857</v>
      </c>
      <c r="G2239" s="1" t="s">
        <v>945</v>
      </c>
      <c r="H2239" s="3">
        <f>SUBSTITUTE(LEFT(Tableau1[[#This Row],[OrderDate]],17),".",":")+0</f>
        <v>43571.340208333335</v>
      </c>
      <c r="I2239" s="3">
        <f>SUBSTITUTE(LEFT(Tableau1[[#This Row],[OrderDueTo]],17),".",":")+0</f>
        <v>43572.5</v>
      </c>
      <c r="J2239" s="13" t="str">
        <f>VLOOKUP(Tableau1[[#This Row],[AnaCode]],'Config Analyses'!A:C,2,FALSE)</f>
        <v>Analyse métaux lourds</v>
      </c>
      <c r="K2239" s="13" t="str">
        <f>VLOOKUP(Tableau1[[#This Row],[AnaCode]],'Config Analyses'!A:C,3,FALSE)</f>
        <v>Equipe 1</v>
      </c>
      <c r="L2239" s="13" t="str">
        <f>VLOOKUP(Tableau1[[#This Row],[CustomerCode]],'Config Clients'!A:D,3,FALSE)</f>
        <v>Coopérative agricole</v>
      </c>
      <c r="M2239" s="13" t="str">
        <f>VLOOKUP(Tableau1[[#This Row],[CustomerCode]],'Config Clients'!A:D,4,FALSE)</f>
        <v>Béatrice</v>
      </c>
      <c r="N2239" s="10" t="str">
        <f>IFERROR(IF(Tableau1[[#This Row],[Date rendu]]-'Date de l''export'!$A$2&gt;0,"Non","Oui"),"Oui")</f>
        <v>Non</v>
      </c>
      <c r="O2239" s="11">
        <f>IF(Tableau1[[#This Row],[En retard?]]="Non",Tableau1[[#This Row],[Date rendu]]-'Date de l''export'!$A$2,0)</f>
        <v>0.74041666666744277</v>
      </c>
      <c r="P2239" s="14" t="str">
        <f>IF(Tableau1[[#This Row],[En retard?]]="Oui","HD",IF(Tableau1[Délai restant]&lt;1,"&lt;24h",IF(Tableau1[Délai restant]&lt;2,"&lt;48h","≥48h")))</f>
        <v>&lt;24h</v>
      </c>
      <c r="Q2239" s="14" t="str">
        <f>IF(AND(Tableau1[[#This Row],[En retard?]]="Oui",OR(Tableau1[[#This Row],[Product]]="Citron",Tableau1[[#This Row],[Product]]="Amandes")),"Oui","Non")</f>
        <v>Non</v>
      </c>
      <c r="R2239" t="str">
        <f>CONCATENATE(Tableau1[[#This Row],[OrderCode]],"|",Tableau1[[#This Row],[AnaCode]],"|",Tableau1[[#This Row],[Product]])</f>
        <v>CMD01778502|MTX|Pomme</v>
      </c>
    </row>
    <row r="2240" spans="1:18" x14ac:dyDescent="0.25">
      <c r="A2240" s="1" t="s">
        <v>647</v>
      </c>
      <c r="B2240" s="1" t="s">
        <v>44</v>
      </c>
      <c r="C2240" s="3" t="s">
        <v>225</v>
      </c>
      <c r="D2240" s="3" t="s">
        <v>39</v>
      </c>
      <c r="E2240" s="1" t="s">
        <v>229</v>
      </c>
      <c r="F2240" s="1" t="s">
        <v>2777</v>
      </c>
      <c r="G2240" s="1" t="s">
        <v>964</v>
      </c>
      <c r="H2240" s="3">
        <f>SUBSTITUTE(LEFT(Tableau1[[#This Row],[OrderDate]],17),".",":")+0</f>
        <v>43571.340312499997</v>
      </c>
      <c r="I2240" s="3">
        <f>SUBSTITUTE(LEFT(Tableau1[[#This Row],[OrderDueTo]],17),".",":")+0</f>
        <v>43573.5</v>
      </c>
      <c r="J2240" s="13" t="str">
        <f>VLOOKUP(Tableau1[[#This Row],[AnaCode]],'Config Analyses'!A:C,2,FALSE)</f>
        <v>Analyse sucres</v>
      </c>
      <c r="K2240" s="13" t="str">
        <f>VLOOKUP(Tableau1[[#This Row],[AnaCode]],'Config Analyses'!A:C,3,FALSE)</f>
        <v>Equipe 2</v>
      </c>
      <c r="L2240" s="13" t="str">
        <f>VLOOKUP(Tableau1[[#This Row],[CustomerCode]],'Config Clients'!A:D,3,FALSE)</f>
        <v>Coopérative agricole</v>
      </c>
      <c r="M2240" s="13" t="str">
        <f>VLOOKUP(Tableau1[[#This Row],[CustomerCode]],'Config Clients'!A:D,4,FALSE)</f>
        <v>Béatrice</v>
      </c>
      <c r="N2240" s="10" t="str">
        <f>IFERROR(IF(Tableau1[[#This Row],[Date rendu]]-'Date de l''export'!$A$2&gt;0,"Non","Oui"),"Oui")</f>
        <v>Non</v>
      </c>
      <c r="O2240" s="11">
        <f>IF(Tableau1[[#This Row],[En retard?]]="Non",Tableau1[[#This Row],[Date rendu]]-'Date de l''export'!$A$2,0)</f>
        <v>1.7404166666674428</v>
      </c>
      <c r="P2240" s="14" t="str">
        <f>IF(Tableau1[[#This Row],[En retard?]]="Oui","HD",IF(Tableau1[Délai restant]&lt;1,"&lt;24h",IF(Tableau1[Délai restant]&lt;2,"&lt;48h","≥48h")))</f>
        <v>&lt;48h</v>
      </c>
      <c r="Q2240" s="14" t="str">
        <f>IF(AND(Tableau1[[#This Row],[En retard?]]="Oui",OR(Tableau1[[#This Row],[Product]]="Citron",Tableau1[[#This Row],[Product]]="Amandes")),"Oui","Non")</f>
        <v>Non</v>
      </c>
      <c r="R2240" t="str">
        <f>CONCATENATE(Tableau1[[#This Row],[OrderCode]],"|",Tableau1[[#This Row],[AnaCode]],"|",Tableau1[[#This Row],[Product]])</f>
        <v>CMD01750601|SCR|Framboise</v>
      </c>
    </row>
    <row r="2241" spans="1:18" x14ac:dyDescent="0.25">
      <c r="A2241" s="1" t="s">
        <v>3678</v>
      </c>
      <c r="B2241" s="1" t="s">
        <v>42</v>
      </c>
      <c r="C2241" s="3" t="s">
        <v>188</v>
      </c>
      <c r="D2241" s="3" t="s">
        <v>38</v>
      </c>
      <c r="E2241" s="1" t="s">
        <v>226</v>
      </c>
      <c r="F2241" s="1" t="s">
        <v>3982</v>
      </c>
      <c r="G2241" s="1" t="s">
        <v>964</v>
      </c>
      <c r="H2241" s="3">
        <f>SUBSTITUTE(LEFT(Tableau1[[#This Row],[OrderDate]],17),".",":")+0</f>
        <v>43571.340324074074</v>
      </c>
      <c r="I2241" s="3">
        <f>SUBSTITUTE(LEFT(Tableau1[[#This Row],[OrderDueTo]],17),".",":")+0</f>
        <v>43573.5</v>
      </c>
      <c r="J2241" s="13" t="str">
        <f>VLOOKUP(Tableau1[[#This Row],[AnaCode]],'Config Analyses'!A:C,2,FALSE)</f>
        <v>Analyse microbiologique</v>
      </c>
      <c r="K2241" s="13" t="str">
        <f>VLOOKUP(Tableau1[[#This Row],[AnaCode]],'Config Analyses'!A:C,3,FALSE)</f>
        <v>Equipe 4</v>
      </c>
      <c r="L2241" s="13" t="str">
        <f>VLOOKUP(Tableau1[[#This Row],[CustomerCode]],'Config Clients'!A:D,3,FALSE)</f>
        <v>Coopérative agricole</v>
      </c>
      <c r="M2241" s="13" t="str">
        <f>VLOOKUP(Tableau1[[#This Row],[CustomerCode]],'Config Clients'!A:D,4,FALSE)</f>
        <v>Julie</v>
      </c>
      <c r="N2241" s="10" t="str">
        <f>IFERROR(IF(Tableau1[[#This Row],[Date rendu]]-'Date de l''export'!$A$2&gt;0,"Non","Oui"),"Oui")</f>
        <v>Non</v>
      </c>
      <c r="O2241" s="11">
        <f>IF(Tableau1[[#This Row],[En retard?]]="Non",Tableau1[[#This Row],[Date rendu]]-'Date de l''export'!$A$2,0)</f>
        <v>1.7404166666674428</v>
      </c>
      <c r="P2241" s="14" t="str">
        <f>IF(Tableau1[[#This Row],[En retard?]]="Oui","HD",IF(Tableau1[Délai restant]&lt;1,"&lt;24h",IF(Tableau1[Délai restant]&lt;2,"&lt;48h","≥48h")))</f>
        <v>&lt;48h</v>
      </c>
      <c r="Q2241" s="14" t="str">
        <f>IF(AND(Tableau1[[#This Row],[En retard?]]="Oui",OR(Tableau1[[#This Row],[Product]]="Citron",Tableau1[[#This Row],[Product]]="Amandes")),"Oui","Non")</f>
        <v>Non</v>
      </c>
      <c r="R2241" t="str">
        <f>CONCATENATE(Tableau1[[#This Row],[OrderCode]],"|",Tableau1[[#This Row],[AnaCode]],"|",Tableau1[[#This Row],[Product]])</f>
        <v>CMD01695021|BACT|Jus de fruits</v>
      </c>
    </row>
    <row r="2242" spans="1:18" x14ac:dyDescent="0.25">
      <c r="A2242" s="1" t="s">
        <v>842</v>
      </c>
      <c r="B2242" s="1" t="s">
        <v>43</v>
      </c>
      <c r="C2242" s="3" t="s">
        <v>225</v>
      </c>
      <c r="D2242" s="3" t="s">
        <v>39</v>
      </c>
      <c r="E2242" s="1" t="s">
        <v>130</v>
      </c>
      <c r="F2242" s="1" t="s">
        <v>2817</v>
      </c>
      <c r="G2242" s="1" t="s">
        <v>1013</v>
      </c>
      <c r="H2242" s="3">
        <f>SUBSTITUTE(LEFT(Tableau1[[#This Row],[OrderDate]],17),".",":")+0</f>
        <v>43571.340439814812</v>
      </c>
      <c r="I2242" s="3">
        <f>SUBSTITUTE(LEFT(Tableau1[[#This Row],[OrderDueTo]],17),".",":")+0</f>
        <v>43578.5</v>
      </c>
      <c r="J2242" s="13" t="str">
        <f>VLOOKUP(Tableau1[[#This Row],[AnaCode]],'Config Analyses'!A:C,2,FALSE)</f>
        <v>Analyse pesticides</v>
      </c>
      <c r="K2242" s="13" t="str">
        <f>VLOOKUP(Tableau1[[#This Row],[AnaCode]],'Config Analyses'!A:C,3,FALSE)</f>
        <v>Equipe 3</v>
      </c>
      <c r="L2242" s="13" t="str">
        <f>VLOOKUP(Tableau1[[#This Row],[CustomerCode]],'Config Clients'!A:D,3,FALSE)</f>
        <v>Coopérative agricole</v>
      </c>
      <c r="M2242" s="13" t="str">
        <f>VLOOKUP(Tableau1[[#This Row],[CustomerCode]],'Config Clients'!A:D,4,FALSE)</f>
        <v>Béatrice</v>
      </c>
      <c r="N2242" s="10" t="str">
        <f>IFERROR(IF(Tableau1[[#This Row],[Date rendu]]-'Date de l''export'!$A$2&gt;0,"Non","Oui"),"Oui")</f>
        <v>Non</v>
      </c>
      <c r="O2242" s="11">
        <f>IF(Tableau1[[#This Row],[En retard?]]="Non",Tableau1[[#This Row],[Date rendu]]-'Date de l''export'!$A$2,0)</f>
        <v>6.7404166666674428</v>
      </c>
      <c r="P2242" s="14" t="str">
        <f>IF(Tableau1[[#This Row],[En retard?]]="Oui","HD",IF(Tableau1[Délai restant]&lt;1,"&lt;24h",IF(Tableau1[Délai restant]&lt;2,"&lt;48h","≥48h")))</f>
        <v>≥48h</v>
      </c>
      <c r="Q2242" s="14" t="str">
        <f>IF(AND(Tableau1[[#This Row],[En retard?]]="Oui",OR(Tableau1[[#This Row],[Product]]="Citron",Tableau1[[#This Row],[Product]]="Amandes")),"Oui","Non")</f>
        <v>Non</v>
      </c>
      <c r="R2242" t="str">
        <f>CONCATENATE(Tableau1[[#This Row],[OrderCode]],"|",Tableau1[[#This Row],[AnaCode]],"|",Tableau1[[#This Row],[Product]])</f>
        <v>CMD01774901|PEST|Pomme</v>
      </c>
    </row>
    <row r="2243" spans="1:18" x14ac:dyDescent="0.25">
      <c r="A2243" s="1" t="s">
        <v>547</v>
      </c>
      <c r="B2243" s="1" t="s">
        <v>31</v>
      </c>
      <c r="C2243" s="3" t="s">
        <v>54</v>
      </c>
      <c r="D2243" s="3" t="s">
        <v>10</v>
      </c>
      <c r="E2243" s="1" t="s">
        <v>179</v>
      </c>
      <c r="F2243" s="1" t="s">
        <v>3100</v>
      </c>
      <c r="G2243" s="1" t="s">
        <v>945</v>
      </c>
      <c r="H2243" s="3">
        <f>SUBSTITUTE(LEFT(Tableau1[[#This Row],[OrderDate]],17),".",":")+0</f>
        <v>43571.340567129628</v>
      </c>
      <c r="I2243" s="3">
        <f>SUBSTITUTE(LEFT(Tableau1[[#This Row],[OrderDueTo]],17),".",":")+0</f>
        <v>43572.5</v>
      </c>
      <c r="J2243" s="13" t="str">
        <f>VLOOKUP(Tableau1[[#This Row],[AnaCode]],'Config Analyses'!A:C,2,FALSE)</f>
        <v>Analyse métaux lourds</v>
      </c>
      <c r="K2243" s="13" t="str">
        <f>VLOOKUP(Tableau1[[#This Row],[AnaCode]],'Config Analyses'!A:C,3,FALSE)</f>
        <v>Equipe 1</v>
      </c>
      <c r="L2243" s="13" t="str">
        <f>VLOOKUP(Tableau1[[#This Row],[CustomerCode]],'Config Clients'!A:D,3,FALSE)</f>
        <v>Coopérative agricole</v>
      </c>
      <c r="M2243" s="13" t="str">
        <f>VLOOKUP(Tableau1[[#This Row],[CustomerCode]],'Config Clients'!A:D,4,FALSE)</f>
        <v>Julie</v>
      </c>
      <c r="N2243" s="10" t="str">
        <f>IFERROR(IF(Tableau1[[#This Row],[Date rendu]]-'Date de l''export'!$A$2&gt;0,"Non","Oui"),"Oui")</f>
        <v>Non</v>
      </c>
      <c r="O2243" s="11">
        <f>IF(Tableau1[[#This Row],[En retard?]]="Non",Tableau1[[#This Row],[Date rendu]]-'Date de l''export'!$A$2,0)</f>
        <v>0.74041666666744277</v>
      </c>
      <c r="P2243" s="14" t="str">
        <f>IF(Tableau1[[#This Row],[En retard?]]="Oui","HD",IF(Tableau1[Délai restant]&lt;1,"&lt;24h",IF(Tableau1[Délai restant]&lt;2,"&lt;48h","≥48h")))</f>
        <v>&lt;24h</v>
      </c>
      <c r="Q2243" s="14" t="str">
        <f>IF(AND(Tableau1[[#This Row],[En retard?]]="Oui",OR(Tableau1[[#This Row],[Product]]="Citron",Tableau1[[#This Row],[Product]]="Amandes")),"Oui","Non")</f>
        <v>Non</v>
      </c>
      <c r="R2243" t="str">
        <f>CONCATENATE(Tableau1[[#This Row],[OrderCode]],"|",Tableau1[[#This Row],[AnaCode]],"|",Tableau1[[#This Row],[Product]])</f>
        <v>CMD01501906|MTX|Pomme de terre</v>
      </c>
    </row>
    <row r="2244" spans="1:18" x14ac:dyDescent="0.25">
      <c r="A2244" s="1" t="s">
        <v>249</v>
      </c>
      <c r="B2244" s="1" t="s">
        <v>31</v>
      </c>
      <c r="C2244" s="3" t="s">
        <v>52</v>
      </c>
      <c r="D2244" s="3" t="s">
        <v>9</v>
      </c>
      <c r="E2244" s="1" t="s">
        <v>229</v>
      </c>
      <c r="F2244" s="1" t="s">
        <v>2700</v>
      </c>
      <c r="G2244" s="1" t="s">
        <v>964</v>
      </c>
      <c r="H2244" s="3">
        <f>SUBSTITUTE(LEFT(Tableau1[[#This Row],[OrderDate]],17),".",":")+0</f>
        <v>43571.340868055559</v>
      </c>
      <c r="I2244" s="3">
        <f>SUBSTITUTE(LEFT(Tableau1[[#This Row],[OrderDueTo]],17),".",":")+0</f>
        <v>43573.5</v>
      </c>
      <c r="J2244" s="13" t="str">
        <f>VLOOKUP(Tableau1[[#This Row],[AnaCode]],'Config Analyses'!A:C,2,FALSE)</f>
        <v>Analyse sucres</v>
      </c>
      <c r="K2244" s="13" t="str">
        <f>VLOOKUP(Tableau1[[#This Row],[AnaCode]],'Config Analyses'!A:C,3,FALSE)</f>
        <v>Equipe 2</v>
      </c>
      <c r="L2244" s="13" t="str">
        <f>VLOOKUP(Tableau1[[#This Row],[CustomerCode]],'Config Clients'!A:D,3,FALSE)</f>
        <v>Centrale d'achats</v>
      </c>
      <c r="M2244" s="13" t="str">
        <f>VLOOKUP(Tableau1[[#This Row],[CustomerCode]],'Config Clients'!A:D,4,FALSE)</f>
        <v>Sandrine</v>
      </c>
      <c r="N2244" s="10" t="str">
        <f>IFERROR(IF(Tableau1[[#This Row],[Date rendu]]-'Date de l''export'!$A$2&gt;0,"Non","Oui"),"Oui")</f>
        <v>Non</v>
      </c>
      <c r="O2244" s="11">
        <f>IF(Tableau1[[#This Row],[En retard?]]="Non",Tableau1[[#This Row],[Date rendu]]-'Date de l''export'!$A$2,0)</f>
        <v>1.7404166666674428</v>
      </c>
      <c r="P2244" s="14" t="str">
        <f>IF(Tableau1[[#This Row],[En retard?]]="Oui","HD",IF(Tableau1[Délai restant]&lt;1,"&lt;24h",IF(Tableau1[Délai restant]&lt;2,"&lt;48h","≥48h")))</f>
        <v>&lt;48h</v>
      </c>
      <c r="Q2244" s="14" t="str">
        <f>IF(AND(Tableau1[[#This Row],[En retard?]]="Oui",OR(Tableau1[[#This Row],[Product]]="Citron",Tableau1[[#This Row],[Product]]="Amandes")),"Oui","Non")</f>
        <v>Non</v>
      </c>
      <c r="R2244" t="str">
        <f>CONCATENATE(Tableau1[[#This Row],[OrderCode]],"|",Tableau1[[#This Row],[AnaCode]],"|",Tableau1[[#This Row],[Product]])</f>
        <v>CMD01668301|SCR|Pomme de terre</v>
      </c>
    </row>
    <row r="2245" spans="1:18" x14ac:dyDescent="0.25">
      <c r="A2245" s="1" t="s">
        <v>257</v>
      </c>
      <c r="B2245" s="1" t="s">
        <v>32</v>
      </c>
      <c r="C2245" s="3" t="s">
        <v>61</v>
      </c>
      <c r="D2245" s="3" t="s">
        <v>14</v>
      </c>
      <c r="E2245" s="1" t="s">
        <v>229</v>
      </c>
      <c r="F2245" s="1" t="s">
        <v>2701</v>
      </c>
      <c r="G2245" s="1" t="s">
        <v>964</v>
      </c>
      <c r="H2245" s="3">
        <f>SUBSTITUTE(LEFT(Tableau1[[#This Row],[OrderDate]],17),".",":")+0</f>
        <v>43571.341134259259</v>
      </c>
      <c r="I2245" s="3">
        <f>SUBSTITUTE(LEFT(Tableau1[[#This Row],[OrderDueTo]],17),".",":")+0</f>
        <v>43573.5</v>
      </c>
      <c r="J2245" s="13" t="str">
        <f>VLOOKUP(Tableau1[[#This Row],[AnaCode]],'Config Analyses'!A:C,2,FALSE)</f>
        <v>Analyse sucres</v>
      </c>
      <c r="K2245" s="13" t="str">
        <f>VLOOKUP(Tableau1[[#This Row],[AnaCode]],'Config Analyses'!A:C,3,FALSE)</f>
        <v>Equipe 2</v>
      </c>
      <c r="L2245" s="13" t="str">
        <f>VLOOKUP(Tableau1[[#This Row],[CustomerCode]],'Config Clients'!A:D,3,FALSE)</f>
        <v>Grande surface</v>
      </c>
      <c r="M2245" s="13" t="str">
        <f>VLOOKUP(Tableau1[[#This Row],[CustomerCode]],'Config Clients'!A:D,4,FALSE)</f>
        <v>Eric</v>
      </c>
      <c r="N2245" s="10" t="str">
        <f>IFERROR(IF(Tableau1[[#This Row],[Date rendu]]-'Date de l''export'!$A$2&gt;0,"Non","Oui"),"Oui")</f>
        <v>Non</v>
      </c>
      <c r="O2245" s="11">
        <f>IF(Tableau1[[#This Row],[En retard?]]="Non",Tableau1[[#This Row],[Date rendu]]-'Date de l''export'!$A$2,0)</f>
        <v>1.7404166666674428</v>
      </c>
      <c r="P2245" s="14" t="str">
        <f>IF(Tableau1[[#This Row],[En retard?]]="Oui","HD",IF(Tableau1[Délai restant]&lt;1,"&lt;24h",IF(Tableau1[Délai restant]&lt;2,"&lt;48h","≥48h")))</f>
        <v>&lt;48h</v>
      </c>
      <c r="Q2245" s="14" t="str">
        <f>IF(AND(Tableau1[[#This Row],[En retard?]]="Oui",OR(Tableau1[[#This Row],[Product]]="Citron",Tableau1[[#This Row],[Product]]="Amandes")),"Oui","Non")</f>
        <v>Non</v>
      </c>
      <c r="R2245" t="str">
        <f>CONCATENATE(Tableau1[[#This Row],[OrderCode]],"|",Tableau1[[#This Row],[AnaCode]],"|",Tableau1[[#This Row],[Product]])</f>
        <v>CMD01780704|SCR|Tomate</v>
      </c>
    </row>
    <row r="2246" spans="1:18" x14ac:dyDescent="0.25">
      <c r="A2246" s="1" t="s">
        <v>3594</v>
      </c>
      <c r="B2246" s="1" t="s">
        <v>42</v>
      </c>
      <c r="C2246" s="3" t="s">
        <v>73</v>
      </c>
      <c r="D2246" s="3" t="s">
        <v>23</v>
      </c>
      <c r="E2246" s="1" t="s">
        <v>179</v>
      </c>
      <c r="F2246" s="1" t="s">
        <v>3983</v>
      </c>
      <c r="G2246" s="1" t="s">
        <v>945</v>
      </c>
      <c r="H2246" s="3">
        <f>SUBSTITUTE(LEFT(Tableau1[[#This Row],[OrderDate]],17),".",":")+0</f>
        <v>43571.341296296298</v>
      </c>
      <c r="I2246" s="3">
        <f>SUBSTITUTE(LEFT(Tableau1[[#This Row],[OrderDueTo]],17),".",":")+0</f>
        <v>43572.5</v>
      </c>
      <c r="J2246" s="13" t="str">
        <f>VLOOKUP(Tableau1[[#This Row],[AnaCode]],'Config Analyses'!A:C,2,FALSE)</f>
        <v>Analyse métaux lourds</v>
      </c>
      <c r="K2246" s="13" t="str">
        <f>VLOOKUP(Tableau1[[#This Row],[AnaCode]],'Config Analyses'!A:C,3,FALSE)</f>
        <v>Equipe 1</v>
      </c>
      <c r="L2246" s="13" t="str">
        <f>VLOOKUP(Tableau1[[#This Row],[CustomerCode]],'Config Clients'!A:D,3,FALSE)</f>
        <v>Entreprises agro-alimentaires</v>
      </c>
      <c r="M2246" s="13" t="str">
        <f>VLOOKUP(Tableau1[[#This Row],[CustomerCode]],'Config Clients'!A:D,4,FALSE)</f>
        <v>Julien</v>
      </c>
      <c r="N2246" s="10" t="str">
        <f>IFERROR(IF(Tableau1[[#This Row],[Date rendu]]-'Date de l''export'!$A$2&gt;0,"Non","Oui"),"Oui")</f>
        <v>Non</v>
      </c>
      <c r="O2246" s="11">
        <f>IF(Tableau1[[#This Row],[En retard?]]="Non",Tableau1[[#This Row],[Date rendu]]-'Date de l''export'!$A$2,0)</f>
        <v>0.74041666666744277</v>
      </c>
      <c r="P2246" s="14" t="str">
        <f>IF(Tableau1[[#This Row],[En retard?]]="Oui","HD",IF(Tableau1[Délai restant]&lt;1,"&lt;24h",IF(Tableau1[Délai restant]&lt;2,"&lt;48h","≥48h")))</f>
        <v>&lt;24h</v>
      </c>
      <c r="Q2246" s="14" t="str">
        <f>IF(AND(Tableau1[[#This Row],[En retard?]]="Oui",OR(Tableau1[[#This Row],[Product]]="Citron",Tableau1[[#This Row],[Product]]="Amandes")),"Oui","Non")</f>
        <v>Non</v>
      </c>
      <c r="R2246" t="str">
        <f>CONCATENATE(Tableau1[[#This Row],[OrderCode]],"|",Tableau1[[#This Row],[AnaCode]],"|",Tableau1[[#This Row],[Product]])</f>
        <v>CMD01692707|MTX|Jus de fruits</v>
      </c>
    </row>
    <row r="2247" spans="1:18" x14ac:dyDescent="0.25">
      <c r="A2247" s="1" t="s">
        <v>278</v>
      </c>
      <c r="B2247" s="1" t="s">
        <v>31</v>
      </c>
      <c r="C2247" s="3" t="s">
        <v>52</v>
      </c>
      <c r="D2247" s="3" t="s">
        <v>9</v>
      </c>
      <c r="E2247" s="1" t="s">
        <v>179</v>
      </c>
      <c r="F2247" s="1" t="s">
        <v>3084</v>
      </c>
      <c r="G2247" s="1" t="s">
        <v>945</v>
      </c>
      <c r="H2247" s="3">
        <f>SUBSTITUTE(LEFT(Tableau1[[#This Row],[OrderDate]],17),".",":")+0</f>
        <v>43571.34165509259</v>
      </c>
      <c r="I2247" s="3">
        <f>SUBSTITUTE(LEFT(Tableau1[[#This Row],[OrderDueTo]],17),".",":")+0</f>
        <v>43572.5</v>
      </c>
      <c r="J2247" s="13" t="str">
        <f>VLOOKUP(Tableau1[[#This Row],[AnaCode]],'Config Analyses'!A:C,2,FALSE)</f>
        <v>Analyse métaux lourds</v>
      </c>
      <c r="K2247" s="13" t="str">
        <f>VLOOKUP(Tableau1[[#This Row],[AnaCode]],'Config Analyses'!A:C,3,FALSE)</f>
        <v>Equipe 1</v>
      </c>
      <c r="L2247" s="13" t="str">
        <f>VLOOKUP(Tableau1[[#This Row],[CustomerCode]],'Config Clients'!A:D,3,FALSE)</f>
        <v>Centrale d'achats</v>
      </c>
      <c r="M2247" s="13" t="str">
        <f>VLOOKUP(Tableau1[[#This Row],[CustomerCode]],'Config Clients'!A:D,4,FALSE)</f>
        <v>Sandrine</v>
      </c>
      <c r="N2247" s="10" t="str">
        <f>IFERROR(IF(Tableau1[[#This Row],[Date rendu]]-'Date de l''export'!$A$2&gt;0,"Non","Oui"),"Oui")</f>
        <v>Non</v>
      </c>
      <c r="O2247" s="11">
        <f>IF(Tableau1[[#This Row],[En retard?]]="Non",Tableau1[[#This Row],[Date rendu]]-'Date de l''export'!$A$2,0)</f>
        <v>0.74041666666744277</v>
      </c>
      <c r="P2247" s="14" t="str">
        <f>IF(Tableau1[[#This Row],[En retard?]]="Oui","HD",IF(Tableau1[Délai restant]&lt;1,"&lt;24h",IF(Tableau1[Délai restant]&lt;2,"&lt;48h","≥48h")))</f>
        <v>&lt;24h</v>
      </c>
      <c r="Q2247" s="14" t="str">
        <f>IF(AND(Tableau1[[#This Row],[En retard?]]="Oui",OR(Tableau1[[#This Row],[Product]]="Citron",Tableau1[[#This Row],[Product]]="Amandes")),"Oui","Non")</f>
        <v>Non</v>
      </c>
      <c r="R2247" t="str">
        <f>CONCATENATE(Tableau1[[#This Row],[OrderCode]],"|",Tableau1[[#This Row],[AnaCode]],"|",Tableau1[[#This Row],[Product]])</f>
        <v>CMD01668305|MTX|Pomme de terre</v>
      </c>
    </row>
    <row r="2248" spans="1:18" x14ac:dyDescent="0.25">
      <c r="A2248" s="1" t="s">
        <v>212</v>
      </c>
      <c r="B2248" s="1" t="s">
        <v>21</v>
      </c>
      <c r="C2248" s="3" t="s">
        <v>49</v>
      </c>
      <c r="D2248" s="3" t="s">
        <v>8</v>
      </c>
      <c r="E2248" s="1" t="s">
        <v>229</v>
      </c>
      <c r="F2248" s="1" t="s">
        <v>2430</v>
      </c>
      <c r="G2248" s="1" t="s">
        <v>964</v>
      </c>
      <c r="H2248" s="3">
        <f>SUBSTITUTE(LEFT(Tableau1[[#This Row],[OrderDate]],17),".",":")+0</f>
        <v>43571.342291666668</v>
      </c>
      <c r="I2248" s="3">
        <f>SUBSTITUTE(LEFT(Tableau1[[#This Row],[OrderDueTo]],17),".",":")+0</f>
        <v>43573.5</v>
      </c>
      <c r="J2248" s="13" t="str">
        <f>VLOOKUP(Tableau1[[#This Row],[AnaCode]],'Config Analyses'!A:C,2,FALSE)</f>
        <v>Analyse sucres</v>
      </c>
      <c r="K2248" s="13" t="str">
        <f>VLOOKUP(Tableau1[[#This Row],[AnaCode]],'Config Analyses'!A:C,3,FALSE)</f>
        <v>Equipe 2</v>
      </c>
      <c r="L2248" s="13" t="str">
        <f>VLOOKUP(Tableau1[[#This Row],[CustomerCode]],'Config Clients'!A:D,3,FALSE)</f>
        <v>Grande surface</v>
      </c>
      <c r="M2248" s="13" t="str">
        <f>VLOOKUP(Tableau1[[#This Row],[CustomerCode]],'Config Clients'!A:D,4,FALSE)</f>
        <v>Eric</v>
      </c>
      <c r="N2248" s="10" t="str">
        <f>IFERROR(IF(Tableau1[[#This Row],[Date rendu]]-'Date de l''export'!$A$2&gt;0,"Non","Oui"),"Oui")</f>
        <v>Non</v>
      </c>
      <c r="O2248" s="11">
        <f>IF(Tableau1[[#This Row],[En retard?]]="Non",Tableau1[[#This Row],[Date rendu]]-'Date de l''export'!$A$2,0)</f>
        <v>1.7404166666674428</v>
      </c>
      <c r="P2248" s="14" t="str">
        <f>IF(Tableau1[[#This Row],[En retard?]]="Oui","HD",IF(Tableau1[Délai restant]&lt;1,"&lt;24h",IF(Tableau1[Délai restant]&lt;2,"&lt;48h","≥48h")))</f>
        <v>&lt;48h</v>
      </c>
      <c r="Q2248" s="14" t="str">
        <f>IF(AND(Tableau1[[#This Row],[En retard?]]="Oui",OR(Tableau1[[#This Row],[Product]]="Citron",Tableau1[[#This Row],[Product]]="Amandes")),"Oui","Non")</f>
        <v>Non</v>
      </c>
      <c r="R2248" t="str">
        <f>CONCATENATE(Tableau1[[#This Row],[OrderCode]],"|",Tableau1[[#This Row],[AnaCode]],"|",Tableau1[[#This Row],[Product]])</f>
        <v>CMD01686705|SCR|Carotte</v>
      </c>
    </row>
    <row r="2249" spans="1:18" x14ac:dyDescent="0.25">
      <c r="A2249" s="1" t="s">
        <v>3984</v>
      </c>
      <c r="B2249" s="1" t="s">
        <v>31</v>
      </c>
      <c r="C2249" s="3" t="s">
        <v>73</v>
      </c>
      <c r="D2249" s="3" t="s">
        <v>23</v>
      </c>
      <c r="E2249" s="1" t="s">
        <v>130</v>
      </c>
      <c r="F2249" s="1" t="s">
        <v>3985</v>
      </c>
      <c r="G2249" s="1" t="s">
        <v>1013</v>
      </c>
      <c r="H2249" s="3">
        <f>SUBSTITUTE(LEFT(Tableau1[[#This Row],[OrderDate]],17),".",":")+0</f>
        <v>43571.342523148145</v>
      </c>
      <c r="I2249" s="3">
        <f>SUBSTITUTE(LEFT(Tableau1[[#This Row],[OrderDueTo]],17),".",":")+0</f>
        <v>43578.5</v>
      </c>
      <c r="J2249" s="13" t="str">
        <f>VLOOKUP(Tableau1[[#This Row],[AnaCode]],'Config Analyses'!A:C,2,FALSE)</f>
        <v>Analyse pesticides</v>
      </c>
      <c r="K2249" s="13" t="str">
        <f>VLOOKUP(Tableau1[[#This Row],[AnaCode]],'Config Analyses'!A:C,3,FALSE)</f>
        <v>Equipe 3</v>
      </c>
      <c r="L2249" s="13" t="str">
        <f>VLOOKUP(Tableau1[[#This Row],[CustomerCode]],'Config Clients'!A:D,3,FALSE)</f>
        <v>Entreprises agro-alimentaires</v>
      </c>
      <c r="M2249" s="13" t="str">
        <f>VLOOKUP(Tableau1[[#This Row],[CustomerCode]],'Config Clients'!A:D,4,FALSE)</f>
        <v>Julien</v>
      </c>
      <c r="N2249" s="10" t="str">
        <f>IFERROR(IF(Tableau1[[#This Row],[Date rendu]]-'Date de l''export'!$A$2&gt;0,"Non","Oui"),"Oui")</f>
        <v>Non</v>
      </c>
      <c r="O2249" s="11">
        <f>IF(Tableau1[[#This Row],[En retard?]]="Non",Tableau1[[#This Row],[Date rendu]]-'Date de l''export'!$A$2,0)</f>
        <v>6.7404166666674428</v>
      </c>
      <c r="P2249" s="14" t="str">
        <f>IF(Tableau1[[#This Row],[En retard?]]="Oui","HD",IF(Tableau1[Délai restant]&lt;1,"&lt;24h",IF(Tableau1[Délai restant]&lt;2,"&lt;48h","≥48h")))</f>
        <v>≥48h</v>
      </c>
      <c r="Q2249" s="14" t="str">
        <f>IF(AND(Tableau1[[#This Row],[En retard?]]="Oui",OR(Tableau1[[#This Row],[Product]]="Citron",Tableau1[[#This Row],[Product]]="Amandes")),"Oui","Non")</f>
        <v>Non</v>
      </c>
      <c r="R2249" t="str">
        <f>CONCATENATE(Tableau1[[#This Row],[OrderCode]],"|",Tableau1[[#This Row],[AnaCode]],"|",Tableau1[[#This Row],[Product]])</f>
        <v>CMD01595405|PEST|Pomme de terre</v>
      </c>
    </row>
    <row r="2250" spans="1:18" x14ac:dyDescent="0.25">
      <c r="A2250" s="1" t="s">
        <v>84</v>
      </c>
      <c r="B2250" s="1" t="s">
        <v>31</v>
      </c>
      <c r="C2250" s="3" t="s">
        <v>49</v>
      </c>
      <c r="D2250" s="3" t="s">
        <v>8</v>
      </c>
      <c r="E2250" s="1" t="s">
        <v>107</v>
      </c>
      <c r="F2250" s="1" t="s">
        <v>2442</v>
      </c>
      <c r="G2250" s="1" t="s">
        <v>950</v>
      </c>
      <c r="H2250" s="3">
        <f>SUBSTITUTE(LEFT(Tableau1[[#This Row],[OrderDate]],17),".",":")+0</f>
        <v>43571.342592592591</v>
      </c>
      <c r="I2250" s="3">
        <f>SUBSTITUTE(LEFT(Tableau1[[#This Row],[OrderDueTo]],17),".",":")+0</f>
        <v>43574.5</v>
      </c>
      <c r="J2250" s="13" t="str">
        <f>VLOOKUP(Tableau1[[#This Row],[AnaCode]],'Config Analyses'!A:C,2,FALSE)</f>
        <v>Analyse nutritionelle</v>
      </c>
      <c r="K2250" s="13" t="str">
        <f>VLOOKUP(Tableau1[[#This Row],[AnaCode]],'Config Analyses'!A:C,3,FALSE)</f>
        <v>Equipe 2</v>
      </c>
      <c r="L2250" s="13" t="str">
        <f>VLOOKUP(Tableau1[[#This Row],[CustomerCode]],'Config Clients'!A:D,3,FALSE)</f>
        <v>Grande surface</v>
      </c>
      <c r="M2250" s="13" t="str">
        <f>VLOOKUP(Tableau1[[#This Row],[CustomerCode]],'Config Clients'!A:D,4,FALSE)</f>
        <v>Eric</v>
      </c>
      <c r="N2250" s="10" t="str">
        <f>IFERROR(IF(Tableau1[[#This Row],[Date rendu]]-'Date de l''export'!$A$2&gt;0,"Non","Oui"),"Oui")</f>
        <v>Non</v>
      </c>
      <c r="O2250" s="11">
        <f>IF(Tableau1[[#This Row],[En retard?]]="Non",Tableau1[[#This Row],[Date rendu]]-'Date de l''export'!$A$2,0)</f>
        <v>2.7404166666674428</v>
      </c>
      <c r="P2250" s="14" t="str">
        <f>IF(Tableau1[[#This Row],[En retard?]]="Oui","HD",IF(Tableau1[Délai restant]&lt;1,"&lt;24h",IF(Tableau1[Délai restant]&lt;2,"&lt;48h","≥48h")))</f>
        <v>≥48h</v>
      </c>
      <c r="Q2250" s="14" t="str">
        <f>IF(AND(Tableau1[[#This Row],[En retard?]]="Oui",OR(Tableau1[[#This Row],[Product]]="Citron",Tableau1[[#This Row],[Product]]="Amandes")),"Oui","Non")</f>
        <v>Non</v>
      </c>
      <c r="R2250" t="str">
        <f>CONCATENATE(Tableau1[[#This Row],[OrderCode]],"|",Tableau1[[#This Row],[AnaCode]],"|",Tableau1[[#This Row],[Product]])</f>
        <v>CMD01375902|NTR|Pomme de terre</v>
      </c>
    </row>
    <row r="2251" spans="1:18" x14ac:dyDescent="0.25">
      <c r="A2251" s="1" t="s">
        <v>93</v>
      </c>
      <c r="B2251" s="1" t="s">
        <v>31</v>
      </c>
      <c r="C2251" s="3" t="s">
        <v>49</v>
      </c>
      <c r="D2251" s="3" t="s">
        <v>8</v>
      </c>
      <c r="E2251" s="1" t="s">
        <v>226</v>
      </c>
      <c r="F2251" s="1" t="s">
        <v>2526</v>
      </c>
      <c r="G2251" s="1" t="s">
        <v>964</v>
      </c>
      <c r="H2251" s="3">
        <f>SUBSTITUTE(LEFT(Tableau1[[#This Row],[OrderDate]],17),".",":")+0</f>
        <v>43571.342905092592</v>
      </c>
      <c r="I2251" s="3">
        <f>SUBSTITUTE(LEFT(Tableau1[[#This Row],[OrderDueTo]],17),".",":")+0</f>
        <v>43573.5</v>
      </c>
      <c r="J2251" s="13" t="str">
        <f>VLOOKUP(Tableau1[[#This Row],[AnaCode]],'Config Analyses'!A:C,2,FALSE)</f>
        <v>Analyse microbiologique</v>
      </c>
      <c r="K2251" s="13" t="str">
        <f>VLOOKUP(Tableau1[[#This Row],[AnaCode]],'Config Analyses'!A:C,3,FALSE)</f>
        <v>Equipe 4</v>
      </c>
      <c r="L2251" s="13" t="str">
        <f>VLOOKUP(Tableau1[[#This Row],[CustomerCode]],'Config Clients'!A:D,3,FALSE)</f>
        <v>Grande surface</v>
      </c>
      <c r="M2251" s="13" t="str">
        <f>VLOOKUP(Tableau1[[#This Row],[CustomerCode]],'Config Clients'!A:D,4,FALSE)</f>
        <v>Eric</v>
      </c>
      <c r="N2251" s="10" t="str">
        <f>IFERROR(IF(Tableau1[[#This Row],[Date rendu]]-'Date de l''export'!$A$2&gt;0,"Non","Oui"),"Oui")</f>
        <v>Non</v>
      </c>
      <c r="O2251" s="11">
        <f>IF(Tableau1[[#This Row],[En retard?]]="Non",Tableau1[[#This Row],[Date rendu]]-'Date de l''export'!$A$2,0)</f>
        <v>1.7404166666674428</v>
      </c>
      <c r="P2251" s="14" t="str">
        <f>IF(Tableau1[[#This Row],[En retard?]]="Oui","HD",IF(Tableau1[Délai restant]&lt;1,"&lt;24h",IF(Tableau1[Délai restant]&lt;2,"&lt;48h","≥48h")))</f>
        <v>&lt;48h</v>
      </c>
      <c r="Q2251" s="14" t="str">
        <f>IF(AND(Tableau1[[#This Row],[En retard?]]="Oui",OR(Tableau1[[#This Row],[Product]]="Citron",Tableau1[[#This Row],[Product]]="Amandes")),"Oui","Non")</f>
        <v>Non</v>
      </c>
      <c r="R2251" t="str">
        <f>CONCATENATE(Tableau1[[#This Row],[OrderCode]],"|",Tableau1[[#This Row],[AnaCode]],"|",Tableau1[[#This Row],[Product]])</f>
        <v>CMD01490008|BACT|Pomme de terre</v>
      </c>
    </row>
    <row r="2252" spans="1:18" x14ac:dyDescent="0.25">
      <c r="A2252" s="1" t="s">
        <v>3775</v>
      </c>
      <c r="B2252" s="1" t="s">
        <v>42</v>
      </c>
      <c r="C2252" s="3" t="s">
        <v>188</v>
      </c>
      <c r="D2252" s="3" t="s">
        <v>38</v>
      </c>
      <c r="E2252" s="1" t="s">
        <v>179</v>
      </c>
      <c r="F2252" s="1" t="s">
        <v>3986</v>
      </c>
      <c r="G2252" s="1" t="s">
        <v>945</v>
      </c>
      <c r="H2252" s="3">
        <f>SUBSTITUTE(LEFT(Tableau1[[#This Row],[OrderDate]],17),".",":")+0</f>
        <v>43571.343171296299</v>
      </c>
      <c r="I2252" s="3">
        <f>SUBSTITUTE(LEFT(Tableau1[[#This Row],[OrderDueTo]],17),".",":")+0</f>
        <v>43572.5</v>
      </c>
      <c r="J2252" s="13" t="str">
        <f>VLOOKUP(Tableau1[[#This Row],[AnaCode]],'Config Analyses'!A:C,2,FALSE)</f>
        <v>Analyse métaux lourds</v>
      </c>
      <c r="K2252" s="13" t="str">
        <f>VLOOKUP(Tableau1[[#This Row],[AnaCode]],'Config Analyses'!A:C,3,FALSE)</f>
        <v>Equipe 1</v>
      </c>
      <c r="L2252" s="13" t="str">
        <f>VLOOKUP(Tableau1[[#This Row],[CustomerCode]],'Config Clients'!A:D,3,FALSE)</f>
        <v>Coopérative agricole</v>
      </c>
      <c r="M2252" s="13" t="str">
        <f>VLOOKUP(Tableau1[[#This Row],[CustomerCode]],'Config Clients'!A:D,4,FALSE)</f>
        <v>Julie</v>
      </c>
      <c r="N2252" s="10" t="str">
        <f>IFERROR(IF(Tableau1[[#This Row],[Date rendu]]-'Date de l''export'!$A$2&gt;0,"Non","Oui"),"Oui")</f>
        <v>Non</v>
      </c>
      <c r="O2252" s="11">
        <f>IF(Tableau1[[#This Row],[En retard?]]="Non",Tableau1[[#This Row],[Date rendu]]-'Date de l''export'!$A$2,0)</f>
        <v>0.74041666666744277</v>
      </c>
      <c r="P2252" s="14" t="str">
        <f>IF(Tableau1[[#This Row],[En retard?]]="Oui","HD",IF(Tableau1[Délai restant]&lt;1,"&lt;24h",IF(Tableau1[Délai restant]&lt;2,"&lt;48h","≥48h")))</f>
        <v>&lt;24h</v>
      </c>
      <c r="Q2252" s="14" t="str">
        <f>IF(AND(Tableau1[[#This Row],[En retard?]]="Oui",OR(Tableau1[[#This Row],[Product]]="Citron",Tableau1[[#This Row],[Product]]="Amandes")),"Oui","Non")</f>
        <v>Non</v>
      </c>
      <c r="R2252" t="str">
        <f>CONCATENATE(Tableau1[[#This Row],[OrderCode]],"|",Tableau1[[#This Row],[AnaCode]],"|",Tableau1[[#This Row],[Product]])</f>
        <v>CMD01601428|MTX|Jus de fruits</v>
      </c>
    </row>
    <row r="2253" spans="1:18" x14ac:dyDescent="0.25">
      <c r="A2253" s="1" t="s">
        <v>687</v>
      </c>
      <c r="B2253" s="1" t="s">
        <v>29</v>
      </c>
      <c r="C2253" s="3" t="s">
        <v>75</v>
      </c>
      <c r="D2253" s="3" t="s">
        <v>24</v>
      </c>
      <c r="E2253" s="1" t="s">
        <v>226</v>
      </c>
      <c r="F2253" s="1" t="s">
        <v>3142</v>
      </c>
      <c r="G2253" s="1" t="s">
        <v>964</v>
      </c>
      <c r="H2253" s="3">
        <f>SUBSTITUTE(LEFT(Tableau1[[#This Row],[OrderDate]],17),".",":")+0</f>
        <v>43571.343275462961</v>
      </c>
      <c r="I2253" s="3">
        <f>SUBSTITUTE(LEFT(Tableau1[[#This Row],[OrderDueTo]],17),".",":")+0</f>
        <v>43573.5</v>
      </c>
      <c r="J2253" s="13" t="str">
        <f>VLOOKUP(Tableau1[[#This Row],[AnaCode]],'Config Analyses'!A:C,2,FALSE)</f>
        <v>Analyse microbiologique</v>
      </c>
      <c r="K2253" s="13" t="str">
        <f>VLOOKUP(Tableau1[[#This Row],[AnaCode]],'Config Analyses'!A:C,3,FALSE)</f>
        <v>Equipe 4</v>
      </c>
      <c r="L2253" s="13" t="str">
        <f>VLOOKUP(Tableau1[[#This Row],[CustomerCode]],'Config Clients'!A:D,3,FALSE)</f>
        <v>Entreprises agro-alimentaires</v>
      </c>
      <c r="M2253" s="13" t="str">
        <f>VLOOKUP(Tableau1[[#This Row],[CustomerCode]],'Config Clients'!A:D,4,FALSE)</f>
        <v>Julien</v>
      </c>
      <c r="N2253" s="10" t="str">
        <f>IFERROR(IF(Tableau1[[#This Row],[Date rendu]]-'Date de l''export'!$A$2&gt;0,"Non","Oui"),"Oui")</f>
        <v>Non</v>
      </c>
      <c r="O2253" s="11">
        <f>IF(Tableau1[[#This Row],[En retard?]]="Non",Tableau1[[#This Row],[Date rendu]]-'Date de l''export'!$A$2,0)</f>
        <v>1.7404166666674428</v>
      </c>
      <c r="P2253" s="14" t="str">
        <f>IF(Tableau1[[#This Row],[En retard?]]="Oui","HD",IF(Tableau1[Délai restant]&lt;1,"&lt;24h",IF(Tableau1[Délai restant]&lt;2,"&lt;48h","≥48h")))</f>
        <v>&lt;48h</v>
      </c>
      <c r="Q2253" s="14" t="str">
        <f>IF(AND(Tableau1[[#This Row],[En retard?]]="Oui",OR(Tableau1[[#This Row],[Product]]="Citron",Tableau1[[#This Row],[Product]]="Amandes")),"Oui","Non")</f>
        <v>Non</v>
      </c>
      <c r="R2253" t="str">
        <f>CONCATENATE(Tableau1[[#This Row],[OrderCode]],"|",Tableau1[[#This Row],[AnaCode]],"|",Tableau1[[#This Row],[Product]])</f>
        <v>CMD01790301|BACT|Porc</v>
      </c>
    </row>
    <row r="2254" spans="1:18" x14ac:dyDescent="0.25">
      <c r="A2254" s="1" t="s">
        <v>122</v>
      </c>
      <c r="B2254" s="1" t="s">
        <v>31</v>
      </c>
      <c r="C2254" s="3" t="s">
        <v>54</v>
      </c>
      <c r="D2254" s="3" t="s">
        <v>10</v>
      </c>
      <c r="E2254" s="1" t="s">
        <v>179</v>
      </c>
      <c r="F2254" s="1" t="s">
        <v>3068</v>
      </c>
      <c r="G2254" s="1" t="s">
        <v>945</v>
      </c>
      <c r="H2254" s="3">
        <f>SUBSTITUTE(LEFT(Tableau1[[#This Row],[OrderDate]],17),".",":")+0</f>
        <v>43571.343402777777</v>
      </c>
      <c r="I2254" s="3">
        <f>SUBSTITUTE(LEFT(Tableau1[[#This Row],[OrderDueTo]],17),".",":")+0</f>
        <v>43572.5</v>
      </c>
      <c r="J2254" s="13" t="str">
        <f>VLOOKUP(Tableau1[[#This Row],[AnaCode]],'Config Analyses'!A:C,2,FALSE)</f>
        <v>Analyse métaux lourds</v>
      </c>
      <c r="K2254" s="13" t="str">
        <f>VLOOKUP(Tableau1[[#This Row],[AnaCode]],'Config Analyses'!A:C,3,FALSE)</f>
        <v>Equipe 1</v>
      </c>
      <c r="L2254" s="13" t="str">
        <f>VLOOKUP(Tableau1[[#This Row],[CustomerCode]],'Config Clients'!A:D,3,FALSE)</f>
        <v>Coopérative agricole</v>
      </c>
      <c r="M2254" s="13" t="str">
        <f>VLOOKUP(Tableau1[[#This Row],[CustomerCode]],'Config Clients'!A:D,4,FALSE)</f>
        <v>Julie</v>
      </c>
      <c r="N2254" s="10" t="str">
        <f>IFERROR(IF(Tableau1[[#This Row],[Date rendu]]-'Date de l''export'!$A$2&gt;0,"Non","Oui"),"Oui")</f>
        <v>Non</v>
      </c>
      <c r="O2254" s="11">
        <f>IF(Tableau1[[#This Row],[En retard?]]="Non",Tableau1[[#This Row],[Date rendu]]-'Date de l''export'!$A$2,0)</f>
        <v>0.74041666666744277</v>
      </c>
      <c r="P2254" s="14" t="str">
        <f>IF(Tableau1[[#This Row],[En retard?]]="Oui","HD",IF(Tableau1[Délai restant]&lt;1,"&lt;24h",IF(Tableau1[Délai restant]&lt;2,"&lt;48h","≥48h")))</f>
        <v>&lt;24h</v>
      </c>
      <c r="Q2254" s="14" t="str">
        <f>IF(AND(Tableau1[[#This Row],[En retard?]]="Oui",OR(Tableau1[[#This Row],[Product]]="Citron",Tableau1[[#This Row],[Product]]="Amandes")),"Oui","Non")</f>
        <v>Non</v>
      </c>
      <c r="R2254" t="str">
        <f>CONCATENATE(Tableau1[[#This Row],[OrderCode]],"|",Tableau1[[#This Row],[AnaCode]],"|",Tableau1[[#This Row],[Product]])</f>
        <v>CMD01569201|MTX|Pomme de terre</v>
      </c>
    </row>
    <row r="2255" spans="1:18" x14ac:dyDescent="0.25">
      <c r="A2255" s="1" t="s">
        <v>207</v>
      </c>
      <c r="B2255" s="1" t="s">
        <v>31</v>
      </c>
      <c r="C2255" s="3" t="s">
        <v>72</v>
      </c>
      <c r="D2255" s="3" t="s">
        <v>22</v>
      </c>
      <c r="E2255" s="1" t="s">
        <v>179</v>
      </c>
      <c r="F2255" s="1" t="s">
        <v>2865</v>
      </c>
      <c r="G2255" s="1" t="s">
        <v>945</v>
      </c>
      <c r="H2255" s="3">
        <f>SUBSTITUTE(LEFT(Tableau1[[#This Row],[OrderDate]],17),".",":")+0</f>
        <v>43571.3434375</v>
      </c>
      <c r="I2255" s="3">
        <f>SUBSTITUTE(LEFT(Tableau1[[#This Row],[OrderDueTo]],17),".",":")+0</f>
        <v>43572.5</v>
      </c>
      <c r="J2255" s="13" t="str">
        <f>VLOOKUP(Tableau1[[#This Row],[AnaCode]],'Config Analyses'!A:C,2,FALSE)</f>
        <v>Analyse métaux lourds</v>
      </c>
      <c r="K2255" s="13" t="str">
        <f>VLOOKUP(Tableau1[[#This Row],[AnaCode]],'Config Analyses'!A:C,3,FALSE)</f>
        <v>Equipe 1</v>
      </c>
      <c r="L2255" s="13" t="str">
        <f>VLOOKUP(Tableau1[[#This Row],[CustomerCode]],'Config Clients'!A:D,3,FALSE)</f>
        <v>Coopérative agricole</v>
      </c>
      <c r="M2255" s="13" t="str">
        <f>VLOOKUP(Tableau1[[#This Row],[CustomerCode]],'Config Clients'!A:D,4,FALSE)</f>
        <v>Julie</v>
      </c>
      <c r="N2255" s="10" t="str">
        <f>IFERROR(IF(Tableau1[[#This Row],[Date rendu]]-'Date de l''export'!$A$2&gt;0,"Non","Oui"),"Oui")</f>
        <v>Non</v>
      </c>
      <c r="O2255" s="11">
        <f>IF(Tableau1[[#This Row],[En retard?]]="Non",Tableau1[[#This Row],[Date rendu]]-'Date de l''export'!$A$2,0)</f>
        <v>0.74041666666744277</v>
      </c>
      <c r="P2255" s="14" t="str">
        <f>IF(Tableau1[[#This Row],[En retard?]]="Oui","HD",IF(Tableau1[Délai restant]&lt;1,"&lt;24h",IF(Tableau1[Délai restant]&lt;2,"&lt;48h","≥48h")))</f>
        <v>&lt;24h</v>
      </c>
      <c r="Q2255" s="14" t="str">
        <f>IF(AND(Tableau1[[#This Row],[En retard?]]="Oui",OR(Tableau1[[#This Row],[Product]]="Citron",Tableau1[[#This Row],[Product]]="Amandes")),"Oui","Non")</f>
        <v>Non</v>
      </c>
      <c r="R2255" t="str">
        <f>CONCATENATE(Tableau1[[#This Row],[OrderCode]],"|",Tableau1[[#This Row],[AnaCode]],"|",Tableau1[[#This Row],[Product]])</f>
        <v>CMD01628103|MTX|Pomme de terre</v>
      </c>
    </row>
    <row r="2256" spans="1:18" x14ac:dyDescent="0.25">
      <c r="A2256" s="1" t="s">
        <v>383</v>
      </c>
      <c r="B2256" s="1" t="s">
        <v>31</v>
      </c>
      <c r="C2256" s="3" t="s">
        <v>54</v>
      </c>
      <c r="D2256" s="3" t="s">
        <v>10</v>
      </c>
      <c r="E2256" s="1" t="s">
        <v>229</v>
      </c>
      <c r="F2256" s="1" t="s">
        <v>2458</v>
      </c>
      <c r="G2256" s="1" t="s">
        <v>964</v>
      </c>
      <c r="H2256" s="3">
        <f>SUBSTITUTE(LEFT(Tableau1[[#This Row],[OrderDate]],17),".",":")+0</f>
        <v>43571.343715277777</v>
      </c>
      <c r="I2256" s="3">
        <f>SUBSTITUTE(LEFT(Tableau1[[#This Row],[OrderDueTo]],17),".",":")+0</f>
        <v>43573.5</v>
      </c>
      <c r="J2256" s="13" t="str">
        <f>VLOOKUP(Tableau1[[#This Row],[AnaCode]],'Config Analyses'!A:C,2,FALSE)</f>
        <v>Analyse sucres</v>
      </c>
      <c r="K2256" s="13" t="str">
        <f>VLOOKUP(Tableau1[[#This Row],[AnaCode]],'Config Analyses'!A:C,3,FALSE)</f>
        <v>Equipe 2</v>
      </c>
      <c r="L2256" s="13" t="str">
        <f>VLOOKUP(Tableau1[[#This Row],[CustomerCode]],'Config Clients'!A:D,3,FALSE)</f>
        <v>Coopérative agricole</v>
      </c>
      <c r="M2256" s="13" t="str">
        <f>VLOOKUP(Tableau1[[#This Row],[CustomerCode]],'Config Clients'!A:D,4,FALSE)</f>
        <v>Julie</v>
      </c>
      <c r="N2256" s="10" t="str">
        <f>IFERROR(IF(Tableau1[[#This Row],[Date rendu]]-'Date de l''export'!$A$2&gt;0,"Non","Oui"),"Oui")</f>
        <v>Non</v>
      </c>
      <c r="O2256" s="11">
        <f>IF(Tableau1[[#This Row],[En retard?]]="Non",Tableau1[[#This Row],[Date rendu]]-'Date de l''export'!$A$2,0)</f>
        <v>1.7404166666674428</v>
      </c>
      <c r="P2256" s="14" t="str">
        <f>IF(Tableau1[[#This Row],[En retard?]]="Oui","HD",IF(Tableau1[Délai restant]&lt;1,"&lt;24h",IF(Tableau1[Délai restant]&lt;2,"&lt;48h","≥48h")))</f>
        <v>&lt;48h</v>
      </c>
      <c r="Q2256" s="14" t="str">
        <f>IF(AND(Tableau1[[#This Row],[En retard?]]="Oui",OR(Tableau1[[#This Row],[Product]]="Citron",Tableau1[[#This Row],[Product]]="Amandes")),"Oui","Non")</f>
        <v>Non</v>
      </c>
      <c r="R2256" t="str">
        <f>CONCATENATE(Tableau1[[#This Row],[OrderCode]],"|",Tableau1[[#This Row],[AnaCode]],"|",Tableau1[[#This Row],[Product]])</f>
        <v>CMD01743705|SCR|Pomme de terre</v>
      </c>
    </row>
    <row r="2257" spans="1:18" x14ac:dyDescent="0.25">
      <c r="A2257" s="1" t="s">
        <v>182</v>
      </c>
      <c r="B2257" s="1" t="s">
        <v>32</v>
      </c>
      <c r="C2257" s="3" t="s">
        <v>61</v>
      </c>
      <c r="D2257" s="3" t="s">
        <v>14</v>
      </c>
      <c r="E2257" s="1" t="s">
        <v>179</v>
      </c>
      <c r="F2257" s="1" t="s">
        <v>2706</v>
      </c>
      <c r="G2257" s="1" t="s">
        <v>945</v>
      </c>
      <c r="H2257" s="3">
        <f>SUBSTITUTE(LEFT(Tableau1[[#This Row],[OrderDate]],17),".",":")+0</f>
        <v>43571.344131944446</v>
      </c>
      <c r="I2257" s="3">
        <f>SUBSTITUTE(LEFT(Tableau1[[#This Row],[OrderDueTo]],17),".",":")+0</f>
        <v>43572.5</v>
      </c>
      <c r="J2257" s="13" t="str">
        <f>VLOOKUP(Tableau1[[#This Row],[AnaCode]],'Config Analyses'!A:C,2,FALSE)</f>
        <v>Analyse métaux lourds</v>
      </c>
      <c r="K2257" s="13" t="str">
        <f>VLOOKUP(Tableau1[[#This Row],[AnaCode]],'Config Analyses'!A:C,3,FALSE)</f>
        <v>Equipe 1</v>
      </c>
      <c r="L2257" s="13" t="str">
        <f>VLOOKUP(Tableau1[[#This Row],[CustomerCode]],'Config Clients'!A:D,3,FALSE)</f>
        <v>Grande surface</v>
      </c>
      <c r="M2257" s="13" t="str">
        <f>VLOOKUP(Tableau1[[#This Row],[CustomerCode]],'Config Clients'!A:D,4,FALSE)</f>
        <v>Eric</v>
      </c>
      <c r="N2257" s="10" t="str">
        <f>IFERROR(IF(Tableau1[[#This Row],[Date rendu]]-'Date de l''export'!$A$2&gt;0,"Non","Oui"),"Oui")</f>
        <v>Non</v>
      </c>
      <c r="O2257" s="11">
        <f>IF(Tableau1[[#This Row],[En retard?]]="Non",Tableau1[[#This Row],[Date rendu]]-'Date de l''export'!$A$2,0)</f>
        <v>0.74041666666744277</v>
      </c>
      <c r="P2257" s="14" t="str">
        <f>IF(Tableau1[[#This Row],[En retard?]]="Oui","HD",IF(Tableau1[Délai restant]&lt;1,"&lt;24h",IF(Tableau1[Délai restant]&lt;2,"&lt;48h","≥48h")))</f>
        <v>&lt;24h</v>
      </c>
      <c r="Q2257" s="14" t="str">
        <f>IF(AND(Tableau1[[#This Row],[En retard?]]="Oui",OR(Tableau1[[#This Row],[Product]]="Citron",Tableau1[[#This Row],[Product]]="Amandes")),"Oui","Non")</f>
        <v>Non</v>
      </c>
      <c r="R2257" t="str">
        <f>CONCATENATE(Tableau1[[#This Row],[OrderCode]],"|",Tableau1[[#This Row],[AnaCode]],"|",Tableau1[[#This Row],[Product]])</f>
        <v>CMD01749501|MTX|Tomate</v>
      </c>
    </row>
    <row r="2258" spans="1:18" x14ac:dyDescent="0.25">
      <c r="A2258" s="1" t="s">
        <v>3614</v>
      </c>
      <c r="B2258" s="1" t="s">
        <v>42</v>
      </c>
      <c r="C2258" s="3" t="s">
        <v>73</v>
      </c>
      <c r="D2258" s="3" t="s">
        <v>23</v>
      </c>
      <c r="E2258" s="1" t="s">
        <v>229</v>
      </c>
      <c r="F2258" s="1" t="s">
        <v>3987</v>
      </c>
      <c r="G2258" s="1" t="s">
        <v>964</v>
      </c>
      <c r="H2258" s="3">
        <f>SUBSTITUTE(LEFT(Tableau1[[#This Row],[OrderDate]],17),".",":")+0</f>
        <v>43571.344201388885</v>
      </c>
      <c r="I2258" s="3">
        <f>SUBSTITUTE(LEFT(Tableau1[[#This Row],[OrderDueTo]],17),".",":")+0</f>
        <v>43573.5</v>
      </c>
      <c r="J2258" s="13" t="str">
        <f>VLOOKUP(Tableau1[[#This Row],[AnaCode]],'Config Analyses'!A:C,2,FALSE)</f>
        <v>Analyse sucres</v>
      </c>
      <c r="K2258" s="13" t="str">
        <f>VLOOKUP(Tableau1[[#This Row],[AnaCode]],'Config Analyses'!A:C,3,FALSE)</f>
        <v>Equipe 2</v>
      </c>
      <c r="L2258" s="13" t="str">
        <f>VLOOKUP(Tableau1[[#This Row],[CustomerCode]],'Config Clients'!A:D,3,FALSE)</f>
        <v>Entreprises agro-alimentaires</v>
      </c>
      <c r="M2258" s="13" t="str">
        <f>VLOOKUP(Tableau1[[#This Row],[CustomerCode]],'Config Clients'!A:D,4,FALSE)</f>
        <v>Julien</v>
      </c>
      <c r="N2258" s="10" t="str">
        <f>IFERROR(IF(Tableau1[[#This Row],[Date rendu]]-'Date de l''export'!$A$2&gt;0,"Non","Oui"),"Oui")</f>
        <v>Non</v>
      </c>
      <c r="O2258" s="11">
        <f>IF(Tableau1[[#This Row],[En retard?]]="Non",Tableau1[[#This Row],[Date rendu]]-'Date de l''export'!$A$2,0)</f>
        <v>1.7404166666674428</v>
      </c>
      <c r="P2258" s="14" t="str">
        <f>IF(Tableau1[[#This Row],[En retard?]]="Oui","HD",IF(Tableau1[Délai restant]&lt;1,"&lt;24h",IF(Tableau1[Délai restant]&lt;2,"&lt;48h","≥48h")))</f>
        <v>&lt;48h</v>
      </c>
      <c r="Q2258" s="14" t="str">
        <f>IF(AND(Tableau1[[#This Row],[En retard?]]="Oui",OR(Tableau1[[#This Row],[Product]]="Citron",Tableau1[[#This Row],[Product]]="Amandes")),"Oui","Non")</f>
        <v>Non</v>
      </c>
      <c r="R2258" t="str">
        <f>CONCATENATE(Tableau1[[#This Row],[OrderCode]],"|",Tableau1[[#This Row],[AnaCode]],"|",Tableau1[[#This Row],[Product]])</f>
        <v>CMD01692702|SCR|Jus de fruits</v>
      </c>
    </row>
    <row r="2259" spans="1:18" x14ac:dyDescent="0.25">
      <c r="A2259" s="1" t="s">
        <v>201</v>
      </c>
      <c r="B2259" s="1" t="s">
        <v>31</v>
      </c>
      <c r="C2259" s="3" t="s">
        <v>54</v>
      </c>
      <c r="D2259" s="3" t="s">
        <v>10</v>
      </c>
      <c r="E2259" s="1" t="s">
        <v>179</v>
      </c>
      <c r="F2259" s="1" t="s">
        <v>2707</v>
      </c>
      <c r="G2259" s="1" t="s">
        <v>945</v>
      </c>
      <c r="H2259" s="3">
        <f>SUBSTITUTE(LEFT(Tableau1[[#This Row],[OrderDate]],17),".",":")+0</f>
        <v>43571.34443287037</v>
      </c>
      <c r="I2259" s="3">
        <f>SUBSTITUTE(LEFT(Tableau1[[#This Row],[OrderDueTo]],17),".",":")+0</f>
        <v>43572.5</v>
      </c>
      <c r="J2259" s="13" t="str">
        <f>VLOOKUP(Tableau1[[#This Row],[AnaCode]],'Config Analyses'!A:C,2,FALSE)</f>
        <v>Analyse métaux lourds</v>
      </c>
      <c r="K2259" s="13" t="str">
        <f>VLOOKUP(Tableau1[[#This Row],[AnaCode]],'Config Analyses'!A:C,3,FALSE)</f>
        <v>Equipe 1</v>
      </c>
      <c r="L2259" s="13" t="str">
        <f>VLOOKUP(Tableau1[[#This Row],[CustomerCode]],'Config Clients'!A:D,3,FALSE)</f>
        <v>Coopérative agricole</v>
      </c>
      <c r="M2259" s="13" t="str">
        <f>VLOOKUP(Tableau1[[#This Row],[CustomerCode]],'Config Clients'!A:D,4,FALSE)</f>
        <v>Julie</v>
      </c>
      <c r="N2259" s="10" t="str">
        <f>IFERROR(IF(Tableau1[[#This Row],[Date rendu]]-'Date de l''export'!$A$2&gt;0,"Non","Oui"),"Oui")</f>
        <v>Non</v>
      </c>
      <c r="O2259" s="11">
        <f>IF(Tableau1[[#This Row],[En retard?]]="Non",Tableau1[[#This Row],[Date rendu]]-'Date de l''export'!$A$2,0)</f>
        <v>0.74041666666744277</v>
      </c>
      <c r="P2259" s="14" t="str">
        <f>IF(Tableau1[[#This Row],[En retard?]]="Oui","HD",IF(Tableau1[Délai restant]&lt;1,"&lt;24h",IF(Tableau1[Délai restant]&lt;2,"&lt;48h","≥48h")))</f>
        <v>&lt;24h</v>
      </c>
      <c r="Q2259" s="14" t="str">
        <f>IF(AND(Tableau1[[#This Row],[En retard?]]="Oui",OR(Tableau1[[#This Row],[Product]]="Citron",Tableau1[[#This Row],[Product]]="Amandes")),"Oui","Non")</f>
        <v>Non</v>
      </c>
      <c r="R2259" t="str">
        <f>CONCATENATE(Tableau1[[#This Row],[OrderCode]],"|",Tableau1[[#This Row],[AnaCode]],"|",Tableau1[[#This Row],[Product]])</f>
        <v>CMD01665307|MTX|Pomme de terre</v>
      </c>
    </row>
    <row r="2260" spans="1:18" x14ac:dyDescent="0.25">
      <c r="A2260" s="1" t="s">
        <v>3909</v>
      </c>
      <c r="B2260" s="1" t="s">
        <v>42</v>
      </c>
      <c r="C2260" s="3" t="s">
        <v>73</v>
      </c>
      <c r="D2260" s="3" t="s">
        <v>23</v>
      </c>
      <c r="E2260" s="1" t="s">
        <v>179</v>
      </c>
      <c r="F2260" s="1" t="s">
        <v>3988</v>
      </c>
      <c r="G2260" s="1" t="s">
        <v>945</v>
      </c>
      <c r="H2260" s="3">
        <f>SUBSTITUTE(LEFT(Tableau1[[#This Row],[OrderDate]],17),".",":")+0</f>
        <v>43571.344872685186</v>
      </c>
      <c r="I2260" s="3">
        <f>SUBSTITUTE(LEFT(Tableau1[[#This Row],[OrderDueTo]],17),".",":")+0</f>
        <v>43572.5</v>
      </c>
      <c r="J2260" s="13" t="str">
        <f>VLOOKUP(Tableau1[[#This Row],[AnaCode]],'Config Analyses'!A:C,2,FALSE)</f>
        <v>Analyse métaux lourds</v>
      </c>
      <c r="K2260" s="13" t="str">
        <f>VLOOKUP(Tableau1[[#This Row],[AnaCode]],'Config Analyses'!A:C,3,FALSE)</f>
        <v>Equipe 1</v>
      </c>
      <c r="L2260" s="13" t="str">
        <f>VLOOKUP(Tableau1[[#This Row],[CustomerCode]],'Config Clients'!A:D,3,FALSE)</f>
        <v>Entreprises agro-alimentaires</v>
      </c>
      <c r="M2260" s="13" t="str">
        <f>VLOOKUP(Tableau1[[#This Row],[CustomerCode]],'Config Clients'!A:D,4,FALSE)</f>
        <v>Julien</v>
      </c>
      <c r="N2260" s="10" t="str">
        <f>IFERROR(IF(Tableau1[[#This Row],[Date rendu]]-'Date de l''export'!$A$2&gt;0,"Non","Oui"),"Oui")</f>
        <v>Non</v>
      </c>
      <c r="O2260" s="11">
        <f>IF(Tableau1[[#This Row],[En retard?]]="Non",Tableau1[[#This Row],[Date rendu]]-'Date de l''export'!$A$2,0)</f>
        <v>0.74041666666744277</v>
      </c>
      <c r="P2260" s="14" t="str">
        <f>IF(Tableau1[[#This Row],[En retard?]]="Oui","HD",IF(Tableau1[Délai restant]&lt;1,"&lt;24h",IF(Tableau1[Délai restant]&lt;2,"&lt;48h","≥48h")))</f>
        <v>&lt;24h</v>
      </c>
      <c r="Q2260" s="14" t="str">
        <f>IF(AND(Tableau1[[#This Row],[En retard?]]="Oui",OR(Tableau1[[#This Row],[Product]]="Citron",Tableau1[[#This Row],[Product]]="Amandes")),"Oui","Non")</f>
        <v>Non</v>
      </c>
      <c r="R2260" t="str">
        <f>CONCATENATE(Tableau1[[#This Row],[OrderCode]],"|",Tableau1[[#This Row],[AnaCode]],"|",Tableau1[[#This Row],[Product]])</f>
        <v>CMD01692706|MTX|Jus de fruits</v>
      </c>
    </row>
    <row r="2261" spans="1:18" x14ac:dyDescent="0.25">
      <c r="A2261" s="1" t="s">
        <v>3989</v>
      </c>
      <c r="B2261" s="1" t="s">
        <v>42</v>
      </c>
      <c r="C2261" s="3" t="s">
        <v>188</v>
      </c>
      <c r="D2261" s="3" t="s">
        <v>38</v>
      </c>
      <c r="E2261" s="1" t="s">
        <v>107</v>
      </c>
      <c r="F2261" s="1" t="s">
        <v>3990</v>
      </c>
      <c r="G2261" s="1" t="s">
        <v>950</v>
      </c>
      <c r="H2261" s="3">
        <f>SUBSTITUTE(LEFT(Tableau1[[#This Row],[OrderDate]],17),".",":")+0</f>
        <v>43571.345092592594</v>
      </c>
      <c r="I2261" s="3">
        <f>SUBSTITUTE(LEFT(Tableau1[[#This Row],[OrderDueTo]],17),".",":")+0</f>
        <v>43574.5</v>
      </c>
      <c r="J2261" s="13" t="str">
        <f>VLOOKUP(Tableau1[[#This Row],[AnaCode]],'Config Analyses'!A:C,2,FALSE)</f>
        <v>Analyse nutritionelle</v>
      </c>
      <c r="K2261" s="13" t="str">
        <f>VLOOKUP(Tableau1[[#This Row],[AnaCode]],'Config Analyses'!A:C,3,FALSE)</f>
        <v>Equipe 2</v>
      </c>
      <c r="L2261" s="13" t="str">
        <f>VLOOKUP(Tableau1[[#This Row],[CustomerCode]],'Config Clients'!A:D,3,FALSE)</f>
        <v>Coopérative agricole</v>
      </c>
      <c r="M2261" s="13" t="str">
        <f>VLOOKUP(Tableau1[[#This Row],[CustomerCode]],'Config Clients'!A:D,4,FALSE)</f>
        <v>Julie</v>
      </c>
      <c r="N2261" s="10" t="str">
        <f>IFERROR(IF(Tableau1[[#This Row],[Date rendu]]-'Date de l''export'!$A$2&gt;0,"Non","Oui"),"Oui")</f>
        <v>Non</v>
      </c>
      <c r="O2261" s="11">
        <f>IF(Tableau1[[#This Row],[En retard?]]="Non",Tableau1[[#This Row],[Date rendu]]-'Date de l''export'!$A$2,0)</f>
        <v>2.7404166666674428</v>
      </c>
      <c r="P2261" s="14" t="str">
        <f>IF(Tableau1[[#This Row],[En retard?]]="Oui","HD",IF(Tableau1[Délai restant]&lt;1,"&lt;24h",IF(Tableau1[Délai restant]&lt;2,"&lt;48h","≥48h")))</f>
        <v>≥48h</v>
      </c>
      <c r="Q2261" s="14" t="str">
        <f>IF(AND(Tableau1[[#This Row],[En retard?]]="Oui",OR(Tableau1[[#This Row],[Product]]="Citron",Tableau1[[#This Row],[Product]]="Amandes")),"Oui","Non")</f>
        <v>Non</v>
      </c>
      <c r="R2261" t="str">
        <f>CONCATENATE(Tableau1[[#This Row],[OrderCode]],"|",Tableau1[[#This Row],[AnaCode]],"|",Tableau1[[#This Row],[Product]])</f>
        <v>CMD01568405|NTR|Jus de fruits</v>
      </c>
    </row>
    <row r="2262" spans="1:18" x14ac:dyDescent="0.25">
      <c r="A2262" s="1" t="s">
        <v>3295</v>
      </c>
      <c r="B2262" s="1" t="s">
        <v>42</v>
      </c>
      <c r="C2262" s="3" t="s">
        <v>73</v>
      </c>
      <c r="D2262" s="3" t="s">
        <v>23</v>
      </c>
      <c r="E2262" s="1" t="s">
        <v>107</v>
      </c>
      <c r="F2262" s="1" t="s">
        <v>3991</v>
      </c>
      <c r="G2262" s="1" t="s">
        <v>950</v>
      </c>
      <c r="H2262" s="3">
        <f>SUBSTITUTE(LEFT(Tableau1[[#This Row],[OrderDate]],17),".",":")+0</f>
        <v>43571.34578703704</v>
      </c>
      <c r="I2262" s="3">
        <f>SUBSTITUTE(LEFT(Tableau1[[#This Row],[OrderDueTo]],17),".",":")+0</f>
        <v>43574.5</v>
      </c>
      <c r="J2262" s="13" t="str">
        <f>VLOOKUP(Tableau1[[#This Row],[AnaCode]],'Config Analyses'!A:C,2,FALSE)</f>
        <v>Analyse nutritionelle</v>
      </c>
      <c r="K2262" s="13" t="str">
        <f>VLOOKUP(Tableau1[[#This Row],[AnaCode]],'Config Analyses'!A:C,3,FALSE)</f>
        <v>Equipe 2</v>
      </c>
      <c r="L2262" s="13" t="str">
        <f>VLOOKUP(Tableau1[[#This Row],[CustomerCode]],'Config Clients'!A:D,3,FALSE)</f>
        <v>Entreprises agro-alimentaires</v>
      </c>
      <c r="M2262" s="13" t="str">
        <f>VLOOKUP(Tableau1[[#This Row],[CustomerCode]],'Config Clients'!A:D,4,FALSE)</f>
        <v>Julien</v>
      </c>
      <c r="N2262" s="10" t="str">
        <f>IFERROR(IF(Tableau1[[#This Row],[Date rendu]]-'Date de l''export'!$A$2&gt;0,"Non","Oui"),"Oui")</f>
        <v>Non</v>
      </c>
      <c r="O2262" s="11">
        <f>IF(Tableau1[[#This Row],[En retard?]]="Non",Tableau1[[#This Row],[Date rendu]]-'Date de l''export'!$A$2,0)</f>
        <v>2.7404166666674428</v>
      </c>
      <c r="P2262" s="14" t="str">
        <f>IF(Tableau1[[#This Row],[En retard?]]="Oui","HD",IF(Tableau1[Délai restant]&lt;1,"&lt;24h",IF(Tableau1[Délai restant]&lt;2,"&lt;48h","≥48h")))</f>
        <v>≥48h</v>
      </c>
      <c r="Q2262" s="14" t="str">
        <f>IF(AND(Tableau1[[#This Row],[En retard?]]="Oui",OR(Tableau1[[#This Row],[Product]]="Citron",Tableau1[[#This Row],[Product]]="Amandes")),"Oui","Non")</f>
        <v>Non</v>
      </c>
      <c r="R2262" t="str">
        <f>CONCATENATE(Tableau1[[#This Row],[OrderCode]],"|",Tableau1[[#This Row],[AnaCode]],"|",Tableau1[[#This Row],[Product]])</f>
        <v>CMD01714602|NTR|Jus de fruits</v>
      </c>
    </row>
    <row r="2263" spans="1:18" x14ac:dyDescent="0.25">
      <c r="A2263" s="1" t="s">
        <v>3992</v>
      </c>
      <c r="B2263" s="1" t="s">
        <v>31</v>
      </c>
      <c r="C2263" s="3" t="s">
        <v>73</v>
      </c>
      <c r="D2263" s="3" t="s">
        <v>23</v>
      </c>
      <c r="E2263" s="1" t="s">
        <v>130</v>
      </c>
      <c r="F2263" s="1" t="s">
        <v>3993</v>
      </c>
      <c r="G2263" s="1" t="s">
        <v>1013</v>
      </c>
      <c r="H2263" s="3">
        <f>SUBSTITUTE(LEFT(Tableau1[[#This Row],[OrderDate]],17),".",":")+0</f>
        <v>43571.345925925925</v>
      </c>
      <c r="I2263" s="3">
        <f>SUBSTITUTE(LEFT(Tableau1[[#This Row],[OrderDueTo]],17),".",":")+0</f>
        <v>43578.5</v>
      </c>
      <c r="J2263" s="13" t="str">
        <f>VLOOKUP(Tableau1[[#This Row],[AnaCode]],'Config Analyses'!A:C,2,FALSE)</f>
        <v>Analyse pesticides</v>
      </c>
      <c r="K2263" s="13" t="str">
        <f>VLOOKUP(Tableau1[[#This Row],[AnaCode]],'Config Analyses'!A:C,3,FALSE)</f>
        <v>Equipe 3</v>
      </c>
      <c r="L2263" s="13" t="str">
        <f>VLOOKUP(Tableau1[[#This Row],[CustomerCode]],'Config Clients'!A:D,3,FALSE)</f>
        <v>Entreprises agro-alimentaires</v>
      </c>
      <c r="M2263" s="13" t="str">
        <f>VLOOKUP(Tableau1[[#This Row],[CustomerCode]],'Config Clients'!A:D,4,FALSE)</f>
        <v>Julien</v>
      </c>
      <c r="N2263" s="10" t="str">
        <f>IFERROR(IF(Tableau1[[#This Row],[Date rendu]]-'Date de l''export'!$A$2&gt;0,"Non","Oui"),"Oui")</f>
        <v>Non</v>
      </c>
      <c r="O2263" s="11">
        <f>IF(Tableau1[[#This Row],[En retard?]]="Non",Tableau1[[#This Row],[Date rendu]]-'Date de l''export'!$A$2,0)</f>
        <v>6.7404166666674428</v>
      </c>
      <c r="P2263" s="14" t="str">
        <f>IF(Tableau1[[#This Row],[En retard?]]="Oui","HD",IF(Tableau1[Délai restant]&lt;1,"&lt;24h",IF(Tableau1[Délai restant]&lt;2,"&lt;48h","≥48h")))</f>
        <v>≥48h</v>
      </c>
      <c r="Q2263" s="14" t="str">
        <f>IF(AND(Tableau1[[#This Row],[En retard?]]="Oui",OR(Tableau1[[#This Row],[Product]]="Citron",Tableau1[[#This Row],[Product]]="Amandes")),"Oui","Non")</f>
        <v>Non</v>
      </c>
      <c r="R2263" t="str">
        <f>CONCATENATE(Tableau1[[#This Row],[OrderCode]],"|",Tableau1[[#This Row],[AnaCode]],"|",Tableau1[[#This Row],[Product]])</f>
        <v>CMD01392203|PEST|Pomme de terre</v>
      </c>
    </row>
    <row r="2264" spans="1:18" x14ac:dyDescent="0.25">
      <c r="A2264" s="1" t="s">
        <v>892</v>
      </c>
      <c r="B2264" s="1" t="s">
        <v>43</v>
      </c>
      <c r="C2264" s="3" t="s">
        <v>75</v>
      </c>
      <c r="D2264" s="3" t="s">
        <v>24</v>
      </c>
      <c r="E2264" s="1" t="s">
        <v>179</v>
      </c>
      <c r="F2264" s="1" t="s">
        <v>2982</v>
      </c>
      <c r="G2264" s="1" t="s">
        <v>945</v>
      </c>
      <c r="H2264" s="3">
        <f>SUBSTITUTE(LEFT(Tableau1[[#This Row],[OrderDate]],17),".",":")+0</f>
        <v>43571.346365740741</v>
      </c>
      <c r="I2264" s="3">
        <f>SUBSTITUTE(LEFT(Tableau1[[#This Row],[OrderDueTo]],17),".",":")+0</f>
        <v>43572.5</v>
      </c>
      <c r="J2264" s="13" t="str">
        <f>VLOOKUP(Tableau1[[#This Row],[AnaCode]],'Config Analyses'!A:C,2,FALSE)</f>
        <v>Analyse métaux lourds</v>
      </c>
      <c r="K2264" s="13" t="str">
        <f>VLOOKUP(Tableau1[[#This Row],[AnaCode]],'Config Analyses'!A:C,3,FALSE)</f>
        <v>Equipe 1</v>
      </c>
      <c r="L2264" s="13" t="str">
        <f>VLOOKUP(Tableau1[[#This Row],[CustomerCode]],'Config Clients'!A:D,3,FALSE)</f>
        <v>Entreprises agro-alimentaires</v>
      </c>
      <c r="M2264" s="13" t="str">
        <f>VLOOKUP(Tableau1[[#This Row],[CustomerCode]],'Config Clients'!A:D,4,FALSE)</f>
        <v>Julien</v>
      </c>
      <c r="N2264" s="10" t="str">
        <f>IFERROR(IF(Tableau1[[#This Row],[Date rendu]]-'Date de l''export'!$A$2&gt;0,"Non","Oui"),"Oui")</f>
        <v>Non</v>
      </c>
      <c r="O2264" s="11">
        <f>IF(Tableau1[[#This Row],[En retard?]]="Non",Tableau1[[#This Row],[Date rendu]]-'Date de l''export'!$A$2,0)</f>
        <v>0.74041666666744277</v>
      </c>
      <c r="P2264" s="14" t="str">
        <f>IF(Tableau1[[#This Row],[En retard?]]="Oui","HD",IF(Tableau1[Délai restant]&lt;1,"&lt;24h",IF(Tableau1[Délai restant]&lt;2,"&lt;48h","≥48h")))</f>
        <v>&lt;24h</v>
      </c>
      <c r="Q2264" s="14" t="str">
        <f>IF(AND(Tableau1[[#This Row],[En retard?]]="Oui",OR(Tableau1[[#This Row],[Product]]="Citron",Tableau1[[#This Row],[Product]]="Amandes")),"Oui","Non")</f>
        <v>Non</v>
      </c>
      <c r="R2264" t="str">
        <f>CONCATENATE(Tableau1[[#This Row],[OrderCode]],"|",Tableau1[[#This Row],[AnaCode]],"|",Tableau1[[#This Row],[Product]])</f>
        <v>CMD01789719|MTX|Pomme</v>
      </c>
    </row>
    <row r="2265" spans="1:18" x14ac:dyDescent="0.25">
      <c r="A2265" s="1" t="s">
        <v>96</v>
      </c>
      <c r="B2265" s="1" t="s">
        <v>21</v>
      </c>
      <c r="C2265" s="3" t="s">
        <v>49</v>
      </c>
      <c r="D2265" s="3" t="s">
        <v>8</v>
      </c>
      <c r="E2265" s="1" t="s">
        <v>229</v>
      </c>
      <c r="F2265" s="1" t="s">
        <v>2421</v>
      </c>
      <c r="G2265" s="1" t="s">
        <v>964</v>
      </c>
      <c r="H2265" s="3">
        <f>SUBSTITUTE(LEFT(Tableau1[[#This Row],[OrderDate]],17),".",":")+0</f>
        <v>43571.346516203703</v>
      </c>
      <c r="I2265" s="3">
        <f>SUBSTITUTE(LEFT(Tableau1[[#This Row],[OrderDueTo]],17),".",":")+0</f>
        <v>43573.5</v>
      </c>
      <c r="J2265" s="13" t="str">
        <f>VLOOKUP(Tableau1[[#This Row],[AnaCode]],'Config Analyses'!A:C,2,FALSE)</f>
        <v>Analyse sucres</v>
      </c>
      <c r="K2265" s="13" t="str">
        <f>VLOOKUP(Tableau1[[#This Row],[AnaCode]],'Config Analyses'!A:C,3,FALSE)</f>
        <v>Equipe 2</v>
      </c>
      <c r="L2265" s="13" t="str">
        <f>VLOOKUP(Tableau1[[#This Row],[CustomerCode]],'Config Clients'!A:D,3,FALSE)</f>
        <v>Grande surface</v>
      </c>
      <c r="M2265" s="13" t="str">
        <f>VLOOKUP(Tableau1[[#This Row],[CustomerCode]],'Config Clients'!A:D,4,FALSE)</f>
        <v>Eric</v>
      </c>
      <c r="N2265" s="10" t="str">
        <f>IFERROR(IF(Tableau1[[#This Row],[Date rendu]]-'Date de l''export'!$A$2&gt;0,"Non","Oui"),"Oui")</f>
        <v>Non</v>
      </c>
      <c r="O2265" s="11">
        <f>IF(Tableau1[[#This Row],[En retard?]]="Non",Tableau1[[#This Row],[Date rendu]]-'Date de l''export'!$A$2,0)</f>
        <v>1.7404166666674428</v>
      </c>
      <c r="P2265" s="14" t="str">
        <f>IF(Tableau1[[#This Row],[En retard?]]="Oui","HD",IF(Tableau1[Délai restant]&lt;1,"&lt;24h",IF(Tableau1[Délai restant]&lt;2,"&lt;48h","≥48h")))</f>
        <v>&lt;48h</v>
      </c>
      <c r="Q2265" s="14" t="str">
        <f>IF(AND(Tableau1[[#This Row],[En retard?]]="Oui",OR(Tableau1[[#This Row],[Product]]="Citron",Tableau1[[#This Row],[Product]]="Amandes")),"Oui","Non")</f>
        <v>Non</v>
      </c>
      <c r="R2265" t="str">
        <f>CONCATENATE(Tableau1[[#This Row],[OrderCode]],"|",Tableau1[[#This Row],[AnaCode]],"|",Tableau1[[#This Row],[Product]])</f>
        <v>CMD01603301|SCR|Carotte</v>
      </c>
    </row>
    <row r="2266" spans="1:18" x14ac:dyDescent="0.25">
      <c r="A2266" s="1" t="s">
        <v>717</v>
      </c>
      <c r="B2266" s="1" t="s">
        <v>42</v>
      </c>
      <c r="C2266" s="3" t="s">
        <v>152</v>
      </c>
      <c r="D2266" s="3" t="s">
        <v>35</v>
      </c>
      <c r="E2266" s="1" t="s">
        <v>179</v>
      </c>
      <c r="F2266" s="1" t="s">
        <v>2248</v>
      </c>
      <c r="G2266" s="1" t="s">
        <v>945</v>
      </c>
      <c r="H2266" s="3">
        <f>SUBSTITUTE(LEFT(Tableau1[[#This Row],[OrderDate]],17),".",":")+0</f>
        <v>43571.347071759257</v>
      </c>
      <c r="I2266" s="3">
        <f>SUBSTITUTE(LEFT(Tableau1[[#This Row],[OrderDueTo]],17),".",":")+0</f>
        <v>43572.5</v>
      </c>
      <c r="J2266" s="13" t="str">
        <f>VLOOKUP(Tableau1[[#This Row],[AnaCode]],'Config Analyses'!A:C,2,FALSE)</f>
        <v>Analyse métaux lourds</v>
      </c>
      <c r="K2266" s="13" t="str">
        <f>VLOOKUP(Tableau1[[#This Row],[AnaCode]],'Config Analyses'!A:C,3,FALSE)</f>
        <v>Equipe 1</v>
      </c>
      <c r="L2266" s="13" t="str">
        <f>VLOOKUP(Tableau1[[#This Row],[CustomerCode]],'Config Clients'!A:D,3,FALSE)</f>
        <v>Entreprises agro-alimentaires</v>
      </c>
      <c r="M2266" s="13" t="str">
        <f>VLOOKUP(Tableau1[[#This Row],[CustomerCode]],'Config Clients'!A:D,4,FALSE)</f>
        <v>Julien</v>
      </c>
      <c r="N2266" s="10" t="str">
        <f>IFERROR(IF(Tableau1[[#This Row],[Date rendu]]-'Date de l''export'!$A$2&gt;0,"Non","Oui"),"Oui")</f>
        <v>Non</v>
      </c>
      <c r="O2266" s="11">
        <f>IF(Tableau1[[#This Row],[En retard?]]="Non",Tableau1[[#This Row],[Date rendu]]-'Date de l''export'!$A$2,0)</f>
        <v>0.74041666666744277</v>
      </c>
      <c r="P2266" s="14" t="str">
        <f>IF(Tableau1[[#This Row],[En retard?]]="Oui","HD",IF(Tableau1[Délai restant]&lt;1,"&lt;24h",IF(Tableau1[Délai restant]&lt;2,"&lt;48h","≥48h")))</f>
        <v>&lt;24h</v>
      </c>
      <c r="Q2266" s="14" t="str">
        <f>IF(AND(Tableau1[[#This Row],[En retard?]]="Oui",OR(Tableau1[[#This Row],[Product]]="Citron",Tableau1[[#This Row],[Product]]="Amandes")),"Oui","Non")</f>
        <v>Non</v>
      </c>
      <c r="R2266" t="str">
        <f>CONCATENATE(Tableau1[[#This Row],[OrderCode]],"|",Tableau1[[#This Row],[AnaCode]],"|",Tableau1[[#This Row],[Product]])</f>
        <v>CMD01647201|MTX|Jus de fruits</v>
      </c>
    </row>
    <row r="2267" spans="1:18" x14ac:dyDescent="0.25">
      <c r="A2267" s="1" t="s">
        <v>3220</v>
      </c>
      <c r="B2267" s="1" t="s">
        <v>42</v>
      </c>
      <c r="C2267" s="3" t="s">
        <v>188</v>
      </c>
      <c r="D2267" s="3" t="s">
        <v>38</v>
      </c>
      <c r="E2267" s="1" t="s">
        <v>179</v>
      </c>
      <c r="F2267" s="1" t="s">
        <v>3994</v>
      </c>
      <c r="G2267" s="1" t="s">
        <v>945</v>
      </c>
      <c r="H2267" s="3">
        <f>SUBSTITUTE(LEFT(Tableau1[[#This Row],[OrderDate]],17),".",":")+0</f>
        <v>43571.347280092596</v>
      </c>
      <c r="I2267" s="3">
        <f>SUBSTITUTE(LEFT(Tableau1[[#This Row],[OrderDueTo]],17),".",":")+0</f>
        <v>43572.5</v>
      </c>
      <c r="J2267" s="13" t="str">
        <f>VLOOKUP(Tableau1[[#This Row],[AnaCode]],'Config Analyses'!A:C,2,FALSE)</f>
        <v>Analyse métaux lourds</v>
      </c>
      <c r="K2267" s="13" t="str">
        <f>VLOOKUP(Tableau1[[#This Row],[AnaCode]],'Config Analyses'!A:C,3,FALSE)</f>
        <v>Equipe 1</v>
      </c>
      <c r="L2267" s="13" t="str">
        <f>VLOOKUP(Tableau1[[#This Row],[CustomerCode]],'Config Clients'!A:D,3,FALSE)</f>
        <v>Coopérative agricole</v>
      </c>
      <c r="M2267" s="13" t="str">
        <f>VLOOKUP(Tableau1[[#This Row],[CustomerCode]],'Config Clients'!A:D,4,FALSE)</f>
        <v>Julie</v>
      </c>
      <c r="N2267" s="10" t="str">
        <f>IFERROR(IF(Tableau1[[#This Row],[Date rendu]]-'Date de l''export'!$A$2&gt;0,"Non","Oui"),"Oui")</f>
        <v>Non</v>
      </c>
      <c r="O2267" s="11">
        <f>IF(Tableau1[[#This Row],[En retard?]]="Non",Tableau1[[#This Row],[Date rendu]]-'Date de l''export'!$A$2,0)</f>
        <v>0.74041666666744277</v>
      </c>
      <c r="P2267" s="14" t="str">
        <f>IF(Tableau1[[#This Row],[En retard?]]="Oui","HD",IF(Tableau1[Délai restant]&lt;1,"&lt;24h",IF(Tableau1[Délai restant]&lt;2,"&lt;48h","≥48h")))</f>
        <v>&lt;24h</v>
      </c>
      <c r="Q2267" s="14" t="str">
        <f>IF(AND(Tableau1[[#This Row],[En retard?]]="Oui",OR(Tableau1[[#This Row],[Product]]="Citron",Tableau1[[#This Row],[Product]]="Amandes")),"Oui","Non")</f>
        <v>Non</v>
      </c>
      <c r="R2267" t="str">
        <f>CONCATENATE(Tableau1[[#This Row],[OrderCode]],"|",Tableau1[[#This Row],[AnaCode]],"|",Tableau1[[#This Row],[Product]])</f>
        <v>CMD01721616|MTX|Jus de fruits</v>
      </c>
    </row>
    <row r="2268" spans="1:18" x14ac:dyDescent="0.25">
      <c r="A2268" s="1" t="s">
        <v>720</v>
      </c>
      <c r="B2268" s="1" t="s">
        <v>31</v>
      </c>
      <c r="C2268" s="3" t="s">
        <v>52</v>
      </c>
      <c r="D2268" s="3" t="s">
        <v>9</v>
      </c>
      <c r="E2268" s="1" t="s">
        <v>179</v>
      </c>
      <c r="F2268" s="1" t="s">
        <v>2974</v>
      </c>
      <c r="G2268" s="1" t="s">
        <v>945</v>
      </c>
      <c r="H2268" s="3">
        <f>SUBSTITUTE(LEFT(Tableau1[[#This Row],[OrderDate]],17),".",":")+0</f>
        <v>43571.347395833334</v>
      </c>
      <c r="I2268" s="3">
        <f>SUBSTITUTE(LEFT(Tableau1[[#This Row],[OrderDueTo]],17),".",":")+0</f>
        <v>43572.5</v>
      </c>
      <c r="J2268" s="13" t="str">
        <f>VLOOKUP(Tableau1[[#This Row],[AnaCode]],'Config Analyses'!A:C,2,FALSE)</f>
        <v>Analyse métaux lourds</v>
      </c>
      <c r="K2268" s="13" t="str">
        <f>VLOOKUP(Tableau1[[#This Row],[AnaCode]],'Config Analyses'!A:C,3,FALSE)</f>
        <v>Equipe 1</v>
      </c>
      <c r="L2268" s="13" t="str">
        <f>VLOOKUP(Tableau1[[#This Row],[CustomerCode]],'Config Clients'!A:D,3,FALSE)</f>
        <v>Centrale d'achats</v>
      </c>
      <c r="M2268" s="13" t="str">
        <f>VLOOKUP(Tableau1[[#This Row],[CustomerCode]],'Config Clients'!A:D,4,FALSE)</f>
        <v>Sandrine</v>
      </c>
      <c r="N2268" s="10" t="str">
        <f>IFERROR(IF(Tableau1[[#This Row],[Date rendu]]-'Date de l''export'!$A$2&gt;0,"Non","Oui"),"Oui")</f>
        <v>Non</v>
      </c>
      <c r="O2268" s="11">
        <f>IF(Tableau1[[#This Row],[En retard?]]="Non",Tableau1[[#This Row],[Date rendu]]-'Date de l''export'!$A$2,0)</f>
        <v>0.74041666666744277</v>
      </c>
      <c r="P2268" s="14" t="str">
        <f>IF(Tableau1[[#This Row],[En retard?]]="Oui","HD",IF(Tableau1[Délai restant]&lt;1,"&lt;24h",IF(Tableau1[Délai restant]&lt;2,"&lt;48h","≥48h")))</f>
        <v>&lt;24h</v>
      </c>
      <c r="Q2268" s="14" t="str">
        <f>IF(AND(Tableau1[[#This Row],[En retard?]]="Oui",OR(Tableau1[[#This Row],[Product]]="Citron",Tableau1[[#This Row],[Product]]="Amandes")),"Oui","Non")</f>
        <v>Non</v>
      </c>
      <c r="R2268" t="str">
        <f>CONCATENATE(Tableau1[[#This Row],[OrderCode]],"|",Tableau1[[#This Row],[AnaCode]],"|",Tableau1[[#This Row],[Product]])</f>
        <v>CMD01784003|MTX|Pomme de terre</v>
      </c>
    </row>
    <row r="2269" spans="1:18" x14ac:dyDescent="0.25">
      <c r="A2269" s="1" t="s">
        <v>547</v>
      </c>
      <c r="B2269" s="1" t="s">
        <v>31</v>
      </c>
      <c r="C2269" s="3" t="s">
        <v>54</v>
      </c>
      <c r="D2269" s="3" t="s">
        <v>10</v>
      </c>
      <c r="E2269" s="1" t="s">
        <v>226</v>
      </c>
      <c r="F2269" s="1" t="s">
        <v>2712</v>
      </c>
      <c r="G2269" s="1" t="s">
        <v>964</v>
      </c>
      <c r="H2269" s="3">
        <f>SUBSTITUTE(LEFT(Tableau1[[#This Row],[OrderDate]],17),".",":")+0</f>
        <v>43571.347974537035</v>
      </c>
      <c r="I2269" s="3">
        <f>SUBSTITUTE(LEFT(Tableau1[[#This Row],[OrderDueTo]],17),".",":")+0</f>
        <v>43573.5</v>
      </c>
      <c r="J2269" s="13" t="str">
        <f>VLOOKUP(Tableau1[[#This Row],[AnaCode]],'Config Analyses'!A:C,2,FALSE)</f>
        <v>Analyse microbiologique</v>
      </c>
      <c r="K2269" s="13" t="str">
        <f>VLOOKUP(Tableau1[[#This Row],[AnaCode]],'Config Analyses'!A:C,3,FALSE)</f>
        <v>Equipe 4</v>
      </c>
      <c r="L2269" s="13" t="str">
        <f>VLOOKUP(Tableau1[[#This Row],[CustomerCode]],'Config Clients'!A:D,3,FALSE)</f>
        <v>Coopérative agricole</v>
      </c>
      <c r="M2269" s="13" t="str">
        <f>VLOOKUP(Tableau1[[#This Row],[CustomerCode]],'Config Clients'!A:D,4,FALSE)</f>
        <v>Julie</v>
      </c>
      <c r="N2269" s="10" t="str">
        <f>IFERROR(IF(Tableau1[[#This Row],[Date rendu]]-'Date de l''export'!$A$2&gt;0,"Non","Oui"),"Oui")</f>
        <v>Non</v>
      </c>
      <c r="O2269" s="11">
        <f>IF(Tableau1[[#This Row],[En retard?]]="Non",Tableau1[[#This Row],[Date rendu]]-'Date de l''export'!$A$2,0)</f>
        <v>1.7404166666674428</v>
      </c>
      <c r="P2269" s="14" t="str">
        <f>IF(Tableau1[[#This Row],[En retard?]]="Oui","HD",IF(Tableau1[Délai restant]&lt;1,"&lt;24h",IF(Tableau1[Délai restant]&lt;2,"&lt;48h","≥48h")))</f>
        <v>&lt;48h</v>
      </c>
      <c r="Q2269" s="14" t="str">
        <f>IF(AND(Tableau1[[#This Row],[En retard?]]="Oui",OR(Tableau1[[#This Row],[Product]]="Citron",Tableau1[[#This Row],[Product]]="Amandes")),"Oui","Non")</f>
        <v>Non</v>
      </c>
      <c r="R2269" t="str">
        <f>CONCATENATE(Tableau1[[#This Row],[OrderCode]],"|",Tableau1[[#This Row],[AnaCode]],"|",Tableau1[[#This Row],[Product]])</f>
        <v>CMD01501906|BACT|Pomme de terre</v>
      </c>
    </row>
    <row r="2270" spans="1:18" x14ac:dyDescent="0.25">
      <c r="A2270" s="1" t="s">
        <v>711</v>
      </c>
      <c r="B2270" s="1" t="s">
        <v>42</v>
      </c>
      <c r="C2270" s="3" t="s">
        <v>152</v>
      </c>
      <c r="D2270" s="3" t="s">
        <v>35</v>
      </c>
      <c r="E2270" s="1" t="s">
        <v>179</v>
      </c>
      <c r="F2270" s="1" t="s">
        <v>2238</v>
      </c>
      <c r="G2270" s="1" t="s">
        <v>945</v>
      </c>
      <c r="H2270" s="3">
        <f>SUBSTITUTE(LEFT(Tableau1[[#This Row],[OrderDate]],17),".",":")+0</f>
        <v>43571.348553240743</v>
      </c>
      <c r="I2270" s="3">
        <f>SUBSTITUTE(LEFT(Tableau1[[#This Row],[OrderDueTo]],17),".",":")+0</f>
        <v>43572.5</v>
      </c>
      <c r="J2270" s="13" t="str">
        <f>VLOOKUP(Tableau1[[#This Row],[AnaCode]],'Config Analyses'!A:C,2,FALSE)</f>
        <v>Analyse métaux lourds</v>
      </c>
      <c r="K2270" s="13" t="str">
        <f>VLOOKUP(Tableau1[[#This Row],[AnaCode]],'Config Analyses'!A:C,3,FALSE)</f>
        <v>Equipe 1</v>
      </c>
      <c r="L2270" s="13" t="str">
        <f>VLOOKUP(Tableau1[[#This Row],[CustomerCode]],'Config Clients'!A:D,3,FALSE)</f>
        <v>Entreprises agro-alimentaires</v>
      </c>
      <c r="M2270" s="13" t="str">
        <f>VLOOKUP(Tableau1[[#This Row],[CustomerCode]],'Config Clients'!A:D,4,FALSE)</f>
        <v>Julien</v>
      </c>
      <c r="N2270" s="10" t="str">
        <f>IFERROR(IF(Tableau1[[#This Row],[Date rendu]]-'Date de l''export'!$A$2&gt;0,"Non","Oui"),"Oui")</f>
        <v>Non</v>
      </c>
      <c r="O2270" s="11">
        <f>IF(Tableau1[[#This Row],[En retard?]]="Non",Tableau1[[#This Row],[Date rendu]]-'Date de l''export'!$A$2,0)</f>
        <v>0.74041666666744277</v>
      </c>
      <c r="P2270" s="14" t="str">
        <f>IF(Tableau1[[#This Row],[En retard?]]="Oui","HD",IF(Tableau1[Délai restant]&lt;1,"&lt;24h",IF(Tableau1[Délai restant]&lt;2,"&lt;48h","≥48h")))</f>
        <v>&lt;24h</v>
      </c>
      <c r="Q2270" s="14" t="str">
        <f>IF(AND(Tableau1[[#This Row],[En retard?]]="Oui",OR(Tableau1[[#This Row],[Product]]="Citron",Tableau1[[#This Row],[Product]]="Amandes")),"Oui","Non")</f>
        <v>Non</v>
      </c>
      <c r="R2270" t="str">
        <f>CONCATENATE(Tableau1[[#This Row],[OrderCode]],"|",Tableau1[[#This Row],[AnaCode]],"|",Tableau1[[#This Row],[Product]])</f>
        <v>CMD01739603|MTX|Jus de fruits</v>
      </c>
    </row>
    <row r="2271" spans="1:18" x14ac:dyDescent="0.25">
      <c r="A2271" s="1" t="s">
        <v>495</v>
      </c>
      <c r="B2271" s="1" t="s">
        <v>43</v>
      </c>
      <c r="C2271" s="3" t="s">
        <v>225</v>
      </c>
      <c r="D2271" s="3" t="s">
        <v>39</v>
      </c>
      <c r="E2271" s="1" t="s">
        <v>226</v>
      </c>
      <c r="F2271" s="1" t="s">
        <v>2718</v>
      </c>
      <c r="G2271" s="1" t="s">
        <v>964</v>
      </c>
      <c r="H2271" s="3">
        <f>SUBSTITUTE(LEFT(Tableau1[[#This Row],[OrderDate]],17),".",":")+0</f>
        <v>43571.350694444445</v>
      </c>
      <c r="I2271" s="3">
        <f>SUBSTITUTE(LEFT(Tableau1[[#This Row],[OrderDueTo]],17),".",":")+0</f>
        <v>43573.5</v>
      </c>
      <c r="J2271" s="13" t="str">
        <f>VLOOKUP(Tableau1[[#This Row],[AnaCode]],'Config Analyses'!A:C,2,FALSE)</f>
        <v>Analyse microbiologique</v>
      </c>
      <c r="K2271" s="13" t="str">
        <f>VLOOKUP(Tableau1[[#This Row],[AnaCode]],'Config Analyses'!A:C,3,FALSE)</f>
        <v>Equipe 4</v>
      </c>
      <c r="L2271" s="13" t="str">
        <f>VLOOKUP(Tableau1[[#This Row],[CustomerCode]],'Config Clients'!A:D,3,FALSE)</f>
        <v>Coopérative agricole</v>
      </c>
      <c r="M2271" s="13" t="str">
        <f>VLOOKUP(Tableau1[[#This Row],[CustomerCode]],'Config Clients'!A:D,4,FALSE)</f>
        <v>Béatrice</v>
      </c>
      <c r="N2271" s="10" t="str">
        <f>IFERROR(IF(Tableau1[[#This Row],[Date rendu]]-'Date de l''export'!$A$2&gt;0,"Non","Oui"),"Oui")</f>
        <v>Non</v>
      </c>
      <c r="O2271" s="11">
        <f>IF(Tableau1[[#This Row],[En retard?]]="Non",Tableau1[[#This Row],[Date rendu]]-'Date de l''export'!$A$2,0)</f>
        <v>1.7404166666674428</v>
      </c>
      <c r="P2271" s="14" t="str">
        <f>IF(Tableau1[[#This Row],[En retard?]]="Oui","HD",IF(Tableau1[Délai restant]&lt;1,"&lt;24h",IF(Tableau1[Délai restant]&lt;2,"&lt;48h","≥48h")))</f>
        <v>&lt;48h</v>
      </c>
      <c r="Q2271" s="14" t="str">
        <f>IF(AND(Tableau1[[#This Row],[En retard?]]="Oui",OR(Tableau1[[#This Row],[Product]]="Citron",Tableau1[[#This Row],[Product]]="Amandes")),"Oui","Non")</f>
        <v>Non</v>
      </c>
      <c r="R2271" t="str">
        <f>CONCATENATE(Tableau1[[#This Row],[OrderCode]],"|",Tableau1[[#This Row],[AnaCode]],"|",Tableau1[[#This Row],[Product]])</f>
        <v>CMD01743402|BACT|Pomme</v>
      </c>
    </row>
    <row r="2272" spans="1:18" x14ac:dyDescent="0.25">
      <c r="A2272" s="1" t="s">
        <v>857</v>
      </c>
      <c r="B2272" s="1" t="s">
        <v>31</v>
      </c>
      <c r="C2272" s="3" t="s">
        <v>61</v>
      </c>
      <c r="D2272" s="3" t="s">
        <v>14</v>
      </c>
      <c r="E2272" s="1" t="s">
        <v>130</v>
      </c>
      <c r="F2272" s="1" t="s">
        <v>2810</v>
      </c>
      <c r="G2272" s="1" t="s">
        <v>1013</v>
      </c>
      <c r="H2272" s="3">
        <f>SUBSTITUTE(LEFT(Tableau1[[#This Row],[OrderDate]],17),".",":")+0</f>
        <v>43571.351284722223</v>
      </c>
      <c r="I2272" s="3">
        <f>SUBSTITUTE(LEFT(Tableau1[[#This Row],[OrderDueTo]],17),".",":")+0</f>
        <v>43578.5</v>
      </c>
      <c r="J2272" s="13" t="str">
        <f>VLOOKUP(Tableau1[[#This Row],[AnaCode]],'Config Analyses'!A:C,2,FALSE)</f>
        <v>Analyse pesticides</v>
      </c>
      <c r="K2272" s="13" t="str">
        <f>VLOOKUP(Tableau1[[#This Row],[AnaCode]],'Config Analyses'!A:C,3,FALSE)</f>
        <v>Equipe 3</v>
      </c>
      <c r="L2272" s="13" t="str">
        <f>VLOOKUP(Tableau1[[#This Row],[CustomerCode]],'Config Clients'!A:D,3,FALSE)</f>
        <v>Grande surface</v>
      </c>
      <c r="M2272" s="13" t="str">
        <f>VLOOKUP(Tableau1[[#This Row],[CustomerCode]],'Config Clients'!A:D,4,FALSE)</f>
        <v>Eric</v>
      </c>
      <c r="N2272" s="10" t="str">
        <f>IFERROR(IF(Tableau1[[#This Row],[Date rendu]]-'Date de l''export'!$A$2&gt;0,"Non","Oui"),"Oui")</f>
        <v>Non</v>
      </c>
      <c r="O2272" s="11">
        <f>IF(Tableau1[[#This Row],[En retard?]]="Non",Tableau1[[#This Row],[Date rendu]]-'Date de l''export'!$A$2,0)</f>
        <v>6.7404166666674428</v>
      </c>
      <c r="P2272" s="14" t="str">
        <f>IF(Tableau1[[#This Row],[En retard?]]="Oui","HD",IF(Tableau1[Délai restant]&lt;1,"&lt;24h",IF(Tableau1[Délai restant]&lt;2,"&lt;48h","≥48h")))</f>
        <v>≥48h</v>
      </c>
      <c r="Q2272" s="14" t="str">
        <f>IF(AND(Tableau1[[#This Row],[En retard?]]="Oui",OR(Tableau1[[#This Row],[Product]]="Citron",Tableau1[[#This Row],[Product]]="Amandes")),"Oui","Non")</f>
        <v>Non</v>
      </c>
      <c r="R2272" t="str">
        <f>CONCATENATE(Tableau1[[#This Row],[OrderCode]],"|",Tableau1[[#This Row],[AnaCode]],"|",Tableau1[[#This Row],[Product]])</f>
        <v>CMD01664404|PEST|Pomme de terre</v>
      </c>
    </row>
    <row r="2273" spans="1:18" x14ac:dyDescent="0.25">
      <c r="A2273" s="1" t="s">
        <v>150</v>
      </c>
      <c r="B2273" s="1" t="s">
        <v>31</v>
      </c>
      <c r="C2273" s="3" t="s">
        <v>61</v>
      </c>
      <c r="D2273" s="3" t="s">
        <v>14</v>
      </c>
      <c r="E2273" s="1" t="s">
        <v>179</v>
      </c>
      <c r="F2273" s="1" t="s">
        <v>2542</v>
      </c>
      <c r="G2273" s="1" t="s">
        <v>945</v>
      </c>
      <c r="H2273" s="3">
        <f>SUBSTITUTE(LEFT(Tableau1[[#This Row],[OrderDate]],17),".",":")+0</f>
        <v>43571.351666666669</v>
      </c>
      <c r="I2273" s="3">
        <f>SUBSTITUTE(LEFT(Tableau1[[#This Row],[OrderDueTo]],17),".",":")+0</f>
        <v>43572.5</v>
      </c>
      <c r="J2273" s="13" t="str">
        <f>VLOOKUP(Tableau1[[#This Row],[AnaCode]],'Config Analyses'!A:C,2,FALSE)</f>
        <v>Analyse métaux lourds</v>
      </c>
      <c r="K2273" s="13" t="str">
        <f>VLOOKUP(Tableau1[[#This Row],[AnaCode]],'Config Analyses'!A:C,3,FALSE)</f>
        <v>Equipe 1</v>
      </c>
      <c r="L2273" s="13" t="str">
        <f>VLOOKUP(Tableau1[[#This Row],[CustomerCode]],'Config Clients'!A:D,3,FALSE)</f>
        <v>Grande surface</v>
      </c>
      <c r="M2273" s="13" t="str">
        <f>VLOOKUP(Tableau1[[#This Row],[CustomerCode]],'Config Clients'!A:D,4,FALSE)</f>
        <v>Eric</v>
      </c>
      <c r="N2273" s="10" t="str">
        <f>IFERROR(IF(Tableau1[[#This Row],[Date rendu]]-'Date de l''export'!$A$2&gt;0,"Non","Oui"),"Oui")</f>
        <v>Non</v>
      </c>
      <c r="O2273" s="11">
        <f>IF(Tableau1[[#This Row],[En retard?]]="Non",Tableau1[[#This Row],[Date rendu]]-'Date de l''export'!$A$2,0)</f>
        <v>0.74041666666744277</v>
      </c>
      <c r="P2273" s="14" t="str">
        <f>IF(Tableau1[[#This Row],[En retard?]]="Oui","HD",IF(Tableau1[Délai restant]&lt;1,"&lt;24h",IF(Tableau1[Délai restant]&lt;2,"&lt;48h","≥48h")))</f>
        <v>&lt;24h</v>
      </c>
      <c r="Q2273" s="14" t="str">
        <f>IF(AND(Tableau1[[#This Row],[En retard?]]="Oui",OR(Tableau1[[#This Row],[Product]]="Citron",Tableau1[[#This Row],[Product]]="Amandes")),"Oui","Non")</f>
        <v>Non</v>
      </c>
      <c r="R2273" t="str">
        <f>CONCATENATE(Tableau1[[#This Row],[OrderCode]],"|",Tableau1[[#This Row],[AnaCode]],"|",Tableau1[[#This Row],[Product]])</f>
        <v>CMD01700702|MTX|Pomme de terre</v>
      </c>
    </row>
    <row r="2274" spans="1:18" x14ac:dyDescent="0.25">
      <c r="A2274" s="1" t="s">
        <v>3280</v>
      </c>
      <c r="B2274" s="1" t="s">
        <v>42</v>
      </c>
      <c r="C2274" s="3" t="s">
        <v>73</v>
      </c>
      <c r="D2274" s="3" t="s">
        <v>23</v>
      </c>
      <c r="E2274" s="1" t="s">
        <v>179</v>
      </c>
      <c r="F2274" s="1" t="s">
        <v>3995</v>
      </c>
      <c r="G2274" s="1" t="s">
        <v>945</v>
      </c>
      <c r="H2274" s="3">
        <f>SUBSTITUTE(LEFT(Tableau1[[#This Row],[OrderDate]],17),".",":")+0</f>
        <v>43571.352083333331</v>
      </c>
      <c r="I2274" s="3">
        <f>SUBSTITUTE(LEFT(Tableau1[[#This Row],[OrderDueTo]],17),".",":")+0</f>
        <v>43572.5</v>
      </c>
      <c r="J2274" s="13" t="str">
        <f>VLOOKUP(Tableau1[[#This Row],[AnaCode]],'Config Analyses'!A:C,2,FALSE)</f>
        <v>Analyse métaux lourds</v>
      </c>
      <c r="K2274" s="13" t="str">
        <f>VLOOKUP(Tableau1[[#This Row],[AnaCode]],'Config Analyses'!A:C,3,FALSE)</f>
        <v>Equipe 1</v>
      </c>
      <c r="L2274" s="13" t="str">
        <f>VLOOKUP(Tableau1[[#This Row],[CustomerCode]],'Config Clients'!A:D,3,FALSE)</f>
        <v>Entreprises agro-alimentaires</v>
      </c>
      <c r="M2274" s="13" t="str">
        <f>VLOOKUP(Tableau1[[#This Row],[CustomerCode]],'Config Clients'!A:D,4,FALSE)</f>
        <v>Julien</v>
      </c>
      <c r="N2274" s="10" t="str">
        <f>IFERROR(IF(Tableau1[[#This Row],[Date rendu]]-'Date de l''export'!$A$2&gt;0,"Non","Oui"),"Oui")</f>
        <v>Non</v>
      </c>
      <c r="O2274" s="11">
        <f>IF(Tableau1[[#This Row],[En retard?]]="Non",Tableau1[[#This Row],[Date rendu]]-'Date de l''export'!$A$2,0)</f>
        <v>0.74041666666744277</v>
      </c>
      <c r="P2274" s="14" t="str">
        <f>IF(Tableau1[[#This Row],[En retard?]]="Oui","HD",IF(Tableau1[Délai restant]&lt;1,"&lt;24h",IF(Tableau1[Délai restant]&lt;2,"&lt;48h","≥48h")))</f>
        <v>&lt;24h</v>
      </c>
      <c r="Q2274" s="14" t="str">
        <f>IF(AND(Tableau1[[#This Row],[En retard?]]="Oui",OR(Tableau1[[#This Row],[Product]]="Citron",Tableau1[[#This Row],[Product]]="Amandes")),"Oui","Non")</f>
        <v>Non</v>
      </c>
      <c r="R2274" t="str">
        <f>CONCATENATE(Tableau1[[#This Row],[OrderCode]],"|",Tableau1[[#This Row],[AnaCode]],"|",Tableau1[[#This Row],[Product]])</f>
        <v>CMD01714002|MTX|Jus de fruits</v>
      </c>
    </row>
    <row r="2275" spans="1:18" x14ac:dyDescent="0.25">
      <c r="A2275" s="1" t="s">
        <v>414</v>
      </c>
      <c r="B2275" s="1" t="s">
        <v>31</v>
      </c>
      <c r="C2275" s="3" t="s">
        <v>54</v>
      </c>
      <c r="D2275" s="3" t="s">
        <v>10</v>
      </c>
      <c r="E2275" s="1" t="s">
        <v>229</v>
      </c>
      <c r="F2275" s="1" t="s">
        <v>2880</v>
      </c>
      <c r="G2275" s="1" t="s">
        <v>964</v>
      </c>
      <c r="H2275" s="3">
        <f>SUBSTITUTE(LEFT(Tableau1[[#This Row],[OrderDate]],17),".",":")+0</f>
        <v>43571.352280092593</v>
      </c>
      <c r="I2275" s="3">
        <f>SUBSTITUTE(LEFT(Tableau1[[#This Row],[OrderDueTo]],17),".",":")+0</f>
        <v>43573.5</v>
      </c>
      <c r="J2275" s="13" t="str">
        <f>VLOOKUP(Tableau1[[#This Row],[AnaCode]],'Config Analyses'!A:C,2,FALSE)</f>
        <v>Analyse sucres</v>
      </c>
      <c r="K2275" s="13" t="str">
        <f>VLOOKUP(Tableau1[[#This Row],[AnaCode]],'Config Analyses'!A:C,3,FALSE)</f>
        <v>Equipe 2</v>
      </c>
      <c r="L2275" s="13" t="str">
        <f>VLOOKUP(Tableau1[[#This Row],[CustomerCode]],'Config Clients'!A:D,3,FALSE)</f>
        <v>Coopérative agricole</v>
      </c>
      <c r="M2275" s="13" t="str">
        <f>VLOOKUP(Tableau1[[#This Row],[CustomerCode]],'Config Clients'!A:D,4,FALSE)</f>
        <v>Julie</v>
      </c>
      <c r="N2275" s="10" t="str">
        <f>IFERROR(IF(Tableau1[[#This Row],[Date rendu]]-'Date de l''export'!$A$2&gt;0,"Non","Oui"),"Oui")</f>
        <v>Non</v>
      </c>
      <c r="O2275" s="11">
        <f>IF(Tableau1[[#This Row],[En retard?]]="Non",Tableau1[[#This Row],[Date rendu]]-'Date de l''export'!$A$2,0)</f>
        <v>1.7404166666674428</v>
      </c>
      <c r="P2275" s="14" t="str">
        <f>IF(Tableau1[[#This Row],[En retard?]]="Oui","HD",IF(Tableau1[Délai restant]&lt;1,"&lt;24h",IF(Tableau1[Délai restant]&lt;2,"&lt;48h","≥48h")))</f>
        <v>&lt;48h</v>
      </c>
      <c r="Q2275" s="14" t="str">
        <f>IF(AND(Tableau1[[#This Row],[En retard?]]="Oui",OR(Tableau1[[#This Row],[Product]]="Citron",Tableau1[[#This Row],[Product]]="Amandes")),"Oui","Non")</f>
        <v>Non</v>
      </c>
      <c r="R2275" t="str">
        <f>CONCATENATE(Tableau1[[#This Row],[OrderCode]],"|",Tableau1[[#This Row],[AnaCode]],"|",Tableau1[[#This Row],[Product]])</f>
        <v>CMD01743707|SCR|Pomme de terre</v>
      </c>
    </row>
    <row r="2276" spans="1:18" x14ac:dyDescent="0.25">
      <c r="A2276" s="1" t="s">
        <v>803</v>
      </c>
      <c r="B2276" s="1" t="s">
        <v>43</v>
      </c>
      <c r="C2276" s="3" t="s">
        <v>75</v>
      </c>
      <c r="D2276" s="3" t="s">
        <v>24</v>
      </c>
      <c r="E2276" s="1" t="s">
        <v>179</v>
      </c>
      <c r="F2276" s="1" t="s">
        <v>2814</v>
      </c>
      <c r="G2276" s="1" t="s">
        <v>945</v>
      </c>
      <c r="H2276" s="3">
        <f>SUBSTITUTE(LEFT(Tableau1[[#This Row],[OrderDate]],17),".",":")+0</f>
        <v>43571.354467592595</v>
      </c>
      <c r="I2276" s="3">
        <f>SUBSTITUTE(LEFT(Tableau1[[#This Row],[OrderDueTo]],17),".",":")+0</f>
        <v>43572.5</v>
      </c>
      <c r="J2276" s="13" t="str">
        <f>VLOOKUP(Tableau1[[#This Row],[AnaCode]],'Config Analyses'!A:C,2,FALSE)</f>
        <v>Analyse métaux lourds</v>
      </c>
      <c r="K2276" s="13" t="str">
        <f>VLOOKUP(Tableau1[[#This Row],[AnaCode]],'Config Analyses'!A:C,3,FALSE)</f>
        <v>Equipe 1</v>
      </c>
      <c r="L2276" s="13" t="str">
        <f>VLOOKUP(Tableau1[[#This Row],[CustomerCode]],'Config Clients'!A:D,3,FALSE)</f>
        <v>Entreprises agro-alimentaires</v>
      </c>
      <c r="M2276" s="13" t="str">
        <f>VLOOKUP(Tableau1[[#This Row],[CustomerCode]],'Config Clients'!A:D,4,FALSE)</f>
        <v>Julien</v>
      </c>
      <c r="N2276" s="10" t="str">
        <f>IFERROR(IF(Tableau1[[#This Row],[Date rendu]]-'Date de l''export'!$A$2&gt;0,"Non","Oui"),"Oui")</f>
        <v>Non</v>
      </c>
      <c r="O2276" s="11">
        <f>IF(Tableau1[[#This Row],[En retard?]]="Non",Tableau1[[#This Row],[Date rendu]]-'Date de l''export'!$A$2,0)</f>
        <v>0.74041666666744277</v>
      </c>
      <c r="P2276" s="14" t="str">
        <f>IF(Tableau1[[#This Row],[En retard?]]="Oui","HD",IF(Tableau1[Délai restant]&lt;1,"&lt;24h",IF(Tableau1[Délai restant]&lt;2,"&lt;48h","≥48h")))</f>
        <v>&lt;24h</v>
      </c>
      <c r="Q2276" s="14" t="str">
        <f>IF(AND(Tableau1[[#This Row],[En retard?]]="Oui",OR(Tableau1[[#This Row],[Product]]="Citron",Tableau1[[#This Row],[Product]]="Amandes")),"Oui","Non")</f>
        <v>Non</v>
      </c>
      <c r="R2276" t="str">
        <f>CONCATENATE(Tableau1[[#This Row],[OrderCode]],"|",Tableau1[[#This Row],[AnaCode]],"|",Tableau1[[#This Row],[Product]])</f>
        <v>CMD01789720|MTX|Pomme</v>
      </c>
    </row>
    <row r="2277" spans="1:18" x14ac:dyDescent="0.25">
      <c r="A2277" s="1" t="s">
        <v>550</v>
      </c>
      <c r="B2277" s="1" t="s">
        <v>31</v>
      </c>
      <c r="C2277" s="3" t="s">
        <v>49</v>
      </c>
      <c r="D2277" s="3" t="s">
        <v>8</v>
      </c>
      <c r="E2277" s="1" t="s">
        <v>179</v>
      </c>
      <c r="F2277" s="1" t="s">
        <v>2132</v>
      </c>
      <c r="G2277" s="1" t="s">
        <v>945</v>
      </c>
      <c r="H2277" s="3">
        <f>SUBSTITUTE(LEFT(Tableau1[[#This Row],[OrderDate]],17),".",":")+0</f>
        <v>43571.355254629627</v>
      </c>
      <c r="I2277" s="3">
        <f>SUBSTITUTE(LEFT(Tableau1[[#This Row],[OrderDueTo]],17),".",":")+0</f>
        <v>43572.5</v>
      </c>
      <c r="J2277" s="13" t="str">
        <f>VLOOKUP(Tableau1[[#This Row],[AnaCode]],'Config Analyses'!A:C,2,FALSE)</f>
        <v>Analyse métaux lourds</v>
      </c>
      <c r="K2277" s="13" t="str">
        <f>VLOOKUP(Tableau1[[#This Row],[AnaCode]],'Config Analyses'!A:C,3,FALSE)</f>
        <v>Equipe 1</v>
      </c>
      <c r="L2277" s="13" t="str">
        <f>VLOOKUP(Tableau1[[#This Row],[CustomerCode]],'Config Clients'!A:D,3,FALSE)</f>
        <v>Grande surface</v>
      </c>
      <c r="M2277" s="13" t="str">
        <f>VLOOKUP(Tableau1[[#This Row],[CustomerCode]],'Config Clients'!A:D,4,FALSE)</f>
        <v>Eric</v>
      </c>
      <c r="N2277" s="10" t="str">
        <f>IFERROR(IF(Tableau1[[#This Row],[Date rendu]]-'Date de l''export'!$A$2&gt;0,"Non","Oui"),"Oui")</f>
        <v>Non</v>
      </c>
      <c r="O2277" s="11">
        <f>IF(Tableau1[[#This Row],[En retard?]]="Non",Tableau1[[#This Row],[Date rendu]]-'Date de l''export'!$A$2,0)</f>
        <v>0.74041666666744277</v>
      </c>
      <c r="P2277" s="14" t="str">
        <f>IF(Tableau1[[#This Row],[En retard?]]="Oui","HD",IF(Tableau1[Délai restant]&lt;1,"&lt;24h",IF(Tableau1[Délai restant]&lt;2,"&lt;48h","≥48h")))</f>
        <v>&lt;24h</v>
      </c>
      <c r="Q2277" s="14" t="str">
        <f>IF(AND(Tableau1[[#This Row],[En retard?]]="Oui",OR(Tableau1[[#This Row],[Product]]="Citron",Tableau1[[#This Row],[Product]]="Amandes")),"Oui","Non")</f>
        <v>Non</v>
      </c>
      <c r="R2277" t="str">
        <f>CONCATENATE(Tableau1[[#This Row],[OrderCode]],"|",Tableau1[[#This Row],[AnaCode]],"|",Tableau1[[#This Row],[Product]])</f>
        <v>CMD01609004|MTX|Pomme de terre</v>
      </c>
    </row>
    <row r="2278" spans="1:18" x14ac:dyDescent="0.25">
      <c r="A2278" s="1" t="s">
        <v>743</v>
      </c>
      <c r="B2278" s="1" t="s">
        <v>32</v>
      </c>
      <c r="C2278" s="3" t="s">
        <v>147</v>
      </c>
      <c r="D2278" s="3" t="s">
        <v>34</v>
      </c>
      <c r="E2278" s="1" t="s">
        <v>229</v>
      </c>
      <c r="F2278" s="1" t="s">
        <v>2723</v>
      </c>
      <c r="G2278" s="1" t="s">
        <v>964</v>
      </c>
      <c r="H2278" s="3">
        <f>SUBSTITUTE(LEFT(Tableau1[[#This Row],[OrderDate]],17),".",":")+0</f>
        <v>43571.355497685188</v>
      </c>
      <c r="I2278" s="3">
        <f>SUBSTITUTE(LEFT(Tableau1[[#This Row],[OrderDueTo]],17),".",":")+0</f>
        <v>43573.5</v>
      </c>
      <c r="J2278" s="13" t="str">
        <f>VLOOKUP(Tableau1[[#This Row],[AnaCode]],'Config Analyses'!A:C,2,FALSE)</f>
        <v>Analyse sucres</v>
      </c>
      <c r="K2278" s="13" t="str">
        <f>VLOOKUP(Tableau1[[#This Row],[AnaCode]],'Config Analyses'!A:C,3,FALSE)</f>
        <v>Equipe 2</v>
      </c>
      <c r="L2278" s="13" t="str">
        <f>VLOOKUP(Tableau1[[#This Row],[CustomerCode]],'Config Clients'!A:D,3,FALSE)</f>
        <v>Entreprises agro-alimentaires</v>
      </c>
      <c r="M2278" s="13" t="str">
        <f>VLOOKUP(Tableau1[[#This Row],[CustomerCode]],'Config Clients'!A:D,4,FALSE)</f>
        <v>Marc</v>
      </c>
      <c r="N2278" s="10" t="str">
        <f>IFERROR(IF(Tableau1[[#This Row],[Date rendu]]-'Date de l''export'!$A$2&gt;0,"Non","Oui"),"Oui")</f>
        <v>Non</v>
      </c>
      <c r="O2278" s="11">
        <f>IF(Tableau1[[#This Row],[En retard?]]="Non",Tableau1[[#This Row],[Date rendu]]-'Date de l''export'!$A$2,0)</f>
        <v>1.7404166666674428</v>
      </c>
      <c r="P2278" s="14" t="str">
        <f>IF(Tableau1[[#This Row],[En retard?]]="Oui","HD",IF(Tableau1[Délai restant]&lt;1,"&lt;24h",IF(Tableau1[Délai restant]&lt;2,"&lt;48h","≥48h")))</f>
        <v>&lt;48h</v>
      </c>
      <c r="Q2278" s="14" t="str">
        <f>IF(AND(Tableau1[[#This Row],[En retard?]]="Oui",OR(Tableau1[[#This Row],[Product]]="Citron",Tableau1[[#This Row],[Product]]="Amandes")),"Oui","Non")</f>
        <v>Non</v>
      </c>
      <c r="R2278" t="str">
        <f>CONCATENATE(Tableau1[[#This Row],[OrderCode]],"|",Tableau1[[#This Row],[AnaCode]],"|",Tableau1[[#This Row],[Product]])</f>
        <v>CMD01771505|SCR|Tomate</v>
      </c>
    </row>
    <row r="2279" spans="1:18" x14ac:dyDescent="0.25">
      <c r="A2279" s="1" t="s">
        <v>503</v>
      </c>
      <c r="B2279" s="1" t="s">
        <v>32</v>
      </c>
      <c r="C2279" s="3" t="s">
        <v>61</v>
      </c>
      <c r="D2279" s="3" t="s">
        <v>14</v>
      </c>
      <c r="E2279" s="1" t="s">
        <v>226</v>
      </c>
      <c r="F2279" s="1" t="s">
        <v>2725</v>
      </c>
      <c r="G2279" s="1" t="s">
        <v>964</v>
      </c>
      <c r="H2279" s="3">
        <f>SUBSTITUTE(LEFT(Tableau1[[#This Row],[OrderDate]],17),".",":")+0</f>
        <v>43571.355671296296</v>
      </c>
      <c r="I2279" s="3">
        <f>SUBSTITUTE(LEFT(Tableau1[[#This Row],[OrderDueTo]],17),".",":")+0</f>
        <v>43573.5</v>
      </c>
      <c r="J2279" s="13" t="str">
        <f>VLOOKUP(Tableau1[[#This Row],[AnaCode]],'Config Analyses'!A:C,2,FALSE)</f>
        <v>Analyse microbiologique</v>
      </c>
      <c r="K2279" s="13" t="str">
        <f>VLOOKUP(Tableau1[[#This Row],[AnaCode]],'Config Analyses'!A:C,3,FALSE)</f>
        <v>Equipe 4</v>
      </c>
      <c r="L2279" s="13" t="str">
        <f>VLOOKUP(Tableau1[[#This Row],[CustomerCode]],'Config Clients'!A:D,3,FALSE)</f>
        <v>Grande surface</v>
      </c>
      <c r="M2279" s="13" t="str">
        <f>VLOOKUP(Tableau1[[#This Row],[CustomerCode]],'Config Clients'!A:D,4,FALSE)</f>
        <v>Eric</v>
      </c>
      <c r="N2279" s="10" t="str">
        <f>IFERROR(IF(Tableau1[[#This Row],[Date rendu]]-'Date de l''export'!$A$2&gt;0,"Non","Oui"),"Oui")</f>
        <v>Non</v>
      </c>
      <c r="O2279" s="11">
        <f>IF(Tableau1[[#This Row],[En retard?]]="Non",Tableau1[[#This Row],[Date rendu]]-'Date de l''export'!$A$2,0)</f>
        <v>1.7404166666674428</v>
      </c>
      <c r="P2279" s="14" t="str">
        <f>IF(Tableau1[[#This Row],[En retard?]]="Oui","HD",IF(Tableau1[Délai restant]&lt;1,"&lt;24h",IF(Tableau1[Délai restant]&lt;2,"&lt;48h","≥48h")))</f>
        <v>&lt;48h</v>
      </c>
      <c r="Q2279" s="14" t="str">
        <f>IF(AND(Tableau1[[#This Row],[En retard?]]="Oui",OR(Tableau1[[#This Row],[Product]]="Citron",Tableau1[[#This Row],[Product]]="Amandes")),"Oui","Non")</f>
        <v>Non</v>
      </c>
      <c r="R2279" t="str">
        <f>CONCATENATE(Tableau1[[#This Row],[OrderCode]],"|",Tableau1[[#This Row],[AnaCode]],"|",Tableau1[[#This Row],[Product]])</f>
        <v>CMD01780805|BACT|Tomate</v>
      </c>
    </row>
    <row r="2280" spans="1:18" x14ac:dyDescent="0.25">
      <c r="A2280" s="1" t="s">
        <v>748</v>
      </c>
      <c r="B2280" s="1" t="s">
        <v>31</v>
      </c>
      <c r="C2280" s="3" t="s">
        <v>61</v>
      </c>
      <c r="D2280" s="3" t="s">
        <v>14</v>
      </c>
      <c r="E2280" s="1" t="s">
        <v>130</v>
      </c>
      <c r="F2280" s="1" t="s">
        <v>2840</v>
      </c>
      <c r="G2280" s="1" t="s">
        <v>1013</v>
      </c>
      <c r="H2280" s="3">
        <f>SUBSTITUTE(LEFT(Tableau1[[#This Row],[OrderDate]],17),".",":")+0</f>
        <v>43571.355752314812</v>
      </c>
      <c r="I2280" s="3">
        <f>SUBSTITUTE(LEFT(Tableau1[[#This Row],[OrderDueTo]],17),".",":")+0</f>
        <v>43578.5</v>
      </c>
      <c r="J2280" s="13" t="str">
        <f>VLOOKUP(Tableau1[[#This Row],[AnaCode]],'Config Analyses'!A:C,2,FALSE)</f>
        <v>Analyse pesticides</v>
      </c>
      <c r="K2280" s="13" t="str">
        <f>VLOOKUP(Tableau1[[#This Row],[AnaCode]],'Config Analyses'!A:C,3,FALSE)</f>
        <v>Equipe 3</v>
      </c>
      <c r="L2280" s="13" t="str">
        <f>VLOOKUP(Tableau1[[#This Row],[CustomerCode]],'Config Clients'!A:D,3,FALSE)</f>
        <v>Grande surface</v>
      </c>
      <c r="M2280" s="13" t="str">
        <f>VLOOKUP(Tableau1[[#This Row],[CustomerCode]],'Config Clients'!A:D,4,FALSE)</f>
        <v>Eric</v>
      </c>
      <c r="N2280" s="10" t="str">
        <f>IFERROR(IF(Tableau1[[#This Row],[Date rendu]]-'Date de l''export'!$A$2&gt;0,"Non","Oui"),"Oui")</f>
        <v>Non</v>
      </c>
      <c r="O2280" s="11">
        <f>IF(Tableau1[[#This Row],[En retard?]]="Non",Tableau1[[#This Row],[Date rendu]]-'Date de l''export'!$A$2,0)</f>
        <v>6.7404166666674428</v>
      </c>
      <c r="P2280" s="14" t="str">
        <f>IF(Tableau1[[#This Row],[En retard?]]="Oui","HD",IF(Tableau1[Délai restant]&lt;1,"&lt;24h",IF(Tableau1[Délai restant]&lt;2,"&lt;48h","≥48h")))</f>
        <v>≥48h</v>
      </c>
      <c r="Q2280" s="14" t="str">
        <f>IF(AND(Tableau1[[#This Row],[En retard?]]="Oui",OR(Tableau1[[#This Row],[Product]]="Citron",Tableau1[[#This Row],[Product]]="Amandes")),"Oui","Non")</f>
        <v>Non</v>
      </c>
      <c r="R2280" t="str">
        <f>CONCATENATE(Tableau1[[#This Row],[OrderCode]],"|",Tableau1[[#This Row],[AnaCode]],"|",Tableau1[[#This Row],[Product]])</f>
        <v>CMD01608905|PEST|Pomme de terre</v>
      </c>
    </row>
    <row r="2281" spans="1:18" x14ac:dyDescent="0.25">
      <c r="A2281" s="1" t="s">
        <v>55</v>
      </c>
      <c r="B2281" s="1" t="s">
        <v>31</v>
      </c>
      <c r="C2281" s="3" t="s">
        <v>49</v>
      </c>
      <c r="D2281" s="3" t="s">
        <v>8</v>
      </c>
      <c r="E2281" s="1" t="s">
        <v>63</v>
      </c>
      <c r="F2281" s="1" t="s">
        <v>2726</v>
      </c>
      <c r="G2281" s="1" t="s">
        <v>1013</v>
      </c>
      <c r="H2281" s="3">
        <f>SUBSTITUTE(LEFT(Tableau1[[#This Row],[OrderDate]],17),".",":")+0</f>
        <v>43571.356006944443</v>
      </c>
      <c r="I2281" s="3">
        <f>SUBSTITUTE(LEFT(Tableau1[[#This Row],[OrderDueTo]],17),".",":")+0</f>
        <v>43578.5</v>
      </c>
      <c r="J2281" s="13" t="str">
        <f>VLOOKUP(Tableau1[[#This Row],[AnaCode]],'Config Analyses'!A:C,2,FALSE)</f>
        <v>Analyse polluants d'emballage</v>
      </c>
      <c r="K2281" s="13" t="str">
        <f>VLOOKUP(Tableau1[[#This Row],[AnaCode]],'Config Analyses'!A:C,3,FALSE)</f>
        <v>Equipe 3</v>
      </c>
      <c r="L2281" s="13" t="str">
        <f>VLOOKUP(Tableau1[[#This Row],[CustomerCode]],'Config Clients'!A:D,3,FALSE)</f>
        <v>Grande surface</v>
      </c>
      <c r="M2281" s="13" t="str">
        <f>VLOOKUP(Tableau1[[#This Row],[CustomerCode]],'Config Clients'!A:D,4,FALSE)</f>
        <v>Eric</v>
      </c>
      <c r="N2281" s="10" t="str">
        <f>IFERROR(IF(Tableau1[[#This Row],[Date rendu]]-'Date de l''export'!$A$2&gt;0,"Non","Oui"),"Oui")</f>
        <v>Non</v>
      </c>
      <c r="O2281" s="11">
        <f>IF(Tableau1[[#This Row],[En retard?]]="Non",Tableau1[[#This Row],[Date rendu]]-'Date de l''export'!$A$2,0)</f>
        <v>6.7404166666674428</v>
      </c>
      <c r="P2281" s="14" t="str">
        <f>IF(Tableau1[[#This Row],[En retard?]]="Oui","HD",IF(Tableau1[Délai restant]&lt;1,"&lt;24h",IF(Tableau1[Délai restant]&lt;2,"&lt;48h","≥48h")))</f>
        <v>≥48h</v>
      </c>
      <c r="Q2281" s="14" t="str">
        <f>IF(AND(Tableau1[[#This Row],[En retard?]]="Oui",OR(Tableau1[[#This Row],[Product]]="Citron",Tableau1[[#This Row],[Product]]="Amandes")),"Oui","Non")</f>
        <v>Non</v>
      </c>
      <c r="R2281" t="str">
        <f>CONCATENATE(Tableau1[[#This Row],[OrderCode]],"|",Tableau1[[#This Row],[AnaCode]],"|",Tableau1[[#This Row],[Product]])</f>
        <v>CMD01375901|PLLT|Pomme de terre</v>
      </c>
    </row>
    <row r="2282" spans="1:18" x14ac:dyDescent="0.25">
      <c r="A2282" s="1" t="s">
        <v>777</v>
      </c>
      <c r="B2282" s="1" t="s">
        <v>31</v>
      </c>
      <c r="C2282" s="3" t="s">
        <v>58</v>
      </c>
      <c r="D2282" s="3" t="s">
        <v>13</v>
      </c>
      <c r="E2282" s="1" t="s">
        <v>226</v>
      </c>
      <c r="F2282" s="1" t="s">
        <v>2922</v>
      </c>
      <c r="G2282" s="1" t="s">
        <v>964</v>
      </c>
      <c r="H2282" s="3">
        <f>SUBSTITUTE(LEFT(Tableau1[[#This Row],[OrderDate]],17),".",":")+0</f>
        <v>43571.356585648151</v>
      </c>
      <c r="I2282" s="3">
        <f>SUBSTITUTE(LEFT(Tableau1[[#This Row],[OrderDueTo]],17),".",":")+0</f>
        <v>43573.5</v>
      </c>
      <c r="J2282" s="13" t="str">
        <f>VLOOKUP(Tableau1[[#This Row],[AnaCode]],'Config Analyses'!A:C,2,FALSE)</f>
        <v>Analyse microbiologique</v>
      </c>
      <c r="K2282" s="13" t="str">
        <f>VLOOKUP(Tableau1[[#This Row],[AnaCode]],'Config Analyses'!A:C,3,FALSE)</f>
        <v>Equipe 4</v>
      </c>
      <c r="L2282" s="13" t="str">
        <f>VLOOKUP(Tableau1[[#This Row],[CustomerCode]],'Config Clients'!A:D,3,FALSE)</f>
        <v>Coopérative agricole</v>
      </c>
      <c r="M2282" s="13" t="str">
        <f>VLOOKUP(Tableau1[[#This Row],[CustomerCode]],'Config Clients'!A:D,4,FALSE)</f>
        <v>Béatrice</v>
      </c>
      <c r="N2282" s="10" t="str">
        <f>IFERROR(IF(Tableau1[[#This Row],[Date rendu]]-'Date de l''export'!$A$2&gt;0,"Non","Oui"),"Oui")</f>
        <v>Non</v>
      </c>
      <c r="O2282" s="11">
        <f>IF(Tableau1[[#This Row],[En retard?]]="Non",Tableau1[[#This Row],[Date rendu]]-'Date de l''export'!$A$2,0)</f>
        <v>1.7404166666674428</v>
      </c>
      <c r="P2282" s="14" t="str">
        <f>IF(Tableau1[[#This Row],[En retard?]]="Oui","HD",IF(Tableau1[Délai restant]&lt;1,"&lt;24h",IF(Tableau1[Délai restant]&lt;2,"&lt;48h","≥48h")))</f>
        <v>&lt;48h</v>
      </c>
      <c r="Q2282" s="14" t="str">
        <f>IF(AND(Tableau1[[#This Row],[En retard?]]="Oui",OR(Tableau1[[#This Row],[Product]]="Citron",Tableau1[[#This Row],[Product]]="Amandes")),"Oui","Non")</f>
        <v>Non</v>
      </c>
      <c r="R2282" t="str">
        <f>CONCATENATE(Tableau1[[#This Row],[OrderCode]],"|",Tableau1[[#This Row],[AnaCode]],"|",Tableau1[[#This Row],[Product]])</f>
        <v>CMD01763109|BACT|Pomme de terre</v>
      </c>
    </row>
    <row r="2283" spans="1:18" x14ac:dyDescent="0.25">
      <c r="A2283" s="1" t="s">
        <v>3996</v>
      </c>
      <c r="B2283" s="1" t="s">
        <v>42</v>
      </c>
      <c r="C2283" s="3" t="s">
        <v>188</v>
      </c>
      <c r="D2283" s="3" t="s">
        <v>38</v>
      </c>
      <c r="E2283" s="1" t="s">
        <v>229</v>
      </c>
      <c r="F2283" s="1" t="s">
        <v>3997</v>
      </c>
      <c r="G2283" s="1" t="s">
        <v>964</v>
      </c>
      <c r="H2283" s="3">
        <f>SUBSTITUTE(LEFT(Tableau1[[#This Row],[OrderDate]],17),".",":")+0</f>
        <v>43571.357071759259</v>
      </c>
      <c r="I2283" s="3">
        <f>SUBSTITUTE(LEFT(Tableau1[[#This Row],[OrderDueTo]],17),".",":")+0</f>
        <v>43573.5</v>
      </c>
      <c r="J2283" s="13" t="str">
        <f>VLOOKUP(Tableau1[[#This Row],[AnaCode]],'Config Analyses'!A:C,2,FALSE)</f>
        <v>Analyse sucres</v>
      </c>
      <c r="K2283" s="13" t="str">
        <f>VLOOKUP(Tableau1[[#This Row],[AnaCode]],'Config Analyses'!A:C,3,FALSE)</f>
        <v>Equipe 2</v>
      </c>
      <c r="L2283" s="13" t="str">
        <f>VLOOKUP(Tableau1[[#This Row],[CustomerCode]],'Config Clients'!A:D,3,FALSE)</f>
        <v>Coopérative agricole</v>
      </c>
      <c r="M2283" s="13" t="str">
        <f>VLOOKUP(Tableau1[[#This Row],[CustomerCode]],'Config Clients'!A:D,4,FALSE)</f>
        <v>Julie</v>
      </c>
      <c r="N2283" s="10" t="str">
        <f>IFERROR(IF(Tableau1[[#This Row],[Date rendu]]-'Date de l''export'!$A$2&gt;0,"Non","Oui"),"Oui")</f>
        <v>Non</v>
      </c>
      <c r="O2283" s="11">
        <f>IF(Tableau1[[#This Row],[En retard?]]="Non",Tableau1[[#This Row],[Date rendu]]-'Date de l''export'!$A$2,0)</f>
        <v>1.7404166666674428</v>
      </c>
      <c r="P2283" s="14" t="str">
        <f>IF(Tableau1[[#This Row],[En retard?]]="Oui","HD",IF(Tableau1[Délai restant]&lt;1,"&lt;24h",IF(Tableau1[Délai restant]&lt;2,"&lt;48h","≥48h")))</f>
        <v>&lt;48h</v>
      </c>
      <c r="Q2283" s="14" t="str">
        <f>IF(AND(Tableau1[[#This Row],[En retard?]]="Oui",OR(Tableau1[[#This Row],[Product]]="Citron",Tableau1[[#This Row],[Product]]="Amandes")),"Oui","Non")</f>
        <v>Non</v>
      </c>
      <c r="R2283" t="str">
        <f>CONCATENATE(Tableau1[[#This Row],[OrderCode]],"|",Tableau1[[#This Row],[AnaCode]],"|",Tableau1[[#This Row],[Product]])</f>
        <v>CMD01568437|SCR|Jus de fruits</v>
      </c>
    </row>
    <row r="2284" spans="1:18" x14ac:dyDescent="0.25">
      <c r="A2284" s="1" t="s">
        <v>479</v>
      </c>
      <c r="B2284" s="1" t="s">
        <v>32</v>
      </c>
      <c r="C2284" s="3" t="s">
        <v>61</v>
      </c>
      <c r="D2284" s="3" t="s">
        <v>14</v>
      </c>
      <c r="E2284" s="1" t="s">
        <v>107</v>
      </c>
      <c r="F2284" s="1" t="s">
        <v>2847</v>
      </c>
      <c r="G2284" s="1" t="s">
        <v>950</v>
      </c>
      <c r="H2284" s="3">
        <f>SUBSTITUTE(LEFT(Tableau1[[#This Row],[OrderDate]],17),".",":")+0</f>
        <v>43571.358611111114</v>
      </c>
      <c r="I2284" s="3">
        <f>SUBSTITUTE(LEFT(Tableau1[[#This Row],[OrderDueTo]],17),".",":")+0</f>
        <v>43574.5</v>
      </c>
      <c r="J2284" s="13" t="str">
        <f>VLOOKUP(Tableau1[[#This Row],[AnaCode]],'Config Analyses'!A:C,2,FALSE)</f>
        <v>Analyse nutritionelle</v>
      </c>
      <c r="K2284" s="13" t="str">
        <f>VLOOKUP(Tableau1[[#This Row],[AnaCode]],'Config Analyses'!A:C,3,FALSE)</f>
        <v>Equipe 2</v>
      </c>
      <c r="L2284" s="13" t="str">
        <f>VLOOKUP(Tableau1[[#This Row],[CustomerCode]],'Config Clients'!A:D,3,FALSE)</f>
        <v>Grande surface</v>
      </c>
      <c r="M2284" s="13" t="str">
        <f>VLOOKUP(Tableau1[[#This Row],[CustomerCode]],'Config Clients'!A:D,4,FALSE)</f>
        <v>Eric</v>
      </c>
      <c r="N2284" s="10" t="str">
        <f>IFERROR(IF(Tableau1[[#This Row],[Date rendu]]-'Date de l''export'!$A$2&gt;0,"Non","Oui"),"Oui")</f>
        <v>Non</v>
      </c>
      <c r="O2284" s="11">
        <f>IF(Tableau1[[#This Row],[En retard?]]="Non",Tableau1[[#This Row],[Date rendu]]-'Date de l''export'!$A$2,0)</f>
        <v>2.7404166666674428</v>
      </c>
      <c r="P2284" s="14" t="str">
        <f>IF(Tableau1[[#This Row],[En retard?]]="Oui","HD",IF(Tableau1[Délai restant]&lt;1,"&lt;24h",IF(Tableau1[Délai restant]&lt;2,"&lt;48h","≥48h")))</f>
        <v>≥48h</v>
      </c>
      <c r="Q2284" s="14" t="str">
        <f>IF(AND(Tableau1[[#This Row],[En retard?]]="Oui",OR(Tableau1[[#This Row],[Product]]="Citron",Tableau1[[#This Row],[Product]]="Amandes")),"Oui","Non")</f>
        <v>Non</v>
      </c>
      <c r="R2284" t="str">
        <f>CONCATENATE(Tableau1[[#This Row],[OrderCode]],"|",Tableau1[[#This Row],[AnaCode]],"|",Tableau1[[#This Row],[Product]])</f>
        <v>CMD01743002|NTR|Tomate</v>
      </c>
    </row>
    <row r="2285" spans="1:18" x14ac:dyDescent="0.25">
      <c r="A2285" s="1" t="s">
        <v>64</v>
      </c>
      <c r="B2285" s="1" t="s">
        <v>30</v>
      </c>
      <c r="C2285" s="3" t="s">
        <v>65</v>
      </c>
      <c r="D2285" s="3" t="s">
        <v>17</v>
      </c>
      <c r="E2285" s="1" t="s">
        <v>179</v>
      </c>
      <c r="F2285" s="1" t="s">
        <v>1242</v>
      </c>
      <c r="G2285" s="1" t="s">
        <v>945</v>
      </c>
      <c r="H2285" s="3">
        <f>SUBSTITUTE(LEFT(Tableau1[[#This Row],[OrderDate]],17),".",":")+0</f>
        <v>43571.359074074076</v>
      </c>
      <c r="I2285" s="3">
        <f>SUBSTITUTE(LEFT(Tableau1[[#This Row],[OrderDueTo]],17),".",":")+0</f>
        <v>43572.5</v>
      </c>
      <c r="J2285" s="13" t="str">
        <f>VLOOKUP(Tableau1[[#This Row],[AnaCode]],'Config Analyses'!A:C,2,FALSE)</f>
        <v>Analyse métaux lourds</v>
      </c>
      <c r="K2285" s="13" t="str">
        <f>VLOOKUP(Tableau1[[#This Row],[AnaCode]],'Config Analyses'!A:C,3,FALSE)</f>
        <v>Equipe 1</v>
      </c>
      <c r="L2285" s="13" t="str">
        <f>VLOOKUP(Tableau1[[#This Row],[CustomerCode]],'Config Clients'!A:D,3,FALSE)</f>
        <v>Entreprises agro-alimentaires</v>
      </c>
      <c r="M2285" s="13" t="str">
        <f>VLOOKUP(Tableau1[[#This Row],[CustomerCode]],'Config Clients'!A:D,4,FALSE)</f>
        <v>Marc</v>
      </c>
      <c r="N2285" s="10" t="str">
        <f>IFERROR(IF(Tableau1[[#This Row],[Date rendu]]-'Date de l''export'!$A$2&gt;0,"Non","Oui"),"Oui")</f>
        <v>Non</v>
      </c>
      <c r="O2285" s="11">
        <f>IF(Tableau1[[#This Row],[En retard?]]="Non",Tableau1[[#This Row],[Date rendu]]-'Date de l''export'!$A$2,0)</f>
        <v>0.74041666666744277</v>
      </c>
      <c r="P2285" s="14" t="str">
        <f>IF(Tableau1[[#This Row],[En retard?]]="Oui","HD",IF(Tableau1[Délai restant]&lt;1,"&lt;24h",IF(Tableau1[Délai restant]&lt;2,"&lt;48h","≥48h")))</f>
        <v>&lt;24h</v>
      </c>
      <c r="Q2285" s="14" t="str">
        <f>IF(AND(Tableau1[[#This Row],[En retard?]]="Oui",OR(Tableau1[[#This Row],[Product]]="Citron",Tableau1[[#This Row],[Product]]="Amandes")),"Oui","Non")</f>
        <v>Non</v>
      </c>
      <c r="R2285" t="str">
        <f>CONCATENATE(Tableau1[[#This Row],[OrderCode]],"|",Tableau1[[#This Row],[AnaCode]],"|",Tableau1[[#This Row],[Product]])</f>
        <v>CMD01628503|MTX|Bœuf</v>
      </c>
    </row>
    <row r="2286" spans="1:18" x14ac:dyDescent="0.25">
      <c r="A2286" s="1" t="s">
        <v>276</v>
      </c>
      <c r="B2286" s="1" t="s">
        <v>20</v>
      </c>
      <c r="C2286" s="3" t="s">
        <v>61</v>
      </c>
      <c r="D2286" s="3" t="s">
        <v>14</v>
      </c>
      <c r="E2286" s="1" t="s">
        <v>226</v>
      </c>
      <c r="F2286" s="1" t="s">
        <v>2200</v>
      </c>
      <c r="G2286" s="1" t="s">
        <v>964</v>
      </c>
      <c r="H2286" s="3">
        <f>SUBSTITUTE(LEFT(Tableau1[[#This Row],[OrderDate]],17),".",":")+0</f>
        <v>43571.360138888886</v>
      </c>
      <c r="I2286" s="3">
        <f>SUBSTITUTE(LEFT(Tableau1[[#This Row],[OrderDueTo]],17),".",":")+0</f>
        <v>43573.5</v>
      </c>
      <c r="J2286" s="13" t="str">
        <f>VLOOKUP(Tableau1[[#This Row],[AnaCode]],'Config Analyses'!A:C,2,FALSE)</f>
        <v>Analyse microbiologique</v>
      </c>
      <c r="K2286" s="13" t="str">
        <f>VLOOKUP(Tableau1[[#This Row],[AnaCode]],'Config Analyses'!A:C,3,FALSE)</f>
        <v>Equipe 4</v>
      </c>
      <c r="L2286" s="13" t="str">
        <f>VLOOKUP(Tableau1[[#This Row],[CustomerCode]],'Config Clients'!A:D,3,FALSE)</f>
        <v>Grande surface</v>
      </c>
      <c r="M2286" s="13" t="str">
        <f>VLOOKUP(Tableau1[[#This Row],[CustomerCode]],'Config Clients'!A:D,4,FALSE)</f>
        <v>Eric</v>
      </c>
      <c r="N2286" s="10" t="str">
        <f>IFERROR(IF(Tableau1[[#This Row],[Date rendu]]-'Date de l''export'!$A$2&gt;0,"Non","Oui"),"Oui")</f>
        <v>Non</v>
      </c>
      <c r="O2286" s="11">
        <f>IF(Tableau1[[#This Row],[En retard?]]="Non",Tableau1[[#This Row],[Date rendu]]-'Date de l''export'!$A$2,0)</f>
        <v>1.7404166666674428</v>
      </c>
      <c r="P2286" s="14" t="str">
        <f>IF(Tableau1[[#This Row],[En retard?]]="Oui","HD",IF(Tableau1[Délai restant]&lt;1,"&lt;24h",IF(Tableau1[Délai restant]&lt;2,"&lt;48h","≥48h")))</f>
        <v>&lt;48h</v>
      </c>
      <c r="Q2286" s="14" t="str">
        <f>IF(AND(Tableau1[[#This Row],[En retard?]]="Oui",OR(Tableau1[[#This Row],[Product]]="Citron",Tableau1[[#This Row],[Product]]="Amandes")),"Oui","Non")</f>
        <v>Non</v>
      </c>
      <c r="R2286" t="str">
        <f>CONCATENATE(Tableau1[[#This Row],[OrderCode]],"|",Tableau1[[#This Row],[AnaCode]],"|",Tableau1[[#This Row],[Product]])</f>
        <v>CMD01645604|BACT|Orange</v>
      </c>
    </row>
    <row r="2287" spans="1:18" x14ac:dyDescent="0.25">
      <c r="A2287" s="1" t="s">
        <v>233</v>
      </c>
      <c r="B2287" s="1" t="s">
        <v>31</v>
      </c>
      <c r="C2287" s="3" t="s">
        <v>54</v>
      </c>
      <c r="D2287" s="3" t="s">
        <v>10</v>
      </c>
      <c r="E2287" s="1" t="s">
        <v>107</v>
      </c>
      <c r="F2287" s="1" t="s">
        <v>2646</v>
      </c>
      <c r="G2287" s="1" t="s">
        <v>950</v>
      </c>
      <c r="H2287" s="3">
        <f>SUBSTITUTE(LEFT(Tableau1[[#This Row],[OrderDate]],17),".",":")+0</f>
        <v>43571.360162037039</v>
      </c>
      <c r="I2287" s="3">
        <f>SUBSTITUTE(LEFT(Tableau1[[#This Row],[OrderDueTo]],17),".",":")+0</f>
        <v>43574.5</v>
      </c>
      <c r="J2287" s="13" t="str">
        <f>VLOOKUP(Tableau1[[#This Row],[AnaCode]],'Config Analyses'!A:C,2,FALSE)</f>
        <v>Analyse nutritionelle</v>
      </c>
      <c r="K2287" s="13" t="str">
        <f>VLOOKUP(Tableau1[[#This Row],[AnaCode]],'Config Analyses'!A:C,3,FALSE)</f>
        <v>Equipe 2</v>
      </c>
      <c r="L2287" s="13" t="str">
        <f>VLOOKUP(Tableau1[[#This Row],[CustomerCode]],'Config Clients'!A:D,3,FALSE)</f>
        <v>Coopérative agricole</v>
      </c>
      <c r="M2287" s="13" t="str">
        <f>VLOOKUP(Tableau1[[#This Row],[CustomerCode]],'Config Clients'!A:D,4,FALSE)</f>
        <v>Julie</v>
      </c>
      <c r="N2287" s="10" t="str">
        <f>IFERROR(IF(Tableau1[[#This Row],[Date rendu]]-'Date de l''export'!$A$2&gt;0,"Non","Oui"),"Oui")</f>
        <v>Non</v>
      </c>
      <c r="O2287" s="11">
        <f>IF(Tableau1[[#This Row],[En retard?]]="Non",Tableau1[[#This Row],[Date rendu]]-'Date de l''export'!$A$2,0)</f>
        <v>2.7404166666674428</v>
      </c>
      <c r="P2287" s="14" t="str">
        <f>IF(Tableau1[[#This Row],[En retard?]]="Oui","HD",IF(Tableau1[Délai restant]&lt;1,"&lt;24h",IF(Tableau1[Délai restant]&lt;2,"&lt;48h","≥48h")))</f>
        <v>≥48h</v>
      </c>
      <c r="Q2287" s="14" t="str">
        <f>IF(AND(Tableau1[[#This Row],[En retard?]]="Oui",OR(Tableau1[[#This Row],[Product]]="Citron",Tableau1[[#This Row],[Product]]="Amandes")),"Oui","Non")</f>
        <v>Non</v>
      </c>
      <c r="R2287" t="str">
        <f>CONCATENATE(Tableau1[[#This Row],[OrderCode]],"|",Tableau1[[#This Row],[AnaCode]],"|",Tableau1[[#This Row],[Product]])</f>
        <v>CMD01665301|NTR|Pomme de terre</v>
      </c>
    </row>
    <row r="2288" spans="1:18" x14ac:dyDescent="0.25">
      <c r="A2288" s="1" t="s">
        <v>228</v>
      </c>
      <c r="B2288" s="1" t="s">
        <v>32</v>
      </c>
      <c r="C2288" s="3" t="s">
        <v>61</v>
      </c>
      <c r="D2288" s="3" t="s">
        <v>14</v>
      </c>
      <c r="E2288" s="1" t="s">
        <v>179</v>
      </c>
      <c r="F2288" s="1" t="s">
        <v>2730</v>
      </c>
      <c r="G2288" s="1" t="s">
        <v>945</v>
      </c>
      <c r="H2288" s="3">
        <f>SUBSTITUTE(LEFT(Tableau1[[#This Row],[OrderDate]],17),".",":")+0</f>
        <v>43571.360173611109</v>
      </c>
      <c r="I2288" s="3">
        <f>SUBSTITUTE(LEFT(Tableau1[[#This Row],[OrderDueTo]],17),".",":")+0</f>
        <v>43572.5</v>
      </c>
      <c r="J2288" s="13" t="str">
        <f>VLOOKUP(Tableau1[[#This Row],[AnaCode]],'Config Analyses'!A:C,2,FALSE)</f>
        <v>Analyse métaux lourds</v>
      </c>
      <c r="K2288" s="13" t="str">
        <f>VLOOKUP(Tableau1[[#This Row],[AnaCode]],'Config Analyses'!A:C,3,FALSE)</f>
        <v>Equipe 1</v>
      </c>
      <c r="L2288" s="13" t="str">
        <f>VLOOKUP(Tableau1[[#This Row],[CustomerCode]],'Config Clients'!A:D,3,FALSE)</f>
        <v>Grande surface</v>
      </c>
      <c r="M2288" s="13" t="str">
        <f>VLOOKUP(Tableau1[[#This Row],[CustomerCode]],'Config Clients'!A:D,4,FALSE)</f>
        <v>Eric</v>
      </c>
      <c r="N2288" s="10" t="str">
        <f>IFERROR(IF(Tableau1[[#This Row],[Date rendu]]-'Date de l''export'!$A$2&gt;0,"Non","Oui"),"Oui")</f>
        <v>Non</v>
      </c>
      <c r="O2288" s="11">
        <f>IF(Tableau1[[#This Row],[En retard?]]="Non",Tableau1[[#This Row],[Date rendu]]-'Date de l''export'!$A$2,0)</f>
        <v>0.74041666666744277</v>
      </c>
      <c r="P2288" s="14" t="str">
        <f>IF(Tableau1[[#This Row],[En retard?]]="Oui","HD",IF(Tableau1[Délai restant]&lt;1,"&lt;24h",IF(Tableau1[Délai restant]&lt;2,"&lt;48h","≥48h")))</f>
        <v>&lt;24h</v>
      </c>
      <c r="Q2288" s="14" t="str">
        <f>IF(AND(Tableau1[[#This Row],[En retard?]]="Oui",OR(Tableau1[[#This Row],[Product]]="Citron",Tableau1[[#This Row],[Product]]="Amandes")),"Oui","Non")</f>
        <v>Non</v>
      </c>
      <c r="R2288" t="str">
        <f>CONCATENATE(Tableau1[[#This Row],[OrderCode]],"|",Tableau1[[#This Row],[AnaCode]],"|",Tableau1[[#This Row],[Product]])</f>
        <v>CMD01749404|MTX|Tomate</v>
      </c>
    </row>
    <row r="2289" spans="1:18" x14ac:dyDescent="0.25">
      <c r="A2289" s="1" t="s">
        <v>864</v>
      </c>
      <c r="B2289" s="1" t="s">
        <v>31</v>
      </c>
      <c r="C2289" s="3" t="s">
        <v>72</v>
      </c>
      <c r="D2289" s="3" t="s">
        <v>22</v>
      </c>
      <c r="E2289" s="1" t="s">
        <v>107</v>
      </c>
      <c r="F2289" s="1" t="s">
        <v>2556</v>
      </c>
      <c r="G2289" s="1" t="s">
        <v>950</v>
      </c>
      <c r="H2289" s="3">
        <f>SUBSTITUTE(LEFT(Tableau1[[#This Row],[OrderDate]],17),".",":")+0</f>
        <v>43571.360266203701</v>
      </c>
      <c r="I2289" s="3">
        <f>SUBSTITUTE(LEFT(Tableau1[[#This Row],[OrderDueTo]],17),".",":")+0</f>
        <v>43574.5</v>
      </c>
      <c r="J2289" s="13" t="str">
        <f>VLOOKUP(Tableau1[[#This Row],[AnaCode]],'Config Analyses'!A:C,2,FALSE)</f>
        <v>Analyse nutritionelle</v>
      </c>
      <c r="K2289" s="13" t="str">
        <f>VLOOKUP(Tableau1[[#This Row],[AnaCode]],'Config Analyses'!A:C,3,FALSE)</f>
        <v>Equipe 2</v>
      </c>
      <c r="L2289" s="13" t="str">
        <f>VLOOKUP(Tableau1[[#This Row],[CustomerCode]],'Config Clients'!A:D,3,FALSE)</f>
        <v>Coopérative agricole</v>
      </c>
      <c r="M2289" s="13" t="str">
        <f>VLOOKUP(Tableau1[[#This Row],[CustomerCode]],'Config Clients'!A:D,4,FALSE)</f>
        <v>Julie</v>
      </c>
      <c r="N2289" s="10" t="str">
        <f>IFERROR(IF(Tableau1[[#This Row],[Date rendu]]-'Date de l''export'!$A$2&gt;0,"Non","Oui"),"Oui")</f>
        <v>Non</v>
      </c>
      <c r="O2289" s="11">
        <f>IF(Tableau1[[#This Row],[En retard?]]="Non",Tableau1[[#This Row],[Date rendu]]-'Date de l''export'!$A$2,0)</f>
        <v>2.7404166666674428</v>
      </c>
      <c r="P2289" s="14" t="str">
        <f>IF(Tableau1[[#This Row],[En retard?]]="Oui","HD",IF(Tableau1[Délai restant]&lt;1,"&lt;24h",IF(Tableau1[Délai restant]&lt;2,"&lt;48h","≥48h")))</f>
        <v>≥48h</v>
      </c>
      <c r="Q2289" s="14" t="str">
        <f>IF(AND(Tableau1[[#This Row],[En retard?]]="Oui",OR(Tableau1[[#This Row],[Product]]="Citron",Tableau1[[#This Row],[Product]]="Amandes")),"Oui","Non")</f>
        <v>Non</v>
      </c>
      <c r="R2289" t="str">
        <f>CONCATENATE(Tableau1[[#This Row],[OrderCode]],"|",Tableau1[[#This Row],[AnaCode]],"|",Tableau1[[#This Row],[Product]])</f>
        <v>CMD01753502|NTR|Pomme de terre</v>
      </c>
    </row>
    <row r="2290" spans="1:18" x14ac:dyDescent="0.25">
      <c r="A2290" s="1" t="s">
        <v>251</v>
      </c>
      <c r="B2290" s="1" t="s">
        <v>21</v>
      </c>
      <c r="C2290" s="3" t="s">
        <v>58</v>
      </c>
      <c r="D2290" s="3" t="s">
        <v>13</v>
      </c>
      <c r="E2290" s="1" t="s">
        <v>179</v>
      </c>
      <c r="F2290" s="1" t="s">
        <v>2736</v>
      </c>
      <c r="G2290" s="1" t="s">
        <v>945</v>
      </c>
      <c r="H2290" s="3">
        <f>SUBSTITUTE(LEFT(Tableau1[[#This Row],[OrderDate]],17),".",":")+0</f>
        <v>43571.360972222225</v>
      </c>
      <c r="I2290" s="3">
        <f>SUBSTITUTE(LEFT(Tableau1[[#This Row],[OrderDueTo]],17),".",":")+0</f>
        <v>43572.5</v>
      </c>
      <c r="J2290" s="13" t="str">
        <f>VLOOKUP(Tableau1[[#This Row],[AnaCode]],'Config Analyses'!A:C,2,FALSE)</f>
        <v>Analyse métaux lourds</v>
      </c>
      <c r="K2290" s="13" t="str">
        <f>VLOOKUP(Tableau1[[#This Row],[AnaCode]],'Config Analyses'!A:C,3,FALSE)</f>
        <v>Equipe 1</v>
      </c>
      <c r="L2290" s="13" t="str">
        <f>VLOOKUP(Tableau1[[#This Row],[CustomerCode]],'Config Clients'!A:D,3,FALSE)</f>
        <v>Coopérative agricole</v>
      </c>
      <c r="M2290" s="13" t="str">
        <f>VLOOKUP(Tableau1[[#This Row],[CustomerCode]],'Config Clients'!A:D,4,FALSE)</f>
        <v>Béatrice</v>
      </c>
      <c r="N2290" s="10" t="str">
        <f>IFERROR(IF(Tableau1[[#This Row],[Date rendu]]-'Date de l''export'!$A$2&gt;0,"Non","Oui"),"Oui")</f>
        <v>Non</v>
      </c>
      <c r="O2290" s="11">
        <f>IF(Tableau1[[#This Row],[En retard?]]="Non",Tableau1[[#This Row],[Date rendu]]-'Date de l''export'!$A$2,0)</f>
        <v>0.74041666666744277</v>
      </c>
      <c r="P2290" s="14" t="str">
        <f>IF(Tableau1[[#This Row],[En retard?]]="Oui","HD",IF(Tableau1[Délai restant]&lt;1,"&lt;24h",IF(Tableau1[Délai restant]&lt;2,"&lt;48h","≥48h")))</f>
        <v>&lt;24h</v>
      </c>
      <c r="Q2290" s="14" t="str">
        <f>IF(AND(Tableau1[[#This Row],[En retard?]]="Oui",OR(Tableau1[[#This Row],[Product]]="Citron",Tableau1[[#This Row],[Product]]="Amandes")),"Oui","Non")</f>
        <v>Non</v>
      </c>
      <c r="R2290" t="str">
        <f>CONCATENATE(Tableau1[[#This Row],[OrderCode]],"|",Tableau1[[#This Row],[AnaCode]],"|",Tableau1[[#This Row],[Product]])</f>
        <v>CMD01763108|MTX|Carotte</v>
      </c>
    </row>
    <row r="2291" spans="1:18" x14ac:dyDescent="0.25">
      <c r="A2291" s="1" t="s">
        <v>3497</v>
      </c>
      <c r="B2291" s="1" t="s">
        <v>42</v>
      </c>
      <c r="C2291" s="3" t="s">
        <v>73</v>
      </c>
      <c r="D2291" s="3" t="s">
        <v>23</v>
      </c>
      <c r="E2291" s="1" t="s">
        <v>229</v>
      </c>
      <c r="F2291" s="1" t="s">
        <v>3998</v>
      </c>
      <c r="G2291" s="1" t="s">
        <v>964</v>
      </c>
      <c r="H2291" s="3">
        <f>SUBSTITUTE(LEFT(Tableau1[[#This Row],[OrderDate]],17),".",":")+0</f>
        <v>43571.361041666663</v>
      </c>
      <c r="I2291" s="3">
        <f>SUBSTITUTE(LEFT(Tableau1[[#This Row],[OrderDueTo]],17),".",":")+0</f>
        <v>43573.5</v>
      </c>
      <c r="J2291" s="13" t="str">
        <f>VLOOKUP(Tableau1[[#This Row],[AnaCode]],'Config Analyses'!A:C,2,FALSE)</f>
        <v>Analyse sucres</v>
      </c>
      <c r="K2291" s="13" t="str">
        <f>VLOOKUP(Tableau1[[#This Row],[AnaCode]],'Config Analyses'!A:C,3,FALSE)</f>
        <v>Equipe 2</v>
      </c>
      <c r="L2291" s="13" t="str">
        <f>VLOOKUP(Tableau1[[#This Row],[CustomerCode]],'Config Clients'!A:D,3,FALSE)</f>
        <v>Entreprises agro-alimentaires</v>
      </c>
      <c r="M2291" s="13" t="str">
        <f>VLOOKUP(Tableau1[[#This Row],[CustomerCode]],'Config Clients'!A:D,4,FALSE)</f>
        <v>Julien</v>
      </c>
      <c r="N2291" s="10" t="str">
        <f>IFERROR(IF(Tableau1[[#This Row],[Date rendu]]-'Date de l''export'!$A$2&gt;0,"Non","Oui"),"Oui")</f>
        <v>Non</v>
      </c>
      <c r="O2291" s="11">
        <f>IF(Tableau1[[#This Row],[En retard?]]="Non",Tableau1[[#This Row],[Date rendu]]-'Date de l''export'!$A$2,0)</f>
        <v>1.7404166666674428</v>
      </c>
      <c r="P2291" s="14" t="str">
        <f>IF(Tableau1[[#This Row],[En retard?]]="Oui","HD",IF(Tableau1[Délai restant]&lt;1,"&lt;24h",IF(Tableau1[Délai restant]&lt;2,"&lt;48h","≥48h")))</f>
        <v>&lt;48h</v>
      </c>
      <c r="Q2291" s="14" t="str">
        <f>IF(AND(Tableau1[[#This Row],[En retard?]]="Oui",OR(Tableau1[[#This Row],[Product]]="Citron",Tableau1[[#This Row],[Product]]="Amandes")),"Oui","Non")</f>
        <v>Non</v>
      </c>
      <c r="R2291" t="str">
        <f>CONCATENATE(Tableau1[[#This Row],[OrderCode]],"|",Tableau1[[#This Row],[AnaCode]],"|",Tableau1[[#This Row],[Product]])</f>
        <v>CMD01692701|SCR|Jus de fruits</v>
      </c>
    </row>
    <row r="2292" spans="1:18" x14ac:dyDescent="0.25">
      <c r="A2292" s="1" t="s">
        <v>711</v>
      </c>
      <c r="B2292" s="1" t="s">
        <v>42</v>
      </c>
      <c r="C2292" s="3" t="s">
        <v>152</v>
      </c>
      <c r="D2292" s="3" t="s">
        <v>35</v>
      </c>
      <c r="E2292" s="1" t="s">
        <v>130</v>
      </c>
      <c r="F2292" s="1" t="s">
        <v>2934</v>
      </c>
      <c r="G2292" s="1" t="s">
        <v>1013</v>
      </c>
      <c r="H2292" s="3">
        <f>SUBSTITUTE(LEFT(Tableau1[[#This Row],[OrderDate]],17),".",":")+0</f>
        <v>43571.361851851849</v>
      </c>
      <c r="I2292" s="3">
        <f>SUBSTITUTE(LEFT(Tableau1[[#This Row],[OrderDueTo]],17),".",":")+0</f>
        <v>43578.5</v>
      </c>
      <c r="J2292" s="13" t="str">
        <f>VLOOKUP(Tableau1[[#This Row],[AnaCode]],'Config Analyses'!A:C,2,FALSE)</f>
        <v>Analyse pesticides</v>
      </c>
      <c r="K2292" s="13" t="str">
        <f>VLOOKUP(Tableau1[[#This Row],[AnaCode]],'Config Analyses'!A:C,3,FALSE)</f>
        <v>Equipe 3</v>
      </c>
      <c r="L2292" s="13" t="str">
        <f>VLOOKUP(Tableau1[[#This Row],[CustomerCode]],'Config Clients'!A:D,3,FALSE)</f>
        <v>Entreprises agro-alimentaires</v>
      </c>
      <c r="M2292" s="13" t="str">
        <f>VLOOKUP(Tableau1[[#This Row],[CustomerCode]],'Config Clients'!A:D,4,FALSE)</f>
        <v>Julien</v>
      </c>
      <c r="N2292" s="10" t="str">
        <f>IFERROR(IF(Tableau1[[#This Row],[Date rendu]]-'Date de l''export'!$A$2&gt;0,"Non","Oui"),"Oui")</f>
        <v>Non</v>
      </c>
      <c r="O2292" s="11">
        <f>IF(Tableau1[[#This Row],[En retard?]]="Non",Tableau1[[#This Row],[Date rendu]]-'Date de l''export'!$A$2,0)</f>
        <v>6.7404166666674428</v>
      </c>
      <c r="P2292" s="14" t="str">
        <f>IF(Tableau1[[#This Row],[En retard?]]="Oui","HD",IF(Tableau1[Délai restant]&lt;1,"&lt;24h",IF(Tableau1[Délai restant]&lt;2,"&lt;48h","≥48h")))</f>
        <v>≥48h</v>
      </c>
      <c r="Q2292" s="14" t="str">
        <f>IF(AND(Tableau1[[#This Row],[En retard?]]="Oui",OR(Tableau1[[#This Row],[Product]]="Citron",Tableau1[[#This Row],[Product]]="Amandes")),"Oui","Non")</f>
        <v>Non</v>
      </c>
      <c r="R2292" t="str">
        <f>CONCATENATE(Tableau1[[#This Row],[OrderCode]],"|",Tableau1[[#This Row],[AnaCode]],"|",Tableau1[[#This Row],[Product]])</f>
        <v>CMD01739603|PEST|Jus de fruits</v>
      </c>
    </row>
    <row r="2293" spans="1:18" x14ac:dyDescent="0.25">
      <c r="A2293" s="1" t="s">
        <v>3252</v>
      </c>
      <c r="B2293" s="1" t="s">
        <v>30</v>
      </c>
      <c r="C2293" s="3" t="s">
        <v>188</v>
      </c>
      <c r="D2293" s="3" t="s">
        <v>38</v>
      </c>
      <c r="E2293" s="1" t="s">
        <v>179</v>
      </c>
      <c r="F2293" s="1" t="s">
        <v>3999</v>
      </c>
      <c r="G2293" s="1" t="s">
        <v>945</v>
      </c>
      <c r="H2293" s="3">
        <f>SUBSTITUTE(LEFT(Tableau1[[#This Row],[OrderDate]],17),".",":")+0</f>
        <v>43571.362442129626</v>
      </c>
      <c r="I2293" s="3">
        <f>SUBSTITUTE(LEFT(Tableau1[[#This Row],[OrderDueTo]],17),".",":")+0</f>
        <v>43572.5</v>
      </c>
      <c r="J2293" s="13" t="str">
        <f>VLOOKUP(Tableau1[[#This Row],[AnaCode]],'Config Analyses'!A:C,2,FALSE)</f>
        <v>Analyse métaux lourds</v>
      </c>
      <c r="K2293" s="13" t="str">
        <f>VLOOKUP(Tableau1[[#This Row],[AnaCode]],'Config Analyses'!A:C,3,FALSE)</f>
        <v>Equipe 1</v>
      </c>
      <c r="L2293" s="13" t="str">
        <f>VLOOKUP(Tableau1[[#This Row],[CustomerCode]],'Config Clients'!A:D,3,FALSE)</f>
        <v>Coopérative agricole</v>
      </c>
      <c r="M2293" s="13" t="str">
        <f>VLOOKUP(Tableau1[[#This Row],[CustomerCode]],'Config Clients'!A:D,4,FALSE)</f>
        <v>Julie</v>
      </c>
      <c r="N2293" s="10" t="str">
        <f>IFERROR(IF(Tableau1[[#This Row],[Date rendu]]-'Date de l''export'!$A$2&gt;0,"Non","Oui"),"Oui")</f>
        <v>Non</v>
      </c>
      <c r="O2293" s="11">
        <f>IF(Tableau1[[#This Row],[En retard?]]="Non",Tableau1[[#This Row],[Date rendu]]-'Date de l''export'!$A$2,0)</f>
        <v>0.74041666666744277</v>
      </c>
      <c r="P2293" s="14" t="str">
        <f>IF(Tableau1[[#This Row],[En retard?]]="Oui","HD",IF(Tableau1[Délai restant]&lt;1,"&lt;24h",IF(Tableau1[Délai restant]&lt;2,"&lt;48h","≥48h")))</f>
        <v>&lt;24h</v>
      </c>
      <c r="Q2293" s="14" t="str">
        <f>IF(AND(Tableau1[[#This Row],[En retard?]]="Oui",OR(Tableau1[[#This Row],[Product]]="Citron",Tableau1[[#This Row],[Product]]="Amandes")),"Oui","Non")</f>
        <v>Non</v>
      </c>
      <c r="R2293" t="str">
        <f>CONCATENATE(Tableau1[[#This Row],[OrderCode]],"|",Tableau1[[#This Row],[AnaCode]],"|",Tableau1[[#This Row],[Product]])</f>
        <v>CMD01748511|MTX|Bœuf</v>
      </c>
    </row>
    <row r="2294" spans="1:18" x14ac:dyDescent="0.25">
      <c r="A2294" s="1" t="s">
        <v>439</v>
      </c>
      <c r="B2294" s="1" t="s">
        <v>20</v>
      </c>
      <c r="C2294" s="3" t="s">
        <v>61</v>
      </c>
      <c r="D2294" s="3" t="s">
        <v>14</v>
      </c>
      <c r="E2294" s="1" t="s">
        <v>179</v>
      </c>
      <c r="F2294" s="1" t="s">
        <v>1585</v>
      </c>
      <c r="G2294" s="1" t="s">
        <v>945</v>
      </c>
      <c r="H2294" s="3">
        <f>SUBSTITUTE(LEFT(Tableau1[[#This Row],[OrderDate]],17),".",":")+0</f>
        <v>43571.363020833334</v>
      </c>
      <c r="I2294" s="3">
        <f>SUBSTITUTE(LEFT(Tableau1[[#This Row],[OrderDueTo]],17),".",":")+0</f>
        <v>43572.5</v>
      </c>
      <c r="J2294" s="13" t="str">
        <f>VLOOKUP(Tableau1[[#This Row],[AnaCode]],'Config Analyses'!A:C,2,FALSE)</f>
        <v>Analyse métaux lourds</v>
      </c>
      <c r="K2294" s="13" t="str">
        <f>VLOOKUP(Tableau1[[#This Row],[AnaCode]],'Config Analyses'!A:C,3,FALSE)</f>
        <v>Equipe 1</v>
      </c>
      <c r="L2294" s="13" t="str">
        <f>VLOOKUP(Tableau1[[#This Row],[CustomerCode]],'Config Clients'!A:D,3,FALSE)</f>
        <v>Grande surface</v>
      </c>
      <c r="M2294" s="13" t="str">
        <f>VLOOKUP(Tableau1[[#This Row],[CustomerCode]],'Config Clients'!A:D,4,FALSE)</f>
        <v>Eric</v>
      </c>
      <c r="N2294" s="10" t="str">
        <f>IFERROR(IF(Tableau1[[#This Row],[Date rendu]]-'Date de l''export'!$A$2&gt;0,"Non","Oui"),"Oui")</f>
        <v>Non</v>
      </c>
      <c r="O2294" s="11">
        <f>IF(Tableau1[[#This Row],[En retard?]]="Non",Tableau1[[#This Row],[Date rendu]]-'Date de l''export'!$A$2,0)</f>
        <v>0.74041666666744277</v>
      </c>
      <c r="P2294" s="14" t="str">
        <f>IF(Tableau1[[#This Row],[En retard?]]="Oui","HD",IF(Tableau1[Délai restant]&lt;1,"&lt;24h",IF(Tableau1[Délai restant]&lt;2,"&lt;48h","≥48h")))</f>
        <v>&lt;24h</v>
      </c>
      <c r="Q2294" s="14" t="str">
        <f>IF(AND(Tableau1[[#This Row],[En retard?]]="Oui",OR(Tableau1[[#This Row],[Product]]="Citron",Tableau1[[#This Row],[Product]]="Amandes")),"Oui","Non")</f>
        <v>Non</v>
      </c>
      <c r="R2294" t="str">
        <f>CONCATENATE(Tableau1[[#This Row],[OrderCode]],"|",Tableau1[[#This Row],[AnaCode]],"|",Tableau1[[#This Row],[Product]])</f>
        <v>CMD01780801|MTX|Orange</v>
      </c>
    </row>
    <row r="2295" spans="1:18" x14ac:dyDescent="0.25">
      <c r="A2295" s="1" t="s">
        <v>62</v>
      </c>
      <c r="B2295" s="1" t="s">
        <v>32</v>
      </c>
      <c r="C2295" s="3" t="s">
        <v>61</v>
      </c>
      <c r="D2295" s="3" t="s">
        <v>14</v>
      </c>
      <c r="E2295" s="1" t="s">
        <v>179</v>
      </c>
      <c r="F2295" s="1" t="s">
        <v>1908</v>
      </c>
      <c r="G2295" s="1" t="s">
        <v>945</v>
      </c>
      <c r="H2295" s="3">
        <f>SUBSTITUTE(LEFT(Tableau1[[#This Row],[OrderDate]],17),".",":")+0</f>
        <v>43571.36446759259</v>
      </c>
      <c r="I2295" s="3">
        <f>SUBSTITUTE(LEFT(Tableau1[[#This Row],[OrderDueTo]],17),".",":")+0</f>
        <v>43572.5</v>
      </c>
      <c r="J2295" s="13" t="str">
        <f>VLOOKUP(Tableau1[[#This Row],[AnaCode]],'Config Analyses'!A:C,2,FALSE)</f>
        <v>Analyse métaux lourds</v>
      </c>
      <c r="K2295" s="13" t="str">
        <f>VLOOKUP(Tableau1[[#This Row],[AnaCode]],'Config Analyses'!A:C,3,FALSE)</f>
        <v>Equipe 1</v>
      </c>
      <c r="L2295" s="13" t="str">
        <f>VLOOKUP(Tableau1[[#This Row],[CustomerCode]],'Config Clients'!A:D,3,FALSE)</f>
        <v>Grande surface</v>
      </c>
      <c r="M2295" s="13" t="str">
        <f>VLOOKUP(Tableau1[[#This Row],[CustomerCode]],'Config Clients'!A:D,4,FALSE)</f>
        <v>Eric</v>
      </c>
      <c r="N2295" s="10" t="str">
        <f>IFERROR(IF(Tableau1[[#This Row],[Date rendu]]-'Date de l''export'!$A$2&gt;0,"Non","Oui"),"Oui")</f>
        <v>Non</v>
      </c>
      <c r="O2295" s="11">
        <f>IF(Tableau1[[#This Row],[En retard?]]="Non",Tableau1[[#This Row],[Date rendu]]-'Date de l''export'!$A$2,0)</f>
        <v>0.74041666666744277</v>
      </c>
      <c r="P2295" s="14" t="str">
        <f>IF(Tableau1[[#This Row],[En retard?]]="Oui","HD",IF(Tableau1[Délai restant]&lt;1,"&lt;24h",IF(Tableau1[Délai restant]&lt;2,"&lt;48h","≥48h")))</f>
        <v>&lt;24h</v>
      </c>
      <c r="Q2295" s="14" t="str">
        <f>IF(AND(Tableau1[[#This Row],[En retard?]]="Oui",OR(Tableau1[[#This Row],[Product]]="Citron",Tableau1[[#This Row],[Product]]="Amandes")),"Oui","Non")</f>
        <v>Non</v>
      </c>
      <c r="R2295" t="str">
        <f>CONCATENATE(Tableau1[[#This Row],[OrderCode]],"|",Tableau1[[#This Row],[AnaCode]],"|",Tableau1[[#This Row],[Product]])</f>
        <v>CMD01654001|MTX|Tomate</v>
      </c>
    </row>
    <row r="2296" spans="1:18" x14ac:dyDescent="0.25">
      <c r="A2296" s="1" t="s">
        <v>702</v>
      </c>
      <c r="B2296" s="1" t="s">
        <v>43</v>
      </c>
      <c r="C2296" s="3" t="s">
        <v>225</v>
      </c>
      <c r="D2296" s="3" t="s">
        <v>39</v>
      </c>
      <c r="E2296" s="1" t="s">
        <v>229</v>
      </c>
      <c r="F2296" s="1" t="s">
        <v>2744</v>
      </c>
      <c r="G2296" s="1" t="s">
        <v>964</v>
      </c>
      <c r="H2296" s="3">
        <f>SUBSTITUTE(LEFT(Tableau1[[#This Row],[OrderDate]],17),".",":")+0</f>
        <v>43571.364756944444</v>
      </c>
      <c r="I2296" s="3">
        <f>SUBSTITUTE(LEFT(Tableau1[[#This Row],[OrderDueTo]],17),".",":")+0</f>
        <v>43573.5</v>
      </c>
      <c r="J2296" s="13" t="str">
        <f>VLOOKUP(Tableau1[[#This Row],[AnaCode]],'Config Analyses'!A:C,2,FALSE)</f>
        <v>Analyse sucres</v>
      </c>
      <c r="K2296" s="13" t="str">
        <f>VLOOKUP(Tableau1[[#This Row],[AnaCode]],'Config Analyses'!A:C,3,FALSE)</f>
        <v>Equipe 2</v>
      </c>
      <c r="L2296" s="13" t="str">
        <f>VLOOKUP(Tableau1[[#This Row],[CustomerCode]],'Config Clients'!A:D,3,FALSE)</f>
        <v>Coopérative agricole</v>
      </c>
      <c r="M2296" s="13" t="str">
        <f>VLOOKUP(Tableau1[[#This Row],[CustomerCode]],'Config Clients'!A:D,4,FALSE)</f>
        <v>Béatrice</v>
      </c>
      <c r="N2296" s="10" t="str">
        <f>IFERROR(IF(Tableau1[[#This Row],[Date rendu]]-'Date de l''export'!$A$2&gt;0,"Non","Oui"),"Oui")</f>
        <v>Non</v>
      </c>
      <c r="O2296" s="11">
        <f>IF(Tableau1[[#This Row],[En retard?]]="Non",Tableau1[[#This Row],[Date rendu]]-'Date de l''export'!$A$2,0)</f>
        <v>1.7404166666674428</v>
      </c>
      <c r="P2296" s="14" t="str">
        <f>IF(Tableau1[[#This Row],[En retard?]]="Oui","HD",IF(Tableau1[Délai restant]&lt;1,"&lt;24h",IF(Tableau1[Délai restant]&lt;2,"&lt;48h","≥48h")))</f>
        <v>&lt;48h</v>
      </c>
      <c r="Q2296" s="14" t="str">
        <f>IF(AND(Tableau1[[#This Row],[En retard?]]="Oui",OR(Tableau1[[#This Row],[Product]]="Citron",Tableau1[[#This Row],[Product]]="Amandes")),"Oui","Non")</f>
        <v>Non</v>
      </c>
      <c r="R2296" t="str">
        <f>CONCATENATE(Tableau1[[#This Row],[OrderCode]],"|",Tableau1[[#This Row],[AnaCode]],"|",Tableau1[[#This Row],[Product]])</f>
        <v>CMD01772001|SCR|Pomme</v>
      </c>
    </row>
    <row r="2297" spans="1:18" x14ac:dyDescent="0.25">
      <c r="A2297" s="1" t="s">
        <v>92</v>
      </c>
      <c r="B2297" s="1" t="s">
        <v>31</v>
      </c>
      <c r="C2297" s="3" t="s">
        <v>61</v>
      </c>
      <c r="D2297" s="3" t="s">
        <v>14</v>
      </c>
      <c r="E2297" s="1" t="s">
        <v>63</v>
      </c>
      <c r="F2297" s="1" t="s">
        <v>2744</v>
      </c>
      <c r="G2297" s="1" t="s">
        <v>1013</v>
      </c>
      <c r="H2297" s="3">
        <f>SUBSTITUTE(LEFT(Tableau1[[#This Row],[OrderDate]],17),".",":")+0</f>
        <v>43571.364756944444</v>
      </c>
      <c r="I2297" s="3">
        <f>SUBSTITUTE(LEFT(Tableau1[[#This Row],[OrderDueTo]],17),".",":")+0</f>
        <v>43578.5</v>
      </c>
      <c r="J2297" s="13" t="str">
        <f>VLOOKUP(Tableau1[[#This Row],[AnaCode]],'Config Analyses'!A:C,2,FALSE)</f>
        <v>Analyse polluants d'emballage</v>
      </c>
      <c r="K2297" s="13" t="str">
        <f>VLOOKUP(Tableau1[[#This Row],[AnaCode]],'Config Analyses'!A:C,3,FALSE)</f>
        <v>Equipe 3</v>
      </c>
      <c r="L2297" s="13" t="str">
        <f>VLOOKUP(Tableau1[[#This Row],[CustomerCode]],'Config Clients'!A:D,3,FALSE)</f>
        <v>Grande surface</v>
      </c>
      <c r="M2297" s="13" t="str">
        <f>VLOOKUP(Tableau1[[#This Row],[CustomerCode]],'Config Clients'!A:D,4,FALSE)</f>
        <v>Eric</v>
      </c>
      <c r="N2297" s="10" t="str">
        <f>IFERROR(IF(Tableau1[[#This Row],[Date rendu]]-'Date de l''export'!$A$2&gt;0,"Non","Oui"),"Oui")</f>
        <v>Non</v>
      </c>
      <c r="O2297" s="11">
        <f>IF(Tableau1[[#This Row],[En retard?]]="Non",Tableau1[[#This Row],[Date rendu]]-'Date de l''export'!$A$2,0)</f>
        <v>6.7404166666674428</v>
      </c>
      <c r="P2297" s="14" t="str">
        <f>IF(Tableau1[[#This Row],[En retard?]]="Oui","HD",IF(Tableau1[Délai restant]&lt;1,"&lt;24h",IF(Tableau1[Délai restant]&lt;2,"&lt;48h","≥48h")))</f>
        <v>≥48h</v>
      </c>
      <c r="Q2297" s="14" t="str">
        <f>IF(AND(Tableau1[[#This Row],[En retard?]]="Oui",OR(Tableau1[[#This Row],[Product]]="Citron",Tableau1[[#This Row],[Product]]="Amandes")),"Oui","Non")</f>
        <v>Non</v>
      </c>
      <c r="R2297" t="str">
        <f>CONCATENATE(Tableau1[[#This Row],[OrderCode]],"|",Tableau1[[#This Row],[AnaCode]],"|",Tableau1[[#This Row],[Product]])</f>
        <v>CMD01517101|PLLT|Pomme de terre</v>
      </c>
    </row>
    <row r="2298" spans="1:18" x14ac:dyDescent="0.25">
      <c r="A2298" s="1" t="s">
        <v>698</v>
      </c>
      <c r="B2298" s="1" t="s">
        <v>46</v>
      </c>
      <c r="C2298" s="3" t="s">
        <v>225</v>
      </c>
      <c r="D2298" s="3" t="s">
        <v>39</v>
      </c>
      <c r="E2298" s="1" t="s">
        <v>226</v>
      </c>
      <c r="F2298" s="1" t="s">
        <v>2746</v>
      </c>
      <c r="G2298" s="1" t="s">
        <v>964</v>
      </c>
      <c r="H2298" s="3">
        <f>SUBSTITUTE(LEFT(Tableau1[[#This Row],[OrderDate]],17),".",":")+0</f>
        <v>43571.364999999998</v>
      </c>
      <c r="I2298" s="3">
        <f>SUBSTITUTE(LEFT(Tableau1[[#This Row],[OrderDueTo]],17),".",":")+0</f>
        <v>43573.5</v>
      </c>
      <c r="J2298" s="13" t="str">
        <f>VLOOKUP(Tableau1[[#This Row],[AnaCode]],'Config Analyses'!A:C,2,FALSE)</f>
        <v>Analyse microbiologique</v>
      </c>
      <c r="K2298" s="13" t="str">
        <f>VLOOKUP(Tableau1[[#This Row],[AnaCode]],'Config Analyses'!A:C,3,FALSE)</f>
        <v>Equipe 4</v>
      </c>
      <c r="L2298" s="13" t="str">
        <f>VLOOKUP(Tableau1[[#This Row],[CustomerCode]],'Config Clients'!A:D,3,FALSE)</f>
        <v>Coopérative agricole</v>
      </c>
      <c r="M2298" s="13" t="str">
        <f>VLOOKUP(Tableau1[[#This Row],[CustomerCode]],'Config Clients'!A:D,4,FALSE)</f>
        <v>Béatrice</v>
      </c>
      <c r="N2298" s="10" t="str">
        <f>IFERROR(IF(Tableau1[[#This Row],[Date rendu]]-'Date de l''export'!$A$2&gt;0,"Non","Oui"),"Oui")</f>
        <v>Non</v>
      </c>
      <c r="O2298" s="11">
        <f>IF(Tableau1[[#This Row],[En retard?]]="Non",Tableau1[[#This Row],[Date rendu]]-'Date de l''export'!$A$2,0)</f>
        <v>1.7404166666674428</v>
      </c>
      <c r="P2298" s="14" t="str">
        <f>IF(Tableau1[[#This Row],[En retard?]]="Oui","HD",IF(Tableau1[Délai restant]&lt;1,"&lt;24h",IF(Tableau1[Délai restant]&lt;2,"&lt;48h","≥48h")))</f>
        <v>&lt;48h</v>
      </c>
      <c r="Q2298" s="14" t="str">
        <f>IF(AND(Tableau1[[#This Row],[En retard?]]="Oui",OR(Tableau1[[#This Row],[Product]]="Citron",Tableau1[[#This Row],[Product]]="Amandes")),"Oui","Non")</f>
        <v>Non</v>
      </c>
      <c r="R2298" t="str">
        <f>CONCATENATE(Tableau1[[#This Row],[OrderCode]],"|",Tableau1[[#This Row],[AnaCode]],"|",Tableau1[[#This Row],[Product]])</f>
        <v>CMD01747301|BACT|Raisin</v>
      </c>
    </row>
    <row r="2299" spans="1:18" x14ac:dyDescent="0.25">
      <c r="A2299" s="1" t="s">
        <v>932</v>
      </c>
      <c r="B2299" s="1" t="s">
        <v>21</v>
      </c>
      <c r="C2299" s="3" t="s">
        <v>61</v>
      </c>
      <c r="D2299" s="3" t="s">
        <v>14</v>
      </c>
      <c r="E2299" s="1" t="s">
        <v>179</v>
      </c>
      <c r="F2299" s="1" t="s">
        <v>2747</v>
      </c>
      <c r="G2299" s="1" t="s">
        <v>945</v>
      </c>
      <c r="H2299" s="3">
        <f>SUBSTITUTE(LEFT(Tableau1[[#This Row],[OrderDate]],17),".",":")+0</f>
        <v>43571.365069444444</v>
      </c>
      <c r="I2299" s="3">
        <f>SUBSTITUTE(LEFT(Tableau1[[#This Row],[OrderDueTo]],17),".",":")+0</f>
        <v>43572.5</v>
      </c>
      <c r="J2299" s="13" t="str">
        <f>VLOOKUP(Tableau1[[#This Row],[AnaCode]],'Config Analyses'!A:C,2,FALSE)</f>
        <v>Analyse métaux lourds</v>
      </c>
      <c r="K2299" s="13" t="str">
        <f>VLOOKUP(Tableau1[[#This Row],[AnaCode]],'Config Analyses'!A:C,3,FALSE)</f>
        <v>Equipe 1</v>
      </c>
      <c r="L2299" s="13" t="str">
        <f>VLOOKUP(Tableau1[[#This Row],[CustomerCode]],'Config Clients'!A:D,3,FALSE)</f>
        <v>Grande surface</v>
      </c>
      <c r="M2299" s="13" t="str">
        <f>VLOOKUP(Tableau1[[#This Row],[CustomerCode]],'Config Clients'!A:D,4,FALSE)</f>
        <v>Eric</v>
      </c>
      <c r="N2299" s="10" t="str">
        <f>IFERROR(IF(Tableau1[[#This Row],[Date rendu]]-'Date de l''export'!$A$2&gt;0,"Non","Oui"),"Oui")</f>
        <v>Non</v>
      </c>
      <c r="O2299" s="11">
        <f>IF(Tableau1[[#This Row],[En retard?]]="Non",Tableau1[[#This Row],[Date rendu]]-'Date de l''export'!$A$2,0)</f>
        <v>0.74041666666744277</v>
      </c>
      <c r="P2299" s="14" t="str">
        <f>IF(Tableau1[[#This Row],[En retard?]]="Oui","HD",IF(Tableau1[Délai restant]&lt;1,"&lt;24h",IF(Tableau1[Délai restant]&lt;2,"&lt;48h","≥48h")))</f>
        <v>&lt;24h</v>
      </c>
      <c r="Q2299" s="14" t="str">
        <f>IF(AND(Tableau1[[#This Row],[En retard?]]="Oui",OR(Tableau1[[#This Row],[Product]]="Citron",Tableau1[[#This Row],[Product]]="Amandes")),"Oui","Non")</f>
        <v>Non</v>
      </c>
      <c r="R2299" t="str">
        <f>CONCATENATE(Tableau1[[#This Row],[OrderCode]],"|",Tableau1[[#This Row],[AnaCode]],"|",Tableau1[[#This Row],[Product]])</f>
        <v>CMD01550504|MTX|Carotte</v>
      </c>
    </row>
    <row r="2300" spans="1:18" x14ac:dyDescent="0.25">
      <c r="A2300" s="1" t="s">
        <v>824</v>
      </c>
      <c r="B2300" s="1" t="s">
        <v>31</v>
      </c>
      <c r="C2300" s="3" t="s">
        <v>58</v>
      </c>
      <c r="D2300" s="3" t="s">
        <v>13</v>
      </c>
      <c r="E2300" s="1" t="s">
        <v>179</v>
      </c>
      <c r="F2300" s="1" t="s">
        <v>3137</v>
      </c>
      <c r="G2300" s="1" t="s">
        <v>945</v>
      </c>
      <c r="H2300" s="3">
        <f>SUBSTITUTE(LEFT(Tableau1[[#This Row],[OrderDate]],17),".",":")+0</f>
        <v>43571.366006944445</v>
      </c>
      <c r="I2300" s="3">
        <f>SUBSTITUTE(LEFT(Tableau1[[#This Row],[OrderDueTo]],17),".",":")+0</f>
        <v>43572.5</v>
      </c>
      <c r="J2300" s="13" t="str">
        <f>VLOOKUP(Tableau1[[#This Row],[AnaCode]],'Config Analyses'!A:C,2,FALSE)</f>
        <v>Analyse métaux lourds</v>
      </c>
      <c r="K2300" s="13" t="str">
        <f>VLOOKUP(Tableau1[[#This Row],[AnaCode]],'Config Analyses'!A:C,3,FALSE)</f>
        <v>Equipe 1</v>
      </c>
      <c r="L2300" s="13" t="str">
        <f>VLOOKUP(Tableau1[[#This Row],[CustomerCode]],'Config Clients'!A:D,3,FALSE)</f>
        <v>Coopérative agricole</v>
      </c>
      <c r="M2300" s="13" t="str">
        <f>VLOOKUP(Tableau1[[#This Row],[CustomerCode]],'Config Clients'!A:D,4,FALSE)</f>
        <v>Béatrice</v>
      </c>
      <c r="N2300" s="10" t="str">
        <f>IFERROR(IF(Tableau1[[#This Row],[Date rendu]]-'Date de l''export'!$A$2&gt;0,"Non","Oui"),"Oui")</f>
        <v>Non</v>
      </c>
      <c r="O2300" s="11">
        <f>IF(Tableau1[[#This Row],[En retard?]]="Non",Tableau1[[#This Row],[Date rendu]]-'Date de l''export'!$A$2,0)</f>
        <v>0.74041666666744277</v>
      </c>
      <c r="P2300" s="14" t="str">
        <f>IF(Tableau1[[#This Row],[En retard?]]="Oui","HD",IF(Tableau1[Délai restant]&lt;1,"&lt;24h",IF(Tableau1[Délai restant]&lt;2,"&lt;48h","≥48h")))</f>
        <v>&lt;24h</v>
      </c>
      <c r="Q2300" s="14" t="str">
        <f>IF(AND(Tableau1[[#This Row],[En retard?]]="Oui",OR(Tableau1[[#This Row],[Product]]="Citron",Tableau1[[#This Row],[Product]]="Amandes")),"Oui","Non")</f>
        <v>Non</v>
      </c>
      <c r="R2300" t="str">
        <f>CONCATENATE(Tableau1[[#This Row],[OrderCode]],"|",Tableau1[[#This Row],[AnaCode]],"|",Tableau1[[#This Row],[Product]])</f>
        <v>CMD01763110|MTX|Pomme de terre</v>
      </c>
    </row>
    <row r="2301" spans="1:18" x14ac:dyDescent="0.25">
      <c r="A2301" s="1" t="s">
        <v>491</v>
      </c>
      <c r="B2301" s="1" t="s">
        <v>43</v>
      </c>
      <c r="C2301" s="3" t="s">
        <v>225</v>
      </c>
      <c r="D2301" s="3" t="s">
        <v>39</v>
      </c>
      <c r="E2301" s="1" t="s">
        <v>179</v>
      </c>
      <c r="F2301" s="1" t="s">
        <v>2901</v>
      </c>
      <c r="G2301" s="1" t="s">
        <v>945</v>
      </c>
      <c r="H2301" s="3">
        <f>SUBSTITUTE(LEFT(Tableau1[[#This Row],[OrderDate]],17),".",":")+0</f>
        <v>43571.366087962961</v>
      </c>
      <c r="I2301" s="3">
        <f>SUBSTITUTE(LEFT(Tableau1[[#This Row],[OrderDueTo]],17),".",":")+0</f>
        <v>43572.5</v>
      </c>
      <c r="J2301" s="13" t="str">
        <f>VLOOKUP(Tableau1[[#This Row],[AnaCode]],'Config Analyses'!A:C,2,FALSE)</f>
        <v>Analyse métaux lourds</v>
      </c>
      <c r="K2301" s="13" t="str">
        <f>VLOOKUP(Tableau1[[#This Row],[AnaCode]],'Config Analyses'!A:C,3,FALSE)</f>
        <v>Equipe 1</v>
      </c>
      <c r="L2301" s="13" t="str">
        <f>VLOOKUP(Tableau1[[#This Row],[CustomerCode]],'Config Clients'!A:D,3,FALSE)</f>
        <v>Coopérative agricole</v>
      </c>
      <c r="M2301" s="13" t="str">
        <f>VLOOKUP(Tableau1[[#This Row],[CustomerCode]],'Config Clients'!A:D,4,FALSE)</f>
        <v>Béatrice</v>
      </c>
      <c r="N2301" s="10" t="str">
        <f>IFERROR(IF(Tableau1[[#This Row],[Date rendu]]-'Date de l''export'!$A$2&gt;0,"Non","Oui"),"Oui")</f>
        <v>Non</v>
      </c>
      <c r="O2301" s="11">
        <f>IF(Tableau1[[#This Row],[En retard?]]="Non",Tableau1[[#This Row],[Date rendu]]-'Date de l''export'!$A$2,0)</f>
        <v>0.74041666666744277</v>
      </c>
      <c r="P2301" s="14" t="str">
        <f>IF(Tableau1[[#This Row],[En retard?]]="Oui","HD",IF(Tableau1[Délai restant]&lt;1,"&lt;24h",IF(Tableau1[Délai restant]&lt;2,"&lt;48h","≥48h")))</f>
        <v>&lt;24h</v>
      </c>
      <c r="Q2301" s="14" t="str">
        <f>IF(AND(Tableau1[[#This Row],[En retard?]]="Oui",OR(Tableau1[[#This Row],[Product]]="Citron",Tableau1[[#This Row],[Product]]="Amandes")),"Oui","Non")</f>
        <v>Non</v>
      </c>
      <c r="R2301" t="str">
        <f>CONCATENATE(Tableau1[[#This Row],[OrderCode]],"|",Tableau1[[#This Row],[AnaCode]],"|",Tableau1[[#This Row],[Product]])</f>
        <v>CMD01780201|MTX|Pomme</v>
      </c>
    </row>
    <row r="2302" spans="1:18" x14ac:dyDescent="0.25">
      <c r="A2302" s="1" t="s">
        <v>3879</v>
      </c>
      <c r="B2302" s="1" t="s">
        <v>42</v>
      </c>
      <c r="C2302" s="3" t="s">
        <v>188</v>
      </c>
      <c r="D2302" s="3" t="s">
        <v>38</v>
      </c>
      <c r="E2302" s="1" t="s">
        <v>179</v>
      </c>
      <c r="F2302" s="1" t="s">
        <v>4000</v>
      </c>
      <c r="G2302" s="1" t="s">
        <v>945</v>
      </c>
      <c r="H2302" s="3">
        <f>SUBSTITUTE(LEFT(Tableau1[[#This Row],[OrderDate]],17),".",":")+0</f>
        <v>43571.366585648146</v>
      </c>
      <c r="I2302" s="3">
        <f>SUBSTITUTE(LEFT(Tableau1[[#This Row],[OrderDueTo]],17),".",":")+0</f>
        <v>43572.5</v>
      </c>
      <c r="J2302" s="13" t="str">
        <f>VLOOKUP(Tableau1[[#This Row],[AnaCode]],'Config Analyses'!A:C,2,FALSE)</f>
        <v>Analyse métaux lourds</v>
      </c>
      <c r="K2302" s="13" t="str">
        <f>VLOOKUP(Tableau1[[#This Row],[AnaCode]],'Config Analyses'!A:C,3,FALSE)</f>
        <v>Equipe 1</v>
      </c>
      <c r="L2302" s="13" t="str">
        <f>VLOOKUP(Tableau1[[#This Row],[CustomerCode]],'Config Clients'!A:D,3,FALSE)</f>
        <v>Coopérative agricole</v>
      </c>
      <c r="M2302" s="13" t="str">
        <f>VLOOKUP(Tableau1[[#This Row],[CustomerCode]],'Config Clients'!A:D,4,FALSE)</f>
        <v>Julie</v>
      </c>
      <c r="N2302" s="10" t="str">
        <f>IFERROR(IF(Tableau1[[#This Row],[Date rendu]]-'Date de l''export'!$A$2&gt;0,"Non","Oui"),"Oui")</f>
        <v>Non</v>
      </c>
      <c r="O2302" s="11">
        <f>IF(Tableau1[[#This Row],[En retard?]]="Non",Tableau1[[#This Row],[Date rendu]]-'Date de l''export'!$A$2,0)</f>
        <v>0.74041666666744277</v>
      </c>
      <c r="P2302" s="14" t="str">
        <f>IF(Tableau1[[#This Row],[En retard?]]="Oui","HD",IF(Tableau1[Délai restant]&lt;1,"&lt;24h",IF(Tableau1[Délai restant]&lt;2,"&lt;48h","≥48h")))</f>
        <v>&lt;24h</v>
      </c>
      <c r="Q2302" s="14" t="str">
        <f>IF(AND(Tableau1[[#This Row],[En retard?]]="Oui",OR(Tableau1[[#This Row],[Product]]="Citron",Tableau1[[#This Row],[Product]]="Amandes")),"Oui","Non")</f>
        <v>Non</v>
      </c>
      <c r="R2302" t="str">
        <f>CONCATENATE(Tableau1[[#This Row],[OrderCode]],"|",Tableau1[[#This Row],[AnaCode]],"|",Tableau1[[#This Row],[Product]])</f>
        <v>CMD01601407|MTX|Jus de fruits</v>
      </c>
    </row>
    <row r="2303" spans="1:18" x14ac:dyDescent="0.25">
      <c r="A2303" s="1" t="s">
        <v>3687</v>
      </c>
      <c r="B2303" s="1" t="s">
        <v>42</v>
      </c>
      <c r="C2303" s="3" t="s">
        <v>188</v>
      </c>
      <c r="D2303" s="3" t="s">
        <v>38</v>
      </c>
      <c r="E2303" s="1" t="s">
        <v>179</v>
      </c>
      <c r="F2303" s="1" t="s">
        <v>4001</v>
      </c>
      <c r="G2303" s="1" t="s">
        <v>945</v>
      </c>
      <c r="H2303" s="3">
        <f>SUBSTITUTE(LEFT(Tableau1[[#This Row],[OrderDate]],17),".",":")+0</f>
        <v>43571.367430555554</v>
      </c>
      <c r="I2303" s="3">
        <f>SUBSTITUTE(LEFT(Tableau1[[#This Row],[OrderDueTo]],17),".",":")+0</f>
        <v>43572.5</v>
      </c>
      <c r="J2303" s="13" t="str">
        <f>VLOOKUP(Tableau1[[#This Row],[AnaCode]],'Config Analyses'!A:C,2,FALSE)</f>
        <v>Analyse métaux lourds</v>
      </c>
      <c r="K2303" s="13" t="str">
        <f>VLOOKUP(Tableau1[[#This Row],[AnaCode]],'Config Analyses'!A:C,3,FALSE)</f>
        <v>Equipe 1</v>
      </c>
      <c r="L2303" s="13" t="str">
        <f>VLOOKUP(Tableau1[[#This Row],[CustomerCode]],'Config Clients'!A:D,3,FALSE)</f>
        <v>Coopérative agricole</v>
      </c>
      <c r="M2303" s="13" t="str">
        <f>VLOOKUP(Tableau1[[#This Row],[CustomerCode]],'Config Clients'!A:D,4,FALSE)</f>
        <v>Julie</v>
      </c>
      <c r="N2303" s="10" t="str">
        <f>IFERROR(IF(Tableau1[[#This Row],[Date rendu]]-'Date de l''export'!$A$2&gt;0,"Non","Oui"),"Oui")</f>
        <v>Non</v>
      </c>
      <c r="O2303" s="11">
        <f>IF(Tableau1[[#This Row],[En retard?]]="Non",Tableau1[[#This Row],[Date rendu]]-'Date de l''export'!$A$2,0)</f>
        <v>0.74041666666744277</v>
      </c>
      <c r="P2303" s="14" t="str">
        <f>IF(Tableau1[[#This Row],[En retard?]]="Oui","HD",IF(Tableau1[Délai restant]&lt;1,"&lt;24h",IF(Tableau1[Délai restant]&lt;2,"&lt;48h","≥48h")))</f>
        <v>&lt;24h</v>
      </c>
      <c r="Q2303" s="14" t="str">
        <f>IF(AND(Tableau1[[#This Row],[En retard?]]="Oui",OR(Tableau1[[#This Row],[Product]]="Citron",Tableau1[[#This Row],[Product]]="Amandes")),"Oui","Non")</f>
        <v>Non</v>
      </c>
      <c r="R2303" t="str">
        <f>CONCATENATE(Tableau1[[#This Row],[OrderCode]],"|",Tableau1[[#This Row],[AnaCode]],"|",Tableau1[[#This Row],[Product]])</f>
        <v>CMD01646440|MTX|Jus de fruits</v>
      </c>
    </row>
    <row r="2304" spans="1:18" x14ac:dyDescent="0.25">
      <c r="A2304" s="1" t="s">
        <v>428</v>
      </c>
      <c r="B2304" s="1" t="s">
        <v>7</v>
      </c>
      <c r="C2304" s="3" t="s">
        <v>52</v>
      </c>
      <c r="D2304" s="3" t="s">
        <v>9</v>
      </c>
      <c r="E2304" s="1" t="s">
        <v>226</v>
      </c>
      <c r="F2304" s="1" t="s">
        <v>2087</v>
      </c>
      <c r="G2304" s="1" t="s">
        <v>964</v>
      </c>
      <c r="H2304" s="3">
        <f>SUBSTITUTE(LEFT(Tableau1[[#This Row],[OrderDate]],17),".",":")+0</f>
        <v>43571.368576388886</v>
      </c>
      <c r="I2304" s="3">
        <f>SUBSTITUTE(LEFT(Tableau1[[#This Row],[OrderDueTo]],17),".",":")+0</f>
        <v>43573.5</v>
      </c>
      <c r="J2304" s="13" t="str">
        <f>VLOOKUP(Tableau1[[#This Row],[AnaCode]],'Config Analyses'!A:C,2,FALSE)</f>
        <v>Analyse microbiologique</v>
      </c>
      <c r="K2304" s="13" t="str">
        <f>VLOOKUP(Tableau1[[#This Row],[AnaCode]],'Config Analyses'!A:C,3,FALSE)</f>
        <v>Equipe 4</v>
      </c>
      <c r="L2304" s="13" t="str">
        <f>VLOOKUP(Tableau1[[#This Row],[CustomerCode]],'Config Clients'!A:D,3,FALSE)</f>
        <v>Centrale d'achats</v>
      </c>
      <c r="M2304" s="13" t="str">
        <f>VLOOKUP(Tableau1[[#This Row],[CustomerCode]],'Config Clients'!A:D,4,FALSE)</f>
        <v>Sandrine</v>
      </c>
      <c r="N2304" s="10" t="str">
        <f>IFERROR(IF(Tableau1[[#This Row],[Date rendu]]-'Date de l''export'!$A$2&gt;0,"Non","Oui"),"Oui")</f>
        <v>Non</v>
      </c>
      <c r="O2304" s="11">
        <f>IF(Tableau1[[#This Row],[En retard?]]="Non",Tableau1[[#This Row],[Date rendu]]-'Date de l''export'!$A$2,0)</f>
        <v>1.7404166666674428</v>
      </c>
      <c r="P2304" s="14" t="str">
        <f>IF(Tableau1[[#This Row],[En retard?]]="Oui","HD",IF(Tableau1[Délai restant]&lt;1,"&lt;24h",IF(Tableau1[Délai restant]&lt;2,"&lt;48h","≥48h")))</f>
        <v>&lt;48h</v>
      </c>
      <c r="Q2304" s="14" t="str">
        <f>IF(AND(Tableau1[[#This Row],[En retard?]]="Oui",OR(Tableau1[[#This Row],[Product]]="Citron",Tableau1[[#This Row],[Product]]="Amandes")),"Oui","Non")</f>
        <v>Non</v>
      </c>
      <c r="R2304" t="str">
        <f>CONCATENATE(Tableau1[[#This Row],[OrderCode]],"|",Tableau1[[#This Row],[AnaCode]],"|",Tableau1[[#This Row],[Product]])</f>
        <v>CMD01784001|BACT|Concombre</v>
      </c>
    </row>
    <row r="2305" spans="1:18" x14ac:dyDescent="0.25">
      <c r="A2305" s="1" t="s">
        <v>646</v>
      </c>
      <c r="B2305" s="1" t="s">
        <v>20</v>
      </c>
      <c r="C2305" s="3" t="s">
        <v>61</v>
      </c>
      <c r="D2305" s="3" t="s">
        <v>14</v>
      </c>
      <c r="E2305" s="1" t="s">
        <v>226</v>
      </c>
      <c r="F2305" s="1" t="s">
        <v>2757</v>
      </c>
      <c r="G2305" s="1" t="s">
        <v>964</v>
      </c>
      <c r="H2305" s="3">
        <f>SUBSTITUTE(LEFT(Tableau1[[#This Row],[OrderDate]],17),".",":")+0</f>
        <v>43571.36859953704</v>
      </c>
      <c r="I2305" s="3">
        <f>SUBSTITUTE(LEFT(Tableau1[[#This Row],[OrderDueTo]],17),".",":")+0</f>
        <v>43573.5</v>
      </c>
      <c r="J2305" s="13" t="str">
        <f>VLOOKUP(Tableau1[[#This Row],[AnaCode]],'Config Analyses'!A:C,2,FALSE)</f>
        <v>Analyse microbiologique</v>
      </c>
      <c r="K2305" s="13" t="str">
        <f>VLOOKUP(Tableau1[[#This Row],[AnaCode]],'Config Analyses'!A:C,3,FALSE)</f>
        <v>Equipe 4</v>
      </c>
      <c r="L2305" s="13" t="str">
        <f>VLOOKUP(Tableau1[[#This Row],[CustomerCode]],'Config Clients'!A:D,3,FALSE)</f>
        <v>Grande surface</v>
      </c>
      <c r="M2305" s="13" t="str">
        <f>VLOOKUP(Tableau1[[#This Row],[CustomerCode]],'Config Clients'!A:D,4,FALSE)</f>
        <v>Eric</v>
      </c>
      <c r="N2305" s="10" t="str">
        <f>IFERROR(IF(Tableau1[[#This Row],[Date rendu]]-'Date de l''export'!$A$2&gt;0,"Non","Oui"),"Oui")</f>
        <v>Non</v>
      </c>
      <c r="O2305" s="11">
        <f>IF(Tableau1[[#This Row],[En retard?]]="Non",Tableau1[[#This Row],[Date rendu]]-'Date de l''export'!$A$2,0)</f>
        <v>1.7404166666674428</v>
      </c>
      <c r="P2305" s="14" t="str">
        <f>IF(Tableau1[[#This Row],[En retard?]]="Oui","HD",IF(Tableau1[Délai restant]&lt;1,"&lt;24h",IF(Tableau1[Délai restant]&lt;2,"&lt;48h","≥48h")))</f>
        <v>&lt;48h</v>
      </c>
      <c r="Q2305" s="14" t="str">
        <f>IF(AND(Tableau1[[#This Row],[En retard?]]="Oui",OR(Tableau1[[#This Row],[Product]]="Citron",Tableau1[[#This Row],[Product]]="Amandes")),"Oui","Non")</f>
        <v>Non</v>
      </c>
      <c r="R2305" t="str">
        <f>CONCATENATE(Tableau1[[#This Row],[OrderCode]],"|",Tableau1[[#This Row],[AnaCode]],"|",Tableau1[[#This Row],[Product]])</f>
        <v>CMD01761801|BACT|Orange</v>
      </c>
    </row>
    <row r="2306" spans="1:18" x14ac:dyDescent="0.25">
      <c r="A2306" s="1" t="s">
        <v>891</v>
      </c>
      <c r="B2306" s="1" t="s">
        <v>43</v>
      </c>
      <c r="C2306" s="3" t="s">
        <v>225</v>
      </c>
      <c r="D2306" s="3" t="s">
        <v>39</v>
      </c>
      <c r="E2306" s="1" t="s">
        <v>179</v>
      </c>
      <c r="F2306" s="1" t="s">
        <v>2952</v>
      </c>
      <c r="G2306" s="1" t="s">
        <v>945</v>
      </c>
      <c r="H2306" s="3">
        <f>SUBSTITUTE(LEFT(Tableau1[[#This Row],[OrderDate]],17),".",":")+0</f>
        <v>43571.368657407409</v>
      </c>
      <c r="I2306" s="3">
        <f>SUBSTITUTE(LEFT(Tableau1[[#This Row],[OrderDueTo]],17),".",":")+0</f>
        <v>43572.5</v>
      </c>
      <c r="J2306" s="13" t="str">
        <f>VLOOKUP(Tableau1[[#This Row],[AnaCode]],'Config Analyses'!A:C,2,FALSE)</f>
        <v>Analyse métaux lourds</v>
      </c>
      <c r="K2306" s="13" t="str">
        <f>VLOOKUP(Tableau1[[#This Row],[AnaCode]],'Config Analyses'!A:C,3,FALSE)</f>
        <v>Equipe 1</v>
      </c>
      <c r="L2306" s="13" t="str">
        <f>VLOOKUP(Tableau1[[#This Row],[CustomerCode]],'Config Clients'!A:D,3,FALSE)</f>
        <v>Coopérative agricole</v>
      </c>
      <c r="M2306" s="13" t="str">
        <f>VLOOKUP(Tableau1[[#This Row],[CustomerCode]],'Config Clients'!A:D,4,FALSE)</f>
        <v>Béatrice</v>
      </c>
      <c r="N2306" s="10" t="str">
        <f>IFERROR(IF(Tableau1[[#This Row],[Date rendu]]-'Date de l''export'!$A$2&gt;0,"Non","Oui"),"Oui")</f>
        <v>Non</v>
      </c>
      <c r="O2306" s="11">
        <f>IF(Tableau1[[#This Row],[En retard?]]="Non",Tableau1[[#This Row],[Date rendu]]-'Date de l''export'!$A$2,0)</f>
        <v>0.74041666666744277</v>
      </c>
      <c r="P2306" s="14" t="str">
        <f>IF(Tableau1[[#This Row],[En retard?]]="Oui","HD",IF(Tableau1[Délai restant]&lt;1,"&lt;24h",IF(Tableau1[Délai restant]&lt;2,"&lt;48h","≥48h")))</f>
        <v>&lt;24h</v>
      </c>
      <c r="Q2306" s="14" t="str">
        <f>IF(AND(Tableau1[[#This Row],[En retard?]]="Oui",OR(Tableau1[[#This Row],[Product]]="Citron",Tableau1[[#This Row],[Product]]="Amandes")),"Oui","Non")</f>
        <v>Non</v>
      </c>
      <c r="R2306" t="str">
        <f>CONCATENATE(Tableau1[[#This Row],[OrderCode]],"|",Tableau1[[#This Row],[AnaCode]],"|",Tableau1[[#This Row],[Product]])</f>
        <v>CMD01774601|MTX|Pomme</v>
      </c>
    </row>
    <row r="2307" spans="1:18" x14ac:dyDescent="0.25">
      <c r="A2307" s="1" t="s">
        <v>480</v>
      </c>
      <c r="B2307" s="1" t="s">
        <v>21</v>
      </c>
      <c r="C2307" s="3" t="s">
        <v>72</v>
      </c>
      <c r="D2307" s="3" t="s">
        <v>22</v>
      </c>
      <c r="E2307" s="1" t="s">
        <v>179</v>
      </c>
      <c r="F2307" s="1" t="s">
        <v>2760</v>
      </c>
      <c r="G2307" s="1" t="s">
        <v>945</v>
      </c>
      <c r="H2307" s="3">
        <f>SUBSTITUTE(LEFT(Tableau1[[#This Row],[OrderDate]],17),".",":")+0</f>
        <v>43571.369050925925</v>
      </c>
      <c r="I2307" s="3">
        <f>SUBSTITUTE(LEFT(Tableau1[[#This Row],[OrderDueTo]],17),".",":")+0</f>
        <v>43572.5</v>
      </c>
      <c r="J2307" s="13" t="str">
        <f>VLOOKUP(Tableau1[[#This Row],[AnaCode]],'Config Analyses'!A:C,2,FALSE)</f>
        <v>Analyse métaux lourds</v>
      </c>
      <c r="K2307" s="13" t="str">
        <f>VLOOKUP(Tableau1[[#This Row],[AnaCode]],'Config Analyses'!A:C,3,FALSE)</f>
        <v>Equipe 1</v>
      </c>
      <c r="L2307" s="13" t="str">
        <f>VLOOKUP(Tableau1[[#This Row],[CustomerCode]],'Config Clients'!A:D,3,FALSE)</f>
        <v>Coopérative agricole</v>
      </c>
      <c r="M2307" s="13" t="str">
        <f>VLOOKUP(Tableau1[[#This Row],[CustomerCode]],'Config Clients'!A:D,4,FALSE)</f>
        <v>Julie</v>
      </c>
      <c r="N2307" s="10" t="str">
        <f>IFERROR(IF(Tableau1[[#This Row],[Date rendu]]-'Date de l''export'!$A$2&gt;0,"Non","Oui"),"Oui")</f>
        <v>Non</v>
      </c>
      <c r="O2307" s="11">
        <f>IF(Tableau1[[#This Row],[En retard?]]="Non",Tableau1[[#This Row],[Date rendu]]-'Date de l''export'!$A$2,0)</f>
        <v>0.74041666666744277</v>
      </c>
      <c r="P2307" s="14" t="str">
        <f>IF(Tableau1[[#This Row],[En retard?]]="Oui","HD",IF(Tableau1[Délai restant]&lt;1,"&lt;24h",IF(Tableau1[Délai restant]&lt;2,"&lt;48h","≥48h")))</f>
        <v>&lt;24h</v>
      </c>
      <c r="Q2307" s="14" t="str">
        <f>IF(AND(Tableau1[[#This Row],[En retard?]]="Oui",OR(Tableau1[[#This Row],[Product]]="Citron",Tableau1[[#This Row],[Product]]="Amandes")),"Oui","Non")</f>
        <v>Non</v>
      </c>
      <c r="R2307" t="str">
        <f>CONCATENATE(Tableau1[[#This Row],[OrderCode]],"|",Tableau1[[#This Row],[AnaCode]],"|",Tableau1[[#This Row],[Product]])</f>
        <v>CMD01721201|MTX|Carotte</v>
      </c>
    </row>
    <row r="2308" spans="1:18" x14ac:dyDescent="0.25">
      <c r="A2308" s="1" t="s">
        <v>368</v>
      </c>
      <c r="B2308" s="1" t="s">
        <v>31</v>
      </c>
      <c r="C2308" s="3" t="s">
        <v>52</v>
      </c>
      <c r="D2308" s="3" t="s">
        <v>9</v>
      </c>
      <c r="E2308" s="1" t="s">
        <v>179</v>
      </c>
      <c r="F2308" s="1" t="s">
        <v>3113</v>
      </c>
      <c r="G2308" s="1" t="s">
        <v>945</v>
      </c>
      <c r="H2308" s="3">
        <f>SUBSTITUTE(LEFT(Tableau1[[#This Row],[OrderDate]],17),".",":")+0</f>
        <v>43571.369421296295</v>
      </c>
      <c r="I2308" s="3">
        <f>SUBSTITUTE(LEFT(Tableau1[[#This Row],[OrderDueTo]],17),".",":")+0</f>
        <v>43572.5</v>
      </c>
      <c r="J2308" s="13" t="str">
        <f>VLOOKUP(Tableau1[[#This Row],[AnaCode]],'Config Analyses'!A:C,2,FALSE)</f>
        <v>Analyse métaux lourds</v>
      </c>
      <c r="K2308" s="13" t="str">
        <f>VLOOKUP(Tableau1[[#This Row],[AnaCode]],'Config Analyses'!A:C,3,FALSE)</f>
        <v>Equipe 1</v>
      </c>
      <c r="L2308" s="13" t="str">
        <f>VLOOKUP(Tableau1[[#This Row],[CustomerCode]],'Config Clients'!A:D,3,FALSE)</f>
        <v>Centrale d'achats</v>
      </c>
      <c r="M2308" s="13" t="str">
        <f>VLOOKUP(Tableau1[[#This Row],[CustomerCode]],'Config Clients'!A:D,4,FALSE)</f>
        <v>Sandrine</v>
      </c>
      <c r="N2308" s="10" t="str">
        <f>IFERROR(IF(Tableau1[[#This Row],[Date rendu]]-'Date de l''export'!$A$2&gt;0,"Non","Oui"),"Oui")</f>
        <v>Non</v>
      </c>
      <c r="O2308" s="11">
        <f>IF(Tableau1[[#This Row],[En retard?]]="Non",Tableau1[[#This Row],[Date rendu]]-'Date de l''export'!$A$2,0)</f>
        <v>0.74041666666744277</v>
      </c>
      <c r="P2308" s="14" t="str">
        <f>IF(Tableau1[[#This Row],[En retard?]]="Oui","HD",IF(Tableau1[Délai restant]&lt;1,"&lt;24h",IF(Tableau1[Délai restant]&lt;2,"&lt;48h","≥48h")))</f>
        <v>&lt;24h</v>
      </c>
      <c r="Q2308" s="14" t="str">
        <f>IF(AND(Tableau1[[#This Row],[En retard?]]="Oui",OR(Tableau1[[#This Row],[Product]]="Citron",Tableau1[[#This Row],[Product]]="Amandes")),"Oui","Non")</f>
        <v>Non</v>
      </c>
      <c r="R2308" t="str">
        <f>CONCATENATE(Tableau1[[#This Row],[OrderCode]],"|",Tableau1[[#This Row],[AnaCode]],"|",Tableau1[[#This Row],[Product]])</f>
        <v>CMD01749307|MTX|Pomme de terre</v>
      </c>
    </row>
    <row r="2309" spans="1:18" x14ac:dyDescent="0.25">
      <c r="A2309" s="1" t="s">
        <v>837</v>
      </c>
      <c r="B2309" s="1" t="s">
        <v>44</v>
      </c>
      <c r="C2309" s="3" t="s">
        <v>147</v>
      </c>
      <c r="D2309" s="3" t="s">
        <v>34</v>
      </c>
      <c r="E2309" s="1" t="s">
        <v>179</v>
      </c>
      <c r="F2309" s="1" t="s">
        <v>2067</v>
      </c>
      <c r="G2309" s="1" t="s">
        <v>945</v>
      </c>
      <c r="H2309" s="3">
        <f>SUBSTITUTE(LEFT(Tableau1[[#This Row],[OrderDate]],17),".",":")+0</f>
        <v>43571.369629629633</v>
      </c>
      <c r="I2309" s="3">
        <f>SUBSTITUTE(LEFT(Tableau1[[#This Row],[OrderDueTo]],17),".",":")+0</f>
        <v>43572.5</v>
      </c>
      <c r="J2309" s="13" t="str">
        <f>VLOOKUP(Tableau1[[#This Row],[AnaCode]],'Config Analyses'!A:C,2,FALSE)</f>
        <v>Analyse métaux lourds</v>
      </c>
      <c r="K2309" s="13" t="str">
        <f>VLOOKUP(Tableau1[[#This Row],[AnaCode]],'Config Analyses'!A:C,3,FALSE)</f>
        <v>Equipe 1</v>
      </c>
      <c r="L2309" s="13" t="str">
        <f>VLOOKUP(Tableau1[[#This Row],[CustomerCode]],'Config Clients'!A:D,3,FALSE)</f>
        <v>Entreprises agro-alimentaires</v>
      </c>
      <c r="M2309" s="13" t="str">
        <f>VLOOKUP(Tableau1[[#This Row],[CustomerCode]],'Config Clients'!A:D,4,FALSE)</f>
        <v>Marc</v>
      </c>
      <c r="N2309" s="10" t="str">
        <f>IFERROR(IF(Tableau1[[#This Row],[Date rendu]]-'Date de l''export'!$A$2&gt;0,"Non","Oui"),"Oui")</f>
        <v>Non</v>
      </c>
      <c r="O2309" s="11">
        <f>IF(Tableau1[[#This Row],[En retard?]]="Non",Tableau1[[#This Row],[Date rendu]]-'Date de l''export'!$A$2,0)</f>
        <v>0.74041666666744277</v>
      </c>
      <c r="P2309" s="14" t="str">
        <f>IF(Tableau1[[#This Row],[En retard?]]="Oui","HD",IF(Tableau1[Délai restant]&lt;1,"&lt;24h",IF(Tableau1[Délai restant]&lt;2,"&lt;48h","≥48h")))</f>
        <v>&lt;24h</v>
      </c>
      <c r="Q2309" s="14" t="str">
        <f>IF(AND(Tableau1[[#This Row],[En retard?]]="Oui",OR(Tableau1[[#This Row],[Product]]="Citron",Tableau1[[#This Row],[Product]]="Amandes")),"Oui","Non")</f>
        <v>Non</v>
      </c>
      <c r="R2309" t="str">
        <f>CONCATENATE(Tableau1[[#This Row],[OrderCode]],"|",Tableau1[[#This Row],[AnaCode]],"|",Tableau1[[#This Row],[Product]])</f>
        <v>CMD01770811|MTX|Framboise</v>
      </c>
    </row>
    <row r="2310" spans="1:18" x14ac:dyDescent="0.25">
      <c r="A2310" s="1" t="s">
        <v>681</v>
      </c>
      <c r="B2310" s="1" t="s">
        <v>31</v>
      </c>
      <c r="C2310" s="3" t="s">
        <v>61</v>
      </c>
      <c r="D2310" s="3" t="s">
        <v>14</v>
      </c>
      <c r="E2310" s="1" t="s">
        <v>179</v>
      </c>
      <c r="F2310" s="1" t="s">
        <v>2583</v>
      </c>
      <c r="G2310" s="1" t="s">
        <v>945</v>
      </c>
      <c r="H2310" s="3">
        <f>SUBSTITUTE(LEFT(Tableau1[[#This Row],[OrderDate]],17),".",":")+0</f>
        <v>43571.369826388887</v>
      </c>
      <c r="I2310" s="3">
        <f>SUBSTITUTE(LEFT(Tableau1[[#This Row],[OrderDueTo]],17),".",":")+0</f>
        <v>43572.5</v>
      </c>
      <c r="J2310" s="13" t="str">
        <f>VLOOKUP(Tableau1[[#This Row],[AnaCode]],'Config Analyses'!A:C,2,FALSE)</f>
        <v>Analyse métaux lourds</v>
      </c>
      <c r="K2310" s="13" t="str">
        <f>VLOOKUP(Tableau1[[#This Row],[AnaCode]],'Config Analyses'!A:C,3,FALSE)</f>
        <v>Equipe 1</v>
      </c>
      <c r="L2310" s="13" t="str">
        <f>VLOOKUP(Tableau1[[#This Row],[CustomerCode]],'Config Clients'!A:D,3,FALSE)</f>
        <v>Grande surface</v>
      </c>
      <c r="M2310" s="13" t="str">
        <f>VLOOKUP(Tableau1[[#This Row],[CustomerCode]],'Config Clients'!A:D,4,FALSE)</f>
        <v>Eric</v>
      </c>
      <c r="N2310" s="10" t="str">
        <f>IFERROR(IF(Tableau1[[#This Row],[Date rendu]]-'Date de l''export'!$A$2&gt;0,"Non","Oui"),"Oui")</f>
        <v>Non</v>
      </c>
      <c r="O2310" s="11">
        <f>IF(Tableau1[[#This Row],[En retard?]]="Non",Tableau1[[#This Row],[Date rendu]]-'Date de l''export'!$A$2,0)</f>
        <v>0.74041666666744277</v>
      </c>
      <c r="P2310" s="14" t="str">
        <f>IF(Tableau1[[#This Row],[En retard?]]="Oui","HD",IF(Tableau1[Délai restant]&lt;1,"&lt;24h",IF(Tableau1[Délai restant]&lt;2,"&lt;48h","≥48h")))</f>
        <v>&lt;24h</v>
      </c>
      <c r="Q2310" s="14" t="str">
        <f>IF(AND(Tableau1[[#This Row],[En retard?]]="Oui",OR(Tableau1[[#This Row],[Product]]="Citron",Tableau1[[#This Row],[Product]]="Amandes")),"Oui","Non")</f>
        <v>Non</v>
      </c>
      <c r="R2310" t="str">
        <f>CONCATENATE(Tableau1[[#This Row],[OrderCode]],"|",Tableau1[[#This Row],[AnaCode]],"|",Tableau1[[#This Row],[Product]])</f>
        <v>CMD01573502|MTX|Pomme de terre</v>
      </c>
    </row>
    <row r="2311" spans="1:18" x14ac:dyDescent="0.25">
      <c r="A2311" s="1" t="s">
        <v>4002</v>
      </c>
      <c r="B2311" s="1" t="s">
        <v>32</v>
      </c>
      <c r="C2311" s="3" t="s">
        <v>255</v>
      </c>
      <c r="D2311" s="3" t="s">
        <v>40</v>
      </c>
      <c r="E2311" s="1" t="s">
        <v>179</v>
      </c>
      <c r="F2311" s="1" t="s">
        <v>4003</v>
      </c>
      <c r="G2311" s="1" t="s">
        <v>945</v>
      </c>
      <c r="H2311" s="3">
        <f>SUBSTITUTE(LEFT(Tableau1[[#This Row],[OrderDate]],17),".",":")+0</f>
        <v>43571.36990740741</v>
      </c>
      <c r="I2311" s="3">
        <f>SUBSTITUTE(LEFT(Tableau1[[#This Row],[OrderDueTo]],17),".",":")+0</f>
        <v>43572.5</v>
      </c>
      <c r="J2311" s="13" t="str">
        <f>VLOOKUP(Tableau1[[#This Row],[AnaCode]],'Config Analyses'!A:C,2,FALSE)</f>
        <v>Analyse métaux lourds</v>
      </c>
      <c r="K2311" s="13" t="str">
        <f>VLOOKUP(Tableau1[[#This Row],[AnaCode]],'Config Analyses'!A:C,3,FALSE)</f>
        <v>Equipe 1</v>
      </c>
      <c r="L2311" s="13" t="str">
        <f>VLOOKUP(Tableau1[[#This Row],[CustomerCode]],'Config Clients'!A:D,3,FALSE)</f>
        <v>Coopérative agricole</v>
      </c>
      <c r="M2311" s="13" t="str">
        <f>VLOOKUP(Tableau1[[#This Row],[CustomerCode]],'Config Clients'!A:D,4,FALSE)</f>
        <v>Eric</v>
      </c>
      <c r="N2311" s="10" t="str">
        <f>IFERROR(IF(Tableau1[[#This Row],[Date rendu]]-'Date de l''export'!$A$2&gt;0,"Non","Oui"),"Oui")</f>
        <v>Non</v>
      </c>
      <c r="O2311" s="11">
        <f>IF(Tableau1[[#This Row],[En retard?]]="Non",Tableau1[[#This Row],[Date rendu]]-'Date de l''export'!$A$2,0)</f>
        <v>0.74041666666744277</v>
      </c>
      <c r="P2311" s="14" t="str">
        <f>IF(Tableau1[[#This Row],[En retard?]]="Oui","HD",IF(Tableau1[Délai restant]&lt;1,"&lt;24h",IF(Tableau1[Délai restant]&lt;2,"&lt;48h","≥48h")))</f>
        <v>&lt;24h</v>
      </c>
      <c r="Q2311" s="14" t="str">
        <f>IF(AND(Tableau1[[#This Row],[En retard?]]="Oui",OR(Tableau1[[#This Row],[Product]]="Citron",Tableau1[[#This Row],[Product]]="Amandes")),"Oui","Non")</f>
        <v>Non</v>
      </c>
      <c r="R2311" t="str">
        <f>CONCATENATE(Tableau1[[#This Row],[OrderCode]],"|",Tableau1[[#This Row],[AnaCode]],"|",Tableau1[[#This Row],[Product]])</f>
        <v>CMD01724801|MTX|Tomate</v>
      </c>
    </row>
    <row r="2312" spans="1:18" x14ac:dyDescent="0.25">
      <c r="A2312" s="1" t="s">
        <v>686</v>
      </c>
      <c r="B2312" s="1" t="s">
        <v>46</v>
      </c>
      <c r="C2312" s="3" t="s">
        <v>225</v>
      </c>
      <c r="D2312" s="3" t="s">
        <v>39</v>
      </c>
      <c r="E2312" s="1" t="s">
        <v>179</v>
      </c>
      <c r="F2312" s="1" t="s">
        <v>2763</v>
      </c>
      <c r="G2312" s="1" t="s">
        <v>945</v>
      </c>
      <c r="H2312" s="3">
        <f>SUBSTITUTE(LEFT(Tableau1[[#This Row],[OrderDate]],17),".",":")+0</f>
        <v>43571.37</v>
      </c>
      <c r="I2312" s="3">
        <f>SUBSTITUTE(LEFT(Tableau1[[#This Row],[OrderDueTo]],17),".",":")+0</f>
        <v>43572.5</v>
      </c>
      <c r="J2312" s="13" t="str">
        <f>VLOOKUP(Tableau1[[#This Row],[AnaCode]],'Config Analyses'!A:C,2,FALSE)</f>
        <v>Analyse métaux lourds</v>
      </c>
      <c r="K2312" s="13" t="str">
        <f>VLOOKUP(Tableau1[[#This Row],[AnaCode]],'Config Analyses'!A:C,3,FALSE)</f>
        <v>Equipe 1</v>
      </c>
      <c r="L2312" s="13" t="str">
        <f>VLOOKUP(Tableau1[[#This Row],[CustomerCode]],'Config Clients'!A:D,3,FALSE)</f>
        <v>Coopérative agricole</v>
      </c>
      <c r="M2312" s="13" t="str">
        <f>VLOOKUP(Tableau1[[#This Row],[CustomerCode]],'Config Clients'!A:D,4,FALSE)</f>
        <v>Béatrice</v>
      </c>
      <c r="N2312" s="10" t="str">
        <f>IFERROR(IF(Tableau1[[#This Row],[Date rendu]]-'Date de l''export'!$A$2&gt;0,"Non","Oui"),"Oui")</f>
        <v>Non</v>
      </c>
      <c r="O2312" s="11">
        <f>IF(Tableau1[[#This Row],[En retard?]]="Non",Tableau1[[#This Row],[Date rendu]]-'Date de l''export'!$A$2,0)</f>
        <v>0.74041666666744277</v>
      </c>
      <c r="P2312" s="14" t="str">
        <f>IF(Tableau1[[#This Row],[En retard?]]="Oui","HD",IF(Tableau1[Délai restant]&lt;1,"&lt;24h",IF(Tableau1[Délai restant]&lt;2,"&lt;48h","≥48h")))</f>
        <v>&lt;24h</v>
      </c>
      <c r="Q2312" s="14" t="str">
        <f>IF(AND(Tableau1[[#This Row],[En retard?]]="Oui",OR(Tableau1[[#This Row],[Product]]="Citron",Tableau1[[#This Row],[Product]]="Amandes")),"Oui","Non")</f>
        <v>Non</v>
      </c>
      <c r="R2312" t="str">
        <f>CONCATENATE(Tableau1[[#This Row],[OrderCode]],"|",Tableau1[[#This Row],[AnaCode]],"|",Tableau1[[#This Row],[Product]])</f>
        <v>CMD01748201|MTX|Raisin</v>
      </c>
    </row>
    <row r="2313" spans="1:18" x14ac:dyDescent="0.25">
      <c r="A2313" s="1" t="s">
        <v>358</v>
      </c>
      <c r="B2313" s="1" t="s">
        <v>31</v>
      </c>
      <c r="C2313" s="3" t="s">
        <v>61</v>
      </c>
      <c r="D2313" s="3" t="s">
        <v>14</v>
      </c>
      <c r="E2313" s="1" t="s">
        <v>226</v>
      </c>
      <c r="F2313" s="1" t="s">
        <v>2064</v>
      </c>
      <c r="G2313" s="1" t="s">
        <v>964</v>
      </c>
      <c r="H2313" s="3">
        <f>SUBSTITUTE(LEFT(Tableau1[[#This Row],[OrderDate]],17),".",":")+0</f>
        <v>43571.370034722226</v>
      </c>
      <c r="I2313" s="3">
        <f>SUBSTITUTE(LEFT(Tableau1[[#This Row],[OrderDueTo]],17),".",":")+0</f>
        <v>43573.5</v>
      </c>
      <c r="J2313" s="13" t="str">
        <f>VLOOKUP(Tableau1[[#This Row],[AnaCode]],'Config Analyses'!A:C,2,FALSE)</f>
        <v>Analyse microbiologique</v>
      </c>
      <c r="K2313" s="13" t="str">
        <f>VLOOKUP(Tableau1[[#This Row],[AnaCode]],'Config Analyses'!A:C,3,FALSE)</f>
        <v>Equipe 4</v>
      </c>
      <c r="L2313" s="13" t="str">
        <f>VLOOKUP(Tableau1[[#This Row],[CustomerCode]],'Config Clients'!A:D,3,FALSE)</f>
        <v>Grande surface</v>
      </c>
      <c r="M2313" s="13" t="str">
        <f>VLOOKUP(Tableau1[[#This Row],[CustomerCode]],'Config Clients'!A:D,4,FALSE)</f>
        <v>Eric</v>
      </c>
      <c r="N2313" s="10" t="str">
        <f>IFERROR(IF(Tableau1[[#This Row],[Date rendu]]-'Date de l''export'!$A$2&gt;0,"Non","Oui"),"Oui")</f>
        <v>Non</v>
      </c>
      <c r="O2313" s="11">
        <f>IF(Tableau1[[#This Row],[En retard?]]="Non",Tableau1[[#This Row],[Date rendu]]-'Date de l''export'!$A$2,0)</f>
        <v>1.7404166666674428</v>
      </c>
      <c r="P2313" s="14" t="str">
        <f>IF(Tableau1[[#This Row],[En retard?]]="Oui","HD",IF(Tableau1[Délai restant]&lt;1,"&lt;24h",IF(Tableau1[Délai restant]&lt;2,"&lt;48h","≥48h")))</f>
        <v>&lt;48h</v>
      </c>
      <c r="Q2313" s="14" t="str">
        <f>IF(AND(Tableau1[[#This Row],[En retard?]]="Oui",OR(Tableau1[[#This Row],[Product]]="Citron",Tableau1[[#This Row],[Product]]="Amandes")),"Oui","Non")</f>
        <v>Non</v>
      </c>
      <c r="R2313" t="str">
        <f>CONCATENATE(Tableau1[[#This Row],[OrderCode]],"|",Tableau1[[#This Row],[AnaCode]],"|",Tableau1[[#This Row],[Product]])</f>
        <v>CMD01630101|BACT|Pomme de terre</v>
      </c>
    </row>
    <row r="2314" spans="1:18" x14ac:dyDescent="0.25">
      <c r="A2314" s="1" t="s">
        <v>482</v>
      </c>
      <c r="B2314" s="1" t="s">
        <v>19</v>
      </c>
      <c r="C2314" s="3" t="s">
        <v>98</v>
      </c>
      <c r="D2314" s="3" t="s">
        <v>27</v>
      </c>
      <c r="E2314" s="1" t="s">
        <v>179</v>
      </c>
      <c r="F2314" s="1" t="s">
        <v>2765</v>
      </c>
      <c r="G2314" s="1" t="s">
        <v>945</v>
      </c>
      <c r="H2314" s="3">
        <f>SUBSTITUTE(LEFT(Tableau1[[#This Row],[OrderDate]],17),".",":")+0</f>
        <v>43571.370717592596</v>
      </c>
      <c r="I2314" s="3">
        <f>SUBSTITUTE(LEFT(Tableau1[[#This Row],[OrderDueTo]],17),".",":")+0</f>
        <v>43572.5</v>
      </c>
      <c r="J2314" s="13" t="str">
        <f>VLOOKUP(Tableau1[[#This Row],[AnaCode]],'Config Analyses'!A:C,2,FALSE)</f>
        <v>Analyse métaux lourds</v>
      </c>
      <c r="K2314" s="13" t="str">
        <f>VLOOKUP(Tableau1[[#This Row],[AnaCode]],'Config Analyses'!A:C,3,FALSE)</f>
        <v>Equipe 1</v>
      </c>
      <c r="L2314" s="13" t="str">
        <f>VLOOKUP(Tableau1[[#This Row],[CustomerCode]],'Config Clients'!A:D,3,FALSE)</f>
        <v>Coopérative agricole</v>
      </c>
      <c r="M2314" s="13" t="str">
        <f>VLOOKUP(Tableau1[[#This Row],[CustomerCode]],'Config Clients'!A:D,4,FALSE)</f>
        <v>Julie</v>
      </c>
      <c r="N2314" s="10" t="str">
        <f>IFERROR(IF(Tableau1[[#This Row],[Date rendu]]-'Date de l''export'!$A$2&gt;0,"Non","Oui"),"Oui")</f>
        <v>Non</v>
      </c>
      <c r="O2314" s="11">
        <f>IF(Tableau1[[#This Row],[En retard?]]="Non",Tableau1[[#This Row],[Date rendu]]-'Date de l''export'!$A$2,0)</f>
        <v>0.74041666666744277</v>
      </c>
      <c r="P2314" s="14" t="str">
        <f>IF(Tableau1[[#This Row],[En retard?]]="Oui","HD",IF(Tableau1[Délai restant]&lt;1,"&lt;24h",IF(Tableau1[Délai restant]&lt;2,"&lt;48h","≥48h")))</f>
        <v>&lt;24h</v>
      </c>
      <c r="Q2314" s="14" t="str">
        <f>IF(AND(Tableau1[[#This Row],[En retard?]]="Oui",OR(Tableau1[[#This Row],[Product]]="Citron",Tableau1[[#This Row],[Product]]="Amandes")),"Oui","Non")</f>
        <v>Non</v>
      </c>
      <c r="R2314" t="str">
        <f>CONCATENATE(Tableau1[[#This Row],[OrderCode]],"|",Tableau1[[#This Row],[AnaCode]],"|",Tableau1[[#This Row],[Product]])</f>
        <v>CMD01698804|MTX|Bettrave</v>
      </c>
    </row>
    <row r="2315" spans="1:18" x14ac:dyDescent="0.25">
      <c r="A2315" s="1" t="s">
        <v>433</v>
      </c>
      <c r="B2315" s="1" t="s">
        <v>19</v>
      </c>
      <c r="C2315" s="3" t="s">
        <v>49</v>
      </c>
      <c r="D2315" s="3" t="s">
        <v>8</v>
      </c>
      <c r="E2315" s="1" t="s">
        <v>226</v>
      </c>
      <c r="F2315" s="1" t="s">
        <v>2766</v>
      </c>
      <c r="G2315" s="1" t="s">
        <v>964</v>
      </c>
      <c r="H2315" s="3">
        <f>SUBSTITUTE(LEFT(Tableau1[[#This Row],[OrderDate]],17),".",":")+0</f>
        <v>43571.371435185189</v>
      </c>
      <c r="I2315" s="3">
        <f>SUBSTITUTE(LEFT(Tableau1[[#This Row],[OrderDueTo]],17),".",":")+0</f>
        <v>43573.5</v>
      </c>
      <c r="J2315" s="13" t="str">
        <f>VLOOKUP(Tableau1[[#This Row],[AnaCode]],'Config Analyses'!A:C,2,FALSE)</f>
        <v>Analyse microbiologique</v>
      </c>
      <c r="K2315" s="13" t="str">
        <f>VLOOKUP(Tableau1[[#This Row],[AnaCode]],'Config Analyses'!A:C,3,FALSE)</f>
        <v>Equipe 4</v>
      </c>
      <c r="L2315" s="13" t="str">
        <f>VLOOKUP(Tableau1[[#This Row],[CustomerCode]],'Config Clients'!A:D,3,FALSE)</f>
        <v>Grande surface</v>
      </c>
      <c r="M2315" s="13" t="str">
        <f>VLOOKUP(Tableau1[[#This Row],[CustomerCode]],'Config Clients'!A:D,4,FALSE)</f>
        <v>Eric</v>
      </c>
      <c r="N2315" s="10" t="str">
        <f>IFERROR(IF(Tableau1[[#This Row],[Date rendu]]-'Date de l''export'!$A$2&gt;0,"Non","Oui"),"Oui")</f>
        <v>Non</v>
      </c>
      <c r="O2315" s="11">
        <f>IF(Tableau1[[#This Row],[En retard?]]="Non",Tableau1[[#This Row],[Date rendu]]-'Date de l''export'!$A$2,0)</f>
        <v>1.7404166666674428</v>
      </c>
      <c r="P2315" s="14" t="str">
        <f>IF(Tableau1[[#This Row],[En retard?]]="Oui","HD",IF(Tableau1[Délai restant]&lt;1,"&lt;24h",IF(Tableau1[Délai restant]&lt;2,"&lt;48h","≥48h")))</f>
        <v>&lt;48h</v>
      </c>
      <c r="Q2315" s="14" t="str">
        <f>IF(AND(Tableau1[[#This Row],[En retard?]]="Oui",OR(Tableau1[[#This Row],[Product]]="Citron",Tableau1[[#This Row],[Product]]="Amandes")),"Oui","Non")</f>
        <v>Non</v>
      </c>
      <c r="R2315" t="str">
        <f>CONCATENATE(Tableau1[[#This Row],[OrderCode]],"|",Tableau1[[#This Row],[AnaCode]],"|",Tableau1[[#This Row],[Product]])</f>
        <v>CMD01490007|BACT|Bettrave</v>
      </c>
    </row>
    <row r="2316" spans="1:18" x14ac:dyDescent="0.25">
      <c r="A2316" s="1" t="s">
        <v>182</v>
      </c>
      <c r="B2316" s="1" t="s">
        <v>25</v>
      </c>
      <c r="C2316" s="3" t="s">
        <v>61</v>
      </c>
      <c r="D2316" s="3" t="s">
        <v>14</v>
      </c>
      <c r="E2316" s="1" t="s">
        <v>179</v>
      </c>
      <c r="F2316" s="1" t="s">
        <v>1664</v>
      </c>
      <c r="G2316" s="1" t="s">
        <v>945</v>
      </c>
      <c r="H2316" s="3">
        <f>SUBSTITUTE(LEFT(Tableau1[[#This Row],[OrderDate]],17),".",":")+0</f>
        <v>43571.371851851851</v>
      </c>
      <c r="I2316" s="3">
        <f>SUBSTITUTE(LEFT(Tableau1[[#This Row],[OrderDueTo]],17),".",":")+0</f>
        <v>43572.5</v>
      </c>
      <c r="J2316" s="13" t="str">
        <f>VLOOKUP(Tableau1[[#This Row],[AnaCode]],'Config Analyses'!A:C,2,FALSE)</f>
        <v>Analyse métaux lourds</v>
      </c>
      <c r="K2316" s="13" t="str">
        <f>VLOOKUP(Tableau1[[#This Row],[AnaCode]],'Config Analyses'!A:C,3,FALSE)</f>
        <v>Equipe 1</v>
      </c>
      <c r="L2316" s="13" t="str">
        <f>VLOOKUP(Tableau1[[#This Row],[CustomerCode]],'Config Clients'!A:D,3,FALSE)</f>
        <v>Grande surface</v>
      </c>
      <c r="M2316" s="13" t="str">
        <f>VLOOKUP(Tableau1[[#This Row],[CustomerCode]],'Config Clients'!A:D,4,FALSE)</f>
        <v>Eric</v>
      </c>
      <c r="N2316" s="10" t="str">
        <f>IFERROR(IF(Tableau1[[#This Row],[Date rendu]]-'Date de l''export'!$A$2&gt;0,"Non","Oui"),"Oui")</f>
        <v>Non</v>
      </c>
      <c r="O2316" s="11">
        <f>IF(Tableau1[[#This Row],[En retard?]]="Non",Tableau1[[#This Row],[Date rendu]]-'Date de l''export'!$A$2,0)</f>
        <v>0.74041666666744277</v>
      </c>
      <c r="P2316" s="14" t="str">
        <f>IF(Tableau1[[#This Row],[En retard?]]="Oui","HD",IF(Tableau1[Délai restant]&lt;1,"&lt;24h",IF(Tableau1[Délai restant]&lt;2,"&lt;48h","≥48h")))</f>
        <v>&lt;24h</v>
      </c>
      <c r="Q2316" s="14" t="str">
        <f>IF(AND(Tableau1[[#This Row],[En retard?]]="Oui",OR(Tableau1[[#This Row],[Product]]="Citron",Tableau1[[#This Row],[Product]]="Amandes")),"Oui","Non")</f>
        <v>Non</v>
      </c>
      <c r="R2316" t="str">
        <f>CONCATENATE(Tableau1[[#This Row],[OrderCode]],"|",Tableau1[[#This Row],[AnaCode]],"|",Tableau1[[#This Row],[Product]])</f>
        <v>CMD01749501|MTX|Haricots vert</v>
      </c>
    </row>
    <row r="2317" spans="1:18" x14ac:dyDescent="0.25">
      <c r="A2317" s="1" t="s">
        <v>3441</v>
      </c>
      <c r="B2317" s="1" t="s">
        <v>19</v>
      </c>
      <c r="C2317" s="3" t="s">
        <v>73</v>
      </c>
      <c r="D2317" s="3" t="s">
        <v>23</v>
      </c>
      <c r="E2317" s="1" t="s">
        <v>179</v>
      </c>
      <c r="F2317" s="1" t="s">
        <v>4004</v>
      </c>
      <c r="G2317" s="1" t="s">
        <v>945</v>
      </c>
      <c r="H2317" s="3">
        <f>SUBSTITUTE(LEFT(Tableau1[[#This Row],[OrderDate]],17),".",":")+0</f>
        <v>43571.372025462966</v>
      </c>
      <c r="I2317" s="3">
        <f>SUBSTITUTE(LEFT(Tableau1[[#This Row],[OrderDueTo]],17),".",":")+0</f>
        <v>43572.5</v>
      </c>
      <c r="J2317" s="13" t="str">
        <f>VLOOKUP(Tableau1[[#This Row],[AnaCode]],'Config Analyses'!A:C,2,FALSE)</f>
        <v>Analyse métaux lourds</v>
      </c>
      <c r="K2317" s="13" t="str">
        <f>VLOOKUP(Tableau1[[#This Row],[AnaCode]],'Config Analyses'!A:C,3,FALSE)</f>
        <v>Equipe 1</v>
      </c>
      <c r="L2317" s="13" t="str">
        <f>VLOOKUP(Tableau1[[#This Row],[CustomerCode]],'Config Clients'!A:D,3,FALSE)</f>
        <v>Entreprises agro-alimentaires</v>
      </c>
      <c r="M2317" s="13" t="str">
        <f>VLOOKUP(Tableau1[[#This Row],[CustomerCode]],'Config Clients'!A:D,4,FALSE)</f>
        <v>Julien</v>
      </c>
      <c r="N2317" s="10" t="str">
        <f>IFERROR(IF(Tableau1[[#This Row],[Date rendu]]-'Date de l''export'!$A$2&gt;0,"Non","Oui"),"Oui")</f>
        <v>Non</v>
      </c>
      <c r="O2317" s="11">
        <f>IF(Tableau1[[#This Row],[En retard?]]="Non",Tableau1[[#This Row],[Date rendu]]-'Date de l''export'!$A$2,0)</f>
        <v>0.74041666666744277</v>
      </c>
      <c r="P2317" s="14" t="str">
        <f>IF(Tableau1[[#This Row],[En retard?]]="Oui","HD",IF(Tableau1[Délai restant]&lt;1,"&lt;24h",IF(Tableau1[Délai restant]&lt;2,"&lt;48h","≥48h")))</f>
        <v>&lt;24h</v>
      </c>
      <c r="Q2317" s="14" t="str">
        <f>IF(AND(Tableau1[[#This Row],[En retard?]]="Oui",OR(Tableau1[[#This Row],[Product]]="Citron",Tableau1[[#This Row],[Product]]="Amandes")),"Oui","Non")</f>
        <v>Non</v>
      </c>
      <c r="R2317" t="str">
        <f>CONCATENATE(Tableau1[[#This Row],[OrderCode]],"|",Tableau1[[#This Row],[AnaCode]],"|",Tableau1[[#This Row],[Product]])</f>
        <v>CMD01595604|MTX|Bettrave</v>
      </c>
    </row>
    <row r="2318" spans="1:18" x14ac:dyDescent="0.25">
      <c r="A2318" s="1" t="s">
        <v>878</v>
      </c>
      <c r="B2318" s="1" t="s">
        <v>44</v>
      </c>
      <c r="C2318" s="3" t="s">
        <v>225</v>
      </c>
      <c r="D2318" s="3" t="s">
        <v>39</v>
      </c>
      <c r="E2318" s="1" t="s">
        <v>226</v>
      </c>
      <c r="F2318" s="1" t="s">
        <v>2770</v>
      </c>
      <c r="G2318" s="1" t="s">
        <v>964</v>
      </c>
      <c r="H2318" s="3">
        <f>SUBSTITUTE(LEFT(Tableau1[[#This Row],[OrderDate]],17),".",":")+0</f>
        <v>43571.372118055559</v>
      </c>
      <c r="I2318" s="3">
        <f>SUBSTITUTE(LEFT(Tableau1[[#This Row],[OrderDueTo]],17),".",":")+0</f>
        <v>43573.5</v>
      </c>
      <c r="J2318" s="13" t="str">
        <f>VLOOKUP(Tableau1[[#This Row],[AnaCode]],'Config Analyses'!A:C,2,FALSE)</f>
        <v>Analyse microbiologique</v>
      </c>
      <c r="K2318" s="13" t="str">
        <f>VLOOKUP(Tableau1[[#This Row],[AnaCode]],'Config Analyses'!A:C,3,FALSE)</f>
        <v>Equipe 4</v>
      </c>
      <c r="L2318" s="13" t="str">
        <f>VLOOKUP(Tableau1[[#This Row],[CustomerCode]],'Config Clients'!A:D,3,FALSE)</f>
        <v>Coopérative agricole</v>
      </c>
      <c r="M2318" s="13" t="str">
        <f>VLOOKUP(Tableau1[[#This Row],[CustomerCode]],'Config Clients'!A:D,4,FALSE)</f>
        <v>Béatrice</v>
      </c>
      <c r="N2318" s="10" t="str">
        <f>IFERROR(IF(Tableau1[[#This Row],[Date rendu]]-'Date de l''export'!$A$2&gt;0,"Non","Oui"),"Oui")</f>
        <v>Non</v>
      </c>
      <c r="O2318" s="11">
        <f>IF(Tableau1[[#This Row],[En retard?]]="Non",Tableau1[[#This Row],[Date rendu]]-'Date de l''export'!$A$2,0)</f>
        <v>1.7404166666674428</v>
      </c>
      <c r="P2318" s="14" t="str">
        <f>IF(Tableau1[[#This Row],[En retard?]]="Oui","HD",IF(Tableau1[Délai restant]&lt;1,"&lt;24h",IF(Tableau1[Délai restant]&lt;2,"&lt;48h","≥48h")))</f>
        <v>&lt;48h</v>
      </c>
      <c r="Q2318" s="14" t="str">
        <f>IF(AND(Tableau1[[#This Row],[En retard?]]="Oui",OR(Tableau1[[#This Row],[Product]]="Citron",Tableau1[[#This Row],[Product]]="Amandes")),"Oui","Non")</f>
        <v>Non</v>
      </c>
      <c r="R2318" t="str">
        <f>CONCATENATE(Tableau1[[#This Row],[OrderCode]],"|",Tableau1[[#This Row],[AnaCode]],"|",Tableau1[[#This Row],[Product]])</f>
        <v>CMD01779101|BACT|Framboise</v>
      </c>
    </row>
    <row r="2319" spans="1:18" x14ac:dyDescent="0.25">
      <c r="A2319" s="1" t="s">
        <v>4005</v>
      </c>
      <c r="B2319" s="1" t="s">
        <v>32</v>
      </c>
      <c r="C2319" s="3" t="s">
        <v>255</v>
      </c>
      <c r="D2319" s="3" t="s">
        <v>40</v>
      </c>
      <c r="E2319" s="1" t="s">
        <v>130</v>
      </c>
      <c r="F2319" s="1" t="s">
        <v>4006</v>
      </c>
      <c r="G2319" s="1" t="s">
        <v>1013</v>
      </c>
      <c r="H2319" s="3">
        <f>SUBSTITUTE(LEFT(Tableau1[[#This Row],[OrderDate]],17),".",":")+0</f>
        <v>43571.37232638889</v>
      </c>
      <c r="I2319" s="3">
        <f>SUBSTITUTE(LEFT(Tableau1[[#This Row],[OrderDueTo]],17),".",":")+0</f>
        <v>43578.5</v>
      </c>
      <c r="J2319" s="13" t="str">
        <f>VLOOKUP(Tableau1[[#This Row],[AnaCode]],'Config Analyses'!A:C,2,FALSE)</f>
        <v>Analyse pesticides</v>
      </c>
      <c r="K2319" s="13" t="str">
        <f>VLOOKUP(Tableau1[[#This Row],[AnaCode]],'Config Analyses'!A:C,3,FALSE)</f>
        <v>Equipe 3</v>
      </c>
      <c r="L2319" s="13" t="str">
        <f>VLOOKUP(Tableau1[[#This Row],[CustomerCode]],'Config Clients'!A:D,3,FALSE)</f>
        <v>Coopérative agricole</v>
      </c>
      <c r="M2319" s="13" t="str">
        <f>VLOOKUP(Tableau1[[#This Row],[CustomerCode]],'Config Clients'!A:D,4,FALSE)</f>
        <v>Eric</v>
      </c>
      <c r="N2319" s="10" t="str">
        <f>IFERROR(IF(Tableau1[[#This Row],[Date rendu]]-'Date de l''export'!$A$2&gt;0,"Non","Oui"),"Oui")</f>
        <v>Non</v>
      </c>
      <c r="O2319" s="11">
        <f>IF(Tableau1[[#This Row],[En retard?]]="Non",Tableau1[[#This Row],[Date rendu]]-'Date de l''export'!$A$2,0)</f>
        <v>6.7404166666674428</v>
      </c>
      <c r="P2319" s="14" t="str">
        <f>IF(Tableau1[[#This Row],[En retard?]]="Oui","HD",IF(Tableau1[Délai restant]&lt;1,"&lt;24h",IF(Tableau1[Délai restant]&lt;2,"&lt;48h","≥48h")))</f>
        <v>≥48h</v>
      </c>
      <c r="Q2319" s="14" t="str">
        <f>IF(AND(Tableau1[[#This Row],[En retard?]]="Oui",OR(Tableau1[[#This Row],[Product]]="Citron",Tableau1[[#This Row],[Product]]="Amandes")),"Oui","Non")</f>
        <v>Non</v>
      </c>
      <c r="R2319" t="str">
        <f>CONCATENATE(Tableau1[[#This Row],[OrderCode]],"|",Tableau1[[#This Row],[AnaCode]],"|",Tableau1[[#This Row],[Product]])</f>
        <v>CMD01757201|PEST|Tomate</v>
      </c>
    </row>
    <row r="2320" spans="1:18" x14ac:dyDescent="0.25">
      <c r="A2320" s="1" t="s">
        <v>555</v>
      </c>
      <c r="B2320" s="1" t="s">
        <v>25</v>
      </c>
      <c r="C2320" s="3" t="s">
        <v>61</v>
      </c>
      <c r="D2320" s="3" t="s">
        <v>14</v>
      </c>
      <c r="E2320" s="1" t="s">
        <v>179</v>
      </c>
      <c r="F2320" s="1" t="s">
        <v>2771</v>
      </c>
      <c r="G2320" s="1" t="s">
        <v>945</v>
      </c>
      <c r="H2320" s="3">
        <f>SUBSTITUTE(LEFT(Tableau1[[#This Row],[OrderDate]],17),".",":")+0</f>
        <v>43571.372615740744</v>
      </c>
      <c r="I2320" s="3">
        <f>SUBSTITUTE(LEFT(Tableau1[[#This Row],[OrderDueTo]],17),".",":")+0</f>
        <v>43572.5</v>
      </c>
      <c r="J2320" s="13" t="str">
        <f>VLOOKUP(Tableau1[[#This Row],[AnaCode]],'Config Analyses'!A:C,2,FALSE)</f>
        <v>Analyse métaux lourds</v>
      </c>
      <c r="K2320" s="13" t="str">
        <f>VLOOKUP(Tableau1[[#This Row],[AnaCode]],'Config Analyses'!A:C,3,FALSE)</f>
        <v>Equipe 1</v>
      </c>
      <c r="L2320" s="13" t="str">
        <f>VLOOKUP(Tableau1[[#This Row],[CustomerCode]],'Config Clients'!A:D,3,FALSE)</f>
        <v>Grande surface</v>
      </c>
      <c r="M2320" s="13" t="str">
        <f>VLOOKUP(Tableau1[[#This Row],[CustomerCode]],'Config Clients'!A:D,4,FALSE)</f>
        <v>Eric</v>
      </c>
      <c r="N2320" s="10" t="str">
        <f>IFERROR(IF(Tableau1[[#This Row],[Date rendu]]-'Date de l''export'!$A$2&gt;0,"Non","Oui"),"Oui")</f>
        <v>Non</v>
      </c>
      <c r="O2320" s="11">
        <f>IF(Tableau1[[#This Row],[En retard?]]="Non",Tableau1[[#This Row],[Date rendu]]-'Date de l''export'!$A$2,0)</f>
        <v>0.74041666666744277</v>
      </c>
      <c r="P2320" s="14" t="str">
        <f>IF(Tableau1[[#This Row],[En retard?]]="Oui","HD",IF(Tableau1[Délai restant]&lt;1,"&lt;24h",IF(Tableau1[Délai restant]&lt;2,"&lt;48h","≥48h")))</f>
        <v>&lt;24h</v>
      </c>
      <c r="Q2320" s="14" t="str">
        <f>IF(AND(Tableau1[[#This Row],[En retard?]]="Oui",OR(Tableau1[[#This Row],[Product]]="Citron",Tableau1[[#This Row],[Product]]="Amandes")),"Oui","Non")</f>
        <v>Non</v>
      </c>
      <c r="R2320" t="str">
        <f>CONCATENATE(Tableau1[[#This Row],[OrderCode]],"|",Tableau1[[#This Row],[AnaCode]],"|",Tableau1[[#This Row],[Product]])</f>
        <v>CMD01761806|MTX|Haricots vert</v>
      </c>
    </row>
    <row r="2321" spans="1:18" x14ac:dyDescent="0.25">
      <c r="A2321" s="1" t="s">
        <v>739</v>
      </c>
      <c r="B2321" s="1" t="s">
        <v>43</v>
      </c>
      <c r="C2321" s="3" t="s">
        <v>225</v>
      </c>
      <c r="D2321" s="3" t="s">
        <v>39</v>
      </c>
      <c r="E2321" s="1" t="s">
        <v>107</v>
      </c>
      <c r="F2321" s="1" t="s">
        <v>2772</v>
      </c>
      <c r="G2321" s="1" t="s">
        <v>950</v>
      </c>
      <c r="H2321" s="3">
        <f>SUBSTITUTE(LEFT(Tableau1[[#This Row],[OrderDate]],17),".",":")+0</f>
        <v>43571.373703703706</v>
      </c>
      <c r="I2321" s="3">
        <f>SUBSTITUTE(LEFT(Tableau1[[#This Row],[OrderDueTo]],17),".",":")+0</f>
        <v>43574.5</v>
      </c>
      <c r="J2321" s="13" t="str">
        <f>VLOOKUP(Tableau1[[#This Row],[AnaCode]],'Config Analyses'!A:C,2,FALSE)</f>
        <v>Analyse nutritionelle</v>
      </c>
      <c r="K2321" s="13" t="str">
        <f>VLOOKUP(Tableau1[[#This Row],[AnaCode]],'Config Analyses'!A:C,3,FALSE)</f>
        <v>Equipe 2</v>
      </c>
      <c r="L2321" s="13" t="str">
        <f>VLOOKUP(Tableau1[[#This Row],[CustomerCode]],'Config Clients'!A:D,3,FALSE)</f>
        <v>Coopérative agricole</v>
      </c>
      <c r="M2321" s="13" t="str">
        <f>VLOOKUP(Tableau1[[#This Row],[CustomerCode]],'Config Clients'!A:D,4,FALSE)</f>
        <v>Béatrice</v>
      </c>
      <c r="N2321" s="10" t="str">
        <f>IFERROR(IF(Tableau1[[#This Row],[Date rendu]]-'Date de l''export'!$A$2&gt;0,"Non","Oui"),"Oui")</f>
        <v>Non</v>
      </c>
      <c r="O2321" s="11">
        <f>IF(Tableau1[[#This Row],[En retard?]]="Non",Tableau1[[#This Row],[Date rendu]]-'Date de l''export'!$A$2,0)</f>
        <v>2.7404166666674428</v>
      </c>
      <c r="P2321" s="14" t="str">
        <f>IF(Tableau1[[#This Row],[En retard?]]="Oui","HD",IF(Tableau1[Délai restant]&lt;1,"&lt;24h",IF(Tableau1[Délai restant]&lt;2,"&lt;48h","≥48h")))</f>
        <v>≥48h</v>
      </c>
      <c r="Q2321" s="14" t="str">
        <f>IF(AND(Tableau1[[#This Row],[En retard?]]="Oui",OR(Tableau1[[#This Row],[Product]]="Citron",Tableau1[[#This Row],[Product]]="Amandes")),"Oui","Non")</f>
        <v>Non</v>
      </c>
      <c r="R2321" t="str">
        <f>CONCATENATE(Tableau1[[#This Row],[OrderCode]],"|",Tableau1[[#This Row],[AnaCode]],"|",Tableau1[[#This Row],[Product]])</f>
        <v>CMD01773803|NTR|Pomme</v>
      </c>
    </row>
    <row r="2322" spans="1:18" x14ac:dyDescent="0.25">
      <c r="A2322" s="1" t="s">
        <v>242</v>
      </c>
      <c r="B2322" s="1" t="s">
        <v>42</v>
      </c>
      <c r="C2322" s="3" t="s">
        <v>152</v>
      </c>
      <c r="D2322" s="3" t="s">
        <v>35</v>
      </c>
      <c r="E2322" s="1" t="s">
        <v>107</v>
      </c>
      <c r="F2322" s="1" t="s">
        <v>2694</v>
      </c>
      <c r="G2322" s="1" t="s">
        <v>950</v>
      </c>
      <c r="H2322" s="3">
        <f>SUBSTITUTE(LEFT(Tableau1[[#This Row],[OrderDate]],17),".",":")+0</f>
        <v>43571.37395833333</v>
      </c>
      <c r="I2322" s="3">
        <f>SUBSTITUTE(LEFT(Tableau1[[#This Row],[OrderDueTo]],17),".",":")+0</f>
        <v>43574.5</v>
      </c>
      <c r="J2322" s="13" t="str">
        <f>VLOOKUP(Tableau1[[#This Row],[AnaCode]],'Config Analyses'!A:C,2,FALSE)</f>
        <v>Analyse nutritionelle</v>
      </c>
      <c r="K2322" s="13" t="str">
        <f>VLOOKUP(Tableau1[[#This Row],[AnaCode]],'Config Analyses'!A:C,3,FALSE)</f>
        <v>Equipe 2</v>
      </c>
      <c r="L2322" s="13" t="str">
        <f>VLOOKUP(Tableau1[[#This Row],[CustomerCode]],'Config Clients'!A:D,3,FALSE)</f>
        <v>Entreprises agro-alimentaires</v>
      </c>
      <c r="M2322" s="13" t="str">
        <f>VLOOKUP(Tableau1[[#This Row],[CustomerCode]],'Config Clients'!A:D,4,FALSE)</f>
        <v>Julien</v>
      </c>
      <c r="N2322" s="10" t="str">
        <f>IFERROR(IF(Tableau1[[#This Row],[Date rendu]]-'Date de l''export'!$A$2&gt;0,"Non","Oui"),"Oui")</f>
        <v>Non</v>
      </c>
      <c r="O2322" s="11">
        <f>IF(Tableau1[[#This Row],[En retard?]]="Non",Tableau1[[#This Row],[Date rendu]]-'Date de l''export'!$A$2,0)</f>
        <v>2.7404166666674428</v>
      </c>
      <c r="P2322" s="14" t="str">
        <f>IF(Tableau1[[#This Row],[En retard?]]="Oui","HD",IF(Tableau1[Délai restant]&lt;1,"&lt;24h",IF(Tableau1[Délai restant]&lt;2,"&lt;48h","≥48h")))</f>
        <v>≥48h</v>
      </c>
      <c r="Q2322" s="14" t="str">
        <f>IF(AND(Tableau1[[#This Row],[En retard?]]="Oui",OR(Tableau1[[#This Row],[Product]]="Citron",Tableau1[[#This Row],[Product]]="Amandes")),"Oui","Non")</f>
        <v>Non</v>
      </c>
      <c r="R2322" t="str">
        <f>CONCATENATE(Tableau1[[#This Row],[OrderCode]],"|",Tableau1[[#This Row],[AnaCode]],"|",Tableau1[[#This Row],[Product]])</f>
        <v>CMD01765201|NTR|Jus de fruits</v>
      </c>
    </row>
    <row r="2323" spans="1:18" x14ac:dyDescent="0.25">
      <c r="A2323" s="1" t="s">
        <v>174</v>
      </c>
      <c r="B2323" s="1" t="s">
        <v>31</v>
      </c>
      <c r="C2323" s="3" t="s">
        <v>52</v>
      </c>
      <c r="D2323" s="3" t="s">
        <v>9</v>
      </c>
      <c r="E2323" s="1" t="s">
        <v>179</v>
      </c>
      <c r="F2323" s="1" t="s">
        <v>2532</v>
      </c>
      <c r="G2323" s="1" t="s">
        <v>945</v>
      </c>
      <c r="H2323" s="3">
        <f>SUBSTITUTE(LEFT(Tableau1[[#This Row],[OrderDate]],17),".",":")+0</f>
        <v>43571.374039351853</v>
      </c>
      <c r="I2323" s="3">
        <f>SUBSTITUTE(LEFT(Tableau1[[#This Row],[OrderDueTo]],17),".",":")+0</f>
        <v>43572.5</v>
      </c>
      <c r="J2323" s="13" t="str">
        <f>VLOOKUP(Tableau1[[#This Row],[AnaCode]],'Config Analyses'!A:C,2,FALSE)</f>
        <v>Analyse métaux lourds</v>
      </c>
      <c r="K2323" s="13" t="str">
        <f>VLOOKUP(Tableau1[[#This Row],[AnaCode]],'Config Analyses'!A:C,3,FALSE)</f>
        <v>Equipe 1</v>
      </c>
      <c r="L2323" s="13" t="str">
        <f>VLOOKUP(Tableau1[[#This Row],[CustomerCode]],'Config Clients'!A:D,3,FALSE)</f>
        <v>Centrale d'achats</v>
      </c>
      <c r="M2323" s="13" t="str">
        <f>VLOOKUP(Tableau1[[#This Row],[CustomerCode]],'Config Clients'!A:D,4,FALSE)</f>
        <v>Sandrine</v>
      </c>
      <c r="N2323" s="10" t="str">
        <f>IFERROR(IF(Tableau1[[#This Row],[Date rendu]]-'Date de l''export'!$A$2&gt;0,"Non","Oui"),"Oui")</f>
        <v>Non</v>
      </c>
      <c r="O2323" s="11">
        <f>IF(Tableau1[[#This Row],[En retard?]]="Non",Tableau1[[#This Row],[Date rendu]]-'Date de l''export'!$A$2,0)</f>
        <v>0.74041666666744277</v>
      </c>
      <c r="P2323" s="14" t="str">
        <f>IF(Tableau1[[#This Row],[En retard?]]="Oui","HD",IF(Tableau1[Délai restant]&lt;1,"&lt;24h",IF(Tableau1[Délai restant]&lt;2,"&lt;48h","≥48h")))</f>
        <v>&lt;24h</v>
      </c>
      <c r="Q2323" s="14" t="str">
        <f>IF(AND(Tableau1[[#This Row],[En retard?]]="Oui",OR(Tableau1[[#This Row],[Product]]="Citron",Tableau1[[#This Row],[Product]]="Amandes")),"Oui","Non")</f>
        <v>Non</v>
      </c>
      <c r="R2323" t="str">
        <f>CONCATENATE(Tableau1[[#This Row],[OrderCode]],"|",Tableau1[[#This Row],[AnaCode]],"|",Tableau1[[#This Row],[Product]])</f>
        <v>CMD01691010|MTX|Pomme de terre</v>
      </c>
    </row>
    <row r="2324" spans="1:18" x14ac:dyDescent="0.25">
      <c r="A2324" s="1" t="s">
        <v>480</v>
      </c>
      <c r="B2324" s="1" t="s">
        <v>7</v>
      </c>
      <c r="C2324" s="3" t="s">
        <v>72</v>
      </c>
      <c r="D2324" s="3" t="s">
        <v>22</v>
      </c>
      <c r="E2324" s="1" t="s">
        <v>179</v>
      </c>
      <c r="F2324" s="1" t="s">
        <v>1642</v>
      </c>
      <c r="G2324" s="1" t="s">
        <v>945</v>
      </c>
      <c r="H2324" s="3">
        <f>SUBSTITUTE(LEFT(Tableau1[[#This Row],[OrderDate]],17),".",":")+0</f>
        <v>43571.37431712963</v>
      </c>
      <c r="I2324" s="3">
        <f>SUBSTITUTE(LEFT(Tableau1[[#This Row],[OrderDueTo]],17),".",":")+0</f>
        <v>43572.5</v>
      </c>
      <c r="J2324" s="13" t="str">
        <f>VLOOKUP(Tableau1[[#This Row],[AnaCode]],'Config Analyses'!A:C,2,FALSE)</f>
        <v>Analyse métaux lourds</v>
      </c>
      <c r="K2324" s="13" t="str">
        <f>VLOOKUP(Tableau1[[#This Row],[AnaCode]],'Config Analyses'!A:C,3,FALSE)</f>
        <v>Equipe 1</v>
      </c>
      <c r="L2324" s="13" t="str">
        <f>VLOOKUP(Tableau1[[#This Row],[CustomerCode]],'Config Clients'!A:D,3,FALSE)</f>
        <v>Coopérative agricole</v>
      </c>
      <c r="M2324" s="13" t="str">
        <f>VLOOKUP(Tableau1[[#This Row],[CustomerCode]],'Config Clients'!A:D,4,FALSE)</f>
        <v>Julie</v>
      </c>
      <c r="N2324" s="10" t="str">
        <f>IFERROR(IF(Tableau1[[#This Row],[Date rendu]]-'Date de l''export'!$A$2&gt;0,"Non","Oui"),"Oui")</f>
        <v>Non</v>
      </c>
      <c r="O2324" s="11">
        <f>IF(Tableau1[[#This Row],[En retard?]]="Non",Tableau1[[#This Row],[Date rendu]]-'Date de l''export'!$A$2,0)</f>
        <v>0.74041666666744277</v>
      </c>
      <c r="P2324" s="14" t="str">
        <f>IF(Tableau1[[#This Row],[En retard?]]="Oui","HD",IF(Tableau1[Délai restant]&lt;1,"&lt;24h",IF(Tableau1[Délai restant]&lt;2,"&lt;48h","≥48h")))</f>
        <v>&lt;24h</v>
      </c>
      <c r="Q2324" s="14" t="str">
        <f>IF(AND(Tableau1[[#This Row],[En retard?]]="Oui",OR(Tableau1[[#This Row],[Product]]="Citron",Tableau1[[#This Row],[Product]]="Amandes")),"Oui","Non")</f>
        <v>Non</v>
      </c>
      <c r="R2324" t="str">
        <f>CONCATENATE(Tableau1[[#This Row],[OrderCode]],"|",Tableau1[[#This Row],[AnaCode]],"|",Tableau1[[#This Row],[Product]])</f>
        <v>CMD01721201|MTX|Concombre</v>
      </c>
    </row>
    <row r="2325" spans="1:18" x14ac:dyDescent="0.25">
      <c r="A2325" s="1" t="s">
        <v>585</v>
      </c>
      <c r="B2325" s="1" t="s">
        <v>31</v>
      </c>
      <c r="C2325" s="3" t="s">
        <v>58</v>
      </c>
      <c r="D2325" s="3" t="s">
        <v>13</v>
      </c>
      <c r="E2325" s="1" t="s">
        <v>226</v>
      </c>
      <c r="F2325" s="1" t="s">
        <v>2776</v>
      </c>
      <c r="G2325" s="1" t="s">
        <v>964</v>
      </c>
      <c r="H2325" s="3">
        <f>SUBSTITUTE(LEFT(Tableau1[[#This Row],[OrderDate]],17),".",":")+0</f>
        <v>43571.375023148146</v>
      </c>
      <c r="I2325" s="3">
        <f>SUBSTITUTE(LEFT(Tableau1[[#This Row],[OrderDueTo]],17),".",":")+0</f>
        <v>43573.5</v>
      </c>
      <c r="J2325" s="13" t="str">
        <f>VLOOKUP(Tableau1[[#This Row],[AnaCode]],'Config Analyses'!A:C,2,FALSE)</f>
        <v>Analyse microbiologique</v>
      </c>
      <c r="K2325" s="13" t="str">
        <f>VLOOKUP(Tableau1[[#This Row],[AnaCode]],'Config Analyses'!A:C,3,FALSE)</f>
        <v>Equipe 4</v>
      </c>
      <c r="L2325" s="13" t="str">
        <f>VLOOKUP(Tableau1[[#This Row],[CustomerCode]],'Config Clients'!A:D,3,FALSE)</f>
        <v>Coopérative agricole</v>
      </c>
      <c r="M2325" s="13" t="str">
        <f>VLOOKUP(Tableau1[[#This Row],[CustomerCode]],'Config Clients'!A:D,4,FALSE)</f>
        <v>Béatrice</v>
      </c>
      <c r="N2325" s="10" t="str">
        <f>IFERROR(IF(Tableau1[[#This Row],[Date rendu]]-'Date de l''export'!$A$2&gt;0,"Non","Oui"),"Oui")</f>
        <v>Non</v>
      </c>
      <c r="O2325" s="11">
        <f>IF(Tableau1[[#This Row],[En retard?]]="Non",Tableau1[[#This Row],[Date rendu]]-'Date de l''export'!$A$2,0)</f>
        <v>1.7404166666674428</v>
      </c>
      <c r="P2325" s="14" t="str">
        <f>IF(Tableau1[[#This Row],[En retard?]]="Oui","HD",IF(Tableau1[Délai restant]&lt;1,"&lt;24h",IF(Tableau1[Délai restant]&lt;2,"&lt;48h","≥48h")))</f>
        <v>&lt;48h</v>
      </c>
      <c r="Q2325" s="14" t="str">
        <f>IF(AND(Tableau1[[#This Row],[En retard?]]="Oui",OR(Tableau1[[#This Row],[Product]]="Citron",Tableau1[[#This Row],[Product]]="Amandes")),"Oui","Non")</f>
        <v>Non</v>
      </c>
      <c r="R2325" t="str">
        <f>CONCATENATE(Tableau1[[#This Row],[OrderCode]],"|",Tableau1[[#This Row],[AnaCode]],"|",Tableau1[[#This Row],[Product]])</f>
        <v>CMD01763111|BACT|Pomme de terre</v>
      </c>
    </row>
    <row r="2326" spans="1:18" x14ac:dyDescent="0.25">
      <c r="A2326" s="1" t="s">
        <v>3592</v>
      </c>
      <c r="B2326" s="1" t="s">
        <v>42</v>
      </c>
      <c r="C2326" s="3" t="s">
        <v>73</v>
      </c>
      <c r="D2326" s="3" t="s">
        <v>23</v>
      </c>
      <c r="E2326" s="1" t="s">
        <v>179</v>
      </c>
      <c r="F2326" s="1" t="s">
        <v>4007</v>
      </c>
      <c r="G2326" s="1" t="s">
        <v>945</v>
      </c>
      <c r="H2326" s="3">
        <f>SUBSTITUTE(LEFT(Tableau1[[#This Row],[OrderDate]],17),".",":")+0</f>
        <v>43571.375451388885</v>
      </c>
      <c r="I2326" s="3">
        <f>SUBSTITUTE(LEFT(Tableau1[[#This Row],[OrderDueTo]],17),".",":")+0</f>
        <v>43572.5</v>
      </c>
      <c r="J2326" s="13" t="str">
        <f>VLOOKUP(Tableau1[[#This Row],[AnaCode]],'Config Analyses'!A:C,2,FALSE)</f>
        <v>Analyse métaux lourds</v>
      </c>
      <c r="K2326" s="13" t="str">
        <f>VLOOKUP(Tableau1[[#This Row],[AnaCode]],'Config Analyses'!A:C,3,FALSE)</f>
        <v>Equipe 1</v>
      </c>
      <c r="L2326" s="13" t="str">
        <f>VLOOKUP(Tableau1[[#This Row],[CustomerCode]],'Config Clients'!A:D,3,FALSE)</f>
        <v>Entreprises agro-alimentaires</v>
      </c>
      <c r="M2326" s="13" t="str">
        <f>VLOOKUP(Tableau1[[#This Row],[CustomerCode]],'Config Clients'!A:D,4,FALSE)</f>
        <v>Julien</v>
      </c>
      <c r="N2326" s="10" t="str">
        <f>IFERROR(IF(Tableau1[[#This Row],[Date rendu]]-'Date de l''export'!$A$2&gt;0,"Non","Oui"),"Oui")</f>
        <v>Non</v>
      </c>
      <c r="O2326" s="11">
        <f>IF(Tableau1[[#This Row],[En retard?]]="Non",Tableau1[[#This Row],[Date rendu]]-'Date de l''export'!$A$2,0)</f>
        <v>0.74041666666744277</v>
      </c>
      <c r="P2326" s="14" t="str">
        <f>IF(Tableau1[[#This Row],[En retard?]]="Oui","HD",IF(Tableau1[Délai restant]&lt;1,"&lt;24h",IF(Tableau1[Délai restant]&lt;2,"&lt;48h","≥48h")))</f>
        <v>&lt;24h</v>
      </c>
      <c r="Q2326" s="14" t="str">
        <f>IF(AND(Tableau1[[#This Row],[En retard?]]="Oui",OR(Tableau1[[#This Row],[Product]]="Citron",Tableau1[[#This Row],[Product]]="Amandes")),"Oui","Non")</f>
        <v>Non</v>
      </c>
      <c r="R2326" t="str">
        <f>CONCATENATE(Tableau1[[#This Row],[OrderCode]],"|",Tableau1[[#This Row],[AnaCode]],"|",Tableau1[[#This Row],[Product]])</f>
        <v>CMD01692703|MTX|Jus de fruits</v>
      </c>
    </row>
    <row r="2327" spans="1:18" x14ac:dyDescent="0.25">
      <c r="A2327" s="1" t="s">
        <v>401</v>
      </c>
      <c r="B2327" s="1" t="s">
        <v>32</v>
      </c>
      <c r="C2327" s="3" t="s">
        <v>61</v>
      </c>
      <c r="D2327" s="3" t="s">
        <v>14</v>
      </c>
      <c r="E2327" s="1" t="s">
        <v>226</v>
      </c>
      <c r="F2327" s="1" t="s">
        <v>2924</v>
      </c>
      <c r="G2327" s="1" t="s">
        <v>964</v>
      </c>
      <c r="H2327" s="3">
        <f>SUBSTITUTE(LEFT(Tableau1[[#This Row],[OrderDate]],17),".",":")+0</f>
        <v>43571.37572916667</v>
      </c>
      <c r="I2327" s="3">
        <f>SUBSTITUTE(LEFT(Tableau1[[#This Row],[OrderDueTo]],17),".",":")+0</f>
        <v>43573.5</v>
      </c>
      <c r="J2327" s="13" t="str">
        <f>VLOOKUP(Tableau1[[#This Row],[AnaCode]],'Config Analyses'!A:C,2,FALSE)</f>
        <v>Analyse microbiologique</v>
      </c>
      <c r="K2327" s="13" t="str">
        <f>VLOOKUP(Tableau1[[#This Row],[AnaCode]],'Config Analyses'!A:C,3,FALSE)</f>
        <v>Equipe 4</v>
      </c>
      <c r="L2327" s="13" t="str">
        <f>VLOOKUP(Tableau1[[#This Row],[CustomerCode]],'Config Clients'!A:D,3,FALSE)</f>
        <v>Grande surface</v>
      </c>
      <c r="M2327" s="13" t="str">
        <f>VLOOKUP(Tableau1[[#This Row],[CustomerCode]],'Config Clients'!A:D,4,FALSE)</f>
        <v>Eric</v>
      </c>
      <c r="N2327" s="10" t="str">
        <f>IFERROR(IF(Tableau1[[#This Row],[Date rendu]]-'Date de l''export'!$A$2&gt;0,"Non","Oui"),"Oui")</f>
        <v>Non</v>
      </c>
      <c r="O2327" s="11">
        <f>IF(Tableau1[[#This Row],[En retard?]]="Non",Tableau1[[#This Row],[Date rendu]]-'Date de l''export'!$A$2,0)</f>
        <v>1.7404166666674428</v>
      </c>
      <c r="P2327" s="14" t="str">
        <f>IF(Tableau1[[#This Row],[En retard?]]="Oui","HD",IF(Tableau1[Délai restant]&lt;1,"&lt;24h",IF(Tableau1[Délai restant]&lt;2,"&lt;48h","≥48h")))</f>
        <v>&lt;48h</v>
      </c>
      <c r="Q2327" s="14" t="str">
        <f>IF(AND(Tableau1[[#This Row],[En retard?]]="Oui",OR(Tableau1[[#This Row],[Product]]="Citron",Tableau1[[#This Row],[Product]]="Amandes")),"Oui","Non")</f>
        <v>Non</v>
      </c>
      <c r="R2327" t="str">
        <f>CONCATENATE(Tableau1[[#This Row],[OrderCode]],"|",Tableau1[[#This Row],[AnaCode]],"|",Tableau1[[#This Row],[Product]])</f>
        <v>CMD01710005|BACT|Tomate</v>
      </c>
    </row>
    <row r="2328" spans="1:18" x14ac:dyDescent="0.25">
      <c r="A2328" s="1" t="s">
        <v>924</v>
      </c>
      <c r="B2328" s="1" t="s">
        <v>43</v>
      </c>
      <c r="C2328" s="3" t="s">
        <v>147</v>
      </c>
      <c r="D2328" s="3" t="s">
        <v>34</v>
      </c>
      <c r="E2328" s="1" t="s">
        <v>107</v>
      </c>
      <c r="F2328" s="1" t="s">
        <v>2703</v>
      </c>
      <c r="G2328" s="1" t="s">
        <v>950</v>
      </c>
      <c r="H2328" s="3">
        <f>SUBSTITUTE(LEFT(Tableau1[[#This Row],[OrderDate]],17),".",":")+0</f>
        <v>43571.376331018517</v>
      </c>
      <c r="I2328" s="3">
        <f>SUBSTITUTE(LEFT(Tableau1[[#This Row],[OrderDueTo]],17),".",":")+0</f>
        <v>43574.5</v>
      </c>
      <c r="J2328" s="13" t="str">
        <f>VLOOKUP(Tableau1[[#This Row],[AnaCode]],'Config Analyses'!A:C,2,FALSE)</f>
        <v>Analyse nutritionelle</v>
      </c>
      <c r="K2328" s="13" t="str">
        <f>VLOOKUP(Tableau1[[#This Row],[AnaCode]],'Config Analyses'!A:C,3,FALSE)</f>
        <v>Equipe 2</v>
      </c>
      <c r="L2328" s="13" t="str">
        <f>VLOOKUP(Tableau1[[#This Row],[CustomerCode]],'Config Clients'!A:D,3,FALSE)</f>
        <v>Entreprises agro-alimentaires</v>
      </c>
      <c r="M2328" s="13" t="str">
        <f>VLOOKUP(Tableau1[[#This Row],[CustomerCode]],'Config Clients'!A:D,4,FALSE)</f>
        <v>Marc</v>
      </c>
      <c r="N2328" s="10" t="str">
        <f>IFERROR(IF(Tableau1[[#This Row],[Date rendu]]-'Date de l''export'!$A$2&gt;0,"Non","Oui"),"Oui")</f>
        <v>Non</v>
      </c>
      <c r="O2328" s="11">
        <f>IF(Tableau1[[#This Row],[En retard?]]="Non",Tableau1[[#This Row],[Date rendu]]-'Date de l''export'!$A$2,0)</f>
        <v>2.7404166666674428</v>
      </c>
      <c r="P2328" s="14" t="str">
        <f>IF(Tableau1[[#This Row],[En retard?]]="Oui","HD",IF(Tableau1[Délai restant]&lt;1,"&lt;24h",IF(Tableau1[Délai restant]&lt;2,"&lt;48h","≥48h")))</f>
        <v>≥48h</v>
      </c>
      <c r="Q2328" s="14" t="str">
        <f>IF(AND(Tableau1[[#This Row],[En retard?]]="Oui",OR(Tableau1[[#This Row],[Product]]="Citron",Tableau1[[#This Row],[Product]]="Amandes")),"Oui","Non")</f>
        <v>Non</v>
      </c>
      <c r="R2328" t="str">
        <f>CONCATENATE(Tableau1[[#This Row],[OrderCode]],"|",Tableau1[[#This Row],[AnaCode]],"|",Tableau1[[#This Row],[Product]])</f>
        <v>CMD01770815|NTR|Pomme</v>
      </c>
    </row>
    <row r="2329" spans="1:18" x14ac:dyDescent="0.25">
      <c r="A2329" s="1" t="s">
        <v>365</v>
      </c>
      <c r="B2329" s="1" t="s">
        <v>21</v>
      </c>
      <c r="C2329" s="3" t="s">
        <v>49</v>
      </c>
      <c r="D2329" s="3" t="s">
        <v>8</v>
      </c>
      <c r="E2329" s="1" t="s">
        <v>226</v>
      </c>
      <c r="F2329" s="1" t="s">
        <v>2046</v>
      </c>
      <c r="G2329" s="1" t="s">
        <v>964</v>
      </c>
      <c r="H2329" s="3">
        <f>SUBSTITUTE(LEFT(Tableau1[[#This Row],[OrderDate]],17),".",":")+0</f>
        <v>43571.37641203704</v>
      </c>
      <c r="I2329" s="3">
        <f>SUBSTITUTE(LEFT(Tableau1[[#This Row],[OrderDueTo]],17),".",":")+0</f>
        <v>43573.5</v>
      </c>
      <c r="J2329" s="13" t="str">
        <f>VLOOKUP(Tableau1[[#This Row],[AnaCode]],'Config Analyses'!A:C,2,FALSE)</f>
        <v>Analyse microbiologique</v>
      </c>
      <c r="K2329" s="13" t="str">
        <f>VLOOKUP(Tableau1[[#This Row],[AnaCode]],'Config Analyses'!A:C,3,FALSE)</f>
        <v>Equipe 4</v>
      </c>
      <c r="L2329" s="13" t="str">
        <f>VLOOKUP(Tableau1[[#This Row],[CustomerCode]],'Config Clients'!A:D,3,FALSE)</f>
        <v>Grande surface</v>
      </c>
      <c r="M2329" s="13" t="str">
        <f>VLOOKUP(Tableau1[[#This Row],[CustomerCode]],'Config Clients'!A:D,4,FALSE)</f>
        <v>Eric</v>
      </c>
      <c r="N2329" s="10" t="str">
        <f>IFERROR(IF(Tableau1[[#This Row],[Date rendu]]-'Date de l''export'!$A$2&gt;0,"Non","Oui"),"Oui")</f>
        <v>Non</v>
      </c>
      <c r="O2329" s="11">
        <f>IF(Tableau1[[#This Row],[En retard?]]="Non",Tableau1[[#This Row],[Date rendu]]-'Date de l''export'!$A$2,0)</f>
        <v>1.7404166666674428</v>
      </c>
      <c r="P2329" s="14" t="str">
        <f>IF(Tableau1[[#This Row],[En retard?]]="Oui","HD",IF(Tableau1[Délai restant]&lt;1,"&lt;24h",IF(Tableau1[Délai restant]&lt;2,"&lt;48h","≥48h")))</f>
        <v>&lt;48h</v>
      </c>
      <c r="Q2329" s="14" t="str">
        <f>IF(AND(Tableau1[[#This Row],[En retard?]]="Oui",OR(Tableau1[[#This Row],[Product]]="Citron",Tableau1[[#This Row],[Product]]="Amandes")),"Oui","Non")</f>
        <v>Non</v>
      </c>
      <c r="R2329" t="str">
        <f>CONCATENATE(Tableau1[[#This Row],[OrderCode]],"|",Tableau1[[#This Row],[AnaCode]],"|",Tableau1[[#This Row],[Product]])</f>
        <v>CMD01568807|BACT|Carotte</v>
      </c>
    </row>
    <row r="2330" spans="1:18" x14ac:dyDescent="0.25">
      <c r="A2330" s="1" t="s">
        <v>801</v>
      </c>
      <c r="B2330" s="1" t="s">
        <v>42</v>
      </c>
      <c r="C2330" s="3" t="s">
        <v>65</v>
      </c>
      <c r="D2330" s="3" t="s">
        <v>17</v>
      </c>
      <c r="E2330" s="1" t="s">
        <v>179</v>
      </c>
      <c r="F2330" s="1" t="s">
        <v>2606</v>
      </c>
      <c r="G2330" s="1" t="s">
        <v>945</v>
      </c>
      <c r="H2330" s="3">
        <f>SUBSTITUTE(LEFT(Tableau1[[#This Row],[OrderDate]],17),".",":")+0</f>
        <v>43571.376712962963</v>
      </c>
      <c r="I2330" s="3">
        <f>SUBSTITUTE(LEFT(Tableau1[[#This Row],[OrderDueTo]],17),".",":")+0</f>
        <v>43572.5</v>
      </c>
      <c r="J2330" s="13" t="str">
        <f>VLOOKUP(Tableau1[[#This Row],[AnaCode]],'Config Analyses'!A:C,2,FALSE)</f>
        <v>Analyse métaux lourds</v>
      </c>
      <c r="K2330" s="13" t="str">
        <f>VLOOKUP(Tableau1[[#This Row],[AnaCode]],'Config Analyses'!A:C,3,FALSE)</f>
        <v>Equipe 1</v>
      </c>
      <c r="L2330" s="13" t="str">
        <f>VLOOKUP(Tableau1[[#This Row],[CustomerCode]],'Config Clients'!A:D,3,FALSE)</f>
        <v>Entreprises agro-alimentaires</v>
      </c>
      <c r="M2330" s="13" t="str">
        <f>VLOOKUP(Tableau1[[#This Row],[CustomerCode]],'Config Clients'!A:D,4,FALSE)</f>
        <v>Marc</v>
      </c>
      <c r="N2330" s="10" t="str">
        <f>IFERROR(IF(Tableau1[[#This Row],[Date rendu]]-'Date de l''export'!$A$2&gt;0,"Non","Oui"),"Oui")</f>
        <v>Non</v>
      </c>
      <c r="O2330" s="11">
        <f>IF(Tableau1[[#This Row],[En retard?]]="Non",Tableau1[[#This Row],[Date rendu]]-'Date de l''export'!$A$2,0)</f>
        <v>0.74041666666744277</v>
      </c>
      <c r="P2330" s="14" t="str">
        <f>IF(Tableau1[[#This Row],[En retard?]]="Oui","HD",IF(Tableau1[Délai restant]&lt;1,"&lt;24h",IF(Tableau1[Délai restant]&lt;2,"&lt;48h","≥48h")))</f>
        <v>&lt;24h</v>
      </c>
      <c r="Q2330" s="14" t="str">
        <f>IF(AND(Tableau1[[#This Row],[En retard?]]="Oui",OR(Tableau1[[#This Row],[Product]]="Citron",Tableau1[[#This Row],[Product]]="Amandes")),"Oui","Non")</f>
        <v>Non</v>
      </c>
      <c r="R2330" t="str">
        <f>CONCATENATE(Tableau1[[#This Row],[OrderCode]],"|",Tableau1[[#This Row],[AnaCode]],"|",Tableau1[[#This Row],[Product]])</f>
        <v>CMD01790503|MTX|Jus de fruits</v>
      </c>
    </row>
    <row r="2331" spans="1:18" x14ac:dyDescent="0.25">
      <c r="A2331" s="1" t="s">
        <v>435</v>
      </c>
      <c r="B2331" s="1" t="s">
        <v>31</v>
      </c>
      <c r="C2331" s="3" t="s">
        <v>58</v>
      </c>
      <c r="D2331" s="3" t="s">
        <v>13</v>
      </c>
      <c r="E2331" s="1" t="s">
        <v>130</v>
      </c>
      <c r="F2331" s="1" t="s">
        <v>2614</v>
      </c>
      <c r="G2331" s="1" t="s">
        <v>1013</v>
      </c>
      <c r="H2331" s="3">
        <f>SUBSTITUTE(LEFT(Tableau1[[#This Row],[OrderDate]],17),".",":")+0</f>
        <v>43571.377013888887</v>
      </c>
      <c r="I2331" s="3">
        <f>SUBSTITUTE(LEFT(Tableau1[[#This Row],[OrderDueTo]],17),".",":")+0</f>
        <v>43578.5</v>
      </c>
      <c r="J2331" s="13" t="str">
        <f>VLOOKUP(Tableau1[[#This Row],[AnaCode]],'Config Analyses'!A:C,2,FALSE)</f>
        <v>Analyse pesticides</v>
      </c>
      <c r="K2331" s="13" t="str">
        <f>VLOOKUP(Tableau1[[#This Row],[AnaCode]],'Config Analyses'!A:C,3,FALSE)</f>
        <v>Equipe 3</v>
      </c>
      <c r="L2331" s="13" t="str">
        <f>VLOOKUP(Tableau1[[#This Row],[CustomerCode]],'Config Clients'!A:D,3,FALSE)</f>
        <v>Coopérative agricole</v>
      </c>
      <c r="M2331" s="13" t="str">
        <f>VLOOKUP(Tableau1[[#This Row],[CustomerCode]],'Config Clients'!A:D,4,FALSE)</f>
        <v>Béatrice</v>
      </c>
      <c r="N2331" s="10" t="str">
        <f>IFERROR(IF(Tableau1[[#This Row],[Date rendu]]-'Date de l''export'!$A$2&gt;0,"Non","Oui"),"Oui")</f>
        <v>Non</v>
      </c>
      <c r="O2331" s="11">
        <f>IF(Tableau1[[#This Row],[En retard?]]="Non",Tableau1[[#This Row],[Date rendu]]-'Date de l''export'!$A$2,0)</f>
        <v>6.7404166666674428</v>
      </c>
      <c r="P2331" s="14" t="str">
        <f>IF(Tableau1[[#This Row],[En retard?]]="Oui","HD",IF(Tableau1[Délai restant]&lt;1,"&lt;24h",IF(Tableau1[Délai restant]&lt;2,"&lt;48h","≥48h")))</f>
        <v>≥48h</v>
      </c>
      <c r="Q2331" s="14" t="str">
        <f>IF(AND(Tableau1[[#This Row],[En retard?]]="Oui",OR(Tableau1[[#This Row],[Product]]="Citron",Tableau1[[#This Row],[Product]]="Amandes")),"Oui","Non")</f>
        <v>Non</v>
      </c>
      <c r="R2331" t="str">
        <f>CONCATENATE(Tableau1[[#This Row],[OrderCode]],"|",Tableau1[[#This Row],[AnaCode]],"|",Tableau1[[#This Row],[Product]])</f>
        <v>CMD01762302|PEST|Pomme de terre</v>
      </c>
    </row>
    <row r="2332" spans="1:18" x14ac:dyDescent="0.25">
      <c r="A2332" s="1" t="s">
        <v>3561</v>
      </c>
      <c r="B2332" s="1" t="s">
        <v>42</v>
      </c>
      <c r="C2332" s="3" t="s">
        <v>188</v>
      </c>
      <c r="D2332" s="3" t="s">
        <v>38</v>
      </c>
      <c r="E2332" s="1" t="s">
        <v>179</v>
      </c>
      <c r="F2332" s="1" t="s">
        <v>4008</v>
      </c>
      <c r="G2332" s="1" t="s">
        <v>945</v>
      </c>
      <c r="H2332" s="3">
        <f>SUBSTITUTE(LEFT(Tableau1[[#This Row],[OrderDate]],17),".",":")+0</f>
        <v>43571.377129629633</v>
      </c>
      <c r="I2332" s="3">
        <f>SUBSTITUTE(LEFT(Tableau1[[#This Row],[OrderDueTo]],17),".",":")+0</f>
        <v>43572.5</v>
      </c>
      <c r="J2332" s="13" t="str">
        <f>VLOOKUP(Tableau1[[#This Row],[AnaCode]],'Config Analyses'!A:C,2,FALSE)</f>
        <v>Analyse métaux lourds</v>
      </c>
      <c r="K2332" s="13" t="str">
        <f>VLOOKUP(Tableau1[[#This Row],[AnaCode]],'Config Analyses'!A:C,3,FALSE)</f>
        <v>Equipe 1</v>
      </c>
      <c r="L2332" s="13" t="str">
        <f>VLOOKUP(Tableau1[[#This Row],[CustomerCode]],'Config Clients'!A:D,3,FALSE)</f>
        <v>Coopérative agricole</v>
      </c>
      <c r="M2332" s="13" t="str">
        <f>VLOOKUP(Tableau1[[#This Row],[CustomerCode]],'Config Clients'!A:D,4,FALSE)</f>
        <v>Julie</v>
      </c>
      <c r="N2332" s="10" t="str">
        <f>IFERROR(IF(Tableau1[[#This Row],[Date rendu]]-'Date de l''export'!$A$2&gt;0,"Non","Oui"),"Oui")</f>
        <v>Non</v>
      </c>
      <c r="O2332" s="11">
        <f>IF(Tableau1[[#This Row],[En retard?]]="Non",Tableau1[[#This Row],[Date rendu]]-'Date de l''export'!$A$2,0)</f>
        <v>0.74041666666744277</v>
      </c>
      <c r="P2332" s="14" t="str">
        <f>IF(Tableau1[[#This Row],[En retard?]]="Oui","HD",IF(Tableau1[Délai restant]&lt;1,"&lt;24h",IF(Tableau1[Délai restant]&lt;2,"&lt;48h","≥48h")))</f>
        <v>&lt;24h</v>
      </c>
      <c r="Q2332" s="14" t="str">
        <f>IF(AND(Tableau1[[#This Row],[En retard?]]="Oui",OR(Tableau1[[#This Row],[Product]]="Citron",Tableau1[[#This Row],[Product]]="Amandes")),"Oui","Non")</f>
        <v>Non</v>
      </c>
      <c r="R2332" t="str">
        <f>CONCATENATE(Tableau1[[#This Row],[OrderCode]],"|",Tableau1[[#This Row],[AnaCode]],"|",Tableau1[[#This Row],[Product]])</f>
        <v>CMD01748522|MTX|Jus de fruits</v>
      </c>
    </row>
    <row r="2333" spans="1:18" x14ac:dyDescent="0.25">
      <c r="A2333" s="1" t="s">
        <v>4009</v>
      </c>
      <c r="B2333" s="1" t="s">
        <v>42</v>
      </c>
      <c r="C2333" s="3" t="s">
        <v>188</v>
      </c>
      <c r="D2333" s="3" t="s">
        <v>38</v>
      </c>
      <c r="E2333" s="1" t="s">
        <v>179</v>
      </c>
      <c r="F2333" s="1" t="s">
        <v>4010</v>
      </c>
      <c r="G2333" s="1" t="s">
        <v>945</v>
      </c>
      <c r="H2333" s="3">
        <f>SUBSTITUTE(LEFT(Tableau1[[#This Row],[OrderDate]],17),".",":")+0</f>
        <v>43571.377187500002</v>
      </c>
      <c r="I2333" s="3">
        <f>SUBSTITUTE(LEFT(Tableau1[[#This Row],[OrderDueTo]],17),".",":")+0</f>
        <v>43572.5</v>
      </c>
      <c r="J2333" s="13" t="str">
        <f>VLOOKUP(Tableau1[[#This Row],[AnaCode]],'Config Analyses'!A:C,2,FALSE)</f>
        <v>Analyse métaux lourds</v>
      </c>
      <c r="K2333" s="13" t="str">
        <f>VLOOKUP(Tableau1[[#This Row],[AnaCode]],'Config Analyses'!A:C,3,FALSE)</f>
        <v>Equipe 1</v>
      </c>
      <c r="L2333" s="13" t="str">
        <f>VLOOKUP(Tableau1[[#This Row],[CustomerCode]],'Config Clients'!A:D,3,FALSE)</f>
        <v>Coopérative agricole</v>
      </c>
      <c r="M2333" s="13" t="str">
        <f>VLOOKUP(Tableau1[[#This Row],[CustomerCode]],'Config Clients'!A:D,4,FALSE)</f>
        <v>Julie</v>
      </c>
      <c r="N2333" s="10" t="str">
        <f>IFERROR(IF(Tableau1[[#This Row],[Date rendu]]-'Date de l''export'!$A$2&gt;0,"Non","Oui"),"Oui")</f>
        <v>Non</v>
      </c>
      <c r="O2333" s="11">
        <f>IF(Tableau1[[#This Row],[En retard?]]="Non",Tableau1[[#This Row],[Date rendu]]-'Date de l''export'!$A$2,0)</f>
        <v>0.74041666666744277</v>
      </c>
      <c r="P2333" s="14" t="str">
        <f>IF(Tableau1[[#This Row],[En retard?]]="Oui","HD",IF(Tableau1[Délai restant]&lt;1,"&lt;24h",IF(Tableau1[Délai restant]&lt;2,"&lt;48h","≥48h")))</f>
        <v>&lt;24h</v>
      </c>
      <c r="Q2333" s="14" t="str">
        <f>IF(AND(Tableau1[[#This Row],[En retard?]]="Oui",OR(Tableau1[[#This Row],[Product]]="Citron",Tableau1[[#This Row],[Product]]="Amandes")),"Oui","Non")</f>
        <v>Non</v>
      </c>
      <c r="R2333" t="str">
        <f>CONCATENATE(Tableau1[[#This Row],[OrderCode]],"|",Tableau1[[#This Row],[AnaCode]],"|",Tableau1[[#This Row],[Product]])</f>
        <v>CMD01721615|MTX|Jus de fruits</v>
      </c>
    </row>
    <row r="2334" spans="1:18" x14ac:dyDescent="0.25">
      <c r="A2334" s="1" t="s">
        <v>4011</v>
      </c>
      <c r="B2334" s="1" t="s">
        <v>42</v>
      </c>
      <c r="C2334" s="3" t="s">
        <v>73</v>
      </c>
      <c r="D2334" s="3" t="s">
        <v>23</v>
      </c>
      <c r="E2334" s="1" t="s">
        <v>63</v>
      </c>
      <c r="F2334" s="1" t="s">
        <v>4012</v>
      </c>
      <c r="G2334" s="1" t="s">
        <v>1013</v>
      </c>
      <c r="H2334" s="3">
        <f>SUBSTITUTE(LEFT(Tableau1[[#This Row],[OrderDate]],17),".",":")+0</f>
        <v>43571.378287037034</v>
      </c>
      <c r="I2334" s="3">
        <f>SUBSTITUTE(LEFT(Tableau1[[#This Row],[OrderDueTo]],17),".",":")+0</f>
        <v>43578.5</v>
      </c>
      <c r="J2334" s="13" t="str">
        <f>VLOOKUP(Tableau1[[#This Row],[AnaCode]],'Config Analyses'!A:C,2,FALSE)</f>
        <v>Analyse polluants d'emballage</v>
      </c>
      <c r="K2334" s="13" t="str">
        <f>VLOOKUP(Tableau1[[#This Row],[AnaCode]],'Config Analyses'!A:C,3,FALSE)</f>
        <v>Equipe 3</v>
      </c>
      <c r="L2334" s="13" t="str">
        <f>VLOOKUP(Tableau1[[#This Row],[CustomerCode]],'Config Clients'!A:D,3,FALSE)</f>
        <v>Entreprises agro-alimentaires</v>
      </c>
      <c r="M2334" s="13" t="str">
        <f>VLOOKUP(Tableau1[[#This Row],[CustomerCode]],'Config Clients'!A:D,4,FALSE)</f>
        <v>Julien</v>
      </c>
      <c r="N2334" s="10" t="str">
        <f>IFERROR(IF(Tableau1[[#This Row],[Date rendu]]-'Date de l''export'!$A$2&gt;0,"Non","Oui"),"Oui")</f>
        <v>Non</v>
      </c>
      <c r="O2334" s="11">
        <f>IF(Tableau1[[#This Row],[En retard?]]="Non",Tableau1[[#This Row],[Date rendu]]-'Date de l''export'!$A$2,0)</f>
        <v>6.7404166666674428</v>
      </c>
      <c r="P2334" s="14" t="str">
        <f>IF(Tableau1[[#This Row],[En retard?]]="Oui","HD",IF(Tableau1[Délai restant]&lt;1,"&lt;24h",IF(Tableau1[Délai restant]&lt;2,"&lt;48h","≥48h")))</f>
        <v>≥48h</v>
      </c>
      <c r="Q2334" s="14" t="str">
        <f>IF(AND(Tableau1[[#This Row],[En retard?]]="Oui",OR(Tableau1[[#This Row],[Product]]="Citron",Tableau1[[#This Row],[Product]]="Amandes")),"Oui","Non")</f>
        <v>Non</v>
      </c>
      <c r="R2334" t="str">
        <f>CONCATENATE(Tableau1[[#This Row],[OrderCode]],"|",Tableau1[[#This Row],[AnaCode]],"|",Tableau1[[#This Row],[Product]])</f>
        <v>CMD01592103|PLLT|Jus de fruits</v>
      </c>
    </row>
    <row r="2335" spans="1:18" x14ac:dyDescent="0.25">
      <c r="A2335" s="1" t="s">
        <v>3325</v>
      </c>
      <c r="B2335" s="1" t="s">
        <v>42</v>
      </c>
      <c r="C2335" s="3" t="s">
        <v>73</v>
      </c>
      <c r="D2335" s="3" t="s">
        <v>23</v>
      </c>
      <c r="E2335" s="1" t="s">
        <v>179</v>
      </c>
      <c r="F2335" s="1" t="s">
        <v>4013</v>
      </c>
      <c r="G2335" s="1" t="s">
        <v>945</v>
      </c>
      <c r="H2335" s="3">
        <f>SUBSTITUTE(LEFT(Tableau1[[#This Row],[OrderDate]],17),".",":")+0</f>
        <v>43571.378668981481</v>
      </c>
      <c r="I2335" s="3">
        <f>SUBSTITUTE(LEFT(Tableau1[[#This Row],[OrderDueTo]],17),".",":")+0</f>
        <v>43572.5</v>
      </c>
      <c r="J2335" s="13" t="str">
        <f>VLOOKUP(Tableau1[[#This Row],[AnaCode]],'Config Analyses'!A:C,2,FALSE)</f>
        <v>Analyse métaux lourds</v>
      </c>
      <c r="K2335" s="13" t="str">
        <f>VLOOKUP(Tableau1[[#This Row],[AnaCode]],'Config Analyses'!A:C,3,FALSE)</f>
        <v>Equipe 1</v>
      </c>
      <c r="L2335" s="13" t="str">
        <f>VLOOKUP(Tableau1[[#This Row],[CustomerCode]],'Config Clients'!A:D,3,FALSE)</f>
        <v>Entreprises agro-alimentaires</v>
      </c>
      <c r="M2335" s="13" t="str">
        <f>VLOOKUP(Tableau1[[#This Row],[CustomerCode]],'Config Clients'!A:D,4,FALSE)</f>
        <v>Julien</v>
      </c>
      <c r="N2335" s="10" t="str">
        <f>IFERROR(IF(Tableau1[[#This Row],[Date rendu]]-'Date de l''export'!$A$2&gt;0,"Non","Oui"),"Oui")</f>
        <v>Non</v>
      </c>
      <c r="O2335" s="11">
        <f>IF(Tableau1[[#This Row],[En retard?]]="Non",Tableau1[[#This Row],[Date rendu]]-'Date de l''export'!$A$2,0)</f>
        <v>0.74041666666744277</v>
      </c>
      <c r="P2335" s="14" t="str">
        <f>IF(Tableau1[[#This Row],[En retard?]]="Oui","HD",IF(Tableau1[Délai restant]&lt;1,"&lt;24h",IF(Tableau1[Délai restant]&lt;2,"&lt;48h","≥48h")))</f>
        <v>&lt;24h</v>
      </c>
      <c r="Q2335" s="14" t="str">
        <f>IF(AND(Tableau1[[#This Row],[En retard?]]="Oui",OR(Tableau1[[#This Row],[Product]]="Citron",Tableau1[[#This Row],[Product]]="Amandes")),"Oui","Non")</f>
        <v>Non</v>
      </c>
      <c r="R2335" t="str">
        <f>CONCATENATE(Tableau1[[#This Row],[OrderCode]],"|",Tableau1[[#This Row],[AnaCode]],"|",Tableau1[[#This Row],[Product]])</f>
        <v>CMD01714502|MTX|Jus de fruits</v>
      </c>
    </row>
    <row r="2336" spans="1:18" x14ac:dyDescent="0.25">
      <c r="A2336" s="1" t="s">
        <v>755</v>
      </c>
      <c r="B2336" s="1" t="s">
        <v>32</v>
      </c>
      <c r="C2336" s="3" t="s">
        <v>61</v>
      </c>
      <c r="D2336" s="3" t="s">
        <v>14</v>
      </c>
      <c r="E2336" s="1" t="s">
        <v>179</v>
      </c>
      <c r="F2336" s="1" t="s">
        <v>2605</v>
      </c>
      <c r="G2336" s="1" t="s">
        <v>945</v>
      </c>
      <c r="H2336" s="3">
        <f>SUBSTITUTE(LEFT(Tableau1[[#This Row],[OrderDate]],17),".",":")+0</f>
        <v>43571.379467592589</v>
      </c>
      <c r="I2336" s="3">
        <f>SUBSTITUTE(LEFT(Tableau1[[#This Row],[OrderDueTo]],17),".",":")+0</f>
        <v>43572.5</v>
      </c>
      <c r="J2336" s="13" t="str">
        <f>VLOOKUP(Tableau1[[#This Row],[AnaCode]],'Config Analyses'!A:C,2,FALSE)</f>
        <v>Analyse métaux lourds</v>
      </c>
      <c r="K2336" s="13" t="str">
        <f>VLOOKUP(Tableau1[[#This Row],[AnaCode]],'Config Analyses'!A:C,3,FALSE)</f>
        <v>Equipe 1</v>
      </c>
      <c r="L2336" s="13" t="str">
        <f>VLOOKUP(Tableau1[[#This Row],[CustomerCode]],'Config Clients'!A:D,3,FALSE)</f>
        <v>Grande surface</v>
      </c>
      <c r="M2336" s="13" t="str">
        <f>VLOOKUP(Tableau1[[#This Row],[CustomerCode]],'Config Clients'!A:D,4,FALSE)</f>
        <v>Eric</v>
      </c>
      <c r="N2336" s="10" t="str">
        <f>IFERROR(IF(Tableau1[[#This Row],[Date rendu]]-'Date de l''export'!$A$2&gt;0,"Non","Oui"),"Oui")</f>
        <v>Non</v>
      </c>
      <c r="O2336" s="11">
        <f>IF(Tableau1[[#This Row],[En retard?]]="Non",Tableau1[[#This Row],[Date rendu]]-'Date de l''export'!$A$2,0)</f>
        <v>0.74041666666744277</v>
      </c>
      <c r="P2336" s="14" t="str">
        <f>IF(Tableau1[[#This Row],[En retard?]]="Oui","HD",IF(Tableau1[Délai restant]&lt;1,"&lt;24h",IF(Tableau1[Délai restant]&lt;2,"&lt;48h","≥48h")))</f>
        <v>&lt;24h</v>
      </c>
      <c r="Q2336" s="14" t="str">
        <f>IF(AND(Tableau1[[#This Row],[En retard?]]="Oui",OR(Tableau1[[#This Row],[Product]]="Citron",Tableau1[[#This Row],[Product]]="Amandes")),"Oui","Non")</f>
        <v>Non</v>
      </c>
      <c r="R2336" t="str">
        <f>CONCATENATE(Tableau1[[#This Row],[OrderCode]],"|",Tableau1[[#This Row],[AnaCode]],"|",Tableau1[[#This Row],[Product]])</f>
        <v>CMD01497903|MTX|Tomate</v>
      </c>
    </row>
    <row r="2337" spans="1:18" x14ac:dyDescent="0.25">
      <c r="A2337" s="1" t="s">
        <v>3402</v>
      </c>
      <c r="B2337" s="1" t="s">
        <v>42</v>
      </c>
      <c r="C2337" s="3" t="s">
        <v>188</v>
      </c>
      <c r="D2337" s="3" t="s">
        <v>38</v>
      </c>
      <c r="E2337" s="1" t="s">
        <v>179</v>
      </c>
      <c r="F2337" s="1" t="s">
        <v>4014</v>
      </c>
      <c r="G2337" s="1" t="s">
        <v>945</v>
      </c>
      <c r="H2337" s="3">
        <f>SUBSTITUTE(LEFT(Tableau1[[#This Row],[OrderDate]],17),".",":")+0</f>
        <v>43571.379502314812</v>
      </c>
      <c r="I2337" s="3">
        <f>SUBSTITUTE(LEFT(Tableau1[[#This Row],[OrderDueTo]],17),".",":")+0</f>
        <v>43572.5</v>
      </c>
      <c r="J2337" s="13" t="str">
        <f>VLOOKUP(Tableau1[[#This Row],[AnaCode]],'Config Analyses'!A:C,2,FALSE)</f>
        <v>Analyse métaux lourds</v>
      </c>
      <c r="K2337" s="13" t="str">
        <f>VLOOKUP(Tableau1[[#This Row],[AnaCode]],'Config Analyses'!A:C,3,FALSE)</f>
        <v>Equipe 1</v>
      </c>
      <c r="L2337" s="13" t="str">
        <f>VLOOKUP(Tableau1[[#This Row],[CustomerCode]],'Config Clients'!A:D,3,FALSE)</f>
        <v>Coopérative agricole</v>
      </c>
      <c r="M2337" s="13" t="str">
        <f>VLOOKUP(Tableau1[[#This Row],[CustomerCode]],'Config Clients'!A:D,4,FALSE)</f>
        <v>Julie</v>
      </c>
      <c r="N2337" s="10" t="str">
        <f>IFERROR(IF(Tableau1[[#This Row],[Date rendu]]-'Date de l''export'!$A$2&gt;0,"Non","Oui"),"Oui")</f>
        <v>Non</v>
      </c>
      <c r="O2337" s="11">
        <f>IF(Tableau1[[#This Row],[En retard?]]="Non",Tableau1[[#This Row],[Date rendu]]-'Date de l''export'!$A$2,0)</f>
        <v>0.74041666666744277</v>
      </c>
      <c r="P2337" s="14" t="str">
        <f>IF(Tableau1[[#This Row],[En retard?]]="Oui","HD",IF(Tableau1[Délai restant]&lt;1,"&lt;24h",IF(Tableau1[Délai restant]&lt;2,"&lt;48h","≥48h")))</f>
        <v>&lt;24h</v>
      </c>
      <c r="Q2337" s="14" t="str">
        <f>IF(AND(Tableau1[[#This Row],[En retard?]]="Oui",OR(Tableau1[[#This Row],[Product]]="Citron",Tableau1[[#This Row],[Product]]="Amandes")),"Oui","Non")</f>
        <v>Non</v>
      </c>
      <c r="R2337" t="str">
        <f>CONCATENATE(Tableau1[[#This Row],[OrderCode]],"|",Tableau1[[#This Row],[AnaCode]],"|",Tableau1[[#This Row],[Product]])</f>
        <v>CMD01601409|MTX|Jus de fruits</v>
      </c>
    </row>
    <row r="2338" spans="1:18" x14ac:dyDescent="0.25">
      <c r="A2338" s="1" t="s">
        <v>437</v>
      </c>
      <c r="B2338" s="1" t="s">
        <v>28</v>
      </c>
      <c r="C2338" s="3" t="s">
        <v>58</v>
      </c>
      <c r="D2338" s="3" t="s">
        <v>13</v>
      </c>
      <c r="E2338" s="1" t="s">
        <v>179</v>
      </c>
      <c r="F2338" s="1" t="s">
        <v>2083</v>
      </c>
      <c r="G2338" s="1" t="s">
        <v>945</v>
      </c>
      <c r="H2338" s="3">
        <f>SUBSTITUTE(LEFT(Tableau1[[#This Row],[OrderDate]],17),".",":")+0</f>
        <v>43571.380011574074</v>
      </c>
      <c r="I2338" s="3">
        <f>SUBSTITUTE(LEFT(Tableau1[[#This Row],[OrderDueTo]],17),".",":")+0</f>
        <v>43572.5</v>
      </c>
      <c r="J2338" s="13" t="str">
        <f>VLOOKUP(Tableau1[[#This Row],[AnaCode]],'Config Analyses'!A:C,2,FALSE)</f>
        <v>Analyse métaux lourds</v>
      </c>
      <c r="K2338" s="13" t="str">
        <f>VLOOKUP(Tableau1[[#This Row],[AnaCode]],'Config Analyses'!A:C,3,FALSE)</f>
        <v>Equipe 1</v>
      </c>
      <c r="L2338" s="13" t="str">
        <f>VLOOKUP(Tableau1[[#This Row],[CustomerCode]],'Config Clients'!A:D,3,FALSE)</f>
        <v>Coopérative agricole</v>
      </c>
      <c r="M2338" s="13" t="str">
        <f>VLOOKUP(Tableau1[[#This Row],[CustomerCode]],'Config Clients'!A:D,4,FALSE)</f>
        <v>Béatrice</v>
      </c>
      <c r="N2338" s="10" t="str">
        <f>IFERROR(IF(Tableau1[[#This Row],[Date rendu]]-'Date de l''export'!$A$2&gt;0,"Non","Oui"),"Oui")</f>
        <v>Non</v>
      </c>
      <c r="O2338" s="11">
        <f>IF(Tableau1[[#This Row],[En retard?]]="Non",Tableau1[[#This Row],[Date rendu]]-'Date de l''export'!$A$2,0)</f>
        <v>0.74041666666744277</v>
      </c>
      <c r="P2338" s="14" t="str">
        <f>IF(Tableau1[[#This Row],[En retard?]]="Oui","HD",IF(Tableau1[Délai restant]&lt;1,"&lt;24h",IF(Tableau1[Délai restant]&lt;2,"&lt;48h","≥48h")))</f>
        <v>&lt;24h</v>
      </c>
      <c r="Q2338" s="14" t="str">
        <f>IF(AND(Tableau1[[#This Row],[En retard?]]="Oui",OR(Tableau1[[#This Row],[Product]]="Citron",Tableau1[[#This Row],[Product]]="Amandes")),"Oui","Non")</f>
        <v>Non</v>
      </c>
      <c r="R2338" t="str">
        <f>CONCATENATE(Tableau1[[#This Row],[OrderCode]],"|",Tableau1[[#This Row],[AnaCode]],"|",Tableau1[[#This Row],[Product]])</f>
        <v>CMD01743104|MTX|Petits pois</v>
      </c>
    </row>
    <row r="2339" spans="1:18" x14ac:dyDescent="0.25">
      <c r="A2339" s="1" t="s">
        <v>735</v>
      </c>
      <c r="B2339" s="1" t="s">
        <v>45</v>
      </c>
      <c r="C2339" s="3" t="s">
        <v>225</v>
      </c>
      <c r="D2339" s="3" t="s">
        <v>39</v>
      </c>
      <c r="E2339" s="1" t="s">
        <v>50</v>
      </c>
      <c r="F2339" s="1" t="s">
        <v>2788</v>
      </c>
      <c r="G2339" s="1" t="s">
        <v>1501</v>
      </c>
      <c r="H2339" s="3">
        <f>SUBSTITUTE(LEFT(Tableau1[[#This Row],[OrderDate]],17),".",":")+0</f>
        <v>43571.380162037036</v>
      </c>
      <c r="I2339" s="3">
        <f>SUBSTITUTE(LEFT(Tableau1[[#This Row],[OrderDueTo]],17),".",":")+0</f>
        <v>43580.5</v>
      </c>
      <c r="J2339" s="13" t="str">
        <f>VLOOKUP(Tableau1[[#This Row],[AnaCode]],'Config Analyses'!A:C,2,FALSE)</f>
        <v>Analyse OGM</v>
      </c>
      <c r="K2339" s="13" t="str">
        <f>VLOOKUP(Tableau1[[#This Row],[AnaCode]],'Config Analyses'!A:C,3,FALSE)</f>
        <v>Equipe 2</v>
      </c>
      <c r="L2339" s="13" t="str">
        <f>VLOOKUP(Tableau1[[#This Row],[CustomerCode]],'Config Clients'!A:D,3,FALSE)</f>
        <v>Coopérative agricole</v>
      </c>
      <c r="M2339" s="13" t="str">
        <f>VLOOKUP(Tableau1[[#This Row],[CustomerCode]],'Config Clients'!A:D,4,FALSE)</f>
        <v>Béatrice</v>
      </c>
      <c r="N2339" s="10" t="str">
        <f>IFERROR(IF(Tableau1[[#This Row],[Date rendu]]-'Date de l''export'!$A$2&gt;0,"Non","Oui"),"Oui")</f>
        <v>Non</v>
      </c>
      <c r="O2339" s="11">
        <f>IF(Tableau1[[#This Row],[En retard?]]="Non",Tableau1[[#This Row],[Date rendu]]-'Date de l''export'!$A$2,0)</f>
        <v>8.7404166666674428</v>
      </c>
      <c r="P2339" s="14" t="str">
        <f>IF(Tableau1[[#This Row],[En retard?]]="Oui","HD",IF(Tableau1[Délai restant]&lt;1,"&lt;24h",IF(Tableau1[Délai restant]&lt;2,"&lt;48h","≥48h")))</f>
        <v>≥48h</v>
      </c>
      <c r="Q2339" s="14" t="str">
        <f>IF(AND(Tableau1[[#This Row],[En retard?]]="Oui",OR(Tableau1[[#This Row],[Product]]="Citron",Tableau1[[#This Row],[Product]]="Amandes")),"Oui","Non")</f>
        <v>Non</v>
      </c>
      <c r="R2339" t="str">
        <f>CONCATENATE(Tableau1[[#This Row],[OrderCode]],"|",Tableau1[[#This Row],[AnaCode]],"|",Tableau1[[#This Row],[Product]])</f>
        <v>CMD01748002|OGM|Fraise</v>
      </c>
    </row>
    <row r="2340" spans="1:18" x14ac:dyDescent="0.25">
      <c r="A2340" s="1" t="s">
        <v>140</v>
      </c>
      <c r="B2340" s="1" t="s">
        <v>32</v>
      </c>
      <c r="C2340" s="3" t="s">
        <v>61</v>
      </c>
      <c r="D2340" s="3" t="s">
        <v>14</v>
      </c>
      <c r="E2340" s="1" t="s">
        <v>229</v>
      </c>
      <c r="F2340" s="1" t="s">
        <v>2501</v>
      </c>
      <c r="G2340" s="1" t="s">
        <v>964</v>
      </c>
      <c r="H2340" s="3">
        <f>SUBSTITUTE(LEFT(Tableau1[[#This Row],[OrderDate]],17),".",":")+0</f>
        <v>43571.381550925929</v>
      </c>
      <c r="I2340" s="3">
        <f>SUBSTITUTE(LEFT(Tableau1[[#This Row],[OrderDueTo]],17),".",":")+0</f>
        <v>43573.5</v>
      </c>
      <c r="J2340" s="13" t="str">
        <f>VLOOKUP(Tableau1[[#This Row],[AnaCode]],'Config Analyses'!A:C,2,FALSE)</f>
        <v>Analyse sucres</v>
      </c>
      <c r="K2340" s="13" t="str">
        <f>VLOOKUP(Tableau1[[#This Row],[AnaCode]],'Config Analyses'!A:C,3,FALSE)</f>
        <v>Equipe 2</v>
      </c>
      <c r="L2340" s="13" t="str">
        <f>VLOOKUP(Tableau1[[#This Row],[CustomerCode]],'Config Clients'!A:D,3,FALSE)</f>
        <v>Grande surface</v>
      </c>
      <c r="M2340" s="13" t="str">
        <f>VLOOKUP(Tableau1[[#This Row],[CustomerCode]],'Config Clients'!A:D,4,FALSE)</f>
        <v>Eric</v>
      </c>
      <c r="N2340" s="10" t="str">
        <f>IFERROR(IF(Tableau1[[#This Row],[Date rendu]]-'Date de l''export'!$A$2&gt;0,"Non","Oui"),"Oui")</f>
        <v>Non</v>
      </c>
      <c r="O2340" s="11">
        <f>IF(Tableau1[[#This Row],[En retard?]]="Non",Tableau1[[#This Row],[Date rendu]]-'Date de l''export'!$A$2,0)</f>
        <v>1.7404166666674428</v>
      </c>
      <c r="P2340" s="14" t="str">
        <f>IF(Tableau1[[#This Row],[En retard?]]="Oui","HD",IF(Tableau1[Délai restant]&lt;1,"&lt;24h",IF(Tableau1[Délai restant]&lt;2,"&lt;48h","≥48h")))</f>
        <v>&lt;48h</v>
      </c>
      <c r="Q2340" s="14" t="str">
        <f>IF(AND(Tableau1[[#This Row],[En retard?]]="Oui",OR(Tableau1[[#This Row],[Product]]="Citron",Tableau1[[#This Row],[Product]]="Amandes")),"Oui","Non")</f>
        <v>Non</v>
      </c>
      <c r="R2340" t="str">
        <f>CONCATENATE(Tableau1[[#This Row],[OrderCode]],"|",Tableau1[[#This Row],[AnaCode]],"|",Tableau1[[#This Row],[Product]])</f>
        <v>CMD01749402|SCR|Tomate</v>
      </c>
    </row>
    <row r="2341" spans="1:18" x14ac:dyDescent="0.25">
      <c r="A2341" s="1" t="s">
        <v>70</v>
      </c>
      <c r="B2341" s="1" t="s">
        <v>32</v>
      </c>
      <c r="C2341" s="3" t="s">
        <v>58</v>
      </c>
      <c r="D2341" s="3" t="s">
        <v>13</v>
      </c>
      <c r="E2341" s="1" t="s">
        <v>179</v>
      </c>
      <c r="F2341" s="1" t="s">
        <v>3029</v>
      </c>
      <c r="G2341" s="1" t="s">
        <v>945</v>
      </c>
      <c r="H2341" s="3">
        <f>SUBSTITUTE(LEFT(Tableau1[[#This Row],[OrderDate]],17),".",":")+0</f>
        <v>43571.381863425922</v>
      </c>
      <c r="I2341" s="3">
        <f>SUBSTITUTE(LEFT(Tableau1[[#This Row],[OrderDueTo]],17),".",":")+0</f>
        <v>43572.5</v>
      </c>
      <c r="J2341" s="13" t="str">
        <f>VLOOKUP(Tableau1[[#This Row],[AnaCode]],'Config Analyses'!A:C,2,FALSE)</f>
        <v>Analyse métaux lourds</v>
      </c>
      <c r="K2341" s="13" t="str">
        <f>VLOOKUP(Tableau1[[#This Row],[AnaCode]],'Config Analyses'!A:C,3,FALSE)</f>
        <v>Equipe 1</v>
      </c>
      <c r="L2341" s="13" t="str">
        <f>VLOOKUP(Tableau1[[#This Row],[CustomerCode]],'Config Clients'!A:D,3,FALSE)</f>
        <v>Coopérative agricole</v>
      </c>
      <c r="M2341" s="13" t="str">
        <f>VLOOKUP(Tableau1[[#This Row],[CustomerCode]],'Config Clients'!A:D,4,FALSE)</f>
        <v>Béatrice</v>
      </c>
      <c r="N2341" s="10" t="str">
        <f>IFERROR(IF(Tableau1[[#This Row],[Date rendu]]-'Date de l''export'!$A$2&gt;0,"Non","Oui"),"Oui")</f>
        <v>Non</v>
      </c>
      <c r="O2341" s="11">
        <f>IF(Tableau1[[#This Row],[En retard?]]="Non",Tableau1[[#This Row],[Date rendu]]-'Date de l''export'!$A$2,0)</f>
        <v>0.74041666666744277</v>
      </c>
      <c r="P2341" s="14" t="str">
        <f>IF(Tableau1[[#This Row],[En retard?]]="Oui","HD",IF(Tableau1[Délai restant]&lt;1,"&lt;24h",IF(Tableau1[Délai restant]&lt;2,"&lt;48h","≥48h")))</f>
        <v>&lt;24h</v>
      </c>
      <c r="Q2341" s="14" t="str">
        <f>IF(AND(Tableau1[[#This Row],[En retard?]]="Oui",OR(Tableau1[[#This Row],[Product]]="Citron",Tableau1[[#This Row],[Product]]="Amandes")),"Oui","Non")</f>
        <v>Non</v>
      </c>
      <c r="R2341" t="str">
        <f>CONCATENATE(Tableau1[[#This Row],[OrderCode]],"|",Tableau1[[#This Row],[AnaCode]],"|",Tableau1[[#This Row],[Product]])</f>
        <v>CMD01627001|MTX|Tomate</v>
      </c>
    </row>
    <row r="2342" spans="1:18" x14ac:dyDescent="0.25">
      <c r="A2342" s="1" t="s">
        <v>770</v>
      </c>
      <c r="B2342" s="1" t="s">
        <v>32</v>
      </c>
      <c r="C2342" s="3" t="s">
        <v>61</v>
      </c>
      <c r="D2342" s="3" t="s">
        <v>14</v>
      </c>
      <c r="E2342" s="1" t="s">
        <v>179</v>
      </c>
      <c r="F2342" s="1" t="s">
        <v>2791</v>
      </c>
      <c r="G2342" s="1" t="s">
        <v>945</v>
      </c>
      <c r="H2342" s="3">
        <f>SUBSTITUTE(LEFT(Tableau1[[#This Row],[OrderDate]],17),".",":")+0</f>
        <v>43571.381898148145</v>
      </c>
      <c r="I2342" s="3">
        <f>SUBSTITUTE(LEFT(Tableau1[[#This Row],[OrderDueTo]],17),".",":")+0</f>
        <v>43572.5</v>
      </c>
      <c r="J2342" s="13" t="str">
        <f>VLOOKUP(Tableau1[[#This Row],[AnaCode]],'Config Analyses'!A:C,2,FALSE)</f>
        <v>Analyse métaux lourds</v>
      </c>
      <c r="K2342" s="13" t="str">
        <f>VLOOKUP(Tableau1[[#This Row],[AnaCode]],'Config Analyses'!A:C,3,FALSE)</f>
        <v>Equipe 1</v>
      </c>
      <c r="L2342" s="13" t="str">
        <f>VLOOKUP(Tableau1[[#This Row],[CustomerCode]],'Config Clients'!A:D,3,FALSE)</f>
        <v>Grande surface</v>
      </c>
      <c r="M2342" s="13" t="str">
        <f>VLOOKUP(Tableau1[[#This Row],[CustomerCode]],'Config Clients'!A:D,4,FALSE)</f>
        <v>Eric</v>
      </c>
      <c r="N2342" s="10" t="str">
        <f>IFERROR(IF(Tableau1[[#This Row],[Date rendu]]-'Date de l''export'!$A$2&gt;0,"Non","Oui"),"Oui")</f>
        <v>Non</v>
      </c>
      <c r="O2342" s="11">
        <f>IF(Tableau1[[#This Row],[En retard?]]="Non",Tableau1[[#This Row],[Date rendu]]-'Date de l''export'!$A$2,0)</f>
        <v>0.74041666666744277</v>
      </c>
      <c r="P2342" s="14" t="str">
        <f>IF(Tableau1[[#This Row],[En retard?]]="Oui","HD",IF(Tableau1[Délai restant]&lt;1,"&lt;24h",IF(Tableau1[Délai restant]&lt;2,"&lt;48h","≥48h")))</f>
        <v>&lt;24h</v>
      </c>
      <c r="Q2342" s="14" t="str">
        <f>IF(AND(Tableau1[[#This Row],[En retard?]]="Oui",OR(Tableau1[[#This Row],[Product]]="Citron",Tableau1[[#This Row],[Product]]="Amandes")),"Oui","Non")</f>
        <v>Non</v>
      </c>
      <c r="R2342" t="str">
        <f>CONCATENATE(Tableau1[[#This Row],[OrderCode]],"|",Tableau1[[#This Row],[AnaCode]],"|",Tableau1[[#This Row],[Product]])</f>
        <v>CMD01779201|MTX|Tomate</v>
      </c>
    </row>
    <row r="2343" spans="1:18" x14ac:dyDescent="0.25">
      <c r="A2343" s="1" t="s">
        <v>138</v>
      </c>
      <c r="B2343" s="1" t="s">
        <v>31</v>
      </c>
      <c r="C2343" s="3" t="s">
        <v>54</v>
      </c>
      <c r="D2343" s="3" t="s">
        <v>10</v>
      </c>
      <c r="E2343" s="1" t="s">
        <v>107</v>
      </c>
      <c r="F2343" s="1" t="s">
        <v>2793</v>
      </c>
      <c r="G2343" s="1" t="s">
        <v>950</v>
      </c>
      <c r="H2343" s="3">
        <f>SUBSTITUTE(LEFT(Tableau1[[#This Row],[OrderDate]],17),".",":")+0</f>
        <v>43571.382002314815</v>
      </c>
      <c r="I2343" s="3">
        <f>SUBSTITUTE(LEFT(Tableau1[[#This Row],[OrderDueTo]],17),".",":")+0</f>
        <v>43574.5</v>
      </c>
      <c r="J2343" s="13" t="str">
        <f>VLOOKUP(Tableau1[[#This Row],[AnaCode]],'Config Analyses'!A:C,2,FALSE)</f>
        <v>Analyse nutritionelle</v>
      </c>
      <c r="K2343" s="13" t="str">
        <f>VLOOKUP(Tableau1[[#This Row],[AnaCode]],'Config Analyses'!A:C,3,FALSE)</f>
        <v>Equipe 2</v>
      </c>
      <c r="L2343" s="13" t="str">
        <f>VLOOKUP(Tableau1[[#This Row],[CustomerCode]],'Config Clients'!A:D,3,FALSE)</f>
        <v>Coopérative agricole</v>
      </c>
      <c r="M2343" s="13" t="str">
        <f>VLOOKUP(Tableau1[[#This Row],[CustomerCode]],'Config Clients'!A:D,4,FALSE)</f>
        <v>Julie</v>
      </c>
      <c r="N2343" s="10" t="str">
        <f>IFERROR(IF(Tableau1[[#This Row],[Date rendu]]-'Date de l''export'!$A$2&gt;0,"Non","Oui"),"Oui")</f>
        <v>Non</v>
      </c>
      <c r="O2343" s="11">
        <f>IF(Tableau1[[#This Row],[En retard?]]="Non",Tableau1[[#This Row],[Date rendu]]-'Date de l''export'!$A$2,0)</f>
        <v>2.7404166666674428</v>
      </c>
      <c r="P2343" s="14" t="str">
        <f>IF(Tableau1[[#This Row],[En retard?]]="Oui","HD",IF(Tableau1[Délai restant]&lt;1,"&lt;24h",IF(Tableau1[Délai restant]&lt;2,"&lt;48h","≥48h")))</f>
        <v>≥48h</v>
      </c>
      <c r="Q2343" s="14" t="str">
        <f>IF(AND(Tableau1[[#This Row],[En retard?]]="Oui",OR(Tableau1[[#This Row],[Product]]="Citron",Tableau1[[#This Row],[Product]]="Amandes")),"Oui","Non")</f>
        <v>Non</v>
      </c>
      <c r="R2343" t="str">
        <f>CONCATENATE(Tableau1[[#This Row],[OrderCode]],"|",Tableau1[[#This Row],[AnaCode]],"|",Tableau1[[#This Row],[Product]])</f>
        <v>CMD01501903|NTR|Pomme de terre</v>
      </c>
    </row>
    <row r="2344" spans="1:18" x14ac:dyDescent="0.25">
      <c r="A2344" s="1" t="s">
        <v>402</v>
      </c>
      <c r="B2344" s="1" t="s">
        <v>31</v>
      </c>
      <c r="C2344" s="3" t="s">
        <v>52</v>
      </c>
      <c r="D2344" s="3" t="s">
        <v>9</v>
      </c>
      <c r="E2344" s="1" t="s">
        <v>179</v>
      </c>
      <c r="F2344" s="1" t="s">
        <v>2795</v>
      </c>
      <c r="G2344" s="1" t="s">
        <v>945</v>
      </c>
      <c r="H2344" s="3">
        <f>SUBSTITUTE(LEFT(Tableau1[[#This Row],[OrderDate]],17),".",":")+0</f>
        <v>43571.382685185185</v>
      </c>
      <c r="I2344" s="3">
        <f>SUBSTITUTE(LEFT(Tableau1[[#This Row],[OrderDueTo]],17),".",":")+0</f>
        <v>43572.5</v>
      </c>
      <c r="J2344" s="13" t="str">
        <f>VLOOKUP(Tableau1[[#This Row],[AnaCode]],'Config Analyses'!A:C,2,FALSE)</f>
        <v>Analyse métaux lourds</v>
      </c>
      <c r="K2344" s="13" t="str">
        <f>VLOOKUP(Tableau1[[#This Row],[AnaCode]],'Config Analyses'!A:C,3,FALSE)</f>
        <v>Equipe 1</v>
      </c>
      <c r="L2344" s="13" t="str">
        <f>VLOOKUP(Tableau1[[#This Row],[CustomerCode]],'Config Clients'!A:D,3,FALSE)</f>
        <v>Centrale d'achats</v>
      </c>
      <c r="M2344" s="13" t="str">
        <f>VLOOKUP(Tableau1[[#This Row],[CustomerCode]],'Config Clients'!A:D,4,FALSE)</f>
        <v>Sandrine</v>
      </c>
      <c r="N2344" s="10" t="str">
        <f>IFERROR(IF(Tableau1[[#This Row],[Date rendu]]-'Date de l''export'!$A$2&gt;0,"Non","Oui"),"Oui")</f>
        <v>Non</v>
      </c>
      <c r="O2344" s="11">
        <f>IF(Tableau1[[#This Row],[En retard?]]="Non",Tableau1[[#This Row],[Date rendu]]-'Date de l''export'!$A$2,0)</f>
        <v>0.74041666666744277</v>
      </c>
      <c r="P2344" s="14" t="str">
        <f>IF(Tableau1[[#This Row],[En retard?]]="Oui","HD",IF(Tableau1[Délai restant]&lt;1,"&lt;24h",IF(Tableau1[Délai restant]&lt;2,"&lt;48h","≥48h")))</f>
        <v>&lt;24h</v>
      </c>
      <c r="Q2344" s="14" t="str">
        <f>IF(AND(Tableau1[[#This Row],[En retard?]]="Oui",OR(Tableau1[[#This Row],[Product]]="Citron",Tableau1[[#This Row],[Product]]="Amandes")),"Oui","Non")</f>
        <v>Non</v>
      </c>
      <c r="R2344" t="str">
        <f>CONCATENATE(Tableau1[[#This Row],[OrderCode]],"|",Tableau1[[#This Row],[AnaCode]],"|",Tableau1[[#This Row],[Product]])</f>
        <v>CMD01691002|MTX|Pomme de terre</v>
      </c>
    </row>
    <row r="2345" spans="1:18" x14ac:dyDescent="0.25">
      <c r="A2345" s="1" t="s">
        <v>121</v>
      </c>
      <c r="B2345" s="1" t="s">
        <v>31</v>
      </c>
      <c r="C2345" s="3" t="s">
        <v>52</v>
      </c>
      <c r="D2345" s="3" t="s">
        <v>9</v>
      </c>
      <c r="E2345" s="1" t="s">
        <v>107</v>
      </c>
      <c r="F2345" s="1" t="s">
        <v>2797</v>
      </c>
      <c r="G2345" s="1" t="s">
        <v>950</v>
      </c>
      <c r="H2345" s="3">
        <f>SUBSTITUTE(LEFT(Tableau1[[#This Row],[OrderDate]],17),".",":")+0</f>
        <v>43571.382743055554</v>
      </c>
      <c r="I2345" s="3">
        <f>SUBSTITUTE(LEFT(Tableau1[[#This Row],[OrderDueTo]],17),".",":")+0</f>
        <v>43574.5</v>
      </c>
      <c r="J2345" s="13" t="str">
        <f>VLOOKUP(Tableau1[[#This Row],[AnaCode]],'Config Analyses'!A:C,2,FALSE)</f>
        <v>Analyse nutritionelle</v>
      </c>
      <c r="K2345" s="13" t="str">
        <f>VLOOKUP(Tableau1[[#This Row],[AnaCode]],'Config Analyses'!A:C,3,FALSE)</f>
        <v>Equipe 2</v>
      </c>
      <c r="L2345" s="13" t="str">
        <f>VLOOKUP(Tableau1[[#This Row],[CustomerCode]],'Config Clients'!A:D,3,FALSE)</f>
        <v>Centrale d'achats</v>
      </c>
      <c r="M2345" s="13" t="str">
        <f>VLOOKUP(Tableau1[[#This Row],[CustomerCode]],'Config Clients'!A:D,4,FALSE)</f>
        <v>Sandrine</v>
      </c>
      <c r="N2345" s="10" t="str">
        <f>IFERROR(IF(Tableau1[[#This Row],[Date rendu]]-'Date de l''export'!$A$2&gt;0,"Non","Oui"),"Oui")</f>
        <v>Non</v>
      </c>
      <c r="O2345" s="11">
        <f>IF(Tableau1[[#This Row],[En retard?]]="Non",Tableau1[[#This Row],[Date rendu]]-'Date de l''export'!$A$2,0)</f>
        <v>2.7404166666674428</v>
      </c>
      <c r="P2345" s="14" t="str">
        <f>IF(Tableau1[[#This Row],[En retard?]]="Oui","HD",IF(Tableau1[Délai restant]&lt;1,"&lt;24h",IF(Tableau1[Délai restant]&lt;2,"&lt;48h","≥48h")))</f>
        <v>≥48h</v>
      </c>
      <c r="Q2345" s="14" t="str">
        <f>IF(AND(Tableau1[[#This Row],[En retard?]]="Oui",OR(Tableau1[[#This Row],[Product]]="Citron",Tableau1[[#This Row],[Product]]="Amandes")),"Oui","Non")</f>
        <v>Non</v>
      </c>
      <c r="R2345" t="str">
        <f>CONCATENATE(Tableau1[[#This Row],[OrderCode]],"|",Tableau1[[#This Row],[AnaCode]],"|",Tableau1[[#This Row],[Product]])</f>
        <v>CMD01668304|NTR|Pomme de terre</v>
      </c>
    </row>
    <row r="2346" spans="1:18" x14ac:dyDescent="0.25">
      <c r="A2346" s="1" t="s">
        <v>892</v>
      </c>
      <c r="B2346" s="1" t="s">
        <v>45</v>
      </c>
      <c r="C2346" s="3" t="s">
        <v>75</v>
      </c>
      <c r="D2346" s="3" t="s">
        <v>24</v>
      </c>
      <c r="E2346" s="1" t="s">
        <v>179</v>
      </c>
      <c r="F2346" s="1" t="s">
        <v>3076</v>
      </c>
      <c r="G2346" s="1" t="s">
        <v>945</v>
      </c>
      <c r="H2346" s="3">
        <f>SUBSTITUTE(LEFT(Tableau1[[#This Row],[OrderDate]],17),".",":")+0</f>
        <v>43571.38354166667</v>
      </c>
      <c r="I2346" s="3">
        <f>SUBSTITUTE(LEFT(Tableau1[[#This Row],[OrderDueTo]],17),".",":")+0</f>
        <v>43572.5</v>
      </c>
      <c r="J2346" s="13" t="str">
        <f>VLOOKUP(Tableau1[[#This Row],[AnaCode]],'Config Analyses'!A:C,2,FALSE)</f>
        <v>Analyse métaux lourds</v>
      </c>
      <c r="K2346" s="13" t="str">
        <f>VLOOKUP(Tableau1[[#This Row],[AnaCode]],'Config Analyses'!A:C,3,FALSE)</f>
        <v>Equipe 1</v>
      </c>
      <c r="L2346" s="13" t="str">
        <f>VLOOKUP(Tableau1[[#This Row],[CustomerCode]],'Config Clients'!A:D,3,FALSE)</f>
        <v>Entreprises agro-alimentaires</v>
      </c>
      <c r="M2346" s="13" t="str">
        <f>VLOOKUP(Tableau1[[#This Row],[CustomerCode]],'Config Clients'!A:D,4,FALSE)</f>
        <v>Julien</v>
      </c>
      <c r="N2346" s="10" t="str">
        <f>IFERROR(IF(Tableau1[[#This Row],[Date rendu]]-'Date de l''export'!$A$2&gt;0,"Non","Oui"),"Oui")</f>
        <v>Non</v>
      </c>
      <c r="O2346" s="11">
        <f>IF(Tableau1[[#This Row],[En retard?]]="Non",Tableau1[[#This Row],[Date rendu]]-'Date de l''export'!$A$2,0)</f>
        <v>0.74041666666744277</v>
      </c>
      <c r="P2346" s="14" t="str">
        <f>IF(Tableau1[[#This Row],[En retard?]]="Oui","HD",IF(Tableau1[Délai restant]&lt;1,"&lt;24h",IF(Tableau1[Délai restant]&lt;2,"&lt;48h","≥48h")))</f>
        <v>&lt;24h</v>
      </c>
      <c r="Q2346" s="14" t="str">
        <f>IF(AND(Tableau1[[#This Row],[En retard?]]="Oui",OR(Tableau1[[#This Row],[Product]]="Citron",Tableau1[[#This Row],[Product]]="Amandes")),"Oui","Non")</f>
        <v>Non</v>
      </c>
      <c r="R2346" t="str">
        <f>CONCATENATE(Tableau1[[#This Row],[OrderCode]],"|",Tableau1[[#This Row],[AnaCode]],"|",Tableau1[[#This Row],[Product]])</f>
        <v>CMD01789719|MTX|Fraise</v>
      </c>
    </row>
    <row r="2347" spans="1:18" x14ac:dyDescent="0.25">
      <c r="A2347" s="1" t="s">
        <v>3291</v>
      </c>
      <c r="B2347" s="1" t="s">
        <v>42</v>
      </c>
      <c r="C2347" s="3" t="s">
        <v>188</v>
      </c>
      <c r="D2347" s="3" t="s">
        <v>38</v>
      </c>
      <c r="E2347" s="1" t="s">
        <v>130</v>
      </c>
      <c r="F2347" s="1" t="s">
        <v>4015</v>
      </c>
      <c r="G2347" s="1" t="s">
        <v>1013</v>
      </c>
      <c r="H2347" s="3">
        <f>SUBSTITUTE(LEFT(Tableau1[[#This Row],[OrderDate]],17),".",":")+0</f>
        <v>43571.383576388886</v>
      </c>
      <c r="I2347" s="3">
        <f>SUBSTITUTE(LEFT(Tableau1[[#This Row],[OrderDueTo]],17),".",":")+0</f>
        <v>43578.5</v>
      </c>
      <c r="J2347" s="13" t="str">
        <f>VLOOKUP(Tableau1[[#This Row],[AnaCode]],'Config Analyses'!A:C,2,FALSE)</f>
        <v>Analyse pesticides</v>
      </c>
      <c r="K2347" s="13" t="str">
        <f>VLOOKUP(Tableau1[[#This Row],[AnaCode]],'Config Analyses'!A:C,3,FALSE)</f>
        <v>Equipe 3</v>
      </c>
      <c r="L2347" s="13" t="str">
        <f>VLOOKUP(Tableau1[[#This Row],[CustomerCode]],'Config Clients'!A:D,3,FALSE)</f>
        <v>Coopérative agricole</v>
      </c>
      <c r="M2347" s="13" t="str">
        <f>VLOOKUP(Tableau1[[#This Row],[CustomerCode]],'Config Clients'!A:D,4,FALSE)</f>
        <v>Julie</v>
      </c>
      <c r="N2347" s="10" t="str">
        <f>IFERROR(IF(Tableau1[[#This Row],[Date rendu]]-'Date de l''export'!$A$2&gt;0,"Non","Oui"),"Oui")</f>
        <v>Non</v>
      </c>
      <c r="O2347" s="11">
        <f>IF(Tableau1[[#This Row],[En retard?]]="Non",Tableau1[[#This Row],[Date rendu]]-'Date de l''export'!$A$2,0)</f>
        <v>6.7404166666674428</v>
      </c>
      <c r="P2347" s="14" t="str">
        <f>IF(Tableau1[[#This Row],[En retard?]]="Oui","HD",IF(Tableau1[Délai restant]&lt;1,"&lt;24h",IF(Tableau1[Délai restant]&lt;2,"&lt;48h","≥48h")))</f>
        <v>≥48h</v>
      </c>
      <c r="Q2347" s="14" t="str">
        <f>IF(AND(Tableau1[[#This Row],[En retard?]]="Oui",OR(Tableau1[[#This Row],[Product]]="Citron",Tableau1[[#This Row],[Product]]="Amandes")),"Oui","Non")</f>
        <v>Non</v>
      </c>
      <c r="R2347" t="str">
        <f>CONCATENATE(Tableau1[[#This Row],[OrderCode]],"|",Tableau1[[#This Row],[AnaCode]],"|",Tableau1[[#This Row],[Product]])</f>
        <v>CMD01695005|PEST|Jus de fruits</v>
      </c>
    </row>
    <row r="2348" spans="1:18" x14ac:dyDescent="0.25">
      <c r="A2348" s="1" t="s">
        <v>604</v>
      </c>
      <c r="B2348" s="1" t="s">
        <v>28</v>
      </c>
      <c r="C2348" s="3" t="s">
        <v>61</v>
      </c>
      <c r="D2348" s="3" t="s">
        <v>14</v>
      </c>
      <c r="E2348" s="1" t="s">
        <v>179</v>
      </c>
      <c r="F2348" s="1" t="s">
        <v>2081</v>
      </c>
      <c r="G2348" s="1" t="s">
        <v>945</v>
      </c>
      <c r="H2348" s="3">
        <f>SUBSTITUTE(LEFT(Tableau1[[#This Row],[OrderDate]],17),".",":")+0</f>
        <v>43571.383611111109</v>
      </c>
      <c r="I2348" s="3">
        <f>SUBSTITUTE(LEFT(Tableau1[[#This Row],[OrderDueTo]],17),".",":")+0</f>
        <v>43572.5</v>
      </c>
      <c r="J2348" s="13" t="str">
        <f>VLOOKUP(Tableau1[[#This Row],[AnaCode]],'Config Analyses'!A:C,2,FALSE)</f>
        <v>Analyse métaux lourds</v>
      </c>
      <c r="K2348" s="13" t="str">
        <f>VLOOKUP(Tableau1[[#This Row],[AnaCode]],'Config Analyses'!A:C,3,FALSE)</f>
        <v>Equipe 1</v>
      </c>
      <c r="L2348" s="13" t="str">
        <f>VLOOKUP(Tableau1[[#This Row],[CustomerCode]],'Config Clients'!A:D,3,FALSE)</f>
        <v>Grande surface</v>
      </c>
      <c r="M2348" s="13" t="str">
        <f>VLOOKUP(Tableau1[[#This Row],[CustomerCode]],'Config Clients'!A:D,4,FALSE)</f>
        <v>Eric</v>
      </c>
      <c r="N2348" s="10" t="str">
        <f>IFERROR(IF(Tableau1[[#This Row],[Date rendu]]-'Date de l''export'!$A$2&gt;0,"Non","Oui"),"Oui")</f>
        <v>Non</v>
      </c>
      <c r="O2348" s="11">
        <f>IF(Tableau1[[#This Row],[En retard?]]="Non",Tableau1[[#This Row],[Date rendu]]-'Date de l''export'!$A$2,0)</f>
        <v>0.74041666666744277</v>
      </c>
      <c r="P2348" s="14" t="str">
        <f>IF(Tableau1[[#This Row],[En retard?]]="Oui","HD",IF(Tableau1[Délai restant]&lt;1,"&lt;24h",IF(Tableau1[Délai restant]&lt;2,"&lt;48h","≥48h")))</f>
        <v>&lt;24h</v>
      </c>
      <c r="Q2348" s="14" t="str">
        <f>IF(AND(Tableau1[[#This Row],[En retard?]]="Oui",OR(Tableau1[[#This Row],[Product]]="Citron",Tableau1[[#This Row],[Product]]="Amandes")),"Oui","Non")</f>
        <v>Non</v>
      </c>
      <c r="R2348" t="str">
        <f>CONCATENATE(Tableau1[[#This Row],[OrderCode]],"|",Tableau1[[#This Row],[AnaCode]],"|",Tableau1[[#This Row],[Product]])</f>
        <v>CMD01763001|MTX|Petits pois</v>
      </c>
    </row>
    <row r="2349" spans="1:18" x14ac:dyDescent="0.25">
      <c r="A2349" s="1" t="s">
        <v>193</v>
      </c>
      <c r="B2349" s="1" t="s">
        <v>31</v>
      </c>
      <c r="C2349" s="3" t="s">
        <v>61</v>
      </c>
      <c r="D2349" s="3" t="s">
        <v>14</v>
      </c>
      <c r="E2349" s="1" t="s">
        <v>130</v>
      </c>
      <c r="F2349" s="1" t="s">
        <v>2438</v>
      </c>
      <c r="G2349" s="1" t="s">
        <v>1013</v>
      </c>
      <c r="H2349" s="3">
        <f>SUBSTITUTE(LEFT(Tableau1[[#This Row],[OrderDate]],17),".",":")+0</f>
        <v>43571.38490740741</v>
      </c>
      <c r="I2349" s="3">
        <f>SUBSTITUTE(LEFT(Tableau1[[#This Row],[OrderDueTo]],17),".",":")+0</f>
        <v>43578.5</v>
      </c>
      <c r="J2349" s="13" t="str">
        <f>VLOOKUP(Tableau1[[#This Row],[AnaCode]],'Config Analyses'!A:C,2,FALSE)</f>
        <v>Analyse pesticides</v>
      </c>
      <c r="K2349" s="13" t="str">
        <f>VLOOKUP(Tableau1[[#This Row],[AnaCode]],'Config Analyses'!A:C,3,FALSE)</f>
        <v>Equipe 3</v>
      </c>
      <c r="L2349" s="13" t="str">
        <f>VLOOKUP(Tableau1[[#This Row],[CustomerCode]],'Config Clients'!A:D,3,FALSE)</f>
        <v>Grande surface</v>
      </c>
      <c r="M2349" s="13" t="str">
        <f>VLOOKUP(Tableau1[[#This Row],[CustomerCode]],'Config Clients'!A:D,4,FALSE)</f>
        <v>Eric</v>
      </c>
      <c r="N2349" s="10" t="str">
        <f>IFERROR(IF(Tableau1[[#This Row],[Date rendu]]-'Date de l''export'!$A$2&gt;0,"Non","Oui"),"Oui")</f>
        <v>Non</v>
      </c>
      <c r="O2349" s="11">
        <f>IF(Tableau1[[#This Row],[En retard?]]="Non",Tableau1[[#This Row],[Date rendu]]-'Date de l''export'!$A$2,0)</f>
        <v>6.7404166666674428</v>
      </c>
      <c r="P2349" s="14" t="str">
        <f>IF(Tableau1[[#This Row],[En retard?]]="Oui","HD",IF(Tableau1[Délai restant]&lt;1,"&lt;24h",IF(Tableau1[Délai restant]&lt;2,"&lt;48h","≥48h")))</f>
        <v>≥48h</v>
      </c>
      <c r="Q2349" s="14" t="str">
        <f>IF(AND(Tableau1[[#This Row],[En retard?]]="Oui",OR(Tableau1[[#This Row],[Product]]="Citron",Tableau1[[#This Row],[Product]]="Amandes")),"Oui","Non")</f>
        <v>Non</v>
      </c>
      <c r="R2349" t="str">
        <f>CONCATENATE(Tableau1[[#This Row],[OrderCode]],"|",Tableau1[[#This Row],[AnaCode]],"|",Tableau1[[#This Row],[Product]])</f>
        <v>CMD01700501|PEST|Pomme de terre</v>
      </c>
    </row>
    <row r="2350" spans="1:18" x14ac:dyDescent="0.25">
      <c r="A2350" s="1" t="s">
        <v>194</v>
      </c>
      <c r="B2350" s="1" t="s">
        <v>31</v>
      </c>
      <c r="C2350" s="3" t="s">
        <v>49</v>
      </c>
      <c r="D2350" s="3" t="s">
        <v>8</v>
      </c>
      <c r="E2350" s="1" t="s">
        <v>179</v>
      </c>
      <c r="F2350" s="1" t="s">
        <v>2565</v>
      </c>
      <c r="G2350" s="1" t="s">
        <v>945</v>
      </c>
      <c r="H2350" s="3">
        <f>SUBSTITUTE(LEFT(Tableau1[[#This Row],[OrderDate]],17),".",":")+0</f>
        <v>43571.385150462964</v>
      </c>
      <c r="I2350" s="3">
        <f>SUBSTITUTE(LEFT(Tableau1[[#This Row],[OrderDueTo]],17),".",":")+0</f>
        <v>43572.5</v>
      </c>
      <c r="J2350" s="13" t="str">
        <f>VLOOKUP(Tableau1[[#This Row],[AnaCode]],'Config Analyses'!A:C,2,FALSE)</f>
        <v>Analyse métaux lourds</v>
      </c>
      <c r="K2350" s="13" t="str">
        <f>VLOOKUP(Tableau1[[#This Row],[AnaCode]],'Config Analyses'!A:C,3,FALSE)</f>
        <v>Equipe 1</v>
      </c>
      <c r="L2350" s="13" t="str">
        <f>VLOOKUP(Tableau1[[#This Row],[CustomerCode]],'Config Clients'!A:D,3,FALSE)</f>
        <v>Grande surface</v>
      </c>
      <c r="M2350" s="13" t="str">
        <f>VLOOKUP(Tableau1[[#This Row],[CustomerCode]],'Config Clients'!A:D,4,FALSE)</f>
        <v>Eric</v>
      </c>
      <c r="N2350" s="10" t="str">
        <f>IFERROR(IF(Tableau1[[#This Row],[Date rendu]]-'Date de l''export'!$A$2&gt;0,"Non","Oui"),"Oui")</f>
        <v>Non</v>
      </c>
      <c r="O2350" s="11">
        <f>IF(Tableau1[[#This Row],[En retard?]]="Non",Tableau1[[#This Row],[Date rendu]]-'Date de l''export'!$A$2,0)</f>
        <v>0.74041666666744277</v>
      </c>
      <c r="P2350" s="14" t="str">
        <f>IF(Tableau1[[#This Row],[En retard?]]="Oui","HD",IF(Tableau1[Délai restant]&lt;1,"&lt;24h",IF(Tableau1[Délai restant]&lt;2,"&lt;48h","≥48h")))</f>
        <v>&lt;24h</v>
      </c>
      <c r="Q2350" s="14" t="str">
        <f>IF(AND(Tableau1[[#This Row],[En retard?]]="Oui",OR(Tableau1[[#This Row],[Product]]="Citron",Tableau1[[#This Row],[Product]]="Amandes")),"Oui","Non")</f>
        <v>Non</v>
      </c>
      <c r="R2350" t="str">
        <f>CONCATENATE(Tableau1[[#This Row],[OrderCode]],"|",Tableau1[[#This Row],[AnaCode]],"|",Tableau1[[#This Row],[Product]])</f>
        <v>CMD01546205|MTX|Pomme de terre</v>
      </c>
    </row>
    <row r="2351" spans="1:18" x14ac:dyDescent="0.25">
      <c r="A2351" s="1" t="s">
        <v>708</v>
      </c>
      <c r="B2351" s="1" t="s">
        <v>46</v>
      </c>
      <c r="C2351" s="3" t="s">
        <v>75</v>
      </c>
      <c r="D2351" s="3" t="s">
        <v>24</v>
      </c>
      <c r="E2351" s="1" t="s">
        <v>63</v>
      </c>
      <c r="F2351" s="1" t="s">
        <v>2738</v>
      </c>
      <c r="G2351" s="1" t="s">
        <v>1013</v>
      </c>
      <c r="H2351" s="3">
        <f>SUBSTITUTE(LEFT(Tableau1[[#This Row],[OrderDate]],17),".",":")+0</f>
        <v>43571.385844907411</v>
      </c>
      <c r="I2351" s="3">
        <f>SUBSTITUTE(LEFT(Tableau1[[#This Row],[OrderDueTo]],17),".",":")+0</f>
        <v>43578.5</v>
      </c>
      <c r="J2351" s="13" t="str">
        <f>VLOOKUP(Tableau1[[#This Row],[AnaCode]],'Config Analyses'!A:C,2,FALSE)</f>
        <v>Analyse polluants d'emballage</v>
      </c>
      <c r="K2351" s="13" t="str">
        <f>VLOOKUP(Tableau1[[#This Row],[AnaCode]],'Config Analyses'!A:C,3,FALSE)</f>
        <v>Equipe 3</v>
      </c>
      <c r="L2351" s="13" t="str">
        <f>VLOOKUP(Tableau1[[#This Row],[CustomerCode]],'Config Clients'!A:D,3,FALSE)</f>
        <v>Entreprises agro-alimentaires</v>
      </c>
      <c r="M2351" s="13" t="str">
        <f>VLOOKUP(Tableau1[[#This Row],[CustomerCode]],'Config Clients'!A:D,4,FALSE)</f>
        <v>Julien</v>
      </c>
      <c r="N2351" s="10" t="str">
        <f>IFERROR(IF(Tableau1[[#This Row],[Date rendu]]-'Date de l''export'!$A$2&gt;0,"Non","Oui"),"Oui")</f>
        <v>Non</v>
      </c>
      <c r="O2351" s="11">
        <f>IF(Tableau1[[#This Row],[En retard?]]="Non",Tableau1[[#This Row],[Date rendu]]-'Date de l''export'!$A$2,0)</f>
        <v>6.7404166666674428</v>
      </c>
      <c r="P2351" s="14" t="str">
        <f>IF(Tableau1[[#This Row],[En retard?]]="Oui","HD",IF(Tableau1[Délai restant]&lt;1,"&lt;24h",IF(Tableau1[Délai restant]&lt;2,"&lt;48h","≥48h")))</f>
        <v>≥48h</v>
      </c>
      <c r="Q2351" s="14" t="str">
        <f>IF(AND(Tableau1[[#This Row],[En retard?]]="Oui",OR(Tableau1[[#This Row],[Product]]="Citron",Tableau1[[#This Row],[Product]]="Amandes")),"Oui","Non")</f>
        <v>Non</v>
      </c>
      <c r="R2351" t="str">
        <f>CONCATENATE(Tableau1[[#This Row],[OrderCode]],"|",Tableau1[[#This Row],[AnaCode]],"|",Tableau1[[#This Row],[Product]])</f>
        <v>CMD01754805|PLLT|Raisin</v>
      </c>
    </row>
    <row r="2352" spans="1:18" x14ac:dyDescent="0.25">
      <c r="A2352" s="1" t="s">
        <v>456</v>
      </c>
      <c r="B2352" s="1" t="s">
        <v>21</v>
      </c>
      <c r="C2352" s="3" t="s">
        <v>54</v>
      </c>
      <c r="D2352" s="3" t="s">
        <v>10</v>
      </c>
      <c r="E2352" s="1" t="s">
        <v>107</v>
      </c>
      <c r="F2352" s="1" t="s">
        <v>2425</v>
      </c>
      <c r="G2352" s="1" t="s">
        <v>950</v>
      </c>
      <c r="H2352" s="3">
        <f>SUBSTITUTE(LEFT(Tableau1[[#This Row],[OrderDate]],17),".",":")+0</f>
        <v>43571.386712962965</v>
      </c>
      <c r="I2352" s="3">
        <f>SUBSTITUTE(LEFT(Tableau1[[#This Row],[OrderDueTo]],17),".",":")+0</f>
        <v>43574.5</v>
      </c>
      <c r="J2352" s="13" t="str">
        <f>VLOOKUP(Tableau1[[#This Row],[AnaCode]],'Config Analyses'!A:C,2,FALSE)</f>
        <v>Analyse nutritionelle</v>
      </c>
      <c r="K2352" s="13" t="str">
        <f>VLOOKUP(Tableau1[[#This Row],[AnaCode]],'Config Analyses'!A:C,3,FALSE)</f>
        <v>Equipe 2</v>
      </c>
      <c r="L2352" s="13" t="str">
        <f>VLOOKUP(Tableau1[[#This Row],[CustomerCode]],'Config Clients'!A:D,3,FALSE)</f>
        <v>Coopérative agricole</v>
      </c>
      <c r="M2352" s="13" t="str">
        <f>VLOOKUP(Tableau1[[#This Row],[CustomerCode]],'Config Clients'!A:D,4,FALSE)</f>
        <v>Julie</v>
      </c>
      <c r="N2352" s="10" t="str">
        <f>IFERROR(IF(Tableau1[[#This Row],[Date rendu]]-'Date de l''export'!$A$2&gt;0,"Non","Oui"),"Oui")</f>
        <v>Non</v>
      </c>
      <c r="O2352" s="11">
        <f>IF(Tableau1[[#This Row],[En retard?]]="Non",Tableau1[[#This Row],[Date rendu]]-'Date de l''export'!$A$2,0)</f>
        <v>2.7404166666674428</v>
      </c>
      <c r="P2352" s="14" t="str">
        <f>IF(Tableau1[[#This Row],[En retard?]]="Oui","HD",IF(Tableau1[Délai restant]&lt;1,"&lt;24h",IF(Tableau1[Délai restant]&lt;2,"&lt;48h","≥48h")))</f>
        <v>≥48h</v>
      </c>
      <c r="Q2352" s="14" t="str">
        <f>IF(AND(Tableau1[[#This Row],[En retard?]]="Oui",OR(Tableau1[[#This Row],[Product]]="Citron",Tableau1[[#This Row],[Product]]="Amandes")),"Oui","Non")</f>
        <v>Non</v>
      </c>
      <c r="R2352" t="str">
        <f>CONCATENATE(Tableau1[[#This Row],[OrderCode]],"|",Tableau1[[#This Row],[AnaCode]],"|",Tableau1[[#This Row],[Product]])</f>
        <v>CMD01552503|NTR|Carotte</v>
      </c>
    </row>
    <row r="2353" spans="1:18" x14ac:dyDescent="0.25">
      <c r="A2353" s="1" t="s">
        <v>852</v>
      </c>
      <c r="B2353" s="1" t="s">
        <v>11</v>
      </c>
      <c r="C2353" s="3" t="s">
        <v>98</v>
      </c>
      <c r="D2353" s="3" t="s">
        <v>27</v>
      </c>
      <c r="E2353" s="1" t="s">
        <v>229</v>
      </c>
      <c r="F2353" s="1" t="s">
        <v>2801</v>
      </c>
      <c r="G2353" s="1" t="s">
        <v>964</v>
      </c>
      <c r="H2353" s="3">
        <f>SUBSTITUTE(LEFT(Tableau1[[#This Row],[OrderDate]],17),".",":")+0</f>
        <v>43571.386932870373</v>
      </c>
      <c r="I2353" s="3">
        <f>SUBSTITUTE(LEFT(Tableau1[[#This Row],[OrderDueTo]],17),".",":")+0</f>
        <v>43573.5</v>
      </c>
      <c r="J2353" s="13" t="str">
        <f>VLOOKUP(Tableau1[[#This Row],[AnaCode]],'Config Analyses'!A:C,2,FALSE)</f>
        <v>Analyse sucres</v>
      </c>
      <c r="K2353" s="13" t="str">
        <f>VLOOKUP(Tableau1[[#This Row],[AnaCode]],'Config Analyses'!A:C,3,FALSE)</f>
        <v>Equipe 2</v>
      </c>
      <c r="L2353" s="13" t="str">
        <f>VLOOKUP(Tableau1[[#This Row],[CustomerCode]],'Config Clients'!A:D,3,FALSE)</f>
        <v>Coopérative agricole</v>
      </c>
      <c r="M2353" s="13" t="str">
        <f>VLOOKUP(Tableau1[[#This Row],[CustomerCode]],'Config Clients'!A:D,4,FALSE)</f>
        <v>Julie</v>
      </c>
      <c r="N2353" s="10" t="str">
        <f>IFERROR(IF(Tableau1[[#This Row],[Date rendu]]-'Date de l''export'!$A$2&gt;0,"Non","Oui"),"Oui")</f>
        <v>Non</v>
      </c>
      <c r="O2353" s="11">
        <f>IF(Tableau1[[#This Row],[En retard?]]="Non",Tableau1[[#This Row],[Date rendu]]-'Date de l''export'!$A$2,0)</f>
        <v>1.7404166666674428</v>
      </c>
      <c r="P2353" s="14" t="str">
        <f>IF(Tableau1[[#This Row],[En retard?]]="Oui","HD",IF(Tableau1[Délai restant]&lt;1,"&lt;24h",IF(Tableau1[Délai restant]&lt;2,"&lt;48h","≥48h")))</f>
        <v>&lt;48h</v>
      </c>
      <c r="Q2353" s="14" t="str">
        <f>IF(AND(Tableau1[[#This Row],[En retard?]]="Oui",OR(Tableau1[[#This Row],[Product]]="Citron",Tableau1[[#This Row],[Product]]="Amandes")),"Oui","Non")</f>
        <v>Non</v>
      </c>
      <c r="R2353" t="str">
        <f>CONCATENATE(Tableau1[[#This Row],[OrderCode]],"|",Tableau1[[#This Row],[AnaCode]],"|",Tableau1[[#This Row],[Product]])</f>
        <v>CMD01749206|SCR|Oignon</v>
      </c>
    </row>
    <row r="2354" spans="1:18" x14ac:dyDescent="0.25">
      <c r="A2354" s="1" t="s">
        <v>779</v>
      </c>
      <c r="B2354" s="1" t="s">
        <v>31</v>
      </c>
      <c r="C2354" s="3" t="s">
        <v>61</v>
      </c>
      <c r="D2354" s="3" t="s">
        <v>14</v>
      </c>
      <c r="E2354" s="1" t="s">
        <v>179</v>
      </c>
      <c r="F2354" s="1" t="s">
        <v>2803</v>
      </c>
      <c r="G2354" s="1" t="s">
        <v>945</v>
      </c>
      <c r="H2354" s="3">
        <f>SUBSTITUTE(LEFT(Tableau1[[#This Row],[OrderDate]],17),".",":")+0</f>
        <v>43571.388518518521</v>
      </c>
      <c r="I2354" s="3">
        <f>SUBSTITUTE(LEFT(Tableau1[[#This Row],[OrderDueTo]],17),".",":")+0</f>
        <v>43572.5</v>
      </c>
      <c r="J2354" s="13" t="str">
        <f>VLOOKUP(Tableau1[[#This Row],[AnaCode]],'Config Analyses'!A:C,2,FALSE)</f>
        <v>Analyse métaux lourds</v>
      </c>
      <c r="K2354" s="13" t="str">
        <f>VLOOKUP(Tableau1[[#This Row],[AnaCode]],'Config Analyses'!A:C,3,FALSE)</f>
        <v>Equipe 1</v>
      </c>
      <c r="L2354" s="13" t="str">
        <f>VLOOKUP(Tableau1[[#This Row],[CustomerCode]],'Config Clients'!A:D,3,FALSE)</f>
        <v>Grande surface</v>
      </c>
      <c r="M2354" s="13" t="str">
        <f>VLOOKUP(Tableau1[[#This Row],[CustomerCode]],'Config Clients'!A:D,4,FALSE)</f>
        <v>Eric</v>
      </c>
      <c r="N2354" s="10" t="str">
        <f>IFERROR(IF(Tableau1[[#This Row],[Date rendu]]-'Date de l''export'!$A$2&gt;0,"Non","Oui"),"Oui")</f>
        <v>Non</v>
      </c>
      <c r="O2354" s="11">
        <f>IF(Tableau1[[#This Row],[En retard?]]="Non",Tableau1[[#This Row],[Date rendu]]-'Date de l''export'!$A$2,0)</f>
        <v>0.74041666666744277</v>
      </c>
      <c r="P2354" s="14" t="str">
        <f>IF(Tableau1[[#This Row],[En retard?]]="Oui","HD",IF(Tableau1[Délai restant]&lt;1,"&lt;24h",IF(Tableau1[Délai restant]&lt;2,"&lt;48h","≥48h")))</f>
        <v>&lt;24h</v>
      </c>
      <c r="Q2354" s="14" t="str">
        <f>IF(AND(Tableau1[[#This Row],[En retard?]]="Oui",OR(Tableau1[[#This Row],[Product]]="Citron",Tableau1[[#This Row],[Product]]="Amandes")),"Oui","Non")</f>
        <v>Non</v>
      </c>
      <c r="R2354" t="str">
        <f>CONCATENATE(Tableau1[[#This Row],[OrderCode]],"|",Tableau1[[#This Row],[AnaCode]],"|",Tableau1[[#This Row],[Product]])</f>
        <v>CMD01625101|MTX|Pomme de terre</v>
      </c>
    </row>
    <row r="2355" spans="1:18" x14ac:dyDescent="0.25">
      <c r="A2355" s="1" t="s">
        <v>4016</v>
      </c>
      <c r="B2355" s="1" t="s">
        <v>42</v>
      </c>
      <c r="C2355" s="3" t="s">
        <v>188</v>
      </c>
      <c r="D2355" s="3" t="s">
        <v>38</v>
      </c>
      <c r="E2355" s="1" t="s">
        <v>179</v>
      </c>
      <c r="F2355" s="1" t="s">
        <v>4017</v>
      </c>
      <c r="G2355" s="1" t="s">
        <v>945</v>
      </c>
      <c r="H2355" s="3">
        <f>SUBSTITUTE(LEFT(Tableau1[[#This Row],[OrderDate]],17),".",":")+0</f>
        <v>43571.388773148145</v>
      </c>
      <c r="I2355" s="3">
        <f>SUBSTITUTE(LEFT(Tableau1[[#This Row],[OrderDueTo]],17),".",":")+0</f>
        <v>43572.5</v>
      </c>
      <c r="J2355" s="13" t="str">
        <f>VLOOKUP(Tableau1[[#This Row],[AnaCode]],'Config Analyses'!A:C,2,FALSE)</f>
        <v>Analyse métaux lourds</v>
      </c>
      <c r="K2355" s="13" t="str">
        <f>VLOOKUP(Tableau1[[#This Row],[AnaCode]],'Config Analyses'!A:C,3,FALSE)</f>
        <v>Equipe 1</v>
      </c>
      <c r="L2355" s="13" t="str">
        <f>VLOOKUP(Tableau1[[#This Row],[CustomerCode]],'Config Clients'!A:D,3,FALSE)</f>
        <v>Coopérative agricole</v>
      </c>
      <c r="M2355" s="13" t="str">
        <f>VLOOKUP(Tableau1[[#This Row],[CustomerCode]],'Config Clients'!A:D,4,FALSE)</f>
        <v>Julie</v>
      </c>
      <c r="N2355" s="10" t="str">
        <f>IFERROR(IF(Tableau1[[#This Row],[Date rendu]]-'Date de l''export'!$A$2&gt;0,"Non","Oui"),"Oui")</f>
        <v>Non</v>
      </c>
      <c r="O2355" s="11">
        <f>IF(Tableau1[[#This Row],[En retard?]]="Non",Tableau1[[#This Row],[Date rendu]]-'Date de l''export'!$A$2,0)</f>
        <v>0.74041666666744277</v>
      </c>
      <c r="P2355" s="14" t="str">
        <f>IF(Tableau1[[#This Row],[En retard?]]="Oui","HD",IF(Tableau1[Délai restant]&lt;1,"&lt;24h",IF(Tableau1[Délai restant]&lt;2,"&lt;48h","≥48h")))</f>
        <v>&lt;24h</v>
      </c>
      <c r="Q2355" s="14" t="str">
        <f>IF(AND(Tableau1[[#This Row],[En retard?]]="Oui",OR(Tableau1[[#This Row],[Product]]="Citron",Tableau1[[#This Row],[Product]]="Amandes")),"Oui","Non")</f>
        <v>Non</v>
      </c>
      <c r="R2355" t="str">
        <f>CONCATENATE(Tableau1[[#This Row],[OrderCode]],"|",Tableau1[[#This Row],[AnaCode]],"|",Tableau1[[#This Row],[Product]])</f>
        <v>CMD01646412|MTX|Jus de fruits</v>
      </c>
    </row>
    <row r="2356" spans="1:18" x14ac:dyDescent="0.25">
      <c r="A2356" s="1" t="s">
        <v>662</v>
      </c>
      <c r="B2356" s="1" t="s">
        <v>44</v>
      </c>
      <c r="C2356" s="3" t="s">
        <v>147</v>
      </c>
      <c r="D2356" s="3" t="s">
        <v>34</v>
      </c>
      <c r="E2356" s="1" t="s">
        <v>130</v>
      </c>
      <c r="F2356" s="1" t="s">
        <v>2856</v>
      </c>
      <c r="G2356" s="1" t="s">
        <v>1013</v>
      </c>
      <c r="H2356" s="3">
        <f>SUBSTITUTE(LEFT(Tableau1[[#This Row],[OrderDate]],17),".",":")+0</f>
        <v>43571.389386574076</v>
      </c>
      <c r="I2356" s="3">
        <f>SUBSTITUTE(LEFT(Tableau1[[#This Row],[OrderDueTo]],17),".",":")+0</f>
        <v>43578.5</v>
      </c>
      <c r="J2356" s="13" t="str">
        <f>VLOOKUP(Tableau1[[#This Row],[AnaCode]],'Config Analyses'!A:C,2,FALSE)</f>
        <v>Analyse pesticides</v>
      </c>
      <c r="K2356" s="13" t="str">
        <f>VLOOKUP(Tableau1[[#This Row],[AnaCode]],'Config Analyses'!A:C,3,FALSE)</f>
        <v>Equipe 3</v>
      </c>
      <c r="L2356" s="13" t="str">
        <f>VLOOKUP(Tableau1[[#This Row],[CustomerCode]],'Config Clients'!A:D,3,FALSE)</f>
        <v>Entreprises agro-alimentaires</v>
      </c>
      <c r="M2356" s="13" t="str">
        <f>VLOOKUP(Tableau1[[#This Row],[CustomerCode]],'Config Clients'!A:D,4,FALSE)</f>
        <v>Marc</v>
      </c>
      <c r="N2356" s="10" t="str">
        <f>IFERROR(IF(Tableau1[[#This Row],[Date rendu]]-'Date de l''export'!$A$2&gt;0,"Non","Oui"),"Oui")</f>
        <v>Non</v>
      </c>
      <c r="O2356" s="11">
        <f>IF(Tableau1[[#This Row],[En retard?]]="Non",Tableau1[[#This Row],[Date rendu]]-'Date de l''export'!$A$2,0)</f>
        <v>6.7404166666674428</v>
      </c>
      <c r="P2356" s="14" t="str">
        <f>IF(Tableau1[[#This Row],[En retard?]]="Oui","HD",IF(Tableau1[Délai restant]&lt;1,"&lt;24h",IF(Tableau1[Délai restant]&lt;2,"&lt;48h","≥48h")))</f>
        <v>≥48h</v>
      </c>
      <c r="Q2356" s="14" t="str">
        <f>IF(AND(Tableau1[[#This Row],[En retard?]]="Oui",OR(Tableau1[[#This Row],[Product]]="Citron",Tableau1[[#This Row],[Product]]="Amandes")),"Oui","Non")</f>
        <v>Non</v>
      </c>
      <c r="R2356" t="str">
        <f>CONCATENATE(Tableau1[[#This Row],[OrderCode]],"|",Tableau1[[#This Row],[AnaCode]],"|",Tableau1[[#This Row],[Product]])</f>
        <v>CMD01691810|PEST|Framboise</v>
      </c>
    </row>
    <row r="2357" spans="1:18" x14ac:dyDescent="0.25">
      <c r="A2357" s="1" t="s">
        <v>239</v>
      </c>
      <c r="B2357" s="1" t="s">
        <v>31</v>
      </c>
      <c r="C2357" s="3" t="s">
        <v>52</v>
      </c>
      <c r="D2357" s="3" t="s">
        <v>9</v>
      </c>
      <c r="E2357" s="1" t="s">
        <v>229</v>
      </c>
      <c r="F2357" s="1" t="s">
        <v>2466</v>
      </c>
      <c r="G2357" s="1" t="s">
        <v>964</v>
      </c>
      <c r="H2357" s="3">
        <f>SUBSTITUTE(LEFT(Tableau1[[#This Row],[OrderDate]],17),".",":")+0</f>
        <v>43571.389849537038</v>
      </c>
      <c r="I2357" s="3">
        <f>SUBSTITUTE(LEFT(Tableau1[[#This Row],[OrderDueTo]],17),".",":")+0</f>
        <v>43573.5</v>
      </c>
      <c r="J2357" s="13" t="str">
        <f>VLOOKUP(Tableau1[[#This Row],[AnaCode]],'Config Analyses'!A:C,2,FALSE)</f>
        <v>Analyse sucres</v>
      </c>
      <c r="K2357" s="13" t="str">
        <f>VLOOKUP(Tableau1[[#This Row],[AnaCode]],'Config Analyses'!A:C,3,FALSE)</f>
        <v>Equipe 2</v>
      </c>
      <c r="L2357" s="13" t="str">
        <f>VLOOKUP(Tableau1[[#This Row],[CustomerCode]],'Config Clients'!A:D,3,FALSE)</f>
        <v>Centrale d'achats</v>
      </c>
      <c r="M2357" s="13" t="str">
        <f>VLOOKUP(Tableau1[[#This Row],[CustomerCode]],'Config Clients'!A:D,4,FALSE)</f>
        <v>Sandrine</v>
      </c>
      <c r="N2357" s="10" t="str">
        <f>IFERROR(IF(Tableau1[[#This Row],[Date rendu]]-'Date de l''export'!$A$2&gt;0,"Non","Oui"),"Oui")</f>
        <v>Non</v>
      </c>
      <c r="O2357" s="11">
        <f>IF(Tableau1[[#This Row],[En retard?]]="Non",Tableau1[[#This Row],[Date rendu]]-'Date de l''export'!$A$2,0)</f>
        <v>1.7404166666674428</v>
      </c>
      <c r="P2357" s="14" t="str">
        <f>IF(Tableau1[[#This Row],[En retard?]]="Oui","HD",IF(Tableau1[Délai restant]&lt;1,"&lt;24h",IF(Tableau1[Délai restant]&lt;2,"&lt;48h","≥48h")))</f>
        <v>&lt;48h</v>
      </c>
      <c r="Q2357" s="14" t="str">
        <f>IF(AND(Tableau1[[#This Row],[En retard?]]="Oui",OR(Tableau1[[#This Row],[Product]]="Citron",Tableau1[[#This Row],[Product]]="Amandes")),"Oui","Non")</f>
        <v>Non</v>
      </c>
      <c r="R2357" t="str">
        <f>CONCATENATE(Tableau1[[#This Row],[OrderCode]],"|",Tableau1[[#This Row],[AnaCode]],"|",Tableau1[[#This Row],[Product]])</f>
        <v>CMD01646901|SCR|Pomme de terre</v>
      </c>
    </row>
    <row r="2358" spans="1:18" x14ac:dyDescent="0.25">
      <c r="A2358" s="1" t="s">
        <v>794</v>
      </c>
      <c r="B2358" s="1" t="s">
        <v>31</v>
      </c>
      <c r="C2358" s="3" t="s">
        <v>49</v>
      </c>
      <c r="D2358" s="3" t="s">
        <v>8</v>
      </c>
      <c r="E2358" s="1" t="s">
        <v>179</v>
      </c>
      <c r="F2358" s="1" t="s">
        <v>2594</v>
      </c>
      <c r="G2358" s="1" t="s">
        <v>945</v>
      </c>
      <c r="H2358" s="3">
        <f>SUBSTITUTE(LEFT(Tableau1[[#This Row],[OrderDate]],17),".",":")+0</f>
        <v>43571.389988425923</v>
      </c>
      <c r="I2358" s="3">
        <f>SUBSTITUTE(LEFT(Tableau1[[#This Row],[OrderDueTo]],17),".",":")+0</f>
        <v>43572.5</v>
      </c>
      <c r="J2358" s="13" t="str">
        <f>VLOOKUP(Tableau1[[#This Row],[AnaCode]],'Config Analyses'!A:C,2,FALSE)</f>
        <v>Analyse métaux lourds</v>
      </c>
      <c r="K2358" s="13" t="str">
        <f>VLOOKUP(Tableau1[[#This Row],[AnaCode]],'Config Analyses'!A:C,3,FALSE)</f>
        <v>Equipe 1</v>
      </c>
      <c r="L2358" s="13" t="str">
        <f>VLOOKUP(Tableau1[[#This Row],[CustomerCode]],'Config Clients'!A:D,3,FALSE)</f>
        <v>Grande surface</v>
      </c>
      <c r="M2358" s="13" t="str">
        <f>VLOOKUP(Tableau1[[#This Row],[CustomerCode]],'Config Clients'!A:D,4,FALSE)</f>
        <v>Eric</v>
      </c>
      <c r="N2358" s="10" t="str">
        <f>IFERROR(IF(Tableau1[[#This Row],[Date rendu]]-'Date de l''export'!$A$2&gt;0,"Non","Oui"),"Oui")</f>
        <v>Non</v>
      </c>
      <c r="O2358" s="11">
        <f>IF(Tableau1[[#This Row],[En retard?]]="Non",Tableau1[[#This Row],[Date rendu]]-'Date de l''export'!$A$2,0)</f>
        <v>0.74041666666744277</v>
      </c>
      <c r="P2358" s="14" t="str">
        <f>IF(Tableau1[[#This Row],[En retard?]]="Oui","HD",IF(Tableau1[Délai restant]&lt;1,"&lt;24h",IF(Tableau1[Délai restant]&lt;2,"&lt;48h","≥48h")))</f>
        <v>&lt;24h</v>
      </c>
      <c r="Q2358" s="14" t="str">
        <f>IF(AND(Tableau1[[#This Row],[En retard?]]="Oui",OR(Tableau1[[#This Row],[Product]]="Citron",Tableau1[[#This Row],[Product]]="Amandes")),"Oui","Non")</f>
        <v>Non</v>
      </c>
      <c r="R2358" t="str">
        <f>CONCATENATE(Tableau1[[#This Row],[OrderCode]],"|",Tableau1[[#This Row],[AnaCode]],"|",Tableau1[[#This Row],[Product]])</f>
        <v>CMD01645802|MTX|Pomme de terre</v>
      </c>
    </row>
    <row r="2359" spans="1:18" x14ac:dyDescent="0.25">
      <c r="A2359" s="1" t="s">
        <v>182</v>
      </c>
      <c r="B2359" s="1" t="s">
        <v>32</v>
      </c>
      <c r="C2359" s="3" t="s">
        <v>61</v>
      </c>
      <c r="D2359" s="3" t="s">
        <v>14</v>
      </c>
      <c r="E2359" s="1" t="s">
        <v>107</v>
      </c>
      <c r="F2359" s="1" t="s">
        <v>2869</v>
      </c>
      <c r="G2359" s="1" t="s">
        <v>950</v>
      </c>
      <c r="H2359" s="3">
        <f>SUBSTITUTE(LEFT(Tableau1[[#This Row],[OrderDate]],17),".",":")+0</f>
        <v>43571.390185185184</v>
      </c>
      <c r="I2359" s="3">
        <f>SUBSTITUTE(LEFT(Tableau1[[#This Row],[OrderDueTo]],17),".",":")+0</f>
        <v>43574.5</v>
      </c>
      <c r="J2359" s="13" t="str">
        <f>VLOOKUP(Tableau1[[#This Row],[AnaCode]],'Config Analyses'!A:C,2,FALSE)</f>
        <v>Analyse nutritionelle</v>
      </c>
      <c r="K2359" s="13" t="str">
        <f>VLOOKUP(Tableau1[[#This Row],[AnaCode]],'Config Analyses'!A:C,3,FALSE)</f>
        <v>Equipe 2</v>
      </c>
      <c r="L2359" s="13" t="str">
        <f>VLOOKUP(Tableau1[[#This Row],[CustomerCode]],'Config Clients'!A:D,3,FALSE)</f>
        <v>Grande surface</v>
      </c>
      <c r="M2359" s="13" t="str">
        <f>VLOOKUP(Tableau1[[#This Row],[CustomerCode]],'Config Clients'!A:D,4,FALSE)</f>
        <v>Eric</v>
      </c>
      <c r="N2359" s="10" t="str">
        <f>IFERROR(IF(Tableau1[[#This Row],[Date rendu]]-'Date de l''export'!$A$2&gt;0,"Non","Oui"),"Oui")</f>
        <v>Non</v>
      </c>
      <c r="O2359" s="11">
        <f>IF(Tableau1[[#This Row],[En retard?]]="Non",Tableau1[[#This Row],[Date rendu]]-'Date de l''export'!$A$2,0)</f>
        <v>2.7404166666674428</v>
      </c>
      <c r="P2359" s="14" t="str">
        <f>IF(Tableau1[[#This Row],[En retard?]]="Oui","HD",IF(Tableau1[Délai restant]&lt;1,"&lt;24h",IF(Tableau1[Délai restant]&lt;2,"&lt;48h","≥48h")))</f>
        <v>≥48h</v>
      </c>
      <c r="Q2359" s="14" t="str">
        <f>IF(AND(Tableau1[[#This Row],[En retard?]]="Oui",OR(Tableau1[[#This Row],[Product]]="Citron",Tableau1[[#This Row],[Product]]="Amandes")),"Oui","Non")</f>
        <v>Non</v>
      </c>
      <c r="R2359" t="str">
        <f>CONCATENATE(Tableau1[[#This Row],[OrderCode]],"|",Tableau1[[#This Row],[AnaCode]],"|",Tableau1[[#This Row],[Product]])</f>
        <v>CMD01749501|NTR|Tomate</v>
      </c>
    </row>
    <row r="2360" spans="1:18" x14ac:dyDescent="0.25">
      <c r="A2360" s="1" t="s">
        <v>858</v>
      </c>
      <c r="B2360" s="1" t="s">
        <v>31</v>
      </c>
      <c r="C2360" s="3" t="s">
        <v>49</v>
      </c>
      <c r="D2360" s="3" t="s">
        <v>8</v>
      </c>
      <c r="E2360" s="1" t="s">
        <v>107</v>
      </c>
      <c r="F2360" s="1" t="s">
        <v>2886</v>
      </c>
      <c r="G2360" s="1" t="s">
        <v>950</v>
      </c>
      <c r="H2360" s="3">
        <f>SUBSTITUTE(LEFT(Tableau1[[#This Row],[OrderDate]],17),".",":")+0</f>
        <v>43571.390879629631</v>
      </c>
      <c r="I2360" s="3">
        <f>SUBSTITUTE(LEFT(Tableau1[[#This Row],[OrderDueTo]],17),".",":")+0</f>
        <v>43574.5</v>
      </c>
      <c r="J2360" s="13" t="str">
        <f>VLOOKUP(Tableau1[[#This Row],[AnaCode]],'Config Analyses'!A:C,2,FALSE)</f>
        <v>Analyse nutritionelle</v>
      </c>
      <c r="K2360" s="13" t="str">
        <f>VLOOKUP(Tableau1[[#This Row],[AnaCode]],'Config Analyses'!A:C,3,FALSE)</f>
        <v>Equipe 2</v>
      </c>
      <c r="L2360" s="13" t="str">
        <f>VLOOKUP(Tableau1[[#This Row],[CustomerCode]],'Config Clients'!A:D,3,FALSE)</f>
        <v>Grande surface</v>
      </c>
      <c r="M2360" s="13" t="str">
        <f>VLOOKUP(Tableau1[[#This Row],[CustomerCode]],'Config Clients'!A:D,4,FALSE)</f>
        <v>Eric</v>
      </c>
      <c r="N2360" s="10" t="str">
        <f>IFERROR(IF(Tableau1[[#This Row],[Date rendu]]-'Date de l''export'!$A$2&gt;0,"Non","Oui"),"Oui")</f>
        <v>Non</v>
      </c>
      <c r="O2360" s="11">
        <f>IF(Tableau1[[#This Row],[En retard?]]="Non",Tableau1[[#This Row],[Date rendu]]-'Date de l''export'!$A$2,0)</f>
        <v>2.7404166666674428</v>
      </c>
      <c r="P2360" s="14" t="str">
        <f>IF(Tableau1[[#This Row],[En retard?]]="Oui","HD",IF(Tableau1[Délai restant]&lt;1,"&lt;24h",IF(Tableau1[Délai restant]&lt;2,"&lt;48h","≥48h")))</f>
        <v>≥48h</v>
      </c>
      <c r="Q2360" s="14" t="str">
        <f>IF(AND(Tableau1[[#This Row],[En retard?]]="Oui",OR(Tableau1[[#This Row],[Product]]="Citron",Tableau1[[#This Row],[Product]]="Amandes")),"Oui","Non")</f>
        <v>Non</v>
      </c>
      <c r="R2360" t="str">
        <f>CONCATENATE(Tableau1[[#This Row],[OrderCode]],"|",Tableau1[[#This Row],[AnaCode]],"|",Tableau1[[#This Row],[Product]])</f>
        <v>CMD01645808|NTR|Pomme de terre</v>
      </c>
    </row>
    <row r="2361" spans="1:18" x14ac:dyDescent="0.25">
      <c r="A2361" s="1" t="s">
        <v>3280</v>
      </c>
      <c r="B2361" s="1" t="s">
        <v>42</v>
      </c>
      <c r="C2361" s="3" t="s">
        <v>73</v>
      </c>
      <c r="D2361" s="3" t="s">
        <v>23</v>
      </c>
      <c r="E2361" s="1" t="s">
        <v>179</v>
      </c>
      <c r="F2361" s="1" t="s">
        <v>4018</v>
      </c>
      <c r="G2361" s="1" t="s">
        <v>945</v>
      </c>
      <c r="H2361" s="3">
        <f>SUBSTITUTE(LEFT(Tableau1[[#This Row],[OrderDate]],17),".",":")+0</f>
        <v>43571.39371527778</v>
      </c>
      <c r="I2361" s="3">
        <f>SUBSTITUTE(LEFT(Tableau1[[#This Row],[OrderDueTo]],17),".",":")+0</f>
        <v>43572.5</v>
      </c>
      <c r="J2361" s="13" t="str">
        <f>VLOOKUP(Tableau1[[#This Row],[AnaCode]],'Config Analyses'!A:C,2,FALSE)</f>
        <v>Analyse métaux lourds</v>
      </c>
      <c r="K2361" s="13" t="str">
        <f>VLOOKUP(Tableau1[[#This Row],[AnaCode]],'Config Analyses'!A:C,3,FALSE)</f>
        <v>Equipe 1</v>
      </c>
      <c r="L2361" s="13" t="str">
        <f>VLOOKUP(Tableau1[[#This Row],[CustomerCode]],'Config Clients'!A:D,3,FALSE)</f>
        <v>Entreprises agro-alimentaires</v>
      </c>
      <c r="M2361" s="13" t="str">
        <f>VLOOKUP(Tableau1[[#This Row],[CustomerCode]],'Config Clients'!A:D,4,FALSE)</f>
        <v>Julien</v>
      </c>
      <c r="N2361" s="10" t="str">
        <f>IFERROR(IF(Tableau1[[#This Row],[Date rendu]]-'Date de l''export'!$A$2&gt;0,"Non","Oui"),"Oui")</f>
        <v>Non</v>
      </c>
      <c r="O2361" s="11">
        <f>IF(Tableau1[[#This Row],[En retard?]]="Non",Tableau1[[#This Row],[Date rendu]]-'Date de l''export'!$A$2,0)</f>
        <v>0.74041666666744277</v>
      </c>
      <c r="P2361" s="14" t="str">
        <f>IF(Tableau1[[#This Row],[En retard?]]="Oui","HD",IF(Tableau1[Délai restant]&lt;1,"&lt;24h",IF(Tableau1[Délai restant]&lt;2,"&lt;48h","≥48h")))</f>
        <v>&lt;24h</v>
      </c>
      <c r="Q2361" s="14" t="str">
        <f>IF(AND(Tableau1[[#This Row],[En retard?]]="Oui",OR(Tableau1[[#This Row],[Product]]="Citron",Tableau1[[#This Row],[Product]]="Amandes")),"Oui","Non")</f>
        <v>Non</v>
      </c>
      <c r="R2361" t="str">
        <f>CONCATENATE(Tableau1[[#This Row],[OrderCode]],"|",Tableau1[[#This Row],[AnaCode]],"|",Tableau1[[#This Row],[Product]])</f>
        <v>CMD01714002|MTX|Jus de fruits</v>
      </c>
    </row>
    <row r="2362" spans="1:18" x14ac:dyDescent="0.25">
      <c r="A2362" s="1" t="s">
        <v>445</v>
      </c>
      <c r="B2362" s="1" t="s">
        <v>31</v>
      </c>
      <c r="C2362" s="3" t="s">
        <v>98</v>
      </c>
      <c r="D2362" s="3" t="s">
        <v>27</v>
      </c>
      <c r="E2362" s="1" t="s">
        <v>179</v>
      </c>
      <c r="F2362" s="1" t="s">
        <v>2589</v>
      </c>
      <c r="G2362" s="1" t="s">
        <v>945</v>
      </c>
      <c r="H2362" s="3">
        <f>SUBSTITUTE(LEFT(Tableau1[[#This Row],[OrderDate]],17),".",":")+0</f>
        <v>43571.394293981481</v>
      </c>
      <c r="I2362" s="3">
        <f>SUBSTITUTE(LEFT(Tableau1[[#This Row],[OrderDueTo]],17),".",":")+0</f>
        <v>43572.5</v>
      </c>
      <c r="J2362" s="13" t="str">
        <f>VLOOKUP(Tableau1[[#This Row],[AnaCode]],'Config Analyses'!A:C,2,FALSE)</f>
        <v>Analyse métaux lourds</v>
      </c>
      <c r="K2362" s="13" t="str">
        <f>VLOOKUP(Tableau1[[#This Row],[AnaCode]],'Config Analyses'!A:C,3,FALSE)</f>
        <v>Equipe 1</v>
      </c>
      <c r="L2362" s="13" t="str">
        <f>VLOOKUP(Tableau1[[#This Row],[CustomerCode]],'Config Clients'!A:D,3,FALSE)</f>
        <v>Coopérative agricole</v>
      </c>
      <c r="M2362" s="13" t="str">
        <f>VLOOKUP(Tableau1[[#This Row],[CustomerCode]],'Config Clients'!A:D,4,FALSE)</f>
        <v>Julie</v>
      </c>
      <c r="N2362" s="10" t="str">
        <f>IFERROR(IF(Tableau1[[#This Row],[Date rendu]]-'Date de l''export'!$A$2&gt;0,"Non","Oui"),"Oui")</f>
        <v>Non</v>
      </c>
      <c r="O2362" s="11">
        <f>IF(Tableau1[[#This Row],[En retard?]]="Non",Tableau1[[#This Row],[Date rendu]]-'Date de l''export'!$A$2,0)</f>
        <v>0.74041666666744277</v>
      </c>
      <c r="P2362" s="14" t="str">
        <f>IF(Tableau1[[#This Row],[En retard?]]="Oui","HD",IF(Tableau1[Délai restant]&lt;1,"&lt;24h",IF(Tableau1[Délai restant]&lt;2,"&lt;48h","≥48h")))</f>
        <v>&lt;24h</v>
      </c>
      <c r="Q2362" s="14" t="str">
        <f>IF(AND(Tableau1[[#This Row],[En retard?]]="Oui",OR(Tableau1[[#This Row],[Product]]="Citron",Tableau1[[#This Row],[Product]]="Amandes")),"Oui","Non")</f>
        <v>Non</v>
      </c>
      <c r="R2362" t="str">
        <f>CONCATENATE(Tableau1[[#This Row],[OrderCode]],"|",Tableau1[[#This Row],[AnaCode]],"|",Tableau1[[#This Row],[Product]])</f>
        <v>CMD01749207|MTX|Pomme de terre</v>
      </c>
    </row>
    <row r="2363" spans="1:18" x14ac:dyDescent="0.25">
      <c r="A2363" s="1" t="s">
        <v>277</v>
      </c>
      <c r="B2363" s="1" t="s">
        <v>31</v>
      </c>
      <c r="C2363" s="3" t="s">
        <v>61</v>
      </c>
      <c r="D2363" s="3" t="s">
        <v>14</v>
      </c>
      <c r="E2363" s="1" t="s">
        <v>229</v>
      </c>
      <c r="F2363" s="1" t="s">
        <v>2811</v>
      </c>
      <c r="G2363" s="1" t="s">
        <v>964</v>
      </c>
      <c r="H2363" s="3">
        <f>SUBSTITUTE(LEFT(Tableau1[[#This Row],[OrderDate]],17),".",":")+0</f>
        <v>43571.39466435185</v>
      </c>
      <c r="I2363" s="3">
        <f>SUBSTITUTE(LEFT(Tableau1[[#This Row],[OrderDueTo]],17),".",":")+0</f>
        <v>43573.5</v>
      </c>
      <c r="J2363" s="13" t="str">
        <f>VLOOKUP(Tableau1[[#This Row],[AnaCode]],'Config Analyses'!A:C,2,FALSE)</f>
        <v>Analyse sucres</v>
      </c>
      <c r="K2363" s="13" t="str">
        <f>VLOOKUP(Tableau1[[#This Row],[AnaCode]],'Config Analyses'!A:C,3,FALSE)</f>
        <v>Equipe 2</v>
      </c>
      <c r="L2363" s="13" t="str">
        <f>VLOOKUP(Tableau1[[#This Row],[CustomerCode]],'Config Clients'!A:D,3,FALSE)</f>
        <v>Grande surface</v>
      </c>
      <c r="M2363" s="13" t="str">
        <f>VLOOKUP(Tableau1[[#This Row],[CustomerCode]],'Config Clients'!A:D,4,FALSE)</f>
        <v>Eric</v>
      </c>
      <c r="N2363" s="10" t="str">
        <f>IFERROR(IF(Tableau1[[#This Row],[Date rendu]]-'Date de l''export'!$A$2&gt;0,"Non","Oui"),"Oui")</f>
        <v>Non</v>
      </c>
      <c r="O2363" s="11">
        <f>IF(Tableau1[[#This Row],[En retard?]]="Non",Tableau1[[#This Row],[Date rendu]]-'Date de l''export'!$A$2,0)</f>
        <v>1.7404166666674428</v>
      </c>
      <c r="P2363" s="14" t="str">
        <f>IF(Tableau1[[#This Row],[En retard?]]="Oui","HD",IF(Tableau1[Délai restant]&lt;1,"&lt;24h",IF(Tableau1[Délai restant]&lt;2,"&lt;48h","≥48h")))</f>
        <v>&lt;48h</v>
      </c>
      <c r="Q2363" s="14" t="str">
        <f>IF(AND(Tableau1[[#This Row],[En retard?]]="Oui",OR(Tableau1[[#This Row],[Product]]="Citron",Tableau1[[#This Row],[Product]]="Amandes")),"Oui","Non")</f>
        <v>Non</v>
      </c>
      <c r="R2363" t="str">
        <f>CONCATENATE(Tableau1[[#This Row],[OrderCode]],"|",Tableau1[[#This Row],[AnaCode]],"|",Tableau1[[#This Row],[Product]])</f>
        <v>CMD01592202|SCR|Pomme de terre</v>
      </c>
    </row>
    <row r="2364" spans="1:18" x14ac:dyDescent="0.25">
      <c r="A2364" s="1" t="s">
        <v>387</v>
      </c>
      <c r="B2364" s="1" t="s">
        <v>31</v>
      </c>
      <c r="C2364" s="3" t="s">
        <v>54</v>
      </c>
      <c r="D2364" s="3" t="s">
        <v>10</v>
      </c>
      <c r="E2364" s="1" t="s">
        <v>179</v>
      </c>
      <c r="F2364" s="1" t="s">
        <v>2815</v>
      </c>
      <c r="G2364" s="1" t="s">
        <v>945</v>
      </c>
      <c r="H2364" s="3">
        <f>SUBSTITUTE(LEFT(Tableau1[[#This Row],[OrderDate]],17),".",":")+0</f>
        <v>43571.395729166667</v>
      </c>
      <c r="I2364" s="3">
        <f>SUBSTITUTE(LEFT(Tableau1[[#This Row],[OrderDueTo]],17),".",":")+0</f>
        <v>43572.5</v>
      </c>
      <c r="J2364" s="13" t="str">
        <f>VLOOKUP(Tableau1[[#This Row],[AnaCode]],'Config Analyses'!A:C,2,FALSE)</f>
        <v>Analyse métaux lourds</v>
      </c>
      <c r="K2364" s="13" t="str">
        <f>VLOOKUP(Tableau1[[#This Row],[AnaCode]],'Config Analyses'!A:C,3,FALSE)</f>
        <v>Equipe 1</v>
      </c>
      <c r="L2364" s="13" t="str">
        <f>VLOOKUP(Tableau1[[#This Row],[CustomerCode]],'Config Clients'!A:D,3,FALSE)</f>
        <v>Coopérative agricole</v>
      </c>
      <c r="M2364" s="13" t="str">
        <f>VLOOKUP(Tableau1[[#This Row],[CustomerCode]],'Config Clients'!A:D,4,FALSE)</f>
        <v>Julie</v>
      </c>
      <c r="N2364" s="10" t="str">
        <f>IFERROR(IF(Tableau1[[#This Row],[Date rendu]]-'Date de l''export'!$A$2&gt;0,"Non","Oui"),"Oui")</f>
        <v>Non</v>
      </c>
      <c r="O2364" s="11">
        <f>IF(Tableau1[[#This Row],[En retard?]]="Non",Tableau1[[#This Row],[Date rendu]]-'Date de l''export'!$A$2,0)</f>
        <v>0.74041666666744277</v>
      </c>
      <c r="P2364" s="14" t="str">
        <f>IF(Tableau1[[#This Row],[En retard?]]="Oui","HD",IF(Tableau1[Délai restant]&lt;1,"&lt;24h",IF(Tableau1[Délai restant]&lt;2,"&lt;48h","≥48h")))</f>
        <v>&lt;24h</v>
      </c>
      <c r="Q2364" s="14" t="str">
        <f>IF(AND(Tableau1[[#This Row],[En retard?]]="Oui",OR(Tableau1[[#This Row],[Product]]="Citron",Tableau1[[#This Row],[Product]]="Amandes")),"Oui","Non")</f>
        <v>Non</v>
      </c>
      <c r="R2364" t="str">
        <f>CONCATENATE(Tableau1[[#This Row],[OrderCode]],"|",Tableau1[[#This Row],[AnaCode]],"|",Tableau1[[#This Row],[Product]])</f>
        <v>CMD01569207|MTX|Pomme de terre</v>
      </c>
    </row>
    <row r="2365" spans="1:18" x14ac:dyDescent="0.25">
      <c r="A2365" s="1" t="s">
        <v>337</v>
      </c>
      <c r="B2365" s="1" t="s">
        <v>31</v>
      </c>
      <c r="C2365" s="3" t="s">
        <v>52</v>
      </c>
      <c r="D2365" s="3" t="s">
        <v>9</v>
      </c>
      <c r="E2365" s="1" t="s">
        <v>130</v>
      </c>
      <c r="F2365" s="1" t="s">
        <v>2445</v>
      </c>
      <c r="G2365" s="1" t="s">
        <v>1013</v>
      </c>
      <c r="H2365" s="3">
        <f>SUBSTITUTE(LEFT(Tableau1[[#This Row],[OrderDate]],17),".",":")+0</f>
        <v>43571.395914351851</v>
      </c>
      <c r="I2365" s="3">
        <f>SUBSTITUTE(LEFT(Tableau1[[#This Row],[OrderDueTo]],17),".",":")+0</f>
        <v>43578.5</v>
      </c>
      <c r="J2365" s="13" t="str">
        <f>VLOOKUP(Tableau1[[#This Row],[AnaCode]],'Config Analyses'!A:C,2,FALSE)</f>
        <v>Analyse pesticides</v>
      </c>
      <c r="K2365" s="13" t="str">
        <f>VLOOKUP(Tableau1[[#This Row],[AnaCode]],'Config Analyses'!A:C,3,FALSE)</f>
        <v>Equipe 3</v>
      </c>
      <c r="L2365" s="13" t="str">
        <f>VLOOKUP(Tableau1[[#This Row],[CustomerCode]],'Config Clients'!A:D,3,FALSE)</f>
        <v>Centrale d'achats</v>
      </c>
      <c r="M2365" s="13" t="str">
        <f>VLOOKUP(Tableau1[[#This Row],[CustomerCode]],'Config Clients'!A:D,4,FALSE)</f>
        <v>Sandrine</v>
      </c>
      <c r="N2365" s="10" t="str">
        <f>IFERROR(IF(Tableau1[[#This Row],[Date rendu]]-'Date de l''export'!$A$2&gt;0,"Non","Oui"),"Oui")</f>
        <v>Non</v>
      </c>
      <c r="O2365" s="11">
        <f>IF(Tableau1[[#This Row],[En retard?]]="Non",Tableau1[[#This Row],[Date rendu]]-'Date de l''export'!$A$2,0)</f>
        <v>6.7404166666674428</v>
      </c>
      <c r="P2365" s="14" t="str">
        <f>IF(Tableau1[[#This Row],[En retard?]]="Oui","HD",IF(Tableau1[Délai restant]&lt;1,"&lt;24h",IF(Tableau1[Délai restant]&lt;2,"&lt;48h","≥48h")))</f>
        <v>≥48h</v>
      </c>
      <c r="Q2365" s="14" t="str">
        <f>IF(AND(Tableau1[[#This Row],[En retard?]]="Oui",OR(Tableau1[[#This Row],[Product]]="Citron",Tableau1[[#This Row],[Product]]="Amandes")),"Oui","Non")</f>
        <v>Non</v>
      </c>
      <c r="R2365" t="str">
        <f>CONCATENATE(Tableau1[[#This Row],[OrderCode]],"|",Tableau1[[#This Row],[AnaCode]],"|",Tableau1[[#This Row],[Product]])</f>
        <v>CMD01474703|PEST|Pomme de terre</v>
      </c>
    </row>
    <row r="2366" spans="1:18" x14ac:dyDescent="0.25">
      <c r="A2366" s="1" t="s">
        <v>3527</v>
      </c>
      <c r="B2366" s="1" t="s">
        <v>42</v>
      </c>
      <c r="C2366" s="3" t="s">
        <v>188</v>
      </c>
      <c r="D2366" s="3" t="s">
        <v>38</v>
      </c>
      <c r="E2366" s="1" t="s">
        <v>179</v>
      </c>
      <c r="F2366" s="1" t="s">
        <v>4019</v>
      </c>
      <c r="G2366" s="1" t="s">
        <v>945</v>
      </c>
      <c r="H2366" s="3">
        <f>SUBSTITUTE(LEFT(Tableau1[[#This Row],[OrderDate]],17),".",":")+0</f>
        <v>43571.396145833336</v>
      </c>
      <c r="I2366" s="3">
        <f>SUBSTITUTE(LEFT(Tableau1[[#This Row],[OrderDueTo]],17),".",":")+0</f>
        <v>43572.5</v>
      </c>
      <c r="J2366" s="13" t="str">
        <f>VLOOKUP(Tableau1[[#This Row],[AnaCode]],'Config Analyses'!A:C,2,FALSE)</f>
        <v>Analyse métaux lourds</v>
      </c>
      <c r="K2366" s="13" t="str">
        <f>VLOOKUP(Tableau1[[#This Row],[AnaCode]],'Config Analyses'!A:C,3,FALSE)</f>
        <v>Equipe 1</v>
      </c>
      <c r="L2366" s="13" t="str">
        <f>VLOOKUP(Tableau1[[#This Row],[CustomerCode]],'Config Clients'!A:D,3,FALSE)</f>
        <v>Coopérative agricole</v>
      </c>
      <c r="M2366" s="13" t="str">
        <f>VLOOKUP(Tableau1[[#This Row],[CustomerCode]],'Config Clients'!A:D,4,FALSE)</f>
        <v>Julie</v>
      </c>
      <c r="N2366" s="10" t="str">
        <f>IFERROR(IF(Tableau1[[#This Row],[Date rendu]]-'Date de l''export'!$A$2&gt;0,"Non","Oui"),"Oui")</f>
        <v>Non</v>
      </c>
      <c r="O2366" s="11">
        <f>IF(Tableau1[[#This Row],[En retard?]]="Non",Tableau1[[#This Row],[Date rendu]]-'Date de l''export'!$A$2,0)</f>
        <v>0.74041666666744277</v>
      </c>
      <c r="P2366" s="14" t="str">
        <f>IF(Tableau1[[#This Row],[En retard?]]="Oui","HD",IF(Tableau1[Délai restant]&lt;1,"&lt;24h",IF(Tableau1[Délai restant]&lt;2,"&lt;48h","≥48h")))</f>
        <v>&lt;24h</v>
      </c>
      <c r="Q2366" s="14" t="str">
        <f>IF(AND(Tableau1[[#This Row],[En retard?]]="Oui",OR(Tableau1[[#This Row],[Product]]="Citron",Tableau1[[#This Row],[Product]]="Amandes")),"Oui","Non")</f>
        <v>Non</v>
      </c>
      <c r="R2366" t="str">
        <f>CONCATENATE(Tableau1[[#This Row],[OrderCode]],"|",Tableau1[[#This Row],[AnaCode]],"|",Tableau1[[#This Row],[Product]])</f>
        <v>CMD01601427|MTX|Jus de fruits</v>
      </c>
    </row>
    <row r="2367" spans="1:18" x14ac:dyDescent="0.25">
      <c r="A2367" s="1" t="s">
        <v>3732</v>
      </c>
      <c r="B2367" s="1" t="s">
        <v>42</v>
      </c>
      <c r="C2367" s="3" t="s">
        <v>188</v>
      </c>
      <c r="D2367" s="3" t="s">
        <v>38</v>
      </c>
      <c r="E2367" s="1" t="s">
        <v>226</v>
      </c>
      <c r="F2367" s="1" t="s">
        <v>4020</v>
      </c>
      <c r="G2367" s="1" t="s">
        <v>964</v>
      </c>
      <c r="H2367" s="3">
        <f>SUBSTITUTE(LEFT(Tableau1[[#This Row],[OrderDate]],17),".",":")+0</f>
        <v>43571.396377314813</v>
      </c>
      <c r="I2367" s="3">
        <f>SUBSTITUTE(LEFT(Tableau1[[#This Row],[OrderDueTo]],17),".",":")+0</f>
        <v>43573.5</v>
      </c>
      <c r="J2367" s="13" t="str">
        <f>VLOOKUP(Tableau1[[#This Row],[AnaCode]],'Config Analyses'!A:C,2,FALSE)</f>
        <v>Analyse microbiologique</v>
      </c>
      <c r="K2367" s="13" t="str">
        <f>VLOOKUP(Tableau1[[#This Row],[AnaCode]],'Config Analyses'!A:C,3,FALSE)</f>
        <v>Equipe 4</v>
      </c>
      <c r="L2367" s="13" t="str">
        <f>VLOOKUP(Tableau1[[#This Row],[CustomerCode]],'Config Clients'!A:D,3,FALSE)</f>
        <v>Coopérative agricole</v>
      </c>
      <c r="M2367" s="13" t="str">
        <f>VLOOKUP(Tableau1[[#This Row],[CustomerCode]],'Config Clients'!A:D,4,FALSE)</f>
        <v>Julie</v>
      </c>
      <c r="N2367" s="10" t="str">
        <f>IFERROR(IF(Tableau1[[#This Row],[Date rendu]]-'Date de l''export'!$A$2&gt;0,"Non","Oui"),"Oui")</f>
        <v>Non</v>
      </c>
      <c r="O2367" s="11">
        <f>IF(Tableau1[[#This Row],[En retard?]]="Non",Tableau1[[#This Row],[Date rendu]]-'Date de l''export'!$A$2,0)</f>
        <v>1.7404166666674428</v>
      </c>
      <c r="P2367" s="14" t="str">
        <f>IF(Tableau1[[#This Row],[En retard?]]="Oui","HD",IF(Tableau1[Délai restant]&lt;1,"&lt;24h",IF(Tableau1[Délai restant]&lt;2,"&lt;48h","≥48h")))</f>
        <v>&lt;48h</v>
      </c>
      <c r="Q2367" s="14" t="str">
        <f>IF(AND(Tableau1[[#This Row],[En retard?]]="Oui",OR(Tableau1[[#This Row],[Product]]="Citron",Tableau1[[#This Row],[Product]]="Amandes")),"Oui","Non")</f>
        <v>Non</v>
      </c>
      <c r="R2367" t="str">
        <f>CONCATENATE(Tableau1[[#This Row],[OrderCode]],"|",Tableau1[[#This Row],[AnaCode]],"|",Tableau1[[#This Row],[Product]])</f>
        <v>CMD01646445|BACT|Jus de fruits</v>
      </c>
    </row>
    <row r="2368" spans="1:18" x14ac:dyDescent="0.25">
      <c r="A2368" s="1" t="s">
        <v>773</v>
      </c>
      <c r="B2368" s="1" t="s">
        <v>32</v>
      </c>
      <c r="C2368" s="3" t="s">
        <v>61</v>
      </c>
      <c r="D2368" s="3" t="s">
        <v>14</v>
      </c>
      <c r="E2368" s="1" t="s">
        <v>130</v>
      </c>
      <c r="F2368" s="1" t="s">
        <v>2820</v>
      </c>
      <c r="G2368" s="1" t="s">
        <v>1013</v>
      </c>
      <c r="H2368" s="3">
        <f>SUBSTITUTE(LEFT(Tableau1[[#This Row],[OrderDate]],17),".",":")+0</f>
        <v>43571.397199074076</v>
      </c>
      <c r="I2368" s="3">
        <f>SUBSTITUTE(LEFT(Tableau1[[#This Row],[OrderDueTo]],17),".",":")+0</f>
        <v>43578.5</v>
      </c>
      <c r="J2368" s="13" t="str">
        <f>VLOOKUP(Tableau1[[#This Row],[AnaCode]],'Config Analyses'!A:C,2,FALSE)</f>
        <v>Analyse pesticides</v>
      </c>
      <c r="K2368" s="13" t="str">
        <f>VLOOKUP(Tableau1[[#This Row],[AnaCode]],'Config Analyses'!A:C,3,FALSE)</f>
        <v>Equipe 3</v>
      </c>
      <c r="L2368" s="13" t="str">
        <f>VLOOKUP(Tableau1[[#This Row],[CustomerCode]],'Config Clients'!A:D,3,FALSE)</f>
        <v>Grande surface</v>
      </c>
      <c r="M2368" s="13" t="str">
        <f>VLOOKUP(Tableau1[[#This Row],[CustomerCode]],'Config Clients'!A:D,4,FALSE)</f>
        <v>Eric</v>
      </c>
      <c r="N2368" s="10" t="str">
        <f>IFERROR(IF(Tableau1[[#This Row],[Date rendu]]-'Date de l''export'!$A$2&gt;0,"Non","Oui"),"Oui")</f>
        <v>Non</v>
      </c>
      <c r="O2368" s="11">
        <f>IF(Tableau1[[#This Row],[En retard?]]="Non",Tableau1[[#This Row],[Date rendu]]-'Date de l''export'!$A$2,0)</f>
        <v>6.7404166666674428</v>
      </c>
      <c r="P2368" s="14" t="str">
        <f>IF(Tableau1[[#This Row],[En retard?]]="Oui","HD",IF(Tableau1[Délai restant]&lt;1,"&lt;24h",IF(Tableau1[Délai restant]&lt;2,"&lt;48h","≥48h")))</f>
        <v>≥48h</v>
      </c>
      <c r="Q2368" s="14" t="str">
        <f>IF(AND(Tableau1[[#This Row],[En retard?]]="Oui",OR(Tableau1[[#This Row],[Product]]="Citron",Tableau1[[#This Row],[Product]]="Amandes")),"Oui","Non")</f>
        <v>Non</v>
      </c>
      <c r="R2368" t="str">
        <f>CONCATENATE(Tableau1[[#This Row],[OrderCode]],"|",Tableau1[[#This Row],[AnaCode]],"|",Tableau1[[#This Row],[Product]])</f>
        <v>CMD01743001|PEST|Tomate</v>
      </c>
    </row>
    <row r="2369" spans="1:18" x14ac:dyDescent="0.25">
      <c r="A2369" s="1" t="s">
        <v>364</v>
      </c>
      <c r="B2369" s="1" t="s">
        <v>31</v>
      </c>
      <c r="C2369" s="3" t="s">
        <v>61</v>
      </c>
      <c r="D2369" s="3" t="s">
        <v>14</v>
      </c>
      <c r="E2369" s="1" t="s">
        <v>229</v>
      </c>
      <c r="F2369" s="1" t="s">
        <v>2461</v>
      </c>
      <c r="G2369" s="1" t="s">
        <v>964</v>
      </c>
      <c r="H2369" s="3">
        <f>SUBSTITUTE(LEFT(Tableau1[[#This Row],[OrderDate]],17),".",":")+0</f>
        <v>43571.397453703707</v>
      </c>
      <c r="I2369" s="3">
        <f>SUBSTITUTE(LEFT(Tableau1[[#This Row],[OrderDueTo]],17),".",":")+0</f>
        <v>43573.5</v>
      </c>
      <c r="J2369" s="13" t="str">
        <f>VLOOKUP(Tableau1[[#This Row],[AnaCode]],'Config Analyses'!A:C,2,FALSE)</f>
        <v>Analyse sucres</v>
      </c>
      <c r="K2369" s="13" t="str">
        <f>VLOOKUP(Tableau1[[#This Row],[AnaCode]],'Config Analyses'!A:C,3,FALSE)</f>
        <v>Equipe 2</v>
      </c>
      <c r="L2369" s="13" t="str">
        <f>VLOOKUP(Tableau1[[#This Row],[CustomerCode]],'Config Clients'!A:D,3,FALSE)</f>
        <v>Grande surface</v>
      </c>
      <c r="M2369" s="13" t="str">
        <f>VLOOKUP(Tableau1[[#This Row],[CustomerCode]],'Config Clients'!A:D,4,FALSE)</f>
        <v>Eric</v>
      </c>
      <c r="N2369" s="10" t="str">
        <f>IFERROR(IF(Tableau1[[#This Row],[Date rendu]]-'Date de l''export'!$A$2&gt;0,"Non","Oui"),"Oui")</f>
        <v>Non</v>
      </c>
      <c r="O2369" s="11">
        <f>IF(Tableau1[[#This Row],[En retard?]]="Non",Tableau1[[#This Row],[Date rendu]]-'Date de l''export'!$A$2,0)</f>
        <v>1.7404166666674428</v>
      </c>
      <c r="P2369" s="14" t="str">
        <f>IF(Tableau1[[#This Row],[En retard?]]="Oui","HD",IF(Tableau1[Délai restant]&lt;1,"&lt;24h",IF(Tableau1[Délai restant]&lt;2,"&lt;48h","≥48h")))</f>
        <v>&lt;48h</v>
      </c>
      <c r="Q2369" s="14" t="str">
        <f>IF(AND(Tableau1[[#This Row],[En retard?]]="Oui",OR(Tableau1[[#This Row],[Product]]="Citron",Tableau1[[#This Row],[Product]]="Amandes")),"Oui","Non")</f>
        <v>Non</v>
      </c>
      <c r="R2369" t="str">
        <f>CONCATENATE(Tableau1[[#This Row],[OrderCode]],"|",Tableau1[[#This Row],[AnaCode]],"|",Tableau1[[#This Row],[Product]])</f>
        <v>CMD01704403|SCR|Pomme de terre</v>
      </c>
    </row>
    <row r="2370" spans="1:18" x14ac:dyDescent="0.25">
      <c r="A2370" s="1" t="s">
        <v>347</v>
      </c>
      <c r="B2370" s="1" t="s">
        <v>21</v>
      </c>
      <c r="C2370" s="3" t="s">
        <v>52</v>
      </c>
      <c r="D2370" s="3" t="s">
        <v>9</v>
      </c>
      <c r="E2370" s="1" t="s">
        <v>229</v>
      </c>
      <c r="F2370" s="1" t="s">
        <v>2419</v>
      </c>
      <c r="G2370" s="1" t="s">
        <v>964</v>
      </c>
      <c r="H2370" s="3">
        <f>SUBSTITUTE(LEFT(Tableau1[[#This Row],[OrderDate]],17),".",":")+0</f>
        <v>43571.397604166668</v>
      </c>
      <c r="I2370" s="3">
        <f>SUBSTITUTE(LEFT(Tableau1[[#This Row],[OrderDueTo]],17),".",":")+0</f>
        <v>43573.5</v>
      </c>
      <c r="J2370" s="13" t="str">
        <f>VLOOKUP(Tableau1[[#This Row],[AnaCode]],'Config Analyses'!A:C,2,FALSE)</f>
        <v>Analyse sucres</v>
      </c>
      <c r="K2370" s="13" t="str">
        <f>VLOOKUP(Tableau1[[#This Row],[AnaCode]],'Config Analyses'!A:C,3,FALSE)</f>
        <v>Equipe 2</v>
      </c>
      <c r="L2370" s="13" t="str">
        <f>VLOOKUP(Tableau1[[#This Row],[CustomerCode]],'Config Clients'!A:D,3,FALSE)</f>
        <v>Centrale d'achats</v>
      </c>
      <c r="M2370" s="13" t="str">
        <f>VLOOKUP(Tableau1[[#This Row],[CustomerCode]],'Config Clients'!A:D,4,FALSE)</f>
        <v>Sandrine</v>
      </c>
      <c r="N2370" s="10" t="str">
        <f>IFERROR(IF(Tableau1[[#This Row],[Date rendu]]-'Date de l''export'!$A$2&gt;0,"Non","Oui"),"Oui")</f>
        <v>Non</v>
      </c>
      <c r="O2370" s="11">
        <f>IF(Tableau1[[#This Row],[En retard?]]="Non",Tableau1[[#This Row],[Date rendu]]-'Date de l''export'!$A$2,0)</f>
        <v>1.7404166666674428</v>
      </c>
      <c r="P2370" s="14" t="str">
        <f>IF(Tableau1[[#This Row],[En retard?]]="Oui","HD",IF(Tableau1[Délai restant]&lt;1,"&lt;24h",IF(Tableau1[Délai restant]&lt;2,"&lt;48h","≥48h")))</f>
        <v>&lt;48h</v>
      </c>
      <c r="Q2370" s="14" t="str">
        <f>IF(AND(Tableau1[[#This Row],[En retard?]]="Oui",OR(Tableau1[[#This Row],[Product]]="Citron",Tableau1[[#This Row],[Product]]="Amandes")),"Oui","Non")</f>
        <v>Non</v>
      </c>
      <c r="R2370" t="str">
        <f>CONCATENATE(Tableau1[[#This Row],[OrderCode]],"|",Tableau1[[#This Row],[AnaCode]],"|",Tableau1[[#This Row],[Product]])</f>
        <v>CMD01509701|SCR|Carotte</v>
      </c>
    </row>
    <row r="2371" spans="1:18" x14ac:dyDescent="0.25">
      <c r="A2371" s="1" t="s">
        <v>192</v>
      </c>
      <c r="B2371" s="1" t="s">
        <v>31</v>
      </c>
      <c r="C2371" s="3" t="s">
        <v>98</v>
      </c>
      <c r="D2371" s="3" t="s">
        <v>27</v>
      </c>
      <c r="E2371" s="1" t="s">
        <v>179</v>
      </c>
      <c r="F2371" s="1" t="s">
        <v>2822</v>
      </c>
      <c r="G2371" s="1" t="s">
        <v>945</v>
      </c>
      <c r="H2371" s="3">
        <f>SUBSTITUTE(LEFT(Tableau1[[#This Row],[OrderDate]],17),".",":")+0</f>
        <v>43571.398136574076</v>
      </c>
      <c r="I2371" s="3">
        <f>SUBSTITUTE(LEFT(Tableau1[[#This Row],[OrderDueTo]],17),".",":")+0</f>
        <v>43572.5</v>
      </c>
      <c r="J2371" s="13" t="str">
        <f>VLOOKUP(Tableau1[[#This Row],[AnaCode]],'Config Analyses'!A:C,2,FALSE)</f>
        <v>Analyse métaux lourds</v>
      </c>
      <c r="K2371" s="13" t="str">
        <f>VLOOKUP(Tableau1[[#This Row],[AnaCode]],'Config Analyses'!A:C,3,FALSE)</f>
        <v>Equipe 1</v>
      </c>
      <c r="L2371" s="13" t="str">
        <f>VLOOKUP(Tableau1[[#This Row],[CustomerCode]],'Config Clients'!A:D,3,FALSE)</f>
        <v>Coopérative agricole</v>
      </c>
      <c r="M2371" s="13" t="str">
        <f>VLOOKUP(Tableau1[[#This Row],[CustomerCode]],'Config Clients'!A:D,4,FALSE)</f>
        <v>Julie</v>
      </c>
      <c r="N2371" s="10" t="str">
        <f>IFERROR(IF(Tableau1[[#This Row],[Date rendu]]-'Date de l''export'!$A$2&gt;0,"Non","Oui"),"Oui")</f>
        <v>Non</v>
      </c>
      <c r="O2371" s="11">
        <f>IF(Tableau1[[#This Row],[En retard?]]="Non",Tableau1[[#This Row],[Date rendu]]-'Date de l''export'!$A$2,0)</f>
        <v>0.74041666666744277</v>
      </c>
      <c r="P2371" s="14" t="str">
        <f>IF(Tableau1[[#This Row],[En retard?]]="Oui","HD",IF(Tableau1[Délai restant]&lt;1,"&lt;24h",IF(Tableau1[Délai restant]&lt;2,"&lt;48h","≥48h")))</f>
        <v>&lt;24h</v>
      </c>
      <c r="Q2371" s="14" t="str">
        <f>IF(AND(Tableau1[[#This Row],[En retard?]]="Oui",OR(Tableau1[[#This Row],[Product]]="Citron",Tableau1[[#This Row],[Product]]="Amandes")),"Oui","Non")</f>
        <v>Non</v>
      </c>
      <c r="R2371" t="str">
        <f>CONCATENATE(Tableau1[[#This Row],[OrderCode]],"|",Tableau1[[#This Row],[AnaCode]],"|",Tableau1[[#This Row],[Product]])</f>
        <v>CMD01552804|MTX|Pomme de terre</v>
      </c>
    </row>
    <row r="2372" spans="1:18" x14ac:dyDescent="0.25">
      <c r="A2372" s="1" t="s">
        <v>766</v>
      </c>
      <c r="B2372" s="1" t="s">
        <v>31</v>
      </c>
      <c r="C2372" s="3" t="s">
        <v>52</v>
      </c>
      <c r="D2372" s="3" t="s">
        <v>9</v>
      </c>
      <c r="E2372" s="1" t="s">
        <v>229</v>
      </c>
      <c r="F2372" s="1" t="s">
        <v>2753</v>
      </c>
      <c r="G2372" s="1" t="s">
        <v>964</v>
      </c>
      <c r="H2372" s="3">
        <f>SUBSTITUTE(LEFT(Tableau1[[#This Row],[OrderDate]],17),".",":")+0</f>
        <v>43571.398460648146</v>
      </c>
      <c r="I2372" s="3">
        <f>SUBSTITUTE(LEFT(Tableau1[[#This Row],[OrderDueTo]],17),".",":")+0</f>
        <v>43573.5</v>
      </c>
      <c r="J2372" s="13" t="str">
        <f>VLOOKUP(Tableau1[[#This Row],[AnaCode]],'Config Analyses'!A:C,2,FALSE)</f>
        <v>Analyse sucres</v>
      </c>
      <c r="K2372" s="13" t="str">
        <f>VLOOKUP(Tableau1[[#This Row],[AnaCode]],'Config Analyses'!A:C,3,FALSE)</f>
        <v>Equipe 2</v>
      </c>
      <c r="L2372" s="13" t="str">
        <f>VLOOKUP(Tableau1[[#This Row],[CustomerCode]],'Config Clients'!A:D,3,FALSE)</f>
        <v>Centrale d'achats</v>
      </c>
      <c r="M2372" s="13" t="str">
        <f>VLOOKUP(Tableau1[[#This Row],[CustomerCode]],'Config Clients'!A:D,4,FALSE)</f>
        <v>Sandrine</v>
      </c>
      <c r="N2372" s="10" t="str">
        <f>IFERROR(IF(Tableau1[[#This Row],[Date rendu]]-'Date de l''export'!$A$2&gt;0,"Non","Oui"),"Oui")</f>
        <v>Non</v>
      </c>
      <c r="O2372" s="11">
        <f>IF(Tableau1[[#This Row],[En retard?]]="Non",Tableau1[[#This Row],[Date rendu]]-'Date de l''export'!$A$2,0)</f>
        <v>1.7404166666674428</v>
      </c>
      <c r="P2372" s="14" t="str">
        <f>IF(Tableau1[[#This Row],[En retard?]]="Oui","HD",IF(Tableau1[Délai restant]&lt;1,"&lt;24h",IF(Tableau1[Délai restant]&lt;2,"&lt;48h","≥48h")))</f>
        <v>&lt;48h</v>
      </c>
      <c r="Q2372" s="14" t="str">
        <f>IF(AND(Tableau1[[#This Row],[En retard?]]="Oui",OR(Tableau1[[#This Row],[Product]]="Citron",Tableau1[[#This Row],[Product]]="Amandes")),"Oui","Non")</f>
        <v>Non</v>
      </c>
      <c r="R2372" t="str">
        <f>CONCATENATE(Tableau1[[#This Row],[OrderCode]],"|",Tableau1[[#This Row],[AnaCode]],"|",Tableau1[[#This Row],[Product]])</f>
        <v>CMD01784002|SCR|Pomme de terre</v>
      </c>
    </row>
    <row r="2373" spans="1:18" x14ac:dyDescent="0.25">
      <c r="A2373" s="1" t="s">
        <v>413</v>
      </c>
      <c r="B2373" s="1" t="s">
        <v>42</v>
      </c>
      <c r="C2373" s="3" t="s">
        <v>152</v>
      </c>
      <c r="D2373" s="3" t="s">
        <v>35</v>
      </c>
      <c r="E2373" s="1" t="s">
        <v>179</v>
      </c>
      <c r="F2373" s="1" t="s">
        <v>2510</v>
      </c>
      <c r="G2373" s="1" t="s">
        <v>945</v>
      </c>
      <c r="H2373" s="3">
        <f>SUBSTITUTE(LEFT(Tableau1[[#This Row],[OrderDate]],17),".",":")+0</f>
        <v>43571.398981481485</v>
      </c>
      <c r="I2373" s="3">
        <f>SUBSTITUTE(LEFT(Tableau1[[#This Row],[OrderDueTo]],17),".",":")+0</f>
        <v>43572.5</v>
      </c>
      <c r="J2373" s="13" t="str">
        <f>VLOOKUP(Tableau1[[#This Row],[AnaCode]],'Config Analyses'!A:C,2,FALSE)</f>
        <v>Analyse métaux lourds</v>
      </c>
      <c r="K2373" s="13" t="str">
        <f>VLOOKUP(Tableau1[[#This Row],[AnaCode]],'Config Analyses'!A:C,3,FALSE)</f>
        <v>Equipe 1</v>
      </c>
      <c r="L2373" s="13" t="str">
        <f>VLOOKUP(Tableau1[[#This Row],[CustomerCode]],'Config Clients'!A:D,3,FALSE)</f>
        <v>Entreprises agro-alimentaires</v>
      </c>
      <c r="M2373" s="13" t="str">
        <f>VLOOKUP(Tableau1[[#This Row],[CustomerCode]],'Config Clients'!A:D,4,FALSE)</f>
        <v>Julien</v>
      </c>
      <c r="N2373" s="10" t="str">
        <f>IFERROR(IF(Tableau1[[#This Row],[Date rendu]]-'Date de l''export'!$A$2&gt;0,"Non","Oui"),"Oui")</f>
        <v>Non</v>
      </c>
      <c r="O2373" s="11">
        <f>IF(Tableau1[[#This Row],[En retard?]]="Non",Tableau1[[#This Row],[Date rendu]]-'Date de l''export'!$A$2,0)</f>
        <v>0.74041666666744277</v>
      </c>
      <c r="P2373" s="14" t="str">
        <f>IF(Tableau1[[#This Row],[En retard?]]="Oui","HD",IF(Tableau1[Délai restant]&lt;1,"&lt;24h",IF(Tableau1[Délai restant]&lt;2,"&lt;48h","≥48h")))</f>
        <v>&lt;24h</v>
      </c>
      <c r="Q2373" s="14" t="str">
        <f>IF(AND(Tableau1[[#This Row],[En retard?]]="Oui",OR(Tableau1[[#This Row],[Product]]="Citron",Tableau1[[#This Row],[Product]]="Amandes")),"Oui","Non")</f>
        <v>Non</v>
      </c>
      <c r="R2373" t="str">
        <f>CONCATENATE(Tableau1[[#This Row],[OrderCode]],"|",Tableau1[[#This Row],[AnaCode]],"|",Tableau1[[#This Row],[Product]])</f>
        <v>CMD01738901|MTX|Jus de fruits</v>
      </c>
    </row>
    <row r="2374" spans="1:18" x14ac:dyDescent="0.25">
      <c r="A2374" s="1" t="s">
        <v>357</v>
      </c>
      <c r="B2374" s="1" t="s">
        <v>32</v>
      </c>
      <c r="C2374" s="3" t="s">
        <v>61</v>
      </c>
      <c r="D2374" s="3" t="s">
        <v>14</v>
      </c>
      <c r="E2374" s="1" t="s">
        <v>107</v>
      </c>
      <c r="F2374" s="1" t="s">
        <v>2858</v>
      </c>
      <c r="G2374" s="1" t="s">
        <v>950</v>
      </c>
      <c r="H2374" s="3">
        <f>SUBSTITUTE(LEFT(Tableau1[[#This Row],[OrderDate]],17),".",":")+0</f>
        <v>43571.400370370371</v>
      </c>
      <c r="I2374" s="3">
        <f>SUBSTITUTE(LEFT(Tableau1[[#This Row],[OrderDueTo]],17),".",":")+0</f>
        <v>43574.5</v>
      </c>
      <c r="J2374" s="13" t="str">
        <f>VLOOKUP(Tableau1[[#This Row],[AnaCode]],'Config Analyses'!A:C,2,FALSE)</f>
        <v>Analyse nutritionelle</v>
      </c>
      <c r="K2374" s="13" t="str">
        <f>VLOOKUP(Tableau1[[#This Row],[AnaCode]],'Config Analyses'!A:C,3,FALSE)</f>
        <v>Equipe 2</v>
      </c>
      <c r="L2374" s="13" t="str">
        <f>VLOOKUP(Tableau1[[#This Row],[CustomerCode]],'Config Clients'!A:D,3,FALSE)</f>
        <v>Grande surface</v>
      </c>
      <c r="M2374" s="13" t="str">
        <f>VLOOKUP(Tableau1[[#This Row],[CustomerCode]],'Config Clients'!A:D,4,FALSE)</f>
        <v>Eric</v>
      </c>
      <c r="N2374" s="10" t="str">
        <f>IFERROR(IF(Tableau1[[#This Row],[Date rendu]]-'Date de l''export'!$A$2&gt;0,"Non","Oui"),"Oui")</f>
        <v>Non</v>
      </c>
      <c r="O2374" s="11">
        <f>IF(Tableau1[[#This Row],[En retard?]]="Non",Tableau1[[#This Row],[Date rendu]]-'Date de l''export'!$A$2,0)</f>
        <v>2.7404166666674428</v>
      </c>
      <c r="P2374" s="14" t="str">
        <f>IF(Tableau1[[#This Row],[En retard?]]="Oui","HD",IF(Tableau1[Délai restant]&lt;1,"&lt;24h",IF(Tableau1[Délai restant]&lt;2,"&lt;48h","≥48h")))</f>
        <v>≥48h</v>
      </c>
      <c r="Q2374" s="14" t="str">
        <f>IF(AND(Tableau1[[#This Row],[En retard?]]="Oui",OR(Tableau1[[#This Row],[Product]]="Citron",Tableau1[[#This Row],[Product]]="Amandes")),"Oui","Non")</f>
        <v>Non</v>
      </c>
      <c r="R2374" t="str">
        <f>CONCATENATE(Tableau1[[#This Row],[OrderCode]],"|",Tableau1[[#This Row],[AnaCode]],"|",Tableau1[[#This Row],[Product]])</f>
        <v>CMD01604403|NTR|Tomate</v>
      </c>
    </row>
    <row r="2375" spans="1:18" x14ac:dyDescent="0.25">
      <c r="A2375" s="1" t="s">
        <v>293</v>
      </c>
      <c r="B2375" s="1" t="s">
        <v>31</v>
      </c>
      <c r="C2375" s="3" t="s">
        <v>54</v>
      </c>
      <c r="D2375" s="3" t="s">
        <v>10</v>
      </c>
      <c r="E2375" s="1" t="s">
        <v>226</v>
      </c>
      <c r="F2375" s="1" t="s">
        <v>2976</v>
      </c>
      <c r="G2375" s="1" t="s">
        <v>964</v>
      </c>
      <c r="H2375" s="3">
        <f>SUBSTITUTE(LEFT(Tableau1[[#This Row],[OrderDate]],17),".",":")+0</f>
        <v>43571.400543981479</v>
      </c>
      <c r="I2375" s="3">
        <f>SUBSTITUTE(LEFT(Tableau1[[#This Row],[OrderDueTo]],17),".",":")+0</f>
        <v>43573.5</v>
      </c>
      <c r="J2375" s="13" t="str">
        <f>VLOOKUP(Tableau1[[#This Row],[AnaCode]],'Config Analyses'!A:C,2,FALSE)</f>
        <v>Analyse microbiologique</v>
      </c>
      <c r="K2375" s="13" t="str">
        <f>VLOOKUP(Tableau1[[#This Row],[AnaCode]],'Config Analyses'!A:C,3,FALSE)</f>
        <v>Equipe 4</v>
      </c>
      <c r="L2375" s="13" t="str">
        <f>VLOOKUP(Tableau1[[#This Row],[CustomerCode]],'Config Clients'!A:D,3,FALSE)</f>
        <v>Coopérative agricole</v>
      </c>
      <c r="M2375" s="13" t="str">
        <f>VLOOKUP(Tableau1[[#This Row],[CustomerCode]],'Config Clients'!A:D,4,FALSE)</f>
        <v>Julie</v>
      </c>
      <c r="N2375" s="10" t="str">
        <f>IFERROR(IF(Tableau1[[#This Row],[Date rendu]]-'Date de l''export'!$A$2&gt;0,"Non","Oui"),"Oui")</f>
        <v>Non</v>
      </c>
      <c r="O2375" s="11">
        <f>IF(Tableau1[[#This Row],[En retard?]]="Non",Tableau1[[#This Row],[Date rendu]]-'Date de l''export'!$A$2,0)</f>
        <v>1.7404166666674428</v>
      </c>
      <c r="P2375" s="14" t="str">
        <f>IF(Tableau1[[#This Row],[En retard?]]="Oui","HD",IF(Tableau1[Délai restant]&lt;1,"&lt;24h",IF(Tableau1[Délai restant]&lt;2,"&lt;48h","≥48h")))</f>
        <v>&lt;48h</v>
      </c>
      <c r="Q2375" s="14" t="str">
        <f>IF(AND(Tableau1[[#This Row],[En retard?]]="Oui",OR(Tableau1[[#This Row],[Product]]="Citron",Tableau1[[#This Row],[Product]]="Amandes")),"Oui","Non")</f>
        <v>Non</v>
      </c>
      <c r="R2375" t="str">
        <f>CONCATENATE(Tableau1[[#This Row],[OrderCode]],"|",Tableau1[[#This Row],[AnaCode]],"|",Tableau1[[#This Row],[Product]])</f>
        <v>CMD01461401|BACT|Pomme de terre</v>
      </c>
    </row>
    <row r="2376" spans="1:18" x14ac:dyDescent="0.25">
      <c r="A2376" s="1" t="s">
        <v>557</v>
      </c>
      <c r="B2376" s="1" t="s">
        <v>32</v>
      </c>
      <c r="C2376" s="3" t="s">
        <v>61</v>
      </c>
      <c r="D2376" s="3" t="s">
        <v>14</v>
      </c>
      <c r="E2376" s="1" t="s">
        <v>179</v>
      </c>
      <c r="F2376" s="1" t="s">
        <v>2582</v>
      </c>
      <c r="G2376" s="1" t="s">
        <v>945</v>
      </c>
      <c r="H2376" s="3">
        <f>SUBSTITUTE(LEFT(Tableau1[[#This Row],[OrderDate]],17),".",":")+0</f>
        <v>43571.400601851848</v>
      </c>
      <c r="I2376" s="3">
        <f>SUBSTITUTE(LEFT(Tableau1[[#This Row],[OrderDueTo]],17),".",":")+0</f>
        <v>43572.5</v>
      </c>
      <c r="J2376" s="13" t="str">
        <f>VLOOKUP(Tableau1[[#This Row],[AnaCode]],'Config Analyses'!A:C,2,FALSE)</f>
        <v>Analyse métaux lourds</v>
      </c>
      <c r="K2376" s="13" t="str">
        <f>VLOOKUP(Tableau1[[#This Row],[AnaCode]],'Config Analyses'!A:C,3,FALSE)</f>
        <v>Equipe 1</v>
      </c>
      <c r="L2376" s="13" t="str">
        <f>VLOOKUP(Tableau1[[#This Row],[CustomerCode]],'Config Clients'!A:D,3,FALSE)</f>
        <v>Grande surface</v>
      </c>
      <c r="M2376" s="13" t="str">
        <f>VLOOKUP(Tableau1[[#This Row],[CustomerCode]],'Config Clients'!A:D,4,FALSE)</f>
        <v>Eric</v>
      </c>
      <c r="N2376" s="10" t="str">
        <f>IFERROR(IF(Tableau1[[#This Row],[Date rendu]]-'Date de l''export'!$A$2&gt;0,"Non","Oui"),"Oui")</f>
        <v>Non</v>
      </c>
      <c r="O2376" s="11">
        <f>IF(Tableau1[[#This Row],[En retard?]]="Non",Tableau1[[#This Row],[Date rendu]]-'Date de l''export'!$A$2,0)</f>
        <v>0.74041666666744277</v>
      </c>
      <c r="P2376" s="14" t="str">
        <f>IF(Tableau1[[#This Row],[En retard?]]="Oui","HD",IF(Tableau1[Délai restant]&lt;1,"&lt;24h",IF(Tableau1[Délai restant]&lt;2,"&lt;48h","≥48h")))</f>
        <v>&lt;24h</v>
      </c>
      <c r="Q2376" s="14" t="str">
        <f>IF(AND(Tableau1[[#This Row],[En retard?]]="Oui",OR(Tableau1[[#This Row],[Product]]="Citron",Tableau1[[#This Row],[Product]]="Amandes")),"Oui","Non")</f>
        <v>Non</v>
      </c>
      <c r="R2376" t="str">
        <f>CONCATENATE(Tableau1[[#This Row],[OrderCode]],"|",Tableau1[[#This Row],[AnaCode]],"|",Tableau1[[#This Row],[Product]])</f>
        <v>CMD01376205|MTX|Tomate</v>
      </c>
    </row>
    <row r="2377" spans="1:18" x14ac:dyDescent="0.25">
      <c r="A2377" s="1" t="s">
        <v>3200</v>
      </c>
      <c r="B2377" s="1" t="s">
        <v>42</v>
      </c>
      <c r="C2377" s="3" t="s">
        <v>73</v>
      </c>
      <c r="D2377" s="3" t="s">
        <v>23</v>
      </c>
      <c r="E2377" s="1" t="s">
        <v>179</v>
      </c>
      <c r="F2377" s="1" t="s">
        <v>2582</v>
      </c>
      <c r="G2377" s="1" t="s">
        <v>945</v>
      </c>
      <c r="H2377" s="3">
        <f>SUBSTITUTE(LEFT(Tableau1[[#This Row],[OrderDate]],17),".",":")+0</f>
        <v>43571.400601851848</v>
      </c>
      <c r="I2377" s="3">
        <f>SUBSTITUTE(LEFT(Tableau1[[#This Row],[OrderDueTo]],17),".",":")+0</f>
        <v>43572.5</v>
      </c>
      <c r="J2377" s="13" t="str">
        <f>VLOOKUP(Tableau1[[#This Row],[AnaCode]],'Config Analyses'!A:C,2,FALSE)</f>
        <v>Analyse métaux lourds</v>
      </c>
      <c r="K2377" s="13" t="str">
        <f>VLOOKUP(Tableau1[[#This Row],[AnaCode]],'Config Analyses'!A:C,3,FALSE)</f>
        <v>Equipe 1</v>
      </c>
      <c r="L2377" s="13" t="str">
        <f>VLOOKUP(Tableau1[[#This Row],[CustomerCode]],'Config Clients'!A:D,3,FALSE)</f>
        <v>Entreprises agro-alimentaires</v>
      </c>
      <c r="M2377" s="13" t="str">
        <f>VLOOKUP(Tableau1[[#This Row],[CustomerCode]],'Config Clients'!A:D,4,FALSE)</f>
        <v>Julien</v>
      </c>
      <c r="N2377" s="10" t="str">
        <f>IFERROR(IF(Tableau1[[#This Row],[Date rendu]]-'Date de l''export'!$A$2&gt;0,"Non","Oui"),"Oui")</f>
        <v>Non</v>
      </c>
      <c r="O2377" s="11">
        <f>IF(Tableau1[[#This Row],[En retard?]]="Non",Tableau1[[#This Row],[Date rendu]]-'Date de l''export'!$A$2,0)</f>
        <v>0.74041666666744277</v>
      </c>
      <c r="P2377" s="14" t="str">
        <f>IF(Tableau1[[#This Row],[En retard?]]="Oui","HD",IF(Tableau1[Délai restant]&lt;1,"&lt;24h",IF(Tableau1[Délai restant]&lt;2,"&lt;48h","≥48h")))</f>
        <v>&lt;24h</v>
      </c>
      <c r="Q2377" s="14" t="str">
        <f>IF(AND(Tableau1[[#This Row],[En retard?]]="Oui",OR(Tableau1[[#This Row],[Product]]="Citron",Tableau1[[#This Row],[Product]]="Amandes")),"Oui","Non")</f>
        <v>Non</v>
      </c>
      <c r="R2377" t="str">
        <f>CONCATENATE(Tableau1[[#This Row],[OrderCode]],"|",Tableau1[[#This Row],[AnaCode]],"|",Tableau1[[#This Row],[Product]])</f>
        <v>CMD01684604|MTX|Jus de fruits</v>
      </c>
    </row>
    <row r="2378" spans="1:18" x14ac:dyDescent="0.25">
      <c r="A2378" s="1" t="s">
        <v>528</v>
      </c>
      <c r="B2378" s="1" t="s">
        <v>32</v>
      </c>
      <c r="C2378" s="3" t="s">
        <v>61</v>
      </c>
      <c r="D2378" s="3" t="s">
        <v>14</v>
      </c>
      <c r="E2378" s="1" t="s">
        <v>179</v>
      </c>
      <c r="F2378" s="1" t="s">
        <v>2826</v>
      </c>
      <c r="G2378" s="1" t="s">
        <v>945</v>
      </c>
      <c r="H2378" s="3">
        <f>SUBSTITUTE(LEFT(Tableau1[[#This Row],[OrderDate]],17),".",":")+0</f>
        <v>43571.400682870371</v>
      </c>
      <c r="I2378" s="3">
        <f>SUBSTITUTE(LEFT(Tableau1[[#This Row],[OrderDueTo]],17),".",":")+0</f>
        <v>43572.5</v>
      </c>
      <c r="J2378" s="13" t="str">
        <f>VLOOKUP(Tableau1[[#This Row],[AnaCode]],'Config Analyses'!A:C,2,FALSE)</f>
        <v>Analyse métaux lourds</v>
      </c>
      <c r="K2378" s="13" t="str">
        <f>VLOOKUP(Tableau1[[#This Row],[AnaCode]],'Config Analyses'!A:C,3,FALSE)</f>
        <v>Equipe 1</v>
      </c>
      <c r="L2378" s="13" t="str">
        <f>VLOOKUP(Tableau1[[#This Row],[CustomerCode]],'Config Clients'!A:D,3,FALSE)</f>
        <v>Grande surface</v>
      </c>
      <c r="M2378" s="13" t="str">
        <f>VLOOKUP(Tableau1[[#This Row],[CustomerCode]],'Config Clients'!A:D,4,FALSE)</f>
        <v>Eric</v>
      </c>
      <c r="N2378" s="10" t="str">
        <f>IFERROR(IF(Tableau1[[#This Row],[Date rendu]]-'Date de l''export'!$A$2&gt;0,"Non","Oui"),"Oui")</f>
        <v>Non</v>
      </c>
      <c r="O2378" s="11">
        <f>IF(Tableau1[[#This Row],[En retard?]]="Non",Tableau1[[#This Row],[Date rendu]]-'Date de l''export'!$A$2,0)</f>
        <v>0.74041666666744277</v>
      </c>
      <c r="P2378" s="14" t="str">
        <f>IF(Tableau1[[#This Row],[En retard?]]="Oui","HD",IF(Tableau1[Délai restant]&lt;1,"&lt;24h",IF(Tableau1[Délai restant]&lt;2,"&lt;48h","≥48h")))</f>
        <v>&lt;24h</v>
      </c>
      <c r="Q2378" s="14" t="str">
        <f>IF(AND(Tableau1[[#This Row],[En retard?]]="Oui",OR(Tableau1[[#This Row],[Product]]="Citron",Tableau1[[#This Row],[Product]]="Amandes")),"Oui","Non")</f>
        <v>Non</v>
      </c>
      <c r="R2378" t="str">
        <f>CONCATENATE(Tableau1[[#This Row],[OrderCode]],"|",Tableau1[[#This Row],[AnaCode]],"|",Tableau1[[#This Row],[Product]])</f>
        <v>CMD01780706|MTX|Tomate</v>
      </c>
    </row>
    <row r="2379" spans="1:18" x14ac:dyDescent="0.25">
      <c r="A2379" s="1" t="s">
        <v>3872</v>
      </c>
      <c r="B2379" s="1" t="s">
        <v>42</v>
      </c>
      <c r="C2379" s="3" t="s">
        <v>188</v>
      </c>
      <c r="D2379" s="3" t="s">
        <v>38</v>
      </c>
      <c r="E2379" s="1" t="s">
        <v>130</v>
      </c>
      <c r="F2379" s="1" t="s">
        <v>4021</v>
      </c>
      <c r="G2379" s="1" t="s">
        <v>1013</v>
      </c>
      <c r="H2379" s="3">
        <f>SUBSTITUTE(LEFT(Tableau1[[#This Row],[OrderDate]],17),".",":")+0</f>
        <v>43571.401550925926</v>
      </c>
      <c r="I2379" s="3">
        <f>SUBSTITUTE(LEFT(Tableau1[[#This Row],[OrderDueTo]],17),".",":")+0</f>
        <v>43578.5</v>
      </c>
      <c r="J2379" s="13" t="str">
        <f>VLOOKUP(Tableau1[[#This Row],[AnaCode]],'Config Analyses'!A:C,2,FALSE)</f>
        <v>Analyse pesticides</v>
      </c>
      <c r="K2379" s="13" t="str">
        <f>VLOOKUP(Tableau1[[#This Row],[AnaCode]],'Config Analyses'!A:C,3,FALSE)</f>
        <v>Equipe 3</v>
      </c>
      <c r="L2379" s="13" t="str">
        <f>VLOOKUP(Tableau1[[#This Row],[CustomerCode]],'Config Clients'!A:D,3,FALSE)</f>
        <v>Coopérative agricole</v>
      </c>
      <c r="M2379" s="13" t="str">
        <f>VLOOKUP(Tableau1[[#This Row],[CustomerCode]],'Config Clients'!A:D,4,FALSE)</f>
        <v>Julie</v>
      </c>
      <c r="N2379" s="10" t="str">
        <f>IFERROR(IF(Tableau1[[#This Row],[Date rendu]]-'Date de l''export'!$A$2&gt;0,"Non","Oui"),"Oui")</f>
        <v>Non</v>
      </c>
      <c r="O2379" s="11">
        <f>IF(Tableau1[[#This Row],[En retard?]]="Non",Tableau1[[#This Row],[Date rendu]]-'Date de l''export'!$A$2,0)</f>
        <v>6.7404166666674428</v>
      </c>
      <c r="P2379" s="14" t="str">
        <f>IF(Tableau1[[#This Row],[En retard?]]="Oui","HD",IF(Tableau1[Délai restant]&lt;1,"&lt;24h",IF(Tableau1[Délai restant]&lt;2,"&lt;48h","≥48h")))</f>
        <v>≥48h</v>
      </c>
      <c r="Q2379" s="14" t="str">
        <f>IF(AND(Tableau1[[#This Row],[En retard?]]="Oui",OR(Tableau1[[#This Row],[Product]]="Citron",Tableau1[[#This Row],[Product]]="Amandes")),"Oui","Non")</f>
        <v>Non</v>
      </c>
      <c r="R2379" t="str">
        <f>CONCATENATE(Tableau1[[#This Row],[OrderCode]],"|",Tableau1[[#This Row],[AnaCode]],"|",Tableau1[[#This Row],[Product]])</f>
        <v>CMD01568425|PEST|Jus de fruits</v>
      </c>
    </row>
    <row r="2380" spans="1:18" x14ac:dyDescent="0.25">
      <c r="A2380" s="1" t="s">
        <v>4022</v>
      </c>
      <c r="B2380" s="1" t="s">
        <v>42</v>
      </c>
      <c r="C2380" s="3" t="s">
        <v>188</v>
      </c>
      <c r="D2380" s="3" t="s">
        <v>38</v>
      </c>
      <c r="E2380" s="1" t="s">
        <v>179</v>
      </c>
      <c r="F2380" s="1" t="s">
        <v>4023</v>
      </c>
      <c r="G2380" s="1" t="s">
        <v>945</v>
      </c>
      <c r="H2380" s="3">
        <f>SUBSTITUTE(LEFT(Tableau1[[#This Row],[OrderDate]],17),".",":")+0</f>
        <v>43571.402141203704</v>
      </c>
      <c r="I2380" s="3">
        <f>SUBSTITUTE(LEFT(Tableau1[[#This Row],[OrderDueTo]],17),".",":")+0</f>
        <v>43572.5</v>
      </c>
      <c r="J2380" s="13" t="str">
        <f>VLOOKUP(Tableau1[[#This Row],[AnaCode]],'Config Analyses'!A:C,2,FALSE)</f>
        <v>Analyse métaux lourds</v>
      </c>
      <c r="K2380" s="13" t="str">
        <f>VLOOKUP(Tableau1[[#This Row],[AnaCode]],'Config Analyses'!A:C,3,FALSE)</f>
        <v>Equipe 1</v>
      </c>
      <c r="L2380" s="13" t="str">
        <f>VLOOKUP(Tableau1[[#This Row],[CustomerCode]],'Config Clients'!A:D,3,FALSE)</f>
        <v>Coopérative agricole</v>
      </c>
      <c r="M2380" s="13" t="str">
        <f>VLOOKUP(Tableau1[[#This Row],[CustomerCode]],'Config Clients'!A:D,4,FALSE)</f>
        <v>Julie</v>
      </c>
      <c r="N2380" s="10" t="str">
        <f>IFERROR(IF(Tableau1[[#This Row],[Date rendu]]-'Date de l''export'!$A$2&gt;0,"Non","Oui"),"Oui")</f>
        <v>Non</v>
      </c>
      <c r="O2380" s="11">
        <f>IF(Tableau1[[#This Row],[En retard?]]="Non",Tableau1[[#This Row],[Date rendu]]-'Date de l''export'!$A$2,0)</f>
        <v>0.74041666666744277</v>
      </c>
      <c r="P2380" s="14" t="str">
        <f>IF(Tableau1[[#This Row],[En retard?]]="Oui","HD",IF(Tableau1[Délai restant]&lt;1,"&lt;24h",IF(Tableau1[Délai restant]&lt;2,"&lt;48h","≥48h")))</f>
        <v>&lt;24h</v>
      </c>
      <c r="Q2380" s="14" t="str">
        <f>IF(AND(Tableau1[[#This Row],[En retard?]]="Oui",OR(Tableau1[[#This Row],[Product]]="Citron",Tableau1[[#This Row],[Product]]="Amandes")),"Oui","Non")</f>
        <v>Non</v>
      </c>
      <c r="R2380" t="str">
        <f>CONCATENATE(Tableau1[[#This Row],[OrderCode]],"|",Tableau1[[#This Row],[AnaCode]],"|",Tableau1[[#This Row],[Product]])</f>
        <v>CMD01748526|MTX|Jus de fruits</v>
      </c>
    </row>
    <row r="2381" spans="1:18" x14ac:dyDescent="0.25">
      <c r="A2381" s="1" t="s">
        <v>569</v>
      </c>
      <c r="B2381" s="1" t="s">
        <v>42</v>
      </c>
      <c r="C2381" s="3" t="s">
        <v>75</v>
      </c>
      <c r="D2381" s="3" t="s">
        <v>24</v>
      </c>
      <c r="E2381" s="1" t="s">
        <v>179</v>
      </c>
      <c r="F2381" s="1" t="s">
        <v>2830</v>
      </c>
      <c r="G2381" s="1" t="s">
        <v>945</v>
      </c>
      <c r="H2381" s="3">
        <f>SUBSTITUTE(LEFT(Tableau1[[#This Row],[OrderDate]],17),".",":")+0</f>
        <v>43571.403553240743</v>
      </c>
      <c r="I2381" s="3">
        <f>SUBSTITUTE(LEFT(Tableau1[[#This Row],[OrderDueTo]],17),".",":")+0</f>
        <v>43572.5</v>
      </c>
      <c r="J2381" s="13" t="str">
        <f>VLOOKUP(Tableau1[[#This Row],[AnaCode]],'Config Analyses'!A:C,2,FALSE)</f>
        <v>Analyse métaux lourds</v>
      </c>
      <c r="K2381" s="13" t="str">
        <f>VLOOKUP(Tableau1[[#This Row],[AnaCode]],'Config Analyses'!A:C,3,FALSE)</f>
        <v>Equipe 1</v>
      </c>
      <c r="L2381" s="13" t="str">
        <f>VLOOKUP(Tableau1[[#This Row],[CustomerCode]],'Config Clients'!A:D,3,FALSE)</f>
        <v>Entreprises agro-alimentaires</v>
      </c>
      <c r="M2381" s="13" t="str">
        <f>VLOOKUP(Tableau1[[#This Row],[CustomerCode]],'Config Clients'!A:D,4,FALSE)</f>
        <v>Julien</v>
      </c>
      <c r="N2381" s="10" t="str">
        <f>IFERROR(IF(Tableau1[[#This Row],[Date rendu]]-'Date de l''export'!$A$2&gt;0,"Non","Oui"),"Oui")</f>
        <v>Non</v>
      </c>
      <c r="O2381" s="11">
        <f>IF(Tableau1[[#This Row],[En retard?]]="Non",Tableau1[[#This Row],[Date rendu]]-'Date de l''export'!$A$2,0)</f>
        <v>0.74041666666744277</v>
      </c>
      <c r="P2381" s="14" t="str">
        <f>IF(Tableau1[[#This Row],[En retard?]]="Oui","HD",IF(Tableau1[Délai restant]&lt;1,"&lt;24h",IF(Tableau1[Délai restant]&lt;2,"&lt;48h","≥48h")))</f>
        <v>&lt;24h</v>
      </c>
      <c r="Q2381" s="14" t="str">
        <f>IF(AND(Tableau1[[#This Row],[En retard?]]="Oui",OR(Tableau1[[#This Row],[Product]]="Citron",Tableau1[[#This Row],[Product]]="Amandes")),"Oui","Non")</f>
        <v>Non</v>
      </c>
      <c r="R2381" t="str">
        <f>CONCATENATE(Tableau1[[#This Row],[OrderCode]],"|",Tableau1[[#This Row],[AnaCode]],"|",Tableau1[[#This Row],[Product]])</f>
        <v>CMD01790309|MTX|Jus de fruits</v>
      </c>
    </row>
    <row r="2382" spans="1:18" x14ac:dyDescent="0.25">
      <c r="A2382" s="1" t="s">
        <v>4024</v>
      </c>
      <c r="B2382" s="1" t="s">
        <v>42</v>
      </c>
      <c r="C2382" s="3" t="s">
        <v>188</v>
      </c>
      <c r="D2382" s="3" t="s">
        <v>38</v>
      </c>
      <c r="E2382" s="1" t="s">
        <v>179</v>
      </c>
      <c r="F2382" s="1" t="s">
        <v>4025</v>
      </c>
      <c r="G2382" s="1" t="s">
        <v>945</v>
      </c>
      <c r="H2382" s="3">
        <f>SUBSTITUTE(LEFT(Tableau1[[#This Row],[OrderDate]],17),".",":")+0</f>
        <v>43571.404247685183</v>
      </c>
      <c r="I2382" s="3">
        <f>SUBSTITUTE(LEFT(Tableau1[[#This Row],[OrderDueTo]],17),".",":")+0</f>
        <v>43572.5</v>
      </c>
      <c r="J2382" s="13" t="str">
        <f>VLOOKUP(Tableau1[[#This Row],[AnaCode]],'Config Analyses'!A:C,2,FALSE)</f>
        <v>Analyse métaux lourds</v>
      </c>
      <c r="K2382" s="13" t="str">
        <f>VLOOKUP(Tableau1[[#This Row],[AnaCode]],'Config Analyses'!A:C,3,FALSE)</f>
        <v>Equipe 1</v>
      </c>
      <c r="L2382" s="13" t="str">
        <f>VLOOKUP(Tableau1[[#This Row],[CustomerCode]],'Config Clients'!A:D,3,FALSE)</f>
        <v>Coopérative agricole</v>
      </c>
      <c r="M2382" s="13" t="str">
        <f>VLOOKUP(Tableau1[[#This Row],[CustomerCode]],'Config Clients'!A:D,4,FALSE)</f>
        <v>Julie</v>
      </c>
      <c r="N2382" s="10" t="str">
        <f>IFERROR(IF(Tableau1[[#This Row],[Date rendu]]-'Date de l''export'!$A$2&gt;0,"Non","Oui"),"Oui")</f>
        <v>Non</v>
      </c>
      <c r="O2382" s="11">
        <f>IF(Tableau1[[#This Row],[En retard?]]="Non",Tableau1[[#This Row],[Date rendu]]-'Date de l''export'!$A$2,0)</f>
        <v>0.74041666666744277</v>
      </c>
      <c r="P2382" s="14" t="str">
        <f>IF(Tableau1[[#This Row],[En retard?]]="Oui","HD",IF(Tableau1[Délai restant]&lt;1,"&lt;24h",IF(Tableau1[Délai restant]&lt;2,"&lt;48h","≥48h")))</f>
        <v>&lt;24h</v>
      </c>
      <c r="Q2382" s="14" t="str">
        <f>IF(AND(Tableau1[[#This Row],[En retard?]]="Oui",OR(Tableau1[[#This Row],[Product]]="Citron",Tableau1[[#This Row],[Product]]="Amandes")),"Oui","Non")</f>
        <v>Non</v>
      </c>
      <c r="R2382" t="str">
        <f>CONCATENATE(Tableau1[[#This Row],[OrderCode]],"|",Tableau1[[#This Row],[AnaCode]],"|",Tableau1[[#This Row],[Product]])</f>
        <v>CMD01568414|MTX|Jus de fruits</v>
      </c>
    </row>
    <row r="2383" spans="1:18" x14ac:dyDescent="0.25">
      <c r="A2383" s="1" t="s">
        <v>4026</v>
      </c>
      <c r="B2383" s="1" t="s">
        <v>42</v>
      </c>
      <c r="C2383" s="3" t="s">
        <v>73</v>
      </c>
      <c r="D2383" s="3" t="s">
        <v>23</v>
      </c>
      <c r="E2383" s="1" t="s">
        <v>130</v>
      </c>
      <c r="F2383" s="1" t="s">
        <v>4027</v>
      </c>
      <c r="G2383" s="1" t="s">
        <v>1013</v>
      </c>
      <c r="H2383" s="3">
        <f>SUBSTITUTE(LEFT(Tableau1[[#This Row],[OrderDate]],17),".",":")+0</f>
        <v>43571.405925925923</v>
      </c>
      <c r="I2383" s="3">
        <f>SUBSTITUTE(LEFT(Tableau1[[#This Row],[OrderDueTo]],17),".",":")+0</f>
        <v>43578.5</v>
      </c>
      <c r="J2383" s="13" t="str">
        <f>VLOOKUP(Tableau1[[#This Row],[AnaCode]],'Config Analyses'!A:C,2,FALSE)</f>
        <v>Analyse pesticides</v>
      </c>
      <c r="K2383" s="13" t="str">
        <f>VLOOKUP(Tableau1[[#This Row],[AnaCode]],'Config Analyses'!A:C,3,FALSE)</f>
        <v>Equipe 3</v>
      </c>
      <c r="L2383" s="13" t="str">
        <f>VLOOKUP(Tableau1[[#This Row],[CustomerCode]],'Config Clients'!A:D,3,FALSE)</f>
        <v>Entreprises agro-alimentaires</v>
      </c>
      <c r="M2383" s="13" t="str">
        <f>VLOOKUP(Tableau1[[#This Row],[CustomerCode]],'Config Clients'!A:D,4,FALSE)</f>
        <v>Julien</v>
      </c>
      <c r="N2383" s="10" t="str">
        <f>IFERROR(IF(Tableau1[[#This Row],[Date rendu]]-'Date de l''export'!$A$2&gt;0,"Non","Oui"),"Oui")</f>
        <v>Non</v>
      </c>
      <c r="O2383" s="11">
        <f>IF(Tableau1[[#This Row],[En retard?]]="Non",Tableau1[[#This Row],[Date rendu]]-'Date de l''export'!$A$2,0)</f>
        <v>6.7404166666674428</v>
      </c>
      <c r="P2383" s="14" t="str">
        <f>IF(Tableau1[[#This Row],[En retard?]]="Oui","HD",IF(Tableau1[Délai restant]&lt;1,"&lt;24h",IF(Tableau1[Délai restant]&lt;2,"&lt;48h","≥48h")))</f>
        <v>≥48h</v>
      </c>
      <c r="Q2383" s="14" t="str">
        <f>IF(AND(Tableau1[[#This Row],[En retard?]]="Oui",OR(Tableau1[[#This Row],[Product]]="Citron",Tableau1[[#This Row],[Product]]="Amandes")),"Oui","Non")</f>
        <v>Non</v>
      </c>
      <c r="R2383" t="str">
        <f>CONCATENATE(Tableau1[[#This Row],[OrderCode]],"|",Tableau1[[#This Row],[AnaCode]],"|",Tableau1[[#This Row],[Product]])</f>
        <v>CMD01678507|PEST|Jus de fruits</v>
      </c>
    </row>
    <row r="2384" spans="1:18" x14ac:dyDescent="0.25">
      <c r="A2384" s="1" t="s">
        <v>236</v>
      </c>
      <c r="B2384" s="1" t="s">
        <v>25</v>
      </c>
      <c r="C2384" s="3" t="s">
        <v>61</v>
      </c>
      <c r="D2384" s="3" t="s">
        <v>14</v>
      </c>
      <c r="E2384" s="1" t="s">
        <v>107</v>
      </c>
      <c r="F2384" s="1" t="s">
        <v>2778</v>
      </c>
      <c r="G2384" s="1" t="s">
        <v>950</v>
      </c>
      <c r="H2384" s="3">
        <f>SUBSTITUTE(LEFT(Tableau1[[#This Row],[OrderDate]],17),".",":")+0</f>
        <v>43571.405995370369</v>
      </c>
      <c r="I2384" s="3">
        <f>SUBSTITUTE(LEFT(Tableau1[[#This Row],[OrderDueTo]],17),".",":")+0</f>
        <v>43574.5</v>
      </c>
      <c r="J2384" s="13" t="str">
        <f>VLOOKUP(Tableau1[[#This Row],[AnaCode]],'Config Analyses'!A:C,2,FALSE)</f>
        <v>Analyse nutritionelle</v>
      </c>
      <c r="K2384" s="13" t="str">
        <f>VLOOKUP(Tableau1[[#This Row],[AnaCode]],'Config Analyses'!A:C,3,FALSE)</f>
        <v>Equipe 2</v>
      </c>
      <c r="L2384" s="13" t="str">
        <f>VLOOKUP(Tableau1[[#This Row],[CustomerCode]],'Config Clients'!A:D,3,FALSE)</f>
        <v>Grande surface</v>
      </c>
      <c r="M2384" s="13" t="str">
        <f>VLOOKUP(Tableau1[[#This Row],[CustomerCode]],'Config Clients'!A:D,4,FALSE)</f>
        <v>Eric</v>
      </c>
      <c r="N2384" s="10" t="str">
        <f>IFERROR(IF(Tableau1[[#This Row],[Date rendu]]-'Date de l''export'!$A$2&gt;0,"Non","Oui"),"Oui")</f>
        <v>Non</v>
      </c>
      <c r="O2384" s="11">
        <f>IF(Tableau1[[#This Row],[En retard?]]="Non",Tableau1[[#This Row],[Date rendu]]-'Date de l''export'!$A$2,0)</f>
        <v>2.7404166666674428</v>
      </c>
      <c r="P2384" s="14" t="str">
        <f>IF(Tableau1[[#This Row],[En retard?]]="Oui","HD",IF(Tableau1[Délai restant]&lt;1,"&lt;24h",IF(Tableau1[Délai restant]&lt;2,"&lt;48h","≥48h")))</f>
        <v>≥48h</v>
      </c>
      <c r="Q2384" s="14" t="str">
        <f>IF(AND(Tableau1[[#This Row],[En retard?]]="Oui",OR(Tableau1[[#This Row],[Product]]="Citron",Tableau1[[#This Row],[Product]]="Amandes")),"Oui","Non")</f>
        <v>Non</v>
      </c>
      <c r="R2384" t="str">
        <f>CONCATENATE(Tableau1[[#This Row],[OrderCode]],"|",Tableau1[[#This Row],[AnaCode]],"|",Tableau1[[#This Row],[Product]])</f>
        <v>CMD01693302|NTR|Haricots vert</v>
      </c>
    </row>
    <row r="2385" spans="1:18" x14ac:dyDescent="0.25">
      <c r="A2385" s="1" t="s">
        <v>796</v>
      </c>
      <c r="B2385" s="1" t="s">
        <v>42</v>
      </c>
      <c r="C2385" s="3" t="s">
        <v>75</v>
      </c>
      <c r="D2385" s="3" t="s">
        <v>24</v>
      </c>
      <c r="E2385" s="1" t="s">
        <v>179</v>
      </c>
      <c r="F2385" s="1" t="s">
        <v>2836</v>
      </c>
      <c r="G2385" s="1" t="s">
        <v>945</v>
      </c>
      <c r="H2385" s="3">
        <f>SUBSTITUTE(LEFT(Tableau1[[#This Row],[OrderDate]],17),".",":")+0</f>
        <v>43571.406122685185</v>
      </c>
      <c r="I2385" s="3">
        <f>SUBSTITUTE(LEFT(Tableau1[[#This Row],[OrderDueTo]],17),".",":")+0</f>
        <v>43572.5</v>
      </c>
      <c r="J2385" s="13" t="str">
        <f>VLOOKUP(Tableau1[[#This Row],[AnaCode]],'Config Analyses'!A:C,2,FALSE)</f>
        <v>Analyse métaux lourds</v>
      </c>
      <c r="K2385" s="13" t="str">
        <f>VLOOKUP(Tableau1[[#This Row],[AnaCode]],'Config Analyses'!A:C,3,FALSE)</f>
        <v>Equipe 1</v>
      </c>
      <c r="L2385" s="13" t="str">
        <f>VLOOKUP(Tableau1[[#This Row],[CustomerCode]],'Config Clients'!A:D,3,FALSE)</f>
        <v>Entreprises agro-alimentaires</v>
      </c>
      <c r="M2385" s="13" t="str">
        <f>VLOOKUP(Tableau1[[#This Row],[CustomerCode]],'Config Clients'!A:D,4,FALSE)</f>
        <v>Julien</v>
      </c>
      <c r="N2385" s="10" t="str">
        <f>IFERROR(IF(Tableau1[[#This Row],[Date rendu]]-'Date de l''export'!$A$2&gt;0,"Non","Oui"),"Oui")</f>
        <v>Non</v>
      </c>
      <c r="O2385" s="11">
        <f>IF(Tableau1[[#This Row],[En retard?]]="Non",Tableau1[[#This Row],[Date rendu]]-'Date de l''export'!$A$2,0)</f>
        <v>0.74041666666744277</v>
      </c>
      <c r="P2385" s="14" t="str">
        <f>IF(Tableau1[[#This Row],[En retard?]]="Oui","HD",IF(Tableau1[Délai restant]&lt;1,"&lt;24h",IF(Tableau1[Délai restant]&lt;2,"&lt;48h","≥48h")))</f>
        <v>&lt;24h</v>
      </c>
      <c r="Q2385" s="14" t="str">
        <f>IF(AND(Tableau1[[#This Row],[En retard?]]="Oui",OR(Tableau1[[#This Row],[Product]]="Citron",Tableau1[[#This Row],[Product]]="Amandes")),"Oui","Non")</f>
        <v>Non</v>
      </c>
      <c r="R2385" t="str">
        <f>CONCATENATE(Tableau1[[#This Row],[OrderCode]],"|",Tableau1[[#This Row],[AnaCode]],"|",Tableau1[[#This Row],[Product]])</f>
        <v>CMD01790315|MTX|Jus de fruits</v>
      </c>
    </row>
    <row r="2386" spans="1:18" x14ac:dyDescent="0.25">
      <c r="A2386" s="1" t="s">
        <v>437</v>
      </c>
      <c r="B2386" s="1" t="s">
        <v>12</v>
      </c>
      <c r="C2386" s="3" t="s">
        <v>58</v>
      </c>
      <c r="D2386" s="3" t="s">
        <v>13</v>
      </c>
      <c r="E2386" s="1" t="s">
        <v>63</v>
      </c>
      <c r="F2386" s="1" t="s">
        <v>2804</v>
      </c>
      <c r="G2386" s="1" t="s">
        <v>1013</v>
      </c>
      <c r="H2386" s="3">
        <f>SUBSTITUTE(LEFT(Tableau1[[#This Row],[OrderDate]],17),".",":")+0</f>
        <v>43571.406400462962</v>
      </c>
      <c r="I2386" s="3">
        <f>SUBSTITUTE(LEFT(Tableau1[[#This Row],[OrderDueTo]],17),".",":")+0</f>
        <v>43578.5</v>
      </c>
      <c r="J2386" s="13" t="str">
        <f>VLOOKUP(Tableau1[[#This Row],[AnaCode]],'Config Analyses'!A:C,2,FALSE)</f>
        <v>Analyse polluants d'emballage</v>
      </c>
      <c r="K2386" s="13" t="str">
        <f>VLOOKUP(Tableau1[[#This Row],[AnaCode]],'Config Analyses'!A:C,3,FALSE)</f>
        <v>Equipe 3</v>
      </c>
      <c r="L2386" s="13" t="str">
        <f>VLOOKUP(Tableau1[[#This Row],[CustomerCode]],'Config Clients'!A:D,3,FALSE)</f>
        <v>Coopérative agricole</v>
      </c>
      <c r="M2386" s="13" t="str">
        <f>VLOOKUP(Tableau1[[#This Row],[CustomerCode]],'Config Clients'!A:D,4,FALSE)</f>
        <v>Béatrice</v>
      </c>
      <c r="N2386" s="10" t="str">
        <f>IFERROR(IF(Tableau1[[#This Row],[Date rendu]]-'Date de l''export'!$A$2&gt;0,"Non","Oui"),"Oui")</f>
        <v>Non</v>
      </c>
      <c r="O2386" s="11">
        <f>IF(Tableau1[[#This Row],[En retard?]]="Non",Tableau1[[#This Row],[Date rendu]]-'Date de l''export'!$A$2,0)</f>
        <v>6.7404166666674428</v>
      </c>
      <c r="P2386" s="14" t="str">
        <f>IF(Tableau1[[#This Row],[En retard?]]="Oui","HD",IF(Tableau1[Délai restant]&lt;1,"&lt;24h",IF(Tableau1[Délai restant]&lt;2,"&lt;48h","≥48h")))</f>
        <v>≥48h</v>
      </c>
      <c r="Q2386" s="14" t="str">
        <f>IF(AND(Tableau1[[#This Row],[En retard?]]="Oui",OR(Tableau1[[#This Row],[Product]]="Citron",Tableau1[[#This Row],[Product]]="Amandes")),"Oui","Non")</f>
        <v>Non</v>
      </c>
      <c r="R2386" t="str">
        <f>CONCATENATE(Tableau1[[#This Row],[OrderCode]],"|",Tableau1[[#This Row],[AnaCode]],"|",Tableau1[[#This Row],[Product]])</f>
        <v>CMD01743104|PLLT|Pruneau</v>
      </c>
    </row>
    <row r="2387" spans="1:18" x14ac:dyDescent="0.25">
      <c r="A2387" s="1" t="s">
        <v>337</v>
      </c>
      <c r="B2387" s="1" t="s">
        <v>31</v>
      </c>
      <c r="C2387" s="3" t="s">
        <v>52</v>
      </c>
      <c r="D2387" s="3" t="s">
        <v>9</v>
      </c>
      <c r="E2387" s="1" t="s">
        <v>179</v>
      </c>
      <c r="F2387" s="1" t="s">
        <v>2572</v>
      </c>
      <c r="G2387" s="1" t="s">
        <v>945</v>
      </c>
      <c r="H2387" s="3">
        <f>SUBSTITUTE(LEFT(Tableau1[[#This Row],[OrderDate]],17),".",":")+0</f>
        <v>43571.408043981479</v>
      </c>
      <c r="I2387" s="3">
        <f>SUBSTITUTE(LEFT(Tableau1[[#This Row],[OrderDueTo]],17),".",":")+0</f>
        <v>43572.5</v>
      </c>
      <c r="J2387" s="13" t="str">
        <f>VLOOKUP(Tableau1[[#This Row],[AnaCode]],'Config Analyses'!A:C,2,FALSE)</f>
        <v>Analyse métaux lourds</v>
      </c>
      <c r="K2387" s="13" t="str">
        <f>VLOOKUP(Tableau1[[#This Row],[AnaCode]],'Config Analyses'!A:C,3,FALSE)</f>
        <v>Equipe 1</v>
      </c>
      <c r="L2387" s="13" t="str">
        <f>VLOOKUP(Tableau1[[#This Row],[CustomerCode]],'Config Clients'!A:D,3,FALSE)</f>
        <v>Centrale d'achats</v>
      </c>
      <c r="M2387" s="13" t="str">
        <f>VLOOKUP(Tableau1[[#This Row],[CustomerCode]],'Config Clients'!A:D,4,FALSE)</f>
        <v>Sandrine</v>
      </c>
      <c r="N2387" s="10" t="str">
        <f>IFERROR(IF(Tableau1[[#This Row],[Date rendu]]-'Date de l''export'!$A$2&gt;0,"Non","Oui"),"Oui")</f>
        <v>Non</v>
      </c>
      <c r="O2387" s="11">
        <f>IF(Tableau1[[#This Row],[En retard?]]="Non",Tableau1[[#This Row],[Date rendu]]-'Date de l''export'!$A$2,0)</f>
        <v>0.74041666666744277</v>
      </c>
      <c r="P2387" s="14" t="str">
        <f>IF(Tableau1[[#This Row],[En retard?]]="Oui","HD",IF(Tableau1[Délai restant]&lt;1,"&lt;24h",IF(Tableau1[Délai restant]&lt;2,"&lt;48h","≥48h")))</f>
        <v>&lt;24h</v>
      </c>
      <c r="Q2387" s="14" t="str">
        <f>IF(AND(Tableau1[[#This Row],[En retard?]]="Oui",OR(Tableau1[[#This Row],[Product]]="Citron",Tableau1[[#This Row],[Product]]="Amandes")),"Oui","Non")</f>
        <v>Non</v>
      </c>
      <c r="R2387" t="str">
        <f>CONCATENATE(Tableau1[[#This Row],[OrderCode]],"|",Tableau1[[#This Row],[AnaCode]],"|",Tableau1[[#This Row],[Product]])</f>
        <v>CMD01474703|MTX|Pomme de terre</v>
      </c>
    </row>
    <row r="2388" spans="1:18" x14ac:dyDescent="0.25">
      <c r="A2388" s="1" t="s">
        <v>555</v>
      </c>
      <c r="B2388" s="1" t="s">
        <v>32</v>
      </c>
      <c r="C2388" s="3" t="s">
        <v>61</v>
      </c>
      <c r="D2388" s="3" t="s">
        <v>14</v>
      </c>
      <c r="E2388" s="1" t="s">
        <v>229</v>
      </c>
      <c r="F2388" s="1" t="s">
        <v>2841</v>
      </c>
      <c r="G2388" s="1" t="s">
        <v>964</v>
      </c>
      <c r="H2388" s="3">
        <f>SUBSTITUTE(LEFT(Tableau1[[#This Row],[OrderDate]],17),".",":")+0</f>
        <v>43571.408703703702</v>
      </c>
      <c r="I2388" s="3">
        <f>SUBSTITUTE(LEFT(Tableau1[[#This Row],[OrderDueTo]],17),".",":")+0</f>
        <v>43573.5</v>
      </c>
      <c r="J2388" s="13" t="str">
        <f>VLOOKUP(Tableau1[[#This Row],[AnaCode]],'Config Analyses'!A:C,2,FALSE)</f>
        <v>Analyse sucres</v>
      </c>
      <c r="K2388" s="13" t="str">
        <f>VLOOKUP(Tableau1[[#This Row],[AnaCode]],'Config Analyses'!A:C,3,FALSE)</f>
        <v>Equipe 2</v>
      </c>
      <c r="L2388" s="13" t="str">
        <f>VLOOKUP(Tableau1[[#This Row],[CustomerCode]],'Config Clients'!A:D,3,FALSE)</f>
        <v>Grande surface</v>
      </c>
      <c r="M2388" s="13" t="str">
        <f>VLOOKUP(Tableau1[[#This Row],[CustomerCode]],'Config Clients'!A:D,4,FALSE)</f>
        <v>Eric</v>
      </c>
      <c r="N2388" s="10" t="str">
        <f>IFERROR(IF(Tableau1[[#This Row],[Date rendu]]-'Date de l''export'!$A$2&gt;0,"Non","Oui"),"Oui")</f>
        <v>Non</v>
      </c>
      <c r="O2388" s="11">
        <f>IF(Tableau1[[#This Row],[En retard?]]="Non",Tableau1[[#This Row],[Date rendu]]-'Date de l''export'!$A$2,0)</f>
        <v>1.7404166666674428</v>
      </c>
      <c r="P2388" s="14" t="str">
        <f>IF(Tableau1[[#This Row],[En retard?]]="Oui","HD",IF(Tableau1[Délai restant]&lt;1,"&lt;24h",IF(Tableau1[Délai restant]&lt;2,"&lt;48h","≥48h")))</f>
        <v>&lt;48h</v>
      </c>
      <c r="Q2388" s="14" t="str">
        <f>IF(AND(Tableau1[[#This Row],[En retard?]]="Oui",OR(Tableau1[[#This Row],[Product]]="Citron",Tableau1[[#This Row],[Product]]="Amandes")),"Oui","Non")</f>
        <v>Non</v>
      </c>
      <c r="R2388" t="str">
        <f>CONCATENATE(Tableau1[[#This Row],[OrderCode]],"|",Tableau1[[#This Row],[AnaCode]],"|",Tableau1[[#This Row],[Product]])</f>
        <v>CMD01761806|SCR|Tomate</v>
      </c>
    </row>
    <row r="2389" spans="1:18" x14ac:dyDescent="0.25">
      <c r="A2389" s="1" t="s">
        <v>3210</v>
      </c>
      <c r="B2389" s="1" t="s">
        <v>42</v>
      </c>
      <c r="C2389" s="3" t="s">
        <v>73</v>
      </c>
      <c r="D2389" s="3" t="s">
        <v>23</v>
      </c>
      <c r="E2389" s="1" t="s">
        <v>179</v>
      </c>
      <c r="F2389" s="1" t="s">
        <v>4028</v>
      </c>
      <c r="G2389" s="1" t="s">
        <v>945</v>
      </c>
      <c r="H2389" s="3">
        <f>SUBSTITUTE(LEFT(Tableau1[[#This Row],[OrderDate]],17),".",":")+0</f>
        <v>43571.408958333333</v>
      </c>
      <c r="I2389" s="3">
        <f>SUBSTITUTE(LEFT(Tableau1[[#This Row],[OrderDueTo]],17),".",":")+0</f>
        <v>43572.5</v>
      </c>
      <c r="J2389" s="13" t="str">
        <f>VLOOKUP(Tableau1[[#This Row],[AnaCode]],'Config Analyses'!A:C,2,FALSE)</f>
        <v>Analyse métaux lourds</v>
      </c>
      <c r="K2389" s="13" t="str">
        <f>VLOOKUP(Tableau1[[#This Row],[AnaCode]],'Config Analyses'!A:C,3,FALSE)</f>
        <v>Equipe 1</v>
      </c>
      <c r="L2389" s="13" t="str">
        <f>VLOOKUP(Tableau1[[#This Row],[CustomerCode]],'Config Clients'!A:D,3,FALSE)</f>
        <v>Entreprises agro-alimentaires</v>
      </c>
      <c r="M2389" s="13" t="str">
        <f>VLOOKUP(Tableau1[[#This Row],[CustomerCode]],'Config Clients'!A:D,4,FALSE)</f>
        <v>Julien</v>
      </c>
      <c r="N2389" s="10" t="str">
        <f>IFERROR(IF(Tableau1[[#This Row],[Date rendu]]-'Date de l''export'!$A$2&gt;0,"Non","Oui"),"Oui")</f>
        <v>Non</v>
      </c>
      <c r="O2389" s="11">
        <f>IF(Tableau1[[#This Row],[En retard?]]="Non",Tableau1[[#This Row],[Date rendu]]-'Date de l''export'!$A$2,0)</f>
        <v>0.74041666666744277</v>
      </c>
      <c r="P2389" s="14" t="str">
        <f>IF(Tableau1[[#This Row],[En retard?]]="Oui","HD",IF(Tableau1[Délai restant]&lt;1,"&lt;24h",IF(Tableau1[Délai restant]&lt;2,"&lt;48h","≥48h")))</f>
        <v>&lt;24h</v>
      </c>
      <c r="Q2389" s="14" t="str">
        <f>IF(AND(Tableau1[[#This Row],[En retard?]]="Oui",OR(Tableau1[[#This Row],[Product]]="Citron",Tableau1[[#This Row],[Product]]="Amandes")),"Oui","Non")</f>
        <v>Non</v>
      </c>
      <c r="R2389" t="str">
        <f>CONCATENATE(Tableau1[[#This Row],[OrderCode]],"|",Tableau1[[#This Row],[AnaCode]],"|",Tableau1[[#This Row],[Product]])</f>
        <v>CMD01597501|MTX|Jus de fruits</v>
      </c>
    </row>
    <row r="2390" spans="1:18" x14ac:dyDescent="0.25">
      <c r="A2390" s="1" t="s">
        <v>728</v>
      </c>
      <c r="B2390" s="1" t="s">
        <v>32</v>
      </c>
      <c r="C2390" s="3" t="s">
        <v>61</v>
      </c>
      <c r="D2390" s="3" t="s">
        <v>14</v>
      </c>
      <c r="E2390" s="1" t="s">
        <v>130</v>
      </c>
      <c r="F2390" s="1" t="s">
        <v>2842</v>
      </c>
      <c r="G2390" s="1" t="s">
        <v>1013</v>
      </c>
      <c r="H2390" s="3">
        <f>SUBSTITUTE(LEFT(Tableau1[[#This Row],[OrderDate]],17),".",":")+0</f>
        <v>43571.409467592595</v>
      </c>
      <c r="I2390" s="3">
        <f>SUBSTITUTE(LEFT(Tableau1[[#This Row],[OrderDueTo]],17),".",":")+0</f>
        <v>43578.5</v>
      </c>
      <c r="J2390" s="13" t="str">
        <f>VLOOKUP(Tableau1[[#This Row],[AnaCode]],'Config Analyses'!A:C,2,FALSE)</f>
        <v>Analyse pesticides</v>
      </c>
      <c r="K2390" s="13" t="str">
        <f>VLOOKUP(Tableau1[[#This Row],[AnaCode]],'Config Analyses'!A:C,3,FALSE)</f>
        <v>Equipe 3</v>
      </c>
      <c r="L2390" s="13" t="str">
        <f>VLOOKUP(Tableau1[[#This Row],[CustomerCode]],'Config Clients'!A:D,3,FALSE)</f>
        <v>Grande surface</v>
      </c>
      <c r="M2390" s="13" t="str">
        <f>VLOOKUP(Tableau1[[#This Row],[CustomerCode]],'Config Clients'!A:D,4,FALSE)</f>
        <v>Eric</v>
      </c>
      <c r="N2390" s="10" t="str">
        <f>IFERROR(IF(Tableau1[[#This Row],[Date rendu]]-'Date de l''export'!$A$2&gt;0,"Non","Oui"),"Oui")</f>
        <v>Non</v>
      </c>
      <c r="O2390" s="11">
        <f>IF(Tableau1[[#This Row],[En retard?]]="Non",Tableau1[[#This Row],[Date rendu]]-'Date de l''export'!$A$2,0)</f>
        <v>6.7404166666674428</v>
      </c>
      <c r="P2390" s="14" t="str">
        <f>IF(Tableau1[[#This Row],[En retard?]]="Oui","HD",IF(Tableau1[Délai restant]&lt;1,"&lt;24h",IF(Tableau1[Délai restant]&lt;2,"&lt;48h","≥48h")))</f>
        <v>≥48h</v>
      </c>
      <c r="Q2390" s="14" t="str">
        <f>IF(AND(Tableau1[[#This Row],[En retard?]]="Oui",OR(Tableau1[[#This Row],[Product]]="Citron",Tableau1[[#This Row],[Product]]="Amandes")),"Oui","Non")</f>
        <v>Non</v>
      </c>
      <c r="R2390" t="str">
        <f>CONCATENATE(Tableau1[[#This Row],[OrderCode]],"|",Tableau1[[#This Row],[AnaCode]],"|",Tableau1[[#This Row],[Product]])</f>
        <v>CMD01497901|PEST|Tomate</v>
      </c>
    </row>
    <row r="2391" spans="1:18" x14ac:dyDescent="0.25">
      <c r="A2391" s="1" t="s">
        <v>3946</v>
      </c>
      <c r="B2391" s="1" t="s">
        <v>42</v>
      </c>
      <c r="C2391" s="3" t="s">
        <v>73</v>
      </c>
      <c r="D2391" s="3" t="s">
        <v>23</v>
      </c>
      <c r="E2391" s="1" t="s">
        <v>179</v>
      </c>
      <c r="F2391" s="1" t="s">
        <v>4029</v>
      </c>
      <c r="G2391" s="1" t="s">
        <v>945</v>
      </c>
      <c r="H2391" s="3">
        <f>SUBSTITUTE(LEFT(Tableau1[[#This Row],[OrderDate]],17),".",":")+0</f>
        <v>43571.411979166667</v>
      </c>
      <c r="I2391" s="3">
        <f>SUBSTITUTE(LEFT(Tableau1[[#This Row],[OrderDueTo]],17),".",":")+0</f>
        <v>43572.5</v>
      </c>
      <c r="J2391" s="13" t="str">
        <f>VLOOKUP(Tableau1[[#This Row],[AnaCode]],'Config Analyses'!A:C,2,FALSE)</f>
        <v>Analyse métaux lourds</v>
      </c>
      <c r="K2391" s="13" t="str">
        <f>VLOOKUP(Tableau1[[#This Row],[AnaCode]],'Config Analyses'!A:C,3,FALSE)</f>
        <v>Equipe 1</v>
      </c>
      <c r="L2391" s="13" t="str">
        <f>VLOOKUP(Tableau1[[#This Row],[CustomerCode]],'Config Clients'!A:D,3,FALSE)</f>
        <v>Entreprises agro-alimentaires</v>
      </c>
      <c r="M2391" s="13" t="str">
        <f>VLOOKUP(Tableau1[[#This Row],[CustomerCode]],'Config Clients'!A:D,4,FALSE)</f>
        <v>Julien</v>
      </c>
      <c r="N2391" s="10" t="str">
        <f>IFERROR(IF(Tableau1[[#This Row],[Date rendu]]-'Date de l''export'!$A$2&gt;0,"Non","Oui"),"Oui")</f>
        <v>Non</v>
      </c>
      <c r="O2391" s="11">
        <f>IF(Tableau1[[#This Row],[En retard?]]="Non",Tableau1[[#This Row],[Date rendu]]-'Date de l''export'!$A$2,0)</f>
        <v>0.74041666666744277</v>
      </c>
      <c r="P2391" s="14" t="str">
        <f>IF(Tableau1[[#This Row],[En retard?]]="Oui","HD",IF(Tableau1[Délai restant]&lt;1,"&lt;24h",IF(Tableau1[Délai restant]&lt;2,"&lt;48h","≥48h")))</f>
        <v>&lt;24h</v>
      </c>
      <c r="Q2391" s="14" t="str">
        <f>IF(AND(Tableau1[[#This Row],[En retard?]]="Oui",OR(Tableau1[[#This Row],[Product]]="Citron",Tableau1[[#This Row],[Product]]="Amandes")),"Oui","Non")</f>
        <v>Non</v>
      </c>
      <c r="R2391" t="str">
        <f>CONCATENATE(Tableau1[[#This Row],[OrderCode]],"|",Tableau1[[#This Row],[AnaCode]],"|",Tableau1[[#This Row],[Product]])</f>
        <v>CMD01692709|MTX|Jus de fruits</v>
      </c>
    </row>
    <row r="2392" spans="1:18" x14ac:dyDescent="0.25">
      <c r="A2392" s="1" t="s">
        <v>884</v>
      </c>
      <c r="B2392" s="1" t="s">
        <v>43</v>
      </c>
      <c r="C2392" s="3" t="s">
        <v>225</v>
      </c>
      <c r="D2392" s="3" t="s">
        <v>39</v>
      </c>
      <c r="E2392" s="1" t="s">
        <v>63</v>
      </c>
      <c r="F2392" s="1" t="s">
        <v>2649</v>
      </c>
      <c r="G2392" s="1" t="s">
        <v>1013</v>
      </c>
      <c r="H2392" s="3">
        <f>SUBSTITUTE(LEFT(Tableau1[[#This Row],[OrderDate]],17),".",":")+0</f>
        <v>43571.412048611113</v>
      </c>
      <c r="I2392" s="3">
        <f>SUBSTITUTE(LEFT(Tableau1[[#This Row],[OrderDueTo]],17),".",":")+0</f>
        <v>43578.5</v>
      </c>
      <c r="J2392" s="13" t="str">
        <f>VLOOKUP(Tableau1[[#This Row],[AnaCode]],'Config Analyses'!A:C,2,FALSE)</f>
        <v>Analyse polluants d'emballage</v>
      </c>
      <c r="K2392" s="13" t="str">
        <f>VLOOKUP(Tableau1[[#This Row],[AnaCode]],'Config Analyses'!A:C,3,FALSE)</f>
        <v>Equipe 3</v>
      </c>
      <c r="L2392" s="13" t="str">
        <f>VLOOKUP(Tableau1[[#This Row],[CustomerCode]],'Config Clients'!A:D,3,FALSE)</f>
        <v>Coopérative agricole</v>
      </c>
      <c r="M2392" s="13" t="str">
        <f>VLOOKUP(Tableau1[[#This Row],[CustomerCode]],'Config Clients'!A:D,4,FALSE)</f>
        <v>Béatrice</v>
      </c>
      <c r="N2392" s="10" t="str">
        <f>IFERROR(IF(Tableau1[[#This Row],[Date rendu]]-'Date de l''export'!$A$2&gt;0,"Non","Oui"),"Oui")</f>
        <v>Non</v>
      </c>
      <c r="O2392" s="11">
        <f>IF(Tableau1[[#This Row],[En retard?]]="Non",Tableau1[[#This Row],[Date rendu]]-'Date de l''export'!$A$2,0)</f>
        <v>6.7404166666674428</v>
      </c>
      <c r="P2392" s="14" t="str">
        <f>IF(Tableau1[[#This Row],[En retard?]]="Oui","HD",IF(Tableau1[Délai restant]&lt;1,"&lt;24h",IF(Tableau1[Délai restant]&lt;2,"&lt;48h","≥48h")))</f>
        <v>≥48h</v>
      </c>
      <c r="Q2392" s="14" t="str">
        <f>IF(AND(Tableau1[[#This Row],[En retard?]]="Oui",OR(Tableau1[[#This Row],[Product]]="Citron",Tableau1[[#This Row],[Product]]="Amandes")),"Oui","Non")</f>
        <v>Non</v>
      </c>
      <c r="R2392" t="str">
        <f>CONCATENATE(Tableau1[[#This Row],[OrderCode]],"|",Tableau1[[#This Row],[AnaCode]],"|",Tableau1[[#This Row],[Product]])</f>
        <v>CMD01773702|PLLT|Pomme</v>
      </c>
    </row>
    <row r="2393" spans="1:18" x14ac:dyDescent="0.25">
      <c r="A2393" s="1" t="s">
        <v>3757</v>
      </c>
      <c r="B2393" s="1" t="s">
        <v>42</v>
      </c>
      <c r="C2393" s="3" t="s">
        <v>188</v>
      </c>
      <c r="D2393" s="3" t="s">
        <v>38</v>
      </c>
      <c r="E2393" s="1" t="s">
        <v>179</v>
      </c>
      <c r="F2393" s="1" t="s">
        <v>4030</v>
      </c>
      <c r="G2393" s="1" t="s">
        <v>945</v>
      </c>
      <c r="H2393" s="3">
        <f>SUBSTITUTE(LEFT(Tableau1[[#This Row],[OrderDate]],17),".",":")+0</f>
        <v>43571.412349537037</v>
      </c>
      <c r="I2393" s="3">
        <f>SUBSTITUTE(LEFT(Tableau1[[#This Row],[OrderDueTo]],17),".",":")+0</f>
        <v>43572.5</v>
      </c>
      <c r="J2393" s="13" t="str">
        <f>VLOOKUP(Tableau1[[#This Row],[AnaCode]],'Config Analyses'!A:C,2,FALSE)</f>
        <v>Analyse métaux lourds</v>
      </c>
      <c r="K2393" s="13" t="str">
        <f>VLOOKUP(Tableau1[[#This Row],[AnaCode]],'Config Analyses'!A:C,3,FALSE)</f>
        <v>Equipe 1</v>
      </c>
      <c r="L2393" s="13" t="str">
        <f>VLOOKUP(Tableau1[[#This Row],[CustomerCode]],'Config Clients'!A:D,3,FALSE)</f>
        <v>Coopérative agricole</v>
      </c>
      <c r="M2393" s="13" t="str">
        <f>VLOOKUP(Tableau1[[#This Row],[CustomerCode]],'Config Clients'!A:D,4,FALSE)</f>
        <v>Julie</v>
      </c>
      <c r="N2393" s="10" t="str">
        <f>IFERROR(IF(Tableau1[[#This Row],[Date rendu]]-'Date de l''export'!$A$2&gt;0,"Non","Oui"),"Oui")</f>
        <v>Non</v>
      </c>
      <c r="O2393" s="11">
        <f>IF(Tableau1[[#This Row],[En retard?]]="Non",Tableau1[[#This Row],[Date rendu]]-'Date de l''export'!$A$2,0)</f>
        <v>0.74041666666744277</v>
      </c>
      <c r="P2393" s="14" t="str">
        <f>IF(Tableau1[[#This Row],[En retard?]]="Oui","HD",IF(Tableau1[Délai restant]&lt;1,"&lt;24h",IF(Tableau1[Délai restant]&lt;2,"&lt;48h","≥48h")))</f>
        <v>&lt;24h</v>
      </c>
      <c r="Q2393" s="14" t="str">
        <f>IF(AND(Tableau1[[#This Row],[En retard?]]="Oui",OR(Tableau1[[#This Row],[Product]]="Citron",Tableau1[[#This Row],[Product]]="Amandes")),"Oui","Non")</f>
        <v>Non</v>
      </c>
      <c r="R2393" t="str">
        <f>CONCATENATE(Tableau1[[#This Row],[OrderCode]],"|",Tableau1[[#This Row],[AnaCode]],"|",Tableau1[[#This Row],[Product]])</f>
        <v>CMD01646430|MTX|Jus de fruits</v>
      </c>
    </row>
    <row r="2394" spans="1:18" x14ac:dyDescent="0.25">
      <c r="A2394" s="1" t="s">
        <v>269</v>
      </c>
      <c r="B2394" s="1" t="s">
        <v>31</v>
      </c>
      <c r="C2394" s="3" t="s">
        <v>72</v>
      </c>
      <c r="D2394" s="3" t="s">
        <v>22</v>
      </c>
      <c r="E2394" s="1" t="s">
        <v>130</v>
      </c>
      <c r="F2394" s="1" t="s">
        <v>2933</v>
      </c>
      <c r="G2394" s="1" t="s">
        <v>1013</v>
      </c>
      <c r="H2394" s="3">
        <f>SUBSTITUTE(LEFT(Tableau1[[#This Row],[OrderDate]],17),".",":")+0</f>
        <v>43571.413055555553</v>
      </c>
      <c r="I2394" s="3">
        <f>SUBSTITUTE(LEFT(Tableau1[[#This Row],[OrderDueTo]],17),".",":")+0</f>
        <v>43578.5</v>
      </c>
      <c r="J2394" s="13" t="str">
        <f>VLOOKUP(Tableau1[[#This Row],[AnaCode]],'Config Analyses'!A:C,2,FALSE)</f>
        <v>Analyse pesticides</v>
      </c>
      <c r="K2394" s="13" t="str">
        <f>VLOOKUP(Tableau1[[#This Row],[AnaCode]],'Config Analyses'!A:C,3,FALSE)</f>
        <v>Equipe 3</v>
      </c>
      <c r="L2394" s="13" t="str">
        <f>VLOOKUP(Tableau1[[#This Row],[CustomerCode]],'Config Clients'!A:D,3,FALSE)</f>
        <v>Coopérative agricole</v>
      </c>
      <c r="M2394" s="13" t="str">
        <f>VLOOKUP(Tableau1[[#This Row],[CustomerCode]],'Config Clients'!A:D,4,FALSE)</f>
        <v>Julie</v>
      </c>
      <c r="N2394" s="10" t="str">
        <f>IFERROR(IF(Tableau1[[#This Row],[Date rendu]]-'Date de l''export'!$A$2&gt;0,"Non","Oui"),"Oui")</f>
        <v>Non</v>
      </c>
      <c r="O2394" s="11">
        <f>IF(Tableau1[[#This Row],[En retard?]]="Non",Tableau1[[#This Row],[Date rendu]]-'Date de l''export'!$A$2,0)</f>
        <v>6.7404166666674428</v>
      </c>
      <c r="P2394" s="14" t="str">
        <f>IF(Tableau1[[#This Row],[En retard?]]="Oui","HD",IF(Tableau1[Délai restant]&lt;1,"&lt;24h",IF(Tableau1[Délai restant]&lt;2,"&lt;48h","≥48h")))</f>
        <v>≥48h</v>
      </c>
      <c r="Q2394" s="14" t="str">
        <f>IF(AND(Tableau1[[#This Row],[En retard?]]="Oui",OR(Tableau1[[#This Row],[Product]]="Citron",Tableau1[[#This Row],[Product]]="Amandes")),"Oui","Non")</f>
        <v>Non</v>
      </c>
      <c r="R2394" t="str">
        <f>CONCATENATE(Tableau1[[#This Row],[OrderCode]],"|",Tableau1[[#This Row],[AnaCode]],"|",Tableau1[[#This Row],[Product]])</f>
        <v>CMD01648601|PEST|Pomme de terre</v>
      </c>
    </row>
    <row r="2395" spans="1:18" x14ac:dyDescent="0.25">
      <c r="A2395" s="1" t="s">
        <v>4031</v>
      </c>
      <c r="B2395" s="1" t="s">
        <v>42</v>
      </c>
      <c r="C2395" s="3" t="s">
        <v>188</v>
      </c>
      <c r="D2395" s="3" t="s">
        <v>38</v>
      </c>
      <c r="E2395" s="1" t="s">
        <v>107</v>
      </c>
      <c r="F2395" s="1" t="s">
        <v>4032</v>
      </c>
      <c r="G2395" s="1" t="s">
        <v>950</v>
      </c>
      <c r="H2395" s="3">
        <f>SUBSTITUTE(LEFT(Tableau1[[#This Row],[OrderDate]],17),".",":")+0</f>
        <v>43571.413981481484</v>
      </c>
      <c r="I2395" s="3">
        <f>SUBSTITUTE(LEFT(Tableau1[[#This Row],[OrderDueTo]],17),".",":")+0</f>
        <v>43574.5</v>
      </c>
      <c r="J2395" s="13" t="str">
        <f>VLOOKUP(Tableau1[[#This Row],[AnaCode]],'Config Analyses'!A:C,2,FALSE)</f>
        <v>Analyse nutritionelle</v>
      </c>
      <c r="K2395" s="13" t="str">
        <f>VLOOKUP(Tableau1[[#This Row],[AnaCode]],'Config Analyses'!A:C,3,FALSE)</f>
        <v>Equipe 2</v>
      </c>
      <c r="L2395" s="13" t="str">
        <f>VLOOKUP(Tableau1[[#This Row],[CustomerCode]],'Config Clients'!A:D,3,FALSE)</f>
        <v>Coopérative agricole</v>
      </c>
      <c r="M2395" s="13" t="str">
        <f>VLOOKUP(Tableau1[[#This Row],[CustomerCode]],'Config Clients'!A:D,4,FALSE)</f>
        <v>Julie</v>
      </c>
      <c r="N2395" s="10" t="str">
        <f>IFERROR(IF(Tableau1[[#This Row],[Date rendu]]-'Date de l''export'!$A$2&gt;0,"Non","Oui"),"Oui")</f>
        <v>Non</v>
      </c>
      <c r="O2395" s="11">
        <f>IF(Tableau1[[#This Row],[En retard?]]="Non",Tableau1[[#This Row],[Date rendu]]-'Date de l''export'!$A$2,0)</f>
        <v>2.7404166666674428</v>
      </c>
      <c r="P2395" s="14" t="str">
        <f>IF(Tableau1[[#This Row],[En retard?]]="Oui","HD",IF(Tableau1[Délai restant]&lt;1,"&lt;24h",IF(Tableau1[Délai restant]&lt;2,"&lt;48h","≥48h")))</f>
        <v>≥48h</v>
      </c>
      <c r="Q2395" s="14" t="str">
        <f>IF(AND(Tableau1[[#This Row],[En retard?]]="Oui",OR(Tableau1[[#This Row],[Product]]="Citron",Tableau1[[#This Row],[Product]]="Amandes")),"Oui","Non")</f>
        <v>Non</v>
      </c>
      <c r="R2395" t="str">
        <f>CONCATENATE(Tableau1[[#This Row],[OrderCode]],"|",Tableau1[[#This Row],[AnaCode]],"|",Tableau1[[#This Row],[Product]])</f>
        <v>CMD01646421|NTR|Jus de fruits</v>
      </c>
    </row>
    <row r="2396" spans="1:18" x14ac:dyDescent="0.25">
      <c r="A2396" s="1" t="s">
        <v>204</v>
      </c>
      <c r="B2396" s="1" t="s">
        <v>31</v>
      </c>
      <c r="C2396" s="3" t="s">
        <v>61</v>
      </c>
      <c r="D2396" s="3" t="s">
        <v>14</v>
      </c>
      <c r="E2396" s="1" t="s">
        <v>179</v>
      </c>
      <c r="F2396" s="1" t="s">
        <v>2563</v>
      </c>
      <c r="G2396" s="1" t="s">
        <v>945</v>
      </c>
      <c r="H2396" s="3">
        <f>SUBSTITUTE(LEFT(Tableau1[[#This Row],[OrderDate]],17),".",":")+0</f>
        <v>43571.414131944446</v>
      </c>
      <c r="I2396" s="3">
        <f>SUBSTITUTE(LEFT(Tableau1[[#This Row],[OrderDueTo]],17),".",":")+0</f>
        <v>43572.5</v>
      </c>
      <c r="J2396" s="13" t="str">
        <f>VLOOKUP(Tableau1[[#This Row],[AnaCode]],'Config Analyses'!A:C,2,FALSE)</f>
        <v>Analyse métaux lourds</v>
      </c>
      <c r="K2396" s="13" t="str">
        <f>VLOOKUP(Tableau1[[#This Row],[AnaCode]],'Config Analyses'!A:C,3,FALSE)</f>
        <v>Equipe 1</v>
      </c>
      <c r="L2396" s="13" t="str">
        <f>VLOOKUP(Tableau1[[#This Row],[CustomerCode]],'Config Clients'!A:D,3,FALSE)</f>
        <v>Grande surface</v>
      </c>
      <c r="M2396" s="13" t="str">
        <f>VLOOKUP(Tableau1[[#This Row],[CustomerCode]],'Config Clients'!A:D,4,FALSE)</f>
        <v>Eric</v>
      </c>
      <c r="N2396" s="10" t="str">
        <f>IFERROR(IF(Tableau1[[#This Row],[Date rendu]]-'Date de l''export'!$A$2&gt;0,"Non","Oui"),"Oui")</f>
        <v>Non</v>
      </c>
      <c r="O2396" s="11">
        <f>IF(Tableau1[[#This Row],[En retard?]]="Non",Tableau1[[#This Row],[Date rendu]]-'Date de l''export'!$A$2,0)</f>
        <v>0.74041666666744277</v>
      </c>
      <c r="P2396" s="14" t="str">
        <f>IF(Tableau1[[#This Row],[En retard?]]="Oui","HD",IF(Tableau1[Délai restant]&lt;1,"&lt;24h",IF(Tableau1[Délai restant]&lt;2,"&lt;48h","≥48h")))</f>
        <v>&lt;24h</v>
      </c>
      <c r="Q2396" s="14" t="str">
        <f>IF(AND(Tableau1[[#This Row],[En retard?]]="Oui",OR(Tableau1[[#This Row],[Product]]="Citron",Tableau1[[#This Row],[Product]]="Amandes")),"Oui","Non")</f>
        <v>Non</v>
      </c>
      <c r="R2396" t="str">
        <f>CONCATENATE(Tableau1[[#This Row],[OrderCode]],"|",Tableau1[[#This Row],[AnaCode]],"|",Tableau1[[#This Row],[Product]])</f>
        <v>CMD01664401|MTX|Pomme de terre</v>
      </c>
    </row>
    <row r="2397" spans="1:18" x14ac:dyDescent="0.25">
      <c r="A2397" s="1" t="s">
        <v>834</v>
      </c>
      <c r="B2397" s="1" t="s">
        <v>31</v>
      </c>
      <c r="C2397" s="3" t="s">
        <v>61</v>
      </c>
      <c r="D2397" s="3" t="s">
        <v>14</v>
      </c>
      <c r="E2397" s="1" t="s">
        <v>107</v>
      </c>
      <c r="F2397" s="1" t="s">
        <v>2899</v>
      </c>
      <c r="G2397" s="1" t="s">
        <v>950</v>
      </c>
      <c r="H2397" s="3">
        <f>SUBSTITUTE(LEFT(Tableau1[[#This Row],[OrderDate]],17),".",":")+0</f>
        <v>43571.414305555554</v>
      </c>
      <c r="I2397" s="3">
        <f>SUBSTITUTE(LEFT(Tableau1[[#This Row],[OrderDueTo]],17),".",":")+0</f>
        <v>43574.5</v>
      </c>
      <c r="J2397" s="13" t="str">
        <f>VLOOKUP(Tableau1[[#This Row],[AnaCode]],'Config Analyses'!A:C,2,FALSE)</f>
        <v>Analyse nutritionelle</v>
      </c>
      <c r="K2397" s="13" t="str">
        <f>VLOOKUP(Tableau1[[#This Row],[AnaCode]],'Config Analyses'!A:C,3,FALSE)</f>
        <v>Equipe 2</v>
      </c>
      <c r="L2397" s="13" t="str">
        <f>VLOOKUP(Tableau1[[#This Row],[CustomerCode]],'Config Clients'!A:D,3,FALSE)</f>
        <v>Grande surface</v>
      </c>
      <c r="M2397" s="13" t="str">
        <f>VLOOKUP(Tableau1[[#This Row],[CustomerCode]],'Config Clients'!A:D,4,FALSE)</f>
        <v>Eric</v>
      </c>
      <c r="N2397" s="10" t="str">
        <f>IFERROR(IF(Tableau1[[#This Row],[Date rendu]]-'Date de l''export'!$A$2&gt;0,"Non","Oui"),"Oui")</f>
        <v>Non</v>
      </c>
      <c r="O2397" s="11">
        <f>IF(Tableau1[[#This Row],[En retard?]]="Non",Tableau1[[#This Row],[Date rendu]]-'Date de l''export'!$A$2,0)</f>
        <v>2.7404166666674428</v>
      </c>
      <c r="P2397" s="14" t="str">
        <f>IF(Tableau1[[#This Row],[En retard?]]="Oui","HD",IF(Tableau1[Délai restant]&lt;1,"&lt;24h",IF(Tableau1[Délai restant]&lt;2,"&lt;48h","≥48h")))</f>
        <v>≥48h</v>
      </c>
      <c r="Q2397" s="14" t="str">
        <f>IF(AND(Tableau1[[#This Row],[En retard?]]="Oui",OR(Tableau1[[#This Row],[Product]]="Citron",Tableau1[[#This Row],[Product]]="Amandes")),"Oui","Non")</f>
        <v>Non</v>
      </c>
      <c r="R2397" t="str">
        <f>CONCATENATE(Tableau1[[#This Row],[OrderCode]],"|",Tableau1[[#This Row],[AnaCode]],"|",Tableau1[[#This Row],[Product]])</f>
        <v>CMD01685901|NTR|Pomme de terre</v>
      </c>
    </row>
    <row r="2398" spans="1:18" x14ac:dyDescent="0.25">
      <c r="A2398" s="1" t="s">
        <v>144</v>
      </c>
      <c r="B2398" s="1" t="s">
        <v>32</v>
      </c>
      <c r="C2398" s="3" t="s">
        <v>61</v>
      </c>
      <c r="D2398" s="3" t="s">
        <v>14</v>
      </c>
      <c r="E2398" s="1" t="s">
        <v>179</v>
      </c>
      <c r="F2398" s="1" t="s">
        <v>2561</v>
      </c>
      <c r="G2398" s="1" t="s">
        <v>945</v>
      </c>
      <c r="H2398" s="3">
        <f>SUBSTITUTE(LEFT(Tableau1[[#This Row],[OrderDate]],17),".",":")+0</f>
        <v>43571.416377314818</v>
      </c>
      <c r="I2398" s="3">
        <f>SUBSTITUTE(LEFT(Tableau1[[#This Row],[OrderDueTo]],17),".",":")+0</f>
        <v>43572.5</v>
      </c>
      <c r="J2398" s="13" t="str">
        <f>VLOOKUP(Tableau1[[#This Row],[AnaCode]],'Config Analyses'!A:C,2,FALSE)</f>
        <v>Analyse métaux lourds</v>
      </c>
      <c r="K2398" s="13" t="str">
        <f>VLOOKUP(Tableau1[[#This Row],[AnaCode]],'Config Analyses'!A:C,3,FALSE)</f>
        <v>Equipe 1</v>
      </c>
      <c r="L2398" s="13" t="str">
        <f>VLOOKUP(Tableau1[[#This Row],[CustomerCode]],'Config Clients'!A:D,3,FALSE)</f>
        <v>Grande surface</v>
      </c>
      <c r="M2398" s="13" t="str">
        <f>VLOOKUP(Tableau1[[#This Row],[CustomerCode]],'Config Clients'!A:D,4,FALSE)</f>
        <v>Eric</v>
      </c>
      <c r="N2398" s="10" t="str">
        <f>IFERROR(IF(Tableau1[[#This Row],[Date rendu]]-'Date de l''export'!$A$2&gt;0,"Non","Oui"),"Oui")</f>
        <v>Non</v>
      </c>
      <c r="O2398" s="11">
        <f>IF(Tableau1[[#This Row],[En retard?]]="Non",Tableau1[[#This Row],[Date rendu]]-'Date de l''export'!$A$2,0)</f>
        <v>0.74041666666744277</v>
      </c>
      <c r="P2398" s="14" t="str">
        <f>IF(Tableau1[[#This Row],[En retard?]]="Oui","HD",IF(Tableau1[Délai restant]&lt;1,"&lt;24h",IF(Tableau1[Délai restant]&lt;2,"&lt;48h","≥48h")))</f>
        <v>&lt;24h</v>
      </c>
      <c r="Q2398" s="14" t="str">
        <f>IF(AND(Tableau1[[#This Row],[En retard?]]="Oui",OR(Tableau1[[#This Row],[Product]]="Citron",Tableau1[[#This Row],[Product]]="Amandes")),"Oui","Non")</f>
        <v>Non</v>
      </c>
      <c r="R2398" t="str">
        <f>CONCATENATE(Tableau1[[#This Row],[OrderCode]],"|",Tableau1[[#This Row],[AnaCode]],"|",Tableau1[[#This Row],[Product]])</f>
        <v>CMD01742702|MTX|Tomate</v>
      </c>
    </row>
    <row r="2399" spans="1:18" x14ac:dyDescent="0.25">
      <c r="A2399" s="1" t="s">
        <v>506</v>
      </c>
      <c r="B2399" s="1" t="s">
        <v>12</v>
      </c>
      <c r="C2399" s="3" t="s">
        <v>61</v>
      </c>
      <c r="D2399" s="3" t="s">
        <v>14</v>
      </c>
      <c r="E2399" s="1" t="s">
        <v>229</v>
      </c>
      <c r="F2399" s="1" t="s">
        <v>2805</v>
      </c>
      <c r="G2399" s="1" t="s">
        <v>964</v>
      </c>
      <c r="H2399" s="3">
        <f>SUBSTITUTE(LEFT(Tableau1[[#This Row],[OrderDate]],17),".",":")+0</f>
        <v>43571.41847222222</v>
      </c>
      <c r="I2399" s="3">
        <f>SUBSTITUTE(LEFT(Tableau1[[#This Row],[OrderDueTo]],17),".",":")+0</f>
        <v>43573.5</v>
      </c>
      <c r="J2399" s="13" t="str">
        <f>VLOOKUP(Tableau1[[#This Row],[AnaCode]],'Config Analyses'!A:C,2,FALSE)</f>
        <v>Analyse sucres</v>
      </c>
      <c r="K2399" s="13" t="str">
        <f>VLOOKUP(Tableau1[[#This Row],[AnaCode]],'Config Analyses'!A:C,3,FALSE)</f>
        <v>Equipe 2</v>
      </c>
      <c r="L2399" s="13" t="str">
        <f>VLOOKUP(Tableau1[[#This Row],[CustomerCode]],'Config Clients'!A:D,3,FALSE)</f>
        <v>Grande surface</v>
      </c>
      <c r="M2399" s="13" t="str">
        <f>VLOOKUP(Tableau1[[#This Row],[CustomerCode]],'Config Clients'!A:D,4,FALSE)</f>
        <v>Eric</v>
      </c>
      <c r="N2399" s="10" t="str">
        <f>IFERROR(IF(Tableau1[[#This Row],[Date rendu]]-'Date de l''export'!$A$2&gt;0,"Non","Oui"),"Oui")</f>
        <v>Non</v>
      </c>
      <c r="O2399" s="11">
        <f>IF(Tableau1[[#This Row],[En retard?]]="Non",Tableau1[[#This Row],[Date rendu]]-'Date de l''export'!$A$2,0)</f>
        <v>1.7404166666674428</v>
      </c>
      <c r="P2399" s="14" t="str">
        <f>IF(Tableau1[[#This Row],[En retard?]]="Oui","HD",IF(Tableau1[Délai restant]&lt;1,"&lt;24h",IF(Tableau1[Délai restant]&lt;2,"&lt;48h","≥48h")))</f>
        <v>&lt;48h</v>
      </c>
      <c r="Q2399" s="14" t="str">
        <f>IF(AND(Tableau1[[#This Row],[En retard?]]="Oui",OR(Tableau1[[#This Row],[Product]]="Citron",Tableau1[[#This Row],[Product]]="Amandes")),"Oui","Non")</f>
        <v>Non</v>
      </c>
      <c r="R2399" t="str">
        <f>CONCATENATE(Tableau1[[#This Row],[OrderCode]],"|",Tableau1[[#This Row],[AnaCode]],"|",Tableau1[[#This Row],[Product]])</f>
        <v>CMD01761805|SCR|Pruneau</v>
      </c>
    </row>
    <row r="2400" spans="1:18" x14ac:dyDescent="0.25">
      <c r="A2400" s="1" t="s">
        <v>3238</v>
      </c>
      <c r="B2400" s="1" t="s">
        <v>42</v>
      </c>
      <c r="C2400" s="3" t="s">
        <v>188</v>
      </c>
      <c r="D2400" s="3" t="s">
        <v>38</v>
      </c>
      <c r="E2400" s="1" t="s">
        <v>229</v>
      </c>
      <c r="F2400" s="1" t="s">
        <v>4033</v>
      </c>
      <c r="G2400" s="1" t="s">
        <v>964</v>
      </c>
      <c r="H2400" s="3">
        <f>SUBSTITUTE(LEFT(Tableau1[[#This Row],[OrderDate]],17),".",":")+0</f>
        <v>43571.419560185182</v>
      </c>
      <c r="I2400" s="3">
        <f>SUBSTITUTE(LEFT(Tableau1[[#This Row],[OrderDueTo]],17),".",":")+0</f>
        <v>43573.5</v>
      </c>
      <c r="J2400" s="13" t="str">
        <f>VLOOKUP(Tableau1[[#This Row],[AnaCode]],'Config Analyses'!A:C,2,FALSE)</f>
        <v>Analyse sucres</v>
      </c>
      <c r="K2400" s="13" t="str">
        <f>VLOOKUP(Tableau1[[#This Row],[AnaCode]],'Config Analyses'!A:C,3,FALSE)</f>
        <v>Equipe 2</v>
      </c>
      <c r="L2400" s="13" t="str">
        <f>VLOOKUP(Tableau1[[#This Row],[CustomerCode]],'Config Clients'!A:D,3,FALSE)</f>
        <v>Coopérative agricole</v>
      </c>
      <c r="M2400" s="13" t="str">
        <f>VLOOKUP(Tableau1[[#This Row],[CustomerCode]],'Config Clients'!A:D,4,FALSE)</f>
        <v>Julie</v>
      </c>
      <c r="N2400" s="10" t="str">
        <f>IFERROR(IF(Tableau1[[#This Row],[Date rendu]]-'Date de l''export'!$A$2&gt;0,"Non","Oui"),"Oui")</f>
        <v>Non</v>
      </c>
      <c r="O2400" s="11">
        <f>IF(Tableau1[[#This Row],[En retard?]]="Non",Tableau1[[#This Row],[Date rendu]]-'Date de l''export'!$A$2,0)</f>
        <v>1.7404166666674428</v>
      </c>
      <c r="P2400" s="14" t="str">
        <f>IF(Tableau1[[#This Row],[En retard?]]="Oui","HD",IF(Tableau1[Délai restant]&lt;1,"&lt;24h",IF(Tableau1[Délai restant]&lt;2,"&lt;48h","≥48h")))</f>
        <v>&lt;48h</v>
      </c>
      <c r="Q2400" s="14" t="str">
        <f>IF(AND(Tableau1[[#This Row],[En retard?]]="Oui",OR(Tableau1[[#This Row],[Product]]="Citron",Tableau1[[#This Row],[Product]]="Amandes")),"Oui","Non")</f>
        <v>Non</v>
      </c>
      <c r="R2400" t="str">
        <f>CONCATENATE(Tableau1[[#This Row],[OrderCode]],"|",Tableau1[[#This Row],[AnaCode]],"|",Tableau1[[#This Row],[Product]])</f>
        <v>CMD01748510|SCR|Jus de fruits</v>
      </c>
    </row>
    <row r="2401" spans="1:18" x14ac:dyDescent="0.25">
      <c r="A2401" s="1" t="s">
        <v>4034</v>
      </c>
      <c r="B2401" s="1" t="s">
        <v>42</v>
      </c>
      <c r="C2401" s="3" t="s">
        <v>188</v>
      </c>
      <c r="D2401" s="3" t="s">
        <v>38</v>
      </c>
      <c r="E2401" s="1" t="s">
        <v>179</v>
      </c>
      <c r="F2401" s="1" t="s">
        <v>4035</v>
      </c>
      <c r="G2401" s="1" t="s">
        <v>945</v>
      </c>
      <c r="H2401" s="3">
        <f>SUBSTITUTE(LEFT(Tableau1[[#This Row],[OrderDate]],17),".",":")+0</f>
        <v>43571.419803240744</v>
      </c>
      <c r="I2401" s="3">
        <f>SUBSTITUTE(LEFT(Tableau1[[#This Row],[OrderDueTo]],17),".",":")+0</f>
        <v>43572.5</v>
      </c>
      <c r="J2401" s="13" t="str">
        <f>VLOOKUP(Tableau1[[#This Row],[AnaCode]],'Config Analyses'!A:C,2,FALSE)</f>
        <v>Analyse métaux lourds</v>
      </c>
      <c r="K2401" s="13" t="str">
        <f>VLOOKUP(Tableau1[[#This Row],[AnaCode]],'Config Analyses'!A:C,3,FALSE)</f>
        <v>Equipe 1</v>
      </c>
      <c r="L2401" s="13" t="str">
        <f>VLOOKUP(Tableau1[[#This Row],[CustomerCode]],'Config Clients'!A:D,3,FALSE)</f>
        <v>Coopérative agricole</v>
      </c>
      <c r="M2401" s="13" t="str">
        <f>VLOOKUP(Tableau1[[#This Row],[CustomerCode]],'Config Clients'!A:D,4,FALSE)</f>
        <v>Julie</v>
      </c>
      <c r="N2401" s="10" t="str">
        <f>IFERROR(IF(Tableau1[[#This Row],[Date rendu]]-'Date de l''export'!$A$2&gt;0,"Non","Oui"),"Oui")</f>
        <v>Non</v>
      </c>
      <c r="O2401" s="11">
        <f>IF(Tableau1[[#This Row],[En retard?]]="Non",Tableau1[[#This Row],[Date rendu]]-'Date de l''export'!$A$2,0)</f>
        <v>0.74041666666744277</v>
      </c>
      <c r="P2401" s="14" t="str">
        <f>IF(Tableau1[[#This Row],[En retard?]]="Oui","HD",IF(Tableau1[Délai restant]&lt;1,"&lt;24h",IF(Tableau1[Délai restant]&lt;2,"&lt;48h","≥48h")))</f>
        <v>&lt;24h</v>
      </c>
      <c r="Q2401" s="14" t="str">
        <f>IF(AND(Tableau1[[#This Row],[En retard?]]="Oui",OR(Tableau1[[#This Row],[Product]]="Citron",Tableau1[[#This Row],[Product]]="Amandes")),"Oui","Non")</f>
        <v>Non</v>
      </c>
      <c r="R2401" t="str">
        <f>CONCATENATE(Tableau1[[#This Row],[OrderCode]],"|",Tableau1[[#This Row],[AnaCode]],"|",Tableau1[[#This Row],[Product]])</f>
        <v>CMD01646453|MTX|Jus de fruits</v>
      </c>
    </row>
    <row r="2402" spans="1:18" x14ac:dyDescent="0.25">
      <c r="A2402" s="1" t="s">
        <v>842</v>
      </c>
      <c r="B2402" s="1" t="s">
        <v>43</v>
      </c>
      <c r="C2402" s="3" t="s">
        <v>225</v>
      </c>
      <c r="D2402" s="3" t="s">
        <v>39</v>
      </c>
      <c r="E2402" s="1" t="s">
        <v>179</v>
      </c>
      <c r="F2402" s="1" t="s">
        <v>2716</v>
      </c>
      <c r="G2402" s="1" t="s">
        <v>945</v>
      </c>
      <c r="H2402" s="3">
        <f>SUBSTITUTE(LEFT(Tableau1[[#This Row],[OrderDate]],17),".",":")+0</f>
        <v>43571.420393518521</v>
      </c>
      <c r="I2402" s="3">
        <f>SUBSTITUTE(LEFT(Tableau1[[#This Row],[OrderDueTo]],17),".",":")+0</f>
        <v>43572.5</v>
      </c>
      <c r="J2402" s="13" t="str">
        <f>VLOOKUP(Tableau1[[#This Row],[AnaCode]],'Config Analyses'!A:C,2,FALSE)</f>
        <v>Analyse métaux lourds</v>
      </c>
      <c r="K2402" s="13" t="str">
        <f>VLOOKUP(Tableau1[[#This Row],[AnaCode]],'Config Analyses'!A:C,3,FALSE)</f>
        <v>Equipe 1</v>
      </c>
      <c r="L2402" s="13" t="str">
        <f>VLOOKUP(Tableau1[[#This Row],[CustomerCode]],'Config Clients'!A:D,3,FALSE)</f>
        <v>Coopérative agricole</v>
      </c>
      <c r="M2402" s="13" t="str">
        <f>VLOOKUP(Tableau1[[#This Row],[CustomerCode]],'Config Clients'!A:D,4,FALSE)</f>
        <v>Béatrice</v>
      </c>
      <c r="N2402" s="10" t="str">
        <f>IFERROR(IF(Tableau1[[#This Row],[Date rendu]]-'Date de l''export'!$A$2&gt;0,"Non","Oui"),"Oui")</f>
        <v>Non</v>
      </c>
      <c r="O2402" s="11">
        <f>IF(Tableau1[[#This Row],[En retard?]]="Non",Tableau1[[#This Row],[Date rendu]]-'Date de l''export'!$A$2,0)</f>
        <v>0.74041666666744277</v>
      </c>
      <c r="P2402" s="14" t="str">
        <f>IF(Tableau1[[#This Row],[En retard?]]="Oui","HD",IF(Tableau1[Délai restant]&lt;1,"&lt;24h",IF(Tableau1[Délai restant]&lt;2,"&lt;48h","≥48h")))</f>
        <v>&lt;24h</v>
      </c>
      <c r="Q2402" s="14" t="str">
        <f>IF(AND(Tableau1[[#This Row],[En retard?]]="Oui",OR(Tableau1[[#This Row],[Product]]="Citron",Tableau1[[#This Row],[Product]]="Amandes")),"Oui","Non")</f>
        <v>Non</v>
      </c>
      <c r="R2402" t="str">
        <f>CONCATENATE(Tableau1[[#This Row],[OrderCode]],"|",Tableau1[[#This Row],[AnaCode]],"|",Tableau1[[#This Row],[Product]])</f>
        <v>CMD01774901|MTX|Pomme</v>
      </c>
    </row>
    <row r="2403" spans="1:18" x14ac:dyDescent="0.25">
      <c r="A2403" s="1" t="s">
        <v>713</v>
      </c>
      <c r="B2403" s="1" t="s">
        <v>31</v>
      </c>
      <c r="C2403" s="3" t="s">
        <v>58</v>
      </c>
      <c r="D2403" s="3" t="s">
        <v>13</v>
      </c>
      <c r="E2403" s="1" t="s">
        <v>179</v>
      </c>
      <c r="F2403" s="1" t="s">
        <v>2848</v>
      </c>
      <c r="G2403" s="1" t="s">
        <v>945</v>
      </c>
      <c r="H2403" s="3">
        <f>SUBSTITUTE(LEFT(Tableau1[[#This Row],[OrderDate]],17),".",":")+0</f>
        <v>43571.420798611114</v>
      </c>
      <c r="I2403" s="3">
        <f>SUBSTITUTE(LEFT(Tableau1[[#This Row],[OrderDueTo]],17),".",":")+0</f>
        <v>43572.5</v>
      </c>
      <c r="J2403" s="13" t="str">
        <f>VLOOKUP(Tableau1[[#This Row],[AnaCode]],'Config Analyses'!A:C,2,FALSE)</f>
        <v>Analyse métaux lourds</v>
      </c>
      <c r="K2403" s="13" t="str">
        <f>VLOOKUP(Tableau1[[#This Row],[AnaCode]],'Config Analyses'!A:C,3,FALSE)</f>
        <v>Equipe 1</v>
      </c>
      <c r="L2403" s="13" t="str">
        <f>VLOOKUP(Tableau1[[#This Row],[CustomerCode]],'Config Clients'!A:D,3,FALSE)</f>
        <v>Coopérative agricole</v>
      </c>
      <c r="M2403" s="13" t="str">
        <f>VLOOKUP(Tableau1[[#This Row],[CustomerCode]],'Config Clients'!A:D,4,FALSE)</f>
        <v>Béatrice</v>
      </c>
      <c r="N2403" s="10" t="str">
        <f>IFERROR(IF(Tableau1[[#This Row],[Date rendu]]-'Date de l''export'!$A$2&gt;0,"Non","Oui"),"Oui")</f>
        <v>Non</v>
      </c>
      <c r="O2403" s="11">
        <f>IF(Tableau1[[#This Row],[En retard?]]="Non",Tableau1[[#This Row],[Date rendu]]-'Date de l''export'!$A$2,0)</f>
        <v>0.74041666666744277</v>
      </c>
      <c r="P2403" s="14" t="str">
        <f>IF(Tableau1[[#This Row],[En retard?]]="Oui","HD",IF(Tableau1[Délai restant]&lt;1,"&lt;24h",IF(Tableau1[Délai restant]&lt;2,"&lt;48h","≥48h")))</f>
        <v>&lt;24h</v>
      </c>
      <c r="Q2403" s="14" t="str">
        <f>IF(AND(Tableau1[[#This Row],[En retard?]]="Oui",OR(Tableau1[[#This Row],[Product]]="Citron",Tableau1[[#This Row],[Product]]="Amandes")),"Oui","Non")</f>
        <v>Non</v>
      </c>
      <c r="R2403" t="str">
        <f>CONCATENATE(Tableau1[[#This Row],[OrderCode]],"|",Tableau1[[#This Row],[AnaCode]],"|",Tableau1[[#This Row],[Product]])</f>
        <v>CMD01763112|MTX|Pomme de terre</v>
      </c>
    </row>
    <row r="2404" spans="1:18" x14ac:dyDescent="0.25">
      <c r="A2404" s="1" t="s">
        <v>456</v>
      </c>
      <c r="B2404" s="1" t="s">
        <v>31</v>
      </c>
      <c r="C2404" s="3" t="s">
        <v>54</v>
      </c>
      <c r="D2404" s="3" t="s">
        <v>10</v>
      </c>
      <c r="E2404" s="1" t="s">
        <v>179</v>
      </c>
      <c r="F2404" s="1" t="s">
        <v>2849</v>
      </c>
      <c r="G2404" s="1" t="s">
        <v>945</v>
      </c>
      <c r="H2404" s="3">
        <f>SUBSTITUTE(LEFT(Tableau1[[#This Row],[OrderDate]],17),".",":")+0</f>
        <v>43571.421018518522</v>
      </c>
      <c r="I2404" s="3">
        <f>SUBSTITUTE(LEFT(Tableau1[[#This Row],[OrderDueTo]],17),".",":")+0</f>
        <v>43572.5</v>
      </c>
      <c r="J2404" s="13" t="str">
        <f>VLOOKUP(Tableau1[[#This Row],[AnaCode]],'Config Analyses'!A:C,2,FALSE)</f>
        <v>Analyse métaux lourds</v>
      </c>
      <c r="K2404" s="13" t="str">
        <f>VLOOKUP(Tableau1[[#This Row],[AnaCode]],'Config Analyses'!A:C,3,FALSE)</f>
        <v>Equipe 1</v>
      </c>
      <c r="L2404" s="13" t="str">
        <f>VLOOKUP(Tableau1[[#This Row],[CustomerCode]],'Config Clients'!A:D,3,FALSE)</f>
        <v>Coopérative agricole</v>
      </c>
      <c r="M2404" s="13" t="str">
        <f>VLOOKUP(Tableau1[[#This Row],[CustomerCode]],'Config Clients'!A:D,4,FALSE)</f>
        <v>Julie</v>
      </c>
      <c r="N2404" s="10" t="str">
        <f>IFERROR(IF(Tableau1[[#This Row],[Date rendu]]-'Date de l''export'!$A$2&gt;0,"Non","Oui"),"Oui")</f>
        <v>Non</v>
      </c>
      <c r="O2404" s="11">
        <f>IF(Tableau1[[#This Row],[En retard?]]="Non",Tableau1[[#This Row],[Date rendu]]-'Date de l''export'!$A$2,0)</f>
        <v>0.74041666666744277</v>
      </c>
      <c r="P2404" s="14" t="str">
        <f>IF(Tableau1[[#This Row],[En retard?]]="Oui","HD",IF(Tableau1[Délai restant]&lt;1,"&lt;24h",IF(Tableau1[Délai restant]&lt;2,"&lt;48h","≥48h")))</f>
        <v>&lt;24h</v>
      </c>
      <c r="Q2404" s="14" t="str">
        <f>IF(AND(Tableau1[[#This Row],[En retard?]]="Oui",OR(Tableau1[[#This Row],[Product]]="Citron",Tableau1[[#This Row],[Product]]="Amandes")),"Oui","Non")</f>
        <v>Non</v>
      </c>
      <c r="R2404" t="str">
        <f>CONCATENATE(Tableau1[[#This Row],[OrderCode]],"|",Tableau1[[#This Row],[AnaCode]],"|",Tableau1[[#This Row],[Product]])</f>
        <v>CMD01552503|MTX|Pomme de terre</v>
      </c>
    </row>
    <row r="2405" spans="1:18" x14ac:dyDescent="0.25">
      <c r="A2405" s="1" t="s">
        <v>645</v>
      </c>
      <c r="B2405" s="1" t="s">
        <v>32</v>
      </c>
      <c r="C2405" s="3" t="s">
        <v>61</v>
      </c>
      <c r="D2405" s="3" t="s">
        <v>14</v>
      </c>
      <c r="E2405" s="1" t="s">
        <v>130</v>
      </c>
      <c r="F2405" s="1" t="s">
        <v>2892</v>
      </c>
      <c r="G2405" s="1" t="s">
        <v>1013</v>
      </c>
      <c r="H2405" s="3">
        <f>SUBSTITUTE(LEFT(Tableau1[[#This Row],[OrderDate]],17),".",":")+0</f>
        <v>43571.422129629631</v>
      </c>
      <c r="I2405" s="3">
        <f>SUBSTITUTE(LEFT(Tableau1[[#This Row],[OrderDueTo]],17),".",":")+0</f>
        <v>43578.5</v>
      </c>
      <c r="J2405" s="13" t="str">
        <f>VLOOKUP(Tableau1[[#This Row],[AnaCode]],'Config Analyses'!A:C,2,FALSE)</f>
        <v>Analyse pesticides</v>
      </c>
      <c r="K2405" s="13" t="str">
        <f>VLOOKUP(Tableau1[[#This Row],[AnaCode]],'Config Analyses'!A:C,3,FALSE)</f>
        <v>Equipe 3</v>
      </c>
      <c r="L2405" s="13" t="str">
        <f>VLOOKUP(Tableau1[[#This Row],[CustomerCode]],'Config Clients'!A:D,3,FALSE)</f>
        <v>Grande surface</v>
      </c>
      <c r="M2405" s="13" t="str">
        <f>VLOOKUP(Tableau1[[#This Row],[CustomerCode]],'Config Clients'!A:D,4,FALSE)</f>
        <v>Eric</v>
      </c>
      <c r="N2405" s="10" t="str">
        <f>IFERROR(IF(Tableau1[[#This Row],[Date rendu]]-'Date de l''export'!$A$2&gt;0,"Non","Oui"),"Oui")</f>
        <v>Non</v>
      </c>
      <c r="O2405" s="11">
        <f>IF(Tableau1[[#This Row],[En retard?]]="Non",Tableau1[[#This Row],[Date rendu]]-'Date de l''export'!$A$2,0)</f>
        <v>6.7404166666674428</v>
      </c>
      <c r="P2405" s="14" t="str">
        <f>IF(Tableau1[[#This Row],[En retard?]]="Oui","HD",IF(Tableau1[Délai restant]&lt;1,"&lt;24h",IF(Tableau1[Délai restant]&lt;2,"&lt;48h","≥48h")))</f>
        <v>≥48h</v>
      </c>
      <c r="Q2405" s="14" t="str">
        <f>IF(AND(Tableau1[[#This Row],[En retard?]]="Oui",OR(Tableau1[[#This Row],[Product]]="Citron",Tableau1[[#This Row],[Product]]="Amandes")),"Oui","Non")</f>
        <v>Non</v>
      </c>
      <c r="R2405" t="str">
        <f>CONCATENATE(Tableau1[[#This Row],[OrderCode]],"|",Tableau1[[#This Row],[AnaCode]],"|",Tableau1[[#This Row],[Product]])</f>
        <v>CMD01750203|PEST|Tomate</v>
      </c>
    </row>
    <row r="2406" spans="1:18" x14ac:dyDescent="0.25">
      <c r="A2406" s="1" t="s">
        <v>468</v>
      </c>
      <c r="B2406" s="1" t="s">
        <v>31</v>
      </c>
      <c r="C2406" s="3" t="s">
        <v>98</v>
      </c>
      <c r="D2406" s="3" t="s">
        <v>27</v>
      </c>
      <c r="E2406" s="1" t="s">
        <v>179</v>
      </c>
      <c r="F2406" s="1" t="s">
        <v>2852</v>
      </c>
      <c r="G2406" s="1" t="s">
        <v>945</v>
      </c>
      <c r="H2406" s="3">
        <f>SUBSTITUTE(LEFT(Tableau1[[#This Row],[OrderDate]],17),".",":")+0</f>
        <v>43571.422175925924</v>
      </c>
      <c r="I2406" s="3">
        <f>SUBSTITUTE(LEFT(Tableau1[[#This Row],[OrderDueTo]],17),".",":")+0</f>
        <v>43572.5</v>
      </c>
      <c r="J2406" s="13" t="str">
        <f>VLOOKUP(Tableau1[[#This Row],[AnaCode]],'Config Analyses'!A:C,2,FALSE)</f>
        <v>Analyse métaux lourds</v>
      </c>
      <c r="K2406" s="13" t="str">
        <f>VLOOKUP(Tableau1[[#This Row],[AnaCode]],'Config Analyses'!A:C,3,FALSE)</f>
        <v>Equipe 1</v>
      </c>
      <c r="L2406" s="13" t="str">
        <f>VLOOKUP(Tableau1[[#This Row],[CustomerCode]],'Config Clients'!A:D,3,FALSE)</f>
        <v>Coopérative agricole</v>
      </c>
      <c r="M2406" s="13" t="str">
        <f>VLOOKUP(Tableau1[[#This Row],[CustomerCode]],'Config Clients'!A:D,4,FALSE)</f>
        <v>Julie</v>
      </c>
      <c r="N2406" s="10" t="str">
        <f>IFERROR(IF(Tableau1[[#This Row],[Date rendu]]-'Date de l''export'!$A$2&gt;0,"Non","Oui"),"Oui")</f>
        <v>Non</v>
      </c>
      <c r="O2406" s="11">
        <f>IF(Tableau1[[#This Row],[En retard?]]="Non",Tableau1[[#This Row],[Date rendu]]-'Date de l''export'!$A$2,0)</f>
        <v>0.74041666666744277</v>
      </c>
      <c r="P2406" s="14" t="str">
        <f>IF(Tableau1[[#This Row],[En retard?]]="Oui","HD",IF(Tableau1[Délai restant]&lt;1,"&lt;24h",IF(Tableau1[Délai restant]&lt;2,"&lt;48h","≥48h")))</f>
        <v>&lt;24h</v>
      </c>
      <c r="Q2406" s="14" t="str">
        <f>IF(AND(Tableau1[[#This Row],[En retard?]]="Oui",OR(Tableau1[[#This Row],[Product]]="Citron",Tableau1[[#This Row],[Product]]="Amandes")),"Oui","Non")</f>
        <v>Non</v>
      </c>
      <c r="R2406" t="str">
        <f>CONCATENATE(Tableau1[[#This Row],[OrderCode]],"|",Tableau1[[#This Row],[AnaCode]],"|",Tableau1[[#This Row],[Product]])</f>
        <v>CMD01448505|MTX|Pomme de terre</v>
      </c>
    </row>
    <row r="2407" spans="1:18" x14ac:dyDescent="0.25">
      <c r="A2407" s="1" t="s">
        <v>789</v>
      </c>
      <c r="B2407" s="1" t="s">
        <v>42</v>
      </c>
      <c r="C2407" s="3" t="s">
        <v>75</v>
      </c>
      <c r="D2407" s="3" t="s">
        <v>24</v>
      </c>
      <c r="E2407" s="1" t="s">
        <v>179</v>
      </c>
      <c r="F2407" s="1" t="s">
        <v>2854</v>
      </c>
      <c r="G2407" s="1" t="s">
        <v>945</v>
      </c>
      <c r="H2407" s="3">
        <f>SUBSTITUTE(LEFT(Tableau1[[#This Row],[OrderDate]],17),".",":")+0</f>
        <v>43571.422800925924</v>
      </c>
      <c r="I2407" s="3">
        <f>SUBSTITUTE(LEFT(Tableau1[[#This Row],[OrderDueTo]],17),".",":")+0</f>
        <v>43572.5</v>
      </c>
      <c r="J2407" s="13" t="str">
        <f>VLOOKUP(Tableau1[[#This Row],[AnaCode]],'Config Analyses'!A:C,2,FALSE)</f>
        <v>Analyse métaux lourds</v>
      </c>
      <c r="K2407" s="13" t="str">
        <f>VLOOKUP(Tableau1[[#This Row],[AnaCode]],'Config Analyses'!A:C,3,FALSE)</f>
        <v>Equipe 1</v>
      </c>
      <c r="L2407" s="13" t="str">
        <f>VLOOKUP(Tableau1[[#This Row],[CustomerCode]],'Config Clients'!A:D,3,FALSE)</f>
        <v>Entreprises agro-alimentaires</v>
      </c>
      <c r="M2407" s="13" t="str">
        <f>VLOOKUP(Tableau1[[#This Row],[CustomerCode]],'Config Clients'!A:D,4,FALSE)</f>
        <v>Julien</v>
      </c>
      <c r="N2407" s="10" t="str">
        <f>IFERROR(IF(Tableau1[[#This Row],[Date rendu]]-'Date de l''export'!$A$2&gt;0,"Non","Oui"),"Oui")</f>
        <v>Non</v>
      </c>
      <c r="O2407" s="11">
        <f>IF(Tableau1[[#This Row],[En retard?]]="Non",Tableau1[[#This Row],[Date rendu]]-'Date de l''export'!$A$2,0)</f>
        <v>0.74041666666744277</v>
      </c>
      <c r="P2407" s="14" t="str">
        <f>IF(Tableau1[[#This Row],[En retard?]]="Oui","HD",IF(Tableau1[Délai restant]&lt;1,"&lt;24h",IF(Tableau1[Délai restant]&lt;2,"&lt;48h","≥48h")))</f>
        <v>&lt;24h</v>
      </c>
      <c r="Q2407" s="14" t="str">
        <f>IF(AND(Tableau1[[#This Row],[En retard?]]="Oui",OR(Tableau1[[#This Row],[Product]]="Citron",Tableau1[[#This Row],[Product]]="Amandes")),"Oui","Non")</f>
        <v>Non</v>
      </c>
      <c r="R2407" t="str">
        <f>CONCATENATE(Tableau1[[#This Row],[OrderCode]],"|",Tableau1[[#This Row],[AnaCode]],"|",Tableau1[[#This Row],[Product]])</f>
        <v>CMD01719702|MTX|Jus de fruits</v>
      </c>
    </row>
    <row r="2408" spans="1:18" x14ac:dyDescent="0.25">
      <c r="A2408" s="1" t="s">
        <v>301</v>
      </c>
      <c r="B2408" s="1" t="s">
        <v>32</v>
      </c>
      <c r="C2408" s="3" t="s">
        <v>61</v>
      </c>
      <c r="D2408" s="3" t="s">
        <v>14</v>
      </c>
      <c r="E2408" s="1" t="s">
        <v>229</v>
      </c>
      <c r="F2408" s="1" t="s">
        <v>2937</v>
      </c>
      <c r="G2408" s="1" t="s">
        <v>964</v>
      </c>
      <c r="H2408" s="3">
        <f>SUBSTITUTE(LEFT(Tableau1[[#This Row],[OrderDate]],17),".",":")+0</f>
        <v>43571.423298611109</v>
      </c>
      <c r="I2408" s="3">
        <f>SUBSTITUTE(LEFT(Tableau1[[#This Row],[OrderDueTo]],17),".",":")+0</f>
        <v>43573.5</v>
      </c>
      <c r="J2408" s="13" t="str">
        <f>VLOOKUP(Tableau1[[#This Row],[AnaCode]],'Config Analyses'!A:C,2,FALSE)</f>
        <v>Analyse sucres</v>
      </c>
      <c r="K2408" s="13" t="str">
        <f>VLOOKUP(Tableau1[[#This Row],[AnaCode]],'Config Analyses'!A:C,3,FALSE)</f>
        <v>Equipe 2</v>
      </c>
      <c r="L2408" s="13" t="str">
        <f>VLOOKUP(Tableau1[[#This Row],[CustomerCode]],'Config Clients'!A:D,3,FALSE)</f>
        <v>Grande surface</v>
      </c>
      <c r="M2408" s="13" t="str">
        <f>VLOOKUP(Tableau1[[#This Row],[CustomerCode]],'Config Clients'!A:D,4,FALSE)</f>
        <v>Eric</v>
      </c>
      <c r="N2408" s="10" t="str">
        <f>IFERROR(IF(Tableau1[[#This Row],[Date rendu]]-'Date de l''export'!$A$2&gt;0,"Non","Oui"),"Oui")</f>
        <v>Non</v>
      </c>
      <c r="O2408" s="11">
        <f>IF(Tableau1[[#This Row],[En retard?]]="Non",Tableau1[[#This Row],[Date rendu]]-'Date de l''export'!$A$2,0)</f>
        <v>1.7404166666674428</v>
      </c>
      <c r="P2408" s="14" t="str">
        <f>IF(Tableau1[[#This Row],[En retard?]]="Oui","HD",IF(Tableau1[Délai restant]&lt;1,"&lt;24h",IF(Tableau1[Délai restant]&lt;2,"&lt;48h","≥48h")))</f>
        <v>&lt;48h</v>
      </c>
      <c r="Q2408" s="14" t="str">
        <f>IF(AND(Tableau1[[#This Row],[En retard?]]="Oui",OR(Tableau1[[#This Row],[Product]]="Citron",Tableau1[[#This Row],[Product]]="Amandes")),"Oui","Non")</f>
        <v>Non</v>
      </c>
      <c r="R2408" t="str">
        <f>CONCATENATE(Tableau1[[#This Row],[OrderCode]],"|",Tableau1[[#This Row],[AnaCode]],"|",Tableau1[[#This Row],[Product]])</f>
        <v>CMD01622102|SCR|Tomate</v>
      </c>
    </row>
    <row r="2409" spans="1:18" x14ac:dyDescent="0.25">
      <c r="A2409" s="1" t="s">
        <v>646</v>
      </c>
      <c r="B2409" s="1" t="s">
        <v>32</v>
      </c>
      <c r="C2409" s="3" t="s">
        <v>61</v>
      </c>
      <c r="D2409" s="3" t="s">
        <v>14</v>
      </c>
      <c r="E2409" s="1" t="s">
        <v>107</v>
      </c>
      <c r="F2409" s="1" t="s">
        <v>2855</v>
      </c>
      <c r="G2409" s="1" t="s">
        <v>950</v>
      </c>
      <c r="H2409" s="3">
        <f>SUBSTITUTE(LEFT(Tableau1[[#This Row],[OrderDate]],17),".",":")+0</f>
        <v>43571.423680555556</v>
      </c>
      <c r="I2409" s="3">
        <f>SUBSTITUTE(LEFT(Tableau1[[#This Row],[OrderDueTo]],17),".",":")+0</f>
        <v>43574.5</v>
      </c>
      <c r="J2409" s="13" t="str">
        <f>VLOOKUP(Tableau1[[#This Row],[AnaCode]],'Config Analyses'!A:C,2,FALSE)</f>
        <v>Analyse nutritionelle</v>
      </c>
      <c r="K2409" s="13" t="str">
        <f>VLOOKUP(Tableau1[[#This Row],[AnaCode]],'Config Analyses'!A:C,3,FALSE)</f>
        <v>Equipe 2</v>
      </c>
      <c r="L2409" s="13" t="str">
        <f>VLOOKUP(Tableau1[[#This Row],[CustomerCode]],'Config Clients'!A:D,3,FALSE)</f>
        <v>Grande surface</v>
      </c>
      <c r="M2409" s="13" t="str">
        <f>VLOOKUP(Tableau1[[#This Row],[CustomerCode]],'Config Clients'!A:D,4,FALSE)</f>
        <v>Eric</v>
      </c>
      <c r="N2409" s="10" t="str">
        <f>IFERROR(IF(Tableau1[[#This Row],[Date rendu]]-'Date de l''export'!$A$2&gt;0,"Non","Oui"),"Oui")</f>
        <v>Non</v>
      </c>
      <c r="O2409" s="11">
        <f>IF(Tableau1[[#This Row],[En retard?]]="Non",Tableau1[[#This Row],[Date rendu]]-'Date de l''export'!$A$2,0)</f>
        <v>2.7404166666674428</v>
      </c>
      <c r="P2409" s="14" t="str">
        <f>IF(Tableau1[[#This Row],[En retard?]]="Oui","HD",IF(Tableau1[Délai restant]&lt;1,"&lt;24h",IF(Tableau1[Délai restant]&lt;2,"&lt;48h","≥48h")))</f>
        <v>≥48h</v>
      </c>
      <c r="Q2409" s="14" t="str">
        <f>IF(AND(Tableau1[[#This Row],[En retard?]]="Oui",OR(Tableau1[[#This Row],[Product]]="Citron",Tableau1[[#This Row],[Product]]="Amandes")),"Oui","Non")</f>
        <v>Non</v>
      </c>
      <c r="R2409" t="str">
        <f>CONCATENATE(Tableau1[[#This Row],[OrderCode]],"|",Tableau1[[#This Row],[AnaCode]],"|",Tableau1[[#This Row],[Product]])</f>
        <v>CMD01761801|NTR|Tomate</v>
      </c>
    </row>
    <row r="2410" spans="1:18" x14ac:dyDescent="0.25">
      <c r="A2410" s="1" t="s">
        <v>102</v>
      </c>
      <c r="B2410" s="1" t="s">
        <v>31</v>
      </c>
      <c r="C2410" s="3" t="s">
        <v>61</v>
      </c>
      <c r="D2410" s="3" t="s">
        <v>14</v>
      </c>
      <c r="E2410" s="1" t="s">
        <v>179</v>
      </c>
      <c r="F2410" s="1" t="s">
        <v>2825</v>
      </c>
      <c r="G2410" s="1" t="s">
        <v>945</v>
      </c>
      <c r="H2410" s="3">
        <f>SUBSTITUTE(LEFT(Tableau1[[#This Row],[OrderDate]],17),".",":")+0</f>
        <v>43571.42591435185</v>
      </c>
      <c r="I2410" s="3">
        <f>SUBSTITUTE(LEFT(Tableau1[[#This Row],[OrderDueTo]],17),".",":")+0</f>
        <v>43572.5</v>
      </c>
      <c r="J2410" s="13" t="str">
        <f>VLOOKUP(Tableau1[[#This Row],[AnaCode]],'Config Analyses'!A:C,2,FALSE)</f>
        <v>Analyse métaux lourds</v>
      </c>
      <c r="K2410" s="13" t="str">
        <f>VLOOKUP(Tableau1[[#This Row],[AnaCode]],'Config Analyses'!A:C,3,FALSE)</f>
        <v>Equipe 1</v>
      </c>
      <c r="L2410" s="13" t="str">
        <f>VLOOKUP(Tableau1[[#This Row],[CustomerCode]],'Config Clients'!A:D,3,FALSE)</f>
        <v>Grande surface</v>
      </c>
      <c r="M2410" s="13" t="str">
        <f>VLOOKUP(Tableau1[[#This Row],[CustomerCode]],'Config Clients'!A:D,4,FALSE)</f>
        <v>Eric</v>
      </c>
      <c r="N2410" s="10" t="str">
        <f>IFERROR(IF(Tableau1[[#This Row],[Date rendu]]-'Date de l''export'!$A$2&gt;0,"Non","Oui"),"Oui")</f>
        <v>Non</v>
      </c>
      <c r="O2410" s="11">
        <f>IF(Tableau1[[#This Row],[En retard?]]="Non",Tableau1[[#This Row],[Date rendu]]-'Date de l''export'!$A$2,0)</f>
        <v>0.74041666666744277</v>
      </c>
      <c r="P2410" s="14" t="str">
        <f>IF(Tableau1[[#This Row],[En retard?]]="Oui","HD",IF(Tableau1[Délai restant]&lt;1,"&lt;24h",IF(Tableau1[Délai restant]&lt;2,"&lt;48h","≥48h")))</f>
        <v>&lt;24h</v>
      </c>
      <c r="Q2410" s="14" t="str">
        <f>IF(AND(Tableau1[[#This Row],[En retard?]]="Oui",OR(Tableau1[[#This Row],[Product]]="Citron",Tableau1[[#This Row],[Product]]="Amandes")),"Oui","Non")</f>
        <v>Non</v>
      </c>
      <c r="R2410" t="str">
        <f>CONCATENATE(Tableau1[[#This Row],[OrderCode]],"|",Tableau1[[#This Row],[AnaCode]],"|",Tableau1[[#This Row],[Product]])</f>
        <v>CMD01626602|MTX|Pomme de terre</v>
      </c>
    </row>
    <row r="2411" spans="1:18" x14ac:dyDescent="0.25">
      <c r="A2411" s="1" t="s">
        <v>414</v>
      </c>
      <c r="B2411" s="1" t="s">
        <v>19</v>
      </c>
      <c r="C2411" s="3" t="s">
        <v>54</v>
      </c>
      <c r="D2411" s="3" t="s">
        <v>10</v>
      </c>
      <c r="E2411" s="1" t="s">
        <v>179</v>
      </c>
      <c r="F2411" s="1" t="s">
        <v>2069</v>
      </c>
      <c r="G2411" s="1" t="s">
        <v>945</v>
      </c>
      <c r="H2411" s="3">
        <f>SUBSTITUTE(LEFT(Tableau1[[#This Row],[OrderDate]],17),".",":")+0</f>
        <v>43571.426122685189</v>
      </c>
      <c r="I2411" s="3">
        <f>SUBSTITUTE(LEFT(Tableau1[[#This Row],[OrderDueTo]],17),".",":")+0</f>
        <v>43572.5</v>
      </c>
      <c r="J2411" s="13" t="str">
        <f>VLOOKUP(Tableau1[[#This Row],[AnaCode]],'Config Analyses'!A:C,2,FALSE)</f>
        <v>Analyse métaux lourds</v>
      </c>
      <c r="K2411" s="13" t="str">
        <f>VLOOKUP(Tableau1[[#This Row],[AnaCode]],'Config Analyses'!A:C,3,FALSE)</f>
        <v>Equipe 1</v>
      </c>
      <c r="L2411" s="13" t="str">
        <f>VLOOKUP(Tableau1[[#This Row],[CustomerCode]],'Config Clients'!A:D,3,FALSE)</f>
        <v>Coopérative agricole</v>
      </c>
      <c r="M2411" s="13" t="str">
        <f>VLOOKUP(Tableau1[[#This Row],[CustomerCode]],'Config Clients'!A:D,4,FALSE)</f>
        <v>Julie</v>
      </c>
      <c r="N2411" s="10" t="str">
        <f>IFERROR(IF(Tableau1[[#This Row],[Date rendu]]-'Date de l''export'!$A$2&gt;0,"Non","Oui"),"Oui")</f>
        <v>Non</v>
      </c>
      <c r="O2411" s="11">
        <f>IF(Tableau1[[#This Row],[En retard?]]="Non",Tableau1[[#This Row],[Date rendu]]-'Date de l''export'!$A$2,0)</f>
        <v>0.74041666666744277</v>
      </c>
      <c r="P2411" s="14" t="str">
        <f>IF(Tableau1[[#This Row],[En retard?]]="Oui","HD",IF(Tableau1[Délai restant]&lt;1,"&lt;24h",IF(Tableau1[Délai restant]&lt;2,"&lt;48h","≥48h")))</f>
        <v>&lt;24h</v>
      </c>
      <c r="Q2411" s="14" t="str">
        <f>IF(AND(Tableau1[[#This Row],[En retard?]]="Oui",OR(Tableau1[[#This Row],[Product]]="Citron",Tableau1[[#This Row],[Product]]="Amandes")),"Oui","Non")</f>
        <v>Non</v>
      </c>
      <c r="R2411" t="str">
        <f>CONCATENATE(Tableau1[[#This Row],[OrderCode]],"|",Tableau1[[#This Row],[AnaCode]],"|",Tableau1[[#This Row],[Product]])</f>
        <v>CMD01743707|MTX|Bettrave</v>
      </c>
    </row>
    <row r="2412" spans="1:18" x14ac:dyDescent="0.25">
      <c r="A2412" s="1" t="s">
        <v>802</v>
      </c>
      <c r="B2412" s="1" t="s">
        <v>42</v>
      </c>
      <c r="C2412" s="3" t="s">
        <v>65</v>
      </c>
      <c r="D2412" s="3" t="s">
        <v>17</v>
      </c>
      <c r="E2412" s="1" t="s">
        <v>226</v>
      </c>
      <c r="F2412" s="1" t="s">
        <v>2607</v>
      </c>
      <c r="G2412" s="1" t="s">
        <v>964</v>
      </c>
      <c r="H2412" s="3">
        <f>SUBSTITUTE(LEFT(Tableau1[[#This Row],[OrderDate]],17),".",":")+0</f>
        <v>43571.427060185182</v>
      </c>
      <c r="I2412" s="3">
        <f>SUBSTITUTE(LEFT(Tableau1[[#This Row],[OrderDueTo]],17),".",":")+0</f>
        <v>43573.5</v>
      </c>
      <c r="J2412" s="13" t="str">
        <f>VLOOKUP(Tableau1[[#This Row],[AnaCode]],'Config Analyses'!A:C,2,FALSE)</f>
        <v>Analyse microbiologique</v>
      </c>
      <c r="K2412" s="13" t="str">
        <f>VLOOKUP(Tableau1[[#This Row],[AnaCode]],'Config Analyses'!A:C,3,FALSE)</f>
        <v>Equipe 4</v>
      </c>
      <c r="L2412" s="13" t="str">
        <f>VLOOKUP(Tableau1[[#This Row],[CustomerCode]],'Config Clients'!A:D,3,FALSE)</f>
        <v>Entreprises agro-alimentaires</v>
      </c>
      <c r="M2412" s="13" t="str">
        <f>VLOOKUP(Tableau1[[#This Row],[CustomerCode]],'Config Clients'!A:D,4,FALSE)</f>
        <v>Marc</v>
      </c>
      <c r="N2412" s="10" t="str">
        <f>IFERROR(IF(Tableau1[[#This Row],[Date rendu]]-'Date de l''export'!$A$2&gt;0,"Non","Oui"),"Oui")</f>
        <v>Non</v>
      </c>
      <c r="O2412" s="11">
        <f>IF(Tableau1[[#This Row],[En retard?]]="Non",Tableau1[[#This Row],[Date rendu]]-'Date de l''export'!$A$2,0)</f>
        <v>1.7404166666674428</v>
      </c>
      <c r="P2412" s="14" t="str">
        <f>IF(Tableau1[[#This Row],[En retard?]]="Oui","HD",IF(Tableau1[Délai restant]&lt;1,"&lt;24h",IF(Tableau1[Délai restant]&lt;2,"&lt;48h","≥48h")))</f>
        <v>&lt;48h</v>
      </c>
      <c r="Q2412" s="14" t="str">
        <f>IF(AND(Tableau1[[#This Row],[En retard?]]="Oui",OR(Tableau1[[#This Row],[Product]]="Citron",Tableau1[[#This Row],[Product]]="Amandes")),"Oui","Non")</f>
        <v>Non</v>
      </c>
      <c r="R2412" t="str">
        <f>CONCATENATE(Tableau1[[#This Row],[OrderCode]],"|",Tableau1[[#This Row],[AnaCode]],"|",Tableau1[[#This Row],[Product]])</f>
        <v>CMD01672404|BACT|Jus de fruits</v>
      </c>
    </row>
    <row r="2413" spans="1:18" x14ac:dyDescent="0.25">
      <c r="A2413" s="1" t="s">
        <v>666</v>
      </c>
      <c r="B2413" s="1" t="s">
        <v>12</v>
      </c>
      <c r="C2413" s="3" t="s">
        <v>61</v>
      </c>
      <c r="D2413" s="3" t="s">
        <v>14</v>
      </c>
      <c r="E2413" s="1" t="s">
        <v>130</v>
      </c>
      <c r="F2413" s="1" t="s">
        <v>2809</v>
      </c>
      <c r="G2413" s="1" t="s">
        <v>1013</v>
      </c>
      <c r="H2413" s="3">
        <f>SUBSTITUTE(LEFT(Tableau1[[#This Row],[OrderDate]],17),".",":")+0</f>
        <v>43571.427488425928</v>
      </c>
      <c r="I2413" s="3">
        <f>SUBSTITUTE(LEFT(Tableau1[[#This Row],[OrderDueTo]],17),".",":")+0</f>
        <v>43578.5</v>
      </c>
      <c r="J2413" s="13" t="str">
        <f>VLOOKUP(Tableau1[[#This Row],[AnaCode]],'Config Analyses'!A:C,2,FALSE)</f>
        <v>Analyse pesticides</v>
      </c>
      <c r="K2413" s="13" t="str">
        <f>VLOOKUP(Tableau1[[#This Row],[AnaCode]],'Config Analyses'!A:C,3,FALSE)</f>
        <v>Equipe 3</v>
      </c>
      <c r="L2413" s="13" t="str">
        <f>VLOOKUP(Tableau1[[#This Row],[CustomerCode]],'Config Clients'!A:D,3,FALSE)</f>
        <v>Grande surface</v>
      </c>
      <c r="M2413" s="13" t="str">
        <f>VLOOKUP(Tableau1[[#This Row],[CustomerCode]],'Config Clients'!A:D,4,FALSE)</f>
        <v>Eric</v>
      </c>
      <c r="N2413" s="10" t="str">
        <f>IFERROR(IF(Tableau1[[#This Row],[Date rendu]]-'Date de l''export'!$A$2&gt;0,"Non","Oui"),"Oui")</f>
        <v>Non</v>
      </c>
      <c r="O2413" s="11">
        <f>IF(Tableau1[[#This Row],[En retard?]]="Non",Tableau1[[#This Row],[Date rendu]]-'Date de l''export'!$A$2,0)</f>
        <v>6.7404166666674428</v>
      </c>
      <c r="P2413" s="14" t="str">
        <f>IF(Tableau1[[#This Row],[En retard?]]="Oui","HD",IF(Tableau1[Délai restant]&lt;1,"&lt;24h",IF(Tableau1[Délai restant]&lt;2,"&lt;48h","≥48h")))</f>
        <v>≥48h</v>
      </c>
      <c r="Q2413" s="14" t="str">
        <f>IF(AND(Tableau1[[#This Row],[En retard?]]="Oui",OR(Tableau1[[#This Row],[Product]]="Citron",Tableau1[[#This Row],[Product]]="Amandes")),"Oui","Non")</f>
        <v>Non</v>
      </c>
      <c r="R2413" t="str">
        <f>CONCATENATE(Tableau1[[#This Row],[OrderCode]],"|",Tableau1[[#This Row],[AnaCode]],"|",Tableau1[[#This Row],[Product]])</f>
        <v>CMD01743004|PEST|Pruneau</v>
      </c>
    </row>
    <row r="2414" spans="1:18" x14ac:dyDescent="0.25">
      <c r="A2414" s="1" t="s">
        <v>793</v>
      </c>
      <c r="B2414" s="1" t="s">
        <v>44</v>
      </c>
      <c r="C2414" s="3" t="s">
        <v>75</v>
      </c>
      <c r="D2414" s="3" t="s">
        <v>24</v>
      </c>
      <c r="E2414" s="1" t="s">
        <v>179</v>
      </c>
      <c r="F2414" s="1" t="s">
        <v>2859</v>
      </c>
      <c r="G2414" s="1" t="s">
        <v>945</v>
      </c>
      <c r="H2414" s="3">
        <f>SUBSTITUTE(LEFT(Tableau1[[#This Row],[OrderDate]],17),".",":")+0</f>
        <v>43571.427743055552</v>
      </c>
      <c r="I2414" s="3">
        <f>SUBSTITUTE(LEFT(Tableau1[[#This Row],[OrderDueTo]],17),".",":")+0</f>
        <v>43572.5</v>
      </c>
      <c r="J2414" s="13" t="str">
        <f>VLOOKUP(Tableau1[[#This Row],[AnaCode]],'Config Analyses'!A:C,2,FALSE)</f>
        <v>Analyse métaux lourds</v>
      </c>
      <c r="K2414" s="13" t="str">
        <f>VLOOKUP(Tableau1[[#This Row],[AnaCode]],'Config Analyses'!A:C,3,FALSE)</f>
        <v>Equipe 1</v>
      </c>
      <c r="L2414" s="13" t="str">
        <f>VLOOKUP(Tableau1[[#This Row],[CustomerCode]],'Config Clients'!A:D,3,FALSE)</f>
        <v>Entreprises agro-alimentaires</v>
      </c>
      <c r="M2414" s="13" t="str">
        <f>VLOOKUP(Tableau1[[#This Row],[CustomerCode]],'Config Clients'!A:D,4,FALSE)</f>
        <v>Julien</v>
      </c>
      <c r="N2414" s="10" t="str">
        <f>IFERROR(IF(Tableau1[[#This Row],[Date rendu]]-'Date de l''export'!$A$2&gt;0,"Non","Oui"),"Oui")</f>
        <v>Non</v>
      </c>
      <c r="O2414" s="11">
        <f>IF(Tableau1[[#This Row],[En retard?]]="Non",Tableau1[[#This Row],[Date rendu]]-'Date de l''export'!$A$2,0)</f>
        <v>0.74041666666744277</v>
      </c>
      <c r="P2414" s="14" t="str">
        <f>IF(Tableau1[[#This Row],[En retard?]]="Oui","HD",IF(Tableau1[Délai restant]&lt;1,"&lt;24h",IF(Tableau1[Délai restant]&lt;2,"&lt;48h","≥48h")))</f>
        <v>&lt;24h</v>
      </c>
      <c r="Q2414" s="14" t="str">
        <f>IF(AND(Tableau1[[#This Row],[En retard?]]="Oui",OR(Tableau1[[#This Row],[Product]]="Citron",Tableau1[[#This Row],[Product]]="Amandes")),"Oui","Non")</f>
        <v>Non</v>
      </c>
      <c r="R2414" t="str">
        <f>CONCATENATE(Tableau1[[#This Row],[OrderCode]],"|",Tableau1[[#This Row],[AnaCode]],"|",Tableau1[[#This Row],[Product]])</f>
        <v>CMD01754801|MTX|Framboise</v>
      </c>
    </row>
    <row r="2415" spans="1:18" x14ac:dyDescent="0.25">
      <c r="A2415" s="1" t="s">
        <v>680</v>
      </c>
      <c r="B2415" s="1" t="s">
        <v>42</v>
      </c>
      <c r="C2415" s="3" t="s">
        <v>75</v>
      </c>
      <c r="D2415" s="3" t="s">
        <v>24</v>
      </c>
      <c r="E2415" s="1" t="s">
        <v>179</v>
      </c>
      <c r="F2415" s="1" t="s">
        <v>2827</v>
      </c>
      <c r="G2415" s="1" t="s">
        <v>945</v>
      </c>
      <c r="H2415" s="3">
        <f>SUBSTITUTE(LEFT(Tableau1[[#This Row],[OrderDate]],17),".",":")+0</f>
        <v>43571.427789351852</v>
      </c>
      <c r="I2415" s="3">
        <f>SUBSTITUTE(LEFT(Tableau1[[#This Row],[OrderDueTo]],17),".",":")+0</f>
        <v>43572.5</v>
      </c>
      <c r="J2415" s="13" t="str">
        <f>VLOOKUP(Tableau1[[#This Row],[AnaCode]],'Config Analyses'!A:C,2,FALSE)</f>
        <v>Analyse métaux lourds</v>
      </c>
      <c r="K2415" s="13" t="str">
        <f>VLOOKUP(Tableau1[[#This Row],[AnaCode]],'Config Analyses'!A:C,3,FALSE)</f>
        <v>Equipe 1</v>
      </c>
      <c r="L2415" s="13" t="str">
        <f>VLOOKUP(Tableau1[[#This Row],[CustomerCode]],'Config Clients'!A:D,3,FALSE)</f>
        <v>Entreprises agro-alimentaires</v>
      </c>
      <c r="M2415" s="13" t="str">
        <f>VLOOKUP(Tableau1[[#This Row],[CustomerCode]],'Config Clients'!A:D,4,FALSE)</f>
        <v>Julien</v>
      </c>
      <c r="N2415" s="10" t="str">
        <f>IFERROR(IF(Tableau1[[#This Row],[Date rendu]]-'Date de l''export'!$A$2&gt;0,"Non","Oui"),"Oui")</f>
        <v>Non</v>
      </c>
      <c r="O2415" s="11">
        <f>IF(Tableau1[[#This Row],[En retard?]]="Non",Tableau1[[#This Row],[Date rendu]]-'Date de l''export'!$A$2,0)</f>
        <v>0.74041666666744277</v>
      </c>
      <c r="P2415" s="14" t="str">
        <f>IF(Tableau1[[#This Row],[En retard?]]="Oui","HD",IF(Tableau1[Délai restant]&lt;1,"&lt;24h",IF(Tableau1[Délai restant]&lt;2,"&lt;48h","≥48h")))</f>
        <v>&lt;24h</v>
      </c>
      <c r="Q2415" s="14" t="str">
        <f>IF(AND(Tableau1[[#This Row],[En retard?]]="Oui",OR(Tableau1[[#This Row],[Product]]="Citron",Tableau1[[#This Row],[Product]]="Amandes")),"Oui","Non")</f>
        <v>Non</v>
      </c>
      <c r="R2415" t="str">
        <f>CONCATENATE(Tableau1[[#This Row],[OrderCode]],"|",Tableau1[[#This Row],[AnaCode]],"|",Tableau1[[#This Row],[Product]])</f>
        <v>CMD01720513|MTX|Jus de fruits</v>
      </c>
    </row>
    <row r="2416" spans="1:18" x14ac:dyDescent="0.25">
      <c r="A2416" s="1" t="s">
        <v>859</v>
      </c>
      <c r="B2416" s="1" t="s">
        <v>43</v>
      </c>
      <c r="C2416" s="3" t="s">
        <v>75</v>
      </c>
      <c r="D2416" s="3" t="s">
        <v>24</v>
      </c>
      <c r="E2416" s="1" t="s">
        <v>179</v>
      </c>
      <c r="F2416" s="1" t="s">
        <v>2860</v>
      </c>
      <c r="G2416" s="1" t="s">
        <v>945</v>
      </c>
      <c r="H2416" s="3">
        <f>SUBSTITUTE(LEFT(Tableau1[[#This Row],[OrderDate]],17),".",":")+0</f>
        <v>43571.42796296296</v>
      </c>
      <c r="I2416" s="3">
        <f>SUBSTITUTE(LEFT(Tableau1[[#This Row],[OrderDueTo]],17),".",":")+0</f>
        <v>43572.5</v>
      </c>
      <c r="J2416" s="13" t="str">
        <f>VLOOKUP(Tableau1[[#This Row],[AnaCode]],'Config Analyses'!A:C,2,FALSE)</f>
        <v>Analyse métaux lourds</v>
      </c>
      <c r="K2416" s="13" t="str">
        <f>VLOOKUP(Tableau1[[#This Row],[AnaCode]],'Config Analyses'!A:C,3,FALSE)</f>
        <v>Equipe 1</v>
      </c>
      <c r="L2416" s="13" t="str">
        <f>VLOOKUP(Tableau1[[#This Row],[CustomerCode]],'Config Clients'!A:D,3,FALSE)</f>
        <v>Entreprises agro-alimentaires</v>
      </c>
      <c r="M2416" s="13" t="str">
        <f>VLOOKUP(Tableau1[[#This Row],[CustomerCode]],'Config Clients'!A:D,4,FALSE)</f>
        <v>Julien</v>
      </c>
      <c r="N2416" s="10" t="str">
        <f>IFERROR(IF(Tableau1[[#This Row],[Date rendu]]-'Date de l''export'!$A$2&gt;0,"Non","Oui"),"Oui")</f>
        <v>Non</v>
      </c>
      <c r="O2416" s="11">
        <f>IF(Tableau1[[#This Row],[En retard?]]="Non",Tableau1[[#This Row],[Date rendu]]-'Date de l''export'!$A$2,0)</f>
        <v>0.74041666666744277</v>
      </c>
      <c r="P2416" s="14" t="str">
        <f>IF(Tableau1[[#This Row],[En retard?]]="Oui","HD",IF(Tableau1[Délai restant]&lt;1,"&lt;24h",IF(Tableau1[Délai restant]&lt;2,"&lt;48h","≥48h")))</f>
        <v>&lt;24h</v>
      </c>
      <c r="Q2416" s="14" t="str">
        <f>IF(AND(Tableau1[[#This Row],[En retard?]]="Oui",OR(Tableau1[[#This Row],[Product]]="Citron",Tableau1[[#This Row],[Product]]="Amandes")),"Oui","Non")</f>
        <v>Non</v>
      </c>
      <c r="R2416" t="str">
        <f>CONCATENATE(Tableau1[[#This Row],[OrderCode]],"|",Tableau1[[#This Row],[AnaCode]],"|",Tableau1[[#This Row],[Product]])</f>
        <v>CMD01789701|MTX|Pomme</v>
      </c>
    </row>
    <row r="2417" spans="1:18" x14ac:dyDescent="0.25">
      <c r="A2417" s="1" t="s">
        <v>4036</v>
      </c>
      <c r="B2417" s="1" t="s">
        <v>42</v>
      </c>
      <c r="C2417" s="3" t="s">
        <v>188</v>
      </c>
      <c r="D2417" s="3" t="s">
        <v>38</v>
      </c>
      <c r="E2417" s="1" t="s">
        <v>229</v>
      </c>
      <c r="F2417" s="1" t="s">
        <v>4037</v>
      </c>
      <c r="G2417" s="1" t="s">
        <v>964</v>
      </c>
      <c r="H2417" s="3">
        <f>SUBSTITUTE(LEFT(Tableau1[[#This Row],[OrderDate]],17),".",":")+0</f>
        <v>43571.428541666668</v>
      </c>
      <c r="I2417" s="3">
        <f>SUBSTITUTE(LEFT(Tableau1[[#This Row],[OrderDueTo]],17),".",":")+0</f>
        <v>43573.5</v>
      </c>
      <c r="J2417" s="13" t="str">
        <f>VLOOKUP(Tableau1[[#This Row],[AnaCode]],'Config Analyses'!A:C,2,FALSE)</f>
        <v>Analyse sucres</v>
      </c>
      <c r="K2417" s="13" t="str">
        <f>VLOOKUP(Tableau1[[#This Row],[AnaCode]],'Config Analyses'!A:C,3,FALSE)</f>
        <v>Equipe 2</v>
      </c>
      <c r="L2417" s="13" t="str">
        <f>VLOOKUP(Tableau1[[#This Row],[CustomerCode]],'Config Clients'!A:D,3,FALSE)</f>
        <v>Coopérative agricole</v>
      </c>
      <c r="M2417" s="13" t="str">
        <f>VLOOKUP(Tableau1[[#This Row],[CustomerCode]],'Config Clients'!A:D,4,FALSE)</f>
        <v>Julie</v>
      </c>
      <c r="N2417" s="10" t="str">
        <f>IFERROR(IF(Tableau1[[#This Row],[Date rendu]]-'Date de l''export'!$A$2&gt;0,"Non","Oui"),"Oui")</f>
        <v>Non</v>
      </c>
      <c r="O2417" s="11">
        <f>IF(Tableau1[[#This Row],[En retard?]]="Non",Tableau1[[#This Row],[Date rendu]]-'Date de l''export'!$A$2,0)</f>
        <v>1.7404166666674428</v>
      </c>
      <c r="P2417" s="14" t="str">
        <f>IF(Tableau1[[#This Row],[En retard?]]="Oui","HD",IF(Tableau1[Délai restant]&lt;1,"&lt;24h",IF(Tableau1[Délai restant]&lt;2,"&lt;48h","≥48h")))</f>
        <v>&lt;48h</v>
      </c>
      <c r="Q2417" s="14" t="str">
        <f>IF(AND(Tableau1[[#This Row],[En retard?]]="Oui",OR(Tableau1[[#This Row],[Product]]="Citron",Tableau1[[#This Row],[Product]]="Amandes")),"Oui","Non")</f>
        <v>Non</v>
      </c>
      <c r="R2417" t="str">
        <f>CONCATENATE(Tableau1[[#This Row],[OrderCode]],"|",Tableau1[[#This Row],[AnaCode]],"|",Tableau1[[#This Row],[Product]])</f>
        <v>CMD01568430|SCR|Jus de fruits</v>
      </c>
    </row>
    <row r="2418" spans="1:18" x14ac:dyDescent="0.25">
      <c r="A2418" s="1" t="s">
        <v>635</v>
      </c>
      <c r="B2418" s="1" t="s">
        <v>31</v>
      </c>
      <c r="C2418" s="3" t="s">
        <v>52</v>
      </c>
      <c r="D2418" s="3" t="s">
        <v>9</v>
      </c>
      <c r="E2418" s="1" t="s">
        <v>179</v>
      </c>
      <c r="F2418" s="1" t="s">
        <v>2764</v>
      </c>
      <c r="G2418" s="1" t="s">
        <v>945</v>
      </c>
      <c r="H2418" s="3">
        <f>SUBSTITUTE(LEFT(Tableau1[[#This Row],[OrderDate]],17),".",":")+0</f>
        <v>43571.428935185184</v>
      </c>
      <c r="I2418" s="3">
        <f>SUBSTITUTE(LEFT(Tableau1[[#This Row],[OrderDueTo]],17),".",":")+0</f>
        <v>43572.5</v>
      </c>
      <c r="J2418" s="13" t="str">
        <f>VLOOKUP(Tableau1[[#This Row],[AnaCode]],'Config Analyses'!A:C,2,FALSE)</f>
        <v>Analyse métaux lourds</v>
      </c>
      <c r="K2418" s="13" t="str">
        <f>VLOOKUP(Tableau1[[#This Row],[AnaCode]],'Config Analyses'!A:C,3,FALSE)</f>
        <v>Equipe 1</v>
      </c>
      <c r="L2418" s="13" t="str">
        <f>VLOOKUP(Tableau1[[#This Row],[CustomerCode]],'Config Clients'!A:D,3,FALSE)</f>
        <v>Centrale d'achats</v>
      </c>
      <c r="M2418" s="13" t="str">
        <f>VLOOKUP(Tableau1[[#This Row],[CustomerCode]],'Config Clients'!A:D,4,FALSE)</f>
        <v>Sandrine</v>
      </c>
      <c r="N2418" s="10" t="str">
        <f>IFERROR(IF(Tableau1[[#This Row],[Date rendu]]-'Date de l''export'!$A$2&gt;0,"Non","Oui"),"Oui")</f>
        <v>Non</v>
      </c>
      <c r="O2418" s="11">
        <f>IF(Tableau1[[#This Row],[En retard?]]="Non",Tableau1[[#This Row],[Date rendu]]-'Date de l''export'!$A$2,0)</f>
        <v>0.74041666666744277</v>
      </c>
      <c r="P2418" s="14" t="str">
        <f>IF(Tableau1[[#This Row],[En retard?]]="Oui","HD",IF(Tableau1[Délai restant]&lt;1,"&lt;24h",IF(Tableau1[Délai restant]&lt;2,"&lt;48h","≥48h")))</f>
        <v>&lt;24h</v>
      </c>
      <c r="Q2418" s="14" t="str">
        <f>IF(AND(Tableau1[[#This Row],[En retard?]]="Oui",OR(Tableau1[[#This Row],[Product]]="Citron",Tableau1[[#This Row],[Product]]="Amandes")),"Oui","Non")</f>
        <v>Non</v>
      </c>
      <c r="R2418" t="str">
        <f>CONCATENATE(Tableau1[[#This Row],[OrderCode]],"|",Tableau1[[#This Row],[AnaCode]],"|",Tableau1[[#This Row],[Product]])</f>
        <v>CMD01745101|MTX|Pomme de terre</v>
      </c>
    </row>
    <row r="2419" spans="1:18" x14ac:dyDescent="0.25">
      <c r="A2419" s="1" t="s">
        <v>3621</v>
      </c>
      <c r="B2419" s="1" t="s">
        <v>42</v>
      </c>
      <c r="C2419" s="3" t="s">
        <v>188</v>
      </c>
      <c r="D2419" s="3" t="s">
        <v>38</v>
      </c>
      <c r="E2419" s="1" t="s">
        <v>229</v>
      </c>
      <c r="F2419" s="1" t="s">
        <v>4038</v>
      </c>
      <c r="G2419" s="1" t="s">
        <v>964</v>
      </c>
      <c r="H2419" s="3">
        <f>SUBSTITUTE(LEFT(Tableau1[[#This Row],[OrderDate]],17),".",":")+0</f>
        <v>43571.429467592592</v>
      </c>
      <c r="I2419" s="3">
        <f>SUBSTITUTE(LEFT(Tableau1[[#This Row],[OrderDueTo]],17),".",":")+0</f>
        <v>43573.5</v>
      </c>
      <c r="J2419" s="13" t="str">
        <f>VLOOKUP(Tableau1[[#This Row],[AnaCode]],'Config Analyses'!A:C,2,FALSE)</f>
        <v>Analyse sucres</v>
      </c>
      <c r="K2419" s="13" t="str">
        <f>VLOOKUP(Tableau1[[#This Row],[AnaCode]],'Config Analyses'!A:C,3,FALSE)</f>
        <v>Equipe 2</v>
      </c>
      <c r="L2419" s="13" t="str">
        <f>VLOOKUP(Tableau1[[#This Row],[CustomerCode]],'Config Clients'!A:D,3,FALSE)</f>
        <v>Coopérative agricole</v>
      </c>
      <c r="M2419" s="13" t="str">
        <f>VLOOKUP(Tableau1[[#This Row],[CustomerCode]],'Config Clients'!A:D,4,FALSE)</f>
        <v>Julie</v>
      </c>
      <c r="N2419" s="10" t="str">
        <f>IFERROR(IF(Tableau1[[#This Row],[Date rendu]]-'Date de l''export'!$A$2&gt;0,"Non","Oui"),"Oui")</f>
        <v>Non</v>
      </c>
      <c r="O2419" s="11">
        <f>IF(Tableau1[[#This Row],[En retard?]]="Non",Tableau1[[#This Row],[Date rendu]]-'Date de l''export'!$A$2,0)</f>
        <v>1.7404166666674428</v>
      </c>
      <c r="P2419" s="14" t="str">
        <f>IF(Tableau1[[#This Row],[En retard?]]="Oui","HD",IF(Tableau1[Délai restant]&lt;1,"&lt;24h",IF(Tableau1[Délai restant]&lt;2,"&lt;48h","≥48h")))</f>
        <v>&lt;48h</v>
      </c>
      <c r="Q2419" s="14" t="str">
        <f>IF(AND(Tableau1[[#This Row],[En retard?]]="Oui",OR(Tableau1[[#This Row],[Product]]="Citron",Tableau1[[#This Row],[Product]]="Amandes")),"Oui","Non")</f>
        <v>Non</v>
      </c>
      <c r="R2419" t="str">
        <f>CONCATENATE(Tableau1[[#This Row],[OrderCode]],"|",Tableau1[[#This Row],[AnaCode]],"|",Tableau1[[#This Row],[Product]])</f>
        <v>CMD01748515|SCR|Jus de fruits</v>
      </c>
    </row>
    <row r="2420" spans="1:18" x14ac:dyDescent="0.25">
      <c r="A2420" s="1" t="s">
        <v>770</v>
      </c>
      <c r="B2420" s="1" t="s">
        <v>32</v>
      </c>
      <c r="C2420" s="3" t="s">
        <v>61</v>
      </c>
      <c r="D2420" s="3" t="s">
        <v>14</v>
      </c>
      <c r="E2420" s="1" t="s">
        <v>229</v>
      </c>
      <c r="F2420" s="1" t="s">
        <v>2472</v>
      </c>
      <c r="G2420" s="1" t="s">
        <v>964</v>
      </c>
      <c r="H2420" s="3">
        <f>SUBSTITUTE(LEFT(Tableau1[[#This Row],[OrderDate]],17),".",":")+0</f>
        <v>43571.430208333331</v>
      </c>
      <c r="I2420" s="3">
        <f>SUBSTITUTE(LEFT(Tableau1[[#This Row],[OrderDueTo]],17),".",":")+0</f>
        <v>43573.5</v>
      </c>
      <c r="J2420" s="13" t="str">
        <f>VLOOKUP(Tableau1[[#This Row],[AnaCode]],'Config Analyses'!A:C,2,FALSE)</f>
        <v>Analyse sucres</v>
      </c>
      <c r="K2420" s="13" t="str">
        <f>VLOOKUP(Tableau1[[#This Row],[AnaCode]],'Config Analyses'!A:C,3,FALSE)</f>
        <v>Equipe 2</v>
      </c>
      <c r="L2420" s="13" t="str">
        <f>VLOOKUP(Tableau1[[#This Row],[CustomerCode]],'Config Clients'!A:D,3,FALSE)</f>
        <v>Grande surface</v>
      </c>
      <c r="M2420" s="13" t="str">
        <f>VLOOKUP(Tableau1[[#This Row],[CustomerCode]],'Config Clients'!A:D,4,FALSE)</f>
        <v>Eric</v>
      </c>
      <c r="N2420" s="10" t="str">
        <f>IFERROR(IF(Tableau1[[#This Row],[Date rendu]]-'Date de l''export'!$A$2&gt;0,"Non","Oui"),"Oui")</f>
        <v>Non</v>
      </c>
      <c r="O2420" s="11">
        <f>IF(Tableau1[[#This Row],[En retard?]]="Non",Tableau1[[#This Row],[Date rendu]]-'Date de l''export'!$A$2,0)</f>
        <v>1.7404166666674428</v>
      </c>
      <c r="P2420" s="14" t="str">
        <f>IF(Tableau1[[#This Row],[En retard?]]="Oui","HD",IF(Tableau1[Délai restant]&lt;1,"&lt;24h",IF(Tableau1[Délai restant]&lt;2,"&lt;48h","≥48h")))</f>
        <v>&lt;48h</v>
      </c>
      <c r="Q2420" s="14" t="str">
        <f>IF(AND(Tableau1[[#This Row],[En retard?]]="Oui",OR(Tableau1[[#This Row],[Product]]="Citron",Tableau1[[#This Row],[Product]]="Amandes")),"Oui","Non")</f>
        <v>Non</v>
      </c>
      <c r="R2420" t="str">
        <f>CONCATENATE(Tableau1[[#This Row],[OrderCode]],"|",Tableau1[[#This Row],[AnaCode]],"|",Tableau1[[#This Row],[Product]])</f>
        <v>CMD01779201|SCR|Tomate</v>
      </c>
    </row>
    <row r="2421" spans="1:18" x14ac:dyDescent="0.25">
      <c r="A2421" s="1" t="s">
        <v>4039</v>
      </c>
      <c r="B2421" s="1" t="s">
        <v>42</v>
      </c>
      <c r="C2421" s="3" t="s">
        <v>188</v>
      </c>
      <c r="D2421" s="3" t="s">
        <v>38</v>
      </c>
      <c r="E2421" s="1" t="s">
        <v>229</v>
      </c>
      <c r="F2421" s="1" t="s">
        <v>4040</v>
      </c>
      <c r="G2421" s="1" t="s">
        <v>964</v>
      </c>
      <c r="H2421" s="3">
        <f>SUBSTITUTE(LEFT(Tableau1[[#This Row],[OrderDate]],17),".",":")+0</f>
        <v>43571.431192129632</v>
      </c>
      <c r="I2421" s="3">
        <f>SUBSTITUTE(LEFT(Tableau1[[#This Row],[OrderDueTo]],17),".",":")+0</f>
        <v>43573.5</v>
      </c>
      <c r="J2421" s="13" t="str">
        <f>VLOOKUP(Tableau1[[#This Row],[AnaCode]],'Config Analyses'!A:C,2,FALSE)</f>
        <v>Analyse sucres</v>
      </c>
      <c r="K2421" s="13" t="str">
        <f>VLOOKUP(Tableau1[[#This Row],[AnaCode]],'Config Analyses'!A:C,3,FALSE)</f>
        <v>Equipe 2</v>
      </c>
      <c r="L2421" s="13" t="str">
        <f>VLOOKUP(Tableau1[[#This Row],[CustomerCode]],'Config Clients'!A:D,3,FALSE)</f>
        <v>Coopérative agricole</v>
      </c>
      <c r="M2421" s="13" t="str">
        <f>VLOOKUP(Tableau1[[#This Row],[CustomerCode]],'Config Clients'!A:D,4,FALSE)</f>
        <v>Julie</v>
      </c>
      <c r="N2421" s="10" t="str">
        <f>IFERROR(IF(Tableau1[[#This Row],[Date rendu]]-'Date de l''export'!$A$2&gt;0,"Non","Oui"),"Oui")</f>
        <v>Non</v>
      </c>
      <c r="O2421" s="11">
        <f>IF(Tableau1[[#This Row],[En retard?]]="Non",Tableau1[[#This Row],[Date rendu]]-'Date de l''export'!$A$2,0)</f>
        <v>1.7404166666674428</v>
      </c>
      <c r="P2421" s="14" t="str">
        <f>IF(Tableau1[[#This Row],[En retard?]]="Oui","HD",IF(Tableau1[Délai restant]&lt;1,"&lt;24h",IF(Tableau1[Délai restant]&lt;2,"&lt;48h","≥48h")))</f>
        <v>&lt;48h</v>
      </c>
      <c r="Q2421" s="14" t="str">
        <f>IF(AND(Tableau1[[#This Row],[En retard?]]="Oui",OR(Tableau1[[#This Row],[Product]]="Citron",Tableau1[[#This Row],[Product]]="Amandes")),"Oui","Non")</f>
        <v>Non</v>
      </c>
      <c r="R2421" t="str">
        <f>CONCATENATE(Tableau1[[#This Row],[OrderCode]],"|",Tableau1[[#This Row],[AnaCode]],"|",Tableau1[[#This Row],[Product]])</f>
        <v>CMD01748540|SCR|Jus de fruits</v>
      </c>
    </row>
    <row r="2422" spans="1:18" x14ac:dyDescent="0.25">
      <c r="A2422" s="1" t="s">
        <v>101</v>
      </c>
      <c r="B2422" s="1" t="s">
        <v>32</v>
      </c>
      <c r="C2422" s="3" t="s">
        <v>58</v>
      </c>
      <c r="D2422" s="3" t="s">
        <v>13</v>
      </c>
      <c r="E2422" s="1" t="s">
        <v>179</v>
      </c>
      <c r="F2422" s="1" t="s">
        <v>2912</v>
      </c>
      <c r="G2422" s="1" t="s">
        <v>945</v>
      </c>
      <c r="H2422" s="3">
        <f>SUBSTITUTE(LEFT(Tableau1[[#This Row],[OrderDate]],17),".",":")+0</f>
        <v>43571.431215277778</v>
      </c>
      <c r="I2422" s="3">
        <f>SUBSTITUTE(LEFT(Tableau1[[#This Row],[OrderDueTo]],17),".",":")+0</f>
        <v>43572.5</v>
      </c>
      <c r="J2422" s="13" t="str">
        <f>VLOOKUP(Tableau1[[#This Row],[AnaCode]],'Config Analyses'!A:C,2,FALSE)</f>
        <v>Analyse métaux lourds</v>
      </c>
      <c r="K2422" s="13" t="str">
        <f>VLOOKUP(Tableau1[[#This Row],[AnaCode]],'Config Analyses'!A:C,3,FALSE)</f>
        <v>Equipe 1</v>
      </c>
      <c r="L2422" s="13" t="str">
        <f>VLOOKUP(Tableau1[[#This Row],[CustomerCode]],'Config Clients'!A:D,3,FALSE)</f>
        <v>Coopérative agricole</v>
      </c>
      <c r="M2422" s="13" t="str">
        <f>VLOOKUP(Tableau1[[#This Row],[CustomerCode]],'Config Clients'!A:D,4,FALSE)</f>
        <v>Béatrice</v>
      </c>
      <c r="N2422" s="10" t="str">
        <f>IFERROR(IF(Tableau1[[#This Row],[Date rendu]]-'Date de l''export'!$A$2&gt;0,"Non","Oui"),"Oui")</f>
        <v>Non</v>
      </c>
      <c r="O2422" s="11">
        <f>IF(Tableau1[[#This Row],[En retard?]]="Non",Tableau1[[#This Row],[Date rendu]]-'Date de l''export'!$A$2,0)</f>
        <v>0.74041666666744277</v>
      </c>
      <c r="P2422" s="14" t="str">
        <f>IF(Tableau1[[#This Row],[En retard?]]="Oui","HD",IF(Tableau1[Délai restant]&lt;1,"&lt;24h",IF(Tableau1[Délai restant]&lt;2,"&lt;48h","≥48h")))</f>
        <v>&lt;24h</v>
      </c>
      <c r="Q2422" s="14" t="str">
        <f>IF(AND(Tableau1[[#This Row],[En retard?]]="Oui",OR(Tableau1[[#This Row],[Product]]="Citron",Tableau1[[#This Row],[Product]]="Amandes")),"Oui","Non")</f>
        <v>Non</v>
      </c>
      <c r="R2422" t="str">
        <f>CONCATENATE(Tableau1[[#This Row],[OrderCode]],"|",Tableau1[[#This Row],[AnaCode]],"|",Tableau1[[#This Row],[Product]])</f>
        <v>CMD01704201|MTX|Tomate</v>
      </c>
    </row>
    <row r="2423" spans="1:18" x14ac:dyDescent="0.25">
      <c r="A2423" s="1" t="s">
        <v>573</v>
      </c>
      <c r="B2423" s="1" t="s">
        <v>31</v>
      </c>
      <c r="C2423" s="3" t="s">
        <v>49</v>
      </c>
      <c r="D2423" s="3" t="s">
        <v>8</v>
      </c>
      <c r="E2423" s="1" t="s">
        <v>229</v>
      </c>
      <c r="F2423" s="1" t="s">
        <v>2691</v>
      </c>
      <c r="G2423" s="1" t="s">
        <v>964</v>
      </c>
      <c r="H2423" s="3">
        <f>SUBSTITUTE(LEFT(Tableau1[[#This Row],[OrderDate]],17),".",":")+0</f>
        <v>43571.431574074071</v>
      </c>
      <c r="I2423" s="3">
        <f>SUBSTITUTE(LEFT(Tableau1[[#This Row],[OrderDueTo]],17),".",":")+0</f>
        <v>43573.5</v>
      </c>
      <c r="J2423" s="13" t="str">
        <f>VLOOKUP(Tableau1[[#This Row],[AnaCode]],'Config Analyses'!A:C,2,FALSE)</f>
        <v>Analyse sucres</v>
      </c>
      <c r="K2423" s="13" t="str">
        <f>VLOOKUP(Tableau1[[#This Row],[AnaCode]],'Config Analyses'!A:C,3,FALSE)</f>
        <v>Equipe 2</v>
      </c>
      <c r="L2423" s="13" t="str">
        <f>VLOOKUP(Tableau1[[#This Row],[CustomerCode]],'Config Clients'!A:D,3,FALSE)</f>
        <v>Grande surface</v>
      </c>
      <c r="M2423" s="13" t="str">
        <f>VLOOKUP(Tableau1[[#This Row],[CustomerCode]],'Config Clients'!A:D,4,FALSE)</f>
        <v>Eric</v>
      </c>
      <c r="N2423" s="10" t="str">
        <f>IFERROR(IF(Tableau1[[#This Row],[Date rendu]]-'Date de l''export'!$A$2&gt;0,"Non","Oui"),"Oui")</f>
        <v>Non</v>
      </c>
      <c r="O2423" s="11">
        <f>IF(Tableau1[[#This Row],[En retard?]]="Non",Tableau1[[#This Row],[Date rendu]]-'Date de l''export'!$A$2,0)</f>
        <v>1.7404166666674428</v>
      </c>
      <c r="P2423" s="14" t="str">
        <f>IF(Tableau1[[#This Row],[En retard?]]="Oui","HD",IF(Tableau1[Délai restant]&lt;1,"&lt;24h",IF(Tableau1[Délai restant]&lt;2,"&lt;48h","≥48h")))</f>
        <v>&lt;48h</v>
      </c>
      <c r="Q2423" s="14" t="str">
        <f>IF(AND(Tableau1[[#This Row],[En retard?]]="Oui",OR(Tableau1[[#This Row],[Product]]="Citron",Tableau1[[#This Row],[Product]]="Amandes")),"Oui","Non")</f>
        <v>Non</v>
      </c>
      <c r="R2423" t="str">
        <f>CONCATENATE(Tableau1[[#This Row],[OrderCode]],"|",Tableau1[[#This Row],[AnaCode]],"|",Tableau1[[#This Row],[Product]])</f>
        <v>CMD01686701|SCR|Pomme de terre</v>
      </c>
    </row>
    <row r="2424" spans="1:18" x14ac:dyDescent="0.25">
      <c r="A2424" s="1" t="s">
        <v>687</v>
      </c>
      <c r="B2424" s="1" t="s">
        <v>42</v>
      </c>
      <c r="C2424" s="3" t="s">
        <v>75</v>
      </c>
      <c r="D2424" s="3" t="s">
        <v>24</v>
      </c>
      <c r="E2424" s="1" t="s">
        <v>179</v>
      </c>
      <c r="F2424" s="1" t="s">
        <v>2754</v>
      </c>
      <c r="G2424" s="1" t="s">
        <v>945</v>
      </c>
      <c r="H2424" s="3">
        <f>SUBSTITUTE(LEFT(Tableau1[[#This Row],[OrderDate]],17),".",":")+0</f>
        <v>43571.431840277779</v>
      </c>
      <c r="I2424" s="3">
        <f>SUBSTITUTE(LEFT(Tableau1[[#This Row],[OrderDueTo]],17),".",":")+0</f>
        <v>43572.5</v>
      </c>
      <c r="J2424" s="13" t="str">
        <f>VLOOKUP(Tableau1[[#This Row],[AnaCode]],'Config Analyses'!A:C,2,FALSE)</f>
        <v>Analyse métaux lourds</v>
      </c>
      <c r="K2424" s="13" t="str">
        <f>VLOOKUP(Tableau1[[#This Row],[AnaCode]],'Config Analyses'!A:C,3,FALSE)</f>
        <v>Equipe 1</v>
      </c>
      <c r="L2424" s="13" t="str">
        <f>VLOOKUP(Tableau1[[#This Row],[CustomerCode]],'Config Clients'!A:D,3,FALSE)</f>
        <v>Entreprises agro-alimentaires</v>
      </c>
      <c r="M2424" s="13" t="str">
        <f>VLOOKUP(Tableau1[[#This Row],[CustomerCode]],'Config Clients'!A:D,4,FALSE)</f>
        <v>Julien</v>
      </c>
      <c r="N2424" s="10" t="str">
        <f>IFERROR(IF(Tableau1[[#This Row],[Date rendu]]-'Date de l''export'!$A$2&gt;0,"Non","Oui"),"Oui")</f>
        <v>Non</v>
      </c>
      <c r="O2424" s="11">
        <f>IF(Tableau1[[#This Row],[En retard?]]="Non",Tableau1[[#This Row],[Date rendu]]-'Date de l''export'!$A$2,0)</f>
        <v>0.74041666666744277</v>
      </c>
      <c r="P2424" s="14" t="str">
        <f>IF(Tableau1[[#This Row],[En retard?]]="Oui","HD",IF(Tableau1[Délai restant]&lt;1,"&lt;24h",IF(Tableau1[Délai restant]&lt;2,"&lt;48h","≥48h")))</f>
        <v>&lt;24h</v>
      </c>
      <c r="Q2424" s="14" t="str">
        <f>IF(AND(Tableau1[[#This Row],[En retard?]]="Oui",OR(Tableau1[[#This Row],[Product]]="Citron",Tableau1[[#This Row],[Product]]="Amandes")),"Oui","Non")</f>
        <v>Non</v>
      </c>
      <c r="R2424" t="str">
        <f>CONCATENATE(Tableau1[[#This Row],[OrderCode]],"|",Tableau1[[#This Row],[AnaCode]],"|",Tableau1[[#This Row],[Product]])</f>
        <v>CMD01790301|MTX|Jus de fruits</v>
      </c>
    </row>
    <row r="2425" spans="1:18" x14ac:dyDescent="0.25">
      <c r="A2425" s="1" t="s">
        <v>3522</v>
      </c>
      <c r="B2425" s="1" t="s">
        <v>42</v>
      </c>
      <c r="C2425" s="3" t="s">
        <v>188</v>
      </c>
      <c r="D2425" s="3" t="s">
        <v>38</v>
      </c>
      <c r="E2425" s="1" t="s">
        <v>229</v>
      </c>
      <c r="F2425" s="1" t="s">
        <v>4041</v>
      </c>
      <c r="G2425" s="1" t="s">
        <v>964</v>
      </c>
      <c r="H2425" s="3">
        <f>SUBSTITUTE(LEFT(Tableau1[[#This Row],[OrderDate]],17),".",":")+0</f>
        <v>43571.432986111111</v>
      </c>
      <c r="I2425" s="3">
        <f>SUBSTITUTE(LEFT(Tableau1[[#This Row],[OrderDueTo]],17),".",":")+0</f>
        <v>43573.5</v>
      </c>
      <c r="J2425" s="13" t="str">
        <f>VLOOKUP(Tableau1[[#This Row],[AnaCode]],'Config Analyses'!A:C,2,FALSE)</f>
        <v>Analyse sucres</v>
      </c>
      <c r="K2425" s="13" t="str">
        <f>VLOOKUP(Tableau1[[#This Row],[AnaCode]],'Config Analyses'!A:C,3,FALSE)</f>
        <v>Equipe 2</v>
      </c>
      <c r="L2425" s="13" t="str">
        <f>VLOOKUP(Tableau1[[#This Row],[CustomerCode]],'Config Clients'!A:D,3,FALSE)</f>
        <v>Coopérative agricole</v>
      </c>
      <c r="M2425" s="13" t="str">
        <f>VLOOKUP(Tableau1[[#This Row],[CustomerCode]],'Config Clients'!A:D,4,FALSE)</f>
        <v>Julie</v>
      </c>
      <c r="N2425" s="10" t="str">
        <f>IFERROR(IF(Tableau1[[#This Row],[Date rendu]]-'Date de l''export'!$A$2&gt;0,"Non","Oui"),"Oui")</f>
        <v>Non</v>
      </c>
      <c r="O2425" s="11">
        <f>IF(Tableau1[[#This Row],[En retard?]]="Non",Tableau1[[#This Row],[Date rendu]]-'Date de l''export'!$A$2,0)</f>
        <v>1.7404166666674428</v>
      </c>
      <c r="P2425" s="14" t="str">
        <f>IF(Tableau1[[#This Row],[En retard?]]="Oui","HD",IF(Tableau1[Délai restant]&lt;1,"&lt;24h",IF(Tableau1[Délai restant]&lt;2,"&lt;48h","≥48h")))</f>
        <v>&lt;48h</v>
      </c>
      <c r="Q2425" s="14" t="str">
        <f>IF(AND(Tableau1[[#This Row],[En retard?]]="Oui",OR(Tableau1[[#This Row],[Product]]="Citron",Tableau1[[#This Row],[Product]]="Amandes")),"Oui","Non")</f>
        <v>Non</v>
      </c>
      <c r="R2425" t="str">
        <f>CONCATENATE(Tableau1[[#This Row],[OrderCode]],"|",Tableau1[[#This Row],[AnaCode]],"|",Tableau1[[#This Row],[Product]])</f>
        <v>CMD01695016|SCR|Jus de fruits</v>
      </c>
    </row>
    <row r="2426" spans="1:18" x14ac:dyDescent="0.25">
      <c r="A2426" s="1" t="s">
        <v>861</v>
      </c>
      <c r="B2426" s="1" t="s">
        <v>42</v>
      </c>
      <c r="C2426" s="3" t="s">
        <v>65</v>
      </c>
      <c r="D2426" s="3" t="s">
        <v>17</v>
      </c>
      <c r="E2426" s="1" t="s">
        <v>179</v>
      </c>
      <c r="F2426" s="1" t="s">
        <v>2916</v>
      </c>
      <c r="G2426" s="1" t="s">
        <v>945</v>
      </c>
      <c r="H2426" s="3">
        <f>SUBSTITUTE(LEFT(Tableau1[[#This Row],[OrderDate]],17),".",":")+0</f>
        <v>43571.433993055558</v>
      </c>
      <c r="I2426" s="3">
        <f>SUBSTITUTE(LEFT(Tableau1[[#This Row],[OrderDueTo]],17),".",":")+0</f>
        <v>43572.5</v>
      </c>
      <c r="J2426" s="13" t="str">
        <f>VLOOKUP(Tableau1[[#This Row],[AnaCode]],'Config Analyses'!A:C,2,FALSE)</f>
        <v>Analyse métaux lourds</v>
      </c>
      <c r="K2426" s="13" t="str">
        <f>VLOOKUP(Tableau1[[#This Row],[AnaCode]],'Config Analyses'!A:C,3,FALSE)</f>
        <v>Equipe 1</v>
      </c>
      <c r="L2426" s="13" t="str">
        <f>VLOOKUP(Tableau1[[#This Row],[CustomerCode]],'Config Clients'!A:D,3,FALSE)</f>
        <v>Entreprises agro-alimentaires</v>
      </c>
      <c r="M2426" s="13" t="str">
        <f>VLOOKUP(Tableau1[[#This Row],[CustomerCode]],'Config Clients'!A:D,4,FALSE)</f>
        <v>Marc</v>
      </c>
      <c r="N2426" s="10" t="str">
        <f>IFERROR(IF(Tableau1[[#This Row],[Date rendu]]-'Date de l''export'!$A$2&gt;0,"Non","Oui"),"Oui")</f>
        <v>Non</v>
      </c>
      <c r="O2426" s="11">
        <f>IF(Tableau1[[#This Row],[En retard?]]="Non",Tableau1[[#This Row],[Date rendu]]-'Date de l''export'!$A$2,0)</f>
        <v>0.74041666666744277</v>
      </c>
      <c r="P2426" s="14" t="str">
        <f>IF(Tableau1[[#This Row],[En retard?]]="Oui","HD",IF(Tableau1[Délai restant]&lt;1,"&lt;24h",IF(Tableau1[Délai restant]&lt;2,"&lt;48h","≥48h")))</f>
        <v>&lt;24h</v>
      </c>
      <c r="Q2426" s="14" t="str">
        <f>IF(AND(Tableau1[[#This Row],[En retard?]]="Oui",OR(Tableau1[[#This Row],[Product]]="Citron",Tableau1[[#This Row],[Product]]="Amandes")),"Oui","Non")</f>
        <v>Non</v>
      </c>
      <c r="R2426" t="str">
        <f>CONCATENATE(Tableau1[[#This Row],[OrderCode]],"|",Tableau1[[#This Row],[AnaCode]],"|",Tableau1[[#This Row],[Product]])</f>
        <v>CMD01298402|MTX|Jus de fruits</v>
      </c>
    </row>
    <row r="2427" spans="1:18" x14ac:dyDescent="0.25">
      <c r="A2427" s="1" t="s">
        <v>3714</v>
      </c>
      <c r="B2427" s="1" t="s">
        <v>42</v>
      </c>
      <c r="C2427" s="3" t="s">
        <v>188</v>
      </c>
      <c r="D2427" s="3" t="s">
        <v>38</v>
      </c>
      <c r="E2427" s="1" t="s">
        <v>179</v>
      </c>
      <c r="F2427" s="1" t="s">
        <v>4042</v>
      </c>
      <c r="G2427" s="1" t="s">
        <v>945</v>
      </c>
      <c r="H2427" s="3">
        <f>SUBSTITUTE(LEFT(Tableau1[[#This Row],[OrderDate]],17),".",":")+0</f>
        <v>43571.435057870367</v>
      </c>
      <c r="I2427" s="3">
        <f>SUBSTITUTE(LEFT(Tableau1[[#This Row],[OrderDueTo]],17),".",":")+0</f>
        <v>43572.5</v>
      </c>
      <c r="J2427" s="13" t="str">
        <f>VLOOKUP(Tableau1[[#This Row],[AnaCode]],'Config Analyses'!A:C,2,FALSE)</f>
        <v>Analyse métaux lourds</v>
      </c>
      <c r="K2427" s="13" t="str">
        <f>VLOOKUP(Tableau1[[#This Row],[AnaCode]],'Config Analyses'!A:C,3,FALSE)</f>
        <v>Equipe 1</v>
      </c>
      <c r="L2427" s="13" t="str">
        <f>VLOOKUP(Tableau1[[#This Row],[CustomerCode]],'Config Clients'!A:D,3,FALSE)</f>
        <v>Coopérative agricole</v>
      </c>
      <c r="M2427" s="13" t="str">
        <f>VLOOKUP(Tableau1[[#This Row],[CustomerCode]],'Config Clients'!A:D,4,FALSE)</f>
        <v>Julie</v>
      </c>
      <c r="N2427" s="10" t="str">
        <f>IFERROR(IF(Tableau1[[#This Row],[Date rendu]]-'Date de l''export'!$A$2&gt;0,"Non","Oui"),"Oui")</f>
        <v>Non</v>
      </c>
      <c r="O2427" s="11">
        <f>IF(Tableau1[[#This Row],[En retard?]]="Non",Tableau1[[#This Row],[Date rendu]]-'Date de l''export'!$A$2,0)</f>
        <v>0.74041666666744277</v>
      </c>
      <c r="P2427" s="14" t="str">
        <f>IF(Tableau1[[#This Row],[En retard?]]="Oui","HD",IF(Tableau1[Délai restant]&lt;1,"&lt;24h",IF(Tableau1[Délai restant]&lt;2,"&lt;48h","≥48h")))</f>
        <v>&lt;24h</v>
      </c>
      <c r="Q2427" s="14" t="str">
        <f>IF(AND(Tableau1[[#This Row],[En retard?]]="Oui",OR(Tableau1[[#This Row],[Product]]="Citron",Tableau1[[#This Row],[Product]]="Amandes")),"Oui","Non")</f>
        <v>Non</v>
      </c>
      <c r="R2427" t="str">
        <f>CONCATENATE(Tableau1[[#This Row],[OrderCode]],"|",Tableau1[[#This Row],[AnaCode]],"|",Tableau1[[#This Row],[Product]])</f>
        <v>CMD01748505|MTX|Jus de fruits</v>
      </c>
    </row>
    <row r="2428" spans="1:18" x14ac:dyDescent="0.25">
      <c r="A2428" s="1" t="s">
        <v>3930</v>
      </c>
      <c r="B2428" s="1" t="s">
        <v>42</v>
      </c>
      <c r="C2428" s="3" t="s">
        <v>188</v>
      </c>
      <c r="D2428" s="3" t="s">
        <v>38</v>
      </c>
      <c r="E2428" s="1" t="s">
        <v>50</v>
      </c>
      <c r="F2428" s="1" t="s">
        <v>4043</v>
      </c>
      <c r="G2428" s="1" t="s">
        <v>1501</v>
      </c>
      <c r="H2428" s="3">
        <f>SUBSTITUTE(LEFT(Tableau1[[#This Row],[OrderDate]],17),".",":")+0</f>
        <v>43571.435659722221</v>
      </c>
      <c r="I2428" s="3">
        <f>SUBSTITUTE(LEFT(Tableau1[[#This Row],[OrderDueTo]],17),".",":")+0</f>
        <v>43580.5</v>
      </c>
      <c r="J2428" s="13" t="str">
        <f>VLOOKUP(Tableau1[[#This Row],[AnaCode]],'Config Analyses'!A:C,2,FALSE)</f>
        <v>Analyse OGM</v>
      </c>
      <c r="K2428" s="13" t="str">
        <f>VLOOKUP(Tableau1[[#This Row],[AnaCode]],'Config Analyses'!A:C,3,FALSE)</f>
        <v>Equipe 2</v>
      </c>
      <c r="L2428" s="13" t="str">
        <f>VLOOKUP(Tableau1[[#This Row],[CustomerCode]],'Config Clients'!A:D,3,FALSE)</f>
        <v>Coopérative agricole</v>
      </c>
      <c r="M2428" s="13" t="str">
        <f>VLOOKUP(Tableau1[[#This Row],[CustomerCode]],'Config Clients'!A:D,4,FALSE)</f>
        <v>Julie</v>
      </c>
      <c r="N2428" s="10" t="str">
        <f>IFERROR(IF(Tableau1[[#This Row],[Date rendu]]-'Date de l''export'!$A$2&gt;0,"Non","Oui"),"Oui")</f>
        <v>Non</v>
      </c>
      <c r="O2428" s="11">
        <f>IF(Tableau1[[#This Row],[En retard?]]="Non",Tableau1[[#This Row],[Date rendu]]-'Date de l''export'!$A$2,0)</f>
        <v>8.7404166666674428</v>
      </c>
      <c r="P2428" s="14" t="str">
        <f>IF(Tableau1[[#This Row],[En retard?]]="Oui","HD",IF(Tableau1[Délai restant]&lt;1,"&lt;24h",IF(Tableau1[Délai restant]&lt;2,"&lt;48h","≥48h")))</f>
        <v>≥48h</v>
      </c>
      <c r="Q2428" s="14" t="str">
        <f>IF(AND(Tableau1[[#This Row],[En retard?]]="Oui",OR(Tableau1[[#This Row],[Product]]="Citron",Tableau1[[#This Row],[Product]]="Amandes")),"Oui","Non")</f>
        <v>Non</v>
      </c>
      <c r="R2428" t="str">
        <f>CONCATENATE(Tableau1[[#This Row],[OrderCode]],"|",Tableau1[[#This Row],[AnaCode]],"|",Tableau1[[#This Row],[Product]])</f>
        <v>CMD01748538|OGM|Jus de fruits</v>
      </c>
    </row>
    <row r="2429" spans="1:18" x14ac:dyDescent="0.25">
      <c r="A2429" s="1" t="s">
        <v>650</v>
      </c>
      <c r="B2429" s="1" t="s">
        <v>43</v>
      </c>
      <c r="C2429" s="3" t="s">
        <v>147</v>
      </c>
      <c r="D2429" s="3" t="s">
        <v>34</v>
      </c>
      <c r="E2429" s="1" t="s">
        <v>130</v>
      </c>
      <c r="F2429" s="1" t="s">
        <v>2829</v>
      </c>
      <c r="G2429" s="1" t="s">
        <v>1013</v>
      </c>
      <c r="H2429" s="3">
        <f>SUBSTITUTE(LEFT(Tableau1[[#This Row],[OrderDate]],17),".",":")+0</f>
        <v>43571.43577546296</v>
      </c>
      <c r="I2429" s="3">
        <f>SUBSTITUTE(LEFT(Tableau1[[#This Row],[OrderDueTo]],17),".",":")+0</f>
        <v>43578.5</v>
      </c>
      <c r="J2429" s="13" t="str">
        <f>VLOOKUP(Tableau1[[#This Row],[AnaCode]],'Config Analyses'!A:C,2,FALSE)</f>
        <v>Analyse pesticides</v>
      </c>
      <c r="K2429" s="13" t="str">
        <f>VLOOKUP(Tableau1[[#This Row],[AnaCode]],'Config Analyses'!A:C,3,FALSE)</f>
        <v>Equipe 3</v>
      </c>
      <c r="L2429" s="13" t="str">
        <f>VLOOKUP(Tableau1[[#This Row],[CustomerCode]],'Config Clients'!A:D,3,FALSE)</f>
        <v>Entreprises agro-alimentaires</v>
      </c>
      <c r="M2429" s="13" t="str">
        <f>VLOOKUP(Tableau1[[#This Row],[CustomerCode]],'Config Clients'!A:D,4,FALSE)</f>
        <v>Marc</v>
      </c>
      <c r="N2429" s="10" t="str">
        <f>IFERROR(IF(Tableau1[[#This Row],[Date rendu]]-'Date de l''export'!$A$2&gt;0,"Non","Oui"),"Oui")</f>
        <v>Non</v>
      </c>
      <c r="O2429" s="11">
        <f>IF(Tableau1[[#This Row],[En retard?]]="Non",Tableau1[[#This Row],[Date rendu]]-'Date de l''export'!$A$2,0)</f>
        <v>6.7404166666674428</v>
      </c>
      <c r="P2429" s="14" t="str">
        <f>IF(Tableau1[[#This Row],[En retard?]]="Oui","HD",IF(Tableau1[Délai restant]&lt;1,"&lt;24h",IF(Tableau1[Délai restant]&lt;2,"&lt;48h","≥48h")))</f>
        <v>≥48h</v>
      </c>
      <c r="Q2429" s="14" t="str">
        <f>IF(AND(Tableau1[[#This Row],[En retard?]]="Oui",OR(Tableau1[[#This Row],[Product]]="Citron",Tableau1[[#This Row],[Product]]="Amandes")),"Oui","Non")</f>
        <v>Non</v>
      </c>
      <c r="R2429" t="str">
        <f>CONCATENATE(Tableau1[[#This Row],[OrderCode]],"|",Tableau1[[#This Row],[AnaCode]],"|",Tableau1[[#This Row],[Product]])</f>
        <v>CMD01771510|PEST|Pomme</v>
      </c>
    </row>
    <row r="2430" spans="1:18" x14ac:dyDescent="0.25">
      <c r="A2430" s="1" t="s">
        <v>919</v>
      </c>
      <c r="B2430" s="1" t="s">
        <v>42</v>
      </c>
      <c r="C2430" s="3" t="s">
        <v>65</v>
      </c>
      <c r="D2430" s="3" t="s">
        <v>17</v>
      </c>
      <c r="E2430" s="1" t="s">
        <v>179</v>
      </c>
      <c r="F2430" s="1" t="s">
        <v>2533</v>
      </c>
      <c r="G2430" s="1" t="s">
        <v>945</v>
      </c>
      <c r="H2430" s="3">
        <f>SUBSTITUTE(LEFT(Tableau1[[#This Row],[OrderDate]],17),".",":")+0</f>
        <v>43571.436053240737</v>
      </c>
      <c r="I2430" s="3">
        <f>SUBSTITUTE(LEFT(Tableau1[[#This Row],[OrderDueTo]],17),".",":")+0</f>
        <v>43572.5</v>
      </c>
      <c r="J2430" s="13" t="str">
        <f>VLOOKUP(Tableau1[[#This Row],[AnaCode]],'Config Analyses'!A:C,2,FALSE)</f>
        <v>Analyse métaux lourds</v>
      </c>
      <c r="K2430" s="13" t="str">
        <f>VLOOKUP(Tableau1[[#This Row],[AnaCode]],'Config Analyses'!A:C,3,FALSE)</f>
        <v>Equipe 1</v>
      </c>
      <c r="L2430" s="13" t="str">
        <f>VLOOKUP(Tableau1[[#This Row],[CustomerCode]],'Config Clients'!A:D,3,FALSE)</f>
        <v>Entreprises agro-alimentaires</v>
      </c>
      <c r="M2430" s="13" t="str">
        <f>VLOOKUP(Tableau1[[#This Row],[CustomerCode]],'Config Clients'!A:D,4,FALSE)</f>
        <v>Marc</v>
      </c>
      <c r="N2430" s="10" t="str">
        <f>IFERROR(IF(Tableau1[[#This Row],[Date rendu]]-'Date de l''export'!$A$2&gt;0,"Non","Oui"),"Oui")</f>
        <v>Non</v>
      </c>
      <c r="O2430" s="11">
        <f>IF(Tableau1[[#This Row],[En retard?]]="Non",Tableau1[[#This Row],[Date rendu]]-'Date de l''export'!$A$2,0)</f>
        <v>0.74041666666744277</v>
      </c>
      <c r="P2430" s="14" t="str">
        <f>IF(Tableau1[[#This Row],[En retard?]]="Oui","HD",IF(Tableau1[Délai restant]&lt;1,"&lt;24h",IF(Tableau1[Délai restant]&lt;2,"&lt;48h","≥48h")))</f>
        <v>&lt;24h</v>
      </c>
      <c r="Q2430" s="14" t="str">
        <f>IF(AND(Tableau1[[#This Row],[En retard?]]="Oui",OR(Tableau1[[#This Row],[Product]]="Citron",Tableau1[[#This Row],[Product]]="Amandes")),"Oui","Non")</f>
        <v>Non</v>
      </c>
      <c r="R2430" t="str">
        <f>CONCATENATE(Tableau1[[#This Row],[OrderCode]],"|",Tableau1[[#This Row],[AnaCode]],"|",Tableau1[[#This Row],[Product]])</f>
        <v>CMD01753702|MTX|Jus de fruits</v>
      </c>
    </row>
    <row r="2431" spans="1:18" x14ac:dyDescent="0.25">
      <c r="A2431" s="1" t="s">
        <v>743</v>
      </c>
      <c r="B2431" s="1" t="s">
        <v>28</v>
      </c>
      <c r="C2431" s="3" t="s">
        <v>147</v>
      </c>
      <c r="D2431" s="3" t="s">
        <v>34</v>
      </c>
      <c r="E2431" s="1" t="s">
        <v>107</v>
      </c>
      <c r="F2431" s="1" t="s">
        <v>2787</v>
      </c>
      <c r="G2431" s="1" t="s">
        <v>950</v>
      </c>
      <c r="H2431" s="3">
        <f>SUBSTITUTE(LEFT(Tableau1[[#This Row],[OrderDate]],17),".",":")+0</f>
        <v>43571.436597222222</v>
      </c>
      <c r="I2431" s="3">
        <f>SUBSTITUTE(LEFT(Tableau1[[#This Row],[OrderDueTo]],17),".",":")+0</f>
        <v>43574.5</v>
      </c>
      <c r="J2431" s="13" t="str">
        <f>VLOOKUP(Tableau1[[#This Row],[AnaCode]],'Config Analyses'!A:C,2,FALSE)</f>
        <v>Analyse nutritionelle</v>
      </c>
      <c r="K2431" s="13" t="str">
        <f>VLOOKUP(Tableau1[[#This Row],[AnaCode]],'Config Analyses'!A:C,3,FALSE)</f>
        <v>Equipe 2</v>
      </c>
      <c r="L2431" s="13" t="str">
        <f>VLOOKUP(Tableau1[[#This Row],[CustomerCode]],'Config Clients'!A:D,3,FALSE)</f>
        <v>Entreprises agro-alimentaires</v>
      </c>
      <c r="M2431" s="13" t="str">
        <f>VLOOKUP(Tableau1[[#This Row],[CustomerCode]],'Config Clients'!A:D,4,FALSE)</f>
        <v>Marc</v>
      </c>
      <c r="N2431" s="10" t="str">
        <f>IFERROR(IF(Tableau1[[#This Row],[Date rendu]]-'Date de l''export'!$A$2&gt;0,"Non","Oui"),"Oui")</f>
        <v>Non</v>
      </c>
      <c r="O2431" s="11">
        <f>IF(Tableau1[[#This Row],[En retard?]]="Non",Tableau1[[#This Row],[Date rendu]]-'Date de l''export'!$A$2,0)</f>
        <v>2.7404166666674428</v>
      </c>
      <c r="P2431" s="14" t="str">
        <f>IF(Tableau1[[#This Row],[En retard?]]="Oui","HD",IF(Tableau1[Délai restant]&lt;1,"&lt;24h",IF(Tableau1[Délai restant]&lt;2,"&lt;48h","≥48h")))</f>
        <v>≥48h</v>
      </c>
      <c r="Q2431" s="14" t="str">
        <f>IF(AND(Tableau1[[#This Row],[En retard?]]="Oui",OR(Tableau1[[#This Row],[Product]]="Citron",Tableau1[[#This Row],[Product]]="Amandes")),"Oui","Non")</f>
        <v>Non</v>
      </c>
      <c r="R2431" t="str">
        <f>CONCATENATE(Tableau1[[#This Row],[OrderCode]],"|",Tableau1[[#This Row],[AnaCode]],"|",Tableau1[[#This Row],[Product]])</f>
        <v>CMD01771505|NTR|Petits pois</v>
      </c>
    </row>
    <row r="2432" spans="1:18" x14ac:dyDescent="0.25">
      <c r="A2432" s="1" t="s">
        <v>4044</v>
      </c>
      <c r="B2432" s="1" t="s">
        <v>42</v>
      </c>
      <c r="C2432" s="3" t="s">
        <v>188</v>
      </c>
      <c r="D2432" s="3" t="s">
        <v>38</v>
      </c>
      <c r="E2432" s="1" t="s">
        <v>229</v>
      </c>
      <c r="F2432" s="1" t="s">
        <v>4045</v>
      </c>
      <c r="G2432" s="1" t="s">
        <v>964</v>
      </c>
      <c r="H2432" s="3">
        <f>SUBSTITUTE(LEFT(Tableau1[[#This Row],[OrderDate]],17),".",":")+0</f>
        <v>43571.437696759262</v>
      </c>
      <c r="I2432" s="3">
        <f>SUBSTITUTE(LEFT(Tableau1[[#This Row],[OrderDueTo]],17),".",":")+0</f>
        <v>43573.5</v>
      </c>
      <c r="J2432" s="13" t="str">
        <f>VLOOKUP(Tableau1[[#This Row],[AnaCode]],'Config Analyses'!A:C,2,FALSE)</f>
        <v>Analyse sucres</v>
      </c>
      <c r="K2432" s="13" t="str">
        <f>VLOOKUP(Tableau1[[#This Row],[AnaCode]],'Config Analyses'!A:C,3,FALSE)</f>
        <v>Equipe 2</v>
      </c>
      <c r="L2432" s="13" t="str">
        <f>VLOOKUP(Tableau1[[#This Row],[CustomerCode]],'Config Clients'!A:D,3,FALSE)</f>
        <v>Coopérative agricole</v>
      </c>
      <c r="M2432" s="13" t="str">
        <f>VLOOKUP(Tableau1[[#This Row],[CustomerCode]],'Config Clients'!A:D,4,FALSE)</f>
        <v>Julie</v>
      </c>
      <c r="N2432" s="10" t="str">
        <f>IFERROR(IF(Tableau1[[#This Row],[Date rendu]]-'Date de l''export'!$A$2&gt;0,"Non","Oui"),"Oui")</f>
        <v>Non</v>
      </c>
      <c r="O2432" s="11">
        <f>IF(Tableau1[[#This Row],[En retard?]]="Non",Tableau1[[#This Row],[Date rendu]]-'Date de l''export'!$A$2,0)</f>
        <v>1.7404166666674428</v>
      </c>
      <c r="P2432" s="14" t="str">
        <f>IF(Tableau1[[#This Row],[En retard?]]="Oui","HD",IF(Tableau1[Délai restant]&lt;1,"&lt;24h",IF(Tableau1[Délai restant]&lt;2,"&lt;48h","≥48h")))</f>
        <v>&lt;48h</v>
      </c>
      <c r="Q2432" s="14" t="str">
        <f>IF(AND(Tableau1[[#This Row],[En retard?]]="Oui",OR(Tableau1[[#This Row],[Product]]="Citron",Tableau1[[#This Row],[Product]]="Amandes")),"Oui","Non")</f>
        <v>Non</v>
      </c>
      <c r="R2432" t="str">
        <f>CONCATENATE(Tableau1[[#This Row],[OrderCode]],"|",Tableau1[[#This Row],[AnaCode]],"|",Tableau1[[#This Row],[Product]])</f>
        <v>CMD01748503|SCR|Jus de fruits</v>
      </c>
    </row>
    <row r="2433" spans="1:18" x14ac:dyDescent="0.25">
      <c r="A2433" s="1" t="s">
        <v>860</v>
      </c>
      <c r="B2433" s="1" t="s">
        <v>31</v>
      </c>
      <c r="C2433" s="3" t="s">
        <v>61</v>
      </c>
      <c r="D2433" s="3" t="s">
        <v>14</v>
      </c>
      <c r="E2433" s="1" t="s">
        <v>179</v>
      </c>
      <c r="F2433" s="1" t="s">
        <v>2864</v>
      </c>
      <c r="G2433" s="1" t="s">
        <v>945</v>
      </c>
      <c r="H2433" s="3">
        <f>SUBSTITUTE(LEFT(Tableau1[[#This Row],[OrderDate]],17),".",":")+0</f>
        <v>43571.438935185186</v>
      </c>
      <c r="I2433" s="3">
        <f>SUBSTITUTE(LEFT(Tableau1[[#This Row],[OrderDueTo]],17),".",":")+0</f>
        <v>43572.5</v>
      </c>
      <c r="J2433" s="13" t="str">
        <f>VLOOKUP(Tableau1[[#This Row],[AnaCode]],'Config Analyses'!A:C,2,FALSE)</f>
        <v>Analyse métaux lourds</v>
      </c>
      <c r="K2433" s="13" t="str">
        <f>VLOOKUP(Tableau1[[#This Row],[AnaCode]],'Config Analyses'!A:C,3,FALSE)</f>
        <v>Equipe 1</v>
      </c>
      <c r="L2433" s="13" t="str">
        <f>VLOOKUP(Tableau1[[#This Row],[CustomerCode]],'Config Clients'!A:D,3,FALSE)</f>
        <v>Grande surface</v>
      </c>
      <c r="M2433" s="13" t="str">
        <f>VLOOKUP(Tableau1[[#This Row],[CustomerCode]],'Config Clients'!A:D,4,FALSE)</f>
        <v>Eric</v>
      </c>
      <c r="N2433" s="10" t="str">
        <f>IFERROR(IF(Tableau1[[#This Row],[Date rendu]]-'Date de l''export'!$A$2&gt;0,"Non","Oui"),"Oui")</f>
        <v>Non</v>
      </c>
      <c r="O2433" s="11">
        <f>IF(Tableau1[[#This Row],[En retard?]]="Non",Tableau1[[#This Row],[Date rendu]]-'Date de l''export'!$A$2,0)</f>
        <v>0.74041666666744277</v>
      </c>
      <c r="P2433" s="14" t="str">
        <f>IF(Tableau1[[#This Row],[En retard?]]="Oui","HD",IF(Tableau1[Délai restant]&lt;1,"&lt;24h",IF(Tableau1[Délai restant]&lt;2,"&lt;48h","≥48h")))</f>
        <v>&lt;24h</v>
      </c>
      <c r="Q2433" s="14" t="str">
        <f>IF(AND(Tableau1[[#This Row],[En retard?]]="Oui",OR(Tableau1[[#This Row],[Product]]="Citron",Tableau1[[#This Row],[Product]]="Amandes")),"Oui","Non")</f>
        <v>Non</v>
      </c>
      <c r="R2433" t="str">
        <f>CONCATENATE(Tableau1[[#This Row],[OrderCode]],"|",Tableau1[[#This Row],[AnaCode]],"|",Tableau1[[#This Row],[Product]])</f>
        <v>CMD01390404|MTX|Pomme de terre</v>
      </c>
    </row>
    <row r="2434" spans="1:18" x14ac:dyDescent="0.25">
      <c r="A2434" s="1" t="s">
        <v>3499</v>
      </c>
      <c r="B2434" s="1" t="s">
        <v>42</v>
      </c>
      <c r="C2434" s="3" t="s">
        <v>188</v>
      </c>
      <c r="D2434" s="3" t="s">
        <v>38</v>
      </c>
      <c r="E2434" s="1" t="s">
        <v>130</v>
      </c>
      <c r="F2434" s="1" t="s">
        <v>4046</v>
      </c>
      <c r="G2434" s="1" t="s">
        <v>1013</v>
      </c>
      <c r="H2434" s="3">
        <f>SUBSTITUTE(LEFT(Tableau1[[#This Row],[OrderDate]],17),".",":")+0</f>
        <v>43571.440254629626</v>
      </c>
      <c r="I2434" s="3">
        <f>SUBSTITUTE(LEFT(Tableau1[[#This Row],[OrderDueTo]],17),".",":")+0</f>
        <v>43578.5</v>
      </c>
      <c r="J2434" s="13" t="str">
        <f>VLOOKUP(Tableau1[[#This Row],[AnaCode]],'Config Analyses'!A:C,2,FALSE)</f>
        <v>Analyse pesticides</v>
      </c>
      <c r="K2434" s="13" t="str">
        <f>VLOOKUP(Tableau1[[#This Row],[AnaCode]],'Config Analyses'!A:C,3,FALSE)</f>
        <v>Equipe 3</v>
      </c>
      <c r="L2434" s="13" t="str">
        <f>VLOOKUP(Tableau1[[#This Row],[CustomerCode]],'Config Clients'!A:D,3,FALSE)</f>
        <v>Coopérative agricole</v>
      </c>
      <c r="M2434" s="13" t="str">
        <f>VLOOKUP(Tableau1[[#This Row],[CustomerCode]],'Config Clients'!A:D,4,FALSE)</f>
        <v>Julie</v>
      </c>
      <c r="N2434" s="10" t="str">
        <f>IFERROR(IF(Tableau1[[#This Row],[Date rendu]]-'Date de l''export'!$A$2&gt;0,"Non","Oui"),"Oui")</f>
        <v>Non</v>
      </c>
      <c r="O2434" s="11">
        <f>IF(Tableau1[[#This Row],[En retard?]]="Non",Tableau1[[#This Row],[Date rendu]]-'Date de l''export'!$A$2,0)</f>
        <v>6.7404166666674428</v>
      </c>
      <c r="P2434" s="14" t="str">
        <f>IF(Tableau1[[#This Row],[En retard?]]="Oui","HD",IF(Tableau1[Délai restant]&lt;1,"&lt;24h",IF(Tableau1[Délai restant]&lt;2,"&lt;48h","≥48h")))</f>
        <v>≥48h</v>
      </c>
      <c r="Q2434" s="14" t="str">
        <f>IF(AND(Tableau1[[#This Row],[En retard?]]="Oui",OR(Tableau1[[#This Row],[Product]]="Citron",Tableau1[[#This Row],[Product]]="Amandes")),"Oui","Non")</f>
        <v>Non</v>
      </c>
      <c r="R2434" t="str">
        <f>CONCATENATE(Tableau1[[#This Row],[OrderCode]],"|",Tableau1[[#This Row],[AnaCode]],"|",Tableau1[[#This Row],[Product]])</f>
        <v>CMD01672702|PEST|Jus de fruits</v>
      </c>
    </row>
    <row r="2435" spans="1:18" x14ac:dyDescent="0.25">
      <c r="A2435" s="1" t="s">
        <v>472</v>
      </c>
      <c r="B2435" s="1" t="s">
        <v>42</v>
      </c>
      <c r="C2435" s="3" t="s">
        <v>65</v>
      </c>
      <c r="D2435" s="3" t="s">
        <v>17</v>
      </c>
      <c r="E2435" s="1" t="s">
        <v>50</v>
      </c>
      <c r="F2435" s="1" t="s">
        <v>2835</v>
      </c>
      <c r="G2435" s="1" t="s">
        <v>1501</v>
      </c>
      <c r="H2435" s="3">
        <f>SUBSTITUTE(LEFT(Tableau1[[#This Row],[OrderDate]],17),".",":")+0</f>
        <v>43571.441423611112</v>
      </c>
      <c r="I2435" s="3">
        <f>SUBSTITUTE(LEFT(Tableau1[[#This Row],[OrderDueTo]],17),".",":")+0</f>
        <v>43580.5</v>
      </c>
      <c r="J2435" s="13" t="str">
        <f>VLOOKUP(Tableau1[[#This Row],[AnaCode]],'Config Analyses'!A:C,2,FALSE)</f>
        <v>Analyse OGM</v>
      </c>
      <c r="K2435" s="13" t="str">
        <f>VLOOKUP(Tableau1[[#This Row],[AnaCode]],'Config Analyses'!A:C,3,FALSE)</f>
        <v>Equipe 2</v>
      </c>
      <c r="L2435" s="13" t="str">
        <f>VLOOKUP(Tableau1[[#This Row],[CustomerCode]],'Config Clients'!A:D,3,FALSE)</f>
        <v>Entreprises agro-alimentaires</v>
      </c>
      <c r="M2435" s="13" t="str">
        <f>VLOOKUP(Tableau1[[#This Row],[CustomerCode]],'Config Clients'!A:D,4,FALSE)</f>
        <v>Marc</v>
      </c>
      <c r="N2435" s="10" t="str">
        <f>IFERROR(IF(Tableau1[[#This Row],[Date rendu]]-'Date de l''export'!$A$2&gt;0,"Non","Oui"),"Oui")</f>
        <v>Non</v>
      </c>
      <c r="O2435" s="11">
        <f>IF(Tableau1[[#This Row],[En retard?]]="Non",Tableau1[[#This Row],[Date rendu]]-'Date de l''export'!$A$2,0)</f>
        <v>8.7404166666674428</v>
      </c>
      <c r="P2435" s="14" t="str">
        <f>IF(Tableau1[[#This Row],[En retard?]]="Oui","HD",IF(Tableau1[Délai restant]&lt;1,"&lt;24h",IF(Tableau1[Délai restant]&lt;2,"&lt;48h","≥48h")))</f>
        <v>≥48h</v>
      </c>
      <c r="Q2435" s="14" t="str">
        <f>IF(AND(Tableau1[[#This Row],[En retard?]]="Oui",OR(Tableau1[[#This Row],[Product]]="Citron",Tableau1[[#This Row],[Product]]="Amandes")),"Oui","Non")</f>
        <v>Non</v>
      </c>
      <c r="R2435" t="str">
        <f>CONCATENATE(Tableau1[[#This Row],[OrderCode]],"|",Tableau1[[#This Row],[AnaCode]],"|",Tableau1[[#This Row],[Product]])</f>
        <v>CMD01753604|OGM|Jus de fruits</v>
      </c>
    </row>
    <row r="2436" spans="1:18" x14ac:dyDescent="0.25">
      <c r="A2436" s="1" t="s">
        <v>4047</v>
      </c>
      <c r="B2436" s="1" t="s">
        <v>42</v>
      </c>
      <c r="C2436" s="3" t="s">
        <v>73</v>
      </c>
      <c r="D2436" s="3" t="s">
        <v>23</v>
      </c>
      <c r="E2436" s="1" t="s">
        <v>50</v>
      </c>
      <c r="F2436" s="1" t="s">
        <v>4048</v>
      </c>
      <c r="G2436" s="1" t="s">
        <v>1501</v>
      </c>
      <c r="H2436" s="3">
        <f>SUBSTITUTE(LEFT(Tableau1[[#This Row],[OrderDate]],17),".",":")+0</f>
        <v>43571.441620370373</v>
      </c>
      <c r="I2436" s="3">
        <f>SUBSTITUTE(LEFT(Tableau1[[#This Row],[OrderDueTo]],17),".",":")+0</f>
        <v>43580.5</v>
      </c>
      <c r="J2436" s="13" t="str">
        <f>VLOOKUP(Tableau1[[#This Row],[AnaCode]],'Config Analyses'!A:C,2,FALSE)</f>
        <v>Analyse OGM</v>
      </c>
      <c r="K2436" s="13" t="str">
        <f>VLOOKUP(Tableau1[[#This Row],[AnaCode]],'Config Analyses'!A:C,3,FALSE)</f>
        <v>Equipe 2</v>
      </c>
      <c r="L2436" s="13" t="str">
        <f>VLOOKUP(Tableau1[[#This Row],[CustomerCode]],'Config Clients'!A:D,3,FALSE)</f>
        <v>Entreprises agro-alimentaires</v>
      </c>
      <c r="M2436" s="13" t="str">
        <f>VLOOKUP(Tableau1[[#This Row],[CustomerCode]],'Config Clients'!A:D,4,FALSE)</f>
        <v>Julien</v>
      </c>
      <c r="N2436" s="10" t="str">
        <f>IFERROR(IF(Tableau1[[#This Row],[Date rendu]]-'Date de l''export'!$A$2&gt;0,"Non","Oui"),"Oui")</f>
        <v>Non</v>
      </c>
      <c r="O2436" s="11">
        <f>IF(Tableau1[[#This Row],[En retard?]]="Non",Tableau1[[#This Row],[Date rendu]]-'Date de l''export'!$A$2,0)</f>
        <v>8.7404166666674428</v>
      </c>
      <c r="P2436" s="14" t="str">
        <f>IF(Tableau1[[#This Row],[En retard?]]="Oui","HD",IF(Tableau1[Délai restant]&lt;1,"&lt;24h",IF(Tableau1[Délai restant]&lt;2,"&lt;48h","≥48h")))</f>
        <v>≥48h</v>
      </c>
      <c r="Q2436" s="14" t="str">
        <f>IF(AND(Tableau1[[#This Row],[En retard?]]="Oui",OR(Tableau1[[#This Row],[Product]]="Citron",Tableau1[[#This Row],[Product]]="Amandes")),"Oui","Non")</f>
        <v>Non</v>
      </c>
      <c r="R2436" t="str">
        <f>CONCATENATE(Tableau1[[#This Row],[OrderCode]],"|",Tableau1[[#This Row],[AnaCode]],"|",Tableau1[[#This Row],[Product]])</f>
        <v>CMD01512614|OGM|Jus de fruits</v>
      </c>
    </row>
    <row r="2437" spans="1:18" x14ac:dyDescent="0.25">
      <c r="A2437" s="1" t="s">
        <v>3493</v>
      </c>
      <c r="B2437" s="1" t="s">
        <v>42</v>
      </c>
      <c r="C2437" s="3" t="s">
        <v>188</v>
      </c>
      <c r="D2437" s="3" t="s">
        <v>38</v>
      </c>
      <c r="E2437" s="1" t="s">
        <v>179</v>
      </c>
      <c r="F2437" s="1" t="s">
        <v>4049</v>
      </c>
      <c r="G2437" s="1" t="s">
        <v>945</v>
      </c>
      <c r="H2437" s="3">
        <f>SUBSTITUTE(LEFT(Tableau1[[#This Row],[OrderDate]],17),".",":")+0</f>
        <v>43571.442615740743</v>
      </c>
      <c r="I2437" s="3">
        <f>SUBSTITUTE(LEFT(Tableau1[[#This Row],[OrderDueTo]],17),".",":")+0</f>
        <v>43572.5</v>
      </c>
      <c r="J2437" s="13" t="str">
        <f>VLOOKUP(Tableau1[[#This Row],[AnaCode]],'Config Analyses'!A:C,2,FALSE)</f>
        <v>Analyse métaux lourds</v>
      </c>
      <c r="K2437" s="13" t="str">
        <f>VLOOKUP(Tableau1[[#This Row],[AnaCode]],'Config Analyses'!A:C,3,FALSE)</f>
        <v>Equipe 1</v>
      </c>
      <c r="L2437" s="13" t="str">
        <f>VLOOKUP(Tableau1[[#This Row],[CustomerCode]],'Config Clients'!A:D,3,FALSE)</f>
        <v>Coopérative agricole</v>
      </c>
      <c r="M2437" s="13" t="str">
        <f>VLOOKUP(Tableau1[[#This Row],[CustomerCode]],'Config Clients'!A:D,4,FALSE)</f>
        <v>Julie</v>
      </c>
      <c r="N2437" s="10" t="str">
        <f>IFERROR(IF(Tableau1[[#This Row],[Date rendu]]-'Date de l''export'!$A$2&gt;0,"Non","Oui"),"Oui")</f>
        <v>Non</v>
      </c>
      <c r="O2437" s="11">
        <f>IF(Tableau1[[#This Row],[En retard?]]="Non",Tableau1[[#This Row],[Date rendu]]-'Date de l''export'!$A$2,0)</f>
        <v>0.74041666666744277</v>
      </c>
      <c r="P2437" s="14" t="str">
        <f>IF(Tableau1[[#This Row],[En retard?]]="Oui","HD",IF(Tableau1[Délai restant]&lt;1,"&lt;24h",IF(Tableau1[Délai restant]&lt;2,"&lt;48h","≥48h")))</f>
        <v>&lt;24h</v>
      </c>
      <c r="Q2437" s="14" t="str">
        <f>IF(AND(Tableau1[[#This Row],[En retard?]]="Oui",OR(Tableau1[[#This Row],[Product]]="Citron",Tableau1[[#This Row],[Product]]="Amandes")),"Oui","Non")</f>
        <v>Non</v>
      </c>
      <c r="R2437" t="str">
        <f>CONCATENATE(Tableau1[[#This Row],[OrderCode]],"|",Tableau1[[#This Row],[AnaCode]],"|",Tableau1[[#This Row],[Product]])</f>
        <v>CMD01748509|MTX|Jus de fruits</v>
      </c>
    </row>
    <row r="2438" spans="1:18" x14ac:dyDescent="0.25">
      <c r="A2438" s="1" t="s">
        <v>127</v>
      </c>
      <c r="B2438" s="1" t="s">
        <v>31</v>
      </c>
      <c r="C2438" s="3" t="s">
        <v>61</v>
      </c>
      <c r="D2438" s="3" t="s">
        <v>14</v>
      </c>
      <c r="E2438" s="1" t="s">
        <v>179</v>
      </c>
      <c r="F2438" s="1" t="s">
        <v>2870</v>
      </c>
      <c r="G2438" s="1" t="s">
        <v>945</v>
      </c>
      <c r="H2438" s="3">
        <f>SUBSTITUTE(LEFT(Tableau1[[#This Row],[OrderDate]],17),".",":")+0</f>
        <v>43571.443055555559</v>
      </c>
      <c r="I2438" s="3">
        <f>SUBSTITUTE(LEFT(Tableau1[[#This Row],[OrderDueTo]],17),".",":")+0</f>
        <v>43572.5</v>
      </c>
      <c r="J2438" s="13" t="str">
        <f>VLOOKUP(Tableau1[[#This Row],[AnaCode]],'Config Analyses'!A:C,2,FALSE)</f>
        <v>Analyse métaux lourds</v>
      </c>
      <c r="K2438" s="13" t="str">
        <f>VLOOKUP(Tableau1[[#This Row],[AnaCode]],'Config Analyses'!A:C,3,FALSE)</f>
        <v>Equipe 1</v>
      </c>
      <c r="L2438" s="13" t="str">
        <f>VLOOKUP(Tableau1[[#This Row],[CustomerCode]],'Config Clients'!A:D,3,FALSE)</f>
        <v>Grande surface</v>
      </c>
      <c r="M2438" s="13" t="str">
        <f>VLOOKUP(Tableau1[[#This Row],[CustomerCode]],'Config Clients'!A:D,4,FALSE)</f>
        <v>Eric</v>
      </c>
      <c r="N2438" s="10" t="str">
        <f>IFERROR(IF(Tableau1[[#This Row],[Date rendu]]-'Date de l''export'!$A$2&gt;0,"Non","Oui"),"Oui")</f>
        <v>Non</v>
      </c>
      <c r="O2438" s="11">
        <f>IF(Tableau1[[#This Row],[En retard?]]="Non",Tableau1[[#This Row],[Date rendu]]-'Date de l''export'!$A$2,0)</f>
        <v>0.74041666666744277</v>
      </c>
      <c r="P2438" s="14" t="str">
        <f>IF(Tableau1[[#This Row],[En retard?]]="Oui","HD",IF(Tableau1[Délai restant]&lt;1,"&lt;24h",IF(Tableau1[Délai restant]&lt;2,"&lt;48h","≥48h")))</f>
        <v>&lt;24h</v>
      </c>
      <c r="Q2438" s="14" t="str">
        <f>IF(AND(Tableau1[[#This Row],[En retard?]]="Oui",OR(Tableau1[[#This Row],[Product]]="Citron",Tableau1[[#This Row],[Product]]="Amandes")),"Oui","Non")</f>
        <v>Non</v>
      </c>
      <c r="R2438" t="str">
        <f>CONCATENATE(Tableau1[[#This Row],[OrderCode]],"|",Tableau1[[#This Row],[AnaCode]],"|",Tableau1[[#This Row],[Product]])</f>
        <v>CMD01359203|MTX|Pomme de terre</v>
      </c>
    </row>
    <row r="2439" spans="1:18" x14ac:dyDescent="0.25">
      <c r="A2439" s="1" t="s">
        <v>351</v>
      </c>
      <c r="B2439" s="1" t="s">
        <v>20</v>
      </c>
      <c r="C2439" s="3" t="s">
        <v>61</v>
      </c>
      <c r="D2439" s="3" t="s">
        <v>14</v>
      </c>
      <c r="E2439" s="1" t="s">
        <v>179</v>
      </c>
      <c r="F2439" s="1" t="s">
        <v>2885</v>
      </c>
      <c r="G2439" s="1" t="s">
        <v>945</v>
      </c>
      <c r="H2439" s="3">
        <f>SUBSTITUTE(LEFT(Tableau1[[#This Row],[OrderDate]],17),".",":")+0</f>
        <v>43571.443761574075</v>
      </c>
      <c r="I2439" s="3">
        <f>SUBSTITUTE(LEFT(Tableau1[[#This Row],[OrderDueTo]],17),".",":")+0</f>
        <v>43572.5</v>
      </c>
      <c r="J2439" s="13" t="str">
        <f>VLOOKUP(Tableau1[[#This Row],[AnaCode]],'Config Analyses'!A:C,2,FALSE)</f>
        <v>Analyse métaux lourds</v>
      </c>
      <c r="K2439" s="13" t="str">
        <f>VLOOKUP(Tableau1[[#This Row],[AnaCode]],'Config Analyses'!A:C,3,FALSE)</f>
        <v>Equipe 1</v>
      </c>
      <c r="L2439" s="13" t="str">
        <f>VLOOKUP(Tableau1[[#This Row],[CustomerCode]],'Config Clients'!A:D,3,FALSE)</f>
        <v>Grande surface</v>
      </c>
      <c r="M2439" s="13" t="str">
        <f>VLOOKUP(Tableau1[[#This Row],[CustomerCode]],'Config Clients'!A:D,4,FALSE)</f>
        <v>Eric</v>
      </c>
      <c r="N2439" s="10" t="str">
        <f>IFERROR(IF(Tableau1[[#This Row],[Date rendu]]-'Date de l''export'!$A$2&gt;0,"Non","Oui"),"Oui")</f>
        <v>Non</v>
      </c>
      <c r="O2439" s="11">
        <f>IF(Tableau1[[#This Row],[En retard?]]="Non",Tableau1[[#This Row],[Date rendu]]-'Date de l''export'!$A$2,0)</f>
        <v>0.74041666666744277</v>
      </c>
      <c r="P2439" s="14" t="str">
        <f>IF(Tableau1[[#This Row],[En retard?]]="Oui","HD",IF(Tableau1[Délai restant]&lt;1,"&lt;24h",IF(Tableau1[Délai restant]&lt;2,"&lt;48h","≥48h")))</f>
        <v>&lt;24h</v>
      </c>
      <c r="Q2439" s="14" t="str">
        <f>IF(AND(Tableau1[[#This Row],[En retard?]]="Oui",OR(Tableau1[[#This Row],[Product]]="Citron",Tableau1[[#This Row],[Product]]="Amandes")),"Oui","Non")</f>
        <v>Non</v>
      </c>
      <c r="R2439" t="str">
        <f>CONCATENATE(Tableau1[[#This Row],[OrderCode]],"|",Tableau1[[#This Row],[AnaCode]],"|",Tableau1[[#This Row],[Product]])</f>
        <v>CMD01570101|MTX|Orange</v>
      </c>
    </row>
    <row r="2440" spans="1:18" x14ac:dyDescent="0.25">
      <c r="A2440" s="1" t="s">
        <v>522</v>
      </c>
      <c r="B2440" s="1" t="s">
        <v>31</v>
      </c>
      <c r="C2440" s="3" t="s">
        <v>49</v>
      </c>
      <c r="D2440" s="3" t="s">
        <v>8</v>
      </c>
      <c r="E2440" s="1" t="s">
        <v>107</v>
      </c>
      <c r="F2440" s="1" t="s">
        <v>2806</v>
      </c>
      <c r="G2440" s="1" t="s">
        <v>950</v>
      </c>
      <c r="H2440" s="3">
        <f>SUBSTITUTE(LEFT(Tableau1[[#This Row],[OrderDate]],17),".",":")+0</f>
        <v>43571.443854166668</v>
      </c>
      <c r="I2440" s="3">
        <f>SUBSTITUTE(LEFT(Tableau1[[#This Row],[OrderDueTo]],17),".",":")+0</f>
        <v>43574.5</v>
      </c>
      <c r="J2440" s="13" t="str">
        <f>VLOOKUP(Tableau1[[#This Row],[AnaCode]],'Config Analyses'!A:C,2,FALSE)</f>
        <v>Analyse nutritionelle</v>
      </c>
      <c r="K2440" s="13" t="str">
        <f>VLOOKUP(Tableau1[[#This Row],[AnaCode]],'Config Analyses'!A:C,3,FALSE)</f>
        <v>Equipe 2</v>
      </c>
      <c r="L2440" s="13" t="str">
        <f>VLOOKUP(Tableau1[[#This Row],[CustomerCode]],'Config Clients'!A:D,3,FALSE)</f>
        <v>Grande surface</v>
      </c>
      <c r="M2440" s="13" t="str">
        <f>VLOOKUP(Tableau1[[#This Row],[CustomerCode]],'Config Clients'!A:D,4,FALSE)</f>
        <v>Eric</v>
      </c>
      <c r="N2440" s="10" t="str">
        <f>IFERROR(IF(Tableau1[[#This Row],[Date rendu]]-'Date de l''export'!$A$2&gt;0,"Non","Oui"),"Oui")</f>
        <v>Non</v>
      </c>
      <c r="O2440" s="11">
        <f>IF(Tableau1[[#This Row],[En retard?]]="Non",Tableau1[[#This Row],[Date rendu]]-'Date de l''export'!$A$2,0)</f>
        <v>2.7404166666674428</v>
      </c>
      <c r="P2440" s="14" t="str">
        <f>IF(Tableau1[[#This Row],[En retard?]]="Oui","HD",IF(Tableau1[Délai restant]&lt;1,"&lt;24h",IF(Tableau1[Délai restant]&lt;2,"&lt;48h","≥48h")))</f>
        <v>≥48h</v>
      </c>
      <c r="Q2440" s="14" t="str">
        <f>IF(AND(Tableau1[[#This Row],[En retard?]]="Oui",OR(Tableau1[[#This Row],[Product]]="Citron",Tableau1[[#This Row],[Product]]="Amandes")),"Oui","Non")</f>
        <v>Non</v>
      </c>
      <c r="R2440" t="str">
        <f>CONCATENATE(Tableau1[[#This Row],[OrderCode]],"|",Tableau1[[#This Row],[AnaCode]],"|",Tableau1[[#This Row],[Product]])</f>
        <v>CMD01742602|NTR|Pomme de terre</v>
      </c>
    </row>
    <row r="2441" spans="1:18" x14ac:dyDescent="0.25">
      <c r="A2441" s="1" t="s">
        <v>862</v>
      </c>
      <c r="B2441" s="1" t="s">
        <v>42</v>
      </c>
      <c r="C2441" s="3" t="s">
        <v>75</v>
      </c>
      <c r="D2441" s="3" t="s">
        <v>24</v>
      </c>
      <c r="E2441" s="1" t="s">
        <v>179</v>
      </c>
      <c r="F2441" s="1" t="s">
        <v>2872</v>
      </c>
      <c r="G2441" s="1" t="s">
        <v>945</v>
      </c>
      <c r="H2441" s="3">
        <f>SUBSTITUTE(LEFT(Tableau1[[#This Row],[OrderDate]],17),".",":")+0</f>
        <v>43571.444131944445</v>
      </c>
      <c r="I2441" s="3">
        <f>SUBSTITUTE(LEFT(Tableau1[[#This Row],[OrderDueTo]],17),".",":")+0</f>
        <v>43572.5</v>
      </c>
      <c r="J2441" s="13" t="str">
        <f>VLOOKUP(Tableau1[[#This Row],[AnaCode]],'Config Analyses'!A:C,2,FALSE)</f>
        <v>Analyse métaux lourds</v>
      </c>
      <c r="K2441" s="13" t="str">
        <f>VLOOKUP(Tableau1[[#This Row],[AnaCode]],'Config Analyses'!A:C,3,FALSE)</f>
        <v>Equipe 1</v>
      </c>
      <c r="L2441" s="13" t="str">
        <f>VLOOKUP(Tableau1[[#This Row],[CustomerCode]],'Config Clients'!A:D,3,FALSE)</f>
        <v>Entreprises agro-alimentaires</v>
      </c>
      <c r="M2441" s="13" t="str">
        <f>VLOOKUP(Tableau1[[#This Row],[CustomerCode]],'Config Clients'!A:D,4,FALSE)</f>
        <v>Julien</v>
      </c>
      <c r="N2441" s="10" t="str">
        <f>IFERROR(IF(Tableau1[[#This Row],[Date rendu]]-'Date de l''export'!$A$2&gt;0,"Non","Oui"),"Oui")</f>
        <v>Non</v>
      </c>
      <c r="O2441" s="11">
        <f>IF(Tableau1[[#This Row],[En retard?]]="Non",Tableau1[[#This Row],[Date rendu]]-'Date de l''export'!$A$2,0)</f>
        <v>0.74041666666744277</v>
      </c>
      <c r="P2441" s="14" t="str">
        <f>IF(Tableau1[[#This Row],[En retard?]]="Oui","HD",IF(Tableau1[Délai restant]&lt;1,"&lt;24h",IF(Tableau1[Délai restant]&lt;2,"&lt;48h","≥48h")))</f>
        <v>&lt;24h</v>
      </c>
      <c r="Q2441" s="14" t="str">
        <f>IF(AND(Tableau1[[#This Row],[En retard?]]="Oui",OR(Tableau1[[#This Row],[Product]]="Citron",Tableau1[[#This Row],[Product]]="Amandes")),"Oui","Non")</f>
        <v>Non</v>
      </c>
      <c r="R2441" t="str">
        <f>CONCATENATE(Tableau1[[#This Row],[OrderCode]],"|",Tableau1[[#This Row],[AnaCode]],"|",Tableau1[[#This Row],[Product]])</f>
        <v>CMD01754812|MTX|Jus de fruits</v>
      </c>
    </row>
    <row r="2442" spans="1:18" x14ac:dyDescent="0.25">
      <c r="A2442" s="1" t="s">
        <v>824</v>
      </c>
      <c r="B2442" s="1" t="s">
        <v>31</v>
      </c>
      <c r="C2442" s="3" t="s">
        <v>58</v>
      </c>
      <c r="D2442" s="3" t="s">
        <v>13</v>
      </c>
      <c r="E2442" s="1" t="s">
        <v>226</v>
      </c>
      <c r="F2442" s="1" t="s">
        <v>1894</v>
      </c>
      <c r="G2442" s="1" t="s">
        <v>964</v>
      </c>
      <c r="H2442" s="3">
        <f>SUBSTITUTE(LEFT(Tableau1[[#This Row],[OrderDate]],17),".",":")+0</f>
        <v>43571.444328703707</v>
      </c>
      <c r="I2442" s="3">
        <f>SUBSTITUTE(LEFT(Tableau1[[#This Row],[OrderDueTo]],17),".",":")+0</f>
        <v>43573.5</v>
      </c>
      <c r="J2442" s="13" t="str">
        <f>VLOOKUP(Tableau1[[#This Row],[AnaCode]],'Config Analyses'!A:C,2,FALSE)</f>
        <v>Analyse microbiologique</v>
      </c>
      <c r="K2442" s="13" t="str">
        <f>VLOOKUP(Tableau1[[#This Row],[AnaCode]],'Config Analyses'!A:C,3,FALSE)</f>
        <v>Equipe 4</v>
      </c>
      <c r="L2442" s="13" t="str">
        <f>VLOOKUP(Tableau1[[#This Row],[CustomerCode]],'Config Clients'!A:D,3,FALSE)</f>
        <v>Coopérative agricole</v>
      </c>
      <c r="M2442" s="13" t="str">
        <f>VLOOKUP(Tableau1[[#This Row],[CustomerCode]],'Config Clients'!A:D,4,FALSE)</f>
        <v>Béatrice</v>
      </c>
      <c r="N2442" s="10" t="str">
        <f>IFERROR(IF(Tableau1[[#This Row],[Date rendu]]-'Date de l''export'!$A$2&gt;0,"Non","Oui"),"Oui")</f>
        <v>Non</v>
      </c>
      <c r="O2442" s="11">
        <f>IF(Tableau1[[#This Row],[En retard?]]="Non",Tableau1[[#This Row],[Date rendu]]-'Date de l''export'!$A$2,0)</f>
        <v>1.7404166666674428</v>
      </c>
      <c r="P2442" s="14" t="str">
        <f>IF(Tableau1[[#This Row],[En retard?]]="Oui","HD",IF(Tableau1[Délai restant]&lt;1,"&lt;24h",IF(Tableau1[Délai restant]&lt;2,"&lt;48h","≥48h")))</f>
        <v>&lt;48h</v>
      </c>
      <c r="Q2442" s="14" t="str">
        <f>IF(AND(Tableau1[[#This Row],[En retard?]]="Oui",OR(Tableau1[[#This Row],[Product]]="Citron",Tableau1[[#This Row],[Product]]="Amandes")),"Oui","Non")</f>
        <v>Non</v>
      </c>
      <c r="R2442" t="str">
        <f>CONCATENATE(Tableau1[[#This Row],[OrderCode]],"|",Tableau1[[#This Row],[AnaCode]],"|",Tableau1[[#This Row],[Product]])</f>
        <v>CMD01763110|BACT|Pomme de terre</v>
      </c>
    </row>
    <row r="2443" spans="1:18" x14ac:dyDescent="0.25">
      <c r="A2443" s="1" t="s">
        <v>4050</v>
      </c>
      <c r="B2443" s="1" t="s">
        <v>42</v>
      </c>
      <c r="C2443" s="3" t="s">
        <v>188</v>
      </c>
      <c r="D2443" s="3" t="s">
        <v>38</v>
      </c>
      <c r="E2443" s="1" t="s">
        <v>229</v>
      </c>
      <c r="F2443" s="1" t="s">
        <v>4051</v>
      </c>
      <c r="G2443" s="1" t="s">
        <v>964</v>
      </c>
      <c r="H2443" s="3">
        <f>SUBSTITUTE(LEFT(Tableau1[[#This Row],[OrderDate]],17),".",":")+0</f>
        <v>43571.445590277777</v>
      </c>
      <c r="I2443" s="3">
        <f>SUBSTITUTE(LEFT(Tableau1[[#This Row],[OrderDueTo]],17),".",":")+0</f>
        <v>43573.5</v>
      </c>
      <c r="J2443" s="13" t="str">
        <f>VLOOKUP(Tableau1[[#This Row],[AnaCode]],'Config Analyses'!A:C,2,FALSE)</f>
        <v>Analyse sucres</v>
      </c>
      <c r="K2443" s="13" t="str">
        <f>VLOOKUP(Tableau1[[#This Row],[AnaCode]],'Config Analyses'!A:C,3,FALSE)</f>
        <v>Equipe 2</v>
      </c>
      <c r="L2443" s="13" t="str">
        <f>VLOOKUP(Tableau1[[#This Row],[CustomerCode]],'Config Clients'!A:D,3,FALSE)</f>
        <v>Coopérative agricole</v>
      </c>
      <c r="M2443" s="13" t="str">
        <f>VLOOKUP(Tableau1[[#This Row],[CustomerCode]],'Config Clients'!A:D,4,FALSE)</f>
        <v>Julie</v>
      </c>
      <c r="N2443" s="10" t="str">
        <f>IFERROR(IF(Tableau1[[#This Row],[Date rendu]]-'Date de l''export'!$A$2&gt;0,"Non","Oui"),"Oui")</f>
        <v>Non</v>
      </c>
      <c r="O2443" s="11">
        <f>IF(Tableau1[[#This Row],[En retard?]]="Non",Tableau1[[#This Row],[Date rendu]]-'Date de l''export'!$A$2,0)</f>
        <v>1.7404166666674428</v>
      </c>
      <c r="P2443" s="14" t="str">
        <f>IF(Tableau1[[#This Row],[En retard?]]="Oui","HD",IF(Tableau1[Délai restant]&lt;1,"&lt;24h",IF(Tableau1[Délai restant]&lt;2,"&lt;48h","≥48h")))</f>
        <v>&lt;48h</v>
      </c>
      <c r="Q2443" s="14" t="str">
        <f>IF(AND(Tableau1[[#This Row],[En retard?]]="Oui",OR(Tableau1[[#This Row],[Product]]="Citron",Tableau1[[#This Row],[Product]]="Amandes")),"Oui","Non")</f>
        <v>Non</v>
      </c>
      <c r="R2443" t="str">
        <f>CONCATENATE(Tableau1[[#This Row],[OrderCode]],"|",Tableau1[[#This Row],[AnaCode]],"|",Tableau1[[#This Row],[Product]])</f>
        <v>CMD01721612|SCR|Jus de fruits</v>
      </c>
    </row>
    <row r="2444" spans="1:18" x14ac:dyDescent="0.25">
      <c r="A2444" s="1" t="s">
        <v>3265</v>
      </c>
      <c r="B2444" s="1" t="s">
        <v>42</v>
      </c>
      <c r="C2444" s="3" t="s">
        <v>188</v>
      </c>
      <c r="D2444" s="3" t="s">
        <v>38</v>
      </c>
      <c r="E2444" s="1" t="s">
        <v>107</v>
      </c>
      <c r="F2444" s="1" t="s">
        <v>4052</v>
      </c>
      <c r="G2444" s="1" t="s">
        <v>950</v>
      </c>
      <c r="H2444" s="3">
        <f>SUBSTITUTE(LEFT(Tableau1[[#This Row],[OrderDate]],17),".",":")+0</f>
        <v>43571.446006944447</v>
      </c>
      <c r="I2444" s="3">
        <f>SUBSTITUTE(LEFT(Tableau1[[#This Row],[OrderDueTo]],17),".",":")+0</f>
        <v>43574.5</v>
      </c>
      <c r="J2444" s="13" t="str">
        <f>VLOOKUP(Tableau1[[#This Row],[AnaCode]],'Config Analyses'!A:C,2,FALSE)</f>
        <v>Analyse nutritionelle</v>
      </c>
      <c r="K2444" s="13" t="str">
        <f>VLOOKUP(Tableau1[[#This Row],[AnaCode]],'Config Analyses'!A:C,3,FALSE)</f>
        <v>Equipe 2</v>
      </c>
      <c r="L2444" s="13" t="str">
        <f>VLOOKUP(Tableau1[[#This Row],[CustomerCode]],'Config Clients'!A:D,3,FALSE)</f>
        <v>Coopérative agricole</v>
      </c>
      <c r="M2444" s="13" t="str">
        <f>VLOOKUP(Tableau1[[#This Row],[CustomerCode]],'Config Clients'!A:D,4,FALSE)</f>
        <v>Julie</v>
      </c>
      <c r="N2444" s="10" t="str">
        <f>IFERROR(IF(Tableau1[[#This Row],[Date rendu]]-'Date de l''export'!$A$2&gt;0,"Non","Oui"),"Oui")</f>
        <v>Non</v>
      </c>
      <c r="O2444" s="11">
        <f>IF(Tableau1[[#This Row],[En retard?]]="Non",Tableau1[[#This Row],[Date rendu]]-'Date de l''export'!$A$2,0)</f>
        <v>2.7404166666674428</v>
      </c>
      <c r="P2444" s="14" t="str">
        <f>IF(Tableau1[[#This Row],[En retard?]]="Oui","HD",IF(Tableau1[Délai restant]&lt;1,"&lt;24h",IF(Tableau1[Délai restant]&lt;2,"&lt;48h","≥48h")))</f>
        <v>≥48h</v>
      </c>
      <c r="Q2444" s="14" t="str">
        <f>IF(AND(Tableau1[[#This Row],[En retard?]]="Oui",OR(Tableau1[[#This Row],[Product]]="Citron",Tableau1[[#This Row],[Product]]="Amandes")),"Oui","Non")</f>
        <v>Non</v>
      </c>
      <c r="R2444" t="str">
        <f>CONCATENATE(Tableau1[[#This Row],[OrderCode]],"|",Tableau1[[#This Row],[AnaCode]],"|",Tableau1[[#This Row],[Product]])</f>
        <v>CMD01695018|NTR|Jus de fruits</v>
      </c>
    </row>
    <row r="2445" spans="1:18" x14ac:dyDescent="0.25">
      <c r="A2445" s="1" t="s">
        <v>139</v>
      </c>
      <c r="B2445" s="1" t="s">
        <v>32</v>
      </c>
      <c r="C2445" s="3" t="s">
        <v>61</v>
      </c>
      <c r="D2445" s="3" t="s">
        <v>14</v>
      </c>
      <c r="E2445" s="1" t="s">
        <v>179</v>
      </c>
      <c r="F2445" s="1" t="s">
        <v>2945</v>
      </c>
      <c r="G2445" s="1" t="s">
        <v>945</v>
      </c>
      <c r="H2445" s="3">
        <f>SUBSTITUTE(LEFT(Tableau1[[#This Row],[OrderDate]],17),".",":")+0</f>
        <v>43571.446180555555</v>
      </c>
      <c r="I2445" s="3">
        <f>SUBSTITUTE(LEFT(Tableau1[[#This Row],[OrderDueTo]],17),".",":")+0</f>
        <v>43572.5</v>
      </c>
      <c r="J2445" s="13" t="str">
        <f>VLOOKUP(Tableau1[[#This Row],[AnaCode]],'Config Analyses'!A:C,2,FALSE)</f>
        <v>Analyse métaux lourds</v>
      </c>
      <c r="K2445" s="13" t="str">
        <f>VLOOKUP(Tableau1[[#This Row],[AnaCode]],'Config Analyses'!A:C,3,FALSE)</f>
        <v>Equipe 1</v>
      </c>
      <c r="L2445" s="13" t="str">
        <f>VLOOKUP(Tableau1[[#This Row],[CustomerCode]],'Config Clients'!A:D,3,FALSE)</f>
        <v>Grande surface</v>
      </c>
      <c r="M2445" s="13" t="str">
        <f>VLOOKUP(Tableau1[[#This Row],[CustomerCode]],'Config Clients'!A:D,4,FALSE)</f>
        <v>Eric</v>
      </c>
      <c r="N2445" s="10" t="str">
        <f>IFERROR(IF(Tableau1[[#This Row],[Date rendu]]-'Date de l''export'!$A$2&gt;0,"Non","Oui"),"Oui")</f>
        <v>Non</v>
      </c>
      <c r="O2445" s="11">
        <f>IF(Tableau1[[#This Row],[En retard?]]="Non",Tableau1[[#This Row],[Date rendu]]-'Date de l''export'!$A$2,0)</f>
        <v>0.74041666666744277</v>
      </c>
      <c r="P2445" s="14" t="str">
        <f>IF(Tableau1[[#This Row],[En retard?]]="Oui","HD",IF(Tableau1[Délai restant]&lt;1,"&lt;24h",IF(Tableau1[Délai restant]&lt;2,"&lt;48h","≥48h")))</f>
        <v>&lt;24h</v>
      </c>
      <c r="Q2445" s="14" t="str">
        <f>IF(AND(Tableau1[[#This Row],[En retard?]]="Oui",OR(Tableau1[[#This Row],[Product]]="Citron",Tableau1[[#This Row],[Product]]="Amandes")),"Oui","Non")</f>
        <v>Non</v>
      </c>
      <c r="R2445" t="str">
        <f>CONCATENATE(Tableau1[[#This Row],[OrderCode]],"|",Tableau1[[#This Row],[AnaCode]],"|",Tableau1[[#This Row],[Product]])</f>
        <v>CMD01645603|MTX|Tomate</v>
      </c>
    </row>
    <row r="2446" spans="1:18" x14ac:dyDescent="0.25">
      <c r="A2446" s="1" t="s">
        <v>4053</v>
      </c>
      <c r="B2446" s="1" t="s">
        <v>31</v>
      </c>
      <c r="C2446" s="3" t="s">
        <v>73</v>
      </c>
      <c r="D2446" s="3" t="s">
        <v>23</v>
      </c>
      <c r="E2446" s="1" t="s">
        <v>179</v>
      </c>
      <c r="F2446" s="1" t="s">
        <v>4054</v>
      </c>
      <c r="G2446" s="1" t="s">
        <v>945</v>
      </c>
      <c r="H2446" s="3">
        <f>SUBSTITUTE(LEFT(Tableau1[[#This Row],[OrderDate]],17),".",":")+0</f>
        <v>43571.446342592593</v>
      </c>
      <c r="I2446" s="3">
        <f>SUBSTITUTE(LEFT(Tableau1[[#This Row],[OrderDueTo]],17),".",":")+0</f>
        <v>43572.5</v>
      </c>
      <c r="J2446" s="13" t="str">
        <f>VLOOKUP(Tableau1[[#This Row],[AnaCode]],'Config Analyses'!A:C,2,FALSE)</f>
        <v>Analyse métaux lourds</v>
      </c>
      <c r="K2446" s="13" t="str">
        <f>VLOOKUP(Tableau1[[#This Row],[AnaCode]],'Config Analyses'!A:C,3,FALSE)</f>
        <v>Equipe 1</v>
      </c>
      <c r="L2446" s="13" t="str">
        <f>VLOOKUP(Tableau1[[#This Row],[CustomerCode]],'Config Clients'!A:D,3,FALSE)</f>
        <v>Entreprises agro-alimentaires</v>
      </c>
      <c r="M2446" s="13" t="str">
        <f>VLOOKUP(Tableau1[[#This Row],[CustomerCode]],'Config Clients'!A:D,4,FALSE)</f>
        <v>Julien</v>
      </c>
      <c r="N2446" s="10" t="str">
        <f>IFERROR(IF(Tableau1[[#This Row],[Date rendu]]-'Date de l''export'!$A$2&gt;0,"Non","Oui"),"Oui")</f>
        <v>Non</v>
      </c>
      <c r="O2446" s="11">
        <f>IF(Tableau1[[#This Row],[En retard?]]="Non",Tableau1[[#This Row],[Date rendu]]-'Date de l''export'!$A$2,0)</f>
        <v>0.74041666666744277</v>
      </c>
      <c r="P2446" s="14" t="str">
        <f>IF(Tableau1[[#This Row],[En retard?]]="Oui","HD",IF(Tableau1[Délai restant]&lt;1,"&lt;24h",IF(Tableau1[Délai restant]&lt;2,"&lt;48h","≥48h")))</f>
        <v>&lt;24h</v>
      </c>
      <c r="Q2446" s="14" t="str">
        <f>IF(AND(Tableau1[[#This Row],[En retard?]]="Oui",OR(Tableau1[[#This Row],[Product]]="Citron",Tableau1[[#This Row],[Product]]="Amandes")),"Oui","Non")</f>
        <v>Non</v>
      </c>
      <c r="R2446" t="str">
        <f>CONCATENATE(Tableau1[[#This Row],[OrderCode]],"|",Tableau1[[#This Row],[AnaCode]],"|",Tableau1[[#This Row],[Product]])</f>
        <v>CMD01392503|MTX|Pomme de terre</v>
      </c>
    </row>
    <row r="2447" spans="1:18" x14ac:dyDescent="0.25">
      <c r="A2447" s="1" t="s">
        <v>707</v>
      </c>
      <c r="B2447" s="1" t="s">
        <v>43</v>
      </c>
      <c r="C2447" s="3" t="s">
        <v>225</v>
      </c>
      <c r="D2447" s="3" t="s">
        <v>39</v>
      </c>
      <c r="E2447" s="1" t="s">
        <v>226</v>
      </c>
      <c r="F2447" s="1" t="s">
        <v>2875</v>
      </c>
      <c r="G2447" s="1" t="s">
        <v>964</v>
      </c>
      <c r="H2447" s="3">
        <f>SUBSTITUTE(LEFT(Tableau1[[#This Row],[OrderDate]],17),".",":")+0</f>
        <v>43571.446377314816</v>
      </c>
      <c r="I2447" s="3">
        <f>SUBSTITUTE(LEFT(Tableau1[[#This Row],[OrderDueTo]],17),".",":")+0</f>
        <v>43573.5</v>
      </c>
      <c r="J2447" s="13" t="str">
        <f>VLOOKUP(Tableau1[[#This Row],[AnaCode]],'Config Analyses'!A:C,2,FALSE)</f>
        <v>Analyse microbiologique</v>
      </c>
      <c r="K2447" s="13" t="str">
        <f>VLOOKUP(Tableau1[[#This Row],[AnaCode]],'Config Analyses'!A:C,3,FALSE)</f>
        <v>Equipe 4</v>
      </c>
      <c r="L2447" s="13" t="str">
        <f>VLOOKUP(Tableau1[[#This Row],[CustomerCode]],'Config Clients'!A:D,3,FALSE)</f>
        <v>Coopérative agricole</v>
      </c>
      <c r="M2447" s="13" t="str">
        <f>VLOOKUP(Tableau1[[#This Row],[CustomerCode]],'Config Clients'!A:D,4,FALSE)</f>
        <v>Béatrice</v>
      </c>
      <c r="N2447" s="10" t="str">
        <f>IFERROR(IF(Tableau1[[#This Row],[Date rendu]]-'Date de l''export'!$A$2&gt;0,"Non","Oui"),"Oui")</f>
        <v>Non</v>
      </c>
      <c r="O2447" s="11">
        <f>IF(Tableau1[[#This Row],[En retard?]]="Non",Tableau1[[#This Row],[Date rendu]]-'Date de l''export'!$A$2,0)</f>
        <v>1.7404166666674428</v>
      </c>
      <c r="P2447" s="14" t="str">
        <f>IF(Tableau1[[#This Row],[En retard?]]="Oui","HD",IF(Tableau1[Délai restant]&lt;1,"&lt;24h",IF(Tableau1[Délai restant]&lt;2,"&lt;48h","≥48h")))</f>
        <v>&lt;48h</v>
      </c>
      <c r="Q2447" s="14" t="str">
        <f>IF(AND(Tableau1[[#This Row],[En retard?]]="Oui",OR(Tableau1[[#This Row],[Product]]="Citron",Tableau1[[#This Row],[Product]]="Amandes")),"Oui","Non")</f>
        <v>Non</v>
      </c>
      <c r="R2447" t="str">
        <f>CONCATENATE(Tableau1[[#This Row],[OrderCode]],"|",Tableau1[[#This Row],[AnaCode]],"|",Tableau1[[#This Row],[Product]])</f>
        <v>CMD01774001|BACT|Pomme</v>
      </c>
    </row>
    <row r="2448" spans="1:18" x14ac:dyDescent="0.25">
      <c r="A2448" s="1" t="s">
        <v>342</v>
      </c>
      <c r="B2448" s="1" t="s">
        <v>31</v>
      </c>
      <c r="C2448" s="3" t="s">
        <v>54</v>
      </c>
      <c r="D2448" s="3" t="s">
        <v>10</v>
      </c>
      <c r="E2448" s="1" t="s">
        <v>226</v>
      </c>
      <c r="F2448" s="1" t="s">
        <v>2496</v>
      </c>
      <c r="G2448" s="1" t="s">
        <v>964</v>
      </c>
      <c r="H2448" s="3">
        <f>SUBSTITUTE(LEFT(Tableau1[[#This Row],[OrderDate]],17),".",":")+0</f>
        <v>43571.447523148148</v>
      </c>
      <c r="I2448" s="3">
        <f>SUBSTITUTE(LEFT(Tableau1[[#This Row],[OrderDueTo]],17),".",":")+0</f>
        <v>43573.5</v>
      </c>
      <c r="J2448" s="13" t="str">
        <f>VLOOKUP(Tableau1[[#This Row],[AnaCode]],'Config Analyses'!A:C,2,FALSE)</f>
        <v>Analyse microbiologique</v>
      </c>
      <c r="K2448" s="13" t="str">
        <f>VLOOKUP(Tableau1[[#This Row],[AnaCode]],'Config Analyses'!A:C,3,FALSE)</f>
        <v>Equipe 4</v>
      </c>
      <c r="L2448" s="13" t="str">
        <f>VLOOKUP(Tableau1[[#This Row],[CustomerCode]],'Config Clients'!A:D,3,FALSE)</f>
        <v>Coopérative agricole</v>
      </c>
      <c r="M2448" s="13" t="str">
        <f>VLOOKUP(Tableau1[[#This Row],[CustomerCode]],'Config Clients'!A:D,4,FALSE)</f>
        <v>Julie</v>
      </c>
      <c r="N2448" s="10" t="str">
        <f>IFERROR(IF(Tableau1[[#This Row],[Date rendu]]-'Date de l''export'!$A$2&gt;0,"Non","Oui"),"Oui")</f>
        <v>Non</v>
      </c>
      <c r="O2448" s="11">
        <f>IF(Tableau1[[#This Row],[En retard?]]="Non",Tableau1[[#This Row],[Date rendu]]-'Date de l''export'!$A$2,0)</f>
        <v>1.7404166666674428</v>
      </c>
      <c r="P2448" s="14" t="str">
        <f>IF(Tableau1[[#This Row],[En retard?]]="Oui","HD",IF(Tableau1[Délai restant]&lt;1,"&lt;24h",IF(Tableau1[Délai restant]&lt;2,"&lt;48h","≥48h")))</f>
        <v>&lt;48h</v>
      </c>
      <c r="Q2448" s="14" t="str">
        <f>IF(AND(Tableau1[[#This Row],[En retard?]]="Oui",OR(Tableau1[[#This Row],[Product]]="Citron",Tableau1[[#This Row],[Product]]="Amandes")),"Oui","Non")</f>
        <v>Non</v>
      </c>
      <c r="R2448" t="str">
        <f>CONCATENATE(Tableau1[[#This Row],[OrderCode]],"|",Tableau1[[#This Row],[AnaCode]],"|",Tableau1[[#This Row],[Product]])</f>
        <v>CMD01626302|BACT|Pomme de terre</v>
      </c>
    </row>
    <row r="2449" spans="1:18" x14ac:dyDescent="0.25">
      <c r="A2449" s="1" t="s">
        <v>3877</v>
      </c>
      <c r="B2449" s="1" t="s">
        <v>42</v>
      </c>
      <c r="C2449" s="3" t="s">
        <v>188</v>
      </c>
      <c r="D2449" s="3" t="s">
        <v>38</v>
      </c>
      <c r="E2449" s="1" t="s">
        <v>179</v>
      </c>
      <c r="F2449" s="1" t="s">
        <v>4055</v>
      </c>
      <c r="G2449" s="1" t="s">
        <v>945</v>
      </c>
      <c r="H2449" s="3">
        <f>SUBSTITUTE(LEFT(Tableau1[[#This Row],[OrderDate]],17),".",":")+0</f>
        <v>43571.448495370372</v>
      </c>
      <c r="I2449" s="3">
        <f>SUBSTITUTE(LEFT(Tableau1[[#This Row],[OrderDueTo]],17),".",":")+0</f>
        <v>43572.5</v>
      </c>
      <c r="J2449" s="13" t="str">
        <f>VLOOKUP(Tableau1[[#This Row],[AnaCode]],'Config Analyses'!A:C,2,FALSE)</f>
        <v>Analyse métaux lourds</v>
      </c>
      <c r="K2449" s="13" t="str">
        <f>VLOOKUP(Tableau1[[#This Row],[AnaCode]],'Config Analyses'!A:C,3,FALSE)</f>
        <v>Equipe 1</v>
      </c>
      <c r="L2449" s="13" t="str">
        <f>VLOOKUP(Tableau1[[#This Row],[CustomerCode]],'Config Clients'!A:D,3,FALSE)</f>
        <v>Coopérative agricole</v>
      </c>
      <c r="M2449" s="13" t="str">
        <f>VLOOKUP(Tableau1[[#This Row],[CustomerCode]],'Config Clients'!A:D,4,FALSE)</f>
        <v>Julie</v>
      </c>
      <c r="N2449" s="10" t="str">
        <f>IFERROR(IF(Tableau1[[#This Row],[Date rendu]]-'Date de l''export'!$A$2&gt;0,"Non","Oui"),"Oui")</f>
        <v>Non</v>
      </c>
      <c r="O2449" s="11">
        <f>IF(Tableau1[[#This Row],[En retard?]]="Non",Tableau1[[#This Row],[Date rendu]]-'Date de l''export'!$A$2,0)</f>
        <v>0.74041666666744277</v>
      </c>
      <c r="P2449" s="14" t="str">
        <f>IF(Tableau1[[#This Row],[En retard?]]="Oui","HD",IF(Tableau1[Délai restant]&lt;1,"&lt;24h",IF(Tableau1[Délai restant]&lt;2,"&lt;48h","≥48h")))</f>
        <v>&lt;24h</v>
      </c>
      <c r="Q2449" s="14" t="str">
        <f>IF(AND(Tableau1[[#This Row],[En retard?]]="Oui",OR(Tableau1[[#This Row],[Product]]="Citron",Tableau1[[#This Row],[Product]]="Amandes")),"Oui","Non")</f>
        <v>Non</v>
      </c>
      <c r="R2449" t="str">
        <f>CONCATENATE(Tableau1[[#This Row],[OrderCode]],"|",Tableau1[[#This Row],[AnaCode]],"|",Tableau1[[#This Row],[Product]])</f>
        <v>CMD01695010|MTX|Jus de fruits</v>
      </c>
    </row>
    <row r="2450" spans="1:18" x14ac:dyDescent="0.25">
      <c r="A2450" s="1" t="s">
        <v>398</v>
      </c>
      <c r="B2450" s="1" t="s">
        <v>31</v>
      </c>
      <c r="C2450" s="3" t="s">
        <v>49</v>
      </c>
      <c r="D2450" s="3" t="s">
        <v>8</v>
      </c>
      <c r="E2450" s="1" t="s">
        <v>179</v>
      </c>
      <c r="F2450" s="1" t="s">
        <v>2538</v>
      </c>
      <c r="G2450" s="1" t="s">
        <v>945</v>
      </c>
      <c r="H2450" s="3">
        <f>SUBSTITUTE(LEFT(Tableau1[[#This Row],[OrderDate]],17),".",":")+0</f>
        <v>43571.449976851851</v>
      </c>
      <c r="I2450" s="3">
        <f>SUBSTITUTE(LEFT(Tableau1[[#This Row],[OrderDueTo]],17),".",":")+0</f>
        <v>43572.5</v>
      </c>
      <c r="J2450" s="13" t="str">
        <f>VLOOKUP(Tableau1[[#This Row],[AnaCode]],'Config Analyses'!A:C,2,FALSE)</f>
        <v>Analyse métaux lourds</v>
      </c>
      <c r="K2450" s="13" t="str">
        <f>VLOOKUP(Tableau1[[#This Row],[AnaCode]],'Config Analyses'!A:C,3,FALSE)</f>
        <v>Equipe 1</v>
      </c>
      <c r="L2450" s="13" t="str">
        <f>VLOOKUP(Tableau1[[#This Row],[CustomerCode]],'Config Clients'!A:D,3,FALSE)</f>
        <v>Grande surface</v>
      </c>
      <c r="M2450" s="13" t="str">
        <f>VLOOKUP(Tableau1[[#This Row],[CustomerCode]],'Config Clients'!A:D,4,FALSE)</f>
        <v>Eric</v>
      </c>
      <c r="N2450" s="10" t="str">
        <f>IFERROR(IF(Tableau1[[#This Row],[Date rendu]]-'Date de l''export'!$A$2&gt;0,"Non","Oui"),"Oui")</f>
        <v>Non</v>
      </c>
      <c r="O2450" s="11">
        <f>IF(Tableau1[[#This Row],[En retard?]]="Non",Tableau1[[#This Row],[Date rendu]]-'Date de l''export'!$A$2,0)</f>
        <v>0.74041666666744277</v>
      </c>
      <c r="P2450" s="14" t="str">
        <f>IF(Tableau1[[#This Row],[En retard?]]="Oui","HD",IF(Tableau1[Délai restant]&lt;1,"&lt;24h",IF(Tableau1[Délai restant]&lt;2,"&lt;48h","≥48h")))</f>
        <v>&lt;24h</v>
      </c>
      <c r="Q2450" s="14" t="str">
        <f>IF(AND(Tableau1[[#This Row],[En retard?]]="Oui",OR(Tableau1[[#This Row],[Product]]="Citron",Tableau1[[#This Row],[Product]]="Amandes")),"Oui","Non")</f>
        <v>Non</v>
      </c>
      <c r="R2450" t="str">
        <f>CONCATENATE(Tableau1[[#This Row],[OrderCode]],"|",Tableau1[[#This Row],[AnaCode]],"|",Tableau1[[#This Row],[Product]])</f>
        <v>CMD01568806|MTX|Pomme de terre</v>
      </c>
    </row>
    <row r="2451" spans="1:18" x14ac:dyDescent="0.25">
      <c r="A2451" s="1" t="s">
        <v>250</v>
      </c>
      <c r="B2451" s="1" t="s">
        <v>31</v>
      </c>
      <c r="C2451" s="3" t="s">
        <v>54</v>
      </c>
      <c r="D2451" s="3" t="s">
        <v>10</v>
      </c>
      <c r="E2451" s="1" t="s">
        <v>63</v>
      </c>
      <c r="F2451" s="1" t="s">
        <v>2877</v>
      </c>
      <c r="G2451" s="1" t="s">
        <v>1013</v>
      </c>
      <c r="H2451" s="3">
        <f>SUBSTITUTE(LEFT(Tableau1[[#This Row],[OrderDate]],17),".",":")+0</f>
        <v>43571.452268518522</v>
      </c>
      <c r="I2451" s="3">
        <f>SUBSTITUTE(LEFT(Tableau1[[#This Row],[OrderDueTo]],17),".",":")+0</f>
        <v>43578.5</v>
      </c>
      <c r="J2451" s="13" t="str">
        <f>VLOOKUP(Tableau1[[#This Row],[AnaCode]],'Config Analyses'!A:C,2,FALSE)</f>
        <v>Analyse polluants d'emballage</v>
      </c>
      <c r="K2451" s="13" t="str">
        <f>VLOOKUP(Tableau1[[#This Row],[AnaCode]],'Config Analyses'!A:C,3,FALSE)</f>
        <v>Equipe 3</v>
      </c>
      <c r="L2451" s="13" t="str">
        <f>VLOOKUP(Tableau1[[#This Row],[CustomerCode]],'Config Clients'!A:D,3,FALSE)</f>
        <v>Coopérative agricole</v>
      </c>
      <c r="M2451" s="13" t="str">
        <f>VLOOKUP(Tableau1[[#This Row],[CustomerCode]],'Config Clients'!A:D,4,FALSE)</f>
        <v>Julie</v>
      </c>
      <c r="N2451" s="10" t="str">
        <f>IFERROR(IF(Tableau1[[#This Row],[Date rendu]]-'Date de l''export'!$A$2&gt;0,"Non","Oui"),"Oui")</f>
        <v>Non</v>
      </c>
      <c r="O2451" s="11">
        <f>IF(Tableau1[[#This Row],[En retard?]]="Non",Tableau1[[#This Row],[Date rendu]]-'Date de l''export'!$A$2,0)</f>
        <v>6.7404166666674428</v>
      </c>
      <c r="P2451" s="14" t="str">
        <f>IF(Tableau1[[#This Row],[En retard?]]="Oui","HD",IF(Tableau1[Délai restant]&lt;1,"&lt;24h",IF(Tableau1[Délai restant]&lt;2,"&lt;48h","≥48h")))</f>
        <v>≥48h</v>
      </c>
      <c r="Q2451" s="14" t="str">
        <f>IF(AND(Tableau1[[#This Row],[En retard?]]="Oui",OR(Tableau1[[#This Row],[Product]]="Citron",Tableau1[[#This Row],[Product]]="Amandes")),"Oui","Non")</f>
        <v>Non</v>
      </c>
      <c r="R2451" t="str">
        <f>CONCATENATE(Tableau1[[#This Row],[OrderCode]],"|",Tableau1[[#This Row],[AnaCode]],"|",Tableau1[[#This Row],[Product]])</f>
        <v>CMD01665305|PLLT|Pomme de terre</v>
      </c>
    </row>
    <row r="2452" spans="1:18" x14ac:dyDescent="0.25">
      <c r="A2452" s="1" t="s">
        <v>887</v>
      </c>
      <c r="B2452" s="1" t="s">
        <v>31</v>
      </c>
      <c r="C2452" s="3" t="s">
        <v>58</v>
      </c>
      <c r="D2452" s="3" t="s">
        <v>13</v>
      </c>
      <c r="E2452" s="1" t="s">
        <v>179</v>
      </c>
      <c r="F2452" s="1" t="s">
        <v>2958</v>
      </c>
      <c r="G2452" s="1" t="s">
        <v>945</v>
      </c>
      <c r="H2452" s="3">
        <f>SUBSTITUTE(LEFT(Tableau1[[#This Row],[OrderDate]],17),".",":")+0</f>
        <v>43571.452962962961</v>
      </c>
      <c r="I2452" s="3">
        <f>SUBSTITUTE(LEFT(Tableau1[[#This Row],[OrderDueTo]],17),".",":")+0</f>
        <v>43572.5</v>
      </c>
      <c r="J2452" s="13" t="str">
        <f>VLOOKUP(Tableau1[[#This Row],[AnaCode]],'Config Analyses'!A:C,2,FALSE)</f>
        <v>Analyse métaux lourds</v>
      </c>
      <c r="K2452" s="13" t="str">
        <f>VLOOKUP(Tableau1[[#This Row],[AnaCode]],'Config Analyses'!A:C,3,FALSE)</f>
        <v>Equipe 1</v>
      </c>
      <c r="L2452" s="13" t="str">
        <f>VLOOKUP(Tableau1[[#This Row],[CustomerCode]],'Config Clients'!A:D,3,FALSE)</f>
        <v>Coopérative agricole</v>
      </c>
      <c r="M2452" s="13" t="str">
        <f>VLOOKUP(Tableau1[[#This Row],[CustomerCode]],'Config Clients'!A:D,4,FALSE)</f>
        <v>Béatrice</v>
      </c>
      <c r="N2452" s="10" t="str">
        <f>IFERROR(IF(Tableau1[[#This Row],[Date rendu]]-'Date de l''export'!$A$2&gt;0,"Non","Oui"),"Oui")</f>
        <v>Non</v>
      </c>
      <c r="O2452" s="11">
        <f>IF(Tableau1[[#This Row],[En retard?]]="Non",Tableau1[[#This Row],[Date rendu]]-'Date de l''export'!$A$2,0)</f>
        <v>0.74041666666744277</v>
      </c>
      <c r="P2452" s="14" t="str">
        <f>IF(Tableau1[[#This Row],[En retard?]]="Oui","HD",IF(Tableau1[Délai restant]&lt;1,"&lt;24h",IF(Tableau1[Délai restant]&lt;2,"&lt;48h","≥48h")))</f>
        <v>&lt;24h</v>
      </c>
      <c r="Q2452" s="14" t="str">
        <f>IF(AND(Tableau1[[#This Row],[En retard?]]="Oui",OR(Tableau1[[#This Row],[Product]]="Citron",Tableau1[[#This Row],[Product]]="Amandes")),"Oui","Non")</f>
        <v>Non</v>
      </c>
      <c r="R2452" t="str">
        <f>CONCATENATE(Tableau1[[#This Row],[OrderCode]],"|",Tableau1[[#This Row],[AnaCode]],"|",Tableau1[[#This Row],[Product]])</f>
        <v>CMD01763103|MTX|Pomme de terre</v>
      </c>
    </row>
    <row r="2453" spans="1:18" x14ac:dyDescent="0.25">
      <c r="A2453" s="1" t="s">
        <v>617</v>
      </c>
      <c r="B2453" s="1" t="s">
        <v>31</v>
      </c>
      <c r="C2453" s="3" t="s">
        <v>61</v>
      </c>
      <c r="D2453" s="3" t="s">
        <v>14</v>
      </c>
      <c r="E2453" s="1" t="s">
        <v>179</v>
      </c>
      <c r="F2453" s="1" t="s">
        <v>2748</v>
      </c>
      <c r="G2453" s="1" t="s">
        <v>945</v>
      </c>
      <c r="H2453" s="3">
        <f>SUBSTITUTE(LEFT(Tableau1[[#This Row],[OrderDate]],17),".",":")+0</f>
        <v>43571.453668981485</v>
      </c>
      <c r="I2453" s="3">
        <f>SUBSTITUTE(LEFT(Tableau1[[#This Row],[OrderDueTo]],17),".",":")+0</f>
        <v>43572.5</v>
      </c>
      <c r="J2453" s="13" t="str">
        <f>VLOOKUP(Tableau1[[#This Row],[AnaCode]],'Config Analyses'!A:C,2,FALSE)</f>
        <v>Analyse métaux lourds</v>
      </c>
      <c r="K2453" s="13" t="str">
        <f>VLOOKUP(Tableau1[[#This Row],[AnaCode]],'Config Analyses'!A:C,3,FALSE)</f>
        <v>Equipe 1</v>
      </c>
      <c r="L2453" s="13" t="str">
        <f>VLOOKUP(Tableau1[[#This Row],[CustomerCode]],'Config Clients'!A:D,3,FALSE)</f>
        <v>Grande surface</v>
      </c>
      <c r="M2453" s="13" t="str">
        <f>VLOOKUP(Tableau1[[#This Row],[CustomerCode]],'Config Clients'!A:D,4,FALSE)</f>
        <v>Eric</v>
      </c>
      <c r="N2453" s="10" t="str">
        <f>IFERROR(IF(Tableau1[[#This Row],[Date rendu]]-'Date de l''export'!$A$2&gt;0,"Non","Oui"),"Oui")</f>
        <v>Non</v>
      </c>
      <c r="O2453" s="11">
        <f>IF(Tableau1[[#This Row],[En retard?]]="Non",Tableau1[[#This Row],[Date rendu]]-'Date de l''export'!$A$2,0)</f>
        <v>0.74041666666744277</v>
      </c>
      <c r="P2453" s="14" t="str">
        <f>IF(Tableau1[[#This Row],[En retard?]]="Oui","HD",IF(Tableau1[Délai restant]&lt;1,"&lt;24h",IF(Tableau1[Délai restant]&lt;2,"&lt;48h","≥48h")))</f>
        <v>&lt;24h</v>
      </c>
      <c r="Q2453" s="14" t="str">
        <f>IF(AND(Tableau1[[#This Row],[En retard?]]="Oui",OR(Tableau1[[#This Row],[Product]]="Citron",Tableau1[[#This Row],[Product]]="Amandes")),"Oui","Non")</f>
        <v>Non</v>
      </c>
      <c r="R2453" t="str">
        <f>CONCATENATE(Tableau1[[#This Row],[OrderCode]],"|",Tableau1[[#This Row],[AnaCode]],"|",Tableau1[[#This Row],[Product]])</f>
        <v>CMD01700701|MTX|Pomme de terre</v>
      </c>
    </row>
    <row r="2454" spans="1:18" x14ac:dyDescent="0.25">
      <c r="A2454" s="1" t="s">
        <v>848</v>
      </c>
      <c r="B2454" s="1" t="s">
        <v>43</v>
      </c>
      <c r="C2454" s="3" t="s">
        <v>225</v>
      </c>
      <c r="D2454" s="3" t="s">
        <v>39</v>
      </c>
      <c r="E2454" s="1" t="s">
        <v>107</v>
      </c>
      <c r="F2454" s="1" t="s">
        <v>2879</v>
      </c>
      <c r="G2454" s="1" t="s">
        <v>950</v>
      </c>
      <c r="H2454" s="3">
        <f>SUBSTITUTE(LEFT(Tableau1[[#This Row],[OrderDate]],17),".",":")+0</f>
        <v>43571.45453703704</v>
      </c>
      <c r="I2454" s="3">
        <f>SUBSTITUTE(LEFT(Tableau1[[#This Row],[OrderDueTo]],17),".",":")+0</f>
        <v>43574.5</v>
      </c>
      <c r="J2454" s="13" t="str">
        <f>VLOOKUP(Tableau1[[#This Row],[AnaCode]],'Config Analyses'!A:C,2,FALSE)</f>
        <v>Analyse nutritionelle</v>
      </c>
      <c r="K2454" s="13" t="str">
        <f>VLOOKUP(Tableau1[[#This Row],[AnaCode]],'Config Analyses'!A:C,3,FALSE)</f>
        <v>Equipe 2</v>
      </c>
      <c r="L2454" s="13" t="str">
        <f>VLOOKUP(Tableau1[[#This Row],[CustomerCode]],'Config Clients'!A:D,3,FALSE)</f>
        <v>Coopérative agricole</v>
      </c>
      <c r="M2454" s="13" t="str">
        <f>VLOOKUP(Tableau1[[#This Row],[CustomerCode]],'Config Clients'!A:D,4,FALSE)</f>
        <v>Béatrice</v>
      </c>
      <c r="N2454" s="10" t="str">
        <f>IFERROR(IF(Tableau1[[#This Row],[Date rendu]]-'Date de l''export'!$A$2&gt;0,"Non","Oui"),"Oui")</f>
        <v>Non</v>
      </c>
      <c r="O2454" s="11">
        <f>IF(Tableau1[[#This Row],[En retard?]]="Non",Tableau1[[#This Row],[Date rendu]]-'Date de l''export'!$A$2,0)</f>
        <v>2.7404166666674428</v>
      </c>
      <c r="P2454" s="14" t="str">
        <f>IF(Tableau1[[#This Row],[En retard?]]="Oui","HD",IF(Tableau1[Délai restant]&lt;1,"&lt;24h",IF(Tableau1[Délai restant]&lt;2,"&lt;48h","≥48h")))</f>
        <v>≥48h</v>
      </c>
      <c r="Q2454" s="14" t="str">
        <f>IF(AND(Tableau1[[#This Row],[En retard?]]="Oui",OR(Tableau1[[#This Row],[Product]]="Citron",Tableau1[[#This Row],[Product]]="Amandes")),"Oui","Non")</f>
        <v>Non</v>
      </c>
      <c r="R2454" t="str">
        <f>CONCATENATE(Tableau1[[#This Row],[OrderCode]],"|",Tableau1[[#This Row],[AnaCode]],"|",Tableau1[[#This Row],[Product]])</f>
        <v>CMD01747901|NTR|Pomme</v>
      </c>
    </row>
    <row r="2455" spans="1:18" x14ac:dyDescent="0.25">
      <c r="A2455" s="1" t="s">
        <v>240</v>
      </c>
      <c r="B2455" s="1" t="s">
        <v>42</v>
      </c>
      <c r="C2455" s="3" t="s">
        <v>152</v>
      </c>
      <c r="D2455" s="3" t="s">
        <v>35</v>
      </c>
      <c r="E2455" s="1" t="s">
        <v>107</v>
      </c>
      <c r="F2455" s="1" t="s">
        <v>2876</v>
      </c>
      <c r="G2455" s="1" t="s">
        <v>950</v>
      </c>
      <c r="H2455" s="3">
        <f>SUBSTITUTE(LEFT(Tableau1[[#This Row],[OrderDate]],17),".",":")+0</f>
        <v>43571.454571759263</v>
      </c>
      <c r="I2455" s="3">
        <f>SUBSTITUTE(LEFT(Tableau1[[#This Row],[OrderDueTo]],17),".",":")+0</f>
        <v>43574.5</v>
      </c>
      <c r="J2455" s="13" t="str">
        <f>VLOOKUP(Tableau1[[#This Row],[AnaCode]],'Config Analyses'!A:C,2,FALSE)</f>
        <v>Analyse nutritionelle</v>
      </c>
      <c r="K2455" s="13" t="str">
        <f>VLOOKUP(Tableau1[[#This Row],[AnaCode]],'Config Analyses'!A:C,3,FALSE)</f>
        <v>Equipe 2</v>
      </c>
      <c r="L2455" s="13" t="str">
        <f>VLOOKUP(Tableau1[[#This Row],[CustomerCode]],'Config Clients'!A:D,3,FALSE)</f>
        <v>Entreprises agro-alimentaires</v>
      </c>
      <c r="M2455" s="13" t="str">
        <f>VLOOKUP(Tableau1[[#This Row],[CustomerCode]],'Config Clients'!A:D,4,FALSE)</f>
        <v>Julien</v>
      </c>
      <c r="N2455" s="10" t="str">
        <f>IFERROR(IF(Tableau1[[#This Row],[Date rendu]]-'Date de l''export'!$A$2&gt;0,"Non","Oui"),"Oui")</f>
        <v>Non</v>
      </c>
      <c r="O2455" s="11">
        <f>IF(Tableau1[[#This Row],[En retard?]]="Non",Tableau1[[#This Row],[Date rendu]]-'Date de l''export'!$A$2,0)</f>
        <v>2.7404166666674428</v>
      </c>
      <c r="P2455" s="14" t="str">
        <f>IF(Tableau1[[#This Row],[En retard?]]="Oui","HD",IF(Tableau1[Délai restant]&lt;1,"&lt;24h",IF(Tableau1[Délai restant]&lt;2,"&lt;48h","≥48h")))</f>
        <v>≥48h</v>
      </c>
      <c r="Q2455" s="14" t="str">
        <f>IF(AND(Tableau1[[#This Row],[En retard?]]="Oui",OR(Tableau1[[#This Row],[Product]]="Citron",Tableau1[[#This Row],[Product]]="Amandes")),"Oui","Non")</f>
        <v>Non</v>
      </c>
      <c r="R2455" t="str">
        <f>CONCATENATE(Tableau1[[#This Row],[OrderCode]],"|",Tableau1[[#This Row],[AnaCode]],"|",Tableau1[[#This Row],[Product]])</f>
        <v>CMD01734702|NTR|Jus de fruits</v>
      </c>
    </row>
    <row r="2456" spans="1:18" x14ac:dyDescent="0.25">
      <c r="A2456" s="1" t="s">
        <v>586</v>
      </c>
      <c r="B2456" s="1" t="s">
        <v>31</v>
      </c>
      <c r="C2456" s="3" t="s">
        <v>61</v>
      </c>
      <c r="D2456" s="3" t="s">
        <v>14</v>
      </c>
      <c r="E2456" s="1" t="s">
        <v>179</v>
      </c>
      <c r="F2456" s="1" t="s">
        <v>2534</v>
      </c>
      <c r="G2456" s="1" t="s">
        <v>945</v>
      </c>
      <c r="H2456" s="3">
        <f>SUBSTITUTE(LEFT(Tableau1[[#This Row],[OrderDate]],17),".",":")+0</f>
        <v>43571.454641203702</v>
      </c>
      <c r="I2456" s="3">
        <f>SUBSTITUTE(LEFT(Tableau1[[#This Row],[OrderDueTo]],17),".",":")+0</f>
        <v>43572.5</v>
      </c>
      <c r="J2456" s="13" t="str">
        <f>VLOOKUP(Tableau1[[#This Row],[AnaCode]],'Config Analyses'!A:C,2,FALSE)</f>
        <v>Analyse métaux lourds</v>
      </c>
      <c r="K2456" s="13" t="str">
        <f>VLOOKUP(Tableau1[[#This Row],[AnaCode]],'Config Analyses'!A:C,3,FALSE)</f>
        <v>Equipe 1</v>
      </c>
      <c r="L2456" s="13" t="str">
        <f>VLOOKUP(Tableau1[[#This Row],[CustomerCode]],'Config Clients'!A:D,3,FALSE)</f>
        <v>Grande surface</v>
      </c>
      <c r="M2456" s="13" t="str">
        <f>VLOOKUP(Tableau1[[#This Row],[CustomerCode]],'Config Clients'!A:D,4,FALSE)</f>
        <v>Eric</v>
      </c>
      <c r="N2456" s="10" t="str">
        <f>IFERROR(IF(Tableau1[[#This Row],[Date rendu]]-'Date de l''export'!$A$2&gt;0,"Non","Oui"),"Oui")</f>
        <v>Non</v>
      </c>
      <c r="O2456" s="11">
        <f>IF(Tableau1[[#This Row],[En retard?]]="Non",Tableau1[[#This Row],[Date rendu]]-'Date de l''export'!$A$2,0)</f>
        <v>0.74041666666744277</v>
      </c>
      <c r="P2456" s="14" t="str">
        <f>IF(Tableau1[[#This Row],[En retard?]]="Oui","HD",IF(Tableau1[Délai restant]&lt;1,"&lt;24h",IF(Tableau1[Délai restant]&lt;2,"&lt;48h","≥48h")))</f>
        <v>&lt;24h</v>
      </c>
      <c r="Q2456" s="14" t="str">
        <f>IF(AND(Tableau1[[#This Row],[En retard?]]="Oui",OR(Tableau1[[#This Row],[Product]]="Citron",Tableau1[[#This Row],[Product]]="Amandes")),"Oui","Non")</f>
        <v>Non</v>
      </c>
      <c r="R2456" t="str">
        <f>CONCATENATE(Tableau1[[#This Row],[OrderCode]],"|",Tableau1[[#This Row],[AnaCode]],"|",Tableau1[[#This Row],[Product]])</f>
        <v>CMD01625102|MTX|Pomme de terre</v>
      </c>
    </row>
    <row r="2457" spans="1:18" x14ac:dyDescent="0.25">
      <c r="A2457" s="1" t="s">
        <v>110</v>
      </c>
      <c r="B2457" s="1" t="s">
        <v>31</v>
      </c>
      <c r="C2457" s="3" t="s">
        <v>72</v>
      </c>
      <c r="D2457" s="3" t="s">
        <v>22</v>
      </c>
      <c r="E2457" s="1" t="s">
        <v>179</v>
      </c>
      <c r="F2457" s="1" t="s">
        <v>1902</v>
      </c>
      <c r="G2457" s="1" t="s">
        <v>945</v>
      </c>
      <c r="H2457" s="3">
        <f>SUBSTITUTE(LEFT(Tableau1[[#This Row],[OrderDate]],17),".",":")+0</f>
        <v>43571.456076388888</v>
      </c>
      <c r="I2457" s="3">
        <f>SUBSTITUTE(LEFT(Tableau1[[#This Row],[OrderDueTo]],17),".",":")+0</f>
        <v>43572.5</v>
      </c>
      <c r="J2457" s="13" t="str">
        <f>VLOOKUP(Tableau1[[#This Row],[AnaCode]],'Config Analyses'!A:C,2,FALSE)</f>
        <v>Analyse métaux lourds</v>
      </c>
      <c r="K2457" s="13" t="str">
        <f>VLOOKUP(Tableau1[[#This Row],[AnaCode]],'Config Analyses'!A:C,3,FALSE)</f>
        <v>Equipe 1</v>
      </c>
      <c r="L2457" s="13" t="str">
        <f>VLOOKUP(Tableau1[[#This Row],[CustomerCode]],'Config Clients'!A:D,3,FALSE)</f>
        <v>Coopérative agricole</v>
      </c>
      <c r="M2457" s="13" t="str">
        <f>VLOOKUP(Tableau1[[#This Row],[CustomerCode]],'Config Clients'!A:D,4,FALSE)</f>
        <v>Julie</v>
      </c>
      <c r="N2457" s="10" t="str">
        <f>IFERROR(IF(Tableau1[[#This Row],[Date rendu]]-'Date de l''export'!$A$2&gt;0,"Non","Oui"),"Oui")</f>
        <v>Non</v>
      </c>
      <c r="O2457" s="11">
        <f>IF(Tableau1[[#This Row],[En retard?]]="Non",Tableau1[[#This Row],[Date rendu]]-'Date de l''export'!$A$2,0)</f>
        <v>0.74041666666744277</v>
      </c>
      <c r="P2457" s="14" t="str">
        <f>IF(Tableau1[[#This Row],[En retard?]]="Oui","HD",IF(Tableau1[Délai restant]&lt;1,"&lt;24h",IF(Tableau1[Délai restant]&lt;2,"&lt;48h","≥48h")))</f>
        <v>&lt;24h</v>
      </c>
      <c r="Q2457" s="14" t="str">
        <f>IF(AND(Tableau1[[#This Row],[En retard?]]="Oui",OR(Tableau1[[#This Row],[Product]]="Citron",Tableau1[[#This Row],[Product]]="Amandes")),"Oui","Non")</f>
        <v>Non</v>
      </c>
      <c r="R2457" t="str">
        <f>CONCATENATE(Tableau1[[#This Row],[OrderCode]],"|",Tableau1[[#This Row],[AnaCode]],"|",Tableau1[[#This Row],[Product]])</f>
        <v>CMD01714903|MTX|Pomme de terre</v>
      </c>
    </row>
    <row r="2458" spans="1:18" x14ac:dyDescent="0.25">
      <c r="A2458" s="1" t="s">
        <v>733</v>
      </c>
      <c r="B2458" s="1" t="s">
        <v>31</v>
      </c>
      <c r="C2458" s="3" t="s">
        <v>54</v>
      </c>
      <c r="D2458" s="3" t="s">
        <v>10</v>
      </c>
      <c r="E2458" s="1" t="s">
        <v>107</v>
      </c>
      <c r="F2458" s="1" t="s">
        <v>2911</v>
      </c>
      <c r="G2458" s="1" t="s">
        <v>950</v>
      </c>
      <c r="H2458" s="3">
        <f>SUBSTITUTE(LEFT(Tableau1[[#This Row],[OrderDate]],17),".",":")+0</f>
        <v>43571.457094907404</v>
      </c>
      <c r="I2458" s="3">
        <f>SUBSTITUTE(LEFT(Tableau1[[#This Row],[OrderDueTo]],17),".",":")+0</f>
        <v>43574.5</v>
      </c>
      <c r="J2458" s="13" t="str">
        <f>VLOOKUP(Tableau1[[#This Row],[AnaCode]],'Config Analyses'!A:C,2,FALSE)</f>
        <v>Analyse nutritionelle</v>
      </c>
      <c r="K2458" s="13" t="str">
        <f>VLOOKUP(Tableau1[[#This Row],[AnaCode]],'Config Analyses'!A:C,3,FALSE)</f>
        <v>Equipe 2</v>
      </c>
      <c r="L2458" s="13" t="str">
        <f>VLOOKUP(Tableau1[[#This Row],[CustomerCode]],'Config Clients'!A:D,3,FALSE)</f>
        <v>Coopérative agricole</v>
      </c>
      <c r="M2458" s="13" t="str">
        <f>VLOOKUP(Tableau1[[#This Row],[CustomerCode]],'Config Clients'!A:D,4,FALSE)</f>
        <v>Julie</v>
      </c>
      <c r="N2458" s="10" t="str">
        <f>IFERROR(IF(Tableau1[[#This Row],[Date rendu]]-'Date de l''export'!$A$2&gt;0,"Non","Oui"),"Oui")</f>
        <v>Non</v>
      </c>
      <c r="O2458" s="11">
        <f>IF(Tableau1[[#This Row],[En retard?]]="Non",Tableau1[[#This Row],[Date rendu]]-'Date de l''export'!$A$2,0)</f>
        <v>2.7404166666674428</v>
      </c>
      <c r="P2458" s="14" t="str">
        <f>IF(Tableau1[[#This Row],[En retard?]]="Oui","HD",IF(Tableau1[Délai restant]&lt;1,"&lt;24h",IF(Tableau1[Délai restant]&lt;2,"&lt;48h","≥48h")))</f>
        <v>≥48h</v>
      </c>
      <c r="Q2458" s="14" t="str">
        <f>IF(AND(Tableau1[[#This Row],[En retard?]]="Oui",OR(Tableau1[[#This Row],[Product]]="Citron",Tableau1[[#This Row],[Product]]="Amandes")),"Oui","Non")</f>
        <v>Non</v>
      </c>
      <c r="R2458" t="str">
        <f>CONCATENATE(Tableau1[[#This Row],[OrderCode]],"|",Tableau1[[#This Row],[AnaCode]],"|",Tableau1[[#This Row],[Product]])</f>
        <v>CMD01552502|NTR|Pomme de terre</v>
      </c>
    </row>
    <row r="2459" spans="1:18" x14ac:dyDescent="0.25">
      <c r="A2459" s="1" t="s">
        <v>763</v>
      </c>
      <c r="B2459" s="1" t="s">
        <v>32</v>
      </c>
      <c r="C2459" s="3" t="s">
        <v>61</v>
      </c>
      <c r="D2459" s="3" t="s">
        <v>14</v>
      </c>
      <c r="E2459" s="1" t="s">
        <v>229</v>
      </c>
      <c r="F2459" s="1" t="s">
        <v>2441</v>
      </c>
      <c r="G2459" s="1" t="s">
        <v>964</v>
      </c>
      <c r="H2459" s="3">
        <f>SUBSTITUTE(LEFT(Tableau1[[#This Row],[OrderDate]],17),".",":")+0</f>
        <v>43571.457465277781</v>
      </c>
      <c r="I2459" s="3">
        <f>SUBSTITUTE(LEFT(Tableau1[[#This Row],[OrderDueTo]],17),".",":")+0</f>
        <v>43573.5</v>
      </c>
      <c r="J2459" s="13" t="str">
        <f>VLOOKUP(Tableau1[[#This Row],[AnaCode]],'Config Analyses'!A:C,2,FALSE)</f>
        <v>Analyse sucres</v>
      </c>
      <c r="K2459" s="13" t="str">
        <f>VLOOKUP(Tableau1[[#This Row],[AnaCode]],'Config Analyses'!A:C,3,FALSE)</f>
        <v>Equipe 2</v>
      </c>
      <c r="L2459" s="13" t="str">
        <f>VLOOKUP(Tableau1[[#This Row],[CustomerCode]],'Config Clients'!A:D,3,FALSE)</f>
        <v>Grande surface</v>
      </c>
      <c r="M2459" s="13" t="str">
        <f>VLOOKUP(Tableau1[[#This Row],[CustomerCode]],'Config Clients'!A:D,4,FALSE)</f>
        <v>Eric</v>
      </c>
      <c r="N2459" s="10" t="str">
        <f>IFERROR(IF(Tableau1[[#This Row],[Date rendu]]-'Date de l''export'!$A$2&gt;0,"Non","Oui"),"Oui")</f>
        <v>Non</v>
      </c>
      <c r="O2459" s="11">
        <f>IF(Tableau1[[#This Row],[En retard?]]="Non",Tableau1[[#This Row],[Date rendu]]-'Date de l''export'!$A$2,0)</f>
        <v>1.7404166666674428</v>
      </c>
      <c r="P2459" s="14" t="str">
        <f>IF(Tableau1[[#This Row],[En retard?]]="Oui","HD",IF(Tableau1[Délai restant]&lt;1,"&lt;24h",IF(Tableau1[Délai restant]&lt;2,"&lt;48h","≥48h")))</f>
        <v>&lt;48h</v>
      </c>
      <c r="Q2459" s="14" t="str">
        <f>IF(AND(Tableau1[[#This Row],[En retard?]]="Oui",OR(Tableau1[[#This Row],[Product]]="Citron",Tableau1[[#This Row],[Product]]="Amandes")),"Oui","Non")</f>
        <v>Non</v>
      </c>
      <c r="R2459" t="str">
        <f>CONCATENATE(Tableau1[[#This Row],[OrderCode]],"|",Tableau1[[#This Row],[AnaCode]],"|",Tableau1[[#This Row],[Product]])</f>
        <v>CMD01780806|SCR|Tomate</v>
      </c>
    </row>
    <row r="2460" spans="1:18" x14ac:dyDescent="0.25">
      <c r="A2460" s="1" t="s">
        <v>3214</v>
      </c>
      <c r="B2460" s="1" t="s">
        <v>42</v>
      </c>
      <c r="C2460" s="3" t="s">
        <v>73</v>
      </c>
      <c r="D2460" s="3" t="s">
        <v>23</v>
      </c>
      <c r="E2460" s="1" t="s">
        <v>107</v>
      </c>
      <c r="F2460" s="1" t="s">
        <v>4056</v>
      </c>
      <c r="G2460" s="1" t="s">
        <v>950</v>
      </c>
      <c r="H2460" s="3">
        <f>SUBSTITUTE(LEFT(Tableau1[[#This Row],[OrderDate]],17),".",":")+0</f>
        <v>43571.457789351851</v>
      </c>
      <c r="I2460" s="3">
        <f>SUBSTITUTE(LEFT(Tableau1[[#This Row],[OrderDueTo]],17),".",":")+0</f>
        <v>43574.5</v>
      </c>
      <c r="J2460" s="13" t="str">
        <f>VLOOKUP(Tableau1[[#This Row],[AnaCode]],'Config Analyses'!A:C,2,FALSE)</f>
        <v>Analyse nutritionelle</v>
      </c>
      <c r="K2460" s="13" t="str">
        <f>VLOOKUP(Tableau1[[#This Row],[AnaCode]],'Config Analyses'!A:C,3,FALSE)</f>
        <v>Equipe 2</v>
      </c>
      <c r="L2460" s="13" t="str">
        <f>VLOOKUP(Tableau1[[#This Row],[CustomerCode]],'Config Clients'!A:D,3,FALSE)</f>
        <v>Entreprises agro-alimentaires</v>
      </c>
      <c r="M2460" s="13" t="str">
        <f>VLOOKUP(Tableau1[[#This Row],[CustomerCode]],'Config Clients'!A:D,4,FALSE)</f>
        <v>Julien</v>
      </c>
      <c r="N2460" s="10" t="str">
        <f>IFERROR(IF(Tableau1[[#This Row],[Date rendu]]-'Date de l''export'!$A$2&gt;0,"Non","Oui"),"Oui")</f>
        <v>Non</v>
      </c>
      <c r="O2460" s="11">
        <f>IF(Tableau1[[#This Row],[En retard?]]="Non",Tableau1[[#This Row],[Date rendu]]-'Date de l''export'!$A$2,0)</f>
        <v>2.7404166666674428</v>
      </c>
      <c r="P2460" s="14" t="str">
        <f>IF(Tableau1[[#This Row],[En retard?]]="Oui","HD",IF(Tableau1[Délai restant]&lt;1,"&lt;24h",IF(Tableau1[Délai restant]&lt;2,"&lt;48h","≥48h")))</f>
        <v>≥48h</v>
      </c>
      <c r="Q2460" s="14" t="str">
        <f>IF(AND(Tableau1[[#This Row],[En retard?]]="Oui",OR(Tableau1[[#This Row],[Product]]="Citron",Tableau1[[#This Row],[Product]]="Amandes")),"Oui","Non")</f>
        <v>Non</v>
      </c>
      <c r="R2460" t="str">
        <f>CONCATENATE(Tableau1[[#This Row],[OrderCode]],"|",Tableau1[[#This Row],[AnaCode]],"|",Tableau1[[#This Row],[Product]])</f>
        <v>CMD01721101|NTR|Jus de fruits</v>
      </c>
    </row>
    <row r="2461" spans="1:18" x14ac:dyDescent="0.25">
      <c r="A2461" s="1" t="s">
        <v>584</v>
      </c>
      <c r="B2461" s="1" t="s">
        <v>19</v>
      </c>
      <c r="C2461" s="3" t="s">
        <v>49</v>
      </c>
      <c r="D2461" s="3" t="s">
        <v>8</v>
      </c>
      <c r="E2461" s="1" t="s">
        <v>179</v>
      </c>
      <c r="F2461" s="1" t="s">
        <v>2883</v>
      </c>
      <c r="G2461" s="1" t="s">
        <v>945</v>
      </c>
      <c r="H2461" s="3">
        <f>SUBSTITUTE(LEFT(Tableau1[[#This Row],[OrderDate]],17),".",":")+0</f>
        <v>43571.458229166667</v>
      </c>
      <c r="I2461" s="3">
        <f>SUBSTITUTE(LEFT(Tableau1[[#This Row],[OrderDueTo]],17),".",":")+0</f>
        <v>43572.5</v>
      </c>
      <c r="J2461" s="13" t="str">
        <f>VLOOKUP(Tableau1[[#This Row],[AnaCode]],'Config Analyses'!A:C,2,FALSE)</f>
        <v>Analyse métaux lourds</v>
      </c>
      <c r="K2461" s="13" t="str">
        <f>VLOOKUP(Tableau1[[#This Row],[AnaCode]],'Config Analyses'!A:C,3,FALSE)</f>
        <v>Equipe 1</v>
      </c>
      <c r="L2461" s="13" t="str">
        <f>VLOOKUP(Tableau1[[#This Row],[CustomerCode]],'Config Clients'!A:D,3,FALSE)</f>
        <v>Grande surface</v>
      </c>
      <c r="M2461" s="13" t="str">
        <f>VLOOKUP(Tableau1[[#This Row],[CustomerCode]],'Config Clients'!A:D,4,FALSE)</f>
        <v>Eric</v>
      </c>
      <c r="N2461" s="10" t="str">
        <f>IFERROR(IF(Tableau1[[#This Row],[Date rendu]]-'Date de l''export'!$A$2&gt;0,"Non","Oui"),"Oui")</f>
        <v>Non</v>
      </c>
      <c r="O2461" s="11">
        <f>IF(Tableau1[[#This Row],[En retard?]]="Non",Tableau1[[#This Row],[Date rendu]]-'Date de l''export'!$A$2,0)</f>
        <v>0.74041666666744277</v>
      </c>
      <c r="P2461" s="14" t="str">
        <f>IF(Tableau1[[#This Row],[En retard?]]="Oui","HD",IF(Tableau1[Délai restant]&lt;1,"&lt;24h",IF(Tableau1[Délai restant]&lt;2,"&lt;48h","≥48h")))</f>
        <v>&lt;24h</v>
      </c>
      <c r="Q2461" s="14" t="str">
        <f>IF(AND(Tableau1[[#This Row],[En retard?]]="Oui",OR(Tableau1[[#This Row],[Product]]="Citron",Tableau1[[#This Row],[Product]]="Amandes")),"Oui","Non")</f>
        <v>Non</v>
      </c>
      <c r="R2461" t="str">
        <f>CONCATENATE(Tableau1[[#This Row],[OrderCode]],"|",Tableau1[[#This Row],[AnaCode]],"|",Tableau1[[#This Row],[Product]])</f>
        <v>CMD01742604|MTX|Bettrave</v>
      </c>
    </row>
    <row r="2462" spans="1:18" x14ac:dyDescent="0.25">
      <c r="A2462" s="1" t="s">
        <v>536</v>
      </c>
      <c r="B2462" s="1" t="s">
        <v>31</v>
      </c>
      <c r="C2462" s="3" t="s">
        <v>98</v>
      </c>
      <c r="D2462" s="3" t="s">
        <v>27</v>
      </c>
      <c r="E2462" s="1" t="s">
        <v>107</v>
      </c>
      <c r="F2462" s="1" t="s">
        <v>2878</v>
      </c>
      <c r="G2462" s="1" t="s">
        <v>950</v>
      </c>
      <c r="H2462" s="3">
        <f>SUBSTITUTE(LEFT(Tableau1[[#This Row],[OrderDate]],17),".",":")+0</f>
        <v>43571.458611111113</v>
      </c>
      <c r="I2462" s="3">
        <f>SUBSTITUTE(LEFT(Tableau1[[#This Row],[OrderDueTo]],17),".",":")+0</f>
        <v>43574.5</v>
      </c>
      <c r="J2462" s="13" t="str">
        <f>VLOOKUP(Tableau1[[#This Row],[AnaCode]],'Config Analyses'!A:C,2,FALSE)</f>
        <v>Analyse nutritionelle</v>
      </c>
      <c r="K2462" s="13" t="str">
        <f>VLOOKUP(Tableau1[[#This Row],[AnaCode]],'Config Analyses'!A:C,3,FALSE)</f>
        <v>Equipe 2</v>
      </c>
      <c r="L2462" s="13" t="str">
        <f>VLOOKUP(Tableau1[[#This Row],[CustomerCode]],'Config Clients'!A:D,3,FALSE)</f>
        <v>Coopérative agricole</v>
      </c>
      <c r="M2462" s="13" t="str">
        <f>VLOOKUP(Tableau1[[#This Row],[CustomerCode]],'Config Clients'!A:D,4,FALSE)</f>
        <v>Julie</v>
      </c>
      <c r="N2462" s="10" t="str">
        <f>IFERROR(IF(Tableau1[[#This Row],[Date rendu]]-'Date de l''export'!$A$2&gt;0,"Non","Oui"),"Oui")</f>
        <v>Non</v>
      </c>
      <c r="O2462" s="11">
        <f>IF(Tableau1[[#This Row],[En retard?]]="Non",Tableau1[[#This Row],[Date rendu]]-'Date de l''export'!$A$2,0)</f>
        <v>2.7404166666674428</v>
      </c>
      <c r="P2462" s="14" t="str">
        <f>IF(Tableau1[[#This Row],[En retard?]]="Oui","HD",IF(Tableau1[Délai restant]&lt;1,"&lt;24h",IF(Tableau1[Délai restant]&lt;2,"&lt;48h","≥48h")))</f>
        <v>≥48h</v>
      </c>
      <c r="Q2462" s="14" t="str">
        <f>IF(AND(Tableau1[[#This Row],[En retard?]]="Oui",OR(Tableau1[[#This Row],[Product]]="Citron",Tableau1[[#This Row],[Product]]="Amandes")),"Oui","Non")</f>
        <v>Non</v>
      </c>
      <c r="R2462" t="str">
        <f>CONCATENATE(Tableau1[[#This Row],[OrderCode]],"|",Tableau1[[#This Row],[AnaCode]],"|",Tableau1[[#This Row],[Product]])</f>
        <v>CMD01698807|NTR|Pomme de terre</v>
      </c>
    </row>
    <row r="2463" spans="1:18" x14ac:dyDescent="0.25">
      <c r="A2463" s="1" t="s">
        <v>82</v>
      </c>
      <c r="B2463" s="1" t="s">
        <v>31</v>
      </c>
      <c r="C2463" s="3" t="s">
        <v>49</v>
      </c>
      <c r="D2463" s="3" t="s">
        <v>8</v>
      </c>
      <c r="E2463" s="1" t="s">
        <v>179</v>
      </c>
      <c r="F2463" s="1" t="s">
        <v>2529</v>
      </c>
      <c r="G2463" s="1" t="s">
        <v>945</v>
      </c>
      <c r="H2463" s="3">
        <f>SUBSTITUTE(LEFT(Tableau1[[#This Row],[OrderDate]],17),".",":")+0</f>
        <v>43571.458657407406</v>
      </c>
      <c r="I2463" s="3">
        <f>SUBSTITUTE(LEFT(Tableau1[[#This Row],[OrderDueTo]],17),".",":")+0</f>
        <v>43572.5</v>
      </c>
      <c r="J2463" s="13" t="str">
        <f>VLOOKUP(Tableau1[[#This Row],[AnaCode]],'Config Analyses'!A:C,2,FALSE)</f>
        <v>Analyse métaux lourds</v>
      </c>
      <c r="K2463" s="13" t="str">
        <f>VLOOKUP(Tableau1[[#This Row],[AnaCode]],'Config Analyses'!A:C,3,FALSE)</f>
        <v>Equipe 1</v>
      </c>
      <c r="L2463" s="13" t="str">
        <f>VLOOKUP(Tableau1[[#This Row],[CustomerCode]],'Config Clients'!A:D,3,FALSE)</f>
        <v>Grande surface</v>
      </c>
      <c r="M2463" s="13" t="str">
        <f>VLOOKUP(Tableau1[[#This Row],[CustomerCode]],'Config Clients'!A:D,4,FALSE)</f>
        <v>Eric</v>
      </c>
      <c r="N2463" s="10" t="str">
        <f>IFERROR(IF(Tableau1[[#This Row],[Date rendu]]-'Date de l''export'!$A$2&gt;0,"Non","Oui"),"Oui")</f>
        <v>Non</v>
      </c>
      <c r="O2463" s="11">
        <f>IF(Tableau1[[#This Row],[En retard?]]="Non",Tableau1[[#This Row],[Date rendu]]-'Date de l''export'!$A$2,0)</f>
        <v>0.74041666666744277</v>
      </c>
      <c r="P2463" s="14" t="str">
        <f>IF(Tableau1[[#This Row],[En retard?]]="Oui","HD",IF(Tableau1[Délai restant]&lt;1,"&lt;24h",IF(Tableau1[Délai restant]&lt;2,"&lt;48h","≥48h")))</f>
        <v>&lt;24h</v>
      </c>
      <c r="Q2463" s="14" t="str">
        <f>IF(AND(Tableau1[[#This Row],[En retard?]]="Oui",OR(Tableau1[[#This Row],[Product]]="Citron",Tableau1[[#This Row],[Product]]="Amandes")),"Oui","Non")</f>
        <v>Non</v>
      </c>
      <c r="R2463" t="str">
        <f>CONCATENATE(Tableau1[[#This Row],[OrderCode]],"|",Tableau1[[#This Row],[AnaCode]],"|",Tableau1[[#This Row],[Product]])</f>
        <v>CMD01445001|MTX|Pomme de terre</v>
      </c>
    </row>
    <row r="2464" spans="1:18" x14ac:dyDescent="0.25">
      <c r="A2464" s="1" t="s">
        <v>3969</v>
      </c>
      <c r="B2464" s="1" t="s">
        <v>42</v>
      </c>
      <c r="C2464" s="3" t="s">
        <v>188</v>
      </c>
      <c r="D2464" s="3" t="s">
        <v>38</v>
      </c>
      <c r="E2464" s="1" t="s">
        <v>107</v>
      </c>
      <c r="F2464" s="1" t="s">
        <v>4057</v>
      </c>
      <c r="G2464" s="1" t="s">
        <v>950</v>
      </c>
      <c r="H2464" s="3">
        <f>SUBSTITUTE(LEFT(Tableau1[[#This Row],[OrderDate]],17),".",":")+0</f>
        <v>43571.459050925929</v>
      </c>
      <c r="I2464" s="3">
        <f>SUBSTITUTE(LEFT(Tableau1[[#This Row],[OrderDueTo]],17),".",":")+0</f>
        <v>43574.5</v>
      </c>
      <c r="J2464" s="13" t="str">
        <f>VLOOKUP(Tableau1[[#This Row],[AnaCode]],'Config Analyses'!A:C,2,FALSE)</f>
        <v>Analyse nutritionelle</v>
      </c>
      <c r="K2464" s="13" t="str">
        <f>VLOOKUP(Tableau1[[#This Row],[AnaCode]],'Config Analyses'!A:C,3,FALSE)</f>
        <v>Equipe 2</v>
      </c>
      <c r="L2464" s="13" t="str">
        <f>VLOOKUP(Tableau1[[#This Row],[CustomerCode]],'Config Clients'!A:D,3,FALSE)</f>
        <v>Coopérative agricole</v>
      </c>
      <c r="M2464" s="13" t="str">
        <f>VLOOKUP(Tableau1[[#This Row],[CustomerCode]],'Config Clients'!A:D,4,FALSE)</f>
        <v>Julie</v>
      </c>
      <c r="N2464" s="10" t="str">
        <f>IFERROR(IF(Tableau1[[#This Row],[Date rendu]]-'Date de l''export'!$A$2&gt;0,"Non","Oui"),"Oui")</f>
        <v>Non</v>
      </c>
      <c r="O2464" s="11">
        <f>IF(Tableau1[[#This Row],[En retard?]]="Non",Tableau1[[#This Row],[Date rendu]]-'Date de l''export'!$A$2,0)</f>
        <v>2.7404166666674428</v>
      </c>
      <c r="P2464" s="14" t="str">
        <f>IF(Tableau1[[#This Row],[En retard?]]="Oui","HD",IF(Tableau1[Délai restant]&lt;1,"&lt;24h",IF(Tableau1[Délai restant]&lt;2,"&lt;48h","≥48h")))</f>
        <v>≥48h</v>
      </c>
      <c r="Q2464" s="14" t="str">
        <f>IF(AND(Tableau1[[#This Row],[En retard?]]="Oui",OR(Tableau1[[#This Row],[Product]]="Citron",Tableau1[[#This Row],[Product]]="Amandes")),"Oui","Non")</f>
        <v>Non</v>
      </c>
      <c r="R2464" t="str">
        <f>CONCATENATE(Tableau1[[#This Row],[OrderCode]],"|",Tableau1[[#This Row],[AnaCode]],"|",Tableau1[[#This Row],[Product]])</f>
        <v>CMD01695004|NTR|Jus de fruits</v>
      </c>
    </row>
    <row r="2465" spans="1:18" x14ac:dyDescent="0.25">
      <c r="A2465" s="1" t="s">
        <v>343</v>
      </c>
      <c r="B2465" s="1" t="s">
        <v>31</v>
      </c>
      <c r="C2465" s="3" t="s">
        <v>52</v>
      </c>
      <c r="D2465" s="3" t="s">
        <v>9</v>
      </c>
      <c r="E2465" s="1" t="s">
        <v>179</v>
      </c>
      <c r="F2465" s="1" t="s">
        <v>2781</v>
      </c>
      <c r="G2465" s="1" t="s">
        <v>945</v>
      </c>
      <c r="H2465" s="3">
        <f>SUBSTITUTE(LEFT(Tableau1[[#This Row],[OrderDate]],17),".",":")+0</f>
        <v>43571.459282407406</v>
      </c>
      <c r="I2465" s="3">
        <f>SUBSTITUTE(LEFT(Tableau1[[#This Row],[OrderDueTo]],17),".",":")+0</f>
        <v>43572.5</v>
      </c>
      <c r="J2465" s="13" t="str">
        <f>VLOOKUP(Tableau1[[#This Row],[AnaCode]],'Config Analyses'!A:C,2,FALSE)</f>
        <v>Analyse métaux lourds</v>
      </c>
      <c r="K2465" s="13" t="str">
        <f>VLOOKUP(Tableau1[[#This Row],[AnaCode]],'Config Analyses'!A:C,3,FALSE)</f>
        <v>Equipe 1</v>
      </c>
      <c r="L2465" s="13" t="str">
        <f>VLOOKUP(Tableau1[[#This Row],[CustomerCode]],'Config Clients'!A:D,3,FALSE)</f>
        <v>Centrale d'achats</v>
      </c>
      <c r="M2465" s="13" t="str">
        <f>VLOOKUP(Tableau1[[#This Row],[CustomerCode]],'Config Clients'!A:D,4,FALSE)</f>
        <v>Sandrine</v>
      </c>
      <c r="N2465" s="10" t="str">
        <f>IFERROR(IF(Tableau1[[#This Row],[Date rendu]]-'Date de l''export'!$A$2&gt;0,"Non","Oui"),"Oui")</f>
        <v>Non</v>
      </c>
      <c r="O2465" s="11">
        <f>IF(Tableau1[[#This Row],[En retard?]]="Non",Tableau1[[#This Row],[Date rendu]]-'Date de l''export'!$A$2,0)</f>
        <v>0.74041666666744277</v>
      </c>
      <c r="P2465" s="14" t="str">
        <f>IF(Tableau1[[#This Row],[En retard?]]="Oui","HD",IF(Tableau1[Délai restant]&lt;1,"&lt;24h",IF(Tableau1[Délai restant]&lt;2,"&lt;48h","≥48h")))</f>
        <v>&lt;24h</v>
      </c>
      <c r="Q2465" s="14" t="str">
        <f>IF(AND(Tableau1[[#This Row],[En retard?]]="Oui",OR(Tableau1[[#This Row],[Product]]="Citron",Tableau1[[#This Row],[Product]]="Amandes")),"Oui","Non")</f>
        <v>Non</v>
      </c>
      <c r="R2465" t="str">
        <f>CONCATENATE(Tableau1[[#This Row],[OrderCode]],"|",Tableau1[[#This Row],[AnaCode]],"|",Tableau1[[#This Row],[Product]])</f>
        <v>CMD01621903|MTX|Pomme de terre</v>
      </c>
    </row>
    <row r="2466" spans="1:18" x14ac:dyDescent="0.25">
      <c r="A2466" s="1" t="s">
        <v>566</v>
      </c>
      <c r="B2466" s="1" t="s">
        <v>31</v>
      </c>
      <c r="C2466" s="3" t="s">
        <v>98</v>
      </c>
      <c r="D2466" s="3" t="s">
        <v>27</v>
      </c>
      <c r="E2466" s="1" t="s">
        <v>179</v>
      </c>
      <c r="F2466" s="1" t="s">
        <v>2527</v>
      </c>
      <c r="G2466" s="1" t="s">
        <v>945</v>
      </c>
      <c r="H2466" s="3">
        <f>SUBSTITUTE(LEFT(Tableau1[[#This Row],[OrderDate]],17),".",":")+0</f>
        <v>43571.461354166669</v>
      </c>
      <c r="I2466" s="3">
        <f>SUBSTITUTE(LEFT(Tableau1[[#This Row],[OrderDueTo]],17),".",":")+0</f>
        <v>43572.5</v>
      </c>
      <c r="J2466" s="13" t="str">
        <f>VLOOKUP(Tableau1[[#This Row],[AnaCode]],'Config Analyses'!A:C,2,FALSE)</f>
        <v>Analyse métaux lourds</v>
      </c>
      <c r="K2466" s="13" t="str">
        <f>VLOOKUP(Tableau1[[#This Row],[AnaCode]],'Config Analyses'!A:C,3,FALSE)</f>
        <v>Equipe 1</v>
      </c>
      <c r="L2466" s="13" t="str">
        <f>VLOOKUP(Tableau1[[#This Row],[CustomerCode]],'Config Clients'!A:D,3,FALSE)</f>
        <v>Coopérative agricole</v>
      </c>
      <c r="M2466" s="13" t="str">
        <f>VLOOKUP(Tableau1[[#This Row],[CustomerCode]],'Config Clients'!A:D,4,FALSE)</f>
        <v>Julie</v>
      </c>
      <c r="N2466" s="10" t="str">
        <f>IFERROR(IF(Tableau1[[#This Row],[Date rendu]]-'Date de l''export'!$A$2&gt;0,"Non","Oui"),"Oui")</f>
        <v>Non</v>
      </c>
      <c r="O2466" s="11">
        <f>IF(Tableau1[[#This Row],[En retard?]]="Non",Tableau1[[#This Row],[Date rendu]]-'Date de l''export'!$A$2,0)</f>
        <v>0.74041666666744277</v>
      </c>
      <c r="P2466" s="14" t="str">
        <f>IF(Tableau1[[#This Row],[En retard?]]="Oui","HD",IF(Tableau1[Délai restant]&lt;1,"&lt;24h",IF(Tableau1[Délai restant]&lt;2,"&lt;48h","≥48h")))</f>
        <v>&lt;24h</v>
      </c>
      <c r="Q2466" s="14" t="str">
        <f>IF(AND(Tableau1[[#This Row],[En retard?]]="Oui",OR(Tableau1[[#This Row],[Product]]="Citron",Tableau1[[#This Row],[Product]]="Amandes")),"Oui","Non")</f>
        <v>Non</v>
      </c>
      <c r="R2466" t="str">
        <f>CONCATENATE(Tableau1[[#This Row],[OrderCode]],"|",Tableau1[[#This Row],[AnaCode]],"|",Tableau1[[#This Row],[Product]])</f>
        <v>CMD01749205|MTX|Pomme de terre</v>
      </c>
    </row>
    <row r="2467" spans="1:18" x14ac:dyDescent="0.25">
      <c r="A2467" s="1" t="s">
        <v>625</v>
      </c>
      <c r="B2467" s="1" t="s">
        <v>31</v>
      </c>
      <c r="C2467" s="3" t="s">
        <v>52</v>
      </c>
      <c r="D2467" s="3" t="s">
        <v>9</v>
      </c>
      <c r="E2467" s="1" t="s">
        <v>179</v>
      </c>
      <c r="F2467" s="1" t="s">
        <v>2522</v>
      </c>
      <c r="G2467" s="1" t="s">
        <v>945</v>
      </c>
      <c r="H2467" s="3">
        <f>SUBSTITUTE(LEFT(Tableau1[[#This Row],[OrderDate]],17),".",":")+0</f>
        <v>43571.462291666663</v>
      </c>
      <c r="I2467" s="3">
        <f>SUBSTITUTE(LEFT(Tableau1[[#This Row],[OrderDueTo]],17),".",":")+0</f>
        <v>43572.5</v>
      </c>
      <c r="J2467" s="13" t="str">
        <f>VLOOKUP(Tableau1[[#This Row],[AnaCode]],'Config Analyses'!A:C,2,FALSE)</f>
        <v>Analyse métaux lourds</v>
      </c>
      <c r="K2467" s="13" t="str">
        <f>VLOOKUP(Tableau1[[#This Row],[AnaCode]],'Config Analyses'!A:C,3,FALSE)</f>
        <v>Equipe 1</v>
      </c>
      <c r="L2467" s="13" t="str">
        <f>VLOOKUP(Tableau1[[#This Row],[CustomerCode]],'Config Clients'!A:D,3,FALSE)</f>
        <v>Centrale d'achats</v>
      </c>
      <c r="M2467" s="13" t="str">
        <f>VLOOKUP(Tableau1[[#This Row],[CustomerCode]],'Config Clients'!A:D,4,FALSE)</f>
        <v>Sandrine</v>
      </c>
      <c r="N2467" s="10" t="str">
        <f>IFERROR(IF(Tableau1[[#This Row],[Date rendu]]-'Date de l''export'!$A$2&gt;0,"Non","Oui"),"Oui")</f>
        <v>Non</v>
      </c>
      <c r="O2467" s="11">
        <f>IF(Tableau1[[#This Row],[En retard?]]="Non",Tableau1[[#This Row],[Date rendu]]-'Date de l''export'!$A$2,0)</f>
        <v>0.74041666666744277</v>
      </c>
      <c r="P2467" s="14" t="str">
        <f>IF(Tableau1[[#This Row],[En retard?]]="Oui","HD",IF(Tableau1[Délai restant]&lt;1,"&lt;24h",IF(Tableau1[Délai restant]&lt;2,"&lt;48h","≥48h")))</f>
        <v>&lt;24h</v>
      </c>
      <c r="Q2467" s="14" t="str">
        <f>IF(AND(Tableau1[[#This Row],[En retard?]]="Oui",OR(Tableau1[[#This Row],[Product]]="Citron",Tableau1[[#This Row],[Product]]="Amandes")),"Oui","Non")</f>
        <v>Non</v>
      </c>
      <c r="R2467" t="str">
        <f>CONCATENATE(Tableau1[[#This Row],[OrderCode]],"|",Tableau1[[#This Row],[AnaCode]],"|",Tableau1[[#This Row],[Product]])</f>
        <v>CMD01784004|MTX|Pomme de terre</v>
      </c>
    </row>
    <row r="2468" spans="1:18" x14ac:dyDescent="0.25">
      <c r="A2468" s="1" t="s">
        <v>877</v>
      </c>
      <c r="B2468" s="1" t="s">
        <v>43</v>
      </c>
      <c r="C2468" s="3" t="s">
        <v>225</v>
      </c>
      <c r="D2468" s="3" t="s">
        <v>39</v>
      </c>
      <c r="E2468" s="1" t="s">
        <v>130</v>
      </c>
      <c r="F2468" s="1" t="s">
        <v>2828</v>
      </c>
      <c r="G2468" s="1" t="s">
        <v>1013</v>
      </c>
      <c r="H2468" s="3">
        <f>SUBSTITUTE(LEFT(Tableau1[[#This Row],[OrderDate]],17),".",":")+0</f>
        <v>43571.462523148148</v>
      </c>
      <c r="I2468" s="3">
        <f>SUBSTITUTE(LEFT(Tableau1[[#This Row],[OrderDueTo]],17),".",":")+0</f>
        <v>43578.5</v>
      </c>
      <c r="J2468" s="13" t="str">
        <f>VLOOKUP(Tableau1[[#This Row],[AnaCode]],'Config Analyses'!A:C,2,FALSE)</f>
        <v>Analyse pesticides</v>
      </c>
      <c r="K2468" s="13" t="str">
        <f>VLOOKUP(Tableau1[[#This Row],[AnaCode]],'Config Analyses'!A:C,3,FALSE)</f>
        <v>Equipe 3</v>
      </c>
      <c r="L2468" s="13" t="str">
        <f>VLOOKUP(Tableau1[[#This Row],[CustomerCode]],'Config Clients'!A:D,3,FALSE)</f>
        <v>Coopérative agricole</v>
      </c>
      <c r="M2468" s="13" t="str">
        <f>VLOOKUP(Tableau1[[#This Row],[CustomerCode]],'Config Clients'!A:D,4,FALSE)</f>
        <v>Béatrice</v>
      </c>
      <c r="N2468" s="10" t="str">
        <f>IFERROR(IF(Tableau1[[#This Row],[Date rendu]]-'Date de l''export'!$A$2&gt;0,"Non","Oui"),"Oui")</f>
        <v>Non</v>
      </c>
      <c r="O2468" s="11">
        <f>IF(Tableau1[[#This Row],[En retard?]]="Non",Tableau1[[#This Row],[Date rendu]]-'Date de l''export'!$A$2,0)</f>
        <v>6.7404166666674428</v>
      </c>
      <c r="P2468" s="14" t="str">
        <f>IF(Tableau1[[#This Row],[En retard?]]="Oui","HD",IF(Tableau1[Délai restant]&lt;1,"&lt;24h",IF(Tableau1[Délai restant]&lt;2,"&lt;48h","≥48h")))</f>
        <v>≥48h</v>
      </c>
      <c r="Q2468" s="14" t="str">
        <f>IF(AND(Tableau1[[#This Row],[En retard?]]="Oui",OR(Tableau1[[#This Row],[Product]]="Citron",Tableau1[[#This Row],[Product]]="Amandes")),"Oui","Non")</f>
        <v>Non</v>
      </c>
      <c r="R2468" t="str">
        <f>CONCATENATE(Tableau1[[#This Row],[OrderCode]],"|",Tableau1[[#This Row],[AnaCode]],"|",Tableau1[[#This Row],[Product]])</f>
        <v>CMD01773001|PEST|Pomme</v>
      </c>
    </row>
    <row r="2469" spans="1:18" x14ac:dyDescent="0.25">
      <c r="A2469" s="1" t="s">
        <v>3404</v>
      </c>
      <c r="B2469" s="1" t="s">
        <v>42</v>
      </c>
      <c r="C2469" s="3" t="s">
        <v>73</v>
      </c>
      <c r="D2469" s="3" t="s">
        <v>23</v>
      </c>
      <c r="E2469" s="1" t="s">
        <v>179</v>
      </c>
      <c r="F2469" s="1" t="s">
        <v>4058</v>
      </c>
      <c r="G2469" s="1" t="s">
        <v>945</v>
      </c>
      <c r="H2469" s="3">
        <f>SUBSTITUTE(LEFT(Tableau1[[#This Row],[OrderDate]],17),".",":")+0</f>
        <v>43571.462951388887</v>
      </c>
      <c r="I2469" s="3">
        <f>SUBSTITUTE(LEFT(Tableau1[[#This Row],[OrderDueTo]],17),".",":")+0</f>
        <v>43572.5</v>
      </c>
      <c r="J2469" s="13" t="str">
        <f>VLOOKUP(Tableau1[[#This Row],[AnaCode]],'Config Analyses'!A:C,2,FALSE)</f>
        <v>Analyse métaux lourds</v>
      </c>
      <c r="K2469" s="13" t="str">
        <f>VLOOKUP(Tableau1[[#This Row],[AnaCode]],'Config Analyses'!A:C,3,FALSE)</f>
        <v>Equipe 1</v>
      </c>
      <c r="L2469" s="13" t="str">
        <f>VLOOKUP(Tableau1[[#This Row],[CustomerCode]],'Config Clients'!A:D,3,FALSE)</f>
        <v>Entreprises agro-alimentaires</v>
      </c>
      <c r="M2469" s="13" t="str">
        <f>VLOOKUP(Tableau1[[#This Row],[CustomerCode]],'Config Clients'!A:D,4,FALSE)</f>
        <v>Julien</v>
      </c>
      <c r="N2469" s="10" t="str">
        <f>IFERROR(IF(Tableau1[[#This Row],[Date rendu]]-'Date de l''export'!$A$2&gt;0,"Non","Oui"),"Oui")</f>
        <v>Non</v>
      </c>
      <c r="O2469" s="11">
        <f>IF(Tableau1[[#This Row],[En retard?]]="Non",Tableau1[[#This Row],[Date rendu]]-'Date de l''export'!$A$2,0)</f>
        <v>0.74041666666744277</v>
      </c>
      <c r="P2469" s="14" t="str">
        <f>IF(Tableau1[[#This Row],[En retard?]]="Oui","HD",IF(Tableau1[Délai restant]&lt;1,"&lt;24h",IF(Tableau1[Délai restant]&lt;2,"&lt;48h","≥48h")))</f>
        <v>&lt;24h</v>
      </c>
      <c r="Q2469" s="14" t="str">
        <f>IF(AND(Tableau1[[#This Row],[En retard?]]="Oui",OR(Tableau1[[#This Row],[Product]]="Citron",Tableau1[[#This Row],[Product]]="Amandes")),"Oui","Non")</f>
        <v>Non</v>
      </c>
      <c r="R2469" t="str">
        <f>CONCATENATE(Tableau1[[#This Row],[OrderCode]],"|",Tableau1[[#This Row],[AnaCode]],"|",Tableau1[[#This Row],[Product]])</f>
        <v>CMD01597705|MTX|Jus de fruits</v>
      </c>
    </row>
    <row r="2470" spans="1:18" x14ac:dyDescent="0.25">
      <c r="A2470" s="1" t="s">
        <v>408</v>
      </c>
      <c r="B2470" s="1" t="s">
        <v>31</v>
      </c>
      <c r="C2470" s="3" t="s">
        <v>98</v>
      </c>
      <c r="D2470" s="3" t="s">
        <v>27</v>
      </c>
      <c r="E2470" s="1" t="s">
        <v>107</v>
      </c>
      <c r="F2470" s="1" t="s">
        <v>2867</v>
      </c>
      <c r="G2470" s="1" t="s">
        <v>950</v>
      </c>
      <c r="H2470" s="3">
        <f>SUBSTITUTE(LEFT(Tableau1[[#This Row],[OrderDate]],17),".",":")+0</f>
        <v>43571.46329861111</v>
      </c>
      <c r="I2470" s="3">
        <f>SUBSTITUTE(LEFT(Tableau1[[#This Row],[OrderDueTo]],17),".",":")+0</f>
        <v>43574.5</v>
      </c>
      <c r="J2470" s="13" t="str">
        <f>VLOOKUP(Tableau1[[#This Row],[AnaCode]],'Config Analyses'!A:C,2,FALSE)</f>
        <v>Analyse nutritionelle</v>
      </c>
      <c r="K2470" s="13" t="str">
        <f>VLOOKUP(Tableau1[[#This Row],[AnaCode]],'Config Analyses'!A:C,3,FALSE)</f>
        <v>Equipe 2</v>
      </c>
      <c r="L2470" s="13" t="str">
        <f>VLOOKUP(Tableau1[[#This Row],[CustomerCode]],'Config Clients'!A:D,3,FALSE)</f>
        <v>Coopérative agricole</v>
      </c>
      <c r="M2470" s="13" t="str">
        <f>VLOOKUP(Tableau1[[#This Row],[CustomerCode]],'Config Clients'!A:D,4,FALSE)</f>
        <v>Julie</v>
      </c>
      <c r="N2470" s="10" t="str">
        <f>IFERROR(IF(Tableau1[[#This Row],[Date rendu]]-'Date de l''export'!$A$2&gt;0,"Non","Oui"),"Oui")</f>
        <v>Non</v>
      </c>
      <c r="O2470" s="11">
        <f>IF(Tableau1[[#This Row],[En retard?]]="Non",Tableau1[[#This Row],[Date rendu]]-'Date de l''export'!$A$2,0)</f>
        <v>2.7404166666674428</v>
      </c>
      <c r="P2470" s="14" t="str">
        <f>IF(Tableau1[[#This Row],[En retard?]]="Oui","HD",IF(Tableau1[Délai restant]&lt;1,"&lt;24h",IF(Tableau1[Délai restant]&lt;2,"&lt;48h","≥48h")))</f>
        <v>≥48h</v>
      </c>
      <c r="Q2470" s="14" t="str">
        <f>IF(AND(Tableau1[[#This Row],[En retard?]]="Oui",OR(Tableau1[[#This Row],[Product]]="Citron",Tableau1[[#This Row],[Product]]="Amandes")),"Oui","Non")</f>
        <v>Non</v>
      </c>
      <c r="R2470" t="str">
        <f>CONCATENATE(Tableau1[[#This Row],[OrderCode]],"|",Tableau1[[#This Row],[AnaCode]],"|",Tableau1[[#This Row],[Product]])</f>
        <v>CMD01664205|NTR|Pomme de terre</v>
      </c>
    </row>
    <row r="2471" spans="1:18" x14ac:dyDescent="0.25">
      <c r="A2471" s="1" t="s">
        <v>3515</v>
      </c>
      <c r="B2471" s="1" t="s">
        <v>42</v>
      </c>
      <c r="C2471" s="3" t="s">
        <v>73</v>
      </c>
      <c r="D2471" s="3" t="s">
        <v>23</v>
      </c>
      <c r="E2471" s="1" t="s">
        <v>179</v>
      </c>
      <c r="F2471" s="1" t="s">
        <v>4059</v>
      </c>
      <c r="G2471" s="1" t="s">
        <v>945</v>
      </c>
      <c r="H2471" s="3">
        <f>SUBSTITUTE(LEFT(Tableau1[[#This Row],[OrderDate]],17),".",":")+0</f>
        <v>43571.465069444443</v>
      </c>
      <c r="I2471" s="3">
        <f>SUBSTITUTE(LEFT(Tableau1[[#This Row],[OrderDueTo]],17),".",":")+0</f>
        <v>43572.5</v>
      </c>
      <c r="J2471" s="13" t="str">
        <f>VLOOKUP(Tableau1[[#This Row],[AnaCode]],'Config Analyses'!A:C,2,FALSE)</f>
        <v>Analyse métaux lourds</v>
      </c>
      <c r="K2471" s="13" t="str">
        <f>VLOOKUP(Tableau1[[#This Row],[AnaCode]],'Config Analyses'!A:C,3,FALSE)</f>
        <v>Equipe 1</v>
      </c>
      <c r="L2471" s="13" t="str">
        <f>VLOOKUP(Tableau1[[#This Row],[CustomerCode]],'Config Clients'!A:D,3,FALSE)</f>
        <v>Entreprises agro-alimentaires</v>
      </c>
      <c r="M2471" s="13" t="str">
        <f>VLOOKUP(Tableau1[[#This Row],[CustomerCode]],'Config Clients'!A:D,4,FALSE)</f>
        <v>Julien</v>
      </c>
      <c r="N2471" s="10" t="str">
        <f>IFERROR(IF(Tableau1[[#This Row],[Date rendu]]-'Date de l''export'!$A$2&gt;0,"Non","Oui"),"Oui")</f>
        <v>Non</v>
      </c>
      <c r="O2471" s="11">
        <f>IF(Tableau1[[#This Row],[En retard?]]="Non",Tableau1[[#This Row],[Date rendu]]-'Date de l''export'!$A$2,0)</f>
        <v>0.74041666666744277</v>
      </c>
      <c r="P2471" s="14" t="str">
        <f>IF(Tableau1[[#This Row],[En retard?]]="Oui","HD",IF(Tableau1[Délai restant]&lt;1,"&lt;24h",IF(Tableau1[Délai restant]&lt;2,"&lt;48h","≥48h")))</f>
        <v>&lt;24h</v>
      </c>
      <c r="Q2471" s="14" t="str">
        <f>IF(AND(Tableau1[[#This Row],[En retard?]]="Oui",OR(Tableau1[[#This Row],[Product]]="Citron",Tableau1[[#This Row],[Product]]="Amandes")),"Oui","Non")</f>
        <v>Non</v>
      </c>
      <c r="R2471" t="str">
        <f>CONCATENATE(Tableau1[[#This Row],[OrderCode]],"|",Tableau1[[#This Row],[AnaCode]],"|",Tableau1[[#This Row],[Product]])</f>
        <v>CMD01740501|MTX|Jus de fruits</v>
      </c>
    </row>
    <row r="2472" spans="1:18" x14ac:dyDescent="0.25">
      <c r="A2472" s="1" t="s">
        <v>445</v>
      </c>
      <c r="B2472" s="1" t="s">
        <v>31</v>
      </c>
      <c r="C2472" s="3" t="s">
        <v>98</v>
      </c>
      <c r="D2472" s="3" t="s">
        <v>27</v>
      </c>
      <c r="E2472" s="1" t="s">
        <v>179</v>
      </c>
      <c r="F2472" s="1" t="s">
        <v>2866</v>
      </c>
      <c r="G2472" s="1" t="s">
        <v>945</v>
      </c>
      <c r="H2472" s="3">
        <f>SUBSTITUTE(LEFT(Tableau1[[#This Row],[OrderDate]],17),".",":")+0</f>
        <v>43571.465254629627</v>
      </c>
      <c r="I2472" s="3">
        <f>SUBSTITUTE(LEFT(Tableau1[[#This Row],[OrderDueTo]],17),".",":")+0</f>
        <v>43572.5</v>
      </c>
      <c r="J2472" s="13" t="str">
        <f>VLOOKUP(Tableau1[[#This Row],[AnaCode]],'Config Analyses'!A:C,2,FALSE)</f>
        <v>Analyse métaux lourds</v>
      </c>
      <c r="K2472" s="13" t="str">
        <f>VLOOKUP(Tableau1[[#This Row],[AnaCode]],'Config Analyses'!A:C,3,FALSE)</f>
        <v>Equipe 1</v>
      </c>
      <c r="L2472" s="13" t="str">
        <f>VLOOKUP(Tableau1[[#This Row],[CustomerCode]],'Config Clients'!A:D,3,FALSE)</f>
        <v>Coopérative agricole</v>
      </c>
      <c r="M2472" s="13" t="str">
        <f>VLOOKUP(Tableau1[[#This Row],[CustomerCode]],'Config Clients'!A:D,4,FALSE)</f>
        <v>Julie</v>
      </c>
      <c r="N2472" s="10" t="str">
        <f>IFERROR(IF(Tableau1[[#This Row],[Date rendu]]-'Date de l''export'!$A$2&gt;0,"Non","Oui"),"Oui")</f>
        <v>Non</v>
      </c>
      <c r="O2472" s="11">
        <f>IF(Tableau1[[#This Row],[En retard?]]="Non",Tableau1[[#This Row],[Date rendu]]-'Date de l''export'!$A$2,0)</f>
        <v>0.74041666666744277</v>
      </c>
      <c r="P2472" s="14" t="str">
        <f>IF(Tableau1[[#This Row],[En retard?]]="Oui","HD",IF(Tableau1[Délai restant]&lt;1,"&lt;24h",IF(Tableau1[Délai restant]&lt;2,"&lt;48h","≥48h")))</f>
        <v>&lt;24h</v>
      </c>
      <c r="Q2472" s="14" t="str">
        <f>IF(AND(Tableau1[[#This Row],[En retard?]]="Oui",OR(Tableau1[[#This Row],[Product]]="Citron",Tableau1[[#This Row],[Product]]="Amandes")),"Oui","Non")</f>
        <v>Non</v>
      </c>
      <c r="R2472" t="str">
        <f>CONCATENATE(Tableau1[[#This Row],[OrderCode]],"|",Tableau1[[#This Row],[AnaCode]],"|",Tableau1[[#This Row],[Product]])</f>
        <v>CMD01749207|MTX|Pomme de terre</v>
      </c>
    </row>
    <row r="2473" spans="1:18" x14ac:dyDescent="0.25">
      <c r="A2473" s="1" t="s">
        <v>198</v>
      </c>
      <c r="B2473" s="1" t="s">
        <v>31</v>
      </c>
      <c r="C2473" s="3" t="s">
        <v>72</v>
      </c>
      <c r="D2473" s="3" t="s">
        <v>22</v>
      </c>
      <c r="E2473" s="1" t="s">
        <v>179</v>
      </c>
      <c r="F2473" s="1" t="s">
        <v>2837</v>
      </c>
      <c r="G2473" s="1" t="s">
        <v>945</v>
      </c>
      <c r="H2473" s="3">
        <f>SUBSTITUTE(LEFT(Tableau1[[#This Row],[OrderDate]],17),".",":")+0</f>
        <v>43571.465590277781</v>
      </c>
      <c r="I2473" s="3">
        <f>SUBSTITUTE(LEFT(Tableau1[[#This Row],[OrderDueTo]],17),".",":")+0</f>
        <v>43572.5</v>
      </c>
      <c r="J2473" s="13" t="str">
        <f>VLOOKUP(Tableau1[[#This Row],[AnaCode]],'Config Analyses'!A:C,2,FALSE)</f>
        <v>Analyse métaux lourds</v>
      </c>
      <c r="K2473" s="13" t="str">
        <f>VLOOKUP(Tableau1[[#This Row],[AnaCode]],'Config Analyses'!A:C,3,FALSE)</f>
        <v>Equipe 1</v>
      </c>
      <c r="L2473" s="13" t="str">
        <f>VLOOKUP(Tableau1[[#This Row],[CustomerCode]],'Config Clients'!A:D,3,FALSE)</f>
        <v>Coopérative agricole</v>
      </c>
      <c r="M2473" s="13" t="str">
        <f>VLOOKUP(Tableau1[[#This Row],[CustomerCode]],'Config Clients'!A:D,4,FALSE)</f>
        <v>Julie</v>
      </c>
      <c r="N2473" s="10" t="str">
        <f>IFERROR(IF(Tableau1[[#This Row],[Date rendu]]-'Date de l''export'!$A$2&gt;0,"Non","Oui"),"Oui")</f>
        <v>Non</v>
      </c>
      <c r="O2473" s="11">
        <f>IF(Tableau1[[#This Row],[En retard?]]="Non",Tableau1[[#This Row],[Date rendu]]-'Date de l''export'!$A$2,0)</f>
        <v>0.74041666666744277</v>
      </c>
      <c r="P2473" s="14" t="str">
        <f>IF(Tableau1[[#This Row],[En retard?]]="Oui","HD",IF(Tableau1[Délai restant]&lt;1,"&lt;24h",IF(Tableau1[Délai restant]&lt;2,"&lt;48h","≥48h")))</f>
        <v>&lt;24h</v>
      </c>
      <c r="Q2473" s="14" t="str">
        <f>IF(AND(Tableau1[[#This Row],[En retard?]]="Oui",OR(Tableau1[[#This Row],[Product]]="Citron",Tableau1[[#This Row],[Product]]="Amandes")),"Oui","Non")</f>
        <v>Non</v>
      </c>
      <c r="R2473" t="str">
        <f>CONCATENATE(Tableau1[[#This Row],[OrderCode]],"|",Tableau1[[#This Row],[AnaCode]],"|",Tableau1[[#This Row],[Product]])</f>
        <v>CMD01667102|MTX|Pomme de terre</v>
      </c>
    </row>
    <row r="2474" spans="1:18" x14ac:dyDescent="0.25">
      <c r="A2474" s="1" t="s">
        <v>3627</v>
      </c>
      <c r="B2474" s="1" t="s">
        <v>42</v>
      </c>
      <c r="C2474" s="3" t="s">
        <v>188</v>
      </c>
      <c r="D2474" s="3" t="s">
        <v>38</v>
      </c>
      <c r="E2474" s="1" t="s">
        <v>179</v>
      </c>
      <c r="F2474" s="1" t="s">
        <v>4060</v>
      </c>
      <c r="G2474" s="1" t="s">
        <v>945</v>
      </c>
      <c r="H2474" s="3">
        <f>SUBSTITUTE(LEFT(Tableau1[[#This Row],[OrderDate]],17),".",":")+0</f>
        <v>43571.466226851851</v>
      </c>
      <c r="I2474" s="3">
        <f>SUBSTITUTE(LEFT(Tableau1[[#This Row],[OrderDueTo]],17),".",":")+0</f>
        <v>43572.5</v>
      </c>
      <c r="J2474" s="13" t="str">
        <f>VLOOKUP(Tableau1[[#This Row],[AnaCode]],'Config Analyses'!A:C,2,FALSE)</f>
        <v>Analyse métaux lourds</v>
      </c>
      <c r="K2474" s="13" t="str">
        <f>VLOOKUP(Tableau1[[#This Row],[AnaCode]],'Config Analyses'!A:C,3,FALSE)</f>
        <v>Equipe 1</v>
      </c>
      <c r="L2474" s="13" t="str">
        <f>VLOOKUP(Tableau1[[#This Row],[CustomerCode]],'Config Clients'!A:D,3,FALSE)</f>
        <v>Coopérative agricole</v>
      </c>
      <c r="M2474" s="13" t="str">
        <f>VLOOKUP(Tableau1[[#This Row],[CustomerCode]],'Config Clients'!A:D,4,FALSE)</f>
        <v>Julie</v>
      </c>
      <c r="N2474" s="10" t="str">
        <f>IFERROR(IF(Tableau1[[#This Row],[Date rendu]]-'Date de l''export'!$A$2&gt;0,"Non","Oui"),"Oui")</f>
        <v>Non</v>
      </c>
      <c r="O2474" s="11">
        <f>IF(Tableau1[[#This Row],[En retard?]]="Non",Tableau1[[#This Row],[Date rendu]]-'Date de l''export'!$A$2,0)</f>
        <v>0.74041666666744277</v>
      </c>
      <c r="P2474" s="14" t="str">
        <f>IF(Tableau1[[#This Row],[En retard?]]="Oui","HD",IF(Tableau1[Délai restant]&lt;1,"&lt;24h",IF(Tableau1[Délai restant]&lt;2,"&lt;48h","≥48h")))</f>
        <v>&lt;24h</v>
      </c>
      <c r="Q2474" s="14" t="str">
        <f>IF(AND(Tableau1[[#This Row],[En retard?]]="Oui",OR(Tableau1[[#This Row],[Product]]="Citron",Tableau1[[#This Row],[Product]]="Amandes")),"Oui","Non")</f>
        <v>Non</v>
      </c>
      <c r="R2474" t="str">
        <f>CONCATENATE(Tableau1[[#This Row],[OrderCode]],"|",Tableau1[[#This Row],[AnaCode]],"|",Tableau1[[#This Row],[Product]])</f>
        <v>CMD01748537|MTX|Jus de fruits</v>
      </c>
    </row>
    <row r="2475" spans="1:18" x14ac:dyDescent="0.25">
      <c r="A2475" s="1" t="s">
        <v>162</v>
      </c>
      <c r="B2475" s="1" t="s">
        <v>32</v>
      </c>
      <c r="C2475" s="3" t="s">
        <v>58</v>
      </c>
      <c r="D2475" s="3" t="s">
        <v>13</v>
      </c>
      <c r="E2475" s="1" t="s">
        <v>179</v>
      </c>
      <c r="F2475" s="1" t="s">
        <v>2802</v>
      </c>
      <c r="G2475" s="1" t="s">
        <v>945</v>
      </c>
      <c r="H2475" s="3">
        <f>SUBSTITUTE(LEFT(Tableau1[[#This Row],[OrderDate]],17),".",":")+0</f>
        <v>43571.466249999998</v>
      </c>
      <c r="I2475" s="3">
        <f>SUBSTITUTE(LEFT(Tableau1[[#This Row],[OrderDueTo]],17),".",":")+0</f>
        <v>43572.5</v>
      </c>
      <c r="J2475" s="13" t="str">
        <f>VLOOKUP(Tableau1[[#This Row],[AnaCode]],'Config Analyses'!A:C,2,FALSE)</f>
        <v>Analyse métaux lourds</v>
      </c>
      <c r="K2475" s="13" t="str">
        <f>VLOOKUP(Tableau1[[#This Row],[AnaCode]],'Config Analyses'!A:C,3,FALSE)</f>
        <v>Equipe 1</v>
      </c>
      <c r="L2475" s="13" t="str">
        <f>VLOOKUP(Tableau1[[#This Row],[CustomerCode]],'Config Clients'!A:D,3,FALSE)</f>
        <v>Coopérative agricole</v>
      </c>
      <c r="M2475" s="13" t="str">
        <f>VLOOKUP(Tableau1[[#This Row],[CustomerCode]],'Config Clients'!A:D,4,FALSE)</f>
        <v>Béatrice</v>
      </c>
      <c r="N2475" s="10" t="str">
        <f>IFERROR(IF(Tableau1[[#This Row],[Date rendu]]-'Date de l''export'!$A$2&gt;0,"Non","Oui"),"Oui")</f>
        <v>Non</v>
      </c>
      <c r="O2475" s="11">
        <f>IF(Tableau1[[#This Row],[En retard?]]="Non",Tableau1[[#This Row],[Date rendu]]-'Date de l''export'!$A$2,0)</f>
        <v>0.74041666666744277</v>
      </c>
      <c r="P2475" s="14" t="str">
        <f>IF(Tableau1[[#This Row],[En retard?]]="Oui","HD",IF(Tableau1[Délai restant]&lt;1,"&lt;24h",IF(Tableau1[Délai restant]&lt;2,"&lt;48h","≥48h")))</f>
        <v>&lt;24h</v>
      </c>
      <c r="Q2475" s="14" t="str">
        <f>IF(AND(Tableau1[[#This Row],[En retard?]]="Oui",OR(Tableau1[[#This Row],[Product]]="Citron",Tableau1[[#This Row],[Product]]="Amandes")),"Oui","Non")</f>
        <v>Non</v>
      </c>
      <c r="R2475" t="str">
        <f>CONCATENATE(Tableau1[[#This Row],[OrderCode]],"|",Tableau1[[#This Row],[AnaCode]],"|",Tableau1[[#This Row],[Product]])</f>
        <v>CMD01608301|MTX|Tomate</v>
      </c>
    </row>
    <row r="2476" spans="1:18" x14ac:dyDescent="0.25">
      <c r="A2476" s="1" t="s">
        <v>302</v>
      </c>
      <c r="B2476" s="1" t="s">
        <v>32</v>
      </c>
      <c r="C2476" s="3" t="s">
        <v>61</v>
      </c>
      <c r="D2476" s="3" t="s">
        <v>14</v>
      </c>
      <c r="E2476" s="1" t="s">
        <v>229</v>
      </c>
      <c r="F2476" s="1" t="s">
        <v>2918</v>
      </c>
      <c r="G2476" s="1" t="s">
        <v>964</v>
      </c>
      <c r="H2476" s="3">
        <f>SUBSTITUTE(LEFT(Tableau1[[#This Row],[OrderDate]],17),".",":")+0</f>
        <v>43571.467314814814</v>
      </c>
      <c r="I2476" s="3">
        <f>SUBSTITUTE(LEFT(Tableau1[[#This Row],[OrderDueTo]],17),".",":")+0</f>
        <v>43573.5</v>
      </c>
      <c r="J2476" s="13" t="str">
        <f>VLOOKUP(Tableau1[[#This Row],[AnaCode]],'Config Analyses'!A:C,2,FALSE)</f>
        <v>Analyse sucres</v>
      </c>
      <c r="K2476" s="13" t="str">
        <f>VLOOKUP(Tableau1[[#This Row],[AnaCode]],'Config Analyses'!A:C,3,FALSE)</f>
        <v>Equipe 2</v>
      </c>
      <c r="L2476" s="13" t="str">
        <f>VLOOKUP(Tableau1[[#This Row],[CustomerCode]],'Config Clients'!A:D,3,FALSE)</f>
        <v>Grande surface</v>
      </c>
      <c r="M2476" s="13" t="str">
        <f>VLOOKUP(Tableau1[[#This Row],[CustomerCode]],'Config Clients'!A:D,4,FALSE)</f>
        <v>Eric</v>
      </c>
      <c r="N2476" s="10" t="str">
        <f>IFERROR(IF(Tableau1[[#This Row],[Date rendu]]-'Date de l''export'!$A$2&gt;0,"Non","Oui"),"Oui")</f>
        <v>Non</v>
      </c>
      <c r="O2476" s="11">
        <f>IF(Tableau1[[#This Row],[En retard?]]="Non",Tableau1[[#This Row],[Date rendu]]-'Date de l''export'!$A$2,0)</f>
        <v>1.7404166666674428</v>
      </c>
      <c r="P2476" s="14" t="str">
        <f>IF(Tableau1[[#This Row],[En retard?]]="Oui","HD",IF(Tableau1[Délai restant]&lt;1,"&lt;24h",IF(Tableau1[Délai restant]&lt;2,"&lt;48h","≥48h")))</f>
        <v>&lt;48h</v>
      </c>
      <c r="Q2476" s="14" t="str">
        <f>IF(AND(Tableau1[[#This Row],[En retard?]]="Oui",OR(Tableau1[[#This Row],[Product]]="Citron",Tableau1[[#This Row],[Product]]="Amandes")),"Oui","Non")</f>
        <v>Non</v>
      </c>
      <c r="R2476" t="str">
        <f>CONCATENATE(Tableau1[[#This Row],[OrderCode]],"|",Tableau1[[#This Row],[AnaCode]],"|",Tableau1[[#This Row],[Product]])</f>
        <v>CMD01648401|SCR|Tomate</v>
      </c>
    </row>
    <row r="2477" spans="1:18" x14ac:dyDescent="0.25">
      <c r="A2477" s="1" t="s">
        <v>3967</v>
      </c>
      <c r="B2477" s="1" t="s">
        <v>42</v>
      </c>
      <c r="C2477" s="3" t="s">
        <v>73</v>
      </c>
      <c r="D2477" s="3" t="s">
        <v>23</v>
      </c>
      <c r="E2477" s="1" t="s">
        <v>179</v>
      </c>
      <c r="F2477" s="1" t="s">
        <v>4061</v>
      </c>
      <c r="G2477" s="1" t="s">
        <v>945</v>
      </c>
      <c r="H2477" s="3">
        <f>SUBSTITUTE(LEFT(Tableau1[[#This Row],[OrderDate]],17),".",":")+0</f>
        <v>43571.467349537037</v>
      </c>
      <c r="I2477" s="3">
        <f>SUBSTITUTE(LEFT(Tableau1[[#This Row],[OrderDueTo]],17),".",":")+0</f>
        <v>43572.5</v>
      </c>
      <c r="J2477" s="13" t="str">
        <f>VLOOKUP(Tableau1[[#This Row],[AnaCode]],'Config Analyses'!A:C,2,FALSE)</f>
        <v>Analyse métaux lourds</v>
      </c>
      <c r="K2477" s="13" t="str">
        <f>VLOOKUP(Tableau1[[#This Row],[AnaCode]],'Config Analyses'!A:C,3,FALSE)</f>
        <v>Equipe 1</v>
      </c>
      <c r="L2477" s="13" t="str">
        <f>VLOOKUP(Tableau1[[#This Row],[CustomerCode]],'Config Clients'!A:D,3,FALSE)</f>
        <v>Entreprises agro-alimentaires</v>
      </c>
      <c r="M2477" s="13" t="str">
        <f>VLOOKUP(Tableau1[[#This Row],[CustomerCode]],'Config Clients'!A:D,4,FALSE)</f>
        <v>Julien</v>
      </c>
      <c r="N2477" s="10" t="str">
        <f>IFERROR(IF(Tableau1[[#This Row],[Date rendu]]-'Date de l''export'!$A$2&gt;0,"Non","Oui"),"Oui")</f>
        <v>Non</v>
      </c>
      <c r="O2477" s="11">
        <f>IF(Tableau1[[#This Row],[En retard?]]="Non",Tableau1[[#This Row],[Date rendu]]-'Date de l''export'!$A$2,0)</f>
        <v>0.74041666666744277</v>
      </c>
      <c r="P2477" s="14" t="str">
        <f>IF(Tableau1[[#This Row],[En retard?]]="Oui","HD",IF(Tableau1[Délai restant]&lt;1,"&lt;24h",IF(Tableau1[Délai restant]&lt;2,"&lt;48h","≥48h")))</f>
        <v>&lt;24h</v>
      </c>
      <c r="Q2477" s="14" t="str">
        <f>IF(AND(Tableau1[[#This Row],[En retard?]]="Oui",OR(Tableau1[[#This Row],[Product]]="Citron",Tableau1[[#This Row],[Product]]="Amandes")),"Oui","Non")</f>
        <v>Non</v>
      </c>
      <c r="R2477" t="str">
        <f>CONCATENATE(Tableau1[[#This Row],[OrderCode]],"|",Tableau1[[#This Row],[AnaCode]],"|",Tableau1[[#This Row],[Product]])</f>
        <v>CMD01714701|MTX|Jus de fruits</v>
      </c>
    </row>
    <row r="2478" spans="1:18" x14ac:dyDescent="0.25">
      <c r="A2478" s="1" t="s">
        <v>670</v>
      </c>
      <c r="B2478" s="1" t="s">
        <v>31</v>
      </c>
      <c r="C2478" s="3" t="s">
        <v>54</v>
      </c>
      <c r="D2478" s="3" t="s">
        <v>10</v>
      </c>
      <c r="E2478" s="1" t="s">
        <v>107</v>
      </c>
      <c r="F2478" s="1" t="s">
        <v>2887</v>
      </c>
      <c r="G2478" s="1" t="s">
        <v>950</v>
      </c>
      <c r="H2478" s="3">
        <f>SUBSTITUTE(LEFT(Tableau1[[#This Row],[OrderDate]],17),".",":")+0</f>
        <v>43571.467430555553</v>
      </c>
      <c r="I2478" s="3">
        <f>SUBSTITUTE(LEFT(Tableau1[[#This Row],[OrderDueTo]],17),".",":")+0</f>
        <v>43574.5</v>
      </c>
      <c r="J2478" s="13" t="str">
        <f>VLOOKUP(Tableau1[[#This Row],[AnaCode]],'Config Analyses'!A:C,2,FALSE)</f>
        <v>Analyse nutritionelle</v>
      </c>
      <c r="K2478" s="13" t="str">
        <f>VLOOKUP(Tableau1[[#This Row],[AnaCode]],'Config Analyses'!A:C,3,FALSE)</f>
        <v>Equipe 2</v>
      </c>
      <c r="L2478" s="13" t="str">
        <f>VLOOKUP(Tableau1[[#This Row],[CustomerCode]],'Config Clients'!A:D,3,FALSE)</f>
        <v>Coopérative agricole</v>
      </c>
      <c r="M2478" s="13" t="str">
        <f>VLOOKUP(Tableau1[[#This Row],[CustomerCode]],'Config Clients'!A:D,4,FALSE)</f>
        <v>Julie</v>
      </c>
      <c r="N2478" s="10" t="str">
        <f>IFERROR(IF(Tableau1[[#This Row],[Date rendu]]-'Date de l''export'!$A$2&gt;0,"Non","Oui"),"Oui")</f>
        <v>Non</v>
      </c>
      <c r="O2478" s="11">
        <f>IF(Tableau1[[#This Row],[En retard?]]="Non",Tableau1[[#This Row],[Date rendu]]-'Date de l''export'!$A$2,0)</f>
        <v>2.7404166666674428</v>
      </c>
      <c r="P2478" s="14" t="str">
        <f>IF(Tableau1[[#This Row],[En retard?]]="Oui","HD",IF(Tableau1[Délai restant]&lt;1,"&lt;24h",IF(Tableau1[Délai restant]&lt;2,"&lt;48h","≥48h")))</f>
        <v>≥48h</v>
      </c>
      <c r="Q2478" s="14" t="str">
        <f>IF(AND(Tableau1[[#This Row],[En retard?]]="Oui",OR(Tableau1[[#This Row],[Product]]="Citron",Tableau1[[#This Row],[Product]]="Amandes")),"Oui","Non")</f>
        <v>Non</v>
      </c>
      <c r="R2478" t="str">
        <f>CONCATENATE(Tableau1[[#This Row],[OrderCode]],"|",Tableau1[[#This Row],[AnaCode]],"|",Tableau1[[#This Row],[Product]])</f>
        <v>CMD01743704|NTR|Pomme de terre</v>
      </c>
    </row>
    <row r="2479" spans="1:18" x14ac:dyDescent="0.25">
      <c r="A2479" s="1" t="s">
        <v>3670</v>
      </c>
      <c r="B2479" s="1" t="s">
        <v>42</v>
      </c>
      <c r="C2479" s="3" t="s">
        <v>188</v>
      </c>
      <c r="D2479" s="3" t="s">
        <v>38</v>
      </c>
      <c r="E2479" s="1" t="s">
        <v>107</v>
      </c>
      <c r="F2479" s="1" t="s">
        <v>4062</v>
      </c>
      <c r="G2479" s="1" t="s">
        <v>950</v>
      </c>
      <c r="H2479" s="3">
        <f>SUBSTITUTE(LEFT(Tableau1[[#This Row],[OrderDate]],17),".",":")+0</f>
        <v>43571.467951388891</v>
      </c>
      <c r="I2479" s="3">
        <f>SUBSTITUTE(LEFT(Tableau1[[#This Row],[OrderDueTo]],17),".",":")+0</f>
        <v>43574.5</v>
      </c>
      <c r="J2479" s="13" t="str">
        <f>VLOOKUP(Tableau1[[#This Row],[AnaCode]],'Config Analyses'!A:C,2,FALSE)</f>
        <v>Analyse nutritionelle</v>
      </c>
      <c r="K2479" s="13" t="str">
        <f>VLOOKUP(Tableau1[[#This Row],[AnaCode]],'Config Analyses'!A:C,3,FALSE)</f>
        <v>Equipe 2</v>
      </c>
      <c r="L2479" s="13" t="str">
        <f>VLOOKUP(Tableau1[[#This Row],[CustomerCode]],'Config Clients'!A:D,3,FALSE)</f>
        <v>Coopérative agricole</v>
      </c>
      <c r="M2479" s="13" t="str">
        <f>VLOOKUP(Tableau1[[#This Row],[CustomerCode]],'Config Clients'!A:D,4,FALSE)</f>
        <v>Julie</v>
      </c>
      <c r="N2479" s="10" t="str">
        <f>IFERROR(IF(Tableau1[[#This Row],[Date rendu]]-'Date de l''export'!$A$2&gt;0,"Non","Oui"),"Oui")</f>
        <v>Non</v>
      </c>
      <c r="O2479" s="11">
        <f>IF(Tableau1[[#This Row],[En retard?]]="Non",Tableau1[[#This Row],[Date rendu]]-'Date de l''export'!$A$2,0)</f>
        <v>2.7404166666674428</v>
      </c>
      <c r="P2479" s="14" t="str">
        <f>IF(Tableau1[[#This Row],[En retard?]]="Oui","HD",IF(Tableau1[Délai restant]&lt;1,"&lt;24h",IF(Tableau1[Délai restant]&lt;2,"&lt;48h","≥48h")))</f>
        <v>≥48h</v>
      </c>
      <c r="Q2479" s="14" t="str">
        <f>IF(AND(Tableau1[[#This Row],[En retard?]]="Oui",OR(Tableau1[[#This Row],[Product]]="Citron",Tableau1[[#This Row],[Product]]="Amandes")),"Oui","Non")</f>
        <v>Non</v>
      </c>
      <c r="R2479" t="str">
        <f>CONCATENATE(Tableau1[[#This Row],[OrderCode]],"|",Tableau1[[#This Row],[AnaCode]],"|",Tableau1[[#This Row],[Product]])</f>
        <v>CMD01748514|NTR|Jus de fruits</v>
      </c>
    </row>
    <row r="2480" spans="1:18" x14ac:dyDescent="0.25">
      <c r="A2480" s="1" t="s">
        <v>4063</v>
      </c>
      <c r="B2480" s="1" t="s">
        <v>42</v>
      </c>
      <c r="C2480" s="3" t="s">
        <v>73</v>
      </c>
      <c r="D2480" s="3" t="s">
        <v>23</v>
      </c>
      <c r="E2480" s="1" t="s">
        <v>229</v>
      </c>
      <c r="F2480" s="1" t="s">
        <v>4064</v>
      </c>
      <c r="G2480" s="1" t="s">
        <v>964</v>
      </c>
      <c r="H2480" s="3">
        <f>SUBSTITUTE(LEFT(Tableau1[[#This Row],[OrderDate]],17),".",":")+0</f>
        <v>43571.468090277776</v>
      </c>
      <c r="I2480" s="3">
        <f>SUBSTITUTE(LEFT(Tableau1[[#This Row],[OrderDueTo]],17),".",":")+0</f>
        <v>43573.5</v>
      </c>
      <c r="J2480" s="13" t="str">
        <f>VLOOKUP(Tableau1[[#This Row],[AnaCode]],'Config Analyses'!A:C,2,FALSE)</f>
        <v>Analyse sucres</v>
      </c>
      <c r="K2480" s="13" t="str">
        <f>VLOOKUP(Tableau1[[#This Row],[AnaCode]],'Config Analyses'!A:C,3,FALSE)</f>
        <v>Equipe 2</v>
      </c>
      <c r="L2480" s="13" t="str">
        <f>VLOOKUP(Tableau1[[#This Row],[CustomerCode]],'Config Clients'!A:D,3,FALSE)</f>
        <v>Entreprises agro-alimentaires</v>
      </c>
      <c r="M2480" s="13" t="str">
        <f>VLOOKUP(Tableau1[[#This Row],[CustomerCode]],'Config Clients'!A:D,4,FALSE)</f>
        <v>Julien</v>
      </c>
      <c r="N2480" s="10" t="str">
        <f>IFERROR(IF(Tableau1[[#This Row],[Date rendu]]-'Date de l''export'!$A$2&gt;0,"Non","Oui"),"Oui")</f>
        <v>Non</v>
      </c>
      <c r="O2480" s="11">
        <f>IF(Tableau1[[#This Row],[En retard?]]="Non",Tableau1[[#This Row],[Date rendu]]-'Date de l''export'!$A$2,0)</f>
        <v>1.7404166666674428</v>
      </c>
      <c r="P2480" s="14" t="str">
        <f>IF(Tableau1[[#This Row],[En retard?]]="Oui","HD",IF(Tableau1[Délai restant]&lt;1,"&lt;24h",IF(Tableau1[Délai restant]&lt;2,"&lt;48h","≥48h")))</f>
        <v>&lt;48h</v>
      </c>
      <c r="Q2480" s="14" t="str">
        <f>IF(AND(Tableau1[[#This Row],[En retard?]]="Oui",OR(Tableau1[[#This Row],[Product]]="Citron",Tableau1[[#This Row],[Product]]="Amandes")),"Oui","Non")</f>
        <v>Non</v>
      </c>
      <c r="R2480" t="str">
        <f>CONCATENATE(Tableau1[[#This Row],[OrderCode]],"|",Tableau1[[#This Row],[AnaCode]],"|",Tableau1[[#This Row],[Product]])</f>
        <v>CMD01572613|SCR|Jus de fruits</v>
      </c>
    </row>
    <row r="2481" spans="1:18" x14ac:dyDescent="0.25">
      <c r="A2481" s="1" t="s">
        <v>3236</v>
      </c>
      <c r="B2481" s="1" t="s">
        <v>42</v>
      </c>
      <c r="C2481" s="3" t="s">
        <v>73</v>
      </c>
      <c r="D2481" s="3" t="s">
        <v>23</v>
      </c>
      <c r="E2481" s="1" t="s">
        <v>229</v>
      </c>
      <c r="F2481" s="1" t="s">
        <v>4065</v>
      </c>
      <c r="G2481" s="1" t="s">
        <v>964</v>
      </c>
      <c r="H2481" s="3">
        <f>SUBSTITUTE(LEFT(Tableau1[[#This Row],[OrderDate]],17),".",":")+0</f>
        <v>43571.468530092592</v>
      </c>
      <c r="I2481" s="3">
        <f>SUBSTITUTE(LEFT(Tableau1[[#This Row],[OrderDueTo]],17),".",":")+0</f>
        <v>43573.5</v>
      </c>
      <c r="J2481" s="13" t="str">
        <f>VLOOKUP(Tableau1[[#This Row],[AnaCode]],'Config Analyses'!A:C,2,FALSE)</f>
        <v>Analyse sucres</v>
      </c>
      <c r="K2481" s="13" t="str">
        <f>VLOOKUP(Tableau1[[#This Row],[AnaCode]],'Config Analyses'!A:C,3,FALSE)</f>
        <v>Equipe 2</v>
      </c>
      <c r="L2481" s="13" t="str">
        <f>VLOOKUP(Tableau1[[#This Row],[CustomerCode]],'Config Clients'!A:D,3,FALSE)</f>
        <v>Entreprises agro-alimentaires</v>
      </c>
      <c r="M2481" s="13" t="str">
        <f>VLOOKUP(Tableau1[[#This Row],[CustomerCode]],'Config Clients'!A:D,4,FALSE)</f>
        <v>Julien</v>
      </c>
      <c r="N2481" s="10" t="str">
        <f>IFERROR(IF(Tableau1[[#This Row],[Date rendu]]-'Date de l''export'!$A$2&gt;0,"Non","Oui"),"Oui")</f>
        <v>Non</v>
      </c>
      <c r="O2481" s="11">
        <f>IF(Tableau1[[#This Row],[En retard?]]="Non",Tableau1[[#This Row],[Date rendu]]-'Date de l''export'!$A$2,0)</f>
        <v>1.7404166666674428</v>
      </c>
      <c r="P2481" s="14" t="str">
        <f>IF(Tableau1[[#This Row],[En retard?]]="Oui","HD",IF(Tableau1[Délai restant]&lt;1,"&lt;24h",IF(Tableau1[Délai restant]&lt;2,"&lt;48h","≥48h")))</f>
        <v>&lt;48h</v>
      </c>
      <c r="Q2481" s="14" t="str">
        <f>IF(AND(Tableau1[[#This Row],[En retard?]]="Oui",OR(Tableau1[[#This Row],[Product]]="Citron",Tableau1[[#This Row],[Product]]="Amandes")),"Oui","Non")</f>
        <v>Non</v>
      </c>
      <c r="R2481" t="str">
        <f>CONCATENATE(Tableau1[[#This Row],[OrderCode]],"|",Tableau1[[#This Row],[AnaCode]],"|",Tableau1[[#This Row],[Product]])</f>
        <v>CMD01715103|SCR|Jus de fruits</v>
      </c>
    </row>
    <row r="2482" spans="1:18" x14ac:dyDescent="0.25">
      <c r="A2482" s="1" t="s">
        <v>378</v>
      </c>
      <c r="B2482" s="1" t="s">
        <v>31</v>
      </c>
      <c r="C2482" s="3" t="s">
        <v>49</v>
      </c>
      <c r="D2482" s="3" t="s">
        <v>8</v>
      </c>
      <c r="E2482" s="1" t="s">
        <v>226</v>
      </c>
      <c r="F2482" s="1" t="s">
        <v>2552</v>
      </c>
      <c r="G2482" s="1" t="s">
        <v>964</v>
      </c>
      <c r="H2482" s="3">
        <f>SUBSTITUTE(LEFT(Tableau1[[#This Row],[OrderDate]],17),".",":")+0</f>
        <v>43571.470497685186</v>
      </c>
      <c r="I2482" s="3">
        <f>SUBSTITUTE(LEFT(Tableau1[[#This Row],[OrderDueTo]],17),".",":")+0</f>
        <v>43573.5</v>
      </c>
      <c r="J2482" s="13" t="str">
        <f>VLOOKUP(Tableau1[[#This Row],[AnaCode]],'Config Analyses'!A:C,2,FALSE)</f>
        <v>Analyse microbiologique</v>
      </c>
      <c r="K2482" s="13" t="str">
        <f>VLOOKUP(Tableau1[[#This Row],[AnaCode]],'Config Analyses'!A:C,3,FALSE)</f>
        <v>Equipe 4</v>
      </c>
      <c r="L2482" s="13" t="str">
        <f>VLOOKUP(Tableau1[[#This Row],[CustomerCode]],'Config Clients'!A:D,3,FALSE)</f>
        <v>Grande surface</v>
      </c>
      <c r="M2482" s="13" t="str">
        <f>VLOOKUP(Tableau1[[#This Row],[CustomerCode]],'Config Clients'!A:D,4,FALSE)</f>
        <v>Eric</v>
      </c>
      <c r="N2482" s="10" t="str">
        <f>IFERROR(IF(Tableau1[[#This Row],[Date rendu]]-'Date de l''export'!$A$2&gt;0,"Non","Oui"),"Oui")</f>
        <v>Non</v>
      </c>
      <c r="O2482" s="11">
        <f>IF(Tableau1[[#This Row],[En retard?]]="Non",Tableau1[[#This Row],[Date rendu]]-'Date de l''export'!$A$2,0)</f>
        <v>1.7404166666674428</v>
      </c>
      <c r="P2482" s="14" t="str">
        <f>IF(Tableau1[[#This Row],[En retard?]]="Oui","HD",IF(Tableau1[Délai restant]&lt;1,"&lt;24h",IF(Tableau1[Délai restant]&lt;2,"&lt;48h","≥48h")))</f>
        <v>&lt;48h</v>
      </c>
      <c r="Q2482" s="14" t="str">
        <f>IF(AND(Tableau1[[#This Row],[En retard?]]="Oui",OR(Tableau1[[#This Row],[Product]]="Citron",Tableau1[[#This Row],[Product]]="Amandes")),"Oui","Non")</f>
        <v>Non</v>
      </c>
      <c r="R2482" t="str">
        <f>CONCATENATE(Tableau1[[#This Row],[OrderCode]],"|",Tableau1[[#This Row],[AnaCode]],"|",Tableau1[[#This Row],[Product]])</f>
        <v>CMD01686703|BACT|Pomme de terre</v>
      </c>
    </row>
    <row r="2483" spans="1:18" x14ac:dyDescent="0.25">
      <c r="A2483" s="1" t="s">
        <v>783</v>
      </c>
      <c r="B2483" s="1" t="s">
        <v>42</v>
      </c>
      <c r="C2483" s="3" t="s">
        <v>75</v>
      </c>
      <c r="D2483" s="3" t="s">
        <v>24</v>
      </c>
      <c r="E2483" s="1" t="s">
        <v>179</v>
      </c>
      <c r="F2483" s="1" t="s">
        <v>2888</v>
      </c>
      <c r="G2483" s="1" t="s">
        <v>945</v>
      </c>
      <c r="H2483" s="3">
        <f>SUBSTITUTE(LEFT(Tableau1[[#This Row],[OrderDate]],17),".",":")+0</f>
        <v>43571.470706018517</v>
      </c>
      <c r="I2483" s="3">
        <f>SUBSTITUTE(LEFT(Tableau1[[#This Row],[OrderDueTo]],17),".",":")+0</f>
        <v>43572.5</v>
      </c>
      <c r="J2483" s="13" t="str">
        <f>VLOOKUP(Tableau1[[#This Row],[AnaCode]],'Config Analyses'!A:C,2,FALSE)</f>
        <v>Analyse métaux lourds</v>
      </c>
      <c r="K2483" s="13" t="str">
        <f>VLOOKUP(Tableau1[[#This Row],[AnaCode]],'Config Analyses'!A:C,3,FALSE)</f>
        <v>Equipe 1</v>
      </c>
      <c r="L2483" s="13" t="str">
        <f>VLOOKUP(Tableau1[[#This Row],[CustomerCode]],'Config Clients'!A:D,3,FALSE)</f>
        <v>Entreprises agro-alimentaires</v>
      </c>
      <c r="M2483" s="13" t="str">
        <f>VLOOKUP(Tableau1[[#This Row],[CustomerCode]],'Config Clients'!A:D,4,FALSE)</f>
        <v>Julien</v>
      </c>
      <c r="N2483" s="10" t="str">
        <f>IFERROR(IF(Tableau1[[#This Row],[Date rendu]]-'Date de l''export'!$A$2&gt;0,"Non","Oui"),"Oui")</f>
        <v>Non</v>
      </c>
      <c r="O2483" s="11">
        <f>IF(Tableau1[[#This Row],[En retard?]]="Non",Tableau1[[#This Row],[Date rendu]]-'Date de l''export'!$A$2,0)</f>
        <v>0.74041666666744277</v>
      </c>
      <c r="P2483" s="14" t="str">
        <f>IF(Tableau1[[#This Row],[En retard?]]="Oui","HD",IF(Tableau1[Délai restant]&lt;1,"&lt;24h",IF(Tableau1[Délai restant]&lt;2,"&lt;48h","≥48h")))</f>
        <v>&lt;24h</v>
      </c>
      <c r="Q2483" s="14" t="str">
        <f>IF(AND(Tableau1[[#This Row],[En retard?]]="Oui",OR(Tableau1[[#This Row],[Product]]="Citron",Tableau1[[#This Row],[Product]]="Amandes")),"Oui","Non")</f>
        <v>Non</v>
      </c>
      <c r="R2483" t="str">
        <f>CONCATENATE(Tableau1[[#This Row],[OrderCode]],"|",Tableau1[[#This Row],[AnaCode]],"|",Tableau1[[#This Row],[Product]])</f>
        <v>CMD01720103|MTX|Jus de fruits</v>
      </c>
    </row>
    <row r="2484" spans="1:18" x14ac:dyDescent="0.25">
      <c r="A2484" s="1" t="s">
        <v>174</v>
      </c>
      <c r="B2484" s="1" t="s">
        <v>31</v>
      </c>
      <c r="C2484" s="3" t="s">
        <v>52</v>
      </c>
      <c r="D2484" s="3" t="s">
        <v>9</v>
      </c>
      <c r="E2484" s="1" t="s">
        <v>130</v>
      </c>
      <c r="F2484" s="1" t="s">
        <v>2919</v>
      </c>
      <c r="G2484" s="1" t="s">
        <v>1013</v>
      </c>
      <c r="H2484" s="3">
        <f>SUBSTITUTE(LEFT(Tableau1[[#This Row],[OrderDate]],17),".",":")+0</f>
        <v>43571.47074074074</v>
      </c>
      <c r="I2484" s="3">
        <f>SUBSTITUTE(LEFT(Tableau1[[#This Row],[OrderDueTo]],17),".",":")+0</f>
        <v>43578.5</v>
      </c>
      <c r="J2484" s="13" t="str">
        <f>VLOOKUP(Tableau1[[#This Row],[AnaCode]],'Config Analyses'!A:C,2,FALSE)</f>
        <v>Analyse pesticides</v>
      </c>
      <c r="K2484" s="13" t="str">
        <f>VLOOKUP(Tableau1[[#This Row],[AnaCode]],'Config Analyses'!A:C,3,FALSE)</f>
        <v>Equipe 3</v>
      </c>
      <c r="L2484" s="13" t="str">
        <f>VLOOKUP(Tableau1[[#This Row],[CustomerCode]],'Config Clients'!A:D,3,FALSE)</f>
        <v>Centrale d'achats</v>
      </c>
      <c r="M2484" s="13" t="str">
        <f>VLOOKUP(Tableau1[[#This Row],[CustomerCode]],'Config Clients'!A:D,4,FALSE)</f>
        <v>Sandrine</v>
      </c>
      <c r="N2484" s="10" t="str">
        <f>IFERROR(IF(Tableau1[[#This Row],[Date rendu]]-'Date de l''export'!$A$2&gt;0,"Non","Oui"),"Oui")</f>
        <v>Non</v>
      </c>
      <c r="O2484" s="11">
        <f>IF(Tableau1[[#This Row],[En retard?]]="Non",Tableau1[[#This Row],[Date rendu]]-'Date de l''export'!$A$2,0)</f>
        <v>6.7404166666674428</v>
      </c>
      <c r="P2484" s="14" t="str">
        <f>IF(Tableau1[[#This Row],[En retard?]]="Oui","HD",IF(Tableau1[Délai restant]&lt;1,"&lt;24h",IF(Tableau1[Délai restant]&lt;2,"&lt;48h","≥48h")))</f>
        <v>≥48h</v>
      </c>
      <c r="Q2484" s="14" t="str">
        <f>IF(AND(Tableau1[[#This Row],[En retard?]]="Oui",OR(Tableau1[[#This Row],[Product]]="Citron",Tableau1[[#This Row],[Product]]="Amandes")),"Oui","Non")</f>
        <v>Non</v>
      </c>
      <c r="R2484" t="str">
        <f>CONCATENATE(Tableau1[[#This Row],[OrderCode]],"|",Tableau1[[#This Row],[AnaCode]],"|",Tableau1[[#This Row],[Product]])</f>
        <v>CMD01691010|PEST|Pomme de terre</v>
      </c>
    </row>
    <row r="2485" spans="1:18" x14ac:dyDescent="0.25">
      <c r="A2485" s="1" t="s">
        <v>560</v>
      </c>
      <c r="B2485" s="1" t="s">
        <v>31</v>
      </c>
      <c r="C2485" s="3" t="s">
        <v>52</v>
      </c>
      <c r="D2485" s="3" t="s">
        <v>9</v>
      </c>
      <c r="E2485" s="1" t="s">
        <v>107</v>
      </c>
      <c r="F2485" s="1" t="s">
        <v>2889</v>
      </c>
      <c r="G2485" s="1" t="s">
        <v>950</v>
      </c>
      <c r="H2485" s="3">
        <f>SUBSTITUTE(LEFT(Tableau1[[#This Row],[OrderDate]],17),".",":")+0</f>
        <v>43571.47152777778</v>
      </c>
      <c r="I2485" s="3">
        <f>SUBSTITUTE(LEFT(Tableau1[[#This Row],[OrderDueTo]],17),".",":")+0</f>
        <v>43574.5</v>
      </c>
      <c r="J2485" s="13" t="str">
        <f>VLOOKUP(Tableau1[[#This Row],[AnaCode]],'Config Analyses'!A:C,2,FALSE)</f>
        <v>Analyse nutritionelle</v>
      </c>
      <c r="K2485" s="13" t="str">
        <f>VLOOKUP(Tableau1[[#This Row],[AnaCode]],'Config Analyses'!A:C,3,FALSE)</f>
        <v>Equipe 2</v>
      </c>
      <c r="L2485" s="13" t="str">
        <f>VLOOKUP(Tableau1[[#This Row],[CustomerCode]],'Config Clients'!A:D,3,FALSE)</f>
        <v>Centrale d'achats</v>
      </c>
      <c r="M2485" s="13" t="str">
        <f>VLOOKUP(Tableau1[[#This Row],[CustomerCode]],'Config Clients'!A:D,4,FALSE)</f>
        <v>Sandrine</v>
      </c>
      <c r="N2485" s="10" t="str">
        <f>IFERROR(IF(Tableau1[[#This Row],[Date rendu]]-'Date de l''export'!$A$2&gt;0,"Non","Oui"),"Oui")</f>
        <v>Non</v>
      </c>
      <c r="O2485" s="11">
        <f>IF(Tableau1[[#This Row],[En retard?]]="Non",Tableau1[[#This Row],[Date rendu]]-'Date de l''export'!$A$2,0)</f>
        <v>2.7404166666674428</v>
      </c>
      <c r="P2485" s="14" t="str">
        <f>IF(Tableau1[[#This Row],[En retard?]]="Oui","HD",IF(Tableau1[Délai restant]&lt;1,"&lt;24h",IF(Tableau1[Délai restant]&lt;2,"&lt;48h","≥48h")))</f>
        <v>≥48h</v>
      </c>
      <c r="Q2485" s="14" t="str">
        <f>IF(AND(Tableau1[[#This Row],[En retard?]]="Oui",OR(Tableau1[[#This Row],[Product]]="Citron",Tableau1[[#This Row],[Product]]="Amandes")),"Oui","Non")</f>
        <v>Non</v>
      </c>
      <c r="R2485" t="str">
        <f>CONCATENATE(Tableau1[[#This Row],[OrderCode]],"|",Tableau1[[#This Row],[AnaCode]],"|",Tableau1[[#This Row],[Product]])</f>
        <v>CMD01509705|NTR|Pomme de terre</v>
      </c>
    </row>
    <row r="2486" spans="1:18" x14ac:dyDescent="0.25">
      <c r="A2486" s="1" t="s">
        <v>732</v>
      </c>
      <c r="B2486" s="1" t="s">
        <v>31</v>
      </c>
      <c r="C2486" s="3" t="s">
        <v>52</v>
      </c>
      <c r="D2486" s="3" t="s">
        <v>9</v>
      </c>
      <c r="E2486" s="1" t="s">
        <v>63</v>
      </c>
      <c r="F2486" s="1" t="s">
        <v>2929</v>
      </c>
      <c r="G2486" s="1" t="s">
        <v>1013</v>
      </c>
      <c r="H2486" s="3">
        <f>SUBSTITUTE(LEFT(Tableau1[[#This Row],[OrderDate]],17),".",":")+0</f>
        <v>43571.471643518518</v>
      </c>
      <c r="I2486" s="3">
        <f>SUBSTITUTE(LEFT(Tableau1[[#This Row],[OrderDueTo]],17),".",":")+0</f>
        <v>43578.5</v>
      </c>
      <c r="J2486" s="13" t="str">
        <f>VLOOKUP(Tableau1[[#This Row],[AnaCode]],'Config Analyses'!A:C,2,FALSE)</f>
        <v>Analyse polluants d'emballage</v>
      </c>
      <c r="K2486" s="13" t="str">
        <f>VLOOKUP(Tableau1[[#This Row],[AnaCode]],'Config Analyses'!A:C,3,FALSE)</f>
        <v>Equipe 3</v>
      </c>
      <c r="L2486" s="13" t="str">
        <f>VLOOKUP(Tableau1[[#This Row],[CustomerCode]],'Config Clients'!A:D,3,FALSE)</f>
        <v>Centrale d'achats</v>
      </c>
      <c r="M2486" s="13" t="str">
        <f>VLOOKUP(Tableau1[[#This Row],[CustomerCode]],'Config Clients'!A:D,4,FALSE)</f>
        <v>Sandrine</v>
      </c>
      <c r="N2486" s="10" t="str">
        <f>IFERROR(IF(Tableau1[[#This Row],[Date rendu]]-'Date de l''export'!$A$2&gt;0,"Non","Oui"),"Oui")</f>
        <v>Non</v>
      </c>
      <c r="O2486" s="11">
        <f>IF(Tableau1[[#This Row],[En retard?]]="Non",Tableau1[[#This Row],[Date rendu]]-'Date de l''export'!$A$2,0)</f>
        <v>6.7404166666674428</v>
      </c>
      <c r="P2486" s="14" t="str">
        <f>IF(Tableau1[[#This Row],[En retard?]]="Oui","HD",IF(Tableau1[Délai restant]&lt;1,"&lt;24h",IF(Tableau1[Délai restant]&lt;2,"&lt;48h","≥48h")))</f>
        <v>≥48h</v>
      </c>
      <c r="Q2486" s="14" t="str">
        <f>IF(AND(Tableau1[[#This Row],[En retard?]]="Oui",OR(Tableau1[[#This Row],[Product]]="Citron",Tableau1[[#This Row],[Product]]="Amandes")),"Oui","Non")</f>
        <v>Non</v>
      </c>
      <c r="R2486" t="str">
        <f>CONCATENATE(Tableau1[[#This Row],[OrderCode]],"|",Tableau1[[#This Row],[AnaCode]],"|",Tableau1[[#This Row],[Product]])</f>
        <v>CMD01745104|PLLT|Pomme de terre</v>
      </c>
    </row>
    <row r="2487" spans="1:18" x14ac:dyDescent="0.25">
      <c r="A2487" s="1" t="s">
        <v>880</v>
      </c>
      <c r="B2487" s="1" t="s">
        <v>32</v>
      </c>
      <c r="C2487" s="3" t="s">
        <v>61</v>
      </c>
      <c r="D2487" s="3" t="s">
        <v>14</v>
      </c>
      <c r="E2487" s="1" t="s">
        <v>179</v>
      </c>
      <c r="F2487" s="1" t="s">
        <v>2959</v>
      </c>
      <c r="G2487" s="1" t="s">
        <v>945</v>
      </c>
      <c r="H2487" s="3">
        <f>SUBSTITUTE(LEFT(Tableau1[[#This Row],[OrderDate]],17),".",":")+0</f>
        <v>43571.472118055557</v>
      </c>
      <c r="I2487" s="3">
        <f>SUBSTITUTE(LEFT(Tableau1[[#This Row],[OrderDueTo]],17),".",":")+0</f>
        <v>43572.5</v>
      </c>
      <c r="J2487" s="13" t="str">
        <f>VLOOKUP(Tableau1[[#This Row],[AnaCode]],'Config Analyses'!A:C,2,FALSE)</f>
        <v>Analyse métaux lourds</v>
      </c>
      <c r="K2487" s="13" t="str">
        <f>VLOOKUP(Tableau1[[#This Row],[AnaCode]],'Config Analyses'!A:C,3,FALSE)</f>
        <v>Equipe 1</v>
      </c>
      <c r="L2487" s="13" t="str">
        <f>VLOOKUP(Tableau1[[#This Row],[CustomerCode]],'Config Clients'!A:D,3,FALSE)</f>
        <v>Grande surface</v>
      </c>
      <c r="M2487" s="13" t="str">
        <f>VLOOKUP(Tableau1[[#This Row],[CustomerCode]],'Config Clients'!A:D,4,FALSE)</f>
        <v>Eric</v>
      </c>
      <c r="N2487" s="10" t="str">
        <f>IFERROR(IF(Tableau1[[#This Row],[Date rendu]]-'Date de l''export'!$A$2&gt;0,"Non","Oui"),"Oui")</f>
        <v>Non</v>
      </c>
      <c r="O2487" s="11">
        <f>IF(Tableau1[[#This Row],[En retard?]]="Non",Tableau1[[#This Row],[Date rendu]]-'Date de l''export'!$A$2,0)</f>
        <v>0.74041666666744277</v>
      </c>
      <c r="P2487" s="14" t="str">
        <f>IF(Tableau1[[#This Row],[En retard?]]="Oui","HD",IF(Tableau1[Délai restant]&lt;1,"&lt;24h",IF(Tableau1[Délai restant]&lt;2,"&lt;48h","≥48h")))</f>
        <v>&lt;24h</v>
      </c>
      <c r="Q2487" s="14" t="str">
        <f>IF(AND(Tableau1[[#This Row],[En retard?]]="Oui",OR(Tableau1[[#This Row],[Product]]="Citron",Tableau1[[#This Row],[Product]]="Amandes")),"Oui","Non")</f>
        <v>Non</v>
      </c>
      <c r="R2487" t="str">
        <f>CONCATENATE(Tableau1[[#This Row],[OrderCode]],"|",Tableau1[[#This Row],[AnaCode]],"|",Tableau1[[#This Row],[Product]])</f>
        <v>CMD01750305|MTX|Tomate</v>
      </c>
    </row>
    <row r="2488" spans="1:18" x14ac:dyDescent="0.25">
      <c r="A2488" s="1" t="s">
        <v>872</v>
      </c>
      <c r="B2488" s="1" t="s">
        <v>31</v>
      </c>
      <c r="C2488" s="3" t="s">
        <v>98</v>
      </c>
      <c r="D2488" s="3" t="s">
        <v>27</v>
      </c>
      <c r="E2488" s="1" t="s">
        <v>107</v>
      </c>
      <c r="F2488" s="1" t="s">
        <v>2906</v>
      </c>
      <c r="G2488" s="1" t="s">
        <v>950</v>
      </c>
      <c r="H2488" s="3">
        <f>SUBSTITUTE(LEFT(Tableau1[[#This Row],[OrderDate]],17),".",":")+0</f>
        <v>43571.472291666665</v>
      </c>
      <c r="I2488" s="3">
        <f>SUBSTITUTE(LEFT(Tableau1[[#This Row],[OrderDueTo]],17),".",":")+0</f>
        <v>43574.5</v>
      </c>
      <c r="J2488" s="13" t="str">
        <f>VLOOKUP(Tableau1[[#This Row],[AnaCode]],'Config Analyses'!A:C,2,FALSE)</f>
        <v>Analyse nutritionelle</v>
      </c>
      <c r="K2488" s="13" t="str">
        <f>VLOOKUP(Tableau1[[#This Row],[AnaCode]],'Config Analyses'!A:C,3,FALSE)</f>
        <v>Equipe 2</v>
      </c>
      <c r="L2488" s="13" t="str">
        <f>VLOOKUP(Tableau1[[#This Row],[CustomerCode]],'Config Clients'!A:D,3,FALSE)</f>
        <v>Coopérative agricole</v>
      </c>
      <c r="M2488" s="13" t="str">
        <f>VLOOKUP(Tableau1[[#This Row],[CustomerCode]],'Config Clients'!A:D,4,FALSE)</f>
        <v>Julie</v>
      </c>
      <c r="N2488" s="10" t="str">
        <f>IFERROR(IF(Tableau1[[#This Row],[Date rendu]]-'Date de l''export'!$A$2&gt;0,"Non","Oui"),"Oui")</f>
        <v>Non</v>
      </c>
      <c r="O2488" s="11">
        <f>IF(Tableau1[[#This Row],[En retard?]]="Non",Tableau1[[#This Row],[Date rendu]]-'Date de l''export'!$A$2,0)</f>
        <v>2.7404166666674428</v>
      </c>
      <c r="P2488" s="14" t="str">
        <f>IF(Tableau1[[#This Row],[En retard?]]="Oui","HD",IF(Tableau1[Délai restant]&lt;1,"&lt;24h",IF(Tableau1[Délai restant]&lt;2,"&lt;48h","≥48h")))</f>
        <v>≥48h</v>
      </c>
      <c r="Q2488" s="14" t="str">
        <f>IF(AND(Tableau1[[#This Row],[En retard?]]="Oui",OR(Tableau1[[#This Row],[Product]]="Citron",Tableau1[[#This Row],[Product]]="Amandes")),"Oui","Non")</f>
        <v>Non</v>
      </c>
      <c r="R2488" t="str">
        <f>CONCATENATE(Tableau1[[#This Row],[OrderCode]],"|",Tableau1[[#This Row],[AnaCode]],"|",Tableau1[[#This Row],[Product]])</f>
        <v>CMD01380506|NTR|Pomme de terre</v>
      </c>
    </row>
    <row r="2489" spans="1:18" x14ac:dyDescent="0.25">
      <c r="A2489" s="1" t="s">
        <v>866</v>
      </c>
      <c r="B2489" s="1" t="s">
        <v>42</v>
      </c>
      <c r="C2489" s="3" t="s">
        <v>75</v>
      </c>
      <c r="D2489" s="3" t="s">
        <v>24</v>
      </c>
      <c r="E2489" s="1" t="s">
        <v>179</v>
      </c>
      <c r="F2489" s="1" t="s">
        <v>2890</v>
      </c>
      <c r="G2489" s="1" t="s">
        <v>945</v>
      </c>
      <c r="H2489" s="3">
        <f>SUBSTITUTE(LEFT(Tableau1[[#This Row],[OrderDate]],17),".",":")+0</f>
        <v>43571.473055555558</v>
      </c>
      <c r="I2489" s="3">
        <f>SUBSTITUTE(LEFT(Tableau1[[#This Row],[OrderDueTo]],17),".",":")+0</f>
        <v>43572.5</v>
      </c>
      <c r="J2489" s="13" t="str">
        <f>VLOOKUP(Tableau1[[#This Row],[AnaCode]],'Config Analyses'!A:C,2,FALSE)</f>
        <v>Analyse métaux lourds</v>
      </c>
      <c r="K2489" s="13" t="str">
        <f>VLOOKUP(Tableau1[[#This Row],[AnaCode]],'Config Analyses'!A:C,3,FALSE)</f>
        <v>Equipe 1</v>
      </c>
      <c r="L2489" s="13" t="str">
        <f>VLOOKUP(Tableau1[[#This Row],[CustomerCode]],'Config Clients'!A:D,3,FALSE)</f>
        <v>Entreprises agro-alimentaires</v>
      </c>
      <c r="M2489" s="13" t="str">
        <f>VLOOKUP(Tableau1[[#This Row],[CustomerCode]],'Config Clients'!A:D,4,FALSE)</f>
        <v>Julien</v>
      </c>
      <c r="N2489" s="10" t="str">
        <f>IFERROR(IF(Tableau1[[#This Row],[Date rendu]]-'Date de l''export'!$A$2&gt;0,"Non","Oui"),"Oui")</f>
        <v>Non</v>
      </c>
      <c r="O2489" s="11">
        <f>IF(Tableau1[[#This Row],[En retard?]]="Non",Tableau1[[#This Row],[Date rendu]]-'Date de l''export'!$A$2,0)</f>
        <v>0.74041666666744277</v>
      </c>
      <c r="P2489" s="14" t="str">
        <f>IF(Tableau1[[#This Row],[En retard?]]="Oui","HD",IF(Tableau1[Délai restant]&lt;1,"&lt;24h",IF(Tableau1[Délai restant]&lt;2,"&lt;48h","≥48h")))</f>
        <v>&lt;24h</v>
      </c>
      <c r="Q2489" s="14" t="str">
        <f>IF(AND(Tableau1[[#This Row],[En retard?]]="Oui",OR(Tableau1[[#This Row],[Product]]="Citron",Tableau1[[#This Row],[Product]]="Amandes")),"Oui","Non")</f>
        <v>Non</v>
      </c>
      <c r="R2489" t="str">
        <f>CONCATENATE(Tableau1[[#This Row],[OrderCode]],"|",Tableau1[[#This Row],[AnaCode]],"|",Tableau1[[#This Row],[Product]])</f>
        <v>CMD01754811|MTX|Jus de fruits</v>
      </c>
    </row>
    <row r="2490" spans="1:18" x14ac:dyDescent="0.25">
      <c r="A2490" s="1" t="s">
        <v>757</v>
      </c>
      <c r="B2490" s="1" t="s">
        <v>42</v>
      </c>
      <c r="C2490" s="3" t="s">
        <v>147</v>
      </c>
      <c r="D2490" s="3" t="s">
        <v>34</v>
      </c>
      <c r="E2490" s="1" t="s">
        <v>179</v>
      </c>
      <c r="F2490" s="1" t="s">
        <v>2891</v>
      </c>
      <c r="G2490" s="1" t="s">
        <v>945</v>
      </c>
      <c r="H2490" s="3">
        <f>SUBSTITUTE(LEFT(Tableau1[[#This Row],[OrderDate]],17),".",":")+0</f>
        <v>43571.47347222222</v>
      </c>
      <c r="I2490" s="3">
        <f>SUBSTITUTE(LEFT(Tableau1[[#This Row],[OrderDueTo]],17),".",":")+0</f>
        <v>43572.5</v>
      </c>
      <c r="J2490" s="13" t="str">
        <f>VLOOKUP(Tableau1[[#This Row],[AnaCode]],'Config Analyses'!A:C,2,FALSE)</f>
        <v>Analyse métaux lourds</v>
      </c>
      <c r="K2490" s="13" t="str">
        <f>VLOOKUP(Tableau1[[#This Row],[AnaCode]],'Config Analyses'!A:C,3,FALSE)</f>
        <v>Equipe 1</v>
      </c>
      <c r="L2490" s="13" t="str">
        <f>VLOOKUP(Tableau1[[#This Row],[CustomerCode]],'Config Clients'!A:D,3,FALSE)</f>
        <v>Entreprises agro-alimentaires</v>
      </c>
      <c r="M2490" s="13" t="str">
        <f>VLOOKUP(Tableau1[[#This Row],[CustomerCode]],'Config Clients'!A:D,4,FALSE)</f>
        <v>Marc</v>
      </c>
      <c r="N2490" s="10" t="str">
        <f>IFERROR(IF(Tableau1[[#This Row],[Date rendu]]-'Date de l''export'!$A$2&gt;0,"Non","Oui"),"Oui")</f>
        <v>Non</v>
      </c>
      <c r="O2490" s="11">
        <f>IF(Tableau1[[#This Row],[En retard?]]="Non",Tableau1[[#This Row],[Date rendu]]-'Date de l''export'!$A$2,0)</f>
        <v>0.74041666666744277</v>
      </c>
      <c r="P2490" s="14" t="str">
        <f>IF(Tableau1[[#This Row],[En retard?]]="Oui","HD",IF(Tableau1[Délai restant]&lt;1,"&lt;24h",IF(Tableau1[Délai restant]&lt;2,"&lt;48h","≥48h")))</f>
        <v>&lt;24h</v>
      </c>
      <c r="Q2490" s="14" t="str">
        <f>IF(AND(Tableau1[[#This Row],[En retard?]]="Oui",OR(Tableau1[[#This Row],[Product]]="Citron",Tableau1[[#This Row],[Product]]="Amandes")),"Oui","Non")</f>
        <v>Non</v>
      </c>
      <c r="R2490" t="str">
        <f>CONCATENATE(Tableau1[[#This Row],[OrderCode]],"|",Tableau1[[#This Row],[AnaCode]],"|",Tableau1[[#This Row],[Product]])</f>
        <v>CMD01570806|MTX|Jus de fruits</v>
      </c>
    </row>
    <row r="2491" spans="1:18" x14ac:dyDescent="0.25">
      <c r="A2491" s="1" t="s">
        <v>483</v>
      </c>
      <c r="B2491" s="1" t="s">
        <v>31</v>
      </c>
      <c r="C2491" s="3" t="s">
        <v>98</v>
      </c>
      <c r="D2491" s="3" t="s">
        <v>27</v>
      </c>
      <c r="E2491" s="1" t="s">
        <v>179</v>
      </c>
      <c r="F2491" s="1" t="s">
        <v>2495</v>
      </c>
      <c r="G2491" s="1" t="s">
        <v>945</v>
      </c>
      <c r="H2491" s="3">
        <f>SUBSTITUTE(LEFT(Tableau1[[#This Row],[OrderDate]],17),".",":")+0</f>
        <v>43571.473611111112</v>
      </c>
      <c r="I2491" s="3">
        <f>SUBSTITUTE(LEFT(Tableau1[[#This Row],[OrderDueTo]],17),".",":")+0</f>
        <v>43572.5</v>
      </c>
      <c r="J2491" s="13" t="str">
        <f>VLOOKUP(Tableau1[[#This Row],[AnaCode]],'Config Analyses'!A:C,2,FALSE)</f>
        <v>Analyse métaux lourds</v>
      </c>
      <c r="K2491" s="13" t="str">
        <f>VLOOKUP(Tableau1[[#This Row],[AnaCode]],'Config Analyses'!A:C,3,FALSE)</f>
        <v>Equipe 1</v>
      </c>
      <c r="L2491" s="13" t="str">
        <f>VLOOKUP(Tableau1[[#This Row],[CustomerCode]],'Config Clients'!A:D,3,FALSE)</f>
        <v>Coopérative agricole</v>
      </c>
      <c r="M2491" s="13" t="str">
        <f>VLOOKUP(Tableau1[[#This Row],[CustomerCode]],'Config Clients'!A:D,4,FALSE)</f>
        <v>Julie</v>
      </c>
      <c r="N2491" s="10" t="str">
        <f>IFERROR(IF(Tableau1[[#This Row],[Date rendu]]-'Date de l''export'!$A$2&gt;0,"Non","Oui"),"Oui")</f>
        <v>Non</v>
      </c>
      <c r="O2491" s="11">
        <f>IF(Tableau1[[#This Row],[En retard?]]="Non",Tableau1[[#This Row],[Date rendu]]-'Date de l''export'!$A$2,0)</f>
        <v>0.74041666666744277</v>
      </c>
      <c r="P2491" s="14" t="str">
        <f>IF(Tableau1[[#This Row],[En retard?]]="Oui","HD",IF(Tableau1[Délai restant]&lt;1,"&lt;24h",IF(Tableau1[Délai restant]&lt;2,"&lt;48h","≥48h")))</f>
        <v>&lt;24h</v>
      </c>
      <c r="Q2491" s="14" t="str">
        <f>IF(AND(Tableau1[[#This Row],[En retard?]]="Oui",OR(Tableau1[[#This Row],[Product]]="Citron",Tableau1[[#This Row],[Product]]="Amandes")),"Oui","Non")</f>
        <v>Non</v>
      </c>
      <c r="R2491" t="str">
        <f>CONCATENATE(Tableau1[[#This Row],[OrderCode]],"|",Tableau1[[#This Row],[AnaCode]],"|",Tableau1[[#This Row],[Product]])</f>
        <v>CMD01407102|MTX|Pomme de terre</v>
      </c>
    </row>
    <row r="2492" spans="1:18" x14ac:dyDescent="0.25">
      <c r="A2492" s="1" t="s">
        <v>739</v>
      </c>
      <c r="B2492" s="1" t="s">
        <v>45</v>
      </c>
      <c r="C2492" s="3" t="s">
        <v>225</v>
      </c>
      <c r="D2492" s="3" t="s">
        <v>39</v>
      </c>
      <c r="E2492" s="1" t="s">
        <v>226</v>
      </c>
      <c r="F2492" s="1" t="s">
        <v>2783</v>
      </c>
      <c r="G2492" s="1" t="s">
        <v>964</v>
      </c>
      <c r="H2492" s="3">
        <f>SUBSTITUTE(LEFT(Tableau1[[#This Row],[OrderDate]],17),".",":")+0</f>
        <v>43571.474340277775</v>
      </c>
      <c r="I2492" s="3">
        <f>SUBSTITUTE(LEFT(Tableau1[[#This Row],[OrderDueTo]],17),".",":")+0</f>
        <v>43573.5</v>
      </c>
      <c r="J2492" s="13" t="str">
        <f>VLOOKUP(Tableau1[[#This Row],[AnaCode]],'Config Analyses'!A:C,2,FALSE)</f>
        <v>Analyse microbiologique</v>
      </c>
      <c r="K2492" s="13" t="str">
        <f>VLOOKUP(Tableau1[[#This Row],[AnaCode]],'Config Analyses'!A:C,3,FALSE)</f>
        <v>Equipe 4</v>
      </c>
      <c r="L2492" s="13" t="str">
        <f>VLOOKUP(Tableau1[[#This Row],[CustomerCode]],'Config Clients'!A:D,3,FALSE)</f>
        <v>Coopérative agricole</v>
      </c>
      <c r="M2492" s="13" t="str">
        <f>VLOOKUP(Tableau1[[#This Row],[CustomerCode]],'Config Clients'!A:D,4,FALSE)</f>
        <v>Béatrice</v>
      </c>
      <c r="N2492" s="10" t="str">
        <f>IFERROR(IF(Tableau1[[#This Row],[Date rendu]]-'Date de l''export'!$A$2&gt;0,"Non","Oui"),"Oui")</f>
        <v>Non</v>
      </c>
      <c r="O2492" s="11">
        <f>IF(Tableau1[[#This Row],[En retard?]]="Non",Tableau1[[#This Row],[Date rendu]]-'Date de l''export'!$A$2,0)</f>
        <v>1.7404166666674428</v>
      </c>
      <c r="P2492" s="14" t="str">
        <f>IF(Tableau1[[#This Row],[En retard?]]="Oui","HD",IF(Tableau1[Délai restant]&lt;1,"&lt;24h",IF(Tableau1[Délai restant]&lt;2,"&lt;48h","≥48h")))</f>
        <v>&lt;48h</v>
      </c>
      <c r="Q2492" s="14" t="str">
        <f>IF(AND(Tableau1[[#This Row],[En retard?]]="Oui",OR(Tableau1[[#This Row],[Product]]="Citron",Tableau1[[#This Row],[Product]]="Amandes")),"Oui","Non")</f>
        <v>Non</v>
      </c>
      <c r="R2492" t="str">
        <f>CONCATENATE(Tableau1[[#This Row],[OrderCode]],"|",Tableau1[[#This Row],[AnaCode]],"|",Tableau1[[#This Row],[Product]])</f>
        <v>CMD01773803|BACT|Fraise</v>
      </c>
    </row>
    <row r="2493" spans="1:18" x14ac:dyDescent="0.25">
      <c r="A2493" s="1" t="s">
        <v>736</v>
      </c>
      <c r="B2493" s="1" t="s">
        <v>46</v>
      </c>
      <c r="C2493" s="3" t="s">
        <v>225</v>
      </c>
      <c r="D2493" s="3" t="s">
        <v>39</v>
      </c>
      <c r="E2493" s="1" t="s">
        <v>226</v>
      </c>
      <c r="F2493" s="1" t="s">
        <v>2161</v>
      </c>
      <c r="G2493" s="1" t="s">
        <v>964</v>
      </c>
      <c r="H2493" s="3">
        <f>SUBSTITUTE(LEFT(Tableau1[[#This Row],[OrderDate]],17),".",":")+0</f>
        <v>43571.475416666668</v>
      </c>
      <c r="I2493" s="3">
        <f>SUBSTITUTE(LEFT(Tableau1[[#This Row],[OrderDueTo]],17),".",":")+0</f>
        <v>43573.5</v>
      </c>
      <c r="J2493" s="13" t="str">
        <f>VLOOKUP(Tableau1[[#This Row],[AnaCode]],'Config Analyses'!A:C,2,FALSE)</f>
        <v>Analyse microbiologique</v>
      </c>
      <c r="K2493" s="13" t="str">
        <f>VLOOKUP(Tableau1[[#This Row],[AnaCode]],'Config Analyses'!A:C,3,FALSE)</f>
        <v>Equipe 4</v>
      </c>
      <c r="L2493" s="13" t="str">
        <f>VLOOKUP(Tableau1[[#This Row],[CustomerCode]],'Config Clients'!A:D,3,FALSE)</f>
        <v>Coopérative agricole</v>
      </c>
      <c r="M2493" s="13" t="str">
        <f>VLOOKUP(Tableau1[[#This Row],[CustomerCode]],'Config Clients'!A:D,4,FALSE)</f>
        <v>Béatrice</v>
      </c>
      <c r="N2493" s="10" t="str">
        <f>IFERROR(IF(Tableau1[[#This Row],[Date rendu]]-'Date de l''export'!$A$2&gt;0,"Non","Oui"),"Oui")</f>
        <v>Non</v>
      </c>
      <c r="O2493" s="11">
        <f>IF(Tableau1[[#This Row],[En retard?]]="Non",Tableau1[[#This Row],[Date rendu]]-'Date de l''export'!$A$2,0)</f>
        <v>1.7404166666674428</v>
      </c>
      <c r="P2493" s="14" t="str">
        <f>IF(Tableau1[[#This Row],[En retard?]]="Oui","HD",IF(Tableau1[Délai restant]&lt;1,"&lt;24h",IF(Tableau1[Délai restant]&lt;2,"&lt;48h","≥48h")))</f>
        <v>&lt;48h</v>
      </c>
      <c r="Q2493" s="14" t="str">
        <f>IF(AND(Tableau1[[#This Row],[En retard?]]="Oui",OR(Tableau1[[#This Row],[Product]]="Citron",Tableau1[[#This Row],[Product]]="Amandes")),"Oui","Non")</f>
        <v>Non</v>
      </c>
      <c r="R2493" t="str">
        <f>CONCATENATE(Tableau1[[#This Row],[OrderCode]],"|",Tableau1[[#This Row],[AnaCode]],"|",Tableau1[[#This Row],[Product]])</f>
        <v>CMD01773101|BACT|Raisin</v>
      </c>
    </row>
    <row r="2494" spans="1:18" x14ac:dyDescent="0.25">
      <c r="A2494" s="1" t="s">
        <v>4036</v>
      </c>
      <c r="B2494" s="1" t="s">
        <v>42</v>
      </c>
      <c r="C2494" s="3" t="s">
        <v>188</v>
      </c>
      <c r="D2494" s="3" t="s">
        <v>38</v>
      </c>
      <c r="E2494" s="1" t="s">
        <v>130</v>
      </c>
      <c r="F2494" s="1" t="s">
        <v>4066</v>
      </c>
      <c r="G2494" s="1" t="s">
        <v>1013</v>
      </c>
      <c r="H2494" s="3">
        <f>SUBSTITUTE(LEFT(Tableau1[[#This Row],[OrderDate]],17),".",":")+0</f>
        <v>43571.476921296293</v>
      </c>
      <c r="I2494" s="3">
        <f>SUBSTITUTE(LEFT(Tableau1[[#This Row],[OrderDueTo]],17),".",":")+0</f>
        <v>43578.5</v>
      </c>
      <c r="J2494" s="13" t="str">
        <f>VLOOKUP(Tableau1[[#This Row],[AnaCode]],'Config Analyses'!A:C,2,FALSE)</f>
        <v>Analyse pesticides</v>
      </c>
      <c r="K2494" s="13" t="str">
        <f>VLOOKUP(Tableau1[[#This Row],[AnaCode]],'Config Analyses'!A:C,3,FALSE)</f>
        <v>Equipe 3</v>
      </c>
      <c r="L2494" s="13" t="str">
        <f>VLOOKUP(Tableau1[[#This Row],[CustomerCode]],'Config Clients'!A:D,3,FALSE)</f>
        <v>Coopérative agricole</v>
      </c>
      <c r="M2494" s="13" t="str">
        <f>VLOOKUP(Tableau1[[#This Row],[CustomerCode]],'Config Clients'!A:D,4,FALSE)</f>
        <v>Julie</v>
      </c>
      <c r="N2494" s="10" t="str">
        <f>IFERROR(IF(Tableau1[[#This Row],[Date rendu]]-'Date de l''export'!$A$2&gt;0,"Non","Oui"),"Oui")</f>
        <v>Non</v>
      </c>
      <c r="O2494" s="11">
        <f>IF(Tableau1[[#This Row],[En retard?]]="Non",Tableau1[[#This Row],[Date rendu]]-'Date de l''export'!$A$2,0)</f>
        <v>6.7404166666674428</v>
      </c>
      <c r="P2494" s="14" t="str">
        <f>IF(Tableau1[[#This Row],[En retard?]]="Oui","HD",IF(Tableau1[Délai restant]&lt;1,"&lt;24h",IF(Tableau1[Délai restant]&lt;2,"&lt;48h","≥48h")))</f>
        <v>≥48h</v>
      </c>
      <c r="Q2494" s="14" t="str">
        <f>IF(AND(Tableau1[[#This Row],[En retard?]]="Oui",OR(Tableau1[[#This Row],[Product]]="Citron",Tableau1[[#This Row],[Product]]="Amandes")),"Oui","Non")</f>
        <v>Non</v>
      </c>
      <c r="R2494" t="str">
        <f>CONCATENATE(Tableau1[[#This Row],[OrderCode]],"|",Tableau1[[#This Row],[AnaCode]],"|",Tableau1[[#This Row],[Product]])</f>
        <v>CMD01568430|PEST|Jus de fruits</v>
      </c>
    </row>
    <row r="2495" spans="1:18" x14ac:dyDescent="0.25">
      <c r="A2495" s="1" t="s">
        <v>3548</v>
      </c>
      <c r="B2495" s="1" t="s">
        <v>42</v>
      </c>
      <c r="C2495" s="3" t="s">
        <v>73</v>
      </c>
      <c r="D2495" s="3" t="s">
        <v>23</v>
      </c>
      <c r="E2495" s="1" t="s">
        <v>179</v>
      </c>
      <c r="F2495" s="1" t="s">
        <v>4067</v>
      </c>
      <c r="G2495" s="1" t="s">
        <v>945</v>
      </c>
      <c r="H2495" s="3">
        <f>SUBSTITUTE(LEFT(Tableau1[[#This Row],[OrderDate]],17),".",":")+0</f>
        <v>43571.477546296293</v>
      </c>
      <c r="I2495" s="3">
        <f>SUBSTITUTE(LEFT(Tableau1[[#This Row],[OrderDueTo]],17),".",":")+0</f>
        <v>43572.5</v>
      </c>
      <c r="J2495" s="13" t="str">
        <f>VLOOKUP(Tableau1[[#This Row],[AnaCode]],'Config Analyses'!A:C,2,FALSE)</f>
        <v>Analyse métaux lourds</v>
      </c>
      <c r="K2495" s="13" t="str">
        <f>VLOOKUP(Tableau1[[#This Row],[AnaCode]],'Config Analyses'!A:C,3,FALSE)</f>
        <v>Equipe 1</v>
      </c>
      <c r="L2495" s="13" t="str">
        <f>VLOOKUP(Tableau1[[#This Row],[CustomerCode]],'Config Clients'!A:D,3,FALSE)</f>
        <v>Entreprises agro-alimentaires</v>
      </c>
      <c r="M2495" s="13" t="str">
        <f>VLOOKUP(Tableau1[[#This Row],[CustomerCode]],'Config Clients'!A:D,4,FALSE)</f>
        <v>Julien</v>
      </c>
      <c r="N2495" s="10" t="str">
        <f>IFERROR(IF(Tableau1[[#This Row],[Date rendu]]-'Date de l''export'!$A$2&gt;0,"Non","Oui"),"Oui")</f>
        <v>Non</v>
      </c>
      <c r="O2495" s="11">
        <f>IF(Tableau1[[#This Row],[En retard?]]="Non",Tableau1[[#This Row],[Date rendu]]-'Date de l''export'!$A$2,0)</f>
        <v>0.74041666666744277</v>
      </c>
      <c r="P2495" s="14" t="str">
        <f>IF(Tableau1[[#This Row],[En retard?]]="Oui","HD",IF(Tableau1[Délai restant]&lt;1,"&lt;24h",IF(Tableau1[Délai restant]&lt;2,"&lt;48h","≥48h")))</f>
        <v>&lt;24h</v>
      </c>
      <c r="Q2495" s="14" t="str">
        <f>IF(AND(Tableau1[[#This Row],[En retard?]]="Oui",OR(Tableau1[[#This Row],[Product]]="Citron",Tableau1[[#This Row],[Product]]="Amandes")),"Oui","Non")</f>
        <v>Non</v>
      </c>
      <c r="R2495" t="str">
        <f>CONCATENATE(Tableau1[[#This Row],[OrderCode]],"|",Tableau1[[#This Row],[AnaCode]],"|",Tableau1[[#This Row],[Product]])</f>
        <v>CMD01715001|MTX|Jus de fruits</v>
      </c>
    </row>
    <row r="2496" spans="1:18" x14ac:dyDescent="0.25">
      <c r="A2496" s="1" t="s">
        <v>284</v>
      </c>
      <c r="B2496" s="1" t="s">
        <v>32</v>
      </c>
      <c r="C2496" s="3" t="s">
        <v>61</v>
      </c>
      <c r="D2496" s="3" t="s">
        <v>14</v>
      </c>
      <c r="E2496" s="1" t="s">
        <v>179</v>
      </c>
      <c r="F2496" s="1" t="s">
        <v>2993</v>
      </c>
      <c r="G2496" s="1" t="s">
        <v>945</v>
      </c>
      <c r="H2496" s="3">
        <f>SUBSTITUTE(LEFT(Tableau1[[#This Row],[OrderDate]],17),".",":")+0</f>
        <v>43571.477870370371</v>
      </c>
      <c r="I2496" s="3">
        <f>SUBSTITUTE(LEFT(Tableau1[[#This Row],[OrderDueTo]],17),".",":")+0</f>
        <v>43572.5</v>
      </c>
      <c r="J2496" s="13" t="str">
        <f>VLOOKUP(Tableau1[[#This Row],[AnaCode]],'Config Analyses'!A:C,2,FALSE)</f>
        <v>Analyse métaux lourds</v>
      </c>
      <c r="K2496" s="13" t="str">
        <f>VLOOKUP(Tableau1[[#This Row],[AnaCode]],'Config Analyses'!A:C,3,FALSE)</f>
        <v>Equipe 1</v>
      </c>
      <c r="L2496" s="13" t="str">
        <f>VLOOKUP(Tableau1[[#This Row],[CustomerCode]],'Config Clients'!A:D,3,FALSE)</f>
        <v>Grande surface</v>
      </c>
      <c r="M2496" s="13" t="str">
        <f>VLOOKUP(Tableau1[[#This Row],[CustomerCode]],'Config Clients'!A:D,4,FALSE)</f>
        <v>Eric</v>
      </c>
      <c r="N2496" s="10" t="str">
        <f>IFERROR(IF(Tableau1[[#This Row],[Date rendu]]-'Date de l''export'!$A$2&gt;0,"Non","Oui"),"Oui")</f>
        <v>Non</v>
      </c>
      <c r="O2496" s="11">
        <f>IF(Tableau1[[#This Row],[En retard?]]="Non",Tableau1[[#This Row],[Date rendu]]-'Date de l''export'!$A$2,0)</f>
        <v>0.74041666666744277</v>
      </c>
      <c r="P2496" s="14" t="str">
        <f>IF(Tableau1[[#This Row],[En retard?]]="Oui","HD",IF(Tableau1[Délai restant]&lt;1,"&lt;24h",IF(Tableau1[Délai restant]&lt;2,"&lt;48h","≥48h")))</f>
        <v>&lt;24h</v>
      </c>
      <c r="Q2496" s="14" t="str">
        <f>IF(AND(Tableau1[[#This Row],[En retard?]]="Oui",OR(Tableau1[[#This Row],[Product]]="Citron",Tableau1[[#This Row],[Product]]="Amandes")),"Oui","Non")</f>
        <v>Non</v>
      </c>
      <c r="R2496" t="str">
        <f>CONCATENATE(Tableau1[[#This Row],[OrderCode]],"|",Tableau1[[#This Row],[AnaCode]],"|",Tableau1[[#This Row],[Product]])</f>
        <v>CMD01645601|MTX|Tomate</v>
      </c>
    </row>
    <row r="2497" spans="1:18" x14ac:dyDescent="0.25">
      <c r="A2497" s="1" t="s">
        <v>4068</v>
      </c>
      <c r="B2497" s="1" t="s">
        <v>42</v>
      </c>
      <c r="C2497" s="3" t="s">
        <v>188</v>
      </c>
      <c r="D2497" s="3" t="s">
        <v>38</v>
      </c>
      <c r="E2497" s="1" t="s">
        <v>179</v>
      </c>
      <c r="F2497" s="1" t="s">
        <v>4069</v>
      </c>
      <c r="G2497" s="1" t="s">
        <v>945</v>
      </c>
      <c r="H2497" s="3">
        <f>SUBSTITUTE(LEFT(Tableau1[[#This Row],[OrderDate]],17),".",":")+0</f>
        <v>43571.478379629632</v>
      </c>
      <c r="I2497" s="3">
        <f>SUBSTITUTE(LEFT(Tableau1[[#This Row],[OrderDueTo]],17),".",":")+0</f>
        <v>43572.5</v>
      </c>
      <c r="J2497" s="13" t="str">
        <f>VLOOKUP(Tableau1[[#This Row],[AnaCode]],'Config Analyses'!A:C,2,FALSE)</f>
        <v>Analyse métaux lourds</v>
      </c>
      <c r="K2497" s="13" t="str">
        <f>VLOOKUP(Tableau1[[#This Row],[AnaCode]],'Config Analyses'!A:C,3,FALSE)</f>
        <v>Equipe 1</v>
      </c>
      <c r="L2497" s="13" t="str">
        <f>VLOOKUP(Tableau1[[#This Row],[CustomerCode]],'Config Clients'!A:D,3,FALSE)</f>
        <v>Coopérative agricole</v>
      </c>
      <c r="M2497" s="13" t="str">
        <f>VLOOKUP(Tableau1[[#This Row],[CustomerCode]],'Config Clients'!A:D,4,FALSE)</f>
        <v>Julie</v>
      </c>
      <c r="N2497" s="10" t="str">
        <f>IFERROR(IF(Tableau1[[#This Row],[Date rendu]]-'Date de l''export'!$A$2&gt;0,"Non","Oui"),"Oui")</f>
        <v>Non</v>
      </c>
      <c r="O2497" s="11">
        <f>IF(Tableau1[[#This Row],[En retard?]]="Non",Tableau1[[#This Row],[Date rendu]]-'Date de l''export'!$A$2,0)</f>
        <v>0.74041666666744277</v>
      </c>
      <c r="P2497" s="14" t="str">
        <f>IF(Tableau1[[#This Row],[En retard?]]="Oui","HD",IF(Tableau1[Délai restant]&lt;1,"&lt;24h",IF(Tableau1[Délai restant]&lt;2,"&lt;48h","≥48h")))</f>
        <v>&lt;24h</v>
      </c>
      <c r="Q2497" s="14" t="str">
        <f>IF(AND(Tableau1[[#This Row],[En retard?]]="Oui",OR(Tableau1[[#This Row],[Product]]="Citron",Tableau1[[#This Row],[Product]]="Amandes")),"Oui","Non")</f>
        <v>Non</v>
      </c>
      <c r="R2497" t="str">
        <f>CONCATENATE(Tableau1[[#This Row],[OrderCode]],"|",Tableau1[[#This Row],[AnaCode]],"|",Tableau1[[#This Row],[Product]])</f>
        <v>CMD01601431|MTX|Jus de fruits</v>
      </c>
    </row>
    <row r="2498" spans="1:18" x14ac:dyDescent="0.25">
      <c r="A2498" s="1" t="s">
        <v>611</v>
      </c>
      <c r="B2498" s="1" t="s">
        <v>32</v>
      </c>
      <c r="C2498" s="3" t="s">
        <v>61</v>
      </c>
      <c r="D2498" s="3" t="s">
        <v>14</v>
      </c>
      <c r="E2498" s="1" t="s">
        <v>179</v>
      </c>
      <c r="F2498" s="1" t="s">
        <v>2895</v>
      </c>
      <c r="G2498" s="1" t="s">
        <v>945</v>
      </c>
      <c r="H2498" s="3">
        <f>SUBSTITUTE(LEFT(Tableau1[[#This Row],[OrderDate]],17),".",":")+0</f>
        <v>43571.478425925925</v>
      </c>
      <c r="I2498" s="3">
        <f>SUBSTITUTE(LEFT(Tableau1[[#This Row],[OrderDueTo]],17),".",":")+0</f>
        <v>43572.5</v>
      </c>
      <c r="J2498" s="13" t="str">
        <f>VLOOKUP(Tableau1[[#This Row],[AnaCode]],'Config Analyses'!A:C,2,FALSE)</f>
        <v>Analyse métaux lourds</v>
      </c>
      <c r="K2498" s="13" t="str">
        <f>VLOOKUP(Tableau1[[#This Row],[AnaCode]],'Config Analyses'!A:C,3,FALSE)</f>
        <v>Equipe 1</v>
      </c>
      <c r="L2498" s="13" t="str">
        <f>VLOOKUP(Tableau1[[#This Row],[CustomerCode]],'Config Clients'!A:D,3,FALSE)</f>
        <v>Grande surface</v>
      </c>
      <c r="M2498" s="13" t="str">
        <f>VLOOKUP(Tableau1[[#This Row],[CustomerCode]],'Config Clients'!A:D,4,FALSE)</f>
        <v>Eric</v>
      </c>
      <c r="N2498" s="10" t="str">
        <f>IFERROR(IF(Tableau1[[#This Row],[Date rendu]]-'Date de l''export'!$A$2&gt;0,"Non","Oui"),"Oui")</f>
        <v>Non</v>
      </c>
      <c r="O2498" s="11">
        <f>IF(Tableau1[[#This Row],[En retard?]]="Non",Tableau1[[#This Row],[Date rendu]]-'Date de l''export'!$A$2,0)</f>
        <v>0.74041666666744277</v>
      </c>
      <c r="P2498" s="14" t="str">
        <f>IF(Tableau1[[#This Row],[En retard?]]="Oui","HD",IF(Tableau1[Délai restant]&lt;1,"&lt;24h",IF(Tableau1[Délai restant]&lt;2,"&lt;48h","≥48h")))</f>
        <v>&lt;24h</v>
      </c>
      <c r="Q2498" s="14" t="str">
        <f>IF(AND(Tableau1[[#This Row],[En retard?]]="Oui",OR(Tableau1[[#This Row],[Product]]="Citron",Tableau1[[#This Row],[Product]]="Amandes")),"Oui","Non")</f>
        <v>Non</v>
      </c>
      <c r="R2498" t="str">
        <f>CONCATENATE(Tableau1[[#This Row],[OrderCode]],"|",Tableau1[[#This Row],[AnaCode]],"|",Tableau1[[#This Row],[Product]])</f>
        <v>CMD01763005|MTX|Tomate</v>
      </c>
    </row>
    <row r="2499" spans="1:18" x14ac:dyDescent="0.25">
      <c r="A2499" s="1" t="s">
        <v>4070</v>
      </c>
      <c r="B2499" s="1" t="s">
        <v>42</v>
      </c>
      <c r="C2499" s="3" t="s">
        <v>188</v>
      </c>
      <c r="D2499" s="3" t="s">
        <v>38</v>
      </c>
      <c r="E2499" s="1" t="s">
        <v>179</v>
      </c>
      <c r="F2499" s="1" t="s">
        <v>4071</v>
      </c>
      <c r="G2499" s="1" t="s">
        <v>945</v>
      </c>
      <c r="H2499" s="3">
        <f>SUBSTITUTE(LEFT(Tableau1[[#This Row],[OrderDate]],17),".",":")+0</f>
        <v>43571.478784722225</v>
      </c>
      <c r="I2499" s="3">
        <f>SUBSTITUTE(LEFT(Tableau1[[#This Row],[OrderDueTo]],17),".",":")+0</f>
        <v>43572.5</v>
      </c>
      <c r="J2499" s="13" t="str">
        <f>VLOOKUP(Tableau1[[#This Row],[AnaCode]],'Config Analyses'!A:C,2,FALSE)</f>
        <v>Analyse métaux lourds</v>
      </c>
      <c r="K2499" s="13" t="str">
        <f>VLOOKUP(Tableau1[[#This Row],[AnaCode]],'Config Analyses'!A:C,3,FALSE)</f>
        <v>Equipe 1</v>
      </c>
      <c r="L2499" s="13" t="str">
        <f>VLOOKUP(Tableau1[[#This Row],[CustomerCode]],'Config Clients'!A:D,3,FALSE)</f>
        <v>Coopérative agricole</v>
      </c>
      <c r="M2499" s="13" t="str">
        <f>VLOOKUP(Tableau1[[#This Row],[CustomerCode]],'Config Clients'!A:D,4,FALSE)</f>
        <v>Julie</v>
      </c>
      <c r="N2499" s="10" t="str">
        <f>IFERROR(IF(Tableau1[[#This Row],[Date rendu]]-'Date de l''export'!$A$2&gt;0,"Non","Oui"),"Oui")</f>
        <v>Non</v>
      </c>
      <c r="O2499" s="11">
        <f>IF(Tableau1[[#This Row],[En retard?]]="Non",Tableau1[[#This Row],[Date rendu]]-'Date de l''export'!$A$2,0)</f>
        <v>0.74041666666744277</v>
      </c>
      <c r="P2499" s="14" t="str">
        <f>IF(Tableau1[[#This Row],[En retard?]]="Oui","HD",IF(Tableau1[Délai restant]&lt;1,"&lt;24h",IF(Tableau1[Délai restant]&lt;2,"&lt;48h","≥48h")))</f>
        <v>&lt;24h</v>
      </c>
      <c r="Q2499" s="14" t="str">
        <f>IF(AND(Tableau1[[#This Row],[En retard?]]="Oui",OR(Tableau1[[#This Row],[Product]]="Citron",Tableau1[[#This Row],[Product]]="Amandes")),"Oui","Non")</f>
        <v>Non</v>
      </c>
      <c r="R2499" t="str">
        <f>CONCATENATE(Tableau1[[#This Row],[OrderCode]],"|",Tableau1[[#This Row],[AnaCode]],"|",Tableau1[[#This Row],[Product]])</f>
        <v>CMD01601422|MTX|Jus de fruits</v>
      </c>
    </row>
    <row r="2500" spans="1:18" x14ac:dyDescent="0.25">
      <c r="A2500" s="1" t="s">
        <v>805</v>
      </c>
      <c r="B2500" s="1" t="s">
        <v>31</v>
      </c>
      <c r="C2500" s="3" t="s">
        <v>58</v>
      </c>
      <c r="D2500" s="3" t="s">
        <v>13</v>
      </c>
      <c r="E2500" s="1" t="s">
        <v>179</v>
      </c>
      <c r="F2500" s="1" t="s">
        <v>2897</v>
      </c>
      <c r="G2500" s="1" t="s">
        <v>945</v>
      </c>
      <c r="H2500" s="3">
        <f>SUBSTITUTE(LEFT(Tableau1[[#This Row],[OrderDate]],17),".",":")+0</f>
        <v>43571.479074074072</v>
      </c>
      <c r="I2500" s="3">
        <f>SUBSTITUTE(LEFT(Tableau1[[#This Row],[OrderDueTo]],17),".",":")+0</f>
        <v>43572.5</v>
      </c>
      <c r="J2500" s="13" t="str">
        <f>VLOOKUP(Tableau1[[#This Row],[AnaCode]],'Config Analyses'!A:C,2,FALSE)</f>
        <v>Analyse métaux lourds</v>
      </c>
      <c r="K2500" s="13" t="str">
        <f>VLOOKUP(Tableau1[[#This Row],[AnaCode]],'Config Analyses'!A:C,3,FALSE)</f>
        <v>Equipe 1</v>
      </c>
      <c r="L2500" s="13" t="str">
        <f>VLOOKUP(Tableau1[[#This Row],[CustomerCode]],'Config Clients'!A:D,3,FALSE)</f>
        <v>Coopérative agricole</v>
      </c>
      <c r="M2500" s="13" t="str">
        <f>VLOOKUP(Tableau1[[#This Row],[CustomerCode]],'Config Clients'!A:D,4,FALSE)</f>
        <v>Béatrice</v>
      </c>
      <c r="N2500" s="10" t="str">
        <f>IFERROR(IF(Tableau1[[#This Row],[Date rendu]]-'Date de l''export'!$A$2&gt;0,"Non","Oui"),"Oui")</f>
        <v>Non</v>
      </c>
      <c r="O2500" s="11">
        <f>IF(Tableau1[[#This Row],[En retard?]]="Non",Tableau1[[#This Row],[Date rendu]]-'Date de l''export'!$A$2,0)</f>
        <v>0.74041666666744277</v>
      </c>
      <c r="P2500" s="14" t="str">
        <f>IF(Tableau1[[#This Row],[En retard?]]="Oui","HD",IF(Tableau1[Délai restant]&lt;1,"&lt;24h",IF(Tableau1[Délai restant]&lt;2,"&lt;48h","≥48h")))</f>
        <v>&lt;24h</v>
      </c>
      <c r="Q2500" s="14" t="str">
        <f>IF(AND(Tableau1[[#This Row],[En retard?]]="Oui",OR(Tableau1[[#This Row],[Product]]="Citron",Tableau1[[#This Row],[Product]]="Amandes")),"Oui","Non")</f>
        <v>Non</v>
      </c>
      <c r="R2500" t="str">
        <f>CONCATENATE(Tableau1[[#This Row],[OrderCode]],"|",Tableau1[[#This Row],[AnaCode]],"|",Tableau1[[#This Row],[Product]])</f>
        <v>CMD01762306|MTX|Pomme de terre</v>
      </c>
    </row>
    <row r="2501" spans="1:18" x14ac:dyDescent="0.25">
      <c r="A2501" s="1" t="s">
        <v>470</v>
      </c>
      <c r="B2501" s="1" t="s">
        <v>42</v>
      </c>
      <c r="C2501" s="3" t="s">
        <v>152</v>
      </c>
      <c r="D2501" s="3" t="s">
        <v>35</v>
      </c>
      <c r="E2501" s="1" t="s">
        <v>179</v>
      </c>
      <c r="F2501" s="1" t="s">
        <v>2735</v>
      </c>
      <c r="G2501" s="1" t="s">
        <v>945</v>
      </c>
      <c r="H2501" s="3">
        <f>SUBSTITUTE(LEFT(Tableau1[[#This Row],[OrderDate]],17),".",":")+0</f>
        <v>43571.479409722226</v>
      </c>
      <c r="I2501" s="3">
        <f>SUBSTITUTE(LEFT(Tableau1[[#This Row],[OrderDueTo]],17),".",":")+0</f>
        <v>43572.5</v>
      </c>
      <c r="J2501" s="13" t="str">
        <f>VLOOKUP(Tableau1[[#This Row],[AnaCode]],'Config Analyses'!A:C,2,FALSE)</f>
        <v>Analyse métaux lourds</v>
      </c>
      <c r="K2501" s="13" t="str">
        <f>VLOOKUP(Tableau1[[#This Row],[AnaCode]],'Config Analyses'!A:C,3,FALSE)</f>
        <v>Equipe 1</v>
      </c>
      <c r="L2501" s="13" t="str">
        <f>VLOOKUP(Tableau1[[#This Row],[CustomerCode]],'Config Clients'!A:D,3,FALSE)</f>
        <v>Entreprises agro-alimentaires</v>
      </c>
      <c r="M2501" s="13" t="str">
        <f>VLOOKUP(Tableau1[[#This Row],[CustomerCode]],'Config Clients'!A:D,4,FALSE)</f>
        <v>Julien</v>
      </c>
      <c r="N2501" s="10" t="str">
        <f>IFERROR(IF(Tableau1[[#This Row],[Date rendu]]-'Date de l''export'!$A$2&gt;0,"Non","Oui"),"Oui")</f>
        <v>Non</v>
      </c>
      <c r="O2501" s="11">
        <f>IF(Tableau1[[#This Row],[En retard?]]="Non",Tableau1[[#This Row],[Date rendu]]-'Date de l''export'!$A$2,0)</f>
        <v>0.74041666666744277</v>
      </c>
      <c r="P2501" s="14" t="str">
        <f>IF(Tableau1[[#This Row],[En retard?]]="Oui","HD",IF(Tableau1[Délai restant]&lt;1,"&lt;24h",IF(Tableau1[Délai restant]&lt;2,"&lt;48h","≥48h")))</f>
        <v>&lt;24h</v>
      </c>
      <c r="Q2501" s="14" t="str">
        <f>IF(AND(Tableau1[[#This Row],[En retard?]]="Oui",OR(Tableau1[[#This Row],[Product]]="Citron",Tableau1[[#This Row],[Product]]="Amandes")),"Oui","Non")</f>
        <v>Non</v>
      </c>
      <c r="R2501" t="str">
        <f>CONCATENATE(Tableau1[[#This Row],[OrderCode]],"|",Tableau1[[#This Row],[AnaCode]],"|",Tableau1[[#This Row],[Product]])</f>
        <v>CMD01735001|MTX|Jus de fruits</v>
      </c>
    </row>
    <row r="2502" spans="1:18" x14ac:dyDescent="0.25">
      <c r="A2502" s="1" t="s">
        <v>646</v>
      </c>
      <c r="B2502" s="1" t="s">
        <v>32</v>
      </c>
      <c r="C2502" s="3" t="s">
        <v>61</v>
      </c>
      <c r="D2502" s="3" t="s">
        <v>14</v>
      </c>
      <c r="E2502" s="1" t="s">
        <v>107</v>
      </c>
      <c r="F2502" s="1" t="s">
        <v>2800</v>
      </c>
      <c r="G2502" s="1" t="s">
        <v>950</v>
      </c>
      <c r="H2502" s="3">
        <f>SUBSTITUTE(LEFT(Tableau1[[#This Row],[OrderDate]],17),".",":")+0</f>
        <v>43571.47965277778</v>
      </c>
      <c r="I2502" s="3">
        <f>SUBSTITUTE(LEFT(Tableau1[[#This Row],[OrderDueTo]],17),".",":")+0</f>
        <v>43574.5</v>
      </c>
      <c r="J2502" s="13" t="str">
        <f>VLOOKUP(Tableau1[[#This Row],[AnaCode]],'Config Analyses'!A:C,2,FALSE)</f>
        <v>Analyse nutritionelle</v>
      </c>
      <c r="K2502" s="13" t="str">
        <f>VLOOKUP(Tableau1[[#This Row],[AnaCode]],'Config Analyses'!A:C,3,FALSE)</f>
        <v>Equipe 2</v>
      </c>
      <c r="L2502" s="13" t="str">
        <f>VLOOKUP(Tableau1[[#This Row],[CustomerCode]],'Config Clients'!A:D,3,FALSE)</f>
        <v>Grande surface</v>
      </c>
      <c r="M2502" s="13" t="str">
        <f>VLOOKUP(Tableau1[[#This Row],[CustomerCode]],'Config Clients'!A:D,4,FALSE)</f>
        <v>Eric</v>
      </c>
      <c r="N2502" s="10" t="str">
        <f>IFERROR(IF(Tableau1[[#This Row],[Date rendu]]-'Date de l''export'!$A$2&gt;0,"Non","Oui"),"Oui")</f>
        <v>Non</v>
      </c>
      <c r="O2502" s="11">
        <f>IF(Tableau1[[#This Row],[En retard?]]="Non",Tableau1[[#This Row],[Date rendu]]-'Date de l''export'!$A$2,0)</f>
        <v>2.7404166666674428</v>
      </c>
      <c r="P2502" s="14" t="str">
        <f>IF(Tableau1[[#This Row],[En retard?]]="Oui","HD",IF(Tableau1[Délai restant]&lt;1,"&lt;24h",IF(Tableau1[Délai restant]&lt;2,"&lt;48h","≥48h")))</f>
        <v>≥48h</v>
      </c>
      <c r="Q2502" s="14" t="str">
        <f>IF(AND(Tableau1[[#This Row],[En retard?]]="Oui",OR(Tableau1[[#This Row],[Product]]="Citron",Tableau1[[#This Row],[Product]]="Amandes")),"Oui","Non")</f>
        <v>Non</v>
      </c>
      <c r="R2502" t="str">
        <f>CONCATENATE(Tableau1[[#This Row],[OrderCode]],"|",Tableau1[[#This Row],[AnaCode]],"|",Tableau1[[#This Row],[Product]])</f>
        <v>CMD01761801|NTR|Tomate</v>
      </c>
    </row>
    <row r="2503" spans="1:18" x14ac:dyDescent="0.25">
      <c r="A2503" s="1" t="s">
        <v>870</v>
      </c>
      <c r="B2503" s="1" t="s">
        <v>42</v>
      </c>
      <c r="C2503" s="3" t="s">
        <v>75</v>
      </c>
      <c r="D2503" s="3" t="s">
        <v>24</v>
      </c>
      <c r="E2503" s="1" t="s">
        <v>130</v>
      </c>
      <c r="F2503" s="1" t="s">
        <v>2902</v>
      </c>
      <c r="G2503" s="1" t="s">
        <v>1013</v>
      </c>
      <c r="H2503" s="3">
        <f>SUBSTITUTE(LEFT(Tableau1[[#This Row],[OrderDate]],17),".",":")+0</f>
        <v>43571.482557870368</v>
      </c>
      <c r="I2503" s="3">
        <f>SUBSTITUTE(LEFT(Tableau1[[#This Row],[OrderDueTo]],17),".",":")+0</f>
        <v>43578.5</v>
      </c>
      <c r="J2503" s="13" t="str">
        <f>VLOOKUP(Tableau1[[#This Row],[AnaCode]],'Config Analyses'!A:C,2,FALSE)</f>
        <v>Analyse pesticides</v>
      </c>
      <c r="K2503" s="13" t="str">
        <f>VLOOKUP(Tableau1[[#This Row],[AnaCode]],'Config Analyses'!A:C,3,FALSE)</f>
        <v>Equipe 3</v>
      </c>
      <c r="L2503" s="13" t="str">
        <f>VLOOKUP(Tableau1[[#This Row],[CustomerCode]],'Config Clients'!A:D,3,FALSE)</f>
        <v>Entreprises agro-alimentaires</v>
      </c>
      <c r="M2503" s="13" t="str">
        <f>VLOOKUP(Tableau1[[#This Row],[CustomerCode]],'Config Clients'!A:D,4,FALSE)</f>
        <v>Julien</v>
      </c>
      <c r="N2503" s="10" t="str">
        <f>IFERROR(IF(Tableau1[[#This Row],[Date rendu]]-'Date de l''export'!$A$2&gt;0,"Non","Oui"),"Oui")</f>
        <v>Non</v>
      </c>
      <c r="O2503" s="11">
        <f>IF(Tableau1[[#This Row],[En retard?]]="Non",Tableau1[[#This Row],[Date rendu]]-'Date de l''export'!$A$2,0)</f>
        <v>6.7404166666674428</v>
      </c>
      <c r="P2503" s="14" t="str">
        <f>IF(Tableau1[[#This Row],[En retard?]]="Oui","HD",IF(Tableau1[Délai restant]&lt;1,"&lt;24h",IF(Tableau1[Délai restant]&lt;2,"&lt;48h","≥48h")))</f>
        <v>≥48h</v>
      </c>
      <c r="Q2503" s="14" t="str">
        <f>IF(AND(Tableau1[[#This Row],[En retard?]]="Oui",OR(Tableau1[[#This Row],[Product]]="Citron",Tableau1[[#This Row],[Product]]="Amandes")),"Oui","Non")</f>
        <v>Non</v>
      </c>
      <c r="R2503" t="str">
        <f>CONCATENATE(Tableau1[[#This Row],[OrderCode]],"|",Tableau1[[#This Row],[AnaCode]],"|",Tableau1[[#This Row],[Product]])</f>
        <v>CMD01754701|PEST|Jus de fruits</v>
      </c>
    </row>
    <row r="2504" spans="1:18" x14ac:dyDescent="0.25">
      <c r="A2504" s="1" t="s">
        <v>3561</v>
      </c>
      <c r="B2504" s="1" t="s">
        <v>42</v>
      </c>
      <c r="C2504" s="3" t="s">
        <v>188</v>
      </c>
      <c r="D2504" s="3" t="s">
        <v>38</v>
      </c>
      <c r="E2504" s="1" t="s">
        <v>130</v>
      </c>
      <c r="F2504" s="1" t="s">
        <v>4072</v>
      </c>
      <c r="G2504" s="1" t="s">
        <v>1013</v>
      </c>
      <c r="H2504" s="3">
        <f>SUBSTITUTE(LEFT(Tableau1[[#This Row],[OrderDate]],17),".",":")+0</f>
        <v>43571.483541666668</v>
      </c>
      <c r="I2504" s="3">
        <f>SUBSTITUTE(LEFT(Tableau1[[#This Row],[OrderDueTo]],17),".",":")+0</f>
        <v>43578.5</v>
      </c>
      <c r="J2504" s="13" t="str">
        <f>VLOOKUP(Tableau1[[#This Row],[AnaCode]],'Config Analyses'!A:C,2,FALSE)</f>
        <v>Analyse pesticides</v>
      </c>
      <c r="K2504" s="13" t="str">
        <f>VLOOKUP(Tableau1[[#This Row],[AnaCode]],'Config Analyses'!A:C,3,FALSE)</f>
        <v>Equipe 3</v>
      </c>
      <c r="L2504" s="13" t="str">
        <f>VLOOKUP(Tableau1[[#This Row],[CustomerCode]],'Config Clients'!A:D,3,FALSE)</f>
        <v>Coopérative agricole</v>
      </c>
      <c r="M2504" s="13" t="str">
        <f>VLOOKUP(Tableau1[[#This Row],[CustomerCode]],'Config Clients'!A:D,4,FALSE)</f>
        <v>Julie</v>
      </c>
      <c r="N2504" s="10" t="str">
        <f>IFERROR(IF(Tableau1[[#This Row],[Date rendu]]-'Date de l''export'!$A$2&gt;0,"Non","Oui"),"Oui")</f>
        <v>Non</v>
      </c>
      <c r="O2504" s="11">
        <f>IF(Tableau1[[#This Row],[En retard?]]="Non",Tableau1[[#This Row],[Date rendu]]-'Date de l''export'!$A$2,0)</f>
        <v>6.7404166666674428</v>
      </c>
      <c r="P2504" s="14" t="str">
        <f>IF(Tableau1[[#This Row],[En retard?]]="Oui","HD",IF(Tableau1[Délai restant]&lt;1,"&lt;24h",IF(Tableau1[Délai restant]&lt;2,"&lt;48h","≥48h")))</f>
        <v>≥48h</v>
      </c>
      <c r="Q2504" s="14" t="str">
        <f>IF(AND(Tableau1[[#This Row],[En retard?]]="Oui",OR(Tableau1[[#This Row],[Product]]="Citron",Tableau1[[#This Row],[Product]]="Amandes")),"Oui","Non")</f>
        <v>Non</v>
      </c>
      <c r="R2504" t="str">
        <f>CONCATENATE(Tableau1[[#This Row],[OrderCode]],"|",Tableau1[[#This Row],[AnaCode]],"|",Tableau1[[#This Row],[Product]])</f>
        <v>CMD01748522|PEST|Jus de fruits</v>
      </c>
    </row>
    <row r="2505" spans="1:18" x14ac:dyDescent="0.25">
      <c r="A2505" s="1" t="s">
        <v>513</v>
      </c>
      <c r="B2505" s="1" t="s">
        <v>31</v>
      </c>
      <c r="C2505" s="3" t="s">
        <v>52</v>
      </c>
      <c r="D2505" s="3" t="s">
        <v>9</v>
      </c>
      <c r="E2505" s="1" t="s">
        <v>130</v>
      </c>
      <c r="F2505" s="1" t="s">
        <v>2903</v>
      </c>
      <c r="G2505" s="1" t="s">
        <v>1013</v>
      </c>
      <c r="H2505" s="3">
        <f>SUBSTITUTE(LEFT(Tableau1[[#This Row],[OrderDate]],17),".",":")+0</f>
        <v>43571.483807870369</v>
      </c>
      <c r="I2505" s="3">
        <f>SUBSTITUTE(LEFT(Tableau1[[#This Row],[OrderDueTo]],17),".",":")+0</f>
        <v>43578.5</v>
      </c>
      <c r="J2505" s="13" t="str">
        <f>VLOOKUP(Tableau1[[#This Row],[AnaCode]],'Config Analyses'!A:C,2,FALSE)</f>
        <v>Analyse pesticides</v>
      </c>
      <c r="K2505" s="13" t="str">
        <f>VLOOKUP(Tableau1[[#This Row],[AnaCode]],'Config Analyses'!A:C,3,FALSE)</f>
        <v>Equipe 3</v>
      </c>
      <c r="L2505" s="13" t="str">
        <f>VLOOKUP(Tableau1[[#This Row],[CustomerCode]],'Config Clients'!A:D,3,FALSE)</f>
        <v>Centrale d'achats</v>
      </c>
      <c r="M2505" s="13" t="str">
        <f>VLOOKUP(Tableau1[[#This Row],[CustomerCode]],'Config Clients'!A:D,4,FALSE)</f>
        <v>Sandrine</v>
      </c>
      <c r="N2505" s="10" t="str">
        <f>IFERROR(IF(Tableau1[[#This Row],[Date rendu]]-'Date de l''export'!$A$2&gt;0,"Non","Oui"),"Oui")</f>
        <v>Non</v>
      </c>
      <c r="O2505" s="11">
        <f>IF(Tableau1[[#This Row],[En retard?]]="Non",Tableau1[[#This Row],[Date rendu]]-'Date de l''export'!$A$2,0)</f>
        <v>6.7404166666674428</v>
      </c>
      <c r="P2505" s="14" t="str">
        <f>IF(Tableau1[[#This Row],[En retard?]]="Oui","HD",IF(Tableau1[Délai restant]&lt;1,"&lt;24h",IF(Tableau1[Délai restant]&lt;2,"&lt;48h","≥48h")))</f>
        <v>≥48h</v>
      </c>
      <c r="Q2505" s="14" t="str">
        <f>IF(AND(Tableau1[[#This Row],[En retard?]]="Oui",OR(Tableau1[[#This Row],[Product]]="Citron",Tableau1[[#This Row],[Product]]="Amandes")),"Oui","Non")</f>
        <v>Non</v>
      </c>
      <c r="R2505" t="str">
        <f>CONCATENATE(Tableau1[[#This Row],[OrderCode]],"|",Tableau1[[#This Row],[AnaCode]],"|",Tableau1[[#This Row],[Product]])</f>
        <v>CMD01582608|PEST|Pomme de terre</v>
      </c>
    </row>
    <row r="2506" spans="1:18" x14ac:dyDescent="0.25">
      <c r="A2506" s="1" t="s">
        <v>606</v>
      </c>
      <c r="B2506" s="1" t="s">
        <v>32</v>
      </c>
      <c r="C2506" s="3" t="s">
        <v>61</v>
      </c>
      <c r="D2506" s="3" t="s">
        <v>14</v>
      </c>
      <c r="E2506" s="1" t="s">
        <v>179</v>
      </c>
      <c r="F2506" s="1" t="s">
        <v>2724</v>
      </c>
      <c r="G2506" s="1" t="s">
        <v>945</v>
      </c>
      <c r="H2506" s="3">
        <f>SUBSTITUTE(LEFT(Tableau1[[#This Row],[OrderDate]],17),".",":")+0</f>
        <v>43571.4843287037</v>
      </c>
      <c r="I2506" s="3">
        <f>SUBSTITUTE(LEFT(Tableau1[[#This Row],[OrderDueTo]],17),".",":")+0</f>
        <v>43572.5</v>
      </c>
      <c r="J2506" s="13" t="str">
        <f>VLOOKUP(Tableau1[[#This Row],[AnaCode]],'Config Analyses'!A:C,2,FALSE)</f>
        <v>Analyse métaux lourds</v>
      </c>
      <c r="K2506" s="13" t="str">
        <f>VLOOKUP(Tableau1[[#This Row],[AnaCode]],'Config Analyses'!A:C,3,FALSE)</f>
        <v>Equipe 1</v>
      </c>
      <c r="L2506" s="13" t="str">
        <f>VLOOKUP(Tableau1[[#This Row],[CustomerCode]],'Config Clients'!A:D,3,FALSE)</f>
        <v>Grande surface</v>
      </c>
      <c r="M2506" s="13" t="str">
        <f>VLOOKUP(Tableau1[[#This Row],[CustomerCode]],'Config Clients'!A:D,4,FALSE)</f>
        <v>Eric</v>
      </c>
      <c r="N2506" s="10" t="str">
        <f>IFERROR(IF(Tableau1[[#This Row],[Date rendu]]-'Date de l''export'!$A$2&gt;0,"Non","Oui"),"Oui")</f>
        <v>Non</v>
      </c>
      <c r="O2506" s="11">
        <f>IF(Tableau1[[#This Row],[En retard?]]="Non",Tableau1[[#This Row],[Date rendu]]-'Date de l''export'!$A$2,0)</f>
        <v>0.74041666666744277</v>
      </c>
      <c r="P2506" s="14" t="str">
        <f>IF(Tableau1[[#This Row],[En retard?]]="Oui","HD",IF(Tableau1[Délai restant]&lt;1,"&lt;24h",IF(Tableau1[Délai restant]&lt;2,"&lt;48h","≥48h")))</f>
        <v>&lt;24h</v>
      </c>
      <c r="Q2506" s="14" t="str">
        <f>IF(AND(Tableau1[[#This Row],[En retard?]]="Oui",OR(Tableau1[[#This Row],[Product]]="Citron",Tableau1[[#This Row],[Product]]="Amandes")),"Oui","Non")</f>
        <v>Non</v>
      </c>
      <c r="R2506" t="str">
        <f>CONCATENATE(Tableau1[[#This Row],[OrderCode]],"|",Tableau1[[#This Row],[AnaCode]],"|",Tableau1[[#This Row],[Product]])</f>
        <v>CMD01693305|MTX|Tomate</v>
      </c>
    </row>
    <row r="2507" spans="1:18" x14ac:dyDescent="0.25">
      <c r="A2507" s="1" t="s">
        <v>375</v>
      </c>
      <c r="B2507" s="1" t="s">
        <v>42</v>
      </c>
      <c r="C2507" s="3" t="s">
        <v>147</v>
      </c>
      <c r="D2507" s="3" t="s">
        <v>34</v>
      </c>
      <c r="E2507" s="1" t="s">
        <v>226</v>
      </c>
      <c r="F2507" s="1" t="s">
        <v>2904</v>
      </c>
      <c r="G2507" s="1" t="s">
        <v>964</v>
      </c>
      <c r="H2507" s="3">
        <f>SUBSTITUTE(LEFT(Tableau1[[#This Row],[OrderDate]],17),".",":")+0</f>
        <v>43571.485277777778</v>
      </c>
      <c r="I2507" s="3">
        <f>SUBSTITUTE(LEFT(Tableau1[[#This Row],[OrderDueTo]],17),".",":")+0</f>
        <v>43573.5</v>
      </c>
      <c r="J2507" s="13" t="str">
        <f>VLOOKUP(Tableau1[[#This Row],[AnaCode]],'Config Analyses'!A:C,2,FALSE)</f>
        <v>Analyse microbiologique</v>
      </c>
      <c r="K2507" s="13" t="str">
        <f>VLOOKUP(Tableau1[[#This Row],[AnaCode]],'Config Analyses'!A:C,3,FALSE)</f>
        <v>Equipe 4</v>
      </c>
      <c r="L2507" s="13" t="str">
        <f>VLOOKUP(Tableau1[[#This Row],[CustomerCode]],'Config Clients'!A:D,3,FALSE)</f>
        <v>Entreprises agro-alimentaires</v>
      </c>
      <c r="M2507" s="13" t="str">
        <f>VLOOKUP(Tableau1[[#This Row],[CustomerCode]],'Config Clients'!A:D,4,FALSE)</f>
        <v>Marc</v>
      </c>
      <c r="N2507" s="10" t="str">
        <f>IFERROR(IF(Tableau1[[#This Row],[Date rendu]]-'Date de l''export'!$A$2&gt;0,"Non","Oui"),"Oui")</f>
        <v>Non</v>
      </c>
      <c r="O2507" s="11">
        <f>IF(Tableau1[[#This Row],[En retard?]]="Non",Tableau1[[#This Row],[Date rendu]]-'Date de l''export'!$A$2,0)</f>
        <v>1.7404166666674428</v>
      </c>
      <c r="P2507" s="14" t="str">
        <f>IF(Tableau1[[#This Row],[En retard?]]="Oui","HD",IF(Tableau1[Délai restant]&lt;1,"&lt;24h",IF(Tableau1[Délai restant]&lt;2,"&lt;48h","≥48h")))</f>
        <v>&lt;48h</v>
      </c>
      <c r="Q2507" s="14" t="str">
        <f>IF(AND(Tableau1[[#This Row],[En retard?]]="Oui",OR(Tableau1[[#This Row],[Product]]="Citron",Tableau1[[#This Row],[Product]]="Amandes")),"Oui","Non")</f>
        <v>Non</v>
      </c>
      <c r="R2507" t="str">
        <f>CONCATENATE(Tableau1[[#This Row],[OrderCode]],"|",Tableau1[[#This Row],[AnaCode]],"|",Tableau1[[#This Row],[Product]])</f>
        <v>CMD01737201|BACT|Jus de fruits</v>
      </c>
    </row>
    <row r="2508" spans="1:18" x14ac:dyDescent="0.25">
      <c r="A2508" s="1" t="s">
        <v>712</v>
      </c>
      <c r="B2508" s="1" t="s">
        <v>31</v>
      </c>
      <c r="C2508" s="3" t="s">
        <v>58</v>
      </c>
      <c r="D2508" s="3" t="s">
        <v>13</v>
      </c>
      <c r="E2508" s="1" t="s">
        <v>179</v>
      </c>
      <c r="F2508" s="1" t="s">
        <v>2851</v>
      </c>
      <c r="G2508" s="1" t="s">
        <v>945</v>
      </c>
      <c r="H2508" s="3">
        <f>SUBSTITUTE(LEFT(Tableau1[[#This Row],[OrderDate]],17),".",":")+0</f>
        <v>43571.486516203702</v>
      </c>
      <c r="I2508" s="3">
        <f>SUBSTITUTE(LEFT(Tableau1[[#This Row],[OrderDueTo]],17),".",":")+0</f>
        <v>43572.5</v>
      </c>
      <c r="J2508" s="13" t="str">
        <f>VLOOKUP(Tableau1[[#This Row],[AnaCode]],'Config Analyses'!A:C,2,FALSE)</f>
        <v>Analyse métaux lourds</v>
      </c>
      <c r="K2508" s="13" t="str">
        <f>VLOOKUP(Tableau1[[#This Row],[AnaCode]],'Config Analyses'!A:C,3,FALSE)</f>
        <v>Equipe 1</v>
      </c>
      <c r="L2508" s="13" t="str">
        <f>VLOOKUP(Tableau1[[#This Row],[CustomerCode]],'Config Clients'!A:D,3,FALSE)</f>
        <v>Coopérative agricole</v>
      </c>
      <c r="M2508" s="13" t="str">
        <f>VLOOKUP(Tableau1[[#This Row],[CustomerCode]],'Config Clients'!A:D,4,FALSE)</f>
        <v>Béatrice</v>
      </c>
      <c r="N2508" s="10" t="str">
        <f>IFERROR(IF(Tableau1[[#This Row],[Date rendu]]-'Date de l''export'!$A$2&gt;0,"Non","Oui"),"Oui")</f>
        <v>Non</v>
      </c>
      <c r="O2508" s="11">
        <f>IF(Tableau1[[#This Row],[En retard?]]="Non",Tableau1[[#This Row],[Date rendu]]-'Date de l''export'!$A$2,0)</f>
        <v>0.74041666666744277</v>
      </c>
      <c r="P2508" s="14" t="str">
        <f>IF(Tableau1[[#This Row],[En retard?]]="Oui","HD",IF(Tableau1[Délai restant]&lt;1,"&lt;24h",IF(Tableau1[Délai restant]&lt;2,"&lt;48h","≥48h")))</f>
        <v>&lt;24h</v>
      </c>
      <c r="Q2508" s="14" t="str">
        <f>IF(AND(Tableau1[[#This Row],[En retard?]]="Oui",OR(Tableau1[[#This Row],[Product]]="Citron",Tableau1[[#This Row],[Product]]="Amandes")),"Oui","Non")</f>
        <v>Non</v>
      </c>
      <c r="R2508" t="str">
        <f>CONCATENATE(Tableau1[[#This Row],[OrderCode]],"|",Tableau1[[#This Row],[AnaCode]],"|",Tableau1[[#This Row],[Product]])</f>
        <v>CMD01763104|MTX|Pomme de terre</v>
      </c>
    </row>
    <row r="2509" spans="1:18" x14ac:dyDescent="0.25">
      <c r="A2509" s="1" t="s">
        <v>336</v>
      </c>
      <c r="B2509" s="1" t="s">
        <v>31</v>
      </c>
      <c r="C2509" s="3" t="s">
        <v>54</v>
      </c>
      <c r="D2509" s="3" t="s">
        <v>10</v>
      </c>
      <c r="E2509" s="1" t="s">
        <v>130</v>
      </c>
      <c r="F2509" s="1" t="s">
        <v>2931</v>
      </c>
      <c r="G2509" s="1" t="s">
        <v>1013</v>
      </c>
      <c r="H2509" s="3">
        <f>SUBSTITUTE(LEFT(Tableau1[[#This Row],[OrderDate]],17),".",":")+0</f>
        <v>43571.488020833334</v>
      </c>
      <c r="I2509" s="3">
        <f>SUBSTITUTE(LEFT(Tableau1[[#This Row],[OrderDueTo]],17),".",":")+0</f>
        <v>43578.5</v>
      </c>
      <c r="J2509" s="13" t="str">
        <f>VLOOKUP(Tableau1[[#This Row],[AnaCode]],'Config Analyses'!A:C,2,FALSE)</f>
        <v>Analyse pesticides</v>
      </c>
      <c r="K2509" s="13" t="str">
        <f>VLOOKUP(Tableau1[[#This Row],[AnaCode]],'Config Analyses'!A:C,3,FALSE)</f>
        <v>Equipe 3</v>
      </c>
      <c r="L2509" s="13" t="str">
        <f>VLOOKUP(Tableau1[[#This Row],[CustomerCode]],'Config Clients'!A:D,3,FALSE)</f>
        <v>Coopérative agricole</v>
      </c>
      <c r="M2509" s="13" t="str">
        <f>VLOOKUP(Tableau1[[#This Row],[CustomerCode]],'Config Clients'!A:D,4,FALSE)</f>
        <v>Julie</v>
      </c>
      <c r="N2509" s="10" t="str">
        <f>IFERROR(IF(Tableau1[[#This Row],[Date rendu]]-'Date de l''export'!$A$2&gt;0,"Non","Oui"),"Oui")</f>
        <v>Non</v>
      </c>
      <c r="O2509" s="11">
        <f>IF(Tableau1[[#This Row],[En retard?]]="Non",Tableau1[[#This Row],[Date rendu]]-'Date de l''export'!$A$2,0)</f>
        <v>6.7404166666674428</v>
      </c>
      <c r="P2509" s="14" t="str">
        <f>IF(Tableau1[[#This Row],[En retard?]]="Oui","HD",IF(Tableau1[Délai restant]&lt;1,"&lt;24h",IF(Tableau1[Délai restant]&lt;2,"&lt;48h","≥48h")))</f>
        <v>≥48h</v>
      </c>
      <c r="Q2509" s="14" t="str">
        <f>IF(AND(Tableau1[[#This Row],[En retard?]]="Oui",OR(Tableau1[[#This Row],[Product]]="Citron",Tableau1[[#This Row],[Product]]="Amandes")),"Oui","Non")</f>
        <v>Non</v>
      </c>
      <c r="R2509" t="str">
        <f>CONCATENATE(Tableau1[[#This Row],[OrderCode]],"|",Tableau1[[#This Row],[AnaCode]],"|",Tableau1[[#This Row],[Product]])</f>
        <v>CMD01743706|PEST|Pomme de terre</v>
      </c>
    </row>
    <row r="2510" spans="1:18" x14ac:dyDescent="0.25">
      <c r="A2510" s="1" t="s">
        <v>647</v>
      </c>
      <c r="B2510" s="1" t="s">
        <v>46</v>
      </c>
      <c r="C2510" s="3" t="s">
        <v>225</v>
      </c>
      <c r="D2510" s="3" t="s">
        <v>39</v>
      </c>
      <c r="E2510" s="1" t="s">
        <v>107</v>
      </c>
      <c r="F2510" s="1" t="s">
        <v>2940</v>
      </c>
      <c r="G2510" s="1" t="s">
        <v>950</v>
      </c>
      <c r="H2510" s="3">
        <f>SUBSTITUTE(LEFT(Tableau1[[#This Row],[OrderDate]],17),".",":")+0</f>
        <v>43571.488877314812</v>
      </c>
      <c r="I2510" s="3">
        <f>SUBSTITUTE(LEFT(Tableau1[[#This Row],[OrderDueTo]],17),".",":")+0</f>
        <v>43574.5</v>
      </c>
      <c r="J2510" s="13" t="str">
        <f>VLOOKUP(Tableau1[[#This Row],[AnaCode]],'Config Analyses'!A:C,2,FALSE)</f>
        <v>Analyse nutritionelle</v>
      </c>
      <c r="K2510" s="13" t="str">
        <f>VLOOKUP(Tableau1[[#This Row],[AnaCode]],'Config Analyses'!A:C,3,FALSE)</f>
        <v>Equipe 2</v>
      </c>
      <c r="L2510" s="13" t="str">
        <f>VLOOKUP(Tableau1[[#This Row],[CustomerCode]],'Config Clients'!A:D,3,FALSE)</f>
        <v>Coopérative agricole</v>
      </c>
      <c r="M2510" s="13" t="str">
        <f>VLOOKUP(Tableau1[[#This Row],[CustomerCode]],'Config Clients'!A:D,4,FALSE)</f>
        <v>Béatrice</v>
      </c>
      <c r="N2510" s="10" t="str">
        <f>IFERROR(IF(Tableau1[[#This Row],[Date rendu]]-'Date de l''export'!$A$2&gt;0,"Non","Oui"),"Oui")</f>
        <v>Non</v>
      </c>
      <c r="O2510" s="11">
        <f>IF(Tableau1[[#This Row],[En retard?]]="Non",Tableau1[[#This Row],[Date rendu]]-'Date de l''export'!$A$2,0)</f>
        <v>2.7404166666674428</v>
      </c>
      <c r="P2510" s="14" t="str">
        <f>IF(Tableau1[[#This Row],[En retard?]]="Oui","HD",IF(Tableau1[Délai restant]&lt;1,"&lt;24h",IF(Tableau1[Délai restant]&lt;2,"&lt;48h","≥48h")))</f>
        <v>≥48h</v>
      </c>
      <c r="Q2510" s="14" t="str">
        <f>IF(AND(Tableau1[[#This Row],[En retard?]]="Oui",OR(Tableau1[[#This Row],[Product]]="Citron",Tableau1[[#This Row],[Product]]="Amandes")),"Oui","Non")</f>
        <v>Non</v>
      </c>
      <c r="R2510" t="str">
        <f>CONCATENATE(Tableau1[[#This Row],[OrderCode]],"|",Tableau1[[#This Row],[AnaCode]],"|",Tableau1[[#This Row],[Product]])</f>
        <v>CMD01750601|NTR|Raisin</v>
      </c>
    </row>
    <row r="2511" spans="1:18" x14ac:dyDescent="0.25">
      <c r="A2511" s="1" t="s">
        <v>559</v>
      </c>
      <c r="B2511" s="1" t="s">
        <v>32</v>
      </c>
      <c r="C2511" s="3" t="s">
        <v>61</v>
      </c>
      <c r="D2511" s="3" t="s">
        <v>14</v>
      </c>
      <c r="E2511" s="1" t="s">
        <v>63</v>
      </c>
      <c r="F2511" s="1" t="s">
        <v>2907</v>
      </c>
      <c r="G2511" s="1" t="s">
        <v>1013</v>
      </c>
      <c r="H2511" s="3">
        <f>SUBSTITUTE(LEFT(Tableau1[[#This Row],[OrderDate]],17),".",":")+0</f>
        <v>43571.489988425928</v>
      </c>
      <c r="I2511" s="3">
        <f>SUBSTITUTE(LEFT(Tableau1[[#This Row],[OrderDueTo]],17),".",":")+0</f>
        <v>43578.5</v>
      </c>
      <c r="J2511" s="13" t="str">
        <f>VLOOKUP(Tableau1[[#This Row],[AnaCode]],'Config Analyses'!A:C,2,FALSE)</f>
        <v>Analyse polluants d'emballage</v>
      </c>
      <c r="K2511" s="13" t="str">
        <f>VLOOKUP(Tableau1[[#This Row],[AnaCode]],'Config Analyses'!A:C,3,FALSE)</f>
        <v>Equipe 3</v>
      </c>
      <c r="L2511" s="13" t="str">
        <f>VLOOKUP(Tableau1[[#This Row],[CustomerCode]],'Config Clients'!A:D,3,FALSE)</f>
        <v>Grande surface</v>
      </c>
      <c r="M2511" s="13" t="str">
        <f>VLOOKUP(Tableau1[[#This Row],[CustomerCode]],'Config Clients'!A:D,4,FALSE)</f>
        <v>Eric</v>
      </c>
      <c r="N2511" s="10" t="str">
        <f>IFERROR(IF(Tableau1[[#This Row],[Date rendu]]-'Date de l''export'!$A$2&gt;0,"Non","Oui"),"Oui")</f>
        <v>Non</v>
      </c>
      <c r="O2511" s="11">
        <f>IF(Tableau1[[#This Row],[En retard?]]="Non",Tableau1[[#This Row],[Date rendu]]-'Date de l''export'!$A$2,0)</f>
        <v>6.7404166666674428</v>
      </c>
      <c r="P2511" s="14" t="str">
        <f>IF(Tableau1[[#This Row],[En retard?]]="Oui","HD",IF(Tableau1[Délai restant]&lt;1,"&lt;24h",IF(Tableau1[Délai restant]&lt;2,"&lt;48h","≥48h")))</f>
        <v>≥48h</v>
      </c>
      <c r="Q2511" s="14" t="str">
        <f>IF(AND(Tableau1[[#This Row],[En retard?]]="Oui",OR(Tableau1[[#This Row],[Product]]="Citron",Tableau1[[#This Row],[Product]]="Amandes")),"Oui","Non")</f>
        <v>Non</v>
      </c>
      <c r="R2511" t="str">
        <f>CONCATENATE(Tableau1[[#This Row],[OrderCode]],"|",Tableau1[[#This Row],[AnaCode]],"|",Tableau1[[#This Row],[Product]])</f>
        <v>CMD01763003|PLLT|Tomate</v>
      </c>
    </row>
    <row r="2512" spans="1:18" x14ac:dyDescent="0.25">
      <c r="A2512" s="1" t="s">
        <v>483</v>
      </c>
      <c r="B2512" s="1" t="s">
        <v>31</v>
      </c>
      <c r="C2512" s="3" t="s">
        <v>98</v>
      </c>
      <c r="D2512" s="3" t="s">
        <v>27</v>
      </c>
      <c r="E2512" s="1" t="s">
        <v>229</v>
      </c>
      <c r="F2512" s="1" t="s">
        <v>2960</v>
      </c>
      <c r="G2512" s="1" t="s">
        <v>964</v>
      </c>
      <c r="H2512" s="3">
        <f>SUBSTITUTE(LEFT(Tableau1[[#This Row],[OrderDate]],17),".",":")+0</f>
        <v>43571.491064814814</v>
      </c>
      <c r="I2512" s="3">
        <f>SUBSTITUTE(LEFT(Tableau1[[#This Row],[OrderDueTo]],17),".",":")+0</f>
        <v>43573.5</v>
      </c>
      <c r="J2512" s="13" t="str">
        <f>VLOOKUP(Tableau1[[#This Row],[AnaCode]],'Config Analyses'!A:C,2,FALSE)</f>
        <v>Analyse sucres</v>
      </c>
      <c r="K2512" s="13" t="str">
        <f>VLOOKUP(Tableau1[[#This Row],[AnaCode]],'Config Analyses'!A:C,3,FALSE)</f>
        <v>Equipe 2</v>
      </c>
      <c r="L2512" s="13" t="str">
        <f>VLOOKUP(Tableau1[[#This Row],[CustomerCode]],'Config Clients'!A:D,3,FALSE)</f>
        <v>Coopérative agricole</v>
      </c>
      <c r="M2512" s="13" t="str">
        <f>VLOOKUP(Tableau1[[#This Row],[CustomerCode]],'Config Clients'!A:D,4,FALSE)</f>
        <v>Julie</v>
      </c>
      <c r="N2512" s="10" t="str">
        <f>IFERROR(IF(Tableau1[[#This Row],[Date rendu]]-'Date de l''export'!$A$2&gt;0,"Non","Oui"),"Oui")</f>
        <v>Non</v>
      </c>
      <c r="O2512" s="11">
        <f>IF(Tableau1[[#This Row],[En retard?]]="Non",Tableau1[[#This Row],[Date rendu]]-'Date de l''export'!$A$2,0)</f>
        <v>1.7404166666674428</v>
      </c>
      <c r="P2512" s="14" t="str">
        <f>IF(Tableau1[[#This Row],[En retard?]]="Oui","HD",IF(Tableau1[Délai restant]&lt;1,"&lt;24h",IF(Tableau1[Délai restant]&lt;2,"&lt;48h","≥48h")))</f>
        <v>&lt;48h</v>
      </c>
      <c r="Q2512" s="14" t="str">
        <f>IF(AND(Tableau1[[#This Row],[En retard?]]="Oui",OR(Tableau1[[#This Row],[Product]]="Citron",Tableau1[[#This Row],[Product]]="Amandes")),"Oui","Non")</f>
        <v>Non</v>
      </c>
      <c r="R2512" t="str">
        <f>CONCATENATE(Tableau1[[#This Row],[OrderCode]],"|",Tableau1[[#This Row],[AnaCode]],"|",Tableau1[[#This Row],[Product]])</f>
        <v>CMD01407102|SCR|Pomme de terre</v>
      </c>
    </row>
    <row r="2513" spans="1:18" x14ac:dyDescent="0.25">
      <c r="A2513" s="1" t="s">
        <v>3723</v>
      </c>
      <c r="B2513" s="1" t="s">
        <v>31</v>
      </c>
      <c r="C2513" s="3" t="s">
        <v>73</v>
      </c>
      <c r="D2513" s="3" t="s">
        <v>23</v>
      </c>
      <c r="E2513" s="1" t="s">
        <v>226</v>
      </c>
      <c r="F2513" s="1" t="s">
        <v>4073</v>
      </c>
      <c r="G2513" s="1" t="s">
        <v>964</v>
      </c>
      <c r="H2513" s="3">
        <f>SUBSTITUTE(LEFT(Tableau1[[#This Row],[OrderDate]],17),".",":")+0</f>
        <v>43571.492210648146</v>
      </c>
      <c r="I2513" s="3">
        <f>SUBSTITUTE(LEFT(Tableau1[[#This Row],[OrderDueTo]],17),".",":")+0</f>
        <v>43573.5</v>
      </c>
      <c r="J2513" s="13" t="str">
        <f>VLOOKUP(Tableau1[[#This Row],[AnaCode]],'Config Analyses'!A:C,2,FALSE)</f>
        <v>Analyse microbiologique</v>
      </c>
      <c r="K2513" s="13" t="str">
        <f>VLOOKUP(Tableau1[[#This Row],[AnaCode]],'Config Analyses'!A:C,3,FALSE)</f>
        <v>Equipe 4</v>
      </c>
      <c r="L2513" s="13" t="str">
        <f>VLOOKUP(Tableau1[[#This Row],[CustomerCode]],'Config Clients'!A:D,3,FALSE)</f>
        <v>Entreprises agro-alimentaires</v>
      </c>
      <c r="M2513" s="13" t="str">
        <f>VLOOKUP(Tableau1[[#This Row],[CustomerCode]],'Config Clients'!A:D,4,FALSE)</f>
        <v>Julien</v>
      </c>
      <c r="N2513" s="10" t="str">
        <f>IFERROR(IF(Tableau1[[#This Row],[Date rendu]]-'Date de l''export'!$A$2&gt;0,"Non","Oui"),"Oui")</f>
        <v>Non</v>
      </c>
      <c r="O2513" s="11">
        <f>IF(Tableau1[[#This Row],[En retard?]]="Non",Tableau1[[#This Row],[Date rendu]]-'Date de l''export'!$A$2,0)</f>
        <v>1.7404166666674428</v>
      </c>
      <c r="P2513" s="14" t="str">
        <f>IF(Tableau1[[#This Row],[En retard?]]="Oui","HD",IF(Tableau1[Délai restant]&lt;1,"&lt;24h",IF(Tableau1[Délai restant]&lt;2,"&lt;48h","≥48h")))</f>
        <v>&lt;48h</v>
      </c>
      <c r="Q2513" s="14" t="str">
        <f>IF(AND(Tableau1[[#This Row],[En retard?]]="Oui",OR(Tableau1[[#This Row],[Product]]="Citron",Tableau1[[#This Row],[Product]]="Amandes")),"Oui","Non")</f>
        <v>Non</v>
      </c>
      <c r="R2513" t="str">
        <f>CONCATENATE(Tableau1[[#This Row],[OrderCode]],"|",Tableau1[[#This Row],[AnaCode]],"|",Tableau1[[#This Row],[Product]])</f>
        <v>CMD01595402|BACT|Pomme de terre</v>
      </c>
    </row>
    <row r="2514" spans="1:18" x14ac:dyDescent="0.25">
      <c r="A2514" s="1" t="s">
        <v>451</v>
      </c>
      <c r="B2514" s="1" t="s">
        <v>31</v>
      </c>
      <c r="C2514" s="3" t="s">
        <v>52</v>
      </c>
      <c r="D2514" s="3" t="s">
        <v>9</v>
      </c>
      <c r="E2514" s="1" t="s">
        <v>63</v>
      </c>
      <c r="F2514" s="1" t="s">
        <v>2913</v>
      </c>
      <c r="G2514" s="1" t="s">
        <v>1013</v>
      </c>
      <c r="H2514" s="3">
        <f>SUBSTITUTE(LEFT(Tableau1[[#This Row],[OrderDate]],17),".",":")+0</f>
        <v>43571.492569444446</v>
      </c>
      <c r="I2514" s="3">
        <f>SUBSTITUTE(LEFT(Tableau1[[#This Row],[OrderDueTo]],17),".",":")+0</f>
        <v>43578.5</v>
      </c>
      <c r="J2514" s="13" t="str">
        <f>VLOOKUP(Tableau1[[#This Row],[AnaCode]],'Config Analyses'!A:C,2,FALSE)</f>
        <v>Analyse polluants d'emballage</v>
      </c>
      <c r="K2514" s="13" t="str">
        <f>VLOOKUP(Tableau1[[#This Row],[AnaCode]],'Config Analyses'!A:C,3,FALSE)</f>
        <v>Equipe 3</v>
      </c>
      <c r="L2514" s="13" t="str">
        <f>VLOOKUP(Tableau1[[#This Row],[CustomerCode]],'Config Clients'!A:D,3,FALSE)</f>
        <v>Centrale d'achats</v>
      </c>
      <c r="M2514" s="13" t="str">
        <f>VLOOKUP(Tableau1[[#This Row],[CustomerCode]],'Config Clients'!A:D,4,FALSE)</f>
        <v>Sandrine</v>
      </c>
      <c r="N2514" s="10" t="str">
        <f>IFERROR(IF(Tableau1[[#This Row],[Date rendu]]-'Date de l''export'!$A$2&gt;0,"Non","Oui"),"Oui")</f>
        <v>Non</v>
      </c>
      <c r="O2514" s="11">
        <f>IF(Tableau1[[#This Row],[En retard?]]="Non",Tableau1[[#This Row],[Date rendu]]-'Date de l''export'!$A$2,0)</f>
        <v>6.7404166666674428</v>
      </c>
      <c r="P2514" s="14" t="str">
        <f>IF(Tableau1[[#This Row],[En retard?]]="Oui","HD",IF(Tableau1[Délai restant]&lt;1,"&lt;24h",IF(Tableau1[Délai restant]&lt;2,"&lt;48h","≥48h")))</f>
        <v>≥48h</v>
      </c>
      <c r="Q2514" s="14" t="str">
        <f>IF(AND(Tableau1[[#This Row],[En retard?]]="Oui",OR(Tableau1[[#This Row],[Product]]="Citron",Tableau1[[#This Row],[Product]]="Amandes")),"Oui","Non")</f>
        <v>Non</v>
      </c>
      <c r="R2514" t="str">
        <f>CONCATENATE(Tableau1[[#This Row],[OrderCode]],"|",Tableau1[[#This Row],[AnaCode]],"|",Tableau1[[#This Row],[Product]])</f>
        <v>CMD01691001|PLLT|Pomme de terre</v>
      </c>
    </row>
    <row r="2515" spans="1:18" x14ac:dyDescent="0.25">
      <c r="A2515" s="1" t="s">
        <v>3524</v>
      </c>
      <c r="B2515" s="1" t="s">
        <v>42</v>
      </c>
      <c r="C2515" s="3" t="s">
        <v>188</v>
      </c>
      <c r="D2515" s="3" t="s">
        <v>38</v>
      </c>
      <c r="E2515" s="1" t="s">
        <v>229</v>
      </c>
      <c r="F2515" s="1" t="s">
        <v>4074</v>
      </c>
      <c r="G2515" s="1" t="s">
        <v>964</v>
      </c>
      <c r="H2515" s="3">
        <f>SUBSTITUTE(LEFT(Tableau1[[#This Row],[OrderDate]],17),".",":")+0</f>
        <v>43571.49318287037</v>
      </c>
      <c r="I2515" s="3">
        <f>SUBSTITUTE(LEFT(Tableau1[[#This Row],[OrderDueTo]],17),".",":")+0</f>
        <v>43573.5</v>
      </c>
      <c r="J2515" s="13" t="str">
        <f>VLOOKUP(Tableau1[[#This Row],[AnaCode]],'Config Analyses'!A:C,2,FALSE)</f>
        <v>Analyse sucres</v>
      </c>
      <c r="K2515" s="13" t="str">
        <f>VLOOKUP(Tableau1[[#This Row],[AnaCode]],'Config Analyses'!A:C,3,FALSE)</f>
        <v>Equipe 2</v>
      </c>
      <c r="L2515" s="13" t="str">
        <f>VLOOKUP(Tableau1[[#This Row],[CustomerCode]],'Config Clients'!A:D,3,FALSE)</f>
        <v>Coopérative agricole</v>
      </c>
      <c r="M2515" s="13" t="str">
        <f>VLOOKUP(Tableau1[[#This Row],[CustomerCode]],'Config Clients'!A:D,4,FALSE)</f>
        <v>Julie</v>
      </c>
      <c r="N2515" s="10" t="str">
        <f>IFERROR(IF(Tableau1[[#This Row],[Date rendu]]-'Date de l''export'!$A$2&gt;0,"Non","Oui"),"Oui")</f>
        <v>Non</v>
      </c>
      <c r="O2515" s="11">
        <f>IF(Tableau1[[#This Row],[En retard?]]="Non",Tableau1[[#This Row],[Date rendu]]-'Date de l''export'!$A$2,0)</f>
        <v>1.7404166666674428</v>
      </c>
      <c r="P2515" s="14" t="str">
        <f>IF(Tableau1[[#This Row],[En retard?]]="Oui","HD",IF(Tableau1[Délai restant]&lt;1,"&lt;24h",IF(Tableau1[Délai restant]&lt;2,"&lt;48h","≥48h")))</f>
        <v>&lt;48h</v>
      </c>
      <c r="Q2515" s="14" t="str">
        <f>IF(AND(Tableau1[[#This Row],[En retard?]]="Oui",OR(Tableau1[[#This Row],[Product]]="Citron",Tableau1[[#This Row],[Product]]="Amandes")),"Oui","Non")</f>
        <v>Non</v>
      </c>
      <c r="R2515" t="str">
        <f>CONCATENATE(Tableau1[[#This Row],[OrderCode]],"|",Tableau1[[#This Row],[AnaCode]],"|",Tableau1[[#This Row],[Product]])</f>
        <v>CMD01646448|SCR|Jus de fruits</v>
      </c>
    </row>
    <row r="2516" spans="1:18" x14ac:dyDescent="0.25">
      <c r="A2516" s="1" t="s">
        <v>392</v>
      </c>
      <c r="B2516" s="1" t="s">
        <v>31</v>
      </c>
      <c r="C2516" s="3" t="s">
        <v>61</v>
      </c>
      <c r="D2516" s="3" t="s">
        <v>14</v>
      </c>
      <c r="E2516" s="1" t="s">
        <v>107</v>
      </c>
      <c r="F2516" s="1" t="s">
        <v>2917</v>
      </c>
      <c r="G2516" s="1" t="s">
        <v>950</v>
      </c>
      <c r="H2516" s="3">
        <f>SUBSTITUTE(LEFT(Tableau1[[#This Row],[OrderDate]],17),".",":")+0</f>
        <v>43571.493773148148</v>
      </c>
      <c r="I2516" s="3">
        <f>SUBSTITUTE(LEFT(Tableau1[[#This Row],[OrderDueTo]],17),".",":")+0</f>
        <v>43574.5</v>
      </c>
      <c r="J2516" s="13" t="str">
        <f>VLOOKUP(Tableau1[[#This Row],[AnaCode]],'Config Analyses'!A:C,2,FALSE)</f>
        <v>Analyse nutritionelle</v>
      </c>
      <c r="K2516" s="13" t="str">
        <f>VLOOKUP(Tableau1[[#This Row],[AnaCode]],'Config Analyses'!A:C,3,FALSE)</f>
        <v>Equipe 2</v>
      </c>
      <c r="L2516" s="13" t="str">
        <f>VLOOKUP(Tableau1[[#This Row],[CustomerCode]],'Config Clients'!A:D,3,FALSE)</f>
        <v>Grande surface</v>
      </c>
      <c r="M2516" s="13" t="str">
        <f>VLOOKUP(Tableau1[[#This Row],[CustomerCode]],'Config Clients'!A:D,4,FALSE)</f>
        <v>Eric</v>
      </c>
      <c r="N2516" s="10" t="str">
        <f>IFERROR(IF(Tableau1[[#This Row],[Date rendu]]-'Date de l''export'!$A$2&gt;0,"Non","Oui"),"Oui")</f>
        <v>Non</v>
      </c>
      <c r="O2516" s="11">
        <f>IF(Tableau1[[#This Row],[En retard?]]="Non",Tableau1[[#This Row],[Date rendu]]-'Date de l''export'!$A$2,0)</f>
        <v>2.7404166666674428</v>
      </c>
      <c r="P2516" s="14" t="str">
        <f>IF(Tableau1[[#This Row],[En retard?]]="Oui","HD",IF(Tableau1[Délai restant]&lt;1,"&lt;24h",IF(Tableau1[Délai restant]&lt;2,"&lt;48h","≥48h")))</f>
        <v>≥48h</v>
      </c>
      <c r="Q2516" s="14" t="str">
        <f>IF(AND(Tableau1[[#This Row],[En retard?]]="Oui",OR(Tableau1[[#This Row],[Product]]="Citron",Tableau1[[#This Row],[Product]]="Amandes")),"Oui","Non")</f>
        <v>Non</v>
      </c>
      <c r="R2516" t="str">
        <f>CONCATENATE(Tableau1[[#This Row],[OrderCode]],"|",Tableau1[[#This Row],[AnaCode]],"|",Tableau1[[#This Row],[Product]])</f>
        <v>CMD01491702|NTR|Pomme de terre</v>
      </c>
    </row>
    <row r="2517" spans="1:18" x14ac:dyDescent="0.25">
      <c r="A2517" s="1" t="s">
        <v>654</v>
      </c>
      <c r="B2517" s="1" t="s">
        <v>42</v>
      </c>
      <c r="C2517" s="3" t="s">
        <v>75</v>
      </c>
      <c r="D2517" s="3" t="s">
        <v>24</v>
      </c>
      <c r="E2517" s="1" t="s">
        <v>226</v>
      </c>
      <c r="F2517" s="1" t="s">
        <v>2968</v>
      </c>
      <c r="G2517" s="1" t="s">
        <v>964</v>
      </c>
      <c r="H2517" s="3">
        <f>SUBSTITUTE(LEFT(Tableau1[[#This Row],[OrderDate]],17),".",":")+0</f>
        <v>43571.495300925926</v>
      </c>
      <c r="I2517" s="3">
        <f>SUBSTITUTE(LEFT(Tableau1[[#This Row],[OrderDueTo]],17),".",":")+0</f>
        <v>43573.5</v>
      </c>
      <c r="J2517" s="13" t="str">
        <f>VLOOKUP(Tableau1[[#This Row],[AnaCode]],'Config Analyses'!A:C,2,FALSE)</f>
        <v>Analyse microbiologique</v>
      </c>
      <c r="K2517" s="13" t="str">
        <f>VLOOKUP(Tableau1[[#This Row],[AnaCode]],'Config Analyses'!A:C,3,FALSE)</f>
        <v>Equipe 4</v>
      </c>
      <c r="L2517" s="13" t="str">
        <f>VLOOKUP(Tableau1[[#This Row],[CustomerCode]],'Config Clients'!A:D,3,FALSE)</f>
        <v>Entreprises agro-alimentaires</v>
      </c>
      <c r="M2517" s="13" t="str">
        <f>VLOOKUP(Tableau1[[#This Row],[CustomerCode]],'Config Clients'!A:D,4,FALSE)</f>
        <v>Julien</v>
      </c>
      <c r="N2517" s="10" t="str">
        <f>IFERROR(IF(Tableau1[[#This Row],[Date rendu]]-'Date de l''export'!$A$2&gt;0,"Non","Oui"),"Oui")</f>
        <v>Non</v>
      </c>
      <c r="O2517" s="11">
        <f>IF(Tableau1[[#This Row],[En retard?]]="Non",Tableau1[[#This Row],[Date rendu]]-'Date de l''export'!$A$2,0)</f>
        <v>1.7404166666674428</v>
      </c>
      <c r="P2517" s="14" t="str">
        <f>IF(Tableau1[[#This Row],[En retard?]]="Oui","HD",IF(Tableau1[Délai restant]&lt;1,"&lt;24h",IF(Tableau1[Délai restant]&lt;2,"&lt;48h","≥48h")))</f>
        <v>&lt;48h</v>
      </c>
      <c r="Q2517" s="14" t="str">
        <f>IF(AND(Tableau1[[#This Row],[En retard?]]="Oui",OR(Tableau1[[#This Row],[Product]]="Citron",Tableau1[[#This Row],[Product]]="Amandes")),"Oui","Non")</f>
        <v>Non</v>
      </c>
      <c r="R2517" t="str">
        <f>CONCATENATE(Tableau1[[#This Row],[OrderCode]],"|",Tableau1[[#This Row],[AnaCode]],"|",Tableau1[[#This Row],[Product]])</f>
        <v>CMD01720514|BACT|Jus de fruits</v>
      </c>
    </row>
    <row r="2518" spans="1:18" x14ac:dyDescent="0.25">
      <c r="A2518" s="1" t="s">
        <v>839</v>
      </c>
      <c r="B2518" s="1" t="s">
        <v>43</v>
      </c>
      <c r="C2518" s="3" t="s">
        <v>225</v>
      </c>
      <c r="D2518" s="3" t="s">
        <v>39</v>
      </c>
      <c r="E2518" s="1" t="s">
        <v>179</v>
      </c>
      <c r="F2518" s="1" t="s">
        <v>2792</v>
      </c>
      <c r="G2518" s="1" t="s">
        <v>945</v>
      </c>
      <c r="H2518" s="3">
        <f>SUBSTITUTE(LEFT(Tableau1[[#This Row],[OrderDate]],17),".",":")+0</f>
        <v>43571.495787037034</v>
      </c>
      <c r="I2518" s="3">
        <f>SUBSTITUTE(LEFT(Tableau1[[#This Row],[OrderDueTo]],17),".",":")+0</f>
        <v>43572.5</v>
      </c>
      <c r="J2518" s="13" t="str">
        <f>VLOOKUP(Tableau1[[#This Row],[AnaCode]],'Config Analyses'!A:C,2,FALSE)</f>
        <v>Analyse métaux lourds</v>
      </c>
      <c r="K2518" s="13" t="str">
        <f>VLOOKUP(Tableau1[[#This Row],[AnaCode]],'Config Analyses'!A:C,3,FALSE)</f>
        <v>Equipe 1</v>
      </c>
      <c r="L2518" s="13" t="str">
        <f>VLOOKUP(Tableau1[[#This Row],[CustomerCode]],'Config Clients'!A:D,3,FALSE)</f>
        <v>Coopérative agricole</v>
      </c>
      <c r="M2518" s="13" t="str">
        <f>VLOOKUP(Tableau1[[#This Row],[CustomerCode]],'Config Clients'!A:D,4,FALSE)</f>
        <v>Béatrice</v>
      </c>
      <c r="N2518" s="10" t="str">
        <f>IFERROR(IF(Tableau1[[#This Row],[Date rendu]]-'Date de l''export'!$A$2&gt;0,"Non","Oui"),"Oui")</f>
        <v>Non</v>
      </c>
      <c r="O2518" s="11">
        <f>IF(Tableau1[[#This Row],[En retard?]]="Non",Tableau1[[#This Row],[Date rendu]]-'Date de l''export'!$A$2,0)</f>
        <v>0.74041666666744277</v>
      </c>
      <c r="P2518" s="14" t="str">
        <f>IF(Tableau1[[#This Row],[En retard?]]="Oui","HD",IF(Tableau1[Délai restant]&lt;1,"&lt;24h",IF(Tableau1[Délai restant]&lt;2,"&lt;48h","≥48h")))</f>
        <v>&lt;24h</v>
      </c>
      <c r="Q2518" s="14" t="str">
        <f>IF(AND(Tableau1[[#This Row],[En retard?]]="Oui",OR(Tableau1[[#This Row],[Product]]="Citron",Tableau1[[#This Row],[Product]]="Amandes")),"Oui","Non")</f>
        <v>Non</v>
      </c>
      <c r="R2518" t="str">
        <f>CONCATENATE(Tableau1[[#This Row],[OrderCode]],"|",Tableau1[[#This Row],[AnaCode]],"|",Tableau1[[#This Row],[Product]])</f>
        <v>CMD01743401|MTX|Pomme</v>
      </c>
    </row>
    <row r="2519" spans="1:18" x14ac:dyDescent="0.25">
      <c r="A2519" s="1" t="s">
        <v>259</v>
      </c>
      <c r="B2519" s="1" t="s">
        <v>31</v>
      </c>
      <c r="C2519" s="3" t="s">
        <v>72</v>
      </c>
      <c r="D2519" s="3" t="s">
        <v>22</v>
      </c>
      <c r="E2519" s="1" t="s">
        <v>229</v>
      </c>
      <c r="F2519" s="1" t="s">
        <v>2920</v>
      </c>
      <c r="G2519" s="1" t="s">
        <v>964</v>
      </c>
      <c r="H2519" s="3">
        <f>SUBSTITUTE(LEFT(Tableau1[[#This Row],[OrderDate]],17),".",":")+0</f>
        <v>43571.496712962966</v>
      </c>
      <c r="I2519" s="3">
        <f>SUBSTITUTE(LEFT(Tableau1[[#This Row],[OrderDueTo]],17),".",":")+0</f>
        <v>43573.5</v>
      </c>
      <c r="J2519" s="13" t="str">
        <f>VLOOKUP(Tableau1[[#This Row],[AnaCode]],'Config Analyses'!A:C,2,FALSE)</f>
        <v>Analyse sucres</v>
      </c>
      <c r="K2519" s="13" t="str">
        <f>VLOOKUP(Tableau1[[#This Row],[AnaCode]],'Config Analyses'!A:C,3,FALSE)</f>
        <v>Equipe 2</v>
      </c>
      <c r="L2519" s="13" t="str">
        <f>VLOOKUP(Tableau1[[#This Row],[CustomerCode]],'Config Clients'!A:D,3,FALSE)</f>
        <v>Coopérative agricole</v>
      </c>
      <c r="M2519" s="13" t="str">
        <f>VLOOKUP(Tableau1[[#This Row],[CustomerCode]],'Config Clients'!A:D,4,FALSE)</f>
        <v>Julie</v>
      </c>
      <c r="N2519" s="10" t="str">
        <f>IFERROR(IF(Tableau1[[#This Row],[Date rendu]]-'Date de l''export'!$A$2&gt;0,"Non","Oui"),"Oui")</f>
        <v>Non</v>
      </c>
      <c r="O2519" s="11">
        <f>IF(Tableau1[[#This Row],[En retard?]]="Non",Tableau1[[#This Row],[Date rendu]]-'Date de l''export'!$A$2,0)</f>
        <v>1.7404166666674428</v>
      </c>
      <c r="P2519" s="14" t="str">
        <f>IF(Tableau1[[#This Row],[En retard?]]="Oui","HD",IF(Tableau1[Délai restant]&lt;1,"&lt;24h",IF(Tableau1[Délai restant]&lt;2,"&lt;48h","≥48h")))</f>
        <v>&lt;48h</v>
      </c>
      <c r="Q2519" s="14" t="str">
        <f>IF(AND(Tableau1[[#This Row],[En retard?]]="Oui",OR(Tableau1[[#This Row],[Product]]="Citron",Tableau1[[#This Row],[Product]]="Amandes")),"Oui","Non")</f>
        <v>Non</v>
      </c>
      <c r="R2519" t="str">
        <f>CONCATENATE(Tableau1[[#This Row],[OrderCode]],"|",Tableau1[[#This Row],[AnaCode]],"|",Tableau1[[#This Row],[Product]])</f>
        <v>CMD01753503|SCR|Pomme de terre</v>
      </c>
    </row>
    <row r="2520" spans="1:18" x14ac:dyDescent="0.25">
      <c r="A2520" s="1" t="s">
        <v>626</v>
      </c>
      <c r="B2520" s="1" t="s">
        <v>31</v>
      </c>
      <c r="C2520" s="3" t="s">
        <v>72</v>
      </c>
      <c r="D2520" s="3" t="s">
        <v>22</v>
      </c>
      <c r="E2520" s="1" t="s">
        <v>179</v>
      </c>
      <c r="F2520" s="1" t="s">
        <v>2935</v>
      </c>
      <c r="G2520" s="1" t="s">
        <v>945</v>
      </c>
      <c r="H2520" s="3">
        <f>SUBSTITUTE(LEFT(Tableau1[[#This Row],[OrderDate]],17),".",":")+0</f>
        <v>43571.49726851852</v>
      </c>
      <c r="I2520" s="3">
        <f>SUBSTITUTE(LEFT(Tableau1[[#This Row],[OrderDueTo]],17),".",":")+0</f>
        <v>43572.5</v>
      </c>
      <c r="J2520" s="13" t="str">
        <f>VLOOKUP(Tableau1[[#This Row],[AnaCode]],'Config Analyses'!A:C,2,FALSE)</f>
        <v>Analyse métaux lourds</v>
      </c>
      <c r="K2520" s="13" t="str">
        <f>VLOOKUP(Tableau1[[#This Row],[AnaCode]],'Config Analyses'!A:C,3,FALSE)</f>
        <v>Equipe 1</v>
      </c>
      <c r="L2520" s="13" t="str">
        <f>VLOOKUP(Tableau1[[#This Row],[CustomerCode]],'Config Clients'!A:D,3,FALSE)</f>
        <v>Coopérative agricole</v>
      </c>
      <c r="M2520" s="13" t="str">
        <f>VLOOKUP(Tableau1[[#This Row],[CustomerCode]],'Config Clients'!A:D,4,FALSE)</f>
        <v>Julie</v>
      </c>
      <c r="N2520" s="10" t="str">
        <f>IFERROR(IF(Tableau1[[#This Row],[Date rendu]]-'Date de l''export'!$A$2&gt;0,"Non","Oui"),"Oui")</f>
        <v>Non</v>
      </c>
      <c r="O2520" s="11">
        <f>IF(Tableau1[[#This Row],[En retard?]]="Non",Tableau1[[#This Row],[Date rendu]]-'Date de l''export'!$A$2,0)</f>
        <v>0.74041666666744277</v>
      </c>
      <c r="P2520" s="14" t="str">
        <f>IF(Tableau1[[#This Row],[En retard?]]="Oui","HD",IF(Tableau1[Délai restant]&lt;1,"&lt;24h",IF(Tableau1[Délai restant]&lt;2,"&lt;48h","≥48h")))</f>
        <v>&lt;24h</v>
      </c>
      <c r="Q2520" s="14" t="str">
        <f>IF(AND(Tableau1[[#This Row],[En retard?]]="Oui",OR(Tableau1[[#This Row],[Product]]="Citron",Tableau1[[#This Row],[Product]]="Amandes")),"Oui","Non")</f>
        <v>Non</v>
      </c>
      <c r="R2520" t="str">
        <f>CONCATENATE(Tableau1[[#This Row],[OrderCode]],"|",Tableau1[[#This Row],[AnaCode]],"|",Tableau1[[#This Row],[Product]])</f>
        <v>CMD01753505|MTX|Pomme de terre</v>
      </c>
    </row>
    <row r="2521" spans="1:18" x14ac:dyDescent="0.25">
      <c r="A2521" s="1" t="s">
        <v>869</v>
      </c>
      <c r="B2521" s="1" t="s">
        <v>32</v>
      </c>
      <c r="C2521" s="3" t="s">
        <v>75</v>
      </c>
      <c r="D2521" s="3" t="s">
        <v>24</v>
      </c>
      <c r="E2521" s="1" t="s">
        <v>130</v>
      </c>
      <c r="F2521" s="1" t="s">
        <v>2898</v>
      </c>
      <c r="G2521" s="1" t="s">
        <v>1013</v>
      </c>
      <c r="H2521" s="3">
        <f>SUBSTITUTE(LEFT(Tableau1[[#This Row],[OrderDate]],17),".",":")+0</f>
        <v>43571.49894675926</v>
      </c>
      <c r="I2521" s="3">
        <f>SUBSTITUTE(LEFT(Tableau1[[#This Row],[OrderDueTo]],17),".",":")+0</f>
        <v>43578.5</v>
      </c>
      <c r="J2521" s="13" t="str">
        <f>VLOOKUP(Tableau1[[#This Row],[AnaCode]],'Config Analyses'!A:C,2,FALSE)</f>
        <v>Analyse pesticides</v>
      </c>
      <c r="K2521" s="13" t="str">
        <f>VLOOKUP(Tableau1[[#This Row],[AnaCode]],'Config Analyses'!A:C,3,FALSE)</f>
        <v>Equipe 3</v>
      </c>
      <c r="L2521" s="13" t="str">
        <f>VLOOKUP(Tableau1[[#This Row],[CustomerCode]],'Config Clients'!A:D,3,FALSE)</f>
        <v>Entreprises agro-alimentaires</v>
      </c>
      <c r="M2521" s="13" t="str">
        <f>VLOOKUP(Tableau1[[#This Row],[CustomerCode]],'Config Clients'!A:D,4,FALSE)</f>
        <v>Julien</v>
      </c>
      <c r="N2521" s="10" t="str">
        <f>IFERROR(IF(Tableau1[[#This Row],[Date rendu]]-'Date de l''export'!$A$2&gt;0,"Non","Oui"),"Oui")</f>
        <v>Non</v>
      </c>
      <c r="O2521" s="11">
        <f>IF(Tableau1[[#This Row],[En retard?]]="Non",Tableau1[[#This Row],[Date rendu]]-'Date de l''export'!$A$2,0)</f>
        <v>6.7404166666674428</v>
      </c>
      <c r="P2521" s="14" t="str">
        <f>IF(Tableau1[[#This Row],[En retard?]]="Oui","HD",IF(Tableau1[Délai restant]&lt;1,"&lt;24h",IF(Tableau1[Délai restant]&lt;2,"&lt;48h","≥48h")))</f>
        <v>≥48h</v>
      </c>
      <c r="Q2521" s="14" t="str">
        <f>IF(AND(Tableau1[[#This Row],[En retard?]]="Oui",OR(Tableau1[[#This Row],[Product]]="Citron",Tableau1[[#This Row],[Product]]="Amandes")),"Oui","Non")</f>
        <v>Non</v>
      </c>
      <c r="R2521" t="str">
        <f>CONCATENATE(Tableau1[[#This Row],[OrderCode]],"|",Tableau1[[#This Row],[AnaCode]],"|",Tableau1[[#This Row],[Product]])</f>
        <v>CMD01790402|PEST|Tomate</v>
      </c>
    </row>
    <row r="2522" spans="1:18" x14ac:dyDescent="0.25">
      <c r="A2522" s="1" t="s">
        <v>401</v>
      </c>
      <c r="B2522" s="1" t="s">
        <v>32</v>
      </c>
      <c r="C2522" s="3" t="s">
        <v>61</v>
      </c>
      <c r="D2522" s="3" t="s">
        <v>14</v>
      </c>
      <c r="E2522" s="1" t="s">
        <v>229</v>
      </c>
      <c r="F2522" s="1" t="s">
        <v>2985</v>
      </c>
      <c r="G2522" s="1" t="s">
        <v>964</v>
      </c>
      <c r="H2522" s="3">
        <f>SUBSTITUTE(LEFT(Tableau1[[#This Row],[OrderDate]],17),".",":")+0</f>
        <v>43571.499791666669</v>
      </c>
      <c r="I2522" s="3">
        <f>SUBSTITUTE(LEFT(Tableau1[[#This Row],[OrderDueTo]],17),".",":")+0</f>
        <v>43573.5</v>
      </c>
      <c r="J2522" s="13" t="str">
        <f>VLOOKUP(Tableau1[[#This Row],[AnaCode]],'Config Analyses'!A:C,2,FALSE)</f>
        <v>Analyse sucres</v>
      </c>
      <c r="K2522" s="13" t="str">
        <f>VLOOKUP(Tableau1[[#This Row],[AnaCode]],'Config Analyses'!A:C,3,FALSE)</f>
        <v>Equipe 2</v>
      </c>
      <c r="L2522" s="13" t="str">
        <f>VLOOKUP(Tableau1[[#This Row],[CustomerCode]],'Config Clients'!A:D,3,FALSE)</f>
        <v>Grande surface</v>
      </c>
      <c r="M2522" s="13" t="str">
        <f>VLOOKUP(Tableau1[[#This Row],[CustomerCode]],'Config Clients'!A:D,4,FALSE)</f>
        <v>Eric</v>
      </c>
      <c r="N2522" s="10" t="str">
        <f>IFERROR(IF(Tableau1[[#This Row],[Date rendu]]-'Date de l''export'!$A$2&gt;0,"Non","Oui"),"Oui")</f>
        <v>Non</v>
      </c>
      <c r="O2522" s="11">
        <f>IF(Tableau1[[#This Row],[En retard?]]="Non",Tableau1[[#This Row],[Date rendu]]-'Date de l''export'!$A$2,0)</f>
        <v>1.7404166666674428</v>
      </c>
      <c r="P2522" s="14" t="str">
        <f>IF(Tableau1[[#This Row],[En retard?]]="Oui","HD",IF(Tableau1[Délai restant]&lt;1,"&lt;24h",IF(Tableau1[Délai restant]&lt;2,"&lt;48h","≥48h")))</f>
        <v>&lt;48h</v>
      </c>
      <c r="Q2522" s="14" t="str">
        <f>IF(AND(Tableau1[[#This Row],[En retard?]]="Oui",OR(Tableau1[[#This Row],[Product]]="Citron",Tableau1[[#This Row],[Product]]="Amandes")),"Oui","Non")</f>
        <v>Non</v>
      </c>
      <c r="R2522" t="str">
        <f>CONCATENATE(Tableau1[[#This Row],[OrderCode]],"|",Tableau1[[#This Row],[AnaCode]],"|",Tableau1[[#This Row],[Product]])</f>
        <v>CMD01710005|SCR|Tomate</v>
      </c>
    </row>
    <row r="2523" spans="1:18" x14ac:dyDescent="0.25">
      <c r="A2523" s="1" t="s">
        <v>182</v>
      </c>
      <c r="B2523" s="1" t="s">
        <v>32</v>
      </c>
      <c r="C2523" s="3" t="s">
        <v>61</v>
      </c>
      <c r="D2523" s="3" t="s">
        <v>14</v>
      </c>
      <c r="E2523" s="1" t="s">
        <v>179</v>
      </c>
      <c r="F2523" s="1" t="s">
        <v>2477</v>
      </c>
      <c r="G2523" s="1" t="s">
        <v>945</v>
      </c>
      <c r="H2523" s="3">
        <f>SUBSTITUTE(LEFT(Tableau1[[#This Row],[OrderDate]],17),".",":")+0</f>
        <v>43571.50104166667</v>
      </c>
      <c r="I2523" s="3">
        <f>SUBSTITUTE(LEFT(Tableau1[[#This Row],[OrderDueTo]],17),".",":")+0</f>
        <v>43572.5</v>
      </c>
      <c r="J2523" s="13" t="str">
        <f>VLOOKUP(Tableau1[[#This Row],[AnaCode]],'Config Analyses'!A:C,2,FALSE)</f>
        <v>Analyse métaux lourds</v>
      </c>
      <c r="K2523" s="13" t="str">
        <f>VLOOKUP(Tableau1[[#This Row],[AnaCode]],'Config Analyses'!A:C,3,FALSE)</f>
        <v>Equipe 1</v>
      </c>
      <c r="L2523" s="13" t="str">
        <f>VLOOKUP(Tableau1[[#This Row],[CustomerCode]],'Config Clients'!A:D,3,FALSE)</f>
        <v>Grande surface</v>
      </c>
      <c r="M2523" s="13" t="str">
        <f>VLOOKUP(Tableau1[[#This Row],[CustomerCode]],'Config Clients'!A:D,4,FALSE)</f>
        <v>Eric</v>
      </c>
      <c r="N2523" s="10" t="str">
        <f>IFERROR(IF(Tableau1[[#This Row],[Date rendu]]-'Date de l''export'!$A$2&gt;0,"Non","Oui"),"Oui")</f>
        <v>Non</v>
      </c>
      <c r="O2523" s="11">
        <f>IF(Tableau1[[#This Row],[En retard?]]="Non",Tableau1[[#This Row],[Date rendu]]-'Date de l''export'!$A$2,0)</f>
        <v>0.74041666666744277</v>
      </c>
      <c r="P2523" s="14" t="str">
        <f>IF(Tableau1[[#This Row],[En retard?]]="Oui","HD",IF(Tableau1[Délai restant]&lt;1,"&lt;24h",IF(Tableau1[Délai restant]&lt;2,"&lt;48h","≥48h")))</f>
        <v>&lt;24h</v>
      </c>
      <c r="Q2523" s="14" t="str">
        <f>IF(AND(Tableau1[[#This Row],[En retard?]]="Oui",OR(Tableau1[[#This Row],[Product]]="Citron",Tableau1[[#This Row],[Product]]="Amandes")),"Oui","Non")</f>
        <v>Non</v>
      </c>
      <c r="R2523" t="str">
        <f>CONCATENATE(Tableau1[[#This Row],[OrderCode]],"|",Tableau1[[#This Row],[AnaCode]],"|",Tableau1[[#This Row],[Product]])</f>
        <v>CMD01749501|MTX|Tomate</v>
      </c>
    </row>
    <row r="2524" spans="1:18" x14ac:dyDescent="0.25">
      <c r="A2524" s="1" t="s">
        <v>795</v>
      </c>
      <c r="B2524" s="1" t="s">
        <v>31</v>
      </c>
      <c r="C2524" s="3" t="s">
        <v>98</v>
      </c>
      <c r="D2524" s="3" t="s">
        <v>27</v>
      </c>
      <c r="E2524" s="1" t="s">
        <v>179</v>
      </c>
      <c r="F2524" s="1" t="s">
        <v>2874</v>
      </c>
      <c r="G2524" s="1" t="s">
        <v>945</v>
      </c>
      <c r="H2524" s="3">
        <f>SUBSTITUTE(LEFT(Tableau1[[#This Row],[OrderDate]],17),".",":")+0</f>
        <v>43571.501087962963</v>
      </c>
      <c r="I2524" s="3">
        <f>SUBSTITUTE(LEFT(Tableau1[[#This Row],[OrderDueTo]],17),".",":")+0</f>
        <v>43572.5</v>
      </c>
      <c r="J2524" s="13" t="str">
        <f>VLOOKUP(Tableau1[[#This Row],[AnaCode]],'Config Analyses'!A:C,2,FALSE)</f>
        <v>Analyse métaux lourds</v>
      </c>
      <c r="K2524" s="13" t="str">
        <f>VLOOKUP(Tableau1[[#This Row],[AnaCode]],'Config Analyses'!A:C,3,FALSE)</f>
        <v>Equipe 1</v>
      </c>
      <c r="L2524" s="13" t="str">
        <f>VLOOKUP(Tableau1[[#This Row],[CustomerCode]],'Config Clients'!A:D,3,FALSE)</f>
        <v>Coopérative agricole</v>
      </c>
      <c r="M2524" s="13" t="str">
        <f>VLOOKUP(Tableau1[[#This Row],[CustomerCode]],'Config Clients'!A:D,4,FALSE)</f>
        <v>Julie</v>
      </c>
      <c r="N2524" s="10" t="str">
        <f>IFERROR(IF(Tableau1[[#This Row],[Date rendu]]-'Date de l''export'!$A$2&gt;0,"Non","Oui"),"Oui")</f>
        <v>Non</v>
      </c>
      <c r="O2524" s="11">
        <f>IF(Tableau1[[#This Row],[En retard?]]="Non",Tableau1[[#This Row],[Date rendu]]-'Date de l''export'!$A$2,0)</f>
        <v>0.74041666666744277</v>
      </c>
      <c r="P2524" s="14" t="str">
        <f>IF(Tableau1[[#This Row],[En retard?]]="Oui","HD",IF(Tableau1[Délai restant]&lt;1,"&lt;24h",IF(Tableau1[Délai restant]&lt;2,"&lt;48h","≥48h")))</f>
        <v>&lt;24h</v>
      </c>
      <c r="Q2524" s="14" t="str">
        <f>IF(AND(Tableau1[[#This Row],[En retard?]]="Oui",OR(Tableau1[[#This Row],[Product]]="Citron",Tableau1[[#This Row],[Product]]="Amandes")),"Oui","Non")</f>
        <v>Non</v>
      </c>
      <c r="R2524" t="str">
        <f>CONCATENATE(Tableau1[[#This Row],[OrderCode]],"|",Tableau1[[#This Row],[AnaCode]],"|",Tableau1[[#This Row],[Product]])</f>
        <v>CMD01749203|MTX|Pomme de terre</v>
      </c>
    </row>
    <row r="2525" spans="1:18" x14ac:dyDescent="0.25">
      <c r="A2525" s="1" t="s">
        <v>3459</v>
      </c>
      <c r="B2525" s="1" t="s">
        <v>42</v>
      </c>
      <c r="C2525" s="3" t="s">
        <v>188</v>
      </c>
      <c r="D2525" s="3" t="s">
        <v>38</v>
      </c>
      <c r="E2525" s="1" t="s">
        <v>179</v>
      </c>
      <c r="F2525" s="1" t="s">
        <v>4075</v>
      </c>
      <c r="G2525" s="1" t="s">
        <v>945</v>
      </c>
      <c r="H2525" s="3">
        <f>SUBSTITUTE(LEFT(Tableau1[[#This Row],[OrderDate]],17),".",":")+0</f>
        <v>43571.501192129632</v>
      </c>
      <c r="I2525" s="3">
        <f>SUBSTITUTE(LEFT(Tableau1[[#This Row],[OrderDueTo]],17),".",":")+0</f>
        <v>43572.5</v>
      </c>
      <c r="J2525" s="13" t="str">
        <f>VLOOKUP(Tableau1[[#This Row],[AnaCode]],'Config Analyses'!A:C,2,FALSE)</f>
        <v>Analyse métaux lourds</v>
      </c>
      <c r="K2525" s="13" t="str">
        <f>VLOOKUP(Tableau1[[#This Row],[AnaCode]],'Config Analyses'!A:C,3,FALSE)</f>
        <v>Equipe 1</v>
      </c>
      <c r="L2525" s="13" t="str">
        <f>VLOOKUP(Tableau1[[#This Row],[CustomerCode]],'Config Clients'!A:D,3,FALSE)</f>
        <v>Coopérative agricole</v>
      </c>
      <c r="M2525" s="13" t="str">
        <f>VLOOKUP(Tableau1[[#This Row],[CustomerCode]],'Config Clients'!A:D,4,FALSE)</f>
        <v>Julie</v>
      </c>
      <c r="N2525" s="10" t="str">
        <f>IFERROR(IF(Tableau1[[#This Row],[Date rendu]]-'Date de l''export'!$A$2&gt;0,"Non","Oui"),"Oui")</f>
        <v>Non</v>
      </c>
      <c r="O2525" s="11">
        <f>IF(Tableau1[[#This Row],[En retard?]]="Non",Tableau1[[#This Row],[Date rendu]]-'Date de l''export'!$A$2,0)</f>
        <v>0.74041666666744277</v>
      </c>
      <c r="P2525" s="14" t="str">
        <f>IF(Tableau1[[#This Row],[En retard?]]="Oui","HD",IF(Tableau1[Délai restant]&lt;1,"&lt;24h",IF(Tableau1[Délai restant]&lt;2,"&lt;48h","≥48h")))</f>
        <v>&lt;24h</v>
      </c>
      <c r="Q2525" s="14" t="str">
        <f>IF(AND(Tableau1[[#This Row],[En retard?]]="Oui",OR(Tableau1[[#This Row],[Product]]="Citron",Tableau1[[#This Row],[Product]]="Amandes")),"Oui","Non")</f>
        <v>Non</v>
      </c>
      <c r="R2525" t="str">
        <f>CONCATENATE(Tableau1[[#This Row],[OrderCode]],"|",Tableau1[[#This Row],[AnaCode]],"|",Tableau1[[#This Row],[Product]])</f>
        <v>CMD01721618|MTX|Jus de fruits</v>
      </c>
    </row>
    <row r="2526" spans="1:18" x14ac:dyDescent="0.25">
      <c r="A2526" s="1" t="s">
        <v>719</v>
      </c>
      <c r="B2526" s="1" t="s">
        <v>46</v>
      </c>
      <c r="C2526" s="3" t="s">
        <v>225</v>
      </c>
      <c r="D2526" s="3" t="s">
        <v>39</v>
      </c>
      <c r="E2526" s="1" t="s">
        <v>107</v>
      </c>
      <c r="F2526" s="1" t="s">
        <v>2943</v>
      </c>
      <c r="G2526" s="1" t="s">
        <v>973</v>
      </c>
      <c r="H2526" s="3">
        <f>SUBSTITUTE(LEFT(Tableau1[[#This Row],[OrderDate]],17),".",":")+0</f>
        <v>43571.501469907409</v>
      </c>
      <c r="I2526" s="3">
        <f>SUBSTITUTE(LEFT(Tableau1[[#This Row],[OrderDueTo]],17),".",":")+0</f>
        <v>43575.5</v>
      </c>
      <c r="J2526" s="13" t="str">
        <f>VLOOKUP(Tableau1[[#This Row],[AnaCode]],'Config Analyses'!A:C,2,FALSE)</f>
        <v>Analyse nutritionelle</v>
      </c>
      <c r="K2526" s="13" t="str">
        <f>VLOOKUP(Tableau1[[#This Row],[AnaCode]],'Config Analyses'!A:C,3,FALSE)</f>
        <v>Equipe 2</v>
      </c>
      <c r="L2526" s="13" t="str">
        <f>VLOOKUP(Tableau1[[#This Row],[CustomerCode]],'Config Clients'!A:D,3,FALSE)</f>
        <v>Coopérative agricole</v>
      </c>
      <c r="M2526" s="13" t="str">
        <f>VLOOKUP(Tableau1[[#This Row],[CustomerCode]],'Config Clients'!A:D,4,FALSE)</f>
        <v>Béatrice</v>
      </c>
      <c r="N2526" s="10" t="str">
        <f>IFERROR(IF(Tableau1[[#This Row],[Date rendu]]-'Date de l''export'!$A$2&gt;0,"Non","Oui"),"Oui")</f>
        <v>Non</v>
      </c>
      <c r="O2526" s="11">
        <f>IF(Tableau1[[#This Row],[En retard?]]="Non",Tableau1[[#This Row],[Date rendu]]-'Date de l''export'!$A$2,0)</f>
        <v>3.7404166666674428</v>
      </c>
      <c r="P2526" s="14" t="str">
        <f>IF(Tableau1[[#This Row],[En retard?]]="Oui","HD",IF(Tableau1[Délai restant]&lt;1,"&lt;24h",IF(Tableau1[Délai restant]&lt;2,"&lt;48h","≥48h")))</f>
        <v>≥48h</v>
      </c>
      <c r="Q2526" s="14" t="str">
        <f>IF(AND(Tableau1[[#This Row],[En retard?]]="Oui",OR(Tableau1[[#This Row],[Product]]="Citron",Tableau1[[#This Row],[Product]]="Amandes")),"Oui","Non")</f>
        <v>Non</v>
      </c>
      <c r="R2526" t="str">
        <f>CONCATENATE(Tableau1[[#This Row],[OrderCode]],"|",Tableau1[[#This Row],[AnaCode]],"|",Tableau1[[#This Row],[Product]])</f>
        <v>CMD01773802|NTR|Raisin</v>
      </c>
    </row>
    <row r="2527" spans="1:18" x14ac:dyDescent="0.25">
      <c r="A2527" s="1" t="s">
        <v>863</v>
      </c>
      <c r="B2527" s="1" t="s">
        <v>42</v>
      </c>
      <c r="C2527" s="3" t="s">
        <v>152</v>
      </c>
      <c r="D2527" s="3" t="s">
        <v>35</v>
      </c>
      <c r="E2527" s="1" t="s">
        <v>63</v>
      </c>
      <c r="F2527" s="1" t="s">
        <v>2938</v>
      </c>
      <c r="G2527" s="1" t="s">
        <v>1365</v>
      </c>
      <c r="H2527" s="3">
        <f>SUBSTITUTE(LEFT(Tableau1[[#This Row],[OrderDate]],17),".",":")+0</f>
        <v>43571.502025462964</v>
      </c>
      <c r="I2527" s="3">
        <f>SUBSTITUTE(LEFT(Tableau1[[#This Row],[OrderDueTo]],17),".",":")+0</f>
        <v>43579.5</v>
      </c>
      <c r="J2527" s="13" t="str">
        <f>VLOOKUP(Tableau1[[#This Row],[AnaCode]],'Config Analyses'!A:C,2,FALSE)</f>
        <v>Analyse polluants d'emballage</v>
      </c>
      <c r="K2527" s="13" t="str">
        <f>VLOOKUP(Tableau1[[#This Row],[AnaCode]],'Config Analyses'!A:C,3,FALSE)</f>
        <v>Equipe 3</v>
      </c>
      <c r="L2527" s="13" t="str">
        <f>VLOOKUP(Tableau1[[#This Row],[CustomerCode]],'Config Clients'!A:D,3,FALSE)</f>
        <v>Entreprises agro-alimentaires</v>
      </c>
      <c r="M2527" s="13" t="str">
        <f>VLOOKUP(Tableau1[[#This Row],[CustomerCode]],'Config Clients'!A:D,4,FALSE)</f>
        <v>Julien</v>
      </c>
      <c r="N2527" s="10" t="str">
        <f>IFERROR(IF(Tableau1[[#This Row],[Date rendu]]-'Date de l''export'!$A$2&gt;0,"Non","Oui"),"Oui")</f>
        <v>Non</v>
      </c>
      <c r="O2527" s="11">
        <f>IF(Tableau1[[#This Row],[En retard?]]="Non",Tableau1[[#This Row],[Date rendu]]-'Date de l''export'!$A$2,0)</f>
        <v>7.7404166666674428</v>
      </c>
      <c r="P2527" s="14" t="str">
        <f>IF(Tableau1[[#This Row],[En retard?]]="Oui","HD",IF(Tableau1[Délai restant]&lt;1,"&lt;24h",IF(Tableau1[Délai restant]&lt;2,"&lt;48h","≥48h")))</f>
        <v>≥48h</v>
      </c>
      <c r="Q2527" s="14" t="str">
        <f>IF(AND(Tableau1[[#This Row],[En retard?]]="Oui",OR(Tableau1[[#This Row],[Product]]="Citron",Tableau1[[#This Row],[Product]]="Amandes")),"Oui","Non")</f>
        <v>Non</v>
      </c>
      <c r="R2527" t="str">
        <f>CONCATENATE(Tableau1[[#This Row],[OrderCode]],"|",Tableau1[[#This Row],[AnaCode]],"|",Tableau1[[#This Row],[Product]])</f>
        <v>CMD01604102|PLLT|Jus de fruits</v>
      </c>
    </row>
    <row r="2528" spans="1:18" x14ac:dyDescent="0.25">
      <c r="A2528" s="1" t="s">
        <v>844</v>
      </c>
      <c r="B2528" s="1" t="s">
        <v>43</v>
      </c>
      <c r="C2528" s="3" t="s">
        <v>225</v>
      </c>
      <c r="D2528" s="3" t="s">
        <v>39</v>
      </c>
      <c r="E2528" s="1" t="s">
        <v>107</v>
      </c>
      <c r="F2528" s="1" t="s">
        <v>2927</v>
      </c>
      <c r="G2528" s="1" t="s">
        <v>973</v>
      </c>
      <c r="H2528" s="3">
        <f>SUBSTITUTE(LEFT(Tableau1[[#This Row],[OrderDate]],17),".",":")+0</f>
        <v>43571.502592592595</v>
      </c>
      <c r="I2528" s="3">
        <f>SUBSTITUTE(LEFT(Tableau1[[#This Row],[OrderDueTo]],17),".",":")+0</f>
        <v>43575.5</v>
      </c>
      <c r="J2528" s="13" t="str">
        <f>VLOOKUP(Tableau1[[#This Row],[AnaCode]],'Config Analyses'!A:C,2,FALSE)</f>
        <v>Analyse nutritionelle</v>
      </c>
      <c r="K2528" s="13" t="str">
        <f>VLOOKUP(Tableau1[[#This Row],[AnaCode]],'Config Analyses'!A:C,3,FALSE)</f>
        <v>Equipe 2</v>
      </c>
      <c r="L2528" s="13" t="str">
        <f>VLOOKUP(Tableau1[[#This Row],[CustomerCode]],'Config Clients'!A:D,3,FALSE)</f>
        <v>Coopérative agricole</v>
      </c>
      <c r="M2528" s="13" t="str">
        <f>VLOOKUP(Tableau1[[#This Row],[CustomerCode]],'Config Clients'!A:D,4,FALSE)</f>
        <v>Béatrice</v>
      </c>
      <c r="N2528" s="10" t="str">
        <f>IFERROR(IF(Tableau1[[#This Row],[Date rendu]]-'Date de l''export'!$A$2&gt;0,"Non","Oui"),"Oui")</f>
        <v>Non</v>
      </c>
      <c r="O2528" s="11">
        <f>IF(Tableau1[[#This Row],[En retard?]]="Non",Tableau1[[#This Row],[Date rendu]]-'Date de l''export'!$A$2,0)</f>
        <v>3.7404166666674428</v>
      </c>
      <c r="P2528" s="14" t="str">
        <f>IF(Tableau1[[#This Row],[En retard?]]="Oui","HD",IF(Tableau1[Délai restant]&lt;1,"&lt;24h",IF(Tableau1[Délai restant]&lt;2,"&lt;48h","≥48h")))</f>
        <v>≥48h</v>
      </c>
      <c r="Q2528" s="14" t="str">
        <f>IF(AND(Tableau1[[#This Row],[En retard?]]="Oui",OR(Tableau1[[#This Row],[Product]]="Citron",Tableau1[[#This Row],[Product]]="Amandes")),"Oui","Non")</f>
        <v>Non</v>
      </c>
      <c r="R2528" t="str">
        <f>CONCATENATE(Tableau1[[#This Row],[OrderCode]],"|",Tableau1[[#This Row],[AnaCode]],"|",Tableau1[[#This Row],[Product]])</f>
        <v>CMD01750801|NTR|Pomme</v>
      </c>
    </row>
    <row r="2529" spans="1:18" x14ac:dyDescent="0.25">
      <c r="A2529" s="1" t="s">
        <v>269</v>
      </c>
      <c r="B2529" s="1" t="s">
        <v>31</v>
      </c>
      <c r="C2529" s="3" t="s">
        <v>72</v>
      </c>
      <c r="D2529" s="3" t="s">
        <v>22</v>
      </c>
      <c r="E2529" s="1" t="s">
        <v>107</v>
      </c>
      <c r="F2529" s="1" t="s">
        <v>2928</v>
      </c>
      <c r="G2529" s="1" t="s">
        <v>973</v>
      </c>
      <c r="H2529" s="3">
        <f>SUBSTITUTE(LEFT(Tableau1[[#This Row],[OrderDate]],17),".",":")+0</f>
        <v>43571.503263888888</v>
      </c>
      <c r="I2529" s="3">
        <f>SUBSTITUTE(LEFT(Tableau1[[#This Row],[OrderDueTo]],17),".",":")+0</f>
        <v>43575.5</v>
      </c>
      <c r="J2529" s="13" t="str">
        <f>VLOOKUP(Tableau1[[#This Row],[AnaCode]],'Config Analyses'!A:C,2,FALSE)</f>
        <v>Analyse nutritionelle</v>
      </c>
      <c r="K2529" s="13" t="str">
        <f>VLOOKUP(Tableau1[[#This Row],[AnaCode]],'Config Analyses'!A:C,3,FALSE)</f>
        <v>Equipe 2</v>
      </c>
      <c r="L2529" s="13" t="str">
        <f>VLOOKUP(Tableau1[[#This Row],[CustomerCode]],'Config Clients'!A:D,3,FALSE)</f>
        <v>Coopérative agricole</v>
      </c>
      <c r="M2529" s="13" t="str">
        <f>VLOOKUP(Tableau1[[#This Row],[CustomerCode]],'Config Clients'!A:D,4,FALSE)</f>
        <v>Julie</v>
      </c>
      <c r="N2529" s="10" t="str">
        <f>IFERROR(IF(Tableau1[[#This Row],[Date rendu]]-'Date de l''export'!$A$2&gt;0,"Non","Oui"),"Oui")</f>
        <v>Non</v>
      </c>
      <c r="O2529" s="11">
        <f>IF(Tableau1[[#This Row],[En retard?]]="Non",Tableau1[[#This Row],[Date rendu]]-'Date de l''export'!$A$2,0)</f>
        <v>3.7404166666674428</v>
      </c>
      <c r="P2529" s="14" t="str">
        <f>IF(Tableau1[[#This Row],[En retard?]]="Oui","HD",IF(Tableau1[Délai restant]&lt;1,"&lt;24h",IF(Tableau1[Délai restant]&lt;2,"&lt;48h","≥48h")))</f>
        <v>≥48h</v>
      </c>
      <c r="Q2529" s="14" t="str">
        <f>IF(AND(Tableau1[[#This Row],[En retard?]]="Oui",OR(Tableau1[[#This Row],[Product]]="Citron",Tableau1[[#This Row],[Product]]="Amandes")),"Oui","Non")</f>
        <v>Non</v>
      </c>
      <c r="R2529" t="str">
        <f>CONCATENATE(Tableau1[[#This Row],[OrderCode]],"|",Tableau1[[#This Row],[AnaCode]],"|",Tableau1[[#This Row],[Product]])</f>
        <v>CMD01648601|NTR|Pomme de terre</v>
      </c>
    </row>
    <row r="2530" spans="1:18" x14ac:dyDescent="0.25">
      <c r="A2530" s="1" t="s">
        <v>3366</v>
      </c>
      <c r="B2530" s="1" t="s">
        <v>42</v>
      </c>
      <c r="C2530" s="3" t="s">
        <v>73</v>
      </c>
      <c r="D2530" s="3" t="s">
        <v>23</v>
      </c>
      <c r="E2530" s="1" t="s">
        <v>130</v>
      </c>
      <c r="F2530" s="1" t="s">
        <v>4076</v>
      </c>
      <c r="G2530" s="1" t="s">
        <v>1365</v>
      </c>
      <c r="H2530" s="3">
        <f>SUBSTITUTE(LEFT(Tableau1[[#This Row],[OrderDate]],17),".",":")+0</f>
        <v>43571.503298611111</v>
      </c>
      <c r="I2530" s="3">
        <f>SUBSTITUTE(LEFT(Tableau1[[#This Row],[OrderDueTo]],17),".",":")+0</f>
        <v>43579.5</v>
      </c>
      <c r="J2530" s="13" t="str">
        <f>VLOOKUP(Tableau1[[#This Row],[AnaCode]],'Config Analyses'!A:C,2,FALSE)</f>
        <v>Analyse pesticides</v>
      </c>
      <c r="K2530" s="13" t="str">
        <f>VLOOKUP(Tableau1[[#This Row],[AnaCode]],'Config Analyses'!A:C,3,FALSE)</f>
        <v>Equipe 3</v>
      </c>
      <c r="L2530" s="13" t="str">
        <f>VLOOKUP(Tableau1[[#This Row],[CustomerCode]],'Config Clients'!A:D,3,FALSE)</f>
        <v>Entreprises agro-alimentaires</v>
      </c>
      <c r="M2530" s="13" t="str">
        <f>VLOOKUP(Tableau1[[#This Row],[CustomerCode]],'Config Clients'!A:D,4,FALSE)</f>
        <v>Julien</v>
      </c>
      <c r="N2530" s="10" t="str">
        <f>IFERROR(IF(Tableau1[[#This Row],[Date rendu]]-'Date de l''export'!$A$2&gt;0,"Non","Oui"),"Oui")</f>
        <v>Non</v>
      </c>
      <c r="O2530" s="11">
        <f>IF(Tableau1[[#This Row],[En retard?]]="Non",Tableau1[[#This Row],[Date rendu]]-'Date de l''export'!$A$2,0)</f>
        <v>7.7404166666674428</v>
      </c>
      <c r="P2530" s="14" t="str">
        <f>IF(Tableau1[[#This Row],[En retard?]]="Oui","HD",IF(Tableau1[Délai restant]&lt;1,"&lt;24h",IF(Tableau1[Délai restant]&lt;2,"&lt;48h","≥48h")))</f>
        <v>≥48h</v>
      </c>
      <c r="Q2530" s="14" t="str">
        <f>IF(AND(Tableau1[[#This Row],[En retard?]]="Oui",OR(Tableau1[[#This Row],[Product]]="Citron",Tableau1[[#This Row],[Product]]="Amandes")),"Oui","Non")</f>
        <v>Non</v>
      </c>
      <c r="R2530" t="str">
        <f>CONCATENATE(Tableau1[[#This Row],[OrderCode]],"|",Tableau1[[#This Row],[AnaCode]],"|",Tableau1[[#This Row],[Product]])</f>
        <v>CMD01714801|PEST|Jus de fruits</v>
      </c>
    </row>
    <row r="2531" spans="1:18" x14ac:dyDescent="0.25">
      <c r="A2531" s="1" t="s">
        <v>543</v>
      </c>
      <c r="B2531" s="1" t="s">
        <v>32</v>
      </c>
      <c r="C2531" s="3" t="s">
        <v>61</v>
      </c>
      <c r="D2531" s="3" t="s">
        <v>14</v>
      </c>
      <c r="E2531" s="1" t="s">
        <v>229</v>
      </c>
      <c r="F2531" s="1" t="s">
        <v>2808</v>
      </c>
      <c r="G2531" s="1" t="s">
        <v>950</v>
      </c>
      <c r="H2531" s="3">
        <f>SUBSTITUTE(LEFT(Tableau1[[#This Row],[OrderDate]],17),".",":")+0</f>
        <v>43571.504236111112</v>
      </c>
      <c r="I2531" s="3">
        <f>SUBSTITUTE(LEFT(Tableau1[[#This Row],[OrderDueTo]],17),".",":")+0</f>
        <v>43574.5</v>
      </c>
      <c r="J2531" s="13" t="str">
        <f>VLOOKUP(Tableau1[[#This Row],[AnaCode]],'Config Analyses'!A:C,2,FALSE)</f>
        <v>Analyse sucres</v>
      </c>
      <c r="K2531" s="13" t="str">
        <f>VLOOKUP(Tableau1[[#This Row],[AnaCode]],'Config Analyses'!A:C,3,FALSE)</f>
        <v>Equipe 2</v>
      </c>
      <c r="L2531" s="13" t="str">
        <f>VLOOKUP(Tableau1[[#This Row],[CustomerCode]],'Config Clients'!A:D,3,FALSE)</f>
        <v>Grande surface</v>
      </c>
      <c r="M2531" s="13" t="str">
        <f>VLOOKUP(Tableau1[[#This Row],[CustomerCode]],'Config Clients'!A:D,4,FALSE)</f>
        <v>Eric</v>
      </c>
      <c r="N2531" s="10" t="str">
        <f>IFERROR(IF(Tableau1[[#This Row],[Date rendu]]-'Date de l''export'!$A$2&gt;0,"Non","Oui"),"Oui")</f>
        <v>Non</v>
      </c>
      <c r="O2531" s="11">
        <f>IF(Tableau1[[#This Row],[En retard?]]="Non",Tableau1[[#This Row],[Date rendu]]-'Date de l''export'!$A$2,0)</f>
        <v>2.7404166666674428</v>
      </c>
      <c r="P2531" s="14" t="str">
        <f>IF(Tableau1[[#This Row],[En retard?]]="Oui","HD",IF(Tableau1[Délai restant]&lt;1,"&lt;24h",IF(Tableau1[Délai restant]&lt;2,"&lt;48h","≥48h")))</f>
        <v>≥48h</v>
      </c>
      <c r="Q2531" s="14" t="str">
        <f>IF(AND(Tableau1[[#This Row],[En retard?]]="Oui",OR(Tableau1[[#This Row],[Product]]="Citron",Tableau1[[#This Row],[Product]]="Amandes")),"Oui","Non")</f>
        <v>Non</v>
      </c>
      <c r="R2531" t="str">
        <f>CONCATENATE(Tableau1[[#This Row],[OrderCode]],"|",Tableau1[[#This Row],[AnaCode]],"|",Tableau1[[#This Row],[Product]])</f>
        <v>CMD01648403|SCR|Tomate</v>
      </c>
    </row>
    <row r="2532" spans="1:18" x14ac:dyDescent="0.25">
      <c r="A2532" s="1" t="s">
        <v>843</v>
      </c>
      <c r="B2532" s="1" t="s">
        <v>43</v>
      </c>
      <c r="C2532" s="3" t="s">
        <v>147</v>
      </c>
      <c r="D2532" s="3" t="s">
        <v>34</v>
      </c>
      <c r="E2532" s="1" t="s">
        <v>63</v>
      </c>
      <c r="F2532" s="1" t="s">
        <v>2884</v>
      </c>
      <c r="G2532" s="1" t="s">
        <v>1365</v>
      </c>
      <c r="H2532" s="3">
        <f>SUBSTITUTE(LEFT(Tableau1[[#This Row],[OrderDate]],17),".",":")+0</f>
        <v>43571.504259259258</v>
      </c>
      <c r="I2532" s="3">
        <f>SUBSTITUTE(LEFT(Tableau1[[#This Row],[OrderDueTo]],17),".",":")+0</f>
        <v>43579.5</v>
      </c>
      <c r="J2532" s="13" t="str">
        <f>VLOOKUP(Tableau1[[#This Row],[AnaCode]],'Config Analyses'!A:C,2,FALSE)</f>
        <v>Analyse polluants d'emballage</v>
      </c>
      <c r="K2532" s="13" t="str">
        <f>VLOOKUP(Tableau1[[#This Row],[AnaCode]],'Config Analyses'!A:C,3,FALSE)</f>
        <v>Equipe 3</v>
      </c>
      <c r="L2532" s="13" t="str">
        <f>VLOOKUP(Tableau1[[#This Row],[CustomerCode]],'Config Clients'!A:D,3,FALSE)</f>
        <v>Entreprises agro-alimentaires</v>
      </c>
      <c r="M2532" s="13" t="str">
        <f>VLOOKUP(Tableau1[[#This Row],[CustomerCode]],'Config Clients'!A:D,4,FALSE)</f>
        <v>Marc</v>
      </c>
      <c r="N2532" s="10" t="str">
        <f>IFERROR(IF(Tableau1[[#This Row],[Date rendu]]-'Date de l''export'!$A$2&gt;0,"Non","Oui"),"Oui")</f>
        <v>Non</v>
      </c>
      <c r="O2532" s="11">
        <f>IF(Tableau1[[#This Row],[En retard?]]="Non",Tableau1[[#This Row],[Date rendu]]-'Date de l''export'!$A$2,0)</f>
        <v>7.7404166666674428</v>
      </c>
      <c r="P2532" s="14" t="str">
        <f>IF(Tableau1[[#This Row],[En retard?]]="Oui","HD",IF(Tableau1[Délai restant]&lt;1,"&lt;24h",IF(Tableau1[Délai restant]&lt;2,"&lt;48h","≥48h")))</f>
        <v>≥48h</v>
      </c>
      <c r="Q2532" s="14" t="str">
        <f>IF(AND(Tableau1[[#This Row],[En retard?]]="Oui",OR(Tableau1[[#This Row],[Product]]="Citron",Tableau1[[#This Row],[Product]]="Amandes")),"Oui","Non")</f>
        <v>Non</v>
      </c>
      <c r="R2532" t="str">
        <f>CONCATENATE(Tableau1[[#This Row],[OrderCode]],"|",Tableau1[[#This Row],[AnaCode]],"|",Tableau1[[#This Row],[Product]])</f>
        <v>CMD01770807|PLLT|Pomme</v>
      </c>
    </row>
    <row r="2533" spans="1:18" x14ac:dyDescent="0.25">
      <c r="A2533" s="1" t="s">
        <v>3257</v>
      </c>
      <c r="B2533" s="1" t="s">
        <v>42</v>
      </c>
      <c r="C2533" s="3" t="s">
        <v>73</v>
      </c>
      <c r="D2533" s="3" t="s">
        <v>23</v>
      </c>
      <c r="E2533" s="1" t="s">
        <v>107</v>
      </c>
      <c r="F2533" s="1" t="s">
        <v>4077</v>
      </c>
      <c r="G2533" s="1" t="s">
        <v>973</v>
      </c>
      <c r="H2533" s="3">
        <f>SUBSTITUTE(LEFT(Tableau1[[#This Row],[OrderDate]],17),".",":")+0</f>
        <v>43571.505590277775</v>
      </c>
      <c r="I2533" s="3">
        <f>SUBSTITUTE(LEFT(Tableau1[[#This Row],[OrderDueTo]],17),".",":")+0</f>
        <v>43575.5</v>
      </c>
      <c r="J2533" s="13" t="str">
        <f>VLOOKUP(Tableau1[[#This Row],[AnaCode]],'Config Analyses'!A:C,2,FALSE)</f>
        <v>Analyse nutritionelle</v>
      </c>
      <c r="K2533" s="13" t="str">
        <f>VLOOKUP(Tableau1[[#This Row],[AnaCode]],'Config Analyses'!A:C,3,FALSE)</f>
        <v>Equipe 2</v>
      </c>
      <c r="L2533" s="13" t="str">
        <f>VLOOKUP(Tableau1[[#This Row],[CustomerCode]],'Config Clients'!A:D,3,FALSE)</f>
        <v>Entreprises agro-alimentaires</v>
      </c>
      <c r="M2533" s="13" t="str">
        <f>VLOOKUP(Tableau1[[#This Row],[CustomerCode]],'Config Clients'!A:D,4,FALSE)</f>
        <v>Julien</v>
      </c>
      <c r="N2533" s="10" t="str">
        <f>IFERROR(IF(Tableau1[[#This Row],[Date rendu]]-'Date de l''export'!$A$2&gt;0,"Non","Oui"),"Oui")</f>
        <v>Non</v>
      </c>
      <c r="O2533" s="11">
        <f>IF(Tableau1[[#This Row],[En retard?]]="Non",Tableau1[[#This Row],[Date rendu]]-'Date de l''export'!$A$2,0)</f>
        <v>3.7404166666674428</v>
      </c>
      <c r="P2533" s="14" t="str">
        <f>IF(Tableau1[[#This Row],[En retard?]]="Oui","HD",IF(Tableau1[Délai restant]&lt;1,"&lt;24h",IF(Tableau1[Délai restant]&lt;2,"&lt;48h","≥48h")))</f>
        <v>≥48h</v>
      </c>
      <c r="Q2533" s="14" t="str">
        <f>IF(AND(Tableau1[[#This Row],[En retard?]]="Oui",OR(Tableau1[[#This Row],[Product]]="Citron",Tableau1[[#This Row],[Product]]="Amandes")),"Oui","Non")</f>
        <v>Non</v>
      </c>
      <c r="R2533" t="str">
        <f>CONCATENATE(Tableau1[[#This Row],[OrderCode]],"|",Tableau1[[#This Row],[AnaCode]],"|",Tableau1[[#This Row],[Product]])</f>
        <v>CMD01684601|NTR|Jus de fruits</v>
      </c>
    </row>
    <row r="2534" spans="1:18" x14ac:dyDescent="0.25">
      <c r="A2534" s="1" t="s">
        <v>288</v>
      </c>
      <c r="B2534" s="1" t="s">
        <v>21</v>
      </c>
      <c r="C2534" s="3" t="s">
        <v>54</v>
      </c>
      <c r="D2534" s="3" t="s">
        <v>10</v>
      </c>
      <c r="E2534" s="1" t="s">
        <v>226</v>
      </c>
      <c r="F2534" s="1" t="s">
        <v>2183</v>
      </c>
      <c r="G2534" s="1" t="s">
        <v>950</v>
      </c>
      <c r="H2534" s="3">
        <f>SUBSTITUTE(LEFT(Tableau1[[#This Row],[OrderDate]],17),".",":")+0</f>
        <v>43571.505752314813</v>
      </c>
      <c r="I2534" s="3">
        <f>SUBSTITUTE(LEFT(Tableau1[[#This Row],[OrderDueTo]],17),".",":")+0</f>
        <v>43574.5</v>
      </c>
      <c r="J2534" s="13" t="str">
        <f>VLOOKUP(Tableau1[[#This Row],[AnaCode]],'Config Analyses'!A:C,2,FALSE)</f>
        <v>Analyse microbiologique</v>
      </c>
      <c r="K2534" s="13" t="str">
        <f>VLOOKUP(Tableau1[[#This Row],[AnaCode]],'Config Analyses'!A:C,3,FALSE)</f>
        <v>Equipe 4</v>
      </c>
      <c r="L2534" s="13" t="str">
        <f>VLOOKUP(Tableau1[[#This Row],[CustomerCode]],'Config Clients'!A:D,3,FALSE)</f>
        <v>Coopérative agricole</v>
      </c>
      <c r="M2534" s="13" t="str">
        <f>VLOOKUP(Tableau1[[#This Row],[CustomerCode]],'Config Clients'!A:D,4,FALSE)</f>
        <v>Julie</v>
      </c>
      <c r="N2534" s="10" t="str">
        <f>IFERROR(IF(Tableau1[[#This Row],[Date rendu]]-'Date de l''export'!$A$2&gt;0,"Non","Oui"),"Oui")</f>
        <v>Non</v>
      </c>
      <c r="O2534" s="11">
        <f>IF(Tableau1[[#This Row],[En retard?]]="Non",Tableau1[[#This Row],[Date rendu]]-'Date de l''export'!$A$2,0)</f>
        <v>2.7404166666674428</v>
      </c>
      <c r="P2534" s="14" t="str">
        <f>IF(Tableau1[[#This Row],[En retard?]]="Oui","HD",IF(Tableau1[Délai restant]&lt;1,"&lt;24h",IF(Tableau1[Délai restant]&lt;2,"&lt;48h","≥48h")))</f>
        <v>≥48h</v>
      </c>
      <c r="Q2534" s="14" t="str">
        <f>IF(AND(Tableau1[[#This Row],[En retard?]]="Oui",OR(Tableau1[[#This Row],[Product]]="Citron",Tableau1[[#This Row],[Product]]="Amandes")),"Oui","Non")</f>
        <v>Non</v>
      </c>
      <c r="R2534" t="str">
        <f>CONCATENATE(Tableau1[[#This Row],[OrderCode]],"|",Tableau1[[#This Row],[AnaCode]],"|",Tableau1[[#This Row],[Product]])</f>
        <v>CMD01626301|BACT|Carotte</v>
      </c>
    </row>
    <row r="2535" spans="1:18" x14ac:dyDescent="0.25">
      <c r="A2535" s="1" t="s">
        <v>844</v>
      </c>
      <c r="B2535" s="1" t="s">
        <v>46</v>
      </c>
      <c r="C2535" s="3" t="s">
        <v>225</v>
      </c>
      <c r="D2535" s="3" t="s">
        <v>39</v>
      </c>
      <c r="E2535" s="1" t="s">
        <v>63</v>
      </c>
      <c r="F2535" s="1" t="s">
        <v>2909</v>
      </c>
      <c r="G2535" s="1" t="s">
        <v>1365</v>
      </c>
      <c r="H2535" s="3">
        <f>SUBSTITUTE(LEFT(Tableau1[[#This Row],[OrderDate]],17),".",":")+0</f>
        <v>43571.505902777775</v>
      </c>
      <c r="I2535" s="3">
        <f>SUBSTITUTE(LEFT(Tableau1[[#This Row],[OrderDueTo]],17),".",":")+0</f>
        <v>43579.5</v>
      </c>
      <c r="J2535" s="13" t="str">
        <f>VLOOKUP(Tableau1[[#This Row],[AnaCode]],'Config Analyses'!A:C,2,FALSE)</f>
        <v>Analyse polluants d'emballage</v>
      </c>
      <c r="K2535" s="13" t="str">
        <f>VLOOKUP(Tableau1[[#This Row],[AnaCode]],'Config Analyses'!A:C,3,FALSE)</f>
        <v>Equipe 3</v>
      </c>
      <c r="L2535" s="13" t="str">
        <f>VLOOKUP(Tableau1[[#This Row],[CustomerCode]],'Config Clients'!A:D,3,FALSE)</f>
        <v>Coopérative agricole</v>
      </c>
      <c r="M2535" s="13" t="str">
        <f>VLOOKUP(Tableau1[[#This Row],[CustomerCode]],'Config Clients'!A:D,4,FALSE)</f>
        <v>Béatrice</v>
      </c>
      <c r="N2535" s="10" t="str">
        <f>IFERROR(IF(Tableau1[[#This Row],[Date rendu]]-'Date de l''export'!$A$2&gt;0,"Non","Oui"),"Oui")</f>
        <v>Non</v>
      </c>
      <c r="O2535" s="11">
        <f>IF(Tableau1[[#This Row],[En retard?]]="Non",Tableau1[[#This Row],[Date rendu]]-'Date de l''export'!$A$2,0)</f>
        <v>7.7404166666674428</v>
      </c>
      <c r="P2535" s="14" t="str">
        <f>IF(Tableau1[[#This Row],[En retard?]]="Oui","HD",IF(Tableau1[Délai restant]&lt;1,"&lt;24h",IF(Tableau1[Délai restant]&lt;2,"&lt;48h","≥48h")))</f>
        <v>≥48h</v>
      </c>
      <c r="Q2535" s="14" t="str">
        <f>IF(AND(Tableau1[[#This Row],[En retard?]]="Oui",OR(Tableau1[[#This Row],[Product]]="Citron",Tableau1[[#This Row],[Product]]="Amandes")),"Oui","Non")</f>
        <v>Non</v>
      </c>
      <c r="R2535" t="str">
        <f>CONCATENATE(Tableau1[[#This Row],[OrderCode]],"|",Tableau1[[#This Row],[AnaCode]],"|",Tableau1[[#This Row],[Product]])</f>
        <v>CMD01750801|PLLT|Raisin</v>
      </c>
    </row>
    <row r="2536" spans="1:18" x14ac:dyDescent="0.25">
      <c r="A2536" s="1" t="s">
        <v>490</v>
      </c>
      <c r="B2536" s="1" t="s">
        <v>32</v>
      </c>
      <c r="C2536" s="3" t="s">
        <v>58</v>
      </c>
      <c r="D2536" s="3" t="s">
        <v>13</v>
      </c>
      <c r="E2536" s="1" t="s">
        <v>107</v>
      </c>
      <c r="F2536" s="1" t="s">
        <v>2932</v>
      </c>
      <c r="G2536" s="1" t="s">
        <v>973</v>
      </c>
      <c r="H2536" s="3">
        <f>SUBSTITUTE(LEFT(Tableau1[[#This Row],[OrderDate]],17),".",":")+0</f>
        <v>43571.505960648145</v>
      </c>
      <c r="I2536" s="3">
        <f>SUBSTITUTE(LEFT(Tableau1[[#This Row],[OrderDueTo]],17),".",":")+0</f>
        <v>43575.5</v>
      </c>
      <c r="J2536" s="13" t="str">
        <f>VLOOKUP(Tableau1[[#This Row],[AnaCode]],'Config Analyses'!A:C,2,FALSE)</f>
        <v>Analyse nutritionelle</v>
      </c>
      <c r="K2536" s="13" t="str">
        <f>VLOOKUP(Tableau1[[#This Row],[AnaCode]],'Config Analyses'!A:C,3,FALSE)</f>
        <v>Equipe 2</v>
      </c>
      <c r="L2536" s="13" t="str">
        <f>VLOOKUP(Tableau1[[#This Row],[CustomerCode]],'Config Clients'!A:D,3,FALSE)</f>
        <v>Coopérative agricole</v>
      </c>
      <c r="M2536" s="13" t="str">
        <f>VLOOKUP(Tableau1[[#This Row],[CustomerCode]],'Config Clients'!A:D,4,FALSE)</f>
        <v>Béatrice</v>
      </c>
      <c r="N2536" s="10" t="str">
        <f>IFERROR(IF(Tableau1[[#This Row],[Date rendu]]-'Date de l''export'!$A$2&gt;0,"Non","Oui"),"Oui")</f>
        <v>Non</v>
      </c>
      <c r="O2536" s="11">
        <f>IF(Tableau1[[#This Row],[En retard?]]="Non",Tableau1[[#This Row],[Date rendu]]-'Date de l''export'!$A$2,0)</f>
        <v>3.7404166666674428</v>
      </c>
      <c r="P2536" s="14" t="str">
        <f>IF(Tableau1[[#This Row],[En retard?]]="Oui","HD",IF(Tableau1[Délai restant]&lt;1,"&lt;24h",IF(Tableau1[Délai restant]&lt;2,"&lt;48h","≥48h")))</f>
        <v>≥48h</v>
      </c>
      <c r="Q2536" s="14" t="str">
        <f>IF(AND(Tableau1[[#This Row],[En retard?]]="Oui",OR(Tableau1[[#This Row],[Product]]="Citron",Tableau1[[#This Row],[Product]]="Amandes")),"Oui","Non")</f>
        <v>Non</v>
      </c>
      <c r="R2536" t="str">
        <f>CONCATENATE(Tableau1[[#This Row],[OrderCode]],"|",Tableau1[[#This Row],[AnaCode]],"|",Tableau1[[#This Row],[Product]])</f>
        <v>CMD01743103|NTR|Tomate</v>
      </c>
    </row>
    <row r="2537" spans="1:18" x14ac:dyDescent="0.25">
      <c r="A2537" s="1" t="s">
        <v>3810</v>
      </c>
      <c r="B2537" s="1" t="s">
        <v>42</v>
      </c>
      <c r="C2537" s="3" t="s">
        <v>188</v>
      </c>
      <c r="D2537" s="3" t="s">
        <v>38</v>
      </c>
      <c r="E2537" s="1" t="s">
        <v>226</v>
      </c>
      <c r="F2537" s="1" t="s">
        <v>4078</v>
      </c>
      <c r="G2537" s="1" t="s">
        <v>950</v>
      </c>
      <c r="H2537" s="3">
        <f>SUBSTITUTE(LEFT(Tableau1[[#This Row],[OrderDate]],17),".",":")+0</f>
        <v>43571.506736111114</v>
      </c>
      <c r="I2537" s="3">
        <f>SUBSTITUTE(LEFT(Tableau1[[#This Row],[OrderDueTo]],17),".",":")+0</f>
        <v>43574.5</v>
      </c>
      <c r="J2537" s="13" t="str">
        <f>VLOOKUP(Tableau1[[#This Row],[AnaCode]],'Config Analyses'!A:C,2,FALSE)</f>
        <v>Analyse microbiologique</v>
      </c>
      <c r="K2537" s="13" t="str">
        <f>VLOOKUP(Tableau1[[#This Row],[AnaCode]],'Config Analyses'!A:C,3,FALSE)</f>
        <v>Equipe 4</v>
      </c>
      <c r="L2537" s="13" t="str">
        <f>VLOOKUP(Tableau1[[#This Row],[CustomerCode]],'Config Clients'!A:D,3,FALSE)</f>
        <v>Coopérative agricole</v>
      </c>
      <c r="M2537" s="13" t="str">
        <f>VLOOKUP(Tableau1[[#This Row],[CustomerCode]],'Config Clients'!A:D,4,FALSE)</f>
        <v>Julie</v>
      </c>
      <c r="N2537" s="10" t="str">
        <f>IFERROR(IF(Tableau1[[#This Row],[Date rendu]]-'Date de l''export'!$A$2&gt;0,"Non","Oui"),"Oui")</f>
        <v>Non</v>
      </c>
      <c r="O2537" s="11">
        <f>IF(Tableau1[[#This Row],[En retard?]]="Non",Tableau1[[#This Row],[Date rendu]]-'Date de l''export'!$A$2,0)</f>
        <v>2.7404166666674428</v>
      </c>
      <c r="P2537" s="14" t="str">
        <f>IF(Tableau1[[#This Row],[En retard?]]="Oui","HD",IF(Tableau1[Délai restant]&lt;1,"&lt;24h",IF(Tableau1[Délai restant]&lt;2,"&lt;48h","≥48h")))</f>
        <v>≥48h</v>
      </c>
      <c r="Q2537" s="14" t="str">
        <f>IF(AND(Tableau1[[#This Row],[En retard?]]="Oui",OR(Tableau1[[#This Row],[Product]]="Citron",Tableau1[[#This Row],[Product]]="Amandes")),"Oui","Non")</f>
        <v>Non</v>
      </c>
      <c r="R2537" t="str">
        <f>CONCATENATE(Tableau1[[#This Row],[OrderCode]],"|",Tableau1[[#This Row],[AnaCode]],"|",Tableau1[[#This Row],[Product]])</f>
        <v>CMD01646427|BACT|Jus de fruits</v>
      </c>
    </row>
    <row r="2538" spans="1:18" x14ac:dyDescent="0.25">
      <c r="A2538" s="1" t="s">
        <v>3248</v>
      </c>
      <c r="B2538" s="1" t="s">
        <v>42</v>
      </c>
      <c r="C2538" s="3" t="s">
        <v>188</v>
      </c>
      <c r="D2538" s="3" t="s">
        <v>38</v>
      </c>
      <c r="E2538" s="1" t="s">
        <v>50</v>
      </c>
      <c r="F2538" s="1" t="s">
        <v>4079</v>
      </c>
      <c r="G2538" s="1" t="s">
        <v>2152</v>
      </c>
      <c r="H2538" s="3">
        <f>SUBSTITUTE(LEFT(Tableau1[[#This Row],[OrderDate]],17),".",":")+0</f>
        <v>43571.506840277776</v>
      </c>
      <c r="I2538" s="3">
        <f>SUBSTITUTE(LEFT(Tableau1[[#This Row],[OrderDueTo]],17),".",":")+0</f>
        <v>43581.5</v>
      </c>
      <c r="J2538" s="13" t="str">
        <f>VLOOKUP(Tableau1[[#This Row],[AnaCode]],'Config Analyses'!A:C,2,FALSE)</f>
        <v>Analyse OGM</v>
      </c>
      <c r="K2538" s="13" t="str">
        <f>VLOOKUP(Tableau1[[#This Row],[AnaCode]],'Config Analyses'!A:C,3,FALSE)</f>
        <v>Equipe 2</v>
      </c>
      <c r="L2538" s="13" t="str">
        <f>VLOOKUP(Tableau1[[#This Row],[CustomerCode]],'Config Clients'!A:D,3,FALSE)</f>
        <v>Coopérative agricole</v>
      </c>
      <c r="M2538" s="13" t="str">
        <f>VLOOKUP(Tableau1[[#This Row],[CustomerCode]],'Config Clients'!A:D,4,FALSE)</f>
        <v>Julie</v>
      </c>
      <c r="N2538" s="10" t="str">
        <f>IFERROR(IF(Tableau1[[#This Row],[Date rendu]]-'Date de l''export'!$A$2&gt;0,"Non","Oui"),"Oui")</f>
        <v>Non</v>
      </c>
      <c r="O2538" s="11">
        <f>IF(Tableau1[[#This Row],[En retard?]]="Non",Tableau1[[#This Row],[Date rendu]]-'Date de l''export'!$A$2,0)</f>
        <v>9.7404166666674428</v>
      </c>
      <c r="P2538" s="14" t="str">
        <f>IF(Tableau1[[#This Row],[En retard?]]="Oui","HD",IF(Tableau1[Délai restant]&lt;1,"&lt;24h",IF(Tableau1[Délai restant]&lt;2,"&lt;48h","≥48h")))</f>
        <v>≥48h</v>
      </c>
      <c r="Q2538" s="14" t="str">
        <f>IF(AND(Tableau1[[#This Row],[En retard?]]="Oui",OR(Tableau1[[#This Row],[Product]]="Citron",Tableau1[[#This Row],[Product]]="Amandes")),"Oui","Non")</f>
        <v>Non</v>
      </c>
      <c r="R2538" t="str">
        <f>CONCATENATE(Tableau1[[#This Row],[OrderCode]],"|",Tableau1[[#This Row],[AnaCode]],"|",Tableau1[[#This Row],[Product]])</f>
        <v>CMD01748536|OGM|Jus de fruits</v>
      </c>
    </row>
    <row r="2539" spans="1:18" x14ac:dyDescent="0.25">
      <c r="A2539" s="1" t="s">
        <v>3569</v>
      </c>
      <c r="B2539" s="1" t="s">
        <v>42</v>
      </c>
      <c r="C2539" s="3" t="s">
        <v>188</v>
      </c>
      <c r="D2539" s="3" t="s">
        <v>38</v>
      </c>
      <c r="E2539" s="1" t="s">
        <v>229</v>
      </c>
      <c r="F2539" s="1" t="s">
        <v>4080</v>
      </c>
      <c r="G2539" s="1" t="s">
        <v>950</v>
      </c>
      <c r="H2539" s="3">
        <f>SUBSTITUTE(LEFT(Tableau1[[#This Row],[OrderDate]],17),".",":")+0</f>
        <v>43571.507870370369</v>
      </c>
      <c r="I2539" s="3">
        <f>SUBSTITUTE(LEFT(Tableau1[[#This Row],[OrderDueTo]],17),".",":")+0</f>
        <v>43574.5</v>
      </c>
      <c r="J2539" s="13" t="str">
        <f>VLOOKUP(Tableau1[[#This Row],[AnaCode]],'Config Analyses'!A:C,2,FALSE)</f>
        <v>Analyse sucres</v>
      </c>
      <c r="K2539" s="13" t="str">
        <f>VLOOKUP(Tableau1[[#This Row],[AnaCode]],'Config Analyses'!A:C,3,FALSE)</f>
        <v>Equipe 2</v>
      </c>
      <c r="L2539" s="13" t="str">
        <f>VLOOKUP(Tableau1[[#This Row],[CustomerCode]],'Config Clients'!A:D,3,FALSE)</f>
        <v>Coopérative agricole</v>
      </c>
      <c r="M2539" s="13" t="str">
        <f>VLOOKUP(Tableau1[[#This Row],[CustomerCode]],'Config Clients'!A:D,4,FALSE)</f>
        <v>Julie</v>
      </c>
      <c r="N2539" s="10" t="str">
        <f>IFERROR(IF(Tableau1[[#This Row],[Date rendu]]-'Date de l''export'!$A$2&gt;0,"Non","Oui"),"Oui")</f>
        <v>Non</v>
      </c>
      <c r="O2539" s="11">
        <f>IF(Tableau1[[#This Row],[En retard?]]="Non",Tableau1[[#This Row],[Date rendu]]-'Date de l''export'!$A$2,0)</f>
        <v>2.7404166666674428</v>
      </c>
      <c r="P2539" s="14" t="str">
        <f>IF(Tableau1[[#This Row],[En retard?]]="Oui","HD",IF(Tableau1[Délai restant]&lt;1,"&lt;24h",IF(Tableau1[Délai restant]&lt;2,"&lt;48h","≥48h")))</f>
        <v>≥48h</v>
      </c>
      <c r="Q2539" s="14" t="str">
        <f>IF(AND(Tableau1[[#This Row],[En retard?]]="Oui",OR(Tableau1[[#This Row],[Product]]="Citron",Tableau1[[#This Row],[Product]]="Amandes")),"Oui","Non")</f>
        <v>Non</v>
      </c>
      <c r="R2539" t="str">
        <f>CONCATENATE(Tableau1[[#This Row],[OrderCode]],"|",Tableau1[[#This Row],[AnaCode]],"|",Tableau1[[#This Row],[Product]])</f>
        <v>CMD01646415|SCR|Jus de fruits</v>
      </c>
    </row>
    <row r="2540" spans="1:18" x14ac:dyDescent="0.25">
      <c r="A2540" s="1" t="s">
        <v>782</v>
      </c>
      <c r="B2540" s="1" t="s">
        <v>31</v>
      </c>
      <c r="C2540" s="3" t="s">
        <v>49</v>
      </c>
      <c r="D2540" s="3" t="s">
        <v>8</v>
      </c>
      <c r="E2540" s="1" t="s">
        <v>107</v>
      </c>
      <c r="F2540" s="1" t="s">
        <v>2923</v>
      </c>
      <c r="G2540" s="1" t="s">
        <v>973</v>
      </c>
      <c r="H2540" s="3">
        <f>SUBSTITUTE(LEFT(Tableau1[[#This Row],[OrderDate]],17),".",":")+0</f>
        <v>43571.510428240741</v>
      </c>
      <c r="I2540" s="3">
        <f>SUBSTITUTE(LEFT(Tableau1[[#This Row],[OrderDueTo]],17),".",":")+0</f>
        <v>43575.5</v>
      </c>
      <c r="J2540" s="13" t="str">
        <f>VLOOKUP(Tableau1[[#This Row],[AnaCode]],'Config Analyses'!A:C,2,FALSE)</f>
        <v>Analyse nutritionelle</v>
      </c>
      <c r="K2540" s="13" t="str">
        <f>VLOOKUP(Tableau1[[#This Row],[AnaCode]],'Config Analyses'!A:C,3,FALSE)</f>
        <v>Equipe 2</v>
      </c>
      <c r="L2540" s="13" t="str">
        <f>VLOOKUP(Tableau1[[#This Row],[CustomerCode]],'Config Clients'!A:D,3,FALSE)</f>
        <v>Grande surface</v>
      </c>
      <c r="M2540" s="13" t="str">
        <f>VLOOKUP(Tableau1[[#This Row],[CustomerCode]],'Config Clients'!A:D,4,FALSE)</f>
        <v>Eric</v>
      </c>
      <c r="N2540" s="10" t="str">
        <f>IFERROR(IF(Tableau1[[#This Row],[Date rendu]]-'Date de l''export'!$A$2&gt;0,"Non","Oui"),"Oui")</f>
        <v>Non</v>
      </c>
      <c r="O2540" s="11">
        <f>IF(Tableau1[[#This Row],[En retard?]]="Non",Tableau1[[#This Row],[Date rendu]]-'Date de l''export'!$A$2,0)</f>
        <v>3.7404166666674428</v>
      </c>
      <c r="P2540" s="14" t="str">
        <f>IF(Tableau1[[#This Row],[En retard?]]="Oui","HD",IF(Tableau1[Délai restant]&lt;1,"&lt;24h",IF(Tableau1[Délai restant]&lt;2,"&lt;48h","≥48h")))</f>
        <v>≥48h</v>
      </c>
      <c r="Q2540" s="14" t="str">
        <f>IF(AND(Tableau1[[#This Row],[En retard?]]="Oui",OR(Tableau1[[#This Row],[Product]]="Citron",Tableau1[[#This Row],[Product]]="Amandes")),"Oui","Non")</f>
        <v>Non</v>
      </c>
      <c r="R2540" t="str">
        <f>CONCATENATE(Tableau1[[#This Row],[OrderCode]],"|",Tableau1[[#This Row],[AnaCode]],"|",Tableau1[[#This Row],[Product]])</f>
        <v>CMD01568802|NTR|Pomme de terre</v>
      </c>
    </row>
    <row r="2541" spans="1:18" x14ac:dyDescent="0.25">
      <c r="A2541" s="1" t="s">
        <v>4081</v>
      </c>
      <c r="B2541" s="1" t="s">
        <v>42</v>
      </c>
      <c r="C2541" s="3" t="s">
        <v>188</v>
      </c>
      <c r="D2541" s="3" t="s">
        <v>38</v>
      </c>
      <c r="E2541" s="1" t="s">
        <v>107</v>
      </c>
      <c r="F2541" s="1" t="s">
        <v>4082</v>
      </c>
      <c r="G2541" s="1" t="s">
        <v>973</v>
      </c>
      <c r="H2541" s="3">
        <f>SUBSTITUTE(LEFT(Tableau1[[#This Row],[OrderDate]],17),".",":")+0</f>
        <v>43571.510520833333</v>
      </c>
      <c r="I2541" s="3">
        <f>SUBSTITUTE(LEFT(Tableau1[[#This Row],[OrderDueTo]],17),".",":")+0</f>
        <v>43575.5</v>
      </c>
      <c r="J2541" s="13" t="str">
        <f>VLOOKUP(Tableau1[[#This Row],[AnaCode]],'Config Analyses'!A:C,2,FALSE)</f>
        <v>Analyse nutritionelle</v>
      </c>
      <c r="K2541" s="13" t="str">
        <f>VLOOKUP(Tableau1[[#This Row],[AnaCode]],'Config Analyses'!A:C,3,FALSE)</f>
        <v>Equipe 2</v>
      </c>
      <c r="L2541" s="13" t="str">
        <f>VLOOKUP(Tableau1[[#This Row],[CustomerCode]],'Config Clients'!A:D,3,FALSE)</f>
        <v>Coopérative agricole</v>
      </c>
      <c r="M2541" s="13" t="str">
        <f>VLOOKUP(Tableau1[[#This Row],[CustomerCode]],'Config Clients'!A:D,4,FALSE)</f>
        <v>Julie</v>
      </c>
      <c r="N2541" s="10" t="str">
        <f>IFERROR(IF(Tableau1[[#This Row],[Date rendu]]-'Date de l''export'!$A$2&gt;0,"Non","Oui"),"Oui")</f>
        <v>Non</v>
      </c>
      <c r="O2541" s="11">
        <f>IF(Tableau1[[#This Row],[En retard?]]="Non",Tableau1[[#This Row],[Date rendu]]-'Date de l''export'!$A$2,0)</f>
        <v>3.7404166666674428</v>
      </c>
      <c r="P2541" s="14" t="str">
        <f>IF(Tableau1[[#This Row],[En retard?]]="Oui","HD",IF(Tableau1[Délai restant]&lt;1,"&lt;24h",IF(Tableau1[Délai restant]&lt;2,"&lt;48h","≥48h")))</f>
        <v>≥48h</v>
      </c>
      <c r="Q2541" s="14" t="str">
        <f>IF(AND(Tableau1[[#This Row],[En retard?]]="Oui",OR(Tableau1[[#This Row],[Product]]="Citron",Tableau1[[#This Row],[Product]]="Amandes")),"Oui","Non")</f>
        <v>Non</v>
      </c>
      <c r="R2541" t="str">
        <f>CONCATENATE(Tableau1[[#This Row],[OrderCode]],"|",Tableau1[[#This Row],[AnaCode]],"|",Tableau1[[#This Row],[Product]])</f>
        <v>CMD01646418|NTR|Jus de fruits</v>
      </c>
    </row>
    <row r="2542" spans="1:18" x14ac:dyDescent="0.25">
      <c r="A2542" s="1" t="s">
        <v>99</v>
      </c>
      <c r="B2542" s="1" t="s">
        <v>31</v>
      </c>
      <c r="C2542" s="3" t="s">
        <v>54</v>
      </c>
      <c r="D2542" s="3" t="s">
        <v>10</v>
      </c>
      <c r="E2542" s="1" t="s">
        <v>226</v>
      </c>
      <c r="F2542" s="1" t="s">
        <v>2939</v>
      </c>
      <c r="G2542" s="1" t="s">
        <v>950</v>
      </c>
      <c r="H2542" s="3">
        <f>SUBSTITUTE(LEFT(Tableau1[[#This Row],[OrderDate]],17),".",":")+0</f>
        <v>43571.512361111112</v>
      </c>
      <c r="I2542" s="3">
        <f>SUBSTITUTE(LEFT(Tableau1[[#This Row],[OrderDueTo]],17),".",":")+0</f>
        <v>43574.5</v>
      </c>
      <c r="J2542" s="13" t="str">
        <f>VLOOKUP(Tableau1[[#This Row],[AnaCode]],'Config Analyses'!A:C,2,FALSE)</f>
        <v>Analyse microbiologique</v>
      </c>
      <c r="K2542" s="13" t="str">
        <f>VLOOKUP(Tableau1[[#This Row],[AnaCode]],'Config Analyses'!A:C,3,FALSE)</f>
        <v>Equipe 4</v>
      </c>
      <c r="L2542" s="13" t="str">
        <f>VLOOKUP(Tableau1[[#This Row],[CustomerCode]],'Config Clients'!A:D,3,FALSE)</f>
        <v>Coopérative agricole</v>
      </c>
      <c r="M2542" s="13" t="str">
        <f>VLOOKUP(Tableau1[[#This Row],[CustomerCode]],'Config Clients'!A:D,4,FALSE)</f>
        <v>Julie</v>
      </c>
      <c r="N2542" s="10" t="str">
        <f>IFERROR(IF(Tableau1[[#This Row],[Date rendu]]-'Date de l''export'!$A$2&gt;0,"Non","Oui"),"Oui")</f>
        <v>Non</v>
      </c>
      <c r="O2542" s="11">
        <f>IF(Tableau1[[#This Row],[En retard?]]="Non",Tableau1[[#This Row],[Date rendu]]-'Date de l''export'!$A$2,0)</f>
        <v>2.7404166666674428</v>
      </c>
      <c r="P2542" s="14" t="str">
        <f>IF(Tableau1[[#This Row],[En retard?]]="Oui","HD",IF(Tableau1[Délai restant]&lt;1,"&lt;24h",IF(Tableau1[Délai restant]&lt;2,"&lt;48h","≥48h")))</f>
        <v>≥48h</v>
      </c>
      <c r="Q2542" s="14" t="str">
        <f>IF(AND(Tableau1[[#This Row],[En retard?]]="Oui",OR(Tableau1[[#This Row],[Product]]="Citron",Tableau1[[#This Row],[Product]]="Amandes")),"Oui","Non")</f>
        <v>Non</v>
      </c>
      <c r="R2542" t="str">
        <f>CONCATENATE(Tableau1[[#This Row],[OrderCode]],"|",Tableau1[[#This Row],[AnaCode]],"|",Tableau1[[#This Row],[Product]])</f>
        <v>CMD01626303|BACT|Pomme de terre</v>
      </c>
    </row>
    <row r="2543" spans="1:18" x14ac:dyDescent="0.25">
      <c r="A2543" s="1" t="s">
        <v>405</v>
      </c>
      <c r="B2543" s="1" t="s">
        <v>31</v>
      </c>
      <c r="C2543" s="3" t="s">
        <v>98</v>
      </c>
      <c r="D2543" s="3" t="s">
        <v>27</v>
      </c>
      <c r="E2543" s="1" t="s">
        <v>179</v>
      </c>
      <c r="F2543" s="1" t="s">
        <v>2536</v>
      </c>
      <c r="G2543" s="1" t="s">
        <v>945</v>
      </c>
      <c r="H2543" s="3">
        <f>SUBSTITUTE(LEFT(Tableau1[[#This Row],[OrderDate]],17),".",":")+0</f>
        <v>43571.512939814813</v>
      </c>
      <c r="I2543" s="3">
        <f>SUBSTITUTE(LEFT(Tableau1[[#This Row],[OrderDueTo]],17),".",":")+0</f>
        <v>43572.5</v>
      </c>
      <c r="J2543" s="13" t="str">
        <f>VLOOKUP(Tableau1[[#This Row],[AnaCode]],'Config Analyses'!A:C,2,FALSE)</f>
        <v>Analyse métaux lourds</v>
      </c>
      <c r="K2543" s="13" t="str">
        <f>VLOOKUP(Tableau1[[#This Row],[AnaCode]],'Config Analyses'!A:C,3,FALSE)</f>
        <v>Equipe 1</v>
      </c>
      <c r="L2543" s="13" t="str">
        <f>VLOOKUP(Tableau1[[#This Row],[CustomerCode]],'Config Clients'!A:D,3,FALSE)</f>
        <v>Coopérative agricole</v>
      </c>
      <c r="M2543" s="13" t="str">
        <f>VLOOKUP(Tableau1[[#This Row],[CustomerCode]],'Config Clients'!A:D,4,FALSE)</f>
        <v>Julie</v>
      </c>
      <c r="N2543" s="10" t="str">
        <f>IFERROR(IF(Tableau1[[#This Row],[Date rendu]]-'Date de l''export'!$A$2&gt;0,"Non","Oui"),"Oui")</f>
        <v>Non</v>
      </c>
      <c r="O2543" s="11">
        <f>IF(Tableau1[[#This Row],[En retard?]]="Non",Tableau1[[#This Row],[Date rendu]]-'Date de l''export'!$A$2,0)</f>
        <v>0.74041666666744277</v>
      </c>
      <c r="P2543" s="14" t="str">
        <f>IF(Tableau1[[#This Row],[En retard?]]="Oui","HD",IF(Tableau1[Délai restant]&lt;1,"&lt;24h",IF(Tableau1[Délai restant]&lt;2,"&lt;48h","≥48h")))</f>
        <v>&lt;24h</v>
      </c>
      <c r="Q2543" s="14" t="str">
        <f>IF(AND(Tableau1[[#This Row],[En retard?]]="Oui",OR(Tableau1[[#This Row],[Product]]="Citron",Tableau1[[#This Row],[Product]]="Amandes")),"Oui","Non")</f>
        <v>Non</v>
      </c>
      <c r="R2543" t="str">
        <f>CONCATENATE(Tableau1[[#This Row],[OrderCode]],"|",Tableau1[[#This Row],[AnaCode]],"|",Tableau1[[#This Row],[Product]])</f>
        <v>CMD01603507|MTX|Pomme de terre</v>
      </c>
    </row>
    <row r="2544" spans="1:18" x14ac:dyDescent="0.25">
      <c r="A2544" s="1" t="s">
        <v>140</v>
      </c>
      <c r="B2544" s="1" t="s">
        <v>32</v>
      </c>
      <c r="C2544" s="3" t="s">
        <v>61</v>
      </c>
      <c r="D2544" s="3" t="s">
        <v>14</v>
      </c>
      <c r="E2544" s="1" t="s">
        <v>179</v>
      </c>
      <c r="F2544" s="1" t="s">
        <v>2948</v>
      </c>
      <c r="G2544" s="1" t="s">
        <v>945</v>
      </c>
      <c r="H2544" s="3">
        <f>SUBSTITUTE(LEFT(Tableau1[[#This Row],[OrderDate]],17),".",":")+0</f>
        <v>43571.513310185182</v>
      </c>
      <c r="I2544" s="3">
        <f>SUBSTITUTE(LEFT(Tableau1[[#This Row],[OrderDueTo]],17),".",":")+0</f>
        <v>43572.5</v>
      </c>
      <c r="J2544" s="13" t="str">
        <f>VLOOKUP(Tableau1[[#This Row],[AnaCode]],'Config Analyses'!A:C,2,FALSE)</f>
        <v>Analyse métaux lourds</v>
      </c>
      <c r="K2544" s="13" t="str">
        <f>VLOOKUP(Tableau1[[#This Row],[AnaCode]],'Config Analyses'!A:C,3,FALSE)</f>
        <v>Equipe 1</v>
      </c>
      <c r="L2544" s="13" t="str">
        <f>VLOOKUP(Tableau1[[#This Row],[CustomerCode]],'Config Clients'!A:D,3,FALSE)</f>
        <v>Grande surface</v>
      </c>
      <c r="M2544" s="13" t="str">
        <f>VLOOKUP(Tableau1[[#This Row],[CustomerCode]],'Config Clients'!A:D,4,FALSE)</f>
        <v>Eric</v>
      </c>
      <c r="N2544" s="10" t="str">
        <f>IFERROR(IF(Tableau1[[#This Row],[Date rendu]]-'Date de l''export'!$A$2&gt;0,"Non","Oui"),"Oui")</f>
        <v>Non</v>
      </c>
      <c r="O2544" s="11">
        <f>IF(Tableau1[[#This Row],[En retard?]]="Non",Tableau1[[#This Row],[Date rendu]]-'Date de l''export'!$A$2,0)</f>
        <v>0.74041666666744277</v>
      </c>
      <c r="P2544" s="14" t="str">
        <f>IF(Tableau1[[#This Row],[En retard?]]="Oui","HD",IF(Tableau1[Délai restant]&lt;1,"&lt;24h",IF(Tableau1[Délai restant]&lt;2,"&lt;48h","≥48h")))</f>
        <v>&lt;24h</v>
      </c>
      <c r="Q2544" s="14" t="str">
        <f>IF(AND(Tableau1[[#This Row],[En retard?]]="Oui",OR(Tableau1[[#This Row],[Product]]="Citron",Tableau1[[#This Row],[Product]]="Amandes")),"Oui","Non")</f>
        <v>Non</v>
      </c>
      <c r="R2544" t="str">
        <f>CONCATENATE(Tableau1[[#This Row],[OrderCode]],"|",Tableau1[[#This Row],[AnaCode]],"|",Tableau1[[#This Row],[Product]])</f>
        <v>CMD01749402|MTX|Tomate</v>
      </c>
    </row>
    <row r="2545" spans="1:18" x14ac:dyDescent="0.25">
      <c r="A2545" s="1" t="s">
        <v>559</v>
      </c>
      <c r="B2545" s="1" t="s">
        <v>32</v>
      </c>
      <c r="C2545" s="3" t="s">
        <v>61</v>
      </c>
      <c r="D2545" s="3" t="s">
        <v>14</v>
      </c>
      <c r="E2545" s="1" t="s">
        <v>179</v>
      </c>
      <c r="F2545" s="1" t="s">
        <v>2862</v>
      </c>
      <c r="G2545" s="1" t="s">
        <v>945</v>
      </c>
      <c r="H2545" s="3">
        <f>SUBSTITUTE(LEFT(Tableau1[[#This Row],[OrderDate]],17),".",":")+0</f>
        <v>43571.514062499999</v>
      </c>
      <c r="I2545" s="3">
        <f>SUBSTITUTE(LEFT(Tableau1[[#This Row],[OrderDueTo]],17),".",":")+0</f>
        <v>43572.5</v>
      </c>
      <c r="J2545" s="13" t="str">
        <f>VLOOKUP(Tableau1[[#This Row],[AnaCode]],'Config Analyses'!A:C,2,FALSE)</f>
        <v>Analyse métaux lourds</v>
      </c>
      <c r="K2545" s="13" t="str">
        <f>VLOOKUP(Tableau1[[#This Row],[AnaCode]],'Config Analyses'!A:C,3,FALSE)</f>
        <v>Equipe 1</v>
      </c>
      <c r="L2545" s="13" t="str">
        <f>VLOOKUP(Tableau1[[#This Row],[CustomerCode]],'Config Clients'!A:D,3,FALSE)</f>
        <v>Grande surface</v>
      </c>
      <c r="M2545" s="13" t="str">
        <f>VLOOKUP(Tableau1[[#This Row],[CustomerCode]],'Config Clients'!A:D,4,FALSE)</f>
        <v>Eric</v>
      </c>
      <c r="N2545" s="10" t="str">
        <f>IFERROR(IF(Tableau1[[#This Row],[Date rendu]]-'Date de l''export'!$A$2&gt;0,"Non","Oui"),"Oui")</f>
        <v>Non</v>
      </c>
      <c r="O2545" s="11">
        <f>IF(Tableau1[[#This Row],[En retard?]]="Non",Tableau1[[#This Row],[Date rendu]]-'Date de l''export'!$A$2,0)</f>
        <v>0.74041666666744277</v>
      </c>
      <c r="P2545" s="14" t="str">
        <f>IF(Tableau1[[#This Row],[En retard?]]="Oui","HD",IF(Tableau1[Délai restant]&lt;1,"&lt;24h",IF(Tableau1[Délai restant]&lt;2,"&lt;48h","≥48h")))</f>
        <v>&lt;24h</v>
      </c>
      <c r="Q2545" s="14" t="str">
        <f>IF(AND(Tableau1[[#This Row],[En retard?]]="Oui",OR(Tableau1[[#This Row],[Product]]="Citron",Tableau1[[#This Row],[Product]]="Amandes")),"Oui","Non")</f>
        <v>Non</v>
      </c>
      <c r="R2545" t="str">
        <f>CONCATENATE(Tableau1[[#This Row],[OrderCode]],"|",Tableau1[[#This Row],[AnaCode]],"|",Tableau1[[#This Row],[Product]])</f>
        <v>CMD01763003|MTX|Tomate</v>
      </c>
    </row>
    <row r="2546" spans="1:18" x14ac:dyDescent="0.25">
      <c r="A2546" s="1" t="s">
        <v>263</v>
      </c>
      <c r="B2546" s="1" t="s">
        <v>31</v>
      </c>
      <c r="C2546" s="3" t="s">
        <v>52</v>
      </c>
      <c r="D2546" s="3" t="s">
        <v>9</v>
      </c>
      <c r="E2546" s="1" t="s">
        <v>229</v>
      </c>
      <c r="F2546" s="1" t="s">
        <v>2910</v>
      </c>
      <c r="G2546" s="1" t="s">
        <v>950</v>
      </c>
      <c r="H2546" s="3">
        <f>SUBSTITUTE(LEFT(Tableau1[[#This Row],[OrderDate]],17),".",":")+0</f>
        <v>43571.514282407406</v>
      </c>
      <c r="I2546" s="3">
        <f>SUBSTITUTE(LEFT(Tableau1[[#This Row],[OrderDueTo]],17),".",":")+0</f>
        <v>43574.5</v>
      </c>
      <c r="J2546" s="13" t="str">
        <f>VLOOKUP(Tableau1[[#This Row],[AnaCode]],'Config Analyses'!A:C,2,FALSE)</f>
        <v>Analyse sucres</v>
      </c>
      <c r="K2546" s="13" t="str">
        <f>VLOOKUP(Tableau1[[#This Row],[AnaCode]],'Config Analyses'!A:C,3,FALSE)</f>
        <v>Equipe 2</v>
      </c>
      <c r="L2546" s="13" t="str">
        <f>VLOOKUP(Tableau1[[#This Row],[CustomerCode]],'Config Clients'!A:D,3,FALSE)</f>
        <v>Centrale d'achats</v>
      </c>
      <c r="M2546" s="13" t="str">
        <f>VLOOKUP(Tableau1[[#This Row],[CustomerCode]],'Config Clients'!A:D,4,FALSE)</f>
        <v>Sandrine</v>
      </c>
      <c r="N2546" s="10" t="str">
        <f>IFERROR(IF(Tableau1[[#This Row],[Date rendu]]-'Date de l''export'!$A$2&gt;0,"Non","Oui"),"Oui")</f>
        <v>Non</v>
      </c>
      <c r="O2546" s="11">
        <f>IF(Tableau1[[#This Row],[En retard?]]="Non",Tableau1[[#This Row],[Date rendu]]-'Date de l''export'!$A$2,0)</f>
        <v>2.7404166666674428</v>
      </c>
      <c r="P2546" s="14" t="str">
        <f>IF(Tableau1[[#This Row],[En retard?]]="Oui","HD",IF(Tableau1[Délai restant]&lt;1,"&lt;24h",IF(Tableau1[Délai restant]&lt;2,"&lt;48h","≥48h")))</f>
        <v>≥48h</v>
      </c>
      <c r="Q2546" s="14" t="str">
        <f>IF(AND(Tableau1[[#This Row],[En retard?]]="Oui",OR(Tableau1[[#This Row],[Product]]="Citron",Tableau1[[#This Row],[Product]]="Amandes")),"Oui","Non")</f>
        <v>Non</v>
      </c>
      <c r="R2546" t="str">
        <f>CONCATENATE(Tableau1[[#This Row],[OrderCode]],"|",Tableau1[[#This Row],[AnaCode]],"|",Tableau1[[#This Row],[Product]])</f>
        <v>CMD01626001|SCR|Pomme de terre</v>
      </c>
    </row>
    <row r="2547" spans="1:18" x14ac:dyDescent="0.25">
      <c r="A2547" s="1" t="s">
        <v>674</v>
      </c>
      <c r="B2547" s="1" t="s">
        <v>42</v>
      </c>
      <c r="C2547" s="3" t="s">
        <v>75</v>
      </c>
      <c r="D2547" s="3" t="s">
        <v>24</v>
      </c>
      <c r="E2547" s="1" t="s">
        <v>229</v>
      </c>
      <c r="F2547" s="1" t="s">
        <v>2915</v>
      </c>
      <c r="G2547" s="1" t="s">
        <v>950</v>
      </c>
      <c r="H2547" s="3">
        <f>SUBSTITUTE(LEFT(Tableau1[[#This Row],[OrderDate]],17),".",":")+0</f>
        <v>43571.514872685184</v>
      </c>
      <c r="I2547" s="3">
        <f>SUBSTITUTE(LEFT(Tableau1[[#This Row],[OrderDueTo]],17),".",":")+0</f>
        <v>43574.5</v>
      </c>
      <c r="J2547" s="13" t="str">
        <f>VLOOKUP(Tableau1[[#This Row],[AnaCode]],'Config Analyses'!A:C,2,FALSE)</f>
        <v>Analyse sucres</v>
      </c>
      <c r="K2547" s="13" t="str">
        <f>VLOOKUP(Tableau1[[#This Row],[AnaCode]],'Config Analyses'!A:C,3,FALSE)</f>
        <v>Equipe 2</v>
      </c>
      <c r="L2547" s="13" t="str">
        <f>VLOOKUP(Tableau1[[#This Row],[CustomerCode]],'Config Clients'!A:D,3,FALSE)</f>
        <v>Entreprises agro-alimentaires</v>
      </c>
      <c r="M2547" s="13" t="str">
        <f>VLOOKUP(Tableau1[[#This Row],[CustomerCode]],'Config Clients'!A:D,4,FALSE)</f>
        <v>Julien</v>
      </c>
      <c r="N2547" s="10" t="str">
        <f>IFERROR(IF(Tableau1[[#This Row],[Date rendu]]-'Date de l''export'!$A$2&gt;0,"Non","Oui"),"Oui")</f>
        <v>Non</v>
      </c>
      <c r="O2547" s="11">
        <f>IF(Tableau1[[#This Row],[En retard?]]="Non",Tableau1[[#This Row],[Date rendu]]-'Date de l''export'!$A$2,0)</f>
        <v>2.7404166666674428</v>
      </c>
      <c r="P2547" s="14" t="str">
        <f>IF(Tableau1[[#This Row],[En retard?]]="Oui","HD",IF(Tableau1[Délai restant]&lt;1,"&lt;24h",IF(Tableau1[Délai restant]&lt;2,"&lt;48h","≥48h")))</f>
        <v>≥48h</v>
      </c>
      <c r="Q2547" s="14" t="str">
        <f>IF(AND(Tableau1[[#This Row],[En retard?]]="Oui",OR(Tableau1[[#This Row],[Product]]="Citron",Tableau1[[#This Row],[Product]]="Amandes")),"Oui","Non")</f>
        <v>Non</v>
      </c>
      <c r="R2547" t="str">
        <f>CONCATENATE(Tableau1[[#This Row],[OrderCode]],"|",Tableau1[[#This Row],[AnaCode]],"|",Tableau1[[#This Row],[Product]])</f>
        <v>CMD01790304|SCR|Jus de fruits</v>
      </c>
    </row>
    <row r="2548" spans="1:18" x14ac:dyDescent="0.25">
      <c r="A2548" s="1" t="s">
        <v>144</v>
      </c>
      <c r="B2548" s="1" t="s">
        <v>32</v>
      </c>
      <c r="C2548" s="3" t="s">
        <v>61</v>
      </c>
      <c r="D2548" s="3" t="s">
        <v>14</v>
      </c>
      <c r="E2548" s="1" t="s">
        <v>226</v>
      </c>
      <c r="F2548" s="1" t="s">
        <v>2942</v>
      </c>
      <c r="G2548" s="1" t="s">
        <v>950</v>
      </c>
      <c r="H2548" s="3">
        <f>SUBSTITUTE(LEFT(Tableau1[[#This Row],[OrderDate]],17),".",":")+0</f>
        <v>43571.516273148147</v>
      </c>
      <c r="I2548" s="3">
        <f>SUBSTITUTE(LEFT(Tableau1[[#This Row],[OrderDueTo]],17),".",":")+0</f>
        <v>43574.5</v>
      </c>
      <c r="J2548" s="13" t="str">
        <f>VLOOKUP(Tableau1[[#This Row],[AnaCode]],'Config Analyses'!A:C,2,FALSE)</f>
        <v>Analyse microbiologique</v>
      </c>
      <c r="K2548" s="13" t="str">
        <f>VLOOKUP(Tableau1[[#This Row],[AnaCode]],'Config Analyses'!A:C,3,FALSE)</f>
        <v>Equipe 4</v>
      </c>
      <c r="L2548" s="13" t="str">
        <f>VLOOKUP(Tableau1[[#This Row],[CustomerCode]],'Config Clients'!A:D,3,FALSE)</f>
        <v>Grande surface</v>
      </c>
      <c r="M2548" s="13" t="str">
        <f>VLOOKUP(Tableau1[[#This Row],[CustomerCode]],'Config Clients'!A:D,4,FALSE)</f>
        <v>Eric</v>
      </c>
      <c r="N2548" s="10" t="str">
        <f>IFERROR(IF(Tableau1[[#This Row],[Date rendu]]-'Date de l''export'!$A$2&gt;0,"Non","Oui"),"Oui")</f>
        <v>Non</v>
      </c>
      <c r="O2548" s="11">
        <f>IF(Tableau1[[#This Row],[En retard?]]="Non",Tableau1[[#This Row],[Date rendu]]-'Date de l''export'!$A$2,0)</f>
        <v>2.7404166666674428</v>
      </c>
      <c r="P2548" s="14" t="str">
        <f>IF(Tableau1[[#This Row],[En retard?]]="Oui","HD",IF(Tableau1[Délai restant]&lt;1,"&lt;24h",IF(Tableau1[Délai restant]&lt;2,"&lt;48h","≥48h")))</f>
        <v>≥48h</v>
      </c>
      <c r="Q2548" s="14" t="str">
        <f>IF(AND(Tableau1[[#This Row],[En retard?]]="Oui",OR(Tableau1[[#This Row],[Product]]="Citron",Tableau1[[#This Row],[Product]]="Amandes")),"Oui","Non")</f>
        <v>Non</v>
      </c>
      <c r="R2548" t="str">
        <f>CONCATENATE(Tableau1[[#This Row],[OrderCode]],"|",Tableau1[[#This Row],[AnaCode]],"|",Tableau1[[#This Row],[Product]])</f>
        <v>CMD01742702|BACT|Tomate</v>
      </c>
    </row>
    <row r="2549" spans="1:18" x14ac:dyDescent="0.25">
      <c r="A2549" s="1" t="s">
        <v>3327</v>
      </c>
      <c r="B2549" s="1" t="s">
        <v>42</v>
      </c>
      <c r="C2549" s="3" t="s">
        <v>73</v>
      </c>
      <c r="D2549" s="3" t="s">
        <v>23</v>
      </c>
      <c r="E2549" s="1" t="s">
        <v>229</v>
      </c>
      <c r="F2549" s="1" t="s">
        <v>4083</v>
      </c>
      <c r="G2549" s="1" t="s">
        <v>950</v>
      </c>
      <c r="H2549" s="3">
        <f>SUBSTITUTE(LEFT(Tableau1[[#This Row],[OrderDate]],17),".",":")+0</f>
        <v>43571.516435185185</v>
      </c>
      <c r="I2549" s="3">
        <f>SUBSTITUTE(LEFT(Tableau1[[#This Row],[OrderDueTo]],17),".",":")+0</f>
        <v>43574.5</v>
      </c>
      <c r="J2549" s="13" t="str">
        <f>VLOOKUP(Tableau1[[#This Row],[AnaCode]],'Config Analyses'!A:C,2,FALSE)</f>
        <v>Analyse sucres</v>
      </c>
      <c r="K2549" s="13" t="str">
        <f>VLOOKUP(Tableau1[[#This Row],[AnaCode]],'Config Analyses'!A:C,3,FALSE)</f>
        <v>Equipe 2</v>
      </c>
      <c r="L2549" s="13" t="str">
        <f>VLOOKUP(Tableau1[[#This Row],[CustomerCode]],'Config Clients'!A:D,3,FALSE)</f>
        <v>Entreprises agro-alimentaires</v>
      </c>
      <c r="M2549" s="13" t="str">
        <f>VLOOKUP(Tableau1[[#This Row],[CustomerCode]],'Config Clients'!A:D,4,FALSE)</f>
        <v>Julien</v>
      </c>
      <c r="N2549" s="10" t="str">
        <f>IFERROR(IF(Tableau1[[#This Row],[Date rendu]]-'Date de l''export'!$A$2&gt;0,"Non","Oui"),"Oui")</f>
        <v>Non</v>
      </c>
      <c r="O2549" s="11">
        <f>IF(Tableau1[[#This Row],[En retard?]]="Non",Tableau1[[#This Row],[Date rendu]]-'Date de l''export'!$A$2,0)</f>
        <v>2.7404166666674428</v>
      </c>
      <c r="P2549" s="14" t="str">
        <f>IF(Tableau1[[#This Row],[En retard?]]="Oui","HD",IF(Tableau1[Délai restant]&lt;1,"&lt;24h",IF(Tableau1[Délai restant]&lt;2,"&lt;48h","≥48h")))</f>
        <v>≥48h</v>
      </c>
      <c r="Q2549" s="14" t="str">
        <f>IF(AND(Tableau1[[#This Row],[En retard?]]="Oui",OR(Tableau1[[#This Row],[Product]]="Citron",Tableau1[[#This Row],[Product]]="Amandes")),"Oui","Non")</f>
        <v>Non</v>
      </c>
      <c r="R2549" t="str">
        <f>CONCATENATE(Tableau1[[#This Row],[OrderCode]],"|",Tableau1[[#This Row],[AnaCode]],"|",Tableau1[[#This Row],[Product]])</f>
        <v>CMD01643202|SCR|Jus de fruits</v>
      </c>
    </row>
    <row r="2550" spans="1:18" x14ac:dyDescent="0.25">
      <c r="A2550" s="1" t="s">
        <v>690</v>
      </c>
      <c r="B2550" s="1" t="s">
        <v>42</v>
      </c>
      <c r="C2550" s="3" t="s">
        <v>75</v>
      </c>
      <c r="D2550" s="3" t="s">
        <v>24</v>
      </c>
      <c r="E2550" s="1" t="s">
        <v>226</v>
      </c>
      <c r="F2550" s="1" t="s">
        <v>2972</v>
      </c>
      <c r="G2550" s="1" t="s">
        <v>950</v>
      </c>
      <c r="H2550" s="3">
        <f>SUBSTITUTE(LEFT(Tableau1[[#This Row],[OrderDate]],17),".",":")+0</f>
        <v>43571.516608796293</v>
      </c>
      <c r="I2550" s="3">
        <f>SUBSTITUTE(LEFT(Tableau1[[#This Row],[OrderDueTo]],17),".",":")+0</f>
        <v>43574.5</v>
      </c>
      <c r="J2550" s="13" t="str">
        <f>VLOOKUP(Tableau1[[#This Row],[AnaCode]],'Config Analyses'!A:C,2,FALSE)</f>
        <v>Analyse microbiologique</v>
      </c>
      <c r="K2550" s="13" t="str">
        <f>VLOOKUP(Tableau1[[#This Row],[AnaCode]],'Config Analyses'!A:C,3,FALSE)</f>
        <v>Equipe 4</v>
      </c>
      <c r="L2550" s="13" t="str">
        <f>VLOOKUP(Tableau1[[#This Row],[CustomerCode]],'Config Clients'!A:D,3,FALSE)</f>
        <v>Entreprises agro-alimentaires</v>
      </c>
      <c r="M2550" s="13" t="str">
        <f>VLOOKUP(Tableau1[[#This Row],[CustomerCode]],'Config Clients'!A:D,4,FALSE)</f>
        <v>Julien</v>
      </c>
      <c r="N2550" s="10" t="str">
        <f>IFERROR(IF(Tableau1[[#This Row],[Date rendu]]-'Date de l''export'!$A$2&gt;0,"Non","Oui"),"Oui")</f>
        <v>Non</v>
      </c>
      <c r="O2550" s="11">
        <f>IF(Tableau1[[#This Row],[En retard?]]="Non",Tableau1[[#This Row],[Date rendu]]-'Date de l''export'!$A$2,0)</f>
        <v>2.7404166666674428</v>
      </c>
      <c r="P2550" s="14" t="str">
        <f>IF(Tableau1[[#This Row],[En retard?]]="Oui","HD",IF(Tableau1[Délai restant]&lt;1,"&lt;24h",IF(Tableau1[Délai restant]&lt;2,"&lt;48h","≥48h")))</f>
        <v>≥48h</v>
      </c>
      <c r="Q2550" s="14" t="str">
        <f>IF(AND(Tableau1[[#This Row],[En retard?]]="Oui",OR(Tableau1[[#This Row],[Product]]="Citron",Tableau1[[#This Row],[Product]]="Amandes")),"Oui","Non")</f>
        <v>Non</v>
      </c>
      <c r="R2550" t="str">
        <f>CONCATENATE(Tableau1[[#This Row],[OrderCode]],"|",Tableau1[[#This Row],[AnaCode]],"|",Tableau1[[#This Row],[Product]])</f>
        <v>CMD01790310|BACT|Jus de fruits</v>
      </c>
    </row>
    <row r="2551" spans="1:18" x14ac:dyDescent="0.25">
      <c r="A2551" s="1" t="s">
        <v>128</v>
      </c>
      <c r="B2551" s="1" t="s">
        <v>31</v>
      </c>
      <c r="C2551" s="3" t="s">
        <v>52</v>
      </c>
      <c r="D2551" s="3" t="s">
        <v>9</v>
      </c>
      <c r="E2551" s="1" t="s">
        <v>130</v>
      </c>
      <c r="F2551" s="1" t="s">
        <v>2980</v>
      </c>
      <c r="G2551" s="1" t="s">
        <v>1365</v>
      </c>
      <c r="H2551" s="3">
        <f>SUBSTITUTE(LEFT(Tableau1[[#This Row],[OrderDate]],17),".",":")+0</f>
        <v>43571.516782407409</v>
      </c>
      <c r="I2551" s="3">
        <f>SUBSTITUTE(LEFT(Tableau1[[#This Row],[OrderDueTo]],17),".",":")+0</f>
        <v>43579.5</v>
      </c>
      <c r="J2551" s="13" t="str">
        <f>VLOOKUP(Tableau1[[#This Row],[AnaCode]],'Config Analyses'!A:C,2,FALSE)</f>
        <v>Analyse pesticides</v>
      </c>
      <c r="K2551" s="13" t="str">
        <f>VLOOKUP(Tableau1[[#This Row],[AnaCode]],'Config Analyses'!A:C,3,FALSE)</f>
        <v>Equipe 3</v>
      </c>
      <c r="L2551" s="13" t="str">
        <f>VLOOKUP(Tableau1[[#This Row],[CustomerCode]],'Config Clients'!A:D,3,FALSE)</f>
        <v>Centrale d'achats</v>
      </c>
      <c r="M2551" s="13" t="str">
        <f>VLOOKUP(Tableau1[[#This Row],[CustomerCode]],'Config Clients'!A:D,4,FALSE)</f>
        <v>Sandrine</v>
      </c>
      <c r="N2551" s="10" t="str">
        <f>IFERROR(IF(Tableau1[[#This Row],[Date rendu]]-'Date de l''export'!$A$2&gt;0,"Non","Oui"),"Oui")</f>
        <v>Non</v>
      </c>
      <c r="O2551" s="11">
        <f>IF(Tableau1[[#This Row],[En retard?]]="Non",Tableau1[[#This Row],[Date rendu]]-'Date de l''export'!$A$2,0)</f>
        <v>7.7404166666674428</v>
      </c>
      <c r="P2551" s="14" t="str">
        <f>IF(Tableau1[[#This Row],[En retard?]]="Oui","HD",IF(Tableau1[Délai restant]&lt;1,"&lt;24h",IF(Tableau1[Délai restant]&lt;2,"&lt;48h","≥48h")))</f>
        <v>≥48h</v>
      </c>
      <c r="Q2551" s="14" t="str">
        <f>IF(AND(Tableau1[[#This Row],[En retard?]]="Oui",OR(Tableau1[[#This Row],[Product]]="Citron",Tableau1[[#This Row],[Product]]="Amandes")),"Oui","Non")</f>
        <v>Non</v>
      </c>
      <c r="R2551" t="str">
        <f>CONCATENATE(Tableau1[[#This Row],[OrderCode]],"|",Tableau1[[#This Row],[AnaCode]],"|",Tableau1[[#This Row],[Product]])</f>
        <v>CMD01626007|PEST|Pomme de terre</v>
      </c>
    </row>
    <row r="2552" spans="1:18" x14ac:dyDescent="0.25">
      <c r="A2552" s="1" t="s">
        <v>3773</v>
      </c>
      <c r="B2552" s="1" t="s">
        <v>31</v>
      </c>
      <c r="C2552" s="3" t="s">
        <v>73</v>
      </c>
      <c r="D2552" s="3" t="s">
        <v>23</v>
      </c>
      <c r="E2552" s="1" t="s">
        <v>179</v>
      </c>
      <c r="F2552" s="1" t="s">
        <v>4084</v>
      </c>
      <c r="G2552" s="1" t="s">
        <v>945</v>
      </c>
      <c r="H2552" s="3">
        <f>SUBSTITUTE(LEFT(Tableau1[[#This Row],[OrderDate]],17),".",":")+0</f>
        <v>43571.517870370371</v>
      </c>
      <c r="I2552" s="3">
        <f>SUBSTITUTE(LEFT(Tableau1[[#This Row],[OrderDueTo]],17),".",":")+0</f>
        <v>43572.5</v>
      </c>
      <c r="J2552" s="13" t="str">
        <f>VLOOKUP(Tableau1[[#This Row],[AnaCode]],'Config Analyses'!A:C,2,FALSE)</f>
        <v>Analyse métaux lourds</v>
      </c>
      <c r="K2552" s="13" t="str">
        <f>VLOOKUP(Tableau1[[#This Row],[AnaCode]],'Config Analyses'!A:C,3,FALSE)</f>
        <v>Equipe 1</v>
      </c>
      <c r="L2552" s="13" t="str">
        <f>VLOOKUP(Tableau1[[#This Row],[CustomerCode]],'Config Clients'!A:D,3,FALSE)</f>
        <v>Entreprises agro-alimentaires</v>
      </c>
      <c r="M2552" s="13" t="str">
        <f>VLOOKUP(Tableau1[[#This Row],[CustomerCode]],'Config Clients'!A:D,4,FALSE)</f>
        <v>Julien</v>
      </c>
      <c r="N2552" s="10" t="str">
        <f>IFERROR(IF(Tableau1[[#This Row],[Date rendu]]-'Date de l''export'!$A$2&gt;0,"Non","Oui"),"Oui")</f>
        <v>Non</v>
      </c>
      <c r="O2552" s="11">
        <f>IF(Tableau1[[#This Row],[En retard?]]="Non",Tableau1[[#This Row],[Date rendu]]-'Date de l''export'!$A$2,0)</f>
        <v>0.74041666666744277</v>
      </c>
      <c r="P2552" s="14" t="str">
        <f>IF(Tableau1[[#This Row],[En retard?]]="Oui","HD",IF(Tableau1[Délai restant]&lt;1,"&lt;24h",IF(Tableau1[Délai restant]&lt;2,"&lt;48h","≥48h")))</f>
        <v>&lt;24h</v>
      </c>
      <c r="Q2552" s="14" t="str">
        <f>IF(AND(Tableau1[[#This Row],[En retard?]]="Oui",OR(Tableau1[[#This Row],[Product]]="Citron",Tableau1[[#This Row],[Product]]="Amandes")),"Oui","Non")</f>
        <v>Non</v>
      </c>
      <c r="R2552" t="str">
        <f>CONCATENATE(Tableau1[[#This Row],[OrderCode]],"|",Tableau1[[#This Row],[AnaCode]],"|",Tableau1[[#This Row],[Product]])</f>
        <v>CMD01595601|MTX|Pomme de terre</v>
      </c>
    </row>
    <row r="2553" spans="1:18" x14ac:dyDescent="0.25">
      <c r="A2553" s="1" t="s">
        <v>882</v>
      </c>
      <c r="B2553" s="1" t="s">
        <v>43</v>
      </c>
      <c r="C2553" s="3" t="s">
        <v>225</v>
      </c>
      <c r="D2553" s="3" t="s">
        <v>39</v>
      </c>
      <c r="E2553" s="1" t="s">
        <v>226</v>
      </c>
      <c r="F2553" s="1" t="s">
        <v>2790</v>
      </c>
      <c r="G2553" s="1" t="s">
        <v>950</v>
      </c>
      <c r="H2553" s="3">
        <f>SUBSTITUTE(LEFT(Tableau1[[#This Row],[OrderDate]],17),".",":")+0</f>
        <v>43571.518576388888</v>
      </c>
      <c r="I2553" s="3">
        <f>SUBSTITUTE(LEFT(Tableau1[[#This Row],[OrderDueTo]],17),".",":")+0</f>
        <v>43574.5</v>
      </c>
      <c r="J2553" s="13" t="str">
        <f>VLOOKUP(Tableau1[[#This Row],[AnaCode]],'Config Analyses'!A:C,2,FALSE)</f>
        <v>Analyse microbiologique</v>
      </c>
      <c r="K2553" s="13" t="str">
        <f>VLOOKUP(Tableau1[[#This Row],[AnaCode]],'Config Analyses'!A:C,3,FALSE)</f>
        <v>Equipe 4</v>
      </c>
      <c r="L2553" s="13" t="str">
        <f>VLOOKUP(Tableau1[[#This Row],[CustomerCode]],'Config Clients'!A:D,3,FALSE)</f>
        <v>Coopérative agricole</v>
      </c>
      <c r="M2553" s="13" t="str">
        <f>VLOOKUP(Tableau1[[#This Row],[CustomerCode]],'Config Clients'!A:D,4,FALSE)</f>
        <v>Béatrice</v>
      </c>
      <c r="N2553" s="10" t="str">
        <f>IFERROR(IF(Tableau1[[#This Row],[Date rendu]]-'Date de l''export'!$A$2&gt;0,"Non","Oui"),"Oui")</f>
        <v>Non</v>
      </c>
      <c r="O2553" s="11">
        <f>IF(Tableau1[[#This Row],[En retard?]]="Non",Tableau1[[#This Row],[Date rendu]]-'Date de l''export'!$A$2,0)</f>
        <v>2.7404166666674428</v>
      </c>
      <c r="P2553" s="14" t="str">
        <f>IF(Tableau1[[#This Row],[En retard?]]="Oui","HD",IF(Tableau1[Délai restant]&lt;1,"&lt;24h",IF(Tableau1[Délai restant]&lt;2,"&lt;48h","≥48h")))</f>
        <v>≥48h</v>
      </c>
      <c r="Q2553" s="14" t="str">
        <f>IF(AND(Tableau1[[#This Row],[En retard?]]="Oui",OR(Tableau1[[#This Row],[Product]]="Citron",Tableau1[[#This Row],[Product]]="Amandes")),"Oui","Non")</f>
        <v>Non</v>
      </c>
      <c r="R2553" t="str">
        <f>CONCATENATE(Tableau1[[#This Row],[OrderCode]],"|",Tableau1[[#This Row],[AnaCode]],"|",Tableau1[[#This Row],[Product]])</f>
        <v>CMD01773901|BACT|Pomme</v>
      </c>
    </row>
    <row r="2554" spans="1:18" x14ac:dyDescent="0.25">
      <c r="A2554" s="1" t="s">
        <v>874</v>
      </c>
      <c r="B2554" s="1" t="s">
        <v>43</v>
      </c>
      <c r="C2554" s="3" t="s">
        <v>147</v>
      </c>
      <c r="D2554" s="3" t="s">
        <v>34</v>
      </c>
      <c r="E2554" s="1" t="s">
        <v>229</v>
      </c>
      <c r="F2554" s="1" t="s">
        <v>2984</v>
      </c>
      <c r="G2554" s="1" t="s">
        <v>950</v>
      </c>
      <c r="H2554" s="3">
        <f>SUBSTITUTE(LEFT(Tableau1[[#This Row],[OrderDate]],17),".",":")+0</f>
        <v>43571.520613425928</v>
      </c>
      <c r="I2554" s="3">
        <f>SUBSTITUTE(LEFT(Tableau1[[#This Row],[OrderDueTo]],17),".",":")+0</f>
        <v>43574.5</v>
      </c>
      <c r="J2554" s="13" t="str">
        <f>VLOOKUP(Tableau1[[#This Row],[AnaCode]],'Config Analyses'!A:C,2,FALSE)</f>
        <v>Analyse sucres</v>
      </c>
      <c r="K2554" s="13" t="str">
        <f>VLOOKUP(Tableau1[[#This Row],[AnaCode]],'Config Analyses'!A:C,3,FALSE)</f>
        <v>Equipe 2</v>
      </c>
      <c r="L2554" s="13" t="str">
        <f>VLOOKUP(Tableau1[[#This Row],[CustomerCode]],'Config Clients'!A:D,3,FALSE)</f>
        <v>Entreprises agro-alimentaires</v>
      </c>
      <c r="M2554" s="13" t="str">
        <f>VLOOKUP(Tableau1[[#This Row],[CustomerCode]],'Config Clients'!A:D,4,FALSE)</f>
        <v>Marc</v>
      </c>
      <c r="N2554" s="10" t="str">
        <f>IFERROR(IF(Tableau1[[#This Row],[Date rendu]]-'Date de l''export'!$A$2&gt;0,"Non","Oui"),"Oui")</f>
        <v>Non</v>
      </c>
      <c r="O2554" s="11">
        <f>IF(Tableau1[[#This Row],[En retard?]]="Non",Tableau1[[#This Row],[Date rendu]]-'Date de l''export'!$A$2,0)</f>
        <v>2.7404166666674428</v>
      </c>
      <c r="P2554" s="14" t="str">
        <f>IF(Tableau1[[#This Row],[En retard?]]="Oui","HD",IF(Tableau1[Délai restant]&lt;1,"&lt;24h",IF(Tableau1[Délai restant]&lt;2,"&lt;48h","≥48h")))</f>
        <v>≥48h</v>
      </c>
      <c r="Q2554" s="14" t="str">
        <f>IF(AND(Tableau1[[#This Row],[En retard?]]="Oui",OR(Tableau1[[#This Row],[Product]]="Citron",Tableau1[[#This Row],[Product]]="Amandes")),"Oui","Non")</f>
        <v>Non</v>
      </c>
      <c r="R2554" t="str">
        <f>CONCATENATE(Tableau1[[#This Row],[OrderCode]],"|",Tableau1[[#This Row],[AnaCode]],"|",Tableau1[[#This Row],[Product]])</f>
        <v>CMD01691811|SCR|Pomme</v>
      </c>
    </row>
    <row r="2555" spans="1:18" x14ac:dyDescent="0.25">
      <c r="A2555" s="1" t="s">
        <v>177</v>
      </c>
      <c r="B2555" s="1" t="s">
        <v>31</v>
      </c>
      <c r="C2555" s="3" t="s">
        <v>98</v>
      </c>
      <c r="D2555" s="3" t="s">
        <v>27</v>
      </c>
      <c r="E2555" s="1" t="s">
        <v>179</v>
      </c>
      <c r="F2555" s="1" t="s">
        <v>3005</v>
      </c>
      <c r="G2555" s="1" t="s">
        <v>945</v>
      </c>
      <c r="H2555" s="3">
        <f>SUBSTITUTE(LEFT(Tableau1[[#This Row],[OrderDate]],17),".",":")+0</f>
        <v>43571.521238425928</v>
      </c>
      <c r="I2555" s="3">
        <f>SUBSTITUTE(LEFT(Tableau1[[#This Row],[OrderDueTo]],17),".",":")+0</f>
        <v>43572.5</v>
      </c>
      <c r="J2555" s="13" t="str">
        <f>VLOOKUP(Tableau1[[#This Row],[AnaCode]],'Config Analyses'!A:C,2,FALSE)</f>
        <v>Analyse métaux lourds</v>
      </c>
      <c r="K2555" s="13" t="str">
        <f>VLOOKUP(Tableau1[[#This Row],[AnaCode]],'Config Analyses'!A:C,3,FALSE)</f>
        <v>Equipe 1</v>
      </c>
      <c r="L2555" s="13" t="str">
        <f>VLOOKUP(Tableau1[[#This Row],[CustomerCode]],'Config Clients'!A:D,3,FALSE)</f>
        <v>Coopérative agricole</v>
      </c>
      <c r="M2555" s="13" t="str">
        <f>VLOOKUP(Tableau1[[#This Row],[CustomerCode]],'Config Clients'!A:D,4,FALSE)</f>
        <v>Julie</v>
      </c>
      <c r="N2555" s="10" t="str">
        <f>IFERROR(IF(Tableau1[[#This Row],[Date rendu]]-'Date de l''export'!$A$2&gt;0,"Non","Oui"),"Oui")</f>
        <v>Non</v>
      </c>
      <c r="O2555" s="11">
        <f>IF(Tableau1[[#This Row],[En retard?]]="Non",Tableau1[[#This Row],[Date rendu]]-'Date de l''export'!$A$2,0)</f>
        <v>0.74041666666744277</v>
      </c>
      <c r="P2555" s="14" t="str">
        <f>IF(Tableau1[[#This Row],[En retard?]]="Oui","HD",IF(Tableau1[Délai restant]&lt;1,"&lt;24h",IF(Tableau1[Délai restant]&lt;2,"&lt;48h","≥48h")))</f>
        <v>&lt;24h</v>
      </c>
      <c r="Q2555" s="14" t="str">
        <f>IF(AND(Tableau1[[#This Row],[En retard?]]="Oui",OR(Tableau1[[#This Row],[Product]]="Citron",Tableau1[[#This Row],[Product]]="Amandes")),"Oui","Non")</f>
        <v>Non</v>
      </c>
      <c r="R2555" t="str">
        <f>CONCATENATE(Tableau1[[#This Row],[OrderCode]],"|",Tableau1[[#This Row],[AnaCode]],"|",Tableau1[[#This Row],[Product]])</f>
        <v>CMD01603502|MTX|Pomme de terre</v>
      </c>
    </row>
    <row r="2556" spans="1:18" x14ac:dyDescent="0.25">
      <c r="A2556" s="1" t="s">
        <v>3900</v>
      </c>
      <c r="B2556" s="1" t="s">
        <v>42</v>
      </c>
      <c r="C2556" s="3" t="s">
        <v>188</v>
      </c>
      <c r="D2556" s="3" t="s">
        <v>38</v>
      </c>
      <c r="E2556" s="1" t="s">
        <v>179</v>
      </c>
      <c r="F2556" s="1" t="s">
        <v>4085</v>
      </c>
      <c r="G2556" s="1" t="s">
        <v>945</v>
      </c>
      <c r="H2556" s="3">
        <f>SUBSTITUTE(LEFT(Tableau1[[#This Row],[OrderDate]],17),".",":")+0</f>
        <v>43571.521504629629</v>
      </c>
      <c r="I2556" s="3">
        <f>SUBSTITUTE(LEFT(Tableau1[[#This Row],[OrderDueTo]],17),".",":")+0</f>
        <v>43572.5</v>
      </c>
      <c r="J2556" s="13" t="str">
        <f>VLOOKUP(Tableau1[[#This Row],[AnaCode]],'Config Analyses'!A:C,2,FALSE)</f>
        <v>Analyse métaux lourds</v>
      </c>
      <c r="K2556" s="13" t="str">
        <f>VLOOKUP(Tableau1[[#This Row],[AnaCode]],'Config Analyses'!A:C,3,FALSE)</f>
        <v>Equipe 1</v>
      </c>
      <c r="L2556" s="13" t="str">
        <f>VLOOKUP(Tableau1[[#This Row],[CustomerCode]],'Config Clients'!A:D,3,FALSE)</f>
        <v>Coopérative agricole</v>
      </c>
      <c r="M2556" s="13" t="str">
        <f>VLOOKUP(Tableau1[[#This Row],[CustomerCode]],'Config Clients'!A:D,4,FALSE)</f>
        <v>Julie</v>
      </c>
      <c r="N2556" s="10" t="str">
        <f>IFERROR(IF(Tableau1[[#This Row],[Date rendu]]-'Date de l''export'!$A$2&gt;0,"Non","Oui"),"Oui")</f>
        <v>Non</v>
      </c>
      <c r="O2556" s="11">
        <f>IF(Tableau1[[#This Row],[En retard?]]="Non",Tableau1[[#This Row],[Date rendu]]-'Date de l''export'!$A$2,0)</f>
        <v>0.74041666666744277</v>
      </c>
      <c r="P2556" s="14" t="str">
        <f>IF(Tableau1[[#This Row],[En retard?]]="Oui","HD",IF(Tableau1[Délai restant]&lt;1,"&lt;24h",IF(Tableau1[Délai restant]&lt;2,"&lt;48h","≥48h")))</f>
        <v>&lt;24h</v>
      </c>
      <c r="Q2556" s="14" t="str">
        <f>IF(AND(Tableau1[[#This Row],[En retard?]]="Oui",OR(Tableau1[[#This Row],[Product]]="Citron",Tableau1[[#This Row],[Product]]="Amandes")),"Oui","Non")</f>
        <v>Non</v>
      </c>
      <c r="R2556" t="str">
        <f>CONCATENATE(Tableau1[[#This Row],[OrderCode]],"|",Tableau1[[#This Row],[AnaCode]],"|",Tableau1[[#This Row],[Product]])</f>
        <v>CMD01646419|MTX|Jus de fruits</v>
      </c>
    </row>
    <row r="2557" spans="1:18" x14ac:dyDescent="0.25">
      <c r="A2557" s="1" t="s">
        <v>602</v>
      </c>
      <c r="B2557" s="1" t="s">
        <v>31</v>
      </c>
      <c r="C2557" s="3" t="s">
        <v>72</v>
      </c>
      <c r="D2557" s="3" t="s">
        <v>22</v>
      </c>
      <c r="E2557" s="1" t="s">
        <v>130</v>
      </c>
      <c r="F2557" s="1" t="s">
        <v>2947</v>
      </c>
      <c r="G2557" s="1" t="s">
        <v>1365</v>
      </c>
      <c r="H2557" s="3">
        <f>SUBSTITUTE(LEFT(Tableau1[[#This Row],[OrderDate]],17),".",":")+0</f>
        <v>43571.522881944446</v>
      </c>
      <c r="I2557" s="3">
        <f>SUBSTITUTE(LEFT(Tableau1[[#This Row],[OrderDueTo]],17),".",":")+0</f>
        <v>43579.5</v>
      </c>
      <c r="J2557" s="13" t="str">
        <f>VLOOKUP(Tableau1[[#This Row],[AnaCode]],'Config Analyses'!A:C,2,FALSE)</f>
        <v>Analyse pesticides</v>
      </c>
      <c r="K2557" s="13" t="str">
        <f>VLOOKUP(Tableau1[[#This Row],[AnaCode]],'Config Analyses'!A:C,3,FALSE)</f>
        <v>Equipe 3</v>
      </c>
      <c r="L2557" s="13" t="str">
        <f>VLOOKUP(Tableau1[[#This Row],[CustomerCode]],'Config Clients'!A:D,3,FALSE)</f>
        <v>Coopérative agricole</v>
      </c>
      <c r="M2557" s="13" t="str">
        <f>VLOOKUP(Tableau1[[#This Row],[CustomerCode]],'Config Clients'!A:D,4,FALSE)</f>
        <v>Julie</v>
      </c>
      <c r="N2557" s="10" t="str">
        <f>IFERROR(IF(Tableau1[[#This Row],[Date rendu]]-'Date de l''export'!$A$2&gt;0,"Non","Oui"),"Oui")</f>
        <v>Non</v>
      </c>
      <c r="O2557" s="11">
        <f>IF(Tableau1[[#This Row],[En retard?]]="Non",Tableau1[[#This Row],[Date rendu]]-'Date de l''export'!$A$2,0)</f>
        <v>7.7404166666674428</v>
      </c>
      <c r="P2557" s="14" t="str">
        <f>IF(Tableau1[[#This Row],[En retard?]]="Oui","HD",IF(Tableau1[Délai restant]&lt;1,"&lt;24h",IF(Tableau1[Délai restant]&lt;2,"&lt;48h","≥48h")))</f>
        <v>≥48h</v>
      </c>
      <c r="Q2557" s="14" t="str">
        <f>IF(AND(Tableau1[[#This Row],[En retard?]]="Oui",OR(Tableau1[[#This Row],[Product]]="Citron",Tableau1[[#This Row],[Product]]="Amandes")),"Oui","Non")</f>
        <v>Non</v>
      </c>
      <c r="R2557" t="str">
        <f>CONCATENATE(Tableau1[[#This Row],[OrderCode]],"|",Tableau1[[#This Row],[AnaCode]],"|",Tableau1[[#This Row],[Product]])</f>
        <v>CMD01553701|PEST|Pomme de terre</v>
      </c>
    </row>
    <row r="2558" spans="1:18" x14ac:dyDescent="0.25">
      <c r="A2558" s="1" t="s">
        <v>707</v>
      </c>
      <c r="B2558" s="1" t="s">
        <v>46</v>
      </c>
      <c r="C2558" s="3" t="s">
        <v>225</v>
      </c>
      <c r="D2558" s="3" t="s">
        <v>39</v>
      </c>
      <c r="E2558" s="1" t="s">
        <v>179</v>
      </c>
      <c r="F2558" s="1" t="s">
        <v>2921</v>
      </c>
      <c r="G2558" s="1" t="s">
        <v>945</v>
      </c>
      <c r="H2558" s="3">
        <f>SUBSTITUTE(LEFT(Tableau1[[#This Row],[OrderDate]],17),".",":")+0</f>
        <v>43571.522928240738</v>
      </c>
      <c r="I2558" s="3">
        <f>SUBSTITUTE(LEFT(Tableau1[[#This Row],[OrderDueTo]],17),".",":")+0</f>
        <v>43572.5</v>
      </c>
      <c r="J2558" s="13" t="str">
        <f>VLOOKUP(Tableau1[[#This Row],[AnaCode]],'Config Analyses'!A:C,2,FALSE)</f>
        <v>Analyse métaux lourds</v>
      </c>
      <c r="K2558" s="13" t="str">
        <f>VLOOKUP(Tableau1[[#This Row],[AnaCode]],'Config Analyses'!A:C,3,FALSE)</f>
        <v>Equipe 1</v>
      </c>
      <c r="L2558" s="13" t="str">
        <f>VLOOKUP(Tableau1[[#This Row],[CustomerCode]],'Config Clients'!A:D,3,FALSE)</f>
        <v>Coopérative agricole</v>
      </c>
      <c r="M2558" s="13" t="str">
        <f>VLOOKUP(Tableau1[[#This Row],[CustomerCode]],'Config Clients'!A:D,4,FALSE)</f>
        <v>Béatrice</v>
      </c>
      <c r="N2558" s="10" t="str">
        <f>IFERROR(IF(Tableau1[[#This Row],[Date rendu]]-'Date de l''export'!$A$2&gt;0,"Non","Oui"),"Oui")</f>
        <v>Non</v>
      </c>
      <c r="O2558" s="11">
        <f>IF(Tableau1[[#This Row],[En retard?]]="Non",Tableau1[[#This Row],[Date rendu]]-'Date de l''export'!$A$2,0)</f>
        <v>0.74041666666744277</v>
      </c>
      <c r="P2558" s="14" t="str">
        <f>IF(Tableau1[[#This Row],[En retard?]]="Oui","HD",IF(Tableau1[Délai restant]&lt;1,"&lt;24h",IF(Tableau1[Délai restant]&lt;2,"&lt;48h","≥48h")))</f>
        <v>&lt;24h</v>
      </c>
      <c r="Q2558" s="14" t="str">
        <f>IF(AND(Tableau1[[#This Row],[En retard?]]="Oui",OR(Tableau1[[#This Row],[Product]]="Citron",Tableau1[[#This Row],[Product]]="Amandes")),"Oui","Non")</f>
        <v>Non</v>
      </c>
      <c r="R2558" t="str">
        <f>CONCATENATE(Tableau1[[#This Row],[OrderCode]],"|",Tableau1[[#This Row],[AnaCode]],"|",Tableau1[[#This Row],[Product]])</f>
        <v>CMD01774001|MTX|Raisin</v>
      </c>
    </row>
    <row r="2559" spans="1:18" x14ac:dyDescent="0.25">
      <c r="A2559" s="1" t="s">
        <v>672</v>
      </c>
      <c r="B2559" s="1" t="s">
        <v>43</v>
      </c>
      <c r="C2559" s="3" t="s">
        <v>225</v>
      </c>
      <c r="D2559" s="3" t="s">
        <v>39</v>
      </c>
      <c r="E2559" s="1" t="s">
        <v>229</v>
      </c>
      <c r="F2559" s="1" t="s">
        <v>2930</v>
      </c>
      <c r="G2559" s="1" t="s">
        <v>950</v>
      </c>
      <c r="H2559" s="3">
        <f>SUBSTITUTE(LEFT(Tableau1[[#This Row],[OrderDate]],17),".",":")+0</f>
        <v>43571.523252314815</v>
      </c>
      <c r="I2559" s="3">
        <f>SUBSTITUTE(LEFT(Tableau1[[#This Row],[OrderDueTo]],17),".",":")+0</f>
        <v>43574.5</v>
      </c>
      <c r="J2559" s="13" t="str">
        <f>VLOOKUP(Tableau1[[#This Row],[AnaCode]],'Config Analyses'!A:C,2,FALSE)</f>
        <v>Analyse sucres</v>
      </c>
      <c r="K2559" s="13" t="str">
        <f>VLOOKUP(Tableau1[[#This Row],[AnaCode]],'Config Analyses'!A:C,3,FALSE)</f>
        <v>Equipe 2</v>
      </c>
      <c r="L2559" s="13" t="str">
        <f>VLOOKUP(Tableau1[[#This Row],[CustomerCode]],'Config Clients'!A:D,3,FALSE)</f>
        <v>Coopérative agricole</v>
      </c>
      <c r="M2559" s="13" t="str">
        <f>VLOOKUP(Tableau1[[#This Row],[CustomerCode]],'Config Clients'!A:D,4,FALSE)</f>
        <v>Béatrice</v>
      </c>
      <c r="N2559" s="10" t="str">
        <f>IFERROR(IF(Tableau1[[#This Row],[Date rendu]]-'Date de l''export'!$A$2&gt;0,"Non","Oui"),"Oui")</f>
        <v>Non</v>
      </c>
      <c r="O2559" s="11">
        <f>IF(Tableau1[[#This Row],[En retard?]]="Non",Tableau1[[#This Row],[Date rendu]]-'Date de l''export'!$A$2,0)</f>
        <v>2.7404166666674428</v>
      </c>
      <c r="P2559" s="14" t="str">
        <f>IF(Tableau1[[#This Row],[En retard?]]="Oui","HD",IF(Tableau1[Délai restant]&lt;1,"&lt;24h",IF(Tableau1[Délai restant]&lt;2,"&lt;48h","≥48h")))</f>
        <v>≥48h</v>
      </c>
      <c r="Q2559" s="14" t="str">
        <f>IF(AND(Tableau1[[#This Row],[En retard?]]="Oui",OR(Tableau1[[#This Row],[Product]]="Citron",Tableau1[[#This Row],[Product]]="Amandes")),"Oui","Non")</f>
        <v>Non</v>
      </c>
      <c r="R2559" t="str">
        <f>CONCATENATE(Tableau1[[#This Row],[OrderCode]],"|",Tableau1[[#This Row],[AnaCode]],"|",Tableau1[[#This Row],[Product]])</f>
        <v>CMD01780101|SCR|Pomme</v>
      </c>
    </row>
    <row r="2560" spans="1:18" x14ac:dyDescent="0.25">
      <c r="A2560" s="1" t="s">
        <v>885</v>
      </c>
      <c r="B2560" s="1" t="s">
        <v>31</v>
      </c>
      <c r="C2560" s="3" t="s">
        <v>49</v>
      </c>
      <c r="D2560" s="3" t="s">
        <v>8</v>
      </c>
      <c r="E2560" s="1" t="s">
        <v>229</v>
      </c>
      <c r="F2560" s="1" t="s">
        <v>2949</v>
      </c>
      <c r="G2560" s="1" t="s">
        <v>950</v>
      </c>
      <c r="H2560" s="3">
        <f>SUBSTITUTE(LEFT(Tableau1[[#This Row],[OrderDate]],17),".",":")+0</f>
        <v>43571.525312500002</v>
      </c>
      <c r="I2560" s="3">
        <f>SUBSTITUTE(LEFT(Tableau1[[#This Row],[OrderDueTo]],17),".",":")+0</f>
        <v>43574.5</v>
      </c>
      <c r="J2560" s="13" t="str">
        <f>VLOOKUP(Tableau1[[#This Row],[AnaCode]],'Config Analyses'!A:C,2,FALSE)</f>
        <v>Analyse sucres</v>
      </c>
      <c r="K2560" s="13" t="str">
        <f>VLOOKUP(Tableau1[[#This Row],[AnaCode]],'Config Analyses'!A:C,3,FALSE)</f>
        <v>Equipe 2</v>
      </c>
      <c r="L2560" s="13" t="str">
        <f>VLOOKUP(Tableau1[[#This Row],[CustomerCode]],'Config Clients'!A:D,3,FALSE)</f>
        <v>Grande surface</v>
      </c>
      <c r="M2560" s="13" t="str">
        <f>VLOOKUP(Tableau1[[#This Row],[CustomerCode]],'Config Clients'!A:D,4,FALSE)</f>
        <v>Eric</v>
      </c>
      <c r="N2560" s="10" t="str">
        <f>IFERROR(IF(Tableau1[[#This Row],[Date rendu]]-'Date de l''export'!$A$2&gt;0,"Non","Oui"),"Oui")</f>
        <v>Non</v>
      </c>
      <c r="O2560" s="11">
        <f>IF(Tableau1[[#This Row],[En retard?]]="Non",Tableau1[[#This Row],[Date rendu]]-'Date de l''export'!$A$2,0)</f>
        <v>2.7404166666674428</v>
      </c>
      <c r="P2560" s="14" t="str">
        <f>IF(Tableau1[[#This Row],[En retard?]]="Oui","HD",IF(Tableau1[Délai restant]&lt;1,"&lt;24h",IF(Tableau1[Délai restant]&lt;2,"&lt;48h","≥48h")))</f>
        <v>≥48h</v>
      </c>
      <c r="Q2560" s="14" t="str">
        <f>IF(AND(Tableau1[[#This Row],[En retard?]]="Oui",OR(Tableau1[[#This Row],[Product]]="Citron",Tableau1[[#This Row],[Product]]="Amandes")),"Oui","Non")</f>
        <v>Non</v>
      </c>
      <c r="R2560" t="str">
        <f>CONCATENATE(Tableau1[[#This Row],[OrderCode]],"|",Tableau1[[#This Row],[AnaCode]],"|",Tableau1[[#This Row],[Product]])</f>
        <v>CMD01216301|SCR|Pomme de terre</v>
      </c>
    </row>
    <row r="2561" spans="1:18" x14ac:dyDescent="0.25">
      <c r="A2561" s="1" t="s">
        <v>3372</v>
      </c>
      <c r="B2561" s="1" t="s">
        <v>42</v>
      </c>
      <c r="C2561" s="3" t="s">
        <v>73</v>
      </c>
      <c r="D2561" s="3" t="s">
        <v>23</v>
      </c>
      <c r="E2561" s="1" t="s">
        <v>179</v>
      </c>
      <c r="F2561" s="1" t="s">
        <v>4086</v>
      </c>
      <c r="G2561" s="1" t="s">
        <v>945</v>
      </c>
      <c r="H2561" s="3">
        <f>SUBSTITUTE(LEFT(Tableau1[[#This Row],[OrderDate]],17),".",":")+0</f>
        <v>43571.525381944448</v>
      </c>
      <c r="I2561" s="3">
        <f>SUBSTITUTE(LEFT(Tableau1[[#This Row],[OrderDueTo]],17),".",":")+0</f>
        <v>43572.5</v>
      </c>
      <c r="J2561" s="13" t="str">
        <f>VLOOKUP(Tableau1[[#This Row],[AnaCode]],'Config Analyses'!A:C,2,FALSE)</f>
        <v>Analyse métaux lourds</v>
      </c>
      <c r="K2561" s="13" t="str">
        <f>VLOOKUP(Tableau1[[#This Row],[AnaCode]],'Config Analyses'!A:C,3,FALSE)</f>
        <v>Equipe 1</v>
      </c>
      <c r="L2561" s="13" t="str">
        <f>VLOOKUP(Tableau1[[#This Row],[CustomerCode]],'Config Clients'!A:D,3,FALSE)</f>
        <v>Entreprises agro-alimentaires</v>
      </c>
      <c r="M2561" s="13" t="str">
        <f>VLOOKUP(Tableau1[[#This Row],[CustomerCode]],'Config Clients'!A:D,4,FALSE)</f>
        <v>Julien</v>
      </c>
      <c r="N2561" s="10" t="str">
        <f>IFERROR(IF(Tableau1[[#This Row],[Date rendu]]-'Date de l''export'!$A$2&gt;0,"Non","Oui"),"Oui")</f>
        <v>Non</v>
      </c>
      <c r="O2561" s="11">
        <f>IF(Tableau1[[#This Row],[En retard?]]="Non",Tableau1[[#This Row],[Date rendu]]-'Date de l''export'!$A$2,0)</f>
        <v>0.74041666666744277</v>
      </c>
      <c r="P2561" s="14" t="str">
        <f>IF(Tableau1[[#This Row],[En retard?]]="Oui","HD",IF(Tableau1[Délai restant]&lt;1,"&lt;24h",IF(Tableau1[Délai restant]&lt;2,"&lt;48h","≥48h")))</f>
        <v>&lt;24h</v>
      </c>
      <c r="Q2561" s="14" t="str">
        <f>IF(AND(Tableau1[[#This Row],[En retard?]]="Oui",OR(Tableau1[[#This Row],[Product]]="Citron",Tableau1[[#This Row],[Product]]="Amandes")),"Oui","Non")</f>
        <v>Non</v>
      </c>
      <c r="R2561" t="str">
        <f>CONCATENATE(Tableau1[[#This Row],[OrderCode]],"|",Tableau1[[#This Row],[AnaCode]],"|",Tableau1[[#This Row],[Product]])</f>
        <v>CMD01721104|MTX|Jus de fruits</v>
      </c>
    </row>
    <row r="2562" spans="1:18" x14ac:dyDescent="0.25">
      <c r="A2562" s="1" t="s">
        <v>227</v>
      </c>
      <c r="B2562" s="1" t="s">
        <v>31</v>
      </c>
      <c r="C2562" s="3" t="s">
        <v>49</v>
      </c>
      <c r="D2562" s="3" t="s">
        <v>8</v>
      </c>
      <c r="E2562" s="1" t="s">
        <v>107</v>
      </c>
      <c r="F2562" s="1" t="s">
        <v>2950</v>
      </c>
      <c r="G2562" s="1" t="s">
        <v>973</v>
      </c>
      <c r="H2562" s="3">
        <f>SUBSTITUTE(LEFT(Tableau1[[#This Row],[OrderDate]],17),".",":")+0</f>
        <v>43571.526064814818</v>
      </c>
      <c r="I2562" s="3">
        <f>SUBSTITUTE(LEFT(Tableau1[[#This Row],[OrderDueTo]],17),".",":")+0</f>
        <v>43575.5</v>
      </c>
      <c r="J2562" s="13" t="str">
        <f>VLOOKUP(Tableau1[[#This Row],[AnaCode]],'Config Analyses'!A:C,2,FALSE)</f>
        <v>Analyse nutritionelle</v>
      </c>
      <c r="K2562" s="13" t="str">
        <f>VLOOKUP(Tableau1[[#This Row],[AnaCode]],'Config Analyses'!A:C,3,FALSE)</f>
        <v>Equipe 2</v>
      </c>
      <c r="L2562" s="13" t="str">
        <f>VLOOKUP(Tableau1[[#This Row],[CustomerCode]],'Config Clients'!A:D,3,FALSE)</f>
        <v>Grande surface</v>
      </c>
      <c r="M2562" s="13" t="str">
        <f>VLOOKUP(Tableau1[[#This Row],[CustomerCode]],'Config Clients'!A:D,4,FALSE)</f>
        <v>Eric</v>
      </c>
      <c r="N2562" s="10" t="str">
        <f>IFERROR(IF(Tableau1[[#This Row],[Date rendu]]-'Date de l''export'!$A$2&gt;0,"Non","Oui"),"Oui")</f>
        <v>Non</v>
      </c>
      <c r="O2562" s="11">
        <f>IF(Tableau1[[#This Row],[En retard?]]="Non",Tableau1[[#This Row],[Date rendu]]-'Date de l''export'!$A$2,0)</f>
        <v>3.7404166666674428</v>
      </c>
      <c r="P2562" s="14" t="str">
        <f>IF(Tableau1[[#This Row],[En retard?]]="Oui","HD",IF(Tableau1[Délai restant]&lt;1,"&lt;24h",IF(Tableau1[Délai restant]&lt;2,"&lt;48h","≥48h")))</f>
        <v>≥48h</v>
      </c>
      <c r="Q2562" s="14" t="str">
        <f>IF(AND(Tableau1[[#This Row],[En retard?]]="Oui",OR(Tableau1[[#This Row],[Product]]="Citron",Tableau1[[#This Row],[Product]]="Amandes")),"Oui","Non")</f>
        <v>Non</v>
      </c>
      <c r="R2562" t="str">
        <f>CONCATENATE(Tableau1[[#This Row],[OrderCode]],"|",Tableau1[[#This Row],[AnaCode]],"|",Tableau1[[#This Row],[Product]])</f>
        <v>CMD01645801|NTR|Pomme de terre</v>
      </c>
    </row>
    <row r="2563" spans="1:18" x14ac:dyDescent="0.25">
      <c r="A2563" s="1" t="s">
        <v>3461</v>
      </c>
      <c r="B2563" s="1" t="s">
        <v>31</v>
      </c>
      <c r="C2563" s="3" t="s">
        <v>73</v>
      </c>
      <c r="D2563" s="3" t="s">
        <v>23</v>
      </c>
      <c r="E2563" s="1" t="s">
        <v>179</v>
      </c>
      <c r="F2563" s="1" t="s">
        <v>4087</v>
      </c>
      <c r="G2563" s="1" t="s">
        <v>945</v>
      </c>
      <c r="H2563" s="3">
        <f>SUBSTITUTE(LEFT(Tableau1[[#This Row],[OrderDate]],17),".",":")+0</f>
        <v>43571.526817129627</v>
      </c>
      <c r="I2563" s="3">
        <f>SUBSTITUTE(LEFT(Tableau1[[#This Row],[OrderDueTo]],17),".",":")+0</f>
        <v>43572.5</v>
      </c>
      <c r="J2563" s="13" t="str">
        <f>VLOOKUP(Tableau1[[#This Row],[AnaCode]],'Config Analyses'!A:C,2,FALSE)</f>
        <v>Analyse métaux lourds</v>
      </c>
      <c r="K2563" s="13" t="str">
        <f>VLOOKUP(Tableau1[[#This Row],[AnaCode]],'Config Analyses'!A:C,3,FALSE)</f>
        <v>Equipe 1</v>
      </c>
      <c r="L2563" s="13" t="str">
        <f>VLOOKUP(Tableau1[[#This Row],[CustomerCode]],'Config Clients'!A:D,3,FALSE)</f>
        <v>Entreprises agro-alimentaires</v>
      </c>
      <c r="M2563" s="13" t="str">
        <f>VLOOKUP(Tableau1[[#This Row],[CustomerCode]],'Config Clients'!A:D,4,FALSE)</f>
        <v>Julien</v>
      </c>
      <c r="N2563" s="10" t="str">
        <f>IFERROR(IF(Tableau1[[#This Row],[Date rendu]]-'Date de l''export'!$A$2&gt;0,"Non","Oui"),"Oui")</f>
        <v>Non</v>
      </c>
      <c r="O2563" s="11">
        <f>IF(Tableau1[[#This Row],[En retard?]]="Non",Tableau1[[#This Row],[Date rendu]]-'Date de l''export'!$A$2,0)</f>
        <v>0.74041666666744277</v>
      </c>
      <c r="P2563" s="14" t="str">
        <f>IF(Tableau1[[#This Row],[En retard?]]="Oui","HD",IF(Tableau1[Délai restant]&lt;1,"&lt;24h",IF(Tableau1[Délai restant]&lt;2,"&lt;48h","≥48h")))</f>
        <v>&lt;24h</v>
      </c>
      <c r="Q2563" s="14" t="str">
        <f>IF(AND(Tableau1[[#This Row],[En retard?]]="Oui",OR(Tableau1[[#This Row],[Product]]="Citron",Tableau1[[#This Row],[Product]]="Amandes")),"Oui","Non")</f>
        <v>Non</v>
      </c>
      <c r="R2563" t="str">
        <f>CONCATENATE(Tableau1[[#This Row],[OrderCode]],"|",Tableau1[[#This Row],[AnaCode]],"|",Tableau1[[#This Row],[Product]])</f>
        <v>CMD01392605|MTX|Pomme de terre</v>
      </c>
    </row>
    <row r="2564" spans="1:18" x14ac:dyDescent="0.25">
      <c r="A2564" s="1" t="s">
        <v>884</v>
      </c>
      <c r="B2564" s="1" t="s">
        <v>46</v>
      </c>
      <c r="C2564" s="3" t="s">
        <v>225</v>
      </c>
      <c r="D2564" s="3" t="s">
        <v>39</v>
      </c>
      <c r="E2564" s="1" t="s">
        <v>130</v>
      </c>
      <c r="F2564" s="1" t="s">
        <v>2951</v>
      </c>
      <c r="G2564" s="1" t="s">
        <v>1365</v>
      </c>
      <c r="H2564" s="3">
        <f>SUBSTITUTE(LEFT(Tableau1[[#This Row],[OrderDate]],17),".",":")+0</f>
        <v>43571.52684027778</v>
      </c>
      <c r="I2564" s="3">
        <f>SUBSTITUTE(LEFT(Tableau1[[#This Row],[OrderDueTo]],17),".",":")+0</f>
        <v>43579.5</v>
      </c>
      <c r="J2564" s="13" t="str">
        <f>VLOOKUP(Tableau1[[#This Row],[AnaCode]],'Config Analyses'!A:C,2,FALSE)</f>
        <v>Analyse pesticides</v>
      </c>
      <c r="K2564" s="13" t="str">
        <f>VLOOKUP(Tableau1[[#This Row],[AnaCode]],'Config Analyses'!A:C,3,FALSE)</f>
        <v>Equipe 3</v>
      </c>
      <c r="L2564" s="13" t="str">
        <f>VLOOKUP(Tableau1[[#This Row],[CustomerCode]],'Config Clients'!A:D,3,FALSE)</f>
        <v>Coopérative agricole</v>
      </c>
      <c r="M2564" s="13" t="str">
        <f>VLOOKUP(Tableau1[[#This Row],[CustomerCode]],'Config Clients'!A:D,4,FALSE)</f>
        <v>Béatrice</v>
      </c>
      <c r="N2564" s="10" t="str">
        <f>IFERROR(IF(Tableau1[[#This Row],[Date rendu]]-'Date de l''export'!$A$2&gt;0,"Non","Oui"),"Oui")</f>
        <v>Non</v>
      </c>
      <c r="O2564" s="11">
        <f>IF(Tableau1[[#This Row],[En retard?]]="Non",Tableau1[[#This Row],[Date rendu]]-'Date de l''export'!$A$2,0)</f>
        <v>7.7404166666674428</v>
      </c>
      <c r="P2564" s="14" t="str">
        <f>IF(Tableau1[[#This Row],[En retard?]]="Oui","HD",IF(Tableau1[Délai restant]&lt;1,"&lt;24h",IF(Tableau1[Délai restant]&lt;2,"&lt;48h","≥48h")))</f>
        <v>≥48h</v>
      </c>
      <c r="Q2564" s="14" t="str">
        <f>IF(AND(Tableau1[[#This Row],[En retard?]]="Oui",OR(Tableau1[[#This Row],[Product]]="Citron",Tableau1[[#This Row],[Product]]="Amandes")),"Oui","Non")</f>
        <v>Non</v>
      </c>
      <c r="R2564" t="str">
        <f>CONCATENATE(Tableau1[[#This Row],[OrderCode]],"|",Tableau1[[#This Row],[AnaCode]],"|",Tableau1[[#This Row],[Product]])</f>
        <v>CMD01773702|PEST|Raisin</v>
      </c>
    </row>
    <row r="2565" spans="1:18" x14ac:dyDescent="0.25">
      <c r="A2565" s="1" t="s">
        <v>845</v>
      </c>
      <c r="B2565" s="1" t="s">
        <v>32</v>
      </c>
      <c r="C2565" s="3" t="s">
        <v>75</v>
      </c>
      <c r="D2565" s="3" t="s">
        <v>24</v>
      </c>
      <c r="E2565" s="1" t="s">
        <v>130</v>
      </c>
      <c r="F2565" s="1" t="s">
        <v>2868</v>
      </c>
      <c r="G2565" s="1" t="s">
        <v>1365</v>
      </c>
      <c r="H2565" s="3">
        <f>SUBSTITUTE(LEFT(Tableau1[[#This Row],[OrderDate]],17),".",":")+0</f>
        <v>43571.527002314811</v>
      </c>
      <c r="I2565" s="3">
        <f>SUBSTITUTE(LEFT(Tableau1[[#This Row],[OrderDueTo]],17),".",":")+0</f>
        <v>43579.5</v>
      </c>
      <c r="J2565" s="13" t="str">
        <f>VLOOKUP(Tableau1[[#This Row],[AnaCode]],'Config Analyses'!A:C,2,FALSE)</f>
        <v>Analyse pesticides</v>
      </c>
      <c r="K2565" s="13" t="str">
        <f>VLOOKUP(Tableau1[[#This Row],[AnaCode]],'Config Analyses'!A:C,3,FALSE)</f>
        <v>Equipe 3</v>
      </c>
      <c r="L2565" s="13" t="str">
        <f>VLOOKUP(Tableau1[[#This Row],[CustomerCode]],'Config Clients'!A:D,3,FALSE)</f>
        <v>Entreprises agro-alimentaires</v>
      </c>
      <c r="M2565" s="13" t="str">
        <f>VLOOKUP(Tableau1[[#This Row],[CustomerCode]],'Config Clients'!A:D,4,FALSE)</f>
        <v>Julien</v>
      </c>
      <c r="N2565" s="10" t="str">
        <f>IFERROR(IF(Tableau1[[#This Row],[Date rendu]]-'Date de l''export'!$A$2&gt;0,"Non","Oui"),"Oui")</f>
        <v>Non</v>
      </c>
      <c r="O2565" s="11">
        <f>IF(Tableau1[[#This Row],[En retard?]]="Non",Tableau1[[#This Row],[Date rendu]]-'Date de l''export'!$A$2,0)</f>
        <v>7.7404166666674428</v>
      </c>
      <c r="P2565" s="14" t="str">
        <f>IF(Tableau1[[#This Row],[En retard?]]="Oui","HD",IF(Tableau1[Délai restant]&lt;1,"&lt;24h",IF(Tableau1[Délai restant]&lt;2,"&lt;48h","≥48h")))</f>
        <v>≥48h</v>
      </c>
      <c r="Q2565" s="14" t="str">
        <f>IF(AND(Tableau1[[#This Row],[En retard?]]="Oui",OR(Tableau1[[#This Row],[Product]]="Citron",Tableau1[[#This Row],[Product]]="Amandes")),"Oui","Non")</f>
        <v>Non</v>
      </c>
      <c r="R2565" t="str">
        <f>CONCATENATE(Tableau1[[#This Row],[OrderCode]],"|",Tableau1[[#This Row],[AnaCode]],"|",Tableau1[[#This Row],[Product]])</f>
        <v>CMD01720304|PEST|Tomate</v>
      </c>
    </row>
    <row r="2566" spans="1:18" x14ac:dyDescent="0.25">
      <c r="A2566" s="1" t="s">
        <v>3659</v>
      </c>
      <c r="B2566" s="1" t="s">
        <v>42</v>
      </c>
      <c r="C2566" s="3" t="s">
        <v>73</v>
      </c>
      <c r="D2566" s="3" t="s">
        <v>23</v>
      </c>
      <c r="E2566" s="1" t="s">
        <v>130</v>
      </c>
      <c r="F2566" s="1" t="s">
        <v>4088</v>
      </c>
      <c r="G2566" s="1" t="s">
        <v>1365</v>
      </c>
      <c r="H2566" s="3">
        <f>SUBSTITUTE(LEFT(Tableau1[[#This Row],[OrderDate]],17),".",":")+0</f>
        <v>43571.52820601852</v>
      </c>
      <c r="I2566" s="3">
        <f>SUBSTITUTE(LEFT(Tableau1[[#This Row],[OrderDueTo]],17),".",":")+0</f>
        <v>43579.5</v>
      </c>
      <c r="J2566" s="13" t="str">
        <f>VLOOKUP(Tableau1[[#This Row],[AnaCode]],'Config Analyses'!A:C,2,FALSE)</f>
        <v>Analyse pesticides</v>
      </c>
      <c r="K2566" s="13" t="str">
        <f>VLOOKUP(Tableau1[[#This Row],[AnaCode]],'Config Analyses'!A:C,3,FALSE)</f>
        <v>Equipe 3</v>
      </c>
      <c r="L2566" s="13" t="str">
        <f>VLOOKUP(Tableau1[[#This Row],[CustomerCode]],'Config Clients'!A:D,3,FALSE)</f>
        <v>Entreprises agro-alimentaires</v>
      </c>
      <c r="M2566" s="13" t="str">
        <f>VLOOKUP(Tableau1[[#This Row],[CustomerCode]],'Config Clients'!A:D,4,FALSE)</f>
        <v>Julien</v>
      </c>
      <c r="N2566" s="10" t="str">
        <f>IFERROR(IF(Tableau1[[#This Row],[Date rendu]]-'Date de l''export'!$A$2&gt;0,"Non","Oui"),"Oui")</f>
        <v>Non</v>
      </c>
      <c r="O2566" s="11">
        <f>IF(Tableau1[[#This Row],[En retard?]]="Non",Tableau1[[#This Row],[Date rendu]]-'Date de l''export'!$A$2,0)</f>
        <v>7.7404166666674428</v>
      </c>
      <c r="P2566" s="14" t="str">
        <f>IF(Tableau1[[#This Row],[En retard?]]="Oui","HD",IF(Tableau1[Délai restant]&lt;1,"&lt;24h",IF(Tableau1[Délai restant]&lt;2,"&lt;48h","≥48h")))</f>
        <v>≥48h</v>
      </c>
      <c r="Q2566" s="14" t="str">
        <f>IF(AND(Tableau1[[#This Row],[En retard?]]="Oui",OR(Tableau1[[#This Row],[Product]]="Citron",Tableau1[[#This Row],[Product]]="Amandes")),"Oui","Non")</f>
        <v>Non</v>
      </c>
      <c r="R2566" t="str">
        <f>CONCATENATE(Tableau1[[#This Row],[OrderCode]],"|",Tableau1[[#This Row],[AnaCode]],"|",Tableau1[[#This Row],[Product]])</f>
        <v>CMD01741302|PEST|Jus de fruits</v>
      </c>
    </row>
    <row r="2567" spans="1:18" x14ac:dyDescent="0.25">
      <c r="A2567" s="1" t="s">
        <v>3252</v>
      </c>
      <c r="B2567" s="1" t="s">
        <v>42</v>
      </c>
      <c r="C2567" s="3" t="s">
        <v>188</v>
      </c>
      <c r="D2567" s="3" t="s">
        <v>38</v>
      </c>
      <c r="E2567" s="1" t="s">
        <v>107</v>
      </c>
      <c r="F2567" s="1" t="s">
        <v>4089</v>
      </c>
      <c r="G2567" s="1" t="s">
        <v>973</v>
      </c>
      <c r="H2567" s="3">
        <f>SUBSTITUTE(LEFT(Tableau1[[#This Row],[OrderDate]],17),".",":")+0</f>
        <v>43571.528495370374</v>
      </c>
      <c r="I2567" s="3">
        <f>SUBSTITUTE(LEFT(Tableau1[[#This Row],[OrderDueTo]],17),".",":")+0</f>
        <v>43575.5</v>
      </c>
      <c r="J2567" s="13" t="str">
        <f>VLOOKUP(Tableau1[[#This Row],[AnaCode]],'Config Analyses'!A:C,2,FALSE)</f>
        <v>Analyse nutritionelle</v>
      </c>
      <c r="K2567" s="13" t="str">
        <f>VLOOKUP(Tableau1[[#This Row],[AnaCode]],'Config Analyses'!A:C,3,FALSE)</f>
        <v>Equipe 2</v>
      </c>
      <c r="L2567" s="13" t="str">
        <f>VLOOKUP(Tableau1[[#This Row],[CustomerCode]],'Config Clients'!A:D,3,FALSE)</f>
        <v>Coopérative agricole</v>
      </c>
      <c r="M2567" s="13" t="str">
        <f>VLOOKUP(Tableau1[[#This Row],[CustomerCode]],'Config Clients'!A:D,4,FALSE)</f>
        <v>Julie</v>
      </c>
      <c r="N2567" s="10" t="str">
        <f>IFERROR(IF(Tableau1[[#This Row],[Date rendu]]-'Date de l''export'!$A$2&gt;0,"Non","Oui"),"Oui")</f>
        <v>Non</v>
      </c>
      <c r="O2567" s="11">
        <f>IF(Tableau1[[#This Row],[En retard?]]="Non",Tableau1[[#This Row],[Date rendu]]-'Date de l''export'!$A$2,0)</f>
        <v>3.7404166666674428</v>
      </c>
      <c r="P2567" s="14" t="str">
        <f>IF(Tableau1[[#This Row],[En retard?]]="Oui","HD",IF(Tableau1[Délai restant]&lt;1,"&lt;24h",IF(Tableau1[Délai restant]&lt;2,"&lt;48h","≥48h")))</f>
        <v>≥48h</v>
      </c>
      <c r="Q2567" s="14" t="str">
        <f>IF(AND(Tableau1[[#This Row],[En retard?]]="Oui",OR(Tableau1[[#This Row],[Product]]="Citron",Tableau1[[#This Row],[Product]]="Amandes")),"Oui","Non")</f>
        <v>Non</v>
      </c>
      <c r="R2567" t="str">
        <f>CONCATENATE(Tableau1[[#This Row],[OrderCode]],"|",Tableau1[[#This Row],[AnaCode]],"|",Tableau1[[#This Row],[Product]])</f>
        <v>CMD01748511|NTR|Jus de fruits</v>
      </c>
    </row>
    <row r="2568" spans="1:18" x14ac:dyDescent="0.25">
      <c r="A2568" s="1" t="s">
        <v>496</v>
      </c>
      <c r="B2568" s="1" t="s">
        <v>43</v>
      </c>
      <c r="C2568" s="3" t="s">
        <v>225</v>
      </c>
      <c r="D2568" s="3" t="s">
        <v>39</v>
      </c>
      <c r="E2568" s="1" t="s">
        <v>130</v>
      </c>
      <c r="F2568" s="1" t="s">
        <v>2970</v>
      </c>
      <c r="G2568" s="1" t="s">
        <v>1365</v>
      </c>
      <c r="H2568" s="3">
        <f>SUBSTITUTE(LEFT(Tableau1[[#This Row],[OrderDate]],17),".",":")+0</f>
        <v>43571.528715277775</v>
      </c>
      <c r="I2568" s="3">
        <f>SUBSTITUTE(LEFT(Tableau1[[#This Row],[OrderDueTo]],17),".",":")+0</f>
        <v>43579.5</v>
      </c>
      <c r="J2568" s="13" t="str">
        <f>VLOOKUP(Tableau1[[#This Row],[AnaCode]],'Config Analyses'!A:C,2,FALSE)</f>
        <v>Analyse pesticides</v>
      </c>
      <c r="K2568" s="13" t="str">
        <f>VLOOKUP(Tableau1[[#This Row],[AnaCode]],'Config Analyses'!A:C,3,FALSE)</f>
        <v>Equipe 3</v>
      </c>
      <c r="L2568" s="13" t="str">
        <f>VLOOKUP(Tableau1[[#This Row],[CustomerCode]],'Config Clients'!A:D,3,FALSE)</f>
        <v>Coopérative agricole</v>
      </c>
      <c r="M2568" s="13" t="str">
        <f>VLOOKUP(Tableau1[[#This Row],[CustomerCode]],'Config Clients'!A:D,4,FALSE)</f>
        <v>Béatrice</v>
      </c>
      <c r="N2568" s="10" t="str">
        <f>IFERROR(IF(Tableau1[[#This Row],[Date rendu]]-'Date de l''export'!$A$2&gt;0,"Non","Oui"),"Oui")</f>
        <v>Non</v>
      </c>
      <c r="O2568" s="11">
        <f>IF(Tableau1[[#This Row],[En retard?]]="Non",Tableau1[[#This Row],[Date rendu]]-'Date de l''export'!$A$2,0)</f>
        <v>7.7404166666674428</v>
      </c>
      <c r="P2568" s="14" t="str">
        <f>IF(Tableau1[[#This Row],[En retard?]]="Oui","HD",IF(Tableau1[Délai restant]&lt;1,"&lt;24h",IF(Tableau1[Délai restant]&lt;2,"&lt;48h","≥48h")))</f>
        <v>≥48h</v>
      </c>
      <c r="Q2568" s="14" t="str">
        <f>IF(AND(Tableau1[[#This Row],[En retard?]]="Oui",OR(Tableau1[[#This Row],[Product]]="Citron",Tableau1[[#This Row],[Product]]="Amandes")),"Oui","Non")</f>
        <v>Non</v>
      </c>
      <c r="R2568" t="str">
        <f>CONCATENATE(Tableau1[[#This Row],[OrderCode]],"|",Tableau1[[#This Row],[AnaCode]],"|",Tableau1[[#This Row],[Product]])</f>
        <v>CMD01742801|PEST|Pomme</v>
      </c>
    </row>
    <row r="2569" spans="1:18" x14ac:dyDescent="0.25">
      <c r="A2569" s="1" t="s">
        <v>423</v>
      </c>
      <c r="B2569" s="1" t="s">
        <v>31</v>
      </c>
      <c r="C2569" s="3" t="s">
        <v>52</v>
      </c>
      <c r="D2569" s="3" t="s">
        <v>9</v>
      </c>
      <c r="E2569" s="1" t="s">
        <v>229</v>
      </c>
      <c r="F2569" s="1" t="s">
        <v>2988</v>
      </c>
      <c r="G2569" s="1" t="s">
        <v>950</v>
      </c>
      <c r="H2569" s="3">
        <f>SUBSTITUTE(LEFT(Tableau1[[#This Row],[OrderDate]],17),".",":")+0</f>
        <v>43571.529386574075</v>
      </c>
      <c r="I2569" s="3">
        <f>SUBSTITUTE(LEFT(Tableau1[[#This Row],[OrderDueTo]],17),".",":")+0</f>
        <v>43574.5</v>
      </c>
      <c r="J2569" s="13" t="str">
        <f>VLOOKUP(Tableau1[[#This Row],[AnaCode]],'Config Analyses'!A:C,2,FALSE)</f>
        <v>Analyse sucres</v>
      </c>
      <c r="K2569" s="13" t="str">
        <f>VLOOKUP(Tableau1[[#This Row],[AnaCode]],'Config Analyses'!A:C,3,FALSE)</f>
        <v>Equipe 2</v>
      </c>
      <c r="L2569" s="13" t="str">
        <f>VLOOKUP(Tableau1[[#This Row],[CustomerCode]],'Config Clients'!A:D,3,FALSE)</f>
        <v>Centrale d'achats</v>
      </c>
      <c r="M2569" s="13" t="str">
        <f>VLOOKUP(Tableau1[[#This Row],[CustomerCode]],'Config Clients'!A:D,4,FALSE)</f>
        <v>Sandrine</v>
      </c>
      <c r="N2569" s="10" t="str">
        <f>IFERROR(IF(Tableau1[[#This Row],[Date rendu]]-'Date de l''export'!$A$2&gt;0,"Non","Oui"),"Oui")</f>
        <v>Non</v>
      </c>
      <c r="O2569" s="11">
        <f>IF(Tableau1[[#This Row],[En retard?]]="Non",Tableau1[[#This Row],[Date rendu]]-'Date de l''export'!$A$2,0)</f>
        <v>2.7404166666674428</v>
      </c>
      <c r="P2569" s="14" t="str">
        <f>IF(Tableau1[[#This Row],[En retard?]]="Oui","HD",IF(Tableau1[Délai restant]&lt;1,"&lt;24h",IF(Tableau1[Délai restant]&lt;2,"&lt;48h","≥48h")))</f>
        <v>≥48h</v>
      </c>
      <c r="Q2569" s="14" t="str">
        <f>IF(AND(Tableau1[[#This Row],[En retard?]]="Oui",OR(Tableau1[[#This Row],[Product]]="Citron",Tableau1[[#This Row],[Product]]="Amandes")),"Oui","Non")</f>
        <v>Non</v>
      </c>
      <c r="R2569" t="str">
        <f>CONCATENATE(Tableau1[[#This Row],[OrderCode]],"|",Tableau1[[#This Row],[AnaCode]],"|",Tableau1[[#This Row],[Product]])</f>
        <v>CMD01784005|SCR|Pomme de terre</v>
      </c>
    </row>
    <row r="2570" spans="1:18" x14ac:dyDescent="0.25">
      <c r="A2570" s="1" t="s">
        <v>4090</v>
      </c>
      <c r="B2570" s="1" t="s">
        <v>42</v>
      </c>
      <c r="C2570" s="3" t="s">
        <v>188</v>
      </c>
      <c r="D2570" s="3" t="s">
        <v>38</v>
      </c>
      <c r="E2570" s="1" t="s">
        <v>107</v>
      </c>
      <c r="F2570" s="1" t="s">
        <v>4091</v>
      </c>
      <c r="G2570" s="1" t="s">
        <v>973</v>
      </c>
      <c r="H2570" s="3">
        <f>SUBSTITUTE(LEFT(Tableau1[[#This Row],[OrderDate]],17),".",":")+0</f>
        <v>43571.529606481483</v>
      </c>
      <c r="I2570" s="3">
        <f>SUBSTITUTE(LEFT(Tableau1[[#This Row],[OrderDueTo]],17),".",":")+0</f>
        <v>43575.5</v>
      </c>
      <c r="J2570" s="13" t="str">
        <f>VLOOKUP(Tableau1[[#This Row],[AnaCode]],'Config Analyses'!A:C,2,FALSE)</f>
        <v>Analyse nutritionelle</v>
      </c>
      <c r="K2570" s="13" t="str">
        <f>VLOOKUP(Tableau1[[#This Row],[AnaCode]],'Config Analyses'!A:C,3,FALSE)</f>
        <v>Equipe 2</v>
      </c>
      <c r="L2570" s="13" t="str">
        <f>VLOOKUP(Tableau1[[#This Row],[CustomerCode]],'Config Clients'!A:D,3,FALSE)</f>
        <v>Coopérative agricole</v>
      </c>
      <c r="M2570" s="13" t="str">
        <f>VLOOKUP(Tableau1[[#This Row],[CustomerCode]],'Config Clients'!A:D,4,FALSE)</f>
        <v>Julie</v>
      </c>
      <c r="N2570" s="10" t="str">
        <f>IFERROR(IF(Tableau1[[#This Row],[Date rendu]]-'Date de l''export'!$A$2&gt;0,"Non","Oui"),"Oui")</f>
        <v>Non</v>
      </c>
      <c r="O2570" s="11">
        <f>IF(Tableau1[[#This Row],[En retard?]]="Non",Tableau1[[#This Row],[Date rendu]]-'Date de l''export'!$A$2,0)</f>
        <v>3.7404166666674428</v>
      </c>
      <c r="P2570" s="14" t="str">
        <f>IF(Tableau1[[#This Row],[En retard?]]="Oui","HD",IF(Tableau1[Délai restant]&lt;1,"&lt;24h",IF(Tableau1[Délai restant]&lt;2,"&lt;48h","≥48h")))</f>
        <v>≥48h</v>
      </c>
      <c r="Q2570" s="14" t="str">
        <f>IF(AND(Tableau1[[#This Row],[En retard?]]="Oui",OR(Tableau1[[#This Row],[Product]]="Citron",Tableau1[[#This Row],[Product]]="Amandes")),"Oui","Non")</f>
        <v>Non</v>
      </c>
      <c r="R2570" t="str">
        <f>CONCATENATE(Tableau1[[#This Row],[OrderCode]],"|",Tableau1[[#This Row],[AnaCode]],"|",Tableau1[[#This Row],[Product]])</f>
        <v>CMD01695009|NTR|Jus de fruits</v>
      </c>
    </row>
    <row r="2571" spans="1:18" x14ac:dyDescent="0.25">
      <c r="A2571" s="1" t="s">
        <v>894</v>
      </c>
      <c r="B2571" s="1" t="s">
        <v>43</v>
      </c>
      <c r="C2571" s="3" t="s">
        <v>225</v>
      </c>
      <c r="D2571" s="3" t="s">
        <v>39</v>
      </c>
      <c r="E2571" s="1" t="s">
        <v>63</v>
      </c>
      <c r="F2571" s="1" t="s">
        <v>2954</v>
      </c>
      <c r="G2571" s="1" t="s">
        <v>1365</v>
      </c>
      <c r="H2571" s="3">
        <f>SUBSTITUTE(LEFT(Tableau1[[#This Row],[OrderDate]],17),".",":")+0</f>
        <v>43571.529826388891</v>
      </c>
      <c r="I2571" s="3">
        <f>SUBSTITUTE(LEFT(Tableau1[[#This Row],[OrderDueTo]],17),".",":")+0</f>
        <v>43579.5</v>
      </c>
      <c r="J2571" s="13" t="str">
        <f>VLOOKUP(Tableau1[[#This Row],[AnaCode]],'Config Analyses'!A:C,2,FALSE)</f>
        <v>Analyse polluants d'emballage</v>
      </c>
      <c r="K2571" s="13" t="str">
        <f>VLOOKUP(Tableau1[[#This Row],[AnaCode]],'Config Analyses'!A:C,3,FALSE)</f>
        <v>Equipe 3</v>
      </c>
      <c r="L2571" s="13" t="str">
        <f>VLOOKUP(Tableau1[[#This Row],[CustomerCode]],'Config Clients'!A:D,3,FALSE)</f>
        <v>Coopérative agricole</v>
      </c>
      <c r="M2571" s="13" t="str">
        <f>VLOOKUP(Tableau1[[#This Row],[CustomerCode]],'Config Clients'!A:D,4,FALSE)</f>
        <v>Béatrice</v>
      </c>
      <c r="N2571" s="10" t="str">
        <f>IFERROR(IF(Tableau1[[#This Row],[Date rendu]]-'Date de l''export'!$A$2&gt;0,"Non","Oui"),"Oui")</f>
        <v>Non</v>
      </c>
      <c r="O2571" s="11">
        <f>IF(Tableau1[[#This Row],[En retard?]]="Non",Tableau1[[#This Row],[Date rendu]]-'Date de l''export'!$A$2,0)</f>
        <v>7.7404166666674428</v>
      </c>
      <c r="P2571" s="14" t="str">
        <f>IF(Tableau1[[#This Row],[En retard?]]="Oui","HD",IF(Tableau1[Délai restant]&lt;1,"&lt;24h",IF(Tableau1[Délai restant]&lt;2,"&lt;48h","≥48h")))</f>
        <v>≥48h</v>
      </c>
      <c r="Q2571" s="14" t="str">
        <f>IF(AND(Tableau1[[#This Row],[En retard?]]="Oui",OR(Tableau1[[#This Row],[Product]]="Citron",Tableau1[[#This Row],[Product]]="Amandes")),"Oui","Non")</f>
        <v>Non</v>
      </c>
      <c r="R2571" t="str">
        <f>CONCATENATE(Tableau1[[#This Row],[OrderCode]],"|",Tableau1[[#This Row],[AnaCode]],"|",Tableau1[[#This Row],[Product]])</f>
        <v>CMD01778701|PLLT|Pomme</v>
      </c>
    </row>
    <row r="2572" spans="1:18" x14ac:dyDescent="0.25">
      <c r="A2572" s="1" t="s">
        <v>4031</v>
      </c>
      <c r="B2572" s="1" t="s">
        <v>42</v>
      </c>
      <c r="C2572" s="3" t="s">
        <v>188</v>
      </c>
      <c r="D2572" s="3" t="s">
        <v>38</v>
      </c>
      <c r="E2572" s="1" t="s">
        <v>107</v>
      </c>
      <c r="F2572" s="1" t="s">
        <v>4092</v>
      </c>
      <c r="G2572" s="1" t="s">
        <v>973</v>
      </c>
      <c r="H2572" s="3">
        <f>SUBSTITUTE(LEFT(Tableau1[[#This Row],[OrderDate]],17),".",":")+0</f>
        <v>43571.529976851853</v>
      </c>
      <c r="I2572" s="3">
        <f>SUBSTITUTE(LEFT(Tableau1[[#This Row],[OrderDueTo]],17),".",":")+0</f>
        <v>43575.5</v>
      </c>
      <c r="J2572" s="13" t="str">
        <f>VLOOKUP(Tableau1[[#This Row],[AnaCode]],'Config Analyses'!A:C,2,FALSE)</f>
        <v>Analyse nutritionelle</v>
      </c>
      <c r="K2572" s="13" t="str">
        <f>VLOOKUP(Tableau1[[#This Row],[AnaCode]],'Config Analyses'!A:C,3,FALSE)</f>
        <v>Equipe 2</v>
      </c>
      <c r="L2572" s="13" t="str">
        <f>VLOOKUP(Tableau1[[#This Row],[CustomerCode]],'Config Clients'!A:D,3,FALSE)</f>
        <v>Coopérative agricole</v>
      </c>
      <c r="M2572" s="13" t="str">
        <f>VLOOKUP(Tableau1[[#This Row],[CustomerCode]],'Config Clients'!A:D,4,FALSE)</f>
        <v>Julie</v>
      </c>
      <c r="N2572" s="10" t="str">
        <f>IFERROR(IF(Tableau1[[#This Row],[Date rendu]]-'Date de l''export'!$A$2&gt;0,"Non","Oui"),"Oui")</f>
        <v>Non</v>
      </c>
      <c r="O2572" s="11">
        <f>IF(Tableau1[[#This Row],[En retard?]]="Non",Tableau1[[#This Row],[Date rendu]]-'Date de l''export'!$A$2,0)</f>
        <v>3.7404166666674428</v>
      </c>
      <c r="P2572" s="14" t="str">
        <f>IF(Tableau1[[#This Row],[En retard?]]="Oui","HD",IF(Tableau1[Délai restant]&lt;1,"&lt;24h",IF(Tableau1[Délai restant]&lt;2,"&lt;48h","≥48h")))</f>
        <v>≥48h</v>
      </c>
      <c r="Q2572" s="14" t="str">
        <f>IF(AND(Tableau1[[#This Row],[En retard?]]="Oui",OR(Tableau1[[#This Row],[Product]]="Citron",Tableau1[[#This Row],[Product]]="Amandes")),"Oui","Non")</f>
        <v>Non</v>
      </c>
      <c r="R2572" t="str">
        <f>CONCATENATE(Tableau1[[#This Row],[OrderCode]],"|",Tableau1[[#This Row],[AnaCode]],"|",Tableau1[[#This Row],[Product]])</f>
        <v>CMD01646421|NTR|Jus de fruits</v>
      </c>
    </row>
    <row r="2573" spans="1:18" x14ac:dyDescent="0.25">
      <c r="A2573" s="1" t="s">
        <v>512</v>
      </c>
      <c r="B2573" s="1" t="s">
        <v>31</v>
      </c>
      <c r="C2573" s="3" t="s">
        <v>98</v>
      </c>
      <c r="D2573" s="3" t="s">
        <v>27</v>
      </c>
      <c r="E2573" s="1" t="s">
        <v>179</v>
      </c>
      <c r="F2573" s="1" t="s">
        <v>2955</v>
      </c>
      <c r="G2573" s="1" t="s">
        <v>945</v>
      </c>
      <c r="H2573" s="3">
        <f>SUBSTITUTE(LEFT(Tableau1[[#This Row],[OrderDate]],17),".",":")+0</f>
        <v>43571.530358796299</v>
      </c>
      <c r="I2573" s="3">
        <f>SUBSTITUTE(LEFT(Tableau1[[#This Row],[OrderDueTo]],17),".",":")+0</f>
        <v>43572.5</v>
      </c>
      <c r="J2573" s="13" t="str">
        <f>VLOOKUP(Tableau1[[#This Row],[AnaCode]],'Config Analyses'!A:C,2,FALSE)</f>
        <v>Analyse métaux lourds</v>
      </c>
      <c r="K2573" s="13" t="str">
        <f>VLOOKUP(Tableau1[[#This Row],[AnaCode]],'Config Analyses'!A:C,3,FALSE)</f>
        <v>Equipe 1</v>
      </c>
      <c r="L2573" s="13" t="str">
        <f>VLOOKUP(Tableau1[[#This Row],[CustomerCode]],'Config Clients'!A:D,3,FALSE)</f>
        <v>Coopérative agricole</v>
      </c>
      <c r="M2573" s="13" t="str">
        <f>VLOOKUP(Tableau1[[#This Row],[CustomerCode]],'Config Clients'!A:D,4,FALSE)</f>
        <v>Julie</v>
      </c>
      <c r="N2573" s="10" t="str">
        <f>IFERROR(IF(Tableau1[[#This Row],[Date rendu]]-'Date de l''export'!$A$2&gt;0,"Non","Oui"),"Oui")</f>
        <v>Non</v>
      </c>
      <c r="O2573" s="11">
        <f>IF(Tableau1[[#This Row],[En retard?]]="Non",Tableau1[[#This Row],[Date rendu]]-'Date de l''export'!$A$2,0)</f>
        <v>0.74041666666744277</v>
      </c>
      <c r="P2573" s="14" t="str">
        <f>IF(Tableau1[[#This Row],[En retard?]]="Oui","HD",IF(Tableau1[Délai restant]&lt;1,"&lt;24h",IF(Tableau1[Délai restant]&lt;2,"&lt;48h","≥48h")))</f>
        <v>&lt;24h</v>
      </c>
      <c r="Q2573" s="14" t="str">
        <f>IF(AND(Tableau1[[#This Row],[En retard?]]="Oui",OR(Tableau1[[#This Row],[Product]]="Citron",Tableau1[[#This Row],[Product]]="Amandes")),"Oui","Non")</f>
        <v>Non</v>
      </c>
      <c r="R2573" t="str">
        <f>CONCATENATE(Tableau1[[#This Row],[OrderCode]],"|",Tableau1[[#This Row],[AnaCode]],"|",Tableau1[[#This Row],[Product]])</f>
        <v>CMD01749202|MTX|Pomme de terre</v>
      </c>
    </row>
    <row r="2574" spans="1:18" x14ac:dyDescent="0.25">
      <c r="A2574" s="1" t="s">
        <v>287</v>
      </c>
      <c r="B2574" s="1" t="s">
        <v>31</v>
      </c>
      <c r="C2574" s="3" t="s">
        <v>61</v>
      </c>
      <c r="D2574" s="3" t="s">
        <v>14</v>
      </c>
      <c r="E2574" s="1" t="s">
        <v>179</v>
      </c>
      <c r="F2574" s="1" t="s">
        <v>2957</v>
      </c>
      <c r="G2574" s="1" t="s">
        <v>945</v>
      </c>
      <c r="H2574" s="3">
        <f>SUBSTITUTE(LEFT(Tableau1[[#This Row],[OrderDate]],17),".",":")+0</f>
        <v>43571.530833333331</v>
      </c>
      <c r="I2574" s="3">
        <f>SUBSTITUTE(LEFT(Tableau1[[#This Row],[OrderDueTo]],17),".",":")+0</f>
        <v>43572.5</v>
      </c>
      <c r="J2574" s="13" t="str">
        <f>VLOOKUP(Tableau1[[#This Row],[AnaCode]],'Config Analyses'!A:C,2,FALSE)</f>
        <v>Analyse métaux lourds</v>
      </c>
      <c r="K2574" s="13" t="str">
        <f>VLOOKUP(Tableau1[[#This Row],[AnaCode]],'Config Analyses'!A:C,3,FALSE)</f>
        <v>Equipe 1</v>
      </c>
      <c r="L2574" s="13" t="str">
        <f>VLOOKUP(Tableau1[[#This Row],[CustomerCode]],'Config Clients'!A:D,3,FALSE)</f>
        <v>Grande surface</v>
      </c>
      <c r="M2574" s="13" t="str">
        <f>VLOOKUP(Tableau1[[#This Row],[CustomerCode]],'Config Clients'!A:D,4,FALSE)</f>
        <v>Eric</v>
      </c>
      <c r="N2574" s="10" t="str">
        <f>IFERROR(IF(Tableau1[[#This Row],[Date rendu]]-'Date de l''export'!$A$2&gt;0,"Non","Oui"),"Oui")</f>
        <v>Non</v>
      </c>
      <c r="O2574" s="11">
        <f>IF(Tableau1[[#This Row],[En retard?]]="Non",Tableau1[[#This Row],[Date rendu]]-'Date de l''export'!$A$2,0)</f>
        <v>0.74041666666744277</v>
      </c>
      <c r="P2574" s="14" t="str">
        <f>IF(Tableau1[[#This Row],[En retard?]]="Oui","HD",IF(Tableau1[Délai restant]&lt;1,"&lt;24h",IF(Tableau1[Délai restant]&lt;2,"&lt;48h","≥48h")))</f>
        <v>&lt;24h</v>
      </c>
      <c r="Q2574" s="14" t="str">
        <f>IF(AND(Tableau1[[#This Row],[En retard?]]="Oui",OR(Tableau1[[#This Row],[Product]]="Citron",Tableau1[[#This Row],[Product]]="Amandes")),"Oui","Non")</f>
        <v>Non</v>
      </c>
      <c r="R2574" t="str">
        <f>CONCATENATE(Tableau1[[#This Row],[OrderCode]],"|",Tableau1[[#This Row],[AnaCode]],"|",Tableau1[[#This Row],[Product]])</f>
        <v>CMD01664406|MTX|Pomme de terre</v>
      </c>
    </row>
    <row r="2575" spans="1:18" x14ac:dyDescent="0.25">
      <c r="A2575" s="1" t="s">
        <v>732</v>
      </c>
      <c r="B2575" s="1" t="s">
        <v>31</v>
      </c>
      <c r="C2575" s="3" t="s">
        <v>52</v>
      </c>
      <c r="D2575" s="3" t="s">
        <v>9</v>
      </c>
      <c r="E2575" s="1" t="s">
        <v>63</v>
      </c>
      <c r="F2575" s="1" t="s">
        <v>2986</v>
      </c>
      <c r="G2575" s="1" t="s">
        <v>1365</v>
      </c>
      <c r="H2575" s="3">
        <f>SUBSTITUTE(LEFT(Tableau1[[#This Row],[OrderDate]],17),".",":")+0</f>
        <v>43571.531192129631</v>
      </c>
      <c r="I2575" s="3">
        <f>SUBSTITUTE(LEFT(Tableau1[[#This Row],[OrderDueTo]],17),".",":")+0</f>
        <v>43579.5</v>
      </c>
      <c r="J2575" s="13" t="str">
        <f>VLOOKUP(Tableau1[[#This Row],[AnaCode]],'Config Analyses'!A:C,2,FALSE)</f>
        <v>Analyse polluants d'emballage</v>
      </c>
      <c r="K2575" s="13" t="str">
        <f>VLOOKUP(Tableau1[[#This Row],[AnaCode]],'Config Analyses'!A:C,3,FALSE)</f>
        <v>Equipe 3</v>
      </c>
      <c r="L2575" s="13" t="str">
        <f>VLOOKUP(Tableau1[[#This Row],[CustomerCode]],'Config Clients'!A:D,3,FALSE)</f>
        <v>Centrale d'achats</v>
      </c>
      <c r="M2575" s="13" t="str">
        <f>VLOOKUP(Tableau1[[#This Row],[CustomerCode]],'Config Clients'!A:D,4,FALSE)</f>
        <v>Sandrine</v>
      </c>
      <c r="N2575" s="10" t="str">
        <f>IFERROR(IF(Tableau1[[#This Row],[Date rendu]]-'Date de l''export'!$A$2&gt;0,"Non","Oui"),"Oui")</f>
        <v>Non</v>
      </c>
      <c r="O2575" s="11">
        <f>IF(Tableau1[[#This Row],[En retard?]]="Non",Tableau1[[#This Row],[Date rendu]]-'Date de l''export'!$A$2,0)</f>
        <v>7.7404166666674428</v>
      </c>
      <c r="P2575" s="14" t="str">
        <f>IF(Tableau1[[#This Row],[En retard?]]="Oui","HD",IF(Tableau1[Délai restant]&lt;1,"&lt;24h",IF(Tableau1[Délai restant]&lt;2,"&lt;48h","≥48h")))</f>
        <v>≥48h</v>
      </c>
      <c r="Q2575" s="14" t="str">
        <f>IF(AND(Tableau1[[#This Row],[En retard?]]="Oui",OR(Tableau1[[#This Row],[Product]]="Citron",Tableau1[[#This Row],[Product]]="Amandes")),"Oui","Non")</f>
        <v>Non</v>
      </c>
      <c r="R2575" t="str">
        <f>CONCATENATE(Tableau1[[#This Row],[OrderCode]],"|",Tableau1[[#This Row],[AnaCode]],"|",Tableau1[[#This Row],[Product]])</f>
        <v>CMD01745104|PLLT|Pomme de terre</v>
      </c>
    </row>
    <row r="2576" spans="1:18" x14ac:dyDescent="0.25">
      <c r="A2576" s="1" t="s">
        <v>478</v>
      </c>
      <c r="B2576" s="1" t="s">
        <v>31</v>
      </c>
      <c r="C2576" s="3" t="s">
        <v>52</v>
      </c>
      <c r="D2576" s="3" t="s">
        <v>9</v>
      </c>
      <c r="E2576" s="1" t="s">
        <v>226</v>
      </c>
      <c r="F2576" s="1" t="s">
        <v>2715</v>
      </c>
      <c r="G2576" s="1" t="s">
        <v>950</v>
      </c>
      <c r="H2576" s="3">
        <f>SUBSTITUTE(LEFT(Tableau1[[#This Row],[OrderDate]],17),".",":")+0</f>
        <v>43571.532731481479</v>
      </c>
      <c r="I2576" s="3">
        <f>SUBSTITUTE(LEFT(Tableau1[[#This Row],[OrderDueTo]],17),".",":")+0</f>
        <v>43574.5</v>
      </c>
      <c r="J2576" s="13" t="str">
        <f>VLOOKUP(Tableau1[[#This Row],[AnaCode]],'Config Analyses'!A:C,2,FALSE)</f>
        <v>Analyse microbiologique</v>
      </c>
      <c r="K2576" s="13" t="str">
        <f>VLOOKUP(Tableau1[[#This Row],[AnaCode]],'Config Analyses'!A:C,3,FALSE)</f>
        <v>Equipe 4</v>
      </c>
      <c r="L2576" s="13" t="str">
        <f>VLOOKUP(Tableau1[[#This Row],[CustomerCode]],'Config Clients'!A:D,3,FALSE)</f>
        <v>Centrale d'achats</v>
      </c>
      <c r="M2576" s="13" t="str">
        <f>VLOOKUP(Tableau1[[#This Row],[CustomerCode]],'Config Clients'!A:D,4,FALSE)</f>
        <v>Sandrine</v>
      </c>
      <c r="N2576" s="10" t="str">
        <f>IFERROR(IF(Tableau1[[#This Row],[Date rendu]]-'Date de l''export'!$A$2&gt;0,"Non","Oui"),"Oui")</f>
        <v>Non</v>
      </c>
      <c r="O2576" s="11">
        <f>IF(Tableau1[[#This Row],[En retard?]]="Non",Tableau1[[#This Row],[Date rendu]]-'Date de l''export'!$A$2,0)</f>
        <v>2.7404166666674428</v>
      </c>
      <c r="P2576" s="14" t="str">
        <f>IF(Tableau1[[#This Row],[En retard?]]="Oui","HD",IF(Tableau1[Délai restant]&lt;1,"&lt;24h",IF(Tableau1[Délai restant]&lt;2,"&lt;48h","≥48h")))</f>
        <v>≥48h</v>
      </c>
      <c r="Q2576" s="14" t="str">
        <f>IF(AND(Tableau1[[#This Row],[En retard?]]="Oui",OR(Tableau1[[#This Row],[Product]]="Citron",Tableau1[[#This Row],[Product]]="Amandes")),"Oui","Non")</f>
        <v>Non</v>
      </c>
      <c r="R2576" t="str">
        <f>CONCATENATE(Tableau1[[#This Row],[OrderCode]],"|",Tableau1[[#This Row],[AnaCode]],"|",Tableau1[[#This Row],[Product]])</f>
        <v>CMD01749303|BACT|Pomme de terre</v>
      </c>
    </row>
    <row r="2577" spans="1:18" x14ac:dyDescent="0.25">
      <c r="A2577" s="1" t="s">
        <v>280</v>
      </c>
      <c r="B2577" s="1" t="s">
        <v>31</v>
      </c>
      <c r="C2577" s="3" t="s">
        <v>54</v>
      </c>
      <c r="D2577" s="3" t="s">
        <v>10</v>
      </c>
      <c r="E2577" s="1" t="s">
        <v>179</v>
      </c>
      <c r="F2577" s="1" t="s">
        <v>3010</v>
      </c>
      <c r="G2577" s="1" t="s">
        <v>945</v>
      </c>
      <c r="H2577" s="3">
        <f>SUBSTITUTE(LEFT(Tableau1[[#This Row],[OrderDate]],17),".",":")+0</f>
        <v>43571.533506944441</v>
      </c>
      <c r="I2577" s="3">
        <f>SUBSTITUTE(LEFT(Tableau1[[#This Row],[OrderDueTo]],17),".",":")+0</f>
        <v>43572.5</v>
      </c>
      <c r="J2577" s="13" t="str">
        <f>VLOOKUP(Tableau1[[#This Row],[AnaCode]],'Config Analyses'!A:C,2,FALSE)</f>
        <v>Analyse métaux lourds</v>
      </c>
      <c r="K2577" s="13" t="str">
        <f>VLOOKUP(Tableau1[[#This Row],[AnaCode]],'Config Analyses'!A:C,3,FALSE)</f>
        <v>Equipe 1</v>
      </c>
      <c r="L2577" s="13" t="str">
        <f>VLOOKUP(Tableau1[[#This Row],[CustomerCode]],'Config Clients'!A:D,3,FALSE)</f>
        <v>Coopérative agricole</v>
      </c>
      <c r="M2577" s="13" t="str">
        <f>VLOOKUP(Tableau1[[#This Row],[CustomerCode]],'Config Clients'!A:D,4,FALSE)</f>
        <v>Julie</v>
      </c>
      <c r="N2577" s="10" t="str">
        <f>IFERROR(IF(Tableau1[[#This Row],[Date rendu]]-'Date de l''export'!$A$2&gt;0,"Non","Oui"),"Oui")</f>
        <v>Non</v>
      </c>
      <c r="O2577" s="11">
        <f>IF(Tableau1[[#This Row],[En retard?]]="Non",Tableau1[[#This Row],[Date rendu]]-'Date de l''export'!$A$2,0)</f>
        <v>0.74041666666744277</v>
      </c>
      <c r="P2577" s="14" t="str">
        <f>IF(Tableau1[[#This Row],[En retard?]]="Oui","HD",IF(Tableau1[Délai restant]&lt;1,"&lt;24h",IF(Tableau1[Délai restant]&lt;2,"&lt;48h","≥48h")))</f>
        <v>&lt;24h</v>
      </c>
      <c r="Q2577" s="14" t="str">
        <f>IF(AND(Tableau1[[#This Row],[En retard?]]="Oui",OR(Tableau1[[#This Row],[Product]]="Citron",Tableau1[[#This Row],[Product]]="Amandes")),"Oui","Non")</f>
        <v>Non</v>
      </c>
      <c r="R2577" t="str">
        <f>CONCATENATE(Tableau1[[#This Row],[OrderCode]],"|",Tableau1[[#This Row],[AnaCode]],"|",Tableau1[[#This Row],[Product]])</f>
        <v>CMD01711305|MTX|Pomme de terre</v>
      </c>
    </row>
    <row r="2578" spans="1:18" x14ac:dyDescent="0.25">
      <c r="A2578" s="1" t="s">
        <v>194</v>
      </c>
      <c r="B2578" s="1" t="s">
        <v>31</v>
      </c>
      <c r="C2578" s="3" t="s">
        <v>49</v>
      </c>
      <c r="D2578" s="3" t="s">
        <v>8</v>
      </c>
      <c r="E2578" s="1" t="s">
        <v>229</v>
      </c>
      <c r="F2578" s="1" t="s">
        <v>2944</v>
      </c>
      <c r="G2578" s="1" t="s">
        <v>950</v>
      </c>
      <c r="H2578" s="3">
        <f>SUBSTITUTE(LEFT(Tableau1[[#This Row],[OrderDate]],17),".",":")+0</f>
        <v>43571.533587962964</v>
      </c>
      <c r="I2578" s="3">
        <f>SUBSTITUTE(LEFT(Tableau1[[#This Row],[OrderDueTo]],17),".",":")+0</f>
        <v>43574.5</v>
      </c>
      <c r="J2578" s="13" t="str">
        <f>VLOOKUP(Tableau1[[#This Row],[AnaCode]],'Config Analyses'!A:C,2,FALSE)</f>
        <v>Analyse sucres</v>
      </c>
      <c r="K2578" s="13" t="str">
        <f>VLOOKUP(Tableau1[[#This Row],[AnaCode]],'Config Analyses'!A:C,3,FALSE)</f>
        <v>Equipe 2</v>
      </c>
      <c r="L2578" s="13" t="str">
        <f>VLOOKUP(Tableau1[[#This Row],[CustomerCode]],'Config Clients'!A:D,3,FALSE)</f>
        <v>Grande surface</v>
      </c>
      <c r="M2578" s="13" t="str">
        <f>VLOOKUP(Tableau1[[#This Row],[CustomerCode]],'Config Clients'!A:D,4,FALSE)</f>
        <v>Eric</v>
      </c>
      <c r="N2578" s="10" t="str">
        <f>IFERROR(IF(Tableau1[[#This Row],[Date rendu]]-'Date de l''export'!$A$2&gt;0,"Non","Oui"),"Oui")</f>
        <v>Non</v>
      </c>
      <c r="O2578" s="11">
        <f>IF(Tableau1[[#This Row],[En retard?]]="Non",Tableau1[[#This Row],[Date rendu]]-'Date de l''export'!$A$2,0)</f>
        <v>2.7404166666674428</v>
      </c>
      <c r="P2578" s="14" t="str">
        <f>IF(Tableau1[[#This Row],[En retard?]]="Oui","HD",IF(Tableau1[Délai restant]&lt;1,"&lt;24h",IF(Tableau1[Délai restant]&lt;2,"&lt;48h","≥48h")))</f>
        <v>≥48h</v>
      </c>
      <c r="Q2578" s="14" t="str">
        <f>IF(AND(Tableau1[[#This Row],[En retard?]]="Oui",OR(Tableau1[[#This Row],[Product]]="Citron",Tableau1[[#This Row],[Product]]="Amandes")),"Oui","Non")</f>
        <v>Non</v>
      </c>
      <c r="R2578" t="str">
        <f>CONCATENATE(Tableau1[[#This Row],[OrderCode]],"|",Tableau1[[#This Row],[AnaCode]],"|",Tableau1[[#This Row],[Product]])</f>
        <v>CMD01546205|SCR|Pomme de terre</v>
      </c>
    </row>
    <row r="2579" spans="1:18" x14ac:dyDescent="0.25">
      <c r="A2579" s="1" t="s">
        <v>879</v>
      </c>
      <c r="B2579" s="1" t="s">
        <v>43</v>
      </c>
      <c r="C2579" s="3" t="s">
        <v>225</v>
      </c>
      <c r="D2579" s="3" t="s">
        <v>39</v>
      </c>
      <c r="E2579" s="1" t="s">
        <v>130</v>
      </c>
      <c r="F2579" s="1" t="s">
        <v>3004</v>
      </c>
      <c r="G2579" s="1" t="s">
        <v>1365</v>
      </c>
      <c r="H2579" s="3">
        <f>SUBSTITUTE(LEFT(Tableau1[[#This Row],[OrderDate]],17),".",":")+0</f>
        <v>43571.534166666665</v>
      </c>
      <c r="I2579" s="3">
        <f>SUBSTITUTE(LEFT(Tableau1[[#This Row],[OrderDueTo]],17),".",":")+0</f>
        <v>43579.5</v>
      </c>
      <c r="J2579" s="13" t="str">
        <f>VLOOKUP(Tableau1[[#This Row],[AnaCode]],'Config Analyses'!A:C,2,FALSE)</f>
        <v>Analyse pesticides</v>
      </c>
      <c r="K2579" s="13" t="str">
        <f>VLOOKUP(Tableau1[[#This Row],[AnaCode]],'Config Analyses'!A:C,3,FALSE)</f>
        <v>Equipe 3</v>
      </c>
      <c r="L2579" s="13" t="str">
        <f>VLOOKUP(Tableau1[[#This Row],[CustomerCode]],'Config Clients'!A:D,3,FALSE)</f>
        <v>Coopérative agricole</v>
      </c>
      <c r="M2579" s="13" t="str">
        <f>VLOOKUP(Tableau1[[#This Row],[CustomerCode]],'Config Clients'!A:D,4,FALSE)</f>
        <v>Béatrice</v>
      </c>
      <c r="N2579" s="10" t="str">
        <f>IFERROR(IF(Tableau1[[#This Row],[Date rendu]]-'Date de l''export'!$A$2&gt;0,"Non","Oui"),"Oui")</f>
        <v>Non</v>
      </c>
      <c r="O2579" s="11">
        <f>IF(Tableau1[[#This Row],[En retard?]]="Non",Tableau1[[#This Row],[Date rendu]]-'Date de l''export'!$A$2,0)</f>
        <v>7.7404166666674428</v>
      </c>
      <c r="P2579" s="14" t="str">
        <f>IF(Tableau1[[#This Row],[En retard?]]="Oui","HD",IF(Tableau1[Délai restant]&lt;1,"&lt;24h",IF(Tableau1[Délai restant]&lt;2,"&lt;48h","≥48h")))</f>
        <v>≥48h</v>
      </c>
      <c r="Q2579" s="14" t="str">
        <f>IF(AND(Tableau1[[#This Row],[En retard?]]="Oui",OR(Tableau1[[#This Row],[Product]]="Citron",Tableau1[[#This Row],[Product]]="Amandes")),"Oui","Non")</f>
        <v>Non</v>
      </c>
      <c r="R2579" t="str">
        <f>CONCATENATE(Tableau1[[#This Row],[OrderCode]],"|",Tableau1[[#This Row],[AnaCode]],"|",Tableau1[[#This Row],[Product]])</f>
        <v>CMD01772701|PEST|Pomme</v>
      </c>
    </row>
    <row r="2580" spans="1:18" x14ac:dyDescent="0.25">
      <c r="A2580" s="1" t="s">
        <v>191</v>
      </c>
      <c r="B2580" s="1" t="s">
        <v>31</v>
      </c>
      <c r="C2580" s="3" t="s">
        <v>98</v>
      </c>
      <c r="D2580" s="3" t="s">
        <v>27</v>
      </c>
      <c r="E2580" s="1" t="s">
        <v>179</v>
      </c>
      <c r="F2580" s="1" t="s">
        <v>2963</v>
      </c>
      <c r="G2580" s="1" t="s">
        <v>945</v>
      </c>
      <c r="H2580" s="3">
        <f>SUBSTITUTE(LEFT(Tableau1[[#This Row],[OrderDate]],17),".",":")+0</f>
        <v>43571.53434027778</v>
      </c>
      <c r="I2580" s="3">
        <f>SUBSTITUTE(LEFT(Tableau1[[#This Row],[OrderDueTo]],17),".",":")+0</f>
        <v>43572.5</v>
      </c>
      <c r="J2580" s="13" t="str">
        <f>VLOOKUP(Tableau1[[#This Row],[AnaCode]],'Config Analyses'!A:C,2,FALSE)</f>
        <v>Analyse métaux lourds</v>
      </c>
      <c r="K2580" s="13" t="str">
        <f>VLOOKUP(Tableau1[[#This Row],[AnaCode]],'Config Analyses'!A:C,3,FALSE)</f>
        <v>Equipe 1</v>
      </c>
      <c r="L2580" s="13" t="str">
        <f>VLOOKUP(Tableau1[[#This Row],[CustomerCode]],'Config Clients'!A:D,3,FALSE)</f>
        <v>Coopérative agricole</v>
      </c>
      <c r="M2580" s="13" t="str">
        <f>VLOOKUP(Tableau1[[#This Row],[CustomerCode]],'Config Clients'!A:D,4,FALSE)</f>
        <v>Julie</v>
      </c>
      <c r="N2580" s="10" t="str">
        <f>IFERROR(IF(Tableau1[[#This Row],[Date rendu]]-'Date de l''export'!$A$2&gt;0,"Non","Oui"),"Oui")</f>
        <v>Non</v>
      </c>
      <c r="O2580" s="11">
        <f>IF(Tableau1[[#This Row],[En retard?]]="Non",Tableau1[[#This Row],[Date rendu]]-'Date de l''export'!$A$2,0)</f>
        <v>0.74041666666744277</v>
      </c>
      <c r="P2580" s="14" t="str">
        <f>IF(Tableau1[[#This Row],[En retard?]]="Oui","HD",IF(Tableau1[Délai restant]&lt;1,"&lt;24h",IF(Tableau1[Délai restant]&lt;2,"&lt;48h","≥48h")))</f>
        <v>&lt;24h</v>
      </c>
      <c r="Q2580" s="14" t="str">
        <f>IF(AND(Tableau1[[#This Row],[En retard?]]="Oui",OR(Tableau1[[#This Row],[Product]]="Citron",Tableau1[[#This Row],[Product]]="Amandes")),"Oui","Non")</f>
        <v>Non</v>
      </c>
      <c r="R2580" t="str">
        <f>CONCATENATE(Tableau1[[#This Row],[OrderCode]],"|",Tableau1[[#This Row],[AnaCode]],"|",Tableau1[[#This Row],[Product]])</f>
        <v>CMD01603505|MTX|Pomme de terre</v>
      </c>
    </row>
    <row r="2581" spans="1:18" x14ac:dyDescent="0.25">
      <c r="A2581" s="1" t="s">
        <v>3430</v>
      </c>
      <c r="B2581" s="1" t="s">
        <v>31</v>
      </c>
      <c r="C2581" s="3" t="s">
        <v>73</v>
      </c>
      <c r="D2581" s="3" t="s">
        <v>23</v>
      </c>
      <c r="E2581" s="1" t="s">
        <v>229</v>
      </c>
      <c r="F2581" s="1" t="s">
        <v>4093</v>
      </c>
      <c r="G2581" s="1" t="s">
        <v>950</v>
      </c>
      <c r="H2581" s="3">
        <f>SUBSTITUTE(LEFT(Tableau1[[#This Row],[OrderDate]],17),".",":")+0</f>
        <v>43571.535601851851</v>
      </c>
      <c r="I2581" s="3">
        <f>SUBSTITUTE(LEFT(Tableau1[[#This Row],[OrderDueTo]],17),".",":")+0</f>
        <v>43574.5</v>
      </c>
      <c r="J2581" s="13" t="str">
        <f>VLOOKUP(Tableau1[[#This Row],[AnaCode]],'Config Analyses'!A:C,2,FALSE)</f>
        <v>Analyse sucres</v>
      </c>
      <c r="K2581" s="13" t="str">
        <f>VLOOKUP(Tableau1[[#This Row],[AnaCode]],'Config Analyses'!A:C,3,FALSE)</f>
        <v>Equipe 2</v>
      </c>
      <c r="L2581" s="13" t="str">
        <f>VLOOKUP(Tableau1[[#This Row],[CustomerCode]],'Config Clients'!A:D,3,FALSE)</f>
        <v>Entreprises agro-alimentaires</v>
      </c>
      <c r="M2581" s="13" t="str">
        <f>VLOOKUP(Tableau1[[#This Row],[CustomerCode]],'Config Clients'!A:D,4,FALSE)</f>
        <v>Julien</v>
      </c>
      <c r="N2581" s="10" t="str">
        <f>IFERROR(IF(Tableau1[[#This Row],[Date rendu]]-'Date de l''export'!$A$2&gt;0,"Non","Oui"),"Oui")</f>
        <v>Non</v>
      </c>
      <c r="O2581" s="11">
        <f>IF(Tableau1[[#This Row],[En retard?]]="Non",Tableau1[[#This Row],[Date rendu]]-'Date de l''export'!$A$2,0)</f>
        <v>2.7404166666674428</v>
      </c>
      <c r="P2581" s="14" t="str">
        <f>IF(Tableau1[[#This Row],[En retard?]]="Oui","HD",IF(Tableau1[Délai restant]&lt;1,"&lt;24h",IF(Tableau1[Délai restant]&lt;2,"&lt;48h","≥48h")))</f>
        <v>≥48h</v>
      </c>
      <c r="Q2581" s="14" t="str">
        <f>IF(AND(Tableau1[[#This Row],[En retard?]]="Oui",OR(Tableau1[[#This Row],[Product]]="Citron",Tableau1[[#This Row],[Product]]="Amandes")),"Oui","Non")</f>
        <v>Non</v>
      </c>
      <c r="R2581" t="str">
        <f>CONCATENATE(Tableau1[[#This Row],[OrderCode]],"|",Tableau1[[#This Row],[AnaCode]],"|",Tableau1[[#This Row],[Product]])</f>
        <v>CMD01392201|SCR|Pomme de terre</v>
      </c>
    </row>
    <row r="2582" spans="1:18" x14ac:dyDescent="0.25">
      <c r="A2582" s="1" t="s">
        <v>281</v>
      </c>
      <c r="B2582" s="1" t="s">
        <v>31</v>
      </c>
      <c r="C2582" s="3" t="s">
        <v>52</v>
      </c>
      <c r="D2582" s="3" t="s">
        <v>9</v>
      </c>
      <c r="E2582" s="1" t="s">
        <v>179</v>
      </c>
      <c r="F2582" s="1" t="s">
        <v>2965</v>
      </c>
      <c r="G2582" s="1" t="s">
        <v>945</v>
      </c>
      <c r="H2582" s="3">
        <f>SUBSTITUTE(LEFT(Tableau1[[#This Row],[OrderDate]],17),".",":")+0</f>
        <v>43571.535624999997</v>
      </c>
      <c r="I2582" s="3">
        <f>SUBSTITUTE(LEFT(Tableau1[[#This Row],[OrderDueTo]],17),".",":")+0</f>
        <v>43572.5</v>
      </c>
      <c r="J2582" s="13" t="str">
        <f>VLOOKUP(Tableau1[[#This Row],[AnaCode]],'Config Analyses'!A:C,2,FALSE)</f>
        <v>Analyse métaux lourds</v>
      </c>
      <c r="K2582" s="13" t="str">
        <f>VLOOKUP(Tableau1[[#This Row],[AnaCode]],'Config Analyses'!A:C,3,FALSE)</f>
        <v>Equipe 1</v>
      </c>
      <c r="L2582" s="13" t="str">
        <f>VLOOKUP(Tableau1[[#This Row],[CustomerCode]],'Config Clients'!A:D,3,FALSE)</f>
        <v>Centrale d'achats</v>
      </c>
      <c r="M2582" s="13" t="str">
        <f>VLOOKUP(Tableau1[[#This Row],[CustomerCode]],'Config Clients'!A:D,4,FALSE)</f>
        <v>Sandrine</v>
      </c>
      <c r="N2582" s="10" t="str">
        <f>IFERROR(IF(Tableau1[[#This Row],[Date rendu]]-'Date de l''export'!$A$2&gt;0,"Non","Oui"),"Oui")</f>
        <v>Non</v>
      </c>
      <c r="O2582" s="11">
        <f>IF(Tableau1[[#This Row],[En retard?]]="Non",Tableau1[[#This Row],[Date rendu]]-'Date de l''export'!$A$2,0)</f>
        <v>0.74041666666744277</v>
      </c>
      <c r="P2582" s="14" t="str">
        <f>IF(Tableau1[[#This Row],[En retard?]]="Oui","HD",IF(Tableau1[Délai restant]&lt;1,"&lt;24h",IF(Tableau1[Délai restant]&lt;2,"&lt;48h","≥48h")))</f>
        <v>&lt;24h</v>
      </c>
      <c r="Q2582" s="14" t="str">
        <f>IF(AND(Tableau1[[#This Row],[En retard?]]="Oui",OR(Tableau1[[#This Row],[Product]]="Citron",Tableau1[[#This Row],[Product]]="Amandes")),"Oui","Non")</f>
        <v>Non</v>
      </c>
      <c r="R2582" t="str">
        <f>CONCATENATE(Tableau1[[#This Row],[OrderCode]],"|",Tableau1[[#This Row],[AnaCode]],"|",Tableau1[[#This Row],[Product]])</f>
        <v>CMD01668310|MTX|Pomme de terre</v>
      </c>
    </row>
    <row r="2583" spans="1:18" x14ac:dyDescent="0.25">
      <c r="A2583" s="1" t="s">
        <v>333</v>
      </c>
      <c r="B2583" s="1" t="s">
        <v>31</v>
      </c>
      <c r="C2583" s="3" t="s">
        <v>54</v>
      </c>
      <c r="D2583" s="3" t="s">
        <v>10</v>
      </c>
      <c r="E2583" s="1" t="s">
        <v>179</v>
      </c>
      <c r="F2583" s="1" t="s">
        <v>2966</v>
      </c>
      <c r="G2583" s="1" t="s">
        <v>945</v>
      </c>
      <c r="H2583" s="3">
        <f>SUBSTITUTE(LEFT(Tableau1[[#This Row],[OrderDate]],17),".",":")+0</f>
        <v>43571.535682870373</v>
      </c>
      <c r="I2583" s="3">
        <f>SUBSTITUTE(LEFT(Tableau1[[#This Row],[OrderDueTo]],17),".",":")+0</f>
        <v>43572.5</v>
      </c>
      <c r="J2583" s="13" t="str">
        <f>VLOOKUP(Tableau1[[#This Row],[AnaCode]],'Config Analyses'!A:C,2,FALSE)</f>
        <v>Analyse métaux lourds</v>
      </c>
      <c r="K2583" s="13" t="str">
        <f>VLOOKUP(Tableau1[[#This Row],[AnaCode]],'Config Analyses'!A:C,3,FALSE)</f>
        <v>Equipe 1</v>
      </c>
      <c r="L2583" s="13" t="str">
        <f>VLOOKUP(Tableau1[[#This Row],[CustomerCode]],'Config Clients'!A:D,3,FALSE)</f>
        <v>Coopérative agricole</v>
      </c>
      <c r="M2583" s="13" t="str">
        <f>VLOOKUP(Tableau1[[#This Row],[CustomerCode]],'Config Clients'!A:D,4,FALSE)</f>
        <v>Julie</v>
      </c>
      <c r="N2583" s="10" t="str">
        <f>IFERROR(IF(Tableau1[[#This Row],[Date rendu]]-'Date de l''export'!$A$2&gt;0,"Non","Oui"),"Oui")</f>
        <v>Non</v>
      </c>
      <c r="O2583" s="11">
        <f>IF(Tableau1[[#This Row],[En retard?]]="Non",Tableau1[[#This Row],[Date rendu]]-'Date de l''export'!$A$2,0)</f>
        <v>0.74041666666744277</v>
      </c>
      <c r="P2583" s="14" t="str">
        <f>IF(Tableau1[[#This Row],[En retard?]]="Oui","HD",IF(Tableau1[Délai restant]&lt;1,"&lt;24h",IF(Tableau1[Délai restant]&lt;2,"&lt;48h","≥48h")))</f>
        <v>&lt;24h</v>
      </c>
      <c r="Q2583" s="14" t="str">
        <f>IF(AND(Tableau1[[#This Row],[En retard?]]="Oui",OR(Tableau1[[#This Row],[Product]]="Citron",Tableau1[[#This Row],[Product]]="Amandes")),"Oui","Non")</f>
        <v>Non</v>
      </c>
      <c r="R2583" t="str">
        <f>CONCATENATE(Tableau1[[#This Row],[OrderCode]],"|",Tableau1[[#This Row],[AnaCode]],"|",Tableau1[[#This Row],[Product]])</f>
        <v>CMD01743701|MTX|Pomme de terre</v>
      </c>
    </row>
    <row r="2584" spans="1:18" x14ac:dyDescent="0.25">
      <c r="A2584" s="1" t="s">
        <v>766</v>
      </c>
      <c r="B2584" s="1" t="s">
        <v>31</v>
      </c>
      <c r="C2584" s="3" t="s">
        <v>52</v>
      </c>
      <c r="D2584" s="3" t="s">
        <v>9</v>
      </c>
      <c r="E2584" s="1" t="s">
        <v>63</v>
      </c>
      <c r="F2584" s="1" t="s">
        <v>3001</v>
      </c>
      <c r="G2584" s="1" t="s">
        <v>1365</v>
      </c>
      <c r="H2584" s="3">
        <f>SUBSTITUTE(LEFT(Tableau1[[#This Row],[OrderDate]],17),".",":")+0</f>
        <v>43571.535844907405</v>
      </c>
      <c r="I2584" s="3">
        <f>SUBSTITUTE(LEFT(Tableau1[[#This Row],[OrderDueTo]],17),".",":")+0</f>
        <v>43579.5</v>
      </c>
      <c r="J2584" s="13" t="str">
        <f>VLOOKUP(Tableau1[[#This Row],[AnaCode]],'Config Analyses'!A:C,2,FALSE)</f>
        <v>Analyse polluants d'emballage</v>
      </c>
      <c r="K2584" s="13" t="str">
        <f>VLOOKUP(Tableau1[[#This Row],[AnaCode]],'Config Analyses'!A:C,3,FALSE)</f>
        <v>Equipe 3</v>
      </c>
      <c r="L2584" s="13" t="str">
        <f>VLOOKUP(Tableau1[[#This Row],[CustomerCode]],'Config Clients'!A:D,3,FALSE)</f>
        <v>Centrale d'achats</v>
      </c>
      <c r="M2584" s="13" t="str">
        <f>VLOOKUP(Tableau1[[#This Row],[CustomerCode]],'Config Clients'!A:D,4,FALSE)</f>
        <v>Sandrine</v>
      </c>
      <c r="N2584" s="10" t="str">
        <f>IFERROR(IF(Tableau1[[#This Row],[Date rendu]]-'Date de l''export'!$A$2&gt;0,"Non","Oui"),"Oui")</f>
        <v>Non</v>
      </c>
      <c r="O2584" s="11">
        <f>IF(Tableau1[[#This Row],[En retard?]]="Non",Tableau1[[#This Row],[Date rendu]]-'Date de l''export'!$A$2,0)</f>
        <v>7.7404166666674428</v>
      </c>
      <c r="P2584" s="14" t="str">
        <f>IF(Tableau1[[#This Row],[En retard?]]="Oui","HD",IF(Tableau1[Délai restant]&lt;1,"&lt;24h",IF(Tableau1[Délai restant]&lt;2,"&lt;48h","≥48h")))</f>
        <v>≥48h</v>
      </c>
      <c r="Q2584" s="14" t="str">
        <f>IF(AND(Tableau1[[#This Row],[En retard?]]="Oui",OR(Tableau1[[#This Row],[Product]]="Citron",Tableau1[[#This Row],[Product]]="Amandes")),"Oui","Non")</f>
        <v>Non</v>
      </c>
      <c r="R2584" t="str">
        <f>CONCATENATE(Tableau1[[#This Row],[OrderCode]],"|",Tableau1[[#This Row],[AnaCode]],"|",Tableau1[[#This Row],[Product]])</f>
        <v>CMD01784002|PLLT|Pomme de terre</v>
      </c>
    </row>
    <row r="2585" spans="1:18" x14ac:dyDescent="0.25">
      <c r="A2585" s="1" t="s">
        <v>3706</v>
      </c>
      <c r="B2585" s="1" t="s">
        <v>42</v>
      </c>
      <c r="C2585" s="3" t="s">
        <v>188</v>
      </c>
      <c r="D2585" s="3" t="s">
        <v>38</v>
      </c>
      <c r="E2585" s="1" t="s">
        <v>179</v>
      </c>
      <c r="F2585" s="1" t="s">
        <v>4094</v>
      </c>
      <c r="G2585" s="1" t="s">
        <v>945</v>
      </c>
      <c r="H2585" s="3">
        <f>SUBSTITUTE(LEFT(Tableau1[[#This Row],[OrderDate]],17),".",":")+0</f>
        <v>43571.535891203705</v>
      </c>
      <c r="I2585" s="3">
        <f>SUBSTITUTE(LEFT(Tableau1[[#This Row],[OrderDueTo]],17),".",":")+0</f>
        <v>43572.5</v>
      </c>
      <c r="J2585" s="13" t="str">
        <f>VLOOKUP(Tableau1[[#This Row],[AnaCode]],'Config Analyses'!A:C,2,FALSE)</f>
        <v>Analyse métaux lourds</v>
      </c>
      <c r="K2585" s="13" t="str">
        <f>VLOOKUP(Tableau1[[#This Row],[AnaCode]],'Config Analyses'!A:C,3,FALSE)</f>
        <v>Equipe 1</v>
      </c>
      <c r="L2585" s="13" t="str">
        <f>VLOOKUP(Tableau1[[#This Row],[CustomerCode]],'Config Clients'!A:D,3,FALSE)</f>
        <v>Coopérative agricole</v>
      </c>
      <c r="M2585" s="13" t="str">
        <f>VLOOKUP(Tableau1[[#This Row],[CustomerCode]],'Config Clients'!A:D,4,FALSE)</f>
        <v>Julie</v>
      </c>
      <c r="N2585" s="10" t="str">
        <f>IFERROR(IF(Tableau1[[#This Row],[Date rendu]]-'Date de l''export'!$A$2&gt;0,"Non","Oui"),"Oui")</f>
        <v>Non</v>
      </c>
      <c r="O2585" s="11">
        <f>IF(Tableau1[[#This Row],[En retard?]]="Non",Tableau1[[#This Row],[Date rendu]]-'Date de l''export'!$A$2,0)</f>
        <v>0.74041666666744277</v>
      </c>
      <c r="P2585" s="14" t="str">
        <f>IF(Tableau1[[#This Row],[En retard?]]="Oui","HD",IF(Tableau1[Délai restant]&lt;1,"&lt;24h",IF(Tableau1[Délai restant]&lt;2,"&lt;48h","≥48h")))</f>
        <v>&lt;24h</v>
      </c>
      <c r="Q2585" s="14" t="str">
        <f>IF(AND(Tableau1[[#This Row],[En retard?]]="Oui",OR(Tableau1[[#This Row],[Product]]="Citron",Tableau1[[#This Row],[Product]]="Amandes")),"Oui","Non")</f>
        <v>Non</v>
      </c>
      <c r="R2585" t="str">
        <f>CONCATENATE(Tableau1[[#This Row],[OrderCode]],"|",Tableau1[[#This Row],[AnaCode]],"|",Tableau1[[#This Row],[Product]])</f>
        <v>CMD01646424|MTX|Jus de fruits</v>
      </c>
    </row>
    <row r="2586" spans="1:18" x14ac:dyDescent="0.25">
      <c r="A2586" s="1" t="s">
        <v>4095</v>
      </c>
      <c r="B2586" s="1" t="s">
        <v>42</v>
      </c>
      <c r="C2586" s="3" t="s">
        <v>188</v>
      </c>
      <c r="D2586" s="3" t="s">
        <v>38</v>
      </c>
      <c r="E2586" s="1" t="s">
        <v>179</v>
      </c>
      <c r="F2586" s="1" t="s">
        <v>4096</v>
      </c>
      <c r="G2586" s="1" t="s">
        <v>945</v>
      </c>
      <c r="H2586" s="3">
        <f>SUBSTITUTE(LEFT(Tableau1[[#This Row],[OrderDate]],17),".",":")+0</f>
        <v>43571.535995370374</v>
      </c>
      <c r="I2586" s="3">
        <f>SUBSTITUTE(LEFT(Tableau1[[#This Row],[OrderDueTo]],17),".",":")+0</f>
        <v>43572.5</v>
      </c>
      <c r="J2586" s="13" t="str">
        <f>VLOOKUP(Tableau1[[#This Row],[AnaCode]],'Config Analyses'!A:C,2,FALSE)</f>
        <v>Analyse métaux lourds</v>
      </c>
      <c r="K2586" s="13" t="str">
        <f>VLOOKUP(Tableau1[[#This Row],[AnaCode]],'Config Analyses'!A:C,3,FALSE)</f>
        <v>Equipe 1</v>
      </c>
      <c r="L2586" s="13" t="str">
        <f>VLOOKUP(Tableau1[[#This Row],[CustomerCode]],'Config Clients'!A:D,3,FALSE)</f>
        <v>Coopérative agricole</v>
      </c>
      <c r="M2586" s="13" t="str">
        <f>VLOOKUP(Tableau1[[#This Row],[CustomerCode]],'Config Clients'!A:D,4,FALSE)</f>
        <v>Julie</v>
      </c>
      <c r="N2586" s="10" t="str">
        <f>IFERROR(IF(Tableau1[[#This Row],[Date rendu]]-'Date de l''export'!$A$2&gt;0,"Non","Oui"),"Oui")</f>
        <v>Non</v>
      </c>
      <c r="O2586" s="11">
        <f>IF(Tableau1[[#This Row],[En retard?]]="Non",Tableau1[[#This Row],[Date rendu]]-'Date de l''export'!$A$2,0)</f>
        <v>0.74041666666744277</v>
      </c>
      <c r="P2586" s="14" t="str">
        <f>IF(Tableau1[[#This Row],[En retard?]]="Oui","HD",IF(Tableau1[Délai restant]&lt;1,"&lt;24h",IF(Tableau1[Délai restant]&lt;2,"&lt;48h","≥48h")))</f>
        <v>&lt;24h</v>
      </c>
      <c r="Q2586" s="14" t="str">
        <f>IF(AND(Tableau1[[#This Row],[En retard?]]="Oui",OR(Tableau1[[#This Row],[Product]]="Citron",Tableau1[[#This Row],[Product]]="Amandes")),"Oui","Non")</f>
        <v>Non</v>
      </c>
      <c r="R2586" t="str">
        <f>CONCATENATE(Tableau1[[#This Row],[OrderCode]],"|",Tableau1[[#This Row],[AnaCode]],"|",Tableau1[[#This Row],[Product]])</f>
        <v>CMD01601415|MTX|Jus de fruits</v>
      </c>
    </row>
    <row r="2587" spans="1:18" x14ac:dyDescent="0.25">
      <c r="A2587" s="1" t="s">
        <v>3389</v>
      </c>
      <c r="B2587" s="1" t="s">
        <v>42</v>
      </c>
      <c r="C2587" s="3" t="s">
        <v>188</v>
      </c>
      <c r="D2587" s="3" t="s">
        <v>38</v>
      </c>
      <c r="E2587" s="1" t="s">
        <v>130</v>
      </c>
      <c r="F2587" s="1" t="s">
        <v>4097</v>
      </c>
      <c r="G2587" s="1" t="s">
        <v>1365</v>
      </c>
      <c r="H2587" s="3">
        <f>SUBSTITUTE(LEFT(Tableau1[[#This Row],[OrderDate]],17),".",":")+0</f>
        <v>43571.537824074076</v>
      </c>
      <c r="I2587" s="3">
        <f>SUBSTITUTE(LEFT(Tableau1[[#This Row],[OrderDueTo]],17),".",":")+0</f>
        <v>43579.5</v>
      </c>
      <c r="J2587" s="13" t="str">
        <f>VLOOKUP(Tableau1[[#This Row],[AnaCode]],'Config Analyses'!A:C,2,FALSE)</f>
        <v>Analyse pesticides</v>
      </c>
      <c r="K2587" s="13" t="str">
        <f>VLOOKUP(Tableau1[[#This Row],[AnaCode]],'Config Analyses'!A:C,3,FALSE)</f>
        <v>Equipe 3</v>
      </c>
      <c r="L2587" s="13" t="str">
        <f>VLOOKUP(Tableau1[[#This Row],[CustomerCode]],'Config Clients'!A:D,3,FALSE)</f>
        <v>Coopérative agricole</v>
      </c>
      <c r="M2587" s="13" t="str">
        <f>VLOOKUP(Tableau1[[#This Row],[CustomerCode]],'Config Clients'!A:D,4,FALSE)</f>
        <v>Julie</v>
      </c>
      <c r="N2587" s="10" t="str">
        <f>IFERROR(IF(Tableau1[[#This Row],[Date rendu]]-'Date de l''export'!$A$2&gt;0,"Non","Oui"),"Oui")</f>
        <v>Non</v>
      </c>
      <c r="O2587" s="11">
        <f>IF(Tableau1[[#This Row],[En retard?]]="Non",Tableau1[[#This Row],[Date rendu]]-'Date de l''export'!$A$2,0)</f>
        <v>7.7404166666674428</v>
      </c>
      <c r="P2587" s="14" t="str">
        <f>IF(Tableau1[[#This Row],[En retard?]]="Oui","HD",IF(Tableau1[Délai restant]&lt;1,"&lt;24h",IF(Tableau1[Délai restant]&lt;2,"&lt;48h","≥48h")))</f>
        <v>≥48h</v>
      </c>
      <c r="Q2587" s="14" t="str">
        <f>IF(AND(Tableau1[[#This Row],[En retard?]]="Oui",OR(Tableau1[[#This Row],[Product]]="Citron",Tableau1[[#This Row],[Product]]="Amandes")),"Oui","Non")</f>
        <v>Non</v>
      </c>
      <c r="R2587" t="str">
        <f>CONCATENATE(Tableau1[[#This Row],[OrderCode]],"|",Tableau1[[#This Row],[AnaCode]],"|",Tableau1[[#This Row],[Product]])</f>
        <v>CMD01748539|PEST|Jus de fruits</v>
      </c>
    </row>
    <row r="2588" spans="1:18" x14ac:dyDescent="0.25">
      <c r="A2588" s="1" t="s">
        <v>417</v>
      </c>
      <c r="B2588" s="1" t="s">
        <v>31</v>
      </c>
      <c r="C2588" s="3" t="s">
        <v>98</v>
      </c>
      <c r="D2588" s="3" t="s">
        <v>27</v>
      </c>
      <c r="E2588" s="1" t="s">
        <v>107</v>
      </c>
      <c r="F2588" s="1" t="s">
        <v>2979</v>
      </c>
      <c r="G2588" s="1" t="s">
        <v>973</v>
      </c>
      <c r="H2588" s="3">
        <f>SUBSTITUTE(LEFT(Tableau1[[#This Row],[OrderDate]],17),".",":")+0</f>
        <v>43571.53802083333</v>
      </c>
      <c r="I2588" s="3">
        <f>SUBSTITUTE(LEFT(Tableau1[[#This Row],[OrderDueTo]],17),".",":")+0</f>
        <v>43575.5</v>
      </c>
      <c r="J2588" s="13" t="str">
        <f>VLOOKUP(Tableau1[[#This Row],[AnaCode]],'Config Analyses'!A:C,2,FALSE)</f>
        <v>Analyse nutritionelle</v>
      </c>
      <c r="K2588" s="13" t="str">
        <f>VLOOKUP(Tableau1[[#This Row],[AnaCode]],'Config Analyses'!A:C,3,FALSE)</f>
        <v>Equipe 2</v>
      </c>
      <c r="L2588" s="13" t="str">
        <f>VLOOKUP(Tableau1[[#This Row],[CustomerCode]],'Config Clients'!A:D,3,FALSE)</f>
        <v>Coopérative agricole</v>
      </c>
      <c r="M2588" s="13" t="str">
        <f>VLOOKUP(Tableau1[[#This Row],[CustomerCode]],'Config Clients'!A:D,4,FALSE)</f>
        <v>Julie</v>
      </c>
      <c r="N2588" s="10" t="str">
        <f>IFERROR(IF(Tableau1[[#This Row],[Date rendu]]-'Date de l''export'!$A$2&gt;0,"Non","Oui"),"Oui")</f>
        <v>Non</v>
      </c>
      <c r="O2588" s="11">
        <f>IF(Tableau1[[#This Row],[En retard?]]="Non",Tableau1[[#This Row],[Date rendu]]-'Date de l''export'!$A$2,0)</f>
        <v>3.7404166666674428</v>
      </c>
      <c r="P2588" s="14" t="str">
        <f>IF(Tableau1[[#This Row],[En retard?]]="Oui","HD",IF(Tableau1[Délai restant]&lt;1,"&lt;24h",IF(Tableau1[Délai restant]&lt;2,"&lt;48h","≥48h")))</f>
        <v>≥48h</v>
      </c>
      <c r="Q2588" s="14" t="str">
        <f>IF(AND(Tableau1[[#This Row],[En retard?]]="Oui",OR(Tableau1[[#This Row],[Product]]="Citron",Tableau1[[#This Row],[Product]]="Amandes")),"Oui","Non")</f>
        <v>Non</v>
      </c>
      <c r="R2588" t="str">
        <f>CONCATENATE(Tableau1[[#This Row],[OrderCode]],"|",Tableau1[[#This Row],[AnaCode]],"|",Tableau1[[#This Row],[Product]])</f>
        <v>CMD01698805|NTR|Pomme de terre</v>
      </c>
    </row>
    <row r="2589" spans="1:18" x14ac:dyDescent="0.25">
      <c r="A2589" s="1" t="s">
        <v>4098</v>
      </c>
      <c r="B2589" s="1" t="s">
        <v>42</v>
      </c>
      <c r="C2589" s="3" t="s">
        <v>73</v>
      </c>
      <c r="D2589" s="3" t="s">
        <v>23</v>
      </c>
      <c r="E2589" s="1" t="s">
        <v>130</v>
      </c>
      <c r="F2589" s="1" t="s">
        <v>4099</v>
      </c>
      <c r="G2589" s="1" t="s">
        <v>1365</v>
      </c>
      <c r="H2589" s="3">
        <f>SUBSTITUTE(LEFT(Tableau1[[#This Row],[OrderDate]],17),".",":")+0</f>
        <v>43571.538229166668</v>
      </c>
      <c r="I2589" s="3">
        <f>SUBSTITUTE(LEFT(Tableau1[[#This Row],[OrderDueTo]],17),".",":")+0</f>
        <v>43579.5</v>
      </c>
      <c r="J2589" s="13" t="str">
        <f>VLOOKUP(Tableau1[[#This Row],[AnaCode]],'Config Analyses'!A:C,2,FALSE)</f>
        <v>Analyse pesticides</v>
      </c>
      <c r="K2589" s="13" t="str">
        <f>VLOOKUP(Tableau1[[#This Row],[AnaCode]],'Config Analyses'!A:C,3,FALSE)</f>
        <v>Equipe 3</v>
      </c>
      <c r="L2589" s="13" t="str">
        <f>VLOOKUP(Tableau1[[#This Row],[CustomerCode]],'Config Clients'!A:D,3,FALSE)</f>
        <v>Entreprises agro-alimentaires</v>
      </c>
      <c r="M2589" s="13" t="str">
        <f>VLOOKUP(Tableau1[[#This Row],[CustomerCode]],'Config Clients'!A:D,4,FALSE)</f>
        <v>Julien</v>
      </c>
      <c r="N2589" s="10" t="str">
        <f>IFERROR(IF(Tableau1[[#This Row],[Date rendu]]-'Date de l''export'!$A$2&gt;0,"Non","Oui"),"Oui")</f>
        <v>Non</v>
      </c>
      <c r="O2589" s="11">
        <f>IF(Tableau1[[#This Row],[En retard?]]="Non",Tableau1[[#This Row],[Date rendu]]-'Date de l''export'!$A$2,0)</f>
        <v>7.7404166666674428</v>
      </c>
      <c r="P2589" s="14" t="str">
        <f>IF(Tableau1[[#This Row],[En retard?]]="Oui","HD",IF(Tableau1[Délai restant]&lt;1,"&lt;24h",IF(Tableau1[Délai restant]&lt;2,"&lt;48h","≥48h")))</f>
        <v>≥48h</v>
      </c>
      <c r="Q2589" s="14" t="str">
        <f>IF(AND(Tableau1[[#This Row],[En retard?]]="Oui",OR(Tableau1[[#This Row],[Product]]="Citron",Tableau1[[#This Row],[Product]]="Amandes")),"Oui","Non")</f>
        <v>Non</v>
      </c>
      <c r="R2589" t="str">
        <f>CONCATENATE(Tableau1[[#This Row],[OrderCode]],"|",Tableau1[[#This Row],[AnaCode]],"|",Tableau1[[#This Row],[Product]])</f>
        <v>CMD01572609|PEST|Jus de fruits</v>
      </c>
    </row>
    <row r="2590" spans="1:18" x14ac:dyDescent="0.25">
      <c r="A2590" s="1" t="s">
        <v>4100</v>
      </c>
      <c r="B2590" s="1" t="s">
        <v>42</v>
      </c>
      <c r="C2590" s="3" t="s">
        <v>188</v>
      </c>
      <c r="D2590" s="3" t="s">
        <v>38</v>
      </c>
      <c r="E2590" s="1" t="s">
        <v>179</v>
      </c>
      <c r="F2590" s="1" t="s">
        <v>4101</v>
      </c>
      <c r="G2590" s="1" t="s">
        <v>945</v>
      </c>
      <c r="H2590" s="3">
        <f>SUBSTITUTE(LEFT(Tableau1[[#This Row],[OrderDate]],17),".",":")+0</f>
        <v>43571.539212962962</v>
      </c>
      <c r="I2590" s="3">
        <f>SUBSTITUTE(LEFT(Tableau1[[#This Row],[OrderDueTo]],17),".",":")+0</f>
        <v>43572.5</v>
      </c>
      <c r="J2590" s="13" t="str">
        <f>VLOOKUP(Tableau1[[#This Row],[AnaCode]],'Config Analyses'!A:C,2,FALSE)</f>
        <v>Analyse métaux lourds</v>
      </c>
      <c r="K2590" s="13" t="str">
        <f>VLOOKUP(Tableau1[[#This Row],[AnaCode]],'Config Analyses'!A:C,3,FALSE)</f>
        <v>Equipe 1</v>
      </c>
      <c r="L2590" s="13" t="str">
        <f>VLOOKUP(Tableau1[[#This Row],[CustomerCode]],'Config Clients'!A:D,3,FALSE)</f>
        <v>Coopérative agricole</v>
      </c>
      <c r="M2590" s="13" t="str">
        <f>VLOOKUP(Tableau1[[#This Row],[CustomerCode]],'Config Clients'!A:D,4,FALSE)</f>
        <v>Julie</v>
      </c>
      <c r="N2590" s="10" t="str">
        <f>IFERROR(IF(Tableau1[[#This Row],[Date rendu]]-'Date de l''export'!$A$2&gt;0,"Non","Oui"),"Oui")</f>
        <v>Non</v>
      </c>
      <c r="O2590" s="11">
        <f>IF(Tableau1[[#This Row],[En retard?]]="Non",Tableau1[[#This Row],[Date rendu]]-'Date de l''export'!$A$2,0)</f>
        <v>0.74041666666744277</v>
      </c>
      <c r="P2590" s="14" t="str">
        <f>IF(Tableau1[[#This Row],[En retard?]]="Oui","HD",IF(Tableau1[Délai restant]&lt;1,"&lt;24h",IF(Tableau1[Délai restant]&lt;2,"&lt;48h","≥48h")))</f>
        <v>&lt;24h</v>
      </c>
      <c r="Q2590" s="14" t="str">
        <f>IF(AND(Tableau1[[#This Row],[En retard?]]="Oui",OR(Tableau1[[#This Row],[Product]]="Citron",Tableau1[[#This Row],[Product]]="Amandes")),"Oui","Non")</f>
        <v>Non</v>
      </c>
      <c r="R2590" t="str">
        <f>CONCATENATE(Tableau1[[#This Row],[OrderCode]],"|",Tableau1[[#This Row],[AnaCode]],"|",Tableau1[[#This Row],[Product]])</f>
        <v>CMD01695011|MTX|Jus de fruits</v>
      </c>
    </row>
    <row r="2591" spans="1:18" x14ac:dyDescent="0.25">
      <c r="A2591" s="1" t="s">
        <v>364</v>
      </c>
      <c r="B2591" s="1" t="s">
        <v>31</v>
      </c>
      <c r="C2591" s="3" t="s">
        <v>61</v>
      </c>
      <c r="D2591" s="3" t="s">
        <v>14</v>
      </c>
      <c r="E2591" s="1" t="s">
        <v>63</v>
      </c>
      <c r="F2591" s="1" t="s">
        <v>2977</v>
      </c>
      <c r="G2591" s="1" t="s">
        <v>1365</v>
      </c>
      <c r="H2591" s="3">
        <f>SUBSTITUTE(LEFT(Tableau1[[#This Row],[OrderDate]],17),".",":")+0</f>
        <v>43571.539652777778</v>
      </c>
      <c r="I2591" s="3">
        <f>SUBSTITUTE(LEFT(Tableau1[[#This Row],[OrderDueTo]],17),".",":")+0</f>
        <v>43579.5</v>
      </c>
      <c r="J2591" s="13" t="str">
        <f>VLOOKUP(Tableau1[[#This Row],[AnaCode]],'Config Analyses'!A:C,2,FALSE)</f>
        <v>Analyse polluants d'emballage</v>
      </c>
      <c r="K2591" s="13" t="str">
        <f>VLOOKUP(Tableau1[[#This Row],[AnaCode]],'Config Analyses'!A:C,3,FALSE)</f>
        <v>Equipe 3</v>
      </c>
      <c r="L2591" s="13" t="str">
        <f>VLOOKUP(Tableau1[[#This Row],[CustomerCode]],'Config Clients'!A:D,3,FALSE)</f>
        <v>Grande surface</v>
      </c>
      <c r="M2591" s="13" t="str">
        <f>VLOOKUP(Tableau1[[#This Row],[CustomerCode]],'Config Clients'!A:D,4,FALSE)</f>
        <v>Eric</v>
      </c>
      <c r="N2591" s="10" t="str">
        <f>IFERROR(IF(Tableau1[[#This Row],[Date rendu]]-'Date de l''export'!$A$2&gt;0,"Non","Oui"),"Oui")</f>
        <v>Non</v>
      </c>
      <c r="O2591" s="11">
        <f>IF(Tableau1[[#This Row],[En retard?]]="Non",Tableau1[[#This Row],[Date rendu]]-'Date de l''export'!$A$2,0)</f>
        <v>7.7404166666674428</v>
      </c>
      <c r="P2591" s="14" t="str">
        <f>IF(Tableau1[[#This Row],[En retard?]]="Oui","HD",IF(Tableau1[Délai restant]&lt;1,"&lt;24h",IF(Tableau1[Délai restant]&lt;2,"&lt;48h","≥48h")))</f>
        <v>≥48h</v>
      </c>
      <c r="Q2591" s="14" t="str">
        <f>IF(AND(Tableau1[[#This Row],[En retard?]]="Oui",OR(Tableau1[[#This Row],[Product]]="Citron",Tableau1[[#This Row],[Product]]="Amandes")),"Oui","Non")</f>
        <v>Non</v>
      </c>
      <c r="R2591" t="str">
        <f>CONCATENATE(Tableau1[[#This Row],[OrderCode]],"|",Tableau1[[#This Row],[AnaCode]],"|",Tableau1[[#This Row],[Product]])</f>
        <v>CMD01704403|PLLT|Pomme de terre</v>
      </c>
    </row>
    <row r="2592" spans="1:18" x14ac:dyDescent="0.25">
      <c r="A2592" s="1" t="s">
        <v>881</v>
      </c>
      <c r="B2592" s="1" t="s">
        <v>46</v>
      </c>
      <c r="C2592" s="3" t="s">
        <v>225</v>
      </c>
      <c r="D2592" s="3" t="s">
        <v>39</v>
      </c>
      <c r="E2592" s="1" t="s">
        <v>179</v>
      </c>
      <c r="F2592" s="1" t="s">
        <v>2946</v>
      </c>
      <c r="G2592" s="1" t="s">
        <v>945</v>
      </c>
      <c r="H2592" s="3">
        <f>SUBSTITUTE(LEFT(Tableau1[[#This Row],[OrderDate]],17),".",":")+0</f>
        <v>43571.540162037039</v>
      </c>
      <c r="I2592" s="3">
        <f>SUBSTITUTE(LEFT(Tableau1[[#This Row],[OrderDueTo]],17),".",":")+0</f>
        <v>43572.5</v>
      </c>
      <c r="J2592" s="13" t="str">
        <f>VLOOKUP(Tableau1[[#This Row],[AnaCode]],'Config Analyses'!A:C,2,FALSE)</f>
        <v>Analyse métaux lourds</v>
      </c>
      <c r="K2592" s="13" t="str">
        <f>VLOOKUP(Tableau1[[#This Row],[AnaCode]],'Config Analyses'!A:C,3,FALSE)</f>
        <v>Equipe 1</v>
      </c>
      <c r="L2592" s="13" t="str">
        <f>VLOOKUP(Tableau1[[#This Row],[CustomerCode]],'Config Clients'!A:D,3,FALSE)</f>
        <v>Coopérative agricole</v>
      </c>
      <c r="M2592" s="13" t="str">
        <f>VLOOKUP(Tableau1[[#This Row],[CustomerCode]],'Config Clients'!A:D,4,FALSE)</f>
        <v>Béatrice</v>
      </c>
      <c r="N2592" s="10" t="str">
        <f>IFERROR(IF(Tableau1[[#This Row],[Date rendu]]-'Date de l''export'!$A$2&gt;0,"Non","Oui"),"Oui")</f>
        <v>Non</v>
      </c>
      <c r="O2592" s="11">
        <f>IF(Tableau1[[#This Row],[En retard?]]="Non",Tableau1[[#This Row],[Date rendu]]-'Date de l''export'!$A$2,0)</f>
        <v>0.74041666666744277</v>
      </c>
      <c r="P2592" s="14" t="str">
        <f>IF(Tableau1[[#This Row],[En retard?]]="Oui","HD",IF(Tableau1[Délai restant]&lt;1,"&lt;24h",IF(Tableau1[Délai restant]&lt;2,"&lt;48h","≥48h")))</f>
        <v>&lt;24h</v>
      </c>
      <c r="Q2592" s="14" t="str">
        <f>IF(AND(Tableau1[[#This Row],[En retard?]]="Oui",OR(Tableau1[[#This Row],[Product]]="Citron",Tableau1[[#This Row],[Product]]="Amandes")),"Oui","Non")</f>
        <v>Non</v>
      </c>
      <c r="R2592" t="str">
        <f>CONCATENATE(Tableau1[[#This Row],[OrderCode]],"|",Tableau1[[#This Row],[AnaCode]],"|",Tableau1[[#This Row],[Product]])</f>
        <v>CMD01743601|MTX|Raisin</v>
      </c>
    </row>
    <row r="2593" spans="1:18" x14ac:dyDescent="0.25">
      <c r="A2593" s="1" t="s">
        <v>365</v>
      </c>
      <c r="B2593" s="1" t="s">
        <v>31</v>
      </c>
      <c r="C2593" s="3" t="s">
        <v>49</v>
      </c>
      <c r="D2593" s="3" t="s">
        <v>8</v>
      </c>
      <c r="E2593" s="1" t="s">
        <v>107</v>
      </c>
      <c r="F2593" s="1" t="s">
        <v>2983</v>
      </c>
      <c r="G2593" s="1" t="s">
        <v>973</v>
      </c>
      <c r="H2593" s="3">
        <f>SUBSTITUTE(LEFT(Tableau1[[#This Row],[OrderDate]],17),".",":")+0</f>
        <v>43571.542384259257</v>
      </c>
      <c r="I2593" s="3">
        <f>SUBSTITUTE(LEFT(Tableau1[[#This Row],[OrderDueTo]],17),".",":")+0</f>
        <v>43575.5</v>
      </c>
      <c r="J2593" s="13" t="str">
        <f>VLOOKUP(Tableau1[[#This Row],[AnaCode]],'Config Analyses'!A:C,2,FALSE)</f>
        <v>Analyse nutritionelle</v>
      </c>
      <c r="K2593" s="13" t="str">
        <f>VLOOKUP(Tableau1[[#This Row],[AnaCode]],'Config Analyses'!A:C,3,FALSE)</f>
        <v>Equipe 2</v>
      </c>
      <c r="L2593" s="13" t="str">
        <f>VLOOKUP(Tableau1[[#This Row],[CustomerCode]],'Config Clients'!A:D,3,FALSE)</f>
        <v>Grande surface</v>
      </c>
      <c r="M2593" s="13" t="str">
        <f>VLOOKUP(Tableau1[[#This Row],[CustomerCode]],'Config Clients'!A:D,4,FALSE)</f>
        <v>Eric</v>
      </c>
      <c r="N2593" s="10" t="str">
        <f>IFERROR(IF(Tableau1[[#This Row],[Date rendu]]-'Date de l''export'!$A$2&gt;0,"Non","Oui"),"Oui")</f>
        <v>Non</v>
      </c>
      <c r="O2593" s="11">
        <f>IF(Tableau1[[#This Row],[En retard?]]="Non",Tableau1[[#This Row],[Date rendu]]-'Date de l''export'!$A$2,0)</f>
        <v>3.7404166666674428</v>
      </c>
      <c r="P2593" s="14" t="str">
        <f>IF(Tableau1[[#This Row],[En retard?]]="Oui","HD",IF(Tableau1[Délai restant]&lt;1,"&lt;24h",IF(Tableau1[Délai restant]&lt;2,"&lt;48h","≥48h")))</f>
        <v>≥48h</v>
      </c>
      <c r="Q2593" s="14" t="str">
        <f>IF(AND(Tableau1[[#This Row],[En retard?]]="Oui",OR(Tableau1[[#This Row],[Product]]="Citron",Tableau1[[#This Row],[Product]]="Amandes")),"Oui","Non")</f>
        <v>Non</v>
      </c>
      <c r="R2593" t="str">
        <f>CONCATENATE(Tableau1[[#This Row],[OrderCode]],"|",Tableau1[[#This Row],[AnaCode]],"|",Tableau1[[#This Row],[Product]])</f>
        <v>CMD01568807|NTR|Pomme de terre</v>
      </c>
    </row>
    <row r="2594" spans="1:18" x14ac:dyDescent="0.25">
      <c r="A2594" s="1" t="s">
        <v>883</v>
      </c>
      <c r="B2594" s="1" t="s">
        <v>42</v>
      </c>
      <c r="C2594" s="3" t="s">
        <v>75</v>
      </c>
      <c r="D2594" s="3" t="s">
        <v>24</v>
      </c>
      <c r="E2594" s="1" t="s">
        <v>179</v>
      </c>
      <c r="F2594" s="1" t="s">
        <v>2973</v>
      </c>
      <c r="G2594" s="1" t="s">
        <v>945</v>
      </c>
      <c r="H2594" s="3">
        <f>SUBSTITUTE(LEFT(Tableau1[[#This Row],[OrderDate]],17),".",":")+0</f>
        <v>43571.542708333334</v>
      </c>
      <c r="I2594" s="3">
        <f>SUBSTITUTE(LEFT(Tableau1[[#This Row],[OrderDueTo]],17),".",":")+0</f>
        <v>43572.5</v>
      </c>
      <c r="J2594" s="13" t="str">
        <f>VLOOKUP(Tableau1[[#This Row],[AnaCode]],'Config Analyses'!A:C,2,FALSE)</f>
        <v>Analyse métaux lourds</v>
      </c>
      <c r="K2594" s="13" t="str">
        <f>VLOOKUP(Tableau1[[#This Row],[AnaCode]],'Config Analyses'!A:C,3,FALSE)</f>
        <v>Equipe 1</v>
      </c>
      <c r="L2594" s="13" t="str">
        <f>VLOOKUP(Tableau1[[#This Row],[CustomerCode]],'Config Clients'!A:D,3,FALSE)</f>
        <v>Entreprises agro-alimentaires</v>
      </c>
      <c r="M2594" s="13" t="str">
        <f>VLOOKUP(Tableau1[[#This Row],[CustomerCode]],'Config Clients'!A:D,4,FALSE)</f>
        <v>Julien</v>
      </c>
      <c r="N2594" s="10" t="str">
        <f>IFERROR(IF(Tableau1[[#This Row],[Date rendu]]-'Date de l''export'!$A$2&gt;0,"Non","Oui"),"Oui")</f>
        <v>Non</v>
      </c>
      <c r="O2594" s="11">
        <f>IF(Tableau1[[#This Row],[En retard?]]="Non",Tableau1[[#This Row],[Date rendu]]-'Date de l''export'!$A$2,0)</f>
        <v>0.74041666666744277</v>
      </c>
      <c r="P2594" s="14" t="str">
        <f>IF(Tableau1[[#This Row],[En retard?]]="Oui","HD",IF(Tableau1[Délai restant]&lt;1,"&lt;24h",IF(Tableau1[Délai restant]&lt;2,"&lt;48h","≥48h")))</f>
        <v>&lt;24h</v>
      </c>
      <c r="Q2594" s="14" t="str">
        <f>IF(AND(Tableau1[[#This Row],[En retard?]]="Oui",OR(Tableau1[[#This Row],[Product]]="Citron",Tableau1[[#This Row],[Product]]="Amandes")),"Oui","Non")</f>
        <v>Non</v>
      </c>
      <c r="R2594" t="str">
        <f>CONCATENATE(Tableau1[[#This Row],[OrderCode]],"|",Tableau1[[#This Row],[AnaCode]],"|",Tableau1[[#This Row],[Product]])</f>
        <v>CMD01790306|MTX|Jus de fruits</v>
      </c>
    </row>
    <row r="2595" spans="1:18" x14ac:dyDescent="0.25">
      <c r="A2595" s="1" t="s">
        <v>373</v>
      </c>
      <c r="B2595" s="1" t="s">
        <v>25</v>
      </c>
      <c r="C2595" s="3" t="s">
        <v>61</v>
      </c>
      <c r="D2595" s="3" t="s">
        <v>14</v>
      </c>
      <c r="E2595" s="1" t="s">
        <v>179</v>
      </c>
      <c r="F2595" s="1" t="s">
        <v>2861</v>
      </c>
      <c r="G2595" s="1" t="s">
        <v>945</v>
      </c>
      <c r="H2595" s="3">
        <f>SUBSTITUTE(LEFT(Tableau1[[#This Row],[OrderDate]],17),".",":")+0</f>
        <v>43571.543483796297</v>
      </c>
      <c r="I2595" s="3">
        <f>SUBSTITUTE(LEFT(Tableau1[[#This Row],[OrderDueTo]],17),".",":")+0</f>
        <v>43572.5</v>
      </c>
      <c r="J2595" s="13" t="str">
        <f>VLOOKUP(Tableau1[[#This Row],[AnaCode]],'Config Analyses'!A:C,2,FALSE)</f>
        <v>Analyse métaux lourds</v>
      </c>
      <c r="K2595" s="13" t="str">
        <f>VLOOKUP(Tableau1[[#This Row],[AnaCode]],'Config Analyses'!A:C,3,FALSE)</f>
        <v>Equipe 1</v>
      </c>
      <c r="L2595" s="13" t="str">
        <f>VLOOKUP(Tableau1[[#This Row],[CustomerCode]],'Config Clients'!A:D,3,FALSE)</f>
        <v>Grande surface</v>
      </c>
      <c r="M2595" s="13" t="str">
        <f>VLOOKUP(Tableau1[[#This Row],[CustomerCode]],'Config Clients'!A:D,4,FALSE)</f>
        <v>Eric</v>
      </c>
      <c r="N2595" s="10" t="str">
        <f>IFERROR(IF(Tableau1[[#This Row],[Date rendu]]-'Date de l''export'!$A$2&gt;0,"Non","Oui"),"Oui")</f>
        <v>Non</v>
      </c>
      <c r="O2595" s="11">
        <f>IF(Tableau1[[#This Row],[En retard?]]="Non",Tableau1[[#This Row],[Date rendu]]-'Date de l''export'!$A$2,0)</f>
        <v>0.74041666666744277</v>
      </c>
      <c r="P2595" s="14" t="str">
        <f>IF(Tableau1[[#This Row],[En retard?]]="Oui","HD",IF(Tableau1[Délai restant]&lt;1,"&lt;24h",IF(Tableau1[Délai restant]&lt;2,"&lt;48h","≥48h")))</f>
        <v>&lt;24h</v>
      </c>
      <c r="Q2595" s="14" t="str">
        <f>IF(AND(Tableau1[[#This Row],[En retard?]]="Oui",OR(Tableau1[[#This Row],[Product]]="Citron",Tableau1[[#This Row],[Product]]="Amandes")),"Oui","Non")</f>
        <v>Non</v>
      </c>
      <c r="R2595" t="str">
        <f>CONCATENATE(Tableau1[[#This Row],[OrderCode]],"|",Tableau1[[#This Row],[AnaCode]],"|",Tableau1[[#This Row],[Product]])</f>
        <v>CMD01711401|MTX|Haricots vert</v>
      </c>
    </row>
    <row r="2596" spans="1:18" x14ac:dyDescent="0.25">
      <c r="A2596" s="1" t="s">
        <v>4102</v>
      </c>
      <c r="B2596" s="1" t="s">
        <v>42</v>
      </c>
      <c r="C2596" s="3" t="s">
        <v>188</v>
      </c>
      <c r="D2596" s="3" t="s">
        <v>38</v>
      </c>
      <c r="E2596" s="1" t="s">
        <v>179</v>
      </c>
      <c r="F2596" s="1" t="s">
        <v>4103</v>
      </c>
      <c r="G2596" s="1" t="s">
        <v>945</v>
      </c>
      <c r="H2596" s="3">
        <f>SUBSTITUTE(LEFT(Tableau1[[#This Row],[OrderDate]],17),".",":")+0</f>
        <v>43571.544039351851</v>
      </c>
      <c r="I2596" s="3">
        <f>SUBSTITUTE(LEFT(Tableau1[[#This Row],[OrderDueTo]],17),".",":")+0</f>
        <v>43572.5</v>
      </c>
      <c r="J2596" s="13" t="str">
        <f>VLOOKUP(Tableau1[[#This Row],[AnaCode]],'Config Analyses'!A:C,2,FALSE)</f>
        <v>Analyse métaux lourds</v>
      </c>
      <c r="K2596" s="13" t="str">
        <f>VLOOKUP(Tableau1[[#This Row],[AnaCode]],'Config Analyses'!A:C,3,FALSE)</f>
        <v>Equipe 1</v>
      </c>
      <c r="L2596" s="13" t="str">
        <f>VLOOKUP(Tableau1[[#This Row],[CustomerCode]],'Config Clients'!A:D,3,FALSE)</f>
        <v>Coopérative agricole</v>
      </c>
      <c r="M2596" s="13" t="str">
        <f>VLOOKUP(Tableau1[[#This Row],[CustomerCode]],'Config Clients'!A:D,4,FALSE)</f>
        <v>Julie</v>
      </c>
      <c r="N2596" s="10" t="str">
        <f>IFERROR(IF(Tableau1[[#This Row],[Date rendu]]-'Date de l''export'!$A$2&gt;0,"Non","Oui"),"Oui")</f>
        <v>Non</v>
      </c>
      <c r="O2596" s="11">
        <f>IF(Tableau1[[#This Row],[En retard?]]="Non",Tableau1[[#This Row],[Date rendu]]-'Date de l''export'!$A$2,0)</f>
        <v>0.74041666666744277</v>
      </c>
      <c r="P2596" s="14" t="str">
        <f>IF(Tableau1[[#This Row],[En retard?]]="Oui","HD",IF(Tableau1[Délai restant]&lt;1,"&lt;24h",IF(Tableau1[Délai restant]&lt;2,"&lt;48h","≥48h")))</f>
        <v>&lt;24h</v>
      </c>
      <c r="Q2596" s="14" t="str">
        <f>IF(AND(Tableau1[[#This Row],[En retard?]]="Oui",OR(Tableau1[[#This Row],[Product]]="Citron",Tableau1[[#This Row],[Product]]="Amandes")),"Oui","Non")</f>
        <v>Non</v>
      </c>
      <c r="R2596" t="str">
        <f>CONCATENATE(Tableau1[[#This Row],[OrderCode]],"|",Tableau1[[#This Row],[AnaCode]],"|",Tableau1[[#This Row],[Product]])</f>
        <v>CMD01601403|MTX|Jus de fruits</v>
      </c>
    </row>
    <row r="2597" spans="1:18" x14ac:dyDescent="0.25">
      <c r="A2597" s="1" t="s">
        <v>871</v>
      </c>
      <c r="B2597" s="1" t="s">
        <v>31</v>
      </c>
      <c r="C2597" s="3" t="s">
        <v>54</v>
      </c>
      <c r="D2597" s="3" t="s">
        <v>10</v>
      </c>
      <c r="E2597" s="1" t="s">
        <v>179</v>
      </c>
      <c r="F2597" s="1" t="s">
        <v>2905</v>
      </c>
      <c r="G2597" s="1" t="s">
        <v>945</v>
      </c>
      <c r="H2597" s="3">
        <f>SUBSTITUTE(LEFT(Tableau1[[#This Row],[OrderDate]],17),".",":")+0</f>
        <v>43571.544479166667</v>
      </c>
      <c r="I2597" s="3">
        <f>SUBSTITUTE(LEFT(Tableau1[[#This Row],[OrderDueTo]],17),".",":")+0</f>
        <v>43572.5</v>
      </c>
      <c r="J2597" s="13" t="str">
        <f>VLOOKUP(Tableau1[[#This Row],[AnaCode]],'Config Analyses'!A:C,2,FALSE)</f>
        <v>Analyse métaux lourds</v>
      </c>
      <c r="K2597" s="13" t="str">
        <f>VLOOKUP(Tableau1[[#This Row],[AnaCode]],'Config Analyses'!A:C,3,FALSE)</f>
        <v>Equipe 1</v>
      </c>
      <c r="L2597" s="13" t="str">
        <f>VLOOKUP(Tableau1[[#This Row],[CustomerCode]],'Config Clients'!A:D,3,FALSE)</f>
        <v>Coopérative agricole</v>
      </c>
      <c r="M2597" s="13" t="str">
        <f>VLOOKUP(Tableau1[[#This Row],[CustomerCode]],'Config Clients'!A:D,4,FALSE)</f>
        <v>Julie</v>
      </c>
      <c r="N2597" s="10" t="str">
        <f>IFERROR(IF(Tableau1[[#This Row],[Date rendu]]-'Date de l''export'!$A$2&gt;0,"Non","Oui"),"Oui")</f>
        <v>Non</v>
      </c>
      <c r="O2597" s="11">
        <f>IF(Tableau1[[#This Row],[En retard?]]="Non",Tableau1[[#This Row],[Date rendu]]-'Date de l''export'!$A$2,0)</f>
        <v>0.74041666666744277</v>
      </c>
      <c r="P2597" s="14" t="str">
        <f>IF(Tableau1[[#This Row],[En retard?]]="Oui","HD",IF(Tableau1[Délai restant]&lt;1,"&lt;24h",IF(Tableau1[Délai restant]&lt;2,"&lt;48h","≥48h")))</f>
        <v>&lt;24h</v>
      </c>
      <c r="Q2597" s="14" t="str">
        <f>IF(AND(Tableau1[[#This Row],[En retard?]]="Oui",OR(Tableau1[[#This Row],[Product]]="Citron",Tableau1[[#This Row],[Product]]="Amandes")),"Oui","Non")</f>
        <v>Non</v>
      </c>
      <c r="R2597" t="str">
        <f>CONCATENATE(Tableau1[[#This Row],[OrderCode]],"|",Tableau1[[#This Row],[AnaCode]],"|",Tableau1[[#This Row],[Product]])</f>
        <v>CMD01743702|MTX|Pomme de terre</v>
      </c>
    </row>
    <row r="2598" spans="1:18" x14ac:dyDescent="0.25">
      <c r="A2598" s="1" t="s">
        <v>667</v>
      </c>
      <c r="B2598" s="1" t="s">
        <v>31</v>
      </c>
      <c r="C2598" s="3" t="s">
        <v>61</v>
      </c>
      <c r="D2598" s="3" t="s">
        <v>14</v>
      </c>
      <c r="E2598" s="1" t="s">
        <v>179</v>
      </c>
      <c r="F2598" s="1" t="s">
        <v>2832</v>
      </c>
      <c r="G2598" s="1" t="s">
        <v>945</v>
      </c>
      <c r="H2598" s="3">
        <f>SUBSTITUTE(LEFT(Tableau1[[#This Row],[OrderDate]],17),".",":")+0</f>
        <v>43571.545081018521</v>
      </c>
      <c r="I2598" s="3">
        <f>SUBSTITUTE(LEFT(Tableau1[[#This Row],[OrderDueTo]],17),".",":")+0</f>
        <v>43572.5</v>
      </c>
      <c r="J2598" s="13" t="str">
        <f>VLOOKUP(Tableau1[[#This Row],[AnaCode]],'Config Analyses'!A:C,2,FALSE)</f>
        <v>Analyse métaux lourds</v>
      </c>
      <c r="K2598" s="13" t="str">
        <f>VLOOKUP(Tableau1[[#This Row],[AnaCode]],'Config Analyses'!A:C,3,FALSE)</f>
        <v>Equipe 1</v>
      </c>
      <c r="L2598" s="13" t="str">
        <f>VLOOKUP(Tableau1[[#This Row],[CustomerCode]],'Config Clients'!A:D,3,FALSE)</f>
        <v>Grande surface</v>
      </c>
      <c r="M2598" s="13" t="str">
        <f>VLOOKUP(Tableau1[[#This Row],[CustomerCode]],'Config Clients'!A:D,4,FALSE)</f>
        <v>Eric</v>
      </c>
      <c r="N2598" s="10" t="str">
        <f>IFERROR(IF(Tableau1[[#This Row],[Date rendu]]-'Date de l''export'!$A$2&gt;0,"Non","Oui"),"Oui")</f>
        <v>Non</v>
      </c>
      <c r="O2598" s="11">
        <f>IF(Tableau1[[#This Row],[En retard?]]="Non",Tableau1[[#This Row],[Date rendu]]-'Date de l''export'!$A$2,0)</f>
        <v>0.74041666666744277</v>
      </c>
      <c r="P2598" s="14" t="str">
        <f>IF(Tableau1[[#This Row],[En retard?]]="Oui","HD",IF(Tableau1[Délai restant]&lt;1,"&lt;24h",IF(Tableau1[Délai restant]&lt;2,"&lt;48h","≥48h")))</f>
        <v>&lt;24h</v>
      </c>
      <c r="Q2598" s="14" t="str">
        <f>IF(AND(Tableau1[[#This Row],[En retard?]]="Oui",OR(Tableau1[[#This Row],[Product]]="Citron",Tableau1[[#This Row],[Product]]="Amandes")),"Oui","Non")</f>
        <v>Non</v>
      </c>
      <c r="R2598" t="str">
        <f>CONCATENATE(Tableau1[[#This Row],[OrderCode]],"|",Tableau1[[#This Row],[AnaCode]],"|",Tableau1[[#This Row],[Product]])</f>
        <v>CMD01746801|MTX|Pomme de terre</v>
      </c>
    </row>
    <row r="2599" spans="1:18" x14ac:dyDescent="0.25">
      <c r="A2599" s="1" t="s">
        <v>897</v>
      </c>
      <c r="B2599" s="1" t="s">
        <v>31</v>
      </c>
      <c r="C2599" s="3" t="s">
        <v>58</v>
      </c>
      <c r="D2599" s="3" t="s">
        <v>13</v>
      </c>
      <c r="E2599" s="1" t="s">
        <v>63</v>
      </c>
      <c r="F2599" s="1" t="s">
        <v>2999</v>
      </c>
      <c r="G2599" s="1" t="s">
        <v>1365</v>
      </c>
      <c r="H2599" s="3">
        <f>SUBSTITUTE(LEFT(Tableau1[[#This Row],[OrderDate]],17),".",":")+0</f>
        <v>43571.545173611114</v>
      </c>
      <c r="I2599" s="3">
        <f>SUBSTITUTE(LEFT(Tableau1[[#This Row],[OrderDueTo]],17),".",":")+0</f>
        <v>43579.5</v>
      </c>
      <c r="J2599" s="13" t="str">
        <f>VLOOKUP(Tableau1[[#This Row],[AnaCode]],'Config Analyses'!A:C,2,FALSE)</f>
        <v>Analyse polluants d'emballage</v>
      </c>
      <c r="K2599" s="13" t="str">
        <f>VLOOKUP(Tableau1[[#This Row],[AnaCode]],'Config Analyses'!A:C,3,FALSE)</f>
        <v>Equipe 3</v>
      </c>
      <c r="L2599" s="13" t="str">
        <f>VLOOKUP(Tableau1[[#This Row],[CustomerCode]],'Config Clients'!A:D,3,FALSE)</f>
        <v>Coopérative agricole</v>
      </c>
      <c r="M2599" s="13" t="str">
        <f>VLOOKUP(Tableau1[[#This Row],[CustomerCode]],'Config Clients'!A:D,4,FALSE)</f>
        <v>Béatrice</v>
      </c>
      <c r="N2599" s="10" t="str">
        <f>IFERROR(IF(Tableau1[[#This Row],[Date rendu]]-'Date de l''export'!$A$2&gt;0,"Non","Oui"),"Oui")</f>
        <v>Non</v>
      </c>
      <c r="O2599" s="11">
        <f>IF(Tableau1[[#This Row],[En retard?]]="Non",Tableau1[[#This Row],[Date rendu]]-'Date de l''export'!$A$2,0)</f>
        <v>7.7404166666674428</v>
      </c>
      <c r="P2599" s="14" t="str">
        <f>IF(Tableau1[[#This Row],[En retard?]]="Oui","HD",IF(Tableau1[Délai restant]&lt;1,"&lt;24h",IF(Tableau1[Délai restant]&lt;2,"&lt;48h","≥48h")))</f>
        <v>≥48h</v>
      </c>
      <c r="Q2599" s="14" t="str">
        <f>IF(AND(Tableau1[[#This Row],[En retard?]]="Oui",OR(Tableau1[[#This Row],[Product]]="Citron",Tableau1[[#This Row],[Product]]="Amandes")),"Oui","Non")</f>
        <v>Non</v>
      </c>
      <c r="R2599" t="str">
        <f>CONCATENATE(Tableau1[[#This Row],[OrderCode]],"|",Tableau1[[#This Row],[AnaCode]],"|",Tableau1[[#This Row],[Product]])</f>
        <v>CMD01762305|PLLT|Pomme de terre</v>
      </c>
    </row>
    <row r="2600" spans="1:18" x14ac:dyDescent="0.25">
      <c r="A2600" s="1" t="s">
        <v>831</v>
      </c>
      <c r="B2600" s="1" t="s">
        <v>44</v>
      </c>
      <c r="C2600" s="3" t="s">
        <v>225</v>
      </c>
      <c r="D2600" s="3" t="s">
        <v>39</v>
      </c>
      <c r="E2600" s="1" t="s">
        <v>179</v>
      </c>
      <c r="F2600" s="1" t="s">
        <v>1990</v>
      </c>
      <c r="G2600" s="1" t="s">
        <v>945</v>
      </c>
      <c r="H2600" s="3">
        <f>SUBSTITUTE(LEFT(Tableau1[[#This Row],[OrderDate]],17),".",":")+0</f>
        <v>43571.545763888891</v>
      </c>
      <c r="I2600" s="3">
        <f>SUBSTITUTE(LEFT(Tableau1[[#This Row],[OrderDueTo]],17),".",":")+0</f>
        <v>43572.5</v>
      </c>
      <c r="J2600" s="13" t="str">
        <f>VLOOKUP(Tableau1[[#This Row],[AnaCode]],'Config Analyses'!A:C,2,FALSE)</f>
        <v>Analyse métaux lourds</v>
      </c>
      <c r="K2600" s="13" t="str">
        <f>VLOOKUP(Tableau1[[#This Row],[AnaCode]],'Config Analyses'!A:C,3,FALSE)</f>
        <v>Equipe 1</v>
      </c>
      <c r="L2600" s="13" t="str">
        <f>VLOOKUP(Tableau1[[#This Row],[CustomerCode]],'Config Clients'!A:D,3,FALSE)</f>
        <v>Coopérative agricole</v>
      </c>
      <c r="M2600" s="13" t="str">
        <f>VLOOKUP(Tableau1[[#This Row],[CustomerCode]],'Config Clients'!A:D,4,FALSE)</f>
        <v>Béatrice</v>
      </c>
      <c r="N2600" s="10" t="str">
        <f>IFERROR(IF(Tableau1[[#This Row],[Date rendu]]-'Date de l''export'!$A$2&gt;0,"Non","Oui"),"Oui")</f>
        <v>Non</v>
      </c>
      <c r="O2600" s="11">
        <f>IF(Tableau1[[#This Row],[En retard?]]="Non",Tableau1[[#This Row],[Date rendu]]-'Date de l''export'!$A$2,0)</f>
        <v>0.74041666666744277</v>
      </c>
      <c r="P2600" s="14" t="str">
        <f>IF(Tableau1[[#This Row],[En retard?]]="Oui","HD",IF(Tableau1[Délai restant]&lt;1,"&lt;24h",IF(Tableau1[Délai restant]&lt;2,"&lt;48h","≥48h")))</f>
        <v>&lt;24h</v>
      </c>
      <c r="Q2600" s="14" t="str">
        <f>IF(AND(Tableau1[[#This Row],[En retard?]]="Oui",OR(Tableau1[[#This Row],[Product]]="Citron",Tableau1[[#This Row],[Product]]="Amandes")),"Oui","Non")</f>
        <v>Non</v>
      </c>
      <c r="R2600" t="str">
        <f>CONCATENATE(Tableau1[[#This Row],[OrderCode]],"|",Tableau1[[#This Row],[AnaCode]],"|",Tableau1[[#This Row],[Product]])</f>
        <v>CMD01747801|MTX|Framboise</v>
      </c>
    </row>
    <row r="2601" spans="1:18" x14ac:dyDescent="0.25">
      <c r="A2601" s="1" t="s">
        <v>693</v>
      </c>
      <c r="B2601" s="1" t="s">
        <v>42</v>
      </c>
      <c r="C2601" s="3" t="s">
        <v>75</v>
      </c>
      <c r="D2601" s="3" t="s">
        <v>24</v>
      </c>
      <c r="E2601" s="1" t="s">
        <v>179</v>
      </c>
      <c r="F2601" s="1" t="s">
        <v>2711</v>
      </c>
      <c r="G2601" s="1" t="s">
        <v>945</v>
      </c>
      <c r="H2601" s="3">
        <f>SUBSTITUTE(LEFT(Tableau1[[#This Row],[OrderDate]],17),".",":")+0</f>
        <v>43571.546990740739</v>
      </c>
      <c r="I2601" s="3">
        <f>SUBSTITUTE(LEFT(Tableau1[[#This Row],[OrderDueTo]],17),".",":")+0</f>
        <v>43572.5</v>
      </c>
      <c r="J2601" s="13" t="str">
        <f>VLOOKUP(Tableau1[[#This Row],[AnaCode]],'Config Analyses'!A:C,2,FALSE)</f>
        <v>Analyse métaux lourds</v>
      </c>
      <c r="K2601" s="13" t="str">
        <f>VLOOKUP(Tableau1[[#This Row],[AnaCode]],'Config Analyses'!A:C,3,FALSE)</f>
        <v>Equipe 1</v>
      </c>
      <c r="L2601" s="13" t="str">
        <f>VLOOKUP(Tableau1[[#This Row],[CustomerCode]],'Config Clients'!A:D,3,FALSE)</f>
        <v>Entreprises agro-alimentaires</v>
      </c>
      <c r="M2601" s="13" t="str">
        <f>VLOOKUP(Tableau1[[#This Row],[CustomerCode]],'Config Clients'!A:D,4,FALSE)</f>
        <v>Julien</v>
      </c>
      <c r="N2601" s="10" t="str">
        <f>IFERROR(IF(Tableau1[[#This Row],[Date rendu]]-'Date de l''export'!$A$2&gt;0,"Non","Oui"),"Oui")</f>
        <v>Non</v>
      </c>
      <c r="O2601" s="11">
        <f>IF(Tableau1[[#This Row],[En retard?]]="Non",Tableau1[[#This Row],[Date rendu]]-'Date de l''export'!$A$2,0)</f>
        <v>0.74041666666744277</v>
      </c>
      <c r="P2601" s="14" t="str">
        <f>IF(Tableau1[[#This Row],[En retard?]]="Oui","HD",IF(Tableau1[Délai restant]&lt;1,"&lt;24h",IF(Tableau1[Délai restant]&lt;2,"&lt;48h","≥48h")))</f>
        <v>&lt;24h</v>
      </c>
      <c r="Q2601" s="14" t="str">
        <f>IF(AND(Tableau1[[#This Row],[En retard?]]="Oui",OR(Tableau1[[#This Row],[Product]]="Citron",Tableau1[[#This Row],[Product]]="Amandes")),"Oui","Non")</f>
        <v>Non</v>
      </c>
      <c r="R2601" t="str">
        <f>CONCATENATE(Tableau1[[#This Row],[OrderCode]],"|",Tableau1[[#This Row],[AnaCode]],"|",Tableau1[[#This Row],[Product]])</f>
        <v>CMD01754807|MTX|Jus de fruits</v>
      </c>
    </row>
    <row r="2602" spans="1:18" x14ac:dyDescent="0.25">
      <c r="A2602" s="1" t="s">
        <v>3725</v>
      </c>
      <c r="B2602" s="1" t="s">
        <v>42</v>
      </c>
      <c r="C2602" s="3" t="s">
        <v>188</v>
      </c>
      <c r="D2602" s="3" t="s">
        <v>38</v>
      </c>
      <c r="E2602" s="1" t="s">
        <v>107</v>
      </c>
      <c r="F2602" s="1" t="s">
        <v>4104</v>
      </c>
      <c r="G2602" s="1" t="s">
        <v>973</v>
      </c>
      <c r="H2602" s="3">
        <f>SUBSTITUTE(LEFT(Tableau1[[#This Row],[OrderDate]],17),".",":")+0</f>
        <v>43571.548425925925</v>
      </c>
      <c r="I2602" s="3">
        <f>SUBSTITUTE(LEFT(Tableau1[[#This Row],[OrderDueTo]],17),".",":")+0</f>
        <v>43575.5</v>
      </c>
      <c r="J2602" s="13" t="str">
        <f>VLOOKUP(Tableau1[[#This Row],[AnaCode]],'Config Analyses'!A:C,2,FALSE)</f>
        <v>Analyse nutritionelle</v>
      </c>
      <c r="K2602" s="13" t="str">
        <f>VLOOKUP(Tableau1[[#This Row],[AnaCode]],'Config Analyses'!A:C,3,FALSE)</f>
        <v>Equipe 2</v>
      </c>
      <c r="L2602" s="13" t="str">
        <f>VLOOKUP(Tableau1[[#This Row],[CustomerCode]],'Config Clients'!A:D,3,FALSE)</f>
        <v>Coopérative agricole</v>
      </c>
      <c r="M2602" s="13" t="str">
        <f>VLOOKUP(Tableau1[[#This Row],[CustomerCode]],'Config Clients'!A:D,4,FALSE)</f>
        <v>Julie</v>
      </c>
      <c r="N2602" s="10" t="str">
        <f>IFERROR(IF(Tableau1[[#This Row],[Date rendu]]-'Date de l''export'!$A$2&gt;0,"Non","Oui"),"Oui")</f>
        <v>Non</v>
      </c>
      <c r="O2602" s="11">
        <f>IF(Tableau1[[#This Row],[En retard?]]="Non",Tableau1[[#This Row],[Date rendu]]-'Date de l''export'!$A$2,0)</f>
        <v>3.7404166666674428</v>
      </c>
      <c r="P2602" s="14" t="str">
        <f>IF(Tableau1[[#This Row],[En retard?]]="Oui","HD",IF(Tableau1[Délai restant]&lt;1,"&lt;24h",IF(Tableau1[Délai restant]&lt;2,"&lt;48h","≥48h")))</f>
        <v>≥48h</v>
      </c>
      <c r="Q2602" s="14" t="str">
        <f>IF(AND(Tableau1[[#This Row],[En retard?]]="Oui",OR(Tableau1[[#This Row],[Product]]="Citron",Tableau1[[#This Row],[Product]]="Amandes")),"Oui","Non")</f>
        <v>Non</v>
      </c>
      <c r="R2602" t="str">
        <f>CONCATENATE(Tableau1[[#This Row],[OrderCode]],"|",Tableau1[[#This Row],[AnaCode]],"|",Tableau1[[#This Row],[Product]])</f>
        <v>CMD01695022|NTR|Jus de fruits</v>
      </c>
    </row>
    <row r="2603" spans="1:18" x14ac:dyDescent="0.25">
      <c r="A2603" s="1" t="s">
        <v>3566</v>
      </c>
      <c r="B2603" s="1" t="s">
        <v>42</v>
      </c>
      <c r="C2603" s="3" t="s">
        <v>188</v>
      </c>
      <c r="D2603" s="3" t="s">
        <v>38</v>
      </c>
      <c r="E2603" s="1" t="s">
        <v>107</v>
      </c>
      <c r="F2603" s="1" t="s">
        <v>4105</v>
      </c>
      <c r="G2603" s="1" t="s">
        <v>973</v>
      </c>
      <c r="H2603" s="3">
        <f>SUBSTITUTE(LEFT(Tableau1[[#This Row],[OrderDate]],17),".",":")+0</f>
        <v>43571.548634259256</v>
      </c>
      <c r="I2603" s="3">
        <f>SUBSTITUTE(LEFT(Tableau1[[#This Row],[OrderDueTo]],17),".",":")+0</f>
        <v>43575.5</v>
      </c>
      <c r="J2603" s="13" t="str">
        <f>VLOOKUP(Tableau1[[#This Row],[AnaCode]],'Config Analyses'!A:C,2,FALSE)</f>
        <v>Analyse nutritionelle</v>
      </c>
      <c r="K2603" s="13" t="str">
        <f>VLOOKUP(Tableau1[[#This Row],[AnaCode]],'Config Analyses'!A:C,3,FALSE)</f>
        <v>Equipe 2</v>
      </c>
      <c r="L2603" s="13" t="str">
        <f>VLOOKUP(Tableau1[[#This Row],[CustomerCode]],'Config Clients'!A:D,3,FALSE)</f>
        <v>Coopérative agricole</v>
      </c>
      <c r="M2603" s="13" t="str">
        <f>VLOOKUP(Tableau1[[#This Row],[CustomerCode]],'Config Clients'!A:D,4,FALSE)</f>
        <v>Julie</v>
      </c>
      <c r="N2603" s="10" t="str">
        <f>IFERROR(IF(Tableau1[[#This Row],[Date rendu]]-'Date de l''export'!$A$2&gt;0,"Non","Oui"),"Oui")</f>
        <v>Non</v>
      </c>
      <c r="O2603" s="11">
        <f>IF(Tableau1[[#This Row],[En retard?]]="Non",Tableau1[[#This Row],[Date rendu]]-'Date de l''export'!$A$2,0)</f>
        <v>3.7404166666674428</v>
      </c>
      <c r="P2603" s="14" t="str">
        <f>IF(Tableau1[[#This Row],[En retard?]]="Oui","HD",IF(Tableau1[Délai restant]&lt;1,"&lt;24h",IF(Tableau1[Délai restant]&lt;2,"&lt;48h","≥48h")))</f>
        <v>≥48h</v>
      </c>
      <c r="Q2603" s="14" t="str">
        <f>IF(AND(Tableau1[[#This Row],[En retard?]]="Oui",OR(Tableau1[[#This Row],[Product]]="Citron",Tableau1[[#This Row],[Product]]="Amandes")),"Oui","Non")</f>
        <v>Non</v>
      </c>
      <c r="R2603" t="str">
        <f>CONCATENATE(Tableau1[[#This Row],[OrderCode]],"|",Tableau1[[#This Row],[AnaCode]],"|",Tableau1[[#This Row],[Product]])</f>
        <v>CMD01568413|NTR|Jus de fruits</v>
      </c>
    </row>
    <row r="2604" spans="1:18" x14ac:dyDescent="0.25">
      <c r="A2604" s="1" t="s">
        <v>749</v>
      </c>
      <c r="B2604" s="1" t="s">
        <v>31</v>
      </c>
      <c r="C2604" s="3" t="s">
        <v>58</v>
      </c>
      <c r="D2604" s="3" t="s">
        <v>13</v>
      </c>
      <c r="E2604" s="1" t="s">
        <v>107</v>
      </c>
      <c r="F2604" s="1" t="s">
        <v>2967</v>
      </c>
      <c r="G2604" s="1" t="s">
        <v>973</v>
      </c>
      <c r="H2604" s="3">
        <f>SUBSTITUTE(LEFT(Tableau1[[#This Row],[OrderDate]],17),".",":")+0</f>
        <v>43571.549398148149</v>
      </c>
      <c r="I2604" s="3">
        <f>SUBSTITUTE(LEFT(Tableau1[[#This Row],[OrderDueTo]],17),".",":")+0</f>
        <v>43575.5</v>
      </c>
      <c r="J2604" s="13" t="str">
        <f>VLOOKUP(Tableau1[[#This Row],[AnaCode]],'Config Analyses'!A:C,2,FALSE)</f>
        <v>Analyse nutritionelle</v>
      </c>
      <c r="K2604" s="13" t="str">
        <f>VLOOKUP(Tableau1[[#This Row],[AnaCode]],'Config Analyses'!A:C,3,FALSE)</f>
        <v>Equipe 2</v>
      </c>
      <c r="L2604" s="13" t="str">
        <f>VLOOKUP(Tableau1[[#This Row],[CustomerCode]],'Config Clients'!A:D,3,FALSE)</f>
        <v>Coopérative agricole</v>
      </c>
      <c r="M2604" s="13" t="str">
        <f>VLOOKUP(Tableau1[[#This Row],[CustomerCode]],'Config Clients'!A:D,4,FALSE)</f>
        <v>Béatrice</v>
      </c>
      <c r="N2604" s="10" t="str">
        <f>IFERROR(IF(Tableau1[[#This Row],[Date rendu]]-'Date de l''export'!$A$2&gt;0,"Non","Oui"),"Oui")</f>
        <v>Non</v>
      </c>
      <c r="O2604" s="11">
        <f>IF(Tableau1[[#This Row],[En retard?]]="Non",Tableau1[[#This Row],[Date rendu]]-'Date de l''export'!$A$2,0)</f>
        <v>3.7404166666674428</v>
      </c>
      <c r="P2604" s="14" t="str">
        <f>IF(Tableau1[[#This Row],[En retard?]]="Oui","HD",IF(Tableau1[Délai restant]&lt;1,"&lt;24h",IF(Tableau1[Délai restant]&lt;2,"&lt;48h","≥48h")))</f>
        <v>≥48h</v>
      </c>
      <c r="Q2604" s="14" t="str">
        <f>IF(AND(Tableau1[[#This Row],[En retard?]]="Oui",OR(Tableau1[[#This Row],[Product]]="Citron",Tableau1[[#This Row],[Product]]="Amandes")),"Oui","Non")</f>
        <v>Non</v>
      </c>
      <c r="R2604" t="str">
        <f>CONCATENATE(Tableau1[[#This Row],[OrderCode]],"|",Tableau1[[#This Row],[AnaCode]],"|",Tableau1[[#This Row],[Product]])</f>
        <v>CMD01762307|NTR|Pomme de terre</v>
      </c>
    </row>
    <row r="2605" spans="1:18" x14ac:dyDescent="0.25">
      <c r="A2605" s="1" t="s">
        <v>369</v>
      </c>
      <c r="B2605" s="1" t="s">
        <v>32</v>
      </c>
      <c r="C2605" s="3" t="s">
        <v>61</v>
      </c>
      <c r="D2605" s="3" t="s">
        <v>14</v>
      </c>
      <c r="E2605" s="1" t="s">
        <v>179</v>
      </c>
      <c r="F2605" s="1" t="s">
        <v>1986</v>
      </c>
      <c r="G2605" s="1" t="s">
        <v>945</v>
      </c>
      <c r="H2605" s="3">
        <f>SUBSTITUTE(LEFT(Tableau1[[#This Row],[OrderDate]],17),".",":")+0</f>
        <v>43571.549490740741</v>
      </c>
      <c r="I2605" s="3">
        <f>SUBSTITUTE(LEFT(Tableau1[[#This Row],[OrderDueTo]],17),".",":")+0</f>
        <v>43572.5</v>
      </c>
      <c r="J2605" s="13" t="str">
        <f>VLOOKUP(Tableau1[[#This Row],[AnaCode]],'Config Analyses'!A:C,2,FALSE)</f>
        <v>Analyse métaux lourds</v>
      </c>
      <c r="K2605" s="13" t="str">
        <f>VLOOKUP(Tableau1[[#This Row],[AnaCode]],'Config Analyses'!A:C,3,FALSE)</f>
        <v>Equipe 1</v>
      </c>
      <c r="L2605" s="13" t="str">
        <f>VLOOKUP(Tableau1[[#This Row],[CustomerCode]],'Config Clients'!A:D,3,FALSE)</f>
        <v>Grande surface</v>
      </c>
      <c r="M2605" s="13" t="str">
        <f>VLOOKUP(Tableau1[[#This Row],[CustomerCode]],'Config Clients'!A:D,4,FALSE)</f>
        <v>Eric</v>
      </c>
      <c r="N2605" s="10" t="str">
        <f>IFERROR(IF(Tableau1[[#This Row],[Date rendu]]-'Date de l''export'!$A$2&gt;0,"Non","Oui"),"Oui")</f>
        <v>Non</v>
      </c>
      <c r="O2605" s="11">
        <f>IF(Tableau1[[#This Row],[En retard?]]="Non",Tableau1[[#This Row],[Date rendu]]-'Date de l''export'!$A$2,0)</f>
        <v>0.74041666666744277</v>
      </c>
      <c r="P2605" s="14" t="str">
        <f>IF(Tableau1[[#This Row],[En retard?]]="Oui","HD",IF(Tableau1[Délai restant]&lt;1,"&lt;24h",IF(Tableau1[Délai restant]&lt;2,"&lt;48h","≥48h")))</f>
        <v>&lt;24h</v>
      </c>
      <c r="Q2605" s="14" t="str">
        <f>IF(AND(Tableau1[[#This Row],[En retard?]]="Oui",OR(Tableau1[[#This Row],[Product]]="Citron",Tableau1[[#This Row],[Product]]="Amandes")),"Oui","Non")</f>
        <v>Non</v>
      </c>
      <c r="R2605" t="str">
        <f>CONCATENATE(Tableau1[[#This Row],[OrderCode]],"|",Tableau1[[#This Row],[AnaCode]],"|",Tableau1[[#This Row],[Product]])</f>
        <v>CMD01750302|MTX|Tomate</v>
      </c>
    </row>
    <row r="2606" spans="1:18" x14ac:dyDescent="0.25">
      <c r="A2606" s="1" t="s">
        <v>242</v>
      </c>
      <c r="B2606" s="1" t="s">
        <v>42</v>
      </c>
      <c r="C2606" s="3" t="s">
        <v>152</v>
      </c>
      <c r="D2606" s="3" t="s">
        <v>35</v>
      </c>
      <c r="E2606" s="1" t="s">
        <v>179</v>
      </c>
      <c r="F2606" s="1" t="s">
        <v>2710</v>
      </c>
      <c r="G2606" s="1" t="s">
        <v>945</v>
      </c>
      <c r="H2606" s="3">
        <f>SUBSTITUTE(LEFT(Tableau1[[#This Row],[OrderDate]],17),".",":")+0</f>
        <v>43571.549560185187</v>
      </c>
      <c r="I2606" s="3">
        <f>SUBSTITUTE(LEFT(Tableau1[[#This Row],[OrderDueTo]],17),".",":")+0</f>
        <v>43572.5</v>
      </c>
      <c r="J2606" s="13" t="str">
        <f>VLOOKUP(Tableau1[[#This Row],[AnaCode]],'Config Analyses'!A:C,2,FALSE)</f>
        <v>Analyse métaux lourds</v>
      </c>
      <c r="K2606" s="13" t="str">
        <f>VLOOKUP(Tableau1[[#This Row],[AnaCode]],'Config Analyses'!A:C,3,FALSE)</f>
        <v>Equipe 1</v>
      </c>
      <c r="L2606" s="13" t="str">
        <f>VLOOKUP(Tableau1[[#This Row],[CustomerCode]],'Config Clients'!A:D,3,FALSE)</f>
        <v>Entreprises agro-alimentaires</v>
      </c>
      <c r="M2606" s="13" t="str">
        <f>VLOOKUP(Tableau1[[#This Row],[CustomerCode]],'Config Clients'!A:D,4,FALSE)</f>
        <v>Julien</v>
      </c>
      <c r="N2606" s="10" t="str">
        <f>IFERROR(IF(Tableau1[[#This Row],[Date rendu]]-'Date de l''export'!$A$2&gt;0,"Non","Oui"),"Oui")</f>
        <v>Non</v>
      </c>
      <c r="O2606" s="11">
        <f>IF(Tableau1[[#This Row],[En retard?]]="Non",Tableau1[[#This Row],[Date rendu]]-'Date de l''export'!$A$2,0)</f>
        <v>0.74041666666744277</v>
      </c>
      <c r="P2606" s="14" t="str">
        <f>IF(Tableau1[[#This Row],[En retard?]]="Oui","HD",IF(Tableau1[Délai restant]&lt;1,"&lt;24h",IF(Tableau1[Délai restant]&lt;2,"&lt;48h","≥48h")))</f>
        <v>&lt;24h</v>
      </c>
      <c r="Q2606" s="14" t="str">
        <f>IF(AND(Tableau1[[#This Row],[En retard?]]="Oui",OR(Tableau1[[#This Row],[Product]]="Citron",Tableau1[[#This Row],[Product]]="Amandes")),"Oui","Non")</f>
        <v>Non</v>
      </c>
      <c r="R2606" t="str">
        <f>CONCATENATE(Tableau1[[#This Row],[OrderCode]],"|",Tableau1[[#This Row],[AnaCode]],"|",Tableau1[[#This Row],[Product]])</f>
        <v>CMD01765201|MTX|Jus de fruits</v>
      </c>
    </row>
    <row r="2607" spans="1:18" x14ac:dyDescent="0.25">
      <c r="A2607" s="1" t="s">
        <v>454</v>
      </c>
      <c r="B2607" s="1" t="s">
        <v>31</v>
      </c>
      <c r="C2607" s="3" t="s">
        <v>61</v>
      </c>
      <c r="D2607" s="3" t="s">
        <v>14</v>
      </c>
      <c r="E2607" s="1" t="s">
        <v>179</v>
      </c>
      <c r="F2607" s="1" t="s">
        <v>2992</v>
      </c>
      <c r="G2607" s="1" t="s">
        <v>945</v>
      </c>
      <c r="H2607" s="3">
        <f>SUBSTITUTE(LEFT(Tableau1[[#This Row],[OrderDate]],17),".",":")+0</f>
        <v>43571.550347222219</v>
      </c>
      <c r="I2607" s="3">
        <f>SUBSTITUTE(LEFT(Tableau1[[#This Row],[OrderDueTo]],17),".",":")+0</f>
        <v>43572.5</v>
      </c>
      <c r="J2607" s="13" t="str">
        <f>VLOOKUP(Tableau1[[#This Row],[AnaCode]],'Config Analyses'!A:C,2,FALSE)</f>
        <v>Analyse métaux lourds</v>
      </c>
      <c r="K2607" s="13" t="str">
        <f>VLOOKUP(Tableau1[[#This Row],[AnaCode]],'Config Analyses'!A:C,3,FALSE)</f>
        <v>Equipe 1</v>
      </c>
      <c r="L2607" s="13" t="str">
        <f>VLOOKUP(Tableau1[[#This Row],[CustomerCode]],'Config Clients'!A:D,3,FALSE)</f>
        <v>Grande surface</v>
      </c>
      <c r="M2607" s="13" t="str">
        <f>VLOOKUP(Tableau1[[#This Row],[CustomerCode]],'Config Clients'!A:D,4,FALSE)</f>
        <v>Eric</v>
      </c>
      <c r="N2607" s="10" t="str">
        <f>IFERROR(IF(Tableau1[[#This Row],[Date rendu]]-'Date de l''export'!$A$2&gt;0,"Non","Oui"),"Oui")</f>
        <v>Non</v>
      </c>
      <c r="O2607" s="11">
        <f>IF(Tableau1[[#This Row],[En retard?]]="Non",Tableau1[[#This Row],[Date rendu]]-'Date de l''export'!$A$2,0)</f>
        <v>0.74041666666744277</v>
      </c>
      <c r="P2607" s="14" t="str">
        <f>IF(Tableau1[[#This Row],[En retard?]]="Oui","HD",IF(Tableau1[Délai restant]&lt;1,"&lt;24h",IF(Tableau1[Délai restant]&lt;2,"&lt;48h","≥48h")))</f>
        <v>&lt;24h</v>
      </c>
      <c r="Q2607" s="14" t="str">
        <f>IF(AND(Tableau1[[#This Row],[En retard?]]="Oui",OR(Tableau1[[#This Row],[Product]]="Citron",Tableau1[[#This Row],[Product]]="Amandes")),"Oui","Non")</f>
        <v>Non</v>
      </c>
      <c r="R2607" t="str">
        <f>CONCATENATE(Tableau1[[#This Row],[OrderCode]],"|",Tableau1[[#This Row],[AnaCode]],"|",Tableau1[[#This Row],[Product]])</f>
        <v>CMD01546701|MTX|Pomme de terre</v>
      </c>
    </row>
    <row r="2608" spans="1:18" x14ac:dyDescent="0.25">
      <c r="A2608" s="1" t="s">
        <v>4106</v>
      </c>
      <c r="B2608" s="1" t="s">
        <v>32</v>
      </c>
      <c r="C2608" s="3" t="s">
        <v>255</v>
      </c>
      <c r="D2608" s="3" t="s">
        <v>40</v>
      </c>
      <c r="E2608" s="1" t="s">
        <v>179</v>
      </c>
      <c r="F2608" s="1" t="s">
        <v>4107</v>
      </c>
      <c r="G2608" s="1" t="s">
        <v>945</v>
      </c>
      <c r="H2608" s="3">
        <f>SUBSTITUTE(LEFT(Tableau1[[#This Row],[OrderDate]],17),".",":")+0</f>
        <v>43571.550393518519</v>
      </c>
      <c r="I2608" s="3">
        <f>SUBSTITUTE(LEFT(Tableau1[[#This Row],[OrderDueTo]],17),".",":")+0</f>
        <v>43572.5</v>
      </c>
      <c r="J2608" s="13" t="str">
        <f>VLOOKUP(Tableau1[[#This Row],[AnaCode]],'Config Analyses'!A:C,2,FALSE)</f>
        <v>Analyse métaux lourds</v>
      </c>
      <c r="K2608" s="13" t="str">
        <f>VLOOKUP(Tableau1[[#This Row],[AnaCode]],'Config Analyses'!A:C,3,FALSE)</f>
        <v>Equipe 1</v>
      </c>
      <c r="L2608" s="13" t="str">
        <f>VLOOKUP(Tableau1[[#This Row],[CustomerCode]],'Config Clients'!A:D,3,FALSE)</f>
        <v>Coopérative agricole</v>
      </c>
      <c r="M2608" s="13" t="str">
        <f>VLOOKUP(Tableau1[[#This Row],[CustomerCode]],'Config Clients'!A:D,4,FALSE)</f>
        <v>Eric</v>
      </c>
      <c r="N2608" s="10" t="str">
        <f>IFERROR(IF(Tableau1[[#This Row],[Date rendu]]-'Date de l''export'!$A$2&gt;0,"Non","Oui"),"Oui")</f>
        <v>Non</v>
      </c>
      <c r="O2608" s="11">
        <f>IF(Tableau1[[#This Row],[En retard?]]="Non",Tableau1[[#This Row],[Date rendu]]-'Date de l''export'!$A$2,0)</f>
        <v>0.74041666666744277</v>
      </c>
      <c r="P2608" s="14" t="str">
        <f>IF(Tableau1[[#This Row],[En retard?]]="Oui","HD",IF(Tableau1[Délai restant]&lt;1,"&lt;24h",IF(Tableau1[Délai restant]&lt;2,"&lt;48h","≥48h")))</f>
        <v>&lt;24h</v>
      </c>
      <c r="Q2608" s="14" t="str">
        <f>IF(AND(Tableau1[[#This Row],[En retard?]]="Oui",OR(Tableau1[[#This Row],[Product]]="Citron",Tableau1[[#This Row],[Product]]="Amandes")),"Oui","Non")</f>
        <v>Non</v>
      </c>
      <c r="R2608" t="str">
        <f>CONCATENATE(Tableau1[[#This Row],[OrderCode]],"|",Tableau1[[#This Row],[AnaCode]],"|",Tableau1[[#This Row],[Product]])</f>
        <v>CMD01793901|MTX|Tomate</v>
      </c>
    </row>
    <row r="2609" spans="1:18" x14ac:dyDescent="0.25">
      <c r="A2609" s="1" t="s">
        <v>241</v>
      </c>
      <c r="B2609" s="1" t="s">
        <v>31</v>
      </c>
      <c r="C2609" s="3" t="s">
        <v>61</v>
      </c>
      <c r="D2609" s="3" t="s">
        <v>14</v>
      </c>
      <c r="E2609" s="1" t="s">
        <v>107</v>
      </c>
      <c r="F2609" s="1" t="s">
        <v>2953</v>
      </c>
      <c r="G2609" s="1" t="s">
        <v>973</v>
      </c>
      <c r="H2609" s="3">
        <f>SUBSTITUTE(LEFT(Tableau1[[#This Row],[OrderDate]],17),".",":")+0</f>
        <v>43571.550625000003</v>
      </c>
      <c r="I2609" s="3">
        <f>SUBSTITUTE(LEFT(Tableau1[[#This Row],[OrderDueTo]],17),".",":")+0</f>
        <v>43575.5</v>
      </c>
      <c r="J2609" s="13" t="str">
        <f>VLOOKUP(Tableau1[[#This Row],[AnaCode]],'Config Analyses'!A:C,2,FALSE)</f>
        <v>Analyse nutritionelle</v>
      </c>
      <c r="K2609" s="13" t="str">
        <f>VLOOKUP(Tableau1[[#This Row],[AnaCode]],'Config Analyses'!A:C,3,FALSE)</f>
        <v>Equipe 2</v>
      </c>
      <c r="L2609" s="13" t="str">
        <f>VLOOKUP(Tableau1[[#This Row],[CustomerCode]],'Config Clients'!A:D,3,FALSE)</f>
        <v>Grande surface</v>
      </c>
      <c r="M2609" s="13" t="str">
        <f>VLOOKUP(Tableau1[[#This Row],[CustomerCode]],'Config Clients'!A:D,4,FALSE)</f>
        <v>Eric</v>
      </c>
      <c r="N2609" s="10" t="str">
        <f>IFERROR(IF(Tableau1[[#This Row],[Date rendu]]-'Date de l''export'!$A$2&gt;0,"Non","Oui"),"Oui")</f>
        <v>Non</v>
      </c>
      <c r="O2609" s="11">
        <f>IF(Tableau1[[#This Row],[En retard?]]="Non",Tableau1[[#This Row],[Date rendu]]-'Date de l''export'!$A$2,0)</f>
        <v>3.7404166666674428</v>
      </c>
      <c r="P2609" s="14" t="str">
        <f>IF(Tableau1[[#This Row],[En retard?]]="Oui","HD",IF(Tableau1[Délai restant]&lt;1,"&lt;24h",IF(Tableau1[Délai restant]&lt;2,"&lt;48h","≥48h")))</f>
        <v>≥48h</v>
      </c>
      <c r="Q2609" s="14" t="str">
        <f>IF(AND(Tableau1[[#This Row],[En retard?]]="Oui",OR(Tableau1[[#This Row],[Product]]="Citron",Tableau1[[#This Row],[Product]]="Amandes")),"Oui","Non")</f>
        <v>Non</v>
      </c>
      <c r="R2609" t="str">
        <f>CONCATENATE(Tableau1[[#This Row],[OrderCode]],"|",Tableau1[[#This Row],[AnaCode]],"|",Tableau1[[#This Row],[Product]])</f>
        <v>CMD01612402|NTR|Pomme de terre</v>
      </c>
    </row>
    <row r="2610" spans="1:18" x14ac:dyDescent="0.25">
      <c r="A2610" s="1" t="s">
        <v>3973</v>
      </c>
      <c r="B2610" s="1" t="s">
        <v>42</v>
      </c>
      <c r="C2610" s="3" t="s">
        <v>188</v>
      </c>
      <c r="D2610" s="3" t="s">
        <v>38</v>
      </c>
      <c r="E2610" s="1" t="s">
        <v>229</v>
      </c>
      <c r="F2610" s="1" t="s">
        <v>4108</v>
      </c>
      <c r="G2610" s="1" t="s">
        <v>950</v>
      </c>
      <c r="H2610" s="3">
        <f>SUBSTITUTE(LEFT(Tableau1[[#This Row],[OrderDate]],17),".",":")+0</f>
        <v>43571.551030092596</v>
      </c>
      <c r="I2610" s="3">
        <f>SUBSTITUTE(LEFT(Tableau1[[#This Row],[OrderDueTo]],17),".",":")+0</f>
        <v>43574.5</v>
      </c>
      <c r="J2610" s="13" t="str">
        <f>VLOOKUP(Tableau1[[#This Row],[AnaCode]],'Config Analyses'!A:C,2,FALSE)</f>
        <v>Analyse sucres</v>
      </c>
      <c r="K2610" s="13" t="str">
        <f>VLOOKUP(Tableau1[[#This Row],[AnaCode]],'Config Analyses'!A:C,3,FALSE)</f>
        <v>Equipe 2</v>
      </c>
      <c r="L2610" s="13" t="str">
        <f>VLOOKUP(Tableau1[[#This Row],[CustomerCode]],'Config Clients'!A:D,3,FALSE)</f>
        <v>Coopérative agricole</v>
      </c>
      <c r="M2610" s="13" t="str">
        <f>VLOOKUP(Tableau1[[#This Row],[CustomerCode]],'Config Clients'!A:D,4,FALSE)</f>
        <v>Julie</v>
      </c>
      <c r="N2610" s="10" t="str">
        <f>IFERROR(IF(Tableau1[[#This Row],[Date rendu]]-'Date de l''export'!$A$2&gt;0,"Non","Oui"),"Oui")</f>
        <v>Non</v>
      </c>
      <c r="O2610" s="11">
        <f>IF(Tableau1[[#This Row],[En retard?]]="Non",Tableau1[[#This Row],[Date rendu]]-'Date de l''export'!$A$2,0)</f>
        <v>2.7404166666674428</v>
      </c>
      <c r="P2610" s="14" t="str">
        <f>IF(Tableau1[[#This Row],[En retard?]]="Oui","HD",IF(Tableau1[Délai restant]&lt;1,"&lt;24h",IF(Tableau1[Délai restant]&lt;2,"&lt;48h","≥48h")))</f>
        <v>≥48h</v>
      </c>
      <c r="Q2610" s="14" t="str">
        <f>IF(AND(Tableau1[[#This Row],[En retard?]]="Oui",OR(Tableau1[[#This Row],[Product]]="Citron",Tableau1[[#This Row],[Product]]="Amandes")),"Oui","Non")</f>
        <v>Non</v>
      </c>
      <c r="R2610" t="str">
        <f>CONCATENATE(Tableau1[[#This Row],[OrderCode]],"|",Tableau1[[#This Row],[AnaCode]],"|",Tableau1[[#This Row],[Product]])</f>
        <v>CMD01568403|SCR|Jus de fruits</v>
      </c>
    </row>
    <row r="2611" spans="1:18" x14ac:dyDescent="0.25">
      <c r="A2611" s="1" t="s">
        <v>114</v>
      </c>
      <c r="B2611" s="1" t="s">
        <v>31</v>
      </c>
      <c r="C2611" s="3" t="s">
        <v>61</v>
      </c>
      <c r="D2611" s="3" t="s">
        <v>14</v>
      </c>
      <c r="E2611" s="1" t="s">
        <v>179</v>
      </c>
      <c r="F2611" s="1" t="s">
        <v>2978</v>
      </c>
      <c r="G2611" s="1" t="s">
        <v>945</v>
      </c>
      <c r="H2611" s="3">
        <f>SUBSTITUTE(LEFT(Tableau1[[#This Row],[OrderDate]],17),".",":")+0</f>
        <v>43571.55201388889</v>
      </c>
      <c r="I2611" s="3">
        <f>SUBSTITUTE(LEFT(Tableau1[[#This Row],[OrderDueTo]],17),".",":")+0</f>
        <v>43572.5</v>
      </c>
      <c r="J2611" s="13" t="str">
        <f>VLOOKUP(Tableau1[[#This Row],[AnaCode]],'Config Analyses'!A:C,2,FALSE)</f>
        <v>Analyse métaux lourds</v>
      </c>
      <c r="K2611" s="13" t="str">
        <f>VLOOKUP(Tableau1[[#This Row],[AnaCode]],'Config Analyses'!A:C,3,FALSE)</f>
        <v>Equipe 1</v>
      </c>
      <c r="L2611" s="13" t="str">
        <f>VLOOKUP(Tableau1[[#This Row],[CustomerCode]],'Config Clients'!A:D,3,FALSE)</f>
        <v>Grande surface</v>
      </c>
      <c r="M2611" s="13" t="str">
        <f>VLOOKUP(Tableau1[[#This Row],[CustomerCode]],'Config Clients'!A:D,4,FALSE)</f>
        <v>Eric</v>
      </c>
      <c r="N2611" s="10" t="str">
        <f>IFERROR(IF(Tableau1[[#This Row],[Date rendu]]-'Date de l''export'!$A$2&gt;0,"Non","Oui"),"Oui")</f>
        <v>Non</v>
      </c>
      <c r="O2611" s="11">
        <f>IF(Tableau1[[#This Row],[En retard?]]="Non",Tableau1[[#This Row],[Date rendu]]-'Date de l''export'!$A$2,0)</f>
        <v>0.74041666666744277</v>
      </c>
      <c r="P2611" s="14" t="str">
        <f>IF(Tableau1[[#This Row],[En retard?]]="Oui","HD",IF(Tableau1[Délai restant]&lt;1,"&lt;24h",IF(Tableau1[Délai restant]&lt;2,"&lt;48h","≥48h")))</f>
        <v>&lt;24h</v>
      </c>
      <c r="Q2611" s="14" t="str">
        <f>IF(AND(Tableau1[[#This Row],[En retard?]]="Oui",OR(Tableau1[[#This Row],[Product]]="Citron",Tableau1[[#This Row],[Product]]="Amandes")),"Oui","Non")</f>
        <v>Non</v>
      </c>
      <c r="R2611" t="str">
        <f>CONCATENATE(Tableau1[[#This Row],[OrderCode]],"|",Tableau1[[#This Row],[AnaCode]],"|",Tableau1[[#This Row],[Product]])</f>
        <v>CMD01516306|MTX|Pomme de terre</v>
      </c>
    </row>
    <row r="2612" spans="1:18" x14ac:dyDescent="0.25">
      <c r="A2612" s="1" t="s">
        <v>3478</v>
      </c>
      <c r="B2612" s="1" t="s">
        <v>31</v>
      </c>
      <c r="C2612" s="3" t="s">
        <v>73</v>
      </c>
      <c r="D2612" s="3" t="s">
        <v>23</v>
      </c>
      <c r="E2612" s="1" t="s">
        <v>226</v>
      </c>
      <c r="F2612" s="1" t="s">
        <v>4109</v>
      </c>
      <c r="G2612" s="1" t="s">
        <v>950</v>
      </c>
      <c r="H2612" s="3">
        <f>SUBSTITUTE(LEFT(Tableau1[[#This Row],[OrderDate]],17),".",":")+0</f>
        <v>43571.55228009259</v>
      </c>
      <c r="I2612" s="3">
        <f>SUBSTITUTE(LEFT(Tableau1[[#This Row],[OrderDueTo]],17),".",":")+0</f>
        <v>43574.5</v>
      </c>
      <c r="J2612" s="13" t="str">
        <f>VLOOKUP(Tableau1[[#This Row],[AnaCode]],'Config Analyses'!A:C,2,FALSE)</f>
        <v>Analyse microbiologique</v>
      </c>
      <c r="K2612" s="13" t="str">
        <f>VLOOKUP(Tableau1[[#This Row],[AnaCode]],'Config Analyses'!A:C,3,FALSE)</f>
        <v>Equipe 4</v>
      </c>
      <c r="L2612" s="13" t="str">
        <f>VLOOKUP(Tableau1[[#This Row],[CustomerCode]],'Config Clients'!A:D,3,FALSE)</f>
        <v>Entreprises agro-alimentaires</v>
      </c>
      <c r="M2612" s="13" t="str">
        <f>VLOOKUP(Tableau1[[#This Row],[CustomerCode]],'Config Clients'!A:D,4,FALSE)</f>
        <v>Julien</v>
      </c>
      <c r="N2612" s="10" t="str">
        <f>IFERROR(IF(Tableau1[[#This Row],[Date rendu]]-'Date de l''export'!$A$2&gt;0,"Non","Oui"),"Oui")</f>
        <v>Non</v>
      </c>
      <c r="O2612" s="11">
        <f>IF(Tableau1[[#This Row],[En retard?]]="Non",Tableau1[[#This Row],[Date rendu]]-'Date de l''export'!$A$2,0)</f>
        <v>2.7404166666674428</v>
      </c>
      <c r="P2612" s="14" t="str">
        <f>IF(Tableau1[[#This Row],[En retard?]]="Oui","HD",IF(Tableau1[Délai restant]&lt;1,"&lt;24h",IF(Tableau1[Délai restant]&lt;2,"&lt;48h","≥48h")))</f>
        <v>≥48h</v>
      </c>
      <c r="Q2612" s="14" t="str">
        <f>IF(AND(Tableau1[[#This Row],[En retard?]]="Oui",OR(Tableau1[[#This Row],[Product]]="Citron",Tableau1[[#This Row],[Product]]="Amandes")),"Oui","Non")</f>
        <v>Non</v>
      </c>
      <c r="R2612" t="str">
        <f>CONCATENATE(Tableau1[[#This Row],[OrderCode]],"|",Tableau1[[#This Row],[AnaCode]],"|",Tableau1[[#This Row],[Product]])</f>
        <v>CMD01392204|BACT|Pomme de terre</v>
      </c>
    </row>
    <row r="2613" spans="1:18" x14ac:dyDescent="0.25">
      <c r="A2613" s="1" t="s">
        <v>658</v>
      </c>
      <c r="B2613" s="1" t="s">
        <v>31</v>
      </c>
      <c r="C2613" s="3" t="s">
        <v>54</v>
      </c>
      <c r="D2613" s="3" t="s">
        <v>10</v>
      </c>
      <c r="E2613" s="1" t="s">
        <v>179</v>
      </c>
      <c r="F2613" s="1" t="s">
        <v>3006</v>
      </c>
      <c r="G2613" s="1" t="s">
        <v>945</v>
      </c>
      <c r="H2613" s="3">
        <f>SUBSTITUTE(LEFT(Tableau1[[#This Row],[OrderDate]],17),".",":")+0</f>
        <v>43571.552453703705</v>
      </c>
      <c r="I2613" s="3">
        <f>SUBSTITUTE(LEFT(Tableau1[[#This Row],[OrderDueTo]],17),".",":")+0</f>
        <v>43572.5</v>
      </c>
      <c r="J2613" s="13" t="str">
        <f>VLOOKUP(Tableau1[[#This Row],[AnaCode]],'Config Analyses'!A:C,2,FALSE)</f>
        <v>Analyse métaux lourds</v>
      </c>
      <c r="K2613" s="13" t="str">
        <f>VLOOKUP(Tableau1[[#This Row],[AnaCode]],'Config Analyses'!A:C,3,FALSE)</f>
        <v>Equipe 1</v>
      </c>
      <c r="L2613" s="13" t="str">
        <f>VLOOKUP(Tableau1[[#This Row],[CustomerCode]],'Config Clients'!A:D,3,FALSE)</f>
        <v>Coopérative agricole</v>
      </c>
      <c r="M2613" s="13" t="str">
        <f>VLOOKUP(Tableau1[[#This Row],[CustomerCode]],'Config Clients'!A:D,4,FALSE)</f>
        <v>Julie</v>
      </c>
      <c r="N2613" s="10" t="str">
        <f>IFERROR(IF(Tableau1[[#This Row],[Date rendu]]-'Date de l''export'!$A$2&gt;0,"Non","Oui"),"Oui")</f>
        <v>Non</v>
      </c>
      <c r="O2613" s="11">
        <f>IF(Tableau1[[#This Row],[En retard?]]="Non",Tableau1[[#This Row],[Date rendu]]-'Date de l''export'!$A$2,0)</f>
        <v>0.74041666666744277</v>
      </c>
      <c r="P2613" s="14" t="str">
        <f>IF(Tableau1[[#This Row],[En retard?]]="Oui","HD",IF(Tableau1[Délai restant]&lt;1,"&lt;24h",IF(Tableau1[Délai restant]&lt;2,"&lt;48h","≥48h")))</f>
        <v>&lt;24h</v>
      </c>
      <c r="Q2613" s="14" t="str">
        <f>IF(AND(Tableau1[[#This Row],[En retard?]]="Oui",OR(Tableau1[[#This Row],[Product]]="Citron",Tableau1[[#This Row],[Product]]="Amandes")),"Oui","Non")</f>
        <v>Non</v>
      </c>
      <c r="R2613" t="str">
        <f>CONCATENATE(Tableau1[[#This Row],[OrderCode]],"|",Tableau1[[#This Row],[AnaCode]],"|",Tableau1[[#This Row],[Product]])</f>
        <v>CMD01569208|MTX|Pomme de terre</v>
      </c>
    </row>
    <row r="2614" spans="1:18" x14ac:dyDescent="0.25">
      <c r="A2614" s="1" t="s">
        <v>630</v>
      </c>
      <c r="B2614" s="1" t="s">
        <v>31</v>
      </c>
      <c r="C2614" s="3" t="s">
        <v>72</v>
      </c>
      <c r="D2614" s="3" t="s">
        <v>22</v>
      </c>
      <c r="E2614" s="1" t="s">
        <v>130</v>
      </c>
      <c r="F2614" s="1" t="s">
        <v>2975</v>
      </c>
      <c r="G2614" s="1" t="s">
        <v>1365</v>
      </c>
      <c r="H2614" s="3">
        <f>SUBSTITUTE(LEFT(Tableau1[[#This Row],[OrderDate]],17),".",":")+0</f>
        <v>43571.552523148152</v>
      </c>
      <c r="I2614" s="3">
        <f>SUBSTITUTE(LEFT(Tableau1[[#This Row],[OrderDueTo]],17),".",":")+0</f>
        <v>43579.5</v>
      </c>
      <c r="J2614" s="13" t="str">
        <f>VLOOKUP(Tableau1[[#This Row],[AnaCode]],'Config Analyses'!A:C,2,FALSE)</f>
        <v>Analyse pesticides</v>
      </c>
      <c r="K2614" s="13" t="str">
        <f>VLOOKUP(Tableau1[[#This Row],[AnaCode]],'Config Analyses'!A:C,3,FALSE)</f>
        <v>Equipe 3</v>
      </c>
      <c r="L2614" s="13" t="str">
        <f>VLOOKUP(Tableau1[[#This Row],[CustomerCode]],'Config Clients'!A:D,3,FALSE)</f>
        <v>Coopérative agricole</v>
      </c>
      <c r="M2614" s="13" t="str">
        <f>VLOOKUP(Tableau1[[#This Row],[CustomerCode]],'Config Clients'!A:D,4,FALSE)</f>
        <v>Julie</v>
      </c>
      <c r="N2614" s="10" t="str">
        <f>IFERROR(IF(Tableau1[[#This Row],[Date rendu]]-'Date de l''export'!$A$2&gt;0,"Non","Oui"),"Oui")</f>
        <v>Non</v>
      </c>
      <c r="O2614" s="11">
        <f>IF(Tableau1[[#This Row],[En retard?]]="Non",Tableau1[[#This Row],[Date rendu]]-'Date de l''export'!$A$2,0)</f>
        <v>7.7404166666674428</v>
      </c>
      <c r="P2614" s="14" t="str">
        <f>IF(Tableau1[[#This Row],[En retard?]]="Oui","HD",IF(Tableau1[Délai restant]&lt;1,"&lt;24h",IF(Tableau1[Délai restant]&lt;2,"&lt;48h","≥48h")))</f>
        <v>≥48h</v>
      </c>
      <c r="Q2614" s="14" t="str">
        <f>IF(AND(Tableau1[[#This Row],[En retard?]]="Oui",OR(Tableau1[[#This Row],[Product]]="Citron",Tableau1[[#This Row],[Product]]="Amandes")),"Oui","Non")</f>
        <v>Non</v>
      </c>
      <c r="R2614" t="str">
        <f>CONCATENATE(Tableau1[[#This Row],[OrderCode]],"|",Tableau1[[#This Row],[AnaCode]],"|",Tableau1[[#This Row],[Product]])</f>
        <v>CMD01628102|PEST|Pomme de terre</v>
      </c>
    </row>
    <row r="2615" spans="1:18" x14ac:dyDescent="0.25">
      <c r="A2615" s="1" t="s">
        <v>3323</v>
      </c>
      <c r="B2615" s="1" t="s">
        <v>42</v>
      </c>
      <c r="C2615" s="3" t="s">
        <v>188</v>
      </c>
      <c r="D2615" s="3" t="s">
        <v>38</v>
      </c>
      <c r="E2615" s="1" t="s">
        <v>229</v>
      </c>
      <c r="F2615" s="1" t="s">
        <v>4110</v>
      </c>
      <c r="G2615" s="1" t="s">
        <v>950</v>
      </c>
      <c r="H2615" s="3">
        <f>SUBSTITUTE(LEFT(Tableau1[[#This Row],[OrderDate]],17),".",":")+0</f>
        <v>43571.552627314813</v>
      </c>
      <c r="I2615" s="3">
        <f>SUBSTITUTE(LEFT(Tableau1[[#This Row],[OrderDueTo]],17),".",":")+0</f>
        <v>43574.5</v>
      </c>
      <c r="J2615" s="13" t="str">
        <f>VLOOKUP(Tableau1[[#This Row],[AnaCode]],'Config Analyses'!A:C,2,FALSE)</f>
        <v>Analyse sucres</v>
      </c>
      <c r="K2615" s="13" t="str">
        <f>VLOOKUP(Tableau1[[#This Row],[AnaCode]],'Config Analyses'!A:C,3,FALSE)</f>
        <v>Equipe 2</v>
      </c>
      <c r="L2615" s="13" t="str">
        <f>VLOOKUP(Tableau1[[#This Row],[CustomerCode]],'Config Clients'!A:D,3,FALSE)</f>
        <v>Coopérative agricole</v>
      </c>
      <c r="M2615" s="13" t="str">
        <f>VLOOKUP(Tableau1[[#This Row],[CustomerCode]],'Config Clients'!A:D,4,FALSE)</f>
        <v>Julie</v>
      </c>
      <c r="N2615" s="10" t="str">
        <f>IFERROR(IF(Tableau1[[#This Row],[Date rendu]]-'Date de l''export'!$A$2&gt;0,"Non","Oui"),"Oui")</f>
        <v>Non</v>
      </c>
      <c r="O2615" s="11">
        <f>IF(Tableau1[[#This Row],[En retard?]]="Non",Tableau1[[#This Row],[Date rendu]]-'Date de l''export'!$A$2,0)</f>
        <v>2.7404166666674428</v>
      </c>
      <c r="P2615" s="14" t="str">
        <f>IF(Tableau1[[#This Row],[En retard?]]="Oui","HD",IF(Tableau1[Délai restant]&lt;1,"&lt;24h",IF(Tableau1[Délai restant]&lt;2,"&lt;48h","≥48h")))</f>
        <v>≥48h</v>
      </c>
      <c r="Q2615" s="14" t="str">
        <f>IF(AND(Tableau1[[#This Row],[En retard?]]="Oui",OR(Tableau1[[#This Row],[Product]]="Citron",Tableau1[[#This Row],[Product]]="Amandes")),"Oui","Non")</f>
        <v>Non</v>
      </c>
      <c r="R2615" t="str">
        <f>CONCATENATE(Tableau1[[#This Row],[OrderCode]],"|",Tableau1[[#This Row],[AnaCode]],"|",Tableau1[[#This Row],[Product]])</f>
        <v>CMD01748517|SCR|Jus de fruits</v>
      </c>
    </row>
    <row r="2616" spans="1:18" x14ac:dyDescent="0.25">
      <c r="A2616" s="1" t="s">
        <v>3740</v>
      </c>
      <c r="B2616" s="1" t="s">
        <v>31</v>
      </c>
      <c r="C2616" s="3" t="s">
        <v>73</v>
      </c>
      <c r="D2616" s="3" t="s">
        <v>23</v>
      </c>
      <c r="E2616" s="1" t="s">
        <v>179</v>
      </c>
      <c r="F2616" s="1" t="s">
        <v>4111</v>
      </c>
      <c r="G2616" s="1" t="s">
        <v>945</v>
      </c>
      <c r="H2616" s="3">
        <f>SUBSTITUTE(LEFT(Tableau1[[#This Row],[OrderDate]],17),".",":")+0</f>
        <v>43571.553495370368</v>
      </c>
      <c r="I2616" s="3">
        <f>SUBSTITUTE(LEFT(Tableau1[[#This Row],[OrderDueTo]],17),".",":")+0</f>
        <v>43572.5</v>
      </c>
      <c r="J2616" s="13" t="str">
        <f>VLOOKUP(Tableau1[[#This Row],[AnaCode]],'Config Analyses'!A:C,2,FALSE)</f>
        <v>Analyse métaux lourds</v>
      </c>
      <c r="K2616" s="13" t="str">
        <f>VLOOKUP(Tableau1[[#This Row],[AnaCode]],'Config Analyses'!A:C,3,FALSE)</f>
        <v>Equipe 1</v>
      </c>
      <c r="L2616" s="13" t="str">
        <f>VLOOKUP(Tableau1[[#This Row],[CustomerCode]],'Config Clients'!A:D,3,FALSE)</f>
        <v>Entreprises agro-alimentaires</v>
      </c>
      <c r="M2616" s="13" t="str">
        <f>VLOOKUP(Tableau1[[#This Row],[CustomerCode]],'Config Clients'!A:D,4,FALSE)</f>
        <v>Julien</v>
      </c>
      <c r="N2616" s="10" t="str">
        <f>IFERROR(IF(Tableau1[[#This Row],[Date rendu]]-'Date de l''export'!$A$2&gt;0,"Non","Oui"),"Oui")</f>
        <v>Non</v>
      </c>
      <c r="O2616" s="11">
        <f>IF(Tableau1[[#This Row],[En retard?]]="Non",Tableau1[[#This Row],[Date rendu]]-'Date de l''export'!$A$2,0)</f>
        <v>0.74041666666744277</v>
      </c>
      <c r="P2616" s="14" t="str">
        <f>IF(Tableau1[[#This Row],[En retard?]]="Oui","HD",IF(Tableau1[Délai restant]&lt;1,"&lt;24h",IF(Tableau1[Délai restant]&lt;2,"&lt;48h","≥48h")))</f>
        <v>&lt;24h</v>
      </c>
      <c r="Q2616" s="14" t="str">
        <f>IF(AND(Tableau1[[#This Row],[En retard?]]="Oui",OR(Tableau1[[#This Row],[Product]]="Citron",Tableau1[[#This Row],[Product]]="Amandes")),"Oui","Non")</f>
        <v>Non</v>
      </c>
      <c r="R2616" t="str">
        <f>CONCATENATE(Tableau1[[#This Row],[OrderCode]],"|",Tableau1[[#This Row],[AnaCode]],"|",Tableau1[[#This Row],[Product]])</f>
        <v>CMD01595603|MTX|Pomme de terre</v>
      </c>
    </row>
    <row r="2617" spans="1:18" x14ac:dyDescent="0.25">
      <c r="A2617" s="1" t="s">
        <v>236</v>
      </c>
      <c r="B2617" s="1" t="s">
        <v>32</v>
      </c>
      <c r="C2617" s="3" t="s">
        <v>61</v>
      </c>
      <c r="D2617" s="3" t="s">
        <v>14</v>
      </c>
      <c r="E2617" s="1" t="s">
        <v>229</v>
      </c>
      <c r="F2617" s="1" t="s">
        <v>2956</v>
      </c>
      <c r="G2617" s="1" t="s">
        <v>950</v>
      </c>
      <c r="H2617" s="3">
        <f>SUBSTITUTE(LEFT(Tableau1[[#This Row],[OrderDate]],17),".",":")+0</f>
        <v>43571.554259259261</v>
      </c>
      <c r="I2617" s="3">
        <f>SUBSTITUTE(LEFT(Tableau1[[#This Row],[OrderDueTo]],17),".",":")+0</f>
        <v>43574.5</v>
      </c>
      <c r="J2617" s="13" t="str">
        <f>VLOOKUP(Tableau1[[#This Row],[AnaCode]],'Config Analyses'!A:C,2,FALSE)</f>
        <v>Analyse sucres</v>
      </c>
      <c r="K2617" s="13" t="str">
        <f>VLOOKUP(Tableau1[[#This Row],[AnaCode]],'Config Analyses'!A:C,3,FALSE)</f>
        <v>Equipe 2</v>
      </c>
      <c r="L2617" s="13" t="str">
        <f>VLOOKUP(Tableau1[[#This Row],[CustomerCode]],'Config Clients'!A:D,3,FALSE)</f>
        <v>Grande surface</v>
      </c>
      <c r="M2617" s="13" t="str">
        <f>VLOOKUP(Tableau1[[#This Row],[CustomerCode]],'Config Clients'!A:D,4,FALSE)</f>
        <v>Eric</v>
      </c>
      <c r="N2617" s="10" t="str">
        <f>IFERROR(IF(Tableau1[[#This Row],[Date rendu]]-'Date de l''export'!$A$2&gt;0,"Non","Oui"),"Oui")</f>
        <v>Non</v>
      </c>
      <c r="O2617" s="11">
        <f>IF(Tableau1[[#This Row],[En retard?]]="Non",Tableau1[[#This Row],[Date rendu]]-'Date de l''export'!$A$2,0)</f>
        <v>2.7404166666674428</v>
      </c>
      <c r="P2617" s="14" t="str">
        <f>IF(Tableau1[[#This Row],[En retard?]]="Oui","HD",IF(Tableau1[Délai restant]&lt;1,"&lt;24h",IF(Tableau1[Délai restant]&lt;2,"&lt;48h","≥48h")))</f>
        <v>≥48h</v>
      </c>
      <c r="Q2617" s="14" t="str">
        <f>IF(AND(Tableau1[[#This Row],[En retard?]]="Oui",OR(Tableau1[[#This Row],[Product]]="Citron",Tableau1[[#This Row],[Product]]="Amandes")),"Oui","Non")</f>
        <v>Non</v>
      </c>
      <c r="R2617" t="str">
        <f>CONCATENATE(Tableau1[[#This Row],[OrderCode]],"|",Tableau1[[#This Row],[AnaCode]],"|",Tableau1[[#This Row],[Product]])</f>
        <v>CMD01693302|SCR|Tomate</v>
      </c>
    </row>
    <row r="2618" spans="1:18" x14ac:dyDescent="0.25">
      <c r="A2618" s="1" t="s">
        <v>703</v>
      </c>
      <c r="B2618" s="1" t="s">
        <v>31</v>
      </c>
      <c r="C2618" s="3" t="s">
        <v>98</v>
      </c>
      <c r="D2618" s="3" t="s">
        <v>27</v>
      </c>
      <c r="E2618" s="1" t="s">
        <v>179</v>
      </c>
      <c r="F2618" s="1" t="s">
        <v>2964</v>
      </c>
      <c r="G2618" s="1" t="s">
        <v>945</v>
      </c>
      <c r="H2618" s="3">
        <f>SUBSTITUTE(LEFT(Tableau1[[#This Row],[OrderDate]],17),".",":")+0</f>
        <v>43571.554340277777</v>
      </c>
      <c r="I2618" s="3">
        <f>SUBSTITUTE(LEFT(Tableau1[[#This Row],[OrderDueTo]],17),".",":")+0</f>
        <v>43572.5</v>
      </c>
      <c r="J2618" s="13" t="str">
        <f>VLOOKUP(Tableau1[[#This Row],[AnaCode]],'Config Analyses'!A:C,2,FALSE)</f>
        <v>Analyse métaux lourds</v>
      </c>
      <c r="K2618" s="13" t="str">
        <f>VLOOKUP(Tableau1[[#This Row],[AnaCode]],'Config Analyses'!A:C,3,FALSE)</f>
        <v>Equipe 1</v>
      </c>
      <c r="L2618" s="13" t="str">
        <f>VLOOKUP(Tableau1[[#This Row],[CustomerCode]],'Config Clients'!A:D,3,FALSE)</f>
        <v>Coopérative agricole</v>
      </c>
      <c r="M2618" s="13" t="str">
        <f>VLOOKUP(Tableau1[[#This Row],[CustomerCode]],'Config Clients'!A:D,4,FALSE)</f>
        <v>Julie</v>
      </c>
      <c r="N2618" s="10" t="str">
        <f>IFERROR(IF(Tableau1[[#This Row],[Date rendu]]-'Date de l''export'!$A$2&gt;0,"Non","Oui"),"Oui")</f>
        <v>Non</v>
      </c>
      <c r="O2618" s="11">
        <f>IF(Tableau1[[#This Row],[En retard?]]="Non",Tableau1[[#This Row],[Date rendu]]-'Date de l''export'!$A$2,0)</f>
        <v>0.74041666666744277</v>
      </c>
      <c r="P2618" s="14" t="str">
        <f>IF(Tableau1[[#This Row],[En retard?]]="Oui","HD",IF(Tableau1[Délai restant]&lt;1,"&lt;24h",IF(Tableau1[Délai restant]&lt;2,"&lt;48h","≥48h")))</f>
        <v>&lt;24h</v>
      </c>
      <c r="Q2618" s="14" t="str">
        <f>IF(AND(Tableau1[[#This Row],[En retard?]]="Oui",OR(Tableau1[[#This Row],[Product]]="Citron",Tableau1[[#This Row],[Product]]="Amandes")),"Oui","Non")</f>
        <v>Non</v>
      </c>
      <c r="R2618" t="str">
        <f>CONCATENATE(Tableau1[[#This Row],[OrderCode]],"|",Tableau1[[#This Row],[AnaCode]],"|",Tableau1[[#This Row],[Product]])</f>
        <v>CMD01573402|MTX|Pomme de terre</v>
      </c>
    </row>
    <row r="2619" spans="1:18" x14ac:dyDescent="0.25">
      <c r="A2619" s="1" t="s">
        <v>694</v>
      </c>
      <c r="B2619" s="1" t="s">
        <v>42</v>
      </c>
      <c r="C2619" s="3" t="s">
        <v>75</v>
      </c>
      <c r="D2619" s="3" t="s">
        <v>24</v>
      </c>
      <c r="E2619" s="1" t="s">
        <v>179</v>
      </c>
      <c r="F2619" s="1" t="s">
        <v>3007</v>
      </c>
      <c r="G2619" s="1" t="s">
        <v>945</v>
      </c>
      <c r="H2619" s="3">
        <f>SUBSTITUTE(LEFT(Tableau1[[#This Row],[OrderDate]],17),".",":")+0</f>
        <v>43571.554398148146</v>
      </c>
      <c r="I2619" s="3">
        <f>SUBSTITUTE(LEFT(Tableau1[[#This Row],[OrderDueTo]],17),".",":")+0</f>
        <v>43572.5</v>
      </c>
      <c r="J2619" s="13" t="str">
        <f>VLOOKUP(Tableau1[[#This Row],[AnaCode]],'Config Analyses'!A:C,2,FALSE)</f>
        <v>Analyse métaux lourds</v>
      </c>
      <c r="K2619" s="13" t="str">
        <f>VLOOKUP(Tableau1[[#This Row],[AnaCode]],'Config Analyses'!A:C,3,FALSE)</f>
        <v>Equipe 1</v>
      </c>
      <c r="L2619" s="13" t="str">
        <f>VLOOKUP(Tableau1[[#This Row],[CustomerCode]],'Config Clients'!A:D,3,FALSE)</f>
        <v>Entreprises agro-alimentaires</v>
      </c>
      <c r="M2619" s="13" t="str">
        <f>VLOOKUP(Tableau1[[#This Row],[CustomerCode]],'Config Clients'!A:D,4,FALSE)</f>
        <v>Julien</v>
      </c>
      <c r="N2619" s="10" t="str">
        <f>IFERROR(IF(Tableau1[[#This Row],[Date rendu]]-'Date de l''export'!$A$2&gt;0,"Non","Oui"),"Oui")</f>
        <v>Non</v>
      </c>
      <c r="O2619" s="11">
        <f>IF(Tableau1[[#This Row],[En retard?]]="Non",Tableau1[[#This Row],[Date rendu]]-'Date de l''export'!$A$2,0)</f>
        <v>0.74041666666744277</v>
      </c>
      <c r="P2619" s="14" t="str">
        <f>IF(Tableau1[[#This Row],[En retard?]]="Oui","HD",IF(Tableau1[Délai restant]&lt;1,"&lt;24h",IF(Tableau1[Délai restant]&lt;2,"&lt;48h","≥48h")))</f>
        <v>&lt;24h</v>
      </c>
      <c r="Q2619" s="14" t="str">
        <f>IF(AND(Tableau1[[#This Row],[En retard?]]="Oui",OR(Tableau1[[#This Row],[Product]]="Citron",Tableau1[[#This Row],[Product]]="Amandes")),"Oui","Non")</f>
        <v>Non</v>
      </c>
      <c r="R2619" t="str">
        <f>CONCATENATE(Tableau1[[#This Row],[OrderCode]],"|",Tableau1[[#This Row],[AnaCode]],"|",Tableau1[[#This Row],[Product]])</f>
        <v>CMD01719715|MTX|Jus de fruits</v>
      </c>
    </row>
    <row r="2620" spans="1:18" x14ac:dyDescent="0.25">
      <c r="A2620" s="1" t="s">
        <v>4112</v>
      </c>
      <c r="B2620" s="1" t="s">
        <v>42</v>
      </c>
      <c r="C2620" s="3" t="s">
        <v>188</v>
      </c>
      <c r="D2620" s="3" t="s">
        <v>38</v>
      </c>
      <c r="E2620" s="1" t="s">
        <v>179</v>
      </c>
      <c r="F2620" s="1" t="s">
        <v>4113</v>
      </c>
      <c r="G2620" s="1" t="s">
        <v>945</v>
      </c>
      <c r="H2620" s="3">
        <f>SUBSTITUTE(LEFT(Tableau1[[#This Row],[OrderDate]],17),".",":")+0</f>
        <v>43571.554537037038</v>
      </c>
      <c r="I2620" s="3">
        <f>SUBSTITUTE(LEFT(Tableau1[[#This Row],[OrderDueTo]],17),".",":")+0</f>
        <v>43572.5</v>
      </c>
      <c r="J2620" s="13" t="str">
        <f>VLOOKUP(Tableau1[[#This Row],[AnaCode]],'Config Analyses'!A:C,2,FALSE)</f>
        <v>Analyse métaux lourds</v>
      </c>
      <c r="K2620" s="13" t="str">
        <f>VLOOKUP(Tableau1[[#This Row],[AnaCode]],'Config Analyses'!A:C,3,FALSE)</f>
        <v>Equipe 1</v>
      </c>
      <c r="L2620" s="13" t="str">
        <f>VLOOKUP(Tableau1[[#This Row],[CustomerCode]],'Config Clients'!A:D,3,FALSE)</f>
        <v>Coopérative agricole</v>
      </c>
      <c r="M2620" s="13" t="str">
        <f>VLOOKUP(Tableau1[[#This Row],[CustomerCode]],'Config Clients'!A:D,4,FALSE)</f>
        <v>Julie</v>
      </c>
      <c r="N2620" s="10" t="str">
        <f>IFERROR(IF(Tableau1[[#This Row],[Date rendu]]-'Date de l''export'!$A$2&gt;0,"Non","Oui"),"Oui")</f>
        <v>Non</v>
      </c>
      <c r="O2620" s="11">
        <f>IF(Tableau1[[#This Row],[En retard?]]="Non",Tableau1[[#This Row],[Date rendu]]-'Date de l''export'!$A$2,0)</f>
        <v>0.74041666666744277</v>
      </c>
      <c r="P2620" s="14" t="str">
        <f>IF(Tableau1[[#This Row],[En retard?]]="Oui","HD",IF(Tableau1[Délai restant]&lt;1,"&lt;24h",IF(Tableau1[Délai restant]&lt;2,"&lt;48h","≥48h")))</f>
        <v>&lt;24h</v>
      </c>
      <c r="Q2620" s="14" t="str">
        <f>IF(AND(Tableau1[[#This Row],[En retard?]]="Oui",OR(Tableau1[[#This Row],[Product]]="Citron",Tableau1[[#This Row],[Product]]="Amandes")),"Oui","Non")</f>
        <v>Non</v>
      </c>
      <c r="R2620" t="str">
        <f>CONCATENATE(Tableau1[[#This Row],[OrderCode]],"|",Tableau1[[#This Row],[AnaCode]],"|",Tableau1[[#This Row],[Product]])</f>
        <v>CMD01568408|MTX|Jus de fruits</v>
      </c>
    </row>
    <row r="2621" spans="1:18" x14ac:dyDescent="0.25">
      <c r="A2621" s="1" t="s">
        <v>802</v>
      </c>
      <c r="B2621" s="1" t="s">
        <v>42</v>
      </c>
      <c r="C2621" s="3" t="s">
        <v>65</v>
      </c>
      <c r="D2621" s="3" t="s">
        <v>17</v>
      </c>
      <c r="E2621" s="1" t="s">
        <v>179</v>
      </c>
      <c r="F2621" s="1" t="s">
        <v>2990</v>
      </c>
      <c r="G2621" s="1" t="s">
        <v>945</v>
      </c>
      <c r="H2621" s="3">
        <f>SUBSTITUTE(LEFT(Tableau1[[#This Row],[OrderDate]],17),".",":")+0</f>
        <v>43571.554594907408</v>
      </c>
      <c r="I2621" s="3">
        <f>SUBSTITUTE(LEFT(Tableau1[[#This Row],[OrderDueTo]],17),".",":")+0</f>
        <v>43572.5</v>
      </c>
      <c r="J2621" s="13" t="str">
        <f>VLOOKUP(Tableau1[[#This Row],[AnaCode]],'Config Analyses'!A:C,2,FALSE)</f>
        <v>Analyse métaux lourds</v>
      </c>
      <c r="K2621" s="13" t="str">
        <f>VLOOKUP(Tableau1[[#This Row],[AnaCode]],'Config Analyses'!A:C,3,FALSE)</f>
        <v>Equipe 1</v>
      </c>
      <c r="L2621" s="13" t="str">
        <f>VLOOKUP(Tableau1[[#This Row],[CustomerCode]],'Config Clients'!A:D,3,FALSE)</f>
        <v>Entreprises agro-alimentaires</v>
      </c>
      <c r="M2621" s="13" t="str">
        <f>VLOOKUP(Tableau1[[#This Row],[CustomerCode]],'Config Clients'!A:D,4,FALSE)</f>
        <v>Marc</v>
      </c>
      <c r="N2621" s="10" t="str">
        <f>IFERROR(IF(Tableau1[[#This Row],[Date rendu]]-'Date de l''export'!$A$2&gt;0,"Non","Oui"),"Oui")</f>
        <v>Non</v>
      </c>
      <c r="O2621" s="11">
        <f>IF(Tableau1[[#This Row],[En retard?]]="Non",Tableau1[[#This Row],[Date rendu]]-'Date de l''export'!$A$2,0)</f>
        <v>0.74041666666744277</v>
      </c>
      <c r="P2621" s="14" t="str">
        <f>IF(Tableau1[[#This Row],[En retard?]]="Oui","HD",IF(Tableau1[Délai restant]&lt;1,"&lt;24h",IF(Tableau1[Délai restant]&lt;2,"&lt;48h","≥48h")))</f>
        <v>&lt;24h</v>
      </c>
      <c r="Q2621" s="14" t="str">
        <f>IF(AND(Tableau1[[#This Row],[En retard?]]="Oui",OR(Tableau1[[#This Row],[Product]]="Citron",Tableau1[[#This Row],[Product]]="Amandes")),"Oui","Non")</f>
        <v>Non</v>
      </c>
      <c r="R2621" t="str">
        <f>CONCATENATE(Tableau1[[#This Row],[OrderCode]],"|",Tableau1[[#This Row],[AnaCode]],"|",Tableau1[[#This Row],[Product]])</f>
        <v>CMD01672404|MTX|Jus de fruits</v>
      </c>
    </row>
    <row r="2622" spans="1:18" x14ac:dyDescent="0.25">
      <c r="A2622" s="1" t="s">
        <v>579</v>
      </c>
      <c r="B2622" s="1" t="s">
        <v>32</v>
      </c>
      <c r="C2622" s="3" t="s">
        <v>61</v>
      </c>
      <c r="D2622" s="3" t="s">
        <v>14</v>
      </c>
      <c r="E2622" s="1" t="s">
        <v>229</v>
      </c>
      <c r="F2622" s="1" t="s">
        <v>2961</v>
      </c>
      <c r="G2622" s="1" t="s">
        <v>950</v>
      </c>
      <c r="H2622" s="3">
        <f>SUBSTITUTE(LEFT(Tableau1[[#This Row],[OrderDate]],17),".",":")+0</f>
        <v>43571.554791666669</v>
      </c>
      <c r="I2622" s="3">
        <f>SUBSTITUTE(LEFT(Tableau1[[#This Row],[OrderDueTo]],17),".",":")+0</f>
        <v>43574.5</v>
      </c>
      <c r="J2622" s="13" t="str">
        <f>VLOOKUP(Tableau1[[#This Row],[AnaCode]],'Config Analyses'!A:C,2,FALSE)</f>
        <v>Analyse sucres</v>
      </c>
      <c r="K2622" s="13" t="str">
        <f>VLOOKUP(Tableau1[[#This Row],[AnaCode]],'Config Analyses'!A:C,3,FALSE)</f>
        <v>Equipe 2</v>
      </c>
      <c r="L2622" s="13" t="str">
        <f>VLOOKUP(Tableau1[[#This Row],[CustomerCode]],'Config Clients'!A:D,3,FALSE)</f>
        <v>Grande surface</v>
      </c>
      <c r="M2622" s="13" t="str">
        <f>VLOOKUP(Tableau1[[#This Row],[CustomerCode]],'Config Clients'!A:D,4,FALSE)</f>
        <v>Eric</v>
      </c>
      <c r="N2622" s="10" t="str">
        <f>IFERROR(IF(Tableau1[[#This Row],[Date rendu]]-'Date de l''export'!$A$2&gt;0,"Non","Oui"),"Oui")</f>
        <v>Non</v>
      </c>
      <c r="O2622" s="11">
        <f>IF(Tableau1[[#This Row],[En retard?]]="Non",Tableau1[[#This Row],[Date rendu]]-'Date de l''export'!$A$2,0)</f>
        <v>2.7404166666674428</v>
      </c>
      <c r="P2622" s="14" t="str">
        <f>IF(Tableau1[[#This Row],[En retard?]]="Oui","HD",IF(Tableau1[Délai restant]&lt;1,"&lt;24h",IF(Tableau1[Délai restant]&lt;2,"&lt;48h","≥48h")))</f>
        <v>≥48h</v>
      </c>
      <c r="Q2622" s="14" t="str">
        <f>IF(AND(Tableau1[[#This Row],[En retard?]]="Oui",OR(Tableau1[[#This Row],[Product]]="Citron",Tableau1[[#This Row],[Product]]="Amandes")),"Oui","Non")</f>
        <v>Non</v>
      </c>
      <c r="R2622" t="str">
        <f>CONCATENATE(Tableau1[[#This Row],[OrderCode]],"|",Tableau1[[#This Row],[AnaCode]],"|",Tableau1[[#This Row],[Product]])</f>
        <v>CMD01615801|SCR|Tomate</v>
      </c>
    </row>
    <row r="2623" spans="1:18" x14ac:dyDescent="0.25">
      <c r="A2623" s="1" t="s">
        <v>893</v>
      </c>
      <c r="B2623" s="1" t="s">
        <v>42</v>
      </c>
      <c r="C2623" s="3" t="s">
        <v>75</v>
      </c>
      <c r="D2623" s="3" t="s">
        <v>24</v>
      </c>
      <c r="E2623" s="1" t="s">
        <v>179</v>
      </c>
      <c r="F2623" s="1" t="s">
        <v>2991</v>
      </c>
      <c r="G2623" s="1" t="s">
        <v>945</v>
      </c>
      <c r="H2623" s="3">
        <f>SUBSTITUTE(LEFT(Tableau1[[#This Row],[OrderDate]],17),".",":")+0</f>
        <v>43571.554814814815</v>
      </c>
      <c r="I2623" s="3">
        <f>SUBSTITUTE(LEFT(Tableau1[[#This Row],[OrderDueTo]],17),".",":")+0</f>
        <v>43572.5</v>
      </c>
      <c r="J2623" s="13" t="str">
        <f>VLOOKUP(Tableau1[[#This Row],[AnaCode]],'Config Analyses'!A:C,2,FALSE)</f>
        <v>Analyse métaux lourds</v>
      </c>
      <c r="K2623" s="13" t="str">
        <f>VLOOKUP(Tableau1[[#This Row],[AnaCode]],'Config Analyses'!A:C,3,FALSE)</f>
        <v>Equipe 1</v>
      </c>
      <c r="L2623" s="13" t="str">
        <f>VLOOKUP(Tableau1[[#This Row],[CustomerCode]],'Config Clients'!A:D,3,FALSE)</f>
        <v>Entreprises agro-alimentaires</v>
      </c>
      <c r="M2623" s="13" t="str">
        <f>VLOOKUP(Tableau1[[#This Row],[CustomerCode]],'Config Clients'!A:D,4,FALSE)</f>
        <v>Julien</v>
      </c>
      <c r="N2623" s="10" t="str">
        <f>IFERROR(IF(Tableau1[[#This Row],[Date rendu]]-'Date de l''export'!$A$2&gt;0,"Non","Oui"),"Oui")</f>
        <v>Non</v>
      </c>
      <c r="O2623" s="11">
        <f>IF(Tableau1[[#This Row],[En retard?]]="Non",Tableau1[[#This Row],[Date rendu]]-'Date de l''export'!$A$2,0)</f>
        <v>0.74041666666744277</v>
      </c>
      <c r="P2623" s="14" t="str">
        <f>IF(Tableau1[[#This Row],[En retard?]]="Oui","HD",IF(Tableau1[Délai restant]&lt;1,"&lt;24h",IF(Tableau1[Délai restant]&lt;2,"&lt;48h","≥48h")))</f>
        <v>&lt;24h</v>
      </c>
      <c r="Q2623" s="14" t="str">
        <f>IF(AND(Tableau1[[#This Row],[En retard?]]="Oui",OR(Tableau1[[#This Row],[Product]]="Citron",Tableau1[[#This Row],[Product]]="Amandes")),"Oui","Non")</f>
        <v>Non</v>
      </c>
      <c r="R2623" t="str">
        <f>CONCATENATE(Tableau1[[#This Row],[OrderCode]],"|",Tableau1[[#This Row],[AnaCode]],"|",Tableau1[[#This Row],[Product]])</f>
        <v>CMD01790308|MTX|Jus de fruits</v>
      </c>
    </row>
    <row r="2624" spans="1:18" x14ac:dyDescent="0.25">
      <c r="A2624" s="1" t="s">
        <v>538</v>
      </c>
      <c r="B2624" s="1" t="s">
        <v>32</v>
      </c>
      <c r="C2624" s="3" t="s">
        <v>61</v>
      </c>
      <c r="D2624" s="3" t="s">
        <v>14</v>
      </c>
      <c r="E2624" s="1" t="s">
        <v>229</v>
      </c>
      <c r="F2624" s="1" t="s">
        <v>2941</v>
      </c>
      <c r="G2624" s="1" t="s">
        <v>950</v>
      </c>
      <c r="H2624" s="3">
        <f>SUBSTITUTE(LEFT(Tableau1[[#This Row],[OrderDate]],17),".",":")+0</f>
        <v>43571.555567129632</v>
      </c>
      <c r="I2624" s="3">
        <f>SUBSTITUTE(LEFT(Tableau1[[#This Row],[OrderDueTo]],17),".",":")+0</f>
        <v>43574.5</v>
      </c>
      <c r="J2624" s="13" t="str">
        <f>VLOOKUP(Tableau1[[#This Row],[AnaCode]],'Config Analyses'!A:C,2,FALSE)</f>
        <v>Analyse sucres</v>
      </c>
      <c r="K2624" s="13" t="str">
        <f>VLOOKUP(Tableau1[[#This Row],[AnaCode]],'Config Analyses'!A:C,3,FALSE)</f>
        <v>Equipe 2</v>
      </c>
      <c r="L2624" s="13" t="str">
        <f>VLOOKUP(Tableau1[[#This Row],[CustomerCode]],'Config Clients'!A:D,3,FALSE)</f>
        <v>Grande surface</v>
      </c>
      <c r="M2624" s="13" t="str">
        <f>VLOOKUP(Tableau1[[#This Row],[CustomerCode]],'Config Clients'!A:D,4,FALSE)</f>
        <v>Eric</v>
      </c>
      <c r="N2624" s="10" t="str">
        <f>IFERROR(IF(Tableau1[[#This Row],[Date rendu]]-'Date de l''export'!$A$2&gt;0,"Non","Oui"),"Oui")</f>
        <v>Non</v>
      </c>
      <c r="O2624" s="11">
        <f>IF(Tableau1[[#This Row],[En retard?]]="Non",Tableau1[[#This Row],[Date rendu]]-'Date de l''export'!$A$2,0)</f>
        <v>2.7404166666674428</v>
      </c>
      <c r="P2624" s="14" t="str">
        <f>IF(Tableau1[[#This Row],[En retard?]]="Oui","HD",IF(Tableau1[Délai restant]&lt;1,"&lt;24h",IF(Tableau1[Délai restant]&lt;2,"&lt;48h","≥48h")))</f>
        <v>≥48h</v>
      </c>
      <c r="Q2624" s="14" t="str">
        <f>IF(AND(Tableau1[[#This Row],[En retard?]]="Oui",OR(Tableau1[[#This Row],[Product]]="Citron",Tableau1[[#This Row],[Product]]="Amandes")),"Oui","Non")</f>
        <v>Non</v>
      </c>
      <c r="R2624" t="str">
        <f>CONCATENATE(Tableau1[[#This Row],[OrderCode]],"|",Tableau1[[#This Row],[AnaCode]],"|",Tableau1[[#This Row],[Product]])</f>
        <v>CMD01742703|SCR|Tomate</v>
      </c>
    </row>
    <row r="2625" spans="1:18" x14ac:dyDescent="0.25">
      <c r="A2625" s="1" t="s">
        <v>3351</v>
      </c>
      <c r="B2625" s="1" t="s">
        <v>42</v>
      </c>
      <c r="C2625" s="3" t="s">
        <v>188</v>
      </c>
      <c r="D2625" s="3" t="s">
        <v>38</v>
      </c>
      <c r="E2625" s="1" t="s">
        <v>179</v>
      </c>
      <c r="F2625" s="1" t="s">
        <v>4114</v>
      </c>
      <c r="G2625" s="1" t="s">
        <v>945</v>
      </c>
      <c r="H2625" s="3">
        <f>SUBSTITUTE(LEFT(Tableau1[[#This Row],[OrderDate]],17),".",":")+0</f>
        <v>43571.556354166663</v>
      </c>
      <c r="I2625" s="3">
        <f>SUBSTITUTE(LEFT(Tableau1[[#This Row],[OrderDueTo]],17),".",":")+0</f>
        <v>43572.5</v>
      </c>
      <c r="J2625" s="13" t="str">
        <f>VLOOKUP(Tableau1[[#This Row],[AnaCode]],'Config Analyses'!A:C,2,FALSE)</f>
        <v>Analyse métaux lourds</v>
      </c>
      <c r="K2625" s="13" t="str">
        <f>VLOOKUP(Tableau1[[#This Row],[AnaCode]],'Config Analyses'!A:C,3,FALSE)</f>
        <v>Equipe 1</v>
      </c>
      <c r="L2625" s="13" t="str">
        <f>VLOOKUP(Tableau1[[#This Row],[CustomerCode]],'Config Clients'!A:D,3,FALSE)</f>
        <v>Coopérative agricole</v>
      </c>
      <c r="M2625" s="13" t="str">
        <f>VLOOKUP(Tableau1[[#This Row],[CustomerCode]],'Config Clients'!A:D,4,FALSE)</f>
        <v>Julie</v>
      </c>
      <c r="N2625" s="10" t="str">
        <f>IFERROR(IF(Tableau1[[#This Row],[Date rendu]]-'Date de l''export'!$A$2&gt;0,"Non","Oui"),"Oui")</f>
        <v>Non</v>
      </c>
      <c r="O2625" s="11">
        <f>IF(Tableau1[[#This Row],[En retard?]]="Non",Tableau1[[#This Row],[Date rendu]]-'Date de l''export'!$A$2,0)</f>
        <v>0.74041666666744277</v>
      </c>
      <c r="P2625" s="14" t="str">
        <f>IF(Tableau1[[#This Row],[En retard?]]="Oui","HD",IF(Tableau1[Délai restant]&lt;1,"&lt;24h",IF(Tableau1[Délai restant]&lt;2,"&lt;48h","≥48h")))</f>
        <v>&lt;24h</v>
      </c>
      <c r="Q2625" s="14" t="str">
        <f>IF(AND(Tableau1[[#This Row],[En retard?]]="Oui",OR(Tableau1[[#This Row],[Product]]="Citron",Tableau1[[#This Row],[Product]]="Amandes")),"Oui","Non")</f>
        <v>Non</v>
      </c>
      <c r="R2625" t="str">
        <f>CONCATENATE(Tableau1[[#This Row],[OrderCode]],"|",Tableau1[[#This Row],[AnaCode]],"|",Tableau1[[#This Row],[Product]])</f>
        <v>CMD01601413|MTX|Jus de fruits</v>
      </c>
    </row>
    <row r="2626" spans="1:18" x14ac:dyDescent="0.25">
      <c r="A2626" s="1" t="s">
        <v>4115</v>
      </c>
      <c r="B2626" s="1" t="s">
        <v>42</v>
      </c>
      <c r="C2626" s="3" t="s">
        <v>73</v>
      </c>
      <c r="D2626" s="3" t="s">
        <v>23</v>
      </c>
      <c r="E2626" s="1" t="s">
        <v>179</v>
      </c>
      <c r="F2626" s="1" t="s">
        <v>4116</v>
      </c>
      <c r="G2626" s="1" t="s">
        <v>945</v>
      </c>
      <c r="H2626" s="3">
        <f>SUBSTITUTE(LEFT(Tableau1[[#This Row],[OrderDate]],17),".",":")+0</f>
        <v>43571.556643518517</v>
      </c>
      <c r="I2626" s="3">
        <f>SUBSTITUTE(LEFT(Tableau1[[#This Row],[OrderDueTo]],17),".",":")+0</f>
        <v>43572.5</v>
      </c>
      <c r="J2626" s="13" t="str">
        <f>VLOOKUP(Tableau1[[#This Row],[AnaCode]],'Config Analyses'!A:C,2,FALSE)</f>
        <v>Analyse métaux lourds</v>
      </c>
      <c r="K2626" s="13" t="str">
        <f>VLOOKUP(Tableau1[[#This Row],[AnaCode]],'Config Analyses'!A:C,3,FALSE)</f>
        <v>Equipe 1</v>
      </c>
      <c r="L2626" s="13" t="str">
        <f>VLOOKUP(Tableau1[[#This Row],[CustomerCode]],'Config Clients'!A:D,3,FALSE)</f>
        <v>Entreprises agro-alimentaires</v>
      </c>
      <c r="M2626" s="13" t="str">
        <f>VLOOKUP(Tableau1[[#This Row],[CustomerCode]],'Config Clients'!A:D,4,FALSE)</f>
        <v>Julien</v>
      </c>
      <c r="N2626" s="10" t="str">
        <f>IFERROR(IF(Tableau1[[#This Row],[Date rendu]]-'Date de l''export'!$A$2&gt;0,"Non","Oui"),"Oui")</f>
        <v>Non</v>
      </c>
      <c r="O2626" s="11">
        <f>IF(Tableau1[[#This Row],[En retard?]]="Non",Tableau1[[#This Row],[Date rendu]]-'Date de l''export'!$A$2,0)</f>
        <v>0.74041666666744277</v>
      </c>
      <c r="P2626" s="14" t="str">
        <f>IF(Tableau1[[#This Row],[En retard?]]="Oui","HD",IF(Tableau1[Délai restant]&lt;1,"&lt;24h",IF(Tableau1[Délai restant]&lt;2,"&lt;48h","≥48h")))</f>
        <v>&lt;24h</v>
      </c>
      <c r="Q2626" s="14" t="str">
        <f>IF(AND(Tableau1[[#This Row],[En retard?]]="Oui",OR(Tableau1[[#This Row],[Product]]="Citron",Tableau1[[#This Row],[Product]]="Amandes")),"Oui","Non")</f>
        <v>Non</v>
      </c>
      <c r="R2626" t="str">
        <f>CONCATENATE(Tableau1[[#This Row],[OrderCode]],"|",Tableau1[[#This Row],[AnaCode]],"|",Tableau1[[#This Row],[Product]])</f>
        <v>CMD01721103|MTX|Jus de fruits</v>
      </c>
    </row>
    <row r="2627" spans="1:18" x14ac:dyDescent="0.25">
      <c r="A2627" s="1" t="s">
        <v>890</v>
      </c>
      <c r="B2627" s="1" t="s">
        <v>32</v>
      </c>
      <c r="C2627" s="3" t="s">
        <v>75</v>
      </c>
      <c r="D2627" s="3" t="s">
        <v>24</v>
      </c>
      <c r="E2627" s="1" t="s">
        <v>226</v>
      </c>
      <c r="F2627" s="1" t="s">
        <v>2996</v>
      </c>
      <c r="G2627" s="1" t="s">
        <v>950</v>
      </c>
      <c r="H2627" s="3">
        <f>SUBSTITUTE(LEFT(Tableau1[[#This Row],[OrderDate]],17),".",":")+0</f>
        <v>43571.557013888887</v>
      </c>
      <c r="I2627" s="3">
        <f>SUBSTITUTE(LEFT(Tableau1[[#This Row],[OrderDueTo]],17),".",":")+0</f>
        <v>43574.5</v>
      </c>
      <c r="J2627" s="13" t="str">
        <f>VLOOKUP(Tableau1[[#This Row],[AnaCode]],'Config Analyses'!A:C,2,FALSE)</f>
        <v>Analyse microbiologique</v>
      </c>
      <c r="K2627" s="13" t="str">
        <f>VLOOKUP(Tableau1[[#This Row],[AnaCode]],'Config Analyses'!A:C,3,FALSE)</f>
        <v>Equipe 4</v>
      </c>
      <c r="L2627" s="13" t="str">
        <f>VLOOKUP(Tableau1[[#This Row],[CustomerCode]],'Config Clients'!A:D,3,FALSE)</f>
        <v>Entreprises agro-alimentaires</v>
      </c>
      <c r="M2627" s="13" t="str">
        <f>VLOOKUP(Tableau1[[#This Row],[CustomerCode]],'Config Clients'!A:D,4,FALSE)</f>
        <v>Julien</v>
      </c>
      <c r="N2627" s="10" t="str">
        <f>IFERROR(IF(Tableau1[[#This Row],[Date rendu]]-'Date de l''export'!$A$2&gt;0,"Non","Oui"),"Oui")</f>
        <v>Non</v>
      </c>
      <c r="O2627" s="11">
        <f>IF(Tableau1[[#This Row],[En retard?]]="Non",Tableau1[[#This Row],[Date rendu]]-'Date de l''export'!$A$2,0)</f>
        <v>2.7404166666674428</v>
      </c>
      <c r="P2627" s="14" t="str">
        <f>IF(Tableau1[[#This Row],[En retard?]]="Oui","HD",IF(Tableau1[Délai restant]&lt;1,"&lt;24h",IF(Tableau1[Délai restant]&lt;2,"&lt;48h","≥48h")))</f>
        <v>≥48h</v>
      </c>
      <c r="Q2627" s="14" t="str">
        <f>IF(AND(Tableau1[[#This Row],[En retard?]]="Oui",OR(Tableau1[[#This Row],[Product]]="Citron",Tableau1[[#This Row],[Product]]="Amandes")),"Oui","Non")</f>
        <v>Non</v>
      </c>
      <c r="R2627" t="str">
        <f>CONCATENATE(Tableau1[[#This Row],[OrderCode]],"|",Tableau1[[#This Row],[AnaCode]],"|",Tableau1[[#This Row],[Product]])</f>
        <v>CMD01790404|BACT|Tomate</v>
      </c>
    </row>
    <row r="2628" spans="1:18" x14ac:dyDescent="0.25">
      <c r="A2628" s="1" t="s">
        <v>563</v>
      </c>
      <c r="B2628" s="1" t="s">
        <v>32</v>
      </c>
      <c r="C2628" s="3" t="s">
        <v>58</v>
      </c>
      <c r="D2628" s="3" t="s">
        <v>13</v>
      </c>
      <c r="E2628" s="1" t="s">
        <v>229</v>
      </c>
      <c r="F2628" s="1" t="s">
        <v>2969</v>
      </c>
      <c r="G2628" s="1" t="s">
        <v>950</v>
      </c>
      <c r="H2628" s="3">
        <f>SUBSTITUTE(LEFT(Tableau1[[#This Row],[OrderDate]],17),".",":")+0</f>
        <v>43571.557627314818</v>
      </c>
      <c r="I2628" s="3">
        <f>SUBSTITUTE(LEFT(Tableau1[[#This Row],[OrderDueTo]],17),".",":")+0</f>
        <v>43574.5</v>
      </c>
      <c r="J2628" s="13" t="str">
        <f>VLOOKUP(Tableau1[[#This Row],[AnaCode]],'Config Analyses'!A:C,2,FALSE)</f>
        <v>Analyse sucres</v>
      </c>
      <c r="K2628" s="13" t="str">
        <f>VLOOKUP(Tableau1[[#This Row],[AnaCode]],'Config Analyses'!A:C,3,FALSE)</f>
        <v>Equipe 2</v>
      </c>
      <c r="L2628" s="13" t="str">
        <f>VLOOKUP(Tableau1[[#This Row],[CustomerCode]],'Config Clients'!A:D,3,FALSE)</f>
        <v>Coopérative agricole</v>
      </c>
      <c r="M2628" s="13" t="str">
        <f>VLOOKUP(Tableau1[[#This Row],[CustomerCode]],'Config Clients'!A:D,4,FALSE)</f>
        <v>Béatrice</v>
      </c>
      <c r="N2628" s="10" t="str">
        <f>IFERROR(IF(Tableau1[[#This Row],[Date rendu]]-'Date de l''export'!$A$2&gt;0,"Non","Oui"),"Oui")</f>
        <v>Non</v>
      </c>
      <c r="O2628" s="11">
        <f>IF(Tableau1[[#This Row],[En retard?]]="Non",Tableau1[[#This Row],[Date rendu]]-'Date de l''export'!$A$2,0)</f>
        <v>2.7404166666674428</v>
      </c>
      <c r="P2628" s="14" t="str">
        <f>IF(Tableau1[[#This Row],[En retard?]]="Oui","HD",IF(Tableau1[Délai restant]&lt;1,"&lt;24h",IF(Tableau1[Délai restant]&lt;2,"&lt;48h","≥48h")))</f>
        <v>≥48h</v>
      </c>
      <c r="Q2628" s="14" t="str">
        <f>IF(AND(Tableau1[[#This Row],[En retard?]]="Oui",OR(Tableau1[[#This Row],[Product]]="Citron",Tableau1[[#This Row],[Product]]="Amandes")),"Oui","Non")</f>
        <v>Non</v>
      </c>
      <c r="R2628" t="str">
        <f>CONCATENATE(Tableau1[[#This Row],[OrderCode]],"|",Tableau1[[#This Row],[AnaCode]],"|",Tableau1[[#This Row],[Product]])</f>
        <v>CMD01660201|SCR|Tomate</v>
      </c>
    </row>
    <row r="2629" spans="1:18" x14ac:dyDescent="0.25">
      <c r="A2629" s="1" t="s">
        <v>415</v>
      </c>
      <c r="B2629" s="1" t="s">
        <v>31</v>
      </c>
      <c r="C2629" s="3" t="s">
        <v>98</v>
      </c>
      <c r="D2629" s="3" t="s">
        <v>27</v>
      </c>
      <c r="E2629" s="1" t="s">
        <v>107</v>
      </c>
      <c r="F2629" s="1" t="s">
        <v>2998</v>
      </c>
      <c r="G2629" s="1" t="s">
        <v>973</v>
      </c>
      <c r="H2629" s="3">
        <f>SUBSTITUTE(LEFT(Tableau1[[#This Row],[OrderDate]],17),".",":")+0</f>
        <v>43571.558287037034</v>
      </c>
      <c r="I2629" s="3">
        <f>SUBSTITUTE(LEFT(Tableau1[[#This Row],[OrderDueTo]],17),".",":")+0</f>
        <v>43575.5</v>
      </c>
      <c r="J2629" s="13" t="str">
        <f>VLOOKUP(Tableau1[[#This Row],[AnaCode]],'Config Analyses'!A:C,2,FALSE)</f>
        <v>Analyse nutritionelle</v>
      </c>
      <c r="K2629" s="13" t="str">
        <f>VLOOKUP(Tableau1[[#This Row],[AnaCode]],'Config Analyses'!A:C,3,FALSE)</f>
        <v>Equipe 2</v>
      </c>
      <c r="L2629" s="13" t="str">
        <f>VLOOKUP(Tableau1[[#This Row],[CustomerCode]],'Config Clients'!A:D,3,FALSE)</f>
        <v>Coopérative agricole</v>
      </c>
      <c r="M2629" s="13" t="str">
        <f>VLOOKUP(Tableau1[[#This Row],[CustomerCode]],'Config Clients'!A:D,4,FALSE)</f>
        <v>Julie</v>
      </c>
      <c r="N2629" s="10" t="str">
        <f>IFERROR(IF(Tableau1[[#This Row],[Date rendu]]-'Date de l''export'!$A$2&gt;0,"Non","Oui"),"Oui")</f>
        <v>Non</v>
      </c>
      <c r="O2629" s="11">
        <f>IF(Tableau1[[#This Row],[En retard?]]="Non",Tableau1[[#This Row],[Date rendu]]-'Date de l''export'!$A$2,0)</f>
        <v>3.7404166666674428</v>
      </c>
      <c r="P2629" s="14" t="str">
        <f>IF(Tableau1[[#This Row],[En retard?]]="Oui","HD",IF(Tableau1[Délai restant]&lt;1,"&lt;24h",IF(Tableau1[Délai restant]&lt;2,"&lt;48h","≥48h")))</f>
        <v>≥48h</v>
      </c>
      <c r="Q2629" s="14" t="str">
        <f>IF(AND(Tableau1[[#This Row],[En retard?]]="Oui",OR(Tableau1[[#This Row],[Product]]="Citron",Tableau1[[#This Row],[Product]]="Amandes")),"Oui","Non")</f>
        <v>Non</v>
      </c>
      <c r="R2629" t="str">
        <f>CONCATENATE(Tableau1[[#This Row],[OrderCode]],"|",Tableau1[[#This Row],[AnaCode]],"|",Tableau1[[#This Row],[Product]])</f>
        <v>CMD01698802|NTR|Pomme de terre</v>
      </c>
    </row>
    <row r="2630" spans="1:18" x14ac:dyDescent="0.25">
      <c r="A2630" s="1" t="s">
        <v>3984</v>
      </c>
      <c r="B2630" s="1" t="s">
        <v>31</v>
      </c>
      <c r="C2630" s="3" t="s">
        <v>73</v>
      </c>
      <c r="D2630" s="3" t="s">
        <v>23</v>
      </c>
      <c r="E2630" s="1" t="s">
        <v>107</v>
      </c>
      <c r="F2630" s="1" t="s">
        <v>4117</v>
      </c>
      <c r="G2630" s="1" t="s">
        <v>973</v>
      </c>
      <c r="H2630" s="3">
        <f>SUBSTITUTE(LEFT(Tableau1[[#This Row],[OrderDate]],17),".",":")+0</f>
        <v>43571.558425925927</v>
      </c>
      <c r="I2630" s="3">
        <f>SUBSTITUTE(LEFT(Tableau1[[#This Row],[OrderDueTo]],17),".",":")+0</f>
        <v>43575.5</v>
      </c>
      <c r="J2630" s="13" t="str">
        <f>VLOOKUP(Tableau1[[#This Row],[AnaCode]],'Config Analyses'!A:C,2,FALSE)</f>
        <v>Analyse nutritionelle</v>
      </c>
      <c r="K2630" s="13" t="str">
        <f>VLOOKUP(Tableau1[[#This Row],[AnaCode]],'Config Analyses'!A:C,3,FALSE)</f>
        <v>Equipe 2</v>
      </c>
      <c r="L2630" s="13" t="str">
        <f>VLOOKUP(Tableau1[[#This Row],[CustomerCode]],'Config Clients'!A:D,3,FALSE)</f>
        <v>Entreprises agro-alimentaires</v>
      </c>
      <c r="M2630" s="13" t="str">
        <f>VLOOKUP(Tableau1[[#This Row],[CustomerCode]],'Config Clients'!A:D,4,FALSE)</f>
        <v>Julien</v>
      </c>
      <c r="N2630" s="10" t="str">
        <f>IFERROR(IF(Tableau1[[#This Row],[Date rendu]]-'Date de l''export'!$A$2&gt;0,"Non","Oui"),"Oui")</f>
        <v>Non</v>
      </c>
      <c r="O2630" s="11">
        <f>IF(Tableau1[[#This Row],[En retard?]]="Non",Tableau1[[#This Row],[Date rendu]]-'Date de l''export'!$A$2,0)</f>
        <v>3.7404166666674428</v>
      </c>
      <c r="P2630" s="14" t="str">
        <f>IF(Tableau1[[#This Row],[En retard?]]="Oui","HD",IF(Tableau1[Délai restant]&lt;1,"&lt;24h",IF(Tableau1[Délai restant]&lt;2,"&lt;48h","≥48h")))</f>
        <v>≥48h</v>
      </c>
      <c r="Q2630" s="14" t="str">
        <f>IF(AND(Tableau1[[#This Row],[En retard?]]="Oui",OR(Tableau1[[#This Row],[Product]]="Citron",Tableau1[[#This Row],[Product]]="Amandes")),"Oui","Non")</f>
        <v>Non</v>
      </c>
      <c r="R2630" t="str">
        <f>CONCATENATE(Tableau1[[#This Row],[OrderCode]],"|",Tableau1[[#This Row],[AnaCode]],"|",Tableau1[[#This Row],[Product]])</f>
        <v>CMD01595405|NTR|Pomme de terre</v>
      </c>
    </row>
    <row r="2631" spans="1:18" x14ac:dyDescent="0.25">
      <c r="A2631" s="1" t="s">
        <v>558</v>
      </c>
      <c r="B2631" s="1" t="s">
        <v>31</v>
      </c>
      <c r="C2631" s="3" t="s">
        <v>52</v>
      </c>
      <c r="D2631" s="3" t="s">
        <v>9</v>
      </c>
      <c r="E2631" s="1" t="s">
        <v>229</v>
      </c>
      <c r="F2631" s="1" t="s">
        <v>2971</v>
      </c>
      <c r="G2631" s="1" t="s">
        <v>950</v>
      </c>
      <c r="H2631" s="3">
        <f>SUBSTITUTE(LEFT(Tableau1[[#This Row],[OrderDate]],17),".",":")+0</f>
        <v>43571.56013888889</v>
      </c>
      <c r="I2631" s="3">
        <f>SUBSTITUTE(LEFT(Tableau1[[#This Row],[OrderDueTo]],17),".",":")+0</f>
        <v>43574.5</v>
      </c>
      <c r="J2631" s="13" t="str">
        <f>VLOOKUP(Tableau1[[#This Row],[AnaCode]],'Config Analyses'!A:C,2,FALSE)</f>
        <v>Analyse sucres</v>
      </c>
      <c r="K2631" s="13" t="str">
        <f>VLOOKUP(Tableau1[[#This Row],[AnaCode]],'Config Analyses'!A:C,3,FALSE)</f>
        <v>Equipe 2</v>
      </c>
      <c r="L2631" s="13" t="str">
        <f>VLOOKUP(Tableau1[[#This Row],[CustomerCode]],'Config Clients'!A:D,3,FALSE)</f>
        <v>Centrale d'achats</v>
      </c>
      <c r="M2631" s="13" t="str">
        <f>VLOOKUP(Tableau1[[#This Row],[CustomerCode]],'Config Clients'!A:D,4,FALSE)</f>
        <v>Sandrine</v>
      </c>
      <c r="N2631" s="10" t="str">
        <f>IFERROR(IF(Tableau1[[#This Row],[Date rendu]]-'Date de l''export'!$A$2&gt;0,"Non","Oui"),"Oui")</f>
        <v>Non</v>
      </c>
      <c r="O2631" s="11">
        <f>IF(Tableau1[[#This Row],[En retard?]]="Non",Tableau1[[#This Row],[Date rendu]]-'Date de l''export'!$A$2,0)</f>
        <v>2.7404166666674428</v>
      </c>
      <c r="P2631" s="14" t="str">
        <f>IF(Tableau1[[#This Row],[En retard?]]="Oui","HD",IF(Tableau1[Délai restant]&lt;1,"&lt;24h",IF(Tableau1[Délai restant]&lt;2,"&lt;48h","≥48h")))</f>
        <v>≥48h</v>
      </c>
      <c r="Q2631" s="14" t="str">
        <f>IF(AND(Tableau1[[#This Row],[En retard?]]="Oui",OR(Tableau1[[#This Row],[Product]]="Citron",Tableau1[[#This Row],[Product]]="Amandes")),"Oui","Non")</f>
        <v>Non</v>
      </c>
      <c r="R2631" t="str">
        <f>CONCATENATE(Tableau1[[#This Row],[OrderCode]],"|",Tableau1[[#This Row],[AnaCode]],"|",Tableau1[[#This Row],[Product]])</f>
        <v>CMD01474701|SCR|Pomme de terre</v>
      </c>
    </row>
    <row r="2632" spans="1:18" x14ac:dyDescent="0.25">
      <c r="A2632" s="1" t="s">
        <v>786</v>
      </c>
      <c r="B2632" s="1" t="s">
        <v>31</v>
      </c>
      <c r="C2632" s="3" t="s">
        <v>58</v>
      </c>
      <c r="D2632" s="3" t="s">
        <v>13</v>
      </c>
      <c r="E2632" s="1" t="s">
        <v>130</v>
      </c>
      <c r="F2632" s="1" t="s">
        <v>2989</v>
      </c>
      <c r="G2632" s="1" t="s">
        <v>1365</v>
      </c>
      <c r="H2632" s="3">
        <f>SUBSTITUTE(LEFT(Tableau1[[#This Row],[OrderDate]],17),".",":")+0</f>
        <v>43571.560439814813</v>
      </c>
      <c r="I2632" s="3">
        <f>SUBSTITUTE(LEFT(Tableau1[[#This Row],[OrderDueTo]],17),".",":")+0</f>
        <v>43579.5</v>
      </c>
      <c r="J2632" s="13" t="str">
        <f>VLOOKUP(Tableau1[[#This Row],[AnaCode]],'Config Analyses'!A:C,2,FALSE)</f>
        <v>Analyse pesticides</v>
      </c>
      <c r="K2632" s="13" t="str">
        <f>VLOOKUP(Tableau1[[#This Row],[AnaCode]],'Config Analyses'!A:C,3,FALSE)</f>
        <v>Equipe 3</v>
      </c>
      <c r="L2632" s="13" t="str">
        <f>VLOOKUP(Tableau1[[#This Row],[CustomerCode]],'Config Clients'!A:D,3,FALSE)</f>
        <v>Coopérative agricole</v>
      </c>
      <c r="M2632" s="13" t="str">
        <f>VLOOKUP(Tableau1[[#This Row],[CustomerCode]],'Config Clients'!A:D,4,FALSE)</f>
        <v>Béatrice</v>
      </c>
      <c r="N2632" s="10" t="str">
        <f>IFERROR(IF(Tableau1[[#This Row],[Date rendu]]-'Date de l''export'!$A$2&gt;0,"Non","Oui"),"Oui")</f>
        <v>Non</v>
      </c>
      <c r="O2632" s="11">
        <f>IF(Tableau1[[#This Row],[En retard?]]="Non",Tableau1[[#This Row],[Date rendu]]-'Date de l''export'!$A$2,0)</f>
        <v>7.7404166666674428</v>
      </c>
      <c r="P2632" s="14" t="str">
        <f>IF(Tableau1[[#This Row],[En retard?]]="Oui","HD",IF(Tableau1[Délai restant]&lt;1,"&lt;24h",IF(Tableau1[Délai restant]&lt;2,"&lt;48h","≥48h")))</f>
        <v>≥48h</v>
      </c>
      <c r="Q2632" s="14" t="str">
        <f>IF(AND(Tableau1[[#This Row],[En retard?]]="Oui",OR(Tableau1[[#This Row],[Product]]="Citron",Tableau1[[#This Row],[Product]]="Amandes")),"Oui","Non")</f>
        <v>Non</v>
      </c>
      <c r="R2632" t="str">
        <f>CONCATENATE(Tableau1[[#This Row],[OrderCode]],"|",Tableau1[[#This Row],[AnaCode]],"|",Tableau1[[#This Row],[Product]])</f>
        <v>CMD01762304|PEST|Pomme de terre</v>
      </c>
    </row>
    <row r="2633" spans="1:18" x14ac:dyDescent="0.25">
      <c r="A2633" s="1" t="s">
        <v>3520</v>
      </c>
      <c r="B2633" s="1" t="s">
        <v>42</v>
      </c>
      <c r="C2633" s="3" t="s">
        <v>73</v>
      </c>
      <c r="D2633" s="3" t="s">
        <v>23</v>
      </c>
      <c r="E2633" s="1" t="s">
        <v>229</v>
      </c>
      <c r="F2633" s="1" t="s">
        <v>4118</v>
      </c>
      <c r="G2633" s="1" t="s">
        <v>950</v>
      </c>
      <c r="H2633" s="3">
        <f>SUBSTITUTE(LEFT(Tableau1[[#This Row],[OrderDate]],17),".",":")+0</f>
        <v>43571.560486111113</v>
      </c>
      <c r="I2633" s="3">
        <f>SUBSTITUTE(LEFT(Tableau1[[#This Row],[OrderDueTo]],17),".",":")+0</f>
        <v>43574.5</v>
      </c>
      <c r="J2633" s="13" t="str">
        <f>VLOOKUP(Tableau1[[#This Row],[AnaCode]],'Config Analyses'!A:C,2,FALSE)</f>
        <v>Analyse sucres</v>
      </c>
      <c r="K2633" s="13" t="str">
        <f>VLOOKUP(Tableau1[[#This Row],[AnaCode]],'Config Analyses'!A:C,3,FALSE)</f>
        <v>Equipe 2</v>
      </c>
      <c r="L2633" s="13" t="str">
        <f>VLOOKUP(Tableau1[[#This Row],[CustomerCode]],'Config Clients'!A:D,3,FALSE)</f>
        <v>Entreprises agro-alimentaires</v>
      </c>
      <c r="M2633" s="13" t="str">
        <f>VLOOKUP(Tableau1[[#This Row],[CustomerCode]],'Config Clients'!A:D,4,FALSE)</f>
        <v>Julien</v>
      </c>
      <c r="N2633" s="10" t="str">
        <f>IFERROR(IF(Tableau1[[#This Row],[Date rendu]]-'Date de l''export'!$A$2&gt;0,"Non","Oui"),"Oui")</f>
        <v>Non</v>
      </c>
      <c r="O2633" s="11">
        <f>IF(Tableau1[[#This Row],[En retard?]]="Non",Tableau1[[#This Row],[Date rendu]]-'Date de l''export'!$A$2,0)</f>
        <v>2.7404166666674428</v>
      </c>
      <c r="P2633" s="14" t="str">
        <f>IF(Tableau1[[#This Row],[En retard?]]="Oui","HD",IF(Tableau1[Délai restant]&lt;1,"&lt;24h",IF(Tableau1[Délai restant]&lt;2,"&lt;48h","≥48h")))</f>
        <v>≥48h</v>
      </c>
      <c r="Q2633" s="14" t="str">
        <f>IF(AND(Tableau1[[#This Row],[En retard?]]="Oui",OR(Tableau1[[#This Row],[Product]]="Citron",Tableau1[[#This Row],[Product]]="Amandes")),"Oui","Non")</f>
        <v>Non</v>
      </c>
      <c r="R2633" t="str">
        <f>CONCATENATE(Tableau1[[#This Row],[OrderCode]],"|",Tableau1[[#This Row],[AnaCode]],"|",Tableau1[[#This Row],[Product]])</f>
        <v>CMD01714601|SCR|Jus de fruits</v>
      </c>
    </row>
    <row r="2634" spans="1:18" x14ac:dyDescent="0.25">
      <c r="A2634" s="1" t="s">
        <v>896</v>
      </c>
      <c r="B2634" s="1" t="s">
        <v>43</v>
      </c>
      <c r="C2634" s="3" t="s">
        <v>225</v>
      </c>
      <c r="D2634" s="3" t="s">
        <v>39</v>
      </c>
      <c r="E2634" s="1" t="s">
        <v>179</v>
      </c>
      <c r="F2634" s="1" t="s">
        <v>2997</v>
      </c>
      <c r="G2634" s="1" t="s">
        <v>945</v>
      </c>
      <c r="H2634" s="3">
        <f>SUBSTITUTE(LEFT(Tableau1[[#This Row],[OrderDate]],17),".",":")+0</f>
        <v>43571.560960648145</v>
      </c>
      <c r="I2634" s="3">
        <f>SUBSTITUTE(LEFT(Tableau1[[#This Row],[OrderDueTo]],17),".",":")+0</f>
        <v>43572.5</v>
      </c>
      <c r="J2634" s="13" t="str">
        <f>VLOOKUP(Tableau1[[#This Row],[AnaCode]],'Config Analyses'!A:C,2,FALSE)</f>
        <v>Analyse métaux lourds</v>
      </c>
      <c r="K2634" s="13" t="str">
        <f>VLOOKUP(Tableau1[[#This Row],[AnaCode]],'Config Analyses'!A:C,3,FALSE)</f>
        <v>Equipe 1</v>
      </c>
      <c r="L2634" s="13" t="str">
        <f>VLOOKUP(Tableau1[[#This Row],[CustomerCode]],'Config Clients'!A:D,3,FALSE)</f>
        <v>Coopérative agricole</v>
      </c>
      <c r="M2634" s="13" t="str">
        <f>VLOOKUP(Tableau1[[#This Row],[CustomerCode]],'Config Clients'!A:D,4,FALSE)</f>
        <v>Béatrice</v>
      </c>
      <c r="N2634" s="10" t="str">
        <f>IFERROR(IF(Tableau1[[#This Row],[Date rendu]]-'Date de l''export'!$A$2&gt;0,"Non","Oui"),"Oui")</f>
        <v>Non</v>
      </c>
      <c r="O2634" s="11">
        <f>IF(Tableau1[[#This Row],[En retard?]]="Non",Tableau1[[#This Row],[Date rendu]]-'Date de l''export'!$A$2,0)</f>
        <v>0.74041666666744277</v>
      </c>
      <c r="P2634" s="14" t="str">
        <f>IF(Tableau1[[#This Row],[En retard?]]="Oui","HD",IF(Tableau1[Délai restant]&lt;1,"&lt;24h",IF(Tableau1[Délai restant]&lt;2,"&lt;48h","≥48h")))</f>
        <v>&lt;24h</v>
      </c>
      <c r="Q2634" s="14" t="str">
        <f>IF(AND(Tableau1[[#This Row],[En retard?]]="Oui",OR(Tableau1[[#This Row],[Product]]="Citron",Tableau1[[#This Row],[Product]]="Amandes")),"Oui","Non")</f>
        <v>Non</v>
      </c>
      <c r="R2634" t="str">
        <f>CONCATENATE(Tableau1[[#This Row],[OrderCode]],"|",Tableau1[[#This Row],[AnaCode]],"|",Tableau1[[#This Row],[Product]])</f>
        <v>CMD01772301|MTX|Pomme</v>
      </c>
    </row>
    <row r="2635" spans="1:18" x14ac:dyDescent="0.25">
      <c r="A2635" s="1" t="s">
        <v>858</v>
      </c>
      <c r="B2635" s="1" t="s">
        <v>31</v>
      </c>
      <c r="C2635" s="3" t="s">
        <v>49</v>
      </c>
      <c r="D2635" s="3" t="s">
        <v>8</v>
      </c>
      <c r="E2635" s="1" t="s">
        <v>130</v>
      </c>
      <c r="F2635" s="1" t="s">
        <v>2994</v>
      </c>
      <c r="G2635" s="1" t="s">
        <v>1365</v>
      </c>
      <c r="H2635" s="3">
        <f>SUBSTITUTE(LEFT(Tableau1[[#This Row],[OrderDate]],17),".",":")+0</f>
        <v>43571.561597222222</v>
      </c>
      <c r="I2635" s="3">
        <f>SUBSTITUTE(LEFT(Tableau1[[#This Row],[OrderDueTo]],17),".",":")+0</f>
        <v>43579.5</v>
      </c>
      <c r="J2635" s="13" t="str">
        <f>VLOOKUP(Tableau1[[#This Row],[AnaCode]],'Config Analyses'!A:C,2,FALSE)</f>
        <v>Analyse pesticides</v>
      </c>
      <c r="K2635" s="13" t="str">
        <f>VLOOKUP(Tableau1[[#This Row],[AnaCode]],'Config Analyses'!A:C,3,FALSE)</f>
        <v>Equipe 3</v>
      </c>
      <c r="L2635" s="13" t="str">
        <f>VLOOKUP(Tableau1[[#This Row],[CustomerCode]],'Config Clients'!A:D,3,FALSE)</f>
        <v>Grande surface</v>
      </c>
      <c r="M2635" s="13" t="str">
        <f>VLOOKUP(Tableau1[[#This Row],[CustomerCode]],'Config Clients'!A:D,4,FALSE)</f>
        <v>Eric</v>
      </c>
      <c r="N2635" s="10" t="str">
        <f>IFERROR(IF(Tableau1[[#This Row],[Date rendu]]-'Date de l''export'!$A$2&gt;0,"Non","Oui"),"Oui")</f>
        <v>Non</v>
      </c>
      <c r="O2635" s="11">
        <f>IF(Tableau1[[#This Row],[En retard?]]="Non",Tableau1[[#This Row],[Date rendu]]-'Date de l''export'!$A$2,0)</f>
        <v>7.7404166666674428</v>
      </c>
      <c r="P2635" s="14" t="str">
        <f>IF(Tableau1[[#This Row],[En retard?]]="Oui","HD",IF(Tableau1[Délai restant]&lt;1,"&lt;24h",IF(Tableau1[Délai restant]&lt;2,"&lt;48h","≥48h")))</f>
        <v>≥48h</v>
      </c>
      <c r="Q2635" s="14" t="str">
        <f>IF(AND(Tableau1[[#This Row],[En retard?]]="Oui",OR(Tableau1[[#This Row],[Product]]="Citron",Tableau1[[#This Row],[Product]]="Amandes")),"Oui","Non")</f>
        <v>Non</v>
      </c>
      <c r="R2635" t="str">
        <f>CONCATENATE(Tableau1[[#This Row],[OrderCode]],"|",Tableau1[[#This Row],[AnaCode]],"|",Tableau1[[#This Row],[Product]])</f>
        <v>CMD01645808|PEST|Pomme de terre</v>
      </c>
    </row>
    <row r="2636" spans="1:18" x14ac:dyDescent="0.25">
      <c r="A2636" s="1" t="s">
        <v>881</v>
      </c>
      <c r="B2636" s="1" t="s">
        <v>43</v>
      </c>
      <c r="C2636" s="3" t="s">
        <v>225</v>
      </c>
      <c r="D2636" s="3" t="s">
        <v>39</v>
      </c>
      <c r="E2636" s="1" t="s">
        <v>229</v>
      </c>
      <c r="F2636" s="1" t="s">
        <v>2981</v>
      </c>
      <c r="G2636" s="1" t="s">
        <v>950</v>
      </c>
      <c r="H2636" s="3">
        <f>SUBSTITUTE(LEFT(Tableau1[[#This Row],[OrderDate]],17),".",":")+0</f>
        <v>43571.561747685184</v>
      </c>
      <c r="I2636" s="3">
        <f>SUBSTITUTE(LEFT(Tableau1[[#This Row],[OrderDueTo]],17),".",":")+0</f>
        <v>43574.5</v>
      </c>
      <c r="J2636" s="13" t="str">
        <f>VLOOKUP(Tableau1[[#This Row],[AnaCode]],'Config Analyses'!A:C,2,FALSE)</f>
        <v>Analyse sucres</v>
      </c>
      <c r="K2636" s="13" t="str">
        <f>VLOOKUP(Tableau1[[#This Row],[AnaCode]],'Config Analyses'!A:C,3,FALSE)</f>
        <v>Equipe 2</v>
      </c>
      <c r="L2636" s="13" t="str">
        <f>VLOOKUP(Tableau1[[#This Row],[CustomerCode]],'Config Clients'!A:D,3,FALSE)</f>
        <v>Coopérative agricole</v>
      </c>
      <c r="M2636" s="13" t="str">
        <f>VLOOKUP(Tableau1[[#This Row],[CustomerCode]],'Config Clients'!A:D,4,FALSE)</f>
        <v>Béatrice</v>
      </c>
      <c r="N2636" s="10" t="str">
        <f>IFERROR(IF(Tableau1[[#This Row],[Date rendu]]-'Date de l''export'!$A$2&gt;0,"Non","Oui"),"Oui")</f>
        <v>Non</v>
      </c>
      <c r="O2636" s="11">
        <f>IF(Tableau1[[#This Row],[En retard?]]="Non",Tableau1[[#This Row],[Date rendu]]-'Date de l''export'!$A$2,0)</f>
        <v>2.7404166666674428</v>
      </c>
      <c r="P2636" s="14" t="str">
        <f>IF(Tableau1[[#This Row],[En retard?]]="Oui","HD",IF(Tableau1[Délai restant]&lt;1,"&lt;24h",IF(Tableau1[Délai restant]&lt;2,"&lt;48h","≥48h")))</f>
        <v>≥48h</v>
      </c>
      <c r="Q2636" s="14" t="str">
        <f>IF(AND(Tableau1[[#This Row],[En retard?]]="Oui",OR(Tableau1[[#This Row],[Product]]="Citron",Tableau1[[#This Row],[Product]]="Amandes")),"Oui","Non")</f>
        <v>Non</v>
      </c>
      <c r="R2636" t="str">
        <f>CONCATENATE(Tableau1[[#This Row],[OrderCode]],"|",Tableau1[[#This Row],[AnaCode]],"|",Tableau1[[#This Row],[Product]])</f>
        <v>CMD01743601|SCR|Pomme</v>
      </c>
    </row>
    <row r="2637" spans="1:18" x14ac:dyDescent="0.25">
      <c r="A2637" s="1" t="s">
        <v>4119</v>
      </c>
      <c r="B2637" s="1" t="s">
        <v>42</v>
      </c>
      <c r="C2637" s="3" t="s">
        <v>73</v>
      </c>
      <c r="D2637" s="3" t="s">
        <v>23</v>
      </c>
      <c r="E2637" s="1" t="s">
        <v>179</v>
      </c>
      <c r="F2637" s="1" t="s">
        <v>2981</v>
      </c>
      <c r="G2637" s="1" t="s">
        <v>945</v>
      </c>
      <c r="H2637" s="3">
        <f>SUBSTITUTE(LEFT(Tableau1[[#This Row],[OrderDate]],17),".",":")+0</f>
        <v>43571.561747685184</v>
      </c>
      <c r="I2637" s="3">
        <f>SUBSTITUTE(LEFT(Tableau1[[#This Row],[OrderDueTo]],17),".",":")+0</f>
        <v>43572.5</v>
      </c>
      <c r="J2637" s="13" t="str">
        <f>VLOOKUP(Tableau1[[#This Row],[AnaCode]],'Config Analyses'!A:C,2,FALSE)</f>
        <v>Analyse métaux lourds</v>
      </c>
      <c r="K2637" s="13" t="str">
        <f>VLOOKUP(Tableau1[[#This Row],[AnaCode]],'Config Analyses'!A:C,3,FALSE)</f>
        <v>Equipe 1</v>
      </c>
      <c r="L2637" s="13" t="str">
        <f>VLOOKUP(Tableau1[[#This Row],[CustomerCode]],'Config Clients'!A:D,3,FALSE)</f>
        <v>Entreprises agro-alimentaires</v>
      </c>
      <c r="M2637" s="13" t="str">
        <f>VLOOKUP(Tableau1[[#This Row],[CustomerCode]],'Config Clients'!A:D,4,FALSE)</f>
        <v>Julien</v>
      </c>
      <c r="N2637" s="10" t="str">
        <f>IFERROR(IF(Tableau1[[#This Row],[Date rendu]]-'Date de l''export'!$A$2&gt;0,"Non","Oui"),"Oui")</f>
        <v>Non</v>
      </c>
      <c r="O2637" s="11">
        <f>IF(Tableau1[[#This Row],[En retard?]]="Non",Tableau1[[#This Row],[Date rendu]]-'Date de l''export'!$A$2,0)</f>
        <v>0.74041666666744277</v>
      </c>
      <c r="P2637" s="14" t="str">
        <f>IF(Tableau1[[#This Row],[En retard?]]="Oui","HD",IF(Tableau1[Délai restant]&lt;1,"&lt;24h",IF(Tableau1[Délai restant]&lt;2,"&lt;48h","≥48h")))</f>
        <v>&lt;24h</v>
      </c>
      <c r="Q2637" s="14" t="str">
        <f>IF(AND(Tableau1[[#This Row],[En retard?]]="Oui",OR(Tableau1[[#This Row],[Product]]="Citron",Tableau1[[#This Row],[Product]]="Amandes")),"Oui","Non")</f>
        <v>Non</v>
      </c>
      <c r="R2637" t="str">
        <f>CONCATENATE(Tableau1[[#This Row],[OrderCode]],"|",Tableau1[[#This Row],[AnaCode]],"|",Tableau1[[#This Row],[Product]])</f>
        <v>CMD01572612|MTX|Jus de fruits</v>
      </c>
    </row>
    <row r="2638" spans="1:18" x14ac:dyDescent="0.25">
      <c r="A2638" s="1" t="s">
        <v>4120</v>
      </c>
      <c r="B2638" s="1" t="s">
        <v>42</v>
      </c>
      <c r="C2638" s="3" t="s">
        <v>73</v>
      </c>
      <c r="D2638" s="3" t="s">
        <v>23</v>
      </c>
      <c r="E2638" s="1" t="s">
        <v>179</v>
      </c>
      <c r="F2638" s="1" t="s">
        <v>4121</v>
      </c>
      <c r="G2638" s="1" t="s">
        <v>945</v>
      </c>
      <c r="H2638" s="3">
        <f>SUBSTITUTE(LEFT(Tableau1[[#This Row],[OrderDate]],17),".",":")+0</f>
        <v>43571.562777777777</v>
      </c>
      <c r="I2638" s="3">
        <f>SUBSTITUTE(LEFT(Tableau1[[#This Row],[OrderDueTo]],17),".",":")+0</f>
        <v>43572.5</v>
      </c>
      <c r="J2638" s="13" t="str">
        <f>VLOOKUP(Tableau1[[#This Row],[AnaCode]],'Config Analyses'!A:C,2,FALSE)</f>
        <v>Analyse métaux lourds</v>
      </c>
      <c r="K2638" s="13" t="str">
        <f>VLOOKUP(Tableau1[[#This Row],[AnaCode]],'Config Analyses'!A:C,3,FALSE)</f>
        <v>Equipe 1</v>
      </c>
      <c r="L2638" s="13" t="str">
        <f>VLOOKUP(Tableau1[[#This Row],[CustomerCode]],'Config Clients'!A:D,3,FALSE)</f>
        <v>Entreprises agro-alimentaires</v>
      </c>
      <c r="M2638" s="13" t="str">
        <f>VLOOKUP(Tableau1[[#This Row],[CustomerCode]],'Config Clients'!A:D,4,FALSE)</f>
        <v>Julien</v>
      </c>
      <c r="N2638" s="10" t="str">
        <f>IFERROR(IF(Tableau1[[#This Row],[Date rendu]]-'Date de l''export'!$A$2&gt;0,"Non","Oui"),"Oui")</f>
        <v>Non</v>
      </c>
      <c r="O2638" s="11">
        <f>IF(Tableau1[[#This Row],[En retard?]]="Non",Tableau1[[#This Row],[Date rendu]]-'Date de l''export'!$A$2,0)</f>
        <v>0.74041666666744277</v>
      </c>
      <c r="P2638" s="14" t="str">
        <f>IF(Tableau1[[#This Row],[En retard?]]="Oui","HD",IF(Tableau1[Délai restant]&lt;1,"&lt;24h",IF(Tableau1[Délai restant]&lt;2,"&lt;48h","≥48h")))</f>
        <v>&lt;24h</v>
      </c>
      <c r="Q2638" s="14" t="str">
        <f>IF(AND(Tableau1[[#This Row],[En retard?]]="Oui",OR(Tableau1[[#This Row],[Product]]="Citron",Tableau1[[#This Row],[Product]]="Amandes")),"Oui","Non")</f>
        <v>Non</v>
      </c>
      <c r="R2638" t="str">
        <f>CONCATENATE(Tableau1[[#This Row],[OrderCode]],"|",Tableau1[[#This Row],[AnaCode]],"|",Tableau1[[#This Row],[Product]])</f>
        <v>CMD01612201|MTX|Jus de fruits</v>
      </c>
    </row>
    <row r="2639" spans="1:18" x14ac:dyDescent="0.25">
      <c r="A2639" s="1" t="s">
        <v>4122</v>
      </c>
      <c r="B2639" s="1" t="s">
        <v>42</v>
      </c>
      <c r="C2639" s="3" t="s">
        <v>73</v>
      </c>
      <c r="D2639" s="3" t="s">
        <v>23</v>
      </c>
      <c r="E2639" s="1" t="s">
        <v>63</v>
      </c>
      <c r="F2639" s="1" t="s">
        <v>4123</v>
      </c>
      <c r="G2639" s="1" t="s">
        <v>1365</v>
      </c>
      <c r="H2639" s="3">
        <f>SUBSTITUTE(LEFT(Tableau1[[#This Row],[OrderDate]],17),".",":")+0</f>
        <v>43571.563391203701</v>
      </c>
      <c r="I2639" s="3">
        <f>SUBSTITUTE(LEFT(Tableau1[[#This Row],[OrderDueTo]],17),".",":")+0</f>
        <v>43579.5</v>
      </c>
      <c r="J2639" s="13" t="str">
        <f>VLOOKUP(Tableau1[[#This Row],[AnaCode]],'Config Analyses'!A:C,2,FALSE)</f>
        <v>Analyse polluants d'emballage</v>
      </c>
      <c r="K2639" s="13" t="str">
        <f>VLOOKUP(Tableau1[[#This Row],[AnaCode]],'Config Analyses'!A:C,3,FALSE)</f>
        <v>Equipe 3</v>
      </c>
      <c r="L2639" s="13" t="str">
        <f>VLOOKUP(Tableau1[[#This Row],[CustomerCode]],'Config Clients'!A:D,3,FALSE)</f>
        <v>Entreprises agro-alimentaires</v>
      </c>
      <c r="M2639" s="13" t="str">
        <f>VLOOKUP(Tableau1[[#This Row],[CustomerCode]],'Config Clients'!A:D,4,FALSE)</f>
        <v>Julien</v>
      </c>
      <c r="N2639" s="10" t="str">
        <f>IFERROR(IF(Tableau1[[#This Row],[Date rendu]]-'Date de l''export'!$A$2&gt;0,"Non","Oui"),"Oui")</f>
        <v>Non</v>
      </c>
      <c r="O2639" s="11">
        <f>IF(Tableau1[[#This Row],[En retard?]]="Non",Tableau1[[#This Row],[Date rendu]]-'Date de l''export'!$A$2,0)</f>
        <v>7.7404166666674428</v>
      </c>
      <c r="P2639" s="14" t="str">
        <f>IF(Tableau1[[#This Row],[En retard?]]="Oui","HD",IF(Tableau1[Délai restant]&lt;1,"&lt;24h",IF(Tableau1[Délai restant]&lt;2,"&lt;48h","≥48h")))</f>
        <v>≥48h</v>
      </c>
      <c r="Q2639" s="14" t="str">
        <f>IF(AND(Tableau1[[#This Row],[En retard?]]="Oui",OR(Tableau1[[#This Row],[Product]]="Citron",Tableau1[[#This Row],[Product]]="Amandes")),"Oui","Non")</f>
        <v>Non</v>
      </c>
      <c r="R2639" t="str">
        <f>CONCATENATE(Tableau1[[#This Row],[OrderCode]],"|",Tableau1[[#This Row],[AnaCode]],"|",Tableau1[[#This Row],[Product]])</f>
        <v>CMD01715401|PLLT|Jus de fruits</v>
      </c>
    </row>
    <row r="2640" spans="1:18" x14ac:dyDescent="0.25">
      <c r="A2640" s="1" t="s">
        <v>3233</v>
      </c>
      <c r="B2640" s="1" t="s">
        <v>42</v>
      </c>
      <c r="C2640" s="3" t="s">
        <v>188</v>
      </c>
      <c r="D2640" s="3" t="s">
        <v>38</v>
      </c>
      <c r="E2640" s="1" t="s">
        <v>130</v>
      </c>
      <c r="F2640" s="1" t="s">
        <v>4124</v>
      </c>
      <c r="G2640" s="1" t="s">
        <v>1365</v>
      </c>
      <c r="H2640" s="3">
        <f>SUBSTITUTE(LEFT(Tableau1[[#This Row],[OrderDate]],17),".",":")+0</f>
        <v>43571.564363425925</v>
      </c>
      <c r="I2640" s="3">
        <f>SUBSTITUTE(LEFT(Tableau1[[#This Row],[OrderDueTo]],17),".",":")+0</f>
        <v>43579.5</v>
      </c>
      <c r="J2640" s="13" t="str">
        <f>VLOOKUP(Tableau1[[#This Row],[AnaCode]],'Config Analyses'!A:C,2,FALSE)</f>
        <v>Analyse pesticides</v>
      </c>
      <c r="K2640" s="13" t="str">
        <f>VLOOKUP(Tableau1[[#This Row],[AnaCode]],'Config Analyses'!A:C,3,FALSE)</f>
        <v>Equipe 3</v>
      </c>
      <c r="L2640" s="13" t="str">
        <f>VLOOKUP(Tableau1[[#This Row],[CustomerCode]],'Config Clients'!A:D,3,FALSE)</f>
        <v>Coopérative agricole</v>
      </c>
      <c r="M2640" s="13" t="str">
        <f>VLOOKUP(Tableau1[[#This Row],[CustomerCode]],'Config Clients'!A:D,4,FALSE)</f>
        <v>Julie</v>
      </c>
      <c r="N2640" s="10" t="str">
        <f>IFERROR(IF(Tableau1[[#This Row],[Date rendu]]-'Date de l''export'!$A$2&gt;0,"Non","Oui"),"Oui")</f>
        <v>Non</v>
      </c>
      <c r="O2640" s="11">
        <f>IF(Tableau1[[#This Row],[En retard?]]="Non",Tableau1[[#This Row],[Date rendu]]-'Date de l''export'!$A$2,0)</f>
        <v>7.7404166666674428</v>
      </c>
      <c r="P2640" s="14" t="str">
        <f>IF(Tableau1[[#This Row],[En retard?]]="Oui","HD",IF(Tableau1[Délai restant]&lt;1,"&lt;24h",IF(Tableau1[Délai restant]&lt;2,"&lt;48h","≥48h")))</f>
        <v>≥48h</v>
      </c>
      <c r="Q2640" s="14" t="str">
        <f>IF(AND(Tableau1[[#This Row],[En retard?]]="Oui",OR(Tableau1[[#This Row],[Product]]="Citron",Tableau1[[#This Row],[Product]]="Amandes")),"Oui","Non")</f>
        <v>Non</v>
      </c>
      <c r="R2640" t="str">
        <f>CONCATENATE(Tableau1[[#This Row],[OrderCode]],"|",Tableau1[[#This Row],[AnaCode]],"|",Tableau1[[#This Row],[Product]])</f>
        <v>CMD01601432|PEST|Jus de fruits</v>
      </c>
    </row>
    <row r="2641" spans="1:18" x14ac:dyDescent="0.25">
      <c r="A2641" s="1" t="s">
        <v>572</v>
      </c>
      <c r="B2641" s="1" t="s">
        <v>42</v>
      </c>
      <c r="C2641" s="3" t="s">
        <v>75</v>
      </c>
      <c r="D2641" s="3" t="s">
        <v>24</v>
      </c>
      <c r="E2641" s="1" t="s">
        <v>179</v>
      </c>
      <c r="F2641" s="1" t="s">
        <v>3003</v>
      </c>
      <c r="G2641" s="1" t="s">
        <v>945</v>
      </c>
      <c r="H2641" s="3">
        <f>SUBSTITUTE(LEFT(Tableau1[[#This Row],[OrderDate]],17),".",":")+0</f>
        <v>43571.566851851851</v>
      </c>
      <c r="I2641" s="3">
        <f>SUBSTITUTE(LEFT(Tableau1[[#This Row],[OrderDueTo]],17),".",":")+0</f>
        <v>43572.5</v>
      </c>
      <c r="J2641" s="13" t="str">
        <f>VLOOKUP(Tableau1[[#This Row],[AnaCode]],'Config Analyses'!A:C,2,FALSE)</f>
        <v>Analyse métaux lourds</v>
      </c>
      <c r="K2641" s="13" t="str">
        <f>VLOOKUP(Tableau1[[#This Row],[AnaCode]],'Config Analyses'!A:C,3,FALSE)</f>
        <v>Equipe 1</v>
      </c>
      <c r="L2641" s="13" t="str">
        <f>VLOOKUP(Tableau1[[#This Row],[CustomerCode]],'Config Clients'!A:D,3,FALSE)</f>
        <v>Entreprises agro-alimentaires</v>
      </c>
      <c r="M2641" s="13" t="str">
        <f>VLOOKUP(Tableau1[[#This Row],[CustomerCode]],'Config Clients'!A:D,4,FALSE)</f>
        <v>Julien</v>
      </c>
      <c r="N2641" s="10" t="str">
        <f>IFERROR(IF(Tableau1[[#This Row],[Date rendu]]-'Date de l''export'!$A$2&gt;0,"Non","Oui"),"Oui")</f>
        <v>Non</v>
      </c>
      <c r="O2641" s="11">
        <f>IF(Tableau1[[#This Row],[En retard?]]="Non",Tableau1[[#This Row],[Date rendu]]-'Date de l''export'!$A$2,0)</f>
        <v>0.74041666666744277</v>
      </c>
      <c r="P2641" s="14" t="str">
        <f>IF(Tableau1[[#This Row],[En retard?]]="Oui","HD",IF(Tableau1[Délai restant]&lt;1,"&lt;24h",IF(Tableau1[Délai restant]&lt;2,"&lt;48h","≥48h")))</f>
        <v>&lt;24h</v>
      </c>
      <c r="Q2641" s="14" t="str">
        <f>IF(AND(Tableau1[[#This Row],[En retard?]]="Oui",OR(Tableau1[[#This Row],[Product]]="Citron",Tableau1[[#This Row],[Product]]="Amandes")),"Oui","Non")</f>
        <v>Non</v>
      </c>
      <c r="R2641" t="str">
        <f>CONCATENATE(Tableau1[[#This Row],[OrderCode]],"|",Tableau1[[#This Row],[AnaCode]],"|",Tableau1[[#This Row],[Product]])</f>
        <v>CMD01720501|MTX|Jus de fruits</v>
      </c>
    </row>
    <row r="2642" spans="1:18" x14ac:dyDescent="0.25">
      <c r="A2642" s="1" t="s">
        <v>543</v>
      </c>
      <c r="B2642" s="1" t="s">
        <v>32</v>
      </c>
      <c r="C2642" s="3" t="s">
        <v>61</v>
      </c>
      <c r="D2642" s="3" t="s">
        <v>14</v>
      </c>
      <c r="E2642" s="1" t="s">
        <v>107</v>
      </c>
      <c r="F2642" s="1" t="s">
        <v>3009</v>
      </c>
      <c r="G2642" s="1" t="s">
        <v>973</v>
      </c>
      <c r="H2642" s="3">
        <f>SUBSTITUTE(LEFT(Tableau1[[#This Row],[OrderDate]],17),".",":")+0</f>
        <v>43571.567754629628</v>
      </c>
      <c r="I2642" s="3">
        <f>SUBSTITUTE(LEFT(Tableau1[[#This Row],[OrderDueTo]],17),".",":")+0</f>
        <v>43575.5</v>
      </c>
      <c r="J2642" s="13" t="str">
        <f>VLOOKUP(Tableau1[[#This Row],[AnaCode]],'Config Analyses'!A:C,2,FALSE)</f>
        <v>Analyse nutritionelle</v>
      </c>
      <c r="K2642" s="13" t="str">
        <f>VLOOKUP(Tableau1[[#This Row],[AnaCode]],'Config Analyses'!A:C,3,FALSE)</f>
        <v>Equipe 2</v>
      </c>
      <c r="L2642" s="13" t="str">
        <f>VLOOKUP(Tableau1[[#This Row],[CustomerCode]],'Config Clients'!A:D,3,FALSE)</f>
        <v>Grande surface</v>
      </c>
      <c r="M2642" s="13" t="str">
        <f>VLOOKUP(Tableau1[[#This Row],[CustomerCode]],'Config Clients'!A:D,4,FALSE)</f>
        <v>Eric</v>
      </c>
      <c r="N2642" s="10" t="str">
        <f>IFERROR(IF(Tableau1[[#This Row],[Date rendu]]-'Date de l''export'!$A$2&gt;0,"Non","Oui"),"Oui")</f>
        <v>Non</v>
      </c>
      <c r="O2642" s="11">
        <f>IF(Tableau1[[#This Row],[En retard?]]="Non",Tableau1[[#This Row],[Date rendu]]-'Date de l''export'!$A$2,0)</f>
        <v>3.7404166666674428</v>
      </c>
      <c r="P2642" s="14" t="str">
        <f>IF(Tableau1[[#This Row],[En retard?]]="Oui","HD",IF(Tableau1[Délai restant]&lt;1,"&lt;24h",IF(Tableau1[Délai restant]&lt;2,"&lt;48h","≥48h")))</f>
        <v>≥48h</v>
      </c>
      <c r="Q2642" s="14" t="str">
        <f>IF(AND(Tableau1[[#This Row],[En retard?]]="Oui",OR(Tableau1[[#This Row],[Product]]="Citron",Tableau1[[#This Row],[Product]]="Amandes")),"Oui","Non")</f>
        <v>Non</v>
      </c>
      <c r="R2642" t="str">
        <f>CONCATENATE(Tableau1[[#This Row],[OrderCode]],"|",Tableau1[[#This Row],[AnaCode]],"|",Tableau1[[#This Row],[Product]])</f>
        <v>CMD01648403|NTR|Tomate</v>
      </c>
    </row>
    <row r="2643" spans="1:18" x14ac:dyDescent="0.25">
      <c r="A2643" s="1" t="s">
        <v>434</v>
      </c>
      <c r="B2643" s="1" t="s">
        <v>31</v>
      </c>
      <c r="C2643" s="3" t="s">
        <v>52</v>
      </c>
      <c r="D2643" s="3" t="s">
        <v>9</v>
      </c>
      <c r="E2643" s="1" t="s">
        <v>229</v>
      </c>
      <c r="F2643" s="1" t="s">
        <v>3000</v>
      </c>
      <c r="G2643" s="1" t="s">
        <v>950</v>
      </c>
      <c r="H2643" s="3">
        <f>SUBSTITUTE(LEFT(Tableau1[[#This Row],[OrderDate]],17),".",":")+0</f>
        <v>43571.569444444445</v>
      </c>
      <c r="I2643" s="3">
        <f>SUBSTITUTE(LEFT(Tableau1[[#This Row],[OrderDueTo]],17),".",":")+0</f>
        <v>43574.5</v>
      </c>
      <c r="J2643" s="13" t="str">
        <f>VLOOKUP(Tableau1[[#This Row],[AnaCode]],'Config Analyses'!A:C,2,FALSE)</f>
        <v>Analyse sucres</v>
      </c>
      <c r="K2643" s="13" t="str">
        <f>VLOOKUP(Tableau1[[#This Row],[AnaCode]],'Config Analyses'!A:C,3,FALSE)</f>
        <v>Equipe 2</v>
      </c>
      <c r="L2643" s="13" t="str">
        <f>VLOOKUP(Tableau1[[#This Row],[CustomerCode]],'Config Clients'!A:D,3,FALSE)</f>
        <v>Centrale d'achats</v>
      </c>
      <c r="M2643" s="13" t="str">
        <f>VLOOKUP(Tableau1[[#This Row],[CustomerCode]],'Config Clients'!A:D,4,FALSE)</f>
        <v>Sandrine</v>
      </c>
      <c r="N2643" s="10" t="str">
        <f>IFERROR(IF(Tableau1[[#This Row],[Date rendu]]-'Date de l''export'!$A$2&gt;0,"Non","Oui"),"Oui")</f>
        <v>Non</v>
      </c>
      <c r="O2643" s="11">
        <f>IF(Tableau1[[#This Row],[En retard?]]="Non",Tableau1[[#This Row],[Date rendu]]-'Date de l''export'!$A$2,0)</f>
        <v>2.7404166666674428</v>
      </c>
      <c r="P2643" s="14" t="str">
        <f>IF(Tableau1[[#This Row],[En retard?]]="Oui","HD",IF(Tableau1[Délai restant]&lt;1,"&lt;24h",IF(Tableau1[Délai restant]&lt;2,"&lt;48h","≥48h")))</f>
        <v>≥48h</v>
      </c>
      <c r="Q2643" s="14" t="str">
        <f>IF(AND(Tableau1[[#This Row],[En retard?]]="Oui",OR(Tableau1[[#This Row],[Product]]="Citron",Tableau1[[#This Row],[Product]]="Amandes")),"Oui","Non")</f>
        <v>Non</v>
      </c>
      <c r="R2643" t="str">
        <f>CONCATENATE(Tableau1[[#This Row],[OrderCode]],"|",Tableau1[[#This Row],[AnaCode]],"|",Tableau1[[#This Row],[Product]])</f>
        <v>CMD01646905|SCR|Pomme de terre</v>
      </c>
    </row>
    <row r="2644" spans="1:18" x14ac:dyDescent="0.25">
      <c r="A2644" s="1" t="s">
        <v>888</v>
      </c>
      <c r="B2644" s="1" t="s">
        <v>43</v>
      </c>
      <c r="C2644" s="3" t="s">
        <v>147</v>
      </c>
      <c r="D2644" s="3" t="s">
        <v>34</v>
      </c>
      <c r="E2644" s="1" t="s">
        <v>63</v>
      </c>
      <c r="F2644" s="1" t="s">
        <v>2995</v>
      </c>
      <c r="G2644" s="1" t="s">
        <v>1365</v>
      </c>
      <c r="H2644" s="3">
        <f>SUBSTITUTE(LEFT(Tableau1[[#This Row],[OrderDate]],17),".",":")+0</f>
        <v>43571.570856481485</v>
      </c>
      <c r="I2644" s="3">
        <f>SUBSTITUTE(LEFT(Tableau1[[#This Row],[OrderDueTo]],17),".",":")+0</f>
        <v>43579.5</v>
      </c>
      <c r="J2644" s="13" t="str">
        <f>VLOOKUP(Tableau1[[#This Row],[AnaCode]],'Config Analyses'!A:C,2,FALSE)</f>
        <v>Analyse polluants d'emballage</v>
      </c>
      <c r="K2644" s="13" t="str">
        <f>VLOOKUP(Tableau1[[#This Row],[AnaCode]],'Config Analyses'!A:C,3,FALSE)</f>
        <v>Equipe 3</v>
      </c>
      <c r="L2644" s="13" t="str">
        <f>VLOOKUP(Tableau1[[#This Row],[CustomerCode]],'Config Clients'!A:D,3,FALSE)</f>
        <v>Entreprises agro-alimentaires</v>
      </c>
      <c r="M2644" s="13" t="str">
        <f>VLOOKUP(Tableau1[[#This Row],[CustomerCode]],'Config Clients'!A:D,4,FALSE)</f>
        <v>Marc</v>
      </c>
      <c r="N2644" s="10" t="str">
        <f>IFERROR(IF(Tableau1[[#This Row],[Date rendu]]-'Date de l''export'!$A$2&gt;0,"Non","Oui"),"Oui")</f>
        <v>Non</v>
      </c>
      <c r="O2644" s="11">
        <f>IF(Tableau1[[#This Row],[En retard?]]="Non",Tableau1[[#This Row],[Date rendu]]-'Date de l''export'!$A$2,0)</f>
        <v>7.7404166666674428</v>
      </c>
      <c r="P2644" s="14" t="str">
        <f>IF(Tableau1[[#This Row],[En retard?]]="Oui","HD",IF(Tableau1[Délai restant]&lt;1,"&lt;24h",IF(Tableau1[Délai restant]&lt;2,"&lt;48h","≥48h")))</f>
        <v>≥48h</v>
      </c>
      <c r="Q2644" s="14" t="str">
        <f>IF(AND(Tableau1[[#This Row],[En retard?]]="Oui",OR(Tableau1[[#This Row],[Product]]="Citron",Tableau1[[#This Row],[Product]]="Amandes")),"Oui","Non")</f>
        <v>Non</v>
      </c>
      <c r="R2644" t="str">
        <f>CONCATENATE(Tableau1[[#This Row],[OrderCode]],"|",Tableau1[[#This Row],[AnaCode]],"|",Tableau1[[#This Row],[Product]])</f>
        <v>CMD01771509|PLLT|Pomme</v>
      </c>
    </row>
    <row r="2645" spans="1:18" x14ac:dyDescent="0.25">
      <c r="A2645" s="1" t="s">
        <v>4125</v>
      </c>
      <c r="B2645" s="1" t="s">
        <v>31</v>
      </c>
      <c r="C2645" s="3" t="s">
        <v>73</v>
      </c>
      <c r="D2645" s="3" t="s">
        <v>23</v>
      </c>
      <c r="E2645" s="1" t="s">
        <v>179</v>
      </c>
      <c r="F2645" s="1" t="s">
        <v>4126</v>
      </c>
      <c r="G2645" s="1" t="s">
        <v>945</v>
      </c>
      <c r="H2645" s="3">
        <f>SUBSTITUTE(LEFT(Tableau1[[#This Row],[OrderDate]],17),".",":")+0</f>
        <v>43571.571319444447</v>
      </c>
      <c r="I2645" s="3">
        <f>SUBSTITUTE(LEFT(Tableau1[[#This Row],[OrderDueTo]],17),".",":")+0</f>
        <v>43572.5</v>
      </c>
      <c r="J2645" s="13" t="str">
        <f>VLOOKUP(Tableau1[[#This Row],[AnaCode]],'Config Analyses'!A:C,2,FALSE)</f>
        <v>Analyse métaux lourds</v>
      </c>
      <c r="K2645" s="13" t="str">
        <f>VLOOKUP(Tableau1[[#This Row],[AnaCode]],'Config Analyses'!A:C,3,FALSE)</f>
        <v>Equipe 1</v>
      </c>
      <c r="L2645" s="13" t="str">
        <f>VLOOKUP(Tableau1[[#This Row],[CustomerCode]],'Config Clients'!A:D,3,FALSE)</f>
        <v>Entreprises agro-alimentaires</v>
      </c>
      <c r="M2645" s="13" t="str">
        <f>VLOOKUP(Tableau1[[#This Row],[CustomerCode]],'Config Clients'!A:D,4,FALSE)</f>
        <v>Julien</v>
      </c>
      <c r="N2645" s="10" t="str">
        <f>IFERROR(IF(Tableau1[[#This Row],[Date rendu]]-'Date de l''export'!$A$2&gt;0,"Non","Oui"),"Oui")</f>
        <v>Non</v>
      </c>
      <c r="O2645" s="11">
        <f>IF(Tableau1[[#This Row],[En retard?]]="Non",Tableau1[[#This Row],[Date rendu]]-'Date de l''export'!$A$2,0)</f>
        <v>0.74041666666744277</v>
      </c>
      <c r="P2645" s="14" t="str">
        <f>IF(Tableau1[[#This Row],[En retard?]]="Oui","HD",IF(Tableau1[Délai restant]&lt;1,"&lt;24h",IF(Tableau1[Délai restant]&lt;2,"&lt;48h","≥48h")))</f>
        <v>&lt;24h</v>
      </c>
      <c r="Q2645" s="14" t="str">
        <f>IF(AND(Tableau1[[#This Row],[En retard?]]="Oui",OR(Tableau1[[#This Row],[Product]]="Citron",Tableau1[[#This Row],[Product]]="Amandes")),"Oui","Non")</f>
        <v>Non</v>
      </c>
      <c r="R2645" t="str">
        <f>CONCATENATE(Tableau1[[#This Row],[OrderCode]],"|",Tableau1[[#This Row],[AnaCode]],"|",Tableau1[[#This Row],[Product]])</f>
        <v>CMD01595501|MTX|Pomme de terre</v>
      </c>
    </row>
    <row r="2646" spans="1:18" x14ac:dyDescent="0.25">
      <c r="A2646" s="1" t="s">
        <v>251</v>
      </c>
      <c r="B2646" s="1" t="s">
        <v>31</v>
      </c>
      <c r="C2646" s="3" t="s">
        <v>58</v>
      </c>
      <c r="D2646" s="3" t="s">
        <v>13</v>
      </c>
      <c r="E2646" s="1" t="s">
        <v>179</v>
      </c>
      <c r="F2646" s="1" t="s">
        <v>2702</v>
      </c>
      <c r="G2646" s="1" t="s">
        <v>945</v>
      </c>
      <c r="H2646" s="3">
        <f>SUBSTITUTE(LEFT(Tableau1[[#This Row],[OrderDate]],17),".",":")+0</f>
        <v>43571.571400462963</v>
      </c>
      <c r="I2646" s="3">
        <f>SUBSTITUTE(LEFT(Tableau1[[#This Row],[OrderDueTo]],17),".",":")+0</f>
        <v>43572.5</v>
      </c>
      <c r="J2646" s="13" t="str">
        <f>VLOOKUP(Tableau1[[#This Row],[AnaCode]],'Config Analyses'!A:C,2,FALSE)</f>
        <v>Analyse métaux lourds</v>
      </c>
      <c r="K2646" s="13" t="str">
        <f>VLOOKUP(Tableau1[[#This Row],[AnaCode]],'Config Analyses'!A:C,3,FALSE)</f>
        <v>Equipe 1</v>
      </c>
      <c r="L2646" s="13" t="str">
        <f>VLOOKUP(Tableau1[[#This Row],[CustomerCode]],'Config Clients'!A:D,3,FALSE)</f>
        <v>Coopérative agricole</v>
      </c>
      <c r="M2646" s="13" t="str">
        <f>VLOOKUP(Tableau1[[#This Row],[CustomerCode]],'Config Clients'!A:D,4,FALSE)</f>
        <v>Béatrice</v>
      </c>
      <c r="N2646" s="10" t="str">
        <f>IFERROR(IF(Tableau1[[#This Row],[Date rendu]]-'Date de l''export'!$A$2&gt;0,"Non","Oui"),"Oui")</f>
        <v>Non</v>
      </c>
      <c r="O2646" s="11">
        <f>IF(Tableau1[[#This Row],[En retard?]]="Non",Tableau1[[#This Row],[Date rendu]]-'Date de l''export'!$A$2,0)</f>
        <v>0.74041666666744277</v>
      </c>
      <c r="P2646" s="14" t="str">
        <f>IF(Tableau1[[#This Row],[En retard?]]="Oui","HD",IF(Tableau1[Délai restant]&lt;1,"&lt;24h",IF(Tableau1[Délai restant]&lt;2,"&lt;48h","≥48h")))</f>
        <v>&lt;24h</v>
      </c>
      <c r="Q2646" s="14" t="str">
        <f>IF(AND(Tableau1[[#This Row],[En retard?]]="Oui",OR(Tableau1[[#This Row],[Product]]="Citron",Tableau1[[#This Row],[Product]]="Amandes")),"Oui","Non")</f>
        <v>Non</v>
      </c>
      <c r="R2646" t="str">
        <f>CONCATENATE(Tableau1[[#This Row],[OrderCode]],"|",Tableau1[[#This Row],[AnaCode]],"|",Tableau1[[#This Row],[Product]])</f>
        <v>CMD01763108|MTX|Pomme de terre</v>
      </c>
    </row>
    <row r="2647" spans="1:18" x14ac:dyDescent="0.25">
      <c r="A2647" s="1" t="s">
        <v>771</v>
      </c>
      <c r="B2647" s="1" t="s">
        <v>42</v>
      </c>
      <c r="C2647" s="3" t="s">
        <v>65</v>
      </c>
      <c r="D2647" s="3" t="s">
        <v>17</v>
      </c>
      <c r="E2647" s="1" t="s">
        <v>229</v>
      </c>
      <c r="F2647" s="1" t="s">
        <v>3016</v>
      </c>
      <c r="G2647" s="1" t="s">
        <v>950</v>
      </c>
      <c r="H2647" s="3">
        <f>SUBSTITUTE(LEFT(Tableau1[[#This Row],[OrderDate]],17),".",":")+0</f>
        <v>43571.572453703702</v>
      </c>
      <c r="I2647" s="3">
        <f>SUBSTITUTE(LEFT(Tableau1[[#This Row],[OrderDueTo]],17),".",":")+0</f>
        <v>43574.5</v>
      </c>
      <c r="J2647" s="13" t="str">
        <f>VLOOKUP(Tableau1[[#This Row],[AnaCode]],'Config Analyses'!A:C,2,FALSE)</f>
        <v>Analyse sucres</v>
      </c>
      <c r="K2647" s="13" t="str">
        <f>VLOOKUP(Tableau1[[#This Row],[AnaCode]],'Config Analyses'!A:C,3,FALSE)</f>
        <v>Equipe 2</v>
      </c>
      <c r="L2647" s="13" t="str">
        <f>VLOOKUP(Tableau1[[#This Row],[CustomerCode]],'Config Clients'!A:D,3,FALSE)</f>
        <v>Entreprises agro-alimentaires</v>
      </c>
      <c r="M2647" s="13" t="str">
        <f>VLOOKUP(Tableau1[[#This Row],[CustomerCode]],'Config Clients'!A:D,4,FALSE)</f>
        <v>Marc</v>
      </c>
      <c r="N2647" s="10" t="str">
        <f>IFERROR(IF(Tableau1[[#This Row],[Date rendu]]-'Date de l''export'!$A$2&gt;0,"Non","Oui"),"Oui")</f>
        <v>Non</v>
      </c>
      <c r="O2647" s="11">
        <f>IF(Tableau1[[#This Row],[En retard?]]="Non",Tableau1[[#This Row],[Date rendu]]-'Date de l''export'!$A$2,0)</f>
        <v>2.7404166666674428</v>
      </c>
      <c r="P2647" s="14" t="str">
        <f>IF(Tableau1[[#This Row],[En retard?]]="Oui","HD",IF(Tableau1[Délai restant]&lt;1,"&lt;24h",IF(Tableau1[Délai restant]&lt;2,"&lt;48h","≥48h")))</f>
        <v>≥48h</v>
      </c>
      <c r="Q2647" s="14" t="str">
        <f>IF(AND(Tableau1[[#This Row],[En retard?]]="Oui",OR(Tableau1[[#This Row],[Product]]="Citron",Tableau1[[#This Row],[Product]]="Amandes")),"Oui","Non")</f>
        <v>Non</v>
      </c>
      <c r="R2647" t="str">
        <f>CONCATENATE(Tableau1[[#This Row],[OrderCode]],"|",Tableau1[[#This Row],[AnaCode]],"|",Tableau1[[#This Row],[Product]])</f>
        <v>CMD01753602|SCR|Jus de fruits</v>
      </c>
    </row>
    <row r="2648" spans="1:18" x14ac:dyDescent="0.25">
      <c r="A2648" s="1" t="s">
        <v>849</v>
      </c>
      <c r="B2648" s="1" t="s">
        <v>43</v>
      </c>
      <c r="C2648" s="3" t="s">
        <v>225</v>
      </c>
      <c r="D2648" s="3" t="s">
        <v>39</v>
      </c>
      <c r="E2648" s="1" t="s">
        <v>107</v>
      </c>
      <c r="F2648" s="1" t="s">
        <v>3013</v>
      </c>
      <c r="G2648" s="1" t="s">
        <v>973</v>
      </c>
      <c r="H2648" s="3">
        <f>SUBSTITUTE(LEFT(Tableau1[[#This Row],[OrderDate]],17),".",":")+0</f>
        <v>43571.572523148148</v>
      </c>
      <c r="I2648" s="3">
        <f>SUBSTITUTE(LEFT(Tableau1[[#This Row],[OrderDueTo]],17),".",":")+0</f>
        <v>43575.5</v>
      </c>
      <c r="J2648" s="13" t="str">
        <f>VLOOKUP(Tableau1[[#This Row],[AnaCode]],'Config Analyses'!A:C,2,FALSE)</f>
        <v>Analyse nutritionelle</v>
      </c>
      <c r="K2648" s="13" t="str">
        <f>VLOOKUP(Tableau1[[#This Row],[AnaCode]],'Config Analyses'!A:C,3,FALSE)</f>
        <v>Equipe 2</v>
      </c>
      <c r="L2648" s="13" t="str">
        <f>VLOOKUP(Tableau1[[#This Row],[CustomerCode]],'Config Clients'!A:D,3,FALSE)</f>
        <v>Coopérative agricole</v>
      </c>
      <c r="M2648" s="13" t="str">
        <f>VLOOKUP(Tableau1[[#This Row],[CustomerCode]],'Config Clients'!A:D,4,FALSE)</f>
        <v>Béatrice</v>
      </c>
      <c r="N2648" s="10" t="str">
        <f>IFERROR(IF(Tableau1[[#This Row],[Date rendu]]-'Date de l''export'!$A$2&gt;0,"Non","Oui"),"Oui")</f>
        <v>Non</v>
      </c>
      <c r="O2648" s="11">
        <f>IF(Tableau1[[#This Row],[En retard?]]="Non",Tableau1[[#This Row],[Date rendu]]-'Date de l''export'!$A$2,0)</f>
        <v>3.7404166666674428</v>
      </c>
      <c r="P2648" s="14" t="str">
        <f>IF(Tableau1[[#This Row],[En retard?]]="Oui","HD",IF(Tableau1[Délai restant]&lt;1,"&lt;24h",IF(Tableau1[Délai restant]&lt;2,"&lt;48h","≥48h")))</f>
        <v>≥48h</v>
      </c>
      <c r="Q2648" s="14" t="str">
        <f>IF(AND(Tableau1[[#This Row],[En retard?]]="Oui",OR(Tableau1[[#This Row],[Product]]="Citron",Tableau1[[#This Row],[Product]]="Amandes")),"Oui","Non")</f>
        <v>Non</v>
      </c>
      <c r="R2648" t="str">
        <f>CONCATENATE(Tableau1[[#This Row],[OrderCode]],"|",Tableau1[[#This Row],[AnaCode]],"|",Tableau1[[#This Row],[Product]])</f>
        <v>CMD01774701|NTR|Pomme</v>
      </c>
    </row>
    <row r="2649" spans="1:18" x14ac:dyDescent="0.25">
      <c r="A2649" s="1" t="s">
        <v>3657</v>
      </c>
      <c r="B2649" s="1" t="s">
        <v>42</v>
      </c>
      <c r="C2649" s="3" t="s">
        <v>73</v>
      </c>
      <c r="D2649" s="3" t="s">
        <v>23</v>
      </c>
      <c r="E2649" s="1" t="s">
        <v>226</v>
      </c>
      <c r="F2649" s="1" t="s">
        <v>4127</v>
      </c>
      <c r="G2649" s="1" t="s">
        <v>950</v>
      </c>
      <c r="H2649" s="3">
        <f>SUBSTITUTE(LEFT(Tableau1[[#This Row],[OrderDate]],17),".",":")+0</f>
        <v>43571.572557870371</v>
      </c>
      <c r="I2649" s="3">
        <f>SUBSTITUTE(LEFT(Tableau1[[#This Row],[OrderDueTo]],17),".",":")+0</f>
        <v>43574.5</v>
      </c>
      <c r="J2649" s="13" t="str">
        <f>VLOOKUP(Tableau1[[#This Row],[AnaCode]],'Config Analyses'!A:C,2,FALSE)</f>
        <v>Analyse microbiologique</v>
      </c>
      <c r="K2649" s="13" t="str">
        <f>VLOOKUP(Tableau1[[#This Row],[AnaCode]],'Config Analyses'!A:C,3,FALSE)</f>
        <v>Equipe 4</v>
      </c>
      <c r="L2649" s="13" t="str">
        <f>VLOOKUP(Tableau1[[#This Row],[CustomerCode]],'Config Clients'!A:D,3,FALSE)</f>
        <v>Entreprises agro-alimentaires</v>
      </c>
      <c r="M2649" s="13" t="str">
        <f>VLOOKUP(Tableau1[[#This Row],[CustomerCode]],'Config Clients'!A:D,4,FALSE)</f>
        <v>Julien</v>
      </c>
      <c r="N2649" s="10" t="str">
        <f>IFERROR(IF(Tableau1[[#This Row],[Date rendu]]-'Date de l''export'!$A$2&gt;0,"Non","Oui"),"Oui")</f>
        <v>Non</v>
      </c>
      <c r="O2649" s="11">
        <f>IF(Tableau1[[#This Row],[En retard?]]="Non",Tableau1[[#This Row],[Date rendu]]-'Date de l''export'!$A$2,0)</f>
        <v>2.7404166666674428</v>
      </c>
      <c r="P2649" s="14" t="str">
        <f>IF(Tableau1[[#This Row],[En retard?]]="Oui","HD",IF(Tableau1[Délai restant]&lt;1,"&lt;24h",IF(Tableau1[Délai restant]&lt;2,"&lt;48h","≥48h")))</f>
        <v>≥48h</v>
      </c>
      <c r="Q2649" s="14" t="str">
        <f>IF(AND(Tableau1[[#This Row],[En retard?]]="Oui",OR(Tableau1[[#This Row],[Product]]="Citron",Tableau1[[#This Row],[Product]]="Amandes")),"Oui","Non")</f>
        <v>Non</v>
      </c>
      <c r="R2649" t="str">
        <f>CONCATENATE(Tableau1[[#This Row],[OrderCode]],"|",Tableau1[[#This Row],[AnaCode]],"|",Tableau1[[#This Row],[Product]])</f>
        <v>CMD01692708|BACT|Jus de fruits</v>
      </c>
    </row>
    <row r="2650" spans="1:18" x14ac:dyDescent="0.25">
      <c r="A2650" s="1" t="s">
        <v>3653</v>
      </c>
      <c r="B2650" s="1" t="s">
        <v>42</v>
      </c>
      <c r="C2650" s="3" t="s">
        <v>188</v>
      </c>
      <c r="D2650" s="3" t="s">
        <v>38</v>
      </c>
      <c r="E2650" s="1" t="s">
        <v>179</v>
      </c>
      <c r="F2650" s="1" t="s">
        <v>4128</v>
      </c>
      <c r="G2650" s="1" t="s">
        <v>945</v>
      </c>
      <c r="H2650" s="3">
        <f>SUBSTITUTE(LEFT(Tableau1[[#This Row],[OrderDate]],17),".",":")+0</f>
        <v>43571.572777777779</v>
      </c>
      <c r="I2650" s="3">
        <f>SUBSTITUTE(LEFT(Tableau1[[#This Row],[OrderDueTo]],17),".",":")+0</f>
        <v>43572.5</v>
      </c>
      <c r="J2650" s="13" t="str">
        <f>VLOOKUP(Tableau1[[#This Row],[AnaCode]],'Config Analyses'!A:C,2,FALSE)</f>
        <v>Analyse métaux lourds</v>
      </c>
      <c r="K2650" s="13" t="str">
        <f>VLOOKUP(Tableau1[[#This Row],[AnaCode]],'Config Analyses'!A:C,3,FALSE)</f>
        <v>Equipe 1</v>
      </c>
      <c r="L2650" s="13" t="str">
        <f>VLOOKUP(Tableau1[[#This Row],[CustomerCode]],'Config Clients'!A:D,3,FALSE)</f>
        <v>Coopérative agricole</v>
      </c>
      <c r="M2650" s="13" t="str">
        <f>VLOOKUP(Tableau1[[#This Row],[CustomerCode]],'Config Clients'!A:D,4,FALSE)</f>
        <v>Julie</v>
      </c>
      <c r="N2650" s="10" t="str">
        <f>IFERROR(IF(Tableau1[[#This Row],[Date rendu]]-'Date de l''export'!$A$2&gt;0,"Non","Oui"),"Oui")</f>
        <v>Non</v>
      </c>
      <c r="O2650" s="11">
        <f>IF(Tableau1[[#This Row],[En retard?]]="Non",Tableau1[[#This Row],[Date rendu]]-'Date de l''export'!$A$2,0)</f>
        <v>0.74041666666744277</v>
      </c>
      <c r="P2650" s="14" t="str">
        <f>IF(Tableau1[[#This Row],[En retard?]]="Oui","HD",IF(Tableau1[Délai restant]&lt;1,"&lt;24h",IF(Tableau1[Délai restant]&lt;2,"&lt;48h","≥48h")))</f>
        <v>&lt;24h</v>
      </c>
      <c r="Q2650" s="14" t="str">
        <f>IF(AND(Tableau1[[#This Row],[En retard?]]="Oui",OR(Tableau1[[#This Row],[Product]]="Citron",Tableau1[[#This Row],[Product]]="Amandes")),"Oui","Non")</f>
        <v>Non</v>
      </c>
      <c r="R2650" t="str">
        <f>CONCATENATE(Tableau1[[#This Row],[OrderCode]],"|",Tableau1[[#This Row],[AnaCode]],"|",Tableau1[[#This Row],[Product]])</f>
        <v>CMD01721619|MTX|Jus de fruits</v>
      </c>
    </row>
    <row r="2651" spans="1:18" x14ac:dyDescent="0.25">
      <c r="A2651" s="1" t="s">
        <v>3309</v>
      </c>
      <c r="B2651" s="1" t="s">
        <v>42</v>
      </c>
      <c r="C2651" s="3" t="s">
        <v>188</v>
      </c>
      <c r="D2651" s="3" t="s">
        <v>38</v>
      </c>
      <c r="E2651" s="1" t="s">
        <v>179</v>
      </c>
      <c r="F2651" s="1" t="s">
        <v>4129</v>
      </c>
      <c r="G2651" s="1" t="s">
        <v>945</v>
      </c>
      <c r="H2651" s="3">
        <f>SUBSTITUTE(LEFT(Tableau1[[#This Row],[OrderDate]],17),".",":")+0</f>
        <v>43571.572893518518</v>
      </c>
      <c r="I2651" s="3">
        <f>SUBSTITUTE(LEFT(Tableau1[[#This Row],[OrderDueTo]],17),".",":")+0</f>
        <v>43572.5</v>
      </c>
      <c r="J2651" s="13" t="str">
        <f>VLOOKUP(Tableau1[[#This Row],[AnaCode]],'Config Analyses'!A:C,2,FALSE)</f>
        <v>Analyse métaux lourds</v>
      </c>
      <c r="K2651" s="13" t="str">
        <f>VLOOKUP(Tableau1[[#This Row],[AnaCode]],'Config Analyses'!A:C,3,FALSE)</f>
        <v>Equipe 1</v>
      </c>
      <c r="L2651" s="13" t="str">
        <f>VLOOKUP(Tableau1[[#This Row],[CustomerCode]],'Config Clients'!A:D,3,FALSE)</f>
        <v>Coopérative agricole</v>
      </c>
      <c r="M2651" s="13" t="str">
        <f>VLOOKUP(Tableau1[[#This Row],[CustomerCode]],'Config Clients'!A:D,4,FALSE)</f>
        <v>Julie</v>
      </c>
      <c r="N2651" s="10" t="str">
        <f>IFERROR(IF(Tableau1[[#This Row],[Date rendu]]-'Date de l''export'!$A$2&gt;0,"Non","Oui"),"Oui")</f>
        <v>Non</v>
      </c>
      <c r="O2651" s="11">
        <f>IF(Tableau1[[#This Row],[En retard?]]="Non",Tableau1[[#This Row],[Date rendu]]-'Date de l''export'!$A$2,0)</f>
        <v>0.74041666666744277</v>
      </c>
      <c r="P2651" s="14" t="str">
        <f>IF(Tableau1[[#This Row],[En retard?]]="Oui","HD",IF(Tableau1[Délai restant]&lt;1,"&lt;24h",IF(Tableau1[Délai restant]&lt;2,"&lt;48h","≥48h")))</f>
        <v>&lt;24h</v>
      </c>
      <c r="Q2651" s="14" t="str">
        <f>IF(AND(Tableau1[[#This Row],[En retard?]]="Oui",OR(Tableau1[[#This Row],[Product]]="Citron",Tableau1[[#This Row],[Product]]="Amandes")),"Oui","Non")</f>
        <v>Non</v>
      </c>
      <c r="R2651" t="str">
        <f>CONCATENATE(Tableau1[[#This Row],[OrderCode]],"|",Tableau1[[#This Row],[AnaCode]],"|",Tableau1[[#This Row],[Product]])</f>
        <v>CMD01721604|MTX|Jus de fruits</v>
      </c>
    </row>
    <row r="2652" spans="1:18" x14ac:dyDescent="0.25">
      <c r="A2652" s="1" t="s">
        <v>4130</v>
      </c>
      <c r="B2652" s="1" t="s">
        <v>31</v>
      </c>
      <c r="C2652" s="3" t="s">
        <v>73</v>
      </c>
      <c r="D2652" s="3" t="s">
        <v>23</v>
      </c>
      <c r="E2652" s="1" t="s">
        <v>63</v>
      </c>
      <c r="F2652" s="1" t="s">
        <v>4131</v>
      </c>
      <c r="G2652" s="1" t="s">
        <v>1365</v>
      </c>
      <c r="H2652" s="3">
        <f>SUBSTITUTE(LEFT(Tableau1[[#This Row],[OrderDate]],17),".",":")+0</f>
        <v>43571.573750000003</v>
      </c>
      <c r="I2652" s="3">
        <f>SUBSTITUTE(LEFT(Tableau1[[#This Row],[OrderDueTo]],17),".",":")+0</f>
        <v>43579.5</v>
      </c>
      <c r="J2652" s="13" t="str">
        <f>VLOOKUP(Tableau1[[#This Row],[AnaCode]],'Config Analyses'!A:C,2,FALSE)</f>
        <v>Analyse polluants d'emballage</v>
      </c>
      <c r="K2652" s="13" t="str">
        <f>VLOOKUP(Tableau1[[#This Row],[AnaCode]],'Config Analyses'!A:C,3,FALSE)</f>
        <v>Equipe 3</v>
      </c>
      <c r="L2652" s="13" t="str">
        <f>VLOOKUP(Tableau1[[#This Row],[CustomerCode]],'Config Clients'!A:D,3,FALSE)</f>
        <v>Entreprises agro-alimentaires</v>
      </c>
      <c r="M2652" s="13" t="str">
        <f>VLOOKUP(Tableau1[[#This Row],[CustomerCode]],'Config Clients'!A:D,4,FALSE)</f>
        <v>Julien</v>
      </c>
      <c r="N2652" s="10" t="str">
        <f>IFERROR(IF(Tableau1[[#This Row],[Date rendu]]-'Date de l''export'!$A$2&gt;0,"Non","Oui"),"Oui")</f>
        <v>Non</v>
      </c>
      <c r="O2652" s="11">
        <f>IF(Tableau1[[#This Row],[En retard?]]="Non",Tableau1[[#This Row],[Date rendu]]-'Date de l''export'!$A$2,0)</f>
        <v>7.7404166666674428</v>
      </c>
      <c r="P2652" s="14" t="str">
        <f>IF(Tableau1[[#This Row],[En retard?]]="Oui","HD",IF(Tableau1[Délai restant]&lt;1,"&lt;24h",IF(Tableau1[Délai restant]&lt;2,"&lt;48h","≥48h")))</f>
        <v>≥48h</v>
      </c>
      <c r="Q2652" s="14" t="str">
        <f>IF(AND(Tableau1[[#This Row],[En retard?]]="Oui",OR(Tableau1[[#This Row],[Product]]="Citron",Tableau1[[#This Row],[Product]]="Amandes")),"Oui","Non")</f>
        <v>Non</v>
      </c>
      <c r="R2652" t="str">
        <f>CONCATENATE(Tableau1[[#This Row],[OrderCode]],"|",Tableau1[[#This Row],[AnaCode]],"|",Tableau1[[#This Row],[Product]])</f>
        <v>CMD01595701|PLLT|Pomme de terre</v>
      </c>
    </row>
    <row r="2653" spans="1:18" x14ac:dyDescent="0.25">
      <c r="A2653" s="1" t="s">
        <v>204</v>
      </c>
      <c r="B2653" s="1" t="s">
        <v>31</v>
      </c>
      <c r="C2653" s="3" t="s">
        <v>61</v>
      </c>
      <c r="D2653" s="3" t="s">
        <v>14</v>
      </c>
      <c r="E2653" s="1" t="s">
        <v>229</v>
      </c>
      <c r="F2653" s="1" t="s">
        <v>3011</v>
      </c>
      <c r="G2653" s="1" t="s">
        <v>950</v>
      </c>
      <c r="H2653" s="3">
        <f>SUBSTITUTE(LEFT(Tableau1[[#This Row],[OrderDate]],17),".",":")+0</f>
        <v>43571.574444444443</v>
      </c>
      <c r="I2653" s="3">
        <f>SUBSTITUTE(LEFT(Tableau1[[#This Row],[OrderDueTo]],17),".",":")+0</f>
        <v>43574.5</v>
      </c>
      <c r="J2653" s="13" t="str">
        <f>VLOOKUP(Tableau1[[#This Row],[AnaCode]],'Config Analyses'!A:C,2,FALSE)</f>
        <v>Analyse sucres</v>
      </c>
      <c r="K2653" s="13" t="str">
        <f>VLOOKUP(Tableau1[[#This Row],[AnaCode]],'Config Analyses'!A:C,3,FALSE)</f>
        <v>Equipe 2</v>
      </c>
      <c r="L2653" s="13" t="str">
        <f>VLOOKUP(Tableau1[[#This Row],[CustomerCode]],'Config Clients'!A:D,3,FALSE)</f>
        <v>Grande surface</v>
      </c>
      <c r="M2653" s="13" t="str">
        <f>VLOOKUP(Tableau1[[#This Row],[CustomerCode]],'Config Clients'!A:D,4,FALSE)</f>
        <v>Eric</v>
      </c>
      <c r="N2653" s="10" t="str">
        <f>IFERROR(IF(Tableau1[[#This Row],[Date rendu]]-'Date de l''export'!$A$2&gt;0,"Non","Oui"),"Oui")</f>
        <v>Non</v>
      </c>
      <c r="O2653" s="11">
        <f>IF(Tableau1[[#This Row],[En retard?]]="Non",Tableau1[[#This Row],[Date rendu]]-'Date de l''export'!$A$2,0)</f>
        <v>2.7404166666674428</v>
      </c>
      <c r="P2653" s="14" t="str">
        <f>IF(Tableau1[[#This Row],[En retard?]]="Oui","HD",IF(Tableau1[Délai restant]&lt;1,"&lt;24h",IF(Tableau1[Délai restant]&lt;2,"&lt;48h","≥48h")))</f>
        <v>≥48h</v>
      </c>
      <c r="Q2653" s="14" t="str">
        <f>IF(AND(Tableau1[[#This Row],[En retard?]]="Oui",OR(Tableau1[[#This Row],[Product]]="Citron",Tableau1[[#This Row],[Product]]="Amandes")),"Oui","Non")</f>
        <v>Non</v>
      </c>
      <c r="R2653" t="str">
        <f>CONCATENATE(Tableau1[[#This Row],[OrderCode]],"|",Tableau1[[#This Row],[AnaCode]],"|",Tableau1[[#This Row],[Product]])</f>
        <v>CMD01664401|SCR|Pomme de terre</v>
      </c>
    </row>
    <row r="2654" spans="1:18" x14ac:dyDescent="0.25">
      <c r="A2654" s="1" t="s">
        <v>683</v>
      </c>
      <c r="B2654" s="1" t="s">
        <v>31</v>
      </c>
      <c r="C2654" s="3" t="s">
        <v>58</v>
      </c>
      <c r="D2654" s="3" t="s">
        <v>13</v>
      </c>
      <c r="E2654" s="1" t="s">
        <v>107</v>
      </c>
      <c r="F2654" s="1" t="s">
        <v>3008</v>
      </c>
      <c r="G2654" s="1" t="s">
        <v>973</v>
      </c>
      <c r="H2654" s="3">
        <f>SUBSTITUTE(LEFT(Tableau1[[#This Row],[OrderDate]],17),".",":")+0</f>
        <v>43571.574594907404</v>
      </c>
      <c r="I2654" s="3">
        <f>SUBSTITUTE(LEFT(Tableau1[[#This Row],[OrderDueTo]],17),".",":")+0</f>
        <v>43575.5</v>
      </c>
      <c r="J2654" s="13" t="str">
        <f>VLOOKUP(Tableau1[[#This Row],[AnaCode]],'Config Analyses'!A:C,2,FALSE)</f>
        <v>Analyse nutritionelle</v>
      </c>
      <c r="K2654" s="13" t="str">
        <f>VLOOKUP(Tableau1[[#This Row],[AnaCode]],'Config Analyses'!A:C,3,FALSE)</f>
        <v>Equipe 2</v>
      </c>
      <c r="L2654" s="13" t="str">
        <f>VLOOKUP(Tableau1[[#This Row],[CustomerCode]],'Config Clients'!A:D,3,FALSE)</f>
        <v>Coopérative agricole</v>
      </c>
      <c r="M2654" s="13" t="str">
        <f>VLOOKUP(Tableau1[[#This Row],[CustomerCode]],'Config Clients'!A:D,4,FALSE)</f>
        <v>Béatrice</v>
      </c>
      <c r="N2654" s="10" t="str">
        <f>IFERROR(IF(Tableau1[[#This Row],[Date rendu]]-'Date de l''export'!$A$2&gt;0,"Non","Oui"),"Oui")</f>
        <v>Non</v>
      </c>
      <c r="O2654" s="11">
        <f>IF(Tableau1[[#This Row],[En retard?]]="Non",Tableau1[[#This Row],[Date rendu]]-'Date de l''export'!$A$2,0)</f>
        <v>3.7404166666674428</v>
      </c>
      <c r="P2654" s="14" t="str">
        <f>IF(Tableau1[[#This Row],[En retard?]]="Oui","HD",IF(Tableau1[Délai restant]&lt;1,"&lt;24h",IF(Tableau1[Délai restant]&lt;2,"&lt;48h","≥48h")))</f>
        <v>≥48h</v>
      </c>
      <c r="Q2654" s="14" t="str">
        <f>IF(AND(Tableau1[[#This Row],[En retard?]]="Oui",OR(Tableau1[[#This Row],[Product]]="Citron",Tableau1[[#This Row],[Product]]="Amandes")),"Oui","Non")</f>
        <v>Non</v>
      </c>
      <c r="R2654" t="str">
        <f>CONCATENATE(Tableau1[[#This Row],[OrderCode]],"|",Tableau1[[#This Row],[AnaCode]],"|",Tableau1[[#This Row],[Product]])</f>
        <v>CMD01763105|NTR|Pomme de terre</v>
      </c>
    </row>
    <row r="2655" spans="1:18" x14ac:dyDescent="0.25">
      <c r="A2655" s="1" t="s">
        <v>4132</v>
      </c>
      <c r="B2655" s="1" t="s">
        <v>42</v>
      </c>
      <c r="C2655" s="3" t="s">
        <v>188</v>
      </c>
      <c r="D2655" s="3" t="s">
        <v>38</v>
      </c>
      <c r="E2655" s="1" t="s">
        <v>179</v>
      </c>
      <c r="F2655" s="1" t="s">
        <v>4133</v>
      </c>
      <c r="G2655" s="1" t="s">
        <v>945</v>
      </c>
      <c r="H2655" s="3">
        <f>SUBSTITUTE(LEFT(Tableau1[[#This Row],[OrderDate]],17),".",":")+0</f>
        <v>43571.574861111112</v>
      </c>
      <c r="I2655" s="3">
        <f>SUBSTITUTE(LEFT(Tableau1[[#This Row],[OrderDueTo]],17),".",":")+0</f>
        <v>43572.5</v>
      </c>
      <c r="J2655" s="13" t="str">
        <f>VLOOKUP(Tableau1[[#This Row],[AnaCode]],'Config Analyses'!A:C,2,FALSE)</f>
        <v>Analyse métaux lourds</v>
      </c>
      <c r="K2655" s="13" t="str">
        <f>VLOOKUP(Tableau1[[#This Row],[AnaCode]],'Config Analyses'!A:C,3,FALSE)</f>
        <v>Equipe 1</v>
      </c>
      <c r="L2655" s="13" t="str">
        <f>VLOOKUP(Tableau1[[#This Row],[CustomerCode]],'Config Clients'!A:D,3,FALSE)</f>
        <v>Coopérative agricole</v>
      </c>
      <c r="M2655" s="13" t="str">
        <f>VLOOKUP(Tableau1[[#This Row],[CustomerCode]],'Config Clients'!A:D,4,FALSE)</f>
        <v>Julie</v>
      </c>
      <c r="N2655" s="10" t="str">
        <f>IFERROR(IF(Tableau1[[#This Row],[Date rendu]]-'Date de l''export'!$A$2&gt;0,"Non","Oui"),"Oui")</f>
        <v>Non</v>
      </c>
      <c r="O2655" s="11">
        <f>IF(Tableau1[[#This Row],[En retard?]]="Non",Tableau1[[#This Row],[Date rendu]]-'Date de l''export'!$A$2,0)</f>
        <v>0.74041666666744277</v>
      </c>
      <c r="P2655" s="14" t="str">
        <f>IF(Tableau1[[#This Row],[En retard?]]="Oui","HD",IF(Tableau1[Délai restant]&lt;1,"&lt;24h",IF(Tableau1[Délai restant]&lt;2,"&lt;48h","≥48h")))</f>
        <v>&lt;24h</v>
      </c>
      <c r="Q2655" s="14" t="str">
        <f>IF(AND(Tableau1[[#This Row],[En retard?]]="Oui",OR(Tableau1[[#This Row],[Product]]="Citron",Tableau1[[#This Row],[Product]]="Amandes")),"Oui","Non")</f>
        <v>Non</v>
      </c>
      <c r="R2655" t="str">
        <f>CONCATENATE(Tableau1[[#This Row],[OrderCode]],"|",Tableau1[[#This Row],[AnaCode]],"|",Tableau1[[#This Row],[Product]])</f>
        <v>CMD01601419|MTX|Jus de fruits</v>
      </c>
    </row>
    <row r="2656" spans="1:18" x14ac:dyDescent="0.25">
      <c r="A2656" s="1" t="s">
        <v>419</v>
      </c>
      <c r="B2656" s="1" t="s">
        <v>32</v>
      </c>
      <c r="C2656" s="3" t="s">
        <v>61</v>
      </c>
      <c r="D2656" s="3" t="s">
        <v>14</v>
      </c>
      <c r="E2656" s="1" t="s">
        <v>179</v>
      </c>
      <c r="F2656" s="1" t="s">
        <v>3012</v>
      </c>
      <c r="G2656" s="1" t="s">
        <v>945</v>
      </c>
      <c r="H2656" s="3">
        <f>SUBSTITUTE(LEFT(Tableau1[[#This Row],[OrderDate]],17),".",":")+0</f>
        <v>43571.575057870374</v>
      </c>
      <c r="I2656" s="3">
        <f>SUBSTITUTE(LEFT(Tableau1[[#This Row],[OrderDueTo]],17),".",":")+0</f>
        <v>43572.5</v>
      </c>
      <c r="J2656" s="13" t="str">
        <f>VLOOKUP(Tableau1[[#This Row],[AnaCode]],'Config Analyses'!A:C,2,FALSE)</f>
        <v>Analyse métaux lourds</v>
      </c>
      <c r="K2656" s="13" t="str">
        <f>VLOOKUP(Tableau1[[#This Row],[AnaCode]],'Config Analyses'!A:C,3,FALSE)</f>
        <v>Equipe 1</v>
      </c>
      <c r="L2656" s="13" t="str">
        <f>VLOOKUP(Tableau1[[#This Row],[CustomerCode]],'Config Clients'!A:D,3,FALSE)</f>
        <v>Grande surface</v>
      </c>
      <c r="M2656" s="13" t="str">
        <f>VLOOKUP(Tableau1[[#This Row],[CustomerCode]],'Config Clients'!A:D,4,FALSE)</f>
        <v>Eric</v>
      </c>
      <c r="N2656" s="10" t="str">
        <f>IFERROR(IF(Tableau1[[#This Row],[Date rendu]]-'Date de l''export'!$A$2&gt;0,"Non","Oui"),"Oui")</f>
        <v>Non</v>
      </c>
      <c r="O2656" s="11">
        <f>IF(Tableau1[[#This Row],[En retard?]]="Non",Tableau1[[#This Row],[Date rendu]]-'Date de l''export'!$A$2,0)</f>
        <v>0.74041666666744277</v>
      </c>
      <c r="P2656" s="14" t="str">
        <f>IF(Tableau1[[#This Row],[En retard?]]="Oui","HD",IF(Tableau1[Délai restant]&lt;1,"&lt;24h",IF(Tableau1[Délai restant]&lt;2,"&lt;48h","≥48h")))</f>
        <v>&lt;24h</v>
      </c>
      <c r="Q2656" s="14" t="str">
        <f>IF(AND(Tableau1[[#This Row],[En retard?]]="Oui",OR(Tableau1[[#This Row],[Product]]="Citron",Tableau1[[#This Row],[Product]]="Amandes")),"Oui","Non")</f>
        <v>Non</v>
      </c>
      <c r="R2656" t="str">
        <f>CONCATENATE(Tableau1[[#This Row],[OrderCode]],"|",Tableau1[[#This Row],[AnaCode]],"|",Tableau1[[#This Row],[Product]])</f>
        <v>CMD01693304|MTX|Tomate</v>
      </c>
    </row>
    <row r="2657" spans="1:18" x14ac:dyDescent="0.25">
      <c r="A2657" s="1" t="s">
        <v>4115</v>
      </c>
      <c r="B2657" s="1" t="s">
        <v>42</v>
      </c>
      <c r="C2657" s="3" t="s">
        <v>73</v>
      </c>
      <c r="D2657" s="3" t="s">
        <v>23</v>
      </c>
      <c r="E2657" s="1" t="s">
        <v>50</v>
      </c>
      <c r="F2657" s="1" t="s">
        <v>4134</v>
      </c>
      <c r="G2657" s="1" t="s">
        <v>2152</v>
      </c>
      <c r="H2657" s="3">
        <f>SUBSTITUTE(LEFT(Tableau1[[#This Row],[OrderDate]],17),".",":")+0</f>
        <v>43571.57508101852</v>
      </c>
      <c r="I2657" s="3">
        <f>SUBSTITUTE(LEFT(Tableau1[[#This Row],[OrderDueTo]],17),".",":")+0</f>
        <v>43581.5</v>
      </c>
      <c r="J2657" s="13" t="str">
        <f>VLOOKUP(Tableau1[[#This Row],[AnaCode]],'Config Analyses'!A:C,2,FALSE)</f>
        <v>Analyse OGM</v>
      </c>
      <c r="K2657" s="13" t="str">
        <f>VLOOKUP(Tableau1[[#This Row],[AnaCode]],'Config Analyses'!A:C,3,FALSE)</f>
        <v>Equipe 2</v>
      </c>
      <c r="L2657" s="13" t="str">
        <f>VLOOKUP(Tableau1[[#This Row],[CustomerCode]],'Config Clients'!A:D,3,FALSE)</f>
        <v>Entreprises agro-alimentaires</v>
      </c>
      <c r="M2657" s="13" t="str">
        <f>VLOOKUP(Tableau1[[#This Row],[CustomerCode]],'Config Clients'!A:D,4,FALSE)</f>
        <v>Julien</v>
      </c>
      <c r="N2657" s="10" t="str">
        <f>IFERROR(IF(Tableau1[[#This Row],[Date rendu]]-'Date de l''export'!$A$2&gt;0,"Non","Oui"),"Oui")</f>
        <v>Non</v>
      </c>
      <c r="O2657" s="11">
        <f>IF(Tableau1[[#This Row],[En retard?]]="Non",Tableau1[[#This Row],[Date rendu]]-'Date de l''export'!$A$2,0)</f>
        <v>9.7404166666674428</v>
      </c>
      <c r="P2657" s="14" t="str">
        <f>IF(Tableau1[[#This Row],[En retard?]]="Oui","HD",IF(Tableau1[Délai restant]&lt;1,"&lt;24h",IF(Tableau1[Délai restant]&lt;2,"&lt;48h","≥48h")))</f>
        <v>≥48h</v>
      </c>
      <c r="Q2657" s="14" t="str">
        <f>IF(AND(Tableau1[[#This Row],[En retard?]]="Oui",OR(Tableau1[[#This Row],[Product]]="Citron",Tableau1[[#This Row],[Product]]="Amandes")),"Oui","Non")</f>
        <v>Non</v>
      </c>
      <c r="R2657" t="str">
        <f>CONCATENATE(Tableau1[[#This Row],[OrderCode]],"|",Tableau1[[#This Row],[AnaCode]],"|",Tableau1[[#This Row],[Product]])</f>
        <v>CMD01721103|OGM|Jus de fruits</v>
      </c>
    </row>
    <row r="2658" spans="1:18" x14ac:dyDescent="0.25">
      <c r="A2658" s="1" t="s">
        <v>773</v>
      </c>
      <c r="B2658" s="1" t="s">
        <v>32</v>
      </c>
      <c r="C2658" s="3" t="s">
        <v>61</v>
      </c>
      <c r="D2658" s="3" t="s">
        <v>14</v>
      </c>
      <c r="E2658" s="1" t="s">
        <v>179</v>
      </c>
      <c r="F2658" s="1" t="s">
        <v>3023</v>
      </c>
      <c r="G2658" s="1" t="s">
        <v>945</v>
      </c>
      <c r="H2658" s="3">
        <f>SUBSTITUTE(LEFT(Tableau1[[#This Row],[OrderDate]],17),".",":")+0</f>
        <v>43571.575219907405</v>
      </c>
      <c r="I2658" s="3">
        <f>SUBSTITUTE(LEFT(Tableau1[[#This Row],[OrderDueTo]],17),".",":")+0</f>
        <v>43572.5</v>
      </c>
      <c r="J2658" s="13" t="str">
        <f>VLOOKUP(Tableau1[[#This Row],[AnaCode]],'Config Analyses'!A:C,2,FALSE)</f>
        <v>Analyse métaux lourds</v>
      </c>
      <c r="K2658" s="13" t="str">
        <f>VLOOKUP(Tableau1[[#This Row],[AnaCode]],'Config Analyses'!A:C,3,FALSE)</f>
        <v>Equipe 1</v>
      </c>
      <c r="L2658" s="13" t="str">
        <f>VLOOKUP(Tableau1[[#This Row],[CustomerCode]],'Config Clients'!A:D,3,FALSE)</f>
        <v>Grande surface</v>
      </c>
      <c r="M2658" s="13" t="str">
        <f>VLOOKUP(Tableau1[[#This Row],[CustomerCode]],'Config Clients'!A:D,4,FALSE)</f>
        <v>Eric</v>
      </c>
      <c r="N2658" s="10" t="str">
        <f>IFERROR(IF(Tableau1[[#This Row],[Date rendu]]-'Date de l''export'!$A$2&gt;0,"Non","Oui"),"Oui")</f>
        <v>Non</v>
      </c>
      <c r="O2658" s="11">
        <f>IF(Tableau1[[#This Row],[En retard?]]="Non",Tableau1[[#This Row],[Date rendu]]-'Date de l''export'!$A$2,0)</f>
        <v>0.74041666666744277</v>
      </c>
      <c r="P2658" s="14" t="str">
        <f>IF(Tableau1[[#This Row],[En retard?]]="Oui","HD",IF(Tableau1[Délai restant]&lt;1,"&lt;24h",IF(Tableau1[Délai restant]&lt;2,"&lt;48h","≥48h")))</f>
        <v>&lt;24h</v>
      </c>
      <c r="Q2658" s="14" t="str">
        <f>IF(AND(Tableau1[[#This Row],[En retard?]]="Oui",OR(Tableau1[[#This Row],[Product]]="Citron",Tableau1[[#This Row],[Product]]="Amandes")),"Oui","Non")</f>
        <v>Non</v>
      </c>
      <c r="R2658" t="str">
        <f>CONCATENATE(Tableau1[[#This Row],[OrderCode]],"|",Tableau1[[#This Row],[AnaCode]],"|",Tableau1[[#This Row],[Product]])</f>
        <v>CMD01743001|MTX|Tomate</v>
      </c>
    </row>
    <row r="2659" spans="1:18" x14ac:dyDescent="0.25">
      <c r="A2659" s="1" t="s">
        <v>322</v>
      </c>
      <c r="B2659" s="1" t="s">
        <v>31</v>
      </c>
      <c r="C2659" s="3" t="s">
        <v>58</v>
      </c>
      <c r="D2659" s="3" t="s">
        <v>13</v>
      </c>
      <c r="E2659" s="1" t="s">
        <v>179</v>
      </c>
      <c r="F2659" s="1" t="s">
        <v>2699</v>
      </c>
      <c r="G2659" s="1" t="s">
        <v>945</v>
      </c>
      <c r="H2659" s="3">
        <f>SUBSTITUTE(LEFT(Tableau1[[#This Row],[OrderDate]],17),".",":")+0</f>
        <v>43571.57571759259</v>
      </c>
      <c r="I2659" s="3">
        <f>SUBSTITUTE(LEFT(Tableau1[[#This Row],[OrderDueTo]],17),".",":")+0</f>
        <v>43572.5</v>
      </c>
      <c r="J2659" s="13" t="str">
        <f>VLOOKUP(Tableau1[[#This Row],[AnaCode]],'Config Analyses'!A:C,2,FALSE)</f>
        <v>Analyse métaux lourds</v>
      </c>
      <c r="K2659" s="13" t="str">
        <f>VLOOKUP(Tableau1[[#This Row],[AnaCode]],'Config Analyses'!A:C,3,FALSE)</f>
        <v>Equipe 1</v>
      </c>
      <c r="L2659" s="13" t="str">
        <f>VLOOKUP(Tableau1[[#This Row],[CustomerCode]],'Config Clients'!A:D,3,FALSE)</f>
        <v>Coopérative agricole</v>
      </c>
      <c r="M2659" s="13" t="str">
        <f>VLOOKUP(Tableau1[[#This Row],[CustomerCode]],'Config Clients'!A:D,4,FALSE)</f>
        <v>Béatrice</v>
      </c>
      <c r="N2659" s="10" t="str">
        <f>IFERROR(IF(Tableau1[[#This Row],[Date rendu]]-'Date de l''export'!$A$2&gt;0,"Non","Oui"),"Oui")</f>
        <v>Non</v>
      </c>
      <c r="O2659" s="11">
        <f>IF(Tableau1[[#This Row],[En retard?]]="Non",Tableau1[[#This Row],[Date rendu]]-'Date de l''export'!$A$2,0)</f>
        <v>0.74041666666744277</v>
      </c>
      <c r="P2659" s="14" t="str">
        <f>IF(Tableau1[[#This Row],[En retard?]]="Oui","HD",IF(Tableau1[Délai restant]&lt;1,"&lt;24h",IF(Tableau1[Délai restant]&lt;2,"&lt;48h","≥48h")))</f>
        <v>&lt;24h</v>
      </c>
      <c r="Q2659" s="14" t="str">
        <f>IF(AND(Tableau1[[#This Row],[En retard?]]="Oui",OR(Tableau1[[#This Row],[Product]]="Citron",Tableau1[[#This Row],[Product]]="Amandes")),"Oui","Non")</f>
        <v>Non</v>
      </c>
      <c r="R2659" t="str">
        <f>CONCATENATE(Tableau1[[#This Row],[OrderCode]],"|",Tableau1[[#This Row],[AnaCode]],"|",Tableau1[[#This Row],[Product]])</f>
        <v>CMD01763114|MTX|Pomme de terre</v>
      </c>
    </row>
    <row r="2660" spans="1:18" x14ac:dyDescent="0.25">
      <c r="A2660" s="1" t="s">
        <v>311</v>
      </c>
      <c r="B2660" s="1" t="s">
        <v>31</v>
      </c>
      <c r="C2660" s="3" t="s">
        <v>49</v>
      </c>
      <c r="D2660" s="3" t="s">
        <v>8</v>
      </c>
      <c r="E2660" s="1" t="s">
        <v>179</v>
      </c>
      <c r="F2660" s="1" t="s">
        <v>3014</v>
      </c>
      <c r="G2660" s="1" t="s">
        <v>945</v>
      </c>
      <c r="H2660" s="3">
        <f>SUBSTITUTE(LEFT(Tableau1[[#This Row],[OrderDate]],17),".",":")+0</f>
        <v>43571.575868055559</v>
      </c>
      <c r="I2660" s="3">
        <f>SUBSTITUTE(LEFT(Tableau1[[#This Row],[OrderDueTo]],17),".",":")+0</f>
        <v>43572.5</v>
      </c>
      <c r="J2660" s="13" t="str">
        <f>VLOOKUP(Tableau1[[#This Row],[AnaCode]],'Config Analyses'!A:C,2,FALSE)</f>
        <v>Analyse métaux lourds</v>
      </c>
      <c r="K2660" s="13" t="str">
        <f>VLOOKUP(Tableau1[[#This Row],[AnaCode]],'Config Analyses'!A:C,3,FALSE)</f>
        <v>Equipe 1</v>
      </c>
      <c r="L2660" s="13" t="str">
        <f>VLOOKUP(Tableau1[[#This Row],[CustomerCode]],'Config Clients'!A:D,3,FALSE)</f>
        <v>Grande surface</v>
      </c>
      <c r="M2660" s="13" t="str">
        <f>VLOOKUP(Tableau1[[#This Row],[CustomerCode]],'Config Clients'!A:D,4,FALSE)</f>
        <v>Eric</v>
      </c>
      <c r="N2660" s="10" t="str">
        <f>IFERROR(IF(Tableau1[[#This Row],[Date rendu]]-'Date de l''export'!$A$2&gt;0,"Non","Oui"),"Oui")</f>
        <v>Non</v>
      </c>
      <c r="O2660" s="11">
        <f>IF(Tableau1[[#This Row],[En retard?]]="Non",Tableau1[[#This Row],[Date rendu]]-'Date de l''export'!$A$2,0)</f>
        <v>0.74041666666744277</v>
      </c>
      <c r="P2660" s="14" t="str">
        <f>IF(Tableau1[[#This Row],[En retard?]]="Oui","HD",IF(Tableau1[Délai restant]&lt;1,"&lt;24h",IF(Tableau1[Délai restant]&lt;2,"&lt;48h","≥48h")))</f>
        <v>&lt;24h</v>
      </c>
      <c r="Q2660" s="14" t="str">
        <f>IF(AND(Tableau1[[#This Row],[En retard?]]="Oui",OR(Tableau1[[#This Row],[Product]]="Citron",Tableau1[[#This Row],[Product]]="Amandes")),"Oui","Non")</f>
        <v>Non</v>
      </c>
      <c r="R2660" t="str">
        <f>CONCATENATE(Tableau1[[#This Row],[OrderCode]],"|",Tableau1[[#This Row],[AnaCode]],"|",Tableau1[[#This Row],[Product]])</f>
        <v>CMD01445002|MTX|Pomme de terre</v>
      </c>
    </row>
    <row r="2661" spans="1:18" x14ac:dyDescent="0.25">
      <c r="A2661" s="1" t="s">
        <v>302</v>
      </c>
      <c r="B2661" s="1" t="s">
        <v>32</v>
      </c>
      <c r="C2661" s="3" t="s">
        <v>61</v>
      </c>
      <c r="D2661" s="3" t="s">
        <v>14</v>
      </c>
      <c r="E2661" s="1" t="s">
        <v>107</v>
      </c>
      <c r="F2661" s="1" t="s">
        <v>3015</v>
      </c>
      <c r="G2661" s="1" t="s">
        <v>973</v>
      </c>
      <c r="H2661" s="3">
        <f>SUBSTITUTE(LEFT(Tableau1[[#This Row],[OrderDate]],17),".",":")+0</f>
        <v>43571.576423611114</v>
      </c>
      <c r="I2661" s="3">
        <f>SUBSTITUTE(LEFT(Tableau1[[#This Row],[OrderDueTo]],17),".",":")+0</f>
        <v>43575.5</v>
      </c>
      <c r="J2661" s="13" t="str">
        <f>VLOOKUP(Tableau1[[#This Row],[AnaCode]],'Config Analyses'!A:C,2,FALSE)</f>
        <v>Analyse nutritionelle</v>
      </c>
      <c r="K2661" s="13" t="str">
        <f>VLOOKUP(Tableau1[[#This Row],[AnaCode]],'Config Analyses'!A:C,3,FALSE)</f>
        <v>Equipe 2</v>
      </c>
      <c r="L2661" s="13" t="str">
        <f>VLOOKUP(Tableau1[[#This Row],[CustomerCode]],'Config Clients'!A:D,3,FALSE)</f>
        <v>Grande surface</v>
      </c>
      <c r="M2661" s="13" t="str">
        <f>VLOOKUP(Tableau1[[#This Row],[CustomerCode]],'Config Clients'!A:D,4,FALSE)</f>
        <v>Eric</v>
      </c>
      <c r="N2661" s="10" t="str">
        <f>IFERROR(IF(Tableau1[[#This Row],[Date rendu]]-'Date de l''export'!$A$2&gt;0,"Non","Oui"),"Oui")</f>
        <v>Non</v>
      </c>
      <c r="O2661" s="11">
        <f>IF(Tableau1[[#This Row],[En retard?]]="Non",Tableau1[[#This Row],[Date rendu]]-'Date de l''export'!$A$2,0)</f>
        <v>3.7404166666674428</v>
      </c>
      <c r="P2661" s="14" t="str">
        <f>IF(Tableau1[[#This Row],[En retard?]]="Oui","HD",IF(Tableau1[Délai restant]&lt;1,"&lt;24h",IF(Tableau1[Délai restant]&lt;2,"&lt;48h","≥48h")))</f>
        <v>≥48h</v>
      </c>
      <c r="Q2661" s="14" t="str">
        <f>IF(AND(Tableau1[[#This Row],[En retard?]]="Oui",OR(Tableau1[[#This Row],[Product]]="Citron",Tableau1[[#This Row],[Product]]="Amandes")),"Oui","Non")</f>
        <v>Non</v>
      </c>
      <c r="R2661" t="str">
        <f>CONCATENATE(Tableau1[[#This Row],[OrderCode]],"|",Tableau1[[#This Row],[AnaCode]],"|",Tableau1[[#This Row],[Product]])</f>
        <v>CMD01648401|NTR|Tomate</v>
      </c>
    </row>
    <row r="2662" spans="1:18" x14ac:dyDescent="0.25">
      <c r="A2662" s="1" t="s">
        <v>200</v>
      </c>
      <c r="B2662" s="1" t="s">
        <v>31</v>
      </c>
      <c r="C2662" s="3" t="s">
        <v>61</v>
      </c>
      <c r="D2662" s="3" t="s">
        <v>14</v>
      </c>
      <c r="E2662" s="1" t="s">
        <v>179</v>
      </c>
      <c r="F2662" s="1" t="s">
        <v>3002</v>
      </c>
      <c r="G2662" s="1" t="s">
        <v>945</v>
      </c>
      <c r="H2662" s="3">
        <f>SUBSTITUTE(LEFT(Tableau1[[#This Row],[OrderDate]],17),".",":")+0</f>
        <v>43571.576863425929</v>
      </c>
      <c r="I2662" s="3">
        <f>SUBSTITUTE(LEFT(Tableau1[[#This Row],[OrderDueTo]],17),".",":")+0</f>
        <v>43572.5</v>
      </c>
      <c r="J2662" s="13" t="str">
        <f>VLOOKUP(Tableau1[[#This Row],[AnaCode]],'Config Analyses'!A:C,2,FALSE)</f>
        <v>Analyse métaux lourds</v>
      </c>
      <c r="K2662" s="13" t="str">
        <f>VLOOKUP(Tableau1[[#This Row],[AnaCode]],'Config Analyses'!A:C,3,FALSE)</f>
        <v>Equipe 1</v>
      </c>
      <c r="L2662" s="13" t="str">
        <f>VLOOKUP(Tableau1[[#This Row],[CustomerCode]],'Config Clients'!A:D,3,FALSE)</f>
        <v>Grande surface</v>
      </c>
      <c r="M2662" s="13" t="str">
        <f>VLOOKUP(Tableau1[[#This Row],[CustomerCode]],'Config Clients'!A:D,4,FALSE)</f>
        <v>Eric</v>
      </c>
      <c r="N2662" s="10" t="str">
        <f>IFERROR(IF(Tableau1[[#This Row],[Date rendu]]-'Date de l''export'!$A$2&gt;0,"Non","Oui"),"Oui")</f>
        <v>Non</v>
      </c>
      <c r="O2662" s="11">
        <f>IF(Tableau1[[#This Row],[En retard?]]="Non",Tableau1[[#This Row],[Date rendu]]-'Date de l''export'!$A$2,0)</f>
        <v>0.74041666666744277</v>
      </c>
      <c r="P2662" s="14" t="str">
        <f>IF(Tableau1[[#This Row],[En retard?]]="Oui","HD",IF(Tableau1[Délai restant]&lt;1,"&lt;24h",IF(Tableau1[Délai restant]&lt;2,"&lt;48h","≥48h")))</f>
        <v>&lt;24h</v>
      </c>
      <c r="Q2662" s="14" t="str">
        <f>IF(AND(Tableau1[[#This Row],[En retard?]]="Oui",OR(Tableau1[[#This Row],[Product]]="Citron",Tableau1[[#This Row],[Product]]="Amandes")),"Oui","Non")</f>
        <v>Non</v>
      </c>
      <c r="R2662" t="str">
        <f>CONCATENATE(Tableau1[[#This Row],[OrderCode]],"|",Tableau1[[#This Row],[AnaCode]],"|",Tableau1[[#This Row],[Product]])</f>
        <v>CMD01658001|MTX|Pomme de terre</v>
      </c>
    </row>
    <row r="2663" spans="1:18" x14ac:dyDescent="0.25">
      <c r="A2663" s="1" t="s">
        <v>682</v>
      </c>
      <c r="B2663" s="1" t="s">
        <v>31</v>
      </c>
      <c r="C2663" s="3" t="s">
        <v>49</v>
      </c>
      <c r="D2663" s="3" t="s">
        <v>8</v>
      </c>
      <c r="E2663" s="1" t="s">
        <v>229</v>
      </c>
      <c r="F2663" s="1" t="s">
        <v>3019</v>
      </c>
      <c r="G2663" s="1" t="s">
        <v>950</v>
      </c>
      <c r="H2663" s="3">
        <f>SUBSTITUTE(LEFT(Tableau1[[#This Row],[OrderDate]],17),".",":")+0</f>
        <v>43571.577037037037</v>
      </c>
      <c r="I2663" s="3">
        <f>SUBSTITUTE(LEFT(Tableau1[[#This Row],[OrderDueTo]],17),".",":")+0</f>
        <v>43574.5</v>
      </c>
      <c r="J2663" s="13" t="str">
        <f>VLOOKUP(Tableau1[[#This Row],[AnaCode]],'Config Analyses'!A:C,2,FALSE)</f>
        <v>Analyse sucres</v>
      </c>
      <c r="K2663" s="13" t="str">
        <f>VLOOKUP(Tableau1[[#This Row],[AnaCode]],'Config Analyses'!A:C,3,FALSE)</f>
        <v>Equipe 2</v>
      </c>
      <c r="L2663" s="13" t="str">
        <f>VLOOKUP(Tableau1[[#This Row],[CustomerCode]],'Config Clients'!A:D,3,FALSE)</f>
        <v>Grande surface</v>
      </c>
      <c r="M2663" s="13" t="str">
        <f>VLOOKUP(Tableau1[[#This Row],[CustomerCode]],'Config Clients'!A:D,4,FALSE)</f>
        <v>Eric</v>
      </c>
      <c r="N2663" s="10" t="str">
        <f>IFERROR(IF(Tableau1[[#This Row],[Date rendu]]-'Date de l''export'!$A$2&gt;0,"Non","Oui"),"Oui")</f>
        <v>Non</v>
      </c>
      <c r="O2663" s="11">
        <f>IF(Tableau1[[#This Row],[En retard?]]="Non",Tableau1[[#This Row],[Date rendu]]-'Date de l''export'!$A$2,0)</f>
        <v>2.7404166666674428</v>
      </c>
      <c r="P2663" s="14" t="str">
        <f>IF(Tableau1[[#This Row],[En retard?]]="Oui","HD",IF(Tableau1[Délai restant]&lt;1,"&lt;24h",IF(Tableau1[Délai restant]&lt;2,"&lt;48h","≥48h")))</f>
        <v>≥48h</v>
      </c>
      <c r="Q2663" s="14" t="str">
        <f>IF(AND(Tableau1[[#This Row],[En retard?]]="Oui",OR(Tableau1[[#This Row],[Product]]="Citron",Tableau1[[#This Row],[Product]]="Amandes")),"Oui","Non")</f>
        <v>Non</v>
      </c>
      <c r="R2663" t="str">
        <f>CONCATENATE(Tableau1[[#This Row],[OrderCode]],"|",Tableau1[[#This Row],[AnaCode]],"|",Tableau1[[#This Row],[Product]])</f>
        <v>CMD01742601|SCR|Pomme de terre</v>
      </c>
    </row>
    <row r="2664" spans="1:18" x14ac:dyDescent="0.25">
      <c r="A2664" s="1" t="s">
        <v>3922</v>
      </c>
      <c r="B2664" s="1" t="s">
        <v>42</v>
      </c>
      <c r="C2664" s="3" t="s">
        <v>188</v>
      </c>
      <c r="D2664" s="3" t="s">
        <v>38</v>
      </c>
      <c r="E2664" s="1" t="s">
        <v>179</v>
      </c>
      <c r="F2664" s="1" t="s">
        <v>4135</v>
      </c>
      <c r="G2664" s="1" t="s">
        <v>945</v>
      </c>
      <c r="H2664" s="3">
        <f>SUBSTITUTE(LEFT(Tableau1[[#This Row],[OrderDate]],17),".",":")+0</f>
        <v>43571.578182870369</v>
      </c>
      <c r="I2664" s="3">
        <f>SUBSTITUTE(LEFT(Tableau1[[#This Row],[OrderDueTo]],17),".",":")+0</f>
        <v>43572.5</v>
      </c>
      <c r="J2664" s="13" t="str">
        <f>VLOOKUP(Tableau1[[#This Row],[AnaCode]],'Config Analyses'!A:C,2,FALSE)</f>
        <v>Analyse métaux lourds</v>
      </c>
      <c r="K2664" s="13" t="str">
        <f>VLOOKUP(Tableau1[[#This Row],[AnaCode]],'Config Analyses'!A:C,3,FALSE)</f>
        <v>Equipe 1</v>
      </c>
      <c r="L2664" s="13" t="str">
        <f>VLOOKUP(Tableau1[[#This Row],[CustomerCode]],'Config Clients'!A:D,3,FALSE)</f>
        <v>Coopérative agricole</v>
      </c>
      <c r="M2664" s="13" t="str">
        <f>VLOOKUP(Tableau1[[#This Row],[CustomerCode]],'Config Clients'!A:D,4,FALSE)</f>
        <v>Julie</v>
      </c>
      <c r="N2664" s="10" t="str">
        <f>IFERROR(IF(Tableau1[[#This Row],[Date rendu]]-'Date de l''export'!$A$2&gt;0,"Non","Oui"),"Oui")</f>
        <v>Non</v>
      </c>
      <c r="O2664" s="11">
        <f>IF(Tableau1[[#This Row],[En retard?]]="Non",Tableau1[[#This Row],[Date rendu]]-'Date de l''export'!$A$2,0)</f>
        <v>0.74041666666744277</v>
      </c>
      <c r="P2664" s="14" t="str">
        <f>IF(Tableau1[[#This Row],[En retard?]]="Oui","HD",IF(Tableau1[Délai restant]&lt;1,"&lt;24h",IF(Tableau1[Délai restant]&lt;2,"&lt;48h","≥48h")))</f>
        <v>&lt;24h</v>
      </c>
      <c r="Q2664" s="14" t="str">
        <f>IF(AND(Tableau1[[#This Row],[En retard?]]="Oui",OR(Tableau1[[#This Row],[Product]]="Citron",Tableau1[[#This Row],[Product]]="Amandes")),"Oui","Non")</f>
        <v>Non</v>
      </c>
      <c r="R2664" t="str">
        <f>CONCATENATE(Tableau1[[#This Row],[OrderCode]],"|",Tableau1[[#This Row],[AnaCode]],"|",Tableau1[[#This Row],[Product]])</f>
        <v>CMD01601430|MTX|Jus de fruits</v>
      </c>
    </row>
    <row r="2665" spans="1:18" x14ac:dyDescent="0.25">
      <c r="A2665" s="1" t="s">
        <v>4122</v>
      </c>
      <c r="B2665" s="1" t="s">
        <v>42</v>
      </c>
      <c r="C2665" s="3" t="s">
        <v>73</v>
      </c>
      <c r="D2665" s="3" t="s">
        <v>23</v>
      </c>
      <c r="E2665" s="1" t="s">
        <v>179</v>
      </c>
      <c r="F2665" s="1" t="s">
        <v>4136</v>
      </c>
      <c r="G2665" s="1" t="s">
        <v>945</v>
      </c>
      <c r="H2665" s="3">
        <f>SUBSTITUTE(LEFT(Tableau1[[#This Row],[OrderDate]],17),".",":")+0</f>
        <v>43571.578425925924</v>
      </c>
      <c r="I2665" s="3">
        <f>SUBSTITUTE(LEFT(Tableau1[[#This Row],[OrderDueTo]],17),".",":")+0</f>
        <v>43572.5</v>
      </c>
      <c r="J2665" s="13" t="str">
        <f>VLOOKUP(Tableau1[[#This Row],[AnaCode]],'Config Analyses'!A:C,2,FALSE)</f>
        <v>Analyse métaux lourds</v>
      </c>
      <c r="K2665" s="13" t="str">
        <f>VLOOKUP(Tableau1[[#This Row],[AnaCode]],'Config Analyses'!A:C,3,FALSE)</f>
        <v>Equipe 1</v>
      </c>
      <c r="L2665" s="13" t="str">
        <f>VLOOKUP(Tableau1[[#This Row],[CustomerCode]],'Config Clients'!A:D,3,FALSE)</f>
        <v>Entreprises agro-alimentaires</v>
      </c>
      <c r="M2665" s="13" t="str">
        <f>VLOOKUP(Tableau1[[#This Row],[CustomerCode]],'Config Clients'!A:D,4,FALSE)</f>
        <v>Julien</v>
      </c>
      <c r="N2665" s="10" t="str">
        <f>IFERROR(IF(Tableau1[[#This Row],[Date rendu]]-'Date de l''export'!$A$2&gt;0,"Non","Oui"),"Oui")</f>
        <v>Non</v>
      </c>
      <c r="O2665" s="11">
        <f>IF(Tableau1[[#This Row],[En retard?]]="Non",Tableau1[[#This Row],[Date rendu]]-'Date de l''export'!$A$2,0)</f>
        <v>0.74041666666744277</v>
      </c>
      <c r="P2665" s="14" t="str">
        <f>IF(Tableau1[[#This Row],[En retard?]]="Oui","HD",IF(Tableau1[Délai restant]&lt;1,"&lt;24h",IF(Tableau1[Délai restant]&lt;2,"&lt;48h","≥48h")))</f>
        <v>&lt;24h</v>
      </c>
      <c r="Q2665" s="14" t="str">
        <f>IF(AND(Tableau1[[#This Row],[En retard?]]="Oui",OR(Tableau1[[#This Row],[Product]]="Citron",Tableau1[[#This Row],[Product]]="Amandes")),"Oui","Non")</f>
        <v>Non</v>
      </c>
      <c r="R2665" t="str">
        <f>CONCATENATE(Tableau1[[#This Row],[OrderCode]],"|",Tableau1[[#This Row],[AnaCode]],"|",Tableau1[[#This Row],[Product]])</f>
        <v>CMD01715401|MTX|Jus de fruits</v>
      </c>
    </row>
    <row r="2666" spans="1:18" x14ac:dyDescent="0.25">
      <c r="A2666" s="1" t="s">
        <v>526</v>
      </c>
      <c r="B2666" s="1" t="s">
        <v>32</v>
      </c>
      <c r="C2666" s="3" t="s">
        <v>61</v>
      </c>
      <c r="D2666" s="3" t="s">
        <v>14</v>
      </c>
      <c r="E2666" s="1" t="s">
        <v>130</v>
      </c>
      <c r="F2666" s="1" t="s">
        <v>3021</v>
      </c>
      <c r="G2666" s="1" t="s">
        <v>1365</v>
      </c>
      <c r="H2666" s="3">
        <f>SUBSTITUTE(LEFT(Tableau1[[#This Row],[OrderDate]],17),".",":")+0</f>
        <v>43571.578449074077</v>
      </c>
      <c r="I2666" s="3">
        <f>SUBSTITUTE(LEFT(Tableau1[[#This Row],[OrderDueTo]],17),".",":")+0</f>
        <v>43579.5</v>
      </c>
      <c r="J2666" s="13" t="str">
        <f>VLOOKUP(Tableau1[[#This Row],[AnaCode]],'Config Analyses'!A:C,2,FALSE)</f>
        <v>Analyse pesticides</v>
      </c>
      <c r="K2666" s="13" t="str">
        <f>VLOOKUP(Tableau1[[#This Row],[AnaCode]],'Config Analyses'!A:C,3,FALSE)</f>
        <v>Equipe 3</v>
      </c>
      <c r="L2666" s="13" t="str">
        <f>VLOOKUP(Tableau1[[#This Row],[CustomerCode]],'Config Clients'!A:D,3,FALSE)</f>
        <v>Grande surface</v>
      </c>
      <c r="M2666" s="13" t="str">
        <f>VLOOKUP(Tableau1[[#This Row],[CustomerCode]],'Config Clients'!A:D,4,FALSE)</f>
        <v>Eric</v>
      </c>
      <c r="N2666" s="10" t="str">
        <f>IFERROR(IF(Tableau1[[#This Row],[Date rendu]]-'Date de l''export'!$A$2&gt;0,"Non","Oui"),"Oui")</f>
        <v>Non</v>
      </c>
      <c r="O2666" s="11">
        <f>IF(Tableau1[[#This Row],[En retard?]]="Non",Tableau1[[#This Row],[Date rendu]]-'Date de l''export'!$A$2,0)</f>
        <v>7.7404166666674428</v>
      </c>
      <c r="P2666" s="14" t="str">
        <f>IF(Tableau1[[#This Row],[En retard?]]="Oui","HD",IF(Tableau1[Délai restant]&lt;1,"&lt;24h",IF(Tableau1[Délai restant]&lt;2,"&lt;48h","≥48h")))</f>
        <v>≥48h</v>
      </c>
      <c r="Q2666" s="14" t="str">
        <f>IF(AND(Tableau1[[#This Row],[En retard?]]="Oui",OR(Tableau1[[#This Row],[Product]]="Citron",Tableau1[[#This Row],[Product]]="Amandes")),"Oui","Non")</f>
        <v>Non</v>
      </c>
      <c r="R2666" t="str">
        <f>CONCATENATE(Tableau1[[#This Row],[OrderCode]],"|",Tableau1[[#This Row],[AnaCode]],"|",Tableau1[[#This Row],[Product]])</f>
        <v>CMD01749403|PEST|Tomate</v>
      </c>
    </row>
    <row r="2667" spans="1:18" x14ac:dyDescent="0.25">
      <c r="A2667" s="1" t="s">
        <v>666</v>
      </c>
      <c r="B2667" s="1" t="s">
        <v>32</v>
      </c>
      <c r="C2667" s="3" t="s">
        <v>61</v>
      </c>
      <c r="D2667" s="3" t="s">
        <v>14</v>
      </c>
      <c r="E2667" s="1" t="s">
        <v>179</v>
      </c>
      <c r="F2667" s="1" t="s">
        <v>3024</v>
      </c>
      <c r="G2667" s="1" t="s">
        <v>945</v>
      </c>
      <c r="H2667" s="3">
        <f>SUBSTITUTE(LEFT(Tableau1[[#This Row],[OrderDate]],17),".",":")+0</f>
        <v>43571.578819444447</v>
      </c>
      <c r="I2667" s="3">
        <f>SUBSTITUTE(LEFT(Tableau1[[#This Row],[OrderDueTo]],17),".",":")+0</f>
        <v>43572.5</v>
      </c>
      <c r="J2667" s="13" t="str">
        <f>VLOOKUP(Tableau1[[#This Row],[AnaCode]],'Config Analyses'!A:C,2,FALSE)</f>
        <v>Analyse métaux lourds</v>
      </c>
      <c r="K2667" s="13" t="str">
        <f>VLOOKUP(Tableau1[[#This Row],[AnaCode]],'Config Analyses'!A:C,3,FALSE)</f>
        <v>Equipe 1</v>
      </c>
      <c r="L2667" s="13" t="str">
        <f>VLOOKUP(Tableau1[[#This Row],[CustomerCode]],'Config Clients'!A:D,3,FALSE)</f>
        <v>Grande surface</v>
      </c>
      <c r="M2667" s="13" t="str">
        <f>VLOOKUP(Tableau1[[#This Row],[CustomerCode]],'Config Clients'!A:D,4,FALSE)</f>
        <v>Eric</v>
      </c>
      <c r="N2667" s="10" t="str">
        <f>IFERROR(IF(Tableau1[[#This Row],[Date rendu]]-'Date de l''export'!$A$2&gt;0,"Non","Oui"),"Oui")</f>
        <v>Non</v>
      </c>
      <c r="O2667" s="11">
        <f>IF(Tableau1[[#This Row],[En retard?]]="Non",Tableau1[[#This Row],[Date rendu]]-'Date de l''export'!$A$2,0)</f>
        <v>0.74041666666744277</v>
      </c>
      <c r="P2667" s="14" t="str">
        <f>IF(Tableau1[[#This Row],[En retard?]]="Oui","HD",IF(Tableau1[Délai restant]&lt;1,"&lt;24h",IF(Tableau1[Délai restant]&lt;2,"&lt;48h","≥48h")))</f>
        <v>&lt;24h</v>
      </c>
      <c r="Q2667" s="14" t="str">
        <f>IF(AND(Tableau1[[#This Row],[En retard?]]="Oui",OR(Tableau1[[#This Row],[Product]]="Citron",Tableau1[[#This Row],[Product]]="Amandes")),"Oui","Non")</f>
        <v>Non</v>
      </c>
      <c r="R2667" t="str">
        <f>CONCATENATE(Tableau1[[#This Row],[OrderCode]],"|",Tableau1[[#This Row],[AnaCode]],"|",Tableau1[[#This Row],[Product]])</f>
        <v>CMD01743004|MTX|Tomate</v>
      </c>
    </row>
    <row r="2668" spans="1:18" x14ac:dyDescent="0.25">
      <c r="A2668" s="1" t="s">
        <v>88</v>
      </c>
      <c r="B2668" s="1" t="s">
        <v>31</v>
      </c>
      <c r="C2668" s="3" t="s">
        <v>54</v>
      </c>
      <c r="D2668" s="3" t="s">
        <v>10</v>
      </c>
      <c r="E2668" s="1" t="s">
        <v>229</v>
      </c>
      <c r="F2668" s="1" t="s">
        <v>3020</v>
      </c>
      <c r="G2668" s="1" t="s">
        <v>950</v>
      </c>
      <c r="H2668" s="3">
        <f>SUBSTITUTE(LEFT(Tableau1[[#This Row],[OrderDate]],17),".",":")+0</f>
        <v>43571.579976851855</v>
      </c>
      <c r="I2668" s="3">
        <f>SUBSTITUTE(LEFT(Tableau1[[#This Row],[OrderDueTo]],17),".",":")+0</f>
        <v>43574.5</v>
      </c>
      <c r="J2668" s="13" t="str">
        <f>VLOOKUP(Tableau1[[#This Row],[AnaCode]],'Config Analyses'!A:C,2,FALSE)</f>
        <v>Analyse sucres</v>
      </c>
      <c r="K2668" s="13" t="str">
        <f>VLOOKUP(Tableau1[[#This Row],[AnaCode]],'Config Analyses'!A:C,3,FALSE)</f>
        <v>Equipe 2</v>
      </c>
      <c r="L2668" s="13" t="str">
        <f>VLOOKUP(Tableau1[[#This Row],[CustomerCode]],'Config Clients'!A:D,3,FALSE)</f>
        <v>Coopérative agricole</v>
      </c>
      <c r="M2668" s="13" t="str">
        <f>VLOOKUP(Tableau1[[#This Row],[CustomerCode]],'Config Clients'!A:D,4,FALSE)</f>
        <v>Julie</v>
      </c>
      <c r="N2668" s="10" t="str">
        <f>IFERROR(IF(Tableau1[[#This Row],[Date rendu]]-'Date de l''export'!$A$2&gt;0,"Non","Oui"),"Oui")</f>
        <v>Non</v>
      </c>
      <c r="O2668" s="11">
        <f>IF(Tableau1[[#This Row],[En retard?]]="Non",Tableau1[[#This Row],[Date rendu]]-'Date de l''export'!$A$2,0)</f>
        <v>2.7404166666674428</v>
      </c>
      <c r="P2668" s="14" t="str">
        <f>IF(Tableau1[[#This Row],[En retard?]]="Oui","HD",IF(Tableau1[Délai restant]&lt;1,"&lt;24h",IF(Tableau1[Délai restant]&lt;2,"&lt;48h","≥48h")))</f>
        <v>≥48h</v>
      </c>
      <c r="Q2668" s="14" t="str">
        <f>IF(AND(Tableau1[[#This Row],[En retard?]]="Oui",OR(Tableau1[[#This Row],[Product]]="Citron",Tableau1[[#This Row],[Product]]="Amandes")),"Oui","Non")</f>
        <v>Non</v>
      </c>
      <c r="R2668" t="str">
        <f>CONCATENATE(Tableau1[[#This Row],[OrderCode]],"|",Tableau1[[#This Row],[AnaCode]],"|",Tableau1[[#This Row],[Product]])</f>
        <v>CMD01375802|SCR|Pomme de terre</v>
      </c>
    </row>
    <row r="2669" spans="1:18" x14ac:dyDescent="0.25">
      <c r="A2669" s="1" t="s">
        <v>3378</v>
      </c>
      <c r="B2669" s="1" t="s">
        <v>42</v>
      </c>
      <c r="C2669" s="3" t="s">
        <v>188</v>
      </c>
      <c r="D2669" s="3" t="s">
        <v>38</v>
      </c>
      <c r="E2669" s="1" t="s">
        <v>179</v>
      </c>
      <c r="F2669" s="1" t="s">
        <v>4137</v>
      </c>
      <c r="G2669" s="1" t="s">
        <v>945</v>
      </c>
      <c r="H2669" s="3">
        <f>SUBSTITUTE(LEFT(Tableau1[[#This Row],[OrderDate]],17),".",":")+0</f>
        <v>43571.580127314817</v>
      </c>
      <c r="I2669" s="3">
        <f>SUBSTITUTE(LEFT(Tableau1[[#This Row],[OrderDueTo]],17),".",":")+0</f>
        <v>43572.5</v>
      </c>
      <c r="J2669" s="13" t="str">
        <f>VLOOKUP(Tableau1[[#This Row],[AnaCode]],'Config Analyses'!A:C,2,FALSE)</f>
        <v>Analyse métaux lourds</v>
      </c>
      <c r="K2669" s="13" t="str">
        <f>VLOOKUP(Tableau1[[#This Row],[AnaCode]],'Config Analyses'!A:C,3,FALSE)</f>
        <v>Equipe 1</v>
      </c>
      <c r="L2669" s="13" t="str">
        <f>VLOOKUP(Tableau1[[#This Row],[CustomerCode]],'Config Clients'!A:D,3,FALSE)</f>
        <v>Coopérative agricole</v>
      </c>
      <c r="M2669" s="13" t="str">
        <f>VLOOKUP(Tableau1[[#This Row],[CustomerCode]],'Config Clients'!A:D,4,FALSE)</f>
        <v>Julie</v>
      </c>
      <c r="N2669" s="10" t="str">
        <f>IFERROR(IF(Tableau1[[#This Row],[Date rendu]]-'Date de l''export'!$A$2&gt;0,"Non","Oui"),"Oui")</f>
        <v>Non</v>
      </c>
      <c r="O2669" s="11">
        <f>IF(Tableau1[[#This Row],[En retard?]]="Non",Tableau1[[#This Row],[Date rendu]]-'Date de l''export'!$A$2,0)</f>
        <v>0.74041666666744277</v>
      </c>
      <c r="P2669" s="14" t="str">
        <f>IF(Tableau1[[#This Row],[En retard?]]="Oui","HD",IF(Tableau1[Délai restant]&lt;1,"&lt;24h",IF(Tableau1[Délai restant]&lt;2,"&lt;48h","≥48h")))</f>
        <v>&lt;24h</v>
      </c>
      <c r="Q2669" s="14" t="str">
        <f>IF(AND(Tableau1[[#This Row],[En retard?]]="Oui",OR(Tableau1[[#This Row],[Product]]="Citron",Tableau1[[#This Row],[Product]]="Amandes")),"Oui","Non")</f>
        <v>Non</v>
      </c>
      <c r="R2669" t="str">
        <f>CONCATENATE(Tableau1[[#This Row],[OrderCode]],"|",Tableau1[[#This Row],[AnaCode]],"|",Tableau1[[#This Row],[Product]])</f>
        <v>CMD01721606|MTX|Jus de fruits</v>
      </c>
    </row>
    <row r="2670" spans="1:18" x14ac:dyDescent="0.25">
      <c r="A2670" s="1" t="s">
        <v>336</v>
      </c>
      <c r="B2670" s="1" t="s">
        <v>31</v>
      </c>
      <c r="C2670" s="3" t="s">
        <v>54</v>
      </c>
      <c r="D2670" s="3" t="s">
        <v>10</v>
      </c>
      <c r="E2670" s="1" t="s">
        <v>179</v>
      </c>
      <c r="F2670" s="1" t="s">
        <v>3017</v>
      </c>
      <c r="G2670" s="1" t="s">
        <v>945</v>
      </c>
      <c r="H2670" s="3">
        <f>SUBSTITUTE(LEFT(Tableau1[[#This Row],[OrderDate]],17),".",":")+0</f>
        <v>43571.580810185187</v>
      </c>
      <c r="I2670" s="3">
        <f>SUBSTITUTE(LEFT(Tableau1[[#This Row],[OrderDueTo]],17),".",":")+0</f>
        <v>43572.5</v>
      </c>
      <c r="J2670" s="13" t="str">
        <f>VLOOKUP(Tableau1[[#This Row],[AnaCode]],'Config Analyses'!A:C,2,FALSE)</f>
        <v>Analyse métaux lourds</v>
      </c>
      <c r="K2670" s="13" t="str">
        <f>VLOOKUP(Tableau1[[#This Row],[AnaCode]],'Config Analyses'!A:C,3,FALSE)</f>
        <v>Equipe 1</v>
      </c>
      <c r="L2670" s="13" t="str">
        <f>VLOOKUP(Tableau1[[#This Row],[CustomerCode]],'Config Clients'!A:D,3,FALSE)</f>
        <v>Coopérative agricole</v>
      </c>
      <c r="M2670" s="13" t="str">
        <f>VLOOKUP(Tableau1[[#This Row],[CustomerCode]],'Config Clients'!A:D,4,FALSE)</f>
        <v>Julie</v>
      </c>
      <c r="N2670" s="10" t="str">
        <f>IFERROR(IF(Tableau1[[#This Row],[Date rendu]]-'Date de l''export'!$A$2&gt;0,"Non","Oui"),"Oui")</f>
        <v>Non</v>
      </c>
      <c r="O2670" s="11">
        <f>IF(Tableau1[[#This Row],[En retard?]]="Non",Tableau1[[#This Row],[Date rendu]]-'Date de l''export'!$A$2,0)</f>
        <v>0.74041666666744277</v>
      </c>
      <c r="P2670" s="14" t="str">
        <f>IF(Tableau1[[#This Row],[En retard?]]="Oui","HD",IF(Tableau1[Délai restant]&lt;1,"&lt;24h",IF(Tableau1[Délai restant]&lt;2,"&lt;48h","≥48h")))</f>
        <v>&lt;24h</v>
      </c>
      <c r="Q2670" s="14" t="str">
        <f>IF(AND(Tableau1[[#This Row],[En retard?]]="Oui",OR(Tableau1[[#This Row],[Product]]="Citron",Tableau1[[#This Row],[Product]]="Amandes")),"Oui","Non")</f>
        <v>Non</v>
      </c>
      <c r="R2670" t="str">
        <f>CONCATENATE(Tableau1[[#This Row],[OrderCode]],"|",Tableau1[[#This Row],[AnaCode]],"|",Tableau1[[#This Row],[Product]])</f>
        <v>CMD01743706|MTX|Pomme de terre</v>
      </c>
    </row>
    <row r="2671" spans="1:18" x14ac:dyDescent="0.25">
      <c r="A2671" s="1" t="s">
        <v>583</v>
      </c>
      <c r="B2671" s="1" t="s">
        <v>42</v>
      </c>
      <c r="C2671" s="3" t="s">
        <v>152</v>
      </c>
      <c r="D2671" s="3" t="s">
        <v>35</v>
      </c>
      <c r="E2671" s="1" t="s">
        <v>107</v>
      </c>
      <c r="F2671" s="1" t="s">
        <v>3022</v>
      </c>
      <c r="G2671" s="1" t="s">
        <v>973</v>
      </c>
      <c r="H2671" s="3">
        <f>SUBSTITUTE(LEFT(Tableau1[[#This Row],[OrderDate]],17),".",":")+0</f>
        <v>43571.581099537034</v>
      </c>
      <c r="I2671" s="3">
        <f>SUBSTITUTE(LEFT(Tableau1[[#This Row],[OrderDueTo]],17),".",":")+0</f>
        <v>43575.5</v>
      </c>
      <c r="J2671" s="13" t="str">
        <f>VLOOKUP(Tableau1[[#This Row],[AnaCode]],'Config Analyses'!A:C,2,FALSE)</f>
        <v>Analyse nutritionelle</v>
      </c>
      <c r="K2671" s="13" t="str">
        <f>VLOOKUP(Tableau1[[#This Row],[AnaCode]],'Config Analyses'!A:C,3,FALSE)</f>
        <v>Equipe 2</v>
      </c>
      <c r="L2671" s="13" t="str">
        <f>VLOOKUP(Tableau1[[#This Row],[CustomerCode]],'Config Clients'!A:D,3,FALSE)</f>
        <v>Entreprises agro-alimentaires</v>
      </c>
      <c r="M2671" s="13" t="str">
        <f>VLOOKUP(Tableau1[[#This Row],[CustomerCode]],'Config Clients'!A:D,4,FALSE)</f>
        <v>Julien</v>
      </c>
      <c r="N2671" s="10" t="str">
        <f>IFERROR(IF(Tableau1[[#This Row],[Date rendu]]-'Date de l''export'!$A$2&gt;0,"Non","Oui"),"Oui")</f>
        <v>Non</v>
      </c>
      <c r="O2671" s="11">
        <f>IF(Tableau1[[#This Row],[En retard?]]="Non",Tableau1[[#This Row],[Date rendu]]-'Date de l''export'!$A$2,0)</f>
        <v>3.7404166666674428</v>
      </c>
      <c r="P2671" s="14" t="str">
        <f>IF(Tableau1[[#This Row],[En retard?]]="Oui","HD",IF(Tableau1[Délai restant]&lt;1,"&lt;24h",IF(Tableau1[Délai restant]&lt;2,"&lt;48h","≥48h")))</f>
        <v>≥48h</v>
      </c>
      <c r="Q2671" s="14" t="str">
        <f>IF(AND(Tableau1[[#This Row],[En retard?]]="Oui",OR(Tableau1[[#This Row],[Product]]="Citron",Tableau1[[#This Row],[Product]]="Amandes")),"Oui","Non")</f>
        <v>Non</v>
      </c>
      <c r="R2671" t="str">
        <f>CONCATENATE(Tableau1[[#This Row],[OrderCode]],"|",Tableau1[[#This Row],[AnaCode]],"|",Tableau1[[#This Row],[Product]])</f>
        <v>CMD01739602|NTR|Jus de fruits</v>
      </c>
    </row>
    <row r="2672" spans="1:18" x14ac:dyDescent="0.25">
      <c r="A2672" s="1" t="s">
        <v>296</v>
      </c>
      <c r="B2672" s="1" t="s">
        <v>32</v>
      </c>
      <c r="C2672" s="3" t="s">
        <v>61</v>
      </c>
      <c r="D2672" s="3" t="s">
        <v>14</v>
      </c>
      <c r="E2672" s="1" t="s">
        <v>63</v>
      </c>
      <c r="F2672" s="1" t="s">
        <v>3027</v>
      </c>
      <c r="G2672" s="1" t="s">
        <v>1365</v>
      </c>
      <c r="H2672" s="3">
        <f>SUBSTITUTE(LEFT(Tableau1[[#This Row],[OrderDate]],17),".",":")+0</f>
        <v>43571.581655092596</v>
      </c>
      <c r="I2672" s="3">
        <f>SUBSTITUTE(LEFT(Tableau1[[#This Row],[OrderDueTo]],17),".",":")+0</f>
        <v>43579.5</v>
      </c>
      <c r="J2672" s="13" t="str">
        <f>VLOOKUP(Tableau1[[#This Row],[AnaCode]],'Config Analyses'!A:C,2,FALSE)</f>
        <v>Analyse polluants d'emballage</v>
      </c>
      <c r="K2672" s="13" t="str">
        <f>VLOOKUP(Tableau1[[#This Row],[AnaCode]],'Config Analyses'!A:C,3,FALSE)</f>
        <v>Equipe 3</v>
      </c>
      <c r="L2672" s="13" t="str">
        <f>VLOOKUP(Tableau1[[#This Row],[CustomerCode]],'Config Clients'!A:D,3,FALSE)</f>
        <v>Grande surface</v>
      </c>
      <c r="M2672" s="13" t="str">
        <f>VLOOKUP(Tableau1[[#This Row],[CustomerCode]],'Config Clients'!A:D,4,FALSE)</f>
        <v>Eric</v>
      </c>
      <c r="N2672" s="10" t="str">
        <f>IFERROR(IF(Tableau1[[#This Row],[Date rendu]]-'Date de l''export'!$A$2&gt;0,"Non","Oui"),"Oui")</f>
        <v>Non</v>
      </c>
      <c r="O2672" s="11">
        <f>IF(Tableau1[[#This Row],[En retard?]]="Non",Tableau1[[#This Row],[Date rendu]]-'Date de l''export'!$A$2,0)</f>
        <v>7.7404166666674428</v>
      </c>
      <c r="P2672" s="14" t="str">
        <f>IF(Tableau1[[#This Row],[En retard?]]="Oui","HD",IF(Tableau1[Délai restant]&lt;1,"&lt;24h",IF(Tableau1[Délai restant]&lt;2,"&lt;48h","≥48h")))</f>
        <v>≥48h</v>
      </c>
      <c r="Q2672" s="14" t="str">
        <f>IF(AND(Tableau1[[#This Row],[En retard?]]="Oui",OR(Tableau1[[#This Row],[Product]]="Citron",Tableau1[[#This Row],[Product]]="Amandes")),"Oui","Non")</f>
        <v>Non</v>
      </c>
      <c r="R2672" t="str">
        <f>CONCATENATE(Tableau1[[#This Row],[OrderCode]],"|",Tableau1[[#This Row],[AnaCode]],"|",Tableau1[[#This Row],[Product]])</f>
        <v>CMD01750303|PLLT|Tomate</v>
      </c>
    </row>
    <row r="2673" spans="1:18" x14ac:dyDescent="0.25">
      <c r="A2673" s="1" t="s">
        <v>898</v>
      </c>
      <c r="B2673" s="1" t="s">
        <v>42</v>
      </c>
      <c r="C2673" s="3" t="s">
        <v>147</v>
      </c>
      <c r="D2673" s="3" t="s">
        <v>34</v>
      </c>
      <c r="E2673" s="1" t="s">
        <v>130</v>
      </c>
      <c r="F2673" s="1" t="s">
        <v>3025</v>
      </c>
      <c r="G2673" s="1" t="s">
        <v>1365</v>
      </c>
      <c r="H2673" s="3">
        <f>SUBSTITUTE(LEFT(Tableau1[[#This Row],[OrderDate]],17),".",":")+0</f>
        <v>43571.582187499997</v>
      </c>
      <c r="I2673" s="3">
        <f>SUBSTITUTE(LEFT(Tableau1[[#This Row],[OrderDueTo]],17),".",":")+0</f>
        <v>43579.5</v>
      </c>
      <c r="J2673" s="13" t="str">
        <f>VLOOKUP(Tableau1[[#This Row],[AnaCode]],'Config Analyses'!A:C,2,FALSE)</f>
        <v>Analyse pesticides</v>
      </c>
      <c r="K2673" s="13" t="str">
        <f>VLOOKUP(Tableau1[[#This Row],[AnaCode]],'Config Analyses'!A:C,3,FALSE)</f>
        <v>Equipe 3</v>
      </c>
      <c r="L2673" s="13" t="str">
        <f>VLOOKUP(Tableau1[[#This Row],[CustomerCode]],'Config Clients'!A:D,3,FALSE)</f>
        <v>Entreprises agro-alimentaires</v>
      </c>
      <c r="M2673" s="13" t="str">
        <f>VLOOKUP(Tableau1[[#This Row],[CustomerCode]],'Config Clients'!A:D,4,FALSE)</f>
        <v>Marc</v>
      </c>
      <c r="N2673" s="10" t="str">
        <f>IFERROR(IF(Tableau1[[#This Row],[Date rendu]]-'Date de l''export'!$A$2&gt;0,"Non","Oui"),"Oui")</f>
        <v>Non</v>
      </c>
      <c r="O2673" s="11">
        <f>IF(Tableau1[[#This Row],[En retard?]]="Non",Tableau1[[#This Row],[Date rendu]]-'Date de l''export'!$A$2,0)</f>
        <v>7.7404166666674428</v>
      </c>
      <c r="P2673" s="14" t="str">
        <f>IF(Tableau1[[#This Row],[En retard?]]="Oui","HD",IF(Tableau1[Délai restant]&lt;1,"&lt;24h",IF(Tableau1[Délai restant]&lt;2,"&lt;48h","≥48h")))</f>
        <v>≥48h</v>
      </c>
      <c r="Q2673" s="14" t="str">
        <f>IF(AND(Tableau1[[#This Row],[En retard?]]="Oui",OR(Tableau1[[#This Row],[Product]]="Citron",Tableau1[[#This Row],[Product]]="Amandes")),"Oui","Non")</f>
        <v>Non</v>
      </c>
      <c r="R2673" t="str">
        <f>CONCATENATE(Tableau1[[#This Row],[OrderCode]],"|",Tableau1[[#This Row],[AnaCode]],"|",Tableau1[[#This Row],[Product]])</f>
        <v>CMD01737308|PEST|Jus de fruits</v>
      </c>
    </row>
    <row r="2674" spans="1:18" x14ac:dyDescent="0.25">
      <c r="A2674" s="1" t="s">
        <v>4138</v>
      </c>
      <c r="B2674" s="1" t="s">
        <v>42</v>
      </c>
      <c r="C2674" s="3" t="s">
        <v>188</v>
      </c>
      <c r="D2674" s="3" t="s">
        <v>38</v>
      </c>
      <c r="E2674" s="1" t="s">
        <v>107</v>
      </c>
      <c r="F2674" s="1" t="s">
        <v>4139</v>
      </c>
      <c r="G2674" s="1" t="s">
        <v>973</v>
      </c>
      <c r="H2674" s="3">
        <f>SUBSTITUTE(LEFT(Tableau1[[#This Row],[OrderDate]],17),".",":")+0</f>
        <v>43571.583738425928</v>
      </c>
      <c r="I2674" s="3">
        <f>SUBSTITUTE(LEFT(Tableau1[[#This Row],[OrderDueTo]],17),".",":")+0</f>
        <v>43575.5</v>
      </c>
      <c r="J2674" s="13" t="str">
        <f>VLOOKUP(Tableau1[[#This Row],[AnaCode]],'Config Analyses'!A:C,2,FALSE)</f>
        <v>Analyse nutritionelle</v>
      </c>
      <c r="K2674" s="13" t="str">
        <f>VLOOKUP(Tableau1[[#This Row],[AnaCode]],'Config Analyses'!A:C,3,FALSE)</f>
        <v>Equipe 2</v>
      </c>
      <c r="L2674" s="13" t="str">
        <f>VLOOKUP(Tableau1[[#This Row],[CustomerCode]],'Config Clients'!A:D,3,FALSE)</f>
        <v>Coopérative agricole</v>
      </c>
      <c r="M2674" s="13" t="str">
        <f>VLOOKUP(Tableau1[[#This Row],[CustomerCode]],'Config Clients'!A:D,4,FALSE)</f>
        <v>Julie</v>
      </c>
      <c r="N2674" s="10" t="str">
        <f>IFERROR(IF(Tableau1[[#This Row],[Date rendu]]-'Date de l''export'!$A$2&gt;0,"Non","Oui"),"Oui")</f>
        <v>Non</v>
      </c>
      <c r="O2674" s="11">
        <f>IF(Tableau1[[#This Row],[En retard?]]="Non",Tableau1[[#This Row],[Date rendu]]-'Date de l''export'!$A$2,0)</f>
        <v>3.7404166666674428</v>
      </c>
      <c r="P2674" s="14" t="str">
        <f>IF(Tableau1[[#This Row],[En retard?]]="Oui","HD",IF(Tableau1[Délai restant]&lt;1,"&lt;24h",IF(Tableau1[Délai restant]&lt;2,"&lt;48h","≥48h")))</f>
        <v>≥48h</v>
      </c>
      <c r="Q2674" s="14" t="str">
        <f>IF(AND(Tableau1[[#This Row],[En retard?]]="Oui",OR(Tableau1[[#This Row],[Product]]="Citron",Tableau1[[#This Row],[Product]]="Amandes")),"Oui","Non")</f>
        <v>Non</v>
      </c>
      <c r="R2674" t="str">
        <f>CONCATENATE(Tableau1[[#This Row],[OrderCode]],"|",Tableau1[[#This Row],[AnaCode]],"|",Tableau1[[#This Row],[Product]])</f>
        <v>CMD01695003|NTR|Jus de fruits</v>
      </c>
    </row>
    <row r="2675" spans="1:18" x14ac:dyDescent="0.25">
      <c r="A2675" s="1" t="s">
        <v>786</v>
      </c>
      <c r="B2675" s="1" t="s">
        <v>31</v>
      </c>
      <c r="C2675" s="3" t="s">
        <v>58</v>
      </c>
      <c r="D2675" s="3" t="s">
        <v>13</v>
      </c>
      <c r="E2675" s="1" t="s">
        <v>130</v>
      </c>
      <c r="F2675" s="1" t="s">
        <v>2567</v>
      </c>
      <c r="G2675" s="1" t="s">
        <v>1365</v>
      </c>
      <c r="H2675" s="3">
        <f>SUBSTITUTE(LEFT(Tableau1[[#This Row],[OrderDate]],17),".",":")+0</f>
        <v>43571.58390046296</v>
      </c>
      <c r="I2675" s="3">
        <f>SUBSTITUTE(LEFT(Tableau1[[#This Row],[OrderDueTo]],17),".",":")+0</f>
        <v>43579.5</v>
      </c>
      <c r="J2675" s="13" t="str">
        <f>VLOOKUP(Tableau1[[#This Row],[AnaCode]],'Config Analyses'!A:C,2,FALSE)</f>
        <v>Analyse pesticides</v>
      </c>
      <c r="K2675" s="13" t="str">
        <f>VLOOKUP(Tableau1[[#This Row],[AnaCode]],'Config Analyses'!A:C,3,FALSE)</f>
        <v>Equipe 3</v>
      </c>
      <c r="L2675" s="13" t="str">
        <f>VLOOKUP(Tableau1[[#This Row],[CustomerCode]],'Config Clients'!A:D,3,FALSE)</f>
        <v>Coopérative agricole</v>
      </c>
      <c r="M2675" s="13" t="str">
        <f>VLOOKUP(Tableau1[[#This Row],[CustomerCode]],'Config Clients'!A:D,4,FALSE)</f>
        <v>Béatrice</v>
      </c>
      <c r="N2675" s="10" t="str">
        <f>IFERROR(IF(Tableau1[[#This Row],[Date rendu]]-'Date de l''export'!$A$2&gt;0,"Non","Oui"),"Oui")</f>
        <v>Non</v>
      </c>
      <c r="O2675" s="11">
        <f>IF(Tableau1[[#This Row],[En retard?]]="Non",Tableau1[[#This Row],[Date rendu]]-'Date de l''export'!$A$2,0)</f>
        <v>7.7404166666674428</v>
      </c>
      <c r="P2675" s="14" t="str">
        <f>IF(Tableau1[[#This Row],[En retard?]]="Oui","HD",IF(Tableau1[Délai restant]&lt;1,"&lt;24h",IF(Tableau1[Délai restant]&lt;2,"&lt;48h","≥48h")))</f>
        <v>≥48h</v>
      </c>
      <c r="Q2675" s="14" t="str">
        <f>IF(AND(Tableau1[[#This Row],[En retard?]]="Oui",OR(Tableau1[[#This Row],[Product]]="Citron",Tableau1[[#This Row],[Product]]="Amandes")),"Oui","Non")</f>
        <v>Non</v>
      </c>
      <c r="R2675" t="str">
        <f>CONCATENATE(Tableau1[[#This Row],[OrderCode]],"|",Tableau1[[#This Row],[AnaCode]],"|",Tableau1[[#This Row],[Product]])</f>
        <v>CMD01762304|PEST|Pomme de terre</v>
      </c>
    </row>
    <row r="2676" spans="1:18" x14ac:dyDescent="0.25">
      <c r="A2676" s="1" t="s">
        <v>734</v>
      </c>
      <c r="B2676" s="1" t="s">
        <v>31</v>
      </c>
      <c r="C2676" s="3" t="s">
        <v>52</v>
      </c>
      <c r="D2676" s="3" t="s">
        <v>9</v>
      </c>
      <c r="E2676" s="1" t="s">
        <v>179</v>
      </c>
      <c r="F2676" s="1" t="s">
        <v>2695</v>
      </c>
      <c r="G2676" s="1" t="s">
        <v>945</v>
      </c>
      <c r="H2676" s="3">
        <f>SUBSTITUTE(LEFT(Tableau1[[#This Row],[OrderDate]],17),".",":")+0</f>
        <v>43571.58394675926</v>
      </c>
      <c r="I2676" s="3">
        <f>SUBSTITUTE(LEFT(Tableau1[[#This Row],[OrderDueTo]],17),".",":")+0</f>
        <v>43572.5</v>
      </c>
      <c r="J2676" s="13" t="str">
        <f>VLOOKUP(Tableau1[[#This Row],[AnaCode]],'Config Analyses'!A:C,2,FALSE)</f>
        <v>Analyse métaux lourds</v>
      </c>
      <c r="K2676" s="13" t="str">
        <f>VLOOKUP(Tableau1[[#This Row],[AnaCode]],'Config Analyses'!A:C,3,FALSE)</f>
        <v>Equipe 1</v>
      </c>
      <c r="L2676" s="13" t="str">
        <f>VLOOKUP(Tableau1[[#This Row],[CustomerCode]],'Config Clients'!A:D,3,FALSE)</f>
        <v>Centrale d'achats</v>
      </c>
      <c r="M2676" s="13" t="str">
        <f>VLOOKUP(Tableau1[[#This Row],[CustomerCode]],'Config Clients'!A:D,4,FALSE)</f>
        <v>Sandrine</v>
      </c>
      <c r="N2676" s="10" t="str">
        <f>IFERROR(IF(Tableau1[[#This Row],[Date rendu]]-'Date de l''export'!$A$2&gt;0,"Non","Oui"),"Oui")</f>
        <v>Non</v>
      </c>
      <c r="O2676" s="11">
        <f>IF(Tableau1[[#This Row],[En retard?]]="Non",Tableau1[[#This Row],[Date rendu]]-'Date de l''export'!$A$2,0)</f>
        <v>0.74041666666744277</v>
      </c>
      <c r="P2676" s="14" t="str">
        <f>IF(Tableau1[[#This Row],[En retard?]]="Oui","HD",IF(Tableau1[Délai restant]&lt;1,"&lt;24h",IF(Tableau1[Délai restant]&lt;2,"&lt;48h","≥48h")))</f>
        <v>&lt;24h</v>
      </c>
      <c r="Q2676" s="14" t="str">
        <f>IF(AND(Tableau1[[#This Row],[En retard?]]="Oui",OR(Tableau1[[#This Row],[Product]]="Citron",Tableau1[[#This Row],[Product]]="Amandes")),"Oui","Non")</f>
        <v>Non</v>
      </c>
      <c r="R2676" t="str">
        <f>CONCATENATE(Tableau1[[#This Row],[OrderCode]],"|",Tableau1[[#This Row],[AnaCode]],"|",Tableau1[[#This Row],[Product]])</f>
        <v>CMD01749301|MTX|Pomme de terre</v>
      </c>
    </row>
    <row r="2677" spans="1:18" x14ac:dyDescent="0.25">
      <c r="A2677" s="1" t="s">
        <v>645</v>
      </c>
      <c r="B2677" s="1" t="s">
        <v>32</v>
      </c>
      <c r="C2677" s="3" t="s">
        <v>61</v>
      </c>
      <c r="D2677" s="3" t="s">
        <v>14</v>
      </c>
      <c r="E2677" s="1" t="s">
        <v>179</v>
      </c>
      <c r="F2677" s="1" t="s">
        <v>1989</v>
      </c>
      <c r="G2677" s="1" t="s">
        <v>945</v>
      </c>
      <c r="H2677" s="3">
        <f>SUBSTITUTE(LEFT(Tableau1[[#This Row],[OrderDate]],17),".",":")+0</f>
        <v>43571.585439814815</v>
      </c>
      <c r="I2677" s="3">
        <f>SUBSTITUTE(LEFT(Tableau1[[#This Row],[OrderDueTo]],17),".",":")+0</f>
        <v>43572.5</v>
      </c>
      <c r="J2677" s="13" t="str">
        <f>VLOOKUP(Tableau1[[#This Row],[AnaCode]],'Config Analyses'!A:C,2,FALSE)</f>
        <v>Analyse métaux lourds</v>
      </c>
      <c r="K2677" s="13" t="str">
        <f>VLOOKUP(Tableau1[[#This Row],[AnaCode]],'Config Analyses'!A:C,3,FALSE)</f>
        <v>Equipe 1</v>
      </c>
      <c r="L2677" s="13" t="str">
        <f>VLOOKUP(Tableau1[[#This Row],[CustomerCode]],'Config Clients'!A:D,3,FALSE)</f>
        <v>Grande surface</v>
      </c>
      <c r="M2677" s="13" t="str">
        <f>VLOOKUP(Tableau1[[#This Row],[CustomerCode]],'Config Clients'!A:D,4,FALSE)</f>
        <v>Eric</v>
      </c>
      <c r="N2677" s="10" t="str">
        <f>IFERROR(IF(Tableau1[[#This Row],[Date rendu]]-'Date de l''export'!$A$2&gt;0,"Non","Oui"),"Oui")</f>
        <v>Non</v>
      </c>
      <c r="O2677" s="11">
        <f>IF(Tableau1[[#This Row],[En retard?]]="Non",Tableau1[[#This Row],[Date rendu]]-'Date de l''export'!$A$2,0)</f>
        <v>0.74041666666744277</v>
      </c>
      <c r="P2677" s="14" t="str">
        <f>IF(Tableau1[[#This Row],[En retard?]]="Oui","HD",IF(Tableau1[Délai restant]&lt;1,"&lt;24h",IF(Tableau1[Délai restant]&lt;2,"&lt;48h","≥48h")))</f>
        <v>&lt;24h</v>
      </c>
      <c r="Q2677" s="14" t="str">
        <f>IF(AND(Tableau1[[#This Row],[En retard?]]="Oui",OR(Tableau1[[#This Row],[Product]]="Citron",Tableau1[[#This Row],[Product]]="Amandes")),"Oui","Non")</f>
        <v>Non</v>
      </c>
      <c r="R2677" t="str">
        <f>CONCATENATE(Tableau1[[#This Row],[OrderCode]],"|",Tableau1[[#This Row],[AnaCode]],"|",Tableau1[[#This Row],[Product]])</f>
        <v>CMD01750203|MTX|Tomate</v>
      </c>
    </row>
    <row r="2678" spans="1:18" x14ac:dyDescent="0.25">
      <c r="A2678" s="1" t="s">
        <v>3989</v>
      </c>
      <c r="B2678" s="1" t="s">
        <v>30</v>
      </c>
      <c r="C2678" s="3" t="s">
        <v>188</v>
      </c>
      <c r="D2678" s="3" t="s">
        <v>38</v>
      </c>
      <c r="E2678" s="1" t="s">
        <v>179</v>
      </c>
      <c r="F2678" s="1" t="s">
        <v>4140</v>
      </c>
      <c r="G2678" s="1" t="s">
        <v>945</v>
      </c>
      <c r="H2678" s="3">
        <f>SUBSTITUTE(LEFT(Tableau1[[#This Row],[OrderDate]],17),".",":")+0</f>
        <v>43571.587118055555</v>
      </c>
      <c r="I2678" s="3">
        <f>SUBSTITUTE(LEFT(Tableau1[[#This Row],[OrderDueTo]],17),".",":")+0</f>
        <v>43572.5</v>
      </c>
      <c r="J2678" s="13" t="str">
        <f>VLOOKUP(Tableau1[[#This Row],[AnaCode]],'Config Analyses'!A:C,2,FALSE)</f>
        <v>Analyse métaux lourds</v>
      </c>
      <c r="K2678" s="13" t="str">
        <f>VLOOKUP(Tableau1[[#This Row],[AnaCode]],'Config Analyses'!A:C,3,FALSE)</f>
        <v>Equipe 1</v>
      </c>
      <c r="L2678" s="13" t="str">
        <f>VLOOKUP(Tableau1[[#This Row],[CustomerCode]],'Config Clients'!A:D,3,FALSE)</f>
        <v>Coopérative agricole</v>
      </c>
      <c r="M2678" s="13" t="str">
        <f>VLOOKUP(Tableau1[[#This Row],[CustomerCode]],'Config Clients'!A:D,4,FALSE)</f>
        <v>Julie</v>
      </c>
      <c r="N2678" s="10" t="str">
        <f>IFERROR(IF(Tableau1[[#This Row],[Date rendu]]-'Date de l''export'!$A$2&gt;0,"Non","Oui"),"Oui")</f>
        <v>Non</v>
      </c>
      <c r="O2678" s="11">
        <f>IF(Tableau1[[#This Row],[En retard?]]="Non",Tableau1[[#This Row],[Date rendu]]-'Date de l''export'!$A$2,0)</f>
        <v>0.74041666666744277</v>
      </c>
      <c r="P2678" s="14" t="str">
        <f>IF(Tableau1[[#This Row],[En retard?]]="Oui","HD",IF(Tableau1[Délai restant]&lt;1,"&lt;24h",IF(Tableau1[Délai restant]&lt;2,"&lt;48h","≥48h")))</f>
        <v>&lt;24h</v>
      </c>
      <c r="Q2678" s="14" t="str">
        <f>IF(AND(Tableau1[[#This Row],[En retard?]]="Oui",OR(Tableau1[[#This Row],[Product]]="Citron",Tableau1[[#This Row],[Product]]="Amandes")),"Oui","Non")</f>
        <v>Non</v>
      </c>
      <c r="R2678" t="str">
        <f>CONCATENATE(Tableau1[[#This Row],[OrderCode]],"|",Tableau1[[#This Row],[AnaCode]],"|",Tableau1[[#This Row],[Product]])</f>
        <v>CMD01568405|MTX|Bœuf</v>
      </c>
    </row>
    <row r="2679" spans="1:18" x14ac:dyDescent="0.25">
      <c r="A2679" s="1" t="s">
        <v>163</v>
      </c>
      <c r="B2679" s="1" t="s">
        <v>32</v>
      </c>
      <c r="C2679" s="3" t="s">
        <v>61</v>
      </c>
      <c r="D2679" s="3" t="s">
        <v>14</v>
      </c>
      <c r="E2679" s="1" t="s">
        <v>229</v>
      </c>
      <c r="F2679" s="1" t="s">
        <v>3030</v>
      </c>
      <c r="G2679" s="1" t="s">
        <v>950</v>
      </c>
      <c r="H2679" s="3">
        <f>SUBSTITUTE(LEFT(Tableau1[[#This Row],[OrderDate]],17),".",":")+0</f>
        <v>43571.587546296294</v>
      </c>
      <c r="I2679" s="3">
        <f>SUBSTITUTE(LEFT(Tableau1[[#This Row],[OrderDueTo]],17),".",":")+0</f>
        <v>43574.5</v>
      </c>
      <c r="J2679" s="13" t="str">
        <f>VLOOKUP(Tableau1[[#This Row],[AnaCode]],'Config Analyses'!A:C,2,FALSE)</f>
        <v>Analyse sucres</v>
      </c>
      <c r="K2679" s="13" t="str">
        <f>VLOOKUP(Tableau1[[#This Row],[AnaCode]],'Config Analyses'!A:C,3,FALSE)</f>
        <v>Equipe 2</v>
      </c>
      <c r="L2679" s="13" t="str">
        <f>VLOOKUP(Tableau1[[#This Row],[CustomerCode]],'Config Clients'!A:D,3,FALSE)</f>
        <v>Grande surface</v>
      </c>
      <c r="M2679" s="13" t="str">
        <f>VLOOKUP(Tableau1[[#This Row],[CustomerCode]],'Config Clients'!A:D,4,FALSE)</f>
        <v>Eric</v>
      </c>
      <c r="N2679" s="10" t="str">
        <f>IFERROR(IF(Tableau1[[#This Row],[Date rendu]]-'Date de l''export'!$A$2&gt;0,"Non","Oui"),"Oui")</f>
        <v>Non</v>
      </c>
      <c r="O2679" s="11">
        <f>IF(Tableau1[[#This Row],[En retard?]]="Non",Tableau1[[#This Row],[Date rendu]]-'Date de l''export'!$A$2,0)</f>
        <v>2.7404166666674428</v>
      </c>
      <c r="P2679" s="14" t="str">
        <f>IF(Tableau1[[#This Row],[En retard?]]="Oui","HD",IF(Tableau1[Délai restant]&lt;1,"&lt;24h",IF(Tableau1[Délai restant]&lt;2,"&lt;48h","≥48h")))</f>
        <v>≥48h</v>
      </c>
      <c r="Q2679" s="14" t="str">
        <f>IF(AND(Tableau1[[#This Row],[En retard?]]="Oui",OR(Tableau1[[#This Row],[Product]]="Citron",Tableau1[[#This Row],[Product]]="Amandes")),"Oui","Non")</f>
        <v>Non</v>
      </c>
      <c r="R2679" t="str">
        <f>CONCATENATE(Tableau1[[#This Row],[OrderCode]],"|",Tableau1[[#This Row],[AnaCode]],"|",Tableau1[[#This Row],[Product]])</f>
        <v>CMD01604407|SCR|Tomate</v>
      </c>
    </row>
    <row r="2680" spans="1:18" x14ac:dyDescent="0.25">
      <c r="A2680" s="1" t="s">
        <v>3619</v>
      </c>
      <c r="B2680" s="1" t="s">
        <v>42</v>
      </c>
      <c r="C2680" s="3" t="s">
        <v>188</v>
      </c>
      <c r="D2680" s="3" t="s">
        <v>38</v>
      </c>
      <c r="E2680" s="1" t="s">
        <v>229</v>
      </c>
      <c r="F2680" s="1" t="s">
        <v>4141</v>
      </c>
      <c r="G2680" s="1" t="s">
        <v>950</v>
      </c>
      <c r="H2680" s="3">
        <f>SUBSTITUTE(LEFT(Tableau1[[#This Row],[OrderDate]],17),".",":")+0</f>
        <v>43571.587881944448</v>
      </c>
      <c r="I2680" s="3">
        <f>SUBSTITUTE(LEFT(Tableau1[[#This Row],[OrderDueTo]],17),".",":")+0</f>
        <v>43574.5</v>
      </c>
      <c r="J2680" s="13" t="str">
        <f>VLOOKUP(Tableau1[[#This Row],[AnaCode]],'Config Analyses'!A:C,2,FALSE)</f>
        <v>Analyse sucres</v>
      </c>
      <c r="K2680" s="13" t="str">
        <f>VLOOKUP(Tableau1[[#This Row],[AnaCode]],'Config Analyses'!A:C,3,FALSE)</f>
        <v>Equipe 2</v>
      </c>
      <c r="L2680" s="13" t="str">
        <f>VLOOKUP(Tableau1[[#This Row],[CustomerCode]],'Config Clients'!A:D,3,FALSE)</f>
        <v>Coopérative agricole</v>
      </c>
      <c r="M2680" s="13" t="str">
        <f>VLOOKUP(Tableau1[[#This Row],[CustomerCode]],'Config Clients'!A:D,4,FALSE)</f>
        <v>Julie</v>
      </c>
      <c r="N2680" s="10" t="str">
        <f>IFERROR(IF(Tableau1[[#This Row],[Date rendu]]-'Date de l''export'!$A$2&gt;0,"Non","Oui"),"Oui")</f>
        <v>Non</v>
      </c>
      <c r="O2680" s="11">
        <f>IF(Tableau1[[#This Row],[En retard?]]="Non",Tableau1[[#This Row],[Date rendu]]-'Date de l''export'!$A$2,0)</f>
        <v>2.7404166666674428</v>
      </c>
      <c r="P2680" s="14" t="str">
        <f>IF(Tableau1[[#This Row],[En retard?]]="Oui","HD",IF(Tableau1[Délai restant]&lt;1,"&lt;24h",IF(Tableau1[Délai restant]&lt;2,"&lt;48h","≥48h")))</f>
        <v>≥48h</v>
      </c>
      <c r="Q2680" s="14" t="str">
        <f>IF(AND(Tableau1[[#This Row],[En retard?]]="Oui",OR(Tableau1[[#This Row],[Product]]="Citron",Tableau1[[#This Row],[Product]]="Amandes")),"Oui","Non")</f>
        <v>Non</v>
      </c>
      <c r="R2680" t="str">
        <f>CONCATENATE(Tableau1[[#This Row],[OrderCode]],"|",Tableau1[[#This Row],[AnaCode]],"|",Tableau1[[#This Row],[Product]])</f>
        <v>CMD01748535|SCR|Jus de fruits</v>
      </c>
    </row>
    <row r="2681" spans="1:18" x14ac:dyDescent="0.25">
      <c r="A2681" s="1" t="s">
        <v>699</v>
      </c>
      <c r="B2681" s="1" t="s">
        <v>31</v>
      </c>
      <c r="C2681" s="3" t="s">
        <v>49</v>
      </c>
      <c r="D2681" s="3" t="s">
        <v>8</v>
      </c>
      <c r="E2681" s="1" t="s">
        <v>229</v>
      </c>
      <c r="F2681" s="1" t="s">
        <v>3031</v>
      </c>
      <c r="G2681" s="1" t="s">
        <v>950</v>
      </c>
      <c r="H2681" s="3">
        <f>SUBSTITUTE(LEFT(Tableau1[[#This Row],[OrderDate]],17),".",":")+0</f>
        <v>43571.588703703703</v>
      </c>
      <c r="I2681" s="3">
        <f>SUBSTITUTE(LEFT(Tableau1[[#This Row],[OrderDueTo]],17),".",":")+0</f>
        <v>43574.5</v>
      </c>
      <c r="J2681" s="13" t="str">
        <f>VLOOKUP(Tableau1[[#This Row],[AnaCode]],'Config Analyses'!A:C,2,FALSE)</f>
        <v>Analyse sucres</v>
      </c>
      <c r="K2681" s="13" t="str">
        <f>VLOOKUP(Tableau1[[#This Row],[AnaCode]],'Config Analyses'!A:C,3,FALSE)</f>
        <v>Equipe 2</v>
      </c>
      <c r="L2681" s="13" t="str">
        <f>VLOOKUP(Tableau1[[#This Row],[CustomerCode]],'Config Clients'!A:D,3,FALSE)</f>
        <v>Grande surface</v>
      </c>
      <c r="M2681" s="13" t="str">
        <f>VLOOKUP(Tableau1[[#This Row],[CustomerCode]],'Config Clients'!A:D,4,FALSE)</f>
        <v>Eric</v>
      </c>
      <c r="N2681" s="10" t="str">
        <f>IFERROR(IF(Tableau1[[#This Row],[Date rendu]]-'Date de l''export'!$A$2&gt;0,"Non","Oui"),"Oui")</f>
        <v>Non</v>
      </c>
      <c r="O2681" s="11">
        <f>IF(Tableau1[[#This Row],[En retard?]]="Non",Tableau1[[#This Row],[Date rendu]]-'Date de l''export'!$A$2,0)</f>
        <v>2.7404166666674428</v>
      </c>
      <c r="P2681" s="14" t="str">
        <f>IF(Tableau1[[#This Row],[En retard?]]="Oui","HD",IF(Tableau1[Délai restant]&lt;1,"&lt;24h",IF(Tableau1[Délai restant]&lt;2,"&lt;48h","≥48h")))</f>
        <v>≥48h</v>
      </c>
      <c r="Q2681" s="14" t="str">
        <f>IF(AND(Tableau1[[#This Row],[En retard?]]="Oui",OR(Tableau1[[#This Row],[Product]]="Citron",Tableau1[[#This Row],[Product]]="Amandes")),"Oui","Non")</f>
        <v>Non</v>
      </c>
      <c r="R2681" t="str">
        <f>CONCATENATE(Tableau1[[#This Row],[OrderCode]],"|",Tableau1[[#This Row],[AnaCode]],"|",Tableau1[[#This Row],[Product]])</f>
        <v>CMD01568803|SCR|Pomme de terre</v>
      </c>
    </row>
    <row r="2682" spans="1:18" x14ac:dyDescent="0.25">
      <c r="A2682" s="1" t="s">
        <v>4142</v>
      </c>
      <c r="B2682" s="1" t="s">
        <v>42</v>
      </c>
      <c r="C2682" s="3" t="s">
        <v>73</v>
      </c>
      <c r="D2682" s="3" t="s">
        <v>23</v>
      </c>
      <c r="E2682" s="1" t="s">
        <v>229</v>
      </c>
      <c r="F2682" s="1" t="s">
        <v>4143</v>
      </c>
      <c r="G2682" s="1" t="s">
        <v>950</v>
      </c>
      <c r="H2682" s="3">
        <f>SUBSTITUTE(LEFT(Tableau1[[#This Row],[OrderDate]],17),".",":")+0</f>
        <v>43571.588726851849</v>
      </c>
      <c r="I2682" s="3">
        <f>SUBSTITUTE(LEFT(Tableau1[[#This Row],[OrderDueTo]],17),".",":")+0</f>
        <v>43574.5</v>
      </c>
      <c r="J2682" s="13" t="str">
        <f>VLOOKUP(Tableau1[[#This Row],[AnaCode]],'Config Analyses'!A:C,2,FALSE)</f>
        <v>Analyse sucres</v>
      </c>
      <c r="K2682" s="13" t="str">
        <f>VLOOKUP(Tableau1[[#This Row],[AnaCode]],'Config Analyses'!A:C,3,FALSE)</f>
        <v>Equipe 2</v>
      </c>
      <c r="L2682" s="13" t="str">
        <f>VLOOKUP(Tableau1[[#This Row],[CustomerCode]],'Config Clients'!A:D,3,FALSE)</f>
        <v>Entreprises agro-alimentaires</v>
      </c>
      <c r="M2682" s="13" t="str">
        <f>VLOOKUP(Tableau1[[#This Row],[CustomerCode]],'Config Clients'!A:D,4,FALSE)</f>
        <v>Julien</v>
      </c>
      <c r="N2682" s="10" t="str">
        <f>IFERROR(IF(Tableau1[[#This Row],[Date rendu]]-'Date de l''export'!$A$2&gt;0,"Non","Oui"),"Oui")</f>
        <v>Non</v>
      </c>
      <c r="O2682" s="11">
        <f>IF(Tableau1[[#This Row],[En retard?]]="Non",Tableau1[[#This Row],[Date rendu]]-'Date de l''export'!$A$2,0)</f>
        <v>2.7404166666674428</v>
      </c>
      <c r="P2682" s="14" t="str">
        <f>IF(Tableau1[[#This Row],[En retard?]]="Oui","HD",IF(Tableau1[Délai restant]&lt;1,"&lt;24h",IF(Tableau1[Délai restant]&lt;2,"&lt;48h","≥48h")))</f>
        <v>≥48h</v>
      </c>
      <c r="Q2682" s="14" t="str">
        <f>IF(AND(Tableau1[[#This Row],[En retard?]]="Oui",OR(Tableau1[[#This Row],[Product]]="Citron",Tableau1[[#This Row],[Product]]="Amandes")),"Oui","Non")</f>
        <v>Non</v>
      </c>
      <c r="R2682" t="str">
        <f>CONCATENATE(Tableau1[[#This Row],[OrderCode]],"|",Tableau1[[#This Row],[AnaCode]],"|",Tableau1[[#This Row],[Product]])</f>
        <v>CMD01678502|SCR|Jus de fruits</v>
      </c>
    </row>
    <row r="2683" spans="1:18" x14ac:dyDescent="0.25">
      <c r="A2683" s="1" t="s">
        <v>595</v>
      </c>
      <c r="B2683" s="1" t="s">
        <v>43</v>
      </c>
      <c r="C2683" s="3" t="s">
        <v>225</v>
      </c>
      <c r="D2683" s="3" t="s">
        <v>39</v>
      </c>
      <c r="E2683" s="1" t="s">
        <v>179</v>
      </c>
      <c r="F2683" s="1" t="s">
        <v>2798</v>
      </c>
      <c r="G2683" s="1" t="s">
        <v>945</v>
      </c>
      <c r="H2683" s="3">
        <f>SUBSTITUTE(LEFT(Tableau1[[#This Row],[OrderDate]],17),".",":")+0</f>
        <v>43571.588969907411</v>
      </c>
      <c r="I2683" s="3">
        <f>SUBSTITUTE(LEFT(Tableau1[[#This Row],[OrderDueTo]],17),".",":")+0</f>
        <v>43572.5</v>
      </c>
      <c r="J2683" s="13" t="str">
        <f>VLOOKUP(Tableau1[[#This Row],[AnaCode]],'Config Analyses'!A:C,2,FALSE)</f>
        <v>Analyse métaux lourds</v>
      </c>
      <c r="K2683" s="13" t="str">
        <f>VLOOKUP(Tableau1[[#This Row],[AnaCode]],'Config Analyses'!A:C,3,FALSE)</f>
        <v>Equipe 1</v>
      </c>
      <c r="L2683" s="13" t="str">
        <f>VLOOKUP(Tableau1[[#This Row],[CustomerCode]],'Config Clients'!A:D,3,FALSE)</f>
        <v>Coopérative agricole</v>
      </c>
      <c r="M2683" s="13" t="str">
        <f>VLOOKUP(Tableau1[[#This Row],[CustomerCode]],'Config Clients'!A:D,4,FALSE)</f>
        <v>Béatrice</v>
      </c>
      <c r="N2683" s="10" t="str">
        <f>IFERROR(IF(Tableau1[[#This Row],[Date rendu]]-'Date de l''export'!$A$2&gt;0,"Non","Oui"),"Oui")</f>
        <v>Non</v>
      </c>
      <c r="O2683" s="11">
        <f>IF(Tableau1[[#This Row],[En retard?]]="Non",Tableau1[[#This Row],[Date rendu]]-'Date de l''export'!$A$2,0)</f>
        <v>0.74041666666744277</v>
      </c>
      <c r="P2683" s="14" t="str">
        <f>IF(Tableau1[[#This Row],[En retard?]]="Oui","HD",IF(Tableau1[Délai restant]&lt;1,"&lt;24h",IF(Tableau1[Délai restant]&lt;2,"&lt;48h","≥48h")))</f>
        <v>&lt;24h</v>
      </c>
      <c r="Q2683" s="14" t="str">
        <f>IF(AND(Tableau1[[#This Row],[En retard?]]="Oui",OR(Tableau1[[#This Row],[Product]]="Citron",Tableau1[[#This Row],[Product]]="Amandes")),"Oui","Non")</f>
        <v>Non</v>
      </c>
      <c r="R2683" t="str">
        <f>CONCATENATE(Tableau1[[#This Row],[OrderCode]],"|",Tableau1[[#This Row],[AnaCode]],"|",Tableau1[[#This Row],[Product]])</f>
        <v>CMD01750701|MTX|Pomme</v>
      </c>
    </row>
    <row r="2684" spans="1:18" x14ac:dyDescent="0.25">
      <c r="A2684" s="1" t="s">
        <v>920</v>
      </c>
      <c r="B2684" s="1" t="s">
        <v>42</v>
      </c>
      <c r="C2684" s="3" t="s">
        <v>75</v>
      </c>
      <c r="D2684" s="3" t="s">
        <v>24</v>
      </c>
      <c r="E2684" s="1" t="s">
        <v>229</v>
      </c>
      <c r="F2684" s="1" t="s">
        <v>3032</v>
      </c>
      <c r="G2684" s="1" t="s">
        <v>950</v>
      </c>
      <c r="H2684" s="3">
        <f>SUBSTITUTE(LEFT(Tableau1[[#This Row],[OrderDate]],17),".",":")+0</f>
        <v>43571.589375000003</v>
      </c>
      <c r="I2684" s="3">
        <f>SUBSTITUTE(LEFT(Tableau1[[#This Row],[OrderDueTo]],17),".",":")+0</f>
        <v>43574.5</v>
      </c>
      <c r="J2684" s="13" t="str">
        <f>VLOOKUP(Tableau1[[#This Row],[AnaCode]],'Config Analyses'!A:C,2,FALSE)</f>
        <v>Analyse sucres</v>
      </c>
      <c r="K2684" s="13" t="str">
        <f>VLOOKUP(Tableau1[[#This Row],[AnaCode]],'Config Analyses'!A:C,3,FALSE)</f>
        <v>Equipe 2</v>
      </c>
      <c r="L2684" s="13" t="str">
        <f>VLOOKUP(Tableau1[[#This Row],[CustomerCode]],'Config Clients'!A:D,3,FALSE)</f>
        <v>Entreprises agro-alimentaires</v>
      </c>
      <c r="M2684" s="13" t="str">
        <f>VLOOKUP(Tableau1[[#This Row],[CustomerCode]],'Config Clients'!A:D,4,FALSE)</f>
        <v>Julien</v>
      </c>
      <c r="N2684" s="10" t="str">
        <f>IFERROR(IF(Tableau1[[#This Row],[Date rendu]]-'Date de l''export'!$A$2&gt;0,"Non","Oui"),"Oui")</f>
        <v>Non</v>
      </c>
      <c r="O2684" s="11">
        <f>IF(Tableau1[[#This Row],[En retard?]]="Non",Tableau1[[#This Row],[Date rendu]]-'Date de l''export'!$A$2,0)</f>
        <v>2.7404166666674428</v>
      </c>
      <c r="P2684" s="14" t="str">
        <f>IF(Tableau1[[#This Row],[En retard?]]="Oui","HD",IF(Tableau1[Délai restant]&lt;1,"&lt;24h",IF(Tableau1[Délai restant]&lt;2,"&lt;48h","≥48h")))</f>
        <v>≥48h</v>
      </c>
      <c r="Q2684" s="14" t="str">
        <f>IF(AND(Tableau1[[#This Row],[En retard?]]="Oui",OR(Tableau1[[#This Row],[Product]]="Citron",Tableau1[[#This Row],[Product]]="Amandes")),"Oui","Non")</f>
        <v>Non</v>
      </c>
      <c r="R2684" t="str">
        <f>CONCATENATE(Tableau1[[#This Row],[OrderCode]],"|",Tableau1[[#This Row],[AnaCode]],"|",Tableau1[[#This Row],[Product]])</f>
        <v>CMD01789802|SCR|Jus de fruits</v>
      </c>
    </row>
    <row r="2685" spans="1:18" x14ac:dyDescent="0.25">
      <c r="A2685" s="1" t="s">
        <v>679</v>
      </c>
      <c r="B2685" s="1" t="s">
        <v>31</v>
      </c>
      <c r="C2685" s="3" t="s">
        <v>61</v>
      </c>
      <c r="D2685" s="3" t="s">
        <v>14</v>
      </c>
      <c r="E2685" s="1" t="s">
        <v>50</v>
      </c>
      <c r="F2685" s="1" t="s">
        <v>3086</v>
      </c>
      <c r="G2685" s="1" t="s">
        <v>2152</v>
      </c>
      <c r="H2685" s="3">
        <f>SUBSTITUTE(LEFT(Tableau1[[#This Row],[OrderDate]],17),".",":")+0</f>
        <v>43571.58966435185</v>
      </c>
      <c r="I2685" s="3">
        <f>SUBSTITUTE(LEFT(Tableau1[[#This Row],[OrderDueTo]],17),".",":")+0</f>
        <v>43581.5</v>
      </c>
      <c r="J2685" s="13" t="str">
        <f>VLOOKUP(Tableau1[[#This Row],[AnaCode]],'Config Analyses'!A:C,2,FALSE)</f>
        <v>Analyse OGM</v>
      </c>
      <c r="K2685" s="13" t="str">
        <f>VLOOKUP(Tableau1[[#This Row],[AnaCode]],'Config Analyses'!A:C,3,FALSE)</f>
        <v>Equipe 2</v>
      </c>
      <c r="L2685" s="13" t="str">
        <f>VLOOKUP(Tableau1[[#This Row],[CustomerCode]],'Config Clients'!A:D,3,FALSE)</f>
        <v>Grande surface</v>
      </c>
      <c r="M2685" s="13" t="str">
        <f>VLOOKUP(Tableau1[[#This Row],[CustomerCode]],'Config Clients'!A:D,4,FALSE)</f>
        <v>Eric</v>
      </c>
      <c r="N2685" s="10" t="str">
        <f>IFERROR(IF(Tableau1[[#This Row],[Date rendu]]-'Date de l''export'!$A$2&gt;0,"Non","Oui"),"Oui")</f>
        <v>Non</v>
      </c>
      <c r="O2685" s="11">
        <f>IF(Tableau1[[#This Row],[En retard?]]="Non",Tableau1[[#This Row],[Date rendu]]-'Date de l''export'!$A$2,0)</f>
        <v>9.7404166666674428</v>
      </c>
      <c r="P2685" s="14" t="str">
        <f>IF(Tableau1[[#This Row],[En retard?]]="Oui","HD",IF(Tableau1[Délai restant]&lt;1,"&lt;24h",IF(Tableau1[Délai restant]&lt;2,"&lt;48h","≥48h")))</f>
        <v>≥48h</v>
      </c>
      <c r="Q2685" s="14" t="str">
        <f>IF(AND(Tableau1[[#This Row],[En retard?]]="Oui",OR(Tableau1[[#This Row],[Product]]="Citron",Tableau1[[#This Row],[Product]]="Amandes")),"Oui","Non")</f>
        <v>Non</v>
      </c>
      <c r="R2685" t="str">
        <f>CONCATENATE(Tableau1[[#This Row],[OrderCode]],"|",Tableau1[[#This Row],[AnaCode]],"|",Tableau1[[#This Row],[Product]])</f>
        <v>CMD01578901|OGM|Pomme de terre</v>
      </c>
    </row>
    <row r="2686" spans="1:18" x14ac:dyDescent="0.25">
      <c r="A2686" s="1" t="s">
        <v>331</v>
      </c>
      <c r="B2686" s="1" t="s">
        <v>31</v>
      </c>
      <c r="C2686" s="3" t="s">
        <v>58</v>
      </c>
      <c r="D2686" s="3" t="s">
        <v>13</v>
      </c>
      <c r="E2686" s="1" t="s">
        <v>229</v>
      </c>
      <c r="F2686" s="1" t="s">
        <v>3033</v>
      </c>
      <c r="G2686" s="1" t="s">
        <v>950</v>
      </c>
      <c r="H2686" s="3">
        <f>SUBSTITUTE(LEFT(Tableau1[[#This Row],[OrderDate]],17),".",":")+0</f>
        <v>43571.590127314812</v>
      </c>
      <c r="I2686" s="3">
        <f>SUBSTITUTE(LEFT(Tableau1[[#This Row],[OrderDueTo]],17),".",":")+0</f>
        <v>43574.5</v>
      </c>
      <c r="J2686" s="13" t="str">
        <f>VLOOKUP(Tableau1[[#This Row],[AnaCode]],'Config Analyses'!A:C,2,FALSE)</f>
        <v>Analyse sucres</v>
      </c>
      <c r="K2686" s="13" t="str">
        <f>VLOOKUP(Tableau1[[#This Row],[AnaCode]],'Config Analyses'!A:C,3,FALSE)</f>
        <v>Equipe 2</v>
      </c>
      <c r="L2686" s="13" t="str">
        <f>VLOOKUP(Tableau1[[#This Row],[CustomerCode]],'Config Clients'!A:D,3,FALSE)</f>
        <v>Coopérative agricole</v>
      </c>
      <c r="M2686" s="13" t="str">
        <f>VLOOKUP(Tableau1[[#This Row],[CustomerCode]],'Config Clients'!A:D,4,FALSE)</f>
        <v>Béatrice</v>
      </c>
      <c r="N2686" s="10" t="str">
        <f>IFERROR(IF(Tableau1[[#This Row],[Date rendu]]-'Date de l''export'!$A$2&gt;0,"Non","Oui"),"Oui")</f>
        <v>Non</v>
      </c>
      <c r="O2686" s="11">
        <f>IF(Tableau1[[#This Row],[En retard?]]="Non",Tableau1[[#This Row],[Date rendu]]-'Date de l''export'!$A$2,0)</f>
        <v>2.7404166666674428</v>
      </c>
      <c r="P2686" s="14" t="str">
        <f>IF(Tableau1[[#This Row],[En retard?]]="Oui","HD",IF(Tableau1[Délai restant]&lt;1,"&lt;24h",IF(Tableau1[Délai restant]&lt;2,"&lt;48h","≥48h")))</f>
        <v>≥48h</v>
      </c>
      <c r="Q2686" s="14" t="str">
        <f>IF(AND(Tableau1[[#This Row],[En retard?]]="Oui",OR(Tableau1[[#This Row],[Product]]="Citron",Tableau1[[#This Row],[Product]]="Amandes")),"Oui","Non")</f>
        <v>Non</v>
      </c>
      <c r="R2686" t="str">
        <f>CONCATENATE(Tableau1[[#This Row],[OrderCode]],"|",Tableau1[[#This Row],[AnaCode]],"|",Tableau1[[#This Row],[Product]])</f>
        <v>CMD01763102|SCR|Pomme de terre</v>
      </c>
    </row>
    <row r="2687" spans="1:18" x14ac:dyDescent="0.25">
      <c r="A2687" s="1" t="s">
        <v>599</v>
      </c>
      <c r="B2687" s="1" t="s">
        <v>31</v>
      </c>
      <c r="C2687" s="3" t="s">
        <v>58</v>
      </c>
      <c r="D2687" s="3" t="s">
        <v>13</v>
      </c>
      <c r="E2687" s="1" t="s">
        <v>179</v>
      </c>
      <c r="F2687" s="1" t="s">
        <v>2709</v>
      </c>
      <c r="G2687" s="1" t="s">
        <v>945</v>
      </c>
      <c r="H2687" s="3">
        <f>SUBSTITUTE(LEFT(Tableau1[[#This Row],[OrderDate]],17),".",":")+0</f>
        <v>43571.593993055554</v>
      </c>
      <c r="I2687" s="3">
        <f>SUBSTITUTE(LEFT(Tableau1[[#This Row],[OrderDueTo]],17),".",":")+0</f>
        <v>43572.5</v>
      </c>
      <c r="J2687" s="13" t="str">
        <f>VLOOKUP(Tableau1[[#This Row],[AnaCode]],'Config Analyses'!A:C,2,FALSE)</f>
        <v>Analyse métaux lourds</v>
      </c>
      <c r="K2687" s="13" t="str">
        <f>VLOOKUP(Tableau1[[#This Row],[AnaCode]],'Config Analyses'!A:C,3,FALSE)</f>
        <v>Equipe 1</v>
      </c>
      <c r="L2687" s="13" t="str">
        <f>VLOOKUP(Tableau1[[#This Row],[CustomerCode]],'Config Clients'!A:D,3,FALSE)</f>
        <v>Coopérative agricole</v>
      </c>
      <c r="M2687" s="13" t="str">
        <f>VLOOKUP(Tableau1[[#This Row],[CustomerCode]],'Config Clients'!A:D,4,FALSE)</f>
        <v>Béatrice</v>
      </c>
      <c r="N2687" s="10" t="str">
        <f>IFERROR(IF(Tableau1[[#This Row],[Date rendu]]-'Date de l''export'!$A$2&gt;0,"Non","Oui"),"Oui")</f>
        <v>Non</v>
      </c>
      <c r="O2687" s="11">
        <f>IF(Tableau1[[#This Row],[En retard?]]="Non",Tableau1[[#This Row],[Date rendu]]-'Date de l''export'!$A$2,0)</f>
        <v>0.74041666666744277</v>
      </c>
      <c r="P2687" s="14" t="str">
        <f>IF(Tableau1[[#This Row],[En retard?]]="Oui","HD",IF(Tableau1[Délai restant]&lt;1,"&lt;24h",IF(Tableau1[Délai restant]&lt;2,"&lt;48h","≥48h")))</f>
        <v>&lt;24h</v>
      </c>
      <c r="Q2687" s="14" t="str">
        <f>IF(AND(Tableau1[[#This Row],[En retard?]]="Oui",OR(Tableau1[[#This Row],[Product]]="Citron",Tableau1[[#This Row],[Product]]="Amandes")),"Oui","Non")</f>
        <v>Non</v>
      </c>
      <c r="R2687" t="str">
        <f>CONCATENATE(Tableau1[[#This Row],[OrderCode]],"|",Tableau1[[#This Row],[AnaCode]],"|",Tableau1[[#This Row],[Product]])</f>
        <v>CMD01762301|MTX|Pomme de terre</v>
      </c>
    </row>
    <row r="2688" spans="1:18" x14ac:dyDescent="0.25">
      <c r="A2688" s="1" t="s">
        <v>538</v>
      </c>
      <c r="B2688" s="1" t="s">
        <v>32</v>
      </c>
      <c r="C2688" s="3" t="s">
        <v>61</v>
      </c>
      <c r="D2688" s="3" t="s">
        <v>14</v>
      </c>
      <c r="E2688" s="1" t="s">
        <v>229</v>
      </c>
      <c r="F2688" s="1" t="s">
        <v>3036</v>
      </c>
      <c r="G2688" s="1" t="s">
        <v>950</v>
      </c>
      <c r="H2688" s="3">
        <f>SUBSTITUTE(LEFT(Tableau1[[#This Row],[OrderDate]],17),".",":")+0</f>
        <v>43571.594293981485</v>
      </c>
      <c r="I2688" s="3">
        <f>SUBSTITUTE(LEFT(Tableau1[[#This Row],[OrderDueTo]],17),".",":")+0</f>
        <v>43574.5</v>
      </c>
      <c r="J2688" s="13" t="str">
        <f>VLOOKUP(Tableau1[[#This Row],[AnaCode]],'Config Analyses'!A:C,2,FALSE)</f>
        <v>Analyse sucres</v>
      </c>
      <c r="K2688" s="13" t="str">
        <f>VLOOKUP(Tableau1[[#This Row],[AnaCode]],'Config Analyses'!A:C,3,FALSE)</f>
        <v>Equipe 2</v>
      </c>
      <c r="L2688" s="13" t="str">
        <f>VLOOKUP(Tableau1[[#This Row],[CustomerCode]],'Config Clients'!A:D,3,FALSE)</f>
        <v>Grande surface</v>
      </c>
      <c r="M2688" s="13" t="str">
        <f>VLOOKUP(Tableau1[[#This Row],[CustomerCode]],'Config Clients'!A:D,4,FALSE)</f>
        <v>Eric</v>
      </c>
      <c r="N2688" s="10" t="str">
        <f>IFERROR(IF(Tableau1[[#This Row],[Date rendu]]-'Date de l''export'!$A$2&gt;0,"Non","Oui"),"Oui")</f>
        <v>Non</v>
      </c>
      <c r="O2688" s="11">
        <f>IF(Tableau1[[#This Row],[En retard?]]="Non",Tableau1[[#This Row],[Date rendu]]-'Date de l''export'!$A$2,0)</f>
        <v>2.7404166666674428</v>
      </c>
      <c r="P2688" s="14" t="str">
        <f>IF(Tableau1[[#This Row],[En retard?]]="Oui","HD",IF(Tableau1[Délai restant]&lt;1,"&lt;24h",IF(Tableau1[Délai restant]&lt;2,"&lt;48h","≥48h")))</f>
        <v>≥48h</v>
      </c>
      <c r="Q2688" s="14" t="str">
        <f>IF(AND(Tableau1[[#This Row],[En retard?]]="Oui",OR(Tableau1[[#This Row],[Product]]="Citron",Tableau1[[#This Row],[Product]]="Amandes")),"Oui","Non")</f>
        <v>Non</v>
      </c>
      <c r="R2688" t="str">
        <f>CONCATENATE(Tableau1[[#This Row],[OrderCode]],"|",Tableau1[[#This Row],[AnaCode]],"|",Tableau1[[#This Row],[Product]])</f>
        <v>CMD01742703|SCR|Tomate</v>
      </c>
    </row>
    <row r="2689" spans="1:18" x14ac:dyDescent="0.25">
      <c r="A2689" s="1" t="s">
        <v>556</v>
      </c>
      <c r="B2689" s="1" t="s">
        <v>31</v>
      </c>
      <c r="C2689" s="3" t="s">
        <v>49</v>
      </c>
      <c r="D2689" s="3" t="s">
        <v>8</v>
      </c>
      <c r="E2689" s="1" t="s">
        <v>107</v>
      </c>
      <c r="F2689" s="1" t="s">
        <v>1928</v>
      </c>
      <c r="G2689" s="1" t="s">
        <v>973</v>
      </c>
      <c r="H2689" s="3">
        <f>SUBSTITUTE(LEFT(Tableau1[[#This Row],[OrderDate]],17),".",":")+0</f>
        <v>43571.594398148147</v>
      </c>
      <c r="I2689" s="3">
        <f>SUBSTITUTE(LEFT(Tableau1[[#This Row],[OrderDueTo]],17),".",":")+0</f>
        <v>43575.5</v>
      </c>
      <c r="J2689" s="13" t="str">
        <f>VLOOKUP(Tableau1[[#This Row],[AnaCode]],'Config Analyses'!A:C,2,FALSE)</f>
        <v>Analyse nutritionelle</v>
      </c>
      <c r="K2689" s="13" t="str">
        <f>VLOOKUP(Tableau1[[#This Row],[AnaCode]],'Config Analyses'!A:C,3,FALSE)</f>
        <v>Equipe 2</v>
      </c>
      <c r="L2689" s="13" t="str">
        <f>VLOOKUP(Tableau1[[#This Row],[CustomerCode]],'Config Clients'!A:D,3,FALSE)</f>
        <v>Grande surface</v>
      </c>
      <c r="M2689" s="13" t="str">
        <f>VLOOKUP(Tableau1[[#This Row],[CustomerCode]],'Config Clients'!A:D,4,FALSE)</f>
        <v>Eric</v>
      </c>
      <c r="N2689" s="10" t="str">
        <f>IFERROR(IF(Tableau1[[#This Row],[Date rendu]]-'Date de l''export'!$A$2&gt;0,"Non","Oui"),"Oui")</f>
        <v>Non</v>
      </c>
      <c r="O2689" s="11">
        <f>IF(Tableau1[[#This Row],[En retard?]]="Non",Tableau1[[#This Row],[Date rendu]]-'Date de l''export'!$A$2,0)</f>
        <v>3.7404166666674428</v>
      </c>
      <c r="P2689" s="14" t="str">
        <f>IF(Tableau1[[#This Row],[En retard?]]="Oui","HD",IF(Tableau1[Délai restant]&lt;1,"&lt;24h",IF(Tableau1[Délai restant]&lt;2,"&lt;48h","≥48h")))</f>
        <v>≥48h</v>
      </c>
      <c r="Q2689" s="14" t="str">
        <f>IF(AND(Tableau1[[#This Row],[En retard?]]="Oui",OR(Tableau1[[#This Row],[Product]]="Citron",Tableau1[[#This Row],[Product]]="Amandes")),"Oui","Non")</f>
        <v>Non</v>
      </c>
      <c r="R2689" t="str">
        <f>CONCATENATE(Tableau1[[#This Row],[OrderCode]],"|",Tableau1[[#This Row],[AnaCode]],"|",Tableau1[[#This Row],[Product]])</f>
        <v>CMD01691402|NTR|Pomme de terre</v>
      </c>
    </row>
    <row r="2690" spans="1:18" x14ac:dyDescent="0.25">
      <c r="A2690" s="1" t="s">
        <v>3864</v>
      </c>
      <c r="B2690" s="1" t="s">
        <v>42</v>
      </c>
      <c r="C2690" s="3" t="s">
        <v>188</v>
      </c>
      <c r="D2690" s="3" t="s">
        <v>38</v>
      </c>
      <c r="E2690" s="1" t="s">
        <v>229</v>
      </c>
      <c r="F2690" s="1" t="s">
        <v>4144</v>
      </c>
      <c r="G2690" s="1" t="s">
        <v>950</v>
      </c>
      <c r="H2690" s="3">
        <f>SUBSTITUTE(LEFT(Tableau1[[#This Row],[OrderDate]],17),".",":")+0</f>
        <v>43571.594965277778</v>
      </c>
      <c r="I2690" s="3">
        <f>SUBSTITUTE(LEFT(Tableau1[[#This Row],[OrderDueTo]],17),".",":")+0</f>
        <v>43574.5</v>
      </c>
      <c r="J2690" s="13" t="str">
        <f>VLOOKUP(Tableau1[[#This Row],[AnaCode]],'Config Analyses'!A:C,2,FALSE)</f>
        <v>Analyse sucres</v>
      </c>
      <c r="K2690" s="13" t="str">
        <f>VLOOKUP(Tableau1[[#This Row],[AnaCode]],'Config Analyses'!A:C,3,FALSE)</f>
        <v>Equipe 2</v>
      </c>
      <c r="L2690" s="13" t="str">
        <f>VLOOKUP(Tableau1[[#This Row],[CustomerCode]],'Config Clients'!A:D,3,FALSE)</f>
        <v>Coopérative agricole</v>
      </c>
      <c r="M2690" s="13" t="str">
        <f>VLOOKUP(Tableau1[[#This Row],[CustomerCode]],'Config Clients'!A:D,4,FALSE)</f>
        <v>Julie</v>
      </c>
      <c r="N2690" s="10" t="str">
        <f>IFERROR(IF(Tableau1[[#This Row],[Date rendu]]-'Date de l''export'!$A$2&gt;0,"Non","Oui"),"Oui")</f>
        <v>Non</v>
      </c>
      <c r="O2690" s="11">
        <f>IF(Tableau1[[#This Row],[En retard?]]="Non",Tableau1[[#This Row],[Date rendu]]-'Date de l''export'!$A$2,0)</f>
        <v>2.7404166666674428</v>
      </c>
      <c r="P2690" s="14" t="str">
        <f>IF(Tableau1[[#This Row],[En retard?]]="Oui","HD",IF(Tableau1[Délai restant]&lt;1,"&lt;24h",IF(Tableau1[Délai restant]&lt;2,"&lt;48h","≥48h")))</f>
        <v>≥48h</v>
      </c>
      <c r="Q2690" s="14" t="str">
        <f>IF(AND(Tableau1[[#This Row],[En retard?]]="Oui",OR(Tableau1[[#This Row],[Product]]="Citron",Tableau1[[#This Row],[Product]]="Amandes")),"Oui","Non")</f>
        <v>Non</v>
      </c>
      <c r="R2690" t="str">
        <f>CONCATENATE(Tableau1[[#This Row],[OrderCode]],"|",Tableau1[[#This Row],[AnaCode]],"|",Tableau1[[#This Row],[Product]])</f>
        <v>CMD01695012|SCR|Jus de fruits</v>
      </c>
    </row>
    <row r="2691" spans="1:18" x14ac:dyDescent="0.25">
      <c r="A2691" s="1" t="s">
        <v>345</v>
      </c>
      <c r="B2691" s="1" t="s">
        <v>26</v>
      </c>
      <c r="C2691" s="3" t="s">
        <v>98</v>
      </c>
      <c r="D2691" s="3" t="s">
        <v>27</v>
      </c>
      <c r="E2691" s="1" t="s">
        <v>226</v>
      </c>
      <c r="F2691" s="1" t="s">
        <v>2779</v>
      </c>
      <c r="G2691" s="1" t="s">
        <v>950</v>
      </c>
      <c r="H2691" s="3">
        <f>SUBSTITUTE(LEFT(Tableau1[[#This Row],[OrderDate]],17),".",":")+0</f>
        <v>43571.595208333332</v>
      </c>
      <c r="I2691" s="3">
        <f>SUBSTITUTE(LEFT(Tableau1[[#This Row],[OrderDueTo]],17),".",":")+0</f>
        <v>43574.5</v>
      </c>
      <c r="J2691" s="13" t="str">
        <f>VLOOKUP(Tableau1[[#This Row],[AnaCode]],'Config Analyses'!A:C,2,FALSE)</f>
        <v>Analyse microbiologique</v>
      </c>
      <c r="K2691" s="13" t="str">
        <f>VLOOKUP(Tableau1[[#This Row],[AnaCode]],'Config Analyses'!A:C,3,FALSE)</f>
        <v>Equipe 4</v>
      </c>
      <c r="L2691" s="13" t="str">
        <f>VLOOKUP(Tableau1[[#This Row],[CustomerCode]],'Config Clients'!A:D,3,FALSE)</f>
        <v>Coopérative agricole</v>
      </c>
      <c r="M2691" s="13" t="str">
        <f>VLOOKUP(Tableau1[[#This Row],[CustomerCode]],'Config Clients'!A:D,4,FALSE)</f>
        <v>Julie</v>
      </c>
      <c r="N2691" s="10" t="str">
        <f>IFERROR(IF(Tableau1[[#This Row],[Date rendu]]-'Date de l''export'!$A$2&gt;0,"Non","Oui"),"Oui")</f>
        <v>Non</v>
      </c>
      <c r="O2691" s="11">
        <f>IF(Tableau1[[#This Row],[En retard?]]="Non",Tableau1[[#This Row],[Date rendu]]-'Date de l''export'!$A$2,0)</f>
        <v>2.7404166666674428</v>
      </c>
      <c r="P2691" s="14" t="str">
        <f>IF(Tableau1[[#This Row],[En retard?]]="Oui","HD",IF(Tableau1[Délai restant]&lt;1,"&lt;24h",IF(Tableau1[Délai restant]&lt;2,"&lt;48h","≥48h")))</f>
        <v>≥48h</v>
      </c>
      <c r="Q2691" s="14" t="str">
        <f>IF(AND(Tableau1[[#This Row],[En retard?]]="Oui",OR(Tableau1[[#This Row],[Product]]="Citron",Tableau1[[#This Row],[Product]]="Amandes")),"Oui","Non")</f>
        <v>Non</v>
      </c>
      <c r="R2691" t="str">
        <f>CONCATENATE(Tableau1[[#This Row],[OrderCode]],"|",Tableau1[[#This Row],[AnaCode]],"|",Tableau1[[#This Row],[Product]])</f>
        <v>CMD01552803|BACT|Radis</v>
      </c>
    </row>
    <row r="2692" spans="1:18" x14ac:dyDescent="0.25">
      <c r="A2692" s="1" t="s">
        <v>4145</v>
      </c>
      <c r="B2692" s="1" t="s">
        <v>42</v>
      </c>
      <c r="C2692" s="3" t="s">
        <v>188</v>
      </c>
      <c r="D2692" s="3" t="s">
        <v>38</v>
      </c>
      <c r="E2692" s="1" t="s">
        <v>229</v>
      </c>
      <c r="F2692" s="1" t="s">
        <v>4146</v>
      </c>
      <c r="G2692" s="1" t="s">
        <v>950</v>
      </c>
      <c r="H2692" s="3">
        <f>SUBSTITUTE(LEFT(Tableau1[[#This Row],[OrderDate]],17),".",":")+0</f>
        <v>43571.595416666663</v>
      </c>
      <c r="I2692" s="3">
        <f>SUBSTITUTE(LEFT(Tableau1[[#This Row],[OrderDueTo]],17),".",":")+0</f>
        <v>43574.5</v>
      </c>
      <c r="J2692" s="13" t="str">
        <f>VLOOKUP(Tableau1[[#This Row],[AnaCode]],'Config Analyses'!A:C,2,FALSE)</f>
        <v>Analyse sucres</v>
      </c>
      <c r="K2692" s="13" t="str">
        <f>VLOOKUP(Tableau1[[#This Row],[AnaCode]],'Config Analyses'!A:C,3,FALSE)</f>
        <v>Equipe 2</v>
      </c>
      <c r="L2692" s="13" t="str">
        <f>VLOOKUP(Tableau1[[#This Row],[CustomerCode]],'Config Clients'!A:D,3,FALSE)</f>
        <v>Coopérative agricole</v>
      </c>
      <c r="M2692" s="13" t="str">
        <f>VLOOKUP(Tableau1[[#This Row],[CustomerCode]],'Config Clients'!A:D,4,FALSE)</f>
        <v>Julie</v>
      </c>
      <c r="N2692" s="10" t="str">
        <f>IFERROR(IF(Tableau1[[#This Row],[Date rendu]]-'Date de l''export'!$A$2&gt;0,"Non","Oui"),"Oui")</f>
        <v>Non</v>
      </c>
      <c r="O2692" s="11">
        <f>IF(Tableau1[[#This Row],[En retard?]]="Non",Tableau1[[#This Row],[Date rendu]]-'Date de l''export'!$A$2,0)</f>
        <v>2.7404166666674428</v>
      </c>
      <c r="P2692" s="14" t="str">
        <f>IF(Tableau1[[#This Row],[En retard?]]="Oui","HD",IF(Tableau1[Délai restant]&lt;1,"&lt;24h",IF(Tableau1[Délai restant]&lt;2,"&lt;48h","≥48h")))</f>
        <v>≥48h</v>
      </c>
      <c r="Q2692" s="14" t="str">
        <f>IF(AND(Tableau1[[#This Row],[En retard?]]="Oui",OR(Tableau1[[#This Row],[Product]]="Citron",Tableau1[[#This Row],[Product]]="Amandes")),"Oui","Non")</f>
        <v>Non</v>
      </c>
      <c r="R2692" t="str">
        <f>CONCATENATE(Tableau1[[#This Row],[OrderCode]],"|",Tableau1[[#This Row],[AnaCode]],"|",Tableau1[[#This Row],[Product]])</f>
        <v>CMD01589802|SCR|Jus de fruits</v>
      </c>
    </row>
    <row r="2693" spans="1:18" x14ac:dyDescent="0.25">
      <c r="A2693" s="1" t="s">
        <v>795</v>
      </c>
      <c r="B2693" s="1" t="s">
        <v>31</v>
      </c>
      <c r="C2693" s="3" t="s">
        <v>98</v>
      </c>
      <c r="D2693" s="3" t="s">
        <v>27</v>
      </c>
      <c r="E2693" s="1" t="s">
        <v>229</v>
      </c>
      <c r="F2693" s="1" t="s">
        <v>3040</v>
      </c>
      <c r="G2693" s="1" t="s">
        <v>950</v>
      </c>
      <c r="H2693" s="3">
        <f>SUBSTITUTE(LEFT(Tableau1[[#This Row],[OrderDate]],17),".",":")+0</f>
        <v>43571.595729166664</v>
      </c>
      <c r="I2693" s="3">
        <f>SUBSTITUTE(LEFT(Tableau1[[#This Row],[OrderDueTo]],17),".",":")+0</f>
        <v>43574.5</v>
      </c>
      <c r="J2693" s="13" t="str">
        <f>VLOOKUP(Tableau1[[#This Row],[AnaCode]],'Config Analyses'!A:C,2,FALSE)</f>
        <v>Analyse sucres</v>
      </c>
      <c r="K2693" s="13" t="str">
        <f>VLOOKUP(Tableau1[[#This Row],[AnaCode]],'Config Analyses'!A:C,3,FALSE)</f>
        <v>Equipe 2</v>
      </c>
      <c r="L2693" s="13" t="str">
        <f>VLOOKUP(Tableau1[[#This Row],[CustomerCode]],'Config Clients'!A:D,3,FALSE)</f>
        <v>Coopérative agricole</v>
      </c>
      <c r="M2693" s="13" t="str">
        <f>VLOOKUP(Tableau1[[#This Row],[CustomerCode]],'Config Clients'!A:D,4,FALSE)</f>
        <v>Julie</v>
      </c>
      <c r="N2693" s="10" t="str">
        <f>IFERROR(IF(Tableau1[[#This Row],[Date rendu]]-'Date de l''export'!$A$2&gt;0,"Non","Oui"),"Oui")</f>
        <v>Non</v>
      </c>
      <c r="O2693" s="11">
        <f>IF(Tableau1[[#This Row],[En retard?]]="Non",Tableau1[[#This Row],[Date rendu]]-'Date de l''export'!$A$2,0)</f>
        <v>2.7404166666674428</v>
      </c>
      <c r="P2693" s="14" t="str">
        <f>IF(Tableau1[[#This Row],[En retard?]]="Oui","HD",IF(Tableau1[Délai restant]&lt;1,"&lt;24h",IF(Tableau1[Délai restant]&lt;2,"&lt;48h","≥48h")))</f>
        <v>≥48h</v>
      </c>
      <c r="Q2693" s="14" t="str">
        <f>IF(AND(Tableau1[[#This Row],[En retard?]]="Oui",OR(Tableau1[[#This Row],[Product]]="Citron",Tableau1[[#This Row],[Product]]="Amandes")),"Oui","Non")</f>
        <v>Non</v>
      </c>
      <c r="R2693" t="str">
        <f>CONCATENATE(Tableau1[[#This Row],[OrderCode]],"|",Tableau1[[#This Row],[AnaCode]],"|",Tableau1[[#This Row],[Product]])</f>
        <v>CMD01749203|SCR|Pomme de terre</v>
      </c>
    </row>
    <row r="2694" spans="1:18" x14ac:dyDescent="0.25">
      <c r="A2694" s="1" t="s">
        <v>4147</v>
      </c>
      <c r="B2694" s="1" t="s">
        <v>42</v>
      </c>
      <c r="C2694" s="3" t="s">
        <v>73</v>
      </c>
      <c r="D2694" s="3" t="s">
        <v>23</v>
      </c>
      <c r="E2694" s="1" t="s">
        <v>50</v>
      </c>
      <c r="F2694" s="1" t="s">
        <v>4148</v>
      </c>
      <c r="G2694" s="1" t="s">
        <v>2152</v>
      </c>
      <c r="H2694" s="3">
        <f>SUBSTITUTE(LEFT(Tableau1[[#This Row],[OrderDate]],17),".",":")+0</f>
        <v>43571.59578703704</v>
      </c>
      <c r="I2694" s="3">
        <f>SUBSTITUTE(LEFT(Tableau1[[#This Row],[OrderDueTo]],17),".",":")+0</f>
        <v>43581.5</v>
      </c>
      <c r="J2694" s="13" t="str">
        <f>VLOOKUP(Tableau1[[#This Row],[AnaCode]],'Config Analyses'!A:C,2,FALSE)</f>
        <v>Analyse OGM</v>
      </c>
      <c r="K2694" s="13" t="str">
        <f>VLOOKUP(Tableau1[[#This Row],[AnaCode]],'Config Analyses'!A:C,3,FALSE)</f>
        <v>Equipe 2</v>
      </c>
      <c r="L2694" s="13" t="str">
        <f>VLOOKUP(Tableau1[[#This Row],[CustomerCode]],'Config Clients'!A:D,3,FALSE)</f>
        <v>Entreprises agro-alimentaires</v>
      </c>
      <c r="M2694" s="13" t="str">
        <f>VLOOKUP(Tableau1[[#This Row],[CustomerCode]],'Config Clients'!A:D,4,FALSE)</f>
        <v>Julien</v>
      </c>
      <c r="N2694" s="10" t="str">
        <f>IFERROR(IF(Tableau1[[#This Row],[Date rendu]]-'Date de l''export'!$A$2&gt;0,"Non","Oui"),"Oui")</f>
        <v>Non</v>
      </c>
      <c r="O2694" s="11">
        <f>IF(Tableau1[[#This Row],[En retard?]]="Non",Tableau1[[#This Row],[Date rendu]]-'Date de l''export'!$A$2,0)</f>
        <v>9.7404166666674428</v>
      </c>
      <c r="P2694" s="14" t="str">
        <f>IF(Tableau1[[#This Row],[En retard?]]="Oui","HD",IF(Tableau1[Délai restant]&lt;1,"&lt;24h",IF(Tableau1[Délai restant]&lt;2,"&lt;48h","≥48h")))</f>
        <v>≥48h</v>
      </c>
      <c r="Q2694" s="14" t="str">
        <f>IF(AND(Tableau1[[#This Row],[En retard?]]="Oui",OR(Tableau1[[#This Row],[Product]]="Citron",Tableau1[[#This Row],[Product]]="Amandes")),"Oui","Non")</f>
        <v>Non</v>
      </c>
      <c r="R2694" t="str">
        <f>CONCATENATE(Tableau1[[#This Row],[OrderCode]],"|",Tableau1[[#This Row],[AnaCode]],"|",Tableau1[[#This Row],[Product]])</f>
        <v>CMD01673003|OGM|Jus de fruits</v>
      </c>
    </row>
    <row r="2695" spans="1:18" x14ac:dyDescent="0.25">
      <c r="A2695" s="1" t="s">
        <v>3378</v>
      </c>
      <c r="B2695" s="1" t="s">
        <v>42</v>
      </c>
      <c r="C2695" s="3" t="s">
        <v>188</v>
      </c>
      <c r="D2695" s="3" t="s">
        <v>38</v>
      </c>
      <c r="E2695" s="1" t="s">
        <v>229</v>
      </c>
      <c r="F2695" s="1" t="s">
        <v>4149</v>
      </c>
      <c r="G2695" s="1" t="s">
        <v>950</v>
      </c>
      <c r="H2695" s="3">
        <f>SUBSTITUTE(LEFT(Tableau1[[#This Row],[OrderDate]],17),".",":")+0</f>
        <v>43571.596516203703</v>
      </c>
      <c r="I2695" s="3">
        <f>SUBSTITUTE(LEFT(Tableau1[[#This Row],[OrderDueTo]],17),".",":")+0</f>
        <v>43574.5</v>
      </c>
      <c r="J2695" s="13" t="str">
        <f>VLOOKUP(Tableau1[[#This Row],[AnaCode]],'Config Analyses'!A:C,2,FALSE)</f>
        <v>Analyse sucres</v>
      </c>
      <c r="K2695" s="13" t="str">
        <f>VLOOKUP(Tableau1[[#This Row],[AnaCode]],'Config Analyses'!A:C,3,FALSE)</f>
        <v>Equipe 2</v>
      </c>
      <c r="L2695" s="13" t="str">
        <f>VLOOKUP(Tableau1[[#This Row],[CustomerCode]],'Config Clients'!A:D,3,FALSE)</f>
        <v>Coopérative agricole</v>
      </c>
      <c r="M2695" s="13" t="str">
        <f>VLOOKUP(Tableau1[[#This Row],[CustomerCode]],'Config Clients'!A:D,4,FALSE)</f>
        <v>Julie</v>
      </c>
      <c r="N2695" s="10" t="str">
        <f>IFERROR(IF(Tableau1[[#This Row],[Date rendu]]-'Date de l''export'!$A$2&gt;0,"Non","Oui"),"Oui")</f>
        <v>Non</v>
      </c>
      <c r="O2695" s="11">
        <f>IF(Tableau1[[#This Row],[En retard?]]="Non",Tableau1[[#This Row],[Date rendu]]-'Date de l''export'!$A$2,0)</f>
        <v>2.7404166666674428</v>
      </c>
      <c r="P2695" s="14" t="str">
        <f>IF(Tableau1[[#This Row],[En retard?]]="Oui","HD",IF(Tableau1[Délai restant]&lt;1,"&lt;24h",IF(Tableau1[Délai restant]&lt;2,"&lt;48h","≥48h")))</f>
        <v>≥48h</v>
      </c>
      <c r="Q2695" s="14" t="str">
        <f>IF(AND(Tableau1[[#This Row],[En retard?]]="Oui",OR(Tableau1[[#This Row],[Product]]="Citron",Tableau1[[#This Row],[Product]]="Amandes")),"Oui","Non")</f>
        <v>Non</v>
      </c>
      <c r="R2695" t="str">
        <f>CONCATENATE(Tableau1[[#This Row],[OrderCode]],"|",Tableau1[[#This Row],[AnaCode]],"|",Tableau1[[#This Row],[Product]])</f>
        <v>CMD01721606|SCR|Jus de fruits</v>
      </c>
    </row>
    <row r="2696" spans="1:18" x14ac:dyDescent="0.25">
      <c r="A2696" s="1" t="s">
        <v>863</v>
      </c>
      <c r="B2696" s="1" t="s">
        <v>42</v>
      </c>
      <c r="C2696" s="3" t="s">
        <v>152</v>
      </c>
      <c r="D2696" s="3" t="s">
        <v>35</v>
      </c>
      <c r="E2696" s="1" t="s">
        <v>179</v>
      </c>
      <c r="F2696" s="1" t="s">
        <v>3041</v>
      </c>
      <c r="G2696" s="1" t="s">
        <v>945</v>
      </c>
      <c r="H2696" s="3">
        <f>SUBSTITUTE(LEFT(Tableau1[[#This Row],[OrderDate]],17),".",":")+0</f>
        <v>43571.59679398148</v>
      </c>
      <c r="I2696" s="3">
        <f>SUBSTITUTE(LEFT(Tableau1[[#This Row],[OrderDueTo]],17),".",":")+0</f>
        <v>43572.5</v>
      </c>
      <c r="J2696" s="13" t="str">
        <f>VLOOKUP(Tableau1[[#This Row],[AnaCode]],'Config Analyses'!A:C,2,FALSE)</f>
        <v>Analyse métaux lourds</v>
      </c>
      <c r="K2696" s="13" t="str">
        <f>VLOOKUP(Tableau1[[#This Row],[AnaCode]],'Config Analyses'!A:C,3,FALSE)</f>
        <v>Equipe 1</v>
      </c>
      <c r="L2696" s="13" t="str">
        <f>VLOOKUP(Tableau1[[#This Row],[CustomerCode]],'Config Clients'!A:D,3,FALSE)</f>
        <v>Entreprises agro-alimentaires</v>
      </c>
      <c r="M2696" s="13" t="str">
        <f>VLOOKUP(Tableau1[[#This Row],[CustomerCode]],'Config Clients'!A:D,4,FALSE)</f>
        <v>Julien</v>
      </c>
      <c r="N2696" s="10" t="str">
        <f>IFERROR(IF(Tableau1[[#This Row],[Date rendu]]-'Date de l''export'!$A$2&gt;0,"Non","Oui"),"Oui")</f>
        <v>Non</v>
      </c>
      <c r="O2696" s="11">
        <f>IF(Tableau1[[#This Row],[En retard?]]="Non",Tableau1[[#This Row],[Date rendu]]-'Date de l''export'!$A$2,0)</f>
        <v>0.74041666666744277</v>
      </c>
      <c r="P2696" s="14" t="str">
        <f>IF(Tableau1[[#This Row],[En retard?]]="Oui","HD",IF(Tableau1[Délai restant]&lt;1,"&lt;24h",IF(Tableau1[Délai restant]&lt;2,"&lt;48h","≥48h")))</f>
        <v>&lt;24h</v>
      </c>
      <c r="Q2696" s="14" t="str">
        <f>IF(AND(Tableau1[[#This Row],[En retard?]]="Oui",OR(Tableau1[[#This Row],[Product]]="Citron",Tableau1[[#This Row],[Product]]="Amandes")),"Oui","Non")</f>
        <v>Non</v>
      </c>
      <c r="R2696" t="str">
        <f>CONCATENATE(Tableau1[[#This Row],[OrderCode]],"|",Tableau1[[#This Row],[AnaCode]],"|",Tableau1[[#This Row],[Product]])</f>
        <v>CMD01604102|MTX|Jus de fruits</v>
      </c>
    </row>
    <row r="2697" spans="1:18" x14ac:dyDescent="0.25">
      <c r="A2697" s="1" t="s">
        <v>724</v>
      </c>
      <c r="B2697" s="1" t="s">
        <v>32</v>
      </c>
      <c r="C2697" s="3" t="s">
        <v>61</v>
      </c>
      <c r="D2697" s="3" t="s">
        <v>14</v>
      </c>
      <c r="E2697" s="1" t="s">
        <v>229</v>
      </c>
      <c r="F2697" s="1" t="s">
        <v>3042</v>
      </c>
      <c r="G2697" s="1" t="s">
        <v>950</v>
      </c>
      <c r="H2697" s="3">
        <f>SUBSTITUTE(LEFT(Tableau1[[#This Row],[OrderDate]],17),".",":")+0</f>
        <v>43571.597303240742</v>
      </c>
      <c r="I2697" s="3">
        <f>SUBSTITUTE(LEFT(Tableau1[[#This Row],[OrderDueTo]],17),".",":")+0</f>
        <v>43574.5</v>
      </c>
      <c r="J2697" s="13" t="str">
        <f>VLOOKUP(Tableau1[[#This Row],[AnaCode]],'Config Analyses'!A:C,2,FALSE)</f>
        <v>Analyse sucres</v>
      </c>
      <c r="K2697" s="13" t="str">
        <f>VLOOKUP(Tableau1[[#This Row],[AnaCode]],'Config Analyses'!A:C,3,FALSE)</f>
        <v>Equipe 2</v>
      </c>
      <c r="L2697" s="13" t="str">
        <f>VLOOKUP(Tableau1[[#This Row],[CustomerCode]],'Config Clients'!A:D,3,FALSE)</f>
        <v>Grande surface</v>
      </c>
      <c r="M2697" s="13" t="str">
        <f>VLOOKUP(Tableau1[[#This Row],[CustomerCode]],'Config Clients'!A:D,4,FALSE)</f>
        <v>Eric</v>
      </c>
      <c r="N2697" s="10" t="str">
        <f>IFERROR(IF(Tableau1[[#This Row],[Date rendu]]-'Date de l''export'!$A$2&gt;0,"Non","Oui"),"Oui")</f>
        <v>Non</v>
      </c>
      <c r="O2697" s="11">
        <f>IF(Tableau1[[#This Row],[En retard?]]="Non",Tableau1[[#This Row],[Date rendu]]-'Date de l''export'!$A$2,0)</f>
        <v>2.7404166666674428</v>
      </c>
      <c r="P2697" s="14" t="str">
        <f>IF(Tableau1[[#This Row],[En retard?]]="Oui","HD",IF(Tableau1[Délai restant]&lt;1,"&lt;24h",IF(Tableau1[Délai restant]&lt;2,"&lt;48h","≥48h")))</f>
        <v>≥48h</v>
      </c>
      <c r="Q2697" s="14" t="str">
        <f>IF(AND(Tableau1[[#This Row],[En retard?]]="Oui",OR(Tableau1[[#This Row],[Product]]="Citron",Tableau1[[#This Row],[Product]]="Amandes")),"Oui","Non")</f>
        <v>Non</v>
      </c>
      <c r="R2697" t="str">
        <f>CONCATENATE(Tableau1[[#This Row],[OrderCode]],"|",Tableau1[[#This Row],[AnaCode]],"|",Tableau1[[#This Row],[Product]])</f>
        <v>CMD01710001|SCR|Tomate</v>
      </c>
    </row>
    <row r="2698" spans="1:18" x14ac:dyDescent="0.25">
      <c r="A2698" s="1" t="s">
        <v>719</v>
      </c>
      <c r="B2698" s="1" t="s">
        <v>43</v>
      </c>
      <c r="C2698" s="3" t="s">
        <v>225</v>
      </c>
      <c r="D2698" s="3" t="s">
        <v>39</v>
      </c>
      <c r="E2698" s="1" t="s">
        <v>229</v>
      </c>
      <c r="F2698" s="1" t="s">
        <v>3043</v>
      </c>
      <c r="G2698" s="1" t="s">
        <v>950</v>
      </c>
      <c r="H2698" s="3">
        <f>SUBSTITUTE(LEFT(Tableau1[[#This Row],[OrderDate]],17),".",":")+0</f>
        <v>43571.597673611112</v>
      </c>
      <c r="I2698" s="3">
        <f>SUBSTITUTE(LEFT(Tableau1[[#This Row],[OrderDueTo]],17),".",":")+0</f>
        <v>43574.5</v>
      </c>
      <c r="J2698" s="13" t="str">
        <f>VLOOKUP(Tableau1[[#This Row],[AnaCode]],'Config Analyses'!A:C,2,FALSE)</f>
        <v>Analyse sucres</v>
      </c>
      <c r="K2698" s="13" t="str">
        <f>VLOOKUP(Tableau1[[#This Row],[AnaCode]],'Config Analyses'!A:C,3,FALSE)</f>
        <v>Equipe 2</v>
      </c>
      <c r="L2698" s="13" t="str">
        <f>VLOOKUP(Tableau1[[#This Row],[CustomerCode]],'Config Clients'!A:D,3,FALSE)</f>
        <v>Coopérative agricole</v>
      </c>
      <c r="M2698" s="13" t="str">
        <f>VLOOKUP(Tableau1[[#This Row],[CustomerCode]],'Config Clients'!A:D,4,FALSE)</f>
        <v>Béatrice</v>
      </c>
      <c r="N2698" s="10" t="str">
        <f>IFERROR(IF(Tableau1[[#This Row],[Date rendu]]-'Date de l''export'!$A$2&gt;0,"Non","Oui"),"Oui")</f>
        <v>Non</v>
      </c>
      <c r="O2698" s="11">
        <f>IF(Tableau1[[#This Row],[En retard?]]="Non",Tableau1[[#This Row],[Date rendu]]-'Date de l''export'!$A$2,0)</f>
        <v>2.7404166666674428</v>
      </c>
      <c r="P2698" s="14" t="str">
        <f>IF(Tableau1[[#This Row],[En retard?]]="Oui","HD",IF(Tableau1[Délai restant]&lt;1,"&lt;24h",IF(Tableau1[Délai restant]&lt;2,"&lt;48h","≥48h")))</f>
        <v>≥48h</v>
      </c>
      <c r="Q2698" s="14" t="str">
        <f>IF(AND(Tableau1[[#This Row],[En retard?]]="Oui",OR(Tableau1[[#This Row],[Product]]="Citron",Tableau1[[#This Row],[Product]]="Amandes")),"Oui","Non")</f>
        <v>Non</v>
      </c>
      <c r="R2698" t="str">
        <f>CONCATENATE(Tableau1[[#This Row],[OrderCode]],"|",Tableau1[[#This Row],[AnaCode]],"|",Tableau1[[#This Row],[Product]])</f>
        <v>CMD01773802|SCR|Pomme</v>
      </c>
    </row>
    <row r="2699" spans="1:18" x14ac:dyDescent="0.25">
      <c r="A2699" s="1" t="s">
        <v>3269</v>
      </c>
      <c r="B2699" s="1" t="s">
        <v>42</v>
      </c>
      <c r="C2699" s="3" t="s">
        <v>188</v>
      </c>
      <c r="D2699" s="3" t="s">
        <v>38</v>
      </c>
      <c r="E2699" s="1" t="s">
        <v>179</v>
      </c>
      <c r="F2699" s="1" t="s">
        <v>4150</v>
      </c>
      <c r="G2699" s="1" t="s">
        <v>945</v>
      </c>
      <c r="H2699" s="3">
        <f>SUBSTITUTE(LEFT(Tableau1[[#This Row],[OrderDate]],17),".",":")+0</f>
        <v>43571.597685185188</v>
      </c>
      <c r="I2699" s="3">
        <f>SUBSTITUTE(LEFT(Tableau1[[#This Row],[OrderDueTo]],17),".",":")+0</f>
        <v>43572.5</v>
      </c>
      <c r="J2699" s="13" t="str">
        <f>VLOOKUP(Tableau1[[#This Row],[AnaCode]],'Config Analyses'!A:C,2,FALSE)</f>
        <v>Analyse métaux lourds</v>
      </c>
      <c r="K2699" s="13" t="str">
        <f>VLOOKUP(Tableau1[[#This Row],[AnaCode]],'Config Analyses'!A:C,3,FALSE)</f>
        <v>Equipe 1</v>
      </c>
      <c r="L2699" s="13" t="str">
        <f>VLOOKUP(Tableau1[[#This Row],[CustomerCode]],'Config Clients'!A:D,3,FALSE)</f>
        <v>Coopérative agricole</v>
      </c>
      <c r="M2699" s="13" t="str">
        <f>VLOOKUP(Tableau1[[#This Row],[CustomerCode]],'Config Clients'!A:D,4,FALSE)</f>
        <v>Julie</v>
      </c>
      <c r="N2699" s="10" t="str">
        <f>IFERROR(IF(Tableau1[[#This Row],[Date rendu]]-'Date de l''export'!$A$2&gt;0,"Non","Oui"),"Oui")</f>
        <v>Non</v>
      </c>
      <c r="O2699" s="11">
        <f>IF(Tableau1[[#This Row],[En retard?]]="Non",Tableau1[[#This Row],[Date rendu]]-'Date de l''export'!$A$2,0)</f>
        <v>0.74041666666744277</v>
      </c>
      <c r="P2699" s="14" t="str">
        <f>IF(Tableau1[[#This Row],[En retard?]]="Oui","HD",IF(Tableau1[Délai restant]&lt;1,"&lt;24h",IF(Tableau1[Délai restant]&lt;2,"&lt;48h","≥48h")))</f>
        <v>&lt;24h</v>
      </c>
      <c r="Q2699" s="14" t="str">
        <f>IF(AND(Tableau1[[#This Row],[En retard?]]="Oui",OR(Tableau1[[#This Row],[Product]]="Citron",Tableau1[[#This Row],[Product]]="Amandes")),"Oui","Non")</f>
        <v>Non</v>
      </c>
      <c r="R2699" t="str">
        <f>CONCATENATE(Tableau1[[#This Row],[OrderCode]],"|",Tableau1[[#This Row],[AnaCode]],"|",Tableau1[[#This Row],[Product]])</f>
        <v>CMD01721621|MTX|Jus de fruits</v>
      </c>
    </row>
    <row r="2700" spans="1:18" x14ac:dyDescent="0.25">
      <c r="A2700" s="1" t="s">
        <v>895</v>
      </c>
      <c r="B2700" s="1" t="s">
        <v>42</v>
      </c>
      <c r="C2700" s="3" t="s">
        <v>75</v>
      </c>
      <c r="D2700" s="3" t="s">
        <v>24</v>
      </c>
      <c r="E2700" s="1" t="s">
        <v>179</v>
      </c>
      <c r="F2700" s="1" t="s">
        <v>2987</v>
      </c>
      <c r="G2700" s="1" t="s">
        <v>945</v>
      </c>
      <c r="H2700" s="3">
        <f>SUBSTITUTE(LEFT(Tableau1[[#This Row],[OrderDate]],17),".",":")+0</f>
        <v>43571.599120370367</v>
      </c>
      <c r="I2700" s="3">
        <f>SUBSTITUTE(LEFT(Tableau1[[#This Row],[OrderDueTo]],17),".",":")+0</f>
        <v>43572.5</v>
      </c>
      <c r="J2700" s="13" t="str">
        <f>VLOOKUP(Tableau1[[#This Row],[AnaCode]],'Config Analyses'!A:C,2,FALSE)</f>
        <v>Analyse métaux lourds</v>
      </c>
      <c r="K2700" s="13" t="str">
        <f>VLOOKUP(Tableau1[[#This Row],[AnaCode]],'Config Analyses'!A:C,3,FALSE)</f>
        <v>Equipe 1</v>
      </c>
      <c r="L2700" s="13" t="str">
        <f>VLOOKUP(Tableau1[[#This Row],[CustomerCode]],'Config Clients'!A:D,3,FALSE)</f>
        <v>Entreprises agro-alimentaires</v>
      </c>
      <c r="M2700" s="13" t="str">
        <f>VLOOKUP(Tableau1[[#This Row],[CustomerCode]],'Config Clients'!A:D,4,FALSE)</f>
        <v>Julien</v>
      </c>
      <c r="N2700" s="10" t="str">
        <f>IFERROR(IF(Tableau1[[#This Row],[Date rendu]]-'Date de l''export'!$A$2&gt;0,"Non","Oui"),"Oui")</f>
        <v>Non</v>
      </c>
      <c r="O2700" s="11">
        <f>IF(Tableau1[[#This Row],[En retard?]]="Non",Tableau1[[#This Row],[Date rendu]]-'Date de l''export'!$A$2,0)</f>
        <v>0.74041666666744277</v>
      </c>
      <c r="P2700" s="14" t="str">
        <f>IF(Tableau1[[#This Row],[En retard?]]="Oui","HD",IF(Tableau1[Délai restant]&lt;1,"&lt;24h",IF(Tableau1[Délai restant]&lt;2,"&lt;48h","≥48h")))</f>
        <v>&lt;24h</v>
      </c>
      <c r="Q2700" s="14" t="str">
        <f>IF(AND(Tableau1[[#This Row],[En retard?]]="Oui",OR(Tableau1[[#This Row],[Product]]="Citron",Tableau1[[#This Row],[Product]]="Amandes")),"Oui","Non")</f>
        <v>Non</v>
      </c>
      <c r="R2700" t="str">
        <f>CONCATENATE(Tableau1[[#This Row],[OrderCode]],"|",Tableau1[[#This Row],[AnaCode]],"|",Tableau1[[#This Row],[Product]])</f>
        <v>CMD01719717|MTX|Jus de fruits</v>
      </c>
    </row>
    <row r="2701" spans="1:18" x14ac:dyDescent="0.25">
      <c r="A2701" s="1" t="s">
        <v>671</v>
      </c>
      <c r="B2701" s="1" t="s">
        <v>31</v>
      </c>
      <c r="C2701" s="3" t="s">
        <v>72</v>
      </c>
      <c r="D2701" s="3" t="s">
        <v>22</v>
      </c>
      <c r="E2701" s="1" t="s">
        <v>63</v>
      </c>
      <c r="F2701" s="1" t="s">
        <v>1898</v>
      </c>
      <c r="G2701" s="1" t="s">
        <v>1365</v>
      </c>
      <c r="H2701" s="3">
        <f>SUBSTITUTE(LEFT(Tableau1[[#This Row],[OrderDate]],17),".",":")+0</f>
        <v>43571.599247685182</v>
      </c>
      <c r="I2701" s="3">
        <f>SUBSTITUTE(LEFT(Tableau1[[#This Row],[OrderDueTo]],17),".",":")+0</f>
        <v>43579.5</v>
      </c>
      <c r="J2701" s="13" t="str">
        <f>VLOOKUP(Tableau1[[#This Row],[AnaCode]],'Config Analyses'!A:C,2,FALSE)</f>
        <v>Analyse polluants d'emballage</v>
      </c>
      <c r="K2701" s="13" t="str">
        <f>VLOOKUP(Tableau1[[#This Row],[AnaCode]],'Config Analyses'!A:C,3,FALSE)</f>
        <v>Equipe 3</v>
      </c>
      <c r="L2701" s="13" t="str">
        <f>VLOOKUP(Tableau1[[#This Row],[CustomerCode]],'Config Clients'!A:D,3,FALSE)</f>
        <v>Coopérative agricole</v>
      </c>
      <c r="M2701" s="13" t="str">
        <f>VLOOKUP(Tableau1[[#This Row],[CustomerCode]],'Config Clients'!A:D,4,FALSE)</f>
        <v>Julie</v>
      </c>
      <c r="N2701" s="10" t="str">
        <f>IFERROR(IF(Tableau1[[#This Row],[Date rendu]]-'Date de l''export'!$A$2&gt;0,"Non","Oui"),"Oui")</f>
        <v>Non</v>
      </c>
      <c r="O2701" s="11">
        <f>IF(Tableau1[[#This Row],[En retard?]]="Non",Tableau1[[#This Row],[Date rendu]]-'Date de l''export'!$A$2,0)</f>
        <v>7.7404166666674428</v>
      </c>
      <c r="P2701" s="14" t="str">
        <f>IF(Tableau1[[#This Row],[En retard?]]="Oui","HD",IF(Tableau1[Délai restant]&lt;1,"&lt;24h",IF(Tableau1[Délai restant]&lt;2,"&lt;48h","≥48h")))</f>
        <v>≥48h</v>
      </c>
      <c r="Q2701" s="14" t="str">
        <f>IF(AND(Tableau1[[#This Row],[En retard?]]="Oui",OR(Tableau1[[#This Row],[Product]]="Citron",Tableau1[[#This Row],[Product]]="Amandes")),"Oui","Non")</f>
        <v>Non</v>
      </c>
      <c r="R2701" t="str">
        <f>CONCATENATE(Tableau1[[#This Row],[OrderCode]],"|",Tableau1[[#This Row],[AnaCode]],"|",Tableau1[[#This Row],[Product]])</f>
        <v>CMD01553704|PLLT|Pomme de terre</v>
      </c>
    </row>
    <row r="2702" spans="1:18" x14ac:dyDescent="0.25">
      <c r="A2702" s="1" t="s">
        <v>516</v>
      </c>
      <c r="B2702" s="1" t="s">
        <v>31</v>
      </c>
      <c r="C2702" s="3" t="s">
        <v>49</v>
      </c>
      <c r="D2702" s="3" t="s">
        <v>8</v>
      </c>
      <c r="E2702" s="1" t="s">
        <v>229</v>
      </c>
      <c r="F2702" s="1" t="s">
        <v>3045</v>
      </c>
      <c r="G2702" s="1" t="s">
        <v>950</v>
      </c>
      <c r="H2702" s="3">
        <f>SUBSTITUTE(LEFT(Tableau1[[#This Row],[OrderDate]],17),".",":")+0</f>
        <v>43571.599722222221</v>
      </c>
      <c r="I2702" s="3">
        <f>SUBSTITUTE(LEFT(Tableau1[[#This Row],[OrderDueTo]],17),".",":")+0</f>
        <v>43574.5</v>
      </c>
      <c r="J2702" s="13" t="str">
        <f>VLOOKUP(Tableau1[[#This Row],[AnaCode]],'Config Analyses'!A:C,2,FALSE)</f>
        <v>Analyse sucres</v>
      </c>
      <c r="K2702" s="13" t="str">
        <f>VLOOKUP(Tableau1[[#This Row],[AnaCode]],'Config Analyses'!A:C,3,FALSE)</f>
        <v>Equipe 2</v>
      </c>
      <c r="L2702" s="13" t="str">
        <f>VLOOKUP(Tableau1[[#This Row],[CustomerCode]],'Config Clients'!A:D,3,FALSE)</f>
        <v>Grande surface</v>
      </c>
      <c r="M2702" s="13" t="str">
        <f>VLOOKUP(Tableau1[[#This Row],[CustomerCode]],'Config Clients'!A:D,4,FALSE)</f>
        <v>Eric</v>
      </c>
      <c r="N2702" s="10" t="str">
        <f>IFERROR(IF(Tableau1[[#This Row],[Date rendu]]-'Date de l''export'!$A$2&gt;0,"Non","Oui"),"Oui")</f>
        <v>Non</v>
      </c>
      <c r="O2702" s="11">
        <f>IF(Tableau1[[#This Row],[En retard?]]="Non",Tableau1[[#This Row],[Date rendu]]-'Date de l''export'!$A$2,0)</f>
        <v>2.7404166666674428</v>
      </c>
      <c r="P2702" s="14" t="str">
        <f>IF(Tableau1[[#This Row],[En retard?]]="Oui","HD",IF(Tableau1[Délai restant]&lt;1,"&lt;24h",IF(Tableau1[Délai restant]&lt;2,"&lt;48h","≥48h")))</f>
        <v>≥48h</v>
      </c>
      <c r="Q2702" s="14" t="str">
        <f>IF(AND(Tableau1[[#This Row],[En retard?]]="Oui",OR(Tableau1[[#This Row],[Product]]="Citron",Tableau1[[#This Row],[Product]]="Amandes")),"Oui","Non")</f>
        <v>Non</v>
      </c>
      <c r="R2702" t="str">
        <f>CONCATENATE(Tableau1[[#This Row],[OrderCode]],"|",Tableau1[[#This Row],[AnaCode]],"|",Tableau1[[#This Row],[Product]])</f>
        <v>CMD01408204|SCR|Pomme de terre</v>
      </c>
    </row>
    <row r="2703" spans="1:18" x14ac:dyDescent="0.25">
      <c r="A2703" s="1" t="s">
        <v>4151</v>
      </c>
      <c r="B2703" s="1" t="s">
        <v>42</v>
      </c>
      <c r="C2703" s="3" t="s">
        <v>188</v>
      </c>
      <c r="D2703" s="3" t="s">
        <v>38</v>
      </c>
      <c r="E2703" s="1" t="s">
        <v>229</v>
      </c>
      <c r="F2703" s="1" t="s">
        <v>4152</v>
      </c>
      <c r="G2703" s="1" t="s">
        <v>950</v>
      </c>
      <c r="H2703" s="3">
        <f>SUBSTITUTE(LEFT(Tableau1[[#This Row],[OrderDate]],17),".",":")+0</f>
        <v>43571.600960648146</v>
      </c>
      <c r="I2703" s="3">
        <f>SUBSTITUTE(LEFT(Tableau1[[#This Row],[OrderDueTo]],17),".",":")+0</f>
        <v>43574.5</v>
      </c>
      <c r="J2703" s="13" t="str">
        <f>VLOOKUP(Tableau1[[#This Row],[AnaCode]],'Config Analyses'!A:C,2,FALSE)</f>
        <v>Analyse sucres</v>
      </c>
      <c r="K2703" s="13" t="str">
        <f>VLOOKUP(Tableau1[[#This Row],[AnaCode]],'Config Analyses'!A:C,3,FALSE)</f>
        <v>Equipe 2</v>
      </c>
      <c r="L2703" s="13" t="str">
        <f>VLOOKUP(Tableau1[[#This Row],[CustomerCode]],'Config Clients'!A:D,3,FALSE)</f>
        <v>Coopérative agricole</v>
      </c>
      <c r="M2703" s="13" t="str">
        <f>VLOOKUP(Tableau1[[#This Row],[CustomerCode]],'Config Clients'!A:D,4,FALSE)</f>
        <v>Julie</v>
      </c>
      <c r="N2703" s="10" t="str">
        <f>IFERROR(IF(Tableau1[[#This Row],[Date rendu]]-'Date de l''export'!$A$2&gt;0,"Non","Oui"),"Oui")</f>
        <v>Non</v>
      </c>
      <c r="O2703" s="11">
        <f>IF(Tableau1[[#This Row],[En retard?]]="Non",Tableau1[[#This Row],[Date rendu]]-'Date de l''export'!$A$2,0)</f>
        <v>2.7404166666674428</v>
      </c>
      <c r="P2703" s="14" t="str">
        <f>IF(Tableau1[[#This Row],[En retard?]]="Oui","HD",IF(Tableau1[Délai restant]&lt;1,"&lt;24h",IF(Tableau1[Délai restant]&lt;2,"&lt;48h","≥48h")))</f>
        <v>≥48h</v>
      </c>
      <c r="Q2703" s="14" t="str">
        <f>IF(AND(Tableau1[[#This Row],[En retard?]]="Oui",OR(Tableau1[[#This Row],[Product]]="Citron",Tableau1[[#This Row],[Product]]="Amandes")),"Oui","Non")</f>
        <v>Non</v>
      </c>
      <c r="R2703" t="str">
        <f>CONCATENATE(Tableau1[[#This Row],[OrderCode]],"|",Tableau1[[#This Row],[AnaCode]],"|",Tableau1[[#This Row],[Product]])</f>
        <v>CMD01721609|SCR|Jus de fruits</v>
      </c>
    </row>
    <row r="2704" spans="1:18" x14ac:dyDescent="0.25">
      <c r="A2704" s="1" t="s">
        <v>3385</v>
      </c>
      <c r="B2704" s="1" t="s">
        <v>31</v>
      </c>
      <c r="C2704" s="3" t="s">
        <v>73</v>
      </c>
      <c r="D2704" s="3" t="s">
        <v>23</v>
      </c>
      <c r="E2704" s="1" t="s">
        <v>107</v>
      </c>
      <c r="F2704" s="1" t="s">
        <v>4153</v>
      </c>
      <c r="G2704" s="1" t="s">
        <v>973</v>
      </c>
      <c r="H2704" s="3">
        <f>SUBSTITUTE(LEFT(Tableau1[[#This Row],[OrderDate]],17),".",":")+0</f>
        <v>43571.601319444446</v>
      </c>
      <c r="I2704" s="3">
        <f>SUBSTITUTE(LEFT(Tableau1[[#This Row],[OrderDueTo]],17),".",":")+0</f>
        <v>43575.5</v>
      </c>
      <c r="J2704" s="13" t="str">
        <f>VLOOKUP(Tableau1[[#This Row],[AnaCode]],'Config Analyses'!A:C,2,FALSE)</f>
        <v>Analyse nutritionelle</v>
      </c>
      <c r="K2704" s="13" t="str">
        <f>VLOOKUP(Tableau1[[#This Row],[AnaCode]],'Config Analyses'!A:C,3,FALSE)</f>
        <v>Equipe 2</v>
      </c>
      <c r="L2704" s="13" t="str">
        <f>VLOOKUP(Tableau1[[#This Row],[CustomerCode]],'Config Clients'!A:D,3,FALSE)</f>
        <v>Entreprises agro-alimentaires</v>
      </c>
      <c r="M2704" s="13" t="str">
        <f>VLOOKUP(Tableau1[[#This Row],[CustomerCode]],'Config Clients'!A:D,4,FALSE)</f>
        <v>Julien</v>
      </c>
      <c r="N2704" s="10" t="str">
        <f>IFERROR(IF(Tableau1[[#This Row],[Date rendu]]-'Date de l''export'!$A$2&gt;0,"Non","Oui"),"Oui")</f>
        <v>Non</v>
      </c>
      <c r="O2704" s="11">
        <f>IF(Tableau1[[#This Row],[En retard?]]="Non",Tableau1[[#This Row],[Date rendu]]-'Date de l''export'!$A$2,0)</f>
        <v>3.7404166666674428</v>
      </c>
      <c r="P2704" s="14" t="str">
        <f>IF(Tableau1[[#This Row],[En retard?]]="Oui","HD",IF(Tableau1[Délai restant]&lt;1,"&lt;24h",IF(Tableau1[Délai restant]&lt;2,"&lt;48h","≥48h")))</f>
        <v>≥48h</v>
      </c>
      <c r="Q2704" s="14" t="str">
        <f>IF(AND(Tableau1[[#This Row],[En retard?]]="Oui",OR(Tableau1[[#This Row],[Product]]="Citron",Tableau1[[#This Row],[Product]]="Amandes")),"Oui","Non")</f>
        <v>Non</v>
      </c>
      <c r="R2704" t="str">
        <f>CONCATENATE(Tableau1[[#This Row],[OrderCode]],"|",Tableau1[[#This Row],[AnaCode]],"|",Tableau1[[#This Row],[Product]])</f>
        <v>CMD01595605|NTR|Pomme de terre</v>
      </c>
    </row>
    <row r="2705" spans="1:18" x14ac:dyDescent="0.25">
      <c r="A2705" s="1" t="s">
        <v>212</v>
      </c>
      <c r="B2705" s="1" t="s">
        <v>31</v>
      </c>
      <c r="C2705" s="3" t="s">
        <v>49</v>
      </c>
      <c r="D2705" s="3" t="s">
        <v>8</v>
      </c>
      <c r="E2705" s="1" t="s">
        <v>50</v>
      </c>
      <c r="F2705" s="1" t="s">
        <v>3094</v>
      </c>
      <c r="G2705" s="1" t="s">
        <v>2152</v>
      </c>
      <c r="H2705" s="3">
        <f>SUBSTITUTE(LEFT(Tableau1[[#This Row],[OrderDate]],17),".",":")+0</f>
        <v>43571.601701388892</v>
      </c>
      <c r="I2705" s="3">
        <f>SUBSTITUTE(LEFT(Tableau1[[#This Row],[OrderDueTo]],17),".",":")+0</f>
        <v>43581.5</v>
      </c>
      <c r="J2705" s="13" t="str">
        <f>VLOOKUP(Tableau1[[#This Row],[AnaCode]],'Config Analyses'!A:C,2,FALSE)</f>
        <v>Analyse OGM</v>
      </c>
      <c r="K2705" s="13" t="str">
        <f>VLOOKUP(Tableau1[[#This Row],[AnaCode]],'Config Analyses'!A:C,3,FALSE)</f>
        <v>Equipe 2</v>
      </c>
      <c r="L2705" s="13" t="str">
        <f>VLOOKUP(Tableau1[[#This Row],[CustomerCode]],'Config Clients'!A:D,3,FALSE)</f>
        <v>Grande surface</v>
      </c>
      <c r="M2705" s="13" t="str">
        <f>VLOOKUP(Tableau1[[#This Row],[CustomerCode]],'Config Clients'!A:D,4,FALSE)</f>
        <v>Eric</v>
      </c>
      <c r="N2705" s="10" t="str">
        <f>IFERROR(IF(Tableau1[[#This Row],[Date rendu]]-'Date de l''export'!$A$2&gt;0,"Non","Oui"),"Oui")</f>
        <v>Non</v>
      </c>
      <c r="O2705" s="11">
        <f>IF(Tableau1[[#This Row],[En retard?]]="Non",Tableau1[[#This Row],[Date rendu]]-'Date de l''export'!$A$2,0)</f>
        <v>9.7404166666674428</v>
      </c>
      <c r="P2705" s="14" t="str">
        <f>IF(Tableau1[[#This Row],[En retard?]]="Oui","HD",IF(Tableau1[Délai restant]&lt;1,"&lt;24h",IF(Tableau1[Délai restant]&lt;2,"&lt;48h","≥48h")))</f>
        <v>≥48h</v>
      </c>
      <c r="Q2705" s="14" t="str">
        <f>IF(AND(Tableau1[[#This Row],[En retard?]]="Oui",OR(Tableau1[[#This Row],[Product]]="Citron",Tableau1[[#This Row],[Product]]="Amandes")),"Oui","Non")</f>
        <v>Non</v>
      </c>
      <c r="R2705" t="str">
        <f>CONCATENATE(Tableau1[[#This Row],[OrderCode]],"|",Tableau1[[#This Row],[AnaCode]],"|",Tableau1[[#This Row],[Product]])</f>
        <v>CMD01686705|OGM|Pomme de terre</v>
      </c>
    </row>
    <row r="2706" spans="1:18" x14ac:dyDescent="0.25">
      <c r="A2706" s="1" t="s">
        <v>411</v>
      </c>
      <c r="B2706" s="1" t="s">
        <v>7</v>
      </c>
      <c r="C2706" s="3" t="s">
        <v>49</v>
      </c>
      <c r="D2706" s="3" t="s">
        <v>8</v>
      </c>
      <c r="E2706" s="1" t="s">
        <v>130</v>
      </c>
      <c r="F2706" s="1" t="s">
        <v>2369</v>
      </c>
      <c r="G2706" s="1" t="s">
        <v>1365</v>
      </c>
      <c r="H2706" s="3">
        <f>SUBSTITUTE(LEFT(Tableau1[[#This Row],[OrderDate]],17),".",":")+0</f>
        <v>43571.601770833331</v>
      </c>
      <c r="I2706" s="3">
        <f>SUBSTITUTE(LEFT(Tableau1[[#This Row],[OrderDueTo]],17),".",":")+0</f>
        <v>43579.5</v>
      </c>
      <c r="J2706" s="13" t="str">
        <f>VLOOKUP(Tableau1[[#This Row],[AnaCode]],'Config Analyses'!A:C,2,FALSE)</f>
        <v>Analyse pesticides</v>
      </c>
      <c r="K2706" s="13" t="str">
        <f>VLOOKUP(Tableau1[[#This Row],[AnaCode]],'Config Analyses'!A:C,3,FALSE)</f>
        <v>Equipe 3</v>
      </c>
      <c r="L2706" s="13" t="str">
        <f>VLOOKUP(Tableau1[[#This Row],[CustomerCode]],'Config Clients'!A:D,3,FALSE)</f>
        <v>Grande surface</v>
      </c>
      <c r="M2706" s="13" t="str">
        <f>VLOOKUP(Tableau1[[#This Row],[CustomerCode]],'Config Clients'!A:D,4,FALSE)</f>
        <v>Eric</v>
      </c>
      <c r="N2706" s="10" t="str">
        <f>IFERROR(IF(Tableau1[[#This Row],[Date rendu]]-'Date de l''export'!$A$2&gt;0,"Non","Oui"),"Oui")</f>
        <v>Non</v>
      </c>
      <c r="O2706" s="11">
        <f>IF(Tableau1[[#This Row],[En retard?]]="Non",Tableau1[[#This Row],[Date rendu]]-'Date de l''export'!$A$2,0)</f>
        <v>7.7404166666674428</v>
      </c>
      <c r="P2706" s="14" t="str">
        <f>IF(Tableau1[[#This Row],[En retard?]]="Oui","HD",IF(Tableau1[Délai restant]&lt;1,"&lt;24h",IF(Tableau1[Délai restant]&lt;2,"&lt;48h","≥48h")))</f>
        <v>≥48h</v>
      </c>
      <c r="Q2706" s="14" t="str">
        <f>IF(AND(Tableau1[[#This Row],[En retard?]]="Oui",OR(Tableau1[[#This Row],[Product]]="Citron",Tableau1[[#This Row],[Product]]="Amandes")),"Oui","Non")</f>
        <v>Non</v>
      </c>
      <c r="R2706" t="str">
        <f>CONCATENATE(Tableau1[[#This Row],[OrderCode]],"|",Tableau1[[#This Row],[AnaCode]],"|",Tableau1[[#This Row],[Product]])</f>
        <v>CMD01463101|PEST|Concombre</v>
      </c>
    </row>
    <row r="2707" spans="1:18" x14ac:dyDescent="0.25">
      <c r="A2707" s="1" t="s">
        <v>3502</v>
      </c>
      <c r="B2707" s="1" t="s">
        <v>42</v>
      </c>
      <c r="C2707" s="3" t="s">
        <v>188</v>
      </c>
      <c r="D2707" s="3" t="s">
        <v>38</v>
      </c>
      <c r="E2707" s="1" t="s">
        <v>130</v>
      </c>
      <c r="F2707" s="1" t="s">
        <v>4154</v>
      </c>
      <c r="G2707" s="1" t="s">
        <v>1365</v>
      </c>
      <c r="H2707" s="3">
        <f>SUBSTITUTE(LEFT(Tableau1[[#This Row],[OrderDate]],17),".",":")+0</f>
        <v>43571.602546296293</v>
      </c>
      <c r="I2707" s="3">
        <f>SUBSTITUTE(LEFT(Tableau1[[#This Row],[OrderDueTo]],17),".",":")+0</f>
        <v>43579.5</v>
      </c>
      <c r="J2707" s="13" t="str">
        <f>VLOOKUP(Tableau1[[#This Row],[AnaCode]],'Config Analyses'!A:C,2,FALSE)</f>
        <v>Analyse pesticides</v>
      </c>
      <c r="K2707" s="13" t="str">
        <f>VLOOKUP(Tableau1[[#This Row],[AnaCode]],'Config Analyses'!A:C,3,FALSE)</f>
        <v>Equipe 3</v>
      </c>
      <c r="L2707" s="13" t="str">
        <f>VLOOKUP(Tableau1[[#This Row],[CustomerCode]],'Config Clients'!A:D,3,FALSE)</f>
        <v>Coopérative agricole</v>
      </c>
      <c r="M2707" s="13" t="str">
        <f>VLOOKUP(Tableau1[[#This Row],[CustomerCode]],'Config Clients'!A:D,4,FALSE)</f>
        <v>Julie</v>
      </c>
      <c r="N2707" s="10" t="str">
        <f>IFERROR(IF(Tableau1[[#This Row],[Date rendu]]-'Date de l''export'!$A$2&gt;0,"Non","Oui"),"Oui")</f>
        <v>Non</v>
      </c>
      <c r="O2707" s="11">
        <f>IF(Tableau1[[#This Row],[En retard?]]="Non",Tableau1[[#This Row],[Date rendu]]-'Date de l''export'!$A$2,0)</f>
        <v>7.7404166666674428</v>
      </c>
      <c r="P2707" s="14" t="str">
        <f>IF(Tableau1[[#This Row],[En retard?]]="Oui","HD",IF(Tableau1[Délai restant]&lt;1,"&lt;24h",IF(Tableau1[Délai restant]&lt;2,"&lt;48h","≥48h")))</f>
        <v>≥48h</v>
      </c>
      <c r="Q2707" s="14" t="str">
        <f>IF(AND(Tableau1[[#This Row],[En retard?]]="Oui",OR(Tableau1[[#This Row],[Product]]="Citron",Tableau1[[#This Row],[Product]]="Amandes")),"Oui","Non")</f>
        <v>Non</v>
      </c>
      <c r="R2707" t="str">
        <f>CONCATENATE(Tableau1[[#This Row],[OrderCode]],"|",Tableau1[[#This Row],[AnaCode]],"|",Tableau1[[#This Row],[Product]])</f>
        <v>CMD01568404|PEST|Jus de fruits</v>
      </c>
    </row>
    <row r="2708" spans="1:18" x14ac:dyDescent="0.25">
      <c r="A2708" s="1" t="s">
        <v>366</v>
      </c>
      <c r="B2708" s="1" t="s">
        <v>19</v>
      </c>
      <c r="C2708" s="3" t="s">
        <v>49</v>
      </c>
      <c r="D2708" s="3" t="s">
        <v>8</v>
      </c>
      <c r="E2708" s="1" t="s">
        <v>229</v>
      </c>
      <c r="F2708" s="1" t="s">
        <v>2307</v>
      </c>
      <c r="G2708" s="1" t="s">
        <v>950</v>
      </c>
      <c r="H2708" s="3">
        <f>SUBSTITUTE(LEFT(Tableau1[[#This Row],[OrderDate]],17),".",":")+0</f>
        <v>43571.603148148148</v>
      </c>
      <c r="I2708" s="3">
        <f>SUBSTITUTE(LEFT(Tableau1[[#This Row],[OrderDueTo]],17),".",":")+0</f>
        <v>43574.5</v>
      </c>
      <c r="J2708" s="13" t="str">
        <f>VLOOKUP(Tableau1[[#This Row],[AnaCode]],'Config Analyses'!A:C,2,FALSE)</f>
        <v>Analyse sucres</v>
      </c>
      <c r="K2708" s="13" t="str">
        <f>VLOOKUP(Tableau1[[#This Row],[AnaCode]],'Config Analyses'!A:C,3,FALSE)</f>
        <v>Equipe 2</v>
      </c>
      <c r="L2708" s="13" t="str">
        <f>VLOOKUP(Tableau1[[#This Row],[CustomerCode]],'Config Clients'!A:D,3,FALSE)</f>
        <v>Grande surface</v>
      </c>
      <c r="M2708" s="13" t="str">
        <f>VLOOKUP(Tableau1[[#This Row],[CustomerCode]],'Config Clients'!A:D,4,FALSE)</f>
        <v>Eric</v>
      </c>
      <c r="N2708" s="10" t="str">
        <f>IFERROR(IF(Tableau1[[#This Row],[Date rendu]]-'Date de l''export'!$A$2&gt;0,"Non","Oui"),"Oui")</f>
        <v>Non</v>
      </c>
      <c r="O2708" s="11">
        <f>IF(Tableau1[[#This Row],[En retard?]]="Non",Tableau1[[#This Row],[Date rendu]]-'Date de l''export'!$A$2,0)</f>
        <v>2.7404166666674428</v>
      </c>
      <c r="P2708" s="14" t="str">
        <f>IF(Tableau1[[#This Row],[En retard?]]="Oui","HD",IF(Tableau1[Délai restant]&lt;1,"&lt;24h",IF(Tableau1[Délai restant]&lt;2,"&lt;48h","≥48h")))</f>
        <v>≥48h</v>
      </c>
      <c r="Q2708" s="14" t="str">
        <f>IF(AND(Tableau1[[#This Row],[En retard?]]="Oui",OR(Tableau1[[#This Row],[Product]]="Citron",Tableau1[[#This Row],[Product]]="Amandes")),"Oui","Non")</f>
        <v>Non</v>
      </c>
      <c r="R2708" t="str">
        <f>CONCATENATE(Tableau1[[#This Row],[OrderCode]],"|",Tableau1[[#This Row],[AnaCode]],"|",Tableau1[[#This Row],[Product]])</f>
        <v>CMD01645804|SCR|Bettrave</v>
      </c>
    </row>
    <row r="2709" spans="1:18" x14ac:dyDescent="0.25">
      <c r="A2709" s="1" t="s">
        <v>234</v>
      </c>
      <c r="B2709" s="1" t="s">
        <v>21</v>
      </c>
      <c r="C2709" s="3" t="s">
        <v>54</v>
      </c>
      <c r="D2709" s="3" t="s">
        <v>10</v>
      </c>
      <c r="E2709" s="1" t="s">
        <v>179</v>
      </c>
      <c r="F2709" s="1" t="s">
        <v>1838</v>
      </c>
      <c r="G2709" s="1" t="s">
        <v>945</v>
      </c>
      <c r="H2709" s="3">
        <f>SUBSTITUTE(LEFT(Tableau1[[#This Row],[OrderDate]],17),".",":")+0</f>
        <v>43571.603368055556</v>
      </c>
      <c r="I2709" s="3">
        <f>SUBSTITUTE(LEFT(Tableau1[[#This Row],[OrderDueTo]],17),".",":")+0</f>
        <v>43572.5</v>
      </c>
      <c r="J2709" s="13" t="str">
        <f>VLOOKUP(Tableau1[[#This Row],[AnaCode]],'Config Analyses'!A:C,2,FALSE)</f>
        <v>Analyse métaux lourds</v>
      </c>
      <c r="K2709" s="13" t="str">
        <f>VLOOKUP(Tableau1[[#This Row],[AnaCode]],'Config Analyses'!A:C,3,FALSE)</f>
        <v>Equipe 1</v>
      </c>
      <c r="L2709" s="13" t="str">
        <f>VLOOKUP(Tableau1[[#This Row],[CustomerCode]],'Config Clients'!A:D,3,FALSE)</f>
        <v>Coopérative agricole</v>
      </c>
      <c r="M2709" s="13" t="str">
        <f>VLOOKUP(Tableau1[[#This Row],[CustomerCode]],'Config Clients'!A:D,4,FALSE)</f>
        <v>Julie</v>
      </c>
      <c r="N2709" s="10" t="str">
        <f>IFERROR(IF(Tableau1[[#This Row],[Date rendu]]-'Date de l''export'!$A$2&gt;0,"Non","Oui"),"Oui")</f>
        <v>Non</v>
      </c>
      <c r="O2709" s="11">
        <f>IF(Tableau1[[#This Row],[En retard?]]="Non",Tableau1[[#This Row],[Date rendu]]-'Date de l''export'!$A$2,0)</f>
        <v>0.74041666666744277</v>
      </c>
      <c r="P2709" s="14" t="str">
        <f>IF(Tableau1[[#This Row],[En retard?]]="Oui","HD",IF(Tableau1[Délai restant]&lt;1,"&lt;24h",IF(Tableau1[Délai restant]&lt;2,"&lt;48h","≥48h")))</f>
        <v>&lt;24h</v>
      </c>
      <c r="Q2709" s="14" t="str">
        <f>IF(AND(Tableau1[[#This Row],[En retard?]]="Oui",OR(Tableau1[[#This Row],[Product]]="Citron",Tableau1[[#This Row],[Product]]="Amandes")),"Oui","Non")</f>
        <v>Non</v>
      </c>
      <c r="R2709" t="str">
        <f>CONCATENATE(Tableau1[[#This Row],[OrderCode]],"|",Tableau1[[#This Row],[AnaCode]],"|",Tableau1[[#This Row],[Product]])</f>
        <v>CMD01665304|MTX|Carotte</v>
      </c>
    </row>
    <row r="2710" spans="1:18" x14ac:dyDescent="0.25">
      <c r="A2710" s="1" t="s">
        <v>3698</v>
      </c>
      <c r="B2710" s="1" t="s">
        <v>42</v>
      </c>
      <c r="C2710" s="3" t="s">
        <v>73</v>
      </c>
      <c r="D2710" s="3" t="s">
        <v>23</v>
      </c>
      <c r="E2710" s="1" t="s">
        <v>130</v>
      </c>
      <c r="F2710" s="1" t="s">
        <v>4155</v>
      </c>
      <c r="G2710" s="1" t="s">
        <v>1365</v>
      </c>
      <c r="H2710" s="3">
        <f>SUBSTITUTE(LEFT(Tableau1[[#This Row],[OrderDate]],17),".",":")+0</f>
        <v>43571.60428240741</v>
      </c>
      <c r="I2710" s="3">
        <f>SUBSTITUTE(LEFT(Tableau1[[#This Row],[OrderDueTo]],17),".",":")+0</f>
        <v>43579.5</v>
      </c>
      <c r="J2710" s="13" t="str">
        <f>VLOOKUP(Tableau1[[#This Row],[AnaCode]],'Config Analyses'!A:C,2,FALSE)</f>
        <v>Analyse pesticides</v>
      </c>
      <c r="K2710" s="13" t="str">
        <f>VLOOKUP(Tableau1[[#This Row],[AnaCode]],'Config Analyses'!A:C,3,FALSE)</f>
        <v>Equipe 3</v>
      </c>
      <c r="L2710" s="13" t="str">
        <f>VLOOKUP(Tableau1[[#This Row],[CustomerCode]],'Config Clients'!A:D,3,FALSE)</f>
        <v>Entreprises agro-alimentaires</v>
      </c>
      <c r="M2710" s="13" t="str">
        <f>VLOOKUP(Tableau1[[#This Row],[CustomerCode]],'Config Clients'!A:D,4,FALSE)</f>
        <v>Julien</v>
      </c>
      <c r="N2710" s="10" t="str">
        <f>IFERROR(IF(Tableau1[[#This Row],[Date rendu]]-'Date de l''export'!$A$2&gt;0,"Non","Oui"),"Oui")</f>
        <v>Non</v>
      </c>
      <c r="O2710" s="11">
        <f>IF(Tableau1[[#This Row],[En retard?]]="Non",Tableau1[[#This Row],[Date rendu]]-'Date de l''export'!$A$2,0)</f>
        <v>7.7404166666674428</v>
      </c>
      <c r="P2710" s="14" t="str">
        <f>IF(Tableau1[[#This Row],[En retard?]]="Oui","HD",IF(Tableau1[Délai restant]&lt;1,"&lt;24h",IF(Tableau1[Délai restant]&lt;2,"&lt;48h","≥48h")))</f>
        <v>≥48h</v>
      </c>
      <c r="Q2710" s="14" t="str">
        <f>IF(AND(Tableau1[[#This Row],[En retard?]]="Oui",OR(Tableau1[[#This Row],[Product]]="Citron",Tableau1[[#This Row],[Product]]="Amandes")),"Oui","Non")</f>
        <v>Non</v>
      </c>
      <c r="R2710" t="str">
        <f>CONCATENATE(Tableau1[[#This Row],[OrderCode]],"|",Tableau1[[#This Row],[AnaCode]],"|",Tableau1[[#This Row],[Product]])</f>
        <v>CMD01714702|PEST|Jus de fruits</v>
      </c>
    </row>
    <row r="2711" spans="1:18" x14ac:dyDescent="0.25">
      <c r="A2711" s="1" t="s">
        <v>4156</v>
      </c>
      <c r="B2711" s="1" t="s">
        <v>42</v>
      </c>
      <c r="C2711" s="3" t="s">
        <v>188</v>
      </c>
      <c r="D2711" s="3" t="s">
        <v>38</v>
      </c>
      <c r="E2711" s="1" t="s">
        <v>130</v>
      </c>
      <c r="F2711" s="1" t="s">
        <v>4157</v>
      </c>
      <c r="G2711" s="1" t="s">
        <v>1365</v>
      </c>
      <c r="H2711" s="3">
        <f>SUBSTITUTE(LEFT(Tableau1[[#This Row],[OrderDate]],17),".",":")+0</f>
        <v>43571.605624999997</v>
      </c>
      <c r="I2711" s="3">
        <f>SUBSTITUTE(LEFT(Tableau1[[#This Row],[OrderDueTo]],17),".",":")+0</f>
        <v>43579.5</v>
      </c>
      <c r="J2711" s="13" t="str">
        <f>VLOOKUP(Tableau1[[#This Row],[AnaCode]],'Config Analyses'!A:C,2,FALSE)</f>
        <v>Analyse pesticides</v>
      </c>
      <c r="K2711" s="13" t="str">
        <f>VLOOKUP(Tableau1[[#This Row],[AnaCode]],'Config Analyses'!A:C,3,FALSE)</f>
        <v>Equipe 3</v>
      </c>
      <c r="L2711" s="13" t="str">
        <f>VLOOKUP(Tableau1[[#This Row],[CustomerCode]],'Config Clients'!A:D,3,FALSE)</f>
        <v>Coopérative agricole</v>
      </c>
      <c r="M2711" s="13" t="str">
        <f>VLOOKUP(Tableau1[[#This Row],[CustomerCode]],'Config Clients'!A:D,4,FALSE)</f>
        <v>Julie</v>
      </c>
      <c r="N2711" s="10" t="str">
        <f>IFERROR(IF(Tableau1[[#This Row],[Date rendu]]-'Date de l''export'!$A$2&gt;0,"Non","Oui"),"Oui")</f>
        <v>Non</v>
      </c>
      <c r="O2711" s="11">
        <f>IF(Tableau1[[#This Row],[En retard?]]="Non",Tableau1[[#This Row],[Date rendu]]-'Date de l''export'!$A$2,0)</f>
        <v>7.7404166666674428</v>
      </c>
      <c r="P2711" s="14" t="str">
        <f>IF(Tableau1[[#This Row],[En retard?]]="Oui","HD",IF(Tableau1[Délai restant]&lt;1,"&lt;24h",IF(Tableau1[Délai restant]&lt;2,"&lt;48h","≥48h")))</f>
        <v>≥48h</v>
      </c>
      <c r="Q2711" s="14" t="str">
        <f>IF(AND(Tableau1[[#This Row],[En retard?]]="Oui",OR(Tableau1[[#This Row],[Product]]="Citron",Tableau1[[#This Row],[Product]]="Amandes")),"Oui","Non")</f>
        <v>Non</v>
      </c>
      <c r="R2711" t="str">
        <f>CONCATENATE(Tableau1[[#This Row],[OrderCode]],"|",Tableau1[[#This Row],[AnaCode]],"|",Tableau1[[#This Row],[Product]])</f>
        <v>CMD01440302|PEST|Jus de fruits</v>
      </c>
    </row>
    <row r="2712" spans="1:18" x14ac:dyDescent="0.25">
      <c r="A2712" s="1" t="s">
        <v>815</v>
      </c>
      <c r="B2712" s="1" t="s">
        <v>32</v>
      </c>
      <c r="C2712" s="3" t="s">
        <v>61</v>
      </c>
      <c r="D2712" s="3" t="s">
        <v>14</v>
      </c>
      <c r="E2712" s="1" t="s">
        <v>107</v>
      </c>
      <c r="F2712" s="1" t="s">
        <v>3049</v>
      </c>
      <c r="G2712" s="1" t="s">
        <v>973</v>
      </c>
      <c r="H2712" s="3">
        <f>SUBSTITUTE(LEFT(Tableau1[[#This Row],[OrderDate]],17),".",":")+0</f>
        <v>43571.608136574076</v>
      </c>
      <c r="I2712" s="3">
        <f>SUBSTITUTE(LEFT(Tableau1[[#This Row],[OrderDueTo]],17),".",":")+0</f>
        <v>43575.5</v>
      </c>
      <c r="J2712" s="13" t="str">
        <f>VLOOKUP(Tableau1[[#This Row],[AnaCode]],'Config Analyses'!A:C,2,FALSE)</f>
        <v>Analyse nutritionelle</v>
      </c>
      <c r="K2712" s="13" t="str">
        <f>VLOOKUP(Tableau1[[#This Row],[AnaCode]],'Config Analyses'!A:C,3,FALSE)</f>
        <v>Equipe 2</v>
      </c>
      <c r="L2712" s="13" t="str">
        <f>VLOOKUP(Tableau1[[#This Row],[CustomerCode]],'Config Clients'!A:D,3,FALSE)</f>
        <v>Grande surface</v>
      </c>
      <c r="M2712" s="13" t="str">
        <f>VLOOKUP(Tableau1[[#This Row],[CustomerCode]],'Config Clients'!A:D,4,FALSE)</f>
        <v>Eric</v>
      </c>
      <c r="N2712" s="10" t="str">
        <f>IFERROR(IF(Tableau1[[#This Row],[Date rendu]]-'Date de l''export'!$A$2&gt;0,"Non","Oui"),"Oui")</f>
        <v>Non</v>
      </c>
      <c r="O2712" s="11">
        <f>IF(Tableau1[[#This Row],[En retard?]]="Non",Tableau1[[#This Row],[Date rendu]]-'Date de l''export'!$A$2,0)</f>
        <v>3.7404166666674428</v>
      </c>
      <c r="P2712" s="14" t="str">
        <f>IF(Tableau1[[#This Row],[En retard?]]="Oui","HD",IF(Tableau1[Délai restant]&lt;1,"&lt;24h",IF(Tableau1[Délai restant]&lt;2,"&lt;48h","≥48h")))</f>
        <v>≥48h</v>
      </c>
      <c r="Q2712" s="14" t="str">
        <f>IF(AND(Tableau1[[#This Row],[En retard?]]="Oui",OR(Tableau1[[#This Row],[Product]]="Citron",Tableau1[[#This Row],[Product]]="Amandes")),"Oui","Non")</f>
        <v>Non</v>
      </c>
      <c r="R2712" t="str">
        <f>CONCATENATE(Tableau1[[#This Row],[OrderCode]],"|",Tableau1[[#This Row],[AnaCode]],"|",Tableau1[[#This Row],[Product]])</f>
        <v>CMD01779204|NTR|Tomate</v>
      </c>
    </row>
    <row r="2713" spans="1:18" x14ac:dyDescent="0.25">
      <c r="A2713" s="1" t="s">
        <v>308</v>
      </c>
      <c r="B2713" s="1" t="s">
        <v>42</v>
      </c>
      <c r="C2713" s="3" t="s">
        <v>65</v>
      </c>
      <c r="D2713" s="3" t="s">
        <v>17</v>
      </c>
      <c r="E2713" s="1" t="s">
        <v>229</v>
      </c>
      <c r="F2713" s="1" t="s">
        <v>3050</v>
      </c>
      <c r="G2713" s="1" t="s">
        <v>950</v>
      </c>
      <c r="H2713" s="3">
        <f>SUBSTITUTE(LEFT(Tableau1[[#This Row],[OrderDate]],17),".",":")+0</f>
        <v>43571.608252314814</v>
      </c>
      <c r="I2713" s="3">
        <f>SUBSTITUTE(LEFT(Tableau1[[#This Row],[OrderDueTo]],17),".",":")+0</f>
        <v>43574.5</v>
      </c>
      <c r="J2713" s="13" t="str">
        <f>VLOOKUP(Tableau1[[#This Row],[AnaCode]],'Config Analyses'!A:C,2,FALSE)</f>
        <v>Analyse sucres</v>
      </c>
      <c r="K2713" s="13" t="str">
        <f>VLOOKUP(Tableau1[[#This Row],[AnaCode]],'Config Analyses'!A:C,3,FALSE)</f>
        <v>Equipe 2</v>
      </c>
      <c r="L2713" s="13" t="str">
        <f>VLOOKUP(Tableau1[[#This Row],[CustomerCode]],'Config Clients'!A:D,3,FALSE)</f>
        <v>Entreprises agro-alimentaires</v>
      </c>
      <c r="M2713" s="13" t="str">
        <f>VLOOKUP(Tableau1[[#This Row],[CustomerCode]],'Config Clients'!A:D,4,FALSE)</f>
        <v>Marc</v>
      </c>
      <c r="N2713" s="10" t="str">
        <f>IFERROR(IF(Tableau1[[#This Row],[Date rendu]]-'Date de l''export'!$A$2&gt;0,"Non","Oui"),"Oui")</f>
        <v>Non</v>
      </c>
      <c r="O2713" s="11">
        <f>IF(Tableau1[[#This Row],[En retard?]]="Non",Tableau1[[#This Row],[Date rendu]]-'Date de l''export'!$A$2,0)</f>
        <v>2.7404166666674428</v>
      </c>
      <c r="P2713" s="14" t="str">
        <f>IF(Tableau1[[#This Row],[En retard?]]="Oui","HD",IF(Tableau1[Délai restant]&lt;1,"&lt;24h",IF(Tableau1[Délai restant]&lt;2,"&lt;48h","≥48h")))</f>
        <v>≥48h</v>
      </c>
      <c r="Q2713" s="14" t="str">
        <f>IF(AND(Tableau1[[#This Row],[En retard?]]="Oui",OR(Tableau1[[#This Row],[Product]]="Citron",Tableau1[[#This Row],[Product]]="Amandes")),"Oui","Non")</f>
        <v>Non</v>
      </c>
      <c r="R2713" t="str">
        <f>CONCATENATE(Tableau1[[#This Row],[OrderCode]],"|",Tableau1[[#This Row],[AnaCode]],"|",Tableau1[[#This Row],[Product]])</f>
        <v>CMD01672603|SCR|Jus de fruits</v>
      </c>
    </row>
    <row r="2714" spans="1:18" x14ac:dyDescent="0.25">
      <c r="A2714" s="1" t="s">
        <v>4158</v>
      </c>
      <c r="B2714" s="1" t="s">
        <v>42</v>
      </c>
      <c r="C2714" s="3" t="s">
        <v>73</v>
      </c>
      <c r="D2714" s="3" t="s">
        <v>23</v>
      </c>
      <c r="E2714" s="1" t="s">
        <v>179</v>
      </c>
      <c r="F2714" s="1" t="s">
        <v>4159</v>
      </c>
      <c r="G2714" s="1" t="s">
        <v>945</v>
      </c>
      <c r="H2714" s="3">
        <f>SUBSTITUTE(LEFT(Tableau1[[#This Row],[OrderDate]],17),".",":")+0</f>
        <v>43571.608495370368</v>
      </c>
      <c r="I2714" s="3">
        <f>SUBSTITUTE(LEFT(Tableau1[[#This Row],[OrderDueTo]],17),".",":")+0</f>
        <v>43572.5</v>
      </c>
      <c r="J2714" s="13" t="str">
        <f>VLOOKUP(Tableau1[[#This Row],[AnaCode]],'Config Analyses'!A:C,2,FALSE)</f>
        <v>Analyse métaux lourds</v>
      </c>
      <c r="K2714" s="13" t="str">
        <f>VLOOKUP(Tableau1[[#This Row],[AnaCode]],'Config Analyses'!A:C,3,FALSE)</f>
        <v>Equipe 1</v>
      </c>
      <c r="L2714" s="13" t="str">
        <f>VLOOKUP(Tableau1[[#This Row],[CustomerCode]],'Config Clients'!A:D,3,FALSE)</f>
        <v>Entreprises agro-alimentaires</v>
      </c>
      <c r="M2714" s="13" t="str">
        <f>VLOOKUP(Tableau1[[#This Row],[CustomerCode]],'Config Clients'!A:D,4,FALSE)</f>
        <v>Julien</v>
      </c>
      <c r="N2714" s="10" t="str">
        <f>IFERROR(IF(Tableau1[[#This Row],[Date rendu]]-'Date de l''export'!$A$2&gt;0,"Non","Oui"),"Oui")</f>
        <v>Non</v>
      </c>
      <c r="O2714" s="11">
        <f>IF(Tableau1[[#This Row],[En retard?]]="Non",Tableau1[[#This Row],[Date rendu]]-'Date de l''export'!$A$2,0)</f>
        <v>0.74041666666744277</v>
      </c>
      <c r="P2714" s="14" t="str">
        <f>IF(Tableau1[[#This Row],[En retard?]]="Oui","HD",IF(Tableau1[Délai restant]&lt;1,"&lt;24h",IF(Tableau1[Délai restant]&lt;2,"&lt;48h","≥48h")))</f>
        <v>&lt;24h</v>
      </c>
      <c r="Q2714" s="14" t="str">
        <f>IF(AND(Tableau1[[#This Row],[En retard?]]="Oui",OR(Tableau1[[#This Row],[Product]]="Citron",Tableau1[[#This Row],[Product]]="Amandes")),"Oui","Non")</f>
        <v>Non</v>
      </c>
      <c r="R2714" t="str">
        <f>CONCATENATE(Tableau1[[#This Row],[OrderCode]],"|",Tableau1[[#This Row],[AnaCode]],"|",Tableau1[[#This Row],[Product]])</f>
        <v>CMD01755304|MTX|Jus de fruits</v>
      </c>
    </row>
    <row r="2715" spans="1:18" x14ac:dyDescent="0.25">
      <c r="A2715" s="1" t="s">
        <v>772</v>
      </c>
      <c r="B2715" s="1" t="s">
        <v>31</v>
      </c>
      <c r="C2715" s="3" t="s">
        <v>52</v>
      </c>
      <c r="D2715" s="3" t="s">
        <v>9</v>
      </c>
      <c r="E2715" s="1" t="s">
        <v>179</v>
      </c>
      <c r="F2715" s="1" t="s">
        <v>2608</v>
      </c>
      <c r="G2715" s="1" t="s">
        <v>945</v>
      </c>
      <c r="H2715" s="3">
        <f>SUBSTITUTE(LEFT(Tableau1[[#This Row],[OrderDate]],17),".",":")+0</f>
        <v>43571.608564814815</v>
      </c>
      <c r="I2715" s="3">
        <f>SUBSTITUTE(LEFT(Tableau1[[#This Row],[OrderDueTo]],17),".",":")+0</f>
        <v>43572.5</v>
      </c>
      <c r="J2715" s="13" t="str">
        <f>VLOOKUP(Tableau1[[#This Row],[AnaCode]],'Config Analyses'!A:C,2,FALSE)</f>
        <v>Analyse métaux lourds</v>
      </c>
      <c r="K2715" s="13" t="str">
        <f>VLOOKUP(Tableau1[[#This Row],[AnaCode]],'Config Analyses'!A:C,3,FALSE)</f>
        <v>Equipe 1</v>
      </c>
      <c r="L2715" s="13" t="str">
        <f>VLOOKUP(Tableau1[[#This Row],[CustomerCode]],'Config Clients'!A:D,3,FALSE)</f>
        <v>Centrale d'achats</v>
      </c>
      <c r="M2715" s="13" t="str">
        <f>VLOOKUP(Tableau1[[#This Row],[CustomerCode]],'Config Clients'!A:D,4,FALSE)</f>
        <v>Sandrine</v>
      </c>
      <c r="N2715" s="10" t="str">
        <f>IFERROR(IF(Tableau1[[#This Row],[Date rendu]]-'Date de l''export'!$A$2&gt;0,"Non","Oui"),"Oui")</f>
        <v>Non</v>
      </c>
      <c r="O2715" s="11">
        <f>IF(Tableau1[[#This Row],[En retard?]]="Non",Tableau1[[#This Row],[Date rendu]]-'Date de l''export'!$A$2,0)</f>
        <v>0.74041666666744277</v>
      </c>
      <c r="P2715" s="14" t="str">
        <f>IF(Tableau1[[#This Row],[En retard?]]="Oui","HD",IF(Tableau1[Délai restant]&lt;1,"&lt;24h",IF(Tableau1[Délai restant]&lt;2,"&lt;48h","≥48h")))</f>
        <v>&lt;24h</v>
      </c>
      <c r="Q2715" s="14" t="str">
        <f>IF(AND(Tableau1[[#This Row],[En retard?]]="Oui",OR(Tableau1[[#This Row],[Product]]="Citron",Tableau1[[#This Row],[Product]]="Amandes")),"Oui","Non")</f>
        <v>Non</v>
      </c>
      <c r="R2715" t="str">
        <f>CONCATENATE(Tableau1[[#This Row],[OrderCode]],"|",Tableau1[[#This Row],[AnaCode]],"|",Tableau1[[#This Row],[Product]])</f>
        <v>CMD01784007|MTX|Pomme de terre</v>
      </c>
    </row>
    <row r="2716" spans="1:18" x14ac:dyDescent="0.25">
      <c r="A2716" s="1" t="s">
        <v>289</v>
      </c>
      <c r="B2716" s="1" t="s">
        <v>32</v>
      </c>
      <c r="C2716" s="3" t="s">
        <v>61</v>
      </c>
      <c r="D2716" s="3" t="s">
        <v>14</v>
      </c>
      <c r="E2716" s="1" t="s">
        <v>226</v>
      </c>
      <c r="F2716" s="1" t="s">
        <v>2293</v>
      </c>
      <c r="G2716" s="1" t="s">
        <v>950</v>
      </c>
      <c r="H2716" s="3">
        <f>SUBSTITUTE(LEFT(Tableau1[[#This Row],[OrderDate]],17),".",":")+0</f>
        <v>43571.609236111108</v>
      </c>
      <c r="I2716" s="3">
        <f>SUBSTITUTE(LEFT(Tableau1[[#This Row],[OrderDueTo]],17),".",":")+0</f>
        <v>43574.5</v>
      </c>
      <c r="J2716" s="13" t="str">
        <f>VLOOKUP(Tableau1[[#This Row],[AnaCode]],'Config Analyses'!A:C,2,FALSE)</f>
        <v>Analyse microbiologique</v>
      </c>
      <c r="K2716" s="13" t="str">
        <f>VLOOKUP(Tableau1[[#This Row],[AnaCode]],'Config Analyses'!A:C,3,FALSE)</f>
        <v>Equipe 4</v>
      </c>
      <c r="L2716" s="13" t="str">
        <f>VLOOKUP(Tableau1[[#This Row],[CustomerCode]],'Config Clients'!A:D,3,FALSE)</f>
        <v>Grande surface</v>
      </c>
      <c r="M2716" s="13" t="str">
        <f>VLOOKUP(Tableau1[[#This Row],[CustomerCode]],'Config Clients'!A:D,4,FALSE)</f>
        <v>Eric</v>
      </c>
      <c r="N2716" s="10" t="str">
        <f>IFERROR(IF(Tableau1[[#This Row],[Date rendu]]-'Date de l''export'!$A$2&gt;0,"Non","Oui"),"Oui")</f>
        <v>Non</v>
      </c>
      <c r="O2716" s="11">
        <f>IF(Tableau1[[#This Row],[En retard?]]="Non",Tableau1[[#This Row],[Date rendu]]-'Date de l''export'!$A$2,0)</f>
        <v>2.7404166666674428</v>
      </c>
      <c r="P2716" s="14" t="str">
        <f>IF(Tableau1[[#This Row],[En retard?]]="Oui","HD",IF(Tableau1[Délai restant]&lt;1,"&lt;24h",IF(Tableau1[Délai restant]&lt;2,"&lt;48h","≥48h")))</f>
        <v>≥48h</v>
      </c>
      <c r="Q2716" s="14" t="str">
        <f>IF(AND(Tableau1[[#This Row],[En retard?]]="Oui",OR(Tableau1[[#This Row],[Product]]="Citron",Tableau1[[#This Row],[Product]]="Amandes")),"Oui","Non")</f>
        <v>Non</v>
      </c>
      <c r="R2716" t="str">
        <f>CONCATENATE(Tableau1[[#This Row],[OrderCode]],"|",Tableau1[[#This Row],[AnaCode]],"|",Tableau1[[#This Row],[Product]])</f>
        <v>CMD01570104|BACT|Tomate</v>
      </c>
    </row>
    <row r="2717" spans="1:18" x14ac:dyDescent="0.25">
      <c r="A2717" s="1" t="s">
        <v>71</v>
      </c>
      <c r="B2717" s="1" t="s">
        <v>31</v>
      </c>
      <c r="C2717" s="3" t="s">
        <v>72</v>
      </c>
      <c r="D2717" s="3" t="s">
        <v>22</v>
      </c>
      <c r="E2717" s="1" t="s">
        <v>229</v>
      </c>
      <c r="F2717" s="1" t="s">
        <v>3052</v>
      </c>
      <c r="G2717" s="1" t="s">
        <v>950</v>
      </c>
      <c r="H2717" s="3">
        <f>SUBSTITUTE(LEFT(Tableau1[[#This Row],[OrderDate]],17),".",":")+0</f>
        <v>43571.609953703701</v>
      </c>
      <c r="I2717" s="3">
        <f>SUBSTITUTE(LEFT(Tableau1[[#This Row],[OrderDueTo]],17),".",":")+0</f>
        <v>43574.5</v>
      </c>
      <c r="J2717" s="13" t="str">
        <f>VLOOKUP(Tableau1[[#This Row],[AnaCode]],'Config Analyses'!A:C,2,FALSE)</f>
        <v>Analyse sucres</v>
      </c>
      <c r="K2717" s="13" t="str">
        <f>VLOOKUP(Tableau1[[#This Row],[AnaCode]],'Config Analyses'!A:C,3,FALSE)</f>
        <v>Equipe 2</v>
      </c>
      <c r="L2717" s="13" t="str">
        <f>VLOOKUP(Tableau1[[#This Row],[CustomerCode]],'Config Clients'!A:D,3,FALSE)</f>
        <v>Coopérative agricole</v>
      </c>
      <c r="M2717" s="13" t="str">
        <f>VLOOKUP(Tableau1[[#This Row],[CustomerCode]],'Config Clients'!A:D,4,FALSE)</f>
        <v>Julie</v>
      </c>
      <c r="N2717" s="10" t="str">
        <f>IFERROR(IF(Tableau1[[#This Row],[Date rendu]]-'Date de l''export'!$A$2&gt;0,"Non","Oui"),"Oui")</f>
        <v>Non</v>
      </c>
      <c r="O2717" s="11">
        <f>IF(Tableau1[[#This Row],[En retard?]]="Non",Tableau1[[#This Row],[Date rendu]]-'Date de l''export'!$A$2,0)</f>
        <v>2.7404166666674428</v>
      </c>
      <c r="P2717" s="14" t="str">
        <f>IF(Tableau1[[#This Row],[En retard?]]="Oui","HD",IF(Tableau1[Délai restant]&lt;1,"&lt;24h",IF(Tableau1[Délai restant]&lt;2,"&lt;48h","≥48h")))</f>
        <v>≥48h</v>
      </c>
      <c r="Q2717" s="14" t="str">
        <f>IF(AND(Tableau1[[#This Row],[En retard?]]="Oui",OR(Tableau1[[#This Row],[Product]]="Citron",Tableau1[[#This Row],[Product]]="Amandes")),"Oui","Non")</f>
        <v>Non</v>
      </c>
      <c r="R2717" t="str">
        <f>CONCATENATE(Tableau1[[#This Row],[OrderCode]],"|",Tableau1[[#This Row],[AnaCode]],"|",Tableau1[[#This Row],[Product]])</f>
        <v>CMD01414901|SCR|Pomme de terre</v>
      </c>
    </row>
    <row r="2718" spans="1:18" x14ac:dyDescent="0.25">
      <c r="A2718" s="1" t="s">
        <v>3665</v>
      </c>
      <c r="B2718" s="1" t="s">
        <v>42</v>
      </c>
      <c r="C2718" s="3" t="s">
        <v>188</v>
      </c>
      <c r="D2718" s="3" t="s">
        <v>38</v>
      </c>
      <c r="E2718" s="1" t="s">
        <v>107</v>
      </c>
      <c r="F2718" s="1" t="s">
        <v>4160</v>
      </c>
      <c r="G2718" s="1" t="s">
        <v>973</v>
      </c>
      <c r="H2718" s="3">
        <f>SUBSTITUTE(LEFT(Tableau1[[#This Row],[OrderDate]],17),".",":")+0</f>
        <v>43571.611087962963</v>
      </c>
      <c r="I2718" s="3">
        <f>SUBSTITUTE(LEFT(Tableau1[[#This Row],[OrderDueTo]],17),".",":")+0</f>
        <v>43575.5</v>
      </c>
      <c r="J2718" s="13" t="str">
        <f>VLOOKUP(Tableau1[[#This Row],[AnaCode]],'Config Analyses'!A:C,2,FALSE)</f>
        <v>Analyse nutritionelle</v>
      </c>
      <c r="K2718" s="13" t="str">
        <f>VLOOKUP(Tableau1[[#This Row],[AnaCode]],'Config Analyses'!A:C,3,FALSE)</f>
        <v>Equipe 2</v>
      </c>
      <c r="L2718" s="13" t="str">
        <f>VLOOKUP(Tableau1[[#This Row],[CustomerCode]],'Config Clients'!A:D,3,FALSE)</f>
        <v>Coopérative agricole</v>
      </c>
      <c r="M2718" s="13" t="str">
        <f>VLOOKUP(Tableau1[[#This Row],[CustomerCode]],'Config Clients'!A:D,4,FALSE)</f>
        <v>Julie</v>
      </c>
      <c r="N2718" s="10" t="str">
        <f>IFERROR(IF(Tableau1[[#This Row],[Date rendu]]-'Date de l''export'!$A$2&gt;0,"Non","Oui"),"Oui")</f>
        <v>Non</v>
      </c>
      <c r="O2718" s="11">
        <f>IF(Tableau1[[#This Row],[En retard?]]="Non",Tableau1[[#This Row],[Date rendu]]-'Date de l''export'!$A$2,0)</f>
        <v>3.7404166666674428</v>
      </c>
      <c r="P2718" s="14" t="str">
        <f>IF(Tableau1[[#This Row],[En retard?]]="Oui","HD",IF(Tableau1[Délai restant]&lt;1,"&lt;24h",IF(Tableau1[Délai restant]&lt;2,"&lt;48h","≥48h")))</f>
        <v>≥48h</v>
      </c>
      <c r="Q2718" s="14" t="str">
        <f>IF(AND(Tableau1[[#This Row],[En retard?]]="Oui",OR(Tableau1[[#This Row],[Product]]="Citron",Tableau1[[#This Row],[Product]]="Amandes")),"Oui","Non")</f>
        <v>Non</v>
      </c>
      <c r="R2718" t="str">
        <f>CONCATENATE(Tableau1[[#This Row],[OrderCode]],"|",Tableau1[[#This Row],[AnaCode]],"|",Tableau1[[#This Row],[Product]])</f>
        <v>CMD01646433|NTR|Jus de fruits</v>
      </c>
    </row>
    <row r="2719" spans="1:18" x14ac:dyDescent="0.25">
      <c r="A2719" s="1" t="s">
        <v>640</v>
      </c>
      <c r="B2719" s="1" t="s">
        <v>42</v>
      </c>
      <c r="C2719" s="3" t="s">
        <v>75</v>
      </c>
      <c r="D2719" s="3" t="s">
        <v>24</v>
      </c>
      <c r="E2719" s="1" t="s">
        <v>229</v>
      </c>
      <c r="F2719" s="1" t="s">
        <v>3056</v>
      </c>
      <c r="G2719" s="1" t="s">
        <v>950</v>
      </c>
      <c r="H2719" s="3">
        <f>SUBSTITUTE(LEFT(Tableau1[[#This Row],[OrderDate]],17),".",":")+0</f>
        <v>43571.611435185187</v>
      </c>
      <c r="I2719" s="3">
        <f>SUBSTITUTE(LEFT(Tableau1[[#This Row],[OrderDueTo]],17),".",":")+0</f>
        <v>43574.5</v>
      </c>
      <c r="J2719" s="13" t="str">
        <f>VLOOKUP(Tableau1[[#This Row],[AnaCode]],'Config Analyses'!A:C,2,FALSE)</f>
        <v>Analyse sucres</v>
      </c>
      <c r="K2719" s="13" t="str">
        <f>VLOOKUP(Tableau1[[#This Row],[AnaCode]],'Config Analyses'!A:C,3,FALSE)</f>
        <v>Equipe 2</v>
      </c>
      <c r="L2719" s="13" t="str">
        <f>VLOOKUP(Tableau1[[#This Row],[CustomerCode]],'Config Clients'!A:D,3,FALSE)</f>
        <v>Entreprises agro-alimentaires</v>
      </c>
      <c r="M2719" s="13" t="str">
        <f>VLOOKUP(Tableau1[[#This Row],[CustomerCode]],'Config Clients'!A:D,4,FALSE)</f>
        <v>Julien</v>
      </c>
      <c r="N2719" s="10" t="str">
        <f>IFERROR(IF(Tableau1[[#This Row],[Date rendu]]-'Date de l''export'!$A$2&gt;0,"Non","Oui"),"Oui")</f>
        <v>Non</v>
      </c>
      <c r="O2719" s="11">
        <f>IF(Tableau1[[#This Row],[En retard?]]="Non",Tableau1[[#This Row],[Date rendu]]-'Date de l''export'!$A$2,0)</f>
        <v>2.7404166666674428</v>
      </c>
      <c r="P2719" s="14" t="str">
        <f>IF(Tableau1[[#This Row],[En retard?]]="Oui","HD",IF(Tableau1[Délai restant]&lt;1,"&lt;24h",IF(Tableau1[Délai restant]&lt;2,"&lt;48h","≥48h")))</f>
        <v>≥48h</v>
      </c>
      <c r="Q2719" s="14" t="str">
        <f>IF(AND(Tableau1[[#This Row],[En retard?]]="Oui",OR(Tableau1[[#This Row],[Product]]="Citron",Tableau1[[#This Row],[Product]]="Amandes")),"Oui","Non")</f>
        <v>Non</v>
      </c>
      <c r="R2719" t="str">
        <f>CONCATENATE(Tableau1[[#This Row],[OrderCode]],"|",Tableau1[[#This Row],[AnaCode]],"|",Tableau1[[#This Row],[Product]])</f>
        <v>CMD01790413|SCR|Jus de fruits</v>
      </c>
    </row>
    <row r="2720" spans="1:18" x14ac:dyDescent="0.25">
      <c r="A2720" s="1" t="s">
        <v>3533</v>
      </c>
      <c r="B2720" s="1" t="s">
        <v>42</v>
      </c>
      <c r="C2720" s="3" t="s">
        <v>188</v>
      </c>
      <c r="D2720" s="3" t="s">
        <v>38</v>
      </c>
      <c r="E2720" s="1" t="s">
        <v>130</v>
      </c>
      <c r="F2720" s="1" t="s">
        <v>4161</v>
      </c>
      <c r="G2720" s="1" t="s">
        <v>1365</v>
      </c>
      <c r="H2720" s="3">
        <f>SUBSTITUTE(LEFT(Tableau1[[#This Row],[OrderDate]],17),".",":")+0</f>
        <v>43571.611712962964</v>
      </c>
      <c r="I2720" s="3">
        <f>SUBSTITUTE(LEFT(Tableau1[[#This Row],[OrderDueTo]],17),".",":")+0</f>
        <v>43579.5</v>
      </c>
      <c r="J2720" s="13" t="str">
        <f>VLOOKUP(Tableau1[[#This Row],[AnaCode]],'Config Analyses'!A:C,2,FALSE)</f>
        <v>Analyse pesticides</v>
      </c>
      <c r="K2720" s="13" t="str">
        <f>VLOOKUP(Tableau1[[#This Row],[AnaCode]],'Config Analyses'!A:C,3,FALSE)</f>
        <v>Equipe 3</v>
      </c>
      <c r="L2720" s="13" t="str">
        <f>VLOOKUP(Tableau1[[#This Row],[CustomerCode]],'Config Clients'!A:D,3,FALSE)</f>
        <v>Coopérative agricole</v>
      </c>
      <c r="M2720" s="13" t="str">
        <f>VLOOKUP(Tableau1[[#This Row],[CustomerCode]],'Config Clients'!A:D,4,FALSE)</f>
        <v>Julie</v>
      </c>
      <c r="N2720" s="10" t="str">
        <f>IFERROR(IF(Tableau1[[#This Row],[Date rendu]]-'Date de l''export'!$A$2&gt;0,"Non","Oui"),"Oui")</f>
        <v>Non</v>
      </c>
      <c r="O2720" s="11">
        <f>IF(Tableau1[[#This Row],[En retard?]]="Non",Tableau1[[#This Row],[Date rendu]]-'Date de l''export'!$A$2,0)</f>
        <v>7.7404166666674428</v>
      </c>
      <c r="P2720" s="14" t="str">
        <f>IF(Tableau1[[#This Row],[En retard?]]="Oui","HD",IF(Tableau1[Délai restant]&lt;1,"&lt;24h",IF(Tableau1[Délai restant]&lt;2,"&lt;48h","≥48h")))</f>
        <v>≥48h</v>
      </c>
      <c r="Q2720" s="14" t="str">
        <f>IF(AND(Tableau1[[#This Row],[En retard?]]="Oui",OR(Tableau1[[#This Row],[Product]]="Citron",Tableau1[[#This Row],[Product]]="Amandes")),"Oui","Non")</f>
        <v>Non</v>
      </c>
      <c r="R2720" t="str">
        <f>CONCATENATE(Tableau1[[#This Row],[OrderCode]],"|",Tableau1[[#This Row],[AnaCode]],"|",Tableau1[[#This Row],[Product]])</f>
        <v>CMD01748506|PEST|Jus de fruits</v>
      </c>
    </row>
    <row r="2721" spans="1:18" x14ac:dyDescent="0.25">
      <c r="A2721" s="1" t="s">
        <v>527</v>
      </c>
      <c r="B2721" s="1" t="s">
        <v>31</v>
      </c>
      <c r="C2721" s="3" t="s">
        <v>54</v>
      </c>
      <c r="D2721" s="3" t="s">
        <v>10</v>
      </c>
      <c r="E2721" s="1" t="s">
        <v>229</v>
      </c>
      <c r="F2721" s="1" t="s">
        <v>3057</v>
      </c>
      <c r="G2721" s="1" t="s">
        <v>950</v>
      </c>
      <c r="H2721" s="3">
        <f>SUBSTITUTE(LEFT(Tableau1[[#This Row],[OrderDate]],17),".",":")+0</f>
        <v>43571.611840277779</v>
      </c>
      <c r="I2721" s="3">
        <f>SUBSTITUTE(LEFT(Tableau1[[#This Row],[OrderDueTo]],17),".",":")+0</f>
        <v>43574.5</v>
      </c>
      <c r="J2721" s="13" t="str">
        <f>VLOOKUP(Tableau1[[#This Row],[AnaCode]],'Config Analyses'!A:C,2,FALSE)</f>
        <v>Analyse sucres</v>
      </c>
      <c r="K2721" s="13" t="str">
        <f>VLOOKUP(Tableau1[[#This Row],[AnaCode]],'Config Analyses'!A:C,3,FALSE)</f>
        <v>Equipe 2</v>
      </c>
      <c r="L2721" s="13" t="str">
        <f>VLOOKUP(Tableau1[[#This Row],[CustomerCode]],'Config Clients'!A:D,3,FALSE)</f>
        <v>Coopérative agricole</v>
      </c>
      <c r="M2721" s="13" t="str">
        <f>VLOOKUP(Tableau1[[#This Row],[CustomerCode]],'Config Clients'!A:D,4,FALSE)</f>
        <v>Julie</v>
      </c>
      <c r="N2721" s="10" t="str">
        <f>IFERROR(IF(Tableau1[[#This Row],[Date rendu]]-'Date de l''export'!$A$2&gt;0,"Non","Oui"),"Oui")</f>
        <v>Non</v>
      </c>
      <c r="O2721" s="11">
        <f>IF(Tableau1[[#This Row],[En retard?]]="Non",Tableau1[[#This Row],[Date rendu]]-'Date de l''export'!$A$2,0)</f>
        <v>2.7404166666674428</v>
      </c>
      <c r="P2721" s="14" t="str">
        <f>IF(Tableau1[[#This Row],[En retard?]]="Oui","HD",IF(Tableau1[Délai restant]&lt;1,"&lt;24h",IF(Tableau1[Délai restant]&lt;2,"&lt;48h","≥48h")))</f>
        <v>≥48h</v>
      </c>
      <c r="Q2721" s="14" t="str">
        <f>IF(AND(Tableau1[[#This Row],[En retard?]]="Oui",OR(Tableau1[[#This Row],[Product]]="Citron",Tableau1[[#This Row],[Product]]="Amandes")),"Oui","Non")</f>
        <v>Non</v>
      </c>
      <c r="R2721" t="str">
        <f>CONCATENATE(Tableau1[[#This Row],[OrderCode]],"|",Tableau1[[#This Row],[AnaCode]],"|",Tableau1[[#This Row],[Product]])</f>
        <v>CMD01501904|SCR|Pomme de terre</v>
      </c>
    </row>
    <row r="2722" spans="1:18" x14ac:dyDescent="0.25">
      <c r="A2722" s="1" t="s">
        <v>3476</v>
      </c>
      <c r="B2722" s="1" t="s">
        <v>30</v>
      </c>
      <c r="C2722" s="3" t="s">
        <v>188</v>
      </c>
      <c r="D2722" s="3" t="s">
        <v>38</v>
      </c>
      <c r="E2722" s="1" t="s">
        <v>229</v>
      </c>
      <c r="F2722" s="1" t="s">
        <v>1762</v>
      </c>
      <c r="G2722" s="1" t="s">
        <v>950</v>
      </c>
      <c r="H2722" s="3">
        <f>SUBSTITUTE(LEFT(Tableau1[[#This Row],[OrderDate]],17),".",":")+0</f>
        <v>43571.612083333333</v>
      </c>
      <c r="I2722" s="3">
        <f>SUBSTITUTE(LEFT(Tableau1[[#This Row],[OrderDueTo]],17),".",":")+0</f>
        <v>43574.5</v>
      </c>
      <c r="J2722" s="13" t="str">
        <f>VLOOKUP(Tableau1[[#This Row],[AnaCode]],'Config Analyses'!A:C,2,FALSE)</f>
        <v>Analyse sucres</v>
      </c>
      <c r="K2722" s="13" t="str">
        <f>VLOOKUP(Tableau1[[#This Row],[AnaCode]],'Config Analyses'!A:C,3,FALSE)</f>
        <v>Equipe 2</v>
      </c>
      <c r="L2722" s="13" t="str">
        <f>VLOOKUP(Tableau1[[#This Row],[CustomerCode]],'Config Clients'!A:D,3,FALSE)</f>
        <v>Coopérative agricole</v>
      </c>
      <c r="M2722" s="13" t="str">
        <f>VLOOKUP(Tableau1[[#This Row],[CustomerCode]],'Config Clients'!A:D,4,FALSE)</f>
        <v>Julie</v>
      </c>
      <c r="N2722" s="10" t="str">
        <f>IFERROR(IF(Tableau1[[#This Row],[Date rendu]]-'Date de l''export'!$A$2&gt;0,"Non","Oui"),"Oui")</f>
        <v>Non</v>
      </c>
      <c r="O2722" s="11">
        <f>IF(Tableau1[[#This Row],[En retard?]]="Non",Tableau1[[#This Row],[Date rendu]]-'Date de l''export'!$A$2,0)</f>
        <v>2.7404166666674428</v>
      </c>
      <c r="P2722" s="14" t="str">
        <f>IF(Tableau1[[#This Row],[En retard?]]="Oui","HD",IF(Tableau1[Délai restant]&lt;1,"&lt;24h",IF(Tableau1[Délai restant]&lt;2,"&lt;48h","≥48h")))</f>
        <v>≥48h</v>
      </c>
      <c r="Q2722" s="14" t="str">
        <f>IF(AND(Tableau1[[#This Row],[En retard?]]="Oui",OR(Tableau1[[#This Row],[Product]]="Citron",Tableau1[[#This Row],[Product]]="Amandes")),"Oui","Non")</f>
        <v>Non</v>
      </c>
      <c r="R2722" t="str">
        <f>CONCATENATE(Tableau1[[#This Row],[OrderCode]],"|",Tableau1[[#This Row],[AnaCode]],"|",Tableau1[[#This Row],[Product]])</f>
        <v>CMD01601410|SCR|Bœuf</v>
      </c>
    </row>
    <row r="2723" spans="1:18" x14ac:dyDescent="0.25">
      <c r="A2723" s="1" t="s">
        <v>200</v>
      </c>
      <c r="B2723" s="1" t="s">
        <v>31</v>
      </c>
      <c r="C2723" s="3" t="s">
        <v>61</v>
      </c>
      <c r="D2723" s="3" t="s">
        <v>14</v>
      </c>
      <c r="E2723" s="1" t="s">
        <v>229</v>
      </c>
      <c r="F2723" s="1" t="s">
        <v>1762</v>
      </c>
      <c r="G2723" s="1" t="s">
        <v>950</v>
      </c>
      <c r="H2723" s="3">
        <f>SUBSTITUTE(LEFT(Tableau1[[#This Row],[OrderDate]],17),".",":")+0</f>
        <v>43571.612083333333</v>
      </c>
      <c r="I2723" s="3">
        <f>SUBSTITUTE(LEFT(Tableau1[[#This Row],[OrderDueTo]],17),".",":")+0</f>
        <v>43574.5</v>
      </c>
      <c r="J2723" s="13" t="str">
        <f>VLOOKUP(Tableau1[[#This Row],[AnaCode]],'Config Analyses'!A:C,2,FALSE)</f>
        <v>Analyse sucres</v>
      </c>
      <c r="K2723" s="13" t="str">
        <f>VLOOKUP(Tableau1[[#This Row],[AnaCode]],'Config Analyses'!A:C,3,FALSE)</f>
        <v>Equipe 2</v>
      </c>
      <c r="L2723" s="13" t="str">
        <f>VLOOKUP(Tableau1[[#This Row],[CustomerCode]],'Config Clients'!A:D,3,FALSE)</f>
        <v>Grande surface</v>
      </c>
      <c r="M2723" s="13" t="str">
        <f>VLOOKUP(Tableau1[[#This Row],[CustomerCode]],'Config Clients'!A:D,4,FALSE)</f>
        <v>Eric</v>
      </c>
      <c r="N2723" s="10" t="str">
        <f>IFERROR(IF(Tableau1[[#This Row],[Date rendu]]-'Date de l''export'!$A$2&gt;0,"Non","Oui"),"Oui")</f>
        <v>Non</v>
      </c>
      <c r="O2723" s="11">
        <f>IF(Tableau1[[#This Row],[En retard?]]="Non",Tableau1[[#This Row],[Date rendu]]-'Date de l''export'!$A$2,0)</f>
        <v>2.7404166666674428</v>
      </c>
      <c r="P2723" s="14" t="str">
        <f>IF(Tableau1[[#This Row],[En retard?]]="Oui","HD",IF(Tableau1[Délai restant]&lt;1,"&lt;24h",IF(Tableau1[Délai restant]&lt;2,"&lt;48h","≥48h")))</f>
        <v>≥48h</v>
      </c>
      <c r="Q2723" s="14" t="str">
        <f>IF(AND(Tableau1[[#This Row],[En retard?]]="Oui",OR(Tableau1[[#This Row],[Product]]="Citron",Tableau1[[#This Row],[Product]]="Amandes")),"Oui","Non")</f>
        <v>Non</v>
      </c>
      <c r="R2723" t="str">
        <f>CONCATENATE(Tableau1[[#This Row],[OrderCode]],"|",Tableau1[[#This Row],[AnaCode]],"|",Tableau1[[#This Row],[Product]])</f>
        <v>CMD01658001|SCR|Pomme de terre</v>
      </c>
    </row>
    <row r="2724" spans="1:18" x14ac:dyDescent="0.25">
      <c r="A2724" s="1" t="s">
        <v>374</v>
      </c>
      <c r="B2724" s="1" t="s">
        <v>31</v>
      </c>
      <c r="C2724" s="3" t="s">
        <v>54</v>
      </c>
      <c r="D2724" s="3" t="s">
        <v>10</v>
      </c>
      <c r="E2724" s="1" t="s">
        <v>63</v>
      </c>
      <c r="F2724" s="1" t="s">
        <v>3141</v>
      </c>
      <c r="G2724" s="1" t="s">
        <v>1365</v>
      </c>
      <c r="H2724" s="3">
        <f>SUBSTITUTE(LEFT(Tableau1[[#This Row],[OrderDate]],17),".",":")+0</f>
        <v>43571.61241898148</v>
      </c>
      <c r="I2724" s="3">
        <f>SUBSTITUTE(LEFT(Tableau1[[#This Row],[OrderDueTo]],17),".",":")+0</f>
        <v>43579.5</v>
      </c>
      <c r="J2724" s="13" t="str">
        <f>VLOOKUP(Tableau1[[#This Row],[AnaCode]],'Config Analyses'!A:C,2,FALSE)</f>
        <v>Analyse polluants d'emballage</v>
      </c>
      <c r="K2724" s="13" t="str">
        <f>VLOOKUP(Tableau1[[#This Row],[AnaCode]],'Config Analyses'!A:C,3,FALSE)</f>
        <v>Equipe 3</v>
      </c>
      <c r="L2724" s="13" t="str">
        <f>VLOOKUP(Tableau1[[#This Row],[CustomerCode]],'Config Clients'!A:D,3,FALSE)</f>
        <v>Coopérative agricole</v>
      </c>
      <c r="M2724" s="13" t="str">
        <f>VLOOKUP(Tableau1[[#This Row],[CustomerCode]],'Config Clients'!A:D,4,FALSE)</f>
        <v>Julie</v>
      </c>
      <c r="N2724" s="10" t="str">
        <f>IFERROR(IF(Tableau1[[#This Row],[Date rendu]]-'Date de l''export'!$A$2&gt;0,"Non","Oui"),"Oui")</f>
        <v>Non</v>
      </c>
      <c r="O2724" s="11">
        <f>IF(Tableau1[[#This Row],[En retard?]]="Non",Tableau1[[#This Row],[Date rendu]]-'Date de l''export'!$A$2,0)</f>
        <v>7.7404166666674428</v>
      </c>
      <c r="P2724" s="14" t="str">
        <f>IF(Tableau1[[#This Row],[En retard?]]="Oui","HD",IF(Tableau1[Délai restant]&lt;1,"&lt;24h",IF(Tableau1[Délai restant]&lt;2,"&lt;48h","≥48h")))</f>
        <v>≥48h</v>
      </c>
      <c r="Q2724" s="14" t="str">
        <f>IF(AND(Tableau1[[#This Row],[En retard?]]="Oui",OR(Tableau1[[#This Row],[Product]]="Citron",Tableau1[[#This Row],[Product]]="Amandes")),"Oui","Non")</f>
        <v>Non</v>
      </c>
      <c r="R2724" t="str">
        <f>CONCATENATE(Tableau1[[#This Row],[OrderCode]],"|",Tableau1[[#This Row],[AnaCode]],"|",Tableau1[[#This Row],[Product]])</f>
        <v>CMD01743708|PLLT|Pomme de terre</v>
      </c>
    </row>
    <row r="2725" spans="1:18" x14ac:dyDescent="0.25">
      <c r="A2725" s="1" t="s">
        <v>4162</v>
      </c>
      <c r="B2725" s="1" t="s">
        <v>31</v>
      </c>
      <c r="C2725" s="3" t="s">
        <v>188</v>
      </c>
      <c r="D2725" s="3" t="s">
        <v>38</v>
      </c>
      <c r="E2725" s="1" t="s">
        <v>107</v>
      </c>
      <c r="F2725" s="1" t="s">
        <v>4163</v>
      </c>
      <c r="G2725" s="1" t="s">
        <v>973</v>
      </c>
      <c r="H2725" s="3">
        <f>SUBSTITUTE(LEFT(Tableau1[[#This Row],[OrderDate]],17),".",":")+0</f>
        <v>43571.612442129626</v>
      </c>
      <c r="I2725" s="3">
        <f>SUBSTITUTE(LEFT(Tableau1[[#This Row],[OrderDueTo]],17),".",":")+0</f>
        <v>43575.5</v>
      </c>
      <c r="J2725" s="13" t="str">
        <f>VLOOKUP(Tableau1[[#This Row],[AnaCode]],'Config Analyses'!A:C,2,FALSE)</f>
        <v>Analyse nutritionelle</v>
      </c>
      <c r="K2725" s="13" t="str">
        <f>VLOOKUP(Tableau1[[#This Row],[AnaCode]],'Config Analyses'!A:C,3,FALSE)</f>
        <v>Equipe 2</v>
      </c>
      <c r="L2725" s="13" t="str">
        <f>VLOOKUP(Tableau1[[#This Row],[CustomerCode]],'Config Clients'!A:D,3,FALSE)</f>
        <v>Coopérative agricole</v>
      </c>
      <c r="M2725" s="13" t="str">
        <f>VLOOKUP(Tableau1[[#This Row],[CustomerCode]],'Config Clients'!A:D,4,FALSE)</f>
        <v>Julie</v>
      </c>
      <c r="N2725" s="10" t="str">
        <f>IFERROR(IF(Tableau1[[#This Row],[Date rendu]]-'Date de l''export'!$A$2&gt;0,"Non","Oui"),"Oui")</f>
        <v>Non</v>
      </c>
      <c r="O2725" s="11">
        <f>IF(Tableau1[[#This Row],[En retard?]]="Non",Tableau1[[#This Row],[Date rendu]]-'Date de l''export'!$A$2,0)</f>
        <v>3.7404166666674428</v>
      </c>
      <c r="P2725" s="14" t="str">
        <f>IF(Tableau1[[#This Row],[En retard?]]="Oui","HD",IF(Tableau1[Délai restant]&lt;1,"&lt;24h",IF(Tableau1[Délai restant]&lt;2,"&lt;48h","≥48h")))</f>
        <v>≥48h</v>
      </c>
      <c r="Q2725" s="14" t="str">
        <f>IF(AND(Tableau1[[#This Row],[En retard?]]="Oui",OR(Tableau1[[#This Row],[Product]]="Citron",Tableau1[[#This Row],[Product]]="Amandes")),"Oui","Non")</f>
        <v>Non</v>
      </c>
      <c r="R2725" t="str">
        <f>CONCATENATE(Tableau1[[#This Row],[OrderCode]],"|",Tableau1[[#This Row],[AnaCode]],"|",Tableau1[[#This Row],[Product]])</f>
        <v>CMD01646460|NTR|Pomme de terre</v>
      </c>
    </row>
    <row r="2726" spans="1:18" x14ac:dyDescent="0.25">
      <c r="A2726" s="1" t="s">
        <v>551</v>
      </c>
      <c r="B2726" s="1" t="s">
        <v>31</v>
      </c>
      <c r="C2726" s="3" t="s">
        <v>49</v>
      </c>
      <c r="D2726" s="3" t="s">
        <v>8</v>
      </c>
      <c r="E2726" s="1" t="s">
        <v>229</v>
      </c>
      <c r="F2726" s="1" t="s">
        <v>2353</v>
      </c>
      <c r="G2726" s="1" t="s">
        <v>950</v>
      </c>
      <c r="H2726" s="3">
        <f>SUBSTITUTE(LEFT(Tableau1[[#This Row],[OrderDate]],17),".",":")+0</f>
        <v>43571.612650462965</v>
      </c>
      <c r="I2726" s="3">
        <f>SUBSTITUTE(LEFT(Tableau1[[#This Row],[OrderDueTo]],17),".",":")+0</f>
        <v>43574.5</v>
      </c>
      <c r="J2726" s="13" t="str">
        <f>VLOOKUP(Tableau1[[#This Row],[AnaCode]],'Config Analyses'!A:C,2,FALSE)</f>
        <v>Analyse sucres</v>
      </c>
      <c r="K2726" s="13" t="str">
        <f>VLOOKUP(Tableau1[[#This Row],[AnaCode]],'Config Analyses'!A:C,3,FALSE)</f>
        <v>Equipe 2</v>
      </c>
      <c r="L2726" s="13" t="str">
        <f>VLOOKUP(Tableau1[[#This Row],[CustomerCode]],'Config Clients'!A:D,3,FALSE)</f>
        <v>Grande surface</v>
      </c>
      <c r="M2726" s="13" t="str">
        <f>VLOOKUP(Tableau1[[#This Row],[CustomerCode]],'Config Clients'!A:D,4,FALSE)</f>
        <v>Eric</v>
      </c>
      <c r="N2726" s="10" t="str">
        <f>IFERROR(IF(Tableau1[[#This Row],[Date rendu]]-'Date de l''export'!$A$2&gt;0,"Non","Oui"),"Oui")</f>
        <v>Non</v>
      </c>
      <c r="O2726" s="11">
        <f>IF(Tableau1[[#This Row],[En retard?]]="Non",Tableau1[[#This Row],[Date rendu]]-'Date de l''export'!$A$2,0)</f>
        <v>2.7404166666674428</v>
      </c>
      <c r="P2726" s="14" t="str">
        <f>IF(Tableau1[[#This Row],[En retard?]]="Oui","HD",IF(Tableau1[Délai restant]&lt;1,"&lt;24h",IF(Tableau1[Délai restant]&lt;2,"&lt;48h","≥48h")))</f>
        <v>≥48h</v>
      </c>
      <c r="Q2726" s="14" t="str">
        <f>IF(AND(Tableau1[[#This Row],[En retard?]]="Oui",OR(Tableau1[[#This Row],[Product]]="Citron",Tableau1[[#This Row],[Product]]="Amandes")),"Oui","Non")</f>
        <v>Non</v>
      </c>
      <c r="R2726" t="str">
        <f>CONCATENATE(Tableau1[[#This Row],[OrderCode]],"|",Tableau1[[#This Row],[AnaCode]],"|",Tableau1[[#This Row],[Product]])</f>
        <v>CMD01546203|SCR|Pomme de terre</v>
      </c>
    </row>
    <row r="2727" spans="1:18" x14ac:dyDescent="0.25">
      <c r="A2727" s="1" t="s">
        <v>80</v>
      </c>
      <c r="B2727" s="1" t="s">
        <v>31</v>
      </c>
      <c r="C2727" s="3" t="s">
        <v>61</v>
      </c>
      <c r="D2727" s="3" t="s">
        <v>14</v>
      </c>
      <c r="E2727" s="1" t="s">
        <v>179</v>
      </c>
      <c r="F2727" s="1" t="s">
        <v>3090</v>
      </c>
      <c r="G2727" s="1" t="s">
        <v>945</v>
      </c>
      <c r="H2727" s="3">
        <f>SUBSTITUTE(LEFT(Tableau1[[#This Row],[OrderDate]],17),".",":")+0</f>
        <v>43571.612812500003</v>
      </c>
      <c r="I2727" s="3">
        <f>SUBSTITUTE(LEFT(Tableau1[[#This Row],[OrderDueTo]],17),".",":")+0</f>
        <v>43572.5</v>
      </c>
      <c r="J2727" s="13" t="str">
        <f>VLOOKUP(Tableau1[[#This Row],[AnaCode]],'Config Analyses'!A:C,2,FALSE)</f>
        <v>Analyse métaux lourds</v>
      </c>
      <c r="K2727" s="13" t="str">
        <f>VLOOKUP(Tableau1[[#This Row],[AnaCode]],'Config Analyses'!A:C,3,FALSE)</f>
        <v>Equipe 1</v>
      </c>
      <c r="L2727" s="13" t="str">
        <f>VLOOKUP(Tableau1[[#This Row],[CustomerCode]],'Config Clients'!A:D,3,FALSE)</f>
        <v>Grande surface</v>
      </c>
      <c r="M2727" s="13" t="str">
        <f>VLOOKUP(Tableau1[[#This Row],[CustomerCode]],'Config Clients'!A:D,4,FALSE)</f>
        <v>Eric</v>
      </c>
      <c r="N2727" s="10" t="str">
        <f>IFERROR(IF(Tableau1[[#This Row],[Date rendu]]-'Date de l''export'!$A$2&gt;0,"Non","Oui"),"Oui")</f>
        <v>Non</v>
      </c>
      <c r="O2727" s="11">
        <f>IF(Tableau1[[#This Row],[En retard?]]="Non",Tableau1[[#This Row],[Date rendu]]-'Date de l''export'!$A$2,0)</f>
        <v>0.74041666666744277</v>
      </c>
      <c r="P2727" s="14" t="str">
        <f>IF(Tableau1[[#This Row],[En retard?]]="Oui","HD",IF(Tableau1[Délai restant]&lt;1,"&lt;24h",IF(Tableau1[Délai restant]&lt;2,"&lt;48h","≥48h")))</f>
        <v>&lt;24h</v>
      </c>
      <c r="Q2727" s="14" t="str">
        <f>IF(AND(Tableau1[[#This Row],[En retard?]]="Oui",OR(Tableau1[[#This Row],[Product]]="Citron",Tableau1[[#This Row],[Product]]="Amandes")),"Oui","Non")</f>
        <v>Non</v>
      </c>
      <c r="R2727" t="str">
        <f>CONCATENATE(Tableau1[[#This Row],[OrderCode]],"|",Tableau1[[#This Row],[AnaCode]],"|",Tableau1[[#This Row],[Product]])</f>
        <v>CMD01502002|MTX|Pomme de terre</v>
      </c>
    </row>
    <row r="2728" spans="1:18" x14ac:dyDescent="0.25">
      <c r="A2728" s="1" t="s">
        <v>4164</v>
      </c>
      <c r="B2728" s="1" t="s">
        <v>42</v>
      </c>
      <c r="C2728" s="3" t="s">
        <v>73</v>
      </c>
      <c r="D2728" s="3" t="s">
        <v>23</v>
      </c>
      <c r="E2728" s="1" t="s">
        <v>229</v>
      </c>
      <c r="F2728" s="1" t="s">
        <v>4165</v>
      </c>
      <c r="G2728" s="1" t="s">
        <v>950</v>
      </c>
      <c r="H2728" s="3">
        <f>SUBSTITUTE(LEFT(Tableau1[[#This Row],[OrderDate]],17),".",":")+0</f>
        <v>43571.613495370373</v>
      </c>
      <c r="I2728" s="3">
        <f>SUBSTITUTE(LEFT(Tableau1[[#This Row],[OrderDueTo]],17),".",":")+0</f>
        <v>43574.5</v>
      </c>
      <c r="J2728" s="13" t="str">
        <f>VLOOKUP(Tableau1[[#This Row],[AnaCode]],'Config Analyses'!A:C,2,FALSE)</f>
        <v>Analyse sucres</v>
      </c>
      <c r="K2728" s="13" t="str">
        <f>VLOOKUP(Tableau1[[#This Row],[AnaCode]],'Config Analyses'!A:C,3,FALSE)</f>
        <v>Equipe 2</v>
      </c>
      <c r="L2728" s="13" t="str">
        <f>VLOOKUP(Tableau1[[#This Row],[CustomerCode]],'Config Clients'!A:D,3,FALSE)</f>
        <v>Entreprises agro-alimentaires</v>
      </c>
      <c r="M2728" s="13" t="str">
        <f>VLOOKUP(Tableau1[[#This Row],[CustomerCode]],'Config Clients'!A:D,4,FALSE)</f>
        <v>Julien</v>
      </c>
      <c r="N2728" s="10" t="str">
        <f>IFERROR(IF(Tableau1[[#This Row],[Date rendu]]-'Date de l''export'!$A$2&gt;0,"Non","Oui"),"Oui")</f>
        <v>Non</v>
      </c>
      <c r="O2728" s="11">
        <f>IF(Tableau1[[#This Row],[En retard?]]="Non",Tableau1[[#This Row],[Date rendu]]-'Date de l''export'!$A$2,0)</f>
        <v>2.7404166666674428</v>
      </c>
      <c r="P2728" s="14" t="str">
        <f>IF(Tableau1[[#This Row],[En retard?]]="Oui","HD",IF(Tableau1[Délai restant]&lt;1,"&lt;24h",IF(Tableau1[Délai restant]&lt;2,"&lt;48h","≥48h")))</f>
        <v>≥48h</v>
      </c>
      <c r="Q2728" s="14" t="str">
        <f>IF(AND(Tableau1[[#This Row],[En retard?]]="Oui",OR(Tableau1[[#This Row],[Product]]="Citron",Tableau1[[#This Row],[Product]]="Amandes")),"Oui","Non")</f>
        <v>Non</v>
      </c>
      <c r="R2728" t="str">
        <f>CONCATENATE(Tableau1[[#This Row],[OrderCode]],"|",Tableau1[[#This Row],[AnaCode]],"|",Tableau1[[#This Row],[Product]])</f>
        <v>CMD01795105|SCR|Jus de fruits</v>
      </c>
    </row>
    <row r="2729" spans="1:18" x14ac:dyDescent="0.25">
      <c r="A2729" s="1" t="s">
        <v>3529</v>
      </c>
      <c r="B2729" s="1" t="s">
        <v>42</v>
      </c>
      <c r="C2729" s="3" t="s">
        <v>188</v>
      </c>
      <c r="D2729" s="3" t="s">
        <v>38</v>
      </c>
      <c r="E2729" s="1" t="s">
        <v>50</v>
      </c>
      <c r="F2729" s="1" t="s">
        <v>4166</v>
      </c>
      <c r="G2729" s="1" t="s">
        <v>2152</v>
      </c>
      <c r="H2729" s="3">
        <f>SUBSTITUTE(LEFT(Tableau1[[#This Row],[OrderDate]],17),".",":")+0</f>
        <v>43571.613807870373</v>
      </c>
      <c r="I2729" s="3">
        <f>SUBSTITUTE(LEFT(Tableau1[[#This Row],[OrderDueTo]],17),".",":")+0</f>
        <v>43581.5</v>
      </c>
      <c r="J2729" s="13" t="str">
        <f>VLOOKUP(Tableau1[[#This Row],[AnaCode]],'Config Analyses'!A:C,2,FALSE)</f>
        <v>Analyse OGM</v>
      </c>
      <c r="K2729" s="13" t="str">
        <f>VLOOKUP(Tableau1[[#This Row],[AnaCode]],'Config Analyses'!A:C,3,FALSE)</f>
        <v>Equipe 2</v>
      </c>
      <c r="L2729" s="13" t="str">
        <f>VLOOKUP(Tableau1[[#This Row],[CustomerCode]],'Config Clients'!A:D,3,FALSE)</f>
        <v>Coopérative agricole</v>
      </c>
      <c r="M2729" s="13" t="str">
        <f>VLOOKUP(Tableau1[[#This Row],[CustomerCode]],'Config Clients'!A:D,4,FALSE)</f>
        <v>Julie</v>
      </c>
      <c r="N2729" s="10" t="str">
        <f>IFERROR(IF(Tableau1[[#This Row],[Date rendu]]-'Date de l''export'!$A$2&gt;0,"Non","Oui"),"Oui")</f>
        <v>Non</v>
      </c>
      <c r="O2729" s="11">
        <f>IF(Tableau1[[#This Row],[En retard?]]="Non",Tableau1[[#This Row],[Date rendu]]-'Date de l''export'!$A$2,0)</f>
        <v>9.7404166666674428</v>
      </c>
      <c r="P2729" s="14" t="str">
        <f>IF(Tableau1[[#This Row],[En retard?]]="Oui","HD",IF(Tableau1[Délai restant]&lt;1,"&lt;24h",IF(Tableau1[Délai restant]&lt;2,"&lt;48h","≥48h")))</f>
        <v>≥48h</v>
      </c>
      <c r="Q2729" s="14" t="str">
        <f>IF(AND(Tableau1[[#This Row],[En retard?]]="Oui",OR(Tableau1[[#This Row],[Product]]="Citron",Tableau1[[#This Row],[Product]]="Amandes")),"Oui","Non")</f>
        <v>Non</v>
      </c>
      <c r="R2729" t="str">
        <f>CONCATENATE(Tableau1[[#This Row],[OrderCode]],"|",Tableau1[[#This Row],[AnaCode]],"|",Tableau1[[#This Row],[Product]])</f>
        <v>CMD01568426|OGM|Jus de fruits</v>
      </c>
    </row>
    <row r="2730" spans="1:18" x14ac:dyDescent="0.25">
      <c r="A2730" s="1" t="s">
        <v>905</v>
      </c>
      <c r="B2730" s="1" t="s">
        <v>31</v>
      </c>
      <c r="C2730" s="3" t="s">
        <v>75</v>
      </c>
      <c r="D2730" s="3" t="s">
        <v>24</v>
      </c>
      <c r="E2730" s="1" t="s">
        <v>229</v>
      </c>
      <c r="F2730" s="1" t="s">
        <v>3058</v>
      </c>
      <c r="G2730" s="1" t="s">
        <v>950</v>
      </c>
      <c r="H2730" s="3">
        <f>SUBSTITUTE(LEFT(Tableau1[[#This Row],[OrderDate]],17),".",":")+0</f>
        <v>43571.614849537036</v>
      </c>
      <c r="I2730" s="3">
        <f>SUBSTITUTE(LEFT(Tableau1[[#This Row],[OrderDueTo]],17),".",":")+0</f>
        <v>43574.5</v>
      </c>
      <c r="J2730" s="13" t="str">
        <f>VLOOKUP(Tableau1[[#This Row],[AnaCode]],'Config Analyses'!A:C,2,FALSE)</f>
        <v>Analyse sucres</v>
      </c>
      <c r="K2730" s="13" t="str">
        <f>VLOOKUP(Tableau1[[#This Row],[AnaCode]],'Config Analyses'!A:C,3,FALSE)</f>
        <v>Equipe 2</v>
      </c>
      <c r="L2730" s="13" t="str">
        <f>VLOOKUP(Tableau1[[#This Row],[CustomerCode]],'Config Clients'!A:D,3,FALSE)</f>
        <v>Entreprises agro-alimentaires</v>
      </c>
      <c r="M2730" s="13" t="str">
        <f>VLOOKUP(Tableau1[[#This Row],[CustomerCode]],'Config Clients'!A:D,4,FALSE)</f>
        <v>Julien</v>
      </c>
      <c r="N2730" s="10" t="str">
        <f>IFERROR(IF(Tableau1[[#This Row],[Date rendu]]-'Date de l''export'!$A$2&gt;0,"Non","Oui"),"Oui")</f>
        <v>Non</v>
      </c>
      <c r="O2730" s="11">
        <f>IF(Tableau1[[#This Row],[En retard?]]="Non",Tableau1[[#This Row],[Date rendu]]-'Date de l''export'!$A$2,0)</f>
        <v>2.7404166666674428</v>
      </c>
      <c r="P2730" s="14" t="str">
        <f>IF(Tableau1[[#This Row],[En retard?]]="Oui","HD",IF(Tableau1[Délai restant]&lt;1,"&lt;24h",IF(Tableau1[Délai restant]&lt;2,"&lt;48h","≥48h")))</f>
        <v>≥48h</v>
      </c>
      <c r="Q2730" s="14" t="str">
        <f>IF(AND(Tableau1[[#This Row],[En retard?]]="Oui",OR(Tableau1[[#This Row],[Product]]="Citron",Tableau1[[#This Row],[Product]]="Amandes")),"Oui","Non")</f>
        <v>Non</v>
      </c>
      <c r="R2730" t="str">
        <f>CONCATENATE(Tableau1[[#This Row],[OrderCode]],"|",Tableau1[[#This Row],[AnaCode]],"|",Tableau1[[#This Row],[Product]])</f>
        <v>CMD01754815|SCR|Pomme de terre</v>
      </c>
    </row>
    <row r="2731" spans="1:18" x14ac:dyDescent="0.25">
      <c r="A2731" s="1" t="s">
        <v>816</v>
      </c>
      <c r="B2731" s="1" t="s">
        <v>46</v>
      </c>
      <c r="C2731" s="3" t="s">
        <v>225</v>
      </c>
      <c r="D2731" s="3" t="s">
        <v>39</v>
      </c>
      <c r="E2731" s="1" t="s">
        <v>229</v>
      </c>
      <c r="F2731" s="1" t="s">
        <v>3060</v>
      </c>
      <c r="G2731" s="1" t="s">
        <v>950</v>
      </c>
      <c r="H2731" s="3">
        <f>SUBSTITUTE(LEFT(Tableau1[[#This Row],[OrderDate]],17),".",":")+0</f>
        <v>43571.617060185185</v>
      </c>
      <c r="I2731" s="3">
        <f>SUBSTITUTE(LEFT(Tableau1[[#This Row],[OrderDueTo]],17),".",":")+0</f>
        <v>43574.5</v>
      </c>
      <c r="J2731" s="13" t="str">
        <f>VLOOKUP(Tableau1[[#This Row],[AnaCode]],'Config Analyses'!A:C,2,FALSE)</f>
        <v>Analyse sucres</v>
      </c>
      <c r="K2731" s="13" t="str">
        <f>VLOOKUP(Tableau1[[#This Row],[AnaCode]],'Config Analyses'!A:C,3,FALSE)</f>
        <v>Equipe 2</v>
      </c>
      <c r="L2731" s="13" t="str">
        <f>VLOOKUP(Tableau1[[#This Row],[CustomerCode]],'Config Clients'!A:D,3,FALSE)</f>
        <v>Coopérative agricole</v>
      </c>
      <c r="M2731" s="13" t="str">
        <f>VLOOKUP(Tableau1[[#This Row],[CustomerCode]],'Config Clients'!A:D,4,FALSE)</f>
        <v>Béatrice</v>
      </c>
      <c r="N2731" s="10" t="str">
        <f>IFERROR(IF(Tableau1[[#This Row],[Date rendu]]-'Date de l''export'!$A$2&gt;0,"Non","Oui"),"Oui")</f>
        <v>Non</v>
      </c>
      <c r="O2731" s="11">
        <f>IF(Tableau1[[#This Row],[En retard?]]="Non",Tableau1[[#This Row],[Date rendu]]-'Date de l''export'!$A$2,0)</f>
        <v>2.7404166666674428</v>
      </c>
      <c r="P2731" s="14" t="str">
        <f>IF(Tableau1[[#This Row],[En retard?]]="Oui","HD",IF(Tableau1[Délai restant]&lt;1,"&lt;24h",IF(Tableau1[Délai restant]&lt;2,"&lt;48h","≥48h")))</f>
        <v>≥48h</v>
      </c>
      <c r="Q2731" s="14" t="str">
        <f>IF(AND(Tableau1[[#This Row],[En retard?]]="Oui",OR(Tableau1[[#This Row],[Product]]="Citron",Tableau1[[#This Row],[Product]]="Amandes")),"Oui","Non")</f>
        <v>Non</v>
      </c>
      <c r="R2731" t="str">
        <f>CONCATENATE(Tableau1[[#This Row],[OrderCode]],"|",Tableau1[[#This Row],[AnaCode]],"|",Tableau1[[#This Row],[Product]])</f>
        <v>CMD01750702|SCR|Raisin</v>
      </c>
    </row>
    <row r="2732" spans="1:18" x14ac:dyDescent="0.25">
      <c r="A2732" s="1" t="s">
        <v>3846</v>
      </c>
      <c r="B2732" s="1" t="s">
        <v>42</v>
      </c>
      <c r="C2732" s="3" t="s">
        <v>188</v>
      </c>
      <c r="D2732" s="3" t="s">
        <v>38</v>
      </c>
      <c r="E2732" s="1" t="s">
        <v>107</v>
      </c>
      <c r="F2732" s="1" t="s">
        <v>4167</v>
      </c>
      <c r="G2732" s="1" t="s">
        <v>973</v>
      </c>
      <c r="H2732" s="3">
        <f>SUBSTITUTE(LEFT(Tableau1[[#This Row],[OrderDate]],17),".",":")+0</f>
        <v>43571.617766203701</v>
      </c>
      <c r="I2732" s="3">
        <f>SUBSTITUTE(LEFT(Tableau1[[#This Row],[OrderDueTo]],17),".",":")+0</f>
        <v>43575.5</v>
      </c>
      <c r="J2732" s="13" t="str">
        <f>VLOOKUP(Tableau1[[#This Row],[AnaCode]],'Config Analyses'!A:C,2,FALSE)</f>
        <v>Analyse nutritionelle</v>
      </c>
      <c r="K2732" s="13" t="str">
        <f>VLOOKUP(Tableau1[[#This Row],[AnaCode]],'Config Analyses'!A:C,3,FALSE)</f>
        <v>Equipe 2</v>
      </c>
      <c r="L2732" s="13" t="str">
        <f>VLOOKUP(Tableau1[[#This Row],[CustomerCode]],'Config Clients'!A:D,3,FALSE)</f>
        <v>Coopérative agricole</v>
      </c>
      <c r="M2732" s="13" t="str">
        <f>VLOOKUP(Tableau1[[#This Row],[CustomerCode]],'Config Clients'!A:D,4,FALSE)</f>
        <v>Julie</v>
      </c>
      <c r="N2732" s="10" t="str">
        <f>IFERROR(IF(Tableau1[[#This Row],[Date rendu]]-'Date de l''export'!$A$2&gt;0,"Non","Oui"),"Oui")</f>
        <v>Non</v>
      </c>
      <c r="O2732" s="11">
        <f>IF(Tableau1[[#This Row],[En retard?]]="Non",Tableau1[[#This Row],[Date rendu]]-'Date de l''export'!$A$2,0)</f>
        <v>3.7404166666674428</v>
      </c>
      <c r="P2732" s="14" t="str">
        <f>IF(Tableau1[[#This Row],[En retard?]]="Oui","HD",IF(Tableau1[Délai restant]&lt;1,"&lt;24h",IF(Tableau1[Délai restant]&lt;2,"&lt;48h","≥48h")))</f>
        <v>≥48h</v>
      </c>
      <c r="Q2732" s="14" t="str">
        <f>IF(AND(Tableau1[[#This Row],[En retard?]]="Oui",OR(Tableau1[[#This Row],[Product]]="Citron",Tableau1[[#This Row],[Product]]="Amandes")),"Oui","Non")</f>
        <v>Non</v>
      </c>
      <c r="R2732" t="str">
        <f>CONCATENATE(Tableau1[[#This Row],[OrderCode]],"|",Tableau1[[#This Row],[AnaCode]],"|",Tableau1[[#This Row],[Product]])</f>
        <v>CMD01646432|NTR|Jus de fruits</v>
      </c>
    </row>
    <row r="2733" spans="1:18" x14ac:dyDescent="0.25">
      <c r="A2733" s="1" t="s">
        <v>3777</v>
      </c>
      <c r="B2733" s="1" t="s">
        <v>42</v>
      </c>
      <c r="C2733" s="3" t="s">
        <v>188</v>
      </c>
      <c r="D2733" s="3" t="s">
        <v>38</v>
      </c>
      <c r="E2733" s="1" t="s">
        <v>229</v>
      </c>
      <c r="F2733" s="1" t="s">
        <v>4168</v>
      </c>
      <c r="G2733" s="1" t="s">
        <v>950</v>
      </c>
      <c r="H2733" s="3">
        <f>SUBSTITUTE(LEFT(Tableau1[[#This Row],[OrderDate]],17),".",":")+0</f>
        <v>43571.617962962962</v>
      </c>
      <c r="I2733" s="3">
        <f>SUBSTITUTE(LEFT(Tableau1[[#This Row],[OrderDueTo]],17),".",":")+0</f>
        <v>43574.5</v>
      </c>
      <c r="J2733" s="13" t="str">
        <f>VLOOKUP(Tableau1[[#This Row],[AnaCode]],'Config Analyses'!A:C,2,FALSE)</f>
        <v>Analyse sucres</v>
      </c>
      <c r="K2733" s="13" t="str">
        <f>VLOOKUP(Tableau1[[#This Row],[AnaCode]],'Config Analyses'!A:C,3,FALSE)</f>
        <v>Equipe 2</v>
      </c>
      <c r="L2733" s="13" t="str">
        <f>VLOOKUP(Tableau1[[#This Row],[CustomerCode]],'Config Clients'!A:D,3,FALSE)</f>
        <v>Coopérative agricole</v>
      </c>
      <c r="M2733" s="13" t="str">
        <f>VLOOKUP(Tableau1[[#This Row],[CustomerCode]],'Config Clients'!A:D,4,FALSE)</f>
        <v>Julie</v>
      </c>
      <c r="N2733" s="10" t="str">
        <f>IFERROR(IF(Tableau1[[#This Row],[Date rendu]]-'Date de l''export'!$A$2&gt;0,"Non","Oui"),"Oui")</f>
        <v>Non</v>
      </c>
      <c r="O2733" s="11">
        <f>IF(Tableau1[[#This Row],[En retard?]]="Non",Tableau1[[#This Row],[Date rendu]]-'Date de l''export'!$A$2,0)</f>
        <v>2.7404166666674428</v>
      </c>
      <c r="P2733" s="14" t="str">
        <f>IF(Tableau1[[#This Row],[En retard?]]="Oui","HD",IF(Tableau1[Délai restant]&lt;1,"&lt;24h",IF(Tableau1[Délai restant]&lt;2,"&lt;48h","≥48h")))</f>
        <v>≥48h</v>
      </c>
      <c r="Q2733" s="14" t="str">
        <f>IF(AND(Tableau1[[#This Row],[En retard?]]="Oui",OR(Tableau1[[#This Row],[Product]]="Citron",Tableau1[[#This Row],[Product]]="Amandes")),"Oui","Non")</f>
        <v>Non</v>
      </c>
      <c r="R2733" t="str">
        <f>CONCATENATE(Tableau1[[#This Row],[OrderCode]],"|",Tableau1[[#This Row],[AnaCode]],"|",Tableau1[[#This Row],[Product]])</f>
        <v>CMD01748518|SCR|Jus de fruits</v>
      </c>
    </row>
    <row r="2734" spans="1:18" x14ac:dyDescent="0.25">
      <c r="A2734" s="1" t="s">
        <v>4039</v>
      </c>
      <c r="B2734" s="1" t="s">
        <v>42</v>
      </c>
      <c r="C2734" s="3" t="s">
        <v>188</v>
      </c>
      <c r="D2734" s="3" t="s">
        <v>38</v>
      </c>
      <c r="E2734" s="1" t="s">
        <v>229</v>
      </c>
      <c r="F2734" s="1" t="s">
        <v>4169</v>
      </c>
      <c r="G2734" s="1" t="s">
        <v>950</v>
      </c>
      <c r="H2734" s="3">
        <f>SUBSTITUTE(LEFT(Tableau1[[#This Row],[OrderDate]],17),".",":")+0</f>
        <v>43571.617986111109</v>
      </c>
      <c r="I2734" s="3">
        <f>SUBSTITUTE(LEFT(Tableau1[[#This Row],[OrderDueTo]],17),".",":")+0</f>
        <v>43574.5</v>
      </c>
      <c r="J2734" s="13" t="str">
        <f>VLOOKUP(Tableau1[[#This Row],[AnaCode]],'Config Analyses'!A:C,2,FALSE)</f>
        <v>Analyse sucres</v>
      </c>
      <c r="K2734" s="13" t="str">
        <f>VLOOKUP(Tableau1[[#This Row],[AnaCode]],'Config Analyses'!A:C,3,FALSE)</f>
        <v>Equipe 2</v>
      </c>
      <c r="L2734" s="13" t="str">
        <f>VLOOKUP(Tableau1[[#This Row],[CustomerCode]],'Config Clients'!A:D,3,FALSE)</f>
        <v>Coopérative agricole</v>
      </c>
      <c r="M2734" s="13" t="str">
        <f>VLOOKUP(Tableau1[[#This Row],[CustomerCode]],'Config Clients'!A:D,4,FALSE)</f>
        <v>Julie</v>
      </c>
      <c r="N2734" s="10" t="str">
        <f>IFERROR(IF(Tableau1[[#This Row],[Date rendu]]-'Date de l''export'!$A$2&gt;0,"Non","Oui"),"Oui")</f>
        <v>Non</v>
      </c>
      <c r="O2734" s="11">
        <f>IF(Tableau1[[#This Row],[En retard?]]="Non",Tableau1[[#This Row],[Date rendu]]-'Date de l''export'!$A$2,0)</f>
        <v>2.7404166666674428</v>
      </c>
      <c r="P2734" s="14" t="str">
        <f>IF(Tableau1[[#This Row],[En retard?]]="Oui","HD",IF(Tableau1[Délai restant]&lt;1,"&lt;24h",IF(Tableau1[Délai restant]&lt;2,"&lt;48h","≥48h")))</f>
        <v>≥48h</v>
      </c>
      <c r="Q2734" s="14" t="str">
        <f>IF(AND(Tableau1[[#This Row],[En retard?]]="Oui",OR(Tableau1[[#This Row],[Product]]="Citron",Tableau1[[#This Row],[Product]]="Amandes")),"Oui","Non")</f>
        <v>Non</v>
      </c>
      <c r="R2734" t="str">
        <f>CONCATENATE(Tableau1[[#This Row],[OrderCode]],"|",Tableau1[[#This Row],[AnaCode]],"|",Tableau1[[#This Row],[Product]])</f>
        <v>CMD01748540|SCR|Jus de fruits</v>
      </c>
    </row>
    <row r="2735" spans="1:18" x14ac:dyDescent="0.25">
      <c r="A2735" s="1" t="s">
        <v>789</v>
      </c>
      <c r="B2735" s="1" t="s">
        <v>30</v>
      </c>
      <c r="C2735" s="3" t="s">
        <v>75</v>
      </c>
      <c r="D2735" s="3" t="s">
        <v>24</v>
      </c>
      <c r="E2735" s="1" t="s">
        <v>107</v>
      </c>
      <c r="F2735" s="1" t="s">
        <v>3080</v>
      </c>
      <c r="G2735" s="1" t="s">
        <v>973</v>
      </c>
      <c r="H2735" s="3">
        <f>SUBSTITUTE(LEFT(Tableau1[[#This Row],[OrderDate]],17),".",":")+0</f>
        <v>43571.618206018517</v>
      </c>
      <c r="I2735" s="3">
        <f>SUBSTITUTE(LEFT(Tableau1[[#This Row],[OrderDueTo]],17),".",":")+0</f>
        <v>43575.5</v>
      </c>
      <c r="J2735" s="13" t="str">
        <f>VLOOKUP(Tableau1[[#This Row],[AnaCode]],'Config Analyses'!A:C,2,FALSE)</f>
        <v>Analyse nutritionelle</v>
      </c>
      <c r="K2735" s="13" t="str">
        <f>VLOOKUP(Tableau1[[#This Row],[AnaCode]],'Config Analyses'!A:C,3,FALSE)</f>
        <v>Equipe 2</v>
      </c>
      <c r="L2735" s="13" t="str">
        <f>VLOOKUP(Tableau1[[#This Row],[CustomerCode]],'Config Clients'!A:D,3,FALSE)</f>
        <v>Entreprises agro-alimentaires</v>
      </c>
      <c r="M2735" s="13" t="str">
        <f>VLOOKUP(Tableau1[[#This Row],[CustomerCode]],'Config Clients'!A:D,4,FALSE)</f>
        <v>Julien</v>
      </c>
      <c r="N2735" s="10" t="str">
        <f>IFERROR(IF(Tableau1[[#This Row],[Date rendu]]-'Date de l''export'!$A$2&gt;0,"Non","Oui"),"Oui")</f>
        <v>Non</v>
      </c>
      <c r="O2735" s="11">
        <f>IF(Tableau1[[#This Row],[En retard?]]="Non",Tableau1[[#This Row],[Date rendu]]-'Date de l''export'!$A$2,0)</f>
        <v>3.7404166666674428</v>
      </c>
      <c r="P2735" s="14" t="str">
        <f>IF(Tableau1[[#This Row],[En retard?]]="Oui","HD",IF(Tableau1[Délai restant]&lt;1,"&lt;24h",IF(Tableau1[Délai restant]&lt;2,"&lt;48h","≥48h")))</f>
        <v>≥48h</v>
      </c>
      <c r="Q2735" s="14" t="str">
        <f>IF(AND(Tableau1[[#This Row],[En retard?]]="Oui",OR(Tableau1[[#This Row],[Product]]="Citron",Tableau1[[#This Row],[Product]]="Amandes")),"Oui","Non")</f>
        <v>Non</v>
      </c>
      <c r="R2735" t="str">
        <f>CONCATENATE(Tableau1[[#This Row],[OrderCode]],"|",Tableau1[[#This Row],[AnaCode]],"|",Tableau1[[#This Row],[Product]])</f>
        <v>CMD01719702|NTR|Bœuf</v>
      </c>
    </row>
    <row r="2736" spans="1:18" x14ac:dyDescent="0.25">
      <c r="A2736" s="1" t="s">
        <v>264</v>
      </c>
      <c r="B2736" s="1" t="s">
        <v>31</v>
      </c>
      <c r="C2736" s="3" t="s">
        <v>98</v>
      </c>
      <c r="D2736" s="3" t="s">
        <v>27</v>
      </c>
      <c r="E2736" s="1" t="s">
        <v>130</v>
      </c>
      <c r="F2736" s="1" t="s">
        <v>3061</v>
      </c>
      <c r="G2736" s="1" t="s">
        <v>1365</v>
      </c>
      <c r="H2736" s="3">
        <f>SUBSTITUTE(LEFT(Tableau1[[#This Row],[OrderDate]],17),".",":")+0</f>
        <v>43571.618460648147</v>
      </c>
      <c r="I2736" s="3">
        <f>SUBSTITUTE(LEFT(Tableau1[[#This Row],[OrderDueTo]],17),".",":")+0</f>
        <v>43579.5</v>
      </c>
      <c r="J2736" s="13" t="str">
        <f>VLOOKUP(Tableau1[[#This Row],[AnaCode]],'Config Analyses'!A:C,2,FALSE)</f>
        <v>Analyse pesticides</v>
      </c>
      <c r="K2736" s="13" t="str">
        <f>VLOOKUP(Tableau1[[#This Row],[AnaCode]],'Config Analyses'!A:C,3,FALSE)</f>
        <v>Equipe 3</v>
      </c>
      <c r="L2736" s="13" t="str">
        <f>VLOOKUP(Tableau1[[#This Row],[CustomerCode]],'Config Clients'!A:D,3,FALSE)</f>
        <v>Coopérative agricole</v>
      </c>
      <c r="M2736" s="13" t="str">
        <f>VLOOKUP(Tableau1[[#This Row],[CustomerCode]],'Config Clients'!A:D,4,FALSE)</f>
        <v>Julie</v>
      </c>
      <c r="N2736" s="10" t="str">
        <f>IFERROR(IF(Tableau1[[#This Row],[Date rendu]]-'Date de l''export'!$A$2&gt;0,"Non","Oui"),"Oui")</f>
        <v>Non</v>
      </c>
      <c r="O2736" s="11">
        <f>IF(Tableau1[[#This Row],[En retard?]]="Non",Tableau1[[#This Row],[Date rendu]]-'Date de l''export'!$A$2,0)</f>
        <v>7.7404166666674428</v>
      </c>
      <c r="P2736" s="14" t="str">
        <f>IF(Tableau1[[#This Row],[En retard?]]="Oui","HD",IF(Tableau1[Délai restant]&lt;1,"&lt;24h",IF(Tableau1[Délai restant]&lt;2,"&lt;48h","≥48h")))</f>
        <v>≥48h</v>
      </c>
      <c r="Q2736" s="14" t="str">
        <f>IF(AND(Tableau1[[#This Row],[En retard?]]="Oui",OR(Tableau1[[#This Row],[Product]]="Citron",Tableau1[[#This Row],[Product]]="Amandes")),"Oui","Non")</f>
        <v>Non</v>
      </c>
      <c r="R2736" t="str">
        <f>CONCATENATE(Tableau1[[#This Row],[OrderCode]],"|",Tableau1[[#This Row],[AnaCode]],"|",Tableau1[[#This Row],[Product]])</f>
        <v>CMD01698801|PEST|Pomme de terre</v>
      </c>
    </row>
    <row r="2737" spans="1:18" x14ac:dyDescent="0.25">
      <c r="A2737" s="1" t="s">
        <v>4016</v>
      </c>
      <c r="B2737" s="1" t="s">
        <v>42</v>
      </c>
      <c r="C2737" s="3" t="s">
        <v>188</v>
      </c>
      <c r="D2737" s="3" t="s">
        <v>38</v>
      </c>
      <c r="E2737" s="1" t="s">
        <v>229</v>
      </c>
      <c r="F2737" s="1" t="s">
        <v>4170</v>
      </c>
      <c r="G2737" s="1" t="s">
        <v>950</v>
      </c>
      <c r="H2737" s="3">
        <f>SUBSTITUTE(LEFT(Tableau1[[#This Row],[OrderDate]],17),".",":")+0</f>
        <v>43571.619398148148</v>
      </c>
      <c r="I2737" s="3">
        <f>SUBSTITUTE(LEFT(Tableau1[[#This Row],[OrderDueTo]],17),".",":")+0</f>
        <v>43574.5</v>
      </c>
      <c r="J2737" s="13" t="str">
        <f>VLOOKUP(Tableau1[[#This Row],[AnaCode]],'Config Analyses'!A:C,2,FALSE)</f>
        <v>Analyse sucres</v>
      </c>
      <c r="K2737" s="13" t="str">
        <f>VLOOKUP(Tableau1[[#This Row],[AnaCode]],'Config Analyses'!A:C,3,FALSE)</f>
        <v>Equipe 2</v>
      </c>
      <c r="L2737" s="13" t="str">
        <f>VLOOKUP(Tableau1[[#This Row],[CustomerCode]],'Config Clients'!A:D,3,FALSE)</f>
        <v>Coopérative agricole</v>
      </c>
      <c r="M2737" s="13" t="str">
        <f>VLOOKUP(Tableau1[[#This Row],[CustomerCode]],'Config Clients'!A:D,4,FALSE)</f>
        <v>Julie</v>
      </c>
      <c r="N2737" s="10" t="str">
        <f>IFERROR(IF(Tableau1[[#This Row],[Date rendu]]-'Date de l''export'!$A$2&gt;0,"Non","Oui"),"Oui")</f>
        <v>Non</v>
      </c>
      <c r="O2737" s="11">
        <f>IF(Tableau1[[#This Row],[En retard?]]="Non",Tableau1[[#This Row],[Date rendu]]-'Date de l''export'!$A$2,0)</f>
        <v>2.7404166666674428</v>
      </c>
      <c r="P2737" s="14" t="str">
        <f>IF(Tableau1[[#This Row],[En retard?]]="Oui","HD",IF(Tableau1[Délai restant]&lt;1,"&lt;24h",IF(Tableau1[Délai restant]&lt;2,"&lt;48h","≥48h")))</f>
        <v>≥48h</v>
      </c>
      <c r="Q2737" s="14" t="str">
        <f>IF(AND(Tableau1[[#This Row],[En retard?]]="Oui",OR(Tableau1[[#This Row],[Product]]="Citron",Tableau1[[#This Row],[Product]]="Amandes")),"Oui","Non")</f>
        <v>Non</v>
      </c>
      <c r="R2737" t="str">
        <f>CONCATENATE(Tableau1[[#This Row],[OrderCode]],"|",Tableau1[[#This Row],[AnaCode]],"|",Tableau1[[#This Row],[Product]])</f>
        <v>CMD01646412|SCR|Jus de fruits</v>
      </c>
    </row>
    <row r="2738" spans="1:18" x14ac:dyDescent="0.25">
      <c r="A2738" s="1" t="s">
        <v>635</v>
      </c>
      <c r="B2738" s="1" t="s">
        <v>21</v>
      </c>
      <c r="C2738" s="3" t="s">
        <v>52</v>
      </c>
      <c r="D2738" s="3" t="s">
        <v>9</v>
      </c>
      <c r="E2738" s="1" t="s">
        <v>179</v>
      </c>
      <c r="F2738" s="1" t="s">
        <v>1976</v>
      </c>
      <c r="G2738" s="1" t="s">
        <v>945</v>
      </c>
      <c r="H2738" s="3">
        <f>SUBSTITUTE(LEFT(Tableau1[[#This Row],[OrderDate]],17),".",":")+0</f>
        <v>43571.619780092595</v>
      </c>
      <c r="I2738" s="3">
        <f>SUBSTITUTE(LEFT(Tableau1[[#This Row],[OrderDueTo]],17),".",":")+0</f>
        <v>43572.5</v>
      </c>
      <c r="J2738" s="13" t="str">
        <f>VLOOKUP(Tableau1[[#This Row],[AnaCode]],'Config Analyses'!A:C,2,FALSE)</f>
        <v>Analyse métaux lourds</v>
      </c>
      <c r="K2738" s="13" t="str">
        <f>VLOOKUP(Tableau1[[#This Row],[AnaCode]],'Config Analyses'!A:C,3,FALSE)</f>
        <v>Equipe 1</v>
      </c>
      <c r="L2738" s="13" t="str">
        <f>VLOOKUP(Tableau1[[#This Row],[CustomerCode]],'Config Clients'!A:D,3,FALSE)</f>
        <v>Centrale d'achats</v>
      </c>
      <c r="M2738" s="13" t="str">
        <f>VLOOKUP(Tableau1[[#This Row],[CustomerCode]],'Config Clients'!A:D,4,FALSE)</f>
        <v>Sandrine</v>
      </c>
      <c r="N2738" s="10" t="str">
        <f>IFERROR(IF(Tableau1[[#This Row],[Date rendu]]-'Date de l''export'!$A$2&gt;0,"Non","Oui"),"Oui")</f>
        <v>Non</v>
      </c>
      <c r="O2738" s="11">
        <f>IF(Tableau1[[#This Row],[En retard?]]="Non",Tableau1[[#This Row],[Date rendu]]-'Date de l''export'!$A$2,0)</f>
        <v>0.74041666666744277</v>
      </c>
      <c r="P2738" s="14" t="str">
        <f>IF(Tableau1[[#This Row],[En retard?]]="Oui","HD",IF(Tableau1[Délai restant]&lt;1,"&lt;24h",IF(Tableau1[Délai restant]&lt;2,"&lt;48h","≥48h")))</f>
        <v>&lt;24h</v>
      </c>
      <c r="Q2738" s="14" t="str">
        <f>IF(AND(Tableau1[[#This Row],[En retard?]]="Oui",OR(Tableau1[[#This Row],[Product]]="Citron",Tableau1[[#This Row],[Product]]="Amandes")),"Oui","Non")</f>
        <v>Non</v>
      </c>
      <c r="R2738" t="str">
        <f>CONCATENATE(Tableau1[[#This Row],[OrderCode]],"|",Tableau1[[#This Row],[AnaCode]],"|",Tableau1[[#This Row],[Product]])</f>
        <v>CMD01745101|MTX|Carotte</v>
      </c>
    </row>
    <row r="2739" spans="1:18" x14ac:dyDescent="0.25">
      <c r="A2739" s="1" t="s">
        <v>505</v>
      </c>
      <c r="B2739" s="1" t="s">
        <v>32</v>
      </c>
      <c r="C2739" s="3" t="s">
        <v>61</v>
      </c>
      <c r="D2739" s="3" t="s">
        <v>14</v>
      </c>
      <c r="E2739" s="1" t="s">
        <v>229</v>
      </c>
      <c r="F2739" s="1" t="s">
        <v>3063</v>
      </c>
      <c r="G2739" s="1" t="s">
        <v>950</v>
      </c>
      <c r="H2739" s="3">
        <f>SUBSTITUTE(LEFT(Tableau1[[#This Row],[OrderDate]],17),".",":")+0</f>
        <v>43571.619826388887</v>
      </c>
      <c r="I2739" s="3">
        <f>SUBSTITUTE(LEFT(Tableau1[[#This Row],[OrderDueTo]],17),".",":")+0</f>
        <v>43574.5</v>
      </c>
      <c r="J2739" s="13" t="str">
        <f>VLOOKUP(Tableau1[[#This Row],[AnaCode]],'Config Analyses'!A:C,2,FALSE)</f>
        <v>Analyse sucres</v>
      </c>
      <c r="K2739" s="13" t="str">
        <f>VLOOKUP(Tableau1[[#This Row],[AnaCode]],'Config Analyses'!A:C,3,FALSE)</f>
        <v>Equipe 2</v>
      </c>
      <c r="L2739" s="13" t="str">
        <f>VLOOKUP(Tableau1[[#This Row],[CustomerCode]],'Config Clients'!A:D,3,FALSE)</f>
        <v>Grande surface</v>
      </c>
      <c r="M2739" s="13" t="str">
        <f>VLOOKUP(Tableau1[[#This Row],[CustomerCode]],'Config Clients'!A:D,4,FALSE)</f>
        <v>Eric</v>
      </c>
      <c r="N2739" s="10" t="str">
        <f>IFERROR(IF(Tableau1[[#This Row],[Date rendu]]-'Date de l''export'!$A$2&gt;0,"Non","Oui"),"Oui")</f>
        <v>Non</v>
      </c>
      <c r="O2739" s="11">
        <f>IF(Tableau1[[#This Row],[En retard?]]="Non",Tableau1[[#This Row],[Date rendu]]-'Date de l''export'!$A$2,0)</f>
        <v>2.7404166666674428</v>
      </c>
      <c r="P2739" s="14" t="str">
        <f>IF(Tableau1[[#This Row],[En retard?]]="Oui","HD",IF(Tableau1[Délai restant]&lt;1,"&lt;24h",IF(Tableau1[Délai restant]&lt;2,"&lt;48h","≥48h")))</f>
        <v>≥48h</v>
      </c>
      <c r="Q2739" s="14" t="str">
        <f>IF(AND(Tableau1[[#This Row],[En retard?]]="Oui",OR(Tableau1[[#This Row],[Product]]="Citron",Tableau1[[#This Row],[Product]]="Amandes")),"Oui","Non")</f>
        <v>Non</v>
      </c>
      <c r="R2739" t="str">
        <f>CONCATENATE(Tableau1[[#This Row],[OrderCode]],"|",Tableau1[[#This Row],[AnaCode]],"|",Tableau1[[#This Row],[Product]])</f>
        <v>CMD01780701|SCR|Tomate</v>
      </c>
    </row>
    <row r="2740" spans="1:18" x14ac:dyDescent="0.25">
      <c r="A2740" s="1" t="s">
        <v>3685</v>
      </c>
      <c r="B2740" s="1" t="s">
        <v>42</v>
      </c>
      <c r="C2740" s="3" t="s">
        <v>188</v>
      </c>
      <c r="D2740" s="3" t="s">
        <v>38</v>
      </c>
      <c r="E2740" s="1" t="s">
        <v>229</v>
      </c>
      <c r="F2740" s="1" t="s">
        <v>4171</v>
      </c>
      <c r="G2740" s="1" t="s">
        <v>950</v>
      </c>
      <c r="H2740" s="3">
        <f>SUBSTITUTE(LEFT(Tableau1[[#This Row],[OrderDate]],17),".",":")+0</f>
        <v>43571.620023148149</v>
      </c>
      <c r="I2740" s="3">
        <f>SUBSTITUTE(LEFT(Tableau1[[#This Row],[OrderDueTo]],17),".",":")+0</f>
        <v>43574.5</v>
      </c>
      <c r="J2740" s="13" t="str">
        <f>VLOOKUP(Tableau1[[#This Row],[AnaCode]],'Config Analyses'!A:C,2,FALSE)</f>
        <v>Analyse sucres</v>
      </c>
      <c r="K2740" s="13" t="str">
        <f>VLOOKUP(Tableau1[[#This Row],[AnaCode]],'Config Analyses'!A:C,3,FALSE)</f>
        <v>Equipe 2</v>
      </c>
      <c r="L2740" s="13" t="str">
        <f>VLOOKUP(Tableau1[[#This Row],[CustomerCode]],'Config Clients'!A:D,3,FALSE)</f>
        <v>Coopérative agricole</v>
      </c>
      <c r="M2740" s="13" t="str">
        <f>VLOOKUP(Tableau1[[#This Row],[CustomerCode]],'Config Clients'!A:D,4,FALSE)</f>
        <v>Julie</v>
      </c>
      <c r="N2740" s="10" t="str">
        <f>IFERROR(IF(Tableau1[[#This Row],[Date rendu]]-'Date de l''export'!$A$2&gt;0,"Non","Oui"),"Oui")</f>
        <v>Non</v>
      </c>
      <c r="O2740" s="11">
        <f>IF(Tableau1[[#This Row],[En retard?]]="Non",Tableau1[[#This Row],[Date rendu]]-'Date de l''export'!$A$2,0)</f>
        <v>2.7404166666674428</v>
      </c>
      <c r="P2740" s="14" t="str">
        <f>IF(Tableau1[[#This Row],[En retard?]]="Oui","HD",IF(Tableau1[Délai restant]&lt;1,"&lt;24h",IF(Tableau1[Délai restant]&lt;2,"&lt;48h","≥48h")))</f>
        <v>≥48h</v>
      </c>
      <c r="Q2740" s="14" t="str">
        <f>IF(AND(Tableau1[[#This Row],[En retard?]]="Oui",OR(Tableau1[[#This Row],[Product]]="Citron",Tableau1[[#This Row],[Product]]="Amandes")),"Oui","Non")</f>
        <v>Non</v>
      </c>
      <c r="R2740" t="str">
        <f>CONCATENATE(Tableau1[[#This Row],[OrderCode]],"|",Tableau1[[#This Row],[AnaCode]],"|",Tableau1[[#This Row],[Product]])</f>
        <v>CMD01646408|SCR|Jus de fruits</v>
      </c>
    </row>
    <row r="2741" spans="1:18" x14ac:dyDescent="0.25">
      <c r="A2741" s="1" t="s">
        <v>4172</v>
      </c>
      <c r="B2741" s="1" t="s">
        <v>42</v>
      </c>
      <c r="C2741" s="3" t="s">
        <v>188</v>
      </c>
      <c r="D2741" s="3" t="s">
        <v>38</v>
      </c>
      <c r="E2741" s="1" t="s">
        <v>229</v>
      </c>
      <c r="F2741" s="1" t="s">
        <v>4173</v>
      </c>
      <c r="G2741" s="1" t="s">
        <v>950</v>
      </c>
      <c r="H2741" s="3">
        <f>SUBSTITUTE(LEFT(Tableau1[[#This Row],[OrderDate]],17),".",":")+0</f>
        <v>43571.620497685188</v>
      </c>
      <c r="I2741" s="3">
        <f>SUBSTITUTE(LEFT(Tableau1[[#This Row],[OrderDueTo]],17),".",":")+0</f>
        <v>43574.5</v>
      </c>
      <c r="J2741" s="13" t="str">
        <f>VLOOKUP(Tableau1[[#This Row],[AnaCode]],'Config Analyses'!A:C,2,FALSE)</f>
        <v>Analyse sucres</v>
      </c>
      <c r="K2741" s="13" t="str">
        <f>VLOOKUP(Tableau1[[#This Row],[AnaCode]],'Config Analyses'!A:C,3,FALSE)</f>
        <v>Equipe 2</v>
      </c>
      <c r="L2741" s="13" t="str">
        <f>VLOOKUP(Tableau1[[#This Row],[CustomerCode]],'Config Clients'!A:D,3,FALSE)</f>
        <v>Coopérative agricole</v>
      </c>
      <c r="M2741" s="13" t="str">
        <f>VLOOKUP(Tableau1[[#This Row],[CustomerCode]],'Config Clients'!A:D,4,FALSE)</f>
        <v>Julie</v>
      </c>
      <c r="N2741" s="10" t="str">
        <f>IFERROR(IF(Tableau1[[#This Row],[Date rendu]]-'Date de l''export'!$A$2&gt;0,"Non","Oui"),"Oui")</f>
        <v>Non</v>
      </c>
      <c r="O2741" s="11">
        <f>IF(Tableau1[[#This Row],[En retard?]]="Non",Tableau1[[#This Row],[Date rendu]]-'Date de l''export'!$A$2,0)</f>
        <v>2.7404166666674428</v>
      </c>
      <c r="P2741" s="14" t="str">
        <f>IF(Tableau1[[#This Row],[En retard?]]="Oui","HD",IF(Tableau1[Délai restant]&lt;1,"&lt;24h",IF(Tableau1[Délai restant]&lt;2,"&lt;48h","≥48h")))</f>
        <v>≥48h</v>
      </c>
      <c r="Q2741" s="14" t="str">
        <f>IF(AND(Tableau1[[#This Row],[En retard?]]="Oui",OR(Tableau1[[#This Row],[Product]]="Citron",Tableau1[[#This Row],[Product]]="Amandes")),"Oui","Non")</f>
        <v>Non</v>
      </c>
      <c r="R2741" t="str">
        <f>CONCATENATE(Tableau1[[#This Row],[OrderCode]],"|",Tableau1[[#This Row],[AnaCode]],"|",Tableau1[[#This Row],[Product]])</f>
        <v>CMD01748513|SCR|Jus de fruits</v>
      </c>
    </row>
    <row r="2742" spans="1:18" x14ac:dyDescent="0.25">
      <c r="A2742" s="1" t="s">
        <v>4100</v>
      </c>
      <c r="B2742" s="1" t="s">
        <v>30</v>
      </c>
      <c r="C2742" s="3" t="s">
        <v>188</v>
      </c>
      <c r="D2742" s="3" t="s">
        <v>38</v>
      </c>
      <c r="E2742" s="1" t="s">
        <v>229</v>
      </c>
      <c r="F2742" s="1" t="s">
        <v>4174</v>
      </c>
      <c r="G2742" s="1" t="s">
        <v>950</v>
      </c>
      <c r="H2742" s="3">
        <f>SUBSTITUTE(LEFT(Tableau1[[#This Row],[OrderDate]],17),".",":")+0</f>
        <v>43571.620625000003</v>
      </c>
      <c r="I2742" s="3">
        <f>SUBSTITUTE(LEFT(Tableau1[[#This Row],[OrderDueTo]],17),".",":")+0</f>
        <v>43574.5</v>
      </c>
      <c r="J2742" s="13" t="str">
        <f>VLOOKUP(Tableau1[[#This Row],[AnaCode]],'Config Analyses'!A:C,2,FALSE)</f>
        <v>Analyse sucres</v>
      </c>
      <c r="K2742" s="13" t="str">
        <f>VLOOKUP(Tableau1[[#This Row],[AnaCode]],'Config Analyses'!A:C,3,FALSE)</f>
        <v>Equipe 2</v>
      </c>
      <c r="L2742" s="13" t="str">
        <f>VLOOKUP(Tableau1[[#This Row],[CustomerCode]],'Config Clients'!A:D,3,FALSE)</f>
        <v>Coopérative agricole</v>
      </c>
      <c r="M2742" s="13" t="str">
        <f>VLOOKUP(Tableau1[[#This Row],[CustomerCode]],'Config Clients'!A:D,4,FALSE)</f>
        <v>Julie</v>
      </c>
      <c r="N2742" s="10" t="str">
        <f>IFERROR(IF(Tableau1[[#This Row],[Date rendu]]-'Date de l''export'!$A$2&gt;0,"Non","Oui"),"Oui")</f>
        <v>Non</v>
      </c>
      <c r="O2742" s="11">
        <f>IF(Tableau1[[#This Row],[En retard?]]="Non",Tableau1[[#This Row],[Date rendu]]-'Date de l''export'!$A$2,0)</f>
        <v>2.7404166666674428</v>
      </c>
      <c r="P2742" s="14" t="str">
        <f>IF(Tableau1[[#This Row],[En retard?]]="Oui","HD",IF(Tableau1[Délai restant]&lt;1,"&lt;24h",IF(Tableau1[Délai restant]&lt;2,"&lt;48h","≥48h")))</f>
        <v>≥48h</v>
      </c>
      <c r="Q2742" s="14" t="str">
        <f>IF(AND(Tableau1[[#This Row],[En retard?]]="Oui",OR(Tableau1[[#This Row],[Product]]="Citron",Tableau1[[#This Row],[Product]]="Amandes")),"Oui","Non")</f>
        <v>Non</v>
      </c>
      <c r="R2742" t="str">
        <f>CONCATENATE(Tableau1[[#This Row],[OrderCode]],"|",Tableau1[[#This Row],[AnaCode]],"|",Tableau1[[#This Row],[Product]])</f>
        <v>CMD01695011|SCR|Bœuf</v>
      </c>
    </row>
    <row r="2743" spans="1:18" x14ac:dyDescent="0.25">
      <c r="A2743" s="1" t="s">
        <v>209</v>
      </c>
      <c r="B2743" s="1" t="s">
        <v>31</v>
      </c>
      <c r="C2743" s="3" t="s">
        <v>52</v>
      </c>
      <c r="D2743" s="3" t="s">
        <v>9</v>
      </c>
      <c r="E2743" s="1" t="s">
        <v>229</v>
      </c>
      <c r="F2743" s="1" t="s">
        <v>2076</v>
      </c>
      <c r="G2743" s="1" t="s">
        <v>950</v>
      </c>
      <c r="H2743" s="3">
        <f>SUBSTITUTE(LEFT(Tableau1[[#This Row],[OrderDate]],17),".",":")+0</f>
        <v>43571.62091435185</v>
      </c>
      <c r="I2743" s="3">
        <f>SUBSTITUTE(LEFT(Tableau1[[#This Row],[OrderDueTo]],17),".",":")+0</f>
        <v>43574.5</v>
      </c>
      <c r="J2743" s="13" t="str">
        <f>VLOOKUP(Tableau1[[#This Row],[AnaCode]],'Config Analyses'!A:C,2,FALSE)</f>
        <v>Analyse sucres</v>
      </c>
      <c r="K2743" s="13" t="str">
        <f>VLOOKUP(Tableau1[[#This Row],[AnaCode]],'Config Analyses'!A:C,3,FALSE)</f>
        <v>Equipe 2</v>
      </c>
      <c r="L2743" s="13" t="str">
        <f>VLOOKUP(Tableau1[[#This Row],[CustomerCode]],'Config Clients'!A:D,3,FALSE)</f>
        <v>Centrale d'achats</v>
      </c>
      <c r="M2743" s="13" t="str">
        <f>VLOOKUP(Tableau1[[#This Row],[CustomerCode]],'Config Clients'!A:D,4,FALSE)</f>
        <v>Sandrine</v>
      </c>
      <c r="N2743" s="10" t="str">
        <f>IFERROR(IF(Tableau1[[#This Row],[Date rendu]]-'Date de l''export'!$A$2&gt;0,"Non","Oui"),"Oui")</f>
        <v>Non</v>
      </c>
      <c r="O2743" s="11">
        <f>IF(Tableau1[[#This Row],[En retard?]]="Non",Tableau1[[#This Row],[Date rendu]]-'Date de l''export'!$A$2,0)</f>
        <v>2.7404166666674428</v>
      </c>
      <c r="P2743" s="14" t="str">
        <f>IF(Tableau1[[#This Row],[En retard?]]="Oui","HD",IF(Tableau1[Délai restant]&lt;1,"&lt;24h",IF(Tableau1[Délai restant]&lt;2,"&lt;48h","≥48h")))</f>
        <v>≥48h</v>
      </c>
      <c r="Q2743" s="14" t="str">
        <f>IF(AND(Tableau1[[#This Row],[En retard?]]="Oui",OR(Tableau1[[#This Row],[Product]]="Citron",Tableau1[[#This Row],[Product]]="Amandes")),"Oui","Non")</f>
        <v>Non</v>
      </c>
      <c r="R2743" t="str">
        <f>CONCATENATE(Tableau1[[#This Row],[OrderCode]],"|",Tableau1[[#This Row],[AnaCode]],"|",Tableau1[[#This Row],[Product]])</f>
        <v>CMD01668308|SCR|Pomme de terre</v>
      </c>
    </row>
    <row r="2744" spans="1:18" x14ac:dyDescent="0.25">
      <c r="A2744" s="1" t="s">
        <v>517</v>
      </c>
      <c r="B2744" s="1" t="s">
        <v>25</v>
      </c>
      <c r="C2744" s="3" t="s">
        <v>61</v>
      </c>
      <c r="D2744" s="3" t="s">
        <v>14</v>
      </c>
      <c r="E2744" s="1" t="s">
        <v>179</v>
      </c>
      <c r="F2744" s="1" t="s">
        <v>2076</v>
      </c>
      <c r="G2744" s="1" t="s">
        <v>945</v>
      </c>
      <c r="H2744" s="3">
        <f>SUBSTITUTE(LEFT(Tableau1[[#This Row],[OrderDate]],17),".",":")+0</f>
        <v>43571.62091435185</v>
      </c>
      <c r="I2744" s="3">
        <f>SUBSTITUTE(LEFT(Tableau1[[#This Row],[OrderDueTo]],17),".",":")+0</f>
        <v>43572.5</v>
      </c>
      <c r="J2744" s="13" t="str">
        <f>VLOOKUP(Tableau1[[#This Row],[AnaCode]],'Config Analyses'!A:C,2,FALSE)</f>
        <v>Analyse métaux lourds</v>
      </c>
      <c r="K2744" s="13" t="str">
        <f>VLOOKUP(Tableau1[[#This Row],[AnaCode]],'Config Analyses'!A:C,3,FALSE)</f>
        <v>Equipe 1</v>
      </c>
      <c r="L2744" s="13" t="str">
        <f>VLOOKUP(Tableau1[[#This Row],[CustomerCode]],'Config Clients'!A:D,3,FALSE)</f>
        <v>Grande surface</v>
      </c>
      <c r="M2744" s="13" t="str">
        <f>VLOOKUP(Tableau1[[#This Row],[CustomerCode]],'Config Clients'!A:D,4,FALSE)</f>
        <v>Eric</v>
      </c>
      <c r="N2744" s="10" t="str">
        <f>IFERROR(IF(Tableau1[[#This Row],[Date rendu]]-'Date de l''export'!$A$2&gt;0,"Non","Oui"),"Oui")</f>
        <v>Non</v>
      </c>
      <c r="O2744" s="11">
        <f>IF(Tableau1[[#This Row],[En retard?]]="Non",Tableau1[[#This Row],[Date rendu]]-'Date de l''export'!$A$2,0)</f>
        <v>0.74041666666744277</v>
      </c>
      <c r="P2744" s="14" t="str">
        <f>IF(Tableau1[[#This Row],[En retard?]]="Oui","HD",IF(Tableau1[Délai restant]&lt;1,"&lt;24h",IF(Tableau1[Délai restant]&lt;2,"&lt;48h","≥48h")))</f>
        <v>&lt;24h</v>
      </c>
      <c r="Q2744" s="14" t="str">
        <f>IF(AND(Tableau1[[#This Row],[En retard?]]="Oui",OR(Tableau1[[#This Row],[Product]]="Citron",Tableau1[[#This Row],[Product]]="Amandes")),"Oui","Non")</f>
        <v>Non</v>
      </c>
      <c r="R2744" t="str">
        <f>CONCATENATE(Tableau1[[#This Row],[OrderCode]],"|",Tableau1[[#This Row],[AnaCode]],"|",Tableau1[[#This Row],[Product]])</f>
        <v>CMD01750205|MTX|Haricots vert</v>
      </c>
    </row>
    <row r="2745" spans="1:18" x14ac:dyDescent="0.25">
      <c r="A2745" s="1" t="s">
        <v>82</v>
      </c>
      <c r="B2745" s="1" t="s">
        <v>21</v>
      </c>
      <c r="C2745" s="3" t="s">
        <v>49</v>
      </c>
      <c r="D2745" s="3" t="s">
        <v>8</v>
      </c>
      <c r="E2745" s="1" t="s">
        <v>229</v>
      </c>
      <c r="F2745" s="1" t="s">
        <v>2377</v>
      </c>
      <c r="G2745" s="1" t="s">
        <v>950</v>
      </c>
      <c r="H2745" s="3">
        <f>SUBSTITUTE(LEFT(Tableau1[[#This Row],[OrderDate]],17),".",":")+0</f>
        <v>43571.622534722221</v>
      </c>
      <c r="I2745" s="3">
        <f>SUBSTITUTE(LEFT(Tableau1[[#This Row],[OrderDueTo]],17),".",":")+0</f>
        <v>43574.5</v>
      </c>
      <c r="J2745" s="13" t="str">
        <f>VLOOKUP(Tableau1[[#This Row],[AnaCode]],'Config Analyses'!A:C,2,FALSE)</f>
        <v>Analyse sucres</v>
      </c>
      <c r="K2745" s="13" t="str">
        <f>VLOOKUP(Tableau1[[#This Row],[AnaCode]],'Config Analyses'!A:C,3,FALSE)</f>
        <v>Equipe 2</v>
      </c>
      <c r="L2745" s="13" t="str">
        <f>VLOOKUP(Tableau1[[#This Row],[CustomerCode]],'Config Clients'!A:D,3,FALSE)</f>
        <v>Grande surface</v>
      </c>
      <c r="M2745" s="13" t="str">
        <f>VLOOKUP(Tableau1[[#This Row],[CustomerCode]],'Config Clients'!A:D,4,FALSE)</f>
        <v>Eric</v>
      </c>
      <c r="N2745" s="10" t="str">
        <f>IFERROR(IF(Tableau1[[#This Row],[Date rendu]]-'Date de l''export'!$A$2&gt;0,"Non","Oui"),"Oui")</f>
        <v>Non</v>
      </c>
      <c r="O2745" s="11">
        <f>IF(Tableau1[[#This Row],[En retard?]]="Non",Tableau1[[#This Row],[Date rendu]]-'Date de l''export'!$A$2,0)</f>
        <v>2.7404166666674428</v>
      </c>
      <c r="P2745" s="14" t="str">
        <f>IF(Tableau1[[#This Row],[En retard?]]="Oui","HD",IF(Tableau1[Délai restant]&lt;1,"&lt;24h",IF(Tableau1[Délai restant]&lt;2,"&lt;48h","≥48h")))</f>
        <v>≥48h</v>
      </c>
      <c r="Q2745" s="14" t="str">
        <f>IF(AND(Tableau1[[#This Row],[En retard?]]="Oui",OR(Tableau1[[#This Row],[Product]]="Citron",Tableau1[[#This Row],[Product]]="Amandes")),"Oui","Non")</f>
        <v>Non</v>
      </c>
      <c r="R2745" t="str">
        <f>CONCATENATE(Tableau1[[#This Row],[OrderCode]],"|",Tableau1[[#This Row],[AnaCode]],"|",Tableau1[[#This Row],[Product]])</f>
        <v>CMD01445001|SCR|Carotte</v>
      </c>
    </row>
    <row r="2746" spans="1:18" x14ac:dyDescent="0.25">
      <c r="A2746" s="1" t="s">
        <v>914</v>
      </c>
      <c r="B2746" s="1" t="s">
        <v>42</v>
      </c>
      <c r="C2746" s="3" t="s">
        <v>75</v>
      </c>
      <c r="D2746" s="3" t="s">
        <v>24</v>
      </c>
      <c r="E2746" s="1" t="s">
        <v>229</v>
      </c>
      <c r="F2746" s="1" t="s">
        <v>3065</v>
      </c>
      <c r="G2746" s="1" t="s">
        <v>950</v>
      </c>
      <c r="H2746" s="3">
        <f>SUBSTITUTE(LEFT(Tableau1[[#This Row],[OrderDate]],17),".",":")+0</f>
        <v>43571.625011574077</v>
      </c>
      <c r="I2746" s="3">
        <f>SUBSTITUTE(LEFT(Tableau1[[#This Row],[OrderDueTo]],17),".",":")+0</f>
        <v>43574.5</v>
      </c>
      <c r="J2746" s="13" t="str">
        <f>VLOOKUP(Tableau1[[#This Row],[AnaCode]],'Config Analyses'!A:C,2,FALSE)</f>
        <v>Analyse sucres</v>
      </c>
      <c r="K2746" s="13" t="str">
        <f>VLOOKUP(Tableau1[[#This Row],[AnaCode]],'Config Analyses'!A:C,3,FALSE)</f>
        <v>Equipe 2</v>
      </c>
      <c r="L2746" s="13" t="str">
        <f>VLOOKUP(Tableau1[[#This Row],[CustomerCode]],'Config Clients'!A:D,3,FALSE)</f>
        <v>Entreprises agro-alimentaires</v>
      </c>
      <c r="M2746" s="13" t="str">
        <f>VLOOKUP(Tableau1[[#This Row],[CustomerCode]],'Config Clients'!A:D,4,FALSE)</f>
        <v>Julien</v>
      </c>
      <c r="N2746" s="10" t="str">
        <f>IFERROR(IF(Tableau1[[#This Row],[Date rendu]]-'Date de l''export'!$A$2&gt;0,"Non","Oui"),"Oui")</f>
        <v>Non</v>
      </c>
      <c r="O2746" s="11">
        <f>IF(Tableau1[[#This Row],[En retard?]]="Non",Tableau1[[#This Row],[Date rendu]]-'Date de l''export'!$A$2,0)</f>
        <v>2.7404166666674428</v>
      </c>
      <c r="P2746" s="14" t="str">
        <f>IF(Tableau1[[#This Row],[En retard?]]="Oui","HD",IF(Tableau1[Délai restant]&lt;1,"&lt;24h",IF(Tableau1[Délai restant]&lt;2,"&lt;48h","≥48h")))</f>
        <v>≥48h</v>
      </c>
      <c r="Q2746" s="14" t="str">
        <f>IF(AND(Tableau1[[#This Row],[En retard?]]="Oui",OR(Tableau1[[#This Row],[Product]]="Citron",Tableau1[[#This Row],[Product]]="Amandes")),"Oui","Non")</f>
        <v>Non</v>
      </c>
      <c r="R2746" t="str">
        <f>CONCATENATE(Tableau1[[#This Row],[OrderCode]],"|",Tableau1[[#This Row],[AnaCode]],"|",Tableau1[[#This Row],[Product]])</f>
        <v>CMD01719701|SCR|Jus de fruits</v>
      </c>
    </row>
    <row r="2747" spans="1:18" x14ac:dyDescent="0.25">
      <c r="A2747" s="1" t="s">
        <v>3791</v>
      </c>
      <c r="B2747" s="1" t="s">
        <v>42</v>
      </c>
      <c r="C2747" s="3" t="s">
        <v>73</v>
      </c>
      <c r="D2747" s="3" t="s">
        <v>23</v>
      </c>
      <c r="E2747" s="1" t="s">
        <v>229</v>
      </c>
      <c r="F2747" s="1" t="s">
        <v>4175</v>
      </c>
      <c r="G2747" s="1" t="s">
        <v>950</v>
      </c>
      <c r="H2747" s="3">
        <f>SUBSTITUTE(LEFT(Tableau1[[#This Row],[OrderDate]],17),".",":")+0</f>
        <v>43571.6250462963</v>
      </c>
      <c r="I2747" s="3">
        <f>SUBSTITUTE(LEFT(Tableau1[[#This Row],[OrderDueTo]],17),".",":")+0</f>
        <v>43574.5</v>
      </c>
      <c r="J2747" s="13" t="str">
        <f>VLOOKUP(Tableau1[[#This Row],[AnaCode]],'Config Analyses'!A:C,2,FALSE)</f>
        <v>Analyse sucres</v>
      </c>
      <c r="K2747" s="13" t="str">
        <f>VLOOKUP(Tableau1[[#This Row],[AnaCode]],'Config Analyses'!A:C,3,FALSE)</f>
        <v>Equipe 2</v>
      </c>
      <c r="L2747" s="13" t="str">
        <f>VLOOKUP(Tableau1[[#This Row],[CustomerCode]],'Config Clients'!A:D,3,FALSE)</f>
        <v>Entreprises agro-alimentaires</v>
      </c>
      <c r="M2747" s="13" t="str">
        <f>VLOOKUP(Tableau1[[#This Row],[CustomerCode]],'Config Clients'!A:D,4,FALSE)</f>
        <v>Julien</v>
      </c>
      <c r="N2747" s="10" t="str">
        <f>IFERROR(IF(Tableau1[[#This Row],[Date rendu]]-'Date de l''export'!$A$2&gt;0,"Non","Oui"),"Oui")</f>
        <v>Non</v>
      </c>
      <c r="O2747" s="11">
        <f>IF(Tableau1[[#This Row],[En retard?]]="Non",Tableau1[[#This Row],[Date rendu]]-'Date de l''export'!$A$2,0)</f>
        <v>2.7404166666674428</v>
      </c>
      <c r="P2747" s="14" t="str">
        <f>IF(Tableau1[[#This Row],[En retard?]]="Oui","HD",IF(Tableau1[Délai restant]&lt;1,"&lt;24h",IF(Tableau1[Délai restant]&lt;2,"&lt;48h","≥48h")))</f>
        <v>≥48h</v>
      </c>
      <c r="Q2747" s="14" t="str">
        <f>IF(AND(Tableau1[[#This Row],[En retard?]]="Oui",OR(Tableau1[[#This Row],[Product]]="Citron",Tableau1[[#This Row],[Product]]="Amandes")),"Oui","Non")</f>
        <v>Non</v>
      </c>
      <c r="R2747" t="str">
        <f>CONCATENATE(Tableau1[[#This Row],[OrderCode]],"|",Tableau1[[#This Row],[AnaCode]],"|",Tableau1[[#This Row],[Product]])</f>
        <v>CMD01597706|SCR|Jus de fruits</v>
      </c>
    </row>
    <row r="2748" spans="1:18" x14ac:dyDescent="0.25">
      <c r="A2748" s="1" t="s">
        <v>633</v>
      </c>
      <c r="B2748" s="1" t="s">
        <v>19</v>
      </c>
      <c r="C2748" s="3" t="s">
        <v>58</v>
      </c>
      <c r="D2748" s="3" t="s">
        <v>13</v>
      </c>
      <c r="E2748" s="1" t="s">
        <v>179</v>
      </c>
      <c r="F2748" s="1" t="s">
        <v>2075</v>
      </c>
      <c r="G2748" s="1" t="s">
        <v>945</v>
      </c>
      <c r="H2748" s="3">
        <f>SUBSTITUTE(LEFT(Tableau1[[#This Row],[OrderDate]],17),".",":")+0</f>
        <v>43571.625763888886</v>
      </c>
      <c r="I2748" s="3">
        <f>SUBSTITUTE(LEFT(Tableau1[[#This Row],[OrderDueTo]],17),".",":")+0</f>
        <v>43572.5</v>
      </c>
      <c r="J2748" s="13" t="str">
        <f>VLOOKUP(Tableau1[[#This Row],[AnaCode]],'Config Analyses'!A:C,2,FALSE)</f>
        <v>Analyse métaux lourds</v>
      </c>
      <c r="K2748" s="13" t="str">
        <f>VLOOKUP(Tableau1[[#This Row],[AnaCode]],'Config Analyses'!A:C,3,FALSE)</f>
        <v>Equipe 1</v>
      </c>
      <c r="L2748" s="13" t="str">
        <f>VLOOKUP(Tableau1[[#This Row],[CustomerCode]],'Config Clients'!A:D,3,FALSE)</f>
        <v>Coopérative agricole</v>
      </c>
      <c r="M2748" s="13" t="str">
        <f>VLOOKUP(Tableau1[[#This Row],[CustomerCode]],'Config Clients'!A:D,4,FALSE)</f>
        <v>Béatrice</v>
      </c>
      <c r="N2748" s="10" t="str">
        <f>IFERROR(IF(Tableau1[[#This Row],[Date rendu]]-'Date de l''export'!$A$2&gt;0,"Non","Oui"),"Oui")</f>
        <v>Non</v>
      </c>
      <c r="O2748" s="11">
        <f>IF(Tableau1[[#This Row],[En retard?]]="Non",Tableau1[[#This Row],[Date rendu]]-'Date de l''export'!$A$2,0)</f>
        <v>0.74041666666744277</v>
      </c>
      <c r="P2748" s="14" t="str">
        <f>IF(Tableau1[[#This Row],[En retard?]]="Oui","HD",IF(Tableau1[Délai restant]&lt;1,"&lt;24h",IF(Tableau1[Délai restant]&lt;2,"&lt;48h","≥48h")))</f>
        <v>&lt;24h</v>
      </c>
      <c r="Q2748" s="14" t="str">
        <f>IF(AND(Tableau1[[#This Row],[En retard?]]="Oui",OR(Tableau1[[#This Row],[Product]]="Citron",Tableau1[[#This Row],[Product]]="Amandes")),"Oui","Non")</f>
        <v>Non</v>
      </c>
      <c r="R2748" t="str">
        <f>CONCATENATE(Tableau1[[#This Row],[OrderCode]],"|",Tableau1[[#This Row],[AnaCode]],"|",Tableau1[[#This Row],[Product]])</f>
        <v>CMD01763101|MTX|Bettrave</v>
      </c>
    </row>
    <row r="2749" spans="1:18" x14ac:dyDescent="0.25">
      <c r="A2749" s="1" t="s">
        <v>213</v>
      </c>
      <c r="B2749" s="1" t="s">
        <v>31</v>
      </c>
      <c r="C2749" s="3" t="s">
        <v>49</v>
      </c>
      <c r="D2749" s="3" t="s">
        <v>8</v>
      </c>
      <c r="E2749" s="1" t="s">
        <v>229</v>
      </c>
      <c r="F2749" s="1" t="s">
        <v>2075</v>
      </c>
      <c r="G2749" s="1" t="s">
        <v>950</v>
      </c>
      <c r="H2749" s="3">
        <f>SUBSTITUTE(LEFT(Tableau1[[#This Row],[OrderDate]],17),".",":")+0</f>
        <v>43571.625763888886</v>
      </c>
      <c r="I2749" s="3">
        <f>SUBSTITUTE(LEFT(Tableau1[[#This Row],[OrderDueTo]],17),".",":")+0</f>
        <v>43574.5</v>
      </c>
      <c r="J2749" s="13" t="str">
        <f>VLOOKUP(Tableau1[[#This Row],[AnaCode]],'Config Analyses'!A:C,2,FALSE)</f>
        <v>Analyse sucres</v>
      </c>
      <c r="K2749" s="13" t="str">
        <f>VLOOKUP(Tableau1[[#This Row],[AnaCode]],'Config Analyses'!A:C,3,FALSE)</f>
        <v>Equipe 2</v>
      </c>
      <c r="L2749" s="13" t="str">
        <f>VLOOKUP(Tableau1[[#This Row],[CustomerCode]],'Config Clients'!A:D,3,FALSE)</f>
        <v>Grande surface</v>
      </c>
      <c r="M2749" s="13" t="str">
        <f>VLOOKUP(Tableau1[[#This Row],[CustomerCode]],'Config Clients'!A:D,4,FALSE)</f>
        <v>Eric</v>
      </c>
      <c r="N2749" s="10" t="str">
        <f>IFERROR(IF(Tableau1[[#This Row],[Date rendu]]-'Date de l''export'!$A$2&gt;0,"Non","Oui"),"Oui")</f>
        <v>Non</v>
      </c>
      <c r="O2749" s="11">
        <f>IF(Tableau1[[#This Row],[En retard?]]="Non",Tableau1[[#This Row],[Date rendu]]-'Date de l''export'!$A$2,0)</f>
        <v>2.7404166666674428</v>
      </c>
      <c r="P2749" s="14" t="str">
        <f>IF(Tableau1[[#This Row],[En retard?]]="Oui","HD",IF(Tableau1[Délai restant]&lt;1,"&lt;24h",IF(Tableau1[Délai restant]&lt;2,"&lt;48h","≥48h")))</f>
        <v>≥48h</v>
      </c>
      <c r="Q2749" s="14" t="str">
        <f>IF(AND(Tableau1[[#This Row],[En retard?]]="Oui",OR(Tableau1[[#This Row],[Product]]="Citron",Tableau1[[#This Row],[Product]]="Amandes")),"Oui","Non")</f>
        <v>Non</v>
      </c>
      <c r="R2749" t="str">
        <f>CONCATENATE(Tableau1[[#This Row],[OrderCode]],"|",Tableau1[[#This Row],[AnaCode]],"|",Tableau1[[#This Row],[Product]])</f>
        <v>CMD01445004|SCR|Pomme de terre</v>
      </c>
    </row>
    <row r="2750" spans="1:18" x14ac:dyDescent="0.25">
      <c r="A2750" s="1" t="s">
        <v>916</v>
      </c>
      <c r="B2750" s="1" t="s">
        <v>31</v>
      </c>
      <c r="C2750" s="3" t="s">
        <v>61</v>
      </c>
      <c r="D2750" s="3" t="s">
        <v>14</v>
      </c>
      <c r="E2750" s="1" t="s">
        <v>229</v>
      </c>
      <c r="F2750" s="1" t="s">
        <v>1948</v>
      </c>
      <c r="G2750" s="1" t="s">
        <v>950</v>
      </c>
      <c r="H2750" s="3">
        <f>SUBSTITUTE(LEFT(Tableau1[[#This Row],[OrderDate]],17),".",":")+0</f>
        <v>43571.625902777778</v>
      </c>
      <c r="I2750" s="3">
        <f>SUBSTITUTE(LEFT(Tableau1[[#This Row],[OrderDueTo]],17),".",":")+0</f>
        <v>43574.5</v>
      </c>
      <c r="J2750" s="13" t="str">
        <f>VLOOKUP(Tableau1[[#This Row],[AnaCode]],'Config Analyses'!A:C,2,FALSE)</f>
        <v>Analyse sucres</v>
      </c>
      <c r="K2750" s="13" t="str">
        <f>VLOOKUP(Tableau1[[#This Row],[AnaCode]],'Config Analyses'!A:C,3,FALSE)</f>
        <v>Equipe 2</v>
      </c>
      <c r="L2750" s="13" t="str">
        <f>VLOOKUP(Tableau1[[#This Row],[CustomerCode]],'Config Clients'!A:D,3,FALSE)</f>
        <v>Grande surface</v>
      </c>
      <c r="M2750" s="13" t="str">
        <f>VLOOKUP(Tableau1[[#This Row],[CustomerCode]],'Config Clients'!A:D,4,FALSE)</f>
        <v>Eric</v>
      </c>
      <c r="N2750" s="10" t="str">
        <f>IFERROR(IF(Tableau1[[#This Row],[Date rendu]]-'Date de l''export'!$A$2&gt;0,"Non","Oui"),"Oui")</f>
        <v>Non</v>
      </c>
      <c r="O2750" s="11">
        <f>IF(Tableau1[[#This Row],[En retard?]]="Non",Tableau1[[#This Row],[Date rendu]]-'Date de l''export'!$A$2,0)</f>
        <v>2.7404166666674428</v>
      </c>
      <c r="P2750" s="14" t="str">
        <f>IF(Tableau1[[#This Row],[En retard?]]="Oui","HD",IF(Tableau1[Délai restant]&lt;1,"&lt;24h",IF(Tableau1[Délai restant]&lt;2,"&lt;48h","≥48h")))</f>
        <v>≥48h</v>
      </c>
      <c r="Q2750" s="14" t="str">
        <f>IF(AND(Tableau1[[#This Row],[En retard?]]="Oui",OR(Tableau1[[#This Row],[Product]]="Citron",Tableau1[[#This Row],[Product]]="Amandes")),"Oui","Non")</f>
        <v>Non</v>
      </c>
      <c r="R2750" t="str">
        <f>CONCATENATE(Tableau1[[#This Row],[OrderCode]],"|",Tableau1[[#This Row],[AnaCode]],"|",Tableau1[[#This Row],[Product]])</f>
        <v>CMD01578902|SCR|Pomme de terre</v>
      </c>
    </row>
    <row r="2751" spans="1:18" x14ac:dyDescent="0.25">
      <c r="A2751" s="1" t="s">
        <v>711</v>
      </c>
      <c r="B2751" s="1" t="s">
        <v>42</v>
      </c>
      <c r="C2751" s="3" t="s">
        <v>152</v>
      </c>
      <c r="D2751" s="3" t="s">
        <v>35</v>
      </c>
      <c r="E2751" s="1" t="s">
        <v>229</v>
      </c>
      <c r="F2751" s="1" t="s">
        <v>3066</v>
      </c>
      <c r="G2751" s="1" t="s">
        <v>950</v>
      </c>
      <c r="H2751" s="3">
        <f>SUBSTITUTE(LEFT(Tableau1[[#This Row],[OrderDate]],17),".",":")+0</f>
        <v>43571.628541666665</v>
      </c>
      <c r="I2751" s="3">
        <f>SUBSTITUTE(LEFT(Tableau1[[#This Row],[OrderDueTo]],17),".",":")+0</f>
        <v>43574.5</v>
      </c>
      <c r="J2751" s="13" t="str">
        <f>VLOOKUP(Tableau1[[#This Row],[AnaCode]],'Config Analyses'!A:C,2,FALSE)</f>
        <v>Analyse sucres</v>
      </c>
      <c r="K2751" s="13" t="str">
        <f>VLOOKUP(Tableau1[[#This Row],[AnaCode]],'Config Analyses'!A:C,3,FALSE)</f>
        <v>Equipe 2</v>
      </c>
      <c r="L2751" s="13" t="str">
        <f>VLOOKUP(Tableau1[[#This Row],[CustomerCode]],'Config Clients'!A:D,3,FALSE)</f>
        <v>Entreprises agro-alimentaires</v>
      </c>
      <c r="M2751" s="13" t="str">
        <f>VLOOKUP(Tableau1[[#This Row],[CustomerCode]],'Config Clients'!A:D,4,FALSE)</f>
        <v>Julien</v>
      </c>
      <c r="N2751" s="10" t="str">
        <f>IFERROR(IF(Tableau1[[#This Row],[Date rendu]]-'Date de l''export'!$A$2&gt;0,"Non","Oui"),"Oui")</f>
        <v>Non</v>
      </c>
      <c r="O2751" s="11">
        <f>IF(Tableau1[[#This Row],[En retard?]]="Non",Tableau1[[#This Row],[Date rendu]]-'Date de l''export'!$A$2,0)</f>
        <v>2.7404166666674428</v>
      </c>
      <c r="P2751" s="14" t="str">
        <f>IF(Tableau1[[#This Row],[En retard?]]="Oui","HD",IF(Tableau1[Délai restant]&lt;1,"&lt;24h",IF(Tableau1[Délai restant]&lt;2,"&lt;48h","≥48h")))</f>
        <v>≥48h</v>
      </c>
      <c r="Q2751" s="14" t="str">
        <f>IF(AND(Tableau1[[#This Row],[En retard?]]="Oui",OR(Tableau1[[#This Row],[Product]]="Citron",Tableau1[[#This Row],[Product]]="Amandes")),"Oui","Non")</f>
        <v>Non</v>
      </c>
      <c r="R2751" t="str">
        <f>CONCATENATE(Tableau1[[#This Row],[OrderCode]],"|",Tableau1[[#This Row],[AnaCode]],"|",Tableau1[[#This Row],[Product]])</f>
        <v>CMD01739603|SCR|Jus de fruits</v>
      </c>
    </row>
    <row r="2752" spans="1:18" x14ac:dyDescent="0.25">
      <c r="A2752" s="1" t="s">
        <v>652</v>
      </c>
      <c r="B2752" s="1" t="s">
        <v>32</v>
      </c>
      <c r="C2752" s="3" t="s">
        <v>61</v>
      </c>
      <c r="D2752" s="3" t="s">
        <v>14</v>
      </c>
      <c r="E2752" s="1" t="s">
        <v>229</v>
      </c>
      <c r="F2752" s="1" t="s">
        <v>3067</v>
      </c>
      <c r="G2752" s="1" t="s">
        <v>950</v>
      </c>
      <c r="H2752" s="3">
        <f>SUBSTITUTE(LEFT(Tableau1[[#This Row],[OrderDate]],17),".",":")+0</f>
        <v>43571.628645833334</v>
      </c>
      <c r="I2752" s="3">
        <f>SUBSTITUTE(LEFT(Tableau1[[#This Row],[OrderDueTo]],17),".",":")+0</f>
        <v>43574.5</v>
      </c>
      <c r="J2752" s="13" t="str">
        <f>VLOOKUP(Tableau1[[#This Row],[AnaCode]],'Config Analyses'!A:C,2,FALSE)</f>
        <v>Analyse sucres</v>
      </c>
      <c r="K2752" s="13" t="str">
        <f>VLOOKUP(Tableau1[[#This Row],[AnaCode]],'Config Analyses'!A:C,3,FALSE)</f>
        <v>Equipe 2</v>
      </c>
      <c r="L2752" s="13" t="str">
        <f>VLOOKUP(Tableau1[[#This Row],[CustomerCode]],'Config Clients'!A:D,3,FALSE)</f>
        <v>Grande surface</v>
      </c>
      <c r="M2752" s="13" t="str">
        <f>VLOOKUP(Tableau1[[#This Row],[CustomerCode]],'Config Clients'!A:D,4,FALSE)</f>
        <v>Eric</v>
      </c>
      <c r="N2752" s="10" t="str">
        <f>IFERROR(IF(Tableau1[[#This Row],[Date rendu]]-'Date de l''export'!$A$2&gt;0,"Non","Oui"),"Oui")</f>
        <v>Non</v>
      </c>
      <c r="O2752" s="11">
        <f>IF(Tableau1[[#This Row],[En retard?]]="Non",Tableau1[[#This Row],[Date rendu]]-'Date de l''export'!$A$2,0)</f>
        <v>2.7404166666674428</v>
      </c>
      <c r="P2752" s="14" t="str">
        <f>IF(Tableau1[[#This Row],[En retard?]]="Oui","HD",IF(Tableau1[Délai restant]&lt;1,"&lt;24h",IF(Tableau1[Délai restant]&lt;2,"&lt;48h","≥48h")))</f>
        <v>≥48h</v>
      </c>
      <c r="Q2752" s="14" t="str">
        <f>IF(AND(Tableau1[[#This Row],[En retard?]]="Oui",OR(Tableau1[[#This Row],[Product]]="Citron",Tableau1[[#This Row],[Product]]="Amandes")),"Oui","Non")</f>
        <v>Non</v>
      </c>
      <c r="R2752" t="str">
        <f>CONCATENATE(Tableau1[[#This Row],[OrderCode]],"|",Tableau1[[#This Row],[AnaCode]],"|",Tableau1[[#This Row],[Product]])</f>
        <v>CMD01750301|SCR|Tomate</v>
      </c>
    </row>
    <row r="2753" spans="1:18" x14ac:dyDescent="0.25">
      <c r="A2753" s="1" t="s">
        <v>881</v>
      </c>
      <c r="B2753" s="1" t="s">
        <v>45</v>
      </c>
      <c r="C2753" s="3" t="s">
        <v>225</v>
      </c>
      <c r="D2753" s="3" t="s">
        <v>39</v>
      </c>
      <c r="E2753" s="1" t="s">
        <v>179</v>
      </c>
      <c r="F2753" s="1" t="s">
        <v>1625</v>
      </c>
      <c r="G2753" s="1" t="s">
        <v>945</v>
      </c>
      <c r="H2753" s="3">
        <f>SUBSTITUTE(LEFT(Tableau1[[#This Row],[OrderDate]],17),".",":")+0</f>
        <v>43571.629803240743</v>
      </c>
      <c r="I2753" s="3">
        <f>SUBSTITUTE(LEFT(Tableau1[[#This Row],[OrderDueTo]],17),".",":")+0</f>
        <v>43572.5</v>
      </c>
      <c r="J2753" s="13" t="str">
        <f>VLOOKUP(Tableau1[[#This Row],[AnaCode]],'Config Analyses'!A:C,2,FALSE)</f>
        <v>Analyse métaux lourds</v>
      </c>
      <c r="K2753" s="13" t="str">
        <f>VLOOKUP(Tableau1[[#This Row],[AnaCode]],'Config Analyses'!A:C,3,FALSE)</f>
        <v>Equipe 1</v>
      </c>
      <c r="L2753" s="13" t="str">
        <f>VLOOKUP(Tableau1[[#This Row],[CustomerCode]],'Config Clients'!A:D,3,FALSE)</f>
        <v>Coopérative agricole</v>
      </c>
      <c r="M2753" s="13" t="str">
        <f>VLOOKUP(Tableau1[[#This Row],[CustomerCode]],'Config Clients'!A:D,4,FALSE)</f>
        <v>Béatrice</v>
      </c>
      <c r="N2753" s="10" t="str">
        <f>IFERROR(IF(Tableau1[[#This Row],[Date rendu]]-'Date de l''export'!$A$2&gt;0,"Non","Oui"),"Oui")</f>
        <v>Non</v>
      </c>
      <c r="O2753" s="11">
        <f>IF(Tableau1[[#This Row],[En retard?]]="Non",Tableau1[[#This Row],[Date rendu]]-'Date de l''export'!$A$2,0)</f>
        <v>0.74041666666744277</v>
      </c>
      <c r="P2753" s="14" t="str">
        <f>IF(Tableau1[[#This Row],[En retard?]]="Oui","HD",IF(Tableau1[Délai restant]&lt;1,"&lt;24h",IF(Tableau1[Délai restant]&lt;2,"&lt;48h","≥48h")))</f>
        <v>&lt;24h</v>
      </c>
      <c r="Q2753" s="14" t="str">
        <f>IF(AND(Tableau1[[#This Row],[En retard?]]="Oui",OR(Tableau1[[#This Row],[Product]]="Citron",Tableau1[[#This Row],[Product]]="Amandes")),"Oui","Non")</f>
        <v>Non</v>
      </c>
      <c r="R2753" t="str">
        <f>CONCATENATE(Tableau1[[#This Row],[OrderCode]],"|",Tableau1[[#This Row],[AnaCode]],"|",Tableau1[[#This Row],[Product]])</f>
        <v>CMD01743601|MTX|Fraise</v>
      </c>
    </row>
    <row r="2754" spans="1:18" x14ac:dyDescent="0.25">
      <c r="A2754" s="1" t="s">
        <v>106</v>
      </c>
      <c r="B2754" s="1" t="s">
        <v>20</v>
      </c>
      <c r="C2754" s="3" t="s">
        <v>61</v>
      </c>
      <c r="D2754" s="3" t="s">
        <v>14</v>
      </c>
      <c r="E2754" s="1" t="s">
        <v>229</v>
      </c>
      <c r="F2754" s="1" t="s">
        <v>2229</v>
      </c>
      <c r="G2754" s="1" t="s">
        <v>950</v>
      </c>
      <c r="H2754" s="3">
        <f>SUBSTITUTE(LEFT(Tableau1[[#This Row],[OrderDate]],17),".",":")+0</f>
        <v>43571.631307870368</v>
      </c>
      <c r="I2754" s="3">
        <f>SUBSTITUTE(LEFT(Tableau1[[#This Row],[OrderDueTo]],17),".",":")+0</f>
        <v>43574.5</v>
      </c>
      <c r="J2754" s="13" t="str">
        <f>VLOOKUP(Tableau1[[#This Row],[AnaCode]],'Config Analyses'!A:C,2,FALSE)</f>
        <v>Analyse sucres</v>
      </c>
      <c r="K2754" s="13" t="str">
        <f>VLOOKUP(Tableau1[[#This Row],[AnaCode]],'Config Analyses'!A:C,3,FALSE)</f>
        <v>Equipe 2</v>
      </c>
      <c r="L2754" s="13" t="str">
        <f>VLOOKUP(Tableau1[[#This Row],[CustomerCode]],'Config Clients'!A:D,3,FALSE)</f>
        <v>Grande surface</v>
      </c>
      <c r="M2754" s="13" t="str">
        <f>VLOOKUP(Tableau1[[#This Row],[CustomerCode]],'Config Clients'!A:D,4,FALSE)</f>
        <v>Eric</v>
      </c>
      <c r="N2754" s="10" t="str">
        <f>IFERROR(IF(Tableau1[[#This Row],[Date rendu]]-'Date de l''export'!$A$2&gt;0,"Non","Oui"),"Oui")</f>
        <v>Non</v>
      </c>
      <c r="O2754" s="11">
        <f>IF(Tableau1[[#This Row],[En retard?]]="Non",Tableau1[[#This Row],[Date rendu]]-'Date de l''export'!$A$2,0)</f>
        <v>2.7404166666674428</v>
      </c>
      <c r="P2754" s="14" t="str">
        <f>IF(Tableau1[[#This Row],[En retard?]]="Oui","HD",IF(Tableau1[Délai restant]&lt;1,"&lt;24h",IF(Tableau1[Délai restant]&lt;2,"&lt;48h","≥48h")))</f>
        <v>≥48h</v>
      </c>
      <c r="Q2754" s="14" t="str">
        <f>IF(AND(Tableau1[[#This Row],[En retard?]]="Oui",OR(Tableau1[[#This Row],[Product]]="Citron",Tableau1[[#This Row],[Product]]="Amandes")),"Oui","Non")</f>
        <v>Non</v>
      </c>
      <c r="R2754" t="str">
        <f>CONCATENATE(Tableau1[[#This Row],[OrderCode]],"|",Tableau1[[#This Row],[AnaCode]],"|",Tableau1[[#This Row],[Product]])</f>
        <v>CMD01750401|SCR|Orange</v>
      </c>
    </row>
    <row r="2755" spans="1:18" x14ac:dyDescent="0.25">
      <c r="A2755" s="1" t="s">
        <v>373</v>
      </c>
      <c r="B2755" s="1" t="s">
        <v>20</v>
      </c>
      <c r="C2755" s="3" t="s">
        <v>61</v>
      </c>
      <c r="D2755" s="3" t="s">
        <v>14</v>
      </c>
      <c r="E2755" s="1" t="s">
        <v>179</v>
      </c>
      <c r="F2755" s="1" t="s">
        <v>1587</v>
      </c>
      <c r="G2755" s="1" t="s">
        <v>945</v>
      </c>
      <c r="H2755" s="3">
        <f>SUBSTITUTE(LEFT(Tableau1[[#This Row],[OrderDate]],17),".",":")+0</f>
        <v>43571.632210648146</v>
      </c>
      <c r="I2755" s="3">
        <f>SUBSTITUTE(LEFT(Tableau1[[#This Row],[OrderDueTo]],17),".",":")+0</f>
        <v>43572.5</v>
      </c>
      <c r="J2755" s="13" t="str">
        <f>VLOOKUP(Tableau1[[#This Row],[AnaCode]],'Config Analyses'!A:C,2,FALSE)</f>
        <v>Analyse métaux lourds</v>
      </c>
      <c r="K2755" s="13" t="str">
        <f>VLOOKUP(Tableau1[[#This Row],[AnaCode]],'Config Analyses'!A:C,3,FALSE)</f>
        <v>Equipe 1</v>
      </c>
      <c r="L2755" s="13" t="str">
        <f>VLOOKUP(Tableau1[[#This Row],[CustomerCode]],'Config Clients'!A:D,3,FALSE)</f>
        <v>Grande surface</v>
      </c>
      <c r="M2755" s="13" t="str">
        <f>VLOOKUP(Tableau1[[#This Row],[CustomerCode]],'Config Clients'!A:D,4,FALSE)</f>
        <v>Eric</v>
      </c>
      <c r="N2755" s="10" t="str">
        <f>IFERROR(IF(Tableau1[[#This Row],[Date rendu]]-'Date de l''export'!$A$2&gt;0,"Non","Oui"),"Oui")</f>
        <v>Non</v>
      </c>
      <c r="O2755" s="11">
        <f>IF(Tableau1[[#This Row],[En retard?]]="Non",Tableau1[[#This Row],[Date rendu]]-'Date de l''export'!$A$2,0)</f>
        <v>0.74041666666744277</v>
      </c>
      <c r="P2755" s="14" t="str">
        <f>IF(Tableau1[[#This Row],[En retard?]]="Oui","HD",IF(Tableau1[Délai restant]&lt;1,"&lt;24h",IF(Tableau1[Délai restant]&lt;2,"&lt;48h","≥48h")))</f>
        <v>&lt;24h</v>
      </c>
      <c r="Q2755" s="14" t="str">
        <f>IF(AND(Tableau1[[#This Row],[En retard?]]="Oui",OR(Tableau1[[#This Row],[Product]]="Citron",Tableau1[[#This Row],[Product]]="Amandes")),"Oui","Non")</f>
        <v>Non</v>
      </c>
      <c r="R2755" t="str">
        <f>CONCATENATE(Tableau1[[#This Row],[OrderCode]],"|",Tableau1[[#This Row],[AnaCode]],"|",Tableau1[[#This Row],[Product]])</f>
        <v>CMD01711401|MTX|Orange</v>
      </c>
    </row>
    <row r="2756" spans="1:18" x14ac:dyDescent="0.25">
      <c r="A2756" s="1" t="s">
        <v>455</v>
      </c>
      <c r="B2756" s="1" t="s">
        <v>32</v>
      </c>
      <c r="C2756" s="3" t="s">
        <v>61</v>
      </c>
      <c r="D2756" s="3" t="s">
        <v>14</v>
      </c>
      <c r="E2756" s="1" t="s">
        <v>63</v>
      </c>
      <c r="F2756" s="1" t="s">
        <v>2072</v>
      </c>
      <c r="G2756" s="1" t="s">
        <v>1365</v>
      </c>
      <c r="H2756" s="3">
        <f>SUBSTITUTE(LEFT(Tableau1[[#This Row],[OrderDate]],17),".",":")+0</f>
        <v>43571.6328125</v>
      </c>
      <c r="I2756" s="3">
        <f>SUBSTITUTE(LEFT(Tableau1[[#This Row],[OrderDueTo]],17),".",":")+0</f>
        <v>43579.5</v>
      </c>
      <c r="J2756" s="13" t="str">
        <f>VLOOKUP(Tableau1[[#This Row],[AnaCode]],'Config Analyses'!A:C,2,FALSE)</f>
        <v>Analyse polluants d'emballage</v>
      </c>
      <c r="K2756" s="13" t="str">
        <f>VLOOKUP(Tableau1[[#This Row],[AnaCode]],'Config Analyses'!A:C,3,FALSE)</f>
        <v>Equipe 3</v>
      </c>
      <c r="L2756" s="13" t="str">
        <f>VLOOKUP(Tableau1[[#This Row],[CustomerCode]],'Config Clients'!A:D,3,FALSE)</f>
        <v>Grande surface</v>
      </c>
      <c r="M2756" s="13" t="str">
        <f>VLOOKUP(Tableau1[[#This Row],[CustomerCode]],'Config Clients'!A:D,4,FALSE)</f>
        <v>Eric</v>
      </c>
      <c r="N2756" s="10" t="str">
        <f>IFERROR(IF(Tableau1[[#This Row],[Date rendu]]-'Date de l''export'!$A$2&gt;0,"Non","Oui"),"Oui")</f>
        <v>Non</v>
      </c>
      <c r="O2756" s="11">
        <f>IF(Tableau1[[#This Row],[En retard?]]="Non",Tableau1[[#This Row],[Date rendu]]-'Date de l''export'!$A$2,0)</f>
        <v>7.7404166666674428</v>
      </c>
      <c r="P2756" s="14" t="str">
        <f>IF(Tableau1[[#This Row],[En retard?]]="Oui","HD",IF(Tableau1[Délai restant]&lt;1,"&lt;24h",IF(Tableau1[Délai restant]&lt;2,"&lt;48h","≥48h")))</f>
        <v>≥48h</v>
      </c>
      <c r="Q2756" s="14" t="str">
        <f>IF(AND(Tableau1[[#This Row],[En retard?]]="Oui",OR(Tableau1[[#This Row],[Product]]="Citron",Tableau1[[#This Row],[Product]]="Amandes")),"Oui","Non")</f>
        <v>Non</v>
      </c>
      <c r="R2756" t="str">
        <f>CONCATENATE(Tableau1[[#This Row],[OrderCode]],"|",Tableau1[[#This Row],[AnaCode]],"|",Tableau1[[#This Row],[Product]])</f>
        <v>CMD01429401|PLLT|Tomate</v>
      </c>
    </row>
    <row r="2757" spans="1:18" x14ac:dyDescent="0.25">
      <c r="A2757" s="1" t="s">
        <v>210</v>
      </c>
      <c r="B2757" s="1" t="s">
        <v>42</v>
      </c>
      <c r="C2757" s="3" t="s">
        <v>65</v>
      </c>
      <c r="D2757" s="3" t="s">
        <v>17</v>
      </c>
      <c r="E2757" s="1" t="s">
        <v>179</v>
      </c>
      <c r="F2757" s="1" t="s">
        <v>3069</v>
      </c>
      <c r="G2757" s="1" t="s">
        <v>945</v>
      </c>
      <c r="H2757" s="3">
        <f>SUBSTITUTE(LEFT(Tableau1[[#This Row],[OrderDate]],17),".",":")+0</f>
        <v>43571.633333333331</v>
      </c>
      <c r="I2757" s="3">
        <f>SUBSTITUTE(LEFT(Tableau1[[#This Row],[OrderDueTo]],17),".",":")+0</f>
        <v>43572.5</v>
      </c>
      <c r="J2757" s="13" t="str">
        <f>VLOOKUP(Tableau1[[#This Row],[AnaCode]],'Config Analyses'!A:C,2,FALSE)</f>
        <v>Analyse métaux lourds</v>
      </c>
      <c r="K2757" s="13" t="str">
        <f>VLOOKUP(Tableau1[[#This Row],[AnaCode]],'Config Analyses'!A:C,3,FALSE)</f>
        <v>Equipe 1</v>
      </c>
      <c r="L2757" s="13" t="str">
        <f>VLOOKUP(Tableau1[[#This Row],[CustomerCode]],'Config Clients'!A:D,3,FALSE)</f>
        <v>Entreprises agro-alimentaires</v>
      </c>
      <c r="M2757" s="13" t="str">
        <f>VLOOKUP(Tableau1[[#This Row],[CustomerCode]],'Config Clients'!A:D,4,FALSE)</f>
        <v>Marc</v>
      </c>
      <c r="N2757" s="10" t="str">
        <f>IFERROR(IF(Tableau1[[#This Row],[Date rendu]]-'Date de l''export'!$A$2&gt;0,"Non","Oui"),"Oui")</f>
        <v>Non</v>
      </c>
      <c r="O2757" s="11">
        <f>IF(Tableau1[[#This Row],[En retard?]]="Non",Tableau1[[#This Row],[Date rendu]]-'Date de l''export'!$A$2,0)</f>
        <v>0.74041666666744277</v>
      </c>
      <c r="P2757" s="14" t="str">
        <f>IF(Tableau1[[#This Row],[En retard?]]="Oui","HD",IF(Tableau1[Délai restant]&lt;1,"&lt;24h",IF(Tableau1[Délai restant]&lt;2,"&lt;48h","≥48h")))</f>
        <v>&lt;24h</v>
      </c>
      <c r="Q2757" s="14" t="str">
        <f>IF(AND(Tableau1[[#This Row],[En retard?]]="Oui",OR(Tableau1[[#This Row],[Product]]="Citron",Tableau1[[#This Row],[Product]]="Amandes")),"Oui","Non")</f>
        <v>Non</v>
      </c>
      <c r="R2757" t="str">
        <f>CONCATENATE(Tableau1[[#This Row],[OrderCode]],"|",Tableau1[[#This Row],[AnaCode]],"|",Tableau1[[#This Row],[Product]])</f>
        <v>CMD01672602|MTX|Jus de fruits</v>
      </c>
    </row>
    <row r="2758" spans="1:18" x14ac:dyDescent="0.25">
      <c r="A2758" s="1" t="s">
        <v>3952</v>
      </c>
      <c r="B2758" s="1" t="s">
        <v>16</v>
      </c>
      <c r="C2758" s="3" t="s">
        <v>188</v>
      </c>
      <c r="D2758" s="3" t="s">
        <v>38</v>
      </c>
      <c r="E2758" s="1" t="s">
        <v>130</v>
      </c>
      <c r="F2758" s="1" t="s">
        <v>4176</v>
      </c>
      <c r="G2758" s="1" t="s">
        <v>1365</v>
      </c>
      <c r="H2758" s="3">
        <f>SUBSTITUTE(LEFT(Tableau1[[#This Row],[OrderDate]],17),".",":")+0</f>
        <v>43571.63548611111</v>
      </c>
      <c r="I2758" s="3">
        <f>SUBSTITUTE(LEFT(Tableau1[[#This Row],[OrderDueTo]],17),".",":")+0</f>
        <v>43579.5</v>
      </c>
      <c r="J2758" s="13" t="str">
        <f>VLOOKUP(Tableau1[[#This Row],[AnaCode]],'Config Analyses'!A:C,2,FALSE)</f>
        <v>Analyse pesticides</v>
      </c>
      <c r="K2758" s="13" t="str">
        <f>VLOOKUP(Tableau1[[#This Row],[AnaCode]],'Config Analyses'!A:C,3,FALSE)</f>
        <v>Equipe 3</v>
      </c>
      <c r="L2758" s="13" t="str">
        <f>VLOOKUP(Tableau1[[#This Row],[CustomerCode]],'Config Clients'!A:D,3,FALSE)</f>
        <v>Coopérative agricole</v>
      </c>
      <c r="M2758" s="13" t="str">
        <f>VLOOKUP(Tableau1[[#This Row],[CustomerCode]],'Config Clients'!A:D,4,FALSE)</f>
        <v>Julie</v>
      </c>
      <c r="N2758" s="10" t="str">
        <f>IFERROR(IF(Tableau1[[#This Row],[Date rendu]]-'Date de l''export'!$A$2&gt;0,"Non","Oui"),"Oui")</f>
        <v>Non</v>
      </c>
      <c r="O2758" s="11">
        <f>IF(Tableau1[[#This Row],[En retard?]]="Non",Tableau1[[#This Row],[Date rendu]]-'Date de l''export'!$A$2,0)</f>
        <v>7.7404166666674428</v>
      </c>
      <c r="P2758" s="14" t="str">
        <f>IF(Tableau1[[#This Row],[En retard?]]="Oui","HD",IF(Tableau1[Délai restant]&lt;1,"&lt;24h",IF(Tableau1[Délai restant]&lt;2,"&lt;48h","≥48h")))</f>
        <v>≥48h</v>
      </c>
      <c r="Q2758" s="14" t="str">
        <f>IF(AND(Tableau1[[#This Row],[En retard?]]="Oui",OR(Tableau1[[#This Row],[Product]]="Citron",Tableau1[[#This Row],[Product]]="Amandes")),"Oui","Non")</f>
        <v>Non</v>
      </c>
      <c r="R2758" t="str">
        <f>CONCATENATE(Tableau1[[#This Row],[OrderCode]],"|",Tableau1[[#This Row],[AnaCode]],"|",Tableau1[[#This Row],[Product]])</f>
        <v>CMD01601417|PEST|Agneau</v>
      </c>
    </row>
    <row r="2759" spans="1:18" x14ac:dyDescent="0.25">
      <c r="A2759" s="1" t="s">
        <v>614</v>
      </c>
      <c r="B2759" s="1" t="s">
        <v>31</v>
      </c>
      <c r="C2759" s="3" t="s">
        <v>61</v>
      </c>
      <c r="D2759" s="3" t="s">
        <v>14</v>
      </c>
      <c r="E2759" s="1" t="s">
        <v>229</v>
      </c>
      <c r="F2759" s="1" t="s">
        <v>3072</v>
      </c>
      <c r="G2759" s="1" t="s">
        <v>950</v>
      </c>
      <c r="H2759" s="3">
        <f>SUBSTITUTE(LEFT(Tableau1[[#This Row],[OrderDate]],17),".",":")+0</f>
        <v>43571.636724537035</v>
      </c>
      <c r="I2759" s="3">
        <f>SUBSTITUTE(LEFT(Tableau1[[#This Row],[OrderDueTo]],17),".",":")+0</f>
        <v>43574.5</v>
      </c>
      <c r="J2759" s="13" t="str">
        <f>VLOOKUP(Tableau1[[#This Row],[AnaCode]],'Config Analyses'!A:C,2,FALSE)</f>
        <v>Analyse sucres</v>
      </c>
      <c r="K2759" s="13" t="str">
        <f>VLOOKUP(Tableau1[[#This Row],[AnaCode]],'Config Analyses'!A:C,3,FALSE)</f>
        <v>Equipe 2</v>
      </c>
      <c r="L2759" s="13" t="str">
        <f>VLOOKUP(Tableau1[[#This Row],[CustomerCode]],'Config Clients'!A:D,3,FALSE)</f>
        <v>Grande surface</v>
      </c>
      <c r="M2759" s="13" t="str">
        <f>VLOOKUP(Tableau1[[#This Row],[CustomerCode]],'Config Clients'!A:D,4,FALSE)</f>
        <v>Eric</v>
      </c>
      <c r="N2759" s="10" t="str">
        <f>IFERROR(IF(Tableau1[[#This Row],[Date rendu]]-'Date de l''export'!$A$2&gt;0,"Non","Oui"),"Oui")</f>
        <v>Non</v>
      </c>
      <c r="O2759" s="11">
        <f>IF(Tableau1[[#This Row],[En retard?]]="Non",Tableau1[[#This Row],[Date rendu]]-'Date de l''export'!$A$2,0)</f>
        <v>2.7404166666674428</v>
      </c>
      <c r="P2759" s="14" t="str">
        <f>IF(Tableau1[[#This Row],[En retard?]]="Oui","HD",IF(Tableau1[Délai restant]&lt;1,"&lt;24h",IF(Tableau1[Délai restant]&lt;2,"&lt;48h","≥48h")))</f>
        <v>≥48h</v>
      </c>
      <c r="Q2759" s="14" t="str">
        <f>IF(AND(Tableau1[[#This Row],[En retard?]]="Oui",OR(Tableau1[[#This Row],[Product]]="Citron",Tableau1[[#This Row],[Product]]="Amandes")),"Oui","Non")</f>
        <v>Non</v>
      </c>
      <c r="R2759" t="str">
        <f>CONCATENATE(Tableau1[[#This Row],[OrderCode]],"|",Tableau1[[#This Row],[AnaCode]],"|",Tableau1[[#This Row],[Product]])</f>
        <v>CMD01746802|SCR|Pomme de terre</v>
      </c>
    </row>
    <row r="2760" spans="1:18" x14ac:dyDescent="0.25">
      <c r="A2760" s="1" t="s">
        <v>3780</v>
      </c>
      <c r="B2760" s="1" t="s">
        <v>42</v>
      </c>
      <c r="C2760" s="3" t="s">
        <v>73</v>
      </c>
      <c r="D2760" s="3" t="s">
        <v>23</v>
      </c>
      <c r="E2760" s="1" t="s">
        <v>226</v>
      </c>
      <c r="F2760" s="1" t="s">
        <v>4177</v>
      </c>
      <c r="G2760" s="1" t="s">
        <v>950</v>
      </c>
      <c r="H2760" s="3">
        <f>SUBSTITUTE(LEFT(Tableau1[[#This Row],[OrderDate]],17),".",":")+0</f>
        <v>43571.636886574073</v>
      </c>
      <c r="I2760" s="3">
        <f>SUBSTITUTE(LEFT(Tableau1[[#This Row],[OrderDueTo]],17),".",":")+0</f>
        <v>43574.5</v>
      </c>
      <c r="J2760" s="13" t="str">
        <f>VLOOKUP(Tableau1[[#This Row],[AnaCode]],'Config Analyses'!A:C,2,FALSE)</f>
        <v>Analyse microbiologique</v>
      </c>
      <c r="K2760" s="13" t="str">
        <f>VLOOKUP(Tableau1[[#This Row],[AnaCode]],'Config Analyses'!A:C,3,FALSE)</f>
        <v>Equipe 4</v>
      </c>
      <c r="L2760" s="13" t="str">
        <f>VLOOKUP(Tableau1[[#This Row],[CustomerCode]],'Config Clients'!A:D,3,FALSE)</f>
        <v>Entreprises agro-alimentaires</v>
      </c>
      <c r="M2760" s="13" t="str">
        <f>VLOOKUP(Tableau1[[#This Row],[CustomerCode]],'Config Clients'!A:D,4,FALSE)</f>
        <v>Julien</v>
      </c>
      <c r="N2760" s="10" t="str">
        <f>IFERROR(IF(Tableau1[[#This Row],[Date rendu]]-'Date de l''export'!$A$2&gt;0,"Non","Oui"),"Oui")</f>
        <v>Non</v>
      </c>
      <c r="O2760" s="11">
        <f>IF(Tableau1[[#This Row],[En retard?]]="Non",Tableau1[[#This Row],[Date rendu]]-'Date de l''export'!$A$2,0)</f>
        <v>2.7404166666674428</v>
      </c>
      <c r="P2760" s="14" t="str">
        <f>IF(Tableau1[[#This Row],[En retard?]]="Oui","HD",IF(Tableau1[Délai restant]&lt;1,"&lt;24h",IF(Tableau1[Délai restant]&lt;2,"&lt;48h","≥48h")))</f>
        <v>≥48h</v>
      </c>
      <c r="Q2760" s="14" t="str">
        <f>IF(AND(Tableau1[[#This Row],[En retard?]]="Oui",OR(Tableau1[[#This Row],[Product]]="Citron",Tableau1[[#This Row],[Product]]="Amandes")),"Oui","Non")</f>
        <v>Non</v>
      </c>
      <c r="R2760" t="str">
        <f>CONCATENATE(Tableau1[[#This Row],[OrderCode]],"|",Tableau1[[#This Row],[AnaCode]],"|",Tableau1[[#This Row],[Product]])</f>
        <v>CMD01755306|BACT|Jus de fruits</v>
      </c>
    </row>
    <row r="2761" spans="1:18" x14ac:dyDescent="0.25">
      <c r="A2761" s="1" t="s">
        <v>3857</v>
      </c>
      <c r="B2761" s="1" t="s">
        <v>42</v>
      </c>
      <c r="C2761" s="3" t="s">
        <v>188</v>
      </c>
      <c r="D2761" s="3" t="s">
        <v>38</v>
      </c>
      <c r="E2761" s="1" t="s">
        <v>229</v>
      </c>
      <c r="F2761" s="1" t="s">
        <v>4178</v>
      </c>
      <c r="G2761" s="1" t="s">
        <v>950</v>
      </c>
      <c r="H2761" s="3">
        <f>SUBSTITUTE(LEFT(Tableau1[[#This Row],[OrderDate]],17),".",":")+0</f>
        <v>43571.63826388889</v>
      </c>
      <c r="I2761" s="3">
        <f>SUBSTITUTE(LEFT(Tableau1[[#This Row],[OrderDueTo]],17),".",":")+0</f>
        <v>43574.5</v>
      </c>
      <c r="J2761" s="13" t="str">
        <f>VLOOKUP(Tableau1[[#This Row],[AnaCode]],'Config Analyses'!A:C,2,FALSE)</f>
        <v>Analyse sucres</v>
      </c>
      <c r="K2761" s="13" t="str">
        <f>VLOOKUP(Tableau1[[#This Row],[AnaCode]],'Config Analyses'!A:C,3,FALSE)</f>
        <v>Equipe 2</v>
      </c>
      <c r="L2761" s="13" t="str">
        <f>VLOOKUP(Tableau1[[#This Row],[CustomerCode]],'Config Clients'!A:D,3,FALSE)</f>
        <v>Coopérative agricole</v>
      </c>
      <c r="M2761" s="13" t="str">
        <f>VLOOKUP(Tableau1[[#This Row],[CustomerCode]],'Config Clients'!A:D,4,FALSE)</f>
        <v>Julie</v>
      </c>
      <c r="N2761" s="10" t="str">
        <f>IFERROR(IF(Tableau1[[#This Row],[Date rendu]]-'Date de l''export'!$A$2&gt;0,"Non","Oui"),"Oui")</f>
        <v>Non</v>
      </c>
      <c r="O2761" s="11">
        <f>IF(Tableau1[[#This Row],[En retard?]]="Non",Tableau1[[#This Row],[Date rendu]]-'Date de l''export'!$A$2,0)</f>
        <v>2.7404166666674428</v>
      </c>
      <c r="P2761" s="14" t="str">
        <f>IF(Tableau1[[#This Row],[En retard?]]="Oui","HD",IF(Tableau1[Délai restant]&lt;1,"&lt;24h",IF(Tableau1[Délai restant]&lt;2,"&lt;48h","≥48h")))</f>
        <v>≥48h</v>
      </c>
      <c r="Q2761" s="14" t="str">
        <f>IF(AND(Tableau1[[#This Row],[En retard?]]="Oui",OR(Tableau1[[#This Row],[Product]]="Citron",Tableau1[[#This Row],[Product]]="Amandes")),"Oui","Non")</f>
        <v>Non</v>
      </c>
      <c r="R2761" t="str">
        <f>CONCATENATE(Tableau1[[#This Row],[OrderCode]],"|",Tableau1[[#This Row],[AnaCode]],"|",Tableau1[[#This Row],[Product]])</f>
        <v>CMD01695019|SCR|Jus de fruits</v>
      </c>
    </row>
    <row r="2762" spans="1:18" x14ac:dyDescent="0.25">
      <c r="A2762" s="1" t="s">
        <v>490</v>
      </c>
      <c r="B2762" s="1" t="s">
        <v>25</v>
      </c>
      <c r="C2762" s="3" t="s">
        <v>58</v>
      </c>
      <c r="D2762" s="3" t="s">
        <v>13</v>
      </c>
      <c r="E2762" s="1" t="s">
        <v>179</v>
      </c>
      <c r="F2762" s="1" t="s">
        <v>2773</v>
      </c>
      <c r="G2762" s="1" t="s">
        <v>945</v>
      </c>
      <c r="H2762" s="3">
        <f>SUBSTITUTE(LEFT(Tableau1[[#This Row],[OrderDate]],17),".",":")+0</f>
        <v>43571.638414351852</v>
      </c>
      <c r="I2762" s="3">
        <f>SUBSTITUTE(LEFT(Tableau1[[#This Row],[OrderDueTo]],17),".",":")+0</f>
        <v>43572.5</v>
      </c>
      <c r="J2762" s="13" t="str">
        <f>VLOOKUP(Tableau1[[#This Row],[AnaCode]],'Config Analyses'!A:C,2,FALSE)</f>
        <v>Analyse métaux lourds</v>
      </c>
      <c r="K2762" s="13" t="str">
        <f>VLOOKUP(Tableau1[[#This Row],[AnaCode]],'Config Analyses'!A:C,3,FALSE)</f>
        <v>Equipe 1</v>
      </c>
      <c r="L2762" s="13" t="str">
        <f>VLOOKUP(Tableau1[[#This Row],[CustomerCode]],'Config Clients'!A:D,3,FALSE)</f>
        <v>Coopérative agricole</v>
      </c>
      <c r="M2762" s="13" t="str">
        <f>VLOOKUP(Tableau1[[#This Row],[CustomerCode]],'Config Clients'!A:D,4,FALSE)</f>
        <v>Béatrice</v>
      </c>
      <c r="N2762" s="10" t="str">
        <f>IFERROR(IF(Tableau1[[#This Row],[Date rendu]]-'Date de l''export'!$A$2&gt;0,"Non","Oui"),"Oui")</f>
        <v>Non</v>
      </c>
      <c r="O2762" s="11">
        <f>IF(Tableau1[[#This Row],[En retard?]]="Non",Tableau1[[#This Row],[Date rendu]]-'Date de l''export'!$A$2,0)</f>
        <v>0.74041666666744277</v>
      </c>
      <c r="P2762" s="14" t="str">
        <f>IF(Tableau1[[#This Row],[En retard?]]="Oui","HD",IF(Tableau1[Délai restant]&lt;1,"&lt;24h",IF(Tableau1[Délai restant]&lt;2,"&lt;48h","≥48h")))</f>
        <v>&lt;24h</v>
      </c>
      <c r="Q2762" s="14" t="str">
        <f>IF(AND(Tableau1[[#This Row],[En retard?]]="Oui",OR(Tableau1[[#This Row],[Product]]="Citron",Tableau1[[#This Row],[Product]]="Amandes")),"Oui","Non")</f>
        <v>Non</v>
      </c>
      <c r="R2762" t="str">
        <f>CONCATENATE(Tableau1[[#This Row],[OrderCode]],"|",Tableau1[[#This Row],[AnaCode]],"|",Tableau1[[#This Row],[Product]])</f>
        <v>CMD01743103|MTX|Haricots vert</v>
      </c>
    </row>
    <row r="2763" spans="1:18" x14ac:dyDescent="0.25">
      <c r="A2763" s="1" t="s">
        <v>4179</v>
      </c>
      <c r="B2763" s="1" t="s">
        <v>31</v>
      </c>
      <c r="C2763" s="3" t="s">
        <v>188</v>
      </c>
      <c r="D2763" s="3" t="s">
        <v>38</v>
      </c>
      <c r="E2763" s="1" t="s">
        <v>107</v>
      </c>
      <c r="F2763" s="1" t="s">
        <v>4180</v>
      </c>
      <c r="G2763" s="1" t="s">
        <v>973</v>
      </c>
      <c r="H2763" s="3">
        <f>SUBSTITUTE(LEFT(Tableau1[[#This Row],[OrderDate]],17),".",":")+0</f>
        <v>43571.638831018521</v>
      </c>
      <c r="I2763" s="3">
        <f>SUBSTITUTE(LEFT(Tableau1[[#This Row],[OrderDueTo]],17),".",":")+0</f>
        <v>43575.5</v>
      </c>
      <c r="J2763" s="13" t="str">
        <f>VLOOKUP(Tableau1[[#This Row],[AnaCode]],'Config Analyses'!A:C,2,FALSE)</f>
        <v>Analyse nutritionelle</v>
      </c>
      <c r="K2763" s="13" t="str">
        <f>VLOOKUP(Tableau1[[#This Row],[AnaCode]],'Config Analyses'!A:C,3,FALSE)</f>
        <v>Equipe 2</v>
      </c>
      <c r="L2763" s="13" t="str">
        <f>VLOOKUP(Tableau1[[#This Row],[CustomerCode]],'Config Clients'!A:D,3,FALSE)</f>
        <v>Coopérative agricole</v>
      </c>
      <c r="M2763" s="13" t="str">
        <f>VLOOKUP(Tableau1[[#This Row],[CustomerCode]],'Config Clients'!A:D,4,FALSE)</f>
        <v>Julie</v>
      </c>
      <c r="N2763" s="10" t="str">
        <f>IFERROR(IF(Tableau1[[#This Row],[Date rendu]]-'Date de l''export'!$A$2&gt;0,"Non","Oui"),"Oui")</f>
        <v>Non</v>
      </c>
      <c r="O2763" s="11">
        <f>IF(Tableau1[[#This Row],[En retard?]]="Non",Tableau1[[#This Row],[Date rendu]]-'Date de l''export'!$A$2,0)</f>
        <v>3.7404166666674428</v>
      </c>
      <c r="P2763" s="14" t="str">
        <f>IF(Tableau1[[#This Row],[En retard?]]="Oui","HD",IF(Tableau1[Délai restant]&lt;1,"&lt;24h",IF(Tableau1[Délai restant]&lt;2,"&lt;48h","≥48h")))</f>
        <v>≥48h</v>
      </c>
      <c r="Q2763" s="14" t="str">
        <f>IF(AND(Tableau1[[#This Row],[En retard?]]="Oui",OR(Tableau1[[#This Row],[Product]]="Citron",Tableau1[[#This Row],[Product]]="Amandes")),"Oui","Non")</f>
        <v>Non</v>
      </c>
      <c r="R2763" t="str">
        <f>CONCATENATE(Tableau1[[#This Row],[OrderCode]],"|",Tableau1[[#This Row],[AnaCode]],"|",Tableau1[[#This Row],[Product]])</f>
        <v>CMD01601404|NTR|Pomme de terre</v>
      </c>
    </row>
    <row r="2764" spans="1:18" x14ac:dyDescent="0.25">
      <c r="A2764" s="1" t="s">
        <v>651</v>
      </c>
      <c r="B2764" s="1" t="s">
        <v>21</v>
      </c>
      <c r="C2764" s="3" t="s">
        <v>98</v>
      </c>
      <c r="D2764" s="3" t="s">
        <v>27</v>
      </c>
      <c r="E2764" s="1" t="s">
        <v>179</v>
      </c>
      <c r="F2764" s="1" t="s">
        <v>2033</v>
      </c>
      <c r="G2764" s="1" t="s">
        <v>945</v>
      </c>
      <c r="H2764" s="3">
        <f>SUBSTITUTE(LEFT(Tableau1[[#This Row],[OrderDate]],17),".",":")+0</f>
        <v>43571.639722222222</v>
      </c>
      <c r="I2764" s="3">
        <f>SUBSTITUTE(LEFT(Tableau1[[#This Row],[OrderDueTo]],17),".",":")+0</f>
        <v>43572.5</v>
      </c>
      <c r="J2764" s="13" t="str">
        <f>VLOOKUP(Tableau1[[#This Row],[AnaCode]],'Config Analyses'!A:C,2,FALSE)</f>
        <v>Analyse métaux lourds</v>
      </c>
      <c r="K2764" s="13" t="str">
        <f>VLOOKUP(Tableau1[[#This Row],[AnaCode]],'Config Analyses'!A:C,3,FALSE)</f>
        <v>Equipe 1</v>
      </c>
      <c r="L2764" s="13" t="str">
        <f>VLOOKUP(Tableau1[[#This Row],[CustomerCode]],'Config Clients'!A:D,3,FALSE)</f>
        <v>Coopérative agricole</v>
      </c>
      <c r="M2764" s="13" t="str">
        <f>VLOOKUP(Tableau1[[#This Row],[CustomerCode]],'Config Clients'!A:D,4,FALSE)</f>
        <v>Julie</v>
      </c>
      <c r="N2764" s="10" t="str">
        <f>IFERROR(IF(Tableau1[[#This Row],[Date rendu]]-'Date de l''export'!$A$2&gt;0,"Non","Oui"),"Oui")</f>
        <v>Non</v>
      </c>
      <c r="O2764" s="11">
        <f>IF(Tableau1[[#This Row],[En retard?]]="Non",Tableau1[[#This Row],[Date rendu]]-'Date de l''export'!$A$2,0)</f>
        <v>0.74041666666744277</v>
      </c>
      <c r="P2764" s="14" t="str">
        <f>IF(Tableau1[[#This Row],[En retard?]]="Oui","HD",IF(Tableau1[Délai restant]&lt;1,"&lt;24h",IF(Tableau1[Délai restant]&lt;2,"&lt;48h","≥48h")))</f>
        <v>&lt;24h</v>
      </c>
      <c r="Q2764" s="14" t="str">
        <f>IF(AND(Tableau1[[#This Row],[En retard?]]="Oui",OR(Tableau1[[#This Row],[Product]]="Citron",Tableau1[[#This Row],[Product]]="Amandes")),"Oui","Non")</f>
        <v>Non</v>
      </c>
      <c r="R2764" t="str">
        <f>CONCATENATE(Tableau1[[#This Row],[OrderCode]],"|",Tableau1[[#This Row],[AnaCode]],"|",Tableau1[[#This Row],[Product]])</f>
        <v>CMD01698803|MTX|Carotte</v>
      </c>
    </row>
    <row r="2765" spans="1:18" x14ac:dyDescent="0.25">
      <c r="A2765" s="1" t="s">
        <v>697</v>
      </c>
      <c r="B2765" s="1" t="s">
        <v>42</v>
      </c>
      <c r="C2765" s="3" t="s">
        <v>65</v>
      </c>
      <c r="D2765" s="3" t="s">
        <v>17</v>
      </c>
      <c r="E2765" s="1" t="s">
        <v>107</v>
      </c>
      <c r="F2765" s="1" t="s">
        <v>1904</v>
      </c>
      <c r="G2765" s="1" t="s">
        <v>973</v>
      </c>
      <c r="H2765" s="3">
        <f>SUBSTITUTE(LEFT(Tableau1[[#This Row],[OrderDate]],17),".",":")+0</f>
        <v>43571.639826388891</v>
      </c>
      <c r="I2765" s="3">
        <f>SUBSTITUTE(LEFT(Tableau1[[#This Row],[OrderDueTo]],17),".",":")+0</f>
        <v>43575.5</v>
      </c>
      <c r="J2765" s="13" t="str">
        <f>VLOOKUP(Tableau1[[#This Row],[AnaCode]],'Config Analyses'!A:C,2,FALSE)</f>
        <v>Analyse nutritionelle</v>
      </c>
      <c r="K2765" s="13" t="str">
        <f>VLOOKUP(Tableau1[[#This Row],[AnaCode]],'Config Analyses'!A:C,3,FALSE)</f>
        <v>Equipe 2</v>
      </c>
      <c r="L2765" s="13" t="str">
        <f>VLOOKUP(Tableau1[[#This Row],[CustomerCode]],'Config Clients'!A:D,3,FALSE)</f>
        <v>Entreprises agro-alimentaires</v>
      </c>
      <c r="M2765" s="13" t="str">
        <f>VLOOKUP(Tableau1[[#This Row],[CustomerCode]],'Config Clients'!A:D,4,FALSE)</f>
        <v>Marc</v>
      </c>
      <c r="N2765" s="10" t="str">
        <f>IFERROR(IF(Tableau1[[#This Row],[Date rendu]]-'Date de l''export'!$A$2&gt;0,"Non","Oui"),"Oui")</f>
        <v>Non</v>
      </c>
      <c r="O2765" s="11">
        <f>IF(Tableau1[[#This Row],[En retard?]]="Non",Tableau1[[#This Row],[Date rendu]]-'Date de l''export'!$A$2,0)</f>
        <v>3.7404166666674428</v>
      </c>
      <c r="P2765" s="14" t="str">
        <f>IF(Tableau1[[#This Row],[En retard?]]="Oui","HD",IF(Tableau1[Délai restant]&lt;1,"&lt;24h",IF(Tableau1[Délai restant]&lt;2,"&lt;48h","≥48h")))</f>
        <v>≥48h</v>
      </c>
      <c r="Q2765" s="14" t="str">
        <f>IF(AND(Tableau1[[#This Row],[En retard?]]="Oui",OR(Tableau1[[#This Row],[Product]]="Citron",Tableau1[[#This Row],[Product]]="Amandes")),"Oui","Non")</f>
        <v>Non</v>
      </c>
      <c r="R2765" t="str">
        <f>CONCATENATE(Tableau1[[#This Row],[OrderCode]],"|",Tableau1[[#This Row],[AnaCode]],"|",Tableau1[[#This Row],[Product]])</f>
        <v>CMD01753601|NTR|Jus de fruits</v>
      </c>
    </row>
    <row r="2766" spans="1:18" x14ac:dyDescent="0.25">
      <c r="A2766" s="1" t="s">
        <v>244</v>
      </c>
      <c r="B2766" s="1" t="s">
        <v>31</v>
      </c>
      <c r="C2766" s="3" t="s">
        <v>49</v>
      </c>
      <c r="D2766" s="3" t="s">
        <v>8</v>
      </c>
      <c r="E2766" s="1" t="s">
        <v>229</v>
      </c>
      <c r="F2766" s="1" t="s">
        <v>1499</v>
      </c>
      <c r="G2766" s="1" t="s">
        <v>950</v>
      </c>
      <c r="H2766" s="3">
        <f>SUBSTITUTE(LEFT(Tableau1[[#This Row],[OrderDate]],17),".",":")+0</f>
        <v>43571.639930555553</v>
      </c>
      <c r="I2766" s="3">
        <f>SUBSTITUTE(LEFT(Tableau1[[#This Row],[OrderDueTo]],17),".",":")+0</f>
        <v>43574.5</v>
      </c>
      <c r="J2766" s="13" t="str">
        <f>VLOOKUP(Tableau1[[#This Row],[AnaCode]],'Config Analyses'!A:C,2,FALSE)</f>
        <v>Analyse sucres</v>
      </c>
      <c r="K2766" s="13" t="str">
        <f>VLOOKUP(Tableau1[[#This Row],[AnaCode]],'Config Analyses'!A:C,3,FALSE)</f>
        <v>Equipe 2</v>
      </c>
      <c r="L2766" s="13" t="str">
        <f>VLOOKUP(Tableau1[[#This Row],[CustomerCode]],'Config Clients'!A:D,3,FALSE)</f>
        <v>Grande surface</v>
      </c>
      <c r="M2766" s="13" t="str">
        <f>VLOOKUP(Tableau1[[#This Row],[CustomerCode]],'Config Clients'!A:D,4,FALSE)</f>
        <v>Eric</v>
      </c>
      <c r="N2766" s="10" t="str">
        <f>IFERROR(IF(Tableau1[[#This Row],[Date rendu]]-'Date de l''export'!$A$2&gt;0,"Non","Oui"),"Oui")</f>
        <v>Non</v>
      </c>
      <c r="O2766" s="11">
        <f>IF(Tableau1[[#This Row],[En retard?]]="Non",Tableau1[[#This Row],[Date rendu]]-'Date de l''export'!$A$2,0)</f>
        <v>2.7404166666674428</v>
      </c>
      <c r="P2766" s="14" t="str">
        <f>IF(Tableau1[[#This Row],[En retard?]]="Oui","HD",IF(Tableau1[Délai restant]&lt;1,"&lt;24h",IF(Tableau1[Délai restant]&lt;2,"&lt;48h","≥48h")))</f>
        <v>≥48h</v>
      </c>
      <c r="Q2766" s="14" t="str">
        <f>IF(AND(Tableau1[[#This Row],[En retard?]]="Oui",OR(Tableau1[[#This Row],[Product]]="Citron",Tableau1[[#This Row],[Product]]="Amandes")),"Oui","Non")</f>
        <v>Non</v>
      </c>
      <c r="R2766" t="str">
        <f>CONCATENATE(Tableau1[[#This Row],[OrderCode]],"|",Tableau1[[#This Row],[AnaCode]],"|",Tableau1[[#This Row],[Product]])</f>
        <v>CMD01645807|SCR|Pomme de terre</v>
      </c>
    </row>
    <row r="2767" spans="1:18" x14ac:dyDescent="0.25">
      <c r="A2767" s="1" t="s">
        <v>3447</v>
      </c>
      <c r="B2767" s="1" t="s">
        <v>42</v>
      </c>
      <c r="C2767" s="3" t="s">
        <v>188</v>
      </c>
      <c r="D2767" s="3" t="s">
        <v>38</v>
      </c>
      <c r="E2767" s="1" t="s">
        <v>107</v>
      </c>
      <c r="F2767" s="1" t="s">
        <v>4181</v>
      </c>
      <c r="G2767" s="1" t="s">
        <v>973</v>
      </c>
      <c r="H2767" s="3">
        <f>SUBSTITUTE(LEFT(Tableau1[[#This Row],[OrderDate]],17),".",":")+0</f>
        <v>43571.645752314813</v>
      </c>
      <c r="I2767" s="3">
        <f>SUBSTITUTE(LEFT(Tableau1[[#This Row],[OrderDueTo]],17),".",":")+0</f>
        <v>43575.5</v>
      </c>
      <c r="J2767" s="13" t="str">
        <f>VLOOKUP(Tableau1[[#This Row],[AnaCode]],'Config Analyses'!A:C,2,FALSE)</f>
        <v>Analyse nutritionelle</v>
      </c>
      <c r="K2767" s="13" t="str">
        <f>VLOOKUP(Tableau1[[#This Row],[AnaCode]],'Config Analyses'!A:C,3,FALSE)</f>
        <v>Equipe 2</v>
      </c>
      <c r="L2767" s="13" t="str">
        <f>VLOOKUP(Tableau1[[#This Row],[CustomerCode]],'Config Clients'!A:D,3,FALSE)</f>
        <v>Coopérative agricole</v>
      </c>
      <c r="M2767" s="13" t="str">
        <f>VLOOKUP(Tableau1[[#This Row],[CustomerCode]],'Config Clients'!A:D,4,FALSE)</f>
        <v>Julie</v>
      </c>
      <c r="N2767" s="10" t="str">
        <f>IFERROR(IF(Tableau1[[#This Row],[Date rendu]]-'Date de l''export'!$A$2&gt;0,"Non","Oui"),"Oui")</f>
        <v>Non</v>
      </c>
      <c r="O2767" s="11">
        <f>IF(Tableau1[[#This Row],[En retard?]]="Non",Tableau1[[#This Row],[Date rendu]]-'Date de l''export'!$A$2,0)</f>
        <v>3.7404166666674428</v>
      </c>
      <c r="P2767" s="14" t="str">
        <f>IF(Tableau1[[#This Row],[En retard?]]="Oui","HD",IF(Tableau1[Délai restant]&lt;1,"&lt;24h",IF(Tableau1[Délai restant]&lt;2,"&lt;48h","≥48h")))</f>
        <v>≥48h</v>
      </c>
      <c r="Q2767" s="14" t="str">
        <f>IF(AND(Tableau1[[#This Row],[En retard?]]="Oui",OR(Tableau1[[#This Row],[Product]]="Citron",Tableau1[[#This Row],[Product]]="Amandes")),"Oui","Non")</f>
        <v>Non</v>
      </c>
      <c r="R2767" t="str">
        <f>CONCATENATE(Tableau1[[#This Row],[OrderCode]],"|",Tableau1[[#This Row],[AnaCode]],"|",Tableau1[[#This Row],[Product]])</f>
        <v>CMD01646451|NTR|Jus de fruits</v>
      </c>
    </row>
    <row r="2768" spans="1:18" x14ac:dyDescent="0.25">
      <c r="A2768" s="1" t="s">
        <v>366</v>
      </c>
      <c r="B2768" s="1" t="s">
        <v>31</v>
      </c>
      <c r="C2768" s="3" t="s">
        <v>49</v>
      </c>
      <c r="D2768" s="3" t="s">
        <v>8</v>
      </c>
      <c r="E2768" s="1" t="s">
        <v>130</v>
      </c>
      <c r="F2768" s="1" t="s">
        <v>3074</v>
      </c>
      <c r="G2768" s="1" t="s">
        <v>1365</v>
      </c>
      <c r="H2768" s="3">
        <f>SUBSTITUTE(LEFT(Tableau1[[#This Row],[OrderDate]],17),".",":")+0</f>
        <v>43571.646863425929</v>
      </c>
      <c r="I2768" s="3">
        <f>SUBSTITUTE(LEFT(Tableau1[[#This Row],[OrderDueTo]],17),".",":")+0</f>
        <v>43579.5</v>
      </c>
      <c r="J2768" s="13" t="str">
        <f>VLOOKUP(Tableau1[[#This Row],[AnaCode]],'Config Analyses'!A:C,2,FALSE)</f>
        <v>Analyse pesticides</v>
      </c>
      <c r="K2768" s="13" t="str">
        <f>VLOOKUP(Tableau1[[#This Row],[AnaCode]],'Config Analyses'!A:C,3,FALSE)</f>
        <v>Equipe 3</v>
      </c>
      <c r="L2768" s="13" t="str">
        <f>VLOOKUP(Tableau1[[#This Row],[CustomerCode]],'Config Clients'!A:D,3,FALSE)</f>
        <v>Grande surface</v>
      </c>
      <c r="M2768" s="13" t="str">
        <f>VLOOKUP(Tableau1[[#This Row],[CustomerCode]],'Config Clients'!A:D,4,FALSE)</f>
        <v>Eric</v>
      </c>
      <c r="N2768" s="10" t="str">
        <f>IFERROR(IF(Tableau1[[#This Row],[Date rendu]]-'Date de l''export'!$A$2&gt;0,"Non","Oui"),"Oui")</f>
        <v>Non</v>
      </c>
      <c r="O2768" s="11">
        <f>IF(Tableau1[[#This Row],[En retard?]]="Non",Tableau1[[#This Row],[Date rendu]]-'Date de l''export'!$A$2,0)</f>
        <v>7.7404166666674428</v>
      </c>
      <c r="P2768" s="14" t="str">
        <f>IF(Tableau1[[#This Row],[En retard?]]="Oui","HD",IF(Tableau1[Délai restant]&lt;1,"&lt;24h",IF(Tableau1[Délai restant]&lt;2,"&lt;48h","≥48h")))</f>
        <v>≥48h</v>
      </c>
      <c r="Q2768" s="14" t="str">
        <f>IF(AND(Tableau1[[#This Row],[En retard?]]="Oui",OR(Tableau1[[#This Row],[Product]]="Citron",Tableau1[[#This Row],[Product]]="Amandes")),"Oui","Non")</f>
        <v>Non</v>
      </c>
      <c r="R2768" t="str">
        <f>CONCATENATE(Tableau1[[#This Row],[OrderCode]],"|",Tableau1[[#This Row],[AnaCode]],"|",Tableau1[[#This Row],[Product]])</f>
        <v>CMD01645804|PEST|Pomme de terre</v>
      </c>
    </row>
    <row r="2769" spans="1:18" x14ac:dyDescent="0.25">
      <c r="A2769" s="1" t="s">
        <v>721</v>
      </c>
      <c r="B2769" s="1" t="s">
        <v>19</v>
      </c>
      <c r="C2769" s="3" t="s">
        <v>98</v>
      </c>
      <c r="D2769" s="3" t="s">
        <v>27</v>
      </c>
      <c r="E2769" s="1" t="s">
        <v>179</v>
      </c>
      <c r="F2769" s="1" t="s">
        <v>2134</v>
      </c>
      <c r="G2769" s="1" t="s">
        <v>945</v>
      </c>
      <c r="H2769" s="3">
        <f>SUBSTITUTE(LEFT(Tableau1[[#This Row],[OrderDate]],17),".",":")+0</f>
        <v>43571.649745370371</v>
      </c>
      <c r="I2769" s="3">
        <f>SUBSTITUTE(LEFT(Tableau1[[#This Row],[OrderDueTo]],17),".",":")+0</f>
        <v>43572.5</v>
      </c>
      <c r="J2769" s="13" t="str">
        <f>VLOOKUP(Tableau1[[#This Row],[AnaCode]],'Config Analyses'!A:C,2,FALSE)</f>
        <v>Analyse métaux lourds</v>
      </c>
      <c r="K2769" s="13" t="str">
        <f>VLOOKUP(Tableau1[[#This Row],[AnaCode]],'Config Analyses'!A:C,3,FALSE)</f>
        <v>Equipe 1</v>
      </c>
      <c r="L2769" s="13" t="str">
        <f>VLOOKUP(Tableau1[[#This Row],[CustomerCode]],'Config Clients'!A:D,3,FALSE)</f>
        <v>Coopérative agricole</v>
      </c>
      <c r="M2769" s="13" t="str">
        <f>VLOOKUP(Tableau1[[#This Row],[CustomerCode]],'Config Clients'!A:D,4,FALSE)</f>
        <v>Julie</v>
      </c>
      <c r="N2769" s="10" t="str">
        <f>IFERROR(IF(Tableau1[[#This Row],[Date rendu]]-'Date de l''export'!$A$2&gt;0,"Non","Oui"),"Oui")</f>
        <v>Non</v>
      </c>
      <c r="O2769" s="11">
        <f>IF(Tableau1[[#This Row],[En retard?]]="Non",Tableau1[[#This Row],[Date rendu]]-'Date de l''export'!$A$2,0)</f>
        <v>0.74041666666744277</v>
      </c>
      <c r="P2769" s="14" t="str">
        <f>IF(Tableau1[[#This Row],[En retard?]]="Oui","HD",IF(Tableau1[Délai restant]&lt;1,"&lt;24h",IF(Tableau1[Délai restant]&lt;2,"&lt;48h","≥48h")))</f>
        <v>&lt;24h</v>
      </c>
      <c r="Q2769" s="14" t="str">
        <f>IF(AND(Tableau1[[#This Row],[En retard?]]="Oui",OR(Tableau1[[#This Row],[Product]]="Citron",Tableau1[[#This Row],[Product]]="Amandes")),"Oui","Non")</f>
        <v>Non</v>
      </c>
      <c r="R2769" t="str">
        <f>CONCATENATE(Tableau1[[#This Row],[OrderCode]],"|",Tableau1[[#This Row],[AnaCode]],"|",Tableau1[[#This Row],[Product]])</f>
        <v>CMD01407105|MTX|Bettrave</v>
      </c>
    </row>
    <row r="2770" spans="1:18" x14ac:dyDescent="0.25">
      <c r="A2770" s="1" t="s">
        <v>615</v>
      </c>
      <c r="B2770" s="1" t="s">
        <v>42</v>
      </c>
      <c r="C2770" s="3" t="s">
        <v>65</v>
      </c>
      <c r="D2770" s="3" t="s">
        <v>17</v>
      </c>
      <c r="E2770" s="1" t="s">
        <v>107</v>
      </c>
      <c r="F2770" s="1" t="s">
        <v>1903</v>
      </c>
      <c r="G2770" s="1" t="s">
        <v>973</v>
      </c>
      <c r="H2770" s="3">
        <f>SUBSTITUTE(LEFT(Tableau1[[#This Row],[OrderDate]],17),".",":")+0</f>
        <v>43571.649965277778</v>
      </c>
      <c r="I2770" s="3">
        <f>SUBSTITUTE(LEFT(Tableau1[[#This Row],[OrderDueTo]],17),".",":")+0</f>
        <v>43575.5</v>
      </c>
      <c r="J2770" s="13" t="str">
        <f>VLOOKUP(Tableau1[[#This Row],[AnaCode]],'Config Analyses'!A:C,2,FALSE)</f>
        <v>Analyse nutritionelle</v>
      </c>
      <c r="K2770" s="13" t="str">
        <f>VLOOKUP(Tableau1[[#This Row],[AnaCode]],'Config Analyses'!A:C,3,FALSE)</f>
        <v>Equipe 2</v>
      </c>
      <c r="L2770" s="13" t="str">
        <f>VLOOKUP(Tableau1[[#This Row],[CustomerCode]],'Config Clients'!A:D,3,FALSE)</f>
        <v>Entreprises agro-alimentaires</v>
      </c>
      <c r="M2770" s="13" t="str">
        <f>VLOOKUP(Tableau1[[#This Row],[CustomerCode]],'Config Clients'!A:D,4,FALSE)</f>
        <v>Marc</v>
      </c>
      <c r="N2770" s="10" t="str">
        <f>IFERROR(IF(Tableau1[[#This Row],[Date rendu]]-'Date de l''export'!$A$2&gt;0,"Non","Oui"),"Oui")</f>
        <v>Non</v>
      </c>
      <c r="O2770" s="11">
        <f>IF(Tableau1[[#This Row],[En retard?]]="Non",Tableau1[[#This Row],[Date rendu]]-'Date de l''export'!$A$2,0)</f>
        <v>3.7404166666674428</v>
      </c>
      <c r="P2770" s="14" t="str">
        <f>IF(Tableau1[[#This Row],[En retard?]]="Oui","HD",IF(Tableau1[Délai restant]&lt;1,"&lt;24h",IF(Tableau1[Délai restant]&lt;2,"&lt;48h","≥48h")))</f>
        <v>≥48h</v>
      </c>
      <c r="Q2770" s="14" t="str">
        <f>IF(AND(Tableau1[[#This Row],[En retard?]]="Oui",OR(Tableau1[[#This Row],[Product]]="Citron",Tableau1[[#This Row],[Product]]="Amandes")),"Oui","Non")</f>
        <v>Non</v>
      </c>
      <c r="R2770" t="str">
        <f>CONCATENATE(Tableau1[[#This Row],[OrderCode]],"|",Tableau1[[#This Row],[AnaCode]],"|",Tableau1[[#This Row],[Product]])</f>
        <v>CMD01721502|NTR|Jus de fruits</v>
      </c>
    </row>
    <row r="2771" spans="1:18" x14ac:dyDescent="0.25">
      <c r="A2771" s="1" t="s">
        <v>651</v>
      </c>
      <c r="B2771" s="1" t="s">
        <v>21</v>
      </c>
      <c r="C2771" s="3" t="s">
        <v>98</v>
      </c>
      <c r="D2771" s="3" t="s">
        <v>27</v>
      </c>
      <c r="E2771" s="1" t="s">
        <v>229</v>
      </c>
      <c r="F2771" s="1" t="s">
        <v>2018</v>
      </c>
      <c r="G2771" s="1" t="s">
        <v>950</v>
      </c>
      <c r="H2771" s="3">
        <f>SUBSTITUTE(LEFT(Tableau1[[#This Row],[OrderDate]],17),".",":")+0</f>
        <v>43571.650347222225</v>
      </c>
      <c r="I2771" s="3">
        <f>SUBSTITUTE(LEFT(Tableau1[[#This Row],[OrderDueTo]],17),".",":")+0</f>
        <v>43574.5</v>
      </c>
      <c r="J2771" s="13" t="str">
        <f>VLOOKUP(Tableau1[[#This Row],[AnaCode]],'Config Analyses'!A:C,2,FALSE)</f>
        <v>Analyse sucres</v>
      </c>
      <c r="K2771" s="13" t="str">
        <f>VLOOKUP(Tableau1[[#This Row],[AnaCode]],'Config Analyses'!A:C,3,FALSE)</f>
        <v>Equipe 2</v>
      </c>
      <c r="L2771" s="13" t="str">
        <f>VLOOKUP(Tableau1[[#This Row],[CustomerCode]],'Config Clients'!A:D,3,FALSE)</f>
        <v>Coopérative agricole</v>
      </c>
      <c r="M2771" s="13" t="str">
        <f>VLOOKUP(Tableau1[[#This Row],[CustomerCode]],'Config Clients'!A:D,4,FALSE)</f>
        <v>Julie</v>
      </c>
      <c r="N2771" s="10" t="str">
        <f>IFERROR(IF(Tableau1[[#This Row],[Date rendu]]-'Date de l''export'!$A$2&gt;0,"Non","Oui"),"Oui")</f>
        <v>Non</v>
      </c>
      <c r="O2771" s="11">
        <f>IF(Tableau1[[#This Row],[En retard?]]="Non",Tableau1[[#This Row],[Date rendu]]-'Date de l''export'!$A$2,0)</f>
        <v>2.7404166666674428</v>
      </c>
      <c r="P2771" s="14" t="str">
        <f>IF(Tableau1[[#This Row],[En retard?]]="Oui","HD",IF(Tableau1[Délai restant]&lt;1,"&lt;24h",IF(Tableau1[Délai restant]&lt;2,"&lt;48h","≥48h")))</f>
        <v>≥48h</v>
      </c>
      <c r="Q2771" s="14" t="str">
        <f>IF(AND(Tableau1[[#This Row],[En retard?]]="Oui",OR(Tableau1[[#This Row],[Product]]="Citron",Tableau1[[#This Row],[Product]]="Amandes")),"Oui","Non")</f>
        <v>Non</v>
      </c>
      <c r="R2771" t="str">
        <f>CONCATENATE(Tableau1[[#This Row],[OrderCode]],"|",Tableau1[[#This Row],[AnaCode]],"|",Tableau1[[#This Row],[Product]])</f>
        <v>CMD01698803|SCR|Carotte</v>
      </c>
    </row>
    <row r="2772" spans="1:18" x14ac:dyDescent="0.25">
      <c r="A2772" s="1" t="s">
        <v>4050</v>
      </c>
      <c r="B2772" s="1" t="s">
        <v>42</v>
      </c>
      <c r="C2772" s="3" t="s">
        <v>188</v>
      </c>
      <c r="D2772" s="3" t="s">
        <v>38</v>
      </c>
      <c r="E2772" s="1" t="s">
        <v>179</v>
      </c>
      <c r="F2772" s="1" t="s">
        <v>4182</v>
      </c>
      <c r="G2772" s="1" t="s">
        <v>945</v>
      </c>
      <c r="H2772" s="3">
        <f>SUBSTITUTE(LEFT(Tableau1[[#This Row],[OrderDate]],17),".",":")+0</f>
        <v>43571.650393518517</v>
      </c>
      <c r="I2772" s="3">
        <f>SUBSTITUTE(LEFT(Tableau1[[#This Row],[OrderDueTo]],17),".",":")+0</f>
        <v>43572.5</v>
      </c>
      <c r="J2772" s="13" t="str">
        <f>VLOOKUP(Tableau1[[#This Row],[AnaCode]],'Config Analyses'!A:C,2,FALSE)</f>
        <v>Analyse métaux lourds</v>
      </c>
      <c r="K2772" s="13" t="str">
        <f>VLOOKUP(Tableau1[[#This Row],[AnaCode]],'Config Analyses'!A:C,3,FALSE)</f>
        <v>Equipe 1</v>
      </c>
      <c r="L2772" s="13" t="str">
        <f>VLOOKUP(Tableau1[[#This Row],[CustomerCode]],'Config Clients'!A:D,3,FALSE)</f>
        <v>Coopérative agricole</v>
      </c>
      <c r="M2772" s="13" t="str">
        <f>VLOOKUP(Tableau1[[#This Row],[CustomerCode]],'Config Clients'!A:D,4,FALSE)</f>
        <v>Julie</v>
      </c>
      <c r="N2772" s="10" t="str">
        <f>IFERROR(IF(Tableau1[[#This Row],[Date rendu]]-'Date de l''export'!$A$2&gt;0,"Non","Oui"),"Oui")</f>
        <v>Non</v>
      </c>
      <c r="O2772" s="11">
        <f>IF(Tableau1[[#This Row],[En retard?]]="Non",Tableau1[[#This Row],[Date rendu]]-'Date de l''export'!$A$2,0)</f>
        <v>0.74041666666744277</v>
      </c>
      <c r="P2772" s="14" t="str">
        <f>IF(Tableau1[[#This Row],[En retard?]]="Oui","HD",IF(Tableau1[Délai restant]&lt;1,"&lt;24h",IF(Tableau1[Délai restant]&lt;2,"&lt;48h","≥48h")))</f>
        <v>&lt;24h</v>
      </c>
      <c r="Q2772" s="14" t="str">
        <f>IF(AND(Tableau1[[#This Row],[En retard?]]="Oui",OR(Tableau1[[#This Row],[Product]]="Citron",Tableau1[[#This Row],[Product]]="Amandes")),"Oui","Non")</f>
        <v>Non</v>
      </c>
      <c r="R2772" t="str">
        <f>CONCATENATE(Tableau1[[#This Row],[OrderCode]],"|",Tableau1[[#This Row],[AnaCode]],"|",Tableau1[[#This Row],[Product]])</f>
        <v>CMD01721612|MTX|Jus de fruits</v>
      </c>
    </row>
    <row r="2773" spans="1:18" x14ac:dyDescent="0.25">
      <c r="A2773" s="1" t="s">
        <v>4142</v>
      </c>
      <c r="B2773" s="1" t="s">
        <v>42</v>
      </c>
      <c r="C2773" s="3" t="s">
        <v>73</v>
      </c>
      <c r="D2773" s="3" t="s">
        <v>23</v>
      </c>
      <c r="E2773" s="1" t="s">
        <v>130</v>
      </c>
      <c r="F2773" s="1" t="s">
        <v>4183</v>
      </c>
      <c r="G2773" s="1" t="s">
        <v>1365</v>
      </c>
      <c r="H2773" s="3">
        <f>SUBSTITUTE(LEFT(Tableau1[[#This Row],[OrderDate]],17),".",":")+0</f>
        <v>43571.652824074074</v>
      </c>
      <c r="I2773" s="3">
        <f>SUBSTITUTE(LEFT(Tableau1[[#This Row],[OrderDueTo]],17),".",":")+0</f>
        <v>43579.5</v>
      </c>
      <c r="J2773" s="13" t="str">
        <f>VLOOKUP(Tableau1[[#This Row],[AnaCode]],'Config Analyses'!A:C,2,FALSE)</f>
        <v>Analyse pesticides</v>
      </c>
      <c r="K2773" s="13" t="str">
        <f>VLOOKUP(Tableau1[[#This Row],[AnaCode]],'Config Analyses'!A:C,3,FALSE)</f>
        <v>Equipe 3</v>
      </c>
      <c r="L2773" s="13" t="str">
        <f>VLOOKUP(Tableau1[[#This Row],[CustomerCode]],'Config Clients'!A:D,3,FALSE)</f>
        <v>Entreprises agro-alimentaires</v>
      </c>
      <c r="M2773" s="13" t="str">
        <f>VLOOKUP(Tableau1[[#This Row],[CustomerCode]],'Config Clients'!A:D,4,FALSE)</f>
        <v>Julien</v>
      </c>
      <c r="N2773" s="10" t="str">
        <f>IFERROR(IF(Tableau1[[#This Row],[Date rendu]]-'Date de l''export'!$A$2&gt;0,"Non","Oui"),"Oui")</f>
        <v>Non</v>
      </c>
      <c r="O2773" s="11">
        <f>IF(Tableau1[[#This Row],[En retard?]]="Non",Tableau1[[#This Row],[Date rendu]]-'Date de l''export'!$A$2,0)</f>
        <v>7.7404166666674428</v>
      </c>
      <c r="P2773" s="14" t="str">
        <f>IF(Tableau1[[#This Row],[En retard?]]="Oui","HD",IF(Tableau1[Délai restant]&lt;1,"&lt;24h",IF(Tableau1[Délai restant]&lt;2,"&lt;48h","≥48h")))</f>
        <v>≥48h</v>
      </c>
      <c r="Q2773" s="14" t="str">
        <f>IF(AND(Tableau1[[#This Row],[En retard?]]="Oui",OR(Tableau1[[#This Row],[Product]]="Citron",Tableau1[[#This Row],[Product]]="Amandes")),"Oui","Non")</f>
        <v>Non</v>
      </c>
      <c r="R2773" t="str">
        <f>CONCATENATE(Tableau1[[#This Row],[OrderCode]],"|",Tableau1[[#This Row],[AnaCode]],"|",Tableau1[[#This Row],[Product]])</f>
        <v>CMD01678502|PEST|Jus de fruits</v>
      </c>
    </row>
    <row r="2774" spans="1:18" x14ac:dyDescent="0.25">
      <c r="A2774" s="1" t="s">
        <v>511</v>
      </c>
      <c r="B2774" s="1" t="s">
        <v>31</v>
      </c>
      <c r="C2774" s="3" t="s">
        <v>52</v>
      </c>
      <c r="D2774" s="3" t="s">
        <v>9</v>
      </c>
      <c r="E2774" s="1" t="s">
        <v>107</v>
      </c>
      <c r="F2774" s="1" t="s">
        <v>3077</v>
      </c>
      <c r="G2774" s="1" t="s">
        <v>973</v>
      </c>
      <c r="H2774" s="3">
        <f>SUBSTITUTE(LEFT(Tableau1[[#This Row],[OrderDate]],17),".",":")+0</f>
        <v>43571.653252314813</v>
      </c>
      <c r="I2774" s="3">
        <f>SUBSTITUTE(LEFT(Tableau1[[#This Row],[OrderDueTo]],17),".",":")+0</f>
        <v>43575.5</v>
      </c>
      <c r="J2774" s="13" t="str">
        <f>VLOOKUP(Tableau1[[#This Row],[AnaCode]],'Config Analyses'!A:C,2,FALSE)</f>
        <v>Analyse nutritionelle</v>
      </c>
      <c r="K2774" s="13" t="str">
        <f>VLOOKUP(Tableau1[[#This Row],[AnaCode]],'Config Analyses'!A:C,3,FALSE)</f>
        <v>Equipe 2</v>
      </c>
      <c r="L2774" s="13" t="str">
        <f>VLOOKUP(Tableau1[[#This Row],[CustomerCode]],'Config Clients'!A:D,3,FALSE)</f>
        <v>Centrale d'achats</v>
      </c>
      <c r="M2774" s="13" t="str">
        <f>VLOOKUP(Tableau1[[#This Row],[CustomerCode]],'Config Clients'!A:D,4,FALSE)</f>
        <v>Sandrine</v>
      </c>
      <c r="N2774" s="10" t="str">
        <f>IFERROR(IF(Tableau1[[#This Row],[Date rendu]]-'Date de l''export'!$A$2&gt;0,"Non","Oui"),"Oui")</f>
        <v>Non</v>
      </c>
      <c r="O2774" s="11">
        <f>IF(Tableau1[[#This Row],[En retard?]]="Non",Tableau1[[#This Row],[Date rendu]]-'Date de l''export'!$A$2,0)</f>
        <v>3.7404166666674428</v>
      </c>
      <c r="P2774" s="14" t="str">
        <f>IF(Tableau1[[#This Row],[En retard?]]="Oui","HD",IF(Tableau1[Délai restant]&lt;1,"&lt;24h",IF(Tableau1[Délai restant]&lt;2,"&lt;48h","≥48h")))</f>
        <v>≥48h</v>
      </c>
      <c r="Q2774" s="14" t="str">
        <f>IF(AND(Tableau1[[#This Row],[En retard?]]="Oui",OR(Tableau1[[#This Row],[Product]]="Citron",Tableau1[[#This Row],[Product]]="Amandes")),"Oui","Non")</f>
        <v>Non</v>
      </c>
      <c r="R2774" t="str">
        <f>CONCATENATE(Tableau1[[#This Row],[OrderCode]],"|",Tableau1[[#This Row],[AnaCode]],"|",Tableau1[[#This Row],[Product]])</f>
        <v>CMD01576309|NTR|Pomme de terre</v>
      </c>
    </row>
    <row r="2775" spans="1:18" x14ac:dyDescent="0.25">
      <c r="A2775" s="1" t="s">
        <v>360</v>
      </c>
      <c r="B2775" s="1" t="s">
        <v>32</v>
      </c>
      <c r="C2775" s="3" t="s">
        <v>61</v>
      </c>
      <c r="D2775" s="3" t="s">
        <v>14</v>
      </c>
      <c r="E2775" s="1" t="s">
        <v>179</v>
      </c>
      <c r="F2775" s="1" t="s">
        <v>1965</v>
      </c>
      <c r="G2775" s="1" t="s">
        <v>945</v>
      </c>
      <c r="H2775" s="3">
        <f>SUBSTITUTE(LEFT(Tableau1[[#This Row],[OrderDate]],17),".",":")+0</f>
        <v>43571.654340277775</v>
      </c>
      <c r="I2775" s="3">
        <f>SUBSTITUTE(LEFT(Tableau1[[#This Row],[OrderDueTo]],17),".",":")+0</f>
        <v>43572.5</v>
      </c>
      <c r="J2775" s="13" t="str">
        <f>VLOOKUP(Tableau1[[#This Row],[AnaCode]],'Config Analyses'!A:C,2,FALSE)</f>
        <v>Analyse métaux lourds</v>
      </c>
      <c r="K2775" s="13" t="str">
        <f>VLOOKUP(Tableau1[[#This Row],[AnaCode]],'Config Analyses'!A:C,3,FALSE)</f>
        <v>Equipe 1</v>
      </c>
      <c r="L2775" s="13" t="str">
        <f>VLOOKUP(Tableau1[[#This Row],[CustomerCode]],'Config Clients'!A:D,3,FALSE)</f>
        <v>Grande surface</v>
      </c>
      <c r="M2775" s="13" t="str">
        <f>VLOOKUP(Tableau1[[#This Row],[CustomerCode]],'Config Clients'!A:D,4,FALSE)</f>
        <v>Eric</v>
      </c>
      <c r="N2775" s="10" t="str">
        <f>IFERROR(IF(Tableau1[[#This Row],[Date rendu]]-'Date de l''export'!$A$2&gt;0,"Non","Oui"),"Oui")</f>
        <v>Non</v>
      </c>
      <c r="O2775" s="11">
        <f>IF(Tableau1[[#This Row],[En retard?]]="Non",Tableau1[[#This Row],[Date rendu]]-'Date de l''export'!$A$2,0)</f>
        <v>0.74041666666744277</v>
      </c>
      <c r="P2775" s="14" t="str">
        <f>IF(Tableau1[[#This Row],[En retard?]]="Oui","HD",IF(Tableau1[Délai restant]&lt;1,"&lt;24h",IF(Tableau1[Délai restant]&lt;2,"&lt;48h","≥48h")))</f>
        <v>&lt;24h</v>
      </c>
      <c r="Q2775" s="14" t="str">
        <f>IF(AND(Tableau1[[#This Row],[En retard?]]="Oui",OR(Tableau1[[#This Row],[Product]]="Citron",Tableau1[[#This Row],[Product]]="Amandes")),"Oui","Non")</f>
        <v>Non</v>
      </c>
      <c r="R2775" t="str">
        <f>CONCATENATE(Tableau1[[#This Row],[OrderCode]],"|",Tableau1[[#This Row],[AnaCode]],"|",Tableau1[[#This Row],[Product]])</f>
        <v>CMD01571701|MTX|Tomate</v>
      </c>
    </row>
    <row r="2776" spans="1:18" x14ac:dyDescent="0.25">
      <c r="A2776" s="1" t="s">
        <v>3971</v>
      </c>
      <c r="B2776" s="1" t="s">
        <v>25</v>
      </c>
      <c r="C2776" s="3" t="s">
        <v>73</v>
      </c>
      <c r="D2776" s="3" t="s">
        <v>23</v>
      </c>
      <c r="E2776" s="1" t="s">
        <v>179</v>
      </c>
      <c r="F2776" s="1" t="s">
        <v>4184</v>
      </c>
      <c r="G2776" s="1" t="s">
        <v>945</v>
      </c>
      <c r="H2776" s="3">
        <f>SUBSTITUTE(LEFT(Tableau1[[#This Row],[OrderDate]],17),".",":")+0</f>
        <v>43571.655185185184</v>
      </c>
      <c r="I2776" s="3">
        <f>SUBSTITUTE(LEFT(Tableau1[[#This Row],[OrderDueTo]],17),".",":")+0</f>
        <v>43572.5</v>
      </c>
      <c r="J2776" s="13" t="str">
        <f>VLOOKUP(Tableau1[[#This Row],[AnaCode]],'Config Analyses'!A:C,2,FALSE)</f>
        <v>Analyse métaux lourds</v>
      </c>
      <c r="K2776" s="13" t="str">
        <f>VLOOKUP(Tableau1[[#This Row],[AnaCode]],'Config Analyses'!A:C,3,FALSE)</f>
        <v>Equipe 1</v>
      </c>
      <c r="L2776" s="13" t="str">
        <f>VLOOKUP(Tableau1[[#This Row],[CustomerCode]],'Config Clients'!A:D,3,FALSE)</f>
        <v>Entreprises agro-alimentaires</v>
      </c>
      <c r="M2776" s="13" t="str">
        <f>VLOOKUP(Tableau1[[#This Row],[CustomerCode]],'Config Clients'!A:D,4,FALSE)</f>
        <v>Julien</v>
      </c>
      <c r="N2776" s="10" t="str">
        <f>IFERROR(IF(Tableau1[[#This Row],[Date rendu]]-'Date de l''export'!$A$2&gt;0,"Non","Oui"),"Oui")</f>
        <v>Non</v>
      </c>
      <c r="O2776" s="11">
        <f>IF(Tableau1[[#This Row],[En retard?]]="Non",Tableau1[[#This Row],[Date rendu]]-'Date de l''export'!$A$2,0)</f>
        <v>0.74041666666744277</v>
      </c>
      <c r="P2776" s="14" t="str">
        <f>IF(Tableau1[[#This Row],[En retard?]]="Oui","HD",IF(Tableau1[Délai restant]&lt;1,"&lt;24h",IF(Tableau1[Délai restant]&lt;2,"&lt;48h","≥48h")))</f>
        <v>&lt;24h</v>
      </c>
      <c r="Q2776" s="14" t="str">
        <f>IF(AND(Tableau1[[#This Row],[En retard?]]="Oui",OR(Tableau1[[#This Row],[Product]]="Citron",Tableau1[[#This Row],[Product]]="Amandes")),"Oui","Non")</f>
        <v>Non</v>
      </c>
      <c r="R2776" t="str">
        <f>CONCATENATE(Tableau1[[#This Row],[OrderCode]],"|",Tableau1[[#This Row],[AnaCode]],"|",Tableau1[[#This Row],[Product]])</f>
        <v>CMD01779601|MTX|Haricots vert</v>
      </c>
    </row>
    <row r="2777" spans="1:18" x14ac:dyDescent="0.25">
      <c r="A2777" s="1" t="s">
        <v>316</v>
      </c>
      <c r="B2777" s="1" t="s">
        <v>31</v>
      </c>
      <c r="C2777" s="3" t="s">
        <v>72</v>
      </c>
      <c r="D2777" s="3" t="s">
        <v>22</v>
      </c>
      <c r="E2777" s="1" t="s">
        <v>130</v>
      </c>
      <c r="F2777" s="1" t="s">
        <v>2407</v>
      </c>
      <c r="G2777" s="1" t="s">
        <v>1365</v>
      </c>
      <c r="H2777" s="3">
        <f>SUBSTITUTE(LEFT(Tableau1[[#This Row],[OrderDate]],17),".",":")+0</f>
        <v>43571.657314814816</v>
      </c>
      <c r="I2777" s="3">
        <f>SUBSTITUTE(LEFT(Tableau1[[#This Row],[OrderDueTo]],17),".",":")+0</f>
        <v>43579.5</v>
      </c>
      <c r="J2777" s="13" t="str">
        <f>VLOOKUP(Tableau1[[#This Row],[AnaCode]],'Config Analyses'!A:C,2,FALSE)</f>
        <v>Analyse pesticides</v>
      </c>
      <c r="K2777" s="13" t="str">
        <f>VLOOKUP(Tableau1[[#This Row],[AnaCode]],'Config Analyses'!A:C,3,FALSE)</f>
        <v>Equipe 3</v>
      </c>
      <c r="L2777" s="13" t="str">
        <f>VLOOKUP(Tableau1[[#This Row],[CustomerCode]],'Config Clients'!A:D,3,FALSE)</f>
        <v>Coopérative agricole</v>
      </c>
      <c r="M2777" s="13" t="str">
        <f>VLOOKUP(Tableau1[[#This Row],[CustomerCode]],'Config Clients'!A:D,4,FALSE)</f>
        <v>Julie</v>
      </c>
      <c r="N2777" s="10" t="str">
        <f>IFERROR(IF(Tableau1[[#This Row],[Date rendu]]-'Date de l''export'!$A$2&gt;0,"Non","Oui"),"Oui")</f>
        <v>Non</v>
      </c>
      <c r="O2777" s="11">
        <f>IF(Tableau1[[#This Row],[En retard?]]="Non",Tableau1[[#This Row],[Date rendu]]-'Date de l''export'!$A$2,0)</f>
        <v>7.7404166666674428</v>
      </c>
      <c r="P2777" s="14" t="str">
        <f>IF(Tableau1[[#This Row],[En retard?]]="Oui","HD",IF(Tableau1[Délai restant]&lt;1,"&lt;24h",IF(Tableau1[Délai restant]&lt;2,"&lt;48h","≥48h")))</f>
        <v>≥48h</v>
      </c>
      <c r="Q2777" s="14" t="str">
        <f>IF(AND(Tableau1[[#This Row],[En retard?]]="Oui",OR(Tableau1[[#This Row],[Product]]="Citron",Tableau1[[#This Row],[Product]]="Amandes")),"Oui","Non")</f>
        <v>Non</v>
      </c>
      <c r="R2777" t="str">
        <f>CONCATENATE(Tableau1[[#This Row],[OrderCode]],"|",Tableau1[[#This Row],[AnaCode]],"|",Tableau1[[#This Row],[Product]])</f>
        <v>CMD01667101|PEST|Pomme de terre</v>
      </c>
    </row>
    <row r="2778" spans="1:18" x14ac:dyDescent="0.25">
      <c r="A2778" s="1" t="s">
        <v>477</v>
      </c>
      <c r="B2778" s="1" t="s">
        <v>31</v>
      </c>
      <c r="C2778" s="3" t="s">
        <v>49</v>
      </c>
      <c r="D2778" s="3" t="s">
        <v>8</v>
      </c>
      <c r="E2778" s="1" t="s">
        <v>226</v>
      </c>
      <c r="F2778" s="1" t="s">
        <v>3081</v>
      </c>
      <c r="G2778" s="1" t="s">
        <v>950</v>
      </c>
      <c r="H2778" s="3">
        <f>SUBSTITUTE(LEFT(Tableau1[[#This Row],[OrderDate]],17),".",":")+0</f>
        <v>43571.658067129632</v>
      </c>
      <c r="I2778" s="3">
        <f>SUBSTITUTE(LEFT(Tableau1[[#This Row],[OrderDueTo]],17),".",":")+0</f>
        <v>43574.5</v>
      </c>
      <c r="J2778" s="13" t="str">
        <f>VLOOKUP(Tableau1[[#This Row],[AnaCode]],'Config Analyses'!A:C,2,FALSE)</f>
        <v>Analyse microbiologique</v>
      </c>
      <c r="K2778" s="13" t="str">
        <f>VLOOKUP(Tableau1[[#This Row],[AnaCode]],'Config Analyses'!A:C,3,FALSE)</f>
        <v>Equipe 4</v>
      </c>
      <c r="L2778" s="13" t="str">
        <f>VLOOKUP(Tableau1[[#This Row],[CustomerCode]],'Config Clients'!A:D,3,FALSE)</f>
        <v>Grande surface</v>
      </c>
      <c r="M2778" s="13" t="str">
        <f>VLOOKUP(Tableau1[[#This Row],[CustomerCode]],'Config Clients'!A:D,4,FALSE)</f>
        <v>Eric</v>
      </c>
      <c r="N2778" s="10" t="str">
        <f>IFERROR(IF(Tableau1[[#This Row],[Date rendu]]-'Date de l''export'!$A$2&gt;0,"Non","Oui"),"Oui")</f>
        <v>Non</v>
      </c>
      <c r="O2778" s="11">
        <f>IF(Tableau1[[#This Row],[En retard?]]="Non",Tableau1[[#This Row],[Date rendu]]-'Date de l''export'!$A$2,0)</f>
        <v>2.7404166666674428</v>
      </c>
      <c r="P2778" s="14" t="str">
        <f>IF(Tableau1[[#This Row],[En retard?]]="Oui","HD",IF(Tableau1[Délai restant]&lt;1,"&lt;24h",IF(Tableau1[Délai restant]&lt;2,"&lt;48h","≥48h")))</f>
        <v>≥48h</v>
      </c>
      <c r="Q2778" s="14" t="str">
        <f>IF(AND(Tableau1[[#This Row],[En retard?]]="Oui",OR(Tableau1[[#This Row],[Product]]="Citron",Tableau1[[#This Row],[Product]]="Amandes")),"Oui","Non")</f>
        <v>Non</v>
      </c>
      <c r="R2778" t="str">
        <f>CONCATENATE(Tableau1[[#This Row],[OrderCode]],"|",Tableau1[[#This Row],[AnaCode]],"|",Tableau1[[#This Row],[Product]])</f>
        <v>CMD01686704|BACT|Pomme de terre</v>
      </c>
    </row>
    <row r="2779" spans="1:18" x14ac:dyDescent="0.25">
      <c r="A2779" s="1" t="s">
        <v>348</v>
      </c>
      <c r="B2779" s="1" t="s">
        <v>26</v>
      </c>
      <c r="C2779" s="3" t="s">
        <v>52</v>
      </c>
      <c r="D2779" s="3" t="s">
        <v>9</v>
      </c>
      <c r="E2779" s="1" t="s">
        <v>130</v>
      </c>
      <c r="F2779" s="1" t="s">
        <v>3082</v>
      </c>
      <c r="G2779" s="1" t="s">
        <v>1365</v>
      </c>
      <c r="H2779" s="3">
        <f>SUBSTITUTE(LEFT(Tableau1[[#This Row],[OrderDate]],17),".",":")+0</f>
        <v>43571.658136574071</v>
      </c>
      <c r="I2779" s="3">
        <f>SUBSTITUTE(LEFT(Tableau1[[#This Row],[OrderDueTo]],17),".",":")+0</f>
        <v>43579.5</v>
      </c>
      <c r="J2779" s="13" t="str">
        <f>VLOOKUP(Tableau1[[#This Row],[AnaCode]],'Config Analyses'!A:C,2,FALSE)</f>
        <v>Analyse pesticides</v>
      </c>
      <c r="K2779" s="13" t="str">
        <f>VLOOKUP(Tableau1[[#This Row],[AnaCode]],'Config Analyses'!A:C,3,FALSE)</f>
        <v>Equipe 3</v>
      </c>
      <c r="L2779" s="13" t="str">
        <f>VLOOKUP(Tableau1[[#This Row],[CustomerCode]],'Config Clients'!A:D,3,FALSE)</f>
        <v>Centrale d'achats</v>
      </c>
      <c r="M2779" s="13" t="str">
        <f>VLOOKUP(Tableau1[[#This Row],[CustomerCode]],'Config Clients'!A:D,4,FALSE)</f>
        <v>Sandrine</v>
      </c>
      <c r="N2779" s="10" t="str">
        <f>IFERROR(IF(Tableau1[[#This Row],[Date rendu]]-'Date de l''export'!$A$2&gt;0,"Non","Oui"),"Oui")</f>
        <v>Non</v>
      </c>
      <c r="O2779" s="11">
        <f>IF(Tableau1[[#This Row],[En retard?]]="Non",Tableau1[[#This Row],[Date rendu]]-'Date de l''export'!$A$2,0)</f>
        <v>7.7404166666674428</v>
      </c>
      <c r="P2779" s="14" t="str">
        <f>IF(Tableau1[[#This Row],[En retard?]]="Oui","HD",IF(Tableau1[Délai restant]&lt;1,"&lt;24h",IF(Tableau1[Délai restant]&lt;2,"&lt;48h","≥48h")))</f>
        <v>≥48h</v>
      </c>
      <c r="Q2779" s="14" t="str">
        <f>IF(AND(Tableau1[[#This Row],[En retard?]]="Oui",OR(Tableau1[[#This Row],[Product]]="Citron",Tableau1[[#This Row],[Product]]="Amandes")),"Oui","Non")</f>
        <v>Non</v>
      </c>
      <c r="R2779" t="str">
        <f>CONCATENATE(Tableau1[[#This Row],[OrderCode]],"|",Tableau1[[#This Row],[AnaCode]],"|",Tableau1[[#This Row],[Product]])</f>
        <v>CMD01582605|PEST|Radis</v>
      </c>
    </row>
    <row r="2780" spans="1:18" x14ac:dyDescent="0.25">
      <c r="A2780" s="1" t="s">
        <v>385</v>
      </c>
      <c r="B2780" s="1" t="s">
        <v>31</v>
      </c>
      <c r="C2780" s="3" t="s">
        <v>49</v>
      </c>
      <c r="D2780" s="3" t="s">
        <v>8</v>
      </c>
      <c r="E2780" s="1" t="s">
        <v>226</v>
      </c>
      <c r="F2780" s="1" t="s">
        <v>2650</v>
      </c>
      <c r="G2780" s="1" t="s">
        <v>950</v>
      </c>
      <c r="H2780" s="3">
        <f>SUBSTITUTE(LEFT(Tableau1[[#This Row],[OrderDate]],17),".",":")+0</f>
        <v>43571.660358796296</v>
      </c>
      <c r="I2780" s="3">
        <f>SUBSTITUTE(LEFT(Tableau1[[#This Row],[OrderDueTo]],17),".",":")+0</f>
        <v>43574.5</v>
      </c>
      <c r="J2780" s="13" t="str">
        <f>VLOOKUP(Tableau1[[#This Row],[AnaCode]],'Config Analyses'!A:C,2,FALSE)</f>
        <v>Analyse microbiologique</v>
      </c>
      <c r="K2780" s="13" t="str">
        <f>VLOOKUP(Tableau1[[#This Row],[AnaCode]],'Config Analyses'!A:C,3,FALSE)</f>
        <v>Equipe 4</v>
      </c>
      <c r="L2780" s="13" t="str">
        <f>VLOOKUP(Tableau1[[#This Row],[CustomerCode]],'Config Clients'!A:D,3,FALSE)</f>
        <v>Grande surface</v>
      </c>
      <c r="M2780" s="13" t="str">
        <f>VLOOKUP(Tableau1[[#This Row],[CustomerCode]],'Config Clients'!A:D,4,FALSE)</f>
        <v>Eric</v>
      </c>
      <c r="N2780" s="10" t="str">
        <f>IFERROR(IF(Tableau1[[#This Row],[Date rendu]]-'Date de l''export'!$A$2&gt;0,"Non","Oui"),"Oui")</f>
        <v>Non</v>
      </c>
      <c r="O2780" s="11">
        <f>IF(Tableau1[[#This Row],[En retard?]]="Non",Tableau1[[#This Row],[Date rendu]]-'Date de l''export'!$A$2,0)</f>
        <v>2.7404166666674428</v>
      </c>
      <c r="P2780" s="14" t="str">
        <f>IF(Tableau1[[#This Row],[En retard?]]="Oui","HD",IF(Tableau1[Délai restant]&lt;1,"&lt;24h",IF(Tableau1[Délai restant]&lt;2,"&lt;48h","≥48h")))</f>
        <v>≥48h</v>
      </c>
      <c r="Q2780" s="14" t="str">
        <f>IF(AND(Tableau1[[#This Row],[En retard?]]="Oui",OR(Tableau1[[#This Row],[Product]]="Citron",Tableau1[[#This Row],[Product]]="Amandes")),"Oui","Non")</f>
        <v>Non</v>
      </c>
      <c r="R2780" t="str">
        <f>CONCATENATE(Tableau1[[#This Row],[OrderCode]],"|",Tableau1[[#This Row],[AnaCode]],"|",Tableau1[[#This Row],[Product]])</f>
        <v>CMD01742608|BACT|Pomme de terre</v>
      </c>
    </row>
    <row r="2781" spans="1:18" x14ac:dyDescent="0.25">
      <c r="A2781" s="1" t="s">
        <v>769</v>
      </c>
      <c r="B2781" s="1" t="s">
        <v>21</v>
      </c>
      <c r="C2781" s="3" t="s">
        <v>52</v>
      </c>
      <c r="D2781" s="3" t="s">
        <v>9</v>
      </c>
      <c r="E2781" s="1" t="s">
        <v>226</v>
      </c>
      <c r="F2781" s="1" t="s">
        <v>3087</v>
      </c>
      <c r="G2781" s="1" t="s">
        <v>950</v>
      </c>
      <c r="H2781" s="3">
        <f>SUBSTITUTE(LEFT(Tableau1[[#This Row],[OrderDate]],17),".",":")+0</f>
        <v>43571.661261574074</v>
      </c>
      <c r="I2781" s="3">
        <f>SUBSTITUTE(LEFT(Tableau1[[#This Row],[OrderDueTo]],17),".",":")+0</f>
        <v>43574.5</v>
      </c>
      <c r="J2781" s="13" t="str">
        <f>VLOOKUP(Tableau1[[#This Row],[AnaCode]],'Config Analyses'!A:C,2,FALSE)</f>
        <v>Analyse microbiologique</v>
      </c>
      <c r="K2781" s="13" t="str">
        <f>VLOOKUP(Tableau1[[#This Row],[AnaCode]],'Config Analyses'!A:C,3,FALSE)</f>
        <v>Equipe 4</v>
      </c>
      <c r="L2781" s="13" t="str">
        <f>VLOOKUP(Tableau1[[#This Row],[CustomerCode]],'Config Clients'!A:D,3,FALSE)</f>
        <v>Centrale d'achats</v>
      </c>
      <c r="M2781" s="13" t="str">
        <f>VLOOKUP(Tableau1[[#This Row],[CustomerCode]],'Config Clients'!A:D,4,FALSE)</f>
        <v>Sandrine</v>
      </c>
      <c r="N2781" s="10" t="str">
        <f>IFERROR(IF(Tableau1[[#This Row],[Date rendu]]-'Date de l''export'!$A$2&gt;0,"Non","Oui"),"Oui")</f>
        <v>Non</v>
      </c>
      <c r="O2781" s="11">
        <f>IF(Tableau1[[#This Row],[En retard?]]="Non",Tableau1[[#This Row],[Date rendu]]-'Date de l''export'!$A$2,0)</f>
        <v>2.7404166666674428</v>
      </c>
      <c r="P2781" s="14" t="str">
        <f>IF(Tableau1[[#This Row],[En retard?]]="Oui","HD",IF(Tableau1[Délai restant]&lt;1,"&lt;24h",IF(Tableau1[Délai restant]&lt;2,"&lt;48h","≥48h")))</f>
        <v>≥48h</v>
      </c>
      <c r="Q2781" s="14" t="str">
        <f>IF(AND(Tableau1[[#This Row],[En retard?]]="Oui",OR(Tableau1[[#This Row],[Product]]="Citron",Tableau1[[#This Row],[Product]]="Amandes")),"Oui","Non")</f>
        <v>Non</v>
      </c>
      <c r="R2781" t="str">
        <f>CONCATENATE(Tableau1[[#This Row],[OrderCode]],"|",Tableau1[[#This Row],[AnaCode]],"|",Tableau1[[#This Row],[Product]])</f>
        <v>CMD01749308|BACT|Carotte</v>
      </c>
    </row>
    <row r="2782" spans="1:18" x14ac:dyDescent="0.25">
      <c r="A2782" s="1" t="s">
        <v>48</v>
      </c>
      <c r="B2782" s="1" t="s">
        <v>31</v>
      </c>
      <c r="C2782" s="3" t="s">
        <v>49</v>
      </c>
      <c r="D2782" s="3" t="s">
        <v>8</v>
      </c>
      <c r="E2782" s="1" t="s">
        <v>107</v>
      </c>
      <c r="F2782" s="1" t="s">
        <v>1907</v>
      </c>
      <c r="G2782" s="1" t="s">
        <v>973</v>
      </c>
      <c r="H2782" s="3">
        <f>SUBSTITUTE(LEFT(Tableau1[[#This Row],[OrderDate]],17),".",":")+0</f>
        <v>43571.661319444444</v>
      </c>
      <c r="I2782" s="3">
        <f>SUBSTITUTE(LEFT(Tableau1[[#This Row],[OrderDueTo]],17),".",":")+0</f>
        <v>43575.5</v>
      </c>
      <c r="J2782" s="13" t="str">
        <f>VLOOKUP(Tableau1[[#This Row],[AnaCode]],'Config Analyses'!A:C,2,FALSE)</f>
        <v>Analyse nutritionelle</v>
      </c>
      <c r="K2782" s="13" t="str">
        <f>VLOOKUP(Tableau1[[#This Row],[AnaCode]],'Config Analyses'!A:C,3,FALSE)</f>
        <v>Equipe 2</v>
      </c>
      <c r="L2782" s="13" t="str">
        <f>VLOOKUP(Tableau1[[#This Row],[CustomerCode]],'Config Clients'!A:D,3,FALSE)</f>
        <v>Grande surface</v>
      </c>
      <c r="M2782" s="13" t="str">
        <f>VLOOKUP(Tableau1[[#This Row],[CustomerCode]],'Config Clients'!A:D,4,FALSE)</f>
        <v>Eric</v>
      </c>
      <c r="N2782" s="10" t="str">
        <f>IFERROR(IF(Tableau1[[#This Row],[Date rendu]]-'Date de l''export'!$A$2&gt;0,"Non","Oui"),"Oui")</f>
        <v>Non</v>
      </c>
      <c r="O2782" s="11">
        <f>IF(Tableau1[[#This Row],[En retard?]]="Non",Tableau1[[#This Row],[Date rendu]]-'Date de l''export'!$A$2,0)</f>
        <v>3.7404166666674428</v>
      </c>
      <c r="P2782" s="14" t="str">
        <f>IF(Tableau1[[#This Row],[En retard?]]="Oui","HD",IF(Tableau1[Délai restant]&lt;1,"&lt;24h",IF(Tableau1[Délai restant]&lt;2,"&lt;48h","≥48h")))</f>
        <v>≥48h</v>
      </c>
      <c r="Q2782" s="14" t="str">
        <f>IF(AND(Tableau1[[#This Row],[En retard?]]="Oui",OR(Tableau1[[#This Row],[Product]]="Citron",Tableau1[[#This Row],[Product]]="Amandes")),"Oui","Non")</f>
        <v>Non</v>
      </c>
      <c r="R2782" t="str">
        <f>CONCATENATE(Tableau1[[#This Row],[OrderCode]],"|",Tableau1[[#This Row],[AnaCode]],"|",Tableau1[[#This Row],[Product]])</f>
        <v>CMD01490005|NTR|Pomme de terre</v>
      </c>
    </row>
    <row r="2783" spans="1:18" x14ac:dyDescent="0.25">
      <c r="A2783" s="1" t="s">
        <v>380</v>
      </c>
      <c r="B2783" s="1" t="s">
        <v>32</v>
      </c>
      <c r="C2783" s="3" t="s">
        <v>58</v>
      </c>
      <c r="D2783" s="3" t="s">
        <v>13</v>
      </c>
      <c r="E2783" s="1" t="s">
        <v>179</v>
      </c>
      <c r="F2783" s="1" t="s">
        <v>2648</v>
      </c>
      <c r="G2783" s="1" t="s">
        <v>945</v>
      </c>
      <c r="H2783" s="3">
        <f>SUBSTITUTE(LEFT(Tableau1[[#This Row],[OrderDate]],17),".",":")+0</f>
        <v>43571.661863425928</v>
      </c>
      <c r="I2783" s="3">
        <f>SUBSTITUTE(LEFT(Tableau1[[#This Row],[OrderDueTo]],17),".",":")+0</f>
        <v>43572.5</v>
      </c>
      <c r="J2783" s="13" t="str">
        <f>VLOOKUP(Tableau1[[#This Row],[AnaCode]],'Config Analyses'!A:C,2,FALSE)</f>
        <v>Analyse métaux lourds</v>
      </c>
      <c r="K2783" s="13" t="str">
        <f>VLOOKUP(Tableau1[[#This Row],[AnaCode]],'Config Analyses'!A:C,3,FALSE)</f>
        <v>Equipe 1</v>
      </c>
      <c r="L2783" s="13" t="str">
        <f>VLOOKUP(Tableau1[[#This Row],[CustomerCode]],'Config Clients'!A:D,3,FALSE)</f>
        <v>Coopérative agricole</v>
      </c>
      <c r="M2783" s="13" t="str">
        <f>VLOOKUP(Tableau1[[#This Row],[CustomerCode]],'Config Clients'!A:D,4,FALSE)</f>
        <v>Béatrice</v>
      </c>
      <c r="N2783" s="10" t="str">
        <f>IFERROR(IF(Tableau1[[#This Row],[Date rendu]]-'Date de l''export'!$A$2&gt;0,"Non","Oui"),"Oui")</f>
        <v>Non</v>
      </c>
      <c r="O2783" s="11">
        <f>IF(Tableau1[[#This Row],[En retard?]]="Non",Tableau1[[#This Row],[Date rendu]]-'Date de l''export'!$A$2,0)</f>
        <v>0.74041666666744277</v>
      </c>
      <c r="P2783" s="14" t="str">
        <f>IF(Tableau1[[#This Row],[En retard?]]="Oui","HD",IF(Tableau1[Délai restant]&lt;1,"&lt;24h",IF(Tableau1[Délai restant]&lt;2,"&lt;48h","≥48h")))</f>
        <v>&lt;24h</v>
      </c>
      <c r="Q2783" s="14" t="str">
        <f>IF(AND(Tableau1[[#This Row],[En retard?]]="Oui",OR(Tableau1[[#This Row],[Product]]="Citron",Tableau1[[#This Row],[Product]]="Amandes")),"Oui","Non")</f>
        <v>Non</v>
      </c>
      <c r="R2783" t="str">
        <f>CONCATENATE(Tableau1[[#This Row],[OrderCode]],"|",Tableau1[[#This Row],[AnaCode]],"|",Tableau1[[#This Row],[Product]])</f>
        <v>CMD01704301|MTX|Tomate</v>
      </c>
    </row>
    <row r="2784" spans="1:18" x14ac:dyDescent="0.25">
      <c r="A2784" s="1" t="s">
        <v>344</v>
      </c>
      <c r="B2784" s="1" t="s">
        <v>21</v>
      </c>
      <c r="C2784" s="3" t="s">
        <v>52</v>
      </c>
      <c r="D2784" s="3" t="s">
        <v>9</v>
      </c>
      <c r="E2784" s="1" t="s">
        <v>179</v>
      </c>
      <c r="F2784" s="1" t="s">
        <v>2042</v>
      </c>
      <c r="G2784" s="1" t="s">
        <v>945</v>
      </c>
      <c r="H2784" s="3">
        <f>SUBSTITUTE(LEFT(Tableau1[[#This Row],[OrderDate]],17),".",":")+0</f>
        <v>43571.662314814814</v>
      </c>
      <c r="I2784" s="3">
        <f>SUBSTITUTE(LEFT(Tableau1[[#This Row],[OrderDueTo]],17),".",":")+0</f>
        <v>43572.5</v>
      </c>
      <c r="J2784" s="13" t="str">
        <f>VLOOKUP(Tableau1[[#This Row],[AnaCode]],'Config Analyses'!A:C,2,FALSE)</f>
        <v>Analyse métaux lourds</v>
      </c>
      <c r="K2784" s="13" t="str">
        <f>VLOOKUP(Tableau1[[#This Row],[AnaCode]],'Config Analyses'!A:C,3,FALSE)</f>
        <v>Equipe 1</v>
      </c>
      <c r="L2784" s="13" t="str">
        <f>VLOOKUP(Tableau1[[#This Row],[CustomerCode]],'Config Clients'!A:D,3,FALSE)</f>
        <v>Centrale d'achats</v>
      </c>
      <c r="M2784" s="13" t="str">
        <f>VLOOKUP(Tableau1[[#This Row],[CustomerCode]],'Config Clients'!A:D,4,FALSE)</f>
        <v>Sandrine</v>
      </c>
      <c r="N2784" s="10" t="str">
        <f>IFERROR(IF(Tableau1[[#This Row],[Date rendu]]-'Date de l''export'!$A$2&gt;0,"Non","Oui"),"Oui")</f>
        <v>Non</v>
      </c>
      <c r="O2784" s="11">
        <f>IF(Tableau1[[#This Row],[En retard?]]="Non",Tableau1[[#This Row],[Date rendu]]-'Date de l''export'!$A$2,0)</f>
        <v>0.74041666666744277</v>
      </c>
      <c r="P2784" s="14" t="str">
        <f>IF(Tableau1[[#This Row],[En retard?]]="Oui","HD",IF(Tableau1[Délai restant]&lt;1,"&lt;24h",IF(Tableau1[Délai restant]&lt;2,"&lt;48h","≥48h")))</f>
        <v>&lt;24h</v>
      </c>
      <c r="Q2784" s="14" t="str">
        <f>IF(AND(Tableau1[[#This Row],[En retard?]]="Oui",OR(Tableau1[[#This Row],[Product]]="Citron",Tableau1[[#This Row],[Product]]="Amandes")),"Oui","Non")</f>
        <v>Non</v>
      </c>
      <c r="R2784" t="str">
        <f>CONCATENATE(Tableau1[[#This Row],[OrderCode]],"|",Tableau1[[#This Row],[AnaCode]],"|",Tableau1[[#This Row],[Product]])</f>
        <v>CMD01621901|MTX|Carotte</v>
      </c>
    </row>
    <row r="2785" spans="1:18" x14ac:dyDescent="0.25">
      <c r="A2785" s="1" t="s">
        <v>240</v>
      </c>
      <c r="B2785" s="1" t="s">
        <v>42</v>
      </c>
      <c r="C2785" s="3" t="s">
        <v>152</v>
      </c>
      <c r="D2785" s="3" t="s">
        <v>35</v>
      </c>
      <c r="E2785" s="1" t="s">
        <v>179</v>
      </c>
      <c r="F2785" s="1" t="s">
        <v>2641</v>
      </c>
      <c r="G2785" s="1" t="s">
        <v>945</v>
      </c>
      <c r="H2785" s="3">
        <f>SUBSTITUTE(LEFT(Tableau1[[#This Row],[OrderDate]],17),".",":")+0</f>
        <v>43571.662442129629</v>
      </c>
      <c r="I2785" s="3">
        <f>SUBSTITUTE(LEFT(Tableau1[[#This Row],[OrderDueTo]],17),".",":")+0</f>
        <v>43572.5</v>
      </c>
      <c r="J2785" s="13" t="str">
        <f>VLOOKUP(Tableau1[[#This Row],[AnaCode]],'Config Analyses'!A:C,2,FALSE)</f>
        <v>Analyse métaux lourds</v>
      </c>
      <c r="K2785" s="13" t="str">
        <f>VLOOKUP(Tableau1[[#This Row],[AnaCode]],'Config Analyses'!A:C,3,FALSE)</f>
        <v>Equipe 1</v>
      </c>
      <c r="L2785" s="13" t="str">
        <f>VLOOKUP(Tableau1[[#This Row],[CustomerCode]],'Config Clients'!A:D,3,FALSE)</f>
        <v>Entreprises agro-alimentaires</v>
      </c>
      <c r="M2785" s="13" t="str">
        <f>VLOOKUP(Tableau1[[#This Row],[CustomerCode]],'Config Clients'!A:D,4,FALSE)</f>
        <v>Julien</v>
      </c>
      <c r="N2785" s="10" t="str">
        <f>IFERROR(IF(Tableau1[[#This Row],[Date rendu]]-'Date de l''export'!$A$2&gt;0,"Non","Oui"),"Oui")</f>
        <v>Non</v>
      </c>
      <c r="O2785" s="11">
        <f>IF(Tableau1[[#This Row],[En retard?]]="Non",Tableau1[[#This Row],[Date rendu]]-'Date de l''export'!$A$2,0)</f>
        <v>0.74041666666744277</v>
      </c>
      <c r="P2785" s="14" t="str">
        <f>IF(Tableau1[[#This Row],[En retard?]]="Oui","HD",IF(Tableau1[Délai restant]&lt;1,"&lt;24h",IF(Tableau1[Délai restant]&lt;2,"&lt;48h","≥48h")))</f>
        <v>&lt;24h</v>
      </c>
      <c r="Q2785" s="14" t="str">
        <f>IF(AND(Tableau1[[#This Row],[En retard?]]="Oui",OR(Tableau1[[#This Row],[Product]]="Citron",Tableau1[[#This Row],[Product]]="Amandes")),"Oui","Non")</f>
        <v>Non</v>
      </c>
      <c r="R2785" t="str">
        <f>CONCATENATE(Tableau1[[#This Row],[OrderCode]],"|",Tableau1[[#This Row],[AnaCode]],"|",Tableau1[[#This Row],[Product]])</f>
        <v>CMD01734702|MTX|Jus de fruits</v>
      </c>
    </row>
    <row r="2786" spans="1:18" x14ac:dyDescent="0.25">
      <c r="A2786" s="1" t="s">
        <v>895</v>
      </c>
      <c r="B2786" s="1" t="s">
        <v>30</v>
      </c>
      <c r="C2786" s="3" t="s">
        <v>75</v>
      </c>
      <c r="D2786" s="3" t="s">
        <v>24</v>
      </c>
      <c r="E2786" s="1" t="s">
        <v>229</v>
      </c>
      <c r="F2786" s="1" t="s">
        <v>2012</v>
      </c>
      <c r="G2786" s="1" t="s">
        <v>950</v>
      </c>
      <c r="H2786" s="3">
        <f>SUBSTITUTE(LEFT(Tableau1[[#This Row],[OrderDate]],17),".",":")+0</f>
        <v>43571.663252314815</v>
      </c>
      <c r="I2786" s="3">
        <f>SUBSTITUTE(LEFT(Tableau1[[#This Row],[OrderDueTo]],17),".",":")+0</f>
        <v>43574.5</v>
      </c>
      <c r="J2786" s="13" t="str">
        <f>VLOOKUP(Tableau1[[#This Row],[AnaCode]],'Config Analyses'!A:C,2,FALSE)</f>
        <v>Analyse sucres</v>
      </c>
      <c r="K2786" s="13" t="str">
        <f>VLOOKUP(Tableau1[[#This Row],[AnaCode]],'Config Analyses'!A:C,3,FALSE)</f>
        <v>Equipe 2</v>
      </c>
      <c r="L2786" s="13" t="str">
        <f>VLOOKUP(Tableau1[[#This Row],[CustomerCode]],'Config Clients'!A:D,3,FALSE)</f>
        <v>Entreprises agro-alimentaires</v>
      </c>
      <c r="M2786" s="13" t="str">
        <f>VLOOKUP(Tableau1[[#This Row],[CustomerCode]],'Config Clients'!A:D,4,FALSE)</f>
        <v>Julien</v>
      </c>
      <c r="N2786" s="10" t="str">
        <f>IFERROR(IF(Tableau1[[#This Row],[Date rendu]]-'Date de l''export'!$A$2&gt;0,"Non","Oui"),"Oui")</f>
        <v>Non</v>
      </c>
      <c r="O2786" s="11">
        <f>IF(Tableau1[[#This Row],[En retard?]]="Non",Tableau1[[#This Row],[Date rendu]]-'Date de l''export'!$A$2,0)</f>
        <v>2.7404166666674428</v>
      </c>
      <c r="P2786" s="14" t="str">
        <f>IF(Tableau1[[#This Row],[En retard?]]="Oui","HD",IF(Tableau1[Délai restant]&lt;1,"&lt;24h",IF(Tableau1[Délai restant]&lt;2,"&lt;48h","≥48h")))</f>
        <v>≥48h</v>
      </c>
      <c r="Q2786" s="14" t="str">
        <f>IF(AND(Tableau1[[#This Row],[En retard?]]="Oui",OR(Tableau1[[#This Row],[Product]]="Citron",Tableau1[[#This Row],[Product]]="Amandes")),"Oui","Non")</f>
        <v>Non</v>
      </c>
      <c r="R2786" t="str">
        <f>CONCATENATE(Tableau1[[#This Row],[OrderCode]],"|",Tableau1[[#This Row],[AnaCode]],"|",Tableau1[[#This Row],[Product]])</f>
        <v>CMD01719717|SCR|Bœuf</v>
      </c>
    </row>
    <row r="2787" spans="1:18" x14ac:dyDescent="0.25">
      <c r="A2787" s="1" t="s">
        <v>4185</v>
      </c>
      <c r="B2787" s="1" t="s">
        <v>42</v>
      </c>
      <c r="C2787" s="3" t="s">
        <v>188</v>
      </c>
      <c r="D2787" s="3" t="s">
        <v>38</v>
      </c>
      <c r="E2787" s="1" t="s">
        <v>229</v>
      </c>
      <c r="F2787" s="1" t="s">
        <v>4186</v>
      </c>
      <c r="G2787" s="1" t="s">
        <v>950</v>
      </c>
      <c r="H2787" s="3">
        <f>SUBSTITUTE(LEFT(Tableau1[[#This Row],[OrderDate]],17),".",":")+0</f>
        <v>43571.663321759261</v>
      </c>
      <c r="I2787" s="3">
        <f>SUBSTITUTE(LEFT(Tableau1[[#This Row],[OrderDueTo]],17),".",":")+0</f>
        <v>43574.5</v>
      </c>
      <c r="J2787" s="13" t="str">
        <f>VLOOKUP(Tableau1[[#This Row],[AnaCode]],'Config Analyses'!A:C,2,FALSE)</f>
        <v>Analyse sucres</v>
      </c>
      <c r="K2787" s="13" t="str">
        <f>VLOOKUP(Tableau1[[#This Row],[AnaCode]],'Config Analyses'!A:C,3,FALSE)</f>
        <v>Equipe 2</v>
      </c>
      <c r="L2787" s="13" t="str">
        <f>VLOOKUP(Tableau1[[#This Row],[CustomerCode]],'Config Clients'!A:D,3,FALSE)</f>
        <v>Coopérative agricole</v>
      </c>
      <c r="M2787" s="13" t="str">
        <f>VLOOKUP(Tableau1[[#This Row],[CustomerCode]],'Config Clients'!A:D,4,FALSE)</f>
        <v>Julie</v>
      </c>
      <c r="N2787" s="10" t="str">
        <f>IFERROR(IF(Tableau1[[#This Row],[Date rendu]]-'Date de l''export'!$A$2&gt;0,"Non","Oui"),"Oui")</f>
        <v>Non</v>
      </c>
      <c r="O2787" s="11">
        <f>IF(Tableau1[[#This Row],[En retard?]]="Non",Tableau1[[#This Row],[Date rendu]]-'Date de l''export'!$A$2,0)</f>
        <v>2.7404166666674428</v>
      </c>
      <c r="P2787" s="14" t="str">
        <f>IF(Tableau1[[#This Row],[En retard?]]="Oui","HD",IF(Tableau1[Délai restant]&lt;1,"&lt;24h",IF(Tableau1[Délai restant]&lt;2,"&lt;48h","≥48h")))</f>
        <v>≥48h</v>
      </c>
      <c r="Q2787" s="14" t="str">
        <f>IF(AND(Tableau1[[#This Row],[En retard?]]="Oui",OR(Tableau1[[#This Row],[Product]]="Citron",Tableau1[[#This Row],[Product]]="Amandes")),"Oui","Non")</f>
        <v>Non</v>
      </c>
      <c r="R2787" t="str">
        <f>CONCATENATE(Tableau1[[#This Row],[OrderCode]],"|",Tableau1[[#This Row],[AnaCode]],"|",Tableau1[[#This Row],[Product]])</f>
        <v>CMD01601414|SCR|Jus de fruits</v>
      </c>
    </row>
    <row r="2788" spans="1:18" x14ac:dyDescent="0.25">
      <c r="A2788" s="1" t="s">
        <v>733</v>
      </c>
      <c r="B2788" s="1" t="s">
        <v>31</v>
      </c>
      <c r="C2788" s="3" t="s">
        <v>54</v>
      </c>
      <c r="D2788" s="3" t="s">
        <v>10</v>
      </c>
      <c r="E2788" s="1" t="s">
        <v>107</v>
      </c>
      <c r="F2788" s="1" t="s">
        <v>1917</v>
      </c>
      <c r="G2788" s="1" t="s">
        <v>973</v>
      </c>
      <c r="H2788" s="3">
        <f>SUBSTITUTE(LEFT(Tableau1[[#This Row],[OrderDate]],17),".",":")+0</f>
        <v>43571.663981481484</v>
      </c>
      <c r="I2788" s="3">
        <f>SUBSTITUTE(LEFT(Tableau1[[#This Row],[OrderDueTo]],17),".",":")+0</f>
        <v>43575.5</v>
      </c>
      <c r="J2788" s="13" t="str">
        <f>VLOOKUP(Tableau1[[#This Row],[AnaCode]],'Config Analyses'!A:C,2,FALSE)</f>
        <v>Analyse nutritionelle</v>
      </c>
      <c r="K2788" s="13" t="str">
        <f>VLOOKUP(Tableau1[[#This Row],[AnaCode]],'Config Analyses'!A:C,3,FALSE)</f>
        <v>Equipe 2</v>
      </c>
      <c r="L2788" s="13" t="str">
        <f>VLOOKUP(Tableau1[[#This Row],[CustomerCode]],'Config Clients'!A:D,3,FALSE)</f>
        <v>Coopérative agricole</v>
      </c>
      <c r="M2788" s="13" t="str">
        <f>VLOOKUP(Tableau1[[#This Row],[CustomerCode]],'Config Clients'!A:D,4,FALSE)</f>
        <v>Julie</v>
      </c>
      <c r="N2788" s="10" t="str">
        <f>IFERROR(IF(Tableau1[[#This Row],[Date rendu]]-'Date de l''export'!$A$2&gt;0,"Non","Oui"),"Oui")</f>
        <v>Non</v>
      </c>
      <c r="O2788" s="11">
        <f>IF(Tableau1[[#This Row],[En retard?]]="Non",Tableau1[[#This Row],[Date rendu]]-'Date de l''export'!$A$2,0)</f>
        <v>3.7404166666674428</v>
      </c>
      <c r="P2788" s="14" t="str">
        <f>IF(Tableau1[[#This Row],[En retard?]]="Oui","HD",IF(Tableau1[Délai restant]&lt;1,"&lt;24h",IF(Tableau1[Délai restant]&lt;2,"&lt;48h","≥48h")))</f>
        <v>≥48h</v>
      </c>
      <c r="Q2788" s="14" t="str">
        <f>IF(AND(Tableau1[[#This Row],[En retard?]]="Oui",OR(Tableau1[[#This Row],[Product]]="Citron",Tableau1[[#This Row],[Product]]="Amandes")),"Oui","Non")</f>
        <v>Non</v>
      </c>
      <c r="R2788" t="str">
        <f>CONCATENATE(Tableau1[[#This Row],[OrderCode]],"|",Tableau1[[#This Row],[AnaCode]],"|",Tableau1[[#This Row],[Product]])</f>
        <v>CMD01552502|NTR|Pomme de terre</v>
      </c>
    </row>
    <row r="2789" spans="1:18" x14ac:dyDescent="0.25">
      <c r="A2789" s="1" t="s">
        <v>3196</v>
      </c>
      <c r="B2789" s="1" t="s">
        <v>30</v>
      </c>
      <c r="C2789" s="3" t="s">
        <v>188</v>
      </c>
      <c r="D2789" s="3" t="s">
        <v>38</v>
      </c>
      <c r="E2789" s="1" t="s">
        <v>179</v>
      </c>
      <c r="F2789" s="1" t="s">
        <v>4187</v>
      </c>
      <c r="G2789" s="1" t="s">
        <v>945</v>
      </c>
      <c r="H2789" s="3">
        <f>SUBSTITUTE(LEFT(Tableau1[[#This Row],[OrderDate]],17),".",":")+0</f>
        <v>43571.664675925924</v>
      </c>
      <c r="I2789" s="3">
        <f>SUBSTITUTE(LEFT(Tableau1[[#This Row],[OrderDueTo]],17),".",":")+0</f>
        <v>43572.5</v>
      </c>
      <c r="J2789" s="13" t="str">
        <f>VLOOKUP(Tableau1[[#This Row],[AnaCode]],'Config Analyses'!A:C,2,FALSE)</f>
        <v>Analyse métaux lourds</v>
      </c>
      <c r="K2789" s="13" t="str">
        <f>VLOOKUP(Tableau1[[#This Row],[AnaCode]],'Config Analyses'!A:C,3,FALSE)</f>
        <v>Equipe 1</v>
      </c>
      <c r="L2789" s="13" t="str">
        <f>VLOOKUP(Tableau1[[#This Row],[CustomerCode]],'Config Clients'!A:D,3,FALSE)</f>
        <v>Coopérative agricole</v>
      </c>
      <c r="M2789" s="13" t="str">
        <f>VLOOKUP(Tableau1[[#This Row],[CustomerCode]],'Config Clients'!A:D,4,FALSE)</f>
        <v>Julie</v>
      </c>
      <c r="N2789" s="10" t="str">
        <f>IFERROR(IF(Tableau1[[#This Row],[Date rendu]]-'Date de l''export'!$A$2&gt;0,"Non","Oui"),"Oui")</f>
        <v>Non</v>
      </c>
      <c r="O2789" s="11">
        <f>IF(Tableau1[[#This Row],[En retard?]]="Non",Tableau1[[#This Row],[Date rendu]]-'Date de l''export'!$A$2,0)</f>
        <v>0.74041666666744277</v>
      </c>
      <c r="P2789" s="14" t="str">
        <f>IF(Tableau1[[#This Row],[En retard?]]="Oui","HD",IF(Tableau1[Délai restant]&lt;1,"&lt;24h",IF(Tableau1[Délai restant]&lt;2,"&lt;48h","≥48h")))</f>
        <v>&lt;24h</v>
      </c>
      <c r="Q2789" s="14" t="str">
        <f>IF(AND(Tableau1[[#This Row],[En retard?]]="Oui",OR(Tableau1[[#This Row],[Product]]="Citron",Tableau1[[#This Row],[Product]]="Amandes")),"Oui","Non")</f>
        <v>Non</v>
      </c>
      <c r="R2789" t="str">
        <f>CONCATENATE(Tableau1[[#This Row],[OrderCode]],"|",Tableau1[[#This Row],[AnaCode]],"|",Tableau1[[#This Row],[Product]])</f>
        <v>CMD01721617|MTX|Bœuf</v>
      </c>
    </row>
    <row r="2790" spans="1:18" x14ac:dyDescent="0.25">
      <c r="A2790" s="1" t="s">
        <v>4188</v>
      </c>
      <c r="B2790" s="1" t="s">
        <v>42</v>
      </c>
      <c r="C2790" s="3" t="s">
        <v>188</v>
      </c>
      <c r="D2790" s="3" t="s">
        <v>38</v>
      </c>
      <c r="E2790" s="1" t="s">
        <v>179</v>
      </c>
      <c r="F2790" s="1" t="s">
        <v>4189</v>
      </c>
      <c r="G2790" s="1" t="s">
        <v>945</v>
      </c>
      <c r="H2790" s="3">
        <f>SUBSTITUTE(LEFT(Tableau1[[#This Row],[OrderDate]],17),".",":")+0</f>
        <v>43571.66510416667</v>
      </c>
      <c r="I2790" s="3">
        <f>SUBSTITUTE(LEFT(Tableau1[[#This Row],[OrderDueTo]],17),".",":")+0</f>
        <v>43572.5</v>
      </c>
      <c r="J2790" s="13" t="str">
        <f>VLOOKUP(Tableau1[[#This Row],[AnaCode]],'Config Analyses'!A:C,2,FALSE)</f>
        <v>Analyse métaux lourds</v>
      </c>
      <c r="K2790" s="13" t="str">
        <f>VLOOKUP(Tableau1[[#This Row],[AnaCode]],'Config Analyses'!A:C,3,FALSE)</f>
        <v>Equipe 1</v>
      </c>
      <c r="L2790" s="13" t="str">
        <f>VLOOKUP(Tableau1[[#This Row],[CustomerCode]],'Config Clients'!A:D,3,FALSE)</f>
        <v>Coopérative agricole</v>
      </c>
      <c r="M2790" s="13" t="str">
        <f>VLOOKUP(Tableau1[[#This Row],[CustomerCode]],'Config Clients'!A:D,4,FALSE)</f>
        <v>Julie</v>
      </c>
      <c r="N2790" s="10" t="str">
        <f>IFERROR(IF(Tableau1[[#This Row],[Date rendu]]-'Date de l''export'!$A$2&gt;0,"Non","Oui"),"Oui")</f>
        <v>Non</v>
      </c>
      <c r="O2790" s="11">
        <f>IF(Tableau1[[#This Row],[En retard?]]="Non",Tableau1[[#This Row],[Date rendu]]-'Date de l''export'!$A$2,0)</f>
        <v>0.74041666666744277</v>
      </c>
      <c r="P2790" s="14" t="str">
        <f>IF(Tableau1[[#This Row],[En retard?]]="Oui","HD",IF(Tableau1[Délai restant]&lt;1,"&lt;24h",IF(Tableau1[Délai restant]&lt;2,"&lt;48h","≥48h")))</f>
        <v>&lt;24h</v>
      </c>
      <c r="Q2790" s="14" t="str">
        <f>IF(AND(Tableau1[[#This Row],[En retard?]]="Oui",OR(Tableau1[[#This Row],[Product]]="Citron",Tableau1[[#This Row],[Product]]="Amandes")),"Oui","Non")</f>
        <v>Non</v>
      </c>
      <c r="R2790" t="str">
        <f>CONCATENATE(Tableau1[[#This Row],[OrderCode]],"|",Tableau1[[#This Row],[AnaCode]],"|",Tableau1[[#This Row],[Product]])</f>
        <v>CMD01568406|MTX|Jus de fruits</v>
      </c>
    </row>
    <row r="2791" spans="1:18" x14ac:dyDescent="0.25">
      <c r="A2791" s="1" t="s">
        <v>3676</v>
      </c>
      <c r="B2791" s="1" t="s">
        <v>42</v>
      </c>
      <c r="C2791" s="3" t="s">
        <v>188</v>
      </c>
      <c r="D2791" s="3" t="s">
        <v>38</v>
      </c>
      <c r="E2791" s="1" t="s">
        <v>130</v>
      </c>
      <c r="F2791" s="1" t="s">
        <v>4190</v>
      </c>
      <c r="G2791" s="1" t="s">
        <v>1365</v>
      </c>
      <c r="H2791" s="3">
        <f>SUBSTITUTE(LEFT(Tableau1[[#This Row],[OrderDate]],17),".",":")+0</f>
        <v>43571.666377314818</v>
      </c>
      <c r="I2791" s="3">
        <f>SUBSTITUTE(LEFT(Tableau1[[#This Row],[OrderDueTo]],17),".",":")+0</f>
        <v>43579.5</v>
      </c>
      <c r="J2791" s="13" t="str">
        <f>VLOOKUP(Tableau1[[#This Row],[AnaCode]],'Config Analyses'!A:C,2,FALSE)</f>
        <v>Analyse pesticides</v>
      </c>
      <c r="K2791" s="13" t="str">
        <f>VLOOKUP(Tableau1[[#This Row],[AnaCode]],'Config Analyses'!A:C,3,FALSE)</f>
        <v>Equipe 3</v>
      </c>
      <c r="L2791" s="13" t="str">
        <f>VLOOKUP(Tableau1[[#This Row],[CustomerCode]],'Config Clients'!A:D,3,FALSE)</f>
        <v>Coopérative agricole</v>
      </c>
      <c r="M2791" s="13" t="str">
        <f>VLOOKUP(Tableau1[[#This Row],[CustomerCode]],'Config Clients'!A:D,4,FALSE)</f>
        <v>Julie</v>
      </c>
      <c r="N2791" s="10" t="str">
        <f>IFERROR(IF(Tableau1[[#This Row],[Date rendu]]-'Date de l''export'!$A$2&gt;0,"Non","Oui"),"Oui")</f>
        <v>Non</v>
      </c>
      <c r="O2791" s="11">
        <f>IF(Tableau1[[#This Row],[En retard?]]="Non",Tableau1[[#This Row],[Date rendu]]-'Date de l''export'!$A$2,0)</f>
        <v>7.7404166666674428</v>
      </c>
      <c r="P2791" s="14" t="str">
        <f>IF(Tableau1[[#This Row],[En retard?]]="Oui","HD",IF(Tableau1[Délai restant]&lt;1,"&lt;24h",IF(Tableau1[Délai restant]&lt;2,"&lt;48h","≥48h")))</f>
        <v>≥48h</v>
      </c>
      <c r="Q2791" s="14" t="str">
        <f>IF(AND(Tableau1[[#This Row],[En retard?]]="Oui",OR(Tableau1[[#This Row],[Product]]="Citron",Tableau1[[#This Row],[Product]]="Amandes")),"Oui","Non")</f>
        <v>Non</v>
      </c>
      <c r="R2791" t="str">
        <f>CONCATENATE(Tableau1[[#This Row],[OrderCode]],"|",Tableau1[[#This Row],[AnaCode]],"|",Tableau1[[#This Row],[Product]])</f>
        <v>CMD01646414|PEST|Jus de fruits</v>
      </c>
    </row>
    <row r="2792" spans="1:18" x14ac:dyDescent="0.25">
      <c r="A2792" s="1" t="s">
        <v>530</v>
      </c>
      <c r="B2792" s="1" t="s">
        <v>42</v>
      </c>
      <c r="C2792" s="3" t="s">
        <v>75</v>
      </c>
      <c r="D2792" s="3" t="s">
        <v>24</v>
      </c>
      <c r="E2792" s="1" t="s">
        <v>179</v>
      </c>
      <c r="F2792" s="1" t="s">
        <v>1964</v>
      </c>
      <c r="G2792" s="1" t="s">
        <v>945</v>
      </c>
      <c r="H2792" s="3">
        <f>SUBSTITUTE(LEFT(Tableau1[[#This Row],[OrderDate]],17),".",":")+0</f>
        <v>43571.667754629627</v>
      </c>
      <c r="I2792" s="3">
        <f>SUBSTITUTE(LEFT(Tableau1[[#This Row],[OrderDueTo]],17),".",":")+0</f>
        <v>43572.5</v>
      </c>
      <c r="J2792" s="13" t="str">
        <f>VLOOKUP(Tableau1[[#This Row],[AnaCode]],'Config Analyses'!A:C,2,FALSE)</f>
        <v>Analyse métaux lourds</v>
      </c>
      <c r="K2792" s="13" t="str">
        <f>VLOOKUP(Tableau1[[#This Row],[AnaCode]],'Config Analyses'!A:C,3,FALSE)</f>
        <v>Equipe 1</v>
      </c>
      <c r="L2792" s="13" t="str">
        <f>VLOOKUP(Tableau1[[#This Row],[CustomerCode]],'Config Clients'!A:D,3,FALSE)</f>
        <v>Entreprises agro-alimentaires</v>
      </c>
      <c r="M2792" s="13" t="str">
        <f>VLOOKUP(Tableau1[[#This Row],[CustomerCode]],'Config Clients'!A:D,4,FALSE)</f>
        <v>Julien</v>
      </c>
      <c r="N2792" s="10" t="str">
        <f>IFERROR(IF(Tableau1[[#This Row],[Date rendu]]-'Date de l''export'!$A$2&gt;0,"Non","Oui"),"Oui")</f>
        <v>Non</v>
      </c>
      <c r="O2792" s="11">
        <f>IF(Tableau1[[#This Row],[En retard?]]="Non",Tableau1[[#This Row],[Date rendu]]-'Date de l''export'!$A$2,0)</f>
        <v>0.74041666666744277</v>
      </c>
      <c r="P2792" s="14" t="str">
        <f>IF(Tableau1[[#This Row],[En retard?]]="Oui","HD",IF(Tableau1[Délai restant]&lt;1,"&lt;24h",IF(Tableau1[Délai restant]&lt;2,"&lt;48h","≥48h")))</f>
        <v>&lt;24h</v>
      </c>
      <c r="Q2792" s="14" t="str">
        <f>IF(AND(Tableau1[[#This Row],[En retard?]]="Oui",OR(Tableau1[[#This Row],[Product]]="Citron",Tableau1[[#This Row],[Product]]="Amandes")),"Oui","Non")</f>
        <v>Non</v>
      </c>
      <c r="R2792" t="str">
        <f>CONCATENATE(Tableau1[[#This Row],[OrderCode]],"|",Tableau1[[#This Row],[AnaCode]],"|",Tableau1[[#This Row],[Product]])</f>
        <v>CMD01790302|MTX|Jus de fruits</v>
      </c>
    </row>
    <row r="2793" spans="1:18" x14ac:dyDescent="0.25">
      <c r="A2793" s="1" t="s">
        <v>4191</v>
      </c>
      <c r="B2793" s="1" t="s">
        <v>42</v>
      </c>
      <c r="C2793" s="3" t="s">
        <v>73</v>
      </c>
      <c r="D2793" s="3" t="s">
        <v>23</v>
      </c>
      <c r="E2793" s="1" t="s">
        <v>179</v>
      </c>
      <c r="F2793" s="1" t="s">
        <v>4192</v>
      </c>
      <c r="G2793" s="1" t="s">
        <v>945</v>
      </c>
      <c r="H2793" s="3">
        <f>SUBSTITUTE(LEFT(Tableau1[[#This Row],[OrderDate]],17),".",":")+0</f>
        <v>43571.669074074074</v>
      </c>
      <c r="I2793" s="3">
        <f>SUBSTITUTE(LEFT(Tableau1[[#This Row],[OrderDueTo]],17),".",":")+0</f>
        <v>43572.5</v>
      </c>
      <c r="J2793" s="13" t="str">
        <f>VLOOKUP(Tableau1[[#This Row],[AnaCode]],'Config Analyses'!A:C,2,FALSE)</f>
        <v>Analyse métaux lourds</v>
      </c>
      <c r="K2793" s="13" t="str">
        <f>VLOOKUP(Tableau1[[#This Row],[AnaCode]],'Config Analyses'!A:C,3,FALSE)</f>
        <v>Equipe 1</v>
      </c>
      <c r="L2793" s="13" t="str">
        <f>VLOOKUP(Tableau1[[#This Row],[CustomerCode]],'Config Clients'!A:D,3,FALSE)</f>
        <v>Entreprises agro-alimentaires</v>
      </c>
      <c r="M2793" s="13" t="str">
        <f>VLOOKUP(Tableau1[[#This Row],[CustomerCode]],'Config Clients'!A:D,4,FALSE)</f>
        <v>Julien</v>
      </c>
      <c r="N2793" s="10" t="str">
        <f>IFERROR(IF(Tableau1[[#This Row],[Date rendu]]-'Date de l''export'!$A$2&gt;0,"Non","Oui"),"Oui")</f>
        <v>Non</v>
      </c>
      <c r="O2793" s="11">
        <f>IF(Tableau1[[#This Row],[En retard?]]="Non",Tableau1[[#This Row],[Date rendu]]-'Date de l''export'!$A$2,0)</f>
        <v>0.74041666666744277</v>
      </c>
      <c r="P2793" s="14" t="str">
        <f>IF(Tableau1[[#This Row],[En retard?]]="Oui","HD",IF(Tableau1[Délai restant]&lt;1,"&lt;24h",IF(Tableau1[Délai restant]&lt;2,"&lt;48h","≥48h")))</f>
        <v>&lt;24h</v>
      </c>
      <c r="Q2793" s="14" t="str">
        <f>IF(AND(Tableau1[[#This Row],[En retard?]]="Oui",OR(Tableau1[[#This Row],[Product]]="Citron",Tableau1[[#This Row],[Product]]="Amandes")),"Oui","Non")</f>
        <v>Non</v>
      </c>
      <c r="R2793" t="str">
        <f>CONCATENATE(Tableau1[[#This Row],[OrderCode]],"|",Tableau1[[#This Row],[AnaCode]],"|",Tableau1[[#This Row],[Product]])</f>
        <v>CMD01512612|MTX|Jus de fruits</v>
      </c>
    </row>
    <row r="2794" spans="1:18" x14ac:dyDescent="0.25">
      <c r="A2794" s="1" t="s">
        <v>663</v>
      </c>
      <c r="B2794" s="1" t="s">
        <v>32</v>
      </c>
      <c r="C2794" s="3" t="s">
        <v>61</v>
      </c>
      <c r="D2794" s="3" t="s">
        <v>14</v>
      </c>
      <c r="E2794" s="1" t="s">
        <v>179</v>
      </c>
      <c r="F2794" s="1" t="s">
        <v>3091</v>
      </c>
      <c r="G2794" s="1" t="s">
        <v>945</v>
      </c>
      <c r="H2794" s="3">
        <f>SUBSTITUTE(LEFT(Tableau1[[#This Row],[OrderDate]],17),".",":")+0</f>
        <v>43571.669548611113</v>
      </c>
      <c r="I2794" s="3">
        <f>SUBSTITUTE(LEFT(Tableau1[[#This Row],[OrderDueTo]],17),".",":")+0</f>
        <v>43572.5</v>
      </c>
      <c r="J2794" s="13" t="str">
        <f>VLOOKUP(Tableau1[[#This Row],[AnaCode]],'Config Analyses'!A:C,2,FALSE)</f>
        <v>Analyse métaux lourds</v>
      </c>
      <c r="K2794" s="13" t="str">
        <f>VLOOKUP(Tableau1[[#This Row],[AnaCode]],'Config Analyses'!A:C,3,FALSE)</f>
        <v>Equipe 1</v>
      </c>
      <c r="L2794" s="13" t="str">
        <f>VLOOKUP(Tableau1[[#This Row],[CustomerCode]],'Config Clients'!A:D,3,FALSE)</f>
        <v>Grande surface</v>
      </c>
      <c r="M2794" s="13" t="str">
        <f>VLOOKUP(Tableau1[[#This Row],[CustomerCode]],'Config Clients'!A:D,4,FALSE)</f>
        <v>Eric</v>
      </c>
      <c r="N2794" s="10" t="str">
        <f>IFERROR(IF(Tableau1[[#This Row],[Date rendu]]-'Date de l''export'!$A$2&gt;0,"Non","Oui"),"Oui")</f>
        <v>Non</v>
      </c>
      <c r="O2794" s="11">
        <f>IF(Tableau1[[#This Row],[En retard?]]="Non",Tableau1[[#This Row],[Date rendu]]-'Date de l''export'!$A$2,0)</f>
        <v>0.74041666666744277</v>
      </c>
      <c r="P2794" s="14" t="str">
        <f>IF(Tableau1[[#This Row],[En retard?]]="Oui","HD",IF(Tableau1[Délai restant]&lt;1,"&lt;24h",IF(Tableau1[Délai restant]&lt;2,"&lt;48h","≥48h")))</f>
        <v>&lt;24h</v>
      </c>
      <c r="Q2794" s="14" t="str">
        <f>IF(AND(Tableau1[[#This Row],[En retard?]]="Oui",OR(Tableau1[[#This Row],[Product]]="Citron",Tableau1[[#This Row],[Product]]="Amandes")),"Oui","Non")</f>
        <v>Non</v>
      </c>
      <c r="R2794" t="str">
        <f>CONCATENATE(Tableau1[[#This Row],[OrderCode]],"|",Tableau1[[#This Row],[AnaCode]],"|",Tableau1[[#This Row],[Product]])</f>
        <v>CMD01780702|MTX|Tomate</v>
      </c>
    </row>
    <row r="2795" spans="1:18" x14ac:dyDescent="0.25">
      <c r="A2795" s="1" t="s">
        <v>728</v>
      </c>
      <c r="B2795" s="1" t="s">
        <v>25</v>
      </c>
      <c r="C2795" s="3" t="s">
        <v>61</v>
      </c>
      <c r="D2795" s="3" t="s">
        <v>14</v>
      </c>
      <c r="E2795" s="1" t="s">
        <v>179</v>
      </c>
      <c r="F2795" s="1" t="s">
        <v>1601</v>
      </c>
      <c r="G2795" s="1" t="s">
        <v>945</v>
      </c>
      <c r="H2795" s="3">
        <f>SUBSTITUTE(LEFT(Tableau1[[#This Row],[OrderDate]],17),".",":")+0</f>
        <v>43571.670231481483</v>
      </c>
      <c r="I2795" s="3">
        <f>SUBSTITUTE(LEFT(Tableau1[[#This Row],[OrderDueTo]],17),".",":")+0</f>
        <v>43572.5</v>
      </c>
      <c r="J2795" s="13" t="str">
        <f>VLOOKUP(Tableau1[[#This Row],[AnaCode]],'Config Analyses'!A:C,2,FALSE)</f>
        <v>Analyse métaux lourds</v>
      </c>
      <c r="K2795" s="13" t="str">
        <f>VLOOKUP(Tableau1[[#This Row],[AnaCode]],'Config Analyses'!A:C,3,FALSE)</f>
        <v>Equipe 1</v>
      </c>
      <c r="L2795" s="13" t="str">
        <f>VLOOKUP(Tableau1[[#This Row],[CustomerCode]],'Config Clients'!A:D,3,FALSE)</f>
        <v>Grande surface</v>
      </c>
      <c r="M2795" s="13" t="str">
        <f>VLOOKUP(Tableau1[[#This Row],[CustomerCode]],'Config Clients'!A:D,4,FALSE)</f>
        <v>Eric</v>
      </c>
      <c r="N2795" s="10" t="str">
        <f>IFERROR(IF(Tableau1[[#This Row],[Date rendu]]-'Date de l''export'!$A$2&gt;0,"Non","Oui"),"Oui")</f>
        <v>Non</v>
      </c>
      <c r="O2795" s="11">
        <f>IF(Tableau1[[#This Row],[En retard?]]="Non",Tableau1[[#This Row],[Date rendu]]-'Date de l''export'!$A$2,0)</f>
        <v>0.74041666666744277</v>
      </c>
      <c r="P2795" s="14" t="str">
        <f>IF(Tableau1[[#This Row],[En retard?]]="Oui","HD",IF(Tableau1[Délai restant]&lt;1,"&lt;24h",IF(Tableau1[Délai restant]&lt;2,"&lt;48h","≥48h")))</f>
        <v>&lt;24h</v>
      </c>
      <c r="Q2795" s="14" t="str">
        <f>IF(AND(Tableau1[[#This Row],[En retard?]]="Oui",OR(Tableau1[[#This Row],[Product]]="Citron",Tableau1[[#This Row],[Product]]="Amandes")),"Oui","Non")</f>
        <v>Non</v>
      </c>
      <c r="R2795" t="str">
        <f>CONCATENATE(Tableau1[[#This Row],[OrderCode]],"|",Tableau1[[#This Row],[AnaCode]],"|",Tableau1[[#This Row],[Product]])</f>
        <v>CMD01497901|MTX|Haricots vert</v>
      </c>
    </row>
    <row r="2796" spans="1:18" x14ac:dyDescent="0.25">
      <c r="A2796" s="1" t="s">
        <v>705</v>
      </c>
      <c r="B2796" s="1" t="s">
        <v>32</v>
      </c>
      <c r="C2796" s="3" t="s">
        <v>61</v>
      </c>
      <c r="D2796" s="3" t="s">
        <v>14</v>
      </c>
      <c r="E2796" s="1" t="s">
        <v>107</v>
      </c>
      <c r="F2796" s="1" t="s">
        <v>2489</v>
      </c>
      <c r="G2796" s="1" t="s">
        <v>973</v>
      </c>
      <c r="H2796" s="3">
        <f>SUBSTITUTE(LEFT(Tableau1[[#This Row],[OrderDate]],17),".",":")+0</f>
        <v>43571.670902777776</v>
      </c>
      <c r="I2796" s="3">
        <f>SUBSTITUTE(LEFT(Tableau1[[#This Row],[OrderDueTo]],17),".",":")+0</f>
        <v>43575.5</v>
      </c>
      <c r="J2796" s="13" t="str">
        <f>VLOOKUP(Tableau1[[#This Row],[AnaCode]],'Config Analyses'!A:C,2,FALSE)</f>
        <v>Analyse nutritionelle</v>
      </c>
      <c r="K2796" s="13" t="str">
        <f>VLOOKUP(Tableau1[[#This Row],[AnaCode]],'Config Analyses'!A:C,3,FALSE)</f>
        <v>Equipe 2</v>
      </c>
      <c r="L2796" s="13" t="str">
        <f>VLOOKUP(Tableau1[[#This Row],[CustomerCode]],'Config Clients'!A:D,3,FALSE)</f>
        <v>Grande surface</v>
      </c>
      <c r="M2796" s="13" t="str">
        <f>VLOOKUP(Tableau1[[#This Row],[CustomerCode]],'Config Clients'!A:D,4,FALSE)</f>
        <v>Eric</v>
      </c>
      <c r="N2796" s="10" t="str">
        <f>IFERROR(IF(Tableau1[[#This Row],[Date rendu]]-'Date de l''export'!$A$2&gt;0,"Non","Oui"),"Oui")</f>
        <v>Non</v>
      </c>
      <c r="O2796" s="11">
        <f>IF(Tableau1[[#This Row],[En retard?]]="Non",Tableau1[[#This Row],[Date rendu]]-'Date de l''export'!$A$2,0)</f>
        <v>3.7404166666674428</v>
      </c>
      <c r="P2796" s="14" t="str">
        <f>IF(Tableau1[[#This Row],[En retard?]]="Oui","HD",IF(Tableau1[Délai restant]&lt;1,"&lt;24h",IF(Tableau1[Délai restant]&lt;2,"&lt;48h","≥48h")))</f>
        <v>≥48h</v>
      </c>
      <c r="Q2796" s="14" t="str">
        <f>IF(AND(Tableau1[[#This Row],[En retard?]]="Oui",OR(Tableau1[[#This Row],[Product]]="Citron",Tableau1[[#This Row],[Product]]="Amandes")),"Oui","Non")</f>
        <v>Non</v>
      </c>
      <c r="R2796" t="str">
        <f>CONCATENATE(Tableau1[[#This Row],[OrderCode]],"|",Tableau1[[#This Row],[AnaCode]],"|",Tableau1[[#This Row],[Product]])</f>
        <v>CMD01749401|NTR|Tomate</v>
      </c>
    </row>
    <row r="2797" spans="1:18" x14ac:dyDescent="0.25">
      <c r="A2797" s="1" t="s">
        <v>567</v>
      </c>
      <c r="B2797" s="1" t="s">
        <v>31</v>
      </c>
      <c r="C2797" s="3" t="s">
        <v>52</v>
      </c>
      <c r="D2797" s="3" t="s">
        <v>9</v>
      </c>
      <c r="E2797" s="1" t="s">
        <v>179</v>
      </c>
      <c r="F2797" s="1" t="s">
        <v>2106</v>
      </c>
      <c r="G2797" s="1" t="s">
        <v>945</v>
      </c>
      <c r="H2797" s="3">
        <f>SUBSTITUTE(LEFT(Tableau1[[#This Row],[OrderDate]],17),".",":")+0</f>
        <v>43571.671238425923</v>
      </c>
      <c r="I2797" s="3">
        <f>SUBSTITUTE(LEFT(Tableau1[[#This Row],[OrderDueTo]],17),".",":")+0</f>
        <v>43572.5</v>
      </c>
      <c r="J2797" s="13" t="str">
        <f>VLOOKUP(Tableau1[[#This Row],[AnaCode]],'Config Analyses'!A:C,2,FALSE)</f>
        <v>Analyse métaux lourds</v>
      </c>
      <c r="K2797" s="13" t="str">
        <f>VLOOKUP(Tableau1[[#This Row],[AnaCode]],'Config Analyses'!A:C,3,FALSE)</f>
        <v>Equipe 1</v>
      </c>
      <c r="L2797" s="13" t="str">
        <f>VLOOKUP(Tableau1[[#This Row],[CustomerCode]],'Config Clients'!A:D,3,FALSE)</f>
        <v>Centrale d'achats</v>
      </c>
      <c r="M2797" s="13" t="str">
        <f>VLOOKUP(Tableau1[[#This Row],[CustomerCode]],'Config Clients'!A:D,4,FALSE)</f>
        <v>Sandrine</v>
      </c>
      <c r="N2797" s="10" t="str">
        <f>IFERROR(IF(Tableau1[[#This Row],[Date rendu]]-'Date de l''export'!$A$2&gt;0,"Non","Oui"),"Oui")</f>
        <v>Non</v>
      </c>
      <c r="O2797" s="11">
        <f>IF(Tableau1[[#This Row],[En retard?]]="Non",Tableau1[[#This Row],[Date rendu]]-'Date de l''export'!$A$2,0)</f>
        <v>0.74041666666744277</v>
      </c>
      <c r="P2797" s="14" t="str">
        <f>IF(Tableau1[[#This Row],[En retard?]]="Oui","HD",IF(Tableau1[Délai restant]&lt;1,"&lt;24h",IF(Tableau1[Délai restant]&lt;2,"&lt;48h","≥48h")))</f>
        <v>&lt;24h</v>
      </c>
      <c r="Q2797" s="14" t="str">
        <f>IF(AND(Tableau1[[#This Row],[En retard?]]="Oui",OR(Tableau1[[#This Row],[Product]]="Citron",Tableau1[[#This Row],[Product]]="Amandes")),"Oui","Non")</f>
        <v>Non</v>
      </c>
      <c r="R2797" t="str">
        <f>CONCATENATE(Tableau1[[#This Row],[OrderCode]],"|",Tableau1[[#This Row],[AnaCode]],"|",Tableau1[[#This Row],[Product]])</f>
        <v>CMD01626005|MTX|Pomme de terre</v>
      </c>
    </row>
    <row r="2798" spans="1:18" x14ac:dyDescent="0.25">
      <c r="A2798" s="1" t="s">
        <v>590</v>
      </c>
      <c r="B2798" s="1" t="s">
        <v>31</v>
      </c>
      <c r="C2798" s="3" t="s">
        <v>52</v>
      </c>
      <c r="D2798" s="3" t="s">
        <v>9</v>
      </c>
      <c r="E2798" s="1" t="s">
        <v>179</v>
      </c>
      <c r="F2798" s="1" t="s">
        <v>2638</v>
      </c>
      <c r="G2798" s="1" t="s">
        <v>945</v>
      </c>
      <c r="H2798" s="3">
        <f>SUBSTITUTE(LEFT(Tableau1[[#This Row],[OrderDate]],17),".",":")+0</f>
        <v>43571.671527777777</v>
      </c>
      <c r="I2798" s="3">
        <f>SUBSTITUTE(LEFT(Tableau1[[#This Row],[OrderDueTo]],17),".",":")+0</f>
        <v>43572.5</v>
      </c>
      <c r="J2798" s="13" t="str">
        <f>VLOOKUP(Tableau1[[#This Row],[AnaCode]],'Config Analyses'!A:C,2,FALSE)</f>
        <v>Analyse métaux lourds</v>
      </c>
      <c r="K2798" s="13" t="str">
        <f>VLOOKUP(Tableau1[[#This Row],[AnaCode]],'Config Analyses'!A:C,3,FALSE)</f>
        <v>Equipe 1</v>
      </c>
      <c r="L2798" s="13" t="str">
        <f>VLOOKUP(Tableau1[[#This Row],[CustomerCode]],'Config Clients'!A:D,3,FALSE)</f>
        <v>Centrale d'achats</v>
      </c>
      <c r="M2798" s="13" t="str">
        <f>VLOOKUP(Tableau1[[#This Row],[CustomerCode]],'Config Clients'!A:D,4,FALSE)</f>
        <v>Sandrine</v>
      </c>
      <c r="N2798" s="10" t="str">
        <f>IFERROR(IF(Tableau1[[#This Row],[Date rendu]]-'Date de l''export'!$A$2&gt;0,"Non","Oui"),"Oui")</f>
        <v>Non</v>
      </c>
      <c r="O2798" s="11">
        <f>IF(Tableau1[[#This Row],[En retard?]]="Non",Tableau1[[#This Row],[Date rendu]]-'Date de l''export'!$A$2,0)</f>
        <v>0.74041666666744277</v>
      </c>
      <c r="P2798" s="14" t="str">
        <f>IF(Tableau1[[#This Row],[En retard?]]="Oui","HD",IF(Tableau1[Délai restant]&lt;1,"&lt;24h",IF(Tableau1[Délai restant]&lt;2,"&lt;48h","≥48h")))</f>
        <v>&lt;24h</v>
      </c>
      <c r="Q2798" s="14" t="str">
        <f>IF(AND(Tableau1[[#This Row],[En retard?]]="Oui",OR(Tableau1[[#This Row],[Product]]="Citron",Tableau1[[#This Row],[Product]]="Amandes")),"Oui","Non")</f>
        <v>Non</v>
      </c>
      <c r="R2798" t="str">
        <f>CONCATENATE(Tableau1[[#This Row],[OrderCode]],"|",Tableau1[[#This Row],[AnaCode]],"|",Tableau1[[#This Row],[Product]])</f>
        <v>CMD01749304|MTX|Pomme de terre</v>
      </c>
    </row>
    <row r="2799" spans="1:18" x14ac:dyDescent="0.25">
      <c r="A2799" s="1" t="s">
        <v>3748</v>
      </c>
      <c r="B2799" s="1" t="s">
        <v>42</v>
      </c>
      <c r="C2799" s="3" t="s">
        <v>73</v>
      </c>
      <c r="D2799" s="3" t="s">
        <v>23</v>
      </c>
      <c r="E2799" s="1" t="s">
        <v>229</v>
      </c>
      <c r="F2799" s="1" t="s">
        <v>2638</v>
      </c>
      <c r="G2799" s="1" t="s">
        <v>950</v>
      </c>
      <c r="H2799" s="3">
        <f>SUBSTITUTE(LEFT(Tableau1[[#This Row],[OrderDate]],17),".",":")+0</f>
        <v>43571.671527777777</v>
      </c>
      <c r="I2799" s="3">
        <f>SUBSTITUTE(LEFT(Tableau1[[#This Row],[OrderDueTo]],17),".",":")+0</f>
        <v>43574.5</v>
      </c>
      <c r="J2799" s="13" t="str">
        <f>VLOOKUP(Tableau1[[#This Row],[AnaCode]],'Config Analyses'!A:C,2,FALSE)</f>
        <v>Analyse sucres</v>
      </c>
      <c r="K2799" s="13" t="str">
        <f>VLOOKUP(Tableau1[[#This Row],[AnaCode]],'Config Analyses'!A:C,3,FALSE)</f>
        <v>Equipe 2</v>
      </c>
      <c r="L2799" s="13" t="str">
        <f>VLOOKUP(Tableau1[[#This Row],[CustomerCode]],'Config Clients'!A:D,3,FALSE)</f>
        <v>Entreprises agro-alimentaires</v>
      </c>
      <c r="M2799" s="13" t="str">
        <f>VLOOKUP(Tableau1[[#This Row],[CustomerCode]],'Config Clients'!A:D,4,FALSE)</f>
        <v>Julien</v>
      </c>
      <c r="N2799" s="10" t="str">
        <f>IFERROR(IF(Tableau1[[#This Row],[Date rendu]]-'Date de l''export'!$A$2&gt;0,"Non","Oui"),"Oui")</f>
        <v>Non</v>
      </c>
      <c r="O2799" s="11">
        <f>IF(Tableau1[[#This Row],[En retard?]]="Non",Tableau1[[#This Row],[Date rendu]]-'Date de l''export'!$A$2,0)</f>
        <v>2.7404166666674428</v>
      </c>
      <c r="P2799" s="14" t="str">
        <f>IF(Tableau1[[#This Row],[En retard?]]="Oui","HD",IF(Tableau1[Délai restant]&lt;1,"&lt;24h",IF(Tableau1[Délai restant]&lt;2,"&lt;48h","≥48h")))</f>
        <v>≥48h</v>
      </c>
      <c r="Q2799" s="14" t="str">
        <f>IF(AND(Tableau1[[#This Row],[En retard?]]="Oui",OR(Tableau1[[#This Row],[Product]]="Citron",Tableau1[[#This Row],[Product]]="Amandes")),"Oui","Non")</f>
        <v>Non</v>
      </c>
      <c r="R2799" t="str">
        <f>CONCATENATE(Tableau1[[#This Row],[OrderCode]],"|",Tableau1[[#This Row],[AnaCode]],"|",Tableau1[[#This Row],[Product]])</f>
        <v>CMD01597504|SCR|Jus de fruits</v>
      </c>
    </row>
    <row r="2800" spans="1:18" x14ac:dyDescent="0.25">
      <c r="A2800" s="1" t="s">
        <v>628</v>
      </c>
      <c r="B2800" s="1" t="s">
        <v>42</v>
      </c>
      <c r="C2800" s="3" t="s">
        <v>75</v>
      </c>
      <c r="D2800" s="3" t="s">
        <v>24</v>
      </c>
      <c r="E2800" s="1" t="s">
        <v>179</v>
      </c>
      <c r="F2800" s="1" t="s">
        <v>3095</v>
      </c>
      <c r="G2800" s="1" t="s">
        <v>945</v>
      </c>
      <c r="H2800" s="3">
        <f>SUBSTITUTE(LEFT(Tableau1[[#This Row],[OrderDate]],17),".",":")+0</f>
        <v>43571.672789351855</v>
      </c>
      <c r="I2800" s="3">
        <f>SUBSTITUTE(LEFT(Tableau1[[#This Row],[OrderDueTo]],17),".",":")+0</f>
        <v>43572.5</v>
      </c>
      <c r="J2800" s="13" t="str">
        <f>VLOOKUP(Tableau1[[#This Row],[AnaCode]],'Config Analyses'!A:C,2,FALSE)</f>
        <v>Analyse métaux lourds</v>
      </c>
      <c r="K2800" s="13" t="str">
        <f>VLOOKUP(Tableau1[[#This Row],[AnaCode]],'Config Analyses'!A:C,3,FALSE)</f>
        <v>Equipe 1</v>
      </c>
      <c r="L2800" s="13" t="str">
        <f>VLOOKUP(Tableau1[[#This Row],[CustomerCode]],'Config Clients'!A:D,3,FALSE)</f>
        <v>Entreprises agro-alimentaires</v>
      </c>
      <c r="M2800" s="13" t="str">
        <f>VLOOKUP(Tableau1[[#This Row],[CustomerCode]],'Config Clients'!A:D,4,FALSE)</f>
        <v>Julien</v>
      </c>
      <c r="N2800" s="10" t="str">
        <f>IFERROR(IF(Tableau1[[#This Row],[Date rendu]]-'Date de l''export'!$A$2&gt;0,"Non","Oui"),"Oui")</f>
        <v>Non</v>
      </c>
      <c r="O2800" s="11">
        <f>IF(Tableau1[[#This Row],[En retard?]]="Non",Tableau1[[#This Row],[Date rendu]]-'Date de l''export'!$A$2,0)</f>
        <v>0.74041666666744277</v>
      </c>
      <c r="P2800" s="14" t="str">
        <f>IF(Tableau1[[#This Row],[En retard?]]="Oui","HD",IF(Tableau1[Délai restant]&lt;1,"&lt;24h",IF(Tableau1[Délai restant]&lt;2,"&lt;48h","≥48h")))</f>
        <v>&lt;24h</v>
      </c>
      <c r="Q2800" s="14" t="str">
        <f>IF(AND(Tableau1[[#This Row],[En retard?]]="Oui",OR(Tableau1[[#This Row],[Product]]="Citron",Tableau1[[#This Row],[Product]]="Amandes")),"Oui","Non")</f>
        <v>Non</v>
      </c>
      <c r="R2800" t="str">
        <f>CONCATENATE(Tableau1[[#This Row],[OrderCode]],"|",Tableau1[[#This Row],[AnaCode]],"|",Tableau1[[#This Row],[Product]])</f>
        <v>CMD01790313|MTX|Jus de fruits</v>
      </c>
    </row>
    <row r="2801" spans="1:18" x14ac:dyDescent="0.25">
      <c r="A2801" s="1" t="s">
        <v>4193</v>
      </c>
      <c r="B2801" s="1" t="s">
        <v>26</v>
      </c>
      <c r="C2801" s="3" t="s">
        <v>73</v>
      </c>
      <c r="D2801" s="3" t="s">
        <v>23</v>
      </c>
      <c r="E2801" s="1" t="s">
        <v>179</v>
      </c>
      <c r="F2801" s="1" t="s">
        <v>4194</v>
      </c>
      <c r="G2801" s="1" t="s">
        <v>945</v>
      </c>
      <c r="H2801" s="3">
        <f>SUBSTITUTE(LEFT(Tableau1[[#This Row],[OrderDate]],17),".",":")+0</f>
        <v>43571.672986111109</v>
      </c>
      <c r="I2801" s="3">
        <f>SUBSTITUTE(LEFT(Tableau1[[#This Row],[OrderDueTo]],17),".",":")+0</f>
        <v>43572.5</v>
      </c>
      <c r="J2801" s="13" t="str">
        <f>VLOOKUP(Tableau1[[#This Row],[AnaCode]],'Config Analyses'!A:C,2,FALSE)</f>
        <v>Analyse métaux lourds</v>
      </c>
      <c r="K2801" s="13" t="str">
        <f>VLOOKUP(Tableau1[[#This Row],[AnaCode]],'Config Analyses'!A:C,3,FALSE)</f>
        <v>Equipe 1</v>
      </c>
      <c r="L2801" s="13" t="str">
        <f>VLOOKUP(Tableau1[[#This Row],[CustomerCode]],'Config Clients'!A:D,3,FALSE)</f>
        <v>Entreprises agro-alimentaires</v>
      </c>
      <c r="M2801" s="13" t="str">
        <f>VLOOKUP(Tableau1[[#This Row],[CustomerCode]],'Config Clients'!A:D,4,FALSE)</f>
        <v>Julien</v>
      </c>
      <c r="N2801" s="10" t="str">
        <f>IFERROR(IF(Tableau1[[#This Row],[Date rendu]]-'Date de l''export'!$A$2&gt;0,"Non","Oui"),"Oui")</f>
        <v>Non</v>
      </c>
      <c r="O2801" s="11">
        <f>IF(Tableau1[[#This Row],[En retard?]]="Non",Tableau1[[#This Row],[Date rendu]]-'Date de l''export'!$A$2,0)</f>
        <v>0.74041666666744277</v>
      </c>
      <c r="P2801" s="14" t="str">
        <f>IF(Tableau1[[#This Row],[En retard?]]="Oui","HD",IF(Tableau1[Délai restant]&lt;1,"&lt;24h",IF(Tableau1[Délai restant]&lt;2,"&lt;48h","≥48h")))</f>
        <v>&lt;24h</v>
      </c>
      <c r="Q2801" s="14" t="str">
        <f>IF(AND(Tableau1[[#This Row],[En retard?]]="Oui",OR(Tableau1[[#This Row],[Product]]="Citron",Tableau1[[#This Row],[Product]]="Amandes")),"Oui","Non")</f>
        <v>Non</v>
      </c>
      <c r="R2801" t="str">
        <f>CONCATENATE(Tableau1[[#This Row],[OrderCode]],"|",Tableau1[[#This Row],[AnaCode]],"|",Tableau1[[#This Row],[Product]])</f>
        <v>CMD01595401|MTX|Radis</v>
      </c>
    </row>
    <row r="2802" spans="1:18" x14ac:dyDescent="0.25">
      <c r="A2802" s="1" t="s">
        <v>826</v>
      </c>
      <c r="B2802" s="1" t="s">
        <v>43</v>
      </c>
      <c r="C2802" s="3" t="s">
        <v>75</v>
      </c>
      <c r="D2802" s="3" t="s">
        <v>24</v>
      </c>
      <c r="E2802" s="1" t="s">
        <v>179</v>
      </c>
      <c r="F2802" s="1" t="s">
        <v>2698</v>
      </c>
      <c r="G2802" s="1" t="s">
        <v>945</v>
      </c>
      <c r="H2802" s="3">
        <f>SUBSTITUTE(LEFT(Tableau1[[#This Row],[OrderDate]],17),".",":")+0</f>
        <v>43571.673182870371</v>
      </c>
      <c r="I2802" s="3">
        <f>SUBSTITUTE(LEFT(Tableau1[[#This Row],[OrderDueTo]],17),".",":")+0</f>
        <v>43572.5</v>
      </c>
      <c r="J2802" s="13" t="str">
        <f>VLOOKUP(Tableau1[[#This Row],[AnaCode]],'Config Analyses'!A:C,2,FALSE)</f>
        <v>Analyse métaux lourds</v>
      </c>
      <c r="K2802" s="13" t="str">
        <f>VLOOKUP(Tableau1[[#This Row],[AnaCode]],'Config Analyses'!A:C,3,FALSE)</f>
        <v>Equipe 1</v>
      </c>
      <c r="L2802" s="13" t="str">
        <f>VLOOKUP(Tableau1[[#This Row],[CustomerCode]],'Config Clients'!A:D,3,FALSE)</f>
        <v>Entreprises agro-alimentaires</v>
      </c>
      <c r="M2802" s="13" t="str">
        <f>VLOOKUP(Tableau1[[#This Row],[CustomerCode]],'Config Clients'!A:D,4,FALSE)</f>
        <v>Julien</v>
      </c>
      <c r="N2802" s="10" t="str">
        <f>IFERROR(IF(Tableau1[[#This Row],[Date rendu]]-'Date de l''export'!$A$2&gt;0,"Non","Oui"),"Oui")</f>
        <v>Non</v>
      </c>
      <c r="O2802" s="11">
        <f>IF(Tableau1[[#This Row],[En retard?]]="Non",Tableau1[[#This Row],[Date rendu]]-'Date de l''export'!$A$2,0)</f>
        <v>0.74041666666744277</v>
      </c>
      <c r="P2802" s="14" t="str">
        <f>IF(Tableau1[[#This Row],[En retard?]]="Oui","HD",IF(Tableau1[Délai restant]&lt;1,"&lt;24h",IF(Tableau1[Délai restant]&lt;2,"&lt;48h","≥48h")))</f>
        <v>&lt;24h</v>
      </c>
      <c r="Q2802" s="14" t="str">
        <f>IF(AND(Tableau1[[#This Row],[En retard?]]="Oui",OR(Tableau1[[#This Row],[Product]]="Citron",Tableau1[[#This Row],[Product]]="Amandes")),"Oui","Non")</f>
        <v>Non</v>
      </c>
      <c r="R2802" t="str">
        <f>CONCATENATE(Tableau1[[#This Row],[OrderCode]],"|",Tableau1[[#This Row],[AnaCode]],"|",Tableau1[[#This Row],[Product]])</f>
        <v>CMD01754804|MTX|Pomme</v>
      </c>
    </row>
    <row r="2803" spans="1:18" x14ac:dyDescent="0.25">
      <c r="A2803" s="1" t="s">
        <v>3992</v>
      </c>
      <c r="B2803" s="1" t="s">
        <v>31</v>
      </c>
      <c r="C2803" s="3" t="s">
        <v>73</v>
      </c>
      <c r="D2803" s="3" t="s">
        <v>23</v>
      </c>
      <c r="E2803" s="1" t="s">
        <v>229</v>
      </c>
      <c r="F2803" s="1" t="s">
        <v>4195</v>
      </c>
      <c r="G2803" s="1" t="s">
        <v>950</v>
      </c>
      <c r="H2803" s="3">
        <f>SUBSTITUTE(LEFT(Tableau1[[#This Row],[OrderDate]],17),".",":")+0</f>
        <v>43571.67328703704</v>
      </c>
      <c r="I2803" s="3">
        <f>SUBSTITUTE(LEFT(Tableau1[[#This Row],[OrderDueTo]],17),".",":")+0</f>
        <v>43574.5</v>
      </c>
      <c r="J2803" s="13" t="str">
        <f>VLOOKUP(Tableau1[[#This Row],[AnaCode]],'Config Analyses'!A:C,2,FALSE)</f>
        <v>Analyse sucres</v>
      </c>
      <c r="K2803" s="13" t="str">
        <f>VLOOKUP(Tableau1[[#This Row],[AnaCode]],'Config Analyses'!A:C,3,FALSE)</f>
        <v>Equipe 2</v>
      </c>
      <c r="L2803" s="13" t="str">
        <f>VLOOKUP(Tableau1[[#This Row],[CustomerCode]],'Config Clients'!A:D,3,FALSE)</f>
        <v>Entreprises agro-alimentaires</v>
      </c>
      <c r="M2803" s="13" t="str">
        <f>VLOOKUP(Tableau1[[#This Row],[CustomerCode]],'Config Clients'!A:D,4,FALSE)</f>
        <v>Julien</v>
      </c>
      <c r="N2803" s="10" t="str">
        <f>IFERROR(IF(Tableau1[[#This Row],[Date rendu]]-'Date de l''export'!$A$2&gt;0,"Non","Oui"),"Oui")</f>
        <v>Non</v>
      </c>
      <c r="O2803" s="11">
        <f>IF(Tableau1[[#This Row],[En retard?]]="Non",Tableau1[[#This Row],[Date rendu]]-'Date de l''export'!$A$2,0)</f>
        <v>2.7404166666674428</v>
      </c>
      <c r="P2803" s="14" t="str">
        <f>IF(Tableau1[[#This Row],[En retard?]]="Oui","HD",IF(Tableau1[Délai restant]&lt;1,"&lt;24h",IF(Tableau1[Délai restant]&lt;2,"&lt;48h","≥48h")))</f>
        <v>≥48h</v>
      </c>
      <c r="Q2803" s="14" t="str">
        <f>IF(AND(Tableau1[[#This Row],[En retard?]]="Oui",OR(Tableau1[[#This Row],[Product]]="Citron",Tableau1[[#This Row],[Product]]="Amandes")),"Oui","Non")</f>
        <v>Non</v>
      </c>
      <c r="R2803" t="str">
        <f>CONCATENATE(Tableau1[[#This Row],[OrderCode]],"|",Tableau1[[#This Row],[AnaCode]],"|",Tableau1[[#This Row],[Product]])</f>
        <v>CMD01392203|SCR|Pomme de terre</v>
      </c>
    </row>
    <row r="2804" spans="1:18" x14ac:dyDescent="0.25">
      <c r="A2804" s="1" t="s">
        <v>220</v>
      </c>
      <c r="B2804" s="1" t="s">
        <v>31</v>
      </c>
      <c r="C2804" s="3" t="s">
        <v>52</v>
      </c>
      <c r="D2804" s="3" t="s">
        <v>9</v>
      </c>
      <c r="E2804" s="1" t="s">
        <v>179</v>
      </c>
      <c r="F2804" s="1" t="s">
        <v>3098</v>
      </c>
      <c r="G2804" s="1" t="s">
        <v>945</v>
      </c>
      <c r="H2804" s="3">
        <f>SUBSTITUTE(LEFT(Tableau1[[#This Row],[OrderDate]],17),".",":")+0</f>
        <v>43571.673888888887</v>
      </c>
      <c r="I2804" s="3">
        <f>SUBSTITUTE(LEFT(Tableau1[[#This Row],[OrderDueTo]],17),".",":")+0</f>
        <v>43572.5</v>
      </c>
      <c r="J2804" s="13" t="str">
        <f>VLOOKUP(Tableau1[[#This Row],[AnaCode]],'Config Analyses'!A:C,2,FALSE)</f>
        <v>Analyse métaux lourds</v>
      </c>
      <c r="K2804" s="13" t="str">
        <f>VLOOKUP(Tableau1[[#This Row],[AnaCode]],'Config Analyses'!A:C,3,FALSE)</f>
        <v>Equipe 1</v>
      </c>
      <c r="L2804" s="13" t="str">
        <f>VLOOKUP(Tableau1[[#This Row],[CustomerCode]],'Config Clients'!A:D,3,FALSE)</f>
        <v>Centrale d'achats</v>
      </c>
      <c r="M2804" s="13" t="str">
        <f>VLOOKUP(Tableau1[[#This Row],[CustomerCode]],'Config Clients'!A:D,4,FALSE)</f>
        <v>Sandrine</v>
      </c>
      <c r="N2804" s="10" t="str">
        <f>IFERROR(IF(Tableau1[[#This Row],[Date rendu]]-'Date de l''export'!$A$2&gt;0,"Non","Oui"),"Oui")</f>
        <v>Non</v>
      </c>
      <c r="O2804" s="11">
        <f>IF(Tableau1[[#This Row],[En retard?]]="Non",Tableau1[[#This Row],[Date rendu]]-'Date de l''export'!$A$2,0)</f>
        <v>0.74041666666744277</v>
      </c>
      <c r="P2804" s="14" t="str">
        <f>IF(Tableau1[[#This Row],[En retard?]]="Oui","HD",IF(Tableau1[Délai restant]&lt;1,"&lt;24h",IF(Tableau1[Délai restant]&lt;2,"&lt;48h","≥48h")))</f>
        <v>&lt;24h</v>
      </c>
      <c r="Q2804" s="14" t="str">
        <f>IF(AND(Tableau1[[#This Row],[En retard?]]="Oui",OR(Tableau1[[#This Row],[Product]]="Citron",Tableau1[[#This Row],[Product]]="Amandes")),"Oui","Non")</f>
        <v>Non</v>
      </c>
      <c r="R2804" t="str">
        <f>CONCATENATE(Tableau1[[#This Row],[OrderCode]],"|",Tableau1[[#This Row],[AnaCode]],"|",Tableau1[[#This Row],[Product]])</f>
        <v>CMD01749305|MTX|Pomme de terre</v>
      </c>
    </row>
    <row r="2805" spans="1:18" x14ac:dyDescent="0.25">
      <c r="A2805" s="1" t="s">
        <v>362</v>
      </c>
      <c r="B2805" s="1" t="s">
        <v>43</v>
      </c>
      <c r="C2805" s="3" t="s">
        <v>225</v>
      </c>
      <c r="D2805" s="3" t="s">
        <v>39</v>
      </c>
      <c r="E2805" s="1" t="s">
        <v>179</v>
      </c>
      <c r="F2805" s="1" t="s">
        <v>3099</v>
      </c>
      <c r="G2805" s="1" t="s">
        <v>945</v>
      </c>
      <c r="H2805" s="3">
        <f>SUBSTITUTE(LEFT(Tableau1[[#This Row],[OrderDate]],17),".",":")+0</f>
        <v>43571.674525462964</v>
      </c>
      <c r="I2805" s="3">
        <f>SUBSTITUTE(LEFT(Tableau1[[#This Row],[OrderDueTo]],17),".",":")+0</f>
        <v>43572.5</v>
      </c>
      <c r="J2805" s="13" t="str">
        <f>VLOOKUP(Tableau1[[#This Row],[AnaCode]],'Config Analyses'!A:C,2,FALSE)</f>
        <v>Analyse métaux lourds</v>
      </c>
      <c r="K2805" s="13" t="str">
        <f>VLOOKUP(Tableau1[[#This Row],[AnaCode]],'Config Analyses'!A:C,3,FALSE)</f>
        <v>Equipe 1</v>
      </c>
      <c r="L2805" s="13" t="str">
        <f>VLOOKUP(Tableau1[[#This Row],[CustomerCode]],'Config Clients'!A:D,3,FALSE)</f>
        <v>Coopérative agricole</v>
      </c>
      <c r="M2805" s="13" t="str">
        <f>VLOOKUP(Tableau1[[#This Row],[CustomerCode]],'Config Clients'!A:D,4,FALSE)</f>
        <v>Béatrice</v>
      </c>
      <c r="N2805" s="10" t="str">
        <f>IFERROR(IF(Tableau1[[#This Row],[Date rendu]]-'Date de l''export'!$A$2&gt;0,"Non","Oui"),"Oui")</f>
        <v>Non</v>
      </c>
      <c r="O2805" s="11">
        <f>IF(Tableau1[[#This Row],[En retard?]]="Non",Tableau1[[#This Row],[Date rendu]]-'Date de l''export'!$A$2,0)</f>
        <v>0.74041666666744277</v>
      </c>
      <c r="P2805" s="14" t="str">
        <f>IF(Tableau1[[#This Row],[En retard?]]="Oui","HD",IF(Tableau1[Délai restant]&lt;1,"&lt;24h",IF(Tableau1[Délai restant]&lt;2,"&lt;48h","≥48h")))</f>
        <v>&lt;24h</v>
      </c>
      <c r="Q2805" s="14" t="str">
        <f>IF(AND(Tableau1[[#This Row],[En retard?]]="Oui",OR(Tableau1[[#This Row],[Product]]="Citron",Tableau1[[#This Row],[Product]]="Amandes")),"Oui","Non")</f>
        <v>Non</v>
      </c>
      <c r="R2805" t="str">
        <f>CONCATENATE(Tableau1[[#This Row],[OrderCode]],"|",Tableau1[[#This Row],[AnaCode]],"|",Tableau1[[#This Row],[Product]])</f>
        <v>CMD01742901|MTX|Pomme</v>
      </c>
    </row>
    <row r="2806" spans="1:18" x14ac:dyDescent="0.25">
      <c r="A2806" s="1" t="s">
        <v>3385</v>
      </c>
      <c r="B2806" s="1" t="s">
        <v>31</v>
      </c>
      <c r="C2806" s="3" t="s">
        <v>73</v>
      </c>
      <c r="D2806" s="3" t="s">
        <v>23</v>
      </c>
      <c r="E2806" s="1" t="s">
        <v>179</v>
      </c>
      <c r="F2806" s="1" t="s">
        <v>4196</v>
      </c>
      <c r="G2806" s="1" t="s">
        <v>945</v>
      </c>
      <c r="H2806" s="3">
        <f>SUBSTITUTE(LEFT(Tableau1[[#This Row],[OrderDate]],17),".",":")+0</f>
        <v>43571.675092592595</v>
      </c>
      <c r="I2806" s="3">
        <f>SUBSTITUTE(LEFT(Tableau1[[#This Row],[OrderDueTo]],17),".",":")+0</f>
        <v>43572.5</v>
      </c>
      <c r="J2806" s="13" t="str">
        <f>VLOOKUP(Tableau1[[#This Row],[AnaCode]],'Config Analyses'!A:C,2,FALSE)</f>
        <v>Analyse métaux lourds</v>
      </c>
      <c r="K2806" s="13" t="str">
        <f>VLOOKUP(Tableau1[[#This Row],[AnaCode]],'Config Analyses'!A:C,3,FALSE)</f>
        <v>Equipe 1</v>
      </c>
      <c r="L2806" s="13" t="str">
        <f>VLOOKUP(Tableau1[[#This Row],[CustomerCode]],'Config Clients'!A:D,3,FALSE)</f>
        <v>Entreprises agro-alimentaires</v>
      </c>
      <c r="M2806" s="13" t="str">
        <f>VLOOKUP(Tableau1[[#This Row],[CustomerCode]],'Config Clients'!A:D,4,FALSE)</f>
        <v>Julien</v>
      </c>
      <c r="N2806" s="10" t="str">
        <f>IFERROR(IF(Tableau1[[#This Row],[Date rendu]]-'Date de l''export'!$A$2&gt;0,"Non","Oui"),"Oui")</f>
        <v>Non</v>
      </c>
      <c r="O2806" s="11">
        <f>IF(Tableau1[[#This Row],[En retard?]]="Non",Tableau1[[#This Row],[Date rendu]]-'Date de l''export'!$A$2,0)</f>
        <v>0.74041666666744277</v>
      </c>
      <c r="P2806" s="14" t="str">
        <f>IF(Tableau1[[#This Row],[En retard?]]="Oui","HD",IF(Tableau1[Délai restant]&lt;1,"&lt;24h",IF(Tableau1[Délai restant]&lt;2,"&lt;48h","≥48h")))</f>
        <v>&lt;24h</v>
      </c>
      <c r="Q2806" s="14" t="str">
        <f>IF(AND(Tableau1[[#This Row],[En retard?]]="Oui",OR(Tableau1[[#This Row],[Product]]="Citron",Tableau1[[#This Row],[Product]]="Amandes")),"Oui","Non")</f>
        <v>Non</v>
      </c>
      <c r="R2806" t="str">
        <f>CONCATENATE(Tableau1[[#This Row],[OrderCode]],"|",Tableau1[[#This Row],[AnaCode]],"|",Tableau1[[#This Row],[Product]])</f>
        <v>CMD01595605|MTX|Pomme de terre</v>
      </c>
    </row>
    <row r="2807" spans="1:18" x14ac:dyDescent="0.25">
      <c r="A2807" s="1" t="s">
        <v>821</v>
      </c>
      <c r="B2807" s="1" t="s">
        <v>31</v>
      </c>
      <c r="C2807" s="3" t="s">
        <v>54</v>
      </c>
      <c r="D2807" s="3" t="s">
        <v>10</v>
      </c>
      <c r="E2807" s="1" t="s">
        <v>179</v>
      </c>
      <c r="F2807" s="1" t="s">
        <v>2690</v>
      </c>
      <c r="G2807" s="1" t="s">
        <v>945</v>
      </c>
      <c r="H2807" s="3">
        <f>SUBSTITUTE(LEFT(Tableau1[[#This Row],[OrderDate]],17),".",":")+0</f>
        <v>43571.675196759257</v>
      </c>
      <c r="I2807" s="3">
        <f>SUBSTITUTE(LEFT(Tableau1[[#This Row],[OrderDueTo]],17),".",":")+0</f>
        <v>43572.5</v>
      </c>
      <c r="J2807" s="13" t="str">
        <f>VLOOKUP(Tableau1[[#This Row],[AnaCode]],'Config Analyses'!A:C,2,FALSE)</f>
        <v>Analyse métaux lourds</v>
      </c>
      <c r="K2807" s="13" t="str">
        <f>VLOOKUP(Tableau1[[#This Row],[AnaCode]],'Config Analyses'!A:C,3,FALSE)</f>
        <v>Equipe 1</v>
      </c>
      <c r="L2807" s="13" t="str">
        <f>VLOOKUP(Tableau1[[#This Row],[CustomerCode]],'Config Clients'!A:D,3,FALSE)</f>
        <v>Coopérative agricole</v>
      </c>
      <c r="M2807" s="13" t="str">
        <f>VLOOKUP(Tableau1[[#This Row],[CustomerCode]],'Config Clients'!A:D,4,FALSE)</f>
        <v>Julie</v>
      </c>
      <c r="N2807" s="10" t="str">
        <f>IFERROR(IF(Tableau1[[#This Row],[Date rendu]]-'Date de l''export'!$A$2&gt;0,"Non","Oui"),"Oui")</f>
        <v>Non</v>
      </c>
      <c r="O2807" s="11">
        <f>IF(Tableau1[[#This Row],[En retard?]]="Non",Tableau1[[#This Row],[Date rendu]]-'Date de l''export'!$A$2,0)</f>
        <v>0.74041666666744277</v>
      </c>
      <c r="P2807" s="14" t="str">
        <f>IF(Tableau1[[#This Row],[En retard?]]="Oui","HD",IF(Tableau1[Délai restant]&lt;1,"&lt;24h",IF(Tableau1[Délai restant]&lt;2,"&lt;48h","≥48h")))</f>
        <v>&lt;24h</v>
      </c>
      <c r="Q2807" s="14" t="str">
        <f>IF(AND(Tableau1[[#This Row],[En retard?]]="Oui",OR(Tableau1[[#This Row],[Product]]="Citron",Tableau1[[#This Row],[Product]]="Amandes")),"Oui","Non")</f>
        <v>Non</v>
      </c>
      <c r="R2807" t="str">
        <f>CONCATENATE(Tableau1[[#This Row],[OrderCode]],"|",Tableau1[[#This Row],[AnaCode]],"|",Tableau1[[#This Row],[Product]])</f>
        <v>CMD01626306|MTX|Pomme de terre</v>
      </c>
    </row>
    <row r="2808" spans="1:18" x14ac:dyDescent="0.25">
      <c r="A2808" s="1" t="s">
        <v>3380</v>
      </c>
      <c r="B2808" s="1" t="s">
        <v>32</v>
      </c>
      <c r="C2808" s="3" t="s">
        <v>73</v>
      </c>
      <c r="D2808" s="3" t="s">
        <v>23</v>
      </c>
      <c r="E2808" s="1" t="s">
        <v>107</v>
      </c>
      <c r="F2808" s="1" t="s">
        <v>4197</v>
      </c>
      <c r="G2808" s="1" t="s">
        <v>973</v>
      </c>
      <c r="H2808" s="3">
        <f>SUBSTITUTE(LEFT(Tableau1[[#This Row],[OrderDate]],17),".",":")+0</f>
        <v>43571.675405092596</v>
      </c>
      <c r="I2808" s="3">
        <f>SUBSTITUTE(LEFT(Tableau1[[#This Row],[OrderDueTo]],17),".",":")+0</f>
        <v>43575.5</v>
      </c>
      <c r="J2808" s="13" t="str">
        <f>VLOOKUP(Tableau1[[#This Row],[AnaCode]],'Config Analyses'!A:C,2,FALSE)</f>
        <v>Analyse nutritionelle</v>
      </c>
      <c r="K2808" s="13" t="str">
        <f>VLOOKUP(Tableau1[[#This Row],[AnaCode]],'Config Analyses'!A:C,3,FALSE)</f>
        <v>Equipe 2</v>
      </c>
      <c r="L2808" s="13" t="str">
        <f>VLOOKUP(Tableau1[[#This Row],[CustomerCode]],'Config Clients'!A:D,3,FALSE)</f>
        <v>Entreprises agro-alimentaires</v>
      </c>
      <c r="M2808" s="13" t="str">
        <f>VLOOKUP(Tableau1[[#This Row],[CustomerCode]],'Config Clients'!A:D,4,FALSE)</f>
        <v>Julien</v>
      </c>
      <c r="N2808" s="10" t="str">
        <f>IFERROR(IF(Tableau1[[#This Row],[Date rendu]]-'Date de l''export'!$A$2&gt;0,"Non","Oui"),"Oui")</f>
        <v>Non</v>
      </c>
      <c r="O2808" s="11">
        <f>IF(Tableau1[[#This Row],[En retard?]]="Non",Tableau1[[#This Row],[Date rendu]]-'Date de l''export'!$A$2,0)</f>
        <v>3.7404166666674428</v>
      </c>
      <c r="P2808" s="14" t="str">
        <f>IF(Tableau1[[#This Row],[En retard?]]="Oui","HD",IF(Tableau1[Délai restant]&lt;1,"&lt;24h",IF(Tableau1[Délai restant]&lt;2,"&lt;48h","≥48h")))</f>
        <v>≥48h</v>
      </c>
      <c r="Q2808" s="14" t="str">
        <f>IF(AND(Tableau1[[#This Row],[En retard?]]="Oui",OR(Tableau1[[#This Row],[Product]]="Citron",Tableau1[[#This Row],[Product]]="Amandes")),"Oui","Non")</f>
        <v>Non</v>
      </c>
      <c r="R2808" t="str">
        <f>CONCATENATE(Tableau1[[#This Row],[OrderCode]],"|",Tableau1[[#This Row],[AnaCode]],"|",Tableau1[[#This Row],[Product]])</f>
        <v>CMD01779602|NTR|Tomate</v>
      </c>
    </row>
    <row r="2809" spans="1:18" x14ac:dyDescent="0.25">
      <c r="A2809" s="1" t="s">
        <v>333</v>
      </c>
      <c r="B2809" s="1" t="s">
        <v>31</v>
      </c>
      <c r="C2809" s="3" t="s">
        <v>54</v>
      </c>
      <c r="D2809" s="3" t="s">
        <v>10</v>
      </c>
      <c r="E2809" s="1" t="s">
        <v>179</v>
      </c>
      <c r="F2809" s="1" t="s">
        <v>3018</v>
      </c>
      <c r="G2809" s="1" t="s">
        <v>945</v>
      </c>
      <c r="H2809" s="3">
        <f>SUBSTITUTE(LEFT(Tableau1[[#This Row],[OrderDate]],17),".",":")+0</f>
        <v>43571.677893518521</v>
      </c>
      <c r="I2809" s="3">
        <f>SUBSTITUTE(LEFT(Tableau1[[#This Row],[OrderDueTo]],17),".",":")+0</f>
        <v>43572.5</v>
      </c>
      <c r="J2809" s="13" t="str">
        <f>VLOOKUP(Tableau1[[#This Row],[AnaCode]],'Config Analyses'!A:C,2,FALSE)</f>
        <v>Analyse métaux lourds</v>
      </c>
      <c r="K2809" s="13" t="str">
        <f>VLOOKUP(Tableau1[[#This Row],[AnaCode]],'Config Analyses'!A:C,3,FALSE)</f>
        <v>Equipe 1</v>
      </c>
      <c r="L2809" s="13" t="str">
        <f>VLOOKUP(Tableau1[[#This Row],[CustomerCode]],'Config Clients'!A:D,3,FALSE)</f>
        <v>Coopérative agricole</v>
      </c>
      <c r="M2809" s="13" t="str">
        <f>VLOOKUP(Tableau1[[#This Row],[CustomerCode]],'Config Clients'!A:D,4,FALSE)</f>
        <v>Julie</v>
      </c>
      <c r="N2809" s="10" t="str">
        <f>IFERROR(IF(Tableau1[[#This Row],[Date rendu]]-'Date de l''export'!$A$2&gt;0,"Non","Oui"),"Oui")</f>
        <v>Non</v>
      </c>
      <c r="O2809" s="11">
        <f>IF(Tableau1[[#This Row],[En retard?]]="Non",Tableau1[[#This Row],[Date rendu]]-'Date de l''export'!$A$2,0)</f>
        <v>0.74041666666744277</v>
      </c>
      <c r="P2809" s="14" t="str">
        <f>IF(Tableau1[[#This Row],[En retard?]]="Oui","HD",IF(Tableau1[Délai restant]&lt;1,"&lt;24h",IF(Tableau1[Délai restant]&lt;2,"&lt;48h","≥48h")))</f>
        <v>&lt;24h</v>
      </c>
      <c r="Q2809" s="14" t="str">
        <f>IF(AND(Tableau1[[#This Row],[En retard?]]="Oui",OR(Tableau1[[#This Row],[Product]]="Citron",Tableau1[[#This Row],[Product]]="Amandes")),"Oui","Non")</f>
        <v>Non</v>
      </c>
      <c r="R2809" t="str">
        <f>CONCATENATE(Tableau1[[#This Row],[OrderCode]],"|",Tableau1[[#This Row],[AnaCode]],"|",Tableau1[[#This Row],[Product]])</f>
        <v>CMD01743701|MTX|Pomme de terre</v>
      </c>
    </row>
    <row r="2810" spans="1:18" x14ac:dyDescent="0.25">
      <c r="A2810" s="1" t="s">
        <v>930</v>
      </c>
      <c r="B2810" s="1" t="s">
        <v>32</v>
      </c>
      <c r="C2810" s="3" t="s">
        <v>61</v>
      </c>
      <c r="D2810" s="3" t="s">
        <v>14</v>
      </c>
      <c r="E2810" s="1" t="s">
        <v>130</v>
      </c>
      <c r="F2810" s="1" t="s">
        <v>3103</v>
      </c>
      <c r="G2810" s="1" t="s">
        <v>1365</v>
      </c>
      <c r="H2810" s="3">
        <f>SUBSTITUTE(LEFT(Tableau1[[#This Row],[OrderDate]],17),".",":")+0</f>
        <v>43571.678472222222</v>
      </c>
      <c r="I2810" s="3">
        <f>SUBSTITUTE(LEFT(Tableau1[[#This Row],[OrderDueTo]],17),".",":")+0</f>
        <v>43579.5</v>
      </c>
      <c r="J2810" s="13" t="str">
        <f>VLOOKUP(Tableau1[[#This Row],[AnaCode]],'Config Analyses'!A:C,2,FALSE)</f>
        <v>Analyse pesticides</v>
      </c>
      <c r="K2810" s="13" t="str">
        <f>VLOOKUP(Tableau1[[#This Row],[AnaCode]],'Config Analyses'!A:C,3,FALSE)</f>
        <v>Equipe 3</v>
      </c>
      <c r="L2810" s="13" t="str">
        <f>VLOOKUP(Tableau1[[#This Row],[CustomerCode]],'Config Clients'!A:D,3,FALSE)</f>
        <v>Grande surface</v>
      </c>
      <c r="M2810" s="13" t="str">
        <f>VLOOKUP(Tableau1[[#This Row],[CustomerCode]],'Config Clients'!A:D,4,FALSE)</f>
        <v>Eric</v>
      </c>
      <c r="N2810" s="10" t="str">
        <f>IFERROR(IF(Tableau1[[#This Row],[Date rendu]]-'Date de l''export'!$A$2&gt;0,"Non","Oui"),"Oui")</f>
        <v>Non</v>
      </c>
      <c r="O2810" s="11">
        <f>IF(Tableau1[[#This Row],[En retard?]]="Non",Tableau1[[#This Row],[Date rendu]]-'Date de l''export'!$A$2,0)</f>
        <v>7.7404166666674428</v>
      </c>
      <c r="P2810" s="14" t="str">
        <f>IF(Tableau1[[#This Row],[En retard?]]="Oui","HD",IF(Tableau1[Délai restant]&lt;1,"&lt;24h",IF(Tableau1[Délai restant]&lt;2,"&lt;48h","≥48h")))</f>
        <v>≥48h</v>
      </c>
      <c r="Q2810" s="14" t="str">
        <f>IF(AND(Tableau1[[#This Row],[En retard?]]="Oui",OR(Tableau1[[#This Row],[Product]]="Citron",Tableau1[[#This Row],[Product]]="Amandes")),"Oui","Non")</f>
        <v>Non</v>
      </c>
      <c r="R2810" t="str">
        <f>CONCATENATE(Tableau1[[#This Row],[OrderCode]],"|",Tableau1[[#This Row],[AnaCode]],"|",Tableau1[[#This Row],[Product]])</f>
        <v>CMD01405005|PEST|Tomate</v>
      </c>
    </row>
    <row r="2811" spans="1:18" x14ac:dyDescent="0.25">
      <c r="A2811" s="1" t="s">
        <v>238</v>
      </c>
      <c r="B2811" s="1" t="s">
        <v>42</v>
      </c>
      <c r="C2811" s="3" t="s">
        <v>147</v>
      </c>
      <c r="D2811" s="3" t="s">
        <v>34</v>
      </c>
      <c r="E2811" s="1" t="s">
        <v>179</v>
      </c>
      <c r="F2811" s="1" t="s">
        <v>3104</v>
      </c>
      <c r="G2811" s="1" t="s">
        <v>945</v>
      </c>
      <c r="H2811" s="3">
        <f>SUBSTITUTE(LEFT(Tableau1[[#This Row],[OrderDate]],17),".",":")+0</f>
        <v>43571.678668981483</v>
      </c>
      <c r="I2811" s="3">
        <f>SUBSTITUTE(LEFT(Tableau1[[#This Row],[OrderDueTo]],17),".",":")+0</f>
        <v>43572.5</v>
      </c>
      <c r="J2811" s="13" t="str">
        <f>VLOOKUP(Tableau1[[#This Row],[AnaCode]],'Config Analyses'!A:C,2,FALSE)</f>
        <v>Analyse métaux lourds</v>
      </c>
      <c r="K2811" s="13" t="str">
        <f>VLOOKUP(Tableau1[[#This Row],[AnaCode]],'Config Analyses'!A:C,3,FALSE)</f>
        <v>Equipe 1</v>
      </c>
      <c r="L2811" s="13" t="str">
        <f>VLOOKUP(Tableau1[[#This Row],[CustomerCode]],'Config Clients'!A:D,3,FALSE)</f>
        <v>Entreprises agro-alimentaires</v>
      </c>
      <c r="M2811" s="13" t="str">
        <f>VLOOKUP(Tableau1[[#This Row],[CustomerCode]],'Config Clients'!A:D,4,FALSE)</f>
        <v>Marc</v>
      </c>
      <c r="N2811" s="10" t="str">
        <f>IFERROR(IF(Tableau1[[#This Row],[Date rendu]]-'Date de l''export'!$A$2&gt;0,"Non","Oui"),"Oui")</f>
        <v>Non</v>
      </c>
      <c r="O2811" s="11">
        <f>IF(Tableau1[[#This Row],[En retard?]]="Non",Tableau1[[#This Row],[Date rendu]]-'Date de l''export'!$A$2,0)</f>
        <v>0.74041666666744277</v>
      </c>
      <c r="P2811" s="14" t="str">
        <f>IF(Tableau1[[#This Row],[En retard?]]="Oui","HD",IF(Tableau1[Délai restant]&lt;1,"&lt;24h",IF(Tableau1[Délai restant]&lt;2,"&lt;48h","≥48h")))</f>
        <v>&lt;24h</v>
      </c>
      <c r="Q2811" s="14" t="str">
        <f>IF(AND(Tableau1[[#This Row],[En retard?]]="Oui",OR(Tableau1[[#This Row],[Product]]="Citron",Tableau1[[#This Row],[Product]]="Amandes")),"Oui","Non")</f>
        <v>Non</v>
      </c>
      <c r="R2811" t="str">
        <f>CONCATENATE(Tableau1[[#This Row],[OrderCode]],"|",Tableau1[[#This Row],[AnaCode]],"|",Tableau1[[#This Row],[Product]])</f>
        <v>CMD01736901|MTX|Jus de fruits</v>
      </c>
    </row>
    <row r="2812" spans="1:18" x14ac:dyDescent="0.25">
      <c r="A2812" s="1" t="s">
        <v>668</v>
      </c>
      <c r="B2812" s="1" t="s">
        <v>31</v>
      </c>
      <c r="C2812" s="3" t="s">
        <v>58</v>
      </c>
      <c r="D2812" s="3" t="s">
        <v>13</v>
      </c>
      <c r="E2812" s="1" t="s">
        <v>179</v>
      </c>
      <c r="F2812" s="1" t="s">
        <v>2635</v>
      </c>
      <c r="G2812" s="1" t="s">
        <v>945</v>
      </c>
      <c r="H2812" s="3">
        <f>SUBSTITUTE(LEFT(Tableau1[[#This Row],[OrderDate]],17),".",":")+0</f>
        <v>43571.679201388892</v>
      </c>
      <c r="I2812" s="3">
        <f>SUBSTITUTE(LEFT(Tableau1[[#This Row],[OrderDueTo]],17),".",":")+0</f>
        <v>43572.5</v>
      </c>
      <c r="J2812" s="13" t="str">
        <f>VLOOKUP(Tableau1[[#This Row],[AnaCode]],'Config Analyses'!A:C,2,FALSE)</f>
        <v>Analyse métaux lourds</v>
      </c>
      <c r="K2812" s="13" t="str">
        <f>VLOOKUP(Tableau1[[#This Row],[AnaCode]],'Config Analyses'!A:C,3,FALSE)</f>
        <v>Equipe 1</v>
      </c>
      <c r="L2812" s="13" t="str">
        <f>VLOOKUP(Tableau1[[#This Row],[CustomerCode]],'Config Clients'!A:D,3,FALSE)</f>
        <v>Coopérative agricole</v>
      </c>
      <c r="M2812" s="13" t="str">
        <f>VLOOKUP(Tableau1[[#This Row],[CustomerCode]],'Config Clients'!A:D,4,FALSE)</f>
        <v>Béatrice</v>
      </c>
      <c r="N2812" s="10" t="str">
        <f>IFERROR(IF(Tableau1[[#This Row],[Date rendu]]-'Date de l''export'!$A$2&gt;0,"Non","Oui"),"Oui")</f>
        <v>Non</v>
      </c>
      <c r="O2812" s="11">
        <f>IF(Tableau1[[#This Row],[En retard?]]="Non",Tableau1[[#This Row],[Date rendu]]-'Date de l''export'!$A$2,0)</f>
        <v>0.74041666666744277</v>
      </c>
      <c r="P2812" s="14" t="str">
        <f>IF(Tableau1[[#This Row],[En retard?]]="Oui","HD",IF(Tableau1[Délai restant]&lt;1,"&lt;24h",IF(Tableau1[Délai restant]&lt;2,"&lt;48h","≥48h")))</f>
        <v>&lt;24h</v>
      </c>
      <c r="Q2812" s="14" t="str">
        <f>IF(AND(Tableau1[[#This Row],[En retard?]]="Oui",OR(Tableau1[[#This Row],[Product]]="Citron",Tableau1[[#This Row],[Product]]="Amandes")),"Oui","Non")</f>
        <v>Non</v>
      </c>
      <c r="R2812" t="str">
        <f>CONCATENATE(Tableau1[[#This Row],[OrderCode]],"|",Tableau1[[#This Row],[AnaCode]],"|",Tableau1[[#This Row],[Product]])</f>
        <v>CMD01763106|MTX|Pomme de terre</v>
      </c>
    </row>
    <row r="2813" spans="1:18" x14ac:dyDescent="0.25">
      <c r="A2813" s="1" t="s">
        <v>912</v>
      </c>
      <c r="B2813" s="1" t="s">
        <v>42</v>
      </c>
      <c r="C2813" s="3" t="s">
        <v>75</v>
      </c>
      <c r="D2813" s="3" t="s">
        <v>24</v>
      </c>
      <c r="E2813" s="1" t="s">
        <v>179</v>
      </c>
      <c r="F2813" s="1" t="s">
        <v>3105</v>
      </c>
      <c r="G2813" s="1" t="s">
        <v>945</v>
      </c>
      <c r="H2813" s="3">
        <f>SUBSTITUTE(LEFT(Tableau1[[#This Row],[OrderDate]],17),".",":")+0</f>
        <v>43571.680300925924</v>
      </c>
      <c r="I2813" s="3">
        <f>SUBSTITUTE(LEFT(Tableau1[[#This Row],[OrderDueTo]],17),".",":")+0</f>
        <v>43572.5</v>
      </c>
      <c r="J2813" s="13" t="str">
        <f>VLOOKUP(Tableau1[[#This Row],[AnaCode]],'Config Analyses'!A:C,2,FALSE)</f>
        <v>Analyse métaux lourds</v>
      </c>
      <c r="K2813" s="13" t="str">
        <f>VLOOKUP(Tableau1[[#This Row],[AnaCode]],'Config Analyses'!A:C,3,FALSE)</f>
        <v>Equipe 1</v>
      </c>
      <c r="L2813" s="13" t="str">
        <f>VLOOKUP(Tableau1[[#This Row],[CustomerCode]],'Config Clients'!A:D,3,FALSE)</f>
        <v>Entreprises agro-alimentaires</v>
      </c>
      <c r="M2813" s="13" t="str">
        <f>VLOOKUP(Tableau1[[#This Row],[CustomerCode]],'Config Clients'!A:D,4,FALSE)</f>
        <v>Julien</v>
      </c>
      <c r="N2813" s="10" t="str">
        <f>IFERROR(IF(Tableau1[[#This Row],[Date rendu]]-'Date de l''export'!$A$2&gt;0,"Non","Oui"),"Oui")</f>
        <v>Non</v>
      </c>
      <c r="O2813" s="11">
        <f>IF(Tableau1[[#This Row],[En retard?]]="Non",Tableau1[[#This Row],[Date rendu]]-'Date de l''export'!$A$2,0)</f>
        <v>0.74041666666744277</v>
      </c>
      <c r="P2813" s="14" t="str">
        <f>IF(Tableau1[[#This Row],[En retard?]]="Oui","HD",IF(Tableau1[Délai restant]&lt;1,"&lt;24h",IF(Tableau1[Délai restant]&lt;2,"&lt;48h","≥48h")))</f>
        <v>&lt;24h</v>
      </c>
      <c r="Q2813" s="14" t="str">
        <f>IF(AND(Tableau1[[#This Row],[En retard?]]="Oui",OR(Tableau1[[#This Row],[Product]]="Citron",Tableau1[[#This Row],[Product]]="Amandes")),"Oui","Non")</f>
        <v>Non</v>
      </c>
      <c r="R2813" t="str">
        <f>CONCATENATE(Tableau1[[#This Row],[OrderCode]],"|",Tableau1[[#This Row],[AnaCode]],"|",Tableau1[[#This Row],[Product]])</f>
        <v>CMD01720301|MTX|Jus de fruits</v>
      </c>
    </row>
    <row r="2814" spans="1:18" x14ac:dyDescent="0.25">
      <c r="A2814" s="1" t="s">
        <v>560</v>
      </c>
      <c r="B2814" s="1" t="s">
        <v>31</v>
      </c>
      <c r="C2814" s="3" t="s">
        <v>52</v>
      </c>
      <c r="D2814" s="3" t="s">
        <v>9</v>
      </c>
      <c r="E2814" s="1" t="s">
        <v>63</v>
      </c>
      <c r="F2814" s="1" t="s">
        <v>2039</v>
      </c>
      <c r="G2814" s="1" t="s">
        <v>1365</v>
      </c>
      <c r="H2814" s="3">
        <f>SUBSTITUTE(LEFT(Tableau1[[#This Row],[OrderDate]],17),".",":")+0</f>
        <v>43571.680497685185</v>
      </c>
      <c r="I2814" s="3">
        <f>SUBSTITUTE(LEFT(Tableau1[[#This Row],[OrderDueTo]],17),".",":")+0</f>
        <v>43579.5</v>
      </c>
      <c r="J2814" s="13" t="str">
        <f>VLOOKUP(Tableau1[[#This Row],[AnaCode]],'Config Analyses'!A:C,2,FALSE)</f>
        <v>Analyse polluants d'emballage</v>
      </c>
      <c r="K2814" s="13" t="str">
        <f>VLOOKUP(Tableau1[[#This Row],[AnaCode]],'Config Analyses'!A:C,3,FALSE)</f>
        <v>Equipe 3</v>
      </c>
      <c r="L2814" s="13" t="str">
        <f>VLOOKUP(Tableau1[[#This Row],[CustomerCode]],'Config Clients'!A:D,3,FALSE)</f>
        <v>Centrale d'achats</v>
      </c>
      <c r="M2814" s="13" t="str">
        <f>VLOOKUP(Tableau1[[#This Row],[CustomerCode]],'Config Clients'!A:D,4,FALSE)</f>
        <v>Sandrine</v>
      </c>
      <c r="N2814" s="10" t="str">
        <f>IFERROR(IF(Tableau1[[#This Row],[Date rendu]]-'Date de l''export'!$A$2&gt;0,"Non","Oui"),"Oui")</f>
        <v>Non</v>
      </c>
      <c r="O2814" s="11">
        <f>IF(Tableau1[[#This Row],[En retard?]]="Non",Tableau1[[#This Row],[Date rendu]]-'Date de l''export'!$A$2,0)</f>
        <v>7.7404166666674428</v>
      </c>
      <c r="P2814" s="14" t="str">
        <f>IF(Tableau1[[#This Row],[En retard?]]="Oui","HD",IF(Tableau1[Délai restant]&lt;1,"&lt;24h",IF(Tableau1[Délai restant]&lt;2,"&lt;48h","≥48h")))</f>
        <v>≥48h</v>
      </c>
      <c r="Q2814" s="14" t="str">
        <f>IF(AND(Tableau1[[#This Row],[En retard?]]="Oui",OR(Tableau1[[#This Row],[Product]]="Citron",Tableau1[[#This Row],[Product]]="Amandes")),"Oui","Non")</f>
        <v>Non</v>
      </c>
      <c r="R2814" t="str">
        <f>CONCATENATE(Tableau1[[#This Row],[OrderCode]],"|",Tableau1[[#This Row],[AnaCode]],"|",Tableau1[[#This Row],[Product]])</f>
        <v>CMD01509705|PLLT|Pomme de terre</v>
      </c>
    </row>
    <row r="2815" spans="1:18" x14ac:dyDescent="0.25">
      <c r="A2815" s="1" t="s">
        <v>3841</v>
      </c>
      <c r="B2815" s="1" t="s">
        <v>31</v>
      </c>
      <c r="C2815" s="3" t="s">
        <v>73</v>
      </c>
      <c r="D2815" s="3" t="s">
        <v>23</v>
      </c>
      <c r="E2815" s="1" t="s">
        <v>179</v>
      </c>
      <c r="F2815" s="1" t="s">
        <v>4198</v>
      </c>
      <c r="G2815" s="1" t="s">
        <v>945</v>
      </c>
      <c r="H2815" s="3">
        <f>SUBSTITUTE(LEFT(Tableau1[[#This Row],[OrderDate]],17),".",":")+0</f>
        <v>43571.680520833332</v>
      </c>
      <c r="I2815" s="3">
        <f>SUBSTITUTE(LEFT(Tableau1[[#This Row],[OrderDueTo]],17),".",":")+0</f>
        <v>43572.5</v>
      </c>
      <c r="J2815" s="13" t="str">
        <f>VLOOKUP(Tableau1[[#This Row],[AnaCode]],'Config Analyses'!A:C,2,FALSE)</f>
        <v>Analyse métaux lourds</v>
      </c>
      <c r="K2815" s="13" t="str">
        <f>VLOOKUP(Tableau1[[#This Row],[AnaCode]],'Config Analyses'!A:C,3,FALSE)</f>
        <v>Equipe 1</v>
      </c>
      <c r="L2815" s="13" t="str">
        <f>VLOOKUP(Tableau1[[#This Row],[CustomerCode]],'Config Clients'!A:D,3,FALSE)</f>
        <v>Entreprises agro-alimentaires</v>
      </c>
      <c r="M2815" s="13" t="str">
        <f>VLOOKUP(Tableau1[[#This Row],[CustomerCode]],'Config Clients'!A:D,4,FALSE)</f>
        <v>Julien</v>
      </c>
      <c r="N2815" s="10" t="str">
        <f>IFERROR(IF(Tableau1[[#This Row],[Date rendu]]-'Date de l''export'!$A$2&gt;0,"Non","Oui"),"Oui")</f>
        <v>Non</v>
      </c>
      <c r="O2815" s="11">
        <f>IF(Tableau1[[#This Row],[En retard?]]="Non",Tableau1[[#This Row],[Date rendu]]-'Date de l''export'!$A$2,0)</f>
        <v>0.74041666666744277</v>
      </c>
      <c r="P2815" s="14" t="str">
        <f>IF(Tableau1[[#This Row],[En retard?]]="Oui","HD",IF(Tableau1[Délai restant]&lt;1,"&lt;24h",IF(Tableau1[Délai restant]&lt;2,"&lt;48h","≥48h")))</f>
        <v>&lt;24h</v>
      </c>
      <c r="Q2815" s="14" t="str">
        <f>IF(AND(Tableau1[[#This Row],[En retard?]]="Oui",OR(Tableau1[[#This Row],[Product]]="Citron",Tableau1[[#This Row],[Product]]="Amandes")),"Oui","Non")</f>
        <v>Non</v>
      </c>
      <c r="R2815" t="str">
        <f>CONCATENATE(Tableau1[[#This Row],[OrderCode]],"|",Tableau1[[#This Row],[AnaCode]],"|",Tableau1[[#This Row],[Product]])</f>
        <v>CMD01392604|MTX|Pomme de terre</v>
      </c>
    </row>
    <row r="2816" spans="1:18" x14ac:dyDescent="0.25">
      <c r="A2816" s="1" t="s">
        <v>828</v>
      </c>
      <c r="B2816" s="1" t="s">
        <v>42</v>
      </c>
      <c r="C2816" s="3" t="s">
        <v>147</v>
      </c>
      <c r="D2816" s="3" t="s">
        <v>34</v>
      </c>
      <c r="E2816" s="1" t="s">
        <v>179</v>
      </c>
      <c r="F2816" s="1" t="s">
        <v>2708</v>
      </c>
      <c r="G2816" s="1" t="s">
        <v>945</v>
      </c>
      <c r="H2816" s="3">
        <f>SUBSTITUTE(LEFT(Tableau1[[#This Row],[OrderDate]],17),".",":")+0</f>
        <v>43571.681423611109</v>
      </c>
      <c r="I2816" s="3">
        <f>SUBSTITUTE(LEFT(Tableau1[[#This Row],[OrderDueTo]],17),".",":")+0</f>
        <v>43572.5</v>
      </c>
      <c r="J2816" s="13" t="str">
        <f>VLOOKUP(Tableau1[[#This Row],[AnaCode]],'Config Analyses'!A:C,2,FALSE)</f>
        <v>Analyse métaux lourds</v>
      </c>
      <c r="K2816" s="13" t="str">
        <f>VLOOKUP(Tableau1[[#This Row],[AnaCode]],'Config Analyses'!A:C,3,FALSE)</f>
        <v>Equipe 1</v>
      </c>
      <c r="L2816" s="13" t="str">
        <f>VLOOKUP(Tableau1[[#This Row],[CustomerCode]],'Config Clients'!A:D,3,FALSE)</f>
        <v>Entreprises agro-alimentaires</v>
      </c>
      <c r="M2816" s="13" t="str">
        <f>VLOOKUP(Tableau1[[#This Row],[CustomerCode]],'Config Clients'!A:D,4,FALSE)</f>
        <v>Marc</v>
      </c>
      <c r="N2816" s="10" t="str">
        <f>IFERROR(IF(Tableau1[[#This Row],[Date rendu]]-'Date de l''export'!$A$2&gt;0,"Non","Oui"),"Oui")</f>
        <v>Non</v>
      </c>
      <c r="O2816" s="11">
        <f>IF(Tableau1[[#This Row],[En retard?]]="Non",Tableau1[[#This Row],[Date rendu]]-'Date de l''export'!$A$2,0)</f>
        <v>0.74041666666744277</v>
      </c>
      <c r="P2816" s="14" t="str">
        <f>IF(Tableau1[[#This Row],[En retard?]]="Oui","HD",IF(Tableau1[Délai restant]&lt;1,"&lt;24h",IF(Tableau1[Délai restant]&lt;2,"&lt;48h","≥48h")))</f>
        <v>&lt;24h</v>
      </c>
      <c r="Q2816" s="14" t="str">
        <f>IF(AND(Tableau1[[#This Row],[En retard?]]="Oui",OR(Tableau1[[#This Row],[Product]]="Citron",Tableau1[[#This Row],[Product]]="Amandes")),"Oui","Non")</f>
        <v>Non</v>
      </c>
      <c r="R2816" t="str">
        <f>CONCATENATE(Tableau1[[#This Row],[OrderCode]],"|",Tableau1[[#This Row],[AnaCode]],"|",Tableau1[[#This Row],[Product]])</f>
        <v>CMD01691807|MTX|Jus de fruits</v>
      </c>
    </row>
    <row r="2817" spans="1:18" x14ac:dyDescent="0.25">
      <c r="A2817" s="1" t="s">
        <v>4090</v>
      </c>
      <c r="B2817" s="1" t="s">
        <v>42</v>
      </c>
      <c r="C2817" s="3" t="s">
        <v>188</v>
      </c>
      <c r="D2817" s="3" t="s">
        <v>38</v>
      </c>
      <c r="E2817" s="1" t="s">
        <v>179</v>
      </c>
      <c r="F2817" s="1" t="s">
        <v>4199</v>
      </c>
      <c r="G2817" s="1" t="s">
        <v>945</v>
      </c>
      <c r="H2817" s="3">
        <f>SUBSTITUTE(LEFT(Tableau1[[#This Row],[OrderDate]],17),".",":")+0</f>
        <v>43571.682500000003</v>
      </c>
      <c r="I2817" s="3">
        <f>SUBSTITUTE(LEFT(Tableau1[[#This Row],[OrderDueTo]],17),".",":")+0</f>
        <v>43572.5</v>
      </c>
      <c r="J2817" s="13" t="str">
        <f>VLOOKUP(Tableau1[[#This Row],[AnaCode]],'Config Analyses'!A:C,2,FALSE)</f>
        <v>Analyse métaux lourds</v>
      </c>
      <c r="K2817" s="13" t="str">
        <f>VLOOKUP(Tableau1[[#This Row],[AnaCode]],'Config Analyses'!A:C,3,FALSE)</f>
        <v>Equipe 1</v>
      </c>
      <c r="L2817" s="13" t="str">
        <f>VLOOKUP(Tableau1[[#This Row],[CustomerCode]],'Config Clients'!A:D,3,FALSE)</f>
        <v>Coopérative agricole</v>
      </c>
      <c r="M2817" s="13" t="str">
        <f>VLOOKUP(Tableau1[[#This Row],[CustomerCode]],'Config Clients'!A:D,4,FALSE)</f>
        <v>Julie</v>
      </c>
      <c r="N2817" s="10" t="str">
        <f>IFERROR(IF(Tableau1[[#This Row],[Date rendu]]-'Date de l''export'!$A$2&gt;0,"Non","Oui"),"Oui")</f>
        <v>Non</v>
      </c>
      <c r="O2817" s="11">
        <f>IF(Tableau1[[#This Row],[En retard?]]="Non",Tableau1[[#This Row],[Date rendu]]-'Date de l''export'!$A$2,0)</f>
        <v>0.74041666666744277</v>
      </c>
      <c r="P2817" s="14" t="str">
        <f>IF(Tableau1[[#This Row],[En retard?]]="Oui","HD",IF(Tableau1[Délai restant]&lt;1,"&lt;24h",IF(Tableau1[Délai restant]&lt;2,"&lt;48h","≥48h")))</f>
        <v>&lt;24h</v>
      </c>
      <c r="Q2817" s="14" t="str">
        <f>IF(AND(Tableau1[[#This Row],[En retard?]]="Oui",OR(Tableau1[[#This Row],[Product]]="Citron",Tableau1[[#This Row],[Product]]="Amandes")),"Oui","Non")</f>
        <v>Non</v>
      </c>
      <c r="R2817" t="str">
        <f>CONCATENATE(Tableau1[[#This Row],[OrderCode]],"|",Tableau1[[#This Row],[AnaCode]],"|",Tableau1[[#This Row],[Product]])</f>
        <v>CMD01695009|MTX|Jus de fruits</v>
      </c>
    </row>
    <row r="2818" spans="1:18" x14ac:dyDescent="0.25">
      <c r="A2818" s="1" t="s">
        <v>644</v>
      </c>
      <c r="B2818" s="1" t="s">
        <v>32</v>
      </c>
      <c r="C2818" s="3" t="s">
        <v>61</v>
      </c>
      <c r="D2818" s="3" t="s">
        <v>14</v>
      </c>
      <c r="E2818" s="1" t="s">
        <v>107</v>
      </c>
      <c r="F2818" s="1" t="s">
        <v>3107</v>
      </c>
      <c r="G2818" s="1" t="s">
        <v>973</v>
      </c>
      <c r="H2818" s="3">
        <f>SUBSTITUTE(LEFT(Tableau1[[#This Row],[OrderDate]],17),".",":")+0</f>
        <v>43571.682708333334</v>
      </c>
      <c r="I2818" s="3">
        <f>SUBSTITUTE(LEFT(Tableau1[[#This Row],[OrderDueTo]],17),".",":")+0</f>
        <v>43575.5</v>
      </c>
      <c r="J2818" s="13" t="str">
        <f>VLOOKUP(Tableau1[[#This Row],[AnaCode]],'Config Analyses'!A:C,2,FALSE)</f>
        <v>Analyse nutritionelle</v>
      </c>
      <c r="K2818" s="13" t="str">
        <f>VLOOKUP(Tableau1[[#This Row],[AnaCode]],'Config Analyses'!A:C,3,FALSE)</f>
        <v>Equipe 2</v>
      </c>
      <c r="L2818" s="13" t="str">
        <f>VLOOKUP(Tableau1[[#This Row],[CustomerCode]],'Config Clients'!A:D,3,FALSE)</f>
        <v>Grande surface</v>
      </c>
      <c r="M2818" s="13" t="str">
        <f>VLOOKUP(Tableau1[[#This Row],[CustomerCode]],'Config Clients'!A:D,4,FALSE)</f>
        <v>Eric</v>
      </c>
      <c r="N2818" s="10" t="str">
        <f>IFERROR(IF(Tableau1[[#This Row],[Date rendu]]-'Date de l''export'!$A$2&gt;0,"Non","Oui"),"Oui")</f>
        <v>Non</v>
      </c>
      <c r="O2818" s="11">
        <f>IF(Tableau1[[#This Row],[En retard?]]="Non",Tableau1[[#This Row],[Date rendu]]-'Date de l''export'!$A$2,0)</f>
        <v>3.7404166666674428</v>
      </c>
      <c r="P2818" s="14" t="str">
        <f>IF(Tableau1[[#This Row],[En retard?]]="Oui","HD",IF(Tableau1[Délai restant]&lt;1,"&lt;24h",IF(Tableau1[Délai restant]&lt;2,"&lt;48h","≥48h")))</f>
        <v>≥48h</v>
      </c>
      <c r="Q2818" s="14" t="str">
        <f>IF(AND(Tableau1[[#This Row],[En retard?]]="Oui",OR(Tableau1[[#This Row],[Product]]="Citron",Tableau1[[#This Row],[Product]]="Amandes")),"Oui","Non")</f>
        <v>Non</v>
      </c>
      <c r="R2818" t="str">
        <f>CONCATENATE(Tableau1[[#This Row],[OrderCode]],"|",Tableau1[[#This Row],[AnaCode]],"|",Tableau1[[#This Row],[Product]])</f>
        <v>CMD01780705|NTR|Tomate</v>
      </c>
    </row>
    <row r="2819" spans="1:18" x14ac:dyDescent="0.25">
      <c r="A2819" s="1" t="s">
        <v>379</v>
      </c>
      <c r="B2819" s="1" t="s">
        <v>31</v>
      </c>
      <c r="C2819" s="3" t="s">
        <v>61</v>
      </c>
      <c r="D2819" s="3" t="s">
        <v>14</v>
      </c>
      <c r="E2819" s="1" t="s">
        <v>179</v>
      </c>
      <c r="F2819" s="1" t="s">
        <v>3108</v>
      </c>
      <c r="G2819" s="1" t="s">
        <v>945</v>
      </c>
      <c r="H2819" s="3">
        <f>SUBSTITUTE(LEFT(Tableau1[[#This Row],[OrderDate]],17),".",":")+0</f>
        <v>43571.682847222219</v>
      </c>
      <c r="I2819" s="3">
        <f>SUBSTITUTE(LEFT(Tableau1[[#This Row],[OrderDueTo]],17),".",":")+0</f>
        <v>43572.5</v>
      </c>
      <c r="J2819" s="13" t="str">
        <f>VLOOKUP(Tableau1[[#This Row],[AnaCode]],'Config Analyses'!A:C,2,FALSE)</f>
        <v>Analyse métaux lourds</v>
      </c>
      <c r="K2819" s="13" t="str">
        <f>VLOOKUP(Tableau1[[#This Row],[AnaCode]],'Config Analyses'!A:C,3,FALSE)</f>
        <v>Equipe 1</v>
      </c>
      <c r="L2819" s="13" t="str">
        <f>VLOOKUP(Tableau1[[#This Row],[CustomerCode]],'Config Clients'!A:D,3,FALSE)</f>
        <v>Grande surface</v>
      </c>
      <c r="M2819" s="13" t="str">
        <f>VLOOKUP(Tableau1[[#This Row],[CustomerCode]],'Config Clients'!A:D,4,FALSE)</f>
        <v>Eric</v>
      </c>
      <c r="N2819" s="10" t="str">
        <f>IFERROR(IF(Tableau1[[#This Row],[Date rendu]]-'Date de l''export'!$A$2&gt;0,"Non","Oui"),"Oui")</f>
        <v>Non</v>
      </c>
      <c r="O2819" s="11">
        <f>IF(Tableau1[[#This Row],[En retard?]]="Non",Tableau1[[#This Row],[Date rendu]]-'Date de l''export'!$A$2,0)</f>
        <v>0.74041666666744277</v>
      </c>
      <c r="P2819" s="14" t="str">
        <f>IF(Tableau1[[#This Row],[En retard?]]="Oui","HD",IF(Tableau1[Délai restant]&lt;1,"&lt;24h",IF(Tableau1[Délai restant]&lt;2,"&lt;48h","≥48h")))</f>
        <v>&lt;24h</v>
      </c>
      <c r="Q2819" s="14" t="str">
        <f>IF(AND(Tableau1[[#This Row],[En retard?]]="Oui",OR(Tableau1[[#This Row],[Product]]="Citron",Tableau1[[#This Row],[Product]]="Amandes")),"Oui","Non")</f>
        <v>Non</v>
      </c>
      <c r="R2819" t="str">
        <f>CONCATENATE(Tableau1[[#This Row],[OrderCode]],"|",Tableau1[[#This Row],[AnaCode]],"|",Tableau1[[#This Row],[Product]])</f>
        <v>CMD01700503|MTX|Pomme de terre</v>
      </c>
    </row>
    <row r="2820" spans="1:18" x14ac:dyDescent="0.25">
      <c r="A2820" s="1" t="s">
        <v>604</v>
      </c>
      <c r="B2820" s="1" t="s">
        <v>32</v>
      </c>
      <c r="C2820" s="3" t="s">
        <v>61</v>
      </c>
      <c r="D2820" s="3" t="s">
        <v>14</v>
      </c>
      <c r="E2820" s="1" t="s">
        <v>229</v>
      </c>
      <c r="F2820" s="1" t="s">
        <v>2629</v>
      </c>
      <c r="G2820" s="1" t="s">
        <v>950</v>
      </c>
      <c r="H2820" s="3">
        <f>SUBSTITUTE(LEFT(Tableau1[[#This Row],[OrderDate]],17),".",":")+0</f>
        <v>43571.682962962965</v>
      </c>
      <c r="I2820" s="3">
        <f>SUBSTITUTE(LEFT(Tableau1[[#This Row],[OrderDueTo]],17),".",":")+0</f>
        <v>43574.5</v>
      </c>
      <c r="J2820" s="13" t="str">
        <f>VLOOKUP(Tableau1[[#This Row],[AnaCode]],'Config Analyses'!A:C,2,FALSE)</f>
        <v>Analyse sucres</v>
      </c>
      <c r="K2820" s="13" t="str">
        <f>VLOOKUP(Tableau1[[#This Row],[AnaCode]],'Config Analyses'!A:C,3,FALSE)</f>
        <v>Equipe 2</v>
      </c>
      <c r="L2820" s="13" t="str">
        <f>VLOOKUP(Tableau1[[#This Row],[CustomerCode]],'Config Clients'!A:D,3,FALSE)</f>
        <v>Grande surface</v>
      </c>
      <c r="M2820" s="13" t="str">
        <f>VLOOKUP(Tableau1[[#This Row],[CustomerCode]],'Config Clients'!A:D,4,FALSE)</f>
        <v>Eric</v>
      </c>
      <c r="N2820" s="10" t="str">
        <f>IFERROR(IF(Tableau1[[#This Row],[Date rendu]]-'Date de l''export'!$A$2&gt;0,"Non","Oui"),"Oui")</f>
        <v>Non</v>
      </c>
      <c r="O2820" s="11">
        <f>IF(Tableau1[[#This Row],[En retard?]]="Non",Tableau1[[#This Row],[Date rendu]]-'Date de l''export'!$A$2,0)</f>
        <v>2.7404166666674428</v>
      </c>
      <c r="P2820" s="14" t="str">
        <f>IF(Tableau1[[#This Row],[En retard?]]="Oui","HD",IF(Tableau1[Délai restant]&lt;1,"&lt;24h",IF(Tableau1[Délai restant]&lt;2,"&lt;48h","≥48h")))</f>
        <v>≥48h</v>
      </c>
      <c r="Q2820" s="14" t="str">
        <f>IF(AND(Tableau1[[#This Row],[En retard?]]="Oui",OR(Tableau1[[#This Row],[Product]]="Citron",Tableau1[[#This Row],[Product]]="Amandes")),"Oui","Non")</f>
        <v>Non</v>
      </c>
      <c r="R2820" t="str">
        <f>CONCATENATE(Tableau1[[#This Row],[OrderCode]],"|",Tableau1[[#This Row],[AnaCode]],"|",Tableau1[[#This Row],[Product]])</f>
        <v>CMD01763001|SCR|Tomate</v>
      </c>
    </row>
    <row r="2821" spans="1:18" x14ac:dyDescent="0.25">
      <c r="A2821" s="1" t="s">
        <v>4138</v>
      </c>
      <c r="B2821" s="1" t="s">
        <v>42</v>
      </c>
      <c r="C2821" s="3" t="s">
        <v>188</v>
      </c>
      <c r="D2821" s="3" t="s">
        <v>38</v>
      </c>
      <c r="E2821" s="1" t="s">
        <v>229</v>
      </c>
      <c r="F2821" s="1" t="s">
        <v>4200</v>
      </c>
      <c r="G2821" s="1" t="s">
        <v>950</v>
      </c>
      <c r="H2821" s="3">
        <f>SUBSTITUTE(LEFT(Tableau1[[#This Row],[OrderDate]],17),".",":")+0</f>
        <v>43571.684756944444</v>
      </c>
      <c r="I2821" s="3">
        <f>SUBSTITUTE(LEFT(Tableau1[[#This Row],[OrderDueTo]],17),".",":")+0</f>
        <v>43574.5</v>
      </c>
      <c r="J2821" s="13" t="str">
        <f>VLOOKUP(Tableau1[[#This Row],[AnaCode]],'Config Analyses'!A:C,2,FALSE)</f>
        <v>Analyse sucres</v>
      </c>
      <c r="K2821" s="13" t="str">
        <f>VLOOKUP(Tableau1[[#This Row],[AnaCode]],'Config Analyses'!A:C,3,FALSE)</f>
        <v>Equipe 2</v>
      </c>
      <c r="L2821" s="13" t="str">
        <f>VLOOKUP(Tableau1[[#This Row],[CustomerCode]],'Config Clients'!A:D,3,FALSE)</f>
        <v>Coopérative agricole</v>
      </c>
      <c r="M2821" s="13" t="str">
        <f>VLOOKUP(Tableau1[[#This Row],[CustomerCode]],'Config Clients'!A:D,4,FALSE)</f>
        <v>Julie</v>
      </c>
      <c r="N2821" s="10" t="str">
        <f>IFERROR(IF(Tableau1[[#This Row],[Date rendu]]-'Date de l''export'!$A$2&gt;0,"Non","Oui"),"Oui")</f>
        <v>Non</v>
      </c>
      <c r="O2821" s="11">
        <f>IF(Tableau1[[#This Row],[En retard?]]="Non",Tableau1[[#This Row],[Date rendu]]-'Date de l''export'!$A$2,0)</f>
        <v>2.7404166666674428</v>
      </c>
      <c r="P2821" s="14" t="str">
        <f>IF(Tableau1[[#This Row],[En retard?]]="Oui","HD",IF(Tableau1[Délai restant]&lt;1,"&lt;24h",IF(Tableau1[Délai restant]&lt;2,"&lt;48h","≥48h")))</f>
        <v>≥48h</v>
      </c>
      <c r="Q2821" s="14" t="str">
        <f>IF(AND(Tableau1[[#This Row],[En retard?]]="Oui",OR(Tableau1[[#This Row],[Product]]="Citron",Tableau1[[#This Row],[Product]]="Amandes")),"Oui","Non")</f>
        <v>Non</v>
      </c>
      <c r="R2821" t="str">
        <f>CONCATENATE(Tableau1[[#This Row],[OrderCode]],"|",Tableau1[[#This Row],[AnaCode]],"|",Tableau1[[#This Row],[Product]])</f>
        <v>CMD01695003|SCR|Jus de fruits</v>
      </c>
    </row>
    <row r="2822" spans="1:18" x14ac:dyDescent="0.25">
      <c r="A2822" s="1" t="s">
        <v>313</v>
      </c>
      <c r="B2822" s="1" t="s">
        <v>31</v>
      </c>
      <c r="C2822" s="3" t="s">
        <v>61</v>
      </c>
      <c r="D2822" s="3" t="s">
        <v>14</v>
      </c>
      <c r="E2822" s="1" t="s">
        <v>179</v>
      </c>
      <c r="F2822" s="1" t="s">
        <v>3109</v>
      </c>
      <c r="G2822" s="1" t="s">
        <v>945</v>
      </c>
      <c r="H2822" s="3">
        <f>SUBSTITUTE(LEFT(Tableau1[[#This Row],[OrderDate]],17),".",":")+0</f>
        <v>43571.685034722221</v>
      </c>
      <c r="I2822" s="3">
        <f>SUBSTITUTE(LEFT(Tableau1[[#This Row],[OrderDueTo]],17),".",":")+0</f>
        <v>43572.5</v>
      </c>
      <c r="J2822" s="13" t="str">
        <f>VLOOKUP(Tableau1[[#This Row],[AnaCode]],'Config Analyses'!A:C,2,FALSE)</f>
        <v>Analyse métaux lourds</v>
      </c>
      <c r="K2822" s="13" t="str">
        <f>VLOOKUP(Tableau1[[#This Row],[AnaCode]],'Config Analyses'!A:C,3,FALSE)</f>
        <v>Equipe 1</v>
      </c>
      <c r="L2822" s="13" t="str">
        <f>VLOOKUP(Tableau1[[#This Row],[CustomerCode]],'Config Clients'!A:D,3,FALSE)</f>
        <v>Grande surface</v>
      </c>
      <c r="M2822" s="13" t="str">
        <f>VLOOKUP(Tableau1[[#This Row],[CustomerCode]],'Config Clients'!A:D,4,FALSE)</f>
        <v>Eric</v>
      </c>
      <c r="N2822" s="10" t="str">
        <f>IFERROR(IF(Tableau1[[#This Row],[Date rendu]]-'Date de l''export'!$A$2&gt;0,"Non","Oui"),"Oui")</f>
        <v>Non</v>
      </c>
      <c r="O2822" s="11">
        <f>IF(Tableau1[[#This Row],[En retard?]]="Non",Tableau1[[#This Row],[Date rendu]]-'Date de l''export'!$A$2,0)</f>
        <v>0.74041666666744277</v>
      </c>
      <c r="P2822" s="14" t="str">
        <f>IF(Tableau1[[#This Row],[En retard?]]="Oui","HD",IF(Tableau1[Délai restant]&lt;1,"&lt;24h",IF(Tableau1[Délai restant]&lt;2,"&lt;48h","≥48h")))</f>
        <v>&lt;24h</v>
      </c>
      <c r="Q2822" s="14" t="str">
        <f>IF(AND(Tableau1[[#This Row],[En retard?]]="Oui",OR(Tableau1[[#This Row],[Product]]="Citron",Tableau1[[#This Row],[Product]]="Amandes")),"Oui","Non")</f>
        <v>Non</v>
      </c>
      <c r="R2822" t="str">
        <f>CONCATENATE(Tableau1[[#This Row],[OrderCode]],"|",Tableau1[[#This Row],[AnaCode]],"|",Tableau1[[#This Row],[Product]])</f>
        <v>CMD01700502|MTX|Pomme de terre</v>
      </c>
    </row>
    <row r="2823" spans="1:18" x14ac:dyDescent="0.25">
      <c r="A2823" s="1" t="s">
        <v>3288</v>
      </c>
      <c r="B2823" s="1" t="s">
        <v>42</v>
      </c>
      <c r="C2823" s="3" t="s">
        <v>73</v>
      </c>
      <c r="D2823" s="3" t="s">
        <v>23</v>
      </c>
      <c r="E2823" s="1" t="s">
        <v>107</v>
      </c>
      <c r="F2823" s="1" t="s">
        <v>4201</v>
      </c>
      <c r="G2823" s="1" t="s">
        <v>973</v>
      </c>
      <c r="H2823" s="3">
        <f>SUBSTITUTE(LEFT(Tableau1[[#This Row],[OrderDate]],17),".",":")+0</f>
        <v>43571.685752314814</v>
      </c>
      <c r="I2823" s="3">
        <f>SUBSTITUTE(LEFT(Tableau1[[#This Row],[OrderDueTo]],17),".",":")+0</f>
        <v>43575.5</v>
      </c>
      <c r="J2823" s="13" t="str">
        <f>VLOOKUP(Tableau1[[#This Row],[AnaCode]],'Config Analyses'!A:C,2,FALSE)</f>
        <v>Analyse nutritionelle</v>
      </c>
      <c r="K2823" s="13" t="str">
        <f>VLOOKUP(Tableau1[[#This Row],[AnaCode]],'Config Analyses'!A:C,3,FALSE)</f>
        <v>Equipe 2</v>
      </c>
      <c r="L2823" s="13" t="str">
        <f>VLOOKUP(Tableau1[[#This Row],[CustomerCode]],'Config Clients'!A:D,3,FALSE)</f>
        <v>Entreprises agro-alimentaires</v>
      </c>
      <c r="M2823" s="13" t="str">
        <f>VLOOKUP(Tableau1[[#This Row],[CustomerCode]],'Config Clients'!A:D,4,FALSE)</f>
        <v>Julien</v>
      </c>
      <c r="N2823" s="10" t="str">
        <f>IFERROR(IF(Tableau1[[#This Row],[Date rendu]]-'Date de l''export'!$A$2&gt;0,"Non","Oui"),"Oui")</f>
        <v>Non</v>
      </c>
      <c r="O2823" s="11">
        <f>IF(Tableau1[[#This Row],[En retard?]]="Non",Tableau1[[#This Row],[Date rendu]]-'Date de l''export'!$A$2,0)</f>
        <v>3.7404166666674428</v>
      </c>
      <c r="P2823" s="14" t="str">
        <f>IF(Tableau1[[#This Row],[En retard?]]="Oui","HD",IF(Tableau1[Délai restant]&lt;1,"&lt;24h",IF(Tableau1[Délai restant]&lt;2,"&lt;48h","≥48h")))</f>
        <v>≥48h</v>
      </c>
      <c r="Q2823" s="14" t="str">
        <f>IF(AND(Tableau1[[#This Row],[En retard?]]="Oui",OR(Tableau1[[#This Row],[Product]]="Citron",Tableau1[[#This Row],[Product]]="Amandes")),"Oui","Non")</f>
        <v>Non</v>
      </c>
      <c r="R2823" t="str">
        <f>CONCATENATE(Tableau1[[#This Row],[OrderCode]],"|",Tableau1[[#This Row],[AnaCode]],"|",Tableau1[[#This Row],[Product]])</f>
        <v>CMD01721401|NTR|Jus de fruits</v>
      </c>
    </row>
    <row r="2824" spans="1:18" x14ac:dyDescent="0.25">
      <c r="A2824" s="1" t="s">
        <v>549</v>
      </c>
      <c r="B2824" s="1" t="s">
        <v>19</v>
      </c>
      <c r="C2824" s="3" t="s">
        <v>72</v>
      </c>
      <c r="D2824" s="3" t="s">
        <v>22</v>
      </c>
      <c r="E2824" s="1" t="s">
        <v>229</v>
      </c>
      <c r="F2824" s="1" t="s">
        <v>2153</v>
      </c>
      <c r="G2824" s="1" t="s">
        <v>950</v>
      </c>
      <c r="H2824" s="3">
        <f>SUBSTITUTE(LEFT(Tableau1[[#This Row],[OrderDate]],17),".",":")+0</f>
        <v>43571.686759259261</v>
      </c>
      <c r="I2824" s="3">
        <f>SUBSTITUTE(LEFT(Tableau1[[#This Row],[OrderDueTo]],17),".",":")+0</f>
        <v>43574.5</v>
      </c>
      <c r="J2824" s="13" t="str">
        <f>VLOOKUP(Tableau1[[#This Row],[AnaCode]],'Config Analyses'!A:C,2,FALSE)</f>
        <v>Analyse sucres</v>
      </c>
      <c r="K2824" s="13" t="str">
        <f>VLOOKUP(Tableau1[[#This Row],[AnaCode]],'Config Analyses'!A:C,3,FALSE)</f>
        <v>Equipe 2</v>
      </c>
      <c r="L2824" s="13" t="str">
        <f>VLOOKUP(Tableau1[[#This Row],[CustomerCode]],'Config Clients'!A:D,3,FALSE)</f>
        <v>Coopérative agricole</v>
      </c>
      <c r="M2824" s="13" t="str">
        <f>VLOOKUP(Tableau1[[#This Row],[CustomerCode]],'Config Clients'!A:D,4,FALSE)</f>
        <v>Julie</v>
      </c>
      <c r="N2824" s="10" t="str">
        <f>IFERROR(IF(Tableau1[[#This Row],[Date rendu]]-'Date de l''export'!$A$2&gt;0,"Non","Oui"),"Oui")</f>
        <v>Non</v>
      </c>
      <c r="O2824" s="11">
        <f>IF(Tableau1[[#This Row],[En retard?]]="Non",Tableau1[[#This Row],[Date rendu]]-'Date de l''export'!$A$2,0)</f>
        <v>2.7404166666674428</v>
      </c>
      <c r="P2824" s="14" t="str">
        <f>IF(Tableau1[[#This Row],[En retard?]]="Oui","HD",IF(Tableau1[Délai restant]&lt;1,"&lt;24h",IF(Tableau1[Délai restant]&lt;2,"&lt;48h","≥48h")))</f>
        <v>≥48h</v>
      </c>
      <c r="Q2824" s="14" t="str">
        <f>IF(AND(Tableau1[[#This Row],[En retard?]]="Oui",OR(Tableau1[[#This Row],[Product]]="Citron",Tableau1[[#This Row],[Product]]="Amandes")),"Oui","Non")</f>
        <v>Non</v>
      </c>
      <c r="R2824" t="str">
        <f>CONCATENATE(Tableau1[[#This Row],[OrderCode]],"|",Tableau1[[#This Row],[AnaCode]],"|",Tableau1[[#This Row],[Product]])</f>
        <v>CMD01586202|SCR|Bettrave</v>
      </c>
    </row>
    <row r="2825" spans="1:18" x14ac:dyDescent="0.25">
      <c r="A2825" s="1" t="s">
        <v>915</v>
      </c>
      <c r="B2825" s="1" t="s">
        <v>31</v>
      </c>
      <c r="C2825" s="3" t="s">
        <v>98</v>
      </c>
      <c r="D2825" s="3" t="s">
        <v>27</v>
      </c>
      <c r="E2825" s="1" t="s">
        <v>179</v>
      </c>
      <c r="F2825" s="1" t="s">
        <v>3111</v>
      </c>
      <c r="G2825" s="1" t="s">
        <v>945</v>
      </c>
      <c r="H2825" s="3">
        <f>SUBSTITUTE(LEFT(Tableau1[[#This Row],[OrderDate]],17),".",":")+0</f>
        <v>43571.686944444446</v>
      </c>
      <c r="I2825" s="3">
        <f>SUBSTITUTE(LEFT(Tableau1[[#This Row],[OrderDueTo]],17),".",":")+0</f>
        <v>43572.5</v>
      </c>
      <c r="J2825" s="13" t="str">
        <f>VLOOKUP(Tableau1[[#This Row],[AnaCode]],'Config Analyses'!A:C,2,FALSE)</f>
        <v>Analyse métaux lourds</v>
      </c>
      <c r="K2825" s="13" t="str">
        <f>VLOOKUP(Tableau1[[#This Row],[AnaCode]],'Config Analyses'!A:C,3,FALSE)</f>
        <v>Equipe 1</v>
      </c>
      <c r="L2825" s="13" t="str">
        <f>VLOOKUP(Tableau1[[#This Row],[CustomerCode]],'Config Clients'!A:D,3,FALSE)</f>
        <v>Coopérative agricole</v>
      </c>
      <c r="M2825" s="13" t="str">
        <f>VLOOKUP(Tableau1[[#This Row],[CustomerCode]],'Config Clients'!A:D,4,FALSE)</f>
        <v>Julie</v>
      </c>
      <c r="N2825" s="10" t="str">
        <f>IFERROR(IF(Tableau1[[#This Row],[Date rendu]]-'Date de l''export'!$A$2&gt;0,"Non","Oui"),"Oui")</f>
        <v>Non</v>
      </c>
      <c r="O2825" s="11">
        <f>IF(Tableau1[[#This Row],[En retard?]]="Non",Tableau1[[#This Row],[Date rendu]]-'Date de l''export'!$A$2,0)</f>
        <v>0.74041666666744277</v>
      </c>
      <c r="P2825" s="14" t="str">
        <f>IF(Tableau1[[#This Row],[En retard?]]="Oui","HD",IF(Tableau1[Délai restant]&lt;1,"&lt;24h",IF(Tableau1[Délai restant]&lt;2,"&lt;48h","≥48h")))</f>
        <v>&lt;24h</v>
      </c>
      <c r="Q2825" s="14" t="str">
        <f>IF(AND(Tableau1[[#This Row],[En retard?]]="Oui",OR(Tableau1[[#This Row],[Product]]="Citron",Tableau1[[#This Row],[Product]]="Amandes")),"Oui","Non")</f>
        <v>Non</v>
      </c>
      <c r="R2825" t="str">
        <f>CONCATENATE(Tableau1[[#This Row],[OrderCode]],"|",Tableau1[[#This Row],[AnaCode]],"|",Tableau1[[#This Row],[Product]])</f>
        <v>CMD01380508|MTX|Pomme de terre</v>
      </c>
    </row>
    <row r="2826" spans="1:18" x14ac:dyDescent="0.25">
      <c r="A2826" s="1" t="s">
        <v>4202</v>
      </c>
      <c r="B2826" s="1" t="s">
        <v>19</v>
      </c>
      <c r="C2826" s="3" t="s">
        <v>73</v>
      </c>
      <c r="D2826" s="3" t="s">
        <v>23</v>
      </c>
      <c r="E2826" s="1" t="s">
        <v>179</v>
      </c>
      <c r="F2826" s="1" t="s">
        <v>4203</v>
      </c>
      <c r="G2826" s="1" t="s">
        <v>945</v>
      </c>
      <c r="H2826" s="3">
        <f>SUBSTITUTE(LEFT(Tableau1[[#This Row],[OrderDate]],17),".",":")+0</f>
        <v>43571.687256944446</v>
      </c>
      <c r="I2826" s="3">
        <f>SUBSTITUTE(LEFT(Tableau1[[#This Row],[OrderDueTo]],17),".",":")+0</f>
        <v>43572.5</v>
      </c>
      <c r="J2826" s="13" t="str">
        <f>VLOOKUP(Tableau1[[#This Row],[AnaCode]],'Config Analyses'!A:C,2,FALSE)</f>
        <v>Analyse métaux lourds</v>
      </c>
      <c r="K2826" s="13" t="str">
        <f>VLOOKUP(Tableau1[[#This Row],[AnaCode]],'Config Analyses'!A:C,3,FALSE)</f>
        <v>Equipe 1</v>
      </c>
      <c r="L2826" s="13" t="str">
        <f>VLOOKUP(Tableau1[[#This Row],[CustomerCode]],'Config Clients'!A:D,3,FALSE)</f>
        <v>Entreprises agro-alimentaires</v>
      </c>
      <c r="M2826" s="13" t="str">
        <f>VLOOKUP(Tableau1[[#This Row],[CustomerCode]],'Config Clients'!A:D,4,FALSE)</f>
        <v>Julien</v>
      </c>
      <c r="N2826" s="10" t="str">
        <f>IFERROR(IF(Tableau1[[#This Row],[Date rendu]]-'Date de l''export'!$A$2&gt;0,"Non","Oui"),"Oui")</f>
        <v>Non</v>
      </c>
      <c r="O2826" s="11">
        <f>IF(Tableau1[[#This Row],[En retard?]]="Non",Tableau1[[#This Row],[Date rendu]]-'Date de l''export'!$A$2,0)</f>
        <v>0.74041666666744277</v>
      </c>
      <c r="P2826" s="14" t="str">
        <f>IF(Tableau1[[#This Row],[En retard?]]="Oui","HD",IF(Tableau1[Délai restant]&lt;1,"&lt;24h",IF(Tableau1[Délai restant]&lt;2,"&lt;48h","≥48h")))</f>
        <v>&lt;24h</v>
      </c>
      <c r="Q2826" s="14" t="str">
        <f>IF(AND(Tableau1[[#This Row],[En retard?]]="Oui",OR(Tableau1[[#This Row],[Product]]="Citron",Tableau1[[#This Row],[Product]]="Amandes")),"Oui","Non")</f>
        <v>Non</v>
      </c>
      <c r="R2826" t="str">
        <f>CONCATENATE(Tableau1[[#This Row],[OrderCode]],"|",Tableau1[[#This Row],[AnaCode]],"|",Tableau1[[#This Row],[Product]])</f>
        <v>CMD01392502|MTX|Bettrave</v>
      </c>
    </row>
    <row r="2827" spans="1:18" x14ac:dyDescent="0.25">
      <c r="A2827" s="1" t="s">
        <v>126</v>
      </c>
      <c r="B2827" s="1" t="s">
        <v>31</v>
      </c>
      <c r="C2827" s="3" t="s">
        <v>49</v>
      </c>
      <c r="D2827" s="3" t="s">
        <v>8</v>
      </c>
      <c r="E2827" s="1" t="s">
        <v>179</v>
      </c>
      <c r="F2827" s="1" t="s">
        <v>3026</v>
      </c>
      <c r="G2827" s="1" t="s">
        <v>945</v>
      </c>
      <c r="H2827" s="3">
        <f>SUBSTITUTE(LEFT(Tableau1[[#This Row],[OrderDate]],17),".",":")+0</f>
        <v>43571.688599537039</v>
      </c>
      <c r="I2827" s="3">
        <f>SUBSTITUTE(LEFT(Tableau1[[#This Row],[OrderDueTo]],17),".",":")+0</f>
        <v>43572.5</v>
      </c>
      <c r="J2827" s="13" t="str">
        <f>VLOOKUP(Tableau1[[#This Row],[AnaCode]],'Config Analyses'!A:C,2,FALSE)</f>
        <v>Analyse métaux lourds</v>
      </c>
      <c r="K2827" s="13" t="str">
        <f>VLOOKUP(Tableau1[[#This Row],[AnaCode]],'Config Analyses'!A:C,3,FALSE)</f>
        <v>Equipe 1</v>
      </c>
      <c r="L2827" s="13" t="str">
        <f>VLOOKUP(Tableau1[[#This Row],[CustomerCode]],'Config Clients'!A:D,3,FALSE)</f>
        <v>Grande surface</v>
      </c>
      <c r="M2827" s="13" t="str">
        <f>VLOOKUP(Tableau1[[#This Row],[CustomerCode]],'Config Clients'!A:D,4,FALSE)</f>
        <v>Eric</v>
      </c>
      <c r="N2827" s="10" t="str">
        <f>IFERROR(IF(Tableau1[[#This Row],[Date rendu]]-'Date de l''export'!$A$2&gt;0,"Non","Oui"),"Oui")</f>
        <v>Non</v>
      </c>
      <c r="O2827" s="11">
        <f>IF(Tableau1[[#This Row],[En retard?]]="Non",Tableau1[[#This Row],[Date rendu]]-'Date de l''export'!$A$2,0)</f>
        <v>0.74041666666744277</v>
      </c>
      <c r="P2827" s="14" t="str">
        <f>IF(Tableau1[[#This Row],[En retard?]]="Oui","HD",IF(Tableau1[Délai restant]&lt;1,"&lt;24h",IF(Tableau1[Délai restant]&lt;2,"&lt;48h","≥48h")))</f>
        <v>&lt;24h</v>
      </c>
      <c r="Q2827" s="14" t="str">
        <f>IF(AND(Tableau1[[#This Row],[En retard?]]="Oui",OR(Tableau1[[#This Row],[Product]]="Citron",Tableau1[[#This Row],[Product]]="Amandes")),"Oui","Non")</f>
        <v>Non</v>
      </c>
      <c r="R2827" t="str">
        <f>CONCATENATE(Tableau1[[#This Row],[OrderCode]],"|",Tableau1[[#This Row],[AnaCode]],"|",Tableau1[[#This Row],[Product]])</f>
        <v>CMD01408202|MTX|Pomme de terre</v>
      </c>
    </row>
    <row r="2828" spans="1:18" x14ac:dyDescent="0.25">
      <c r="A2828" s="1" t="s">
        <v>460</v>
      </c>
      <c r="B2828" s="1" t="s">
        <v>31</v>
      </c>
      <c r="C2828" s="3" t="s">
        <v>52</v>
      </c>
      <c r="D2828" s="3" t="s">
        <v>9</v>
      </c>
      <c r="E2828" s="1" t="s">
        <v>229</v>
      </c>
      <c r="F2828" s="1" t="s">
        <v>2001</v>
      </c>
      <c r="G2828" s="1" t="s">
        <v>950</v>
      </c>
      <c r="H2828" s="3">
        <f>SUBSTITUTE(LEFT(Tableau1[[#This Row],[OrderDate]],17),".",":")+0</f>
        <v>43571.689050925925</v>
      </c>
      <c r="I2828" s="3">
        <f>SUBSTITUTE(LEFT(Tableau1[[#This Row],[OrderDueTo]],17),".",":")+0</f>
        <v>43574.5</v>
      </c>
      <c r="J2828" s="13" t="str">
        <f>VLOOKUP(Tableau1[[#This Row],[AnaCode]],'Config Analyses'!A:C,2,FALSE)</f>
        <v>Analyse sucres</v>
      </c>
      <c r="K2828" s="13" t="str">
        <f>VLOOKUP(Tableau1[[#This Row],[AnaCode]],'Config Analyses'!A:C,3,FALSE)</f>
        <v>Equipe 2</v>
      </c>
      <c r="L2828" s="13" t="str">
        <f>VLOOKUP(Tableau1[[#This Row],[CustomerCode]],'Config Clients'!A:D,3,FALSE)</f>
        <v>Centrale d'achats</v>
      </c>
      <c r="M2828" s="13" t="str">
        <f>VLOOKUP(Tableau1[[#This Row],[CustomerCode]],'Config Clients'!A:D,4,FALSE)</f>
        <v>Sandrine</v>
      </c>
      <c r="N2828" s="10" t="str">
        <f>IFERROR(IF(Tableau1[[#This Row],[Date rendu]]-'Date de l''export'!$A$2&gt;0,"Non","Oui"),"Oui")</f>
        <v>Non</v>
      </c>
      <c r="O2828" s="11">
        <f>IF(Tableau1[[#This Row],[En retard?]]="Non",Tableau1[[#This Row],[Date rendu]]-'Date de l''export'!$A$2,0)</f>
        <v>2.7404166666674428</v>
      </c>
      <c r="P2828" s="14" t="str">
        <f>IF(Tableau1[[#This Row],[En retard?]]="Oui","HD",IF(Tableau1[Délai restant]&lt;1,"&lt;24h",IF(Tableau1[Délai restant]&lt;2,"&lt;48h","≥48h")))</f>
        <v>≥48h</v>
      </c>
      <c r="Q2828" s="14" t="str">
        <f>IF(AND(Tableau1[[#This Row],[En retard?]]="Oui",OR(Tableau1[[#This Row],[Product]]="Citron",Tableau1[[#This Row],[Product]]="Amandes")),"Oui","Non")</f>
        <v>Non</v>
      </c>
      <c r="R2828" t="str">
        <f>CONCATENATE(Tableau1[[#This Row],[OrderCode]],"|",Tableau1[[#This Row],[AnaCode]],"|",Tableau1[[#This Row],[Product]])</f>
        <v>CMD01550607|SCR|Pomme de terre</v>
      </c>
    </row>
    <row r="2829" spans="1:18" x14ac:dyDescent="0.25">
      <c r="A2829" s="1" t="s">
        <v>3689</v>
      </c>
      <c r="B2829" s="1" t="s">
        <v>42</v>
      </c>
      <c r="C2829" s="3" t="s">
        <v>188</v>
      </c>
      <c r="D2829" s="3" t="s">
        <v>38</v>
      </c>
      <c r="E2829" s="1" t="s">
        <v>179</v>
      </c>
      <c r="F2829" s="1" t="s">
        <v>4204</v>
      </c>
      <c r="G2829" s="1" t="s">
        <v>945</v>
      </c>
      <c r="H2829" s="3">
        <f>SUBSTITUTE(LEFT(Tableau1[[#This Row],[OrderDate]],17),".",":")+0</f>
        <v>43571.689629629633</v>
      </c>
      <c r="I2829" s="3">
        <f>SUBSTITUTE(LEFT(Tableau1[[#This Row],[OrderDueTo]],17),".",":")+0</f>
        <v>43572.5</v>
      </c>
      <c r="J2829" s="13" t="str">
        <f>VLOOKUP(Tableau1[[#This Row],[AnaCode]],'Config Analyses'!A:C,2,FALSE)</f>
        <v>Analyse métaux lourds</v>
      </c>
      <c r="K2829" s="13" t="str">
        <f>VLOOKUP(Tableau1[[#This Row],[AnaCode]],'Config Analyses'!A:C,3,FALSE)</f>
        <v>Equipe 1</v>
      </c>
      <c r="L2829" s="13" t="str">
        <f>VLOOKUP(Tableau1[[#This Row],[CustomerCode]],'Config Clients'!A:D,3,FALSE)</f>
        <v>Coopérative agricole</v>
      </c>
      <c r="M2829" s="13" t="str">
        <f>VLOOKUP(Tableau1[[#This Row],[CustomerCode]],'Config Clients'!A:D,4,FALSE)</f>
        <v>Julie</v>
      </c>
      <c r="N2829" s="10" t="str">
        <f>IFERROR(IF(Tableau1[[#This Row],[Date rendu]]-'Date de l''export'!$A$2&gt;0,"Non","Oui"),"Oui")</f>
        <v>Non</v>
      </c>
      <c r="O2829" s="11">
        <f>IF(Tableau1[[#This Row],[En retard?]]="Non",Tableau1[[#This Row],[Date rendu]]-'Date de l''export'!$A$2,0)</f>
        <v>0.74041666666744277</v>
      </c>
      <c r="P2829" s="14" t="str">
        <f>IF(Tableau1[[#This Row],[En retard?]]="Oui","HD",IF(Tableau1[Délai restant]&lt;1,"&lt;24h",IF(Tableau1[Délai restant]&lt;2,"&lt;48h","≥48h")))</f>
        <v>&lt;24h</v>
      </c>
      <c r="Q2829" s="14" t="str">
        <f>IF(AND(Tableau1[[#This Row],[En retard?]]="Oui",OR(Tableau1[[#This Row],[Product]]="Citron",Tableau1[[#This Row],[Product]]="Amandes")),"Oui","Non")</f>
        <v>Non</v>
      </c>
      <c r="R2829" t="str">
        <f>CONCATENATE(Tableau1[[#This Row],[OrderCode]],"|",Tableau1[[#This Row],[AnaCode]],"|",Tableau1[[#This Row],[Product]])</f>
        <v>CMD01646402|MTX|Jus de fruits</v>
      </c>
    </row>
    <row r="2830" spans="1:18" x14ac:dyDescent="0.25">
      <c r="A2830" s="1" t="s">
        <v>451</v>
      </c>
      <c r="B2830" s="1" t="s">
        <v>31</v>
      </c>
      <c r="C2830" s="3" t="s">
        <v>52</v>
      </c>
      <c r="D2830" s="3" t="s">
        <v>9</v>
      </c>
      <c r="E2830" s="1" t="s">
        <v>179</v>
      </c>
      <c r="F2830" s="1" t="s">
        <v>1961</v>
      </c>
      <c r="G2830" s="1" t="s">
        <v>945</v>
      </c>
      <c r="H2830" s="3">
        <f>SUBSTITUTE(LEFT(Tableau1[[#This Row],[OrderDate]],17),".",":")+0</f>
        <v>43571.691608796296</v>
      </c>
      <c r="I2830" s="3">
        <f>SUBSTITUTE(LEFT(Tableau1[[#This Row],[OrderDueTo]],17),".",":")+0</f>
        <v>43572.5</v>
      </c>
      <c r="J2830" s="13" t="str">
        <f>VLOOKUP(Tableau1[[#This Row],[AnaCode]],'Config Analyses'!A:C,2,FALSE)</f>
        <v>Analyse métaux lourds</v>
      </c>
      <c r="K2830" s="13" t="str">
        <f>VLOOKUP(Tableau1[[#This Row],[AnaCode]],'Config Analyses'!A:C,3,FALSE)</f>
        <v>Equipe 1</v>
      </c>
      <c r="L2830" s="13" t="str">
        <f>VLOOKUP(Tableau1[[#This Row],[CustomerCode]],'Config Clients'!A:D,3,FALSE)</f>
        <v>Centrale d'achats</v>
      </c>
      <c r="M2830" s="13" t="str">
        <f>VLOOKUP(Tableau1[[#This Row],[CustomerCode]],'Config Clients'!A:D,4,FALSE)</f>
        <v>Sandrine</v>
      </c>
      <c r="N2830" s="10" t="str">
        <f>IFERROR(IF(Tableau1[[#This Row],[Date rendu]]-'Date de l''export'!$A$2&gt;0,"Non","Oui"),"Oui")</f>
        <v>Non</v>
      </c>
      <c r="O2830" s="11">
        <f>IF(Tableau1[[#This Row],[En retard?]]="Non",Tableau1[[#This Row],[Date rendu]]-'Date de l''export'!$A$2,0)</f>
        <v>0.74041666666744277</v>
      </c>
      <c r="P2830" s="14" t="str">
        <f>IF(Tableau1[[#This Row],[En retard?]]="Oui","HD",IF(Tableau1[Délai restant]&lt;1,"&lt;24h",IF(Tableau1[Délai restant]&lt;2,"&lt;48h","≥48h")))</f>
        <v>&lt;24h</v>
      </c>
      <c r="Q2830" s="14" t="str">
        <f>IF(AND(Tableau1[[#This Row],[En retard?]]="Oui",OR(Tableau1[[#This Row],[Product]]="Citron",Tableau1[[#This Row],[Product]]="Amandes")),"Oui","Non")</f>
        <v>Non</v>
      </c>
      <c r="R2830" t="str">
        <f>CONCATENATE(Tableau1[[#This Row],[OrderCode]],"|",Tableau1[[#This Row],[AnaCode]],"|",Tableau1[[#This Row],[Product]])</f>
        <v>CMD01691001|MTX|Pomme de terre</v>
      </c>
    </row>
    <row r="2831" spans="1:18" x14ac:dyDescent="0.25">
      <c r="A2831" s="1" t="s">
        <v>614</v>
      </c>
      <c r="B2831" s="1" t="s">
        <v>21</v>
      </c>
      <c r="C2831" s="3" t="s">
        <v>61</v>
      </c>
      <c r="D2831" s="3" t="s">
        <v>14</v>
      </c>
      <c r="E2831" s="1" t="s">
        <v>179</v>
      </c>
      <c r="F2831" s="1" t="s">
        <v>2759</v>
      </c>
      <c r="G2831" s="1" t="s">
        <v>945</v>
      </c>
      <c r="H2831" s="3">
        <f>SUBSTITUTE(LEFT(Tableau1[[#This Row],[OrderDate]],17),".",":")+0</f>
        <v>43571.692893518521</v>
      </c>
      <c r="I2831" s="3">
        <f>SUBSTITUTE(LEFT(Tableau1[[#This Row],[OrderDueTo]],17),".",":")+0</f>
        <v>43572.5</v>
      </c>
      <c r="J2831" s="13" t="str">
        <f>VLOOKUP(Tableau1[[#This Row],[AnaCode]],'Config Analyses'!A:C,2,FALSE)</f>
        <v>Analyse métaux lourds</v>
      </c>
      <c r="K2831" s="13" t="str">
        <f>VLOOKUP(Tableau1[[#This Row],[AnaCode]],'Config Analyses'!A:C,3,FALSE)</f>
        <v>Equipe 1</v>
      </c>
      <c r="L2831" s="13" t="str">
        <f>VLOOKUP(Tableau1[[#This Row],[CustomerCode]],'Config Clients'!A:D,3,FALSE)</f>
        <v>Grande surface</v>
      </c>
      <c r="M2831" s="13" t="str">
        <f>VLOOKUP(Tableau1[[#This Row],[CustomerCode]],'Config Clients'!A:D,4,FALSE)</f>
        <v>Eric</v>
      </c>
      <c r="N2831" s="10" t="str">
        <f>IFERROR(IF(Tableau1[[#This Row],[Date rendu]]-'Date de l''export'!$A$2&gt;0,"Non","Oui"),"Oui")</f>
        <v>Non</v>
      </c>
      <c r="O2831" s="11">
        <f>IF(Tableau1[[#This Row],[En retard?]]="Non",Tableau1[[#This Row],[Date rendu]]-'Date de l''export'!$A$2,0)</f>
        <v>0.74041666666744277</v>
      </c>
      <c r="P2831" s="14" t="str">
        <f>IF(Tableau1[[#This Row],[En retard?]]="Oui","HD",IF(Tableau1[Délai restant]&lt;1,"&lt;24h",IF(Tableau1[Délai restant]&lt;2,"&lt;48h","≥48h")))</f>
        <v>&lt;24h</v>
      </c>
      <c r="Q2831" s="14" t="str">
        <f>IF(AND(Tableau1[[#This Row],[En retard?]]="Oui",OR(Tableau1[[#This Row],[Product]]="Citron",Tableau1[[#This Row],[Product]]="Amandes")),"Oui","Non")</f>
        <v>Non</v>
      </c>
      <c r="R2831" t="str">
        <f>CONCATENATE(Tableau1[[#This Row],[OrderCode]],"|",Tableau1[[#This Row],[AnaCode]],"|",Tableau1[[#This Row],[Product]])</f>
        <v>CMD01746802|MTX|Carotte</v>
      </c>
    </row>
    <row r="2832" spans="1:18" x14ac:dyDescent="0.25">
      <c r="A2832" s="1" t="s">
        <v>59</v>
      </c>
      <c r="B2832" s="1" t="s">
        <v>21</v>
      </c>
      <c r="C2832" s="3" t="s">
        <v>49</v>
      </c>
      <c r="D2832" s="3" t="s">
        <v>8</v>
      </c>
      <c r="E2832" s="1" t="s">
        <v>107</v>
      </c>
      <c r="F2832" s="1" t="s">
        <v>2036</v>
      </c>
      <c r="G2832" s="1" t="s">
        <v>973</v>
      </c>
      <c r="H2832" s="3">
        <f>SUBSTITUTE(LEFT(Tableau1[[#This Row],[OrderDate]],17),".",":")+0</f>
        <v>43571.694166666668</v>
      </c>
      <c r="I2832" s="3">
        <f>SUBSTITUTE(LEFT(Tableau1[[#This Row],[OrderDueTo]],17),".",":")+0</f>
        <v>43575.5</v>
      </c>
      <c r="J2832" s="13" t="str">
        <f>VLOOKUP(Tableau1[[#This Row],[AnaCode]],'Config Analyses'!A:C,2,FALSE)</f>
        <v>Analyse nutritionelle</v>
      </c>
      <c r="K2832" s="13" t="str">
        <f>VLOOKUP(Tableau1[[#This Row],[AnaCode]],'Config Analyses'!A:C,3,FALSE)</f>
        <v>Equipe 2</v>
      </c>
      <c r="L2832" s="13" t="str">
        <f>VLOOKUP(Tableau1[[#This Row],[CustomerCode]],'Config Clients'!A:D,3,FALSE)</f>
        <v>Grande surface</v>
      </c>
      <c r="M2832" s="13" t="str">
        <f>VLOOKUP(Tableau1[[#This Row],[CustomerCode]],'Config Clients'!A:D,4,FALSE)</f>
        <v>Eric</v>
      </c>
      <c r="N2832" s="10" t="str">
        <f>IFERROR(IF(Tableau1[[#This Row],[Date rendu]]-'Date de l''export'!$A$2&gt;0,"Non","Oui"),"Oui")</f>
        <v>Non</v>
      </c>
      <c r="O2832" s="11">
        <f>IF(Tableau1[[#This Row],[En retard?]]="Non",Tableau1[[#This Row],[Date rendu]]-'Date de l''export'!$A$2,0)</f>
        <v>3.7404166666674428</v>
      </c>
      <c r="P2832" s="14" t="str">
        <f>IF(Tableau1[[#This Row],[En retard?]]="Oui","HD",IF(Tableau1[Délai restant]&lt;1,"&lt;24h",IF(Tableau1[Délai restant]&lt;2,"&lt;48h","≥48h")))</f>
        <v>≥48h</v>
      </c>
      <c r="Q2832" s="14" t="str">
        <f>IF(AND(Tableau1[[#This Row],[En retard?]]="Oui",OR(Tableau1[[#This Row],[Product]]="Citron",Tableau1[[#This Row],[Product]]="Amandes")),"Oui","Non")</f>
        <v>Non</v>
      </c>
      <c r="R2832" t="str">
        <f>CONCATENATE(Tableau1[[#This Row],[OrderCode]],"|",Tableau1[[#This Row],[AnaCode]],"|",Tableau1[[#This Row],[Product]])</f>
        <v>CMD01408209|NTR|Carotte</v>
      </c>
    </row>
    <row r="2833" spans="1:18" x14ac:dyDescent="0.25">
      <c r="A2833" s="1" t="s">
        <v>173</v>
      </c>
      <c r="B2833" s="1" t="s">
        <v>31</v>
      </c>
      <c r="C2833" s="3" t="s">
        <v>72</v>
      </c>
      <c r="D2833" s="3" t="s">
        <v>22</v>
      </c>
      <c r="E2833" s="1" t="s">
        <v>179</v>
      </c>
      <c r="F2833" s="1" t="s">
        <v>1522</v>
      </c>
      <c r="G2833" s="1" t="s">
        <v>945</v>
      </c>
      <c r="H2833" s="3">
        <f>SUBSTITUTE(LEFT(Tableau1[[#This Row],[OrderDate]],17),".",":")+0</f>
        <v>43571.696504629632</v>
      </c>
      <c r="I2833" s="3">
        <f>SUBSTITUTE(LEFT(Tableau1[[#This Row],[OrderDueTo]],17),".",":")+0</f>
        <v>43572.5</v>
      </c>
      <c r="J2833" s="13" t="str">
        <f>VLOOKUP(Tableau1[[#This Row],[AnaCode]],'Config Analyses'!A:C,2,FALSE)</f>
        <v>Analyse métaux lourds</v>
      </c>
      <c r="K2833" s="13" t="str">
        <f>VLOOKUP(Tableau1[[#This Row],[AnaCode]],'Config Analyses'!A:C,3,FALSE)</f>
        <v>Equipe 1</v>
      </c>
      <c r="L2833" s="13" t="str">
        <f>VLOOKUP(Tableau1[[#This Row],[CustomerCode]],'Config Clients'!A:D,3,FALSE)</f>
        <v>Coopérative agricole</v>
      </c>
      <c r="M2833" s="13" t="str">
        <f>VLOOKUP(Tableau1[[#This Row],[CustomerCode]],'Config Clients'!A:D,4,FALSE)</f>
        <v>Julie</v>
      </c>
      <c r="N2833" s="10" t="str">
        <f>IFERROR(IF(Tableau1[[#This Row],[Date rendu]]-'Date de l''export'!$A$2&gt;0,"Non","Oui"),"Oui")</f>
        <v>Non</v>
      </c>
      <c r="O2833" s="11">
        <f>IF(Tableau1[[#This Row],[En retard?]]="Non",Tableau1[[#This Row],[Date rendu]]-'Date de l''export'!$A$2,0)</f>
        <v>0.74041666666744277</v>
      </c>
      <c r="P2833" s="14" t="str">
        <f>IF(Tableau1[[#This Row],[En retard?]]="Oui","HD",IF(Tableau1[Délai restant]&lt;1,"&lt;24h",IF(Tableau1[Délai restant]&lt;2,"&lt;48h","≥48h")))</f>
        <v>&lt;24h</v>
      </c>
      <c r="Q2833" s="14" t="str">
        <f>IF(AND(Tableau1[[#This Row],[En retard?]]="Oui",OR(Tableau1[[#This Row],[Product]]="Citron",Tableau1[[#This Row],[Product]]="Amandes")),"Oui","Non")</f>
        <v>Non</v>
      </c>
      <c r="R2833" t="str">
        <f>CONCATENATE(Tableau1[[#This Row],[OrderCode]],"|",Tableau1[[#This Row],[AnaCode]],"|",Tableau1[[#This Row],[Product]])</f>
        <v>CMD01687201|MTX|Pomme de terre</v>
      </c>
    </row>
    <row r="2834" spans="1:18" x14ac:dyDescent="0.25">
      <c r="A2834" s="1" t="s">
        <v>4036</v>
      </c>
      <c r="B2834" s="1" t="s">
        <v>42</v>
      </c>
      <c r="C2834" s="3" t="s">
        <v>188</v>
      </c>
      <c r="D2834" s="3" t="s">
        <v>38</v>
      </c>
      <c r="E2834" s="1" t="s">
        <v>179</v>
      </c>
      <c r="F2834" s="1" t="s">
        <v>4205</v>
      </c>
      <c r="G2834" s="1" t="s">
        <v>945</v>
      </c>
      <c r="H2834" s="3">
        <f>SUBSTITUTE(LEFT(Tableau1[[#This Row],[OrderDate]],17),".",":")+0</f>
        <v>43571.696620370371</v>
      </c>
      <c r="I2834" s="3">
        <f>SUBSTITUTE(LEFT(Tableau1[[#This Row],[OrderDueTo]],17),".",":")+0</f>
        <v>43572.5</v>
      </c>
      <c r="J2834" s="13" t="str">
        <f>VLOOKUP(Tableau1[[#This Row],[AnaCode]],'Config Analyses'!A:C,2,FALSE)</f>
        <v>Analyse métaux lourds</v>
      </c>
      <c r="K2834" s="13" t="str">
        <f>VLOOKUP(Tableau1[[#This Row],[AnaCode]],'Config Analyses'!A:C,3,FALSE)</f>
        <v>Equipe 1</v>
      </c>
      <c r="L2834" s="13" t="str">
        <f>VLOOKUP(Tableau1[[#This Row],[CustomerCode]],'Config Clients'!A:D,3,FALSE)</f>
        <v>Coopérative agricole</v>
      </c>
      <c r="M2834" s="13" t="str">
        <f>VLOOKUP(Tableau1[[#This Row],[CustomerCode]],'Config Clients'!A:D,4,FALSE)</f>
        <v>Julie</v>
      </c>
      <c r="N2834" s="10" t="str">
        <f>IFERROR(IF(Tableau1[[#This Row],[Date rendu]]-'Date de l''export'!$A$2&gt;0,"Non","Oui"),"Oui")</f>
        <v>Non</v>
      </c>
      <c r="O2834" s="11">
        <f>IF(Tableau1[[#This Row],[En retard?]]="Non",Tableau1[[#This Row],[Date rendu]]-'Date de l''export'!$A$2,0)</f>
        <v>0.74041666666744277</v>
      </c>
      <c r="P2834" s="14" t="str">
        <f>IF(Tableau1[[#This Row],[En retard?]]="Oui","HD",IF(Tableau1[Délai restant]&lt;1,"&lt;24h",IF(Tableau1[Délai restant]&lt;2,"&lt;48h","≥48h")))</f>
        <v>&lt;24h</v>
      </c>
      <c r="Q2834" s="14" t="str">
        <f>IF(AND(Tableau1[[#This Row],[En retard?]]="Oui",OR(Tableau1[[#This Row],[Product]]="Citron",Tableau1[[#This Row],[Product]]="Amandes")),"Oui","Non")</f>
        <v>Non</v>
      </c>
      <c r="R2834" t="str">
        <f>CONCATENATE(Tableau1[[#This Row],[OrderCode]],"|",Tableau1[[#This Row],[AnaCode]],"|",Tableau1[[#This Row],[Product]])</f>
        <v>CMD01568430|MTX|Jus de fruits</v>
      </c>
    </row>
    <row r="2835" spans="1:18" x14ac:dyDescent="0.25">
      <c r="A2835" s="1" t="s">
        <v>4206</v>
      </c>
      <c r="B2835" s="1" t="s">
        <v>42</v>
      </c>
      <c r="C2835" s="3" t="s">
        <v>73</v>
      </c>
      <c r="D2835" s="3" t="s">
        <v>23</v>
      </c>
      <c r="E2835" s="1" t="s">
        <v>130</v>
      </c>
      <c r="F2835" s="1" t="s">
        <v>4207</v>
      </c>
      <c r="G2835" s="1" t="s">
        <v>1365</v>
      </c>
      <c r="H2835" s="3">
        <f>SUBSTITUTE(LEFT(Tableau1[[#This Row],[OrderDate]],17),".",":")+0</f>
        <v>43571.697442129633</v>
      </c>
      <c r="I2835" s="3">
        <f>SUBSTITUTE(LEFT(Tableau1[[#This Row],[OrderDueTo]],17),".",":")+0</f>
        <v>43579.5</v>
      </c>
      <c r="J2835" s="13" t="str">
        <f>VLOOKUP(Tableau1[[#This Row],[AnaCode]],'Config Analyses'!A:C,2,FALSE)</f>
        <v>Analyse pesticides</v>
      </c>
      <c r="K2835" s="13" t="str">
        <f>VLOOKUP(Tableau1[[#This Row],[AnaCode]],'Config Analyses'!A:C,3,FALSE)</f>
        <v>Equipe 3</v>
      </c>
      <c r="L2835" s="13" t="str">
        <f>VLOOKUP(Tableau1[[#This Row],[CustomerCode]],'Config Clients'!A:D,3,FALSE)</f>
        <v>Entreprises agro-alimentaires</v>
      </c>
      <c r="M2835" s="13" t="str">
        <f>VLOOKUP(Tableau1[[#This Row],[CustomerCode]],'Config Clients'!A:D,4,FALSE)</f>
        <v>Julien</v>
      </c>
      <c r="N2835" s="10" t="str">
        <f>IFERROR(IF(Tableau1[[#This Row],[Date rendu]]-'Date de l''export'!$A$2&gt;0,"Non","Oui"),"Oui")</f>
        <v>Non</v>
      </c>
      <c r="O2835" s="11">
        <f>IF(Tableau1[[#This Row],[En retard?]]="Non",Tableau1[[#This Row],[Date rendu]]-'Date de l''export'!$A$2,0)</f>
        <v>7.7404166666674428</v>
      </c>
      <c r="P2835" s="14" t="str">
        <f>IF(Tableau1[[#This Row],[En retard?]]="Oui","HD",IF(Tableau1[Délai restant]&lt;1,"&lt;24h",IF(Tableau1[Délai restant]&lt;2,"&lt;48h","≥48h")))</f>
        <v>≥48h</v>
      </c>
      <c r="Q2835" s="14" t="str">
        <f>IF(AND(Tableau1[[#This Row],[En retard?]]="Oui",OR(Tableau1[[#This Row],[Product]]="Citron",Tableau1[[#This Row],[Product]]="Amandes")),"Oui","Non")</f>
        <v>Non</v>
      </c>
      <c r="R2835" t="str">
        <f>CONCATENATE(Tableau1[[#This Row],[OrderCode]],"|",Tableau1[[#This Row],[AnaCode]],"|",Tableau1[[#This Row],[Product]])</f>
        <v>CMD01504801|PEST|Jus de fruits</v>
      </c>
    </row>
    <row r="2836" spans="1:18" x14ac:dyDescent="0.25">
      <c r="A2836" s="1" t="s">
        <v>730</v>
      </c>
      <c r="B2836" s="1" t="s">
        <v>31</v>
      </c>
      <c r="C2836" s="3" t="s">
        <v>49</v>
      </c>
      <c r="D2836" s="3" t="s">
        <v>8</v>
      </c>
      <c r="E2836" s="1" t="s">
        <v>107</v>
      </c>
      <c r="F2836" s="1" t="s">
        <v>3117</v>
      </c>
      <c r="G2836" s="1" t="s">
        <v>973</v>
      </c>
      <c r="H2836" s="3">
        <f>SUBSTITUTE(LEFT(Tableau1[[#This Row],[OrderDate]],17),".",":")+0</f>
        <v>43571.697847222225</v>
      </c>
      <c r="I2836" s="3">
        <f>SUBSTITUTE(LEFT(Tableau1[[#This Row],[OrderDueTo]],17),".",":")+0</f>
        <v>43575.5</v>
      </c>
      <c r="J2836" s="13" t="str">
        <f>VLOOKUP(Tableau1[[#This Row],[AnaCode]],'Config Analyses'!A:C,2,FALSE)</f>
        <v>Analyse nutritionelle</v>
      </c>
      <c r="K2836" s="13" t="str">
        <f>VLOOKUP(Tableau1[[#This Row],[AnaCode]],'Config Analyses'!A:C,3,FALSE)</f>
        <v>Equipe 2</v>
      </c>
      <c r="L2836" s="13" t="str">
        <f>VLOOKUP(Tableau1[[#This Row],[CustomerCode]],'Config Clients'!A:D,3,FALSE)</f>
        <v>Grande surface</v>
      </c>
      <c r="M2836" s="13" t="str">
        <f>VLOOKUP(Tableau1[[#This Row],[CustomerCode]],'Config Clients'!A:D,4,FALSE)</f>
        <v>Eric</v>
      </c>
      <c r="N2836" s="10" t="str">
        <f>IFERROR(IF(Tableau1[[#This Row],[Date rendu]]-'Date de l''export'!$A$2&gt;0,"Non","Oui"),"Oui")</f>
        <v>Non</v>
      </c>
      <c r="O2836" s="11">
        <f>IF(Tableau1[[#This Row],[En retard?]]="Non",Tableau1[[#This Row],[Date rendu]]-'Date de l''export'!$A$2,0)</f>
        <v>3.7404166666674428</v>
      </c>
      <c r="P2836" s="14" t="str">
        <f>IF(Tableau1[[#This Row],[En retard?]]="Oui","HD",IF(Tableau1[Délai restant]&lt;1,"&lt;24h",IF(Tableau1[Délai restant]&lt;2,"&lt;48h","≥48h")))</f>
        <v>≥48h</v>
      </c>
      <c r="Q2836" s="14" t="str">
        <f>IF(AND(Tableau1[[#This Row],[En retard?]]="Oui",OR(Tableau1[[#This Row],[Product]]="Citron",Tableau1[[#This Row],[Product]]="Amandes")),"Oui","Non")</f>
        <v>Non</v>
      </c>
      <c r="R2836" t="str">
        <f>CONCATENATE(Tableau1[[#This Row],[OrderCode]],"|",Tableau1[[#This Row],[AnaCode]],"|",Tableau1[[#This Row],[Product]])</f>
        <v>CMD00828501|NTR|Pomme de terre</v>
      </c>
    </row>
    <row r="2837" spans="1:18" x14ac:dyDescent="0.25">
      <c r="A2837" s="1" t="s">
        <v>3513</v>
      </c>
      <c r="B2837" s="1" t="s">
        <v>30</v>
      </c>
      <c r="C2837" s="3" t="s">
        <v>73</v>
      </c>
      <c r="D2837" s="3" t="s">
        <v>23</v>
      </c>
      <c r="E2837" s="1" t="s">
        <v>229</v>
      </c>
      <c r="F2837" s="1" t="s">
        <v>4208</v>
      </c>
      <c r="G2837" s="1" t="s">
        <v>950</v>
      </c>
      <c r="H2837" s="3">
        <f>SUBSTITUTE(LEFT(Tableau1[[#This Row],[OrderDate]],17),".",":")+0</f>
        <v>43571.699108796296</v>
      </c>
      <c r="I2837" s="3">
        <f>SUBSTITUTE(LEFT(Tableau1[[#This Row],[OrderDueTo]],17),".",":")+0</f>
        <v>43574.5</v>
      </c>
      <c r="J2837" s="13" t="str">
        <f>VLOOKUP(Tableau1[[#This Row],[AnaCode]],'Config Analyses'!A:C,2,FALSE)</f>
        <v>Analyse sucres</v>
      </c>
      <c r="K2837" s="13" t="str">
        <f>VLOOKUP(Tableau1[[#This Row],[AnaCode]],'Config Analyses'!A:C,3,FALSE)</f>
        <v>Equipe 2</v>
      </c>
      <c r="L2837" s="13" t="str">
        <f>VLOOKUP(Tableau1[[#This Row],[CustomerCode]],'Config Clients'!A:D,3,FALSE)</f>
        <v>Entreprises agro-alimentaires</v>
      </c>
      <c r="M2837" s="13" t="str">
        <f>VLOOKUP(Tableau1[[#This Row],[CustomerCode]],'Config Clients'!A:D,4,FALSE)</f>
        <v>Julien</v>
      </c>
      <c r="N2837" s="10" t="str">
        <f>IFERROR(IF(Tableau1[[#This Row],[Date rendu]]-'Date de l''export'!$A$2&gt;0,"Non","Oui"),"Oui")</f>
        <v>Non</v>
      </c>
      <c r="O2837" s="11">
        <f>IF(Tableau1[[#This Row],[En retard?]]="Non",Tableau1[[#This Row],[Date rendu]]-'Date de l''export'!$A$2,0)</f>
        <v>2.7404166666674428</v>
      </c>
      <c r="P2837" s="14" t="str">
        <f>IF(Tableau1[[#This Row],[En retard?]]="Oui","HD",IF(Tableau1[Délai restant]&lt;1,"&lt;24h",IF(Tableau1[Délai restant]&lt;2,"&lt;48h","≥48h")))</f>
        <v>≥48h</v>
      </c>
      <c r="Q2837" s="14" t="str">
        <f>IF(AND(Tableau1[[#This Row],[En retard?]]="Oui",OR(Tableau1[[#This Row],[Product]]="Citron",Tableau1[[#This Row],[Product]]="Amandes")),"Oui","Non")</f>
        <v>Non</v>
      </c>
      <c r="R2837" t="str">
        <f>CONCATENATE(Tableau1[[#This Row],[OrderCode]],"|",Tableau1[[#This Row],[AnaCode]],"|",Tableau1[[#This Row],[Product]])</f>
        <v>CMD01692705|SCR|Bœuf</v>
      </c>
    </row>
    <row r="2838" spans="1:18" x14ac:dyDescent="0.25">
      <c r="A2838" s="1" t="s">
        <v>541</v>
      </c>
      <c r="B2838" s="1" t="s">
        <v>31</v>
      </c>
      <c r="C2838" s="3" t="s">
        <v>52</v>
      </c>
      <c r="D2838" s="3" t="s">
        <v>9</v>
      </c>
      <c r="E2838" s="1" t="s">
        <v>107</v>
      </c>
      <c r="F2838" s="1" t="s">
        <v>3119</v>
      </c>
      <c r="G2838" s="1" t="s">
        <v>973</v>
      </c>
      <c r="H2838" s="3">
        <f>SUBSTITUTE(LEFT(Tableau1[[#This Row],[OrderDate]],17),".",":")+0</f>
        <v>43571.699456018519</v>
      </c>
      <c r="I2838" s="3">
        <f>SUBSTITUTE(LEFT(Tableau1[[#This Row],[OrderDueTo]],17),".",":")+0</f>
        <v>43575.5</v>
      </c>
      <c r="J2838" s="13" t="str">
        <f>VLOOKUP(Tableau1[[#This Row],[AnaCode]],'Config Analyses'!A:C,2,FALSE)</f>
        <v>Analyse nutritionelle</v>
      </c>
      <c r="K2838" s="13" t="str">
        <f>VLOOKUP(Tableau1[[#This Row],[AnaCode]],'Config Analyses'!A:C,3,FALSE)</f>
        <v>Equipe 2</v>
      </c>
      <c r="L2838" s="13" t="str">
        <f>VLOOKUP(Tableau1[[#This Row],[CustomerCode]],'Config Clients'!A:D,3,FALSE)</f>
        <v>Centrale d'achats</v>
      </c>
      <c r="M2838" s="13" t="str">
        <f>VLOOKUP(Tableau1[[#This Row],[CustomerCode]],'Config Clients'!A:D,4,FALSE)</f>
        <v>Sandrine</v>
      </c>
      <c r="N2838" s="10" t="str">
        <f>IFERROR(IF(Tableau1[[#This Row],[Date rendu]]-'Date de l''export'!$A$2&gt;0,"Non","Oui"),"Oui")</f>
        <v>Non</v>
      </c>
      <c r="O2838" s="11">
        <f>IF(Tableau1[[#This Row],[En retard?]]="Non",Tableau1[[#This Row],[Date rendu]]-'Date de l''export'!$A$2,0)</f>
        <v>3.7404166666674428</v>
      </c>
      <c r="P2838" s="14" t="str">
        <f>IF(Tableau1[[#This Row],[En retard?]]="Oui","HD",IF(Tableau1[Délai restant]&lt;1,"&lt;24h",IF(Tableau1[Délai restant]&lt;2,"&lt;48h","≥48h")))</f>
        <v>≥48h</v>
      </c>
      <c r="Q2838" s="14" t="str">
        <f>IF(AND(Tableau1[[#This Row],[En retard?]]="Oui",OR(Tableau1[[#This Row],[Product]]="Citron",Tableau1[[#This Row],[Product]]="Amandes")),"Oui","Non")</f>
        <v>Non</v>
      </c>
      <c r="R2838" t="str">
        <f>CONCATENATE(Tableau1[[#This Row],[OrderCode]],"|",Tableau1[[#This Row],[AnaCode]],"|",Tableau1[[#This Row],[Product]])</f>
        <v>CMD01576305|NTR|Pomme de terre</v>
      </c>
    </row>
    <row r="2839" spans="1:18" x14ac:dyDescent="0.25">
      <c r="A2839" s="1" t="s">
        <v>918</v>
      </c>
      <c r="B2839" s="1" t="s">
        <v>31</v>
      </c>
      <c r="C2839" s="3" t="s">
        <v>61</v>
      </c>
      <c r="D2839" s="3" t="s">
        <v>14</v>
      </c>
      <c r="E2839" s="1" t="s">
        <v>179</v>
      </c>
      <c r="F2839" s="1" t="s">
        <v>3121</v>
      </c>
      <c r="G2839" s="1" t="s">
        <v>945</v>
      </c>
      <c r="H2839" s="3">
        <f>SUBSTITUTE(LEFT(Tableau1[[#This Row],[OrderDate]],17),".",":")+0</f>
        <v>43571.700208333335</v>
      </c>
      <c r="I2839" s="3">
        <f>SUBSTITUTE(LEFT(Tableau1[[#This Row],[OrderDueTo]],17),".",":")+0</f>
        <v>43572.5</v>
      </c>
      <c r="J2839" s="13" t="str">
        <f>VLOOKUP(Tableau1[[#This Row],[AnaCode]],'Config Analyses'!A:C,2,FALSE)</f>
        <v>Analyse métaux lourds</v>
      </c>
      <c r="K2839" s="13" t="str">
        <f>VLOOKUP(Tableau1[[#This Row],[AnaCode]],'Config Analyses'!A:C,3,FALSE)</f>
        <v>Equipe 1</v>
      </c>
      <c r="L2839" s="13" t="str">
        <f>VLOOKUP(Tableau1[[#This Row],[CustomerCode]],'Config Clients'!A:D,3,FALSE)</f>
        <v>Grande surface</v>
      </c>
      <c r="M2839" s="13" t="str">
        <f>VLOOKUP(Tableau1[[#This Row],[CustomerCode]],'Config Clients'!A:D,4,FALSE)</f>
        <v>Eric</v>
      </c>
      <c r="N2839" s="10" t="str">
        <f>IFERROR(IF(Tableau1[[#This Row],[Date rendu]]-'Date de l''export'!$A$2&gt;0,"Non","Oui"),"Oui")</f>
        <v>Non</v>
      </c>
      <c r="O2839" s="11">
        <f>IF(Tableau1[[#This Row],[En retard?]]="Non",Tableau1[[#This Row],[Date rendu]]-'Date de l''export'!$A$2,0)</f>
        <v>0.74041666666744277</v>
      </c>
      <c r="P2839" s="14" t="str">
        <f>IF(Tableau1[[#This Row],[En retard?]]="Oui","HD",IF(Tableau1[Délai restant]&lt;1,"&lt;24h",IF(Tableau1[Délai restant]&lt;2,"&lt;48h","≥48h")))</f>
        <v>&lt;24h</v>
      </c>
      <c r="Q2839" s="14" t="str">
        <f>IF(AND(Tableau1[[#This Row],[En retard?]]="Oui",OR(Tableau1[[#This Row],[Product]]="Citron",Tableau1[[#This Row],[Product]]="Amandes")),"Oui","Non")</f>
        <v>Non</v>
      </c>
      <c r="R2839" t="str">
        <f>CONCATENATE(Tableau1[[#This Row],[OrderCode]],"|",Tableau1[[#This Row],[AnaCode]],"|",Tableau1[[#This Row],[Product]])</f>
        <v>CMD01685902|MTX|Pomme de terre</v>
      </c>
    </row>
    <row r="2840" spans="1:18" x14ac:dyDescent="0.25">
      <c r="A2840" s="1" t="s">
        <v>4209</v>
      </c>
      <c r="B2840" s="1" t="s">
        <v>19</v>
      </c>
      <c r="C2840" s="3" t="s">
        <v>73</v>
      </c>
      <c r="D2840" s="3" t="s">
        <v>23</v>
      </c>
      <c r="E2840" s="1" t="s">
        <v>107</v>
      </c>
      <c r="F2840" s="1" t="s">
        <v>4210</v>
      </c>
      <c r="G2840" s="1" t="s">
        <v>973</v>
      </c>
      <c r="H2840" s="3">
        <f>SUBSTITUTE(LEFT(Tableau1[[#This Row],[OrderDate]],17),".",":")+0</f>
        <v>43571.701585648145</v>
      </c>
      <c r="I2840" s="3">
        <f>SUBSTITUTE(LEFT(Tableau1[[#This Row],[OrderDueTo]],17),".",":")+0</f>
        <v>43575.5</v>
      </c>
      <c r="J2840" s="13" t="str">
        <f>VLOOKUP(Tableau1[[#This Row],[AnaCode]],'Config Analyses'!A:C,2,FALSE)</f>
        <v>Analyse nutritionelle</v>
      </c>
      <c r="K2840" s="13" t="str">
        <f>VLOOKUP(Tableau1[[#This Row],[AnaCode]],'Config Analyses'!A:C,3,FALSE)</f>
        <v>Equipe 2</v>
      </c>
      <c r="L2840" s="13" t="str">
        <f>VLOOKUP(Tableau1[[#This Row],[CustomerCode]],'Config Clients'!A:D,3,FALSE)</f>
        <v>Entreprises agro-alimentaires</v>
      </c>
      <c r="M2840" s="13" t="str">
        <f>VLOOKUP(Tableau1[[#This Row],[CustomerCode]],'Config Clients'!A:D,4,FALSE)</f>
        <v>Julien</v>
      </c>
      <c r="N2840" s="10" t="str">
        <f>IFERROR(IF(Tableau1[[#This Row],[Date rendu]]-'Date de l''export'!$A$2&gt;0,"Non","Oui"),"Oui")</f>
        <v>Non</v>
      </c>
      <c r="O2840" s="11">
        <f>IF(Tableau1[[#This Row],[En retard?]]="Non",Tableau1[[#This Row],[Date rendu]]-'Date de l''export'!$A$2,0)</f>
        <v>3.7404166666674428</v>
      </c>
      <c r="P2840" s="14" t="str">
        <f>IF(Tableau1[[#This Row],[En retard?]]="Oui","HD",IF(Tableau1[Délai restant]&lt;1,"&lt;24h",IF(Tableau1[Délai restant]&lt;2,"&lt;48h","≥48h")))</f>
        <v>≥48h</v>
      </c>
      <c r="Q2840" s="14" t="str">
        <f>IF(AND(Tableau1[[#This Row],[En retard?]]="Oui",OR(Tableau1[[#This Row],[Product]]="Citron",Tableau1[[#This Row],[Product]]="Amandes")),"Oui","Non")</f>
        <v>Non</v>
      </c>
      <c r="R2840" t="str">
        <f>CONCATENATE(Tableau1[[#This Row],[OrderCode]],"|",Tableau1[[#This Row],[AnaCode]],"|",Tableau1[[#This Row],[Product]])</f>
        <v>CMD01595502|NTR|Bettrave</v>
      </c>
    </row>
    <row r="2841" spans="1:18" x14ac:dyDescent="0.25">
      <c r="A2841" s="1" t="s">
        <v>3420</v>
      </c>
      <c r="B2841" s="1" t="s">
        <v>42</v>
      </c>
      <c r="C2841" s="3" t="s">
        <v>188</v>
      </c>
      <c r="D2841" s="3" t="s">
        <v>38</v>
      </c>
      <c r="E2841" s="1" t="s">
        <v>107</v>
      </c>
      <c r="F2841" s="1" t="s">
        <v>4211</v>
      </c>
      <c r="G2841" s="1" t="s">
        <v>973</v>
      </c>
      <c r="H2841" s="3">
        <f>SUBSTITUTE(LEFT(Tableau1[[#This Row],[OrderDate]],17),".",":")+0</f>
        <v>43571.703009259261</v>
      </c>
      <c r="I2841" s="3">
        <f>SUBSTITUTE(LEFT(Tableau1[[#This Row],[OrderDueTo]],17),".",":")+0</f>
        <v>43575.5</v>
      </c>
      <c r="J2841" s="13" t="str">
        <f>VLOOKUP(Tableau1[[#This Row],[AnaCode]],'Config Analyses'!A:C,2,FALSE)</f>
        <v>Analyse nutritionelle</v>
      </c>
      <c r="K2841" s="13" t="str">
        <f>VLOOKUP(Tableau1[[#This Row],[AnaCode]],'Config Analyses'!A:C,3,FALSE)</f>
        <v>Equipe 2</v>
      </c>
      <c r="L2841" s="13" t="str">
        <f>VLOOKUP(Tableau1[[#This Row],[CustomerCode]],'Config Clients'!A:D,3,FALSE)</f>
        <v>Coopérative agricole</v>
      </c>
      <c r="M2841" s="13" t="str">
        <f>VLOOKUP(Tableau1[[#This Row],[CustomerCode]],'Config Clients'!A:D,4,FALSE)</f>
        <v>Julie</v>
      </c>
      <c r="N2841" s="10" t="str">
        <f>IFERROR(IF(Tableau1[[#This Row],[Date rendu]]-'Date de l''export'!$A$2&gt;0,"Non","Oui"),"Oui")</f>
        <v>Non</v>
      </c>
      <c r="O2841" s="11">
        <f>IF(Tableau1[[#This Row],[En retard?]]="Non",Tableau1[[#This Row],[Date rendu]]-'Date de l''export'!$A$2,0)</f>
        <v>3.7404166666674428</v>
      </c>
      <c r="P2841" s="14" t="str">
        <f>IF(Tableau1[[#This Row],[En retard?]]="Oui","HD",IF(Tableau1[Délai restant]&lt;1,"&lt;24h",IF(Tableau1[Délai restant]&lt;2,"&lt;48h","≥48h")))</f>
        <v>≥48h</v>
      </c>
      <c r="Q2841" s="14" t="str">
        <f>IF(AND(Tableau1[[#This Row],[En retard?]]="Oui",OR(Tableau1[[#This Row],[Product]]="Citron",Tableau1[[#This Row],[Product]]="Amandes")),"Oui","Non")</f>
        <v>Non</v>
      </c>
      <c r="R2841" t="str">
        <f>CONCATENATE(Tableau1[[#This Row],[OrderCode]],"|",Tableau1[[#This Row],[AnaCode]],"|",Tableau1[[#This Row],[Product]])</f>
        <v>CMD01646417|NTR|Jus de fruits</v>
      </c>
    </row>
    <row r="2842" spans="1:18" x14ac:dyDescent="0.25">
      <c r="A2842" s="1" t="s">
        <v>3765</v>
      </c>
      <c r="B2842" s="1" t="s">
        <v>42</v>
      </c>
      <c r="C2842" s="3" t="s">
        <v>188</v>
      </c>
      <c r="D2842" s="3" t="s">
        <v>38</v>
      </c>
      <c r="E2842" s="1" t="s">
        <v>179</v>
      </c>
      <c r="F2842" s="1" t="s">
        <v>4212</v>
      </c>
      <c r="G2842" s="1" t="s">
        <v>945</v>
      </c>
      <c r="H2842" s="3">
        <f>SUBSTITUTE(LEFT(Tableau1[[#This Row],[OrderDate]],17),".",":")+0</f>
        <v>43571.703055555554</v>
      </c>
      <c r="I2842" s="3">
        <f>SUBSTITUTE(LEFT(Tableau1[[#This Row],[OrderDueTo]],17),".",":")+0</f>
        <v>43572.5</v>
      </c>
      <c r="J2842" s="13" t="str">
        <f>VLOOKUP(Tableau1[[#This Row],[AnaCode]],'Config Analyses'!A:C,2,FALSE)</f>
        <v>Analyse métaux lourds</v>
      </c>
      <c r="K2842" s="13" t="str">
        <f>VLOOKUP(Tableau1[[#This Row],[AnaCode]],'Config Analyses'!A:C,3,FALSE)</f>
        <v>Equipe 1</v>
      </c>
      <c r="L2842" s="13" t="str">
        <f>VLOOKUP(Tableau1[[#This Row],[CustomerCode]],'Config Clients'!A:D,3,FALSE)</f>
        <v>Coopérative agricole</v>
      </c>
      <c r="M2842" s="13" t="str">
        <f>VLOOKUP(Tableau1[[#This Row],[CustomerCode]],'Config Clients'!A:D,4,FALSE)</f>
        <v>Julie</v>
      </c>
      <c r="N2842" s="10" t="str">
        <f>IFERROR(IF(Tableau1[[#This Row],[Date rendu]]-'Date de l''export'!$A$2&gt;0,"Non","Oui"),"Oui")</f>
        <v>Non</v>
      </c>
      <c r="O2842" s="11">
        <f>IF(Tableau1[[#This Row],[En retard?]]="Non",Tableau1[[#This Row],[Date rendu]]-'Date de l''export'!$A$2,0)</f>
        <v>0.74041666666744277</v>
      </c>
      <c r="P2842" s="14" t="str">
        <f>IF(Tableau1[[#This Row],[En retard?]]="Oui","HD",IF(Tableau1[Délai restant]&lt;1,"&lt;24h",IF(Tableau1[Délai restant]&lt;2,"&lt;48h","≥48h")))</f>
        <v>&lt;24h</v>
      </c>
      <c r="Q2842" s="14" t="str">
        <f>IF(AND(Tableau1[[#This Row],[En retard?]]="Oui",OR(Tableau1[[#This Row],[Product]]="Citron",Tableau1[[#This Row],[Product]]="Amandes")),"Oui","Non")</f>
        <v>Non</v>
      </c>
      <c r="R2842" t="str">
        <f>CONCATENATE(Tableau1[[#This Row],[OrderCode]],"|",Tableau1[[#This Row],[AnaCode]],"|",Tableau1[[#This Row],[Product]])</f>
        <v>CMD01646431|MTX|Jus de fruits</v>
      </c>
    </row>
    <row r="2843" spans="1:18" x14ac:dyDescent="0.25">
      <c r="A2843" s="1" t="s">
        <v>4213</v>
      </c>
      <c r="B2843" s="1" t="s">
        <v>42</v>
      </c>
      <c r="C2843" s="3" t="s">
        <v>73</v>
      </c>
      <c r="D2843" s="3" t="s">
        <v>23</v>
      </c>
      <c r="E2843" s="1" t="s">
        <v>130</v>
      </c>
      <c r="F2843" s="1" t="s">
        <v>4214</v>
      </c>
      <c r="G2843" s="1" t="s">
        <v>1365</v>
      </c>
      <c r="H2843" s="3">
        <f>SUBSTITUTE(LEFT(Tableau1[[#This Row],[OrderDate]],17),".",":")+0</f>
        <v>43571.703287037039</v>
      </c>
      <c r="I2843" s="3">
        <f>SUBSTITUTE(LEFT(Tableau1[[#This Row],[OrderDueTo]],17),".",":")+0</f>
        <v>43579.5</v>
      </c>
      <c r="J2843" s="13" t="str">
        <f>VLOOKUP(Tableau1[[#This Row],[AnaCode]],'Config Analyses'!A:C,2,FALSE)</f>
        <v>Analyse pesticides</v>
      </c>
      <c r="K2843" s="13" t="str">
        <f>VLOOKUP(Tableau1[[#This Row],[AnaCode]],'Config Analyses'!A:C,3,FALSE)</f>
        <v>Equipe 3</v>
      </c>
      <c r="L2843" s="13" t="str">
        <f>VLOOKUP(Tableau1[[#This Row],[CustomerCode]],'Config Clients'!A:D,3,FALSE)</f>
        <v>Entreprises agro-alimentaires</v>
      </c>
      <c r="M2843" s="13" t="str">
        <f>VLOOKUP(Tableau1[[#This Row],[CustomerCode]],'Config Clients'!A:D,4,FALSE)</f>
        <v>Julien</v>
      </c>
      <c r="N2843" s="10" t="str">
        <f>IFERROR(IF(Tableau1[[#This Row],[Date rendu]]-'Date de l''export'!$A$2&gt;0,"Non","Oui"),"Oui")</f>
        <v>Non</v>
      </c>
      <c r="O2843" s="11">
        <f>IF(Tableau1[[#This Row],[En retard?]]="Non",Tableau1[[#This Row],[Date rendu]]-'Date de l''export'!$A$2,0)</f>
        <v>7.7404166666674428</v>
      </c>
      <c r="P2843" s="14" t="str">
        <f>IF(Tableau1[[#This Row],[En retard?]]="Oui","HD",IF(Tableau1[Délai restant]&lt;1,"&lt;24h",IF(Tableau1[Délai restant]&lt;2,"&lt;48h","≥48h")))</f>
        <v>≥48h</v>
      </c>
      <c r="Q2843" s="14" t="str">
        <f>IF(AND(Tableau1[[#This Row],[En retard?]]="Oui",OR(Tableau1[[#This Row],[Product]]="Citron",Tableau1[[#This Row],[Product]]="Amandes")),"Oui","Non")</f>
        <v>Non</v>
      </c>
      <c r="R2843" t="str">
        <f>CONCATENATE(Tableau1[[#This Row],[OrderCode]],"|",Tableau1[[#This Row],[AnaCode]],"|",Tableau1[[#This Row],[Product]])</f>
        <v>CMD01696303|PEST|Jus de fruits</v>
      </c>
    </row>
    <row r="2844" spans="1:18" x14ac:dyDescent="0.25">
      <c r="A2844" s="1" t="s">
        <v>366</v>
      </c>
      <c r="B2844" s="1" t="s">
        <v>31</v>
      </c>
      <c r="C2844" s="3" t="s">
        <v>49</v>
      </c>
      <c r="D2844" s="3" t="s">
        <v>8</v>
      </c>
      <c r="E2844" s="1" t="s">
        <v>179</v>
      </c>
      <c r="F2844" s="1" t="s">
        <v>2812</v>
      </c>
      <c r="G2844" s="1" t="s">
        <v>945</v>
      </c>
      <c r="H2844" s="3">
        <f>SUBSTITUTE(LEFT(Tableau1[[#This Row],[OrderDate]],17),".",":")+0</f>
        <v>43571.703321759262</v>
      </c>
      <c r="I2844" s="3">
        <f>SUBSTITUTE(LEFT(Tableau1[[#This Row],[OrderDueTo]],17),".",":")+0</f>
        <v>43572.5</v>
      </c>
      <c r="J2844" s="13" t="str">
        <f>VLOOKUP(Tableau1[[#This Row],[AnaCode]],'Config Analyses'!A:C,2,FALSE)</f>
        <v>Analyse métaux lourds</v>
      </c>
      <c r="K2844" s="13" t="str">
        <f>VLOOKUP(Tableau1[[#This Row],[AnaCode]],'Config Analyses'!A:C,3,FALSE)</f>
        <v>Equipe 1</v>
      </c>
      <c r="L2844" s="13" t="str">
        <f>VLOOKUP(Tableau1[[#This Row],[CustomerCode]],'Config Clients'!A:D,3,FALSE)</f>
        <v>Grande surface</v>
      </c>
      <c r="M2844" s="13" t="str">
        <f>VLOOKUP(Tableau1[[#This Row],[CustomerCode]],'Config Clients'!A:D,4,FALSE)</f>
        <v>Eric</v>
      </c>
      <c r="N2844" s="10" t="str">
        <f>IFERROR(IF(Tableau1[[#This Row],[Date rendu]]-'Date de l''export'!$A$2&gt;0,"Non","Oui"),"Oui")</f>
        <v>Non</v>
      </c>
      <c r="O2844" s="11">
        <f>IF(Tableau1[[#This Row],[En retard?]]="Non",Tableau1[[#This Row],[Date rendu]]-'Date de l''export'!$A$2,0)</f>
        <v>0.74041666666744277</v>
      </c>
      <c r="P2844" s="14" t="str">
        <f>IF(Tableau1[[#This Row],[En retard?]]="Oui","HD",IF(Tableau1[Délai restant]&lt;1,"&lt;24h",IF(Tableau1[Délai restant]&lt;2,"&lt;48h","≥48h")))</f>
        <v>&lt;24h</v>
      </c>
      <c r="Q2844" s="14" t="str">
        <f>IF(AND(Tableau1[[#This Row],[En retard?]]="Oui",OR(Tableau1[[#This Row],[Product]]="Citron",Tableau1[[#This Row],[Product]]="Amandes")),"Oui","Non")</f>
        <v>Non</v>
      </c>
      <c r="R2844" t="str">
        <f>CONCATENATE(Tableau1[[#This Row],[OrderCode]],"|",Tableau1[[#This Row],[AnaCode]],"|",Tableau1[[#This Row],[Product]])</f>
        <v>CMD01645804|MTX|Pomme de terre</v>
      </c>
    </row>
    <row r="2845" spans="1:18" x14ac:dyDescent="0.25">
      <c r="A2845" s="1" t="s">
        <v>4215</v>
      </c>
      <c r="B2845" s="1" t="s">
        <v>42</v>
      </c>
      <c r="C2845" s="3" t="s">
        <v>73</v>
      </c>
      <c r="D2845" s="3" t="s">
        <v>23</v>
      </c>
      <c r="E2845" s="1" t="s">
        <v>130</v>
      </c>
      <c r="F2845" s="1" t="s">
        <v>4216</v>
      </c>
      <c r="G2845" s="1" t="s">
        <v>1365</v>
      </c>
      <c r="H2845" s="3">
        <f>SUBSTITUTE(LEFT(Tableau1[[#This Row],[OrderDate]],17),".",":")+0</f>
        <v>43571.703923611109</v>
      </c>
      <c r="I2845" s="3">
        <f>SUBSTITUTE(LEFT(Tableau1[[#This Row],[OrderDueTo]],17),".",":")+0</f>
        <v>43579.5</v>
      </c>
      <c r="J2845" s="13" t="str">
        <f>VLOOKUP(Tableau1[[#This Row],[AnaCode]],'Config Analyses'!A:C,2,FALSE)</f>
        <v>Analyse pesticides</v>
      </c>
      <c r="K2845" s="13" t="str">
        <f>VLOOKUP(Tableau1[[#This Row],[AnaCode]],'Config Analyses'!A:C,3,FALSE)</f>
        <v>Equipe 3</v>
      </c>
      <c r="L2845" s="13" t="str">
        <f>VLOOKUP(Tableau1[[#This Row],[CustomerCode]],'Config Clients'!A:D,3,FALSE)</f>
        <v>Entreprises agro-alimentaires</v>
      </c>
      <c r="M2845" s="13" t="str">
        <f>VLOOKUP(Tableau1[[#This Row],[CustomerCode]],'Config Clients'!A:D,4,FALSE)</f>
        <v>Julien</v>
      </c>
      <c r="N2845" s="10" t="str">
        <f>IFERROR(IF(Tableau1[[#This Row],[Date rendu]]-'Date de l''export'!$A$2&gt;0,"Non","Oui"),"Oui")</f>
        <v>Non</v>
      </c>
      <c r="O2845" s="11">
        <f>IF(Tableau1[[#This Row],[En retard?]]="Non",Tableau1[[#This Row],[Date rendu]]-'Date de l''export'!$A$2,0)</f>
        <v>7.7404166666674428</v>
      </c>
      <c r="P2845" s="14" t="str">
        <f>IF(Tableau1[[#This Row],[En retard?]]="Oui","HD",IF(Tableau1[Délai restant]&lt;1,"&lt;24h",IF(Tableau1[Délai restant]&lt;2,"&lt;48h","≥48h")))</f>
        <v>≥48h</v>
      </c>
      <c r="Q2845" s="14" t="str">
        <f>IF(AND(Tableau1[[#This Row],[En retard?]]="Oui",OR(Tableau1[[#This Row],[Product]]="Citron",Tableau1[[#This Row],[Product]]="Amandes")),"Oui","Non")</f>
        <v>Non</v>
      </c>
      <c r="R2845" t="str">
        <f>CONCATENATE(Tableau1[[#This Row],[OrderCode]],"|",Tableau1[[#This Row],[AnaCode]],"|",Tableau1[[#This Row],[Product]])</f>
        <v>CMD01572608|PEST|Jus de fruits</v>
      </c>
    </row>
    <row r="2846" spans="1:18" x14ac:dyDescent="0.25">
      <c r="A2846" s="1" t="s">
        <v>531</v>
      </c>
      <c r="B2846" s="1" t="s">
        <v>42</v>
      </c>
      <c r="C2846" s="3" t="s">
        <v>75</v>
      </c>
      <c r="D2846" s="3" t="s">
        <v>24</v>
      </c>
      <c r="E2846" s="1" t="s">
        <v>107</v>
      </c>
      <c r="F2846" s="1" t="s">
        <v>3125</v>
      </c>
      <c r="G2846" s="1" t="s">
        <v>973</v>
      </c>
      <c r="H2846" s="3">
        <f>SUBSTITUTE(LEFT(Tableau1[[#This Row],[OrderDate]],17),".",":")+0</f>
        <v>43571.705578703702</v>
      </c>
      <c r="I2846" s="3">
        <f>SUBSTITUTE(LEFT(Tableau1[[#This Row],[OrderDueTo]],17),".",":")+0</f>
        <v>43575.5</v>
      </c>
      <c r="J2846" s="13" t="str">
        <f>VLOOKUP(Tableau1[[#This Row],[AnaCode]],'Config Analyses'!A:C,2,FALSE)</f>
        <v>Analyse nutritionelle</v>
      </c>
      <c r="K2846" s="13" t="str">
        <f>VLOOKUP(Tableau1[[#This Row],[AnaCode]],'Config Analyses'!A:C,3,FALSE)</f>
        <v>Equipe 2</v>
      </c>
      <c r="L2846" s="13" t="str">
        <f>VLOOKUP(Tableau1[[#This Row],[CustomerCode]],'Config Clients'!A:D,3,FALSE)</f>
        <v>Entreprises agro-alimentaires</v>
      </c>
      <c r="M2846" s="13" t="str">
        <f>VLOOKUP(Tableau1[[#This Row],[CustomerCode]],'Config Clients'!A:D,4,FALSE)</f>
        <v>Julien</v>
      </c>
      <c r="N2846" s="10" t="str">
        <f>IFERROR(IF(Tableau1[[#This Row],[Date rendu]]-'Date de l''export'!$A$2&gt;0,"Non","Oui"),"Oui")</f>
        <v>Non</v>
      </c>
      <c r="O2846" s="11">
        <f>IF(Tableau1[[#This Row],[En retard?]]="Non",Tableau1[[#This Row],[Date rendu]]-'Date de l''export'!$A$2,0)</f>
        <v>3.7404166666674428</v>
      </c>
      <c r="P2846" s="14" t="str">
        <f>IF(Tableau1[[#This Row],[En retard?]]="Oui","HD",IF(Tableau1[Délai restant]&lt;1,"&lt;24h",IF(Tableau1[Délai restant]&lt;2,"&lt;48h","≥48h")))</f>
        <v>≥48h</v>
      </c>
      <c r="Q2846" s="14" t="str">
        <f>IF(AND(Tableau1[[#This Row],[En retard?]]="Oui",OR(Tableau1[[#This Row],[Product]]="Citron",Tableau1[[#This Row],[Product]]="Amandes")),"Oui","Non")</f>
        <v>Non</v>
      </c>
      <c r="R2846" t="str">
        <f>CONCATENATE(Tableau1[[#This Row],[OrderCode]],"|",Tableau1[[#This Row],[AnaCode]],"|",Tableau1[[#This Row],[Product]])</f>
        <v>CMD01790307|NTR|Jus de fruits</v>
      </c>
    </row>
    <row r="2847" spans="1:18" x14ac:dyDescent="0.25">
      <c r="A2847" s="1" t="s">
        <v>3877</v>
      </c>
      <c r="B2847" s="1" t="s">
        <v>30</v>
      </c>
      <c r="C2847" s="3" t="s">
        <v>188</v>
      </c>
      <c r="D2847" s="3" t="s">
        <v>38</v>
      </c>
      <c r="E2847" s="1" t="s">
        <v>107</v>
      </c>
      <c r="F2847" s="1" t="s">
        <v>4217</v>
      </c>
      <c r="G2847" s="1" t="s">
        <v>973</v>
      </c>
      <c r="H2847" s="3">
        <f>SUBSTITUTE(LEFT(Tableau1[[#This Row],[OrderDate]],17),".",":")+0</f>
        <v>43571.705706018518</v>
      </c>
      <c r="I2847" s="3">
        <f>SUBSTITUTE(LEFT(Tableau1[[#This Row],[OrderDueTo]],17),".",":")+0</f>
        <v>43575.5</v>
      </c>
      <c r="J2847" s="13" t="str">
        <f>VLOOKUP(Tableau1[[#This Row],[AnaCode]],'Config Analyses'!A:C,2,FALSE)</f>
        <v>Analyse nutritionelle</v>
      </c>
      <c r="K2847" s="13" t="str">
        <f>VLOOKUP(Tableau1[[#This Row],[AnaCode]],'Config Analyses'!A:C,3,FALSE)</f>
        <v>Equipe 2</v>
      </c>
      <c r="L2847" s="13" t="str">
        <f>VLOOKUP(Tableau1[[#This Row],[CustomerCode]],'Config Clients'!A:D,3,FALSE)</f>
        <v>Coopérative agricole</v>
      </c>
      <c r="M2847" s="13" t="str">
        <f>VLOOKUP(Tableau1[[#This Row],[CustomerCode]],'Config Clients'!A:D,4,FALSE)</f>
        <v>Julie</v>
      </c>
      <c r="N2847" s="10" t="str">
        <f>IFERROR(IF(Tableau1[[#This Row],[Date rendu]]-'Date de l''export'!$A$2&gt;0,"Non","Oui"),"Oui")</f>
        <v>Non</v>
      </c>
      <c r="O2847" s="11">
        <f>IF(Tableau1[[#This Row],[En retard?]]="Non",Tableau1[[#This Row],[Date rendu]]-'Date de l''export'!$A$2,0)</f>
        <v>3.7404166666674428</v>
      </c>
      <c r="P2847" s="14" t="str">
        <f>IF(Tableau1[[#This Row],[En retard?]]="Oui","HD",IF(Tableau1[Délai restant]&lt;1,"&lt;24h",IF(Tableau1[Délai restant]&lt;2,"&lt;48h","≥48h")))</f>
        <v>≥48h</v>
      </c>
      <c r="Q2847" s="14" t="str">
        <f>IF(AND(Tableau1[[#This Row],[En retard?]]="Oui",OR(Tableau1[[#This Row],[Product]]="Citron",Tableau1[[#This Row],[Product]]="Amandes")),"Oui","Non")</f>
        <v>Non</v>
      </c>
      <c r="R2847" t="str">
        <f>CONCATENATE(Tableau1[[#This Row],[OrderCode]],"|",Tableau1[[#This Row],[AnaCode]],"|",Tableau1[[#This Row],[Product]])</f>
        <v>CMD01695010|NTR|Bœuf</v>
      </c>
    </row>
    <row r="2848" spans="1:18" x14ac:dyDescent="0.25">
      <c r="A2848" s="1" t="s">
        <v>926</v>
      </c>
      <c r="B2848" s="1" t="s">
        <v>31</v>
      </c>
      <c r="C2848" s="3" t="s">
        <v>61</v>
      </c>
      <c r="D2848" s="3" t="s">
        <v>14</v>
      </c>
      <c r="E2848" s="1" t="s">
        <v>107</v>
      </c>
      <c r="F2848" s="1" t="s">
        <v>3127</v>
      </c>
      <c r="G2848" s="1" t="s">
        <v>973</v>
      </c>
      <c r="H2848" s="3">
        <f>SUBSTITUTE(LEFT(Tableau1[[#This Row],[OrderDate]],17),".",":")+0</f>
        <v>43571.707835648151</v>
      </c>
      <c r="I2848" s="3">
        <f>SUBSTITUTE(LEFT(Tableau1[[#This Row],[OrderDueTo]],17),".",":")+0</f>
        <v>43575.5</v>
      </c>
      <c r="J2848" s="13" t="str">
        <f>VLOOKUP(Tableau1[[#This Row],[AnaCode]],'Config Analyses'!A:C,2,FALSE)</f>
        <v>Analyse nutritionelle</v>
      </c>
      <c r="K2848" s="13" t="str">
        <f>VLOOKUP(Tableau1[[#This Row],[AnaCode]],'Config Analyses'!A:C,3,FALSE)</f>
        <v>Equipe 2</v>
      </c>
      <c r="L2848" s="13" t="str">
        <f>VLOOKUP(Tableau1[[#This Row],[CustomerCode]],'Config Clients'!A:D,3,FALSE)</f>
        <v>Grande surface</v>
      </c>
      <c r="M2848" s="13" t="str">
        <f>VLOOKUP(Tableau1[[#This Row],[CustomerCode]],'Config Clients'!A:D,4,FALSE)</f>
        <v>Eric</v>
      </c>
      <c r="N2848" s="10" t="str">
        <f>IFERROR(IF(Tableau1[[#This Row],[Date rendu]]-'Date de l''export'!$A$2&gt;0,"Non","Oui"),"Oui")</f>
        <v>Non</v>
      </c>
      <c r="O2848" s="11">
        <f>IF(Tableau1[[#This Row],[En retard?]]="Non",Tableau1[[#This Row],[Date rendu]]-'Date de l''export'!$A$2,0)</f>
        <v>3.7404166666674428</v>
      </c>
      <c r="P2848" s="14" t="str">
        <f>IF(Tableau1[[#This Row],[En retard?]]="Oui","HD",IF(Tableau1[Délai restant]&lt;1,"&lt;24h",IF(Tableau1[Délai restant]&lt;2,"&lt;48h","≥48h")))</f>
        <v>≥48h</v>
      </c>
      <c r="Q2848" s="14" t="str">
        <f>IF(AND(Tableau1[[#This Row],[En retard?]]="Oui",OR(Tableau1[[#This Row],[Product]]="Citron",Tableau1[[#This Row],[Product]]="Amandes")),"Oui","Non")</f>
        <v>Non</v>
      </c>
      <c r="R2848" t="str">
        <f>CONCATENATE(Tableau1[[#This Row],[OrderCode]],"|",Tableau1[[#This Row],[AnaCode]],"|",Tableau1[[#This Row],[Product]])</f>
        <v>CMD01389603|NTR|Pomme de terre</v>
      </c>
    </row>
    <row r="2849" spans="1:18" x14ac:dyDescent="0.25">
      <c r="A2849" s="1" t="s">
        <v>3857</v>
      </c>
      <c r="B2849" s="1" t="s">
        <v>42</v>
      </c>
      <c r="C2849" s="3" t="s">
        <v>188</v>
      </c>
      <c r="D2849" s="3" t="s">
        <v>38</v>
      </c>
      <c r="E2849" s="1" t="s">
        <v>179</v>
      </c>
      <c r="F2849" s="1" t="s">
        <v>4218</v>
      </c>
      <c r="G2849" s="1" t="s">
        <v>945</v>
      </c>
      <c r="H2849" s="3">
        <f>SUBSTITUTE(LEFT(Tableau1[[#This Row],[OrderDate]],17),".",":")+0</f>
        <v>43571.707858796297</v>
      </c>
      <c r="I2849" s="3">
        <f>SUBSTITUTE(LEFT(Tableau1[[#This Row],[OrderDueTo]],17),".",":")+0</f>
        <v>43572.5</v>
      </c>
      <c r="J2849" s="13" t="str">
        <f>VLOOKUP(Tableau1[[#This Row],[AnaCode]],'Config Analyses'!A:C,2,FALSE)</f>
        <v>Analyse métaux lourds</v>
      </c>
      <c r="K2849" s="13" t="str">
        <f>VLOOKUP(Tableau1[[#This Row],[AnaCode]],'Config Analyses'!A:C,3,FALSE)</f>
        <v>Equipe 1</v>
      </c>
      <c r="L2849" s="13" t="str">
        <f>VLOOKUP(Tableau1[[#This Row],[CustomerCode]],'Config Clients'!A:D,3,FALSE)</f>
        <v>Coopérative agricole</v>
      </c>
      <c r="M2849" s="13" t="str">
        <f>VLOOKUP(Tableau1[[#This Row],[CustomerCode]],'Config Clients'!A:D,4,FALSE)</f>
        <v>Julie</v>
      </c>
      <c r="N2849" s="10" t="str">
        <f>IFERROR(IF(Tableau1[[#This Row],[Date rendu]]-'Date de l''export'!$A$2&gt;0,"Non","Oui"),"Oui")</f>
        <v>Non</v>
      </c>
      <c r="O2849" s="11">
        <f>IF(Tableau1[[#This Row],[En retard?]]="Non",Tableau1[[#This Row],[Date rendu]]-'Date de l''export'!$A$2,0)</f>
        <v>0.74041666666744277</v>
      </c>
      <c r="P2849" s="14" t="str">
        <f>IF(Tableau1[[#This Row],[En retard?]]="Oui","HD",IF(Tableau1[Délai restant]&lt;1,"&lt;24h",IF(Tableau1[Délai restant]&lt;2,"&lt;48h","≥48h")))</f>
        <v>&lt;24h</v>
      </c>
      <c r="Q2849" s="14" t="str">
        <f>IF(AND(Tableau1[[#This Row],[En retard?]]="Oui",OR(Tableau1[[#This Row],[Product]]="Citron",Tableau1[[#This Row],[Product]]="Amandes")),"Oui","Non")</f>
        <v>Non</v>
      </c>
      <c r="R2849" t="str">
        <f>CONCATENATE(Tableau1[[#This Row],[OrderCode]],"|",Tableau1[[#This Row],[AnaCode]],"|",Tableau1[[#This Row],[Product]])</f>
        <v>CMD01695019|MTX|Jus de fruits</v>
      </c>
    </row>
    <row r="2850" spans="1:18" x14ac:dyDescent="0.25">
      <c r="A2850" s="1" t="s">
        <v>3297</v>
      </c>
      <c r="B2850" s="1" t="s">
        <v>30</v>
      </c>
      <c r="C2850" s="3" t="s">
        <v>188</v>
      </c>
      <c r="D2850" s="3" t="s">
        <v>38</v>
      </c>
      <c r="E2850" s="1" t="s">
        <v>179</v>
      </c>
      <c r="F2850" s="1" t="s">
        <v>4219</v>
      </c>
      <c r="G2850" s="1" t="s">
        <v>945</v>
      </c>
      <c r="H2850" s="3">
        <f>SUBSTITUTE(LEFT(Tableau1[[#This Row],[OrderDate]],17),".",":")+0</f>
        <v>43571.708425925928</v>
      </c>
      <c r="I2850" s="3">
        <f>SUBSTITUTE(LEFT(Tableau1[[#This Row],[OrderDueTo]],17),".",":")+0</f>
        <v>43572.5</v>
      </c>
      <c r="J2850" s="13" t="str">
        <f>VLOOKUP(Tableau1[[#This Row],[AnaCode]],'Config Analyses'!A:C,2,FALSE)</f>
        <v>Analyse métaux lourds</v>
      </c>
      <c r="K2850" s="13" t="str">
        <f>VLOOKUP(Tableau1[[#This Row],[AnaCode]],'Config Analyses'!A:C,3,FALSE)</f>
        <v>Equipe 1</v>
      </c>
      <c r="L2850" s="13" t="str">
        <f>VLOOKUP(Tableau1[[#This Row],[CustomerCode]],'Config Clients'!A:D,3,FALSE)</f>
        <v>Coopérative agricole</v>
      </c>
      <c r="M2850" s="13" t="str">
        <f>VLOOKUP(Tableau1[[#This Row],[CustomerCode]],'Config Clients'!A:D,4,FALSE)</f>
        <v>Julie</v>
      </c>
      <c r="N2850" s="10" t="str">
        <f>IFERROR(IF(Tableau1[[#This Row],[Date rendu]]-'Date de l''export'!$A$2&gt;0,"Non","Oui"),"Oui")</f>
        <v>Non</v>
      </c>
      <c r="O2850" s="11">
        <f>IF(Tableau1[[#This Row],[En retard?]]="Non",Tableau1[[#This Row],[Date rendu]]-'Date de l''export'!$A$2,0)</f>
        <v>0.74041666666744277</v>
      </c>
      <c r="P2850" s="14" t="str">
        <f>IF(Tableau1[[#This Row],[En retard?]]="Oui","HD",IF(Tableau1[Délai restant]&lt;1,"&lt;24h",IF(Tableau1[Délai restant]&lt;2,"&lt;48h","≥48h")))</f>
        <v>&lt;24h</v>
      </c>
      <c r="Q2850" s="14" t="str">
        <f>IF(AND(Tableau1[[#This Row],[En retard?]]="Oui",OR(Tableau1[[#This Row],[Product]]="Citron",Tableau1[[#This Row],[Product]]="Amandes")),"Oui","Non")</f>
        <v>Non</v>
      </c>
      <c r="R2850" t="str">
        <f>CONCATENATE(Tableau1[[#This Row],[OrderCode]],"|",Tableau1[[#This Row],[AnaCode]],"|",Tableau1[[#This Row],[Product]])</f>
        <v>CMD01695014|MTX|Bœuf</v>
      </c>
    </row>
    <row r="2851" spans="1:18" x14ac:dyDescent="0.25">
      <c r="A2851" s="1" t="s">
        <v>507</v>
      </c>
      <c r="B2851" s="1" t="s">
        <v>12</v>
      </c>
      <c r="C2851" s="3" t="s">
        <v>61</v>
      </c>
      <c r="D2851" s="3" t="s">
        <v>14</v>
      </c>
      <c r="E2851" s="1" t="s">
        <v>130</v>
      </c>
      <c r="F2851" s="1" t="s">
        <v>2094</v>
      </c>
      <c r="G2851" s="1" t="s">
        <v>1365</v>
      </c>
      <c r="H2851" s="3">
        <f>SUBSTITUTE(LEFT(Tableau1[[#This Row],[OrderDate]],17),".",":")+0</f>
        <v>43571.710393518515</v>
      </c>
      <c r="I2851" s="3">
        <f>SUBSTITUTE(LEFT(Tableau1[[#This Row],[OrderDueTo]],17),".",":")+0</f>
        <v>43579.5</v>
      </c>
      <c r="J2851" s="13" t="str">
        <f>VLOOKUP(Tableau1[[#This Row],[AnaCode]],'Config Analyses'!A:C,2,FALSE)</f>
        <v>Analyse pesticides</v>
      </c>
      <c r="K2851" s="13" t="str">
        <f>VLOOKUP(Tableau1[[#This Row],[AnaCode]],'Config Analyses'!A:C,3,FALSE)</f>
        <v>Equipe 3</v>
      </c>
      <c r="L2851" s="13" t="str">
        <f>VLOOKUP(Tableau1[[#This Row],[CustomerCode]],'Config Clients'!A:D,3,FALSE)</f>
        <v>Grande surface</v>
      </c>
      <c r="M2851" s="13" t="str">
        <f>VLOOKUP(Tableau1[[#This Row],[CustomerCode]],'Config Clients'!A:D,4,FALSE)</f>
        <v>Eric</v>
      </c>
      <c r="N2851" s="10" t="str">
        <f>IFERROR(IF(Tableau1[[#This Row],[Date rendu]]-'Date de l''export'!$A$2&gt;0,"Non","Oui"),"Oui")</f>
        <v>Non</v>
      </c>
      <c r="O2851" s="11">
        <f>IF(Tableau1[[#This Row],[En retard?]]="Non",Tableau1[[#This Row],[Date rendu]]-'Date de l''export'!$A$2,0)</f>
        <v>7.7404166666674428</v>
      </c>
      <c r="P2851" s="14" t="str">
        <f>IF(Tableau1[[#This Row],[En retard?]]="Oui","HD",IF(Tableau1[Délai restant]&lt;1,"&lt;24h",IF(Tableau1[Délai restant]&lt;2,"&lt;48h","≥48h")))</f>
        <v>≥48h</v>
      </c>
      <c r="Q2851" s="14" t="str">
        <f>IF(AND(Tableau1[[#This Row],[En retard?]]="Oui",OR(Tableau1[[#This Row],[Product]]="Citron",Tableau1[[#This Row],[Product]]="Amandes")),"Oui","Non")</f>
        <v>Non</v>
      </c>
      <c r="R2851" t="str">
        <f>CONCATENATE(Tableau1[[#This Row],[OrderCode]],"|",Tableau1[[#This Row],[AnaCode]],"|",Tableau1[[#This Row],[Product]])</f>
        <v>CMD01780802|PEST|Pruneau</v>
      </c>
    </row>
    <row r="2852" spans="1:18" x14ac:dyDescent="0.25">
      <c r="A2852" s="1" t="s">
        <v>476</v>
      </c>
      <c r="B2852" s="1" t="s">
        <v>19</v>
      </c>
      <c r="C2852" s="3" t="s">
        <v>54</v>
      </c>
      <c r="D2852" s="3" t="s">
        <v>10</v>
      </c>
      <c r="E2852" s="1" t="s">
        <v>179</v>
      </c>
      <c r="F2852" s="1" t="s">
        <v>3128</v>
      </c>
      <c r="G2852" s="1" t="s">
        <v>945</v>
      </c>
      <c r="H2852" s="3">
        <f>SUBSTITUTE(LEFT(Tableau1[[#This Row],[OrderDate]],17),".",":")+0</f>
        <v>43571.710833333331</v>
      </c>
      <c r="I2852" s="3">
        <f>SUBSTITUTE(LEFT(Tableau1[[#This Row],[OrderDueTo]],17),".",":")+0</f>
        <v>43572.5</v>
      </c>
      <c r="J2852" s="13" t="str">
        <f>VLOOKUP(Tableau1[[#This Row],[AnaCode]],'Config Analyses'!A:C,2,FALSE)</f>
        <v>Analyse métaux lourds</v>
      </c>
      <c r="K2852" s="13" t="str">
        <f>VLOOKUP(Tableau1[[#This Row],[AnaCode]],'Config Analyses'!A:C,3,FALSE)</f>
        <v>Equipe 1</v>
      </c>
      <c r="L2852" s="13" t="str">
        <f>VLOOKUP(Tableau1[[#This Row],[CustomerCode]],'Config Clients'!A:D,3,FALSE)</f>
        <v>Coopérative agricole</v>
      </c>
      <c r="M2852" s="13" t="str">
        <f>VLOOKUP(Tableau1[[#This Row],[CustomerCode]],'Config Clients'!A:D,4,FALSE)</f>
        <v>Julie</v>
      </c>
      <c r="N2852" s="10" t="str">
        <f>IFERROR(IF(Tableau1[[#This Row],[Date rendu]]-'Date de l''export'!$A$2&gt;0,"Non","Oui"),"Oui")</f>
        <v>Non</v>
      </c>
      <c r="O2852" s="11">
        <f>IF(Tableau1[[#This Row],[En retard?]]="Non",Tableau1[[#This Row],[Date rendu]]-'Date de l''export'!$A$2,0)</f>
        <v>0.74041666666744277</v>
      </c>
      <c r="P2852" s="14" t="str">
        <f>IF(Tableau1[[#This Row],[En retard?]]="Oui","HD",IF(Tableau1[Délai restant]&lt;1,"&lt;24h",IF(Tableau1[Délai restant]&lt;2,"&lt;48h","≥48h")))</f>
        <v>&lt;24h</v>
      </c>
      <c r="Q2852" s="14" t="str">
        <f>IF(AND(Tableau1[[#This Row],[En retard?]]="Oui",OR(Tableau1[[#This Row],[Product]]="Citron",Tableau1[[#This Row],[Product]]="Amandes")),"Oui","Non")</f>
        <v>Non</v>
      </c>
      <c r="R2852" t="str">
        <f>CONCATENATE(Tableau1[[#This Row],[OrderCode]],"|",Tableau1[[#This Row],[AnaCode]],"|",Tableau1[[#This Row],[Product]])</f>
        <v>CMD01765704|MTX|Bettrave</v>
      </c>
    </row>
    <row r="2853" spans="1:18" x14ac:dyDescent="0.25">
      <c r="A2853" s="1" t="s">
        <v>257</v>
      </c>
      <c r="B2853" s="1" t="s">
        <v>20</v>
      </c>
      <c r="C2853" s="3" t="s">
        <v>61</v>
      </c>
      <c r="D2853" s="3" t="s">
        <v>14</v>
      </c>
      <c r="E2853" s="1" t="s">
        <v>179</v>
      </c>
      <c r="F2853" s="1" t="s">
        <v>1584</v>
      </c>
      <c r="G2853" s="1" t="s">
        <v>945</v>
      </c>
      <c r="H2853" s="3">
        <f>SUBSTITUTE(LEFT(Tableau1[[#This Row],[OrderDate]],17),".",":")+0</f>
        <v>43571.710960648146</v>
      </c>
      <c r="I2853" s="3">
        <f>SUBSTITUTE(LEFT(Tableau1[[#This Row],[OrderDueTo]],17),".",":")+0</f>
        <v>43572.5</v>
      </c>
      <c r="J2853" s="13" t="str">
        <f>VLOOKUP(Tableau1[[#This Row],[AnaCode]],'Config Analyses'!A:C,2,FALSE)</f>
        <v>Analyse métaux lourds</v>
      </c>
      <c r="K2853" s="13" t="str">
        <f>VLOOKUP(Tableau1[[#This Row],[AnaCode]],'Config Analyses'!A:C,3,FALSE)</f>
        <v>Equipe 1</v>
      </c>
      <c r="L2853" s="13" t="str">
        <f>VLOOKUP(Tableau1[[#This Row],[CustomerCode]],'Config Clients'!A:D,3,FALSE)</f>
        <v>Grande surface</v>
      </c>
      <c r="M2853" s="13" t="str">
        <f>VLOOKUP(Tableau1[[#This Row],[CustomerCode]],'Config Clients'!A:D,4,FALSE)</f>
        <v>Eric</v>
      </c>
      <c r="N2853" s="10" t="str">
        <f>IFERROR(IF(Tableau1[[#This Row],[Date rendu]]-'Date de l''export'!$A$2&gt;0,"Non","Oui"),"Oui")</f>
        <v>Non</v>
      </c>
      <c r="O2853" s="11">
        <f>IF(Tableau1[[#This Row],[En retard?]]="Non",Tableau1[[#This Row],[Date rendu]]-'Date de l''export'!$A$2,0)</f>
        <v>0.74041666666744277</v>
      </c>
      <c r="P2853" s="14" t="str">
        <f>IF(Tableau1[[#This Row],[En retard?]]="Oui","HD",IF(Tableau1[Délai restant]&lt;1,"&lt;24h",IF(Tableau1[Délai restant]&lt;2,"&lt;48h","≥48h")))</f>
        <v>&lt;24h</v>
      </c>
      <c r="Q2853" s="14" t="str">
        <f>IF(AND(Tableau1[[#This Row],[En retard?]]="Oui",OR(Tableau1[[#This Row],[Product]]="Citron",Tableau1[[#This Row],[Product]]="Amandes")),"Oui","Non")</f>
        <v>Non</v>
      </c>
      <c r="R2853" t="str">
        <f>CONCATENATE(Tableau1[[#This Row],[OrderCode]],"|",Tableau1[[#This Row],[AnaCode]],"|",Tableau1[[#This Row],[Product]])</f>
        <v>CMD01780704|MTX|Orange</v>
      </c>
    </row>
    <row r="2854" spans="1:18" x14ac:dyDescent="0.25">
      <c r="A2854" s="1" t="s">
        <v>713</v>
      </c>
      <c r="B2854" s="1" t="s">
        <v>21</v>
      </c>
      <c r="C2854" s="3" t="s">
        <v>58</v>
      </c>
      <c r="D2854" s="3" t="s">
        <v>13</v>
      </c>
      <c r="E2854" s="1" t="s">
        <v>179</v>
      </c>
      <c r="F2854" s="1" t="s">
        <v>2755</v>
      </c>
      <c r="G2854" s="1" t="s">
        <v>945</v>
      </c>
      <c r="H2854" s="3">
        <f>SUBSTITUTE(LEFT(Tableau1[[#This Row],[OrderDate]],17),".",":")+0</f>
        <v>43571.711064814815</v>
      </c>
      <c r="I2854" s="3">
        <f>SUBSTITUTE(LEFT(Tableau1[[#This Row],[OrderDueTo]],17),".",":")+0</f>
        <v>43572.5</v>
      </c>
      <c r="J2854" s="13" t="str">
        <f>VLOOKUP(Tableau1[[#This Row],[AnaCode]],'Config Analyses'!A:C,2,FALSE)</f>
        <v>Analyse métaux lourds</v>
      </c>
      <c r="K2854" s="13" t="str">
        <f>VLOOKUP(Tableau1[[#This Row],[AnaCode]],'Config Analyses'!A:C,3,FALSE)</f>
        <v>Equipe 1</v>
      </c>
      <c r="L2854" s="13" t="str">
        <f>VLOOKUP(Tableau1[[#This Row],[CustomerCode]],'Config Clients'!A:D,3,FALSE)</f>
        <v>Coopérative agricole</v>
      </c>
      <c r="M2854" s="13" t="str">
        <f>VLOOKUP(Tableau1[[#This Row],[CustomerCode]],'Config Clients'!A:D,4,FALSE)</f>
        <v>Béatrice</v>
      </c>
      <c r="N2854" s="10" t="str">
        <f>IFERROR(IF(Tableau1[[#This Row],[Date rendu]]-'Date de l''export'!$A$2&gt;0,"Non","Oui"),"Oui")</f>
        <v>Non</v>
      </c>
      <c r="O2854" s="11">
        <f>IF(Tableau1[[#This Row],[En retard?]]="Non",Tableau1[[#This Row],[Date rendu]]-'Date de l''export'!$A$2,0)</f>
        <v>0.74041666666744277</v>
      </c>
      <c r="P2854" s="14" t="str">
        <f>IF(Tableau1[[#This Row],[En retard?]]="Oui","HD",IF(Tableau1[Délai restant]&lt;1,"&lt;24h",IF(Tableau1[Délai restant]&lt;2,"&lt;48h","≥48h")))</f>
        <v>&lt;24h</v>
      </c>
      <c r="Q2854" s="14" t="str">
        <f>IF(AND(Tableau1[[#This Row],[En retard?]]="Oui",OR(Tableau1[[#This Row],[Product]]="Citron",Tableau1[[#This Row],[Product]]="Amandes")),"Oui","Non")</f>
        <v>Non</v>
      </c>
      <c r="R2854" t="str">
        <f>CONCATENATE(Tableau1[[#This Row],[OrderCode]],"|",Tableau1[[#This Row],[AnaCode]],"|",Tableau1[[#This Row],[Product]])</f>
        <v>CMD01763112|MTX|Carotte</v>
      </c>
    </row>
    <row r="2855" spans="1:18" x14ac:dyDescent="0.25">
      <c r="A2855" s="1" t="s">
        <v>3643</v>
      </c>
      <c r="B2855" s="1" t="s">
        <v>31</v>
      </c>
      <c r="C2855" s="3" t="s">
        <v>73</v>
      </c>
      <c r="D2855" s="3" t="s">
        <v>23</v>
      </c>
      <c r="E2855" s="1" t="s">
        <v>63</v>
      </c>
      <c r="F2855" s="1" t="s">
        <v>4220</v>
      </c>
      <c r="G2855" s="1" t="s">
        <v>1365</v>
      </c>
      <c r="H2855" s="3">
        <f>SUBSTITUTE(LEFT(Tableau1[[#This Row],[OrderDate]],17),".",":")+0</f>
        <v>43571.711643518516</v>
      </c>
      <c r="I2855" s="3">
        <f>SUBSTITUTE(LEFT(Tableau1[[#This Row],[OrderDueTo]],17),".",":")+0</f>
        <v>43579.5</v>
      </c>
      <c r="J2855" s="13" t="str">
        <f>VLOOKUP(Tableau1[[#This Row],[AnaCode]],'Config Analyses'!A:C,2,FALSE)</f>
        <v>Analyse polluants d'emballage</v>
      </c>
      <c r="K2855" s="13" t="str">
        <f>VLOOKUP(Tableau1[[#This Row],[AnaCode]],'Config Analyses'!A:C,3,FALSE)</f>
        <v>Equipe 3</v>
      </c>
      <c r="L2855" s="13" t="str">
        <f>VLOOKUP(Tableau1[[#This Row],[CustomerCode]],'Config Clients'!A:D,3,FALSE)</f>
        <v>Entreprises agro-alimentaires</v>
      </c>
      <c r="M2855" s="13" t="str">
        <f>VLOOKUP(Tableau1[[#This Row],[CustomerCode]],'Config Clients'!A:D,4,FALSE)</f>
        <v>Julien</v>
      </c>
      <c r="N2855" s="10" t="str">
        <f>IFERROR(IF(Tableau1[[#This Row],[Date rendu]]-'Date de l''export'!$A$2&gt;0,"Non","Oui"),"Oui")</f>
        <v>Non</v>
      </c>
      <c r="O2855" s="11">
        <f>IF(Tableau1[[#This Row],[En retard?]]="Non",Tableau1[[#This Row],[Date rendu]]-'Date de l''export'!$A$2,0)</f>
        <v>7.7404166666674428</v>
      </c>
      <c r="P2855" s="14" t="str">
        <f>IF(Tableau1[[#This Row],[En retard?]]="Oui","HD",IF(Tableau1[Délai restant]&lt;1,"&lt;24h",IF(Tableau1[Délai restant]&lt;2,"&lt;48h","≥48h")))</f>
        <v>≥48h</v>
      </c>
      <c r="Q2855" s="14" t="str">
        <f>IF(AND(Tableau1[[#This Row],[En retard?]]="Oui",OR(Tableau1[[#This Row],[Product]]="Citron",Tableau1[[#This Row],[Product]]="Amandes")),"Oui","Non")</f>
        <v>Non</v>
      </c>
      <c r="R2855" t="str">
        <f>CONCATENATE(Tableau1[[#This Row],[OrderCode]],"|",Tableau1[[#This Row],[AnaCode]],"|",Tableau1[[#This Row],[Product]])</f>
        <v>CMD01392603|PLLT|Pomme de terre</v>
      </c>
    </row>
    <row r="2856" spans="1:18" x14ac:dyDescent="0.25">
      <c r="A2856" s="1" t="s">
        <v>193</v>
      </c>
      <c r="B2856" s="1" t="s">
        <v>19</v>
      </c>
      <c r="C2856" s="3" t="s">
        <v>61</v>
      </c>
      <c r="D2856" s="3" t="s">
        <v>14</v>
      </c>
      <c r="E2856" s="1" t="s">
        <v>179</v>
      </c>
      <c r="F2856" s="1" t="s">
        <v>2059</v>
      </c>
      <c r="G2856" s="1" t="s">
        <v>945</v>
      </c>
      <c r="H2856" s="3">
        <f>SUBSTITUTE(LEFT(Tableau1[[#This Row],[OrderDate]],17),".",":")+0</f>
        <v>43571.713634259257</v>
      </c>
      <c r="I2856" s="3">
        <f>SUBSTITUTE(LEFT(Tableau1[[#This Row],[OrderDueTo]],17),".",":")+0</f>
        <v>43572.5</v>
      </c>
      <c r="J2856" s="13" t="str">
        <f>VLOOKUP(Tableau1[[#This Row],[AnaCode]],'Config Analyses'!A:C,2,FALSE)</f>
        <v>Analyse métaux lourds</v>
      </c>
      <c r="K2856" s="13" t="str">
        <f>VLOOKUP(Tableau1[[#This Row],[AnaCode]],'Config Analyses'!A:C,3,FALSE)</f>
        <v>Equipe 1</v>
      </c>
      <c r="L2856" s="13" t="str">
        <f>VLOOKUP(Tableau1[[#This Row],[CustomerCode]],'Config Clients'!A:D,3,FALSE)</f>
        <v>Grande surface</v>
      </c>
      <c r="M2856" s="13" t="str">
        <f>VLOOKUP(Tableau1[[#This Row],[CustomerCode]],'Config Clients'!A:D,4,FALSE)</f>
        <v>Eric</v>
      </c>
      <c r="N2856" s="10" t="str">
        <f>IFERROR(IF(Tableau1[[#This Row],[Date rendu]]-'Date de l''export'!$A$2&gt;0,"Non","Oui"),"Oui")</f>
        <v>Non</v>
      </c>
      <c r="O2856" s="11">
        <f>IF(Tableau1[[#This Row],[En retard?]]="Non",Tableau1[[#This Row],[Date rendu]]-'Date de l''export'!$A$2,0)</f>
        <v>0.74041666666744277</v>
      </c>
      <c r="P2856" s="14" t="str">
        <f>IF(Tableau1[[#This Row],[En retard?]]="Oui","HD",IF(Tableau1[Délai restant]&lt;1,"&lt;24h",IF(Tableau1[Délai restant]&lt;2,"&lt;48h","≥48h")))</f>
        <v>&lt;24h</v>
      </c>
      <c r="Q2856" s="14" t="str">
        <f>IF(AND(Tableau1[[#This Row],[En retard?]]="Oui",OR(Tableau1[[#This Row],[Product]]="Citron",Tableau1[[#This Row],[Product]]="Amandes")),"Oui","Non")</f>
        <v>Non</v>
      </c>
      <c r="R2856" t="str">
        <f>CONCATENATE(Tableau1[[#This Row],[OrderCode]],"|",Tableau1[[#This Row],[AnaCode]],"|",Tableau1[[#This Row],[Product]])</f>
        <v>CMD01700501|MTX|Bettrave</v>
      </c>
    </row>
    <row r="2857" spans="1:18" x14ac:dyDescent="0.25">
      <c r="A2857" s="1" t="s">
        <v>649</v>
      </c>
      <c r="B2857" s="1" t="s">
        <v>42</v>
      </c>
      <c r="C2857" s="3" t="s">
        <v>147</v>
      </c>
      <c r="D2857" s="3" t="s">
        <v>34</v>
      </c>
      <c r="E2857" s="1" t="s">
        <v>179</v>
      </c>
      <c r="F2857" s="1" t="s">
        <v>2693</v>
      </c>
      <c r="G2857" s="1" t="s">
        <v>945</v>
      </c>
      <c r="H2857" s="3">
        <f>SUBSTITUTE(LEFT(Tableau1[[#This Row],[OrderDate]],17),".",":")+0</f>
        <v>43571.714745370373</v>
      </c>
      <c r="I2857" s="3">
        <f>SUBSTITUTE(LEFT(Tableau1[[#This Row],[OrderDueTo]],17),".",":")+0</f>
        <v>43572.5</v>
      </c>
      <c r="J2857" s="13" t="str">
        <f>VLOOKUP(Tableau1[[#This Row],[AnaCode]],'Config Analyses'!A:C,2,FALSE)</f>
        <v>Analyse métaux lourds</v>
      </c>
      <c r="K2857" s="13" t="str">
        <f>VLOOKUP(Tableau1[[#This Row],[AnaCode]],'Config Analyses'!A:C,3,FALSE)</f>
        <v>Equipe 1</v>
      </c>
      <c r="L2857" s="13" t="str">
        <f>VLOOKUP(Tableau1[[#This Row],[CustomerCode]],'Config Clients'!A:D,3,FALSE)</f>
        <v>Entreprises agro-alimentaires</v>
      </c>
      <c r="M2857" s="13" t="str">
        <f>VLOOKUP(Tableau1[[#This Row],[CustomerCode]],'Config Clients'!A:D,4,FALSE)</f>
        <v>Marc</v>
      </c>
      <c r="N2857" s="10" t="str">
        <f>IFERROR(IF(Tableau1[[#This Row],[Date rendu]]-'Date de l''export'!$A$2&gt;0,"Non","Oui"),"Oui")</f>
        <v>Non</v>
      </c>
      <c r="O2857" s="11">
        <f>IF(Tableau1[[#This Row],[En retard?]]="Non",Tableau1[[#This Row],[Date rendu]]-'Date de l''export'!$A$2,0)</f>
        <v>0.74041666666744277</v>
      </c>
      <c r="P2857" s="14" t="str">
        <f>IF(Tableau1[[#This Row],[En retard?]]="Oui","HD",IF(Tableau1[Délai restant]&lt;1,"&lt;24h",IF(Tableau1[Délai restant]&lt;2,"&lt;48h","≥48h")))</f>
        <v>&lt;24h</v>
      </c>
      <c r="Q2857" s="14" t="str">
        <f>IF(AND(Tableau1[[#This Row],[En retard?]]="Oui",OR(Tableau1[[#This Row],[Product]]="Citron",Tableau1[[#This Row],[Product]]="Amandes")),"Oui","Non")</f>
        <v>Non</v>
      </c>
      <c r="R2857" t="str">
        <f>CONCATENATE(Tableau1[[#This Row],[OrderCode]],"|",Tableau1[[#This Row],[AnaCode]],"|",Tableau1[[#This Row],[Product]])</f>
        <v>CMD01737302|MTX|Jus de fruits</v>
      </c>
    </row>
    <row r="2858" spans="1:18" x14ac:dyDescent="0.25">
      <c r="A2858" s="1" t="s">
        <v>203</v>
      </c>
      <c r="B2858" s="1" t="s">
        <v>31</v>
      </c>
      <c r="C2858" s="3" t="s">
        <v>61</v>
      </c>
      <c r="D2858" s="3" t="s">
        <v>14</v>
      </c>
      <c r="E2858" s="1" t="s">
        <v>130</v>
      </c>
      <c r="F2858" s="1" t="s">
        <v>1919</v>
      </c>
      <c r="G2858" s="1" t="s">
        <v>1365</v>
      </c>
      <c r="H2858" s="3">
        <f>SUBSTITUTE(LEFT(Tableau1[[#This Row],[OrderDate]],17),".",":")+0</f>
        <v>43571.715289351851</v>
      </c>
      <c r="I2858" s="3">
        <f>SUBSTITUTE(LEFT(Tableau1[[#This Row],[OrderDueTo]],17),".",":")+0</f>
        <v>43579.5</v>
      </c>
      <c r="J2858" s="13" t="str">
        <f>VLOOKUP(Tableau1[[#This Row],[AnaCode]],'Config Analyses'!A:C,2,FALSE)</f>
        <v>Analyse pesticides</v>
      </c>
      <c r="K2858" s="13" t="str">
        <f>VLOOKUP(Tableau1[[#This Row],[AnaCode]],'Config Analyses'!A:C,3,FALSE)</f>
        <v>Equipe 3</v>
      </c>
      <c r="L2858" s="13" t="str">
        <f>VLOOKUP(Tableau1[[#This Row],[CustomerCode]],'Config Clients'!A:D,3,FALSE)</f>
        <v>Grande surface</v>
      </c>
      <c r="M2858" s="13" t="str">
        <f>VLOOKUP(Tableau1[[#This Row],[CustomerCode]],'Config Clients'!A:D,4,FALSE)</f>
        <v>Eric</v>
      </c>
      <c r="N2858" s="10" t="str">
        <f>IFERROR(IF(Tableau1[[#This Row],[Date rendu]]-'Date de l''export'!$A$2&gt;0,"Non","Oui"),"Oui")</f>
        <v>Non</v>
      </c>
      <c r="O2858" s="11">
        <f>IF(Tableau1[[#This Row],[En retard?]]="Non",Tableau1[[#This Row],[Date rendu]]-'Date de l''export'!$A$2,0)</f>
        <v>7.7404166666674428</v>
      </c>
      <c r="P2858" s="14" t="str">
        <f>IF(Tableau1[[#This Row],[En retard?]]="Oui","HD",IF(Tableau1[Délai restant]&lt;1,"&lt;24h",IF(Tableau1[Délai restant]&lt;2,"&lt;48h","≥48h")))</f>
        <v>≥48h</v>
      </c>
      <c r="Q2858" s="14" t="str">
        <f>IF(AND(Tableau1[[#This Row],[En retard?]]="Oui",OR(Tableau1[[#This Row],[Product]]="Citron",Tableau1[[#This Row],[Product]]="Amandes")),"Oui","Non")</f>
        <v>Non</v>
      </c>
      <c r="R2858" t="str">
        <f>CONCATENATE(Tableau1[[#This Row],[OrderCode]],"|",Tableau1[[#This Row],[AnaCode]],"|",Tableau1[[#This Row],[Product]])</f>
        <v>CMD01700504|PEST|Pomme de terre</v>
      </c>
    </row>
    <row r="2859" spans="1:18" x14ac:dyDescent="0.25">
      <c r="A2859" s="1" t="s">
        <v>328</v>
      </c>
      <c r="B2859" s="1" t="s">
        <v>25</v>
      </c>
      <c r="C2859" s="3" t="s">
        <v>61</v>
      </c>
      <c r="D2859" s="3" t="s">
        <v>14</v>
      </c>
      <c r="E2859" s="1" t="s">
        <v>179</v>
      </c>
      <c r="F2859" s="1" t="s">
        <v>3131</v>
      </c>
      <c r="G2859" s="1" t="s">
        <v>945</v>
      </c>
      <c r="H2859" s="3">
        <f>SUBSTITUTE(LEFT(Tableau1[[#This Row],[OrderDate]],17),".",":")+0</f>
        <v>43571.716053240743</v>
      </c>
      <c r="I2859" s="3">
        <f>SUBSTITUTE(LEFT(Tableau1[[#This Row],[OrderDueTo]],17),".",":")+0</f>
        <v>43572.5</v>
      </c>
      <c r="J2859" s="13" t="str">
        <f>VLOOKUP(Tableau1[[#This Row],[AnaCode]],'Config Analyses'!A:C,2,FALSE)</f>
        <v>Analyse métaux lourds</v>
      </c>
      <c r="K2859" s="13" t="str">
        <f>VLOOKUP(Tableau1[[#This Row],[AnaCode]],'Config Analyses'!A:C,3,FALSE)</f>
        <v>Equipe 1</v>
      </c>
      <c r="L2859" s="13" t="str">
        <f>VLOOKUP(Tableau1[[#This Row],[CustomerCode]],'Config Clients'!A:D,3,FALSE)</f>
        <v>Grande surface</v>
      </c>
      <c r="M2859" s="13" t="str">
        <f>VLOOKUP(Tableau1[[#This Row],[CustomerCode]],'Config Clients'!A:D,4,FALSE)</f>
        <v>Eric</v>
      </c>
      <c r="N2859" s="10" t="str">
        <f>IFERROR(IF(Tableau1[[#This Row],[Date rendu]]-'Date de l''export'!$A$2&gt;0,"Non","Oui"),"Oui")</f>
        <v>Non</v>
      </c>
      <c r="O2859" s="11">
        <f>IF(Tableau1[[#This Row],[En retard?]]="Non",Tableau1[[#This Row],[Date rendu]]-'Date de l''export'!$A$2,0)</f>
        <v>0.74041666666744277</v>
      </c>
      <c r="P2859" s="14" t="str">
        <f>IF(Tableau1[[#This Row],[En retard?]]="Oui","HD",IF(Tableau1[Délai restant]&lt;1,"&lt;24h",IF(Tableau1[Délai restant]&lt;2,"&lt;48h","≥48h")))</f>
        <v>&lt;24h</v>
      </c>
      <c r="Q2859" s="14" t="str">
        <f>IF(AND(Tableau1[[#This Row],[En retard?]]="Oui",OR(Tableau1[[#This Row],[Product]]="Citron",Tableau1[[#This Row],[Product]]="Amandes")),"Oui","Non")</f>
        <v>Non</v>
      </c>
      <c r="R2859" t="str">
        <f>CONCATENATE(Tableau1[[#This Row],[OrderCode]],"|",Tableau1[[#This Row],[AnaCode]],"|",Tableau1[[#This Row],[Product]])</f>
        <v>CMD01780703|MTX|Haricots vert</v>
      </c>
    </row>
    <row r="2860" spans="1:18" x14ac:dyDescent="0.25">
      <c r="A2860" s="1" t="s">
        <v>814</v>
      </c>
      <c r="B2860" s="1" t="s">
        <v>32</v>
      </c>
      <c r="C2860" s="3" t="s">
        <v>61</v>
      </c>
      <c r="D2860" s="3" t="s">
        <v>14</v>
      </c>
      <c r="E2860" s="1" t="s">
        <v>229</v>
      </c>
      <c r="F2860" s="1" t="s">
        <v>2554</v>
      </c>
      <c r="G2860" s="1" t="s">
        <v>950</v>
      </c>
      <c r="H2860" s="3">
        <f>SUBSTITUTE(LEFT(Tableau1[[#This Row],[OrderDate]],17),".",":")+0</f>
        <v>43571.716134259259</v>
      </c>
      <c r="I2860" s="3">
        <f>SUBSTITUTE(LEFT(Tableau1[[#This Row],[OrderDueTo]],17),".",":")+0</f>
        <v>43574.5</v>
      </c>
      <c r="J2860" s="13" t="str">
        <f>VLOOKUP(Tableau1[[#This Row],[AnaCode]],'Config Analyses'!A:C,2,FALSE)</f>
        <v>Analyse sucres</v>
      </c>
      <c r="K2860" s="13" t="str">
        <f>VLOOKUP(Tableau1[[#This Row],[AnaCode]],'Config Analyses'!A:C,3,FALSE)</f>
        <v>Equipe 2</v>
      </c>
      <c r="L2860" s="13" t="str">
        <f>VLOOKUP(Tableau1[[#This Row],[CustomerCode]],'Config Clients'!A:D,3,FALSE)</f>
        <v>Grande surface</v>
      </c>
      <c r="M2860" s="13" t="str">
        <f>VLOOKUP(Tableau1[[#This Row],[CustomerCode]],'Config Clients'!A:D,4,FALSE)</f>
        <v>Eric</v>
      </c>
      <c r="N2860" s="10" t="str">
        <f>IFERROR(IF(Tableau1[[#This Row],[Date rendu]]-'Date de l''export'!$A$2&gt;0,"Non","Oui"),"Oui")</f>
        <v>Non</v>
      </c>
      <c r="O2860" s="11">
        <f>IF(Tableau1[[#This Row],[En retard?]]="Non",Tableau1[[#This Row],[Date rendu]]-'Date de l''export'!$A$2,0)</f>
        <v>2.7404166666674428</v>
      </c>
      <c r="P2860" s="14" t="str">
        <f>IF(Tableau1[[#This Row],[En retard?]]="Oui","HD",IF(Tableau1[Délai restant]&lt;1,"&lt;24h",IF(Tableau1[Délai restant]&lt;2,"&lt;48h","≥48h")))</f>
        <v>≥48h</v>
      </c>
      <c r="Q2860" s="14" t="str">
        <f>IF(AND(Tableau1[[#This Row],[En retard?]]="Oui",OR(Tableau1[[#This Row],[Product]]="Citron",Tableau1[[#This Row],[Product]]="Amandes")),"Oui","Non")</f>
        <v>Non</v>
      </c>
      <c r="R2860" t="str">
        <f>CONCATENATE(Tableau1[[#This Row],[OrderCode]],"|",Tableau1[[#This Row],[AnaCode]],"|",Tableau1[[#This Row],[Product]])</f>
        <v>CMD01693301|SCR|Tomate</v>
      </c>
    </row>
    <row r="2861" spans="1:18" x14ac:dyDescent="0.25">
      <c r="A2861" s="1" t="s">
        <v>4221</v>
      </c>
      <c r="B2861" s="1" t="s">
        <v>19</v>
      </c>
      <c r="C2861" s="3" t="s">
        <v>73</v>
      </c>
      <c r="D2861" s="3" t="s">
        <v>23</v>
      </c>
      <c r="E2861" s="1" t="s">
        <v>107</v>
      </c>
      <c r="F2861" s="1" t="s">
        <v>4222</v>
      </c>
      <c r="G2861" s="1" t="s">
        <v>973</v>
      </c>
      <c r="H2861" s="3">
        <f>SUBSTITUTE(LEFT(Tableau1[[#This Row],[OrderDate]],17),".",":")+0</f>
        <v>43571.720648148148</v>
      </c>
      <c r="I2861" s="3">
        <f>SUBSTITUTE(LEFT(Tableau1[[#This Row],[OrderDueTo]],17),".",":")+0</f>
        <v>43575.5</v>
      </c>
      <c r="J2861" s="13" t="str">
        <f>VLOOKUP(Tableau1[[#This Row],[AnaCode]],'Config Analyses'!A:C,2,FALSE)</f>
        <v>Analyse nutritionelle</v>
      </c>
      <c r="K2861" s="13" t="str">
        <f>VLOOKUP(Tableau1[[#This Row],[AnaCode]],'Config Analyses'!A:C,3,FALSE)</f>
        <v>Equipe 2</v>
      </c>
      <c r="L2861" s="13" t="str">
        <f>VLOOKUP(Tableau1[[#This Row],[CustomerCode]],'Config Clients'!A:D,3,FALSE)</f>
        <v>Entreprises agro-alimentaires</v>
      </c>
      <c r="M2861" s="13" t="str">
        <f>VLOOKUP(Tableau1[[#This Row],[CustomerCode]],'Config Clients'!A:D,4,FALSE)</f>
        <v>Julien</v>
      </c>
      <c r="N2861" s="10" t="str">
        <f>IFERROR(IF(Tableau1[[#This Row],[Date rendu]]-'Date de l''export'!$A$2&gt;0,"Non","Oui"),"Oui")</f>
        <v>Non</v>
      </c>
      <c r="O2861" s="11">
        <f>IF(Tableau1[[#This Row],[En retard?]]="Non",Tableau1[[#This Row],[Date rendu]]-'Date de l''export'!$A$2,0)</f>
        <v>3.7404166666674428</v>
      </c>
      <c r="P2861" s="14" t="str">
        <f>IF(Tableau1[[#This Row],[En retard?]]="Oui","HD",IF(Tableau1[Délai restant]&lt;1,"&lt;24h",IF(Tableau1[Délai restant]&lt;2,"&lt;48h","≥48h")))</f>
        <v>≥48h</v>
      </c>
      <c r="Q2861" s="14" t="str">
        <f>IF(AND(Tableau1[[#This Row],[En retard?]]="Oui",OR(Tableau1[[#This Row],[Product]]="Citron",Tableau1[[#This Row],[Product]]="Amandes")),"Oui","Non")</f>
        <v>Non</v>
      </c>
      <c r="R2861" t="str">
        <f>CONCATENATE(Tableau1[[#This Row],[OrderCode]],"|",Tableau1[[#This Row],[AnaCode]],"|",Tableau1[[#This Row],[Product]])</f>
        <v>CMD01595705|NTR|Bettrave</v>
      </c>
    </row>
    <row r="2862" spans="1:18" x14ac:dyDescent="0.25">
      <c r="A2862" s="1" t="s">
        <v>3346</v>
      </c>
      <c r="B2862" s="1" t="s">
        <v>26</v>
      </c>
      <c r="C2862" s="3" t="s">
        <v>73</v>
      </c>
      <c r="D2862" s="3" t="s">
        <v>23</v>
      </c>
      <c r="E2862" s="1" t="s">
        <v>130</v>
      </c>
      <c r="F2862" s="1" t="s">
        <v>4223</v>
      </c>
      <c r="G2862" s="1" t="s">
        <v>1365</v>
      </c>
      <c r="H2862" s="3">
        <f>SUBSTITUTE(LEFT(Tableau1[[#This Row],[OrderDate]],17),".",":")+0</f>
        <v>43571.721724537034</v>
      </c>
      <c r="I2862" s="3">
        <f>SUBSTITUTE(LEFT(Tableau1[[#This Row],[OrderDueTo]],17),".",":")+0</f>
        <v>43579.5</v>
      </c>
      <c r="J2862" s="13" t="str">
        <f>VLOOKUP(Tableau1[[#This Row],[AnaCode]],'Config Analyses'!A:C,2,FALSE)</f>
        <v>Analyse pesticides</v>
      </c>
      <c r="K2862" s="13" t="str">
        <f>VLOOKUP(Tableau1[[#This Row],[AnaCode]],'Config Analyses'!A:C,3,FALSE)</f>
        <v>Equipe 3</v>
      </c>
      <c r="L2862" s="13" t="str">
        <f>VLOOKUP(Tableau1[[#This Row],[CustomerCode]],'Config Clients'!A:D,3,FALSE)</f>
        <v>Entreprises agro-alimentaires</v>
      </c>
      <c r="M2862" s="13" t="str">
        <f>VLOOKUP(Tableau1[[#This Row],[CustomerCode]],'Config Clients'!A:D,4,FALSE)</f>
        <v>Julien</v>
      </c>
      <c r="N2862" s="10" t="str">
        <f>IFERROR(IF(Tableau1[[#This Row],[Date rendu]]-'Date de l''export'!$A$2&gt;0,"Non","Oui"),"Oui")</f>
        <v>Non</v>
      </c>
      <c r="O2862" s="11">
        <f>IF(Tableau1[[#This Row],[En retard?]]="Non",Tableau1[[#This Row],[Date rendu]]-'Date de l''export'!$A$2,0)</f>
        <v>7.7404166666674428</v>
      </c>
      <c r="P2862" s="14" t="str">
        <f>IF(Tableau1[[#This Row],[En retard?]]="Oui","HD",IF(Tableau1[Délai restant]&lt;1,"&lt;24h",IF(Tableau1[Délai restant]&lt;2,"&lt;48h","≥48h")))</f>
        <v>≥48h</v>
      </c>
      <c r="Q2862" s="14" t="str">
        <f>IF(AND(Tableau1[[#This Row],[En retard?]]="Oui",OR(Tableau1[[#This Row],[Product]]="Citron",Tableau1[[#This Row],[Product]]="Amandes")),"Oui","Non")</f>
        <v>Non</v>
      </c>
      <c r="R2862" t="str">
        <f>CONCATENATE(Tableau1[[#This Row],[OrderCode]],"|",Tableau1[[#This Row],[AnaCode]],"|",Tableau1[[#This Row],[Product]])</f>
        <v>CMD01595602|PEST|Radis</v>
      </c>
    </row>
    <row r="2863" spans="1:18" x14ac:dyDescent="0.25">
      <c r="A2863" s="1" t="s">
        <v>822</v>
      </c>
      <c r="B2863" s="1" t="s">
        <v>42</v>
      </c>
      <c r="C2863" s="3" t="s">
        <v>75</v>
      </c>
      <c r="D2863" s="3" t="s">
        <v>24</v>
      </c>
      <c r="E2863" s="1" t="s">
        <v>179</v>
      </c>
      <c r="F2863" s="1" t="s">
        <v>2032</v>
      </c>
      <c r="G2863" s="1" t="s">
        <v>945</v>
      </c>
      <c r="H2863" s="3">
        <f>SUBSTITUTE(LEFT(Tableau1[[#This Row],[OrderDate]],17),".",":")+0</f>
        <v>43571.722569444442</v>
      </c>
      <c r="I2863" s="3">
        <f>SUBSTITUTE(LEFT(Tableau1[[#This Row],[OrderDueTo]],17),".",":")+0</f>
        <v>43572.5</v>
      </c>
      <c r="J2863" s="13" t="str">
        <f>VLOOKUP(Tableau1[[#This Row],[AnaCode]],'Config Analyses'!A:C,2,FALSE)</f>
        <v>Analyse métaux lourds</v>
      </c>
      <c r="K2863" s="13" t="str">
        <f>VLOOKUP(Tableau1[[#This Row],[AnaCode]],'Config Analyses'!A:C,3,FALSE)</f>
        <v>Equipe 1</v>
      </c>
      <c r="L2863" s="13" t="str">
        <f>VLOOKUP(Tableau1[[#This Row],[CustomerCode]],'Config Clients'!A:D,3,FALSE)</f>
        <v>Entreprises agro-alimentaires</v>
      </c>
      <c r="M2863" s="13" t="str">
        <f>VLOOKUP(Tableau1[[#This Row],[CustomerCode]],'Config Clients'!A:D,4,FALSE)</f>
        <v>Julien</v>
      </c>
      <c r="N2863" s="10" t="str">
        <f>IFERROR(IF(Tableau1[[#This Row],[Date rendu]]-'Date de l''export'!$A$2&gt;0,"Non","Oui"),"Oui")</f>
        <v>Non</v>
      </c>
      <c r="O2863" s="11">
        <f>IF(Tableau1[[#This Row],[En retard?]]="Non",Tableau1[[#This Row],[Date rendu]]-'Date de l''export'!$A$2,0)</f>
        <v>0.74041666666744277</v>
      </c>
      <c r="P2863" s="14" t="str">
        <f>IF(Tableau1[[#This Row],[En retard?]]="Oui","HD",IF(Tableau1[Délai restant]&lt;1,"&lt;24h",IF(Tableau1[Délai restant]&lt;2,"&lt;48h","≥48h")))</f>
        <v>&lt;24h</v>
      </c>
      <c r="Q2863" s="14" t="str">
        <f>IF(AND(Tableau1[[#This Row],[En retard?]]="Oui",OR(Tableau1[[#This Row],[Product]]="Citron",Tableau1[[#This Row],[Product]]="Amandes")),"Oui","Non")</f>
        <v>Non</v>
      </c>
      <c r="R2863" t="str">
        <f>CONCATENATE(Tableau1[[#This Row],[OrderCode]],"|",Tableau1[[#This Row],[AnaCode]],"|",Tableau1[[#This Row],[Product]])</f>
        <v>CMD01719719|MTX|Jus de fruits</v>
      </c>
    </row>
    <row r="2864" spans="1:18" x14ac:dyDescent="0.25">
      <c r="A2864" s="1" t="s">
        <v>347</v>
      </c>
      <c r="B2864" s="1" t="s">
        <v>31</v>
      </c>
      <c r="C2864" s="3" t="s">
        <v>52</v>
      </c>
      <c r="D2864" s="3" t="s">
        <v>9</v>
      </c>
      <c r="E2864" s="1" t="s">
        <v>50</v>
      </c>
      <c r="F2864" s="1" t="s">
        <v>3136</v>
      </c>
      <c r="G2864" s="1" t="s">
        <v>2152</v>
      </c>
      <c r="H2864" s="3">
        <f>SUBSTITUTE(LEFT(Tableau1[[#This Row],[OrderDate]],17),".",":")+0</f>
        <v>43571.723217592589</v>
      </c>
      <c r="I2864" s="3">
        <f>SUBSTITUTE(LEFT(Tableau1[[#This Row],[OrderDueTo]],17),".",":")+0</f>
        <v>43581.5</v>
      </c>
      <c r="J2864" s="13" t="str">
        <f>VLOOKUP(Tableau1[[#This Row],[AnaCode]],'Config Analyses'!A:C,2,FALSE)</f>
        <v>Analyse OGM</v>
      </c>
      <c r="K2864" s="13" t="str">
        <f>VLOOKUP(Tableau1[[#This Row],[AnaCode]],'Config Analyses'!A:C,3,FALSE)</f>
        <v>Equipe 2</v>
      </c>
      <c r="L2864" s="13" t="str">
        <f>VLOOKUP(Tableau1[[#This Row],[CustomerCode]],'Config Clients'!A:D,3,FALSE)</f>
        <v>Centrale d'achats</v>
      </c>
      <c r="M2864" s="13" t="str">
        <f>VLOOKUP(Tableau1[[#This Row],[CustomerCode]],'Config Clients'!A:D,4,FALSE)</f>
        <v>Sandrine</v>
      </c>
      <c r="N2864" s="10" t="str">
        <f>IFERROR(IF(Tableau1[[#This Row],[Date rendu]]-'Date de l''export'!$A$2&gt;0,"Non","Oui"),"Oui")</f>
        <v>Non</v>
      </c>
      <c r="O2864" s="11">
        <f>IF(Tableau1[[#This Row],[En retard?]]="Non",Tableau1[[#This Row],[Date rendu]]-'Date de l''export'!$A$2,0)</f>
        <v>9.7404166666674428</v>
      </c>
      <c r="P2864" s="14" t="str">
        <f>IF(Tableau1[[#This Row],[En retard?]]="Oui","HD",IF(Tableau1[Délai restant]&lt;1,"&lt;24h",IF(Tableau1[Délai restant]&lt;2,"&lt;48h","≥48h")))</f>
        <v>≥48h</v>
      </c>
      <c r="Q2864" s="14" t="str">
        <f>IF(AND(Tableau1[[#This Row],[En retard?]]="Oui",OR(Tableau1[[#This Row],[Product]]="Citron",Tableau1[[#This Row],[Product]]="Amandes")),"Oui","Non")</f>
        <v>Non</v>
      </c>
      <c r="R2864" t="str">
        <f>CONCATENATE(Tableau1[[#This Row],[OrderCode]],"|",Tableau1[[#This Row],[AnaCode]],"|",Tableau1[[#This Row],[Product]])</f>
        <v>CMD01509701|OGM|Pomme de terre</v>
      </c>
    </row>
    <row r="2865" spans="1:18" x14ac:dyDescent="0.25">
      <c r="A2865" s="1" t="s">
        <v>3896</v>
      </c>
      <c r="B2865" s="1" t="s">
        <v>42</v>
      </c>
      <c r="C2865" s="3" t="s">
        <v>188</v>
      </c>
      <c r="D2865" s="3" t="s">
        <v>38</v>
      </c>
      <c r="E2865" s="1" t="s">
        <v>107</v>
      </c>
      <c r="F2865" s="1" t="s">
        <v>4224</v>
      </c>
      <c r="G2865" s="1" t="s">
        <v>973</v>
      </c>
      <c r="H2865" s="3">
        <f>SUBSTITUTE(LEFT(Tableau1[[#This Row],[OrderDate]],17),".",":")+0</f>
        <v>43571.723414351851</v>
      </c>
      <c r="I2865" s="3">
        <f>SUBSTITUTE(LEFT(Tableau1[[#This Row],[OrderDueTo]],17),".",":")+0</f>
        <v>43575.5</v>
      </c>
      <c r="J2865" s="13" t="str">
        <f>VLOOKUP(Tableau1[[#This Row],[AnaCode]],'Config Analyses'!A:C,2,FALSE)</f>
        <v>Analyse nutritionelle</v>
      </c>
      <c r="K2865" s="13" t="str">
        <f>VLOOKUP(Tableau1[[#This Row],[AnaCode]],'Config Analyses'!A:C,3,FALSE)</f>
        <v>Equipe 2</v>
      </c>
      <c r="L2865" s="13" t="str">
        <f>VLOOKUP(Tableau1[[#This Row],[CustomerCode]],'Config Clients'!A:D,3,FALSE)</f>
        <v>Coopérative agricole</v>
      </c>
      <c r="M2865" s="13" t="str">
        <f>VLOOKUP(Tableau1[[#This Row],[CustomerCode]],'Config Clients'!A:D,4,FALSE)</f>
        <v>Julie</v>
      </c>
      <c r="N2865" s="10" t="str">
        <f>IFERROR(IF(Tableau1[[#This Row],[Date rendu]]-'Date de l''export'!$A$2&gt;0,"Non","Oui"),"Oui")</f>
        <v>Non</v>
      </c>
      <c r="O2865" s="11">
        <f>IF(Tableau1[[#This Row],[En retard?]]="Non",Tableau1[[#This Row],[Date rendu]]-'Date de l''export'!$A$2,0)</f>
        <v>3.7404166666674428</v>
      </c>
      <c r="P2865" s="14" t="str">
        <f>IF(Tableau1[[#This Row],[En retard?]]="Oui","HD",IF(Tableau1[Délai restant]&lt;1,"&lt;24h",IF(Tableau1[Délai restant]&lt;2,"&lt;48h","≥48h")))</f>
        <v>≥48h</v>
      </c>
      <c r="Q2865" s="14" t="str">
        <f>IF(AND(Tableau1[[#This Row],[En retard?]]="Oui",OR(Tableau1[[#This Row],[Product]]="Citron",Tableau1[[#This Row],[Product]]="Amandes")),"Oui","Non")</f>
        <v>Non</v>
      </c>
      <c r="R2865" t="str">
        <f>CONCATENATE(Tableau1[[#This Row],[OrderCode]],"|",Tableau1[[#This Row],[AnaCode]],"|",Tableau1[[#This Row],[Product]])</f>
        <v>CMD01748533|NTR|Jus de fruits</v>
      </c>
    </row>
    <row r="2866" spans="1:18" x14ac:dyDescent="0.25">
      <c r="A2866" s="1" t="s">
        <v>353</v>
      </c>
      <c r="B2866" s="1" t="s">
        <v>31</v>
      </c>
      <c r="C2866" s="3" t="s">
        <v>49</v>
      </c>
      <c r="D2866" s="3" t="s">
        <v>8</v>
      </c>
      <c r="E2866" s="1" t="s">
        <v>130</v>
      </c>
      <c r="F2866" s="1" t="s">
        <v>1916</v>
      </c>
      <c r="G2866" s="1" t="s">
        <v>1365</v>
      </c>
      <c r="H2866" s="3">
        <f>SUBSTITUTE(LEFT(Tableau1[[#This Row],[OrderDate]],17),".",":")+0</f>
        <v>43571.723946759259</v>
      </c>
      <c r="I2866" s="3">
        <f>SUBSTITUTE(LEFT(Tableau1[[#This Row],[OrderDueTo]],17),".",":")+0</f>
        <v>43579.5</v>
      </c>
      <c r="J2866" s="13" t="str">
        <f>VLOOKUP(Tableau1[[#This Row],[AnaCode]],'Config Analyses'!A:C,2,FALSE)</f>
        <v>Analyse pesticides</v>
      </c>
      <c r="K2866" s="13" t="str">
        <f>VLOOKUP(Tableau1[[#This Row],[AnaCode]],'Config Analyses'!A:C,3,FALSE)</f>
        <v>Equipe 3</v>
      </c>
      <c r="L2866" s="13" t="str">
        <f>VLOOKUP(Tableau1[[#This Row],[CustomerCode]],'Config Clients'!A:D,3,FALSE)</f>
        <v>Grande surface</v>
      </c>
      <c r="M2866" s="13" t="str">
        <f>VLOOKUP(Tableau1[[#This Row],[CustomerCode]],'Config Clients'!A:D,4,FALSE)</f>
        <v>Eric</v>
      </c>
      <c r="N2866" s="10" t="str">
        <f>IFERROR(IF(Tableau1[[#This Row],[Date rendu]]-'Date de l''export'!$A$2&gt;0,"Non","Oui"),"Oui")</f>
        <v>Non</v>
      </c>
      <c r="O2866" s="11">
        <f>IF(Tableau1[[#This Row],[En retard?]]="Non",Tableau1[[#This Row],[Date rendu]]-'Date de l''export'!$A$2,0)</f>
        <v>7.7404166666674428</v>
      </c>
      <c r="P2866" s="14" t="str">
        <f>IF(Tableau1[[#This Row],[En retard?]]="Oui","HD",IF(Tableau1[Délai restant]&lt;1,"&lt;24h",IF(Tableau1[Délai restant]&lt;2,"&lt;48h","≥48h")))</f>
        <v>≥48h</v>
      </c>
      <c r="Q2866" s="14" t="str">
        <f>IF(AND(Tableau1[[#This Row],[En retard?]]="Oui",OR(Tableau1[[#This Row],[Product]]="Citron",Tableau1[[#This Row],[Product]]="Amandes")),"Oui","Non")</f>
        <v>Non</v>
      </c>
      <c r="R2866" t="str">
        <f>CONCATENATE(Tableau1[[#This Row],[OrderCode]],"|",Tableau1[[#This Row],[AnaCode]],"|",Tableau1[[#This Row],[Product]])</f>
        <v>CMD01490006|PEST|Pomme de terre</v>
      </c>
    </row>
    <row r="2867" spans="1:18" x14ac:dyDescent="0.25">
      <c r="A2867" s="1" t="s">
        <v>694</v>
      </c>
      <c r="B2867" s="1" t="s">
        <v>30</v>
      </c>
      <c r="C2867" s="3" t="s">
        <v>75</v>
      </c>
      <c r="D2867" s="3" t="s">
        <v>24</v>
      </c>
      <c r="E2867" s="1" t="s">
        <v>130</v>
      </c>
      <c r="F2867" s="1" t="s">
        <v>3139</v>
      </c>
      <c r="G2867" s="1" t="s">
        <v>1365</v>
      </c>
      <c r="H2867" s="3">
        <f>SUBSTITUTE(LEFT(Tableau1[[#This Row],[OrderDate]],17),".",":")+0</f>
        <v>43571.725358796299</v>
      </c>
      <c r="I2867" s="3">
        <f>SUBSTITUTE(LEFT(Tableau1[[#This Row],[OrderDueTo]],17),".",":")+0</f>
        <v>43579.5</v>
      </c>
      <c r="J2867" s="13" t="str">
        <f>VLOOKUP(Tableau1[[#This Row],[AnaCode]],'Config Analyses'!A:C,2,FALSE)</f>
        <v>Analyse pesticides</v>
      </c>
      <c r="K2867" s="13" t="str">
        <f>VLOOKUP(Tableau1[[#This Row],[AnaCode]],'Config Analyses'!A:C,3,FALSE)</f>
        <v>Equipe 3</v>
      </c>
      <c r="L2867" s="13" t="str">
        <f>VLOOKUP(Tableau1[[#This Row],[CustomerCode]],'Config Clients'!A:D,3,FALSE)</f>
        <v>Entreprises agro-alimentaires</v>
      </c>
      <c r="M2867" s="13" t="str">
        <f>VLOOKUP(Tableau1[[#This Row],[CustomerCode]],'Config Clients'!A:D,4,FALSE)</f>
        <v>Julien</v>
      </c>
      <c r="N2867" s="10" t="str">
        <f>IFERROR(IF(Tableau1[[#This Row],[Date rendu]]-'Date de l''export'!$A$2&gt;0,"Non","Oui"),"Oui")</f>
        <v>Non</v>
      </c>
      <c r="O2867" s="11">
        <f>IF(Tableau1[[#This Row],[En retard?]]="Non",Tableau1[[#This Row],[Date rendu]]-'Date de l''export'!$A$2,0)</f>
        <v>7.7404166666674428</v>
      </c>
      <c r="P2867" s="14" t="str">
        <f>IF(Tableau1[[#This Row],[En retard?]]="Oui","HD",IF(Tableau1[Délai restant]&lt;1,"&lt;24h",IF(Tableau1[Délai restant]&lt;2,"&lt;48h","≥48h")))</f>
        <v>≥48h</v>
      </c>
      <c r="Q2867" s="14" t="str">
        <f>IF(AND(Tableau1[[#This Row],[En retard?]]="Oui",OR(Tableau1[[#This Row],[Product]]="Citron",Tableau1[[#This Row],[Product]]="Amandes")),"Oui","Non")</f>
        <v>Non</v>
      </c>
      <c r="R2867" t="str">
        <f>CONCATENATE(Tableau1[[#This Row],[OrderCode]],"|",Tableau1[[#This Row],[AnaCode]],"|",Tableau1[[#This Row],[Product]])</f>
        <v>CMD01719715|PEST|Bœuf</v>
      </c>
    </row>
    <row r="2868" spans="1:18" x14ac:dyDescent="0.25">
      <c r="A2868" s="1" t="s">
        <v>145</v>
      </c>
      <c r="B2868" s="1" t="s">
        <v>31</v>
      </c>
      <c r="C2868" s="3" t="s">
        <v>52</v>
      </c>
      <c r="D2868" s="3" t="s">
        <v>9</v>
      </c>
      <c r="E2868" s="1" t="s">
        <v>130</v>
      </c>
      <c r="F2868" s="1" t="s">
        <v>3140</v>
      </c>
      <c r="G2868" s="1" t="s">
        <v>1365</v>
      </c>
      <c r="H2868" s="3">
        <f>SUBSTITUTE(LEFT(Tableau1[[#This Row],[OrderDate]],17),".",":")+0</f>
        <v>43571.726087962961</v>
      </c>
      <c r="I2868" s="3">
        <f>SUBSTITUTE(LEFT(Tableau1[[#This Row],[OrderDueTo]],17),".",":")+0</f>
        <v>43579.5</v>
      </c>
      <c r="J2868" s="13" t="str">
        <f>VLOOKUP(Tableau1[[#This Row],[AnaCode]],'Config Analyses'!A:C,2,FALSE)</f>
        <v>Analyse pesticides</v>
      </c>
      <c r="K2868" s="13" t="str">
        <f>VLOOKUP(Tableau1[[#This Row],[AnaCode]],'Config Analyses'!A:C,3,FALSE)</f>
        <v>Equipe 3</v>
      </c>
      <c r="L2868" s="13" t="str">
        <f>VLOOKUP(Tableau1[[#This Row],[CustomerCode]],'Config Clients'!A:D,3,FALSE)</f>
        <v>Centrale d'achats</v>
      </c>
      <c r="M2868" s="13" t="str">
        <f>VLOOKUP(Tableau1[[#This Row],[CustomerCode]],'Config Clients'!A:D,4,FALSE)</f>
        <v>Sandrine</v>
      </c>
      <c r="N2868" s="10" t="str">
        <f>IFERROR(IF(Tableau1[[#This Row],[Date rendu]]-'Date de l''export'!$A$2&gt;0,"Non","Oui"),"Oui")</f>
        <v>Non</v>
      </c>
      <c r="O2868" s="11">
        <f>IF(Tableau1[[#This Row],[En retard?]]="Non",Tableau1[[#This Row],[Date rendu]]-'Date de l''export'!$A$2,0)</f>
        <v>7.7404166666674428</v>
      </c>
      <c r="P2868" s="14" t="str">
        <f>IF(Tableau1[[#This Row],[En retard?]]="Oui","HD",IF(Tableau1[Délai restant]&lt;1,"&lt;24h",IF(Tableau1[Délai restant]&lt;2,"&lt;48h","≥48h")))</f>
        <v>≥48h</v>
      </c>
      <c r="Q2868" s="14" t="str">
        <f>IF(AND(Tableau1[[#This Row],[En retard?]]="Oui",OR(Tableau1[[#This Row],[Product]]="Citron",Tableau1[[#This Row],[Product]]="Amandes")),"Oui","Non")</f>
        <v>Non</v>
      </c>
      <c r="R2868" t="str">
        <f>CONCATENATE(Tableau1[[#This Row],[OrderCode]],"|",Tableau1[[#This Row],[AnaCode]],"|",Tableau1[[#This Row],[Product]])</f>
        <v>CMD01547305|PEST|Pomme de terre</v>
      </c>
    </row>
    <row r="2869" spans="1:18" x14ac:dyDescent="0.25">
      <c r="A2869" s="1" t="s">
        <v>3557</v>
      </c>
      <c r="B2869" s="1" t="s">
        <v>42</v>
      </c>
      <c r="C2869" s="3" t="s">
        <v>73</v>
      </c>
      <c r="D2869" s="3" t="s">
        <v>23</v>
      </c>
      <c r="E2869" s="1" t="s">
        <v>107</v>
      </c>
      <c r="F2869" s="1" t="s">
        <v>4225</v>
      </c>
      <c r="G2869" s="1" t="s">
        <v>973</v>
      </c>
      <c r="H2869" s="3">
        <f>SUBSTITUTE(LEFT(Tableau1[[#This Row],[OrderDate]],17),".",":")+0</f>
        <v>43571.726400462961</v>
      </c>
      <c r="I2869" s="3">
        <f>SUBSTITUTE(LEFT(Tableau1[[#This Row],[OrderDueTo]],17),".",":")+0</f>
        <v>43575.5</v>
      </c>
      <c r="J2869" s="13" t="str">
        <f>VLOOKUP(Tableau1[[#This Row],[AnaCode]],'Config Analyses'!A:C,2,FALSE)</f>
        <v>Analyse nutritionelle</v>
      </c>
      <c r="K2869" s="13" t="str">
        <f>VLOOKUP(Tableau1[[#This Row],[AnaCode]],'Config Analyses'!A:C,3,FALSE)</f>
        <v>Equipe 2</v>
      </c>
      <c r="L2869" s="13" t="str">
        <f>VLOOKUP(Tableau1[[#This Row],[CustomerCode]],'Config Clients'!A:D,3,FALSE)</f>
        <v>Entreprises agro-alimentaires</v>
      </c>
      <c r="M2869" s="13" t="str">
        <f>VLOOKUP(Tableau1[[#This Row],[CustomerCode]],'Config Clients'!A:D,4,FALSE)</f>
        <v>Julien</v>
      </c>
      <c r="N2869" s="10" t="str">
        <f>IFERROR(IF(Tableau1[[#This Row],[Date rendu]]-'Date de l''export'!$A$2&gt;0,"Non","Oui"),"Oui")</f>
        <v>Non</v>
      </c>
      <c r="O2869" s="11">
        <f>IF(Tableau1[[#This Row],[En retard?]]="Non",Tableau1[[#This Row],[Date rendu]]-'Date de l''export'!$A$2,0)</f>
        <v>3.7404166666674428</v>
      </c>
      <c r="P2869" s="14" t="str">
        <f>IF(Tableau1[[#This Row],[En retard?]]="Oui","HD",IF(Tableau1[Délai restant]&lt;1,"&lt;24h",IF(Tableau1[Délai restant]&lt;2,"&lt;48h","≥48h")))</f>
        <v>≥48h</v>
      </c>
      <c r="Q2869" s="14" t="str">
        <f>IF(AND(Tableau1[[#This Row],[En retard?]]="Oui",OR(Tableau1[[#This Row],[Product]]="Citron",Tableau1[[#This Row],[Product]]="Amandes")),"Oui","Non")</f>
        <v>Non</v>
      </c>
      <c r="R2869" t="str">
        <f>CONCATENATE(Tableau1[[#This Row],[OrderCode]],"|",Tableau1[[#This Row],[AnaCode]],"|",Tableau1[[#This Row],[Product]])</f>
        <v>CMD01714501|NTR|Jus de fruits</v>
      </c>
    </row>
    <row r="2870" spans="1:18" x14ac:dyDescent="0.25">
      <c r="A2870" s="1" t="s">
        <v>3323</v>
      </c>
      <c r="B2870" s="1" t="s">
        <v>30</v>
      </c>
      <c r="C2870" s="3" t="s">
        <v>188</v>
      </c>
      <c r="D2870" s="3" t="s">
        <v>38</v>
      </c>
      <c r="E2870" s="1" t="s">
        <v>130</v>
      </c>
      <c r="F2870" s="1" t="s">
        <v>4226</v>
      </c>
      <c r="G2870" s="1" t="s">
        <v>1365</v>
      </c>
      <c r="H2870" s="3">
        <f>SUBSTITUTE(LEFT(Tableau1[[#This Row],[OrderDate]],17),".",":")+0</f>
        <v>43571.727662037039</v>
      </c>
      <c r="I2870" s="3">
        <f>SUBSTITUTE(LEFT(Tableau1[[#This Row],[OrderDueTo]],17),".",":")+0</f>
        <v>43579.5</v>
      </c>
      <c r="J2870" s="13" t="str">
        <f>VLOOKUP(Tableau1[[#This Row],[AnaCode]],'Config Analyses'!A:C,2,FALSE)</f>
        <v>Analyse pesticides</v>
      </c>
      <c r="K2870" s="13" t="str">
        <f>VLOOKUP(Tableau1[[#This Row],[AnaCode]],'Config Analyses'!A:C,3,FALSE)</f>
        <v>Equipe 3</v>
      </c>
      <c r="L2870" s="13" t="str">
        <f>VLOOKUP(Tableau1[[#This Row],[CustomerCode]],'Config Clients'!A:D,3,FALSE)</f>
        <v>Coopérative agricole</v>
      </c>
      <c r="M2870" s="13" t="str">
        <f>VLOOKUP(Tableau1[[#This Row],[CustomerCode]],'Config Clients'!A:D,4,FALSE)</f>
        <v>Julie</v>
      </c>
      <c r="N2870" s="10" t="str">
        <f>IFERROR(IF(Tableau1[[#This Row],[Date rendu]]-'Date de l''export'!$A$2&gt;0,"Non","Oui"),"Oui")</f>
        <v>Non</v>
      </c>
      <c r="O2870" s="11">
        <f>IF(Tableau1[[#This Row],[En retard?]]="Non",Tableau1[[#This Row],[Date rendu]]-'Date de l''export'!$A$2,0)</f>
        <v>7.7404166666674428</v>
      </c>
      <c r="P2870" s="14" t="str">
        <f>IF(Tableau1[[#This Row],[En retard?]]="Oui","HD",IF(Tableau1[Délai restant]&lt;1,"&lt;24h",IF(Tableau1[Délai restant]&lt;2,"&lt;48h","≥48h")))</f>
        <v>≥48h</v>
      </c>
      <c r="Q2870" s="14" t="str">
        <f>IF(AND(Tableau1[[#This Row],[En retard?]]="Oui",OR(Tableau1[[#This Row],[Product]]="Citron",Tableau1[[#This Row],[Product]]="Amandes")),"Oui","Non")</f>
        <v>Non</v>
      </c>
      <c r="R2870" t="str">
        <f>CONCATENATE(Tableau1[[#This Row],[OrderCode]],"|",Tableau1[[#This Row],[AnaCode]],"|",Tableau1[[#This Row],[Product]])</f>
        <v>CMD01748517|PEST|Bœuf</v>
      </c>
    </row>
    <row r="2871" spans="1:18" x14ac:dyDescent="0.25">
      <c r="A2871" s="1" t="s">
        <v>416</v>
      </c>
      <c r="B2871" s="1" t="s">
        <v>21</v>
      </c>
      <c r="C2871" s="3" t="s">
        <v>98</v>
      </c>
      <c r="D2871" s="3" t="s">
        <v>27</v>
      </c>
      <c r="E2871" s="1" t="s">
        <v>130</v>
      </c>
      <c r="F2871" s="1" t="s">
        <v>2209</v>
      </c>
      <c r="G2871" s="1" t="s">
        <v>1365</v>
      </c>
      <c r="H2871" s="3">
        <f>SUBSTITUTE(LEFT(Tableau1[[#This Row],[OrderDate]],17),".",":")+0</f>
        <v>43571.728402777779</v>
      </c>
      <c r="I2871" s="3">
        <f>SUBSTITUTE(LEFT(Tableau1[[#This Row],[OrderDueTo]],17),".",":")+0</f>
        <v>43579.5</v>
      </c>
      <c r="J2871" s="13" t="str">
        <f>VLOOKUP(Tableau1[[#This Row],[AnaCode]],'Config Analyses'!A:C,2,FALSE)</f>
        <v>Analyse pesticides</v>
      </c>
      <c r="K2871" s="13" t="str">
        <f>VLOOKUP(Tableau1[[#This Row],[AnaCode]],'Config Analyses'!A:C,3,FALSE)</f>
        <v>Equipe 3</v>
      </c>
      <c r="L2871" s="13" t="str">
        <f>VLOOKUP(Tableau1[[#This Row],[CustomerCode]],'Config Clients'!A:D,3,FALSE)</f>
        <v>Coopérative agricole</v>
      </c>
      <c r="M2871" s="13" t="str">
        <f>VLOOKUP(Tableau1[[#This Row],[CustomerCode]],'Config Clients'!A:D,4,FALSE)</f>
        <v>Julie</v>
      </c>
      <c r="N2871" s="10" t="str">
        <f>IFERROR(IF(Tableau1[[#This Row],[Date rendu]]-'Date de l''export'!$A$2&gt;0,"Non","Oui"),"Oui")</f>
        <v>Non</v>
      </c>
      <c r="O2871" s="11">
        <f>IF(Tableau1[[#This Row],[En retard?]]="Non",Tableau1[[#This Row],[Date rendu]]-'Date de l''export'!$A$2,0)</f>
        <v>7.7404166666674428</v>
      </c>
      <c r="P2871" s="14" t="str">
        <f>IF(Tableau1[[#This Row],[En retard?]]="Oui","HD",IF(Tableau1[Délai restant]&lt;1,"&lt;24h",IF(Tableau1[Délai restant]&lt;2,"&lt;48h","≥48h")))</f>
        <v>≥48h</v>
      </c>
      <c r="Q2871" s="14" t="str">
        <f>IF(AND(Tableau1[[#This Row],[En retard?]]="Oui",OR(Tableau1[[#This Row],[Product]]="Citron",Tableau1[[#This Row],[Product]]="Amandes")),"Oui","Non")</f>
        <v>Non</v>
      </c>
      <c r="R2871" t="str">
        <f>CONCATENATE(Tableau1[[#This Row],[OrderCode]],"|",Tableau1[[#This Row],[AnaCode]],"|",Tableau1[[#This Row],[Product]])</f>
        <v>CMD01573403|PEST|Carotte</v>
      </c>
    </row>
    <row r="2872" spans="1:18" x14ac:dyDescent="0.25">
      <c r="A2872" s="1" t="s">
        <v>738</v>
      </c>
      <c r="B2872" s="1" t="s">
        <v>31</v>
      </c>
      <c r="C2872" s="3" t="s">
        <v>61</v>
      </c>
      <c r="D2872" s="3" t="s">
        <v>14</v>
      </c>
      <c r="E2872" s="1" t="s">
        <v>229</v>
      </c>
      <c r="F2872" s="1" t="s">
        <v>2579</v>
      </c>
      <c r="G2872" s="1" t="s">
        <v>950</v>
      </c>
      <c r="H2872" s="3">
        <f>SUBSTITUTE(LEFT(Tableau1[[#This Row],[OrderDate]],17),".",":")+0</f>
        <v>43571.729016203702</v>
      </c>
      <c r="I2872" s="3">
        <f>SUBSTITUTE(LEFT(Tableau1[[#This Row],[OrderDueTo]],17),".",":")+0</f>
        <v>43574.5</v>
      </c>
      <c r="J2872" s="13" t="str">
        <f>VLOOKUP(Tableau1[[#This Row],[AnaCode]],'Config Analyses'!A:C,2,FALSE)</f>
        <v>Analyse sucres</v>
      </c>
      <c r="K2872" s="13" t="str">
        <f>VLOOKUP(Tableau1[[#This Row],[AnaCode]],'Config Analyses'!A:C,3,FALSE)</f>
        <v>Equipe 2</v>
      </c>
      <c r="L2872" s="13" t="str">
        <f>VLOOKUP(Tableau1[[#This Row],[CustomerCode]],'Config Clients'!A:D,3,FALSE)</f>
        <v>Grande surface</v>
      </c>
      <c r="M2872" s="13" t="str">
        <f>VLOOKUP(Tableau1[[#This Row],[CustomerCode]],'Config Clients'!A:D,4,FALSE)</f>
        <v>Eric</v>
      </c>
      <c r="N2872" s="10" t="str">
        <f>IFERROR(IF(Tableau1[[#This Row],[Date rendu]]-'Date de l''export'!$A$2&gt;0,"Non","Oui"),"Oui")</f>
        <v>Non</v>
      </c>
      <c r="O2872" s="11">
        <f>IF(Tableau1[[#This Row],[En retard?]]="Non",Tableau1[[#This Row],[Date rendu]]-'Date de l''export'!$A$2,0)</f>
        <v>2.7404166666674428</v>
      </c>
      <c r="P2872" s="14" t="str">
        <f>IF(Tableau1[[#This Row],[En retard?]]="Oui","HD",IF(Tableau1[Délai restant]&lt;1,"&lt;24h",IF(Tableau1[Délai restant]&lt;2,"&lt;48h","≥48h")))</f>
        <v>≥48h</v>
      </c>
      <c r="Q2872" s="14" t="str">
        <f>IF(AND(Tableau1[[#This Row],[En retard?]]="Oui",OR(Tableau1[[#This Row],[Product]]="Citron",Tableau1[[#This Row],[Product]]="Amandes")),"Oui","Non")</f>
        <v>Non</v>
      </c>
      <c r="R2872" t="str">
        <f>CONCATENATE(Tableau1[[#This Row],[OrderCode]],"|",Tableau1[[#This Row],[AnaCode]],"|",Tableau1[[#This Row],[Product]])</f>
        <v>CMD01503403|SCR|Pomme de terre</v>
      </c>
    </row>
    <row r="2873" spans="1:18" x14ac:dyDescent="0.25">
      <c r="A2873" s="1" t="s">
        <v>668</v>
      </c>
      <c r="B2873" s="1" t="s">
        <v>21</v>
      </c>
      <c r="C2873" s="3" t="s">
        <v>58</v>
      </c>
      <c r="D2873" s="3" t="s">
        <v>13</v>
      </c>
      <c r="E2873" s="1" t="s">
        <v>107</v>
      </c>
      <c r="F2873" s="1" t="s">
        <v>2104</v>
      </c>
      <c r="G2873" s="1" t="s">
        <v>973</v>
      </c>
      <c r="H2873" s="3">
        <f>SUBSTITUTE(LEFT(Tableau1[[#This Row],[OrderDate]],17),".",":")+0</f>
        <v>43571.729050925926</v>
      </c>
      <c r="I2873" s="3">
        <f>SUBSTITUTE(LEFT(Tableau1[[#This Row],[OrderDueTo]],17),".",":")+0</f>
        <v>43575.5</v>
      </c>
      <c r="J2873" s="13" t="str">
        <f>VLOOKUP(Tableau1[[#This Row],[AnaCode]],'Config Analyses'!A:C,2,FALSE)</f>
        <v>Analyse nutritionelle</v>
      </c>
      <c r="K2873" s="13" t="str">
        <f>VLOOKUP(Tableau1[[#This Row],[AnaCode]],'Config Analyses'!A:C,3,FALSE)</f>
        <v>Equipe 2</v>
      </c>
      <c r="L2873" s="13" t="str">
        <f>VLOOKUP(Tableau1[[#This Row],[CustomerCode]],'Config Clients'!A:D,3,FALSE)</f>
        <v>Coopérative agricole</v>
      </c>
      <c r="M2873" s="13" t="str">
        <f>VLOOKUP(Tableau1[[#This Row],[CustomerCode]],'Config Clients'!A:D,4,FALSE)</f>
        <v>Béatrice</v>
      </c>
      <c r="N2873" s="10" t="str">
        <f>IFERROR(IF(Tableau1[[#This Row],[Date rendu]]-'Date de l''export'!$A$2&gt;0,"Non","Oui"),"Oui")</f>
        <v>Non</v>
      </c>
      <c r="O2873" s="11">
        <f>IF(Tableau1[[#This Row],[En retard?]]="Non",Tableau1[[#This Row],[Date rendu]]-'Date de l''export'!$A$2,0)</f>
        <v>3.7404166666674428</v>
      </c>
      <c r="P2873" s="14" t="str">
        <f>IF(Tableau1[[#This Row],[En retard?]]="Oui","HD",IF(Tableau1[Délai restant]&lt;1,"&lt;24h",IF(Tableau1[Délai restant]&lt;2,"&lt;48h","≥48h")))</f>
        <v>≥48h</v>
      </c>
      <c r="Q2873" s="14" t="str">
        <f>IF(AND(Tableau1[[#This Row],[En retard?]]="Oui",OR(Tableau1[[#This Row],[Product]]="Citron",Tableau1[[#This Row],[Product]]="Amandes")),"Oui","Non")</f>
        <v>Non</v>
      </c>
      <c r="R2873" t="str">
        <f>CONCATENATE(Tableau1[[#This Row],[OrderCode]],"|",Tableau1[[#This Row],[AnaCode]],"|",Tableau1[[#This Row],[Product]])</f>
        <v>CMD01763106|NTR|Carotte</v>
      </c>
    </row>
    <row r="2874" spans="1:18" x14ac:dyDescent="0.25">
      <c r="A2874" s="1" t="s">
        <v>4227</v>
      </c>
      <c r="B2874" s="1" t="s">
        <v>42</v>
      </c>
      <c r="C2874" s="3" t="s">
        <v>73</v>
      </c>
      <c r="D2874" s="3" t="s">
        <v>23</v>
      </c>
      <c r="E2874" s="1" t="s">
        <v>130</v>
      </c>
      <c r="F2874" s="1" t="s">
        <v>4228</v>
      </c>
      <c r="G2874" s="1" t="s">
        <v>1365</v>
      </c>
      <c r="H2874" s="3">
        <f>SUBSTITUTE(LEFT(Tableau1[[#This Row],[OrderDate]],17),".",":")+0</f>
        <v>43571.729305555556</v>
      </c>
      <c r="I2874" s="3">
        <f>SUBSTITUTE(LEFT(Tableau1[[#This Row],[OrderDueTo]],17),".",":")+0</f>
        <v>43579.5</v>
      </c>
      <c r="J2874" s="13" t="str">
        <f>VLOOKUP(Tableau1[[#This Row],[AnaCode]],'Config Analyses'!A:C,2,FALSE)</f>
        <v>Analyse pesticides</v>
      </c>
      <c r="K2874" s="13" t="str">
        <f>VLOOKUP(Tableau1[[#This Row],[AnaCode]],'Config Analyses'!A:C,3,FALSE)</f>
        <v>Equipe 3</v>
      </c>
      <c r="L2874" s="13" t="str">
        <f>VLOOKUP(Tableau1[[#This Row],[CustomerCode]],'Config Clients'!A:D,3,FALSE)</f>
        <v>Entreprises agro-alimentaires</v>
      </c>
      <c r="M2874" s="13" t="str">
        <f>VLOOKUP(Tableau1[[#This Row],[CustomerCode]],'Config Clients'!A:D,4,FALSE)</f>
        <v>Julien</v>
      </c>
      <c r="N2874" s="10" t="str">
        <f>IFERROR(IF(Tableau1[[#This Row],[Date rendu]]-'Date de l''export'!$A$2&gt;0,"Non","Oui"),"Oui")</f>
        <v>Non</v>
      </c>
      <c r="O2874" s="11">
        <f>IF(Tableau1[[#This Row],[En retard?]]="Non",Tableau1[[#This Row],[Date rendu]]-'Date de l''export'!$A$2,0)</f>
        <v>7.7404166666674428</v>
      </c>
      <c r="P2874" s="14" t="str">
        <f>IF(Tableau1[[#This Row],[En retard?]]="Oui","HD",IF(Tableau1[Délai restant]&lt;1,"&lt;24h",IF(Tableau1[Délai restant]&lt;2,"&lt;48h","≥48h")))</f>
        <v>≥48h</v>
      </c>
      <c r="Q2874" s="14" t="str">
        <f>IF(AND(Tableau1[[#This Row],[En retard?]]="Oui",OR(Tableau1[[#This Row],[Product]]="Citron",Tableau1[[#This Row],[Product]]="Amandes")),"Oui","Non")</f>
        <v>Non</v>
      </c>
      <c r="R2874" t="str">
        <f>CONCATENATE(Tableau1[[#This Row],[OrderCode]],"|",Tableau1[[#This Row],[AnaCode]],"|",Tableau1[[#This Row],[Product]])</f>
        <v>CMD01673002|PEST|Jus de fruits</v>
      </c>
    </row>
    <row r="2875" spans="1:18" x14ac:dyDescent="0.25">
      <c r="A2875" s="1" t="s">
        <v>310</v>
      </c>
      <c r="B2875" s="1" t="s">
        <v>31</v>
      </c>
      <c r="C2875" s="3" t="s">
        <v>49</v>
      </c>
      <c r="D2875" s="3" t="s">
        <v>8</v>
      </c>
      <c r="E2875" s="1" t="s">
        <v>179</v>
      </c>
      <c r="F2875" s="1" t="s">
        <v>2838</v>
      </c>
      <c r="G2875" s="1" t="s">
        <v>945</v>
      </c>
      <c r="H2875" s="3">
        <f>SUBSTITUTE(LEFT(Tableau1[[#This Row],[OrderDate]],17),".",":")+0</f>
        <v>43571.732986111114</v>
      </c>
      <c r="I2875" s="3">
        <f>SUBSTITUTE(LEFT(Tableau1[[#This Row],[OrderDueTo]],17),".",":")+0</f>
        <v>43572.5</v>
      </c>
      <c r="J2875" s="13" t="str">
        <f>VLOOKUP(Tableau1[[#This Row],[AnaCode]],'Config Analyses'!A:C,2,FALSE)</f>
        <v>Analyse métaux lourds</v>
      </c>
      <c r="K2875" s="13" t="str">
        <f>VLOOKUP(Tableau1[[#This Row],[AnaCode]],'Config Analyses'!A:C,3,FALSE)</f>
        <v>Equipe 1</v>
      </c>
      <c r="L2875" s="13" t="str">
        <f>VLOOKUP(Tableau1[[#This Row],[CustomerCode]],'Config Clients'!A:D,3,FALSE)</f>
        <v>Grande surface</v>
      </c>
      <c r="M2875" s="13" t="str">
        <f>VLOOKUP(Tableau1[[#This Row],[CustomerCode]],'Config Clients'!A:D,4,FALSE)</f>
        <v>Eric</v>
      </c>
      <c r="N2875" s="10" t="str">
        <f>IFERROR(IF(Tableau1[[#This Row],[Date rendu]]-'Date de l''export'!$A$2&gt;0,"Non","Oui"),"Oui")</f>
        <v>Non</v>
      </c>
      <c r="O2875" s="11">
        <f>IF(Tableau1[[#This Row],[En retard?]]="Non",Tableau1[[#This Row],[Date rendu]]-'Date de l''export'!$A$2,0)</f>
        <v>0.74041666666744277</v>
      </c>
      <c r="P2875" s="14" t="str">
        <f>IF(Tableau1[[#This Row],[En retard?]]="Oui","HD",IF(Tableau1[Délai restant]&lt;1,"&lt;24h",IF(Tableau1[Délai restant]&lt;2,"&lt;48h","≥48h")))</f>
        <v>&lt;24h</v>
      </c>
      <c r="Q2875" s="14" t="str">
        <f>IF(AND(Tableau1[[#This Row],[En retard?]]="Oui",OR(Tableau1[[#This Row],[Product]]="Citron",Tableau1[[#This Row],[Product]]="Amandes")),"Oui","Non")</f>
        <v>Non</v>
      </c>
      <c r="R2875" t="str">
        <f>CONCATENATE(Tableau1[[#This Row],[OrderCode]],"|",Tableau1[[#This Row],[AnaCode]],"|",Tableau1[[#This Row],[Product]])</f>
        <v>CMD01686706|MTX|Pomme de terre</v>
      </c>
    </row>
    <row r="2876" spans="1:18" x14ac:dyDescent="0.25">
      <c r="A2876" s="1" t="s">
        <v>213</v>
      </c>
      <c r="B2876" s="1" t="s">
        <v>31</v>
      </c>
      <c r="C2876" s="3" t="s">
        <v>49</v>
      </c>
      <c r="D2876" s="3" t="s">
        <v>8</v>
      </c>
      <c r="E2876" s="1" t="s">
        <v>63</v>
      </c>
      <c r="F2876" s="1" t="s">
        <v>2467</v>
      </c>
      <c r="G2876" s="1" t="s">
        <v>1365</v>
      </c>
      <c r="H2876" s="3">
        <f>SUBSTITUTE(LEFT(Tableau1[[#This Row],[OrderDate]],17),".",":")+0</f>
        <v>43571.733229166668</v>
      </c>
      <c r="I2876" s="3">
        <f>SUBSTITUTE(LEFT(Tableau1[[#This Row],[OrderDueTo]],17),".",":")+0</f>
        <v>43579.5</v>
      </c>
      <c r="J2876" s="13" t="str">
        <f>VLOOKUP(Tableau1[[#This Row],[AnaCode]],'Config Analyses'!A:C,2,FALSE)</f>
        <v>Analyse polluants d'emballage</v>
      </c>
      <c r="K2876" s="13" t="str">
        <f>VLOOKUP(Tableau1[[#This Row],[AnaCode]],'Config Analyses'!A:C,3,FALSE)</f>
        <v>Equipe 3</v>
      </c>
      <c r="L2876" s="13" t="str">
        <f>VLOOKUP(Tableau1[[#This Row],[CustomerCode]],'Config Clients'!A:D,3,FALSE)</f>
        <v>Grande surface</v>
      </c>
      <c r="M2876" s="13" t="str">
        <f>VLOOKUP(Tableau1[[#This Row],[CustomerCode]],'Config Clients'!A:D,4,FALSE)</f>
        <v>Eric</v>
      </c>
      <c r="N2876" s="10" t="str">
        <f>IFERROR(IF(Tableau1[[#This Row],[Date rendu]]-'Date de l''export'!$A$2&gt;0,"Non","Oui"),"Oui")</f>
        <v>Non</v>
      </c>
      <c r="O2876" s="11">
        <f>IF(Tableau1[[#This Row],[En retard?]]="Non",Tableau1[[#This Row],[Date rendu]]-'Date de l''export'!$A$2,0)</f>
        <v>7.7404166666674428</v>
      </c>
      <c r="P2876" s="14" t="str">
        <f>IF(Tableau1[[#This Row],[En retard?]]="Oui","HD",IF(Tableau1[Délai restant]&lt;1,"&lt;24h",IF(Tableau1[Délai restant]&lt;2,"&lt;48h","≥48h")))</f>
        <v>≥48h</v>
      </c>
      <c r="Q2876" s="14" t="str">
        <f>IF(AND(Tableau1[[#This Row],[En retard?]]="Oui",OR(Tableau1[[#This Row],[Product]]="Citron",Tableau1[[#This Row],[Product]]="Amandes")),"Oui","Non")</f>
        <v>Non</v>
      </c>
      <c r="R2876" t="str">
        <f>CONCATENATE(Tableau1[[#This Row],[OrderCode]],"|",Tableau1[[#This Row],[AnaCode]],"|",Tableau1[[#This Row],[Product]])</f>
        <v>CMD01445004|PLLT|Pomme de terre</v>
      </c>
    </row>
    <row r="2877" spans="1:18" x14ac:dyDescent="0.25">
      <c r="A2877" s="1" t="s">
        <v>590</v>
      </c>
      <c r="B2877" s="1" t="s">
        <v>31</v>
      </c>
      <c r="C2877" s="3" t="s">
        <v>52</v>
      </c>
      <c r="D2877" s="3" t="s">
        <v>9</v>
      </c>
      <c r="E2877" s="1" t="s">
        <v>179</v>
      </c>
      <c r="F2877" s="1" t="s">
        <v>2267</v>
      </c>
      <c r="G2877" s="1" t="s">
        <v>945</v>
      </c>
      <c r="H2877" s="3">
        <f>SUBSTITUTE(LEFT(Tableau1[[#This Row],[OrderDate]],17),".",":")+0</f>
        <v>43571.733449074076</v>
      </c>
      <c r="I2877" s="3">
        <f>SUBSTITUTE(LEFT(Tableau1[[#This Row],[OrderDueTo]],17),".",":")+0</f>
        <v>43572.5</v>
      </c>
      <c r="J2877" s="13" t="str">
        <f>VLOOKUP(Tableau1[[#This Row],[AnaCode]],'Config Analyses'!A:C,2,FALSE)</f>
        <v>Analyse métaux lourds</v>
      </c>
      <c r="K2877" s="13" t="str">
        <f>VLOOKUP(Tableau1[[#This Row],[AnaCode]],'Config Analyses'!A:C,3,FALSE)</f>
        <v>Equipe 1</v>
      </c>
      <c r="L2877" s="13" t="str">
        <f>VLOOKUP(Tableau1[[#This Row],[CustomerCode]],'Config Clients'!A:D,3,FALSE)</f>
        <v>Centrale d'achats</v>
      </c>
      <c r="M2877" s="13" t="str">
        <f>VLOOKUP(Tableau1[[#This Row],[CustomerCode]],'Config Clients'!A:D,4,FALSE)</f>
        <v>Sandrine</v>
      </c>
      <c r="N2877" s="10" t="str">
        <f>IFERROR(IF(Tableau1[[#This Row],[Date rendu]]-'Date de l''export'!$A$2&gt;0,"Non","Oui"),"Oui")</f>
        <v>Non</v>
      </c>
      <c r="O2877" s="11">
        <f>IF(Tableau1[[#This Row],[En retard?]]="Non",Tableau1[[#This Row],[Date rendu]]-'Date de l''export'!$A$2,0)</f>
        <v>0.74041666666744277</v>
      </c>
      <c r="P2877" s="14" t="str">
        <f>IF(Tableau1[[#This Row],[En retard?]]="Oui","HD",IF(Tableau1[Délai restant]&lt;1,"&lt;24h",IF(Tableau1[Délai restant]&lt;2,"&lt;48h","≥48h")))</f>
        <v>&lt;24h</v>
      </c>
      <c r="Q2877" s="14" t="str">
        <f>IF(AND(Tableau1[[#This Row],[En retard?]]="Oui",OR(Tableau1[[#This Row],[Product]]="Citron",Tableau1[[#This Row],[Product]]="Amandes")),"Oui","Non")</f>
        <v>Non</v>
      </c>
      <c r="R2877" t="str">
        <f>CONCATENATE(Tableau1[[#This Row],[OrderCode]],"|",Tableau1[[#This Row],[AnaCode]],"|",Tableau1[[#This Row],[Product]])</f>
        <v>CMD01749304|MTX|Pomme de terre</v>
      </c>
    </row>
    <row r="2878" spans="1:18" x14ac:dyDescent="0.25">
      <c r="A2878" s="1" t="s">
        <v>921</v>
      </c>
      <c r="B2878" s="1" t="s">
        <v>32</v>
      </c>
      <c r="C2878" s="3" t="s">
        <v>61</v>
      </c>
      <c r="D2878" s="3" t="s">
        <v>14</v>
      </c>
      <c r="E2878" s="1" t="s">
        <v>229</v>
      </c>
      <c r="F2878" s="1" t="s">
        <v>3148</v>
      </c>
      <c r="G2878" s="1" t="s">
        <v>950</v>
      </c>
      <c r="H2878" s="3">
        <f>SUBSTITUTE(LEFT(Tableau1[[#This Row],[OrderDate]],17),".",":")+0</f>
        <v>43571.733749999999</v>
      </c>
      <c r="I2878" s="3">
        <f>SUBSTITUTE(LEFT(Tableau1[[#This Row],[OrderDueTo]],17),".",":")+0</f>
        <v>43574.5</v>
      </c>
      <c r="J2878" s="13" t="str">
        <f>VLOOKUP(Tableau1[[#This Row],[AnaCode]],'Config Analyses'!A:C,2,FALSE)</f>
        <v>Analyse sucres</v>
      </c>
      <c r="K2878" s="13" t="str">
        <f>VLOOKUP(Tableau1[[#This Row],[AnaCode]],'Config Analyses'!A:C,3,FALSE)</f>
        <v>Equipe 2</v>
      </c>
      <c r="L2878" s="13" t="str">
        <f>VLOOKUP(Tableau1[[#This Row],[CustomerCode]],'Config Clients'!A:D,3,FALSE)</f>
        <v>Grande surface</v>
      </c>
      <c r="M2878" s="13" t="str">
        <f>VLOOKUP(Tableau1[[#This Row],[CustomerCode]],'Config Clients'!A:D,4,FALSE)</f>
        <v>Eric</v>
      </c>
      <c r="N2878" s="10" t="str">
        <f>IFERROR(IF(Tableau1[[#This Row],[Date rendu]]-'Date de l''export'!$A$2&gt;0,"Non","Oui"),"Oui")</f>
        <v>Non</v>
      </c>
      <c r="O2878" s="11">
        <f>IF(Tableau1[[#This Row],[En retard?]]="Non",Tableau1[[#This Row],[Date rendu]]-'Date de l''export'!$A$2,0)</f>
        <v>2.7404166666674428</v>
      </c>
      <c r="P2878" s="14" t="str">
        <f>IF(Tableau1[[#This Row],[En retard?]]="Oui","HD",IF(Tableau1[Délai restant]&lt;1,"&lt;24h",IF(Tableau1[Délai restant]&lt;2,"&lt;48h","≥48h")))</f>
        <v>≥48h</v>
      </c>
      <c r="Q2878" s="14" t="str">
        <f>IF(AND(Tableau1[[#This Row],[En retard?]]="Oui",OR(Tableau1[[#This Row],[Product]]="Citron",Tableau1[[#This Row],[Product]]="Amandes")),"Oui","Non")</f>
        <v>Non</v>
      </c>
      <c r="R2878" t="str">
        <f>CONCATENATE(Tableau1[[#This Row],[OrderCode]],"|",Tableau1[[#This Row],[AnaCode]],"|",Tableau1[[#This Row],[Product]])</f>
        <v>CMD01763002|SCR|Tomate</v>
      </c>
    </row>
    <row r="2879" spans="1:18" x14ac:dyDescent="0.25">
      <c r="A2879" s="1" t="s">
        <v>641</v>
      </c>
      <c r="B2879" s="1" t="s">
        <v>32</v>
      </c>
      <c r="C2879" s="3" t="s">
        <v>61</v>
      </c>
      <c r="D2879" s="3" t="s">
        <v>14</v>
      </c>
      <c r="E2879" s="1" t="s">
        <v>229</v>
      </c>
      <c r="F2879" s="1" t="s">
        <v>1984</v>
      </c>
      <c r="G2879" s="1" t="s">
        <v>950</v>
      </c>
      <c r="H2879" s="3">
        <f>SUBSTITUTE(LEFT(Tableau1[[#This Row],[OrderDate]],17),".",":")+0</f>
        <v>43571.733761574076</v>
      </c>
      <c r="I2879" s="3">
        <f>SUBSTITUTE(LEFT(Tableau1[[#This Row],[OrderDueTo]],17),".",":")+0</f>
        <v>43574.5</v>
      </c>
      <c r="J2879" s="13" t="str">
        <f>VLOOKUP(Tableau1[[#This Row],[AnaCode]],'Config Analyses'!A:C,2,FALSE)</f>
        <v>Analyse sucres</v>
      </c>
      <c r="K2879" s="13" t="str">
        <f>VLOOKUP(Tableau1[[#This Row],[AnaCode]],'Config Analyses'!A:C,3,FALSE)</f>
        <v>Equipe 2</v>
      </c>
      <c r="L2879" s="13" t="str">
        <f>VLOOKUP(Tableau1[[#This Row],[CustomerCode]],'Config Clients'!A:D,3,FALSE)</f>
        <v>Grande surface</v>
      </c>
      <c r="M2879" s="13" t="str">
        <f>VLOOKUP(Tableau1[[#This Row],[CustomerCode]],'Config Clients'!A:D,4,FALSE)</f>
        <v>Eric</v>
      </c>
      <c r="N2879" s="10" t="str">
        <f>IFERROR(IF(Tableau1[[#This Row],[Date rendu]]-'Date de l''export'!$A$2&gt;0,"Non","Oui"),"Oui")</f>
        <v>Non</v>
      </c>
      <c r="O2879" s="11">
        <f>IF(Tableau1[[#This Row],[En retard?]]="Non",Tableau1[[#This Row],[Date rendu]]-'Date de l''export'!$A$2,0)</f>
        <v>2.7404166666674428</v>
      </c>
      <c r="P2879" s="14" t="str">
        <f>IF(Tableau1[[#This Row],[En retard?]]="Oui","HD",IF(Tableau1[Délai restant]&lt;1,"&lt;24h",IF(Tableau1[Délai restant]&lt;2,"&lt;48h","≥48h")))</f>
        <v>≥48h</v>
      </c>
      <c r="Q2879" s="14" t="str">
        <f>IF(AND(Tableau1[[#This Row],[En retard?]]="Oui",OR(Tableau1[[#This Row],[Product]]="Citron",Tableau1[[#This Row],[Product]]="Amandes")),"Oui","Non")</f>
        <v>Non</v>
      </c>
      <c r="R2879" t="str">
        <f>CONCATENATE(Tableau1[[#This Row],[OrderCode]],"|",Tableau1[[#This Row],[AnaCode]],"|",Tableau1[[#This Row],[Product]])</f>
        <v>CMD01604405|SCR|Tomate</v>
      </c>
    </row>
    <row r="2880" spans="1:18" x14ac:dyDescent="0.25">
      <c r="A2880" s="1" t="s">
        <v>143</v>
      </c>
      <c r="B2880" s="1" t="s">
        <v>21</v>
      </c>
      <c r="C2880" s="3" t="s">
        <v>72</v>
      </c>
      <c r="D2880" s="3" t="s">
        <v>22</v>
      </c>
      <c r="E2880" s="1" t="s">
        <v>229</v>
      </c>
      <c r="F2880" s="1" t="s">
        <v>2013</v>
      </c>
      <c r="G2880" s="1" t="s">
        <v>950</v>
      </c>
      <c r="H2880" s="3">
        <f>SUBSTITUTE(LEFT(Tableau1[[#This Row],[OrderDate]],17),".",":")+0</f>
        <v>43571.73400462963</v>
      </c>
      <c r="I2880" s="3">
        <f>SUBSTITUTE(LEFT(Tableau1[[#This Row],[OrderDueTo]],17),".",":")+0</f>
        <v>43574.5</v>
      </c>
      <c r="J2880" s="13" t="str">
        <f>VLOOKUP(Tableau1[[#This Row],[AnaCode]],'Config Analyses'!A:C,2,FALSE)</f>
        <v>Analyse sucres</v>
      </c>
      <c r="K2880" s="13" t="str">
        <f>VLOOKUP(Tableau1[[#This Row],[AnaCode]],'Config Analyses'!A:C,3,FALSE)</f>
        <v>Equipe 2</v>
      </c>
      <c r="L2880" s="13" t="str">
        <f>VLOOKUP(Tableau1[[#This Row],[CustomerCode]],'Config Clients'!A:D,3,FALSE)</f>
        <v>Coopérative agricole</v>
      </c>
      <c r="M2880" s="13" t="str">
        <f>VLOOKUP(Tableau1[[#This Row],[CustomerCode]],'Config Clients'!A:D,4,FALSE)</f>
        <v>Julie</v>
      </c>
      <c r="N2880" s="10" t="str">
        <f>IFERROR(IF(Tableau1[[#This Row],[Date rendu]]-'Date de l''export'!$A$2&gt;0,"Non","Oui"),"Oui")</f>
        <v>Non</v>
      </c>
      <c r="O2880" s="11">
        <f>IF(Tableau1[[#This Row],[En retard?]]="Non",Tableau1[[#This Row],[Date rendu]]-'Date de l''export'!$A$2,0)</f>
        <v>2.7404166666674428</v>
      </c>
      <c r="P2880" s="14" t="str">
        <f>IF(Tableau1[[#This Row],[En retard?]]="Oui","HD",IF(Tableau1[Délai restant]&lt;1,"&lt;24h",IF(Tableau1[Délai restant]&lt;2,"&lt;48h","≥48h")))</f>
        <v>≥48h</v>
      </c>
      <c r="Q2880" s="14" t="str">
        <f>IF(AND(Tableau1[[#This Row],[En retard?]]="Oui",OR(Tableau1[[#This Row],[Product]]="Citron",Tableau1[[#This Row],[Product]]="Amandes")),"Oui","Non")</f>
        <v>Non</v>
      </c>
      <c r="R2880" t="str">
        <f>CONCATENATE(Tableau1[[#This Row],[OrderCode]],"|",Tableau1[[#This Row],[AnaCode]],"|",Tableau1[[#This Row],[Product]])</f>
        <v>CMD01667104|SCR|Carotte</v>
      </c>
    </row>
    <row r="2881" spans="1:18" x14ac:dyDescent="0.25">
      <c r="A2881" s="1" t="s">
        <v>262</v>
      </c>
      <c r="B2881" s="1" t="s">
        <v>32</v>
      </c>
      <c r="C2881" s="3" t="s">
        <v>58</v>
      </c>
      <c r="D2881" s="3" t="s">
        <v>13</v>
      </c>
      <c r="E2881" s="1" t="s">
        <v>107</v>
      </c>
      <c r="F2881" s="1" t="s">
        <v>3149</v>
      </c>
      <c r="G2881" s="1" t="s">
        <v>973</v>
      </c>
      <c r="H2881" s="3">
        <f>SUBSTITUTE(LEFT(Tableau1[[#This Row],[OrderDate]],17),".",":")+0</f>
        <v>43571.734444444446</v>
      </c>
      <c r="I2881" s="3">
        <f>SUBSTITUTE(LEFT(Tableau1[[#This Row],[OrderDueTo]],17),".",":")+0</f>
        <v>43575.5</v>
      </c>
      <c r="J2881" s="13" t="str">
        <f>VLOOKUP(Tableau1[[#This Row],[AnaCode]],'Config Analyses'!A:C,2,FALSE)</f>
        <v>Analyse nutritionelle</v>
      </c>
      <c r="K2881" s="13" t="str">
        <f>VLOOKUP(Tableau1[[#This Row],[AnaCode]],'Config Analyses'!A:C,3,FALSE)</f>
        <v>Equipe 2</v>
      </c>
      <c r="L2881" s="13" t="str">
        <f>VLOOKUP(Tableau1[[#This Row],[CustomerCode]],'Config Clients'!A:D,3,FALSE)</f>
        <v>Coopérative agricole</v>
      </c>
      <c r="M2881" s="13" t="str">
        <f>VLOOKUP(Tableau1[[#This Row],[CustomerCode]],'Config Clients'!A:D,4,FALSE)</f>
        <v>Béatrice</v>
      </c>
      <c r="N2881" s="10" t="str">
        <f>IFERROR(IF(Tableau1[[#This Row],[Date rendu]]-'Date de l''export'!$A$2&gt;0,"Non","Oui"),"Oui")</f>
        <v>Non</v>
      </c>
      <c r="O2881" s="11">
        <f>IF(Tableau1[[#This Row],[En retard?]]="Non",Tableau1[[#This Row],[Date rendu]]-'Date de l''export'!$A$2,0)</f>
        <v>3.7404166666674428</v>
      </c>
      <c r="P2881" s="14" t="str">
        <f>IF(Tableau1[[#This Row],[En retard?]]="Oui","HD",IF(Tableau1[Délai restant]&lt;1,"&lt;24h",IF(Tableau1[Délai restant]&lt;2,"&lt;48h","≥48h")))</f>
        <v>≥48h</v>
      </c>
      <c r="Q2881" s="14" t="str">
        <f>IF(AND(Tableau1[[#This Row],[En retard?]]="Oui",OR(Tableau1[[#This Row],[Product]]="Citron",Tableau1[[#This Row],[Product]]="Amandes")),"Oui","Non")</f>
        <v>Non</v>
      </c>
      <c r="R2881" t="str">
        <f>CONCATENATE(Tableau1[[#This Row],[OrderCode]],"|",Tableau1[[#This Row],[AnaCode]],"|",Tableau1[[#This Row],[Product]])</f>
        <v>CMD01608501|NTR|Tomate</v>
      </c>
    </row>
    <row r="2882" spans="1:18" x14ac:dyDescent="0.25">
      <c r="A2882" s="1" t="s">
        <v>159</v>
      </c>
      <c r="B2882" s="1" t="s">
        <v>31</v>
      </c>
      <c r="C2882" s="3" t="s">
        <v>98</v>
      </c>
      <c r="D2882" s="3" t="s">
        <v>27</v>
      </c>
      <c r="E2882" s="1" t="s">
        <v>107</v>
      </c>
      <c r="F2882" s="1" t="s">
        <v>3150</v>
      </c>
      <c r="G2882" s="1" t="s">
        <v>973</v>
      </c>
      <c r="H2882" s="3">
        <f>SUBSTITUTE(LEFT(Tableau1[[#This Row],[OrderDate]],17),".",":")+0</f>
        <v>43571.735034722224</v>
      </c>
      <c r="I2882" s="3">
        <f>SUBSTITUTE(LEFT(Tableau1[[#This Row],[OrderDueTo]],17),".",":")+0</f>
        <v>43575.5</v>
      </c>
      <c r="J2882" s="13" t="str">
        <f>VLOOKUP(Tableau1[[#This Row],[AnaCode]],'Config Analyses'!A:C,2,FALSE)</f>
        <v>Analyse nutritionelle</v>
      </c>
      <c r="K2882" s="13" t="str">
        <f>VLOOKUP(Tableau1[[#This Row],[AnaCode]],'Config Analyses'!A:C,3,FALSE)</f>
        <v>Equipe 2</v>
      </c>
      <c r="L2882" s="13" t="str">
        <f>VLOOKUP(Tableau1[[#This Row],[CustomerCode]],'Config Clients'!A:D,3,FALSE)</f>
        <v>Coopérative agricole</v>
      </c>
      <c r="M2882" s="13" t="str">
        <f>VLOOKUP(Tableau1[[#This Row],[CustomerCode]],'Config Clients'!A:D,4,FALSE)</f>
        <v>Julie</v>
      </c>
      <c r="N2882" s="10" t="str">
        <f>IFERROR(IF(Tableau1[[#This Row],[Date rendu]]-'Date de l''export'!$A$2&gt;0,"Non","Oui"),"Oui")</f>
        <v>Non</v>
      </c>
      <c r="O2882" s="11">
        <f>IF(Tableau1[[#This Row],[En retard?]]="Non",Tableau1[[#This Row],[Date rendu]]-'Date de l''export'!$A$2,0)</f>
        <v>3.7404166666674428</v>
      </c>
      <c r="P2882" s="14" t="str">
        <f>IF(Tableau1[[#This Row],[En retard?]]="Oui","HD",IF(Tableau1[Délai restant]&lt;1,"&lt;24h",IF(Tableau1[Délai restant]&lt;2,"&lt;48h","≥48h")))</f>
        <v>≥48h</v>
      </c>
      <c r="Q2882" s="14" t="str">
        <f>IF(AND(Tableau1[[#This Row],[En retard?]]="Oui",OR(Tableau1[[#This Row],[Product]]="Citron",Tableau1[[#This Row],[Product]]="Amandes")),"Oui","Non")</f>
        <v>Non</v>
      </c>
      <c r="R2882" t="str">
        <f>CONCATENATE(Tableau1[[#This Row],[OrderCode]],"|",Tableau1[[#This Row],[AnaCode]],"|",Tableau1[[#This Row],[Product]])</f>
        <v>CMD01448507|NTR|Pomme de terre</v>
      </c>
    </row>
    <row r="2883" spans="1:18" x14ac:dyDescent="0.25">
      <c r="A2883" s="1" t="s">
        <v>108</v>
      </c>
      <c r="B2883" s="1" t="s">
        <v>20</v>
      </c>
      <c r="C2883" s="3" t="s">
        <v>61</v>
      </c>
      <c r="D2883" s="3" t="s">
        <v>14</v>
      </c>
      <c r="E2883" s="1" t="s">
        <v>229</v>
      </c>
      <c r="F2883" s="1" t="s">
        <v>2010</v>
      </c>
      <c r="G2883" s="1" t="s">
        <v>950</v>
      </c>
      <c r="H2883" s="3">
        <f>SUBSTITUTE(LEFT(Tableau1[[#This Row],[OrderDate]],17),".",":")+0</f>
        <v>43571.73541666667</v>
      </c>
      <c r="I2883" s="3">
        <f>SUBSTITUTE(LEFT(Tableau1[[#This Row],[OrderDueTo]],17),".",":")+0</f>
        <v>43574.5</v>
      </c>
      <c r="J2883" s="13" t="str">
        <f>VLOOKUP(Tableau1[[#This Row],[AnaCode]],'Config Analyses'!A:C,2,FALSE)</f>
        <v>Analyse sucres</v>
      </c>
      <c r="K2883" s="13" t="str">
        <f>VLOOKUP(Tableau1[[#This Row],[AnaCode]],'Config Analyses'!A:C,3,FALSE)</f>
        <v>Equipe 2</v>
      </c>
      <c r="L2883" s="13" t="str">
        <f>VLOOKUP(Tableau1[[#This Row],[CustomerCode]],'Config Clients'!A:D,3,FALSE)</f>
        <v>Grande surface</v>
      </c>
      <c r="M2883" s="13" t="str">
        <f>VLOOKUP(Tableau1[[#This Row],[CustomerCode]],'Config Clients'!A:D,4,FALSE)</f>
        <v>Eric</v>
      </c>
      <c r="N2883" s="10" t="str">
        <f>IFERROR(IF(Tableau1[[#This Row],[Date rendu]]-'Date de l''export'!$A$2&gt;0,"Non","Oui"),"Oui")</f>
        <v>Non</v>
      </c>
      <c r="O2883" s="11">
        <f>IF(Tableau1[[#This Row],[En retard?]]="Non",Tableau1[[#This Row],[Date rendu]]-'Date de l''export'!$A$2,0)</f>
        <v>2.7404166666674428</v>
      </c>
      <c r="P2883" s="14" t="str">
        <f>IF(Tableau1[[#This Row],[En retard?]]="Oui","HD",IF(Tableau1[Délai restant]&lt;1,"&lt;24h",IF(Tableau1[Délai restant]&lt;2,"&lt;48h","≥48h")))</f>
        <v>≥48h</v>
      </c>
      <c r="Q2883" s="14" t="str">
        <f>IF(AND(Tableau1[[#This Row],[En retard?]]="Oui",OR(Tableau1[[#This Row],[Product]]="Citron",Tableau1[[#This Row],[Product]]="Amandes")),"Oui","Non")</f>
        <v>Non</v>
      </c>
      <c r="R2883" t="str">
        <f>CONCATENATE(Tableau1[[#This Row],[OrderCode]],"|",Tableau1[[#This Row],[AnaCode]],"|",Tableau1[[#This Row],[Product]])</f>
        <v>CMD01604402|SCR|Orange</v>
      </c>
    </row>
    <row r="2884" spans="1:18" x14ac:dyDescent="0.25">
      <c r="A2884" s="1" t="s">
        <v>208</v>
      </c>
      <c r="B2884" s="1" t="s">
        <v>21</v>
      </c>
      <c r="C2884" s="3" t="s">
        <v>49</v>
      </c>
      <c r="D2884" s="3" t="s">
        <v>8</v>
      </c>
      <c r="E2884" s="1" t="s">
        <v>226</v>
      </c>
      <c r="F2884" s="1" t="s">
        <v>1137</v>
      </c>
      <c r="G2884" s="1" t="s">
        <v>950</v>
      </c>
      <c r="H2884" s="3">
        <f>SUBSTITUTE(LEFT(Tableau1[[#This Row],[OrderDate]],17),".",":")+0</f>
        <v>43571.735613425924</v>
      </c>
      <c r="I2884" s="3">
        <f>SUBSTITUTE(LEFT(Tableau1[[#This Row],[OrderDueTo]],17),".",":")+0</f>
        <v>43574.5</v>
      </c>
      <c r="J2884" s="13" t="str">
        <f>VLOOKUP(Tableau1[[#This Row],[AnaCode]],'Config Analyses'!A:C,2,FALSE)</f>
        <v>Analyse microbiologique</v>
      </c>
      <c r="K2884" s="13" t="str">
        <f>VLOOKUP(Tableau1[[#This Row],[AnaCode]],'Config Analyses'!A:C,3,FALSE)</f>
        <v>Equipe 4</v>
      </c>
      <c r="L2884" s="13" t="str">
        <f>VLOOKUP(Tableau1[[#This Row],[CustomerCode]],'Config Clients'!A:D,3,FALSE)</f>
        <v>Grande surface</v>
      </c>
      <c r="M2884" s="13" t="str">
        <f>VLOOKUP(Tableau1[[#This Row],[CustomerCode]],'Config Clients'!A:D,4,FALSE)</f>
        <v>Eric</v>
      </c>
      <c r="N2884" s="10" t="str">
        <f>IFERROR(IF(Tableau1[[#This Row],[Date rendu]]-'Date de l''export'!$A$2&gt;0,"Non","Oui"),"Oui")</f>
        <v>Non</v>
      </c>
      <c r="O2884" s="11">
        <f>IF(Tableau1[[#This Row],[En retard?]]="Non",Tableau1[[#This Row],[Date rendu]]-'Date de l''export'!$A$2,0)</f>
        <v>2.7404166666674428</v>
      </c>
      <c r="P2884" s="14" t="str">
        <f>IF(Tableau1[[#This Row],[En retard?]]="Oui","HD",IF(Tableau1[Délai restant]&lt;1,"&lt;24h",IF(Tableau1[Délai restant]&lt;2,"&lt;48h","≥48h")))</f>
        <v>≥48h</v>
      </c>
      <c r="Q2884" s="14" t="str">
        <f>IF(AND(Tableau1[[#This Row],[En retard?]]="Oui",OR(Tableau1[[#This Row],[Product]]="Citron",Tableau1[[#This Row],[Product]]="Amandes")),"Oui","Non")</f>
        <v>Non</v>
      </c>
      <c r="R2884" t="str">
        <f>CONCATENATE(Tableau1[[#This Row],[OrderCode]],"|",Tableau1[[#This Row],[AnaCode]],"|",Tableau1[[#This Row],[Product]])</f>
        <v>CMD01645805|BACT|Carotte</v>
      </c>
    </row>
    <row r="2885" spans="1:18" x14ac:dyDescent="0.25">
      <c r="A2885" s="1" t="s">
        <v>4229</v>
      </c>
      <c r="B2885" s="1" t="s">
        <v>42</v>
      </c>
      <c r="C2885" s="3" t="s">
        <v>73</v>
      </c>
      <c r="D2885" s="3" t="s">
        <v>23</v>
      </c>
      <c r="E2885" s="1" t="s">
        <v>63</v>
      </c>
      <c r="F2885" s="1" t="s">
        <v>4230</v>
      </c>
      <c r="G2885" s="1" t="s">
        <v>1365</v>
      </c>
      <c r="H2885" s="3">
        <f>SUBSTITUTE(LEFT(Tableau1[[#This Row],[OrderDate]],17),".",":")+0</f>
        <v>43571.735717592594</v>
      </c>
      <c r="I2885" s="3">
        <f>SUBSTITUTE(LEFT(Tableau1[[#This Row],[OrderDueTo]],17),".",":")+0</f>
        <v>43579.5</v>
      </c>
      <c r="J2885" s="13" t="str">
        <f>VLOOKUP(Tableau1[[#This Row],[AnaCode]],'Config Analyses'!A:C,2,FALSE)</f>
        <v>Analyse polluants d'emballage</v>
      </c>
      <c r="K2885" s="13" t="str">
        <f>VLOOKUP(Tableau1[[#This Row],[AnaCode]],'Config Analyses'!A:C,3,FALSE)</f>
        <v>Equipe 3</v>
      </c>
      <c r="L2885" s="13" t="str">
        <f>VLOOKUP(Tableau1[[#This Row],[CustomerCode]],'Config Clients'!A:D,3,FALSE)</f>
        <v>Entreprises agro-alimentaires</v>
      </c>
      <c r="M2885" s="13" t="str">
        <f>VLOOKUP(Tableau1[[#This Row],[CustomerCode]],'Config Clients'!A:D,4,FALSE)</f>
        <v>Julien</v>
      </c>
      <c r="N2885" s="10" t="str">
        <f>IFERROR(IF(Tableau1[[#This Row],[Date rendu]]-'Date de l''export'!$A$2&gt;0,"Non","Oui"),"Oui")</f>
        <v>Non</v>
      </c>
      <c r="O2885" s="11">
        <f>IF(Tableau1[[#This Row],[En retard?]]="Non",Tableau1[[#This Row],[Date rendu]]-'Date de l''export'!$A$2,0)</f>
        <v>7.7404166666674428</v>
      </c>
      <c r="P2885" s="14" t="str">
        <f>IF(Tableau1[[#This Row],[En retard?]]="Oui","HD",IF(Tableau1[Délai restant]&lt;1,"&lt;24h",IF(Tableau1[Délai restant]&lt;2,"&lt;48h","≥48h")))</f>
        <v>≥48h</v>
      </c>
      <c r="Q2885" s="14" t="str">
        <f>IF(AND(Tableau1[[#This Row],[En retard?]]="Oui",OR(Tableau1[[#This Row],[Product]]="Citron",Tableau1[[#This Row],[Product]]="Amandes")),"Oui","Non")</f>
        <v>Non</v>
      </c>
      <c r="R2885" t="str">
        <f>CONCATENATE(Tableau1[[#This Row],[OrderCode]],"|",Tableau1[[#This Row],[AnaCode]],"|",Tableau1[[#This Row],[Product]])</f>
        <v>CMD01572601|PLLT|Jus de fruits</v>
      </c>
    </row>
    <row r="2886" spans="1:18" x14ac:dyDescent="0.25">
      <c r="A2886" s="1" t="s">
        <v>537</v>
      </c>
      <c r="B2886" s="1" t="s">
        <v>31</v>
      </c>
      <c r="C2886" s="3" t="s">
        <v>61</v>
      </c>
      <c r="D2886" s="3" t="s">
        <v>14</v>
      </c>
      <c r="E2886" s="1" t="s">
        <v>107</v>
      </c>
      <c r="F2886" s="1" t="s">
        <v>3154</v>
      </c>
      <c r="G2886" s="1" t="s">
        <v>973</v>
      </c>
      <c r="H2886" s="3">
        <f>SUBSTITUTE(LEFT(Tableau1[[#This Row],[OrderDate]],17),".",":")+0</f>
        <v>43571.737013888887</v>
      </c>
      <c r="I2886" s="3">
        <f>SUBSTITUTE(LEFT(Tableau1[[#This Row],[OrderDueTo]],17),".",":")+0</f>
        <v>43575.5</v>
      </c>
      <c r="J2886" s="13" t="str">
        <f>VLOOKUP(Tableau1[[#This Row],[AnaCode]],'Config Analyses'!A:C,2,FALSE)</f>
        <v>Analyse nutritionelle</v>
      </c>
      <c r="K2886" s="13" t="str">
        <f>VLOOKUP(Tableau1[[#This Row],[AnaCode]],'Config Analyses'!A:C,3,FALSE)</f>
        <v>Equipe 2</v>
      </c>
      <c r="L2886" s="13" t="str">
        <f>VLOOKUP(Tableau1[[#This Row],[CustomerCode]],'Config Clients'!A:D,3,FALSE)</f>
        <v>Grande surface</v>
      </c>
      <c r="M2886" s="13" t="str">
        <f>VLOOKUP(Tableau1[[#This Row],[CustomerCode]],'Config Clients'!A:D,4,FALSE)</f>
        <v>Eric</v>
      </c>
      <c r="N2886" s="10" t="str">
        <f>IFERROR(IF(Tableau1[[#This Row],[Date rendu]]-'Date de l''export'!$A$2&gt;0,"Non","Oui"),"Oui")</f>
        <v>Non</v>
      </c>
      <c r="O2886" s="11">
        <f>IF(Tableau1[[#This Row],[En retard?]]="Non",Tableau1[[#This Row],[Date rendu]]-'Date de l''export'!$A$2,0)</f>
        <v>3.7404166666674428</v>
      </c>
      <c r="P2886" s="14" t="str">
        <f>IF(Tableau1[[#This Row],[En retard?]]="Oui","HD",IF(Tableau1[Délai restant]&lt;1,"&lt;24h",IF(Tableau1[Délai restant]&lt;2,"&lt;48h","≥48h")))</f>
        <v>≥48h</v>
      </c>
      <c r="Q2886" s="14" t="str">
        <f>IF(AND(Tableau1[[#This Row],[En retard?]]="Oui",OR(Tableau1[[#This Row],[Product]]="Citron",Tableau1[[#This Row],[Product]]="Amandes")),"Oui","Non")</f>
        <v>Non</v>
      </c>
      <c r="R2886" t="str">
        <f>CONCATENATE(Tableau1[[#This Row],[OrderCode]],"|",Tableau1[[#This Row],[AnaCode]],"|",Tableau1[[#This Row],[Product]])</f>
        <v>CMD01625105|NTR|Pomme de terre</v>
      </c>
    </row>
    <row r="2887" spans="1:18" x14ac:dyDescent="0.25">
      <c r="A2887" s="1" t="s">
        <v>3710</v>
      </c>
      <c r="B2887" s="1" t="s">
        <v>42</v>
      </c>
      <c r="C2887" s="3" t="s">
        <v>188</v>
      </c>
      <c r="D2887" s="3" t="s">
        <v>38</v>
      </c>
      <c r="E2887" s="1" t="s">
        <v>130</v>
      </c>
      <c r="F2887" s="1" t="s">
        <v>4231</v>
      </c>
      <c r="G2887" s="1" t="s">
        <v>1365</v>
      </c>
      <c r="H2887" s="3">
        <f>SUBSTITUTE(LEFT(Tableau1[[#This Row],[OrderDate]],17),".",":")+0</f>
        <v>43571.737233796295</v>
      </c>
      <c r="I2887" s="3">
        <f>SUBSTITUTE(LEFT(Tableau1[[#This Row],[OrderDueTo]],17),".",":")+0</f>
        <v>43579.5</v>
      </c>
      <c r="J2887" s="13" t="str">
        <f>VLOOKUP(Tableau1[[#This Row],[AnaCode]],'Config Analyses'!A:C,2,FALSE)</f>
        <v>Analyse pesticides</v>
      </c>
      <c r="K2887" s="13" t="str">
        <f>VLOOKUP(Tableau1[[#This Row],[AnaCode]],'Config Analyses'!A:C,3,FALSE)</f>
        <v>Equipe 3</v>
      </c>
      <c r="L2887" s="13" t="str">
        <f>VLOOKUP(Tableau1[[#This Row],[CustomerCode]],'Config Clients'!A:D,3,FALSE)</f>
        <v>Coopérative agricole</v>
      </c>
      <c r="M2887" s="13" t="str">
        <f>VLOOKUP(Tableau1[[#This Row],[CustomerCode]],'Config Clients'!A:D,4,FALSE)</f>
        <v>Julie</v>
      </c>
      <c r="N2887" s="10" t="str">
        <f>IFERROR(IF(Tableau1[[#This Row],[Date rendu]]-'Date de l''export'!$A$2&gt;0,"Non","Oui"),"Oui")</f>
        <v>Non</v>
      </c>
      <c r="O2887" s="11">
        <f>IF(Tableau1[[#This Row],[En retard?]]="Non",Tableau1[[#This Row],[Date rendu]]-'Date de l''export'!$A$2,0)</f>
        <v>7.7404166666674428</v>
      </c>
      <c r="P2887" s="14" t="str">
        <f>IF(Tableau1[[#This Row],[En retard?]]="Oui","HD",IF(Tableau1[Délai restant]&lt;1,"&lt;24h",IF(Tableau1[Délai restant]&lt;2,"&lt;48h","≥48h")))</f>
        <v>≥48h</v>
      </c>
      <c r="Q2887" s="14" t="str">
        <f>IF(AND(Tableau1[[#This Row],[En retard?]]="Oui",OR(Tableau1[[#This Row],[Product]]="Citron",Tableau1[[#This Row],[Product]]="Amandes")),"Oui","Non")</f>
        <v>Non</v>
      </c>
      <c r="R2887" t="str">
        <f>CONCATENATE(Tableau1[[#This Row],[OrderCode]],"|",Tableau1[[#This Row],[AnaCode]],"|",Tableau1[[#This Row],[Product]])</f>
        <v>CMD01721620|PEST|Jus de fruits</v>
      </c>
    </row>
    <row r="2888" spans="1:18" x14ac:dyDescent="0.25">
      <c r="A2888" s="1" t="s">
        <v>310</v>
      </c>
      <c r="B2888" s="1" t="s">
        <v>31</v>
      </c>
      <c r="C2888" s="3" t="s">
        <v>49</v>
      </c>
      <c r="D2888" s="3" t="s">
        <v>8</v>
      </c>
      <c r="E2888" s="1" t="s">
        <v>130</v>
      </c>
      <c r="F2888" s="1" t="s">
        <v>1915</v>
      </c>
      <c r="G2888" s="1" t="s">
        <v>1365</v>
      </c>
      <c r="H2888" s="3">
        <f>SUBSTITUTE(LEFT(Tableau1[[#This Row],[OrderDate]],17),".",":")+0</f>
        <v>43571.737766203703</v>
      </c>
      <c r="I2888" s="3">
        <f>SUBSTITUTE(LEFT(Tableau1[[#This Row],[OrderDueTo]],17),".",":")+0</f>
        <v>43579.5</v>
      </c>
      <c r="J2888" s="13" t="str">
        <f>VLOOKUP(Tableau1[[#This Row],[AnaCode]],'Config Analyses'!A:C,2,FALSE)</f>
        <v>Analyse pesticides</v>
      </c>
      <c r="K2888" s="13" t="str">
        <f>VLOOKUP(Tableau1[[#This Row],[AnaCode]],'Config Analyses'!A:C,3,FALSE)</f>
        <v>Equipe 3</v>
      </c>
      <c r="L2888" s="13" t="str">
        <f>VLOOKUP(Tableau1[[#This Row],[CustomerCode]],'Config Clients'!A:D,3,FALSE)</f>
        <v>Grande surface</v>
      </c>
      <c r="M2888" s="13" t="str">
        <f>VLOOKUP(Tableau1[[#This Row],[CustomerCode]],'Config Clients'!A:D,4,FALSE)</f>
        <v>Eric</v>
      </c>
      <c r="N2888" s="10" t="str">
        <f>IFERROR(IF(Tableau1[[#This Row],[Date rendu]]-'Date de l''export'!$A$2&gt;0,"Non","Oui"),"Oui")</f>
        <v>Non</v>
      </c>
      <c r="O2888" s="11">
        <f>IF(Tableau1[[#This Row],[En retard?]]="Non",Tableau1[[#This Row],[Date rendu]]-'Date de l''export'!$A$2,0)</f>
        <v>7.7404166666674428</v>
      </c>
      <c r="P2888" s="14" t="str">
        <f>IF(Tableau1[[#This Row],[En retard?]]="Oui","HD",IF(Tableau1[Délai restant]&lt;1,"&lt;24h",IF(Tableau1[Délai restant]&lt;2,"&lt;48h","≥48h")))</f>
        <v>≥48h</v>
      </c>
      <c r="Q2888" s="14" t="str">
        <f>IF(AND(Tableau1[[#This Row],[En retard?]]="Oui",OR(Tableau1[[#This Row],[Product]]="Citron",Tableau1[[#This Row],[Product]]="Amandes")),"Oui","Non")</f>
        <v>Non</v>
      </c>
      <c r="R2888" t="str">
        <f>CONCATENATE(Tableau1[[#This Row],[OrderCode]],"|",Tableau1[[#This Row],[AnaCode]],"|",Tableau1[[#This Row],[Product]])</f>
        <v>CMD01686706|PEST|Pomme de terre</v>
      </c>
    </row>
    <row r="2889" spans="1:18" x14ac:dyDescent="0.25">
      <c r="A2889" s="1" t="s">
        <v>3342</v>
      </c>
      <c r="B2889" s="1" t="s">
        <v>30</v>
      </c>
      <c r="C2889" s="3" t="s">
        <v>188</v>
      </c>
      <c r="D2889" s="3" t="s">
        <v>38</v>
      </c>
      <c r="E2889" s="1" t="s">
        <v>179</v>
      </c>
      <c r="F2889" s="1" t="s">
        <v>4232</v>
      </c>
      <c r="G2889" s="1" t="s">
        <v>945</v>
      </c>
      <c r="H2889" s="3">
        <f>SUBSTITUTE(LEFT(Tableau1[[#This Row],[OrderDate]],17),".",":")+0</f>
        <v>43571.737858796296</v>
      </c>
      <c r="I2889" s="3">
        <f>SUBSTITUTE(LEFT(Tableau1[[#This Row],[OrderDueTo]],17),".",":")+0</f>
        <v>43572.5</v>
      </c>
      <c r="J2889" s="13" t="str">
        <f>VLOOKUP(Tableau1[[#This Row],[AnaCode]],'Config Analyses'!A:C,2,FALSE)</f>
        <v>Analyse métaux lourds</v>
      </c>
      <c r="K2889" s="13" t="str">
        <f>VLOOKUP(Tableau1[[#This Row],[AnaCode]],'Config Analyses'!A:C,3,FALSE)</f>
        <v>Equipe 1</v>
      </c>
      <c r="L2889" s="13" t="str">
        <f>VLOOKUP(Tableau1[[#This Row],[CustomerCode]],'Config Clients'!A:D,3,FALSE)</f>
        <v>Coopérative agricole</v>
      </c>
      <c r="M2889" s="13" t="str">
        <f>VLOOKUP(Tableau1[[#This Row],[CustomerCode]],'Config Clients'!A:D,4,FALSE)</f>
        <v>Julie</v>
      </c>
      <c r="N2889" s="10" t="str">
        <f>IFERROR(IF(Tableau1[[#This Row],[Date rendu]]-'Date de l''export'!$A$2&gt;0,"Non","Oui"),"Oui")</f>
        <v>Non</v>
      </c>
      <c r="O2889" s="11">
        <f>IF(Tableau1[[#This Row],[En retard?]]="Non",Tableau1[[#This Row],[Date rendu]]-'Date de l''export'!$A$2,0)</f>
        <v>0.74041666666744277</v>
      </c>
      <c r="P2889" s="14" t="str">
        <f>IF(Tableau1[[#This Row],[En retard?]]="Oui","HD",IF(Tableau1[Délai restant]&lt;1,"&lt;24h",IF(Tableau1[Délai restant]&lt;2,"&lt;48h","≥48h")))</f>
        <v>&lt;24h</v>
      </c>
      <c r="Q2889" s="14" t="str">
        <f>IF(AND(Tableau1[[#This Row],[En retard?]]="Oui",OR(Tableau1[[#This Row],[Product]]="Citron",Tableau1[[#This Row],[Product]]="Amandes")),"Oui","Non")</f>
        <v>Non</v>
      </c>
      <c r="R2889" t="str">
        <f>CONCATENATE(Tableau1[[#This Row],[OrderCode]],"|",Tableau1[[#This Row],[AnaCode]],"|",Tableau1[[#This Row],[Product]])</f>
        <v>CMD01748531|MTX|Bœuf</v>
      </c>
    </row>
    <row r="2890" spans="1:18" x14ac:dyDescent="0.25">
      <c r="A2890" s="1" t="s">
        <v>430</v>
      </c>
      <c r="B2890" s="1" t="s">
        <v>32</v>
      </c>
      <c r="C2890" s="3" t="s">
        <v>61</v>
      </c>
      <c r="D2890" s="3" t="s">
        <v>14</v>
      </c>
      <c r="E2890" s="1" t="s">
        <v>107</v>
      </c>
      <c r="F2890" s="1" t="s">
        <v>3157</v>
      </c>
      <c r="G2890" s="1" t="s">
        <v>973</v>
      </c>
      <c r="H2890" s="3">
        <f>SUBSTITUTE(LEFT(Tableau1[[#This Row],[OrderDate]],17),".",":")+0</f>
        <v>43571.738935185182</v>
      </c>
      <c r="I2890" s="3">
        <f>SUBSTITUTE(LEFT(Tableau1[[#This Row],[OrderDueTo]],17),".",":")+0</f>
        <v>43575.5</v>
      </c>
      <c r="J2890" s="13" t="str">
        <f>VLOOKUP(Tableau1[[#This Row],[AnaCode]],'Config Analyses'!A:C,2,FALSE)</f>
        <v>Analyse nutritionelle</v>
      </c>
      <c r="K2890" s="13" t="str">
        <f>VLOOKUP(Tableau1[[#This Row],[AnaCode]],'Config Analyses'!A:C,3,FALSE)</f>
        <v>Equipe 2</v>
      </c>
      <c r="L2890" s="13" t="str">
        <f>VLOOKUP(Tableau1[[#This Row],[CustomerCode]],'Config Clients'!A:D,3,FALSE)</f>
        <v>Grande surface</v>
      </c>
      <c r="M2890" s="13" t="str">
        <f>VLOOKUP(Tableau1[[#This Row],[CustomerCode]],'Config Clients'!A:D,4,FALSE)</f>
        <v>Eric</v>
      </c>
      <c r="N2890" s="10" t="str">
        <f>IFERROR(IF(Tableau1[[#This Row],[Date rendu]]-'Date de l''export'!$A$2&gt;0,"Non","Oui"),"Oui")</f>
        <v>Non</v>
      </c>
      <c r="O2890" s="11">
        <f>IF(Tableau1[[#This Row],[En retard?]]="Non",Tableau1[[#This Row],[Date rendu]]-'Date de l''export'!$A$2,0)</f>
        <v>3.7404166666674428</v>
      </c>
      <c r="P2890" s="14" t="str">
        <f>IF(Tableau1[[#This Row],[En retard?]]="Oui","HD",IF(Tableau1[Délai restant]&lt;1,"&lt;24h",IF(Tableau1[Délai restant]&lt;2,"&lt;48h","≥48h")))</f>
        <v>≥48h</v>
      </c>
      <c r="Q2890" s="14" t="str">
        <f>IF(AND(Tableau1[[#This Row],[En retard?]]="Oui",OR(Tableau1[[#This Row],[Product]]="Citron",Tableau1[[#This Row],[Product]]="Amandes")),"Oui","Non")</f>
        <v>Non</v>
      </c>
      <c r="R2890" t="str">
        <f>CONCATENATE(Tableau1[[#This Row],[OrderCode]],"|",Tableau1[[#This Row],[AnaCode]],"|",Tableau1[[#This Row],[Product]])</f>
        <v>CMD01711402|NTR|Tomate</v>
      </c>
    </row>
    <row r="2891" spans="1:18" x14ac:dyDescent="0.25">
      <c r="A2891" s="1" t="s">
        <v>788</v>
      </c>
      <c r="B2891" s="1" t="s">
        <v>46</v>
      </c>
      <c r="C2891" s="3" t="s">
        <v>75</v>
      </c>
      <c r="D2891" s="3" t="s">
        <v>24</v>
      </c>
      <c r="E2891" s="1" t="s">
        <v>229</v>
      </c>
      <c r="F2891" s="1" t="s">
        <v>2009</v>
      </c>
      <c r="G2891" s="1" t="s">
        <v>950</v>
      </c>
      <c r="H2891" s="3">
        <f>SUBSTITUTE(LEFT(Tableau1[[#This Row],[OrderDate]],17),".",":")+0</f>
        <v>43571.739004629628</v>
      </c>
      <c r="I2891" s="3">
        <f>SUBSTITUTE(LEFT(Tableau1[[#This Row],[OrderDueTo]],17),".",":")+0</f>
        <v>43574.5</v>
      </c>
      <c r="J2891" s="13" t="str">
        <f>VLOOKUP(Tableau1[[#This Row],[AnaCode]],'Config Analyses'!A:C,2,FALSE)</f>
        <v>Analyse sucres</v>
      </c>
      <c r="K2891" s="13" t="str">
        <f>VLOOKUP(Tableau1[[#This Row],[AnaCode]],'Config Analyses'!A:C,3,FALSE)</f>
        <v>Equipe 2</v>
      </c>
      <c r="L2891" s="13" t="str">
        <f>VLOOKUP(Tableau1[[#This Row],[CustomerCode]],'Config Clients'!A:D,3,FALSE)</f>
        <v>Entreprises agro-alimentaires</v>
      </c>
      <c r="M2891" s="13" t="str">
        <f>VLOOKUP(Tableau1[[#This Row],[CustomerCode]],'Config Clients'!A:D,4,FALSE)</f>
        <v>Julien</v>
      </c>
      <c r="N2891" s="10" t="str">
        <f>IFERROR(IF(Tableau1[[#This Row],[Date rendu]]-'Date de l''export'!$A$2&gt;0,"Non","Oui"),"Oui")</f>
        <v>Non</v>
      </c>
      <c r="O2891" s="11">
        <f>IF(Tableau1[[#This Row],[En retard?]]="Non",Tableau1[[#This Row],[Date rendu]]-'Date de l''export'!$A$2,0)</f>
        <v>2.7404166666674428</v>
      </c>
      <c r="P2891" s="14" t="str">
        <f>IF(Tableau1[[#This Row],[En retard?]]="Oui","HD",IF(Tableau1[Délai restant]&lt;1,"&lt;24h",IF(Tableau1[Délai restant]&lt;2,"&lt;48h","≥48h")))</f>
        <v>≥48h</v>
      </c>
      <c r="Q2891" s="14" t="str">
        <f>IF(AND(Tableau1[[#This Row],[En retard?]]="Oui",OR(Tableau1[[#This Row],[Product]]="Citron",Tableau1[[#This Row],[Product]]="Amandes")),"Oui","Non")</f>
        <v>Non</v>
      </c>
      <c r="R2891" t="str">
        <f>CONCATENATE(Tableau1[[#This Row],[OrderCode]],"|",Tableau1[[#This Row],[AnaCode]],"|",Tableau1[[#This Row],[Product]])</f>
        <v>CMD01789718|SCR|Raisin</v>
      </c>
    </row>
    <row r="2892" spans="1:18" x14ac:dyDescent="0.25">
      <c r="A2892" s="1" t="s">
        <v>668</v>
      </c>
      <c r="B2892" s="1" t="s">
        <v>31</v>
      </c>
      <c r="C2892" s="3" t="s">
        <v>58</v>
      </c>
      <c r="D2892" s="3" t="s">
        <v>13</v>
      </c>
      <c r="E2892" s="1" t="s">
        <v>130</v>
      </c>
      <c r="F2892" s="1" t="s">
        <v>3112</v>
      </c>
      <c r="G2892" s="1" t="s">
        <v>1365</v>
      </c>
      <c r="H2892" s="3">
        <f>SUBSTITUTE(LEFT(Tableau1[[#This Row],[OrderDate]],17),".",":")+0</f>
        <v>43571.739166666666</v>
      </c>
      <c r="I2892" s="3">
        <f>SUBSTITUTE(LEFT(Tableau1[[#This Row],[OrderDueTo]],17),".",":")+0</f>
        <v>43579.5</v>
      </c>
      <c r="J2892" s="13" t="str">
        <f>VLOOKUP(Tableau1[[#This Row],[AnaCode]],'Config Analyses'!A:C,2,FALSE)</f>
        <v>Analyse pesticides</v>
      </c>
      <c r="K2892" s="13" t="str">
        <f>VLOOKUP(Tableau1[[#This Row],[AnaCode]],'Config Analyses'!A:C,3,FALSE)</f>
        <v>Equipe 3</v>
      </c>
      <c r="L2892" s="13" t="str">
        <f>VLOOKUP(Tableau1[[#This Row],[CustomerCode]],'Config Clients'!A:D,3,FALSE)</f>
        <v>Coopérative agricole</v>
      </c>
      <c r="M2892" s="13" t="str">
        <f>VLOOKUP(Tableau1[[#This Row],[CustomerCode]],'Config Clients'!A:D,4,FALSE)</f>
        <v>Béatrice</v>
      </c>
      <c r="N2892" s="10" t="str">
        <f>IFERROR(IF(Tableau1[[#This Row],[Date rendu]]-'Date de l''export'!$A$2&gt;0,"Non","Oui"),"Oui")</f>
        <v>Non</v>
      </c>
      <c r="O2892" s="11">
        <f>IF(Tableau1[[#This Row],[En retard?]]="Non",Tableau1[[#This Row],[Date rendu]]-'Date de l''export'!$A$2,0)</f>
        <v>7.7404166666674428</v>
      </c>
      <c r="P2892" s="14" t="str">
        <f>IF(Tableau1[[#This Row],[En retard?]]="Oui","HD",IF(Tableau1[Délai restant]&lt;1,"&lt;24h",IF(Tableau1[Délai restant]&lt;2,"&lt;48h","≥48h")))</f>
        <v>≥48h</v>
      </c>
      <c r="Q2892" s="14" t="str">
        <f>IF(AND(Tableau1[[#This Row],[En retard?]]="Oui",OR(Tableau1[[#This Row],[Product]]="Citron",Tableau1[[#This Row],[Product]]="Amandes")),"Oui","Non")</f>
        <v>Non</v>
      </c>
      <c r="R2892" t="str">
        <f>CONCATENATE(Tableau1[[#This Row],[OrderCode]],"|",Tableau1[[#This Row],[AnaCode]],"|",Tableau1[[#This Row],[Product]])</f>
        <v>CMD01763106|PEST|Pomme de terre</v>
      </c>
    </row>
    <row r="2893" spans="1:18" x14ac:dyDescent="0.25">
      <c r="A2893" s="1" t="s">
        <v>567</v>
      </c>
      <c r="B2893" s="1" t="s">
        <v>31</v>
      </c>
      <c r="C2893" s="3" t="s">
        <v>52</v>
      </c>
      <c r="D2893" s="3" t="s">
        <v>9</v>
      </c>
      <c r="E2893" s="1" t="s">
        <v>229</v>
      </c>
      <c r="F2893" s="1" t="s">
        <v>3158</v>
      </c>
      <c r="G2893" s="1" t="s">
        <v>950</v>
      </c>
      <c r="H2893" s="3">
        <f>SUBSTITUTE(LEFT(Tableau1[[#This Row],[OrderDate]],17),".",":")+0</f>
        <v>43571.739374999997</v>
      </c>
      <c r="I2893" s="3">
        <f>SUBSTITUTE(LEFT(Tableau1[[#This Row],[OrderDueTo]],17),".",":")+0</f>
        <v>43574.5</v>
      </c>
      <c r="J2893" s="13" t="str">
        <f>VLOOKUP(Tableau1[[#This Row],[AnaCode]],'Config Analyses'!A:C,2,FALSE)</f>
        <v>Analyse sucres</v>
      </c>
      <c r="K2893" s="13" t="str">
        <f>VLOOKUP(Tableau1[[#This Row],[AnaCode]],'Config Analyses'!A:C,3,FALSE)</f>
        <v>Equipe 2</v>
      </c>
      <c r="L2893" s="13" t="str">
        <f>VLOOKUP(Tableau1[[#This Row],[CustomerCode]],'Config Clients'!A:D,3,FALSE)</f>
        <v>Centrale d'achats</v>
      </c>
      <c r="M2893" s="13" t="str">
        <f>VLOOKUP(Tableau1[[#This Row],[CustomerCode]],'Config Clients'!A:D,4,FALSE)</f>
        <v>Sandrine</v>
      </c>
      <c r="N2893" s="10" t="str">
        <f>IFERROR(IF(Tableau1[[#This Row],[Date rendu]]-'Date de l''export'!$A$2&gt;0,"Non","Oui"),"Oui")</f>
        <v>Non</v>
      </c>
      <c r="O2893" s="11">
        <f>IF(Tableau1[[#This Row],[En retard?]]="Non",Tableau1[[#This Row],[Date rendu]]-'Date de l''export'!$A$2,0)</f>
        <v>2.7404166666674428</v>
      </c>
      <c r="P2893" s="14" t="str">
        <f>IF(Tableau1[[#This Row],[En retard?]]="Oui","HD",IF(Tableau1[Délai restant]&lt;1,"&lt;24h",IF(Tableau1[Délai restant]&lt;2,"&lt;48h","≥48h")))</f>
        <v>≥48h</v>
      </c>
      <c r="Q2893" s="14" t="str">
        <f>IF(AND(Tableau1[[#This Row],[En retard?]]="Oui",OR(Tableau1[[#This Row],[Product]]="Citron",Tableau1[[#This Row],[Product]]="Amandes")),"Oui","Non")</f>
        <v>Non</v>
      </c>
      <c r="R2893" t="str">
        <f>CONCATENATE(Tableau1[[#This Row],[OrderCode]],"|",Tableau1[[#This Row],[AnaCode]],"|",Tableau1[[#This Row],[Product]])</f>
        <v>CMD01626005|SCR|Pomme de terre</v>
      </c>
    </row>
    <row r="2894" spans="1:18" x14ac:dyDescent="0.25">
      <c r="A2894" s="1" t="s">
        <v>178</v>
      </c>
      <c r="B2894" s="1" t="s">
        <v>46</v>
      </c>
      <c r="C2894" s="3" t="s">
        <v>147</v>
      </c>
      <c r="D2894" s="3" t="s">
        <v>34</v>
      </c>
      <c r="E2894" s="1" t="s">
        <v>130</v>
      </c>
      <c r="F2894" s="1" t="s">
        <v>3159</v>
      </c>
      <c r="G2894" s="1" t="s">
        <v>1365</v>
      </c>
      <c r="H2894" s="3">
        <f>SUBSTITUTE(LEFT(Tableau1[[#This Row],[OrderDate]],17),".",":")+0</f>
        <v>43571.739675925928</v>
      </c>
      <c r="I2894" s="3">
        <f>SUBSTITUTE(LEFT(Tableau1[[#This Row],[OrderDueTo]],17),".",":")+0</f>
        <v>43579.5</v>
      </c>
      <c r="J2894" s="13" t="str">
        <f>VLOOKUP(Tableau1[[#This Row],[AnaCode]],'Config Analyses'!A:C,2,FALSE)</f>
        <v>Analyse pesticides</v>
      </c>
      <c r="K2894" s="13" t="str">
        <f>VLOOKUP(Tableau1[[#This Row],[AnaCode]],'Config Analyses'!A:C,3,FALSE)</f>
        <v>Equipe 3</v>
      </c>
      <c r="L2894" s="13" t="str">
        <f>VLOOKUP(Tableau1[[#This Row],[CustomerCode]],'Config Clients'!A:D,3,FALSE)</f>
        <v>Entreprises agro-alimentaires</v>
      </c>
      <c r="M2894" s="13" t="str">
        <f>VLOOKUP(Tableau1[[#This Row],[CustomerCode]],'Config Clients'!A:D,4,FALSE)</f>
        <v>Marc</v>
      </c>
      <c r="N2894" s="10" t="str">
        <f>IFERROR(IF(Tableau1[[#This Row],[Date rendu]]-'Date de l''export'!$A$2&gt;0,"Non","Oui"),"Oui")</f>
        <v>Non</v>
      </c>
      <c r="O2894" s="11">
        <f>IF(Tableau1[[#This Row],[En retard?]]="Non",Tableau1[[#This Row],[Date rendu]]-'Date de l''export'!$A$2,0)</f>
        <v>7.7404166666674428</v>
      </c>
      <c r="P2894" s="14" t="str">
        <f>IF(Tableau1[[#This Row],[En retard?]]="Oui","HD",IF(Tableau1[Délai restant]&lt;1,"&lt;24h",IF(Tableau1[Délai restant]&lt;2,"&lt;48h","≥48h")))</f>
        <v>≥48h</v>
      </c>
      <c r="Q2894" s="14" t="str">
        <f>IF(AND(Tableau1[[#This Row],[En retard?]]="Oui",OR(Tableau1[[#This Row],[Product]]="Citron",Tableau1[[#This Row],[Product]]="Amandes")),"Oui","Non")</f>
        <v>Non</v>
      </c>
      <c r="R2894" t="str">
        <f>CONCATENATE(Tableau1[[#This Row],[OrderCode]],"|",Tableau1[[#This Row],[AnaCode]],"|",Tableau1[[#This Row],[Product]])</f>
        <v>CMD01770814|PEST|Raisin</v>
      </c>
    </row>
    <row r="2895" spans="1:18" x14ac:dyDescent="0.25">
      <c r="A2895" s="1" t="s">
        <v>528</v>
      </c>
      <c r="B2895" s="1" t="s">
        <v>32</v>
      </c>
      <c r="C2895" s="3" t="s">
        <v>61</v>
      </c>
      <c r="D2895" s="3" t="s">
        <v>14</v>
      </c>
      <c r="E2895" s="1" t="s">
        <v>107</v>
      </c>
      <c r="F2895" s="1" t="s">
        <v>3123</v>
      </c>
      <c r="G2895" s="1" t="s">
        <v>973</v>
      </c>
      <c r="H2895" s="3">
        <f>SUBSTITUTE(LEFT(Tableau1[[#This Row],[OrderDate]],17),".",":")+0</f>
        <v>43571.739837962959</v>
      </c>
      <c r="I2895" s="3">
        <f>SUBSTITUTE(LEFT(Tableau1[[#This Row],[OrderDueTo]],17),".",":")+0</f>
        <v>43575.5</v>
      </c>
      <c r="J2895" s="13" t="str">
        <f>VLOOKUP(Tableau1[[#This Row],[AnaCode]],'Config Analyses'!A:C,2,FALSE)</f>
        <v>Analyse nutritionelle</v>
      </c>
      <c r="K2895" s="13" t="str">
        <f>VLOOKUP(Tableau1[[#This Row],[AnaCode]],'Config Analyses'!A:C,3,FALSE)</f>
        <v>Equipe 2</v>
      </c>
      <c r="L2895" s="13" t="str">
        <f>VLOOKUP(Tableau1[[#This Row],[CustomerCode]],'Config Clients'!A:D,3,FALSE)</f>
        <v>Grande surface</v>
      </c>
      <c r="M2895" s="13" t="str">
        <f>VLOOKUP(Tableau1[[#This Row],[CustomerCode]],'Config Clients'!A:D,4,FALSE)</f>
        <v>Eric</v>
      </c>
      <c r="N2895" s="10" t="str">
        <f>IFERROR(IF(Tableau1[[#This Row],[Date rendu]]-'Date de l''export'!$A$2&gt;0,"Non","Oui"),"Oui")</f>
        <v>Non</v>
      </c>
      <c r="O2895" s="11">
        <f>IF(Tableau1[[#This Row],[En retard?]]="Non",Tableau1[[#This Row],[Date rendu]]-'Date de l''export'!$A$2,0)</f>
        <v>3.7404166666674428</v>
      </c>
      <c r="P2895" s="14" t="str">
        <f>IF(Tableau1[[#This Row],[En retard?]]="Oui","HD",IF(Tableau1[Délai restant]&lt;1,"&lt;24h",IF(Tableau1[Délai restant]&lt;2,"&lt;48h","≥48h")))</f>
        <v>≥48h</v>
      </c>
      <c r="Q2895" s="14" t="str">
        <f>IF(AND(Tableau1[[#This Row],[En retard?]]="Oui",OR(Tableau1[[#This Row],[Product]]="Citron",Tableau1[[#This Row],[Product]]="Amandes")),"Oui","Non")</f>
        <v>Non</v>
      </c>
      <c r="R2895" t="str">
        <f>CONCATENATE(Tableau1[[#This Row],[OrderCode]],"|",Tableau1[[#This Row],[AnaCode]],"|",Tableau1[[#This Row],[Product]])</f>
        <v>CMD01780706|NTR|Tomate</v>
      </c>
    </row>
    <row r="2896" spans="1:18" x14ac:dyDescent="0.25">
      <c r="A2896" s="1" t="s">
        <v>832</v>
      </c>
      <c r="B2896" s="1" t="s">
        <v>43</v>
      </c>
      <c r="C2896" s="3" t="s">
        <v>225</v>
      </c>
      <c r="D2896" s="3" t="s">
        <v>39</v>
      </c>
      <c r="E2896" s="1" t="s">
        <v>179</v>
      </c>
      <c r="F2896" s="1" t="s">
        <v>2844</v>
      </c>
      <c r="G2896" s="1" t="s">
        <v>945</v>
      </c>
      <c r="H2896" s="3">
        <f>SUBSTITUTE(LEFT(Tableau1[[#This Row],[OrderDate]],17),".",":")+0</f>
        <v>43571.740520833337</v>
      </c>
      <c r="I2896" s="3">
        <f>SUBSTITUTE(LEFT(Tableau1[[#This Row],[OrderDueTo]],17),".",":")+0</f>
        <v>43572.5</v>
      </c>
      <c r="J2896" s="13" t="str">
        <f>VLOOKUP(Tableau1[[#This Row],[AnaCode]],'Config Analyses'!A:C,2,FALSE)</f>
        <v>Analyse métaux lourds</v>
      </c>
      <c r="K2896" s="13" t="str">
        <f>VLOOKUP(Tableau1[[#This Row],[AnaCode]],'Config Analyses'!A:C,3,FALSE)</f>
        <v>Equipe 1</v>
      </c>
      <c r="L2896" s="13" t="str">
        <f>VLOOKUP(Tableau1[[#This Row],[CustomerCode]],'Config Clients'!A:D,3,FALSE)</f>
        <v>Coopérative agricole</v>
      </c>
      <c r="M2896" s="13" t="str">
        <f>VLOOKUP(Tableau1[[#This Row],[CustomerCode]],'Config Clients'!A:D,4,FALSE)</f>
        <v>Béatrice</v>
      </c>
      <c r="N2896" s="10" t="str">
        <f>IFERROR(IF(Tableau1[[#This Row],[Date rendu]]-'Date de l''export'!$A$2&gt;0,"Non","Oui"),"Oui")</f>
        <v>Non</v>
      </c>
      <c r="O2896" s="11">
        <f>IF(Tableau1[[#This Row],[En retard?]]="Non",Tableau1[[#This Row],[Date rendu]]-'Date de l''export'!$A$2,0)</f>
        <v>0.74041666666744277</v>
      </c>
      <c r="P2896" s="14" t="str">
        <f>IF(Tableau1[[#This Row],[En retard?]]="Oui","HD",IF(Tableau1[Délai restant]&lt;1,"&lt;24h",IF(Tableau1[Délai restant]&lt;2,"&lt;48h","≥48h")))</f>
        <v>&lt;24h</v>
      </c>
      <c r="Q2896" s="14" t="str">
        <f>IF(AND(Tableau1[[#This Row],[En retard?]]="Oui",OR(Tableau1[[#This Row],[Product]]="Citron",Tableau1[[#This Row],[Product]]="Amandes")),"Oui","Non")</f>
        <v>Non</v>
      </c>
      <c r="R2896" t="str">
        <f>CONCATENATE(Tableau1[[#This Row],[OrderCode]],"|",Tableau1[[#This Row],[AnaCode]],"|",Tableau1[[#This Row],[Product]])</f>
        <v>CMD01743301|MTX|Pomme</v>
      </c>
    </row>
    <row r="2897" spans="1:18" x14ac:dyDescent="0.25">
      <c r="A2897" s="1" t="s">
        <v>468</v>
      </c>
      <c r="B2897" s="1" t="s">
        <v>31</v>
      </c>
      <c r="C2897" s="3" t="s">
        <v>98</v>
      </c>
      <c r="D2897" s="3" t="s">
        <v>27</v>
      </c>
      <c r="E2897" s="1" t="s">
        <v>229</v>
      </c>
      <c r="F2897" s="1" t="s">
        <v>2634</v>
      </c>
      <c r="G2897" s="1" t="s">
        <v>950</v>
      </c>
      <c r="H2897" s="3">
        <f>SUBSTITUTE(LEFT(Tableau1[[#This Row],[OrderDate]],17),".",":")+0</f>
        <v>43571.741238425922</v>
      </c>
      <c r="I2897" s="3">
        <f>SUBSTITUTE(LEFT(Tableau1[[#This Row],[OrderDueTo]],17),".",":")+0</f>
        <v>43574.5</v>
      </c>
      <c r="J2897" s="13" t="str">
        <f>VLOOKUP(Tableau1[[#This Row],[AnaCode]],'Config Analyses'!A:C,2,FALSE)</f>
        <v>Analyse sucres</v>
      </c>
      <c r="K2897" s="13" t="str">
        <f>VLOOKUP(Tableau1[[#This Row],[AnaCode]],'Config Analyses'!A:C,3,FALSE)</f>
        <v>Equipe 2</v>
      </c>
      <c r="L2897" s="13" t="str">
        <f>VLOOKUP(Tableau1[[#This Row],[CustomerCode]],'Config Clients'!A:D,3,FALSE)</f>
        <v>Coopérative agricole</v>
      </c>
      <c r="M2897" s="13" t="str">
        <f>VLOOKUP(Tableau1[[#This Row],[CustomerCode]],'Config Clients'!A:D,4,FALSE)</f>
        <v>Julie</v>
      </c>
      <c r="N2897" s="10" t="str">
        <f>IFERROR(IF(Tableau1[[#This Row],[Date rendu]]-'Date de l''export'!$A$2&gt;0,"Non","Oui"),"Oui")</f>
        <v>Non</v>
      </c>
      <c r="O2897" s="11">
        <f>IF(Tableau1[[#This Row],[En retard?]]="Non",Tableau1[[#This Row],[Date rendu]]-'Date de l''export'!$A$2,0)</f>
        <v>2.7404166666674428</v>
      </c>
      <c r="P2897" s="14" t="str">
        <f>IF(Tableau1[[#This Row],[En retard?]]="Oui","HD",IF(Tableau1[Délai restant]&lt;1,"&lt;24h",IF(Tableau1[Délai restant]&lt;2,"&lt;48h","≥48h")))</f>
        <v>≥48h</v>
      </c>
      <c r="Q2897" s="14" t="str">
        <f>IF(AND(Tableau1[[#This Row],[En retard?]]="Oui",OR(Tableau1[[#This Row],[Product]]="Citron",Tableau1[[#This Row],[Product]]="Amandes")),"Oui","Non")</f>
        <v>Non</v>
      </c>
      <c r="R2897" t="str">
        <f>CONCATENATE(Tableau1[[#This Row],[OrderCode]],"|",Tableau1[[#This Row],[AnaCode]],"|",Tableau1[[#This Row],[Product]])</f>
        <v>CMD01448505|SCR|Pomme de terre</v>
      </c>
    </row>
    <row r="2898" spans="1:18" x14ac:dyDescent="0.25">
      <c r="A2898" s="1" t="s">
        <v>4233</v>
      </c>
      <c r="B2898" s="1" t="s">
        <v>42</v>
      </c>
      <c r="C2898" s="3" t="s">
        <v>73</v>
      </c>
      <c r="D2898" s="3" t="s">
        <v>23</v>
      </c>
      <c r="E2898" s="1" t="s">
        <v>107</v>
      </c>
      <c r="F2898" s="1" t="s">
        <v>4234</v>
      </c>
      <c r="G2898" s="1" t="s">
        <v>973</v>
      </c>
      <c r="H2898" s="3">
        <f>SUBSTITUTE(LEFT(Tableau1[[#This Row],[OrderDate]],17),".",":")+0</f>
        <v>43571.741932870369</v>
      </c>
      <c r="I2898" s="3">
        <f>SUBSTITUTE(LEFT(Tableau1[[#This Row],[OrderDueTo]],17),".",":")+0</f>
        <v>43575.5</v>
      </c>
      <c r="J2898" s="13" t="str">
        <f>VLOOKUP(Tableau1[[#This Row],[AnaCode]],'Config Analyses'!A:C,2,FALSE)</f>
        <v>Analyse nutritionelle</v>
      </c>
      <c r="K2898" s="13" t="str">
        <f>VLOOKUP(Tableau1[[#This Row],[AnaCode]],'Config Analyses'!A:C,3,FALSE)</f>
        <v>Equipe 2</v>
      </c>
      <c r="L2898" s="13" t="str">
        <f>VLOOKUP(Tableau1[[#This Row],[CustomerCode]],'Config Clients'!A:D,3,FALSE)</f>
        <v>Entreprises agro-alimentaires</v>
      </c>
      <c r="M2898" s="13" t="str">
        <f>VLOOKUP(Tableau1[[#This Row],[CustomerCode]],'Config Clients'!A:D,4,FALSE)</f>
        <v>Julien</v>
      </c>
      <c r="N2898" s="10" t="str">
        <f>IFERROR(IF(Tableau1[[#This Row],[Date rendu]]-'Date de l''export'!$A$2&gt;0,"Non","Oui"),"Oui")</f>
        <v>Non</v>
      </c>
      <c r="O2898" s="11">
        <f>IF(Tableau1[[#This Row],[En retard?]]="Non",Tableau1[[#This Row],[Date rendu]]-'Date de l''export'!$A$2,0)</f>
        <v>3.7404166666674428</v>
      </c>
      <c r="P2898" s="14" t="str">
        <f>IF(Tableau1[[#This Row],[En retard?]]="Oui","HD",IF(Tableau1[Délai restant]&lt;1,"&lt;24h",IF(Tableau1[Délai restant]&lt;2,"&lt;48h","≥48h")))</f>
        <v>≥48h</v>
      </c>
      <c r="Q2898" s="14" t="str">
        <f>IF(AND(Tableau1[[#This Row],[En retard?]]="Oui",OR(Tableau1[[#This Row],[Product]]="Citron",Tableau1[[#This Row],[Product]]="Amandes")),"Oui","Non")</f>
        <v>Non</v>
      </c>
      <c r="R2898" t="str">
        <f>CONCATENATE(Tableau1[[#This Row],[OrderCode]],"|",Tableau1[[#This Row],[AnaCode]],"|",Tableau1[[#This Row],[Product]])</f>
        <v>CMD01697501|NTR|Jus de fruits</v>
      </c>
    </row>
    <row r="2899" spans="1:18" x14ac:dyDescent="0.25">
      <c r="A2899" s="1" t="s">
        <v>290</v>
      </c>
      <c r="B2899" s="1" t="s">
        <v>31</v>
      </c>
      <c r="C2899" s="3" t="s">
        <v>52</v>
      </c>
      <c r="D2899" s="3" t="s">
        <v>9</v>
      </c>
      <c r="E2899" s="1" t="s">
        <v>130</v>
      </c>
      <c r="F2899" s="1" t="s">
        <v>3062</v>
      </c>
      <c r="G2899" s="1" t="s">
        <v>1365</v>
      </c>
      <c r="H2899" s="3">
        <f>SUBSTITUTE(LEFT(Tableau1[[#This Row],[OrderDate]],17),".",":")+0</f>
        <v>43571.742337962962</v>
      </c>
      <c r="I2899" s="3">
        <f>SUBSTITUTE(LEFT(Tableau1[[#This Row],[OrderDueTo]],17),".",":")+0</f>
        <v>43579.5</v>
      </c>
      <c r="J2899" s="13" t="str">
        <f>VLOOKUP(Tableau1[[#This Row],[AnaCode]],'Config Analyses'!A:C,2,FALSE)</f>
        <v>Analyse pesticides</v>
      </c>
      <c r="K2899" s="13" t="str">
        <f>VLOOKUP(Tableau1[[#This Row],[AnaCode]],'Config Analyses'!A:C,3,FALSE)</f>
        <v>Equipe 3</v>
      </c>
      <c r="L2899" s="13" t="str">
        <f>VLOOKUP(Tableau1[[#This Row],[CustomerCode]],'Config Clients'!A:D,3,FALSE)</f>
        <v>Centrale d'achats</v>
      </c>
      <c r="M2899" s="13" t="str">
        <f>VLOOKUP(Tableau1[[#This Row],[CustomerCode]],'Config Clients'!A:D,4,FALSE)</f>
        <v>Sandrine</v>
      </c>
      <c r="N2899" s="10" t="str">
        <f>IFERROR(IF(Tableau1[[#This Row],[Date rendu]]-'Date de l''export'!$A$2&gt;0,"Non","Oui"),"Oui")</f>
        <v>Non</v>
      </c>
      <c r="O2899" s="11">
        <f>IF(Tableau1[[#This Row],[En retard?]]="Non",Tableau1[[#This Row],[Date rendu]]-'Date de l''export'!$A$2,0)</f>
        <v>7.7404166666674428</v>
      </c>
      <c r="P2899" s="14" t="str">
        <f>IF(Tableau1[[#This Row],[En retard?]]="Oui","HD",IF(Tableau1[Délai restant]&lt;1,"&lt;24h",IF(Tableau1[Délai restant]&lt;2,"&lt;48h","≥48h")))</f>
        <v>≥48h</v>
      </c>
      <c r="Q2899" s="14" t="str">
        <f>IF(AND(Tableau1[[#This Row],[En retard?]]="Oui",OR(Tableau1[[#This Row],[Product]]="Citron",Tableau1[[#This Row],[Product]]="Amandes")),"Oui","Non")</f>
        <v>Non</v>
      </c>
      <c r="R2899" t="str">
        <f>CONCATENATE(Tableau1[[#This Row],[OrderCode]],"|",Tableau1[[#This Row],[AnaCode]],"|",Tableau1[[#This Row],[Product]])</f>
        <v>CMD01576301|PEST|Pomme de terre</v>
      </c>
    </row>
    <row r="2900" spans="1:18" x14ac:dyDescent="0.25">
      <c r="A2900" s="1" t="s">
        <v>865</v>
      </c>
      <c r="B2900" s="1" t="s">
        <v>42</v>
      </c>
      <c r="C2900" s="3" t="s">
        <v>75</v>
      </c>
      <c r="D2900" s="3" t="s">
        <v>24</v>
      </c>
      <c r="E2900" s="1" t="s">
        <v>226</v>
      </c>
      <c r="F2900" s="1" t="s">
        <v>2786</v>
      </c>
      <c r="G2900" s="1" t="s">
        <v>950</v>
      </c>
      <c r="H2900" s="3">
        <f>SUBSTITUTE(LEFT(Tableau1[[#This Row],[OrderDate]],17),".",":")+0</f>
        <v>43571.74386574074</v>
      </c>
      <c r="I2900" s="3">
        <f>SUBSTITUTE(LEFT(Tableau1[[#This Row],[OrderDueTo]],17),".",":")+0</f>
        <v>43574.5</v>
      </c>
      <c r="J2900" s="13" t="str">
        <f>VLOOKUP(Tableau1[[#This Row],[AnaCode]],'Config Analyses'!A:C,2,FALSE)</f>
        <v>Analyse microbiologique</v>
      </c>
      <c r="K2900" s="13" t="str">
        <f>VLOOKUP(Tableau1[[#This Row],[AnaCode]],'Config Analyses'!A:C,3,FALSE)</f>
        <v>Equipe 4</v>
      </c>
      <c r="L2900" s="13" t="str">
        <f>VLOOKUP(Tableau1[[#This Row],[CustomerCode]],'Config Clients'!A:D,3,FALSE)</f>
        <v>Entreprises agro-alimentaires</v>
      </c>
      <c r="M2900" s="13" t="str">
        <f>VLOOKUP(Tableau1[[#This Row],[CustomerCode]],'Config Clients'!A:D,4,FALSE)</f>
        <v>Julien</v>
      </c>
      <c r="N2900" s="10" t="str">
        <f>IFERROR(IF(Tableau1[[#This Row],[Date rendu]]-'Date de l''export'!$A$2&gt;0,"Non","Oui"),"Oui")</f>
        <v>Non</v>
      </c>
      <c r="O2900" s="11">
        <f>IF(Tableau1[[#This Row],[En retard?]]="Non",Tableau1[[#This Row],[Date rendu]]-'Date de l''export'!$A$2,0)</f>
        <v>2.7404166666674428</v>
      </c>
      <c r="P2900" s="14" t="str">
        <f>IF(Tableau1[[#This Row],[En retard?]]="Oui","HD",IF(Tableau1[Délai restant]&lt;1,"&lt;24h",IF(Tableau1[Délai restant]&lt;2,"&lt;48h","≥48h")))</f>
        <v>≥48h</v>
      </c>
      <c r="Q2900" s="14" t="str">
        <f>IF(AND(Tableau1[[#This Row],[En retard?]]="Oui",OR(Tableau1[[#This Row],[Product]]="Citron",Tableau1[[#This Row],[Product]]="Amandes")),"Oui","Non")</f>
        <v>Non</v>
      </c>
      <c r="R2900" t="str">
        <f>CONCATENATE(Tableau1[[#This Row],[OrderCode]],"|",Tableau1[[#This Row],[AnaCode]],"|",Tableau1[[#This Row],[Product]])</f>
        <v>CMD01720502|BACT|Jus de fruits</v>
      </c>
    </row>
    <row r="2901" spans="1:18" x14ac:dyDescent="0.25">
      <c r="A2901" s="1" t="s">
        <v>374</v>
      </c>
      <c r="B2901" s="1" t="s">
        <v>21</v>
      </c>
      <c r="C2901" s="3" t="s">
        <v>54</v>
      </c>
      <c r="D2901" s="3" t="s">
        <v>10</v>
      </c>
      <c r="E2901" s="1" t="s">
        <v>179</v>
      </c>
      <c r="F2901" s="1" t="s">
        <v>1586</v>
      </c>
      <c r="G2901" s="1" t="s">
        <v>945</v>
      </c>
      <c r="H2901" s="3">
        <f>SUBSTITUTE(LEFT(Tableau1[[#This Row],[OrderDate]],17),".",":")+0</f>
        <v>43571.743923611109</v>
      </c>
      <c r="I2901" s="3">
        <f>SUBSTITUTE(LEFT(Tableau1[[#This Row],[OrderDueTo]],17),".",":")+0</f>
        <v>43572.5</v>
      </c>
      <c r="J2901" s="13" t="str">
        <f>VLOOKUP(Tableau1[[#This Row],[AnaCode]],'Config Analyses'!A:C,2,FALSE)</f>
        <v>Analyse métaux lourds</v>
      </c>
      <c r="K2901" s="13" t="str">
        <f>VLOOKUP(Tableau1[[#This Row],[AnaCode]],'Config Analyses'!A:C,3,FALSE)</f>
        <v>Equipe 1</v>
      </c>
      <c r="L2901" s="13" t="str">
        <f>VLOOKUP(Tableau1[[#This Row],[CustomerCode]],'Config Clients'!A:D,3,FALSE)</f>
        <v>Coopérative agricole</v>
      </c>
      <c r="M2901" s="13" t="str">
        <f>VLOOKUP(Tableau1[[#This Row],[CustomerCode]],'Config Clients'!A:D,4,FALSE)</f>
        <v>Julie</v>
      </c>
      <c r="N2901" s="10" t="str">
        <f>IFERROR(IF(Tableau1[[#This Row],[Date rendu]]-'Date de l''export'!$A$2&gt;0,"Non","Oui"),"Oui")</f>
        <v>Non</v>
      </c>
      <c r="O2901" s="11">
        <f>IF(Tableau1[[#This Row],[En retard?]]="Non",Tableau1[[#This Row],[Date rendu]]-'Date de l''export'!$A$2,0)</f>
        <v>0.74041666666744277</v>
      </c>
      <c r="P2901" s="14" t="str">
        <f>IF(Tableau1[[#This Row],[En retard?]]="Oui","HD",IF(Tableau1[Délai restant]&lt;1,"&lt;24h",IF(Tableau1[Délai restant]&lt;2,"&lt;48h","≥48h")))</f>
        <v>&lt;24h</v>
      </c>
      <c r="Q2901" s="14" t="str">
        <f>IF(AND(Tableau1[[#This Row],[En retard?]]="Oui",OR(Tableau1[[#This Row],[Product]]="Citron",Tableau1[[#This Row],[Product]]="Amandes")),"Oui","Non")</f>
        <v>Non</v>
      </c>
      <c r="R2901" t="str">
        <f>CONCATENATE(Tableau1[[#This Row],[OrderCode]],"|",Tableau1[[#This Row],[AnaCode]],"|",Tableau1[[#This Row],[Product]])</f>
        <v>CMD01743708|MTX|Carotte</v>
      </c>
    </row>
    <row r="2902" spans="1:18" x14ac:dyDescent="0.25">
      <c r="A2902" s="1" t="s">
        <v>3603</v>
      </c>
      <c r="B2902" s="1" t="s">
        <v>42</v>
      </c>
      <c r="C2902" s="3" t="s">
        <v>188</v>
      </c>
      <c r="D2902" s="3" t="s">
        <v>38</v>
      </c>
      <c r="E2902" s="1" t="s">
        <v>229</v>
      </c>
      <c r="F2902" s="1" t="s">
        <v>4235</v>
      </c>
      <c r="G2902" s="1" t="s">
        <v>950</v>
      </c>
      <c r="H2902" s="3">
        <f>SUBSTITUTE(LEFT(Tableau1[[#This Row],[OrderDate]],17),".",":")+0</f>
        <v>43571.744039351855</v>
      </c>
      <c r="I2902" s="3">
        <f>SUBSTITUTE(LEFT(Tableau1[[#This Row],[OrderDueTo]],17),".",":")+0</f>
        <v>43574.5</v>
      </c>
      <c r="J2902" s="13" t="str">
        <f>VLOOKUP(Tableau1[[#This Row],[AnaCode]],'Config Analyses'!A:C,2,FALSE)</f>
        <v>Analyse sucres</v>
      </c>
      <c r="K2902" s="13" t="str">
        <f>VLOOKUP(Tableau1[[#This Row],[AnaCode]],'Config Analyses'!A:C,3,FALSE)</f>
        <v>Equipe 2</v>
      </c>
      <c r="L2902" s="13" t="str">
        <f>VLOOKUP(Tableau1[[#This Row],[CustomerCode]],'Config Clients'!A:D,3,FALSE)</f>
        <v>Coopérative agricole</v>
      </c>
      <c r="M2902" s="13" t="str">
        <f>VLOOKUP(Tableau1[[#This Row],[CustomerCode]],'Config Clients'!A:D,4,FALSE)</f>
        <v>Julie</v>
      </c>
      <c r="N2902" s="10" t="str">
        <f>IFERROR(IF(Tableau1[[#This Row],[Date rendu]]-'Date de l''export'!$A$2&gt;0,"Non","Oui"),"Oui")</f>
        <v>Non</v>
      </c>
      <c r="O2902" s="11">
        <f>IF(Tableau1[[#This Row],[En retard?]]="Non",Tableau1[[#This Row],[Date rendu]]-'Date de l''export'!$A$2,0)</f>
        <v>2.7404166666674428</v>
      </c>
      <c r="P2902" s="14" t="str">
        <f>IF(Tableau1[[#This Row],[En retard?]]="Oui","HD",IF(Tableau1[Délai restant]&lt;1,"&lt;24h",IF(Tableau1[Délai restant]&lt;2,"&lt;48h","≥48h")))</f>
        <v>≥48h</v>
      </c>
      <c r="Q2902" s="14" t="str">
        <f>IF(AND(Tableau1[[#This Row],[En retard?]]="Oui",OR(Tableau1[[#This Row],[Product]]="Citron",Tableau1[[#This Row],[Product]]="Amandes")),"Oui","Non")</f>
        <v>Non</v>
      </c>
      <c r="R2902" t="str">
        <f>CONCATENATE(Tableau1[[#This Row],[OrderCode]],"|",Tableau1[[#This Row],[AnaCode]],"|",Tableau1[[#This Row],[Product]])</f>
        <v>CMD01646422|SCR|Jus de fruits</v>
      </c>
    </row>
    <row r="2903" spans="1:18" x14ac:dyDescent="0.25">
      <c r="A2903" s="1" t="s">
        <v>790</v>
      </c>
      <c r="B2903" s="1" t="s">
        <v>32</v>
      </c>
      <c r="C2903" s="3" t="s">
        <v>75</v>
      </c>
      <c r="D2903" s="3" t="s">
        <v>24</v>
      </c>
      <c r="E2903" s="1" t="s">
        <v>179</v>
      </c>
      <c r="F2903" s="1" t="s">
        <v>2850</v>
      </c>
      <c r="G2903" s="1" t="s">
        <v>945</v>
      </c>
      <c r="H2903" s="3">
        <f>SUBSTITUTE(LEFT(Tableau1[[#This Row],[OrderDate]],17),".",":")+0</f>
        <v>43571.745011574072</v>
      </c>
      <c r="I2903" s="3">
        <f>SUBSTITUTE(LEFT(Tableau1[[#This Row],[OrderDueTo]],17),".",":")+0</f>
        <v>43572.5</v>
      </c>
      <c r="J2903" s="13" t="str">
        <f>VLOOKUP(Tableau1[[#This Row],[AnaCode]],'Config Analyses'!A:C,2,FALSE)</f>
        <v>Analyse métaux lourds</v>
      </c>
      <c r="K2903" s="13" t="str">
        <f>VLOOKUP(Tableau1[[#This Row],[AnaCode]],'Config Analyses'!A:C,3,FALSE)</f>
        <v>Equipe 1</v>
      </c>
      <c r="L2903" s="13" t="str">
        <f>VLOOKUP(Tableau1[[#This Row],[CustomerCode]],'Config Clients'!A:D,3,FALSE)</f>
        <v>Entreprises agro-alimentaires</v>
      </c>
      <c r="M2903" s="13" t="str">
        <f>VLOOKUP(Tableau1[[#This Row],[CustomerCode]],'Config Clients'!A:D,4,FALSE)</f>
        <v>Julien</v>
      </c>
      <c r="N2903" s="10" t="str">
        <f>IFERROR(IF(Tableau1[[#This Row],[Date rendu]]-'Date de l''export'!$A$2&gt;0,"Non","Oui"),"Oui")</f>
        <v>Non</v>
      </c>
      <c r="O2903" s="11">
        <f>IF(Tableau1[[#This Row],[En retard?]]="Non",Tableau1[[#This Row],[Date rendu]]-'Date de l''export'!$A$2,0)</f>
        <v>0.74041666666744277</v>
      </c>
      <c r="P2903" s="14" t="str">
        <f>IF(Tableau1[[#This Row],[En retard?]]="Oui","HD",IF(Tableau1[Délai restant]&lt;1,"&lt;24h",IF(Tableau1[Délai restant]&lt;2,"&lt;48h","≥48h")))</f>
        <v>&lt;24h</v>
      </c>
      <c r="Q2903" s="14" t="str">
        <f>IF(AND(Tableau1[[#This Row],[En retard?]]="Oui",OR(Tableau1[[#This Row],[Product]]="Citron",Tableau1[[#This Row],[Product]]="Amandes")),"Oui","Non")</f>
        <v>Non</v>
      </c>
      <c r="R2903" t="str">
        <f>CONCATENATE(Tableau1[[#This Row],[OrderCode]],"|",Tableau1[[#This Row],[AnaCode]],"|",Tableau1[[#This Row],[Product]])</f>
        <v>CMD01790403|MTX|Tomate</v>
      </c>
    </row>
    <row r="2904" spans="1:18" x14ac:dyDescent="0.25">
      <c r="A2904" s="1" t="s">
        <v>620</v>
      </c>
      <c r="B2904" s="1" t="s">
        <v>19</v>
      </c>
      <c r="C2904" s="3" t="s">
        <v>52</v>
      </c>
      <c r="D2904" s="3" t="s">
        <v>9</v>
      </c>
      <c r="E2904" s="1" t="s">
        <v>179</v>
      </c>
      <c r="F2904" s="1" t="s">
        <v>3145</v>
      </c>
      <c r="G2904" s="1" t="s">
        <v>945</v>
      </c>
      <c r="H2904" s="3">
        <f>SUBSTITUTE(LEFT(Tableau1[[#This Row],[OrderDate]],17),".",":")+0</f>
        <v>43571.747673611113</v>
      </c>
      <c r="I2904" s="3">
        <f>SUBSTITUTE(LEFT(Tableau1[[#This Row],[OrderDueTo]],17),".",":")+0</f>
        <v>43572.5</v>
      </c>
      <c r="J2904" s="13" t="str">
        <f>VLOOKUP(Tableau1[[#This Row],[AnaCode]],'Config Analyses'!A:C,2,FALSE)</f>
        <v>Analyse métaux lourds</v>
      </c>
      <c r="K2904" s="13" t="str">
        <f>VLOOKUP(Tableau1[[#This Row],[AnaCode]],'Config Analyses'!A:C,3,FALSE)</f>
        <v>Equipe 1</v>
      </c>
      <c r="L2904" s="13" t="str">
        <f>VLOOKUP(Tableau1[[#This Row],[CustomerCode]],'Config Clients'!A:D,3,FALSE)</f>
        <v>Centrale d'achats</v>
      </c>
      <c r="M2904" s="13" t="str">
        <f>VLOOKUP(Tableau1[[#This Row],[CustomerCode]],'Config Clients'!A:D,4,FALSE)</f>
        <v>Sandrine</v>
      </c>
      <c r="N2904" s="10" t="str">
        <f>IFERROR(IF(Tableau1[[#This Row],[Date rendu]]-'Date de l''export'!$A$2&gt;0,"Non","Oui"),"Oui")</f>
        <v>Non</v>
      </c>
      <c r="O2904" s="11">
        <f>IF(Tableau1[[#This Row],[En retard?]]="Non",Tableau1[[#This Row],[Date rendu]]-'Date de l''export'!$A$2,0)</f>
        <v>0.74041666666744277</v>
      </c>
      <c r="P2904" s="14" t="str">
        <f>IF(Tableau1[[#This Row],[En retard?]]="Oui","HD",IF(Tableau1[Délai restant]&lt;1,"&lt;24h",IF(Tableau1[Délai restant]&lt;2,"&lt;48h","≥48h")))</f>
        <v>&lt;24h</v>
      </c>
      <c r="Q2904" s="14" t="str">
        <f>IF(AND(Tableau1[[#This Row],[En retard?]]="Oui",OR(Tableau1[[#This Row],[Product]]="Citron",Tableau1[[#This Row],[Product]]="Amandes")),"Oui","Non")</f>
        <v>Non</v>
      </c>
      <c r="R2904" t="str">
        <f>CONCATENATE(Tableau1[[#This Row],[OrderCode]],"|",Tableau1[[#This Row],[AnaCode]],"|",Tableau1[[#This Row],[Product]])</f>
        <v>CMD01745106|MTX|Bettrave</v>
      </c>
    </row>
    <row r="2905" spans="1:18" x14ac:dyDescent="0.25">
      <c r="A2905" s="1" t="s">
        <v>110</v>
      </c>
      <c r="B2905" s="1" t="s">
        <v>31</v>
      </c>
      <c r="C2905" s="3" t="s">
        <v>72</v>
      </c>
      <c r="D2905" s="3" t="s">
        <v>22</v>
      </c>
      <c r="E2905" s="1" t="s">
        <v>130</v>
      </c>
      <c r="F2905" s="1" t="s">
        <v>2240</v>
      </c>
      <c r="G2905" s="1" t="s">
        <v>1365</v>
      </c>
      <c r="H2905" s="3">
        <f>SUBSTITUTE(LEFT(Tableau1[[#This Row],[OrderDate]],17),".",":")+0</f>
        <v>43571.747789351852</v>
      </c>
      <c r="I2905" s="3">
        <f>SUBSTITUTE(LEFT(Tableau1[[#This Row],[OrderDueTo]],17),".",":")+0</f>
        <v>43579.5</v>
      </c>
      <c r="J2905" s="13" t="str">
        <f>VLOOKUP(Tableau1[[#This Row],[AnaCode]],'Config Analyses'!A:C,2,FALSE)</f>
        <v>Analyse pesticides</v>
      </c>
      <c r="K2905" s="13" t="str">
        <f>VLOOKUP(Tableau1[[#This Row],[AnaCode]],'Config Analyses'!A:C,3,FALSE)</f>
        <v>Equipe 3</v>
      </c>
      <c r="L2905" s="13" t="str">
        <f>VLOOKUP(Tableau1[[#This Row],[CustomerCode]],'Config Clients'!A:D,3,FALSE)</f>
        <v>Coopérative agricole</v>
      </c>
      <c r="M2905" s="13" t="str">
        <f>VLOOKUP(Tableau1[[#This Row],[CustomerCode]],'Config Clients'!A:D,4,FALSE)</f>
        <v>Julie</v>
      </c>
      <c r="N2905" s="10" t="str">
        <f>IFERROR(IF(Tableau1[[#This Row],[Date rendu]]-'Date de l''export'!$A$2&gt;0,"Non","Oui"),"Oui")</f>
        <v>Non</v>
      </c>
      <c r="O2905" s="11">
        <f>IF(Tableau1[[#This Row],[En retard?]]="Non",Tableau1[[#This Row],[Date rendu]]-'Date de l''export'!$A$2,0)</f>
        <v>7.7404166666674428</v>
      </c>
      <c r="P2905" s="14" t="str">
        <f>IF(Tableau1[[#This Row],[En retard?]]="Oui","HD",IF(Tableau1[Délai restant]&lt;1,"&lt;24h",IF(Tableau1[Délai restant]&lt;2,"&lt;48h","≥48h")))</f>
        <v>≥48h</v>
      </c>
      <c r="Q2905" s="14" t="str">
        <f>IF(AND(Tableau1[[#This Row],[En retard?]]="Oui",OR(Tableau1[[#This Row],[Product]]="Citron",Tableau1[[#This Row],[Product]]="Amandes")),"Oui","Non")</f>
        <v>Non</v>
      </c>
      <c r="R2905" t="str">
        <f>CONCATENATE(Tableau1[[#This Row],[OrderCode]],"|",Tableau1[[#This Row],[AnaCode]],"|",Tableau1[[#This Row],[Product]])</f>
        <v>CMD01714903|PEST|Pomme de terre</v>
      </c>
    </row>
    <row r="2906" spans="1:18" x14ac:dyDescent="0.25">
      <c r="A2906" s="1" t="s">
        <v>485</v>
      </c>
      <c r="B2906" s="1" t="s">
        <v>31</v>
      </c>
      <c r="C2906" s="3" t="s">
        <v>72</v>
      </c>
      <c r="D2906" s="3" t="s">
        <v>22</v>
      </c>
      <c r="E2906" s="1" t="s">
        <v>107</v>
      </c>
      <c r="F2906" s="1" t="s">
        <v>2173</v>
      </c>
      <c r="G2906" s="1" t="s">
        <v>973</v>
      </c>
      <c r="H2906" s="3">
        <f>SUBSTITUTE(LEFT(Tableau1[[#This Row],[OrderDate]],17),".",":")+0</f>
        <v>43571.748159722221</v>
      </c>
      <c r="I2906" s="3">
        <f>SUBSTITUTE(LEFT(Tableau1[[#This Row],[OrderDueTo]],17),".",":")+0</f>
        <v>43575.5</v>
      </c>
      <c r="J2906" s="13" t="str">
        <f>VLOOKUP(Tableau1[[#This Row],[AnaCode]],'Config Analyses'!A:C,2,FALSE)</f>
        <v>Analyse nutritionelle</v>
      </c>
      <c r="K2906" s="13" t="str">
        <f>VLOOKUP(Tableau1[[#This Row],[AnaCode]],'Config Analyses'!A:C,3,FALSE)</f>
        <v>Equipe 2</v>
      </c>
      <c r="L2906" s="13" t="str">
        <f>VLOOKUP(Tableau1[[#This Row],[CustomerCode]],'Config Clients'!A:D,3,FALSE)</f>
        <v>Coopérative agricole</v>
      </c>
      <c r="M2906" s="13" t="str">
        <f>VLOOKUP(Tableau1[[#This Row],[CustomerCode]],'Config Clients'!A:D,4,FALSE)</f>
        <v>Julie</v>
      </c>
      <c r="N2906" s="10" t="str">
        <f>IFERROR(IF(Tableau1[[#This Row],[Date rendu]]-'Date de l''export'!$A$2&gt;0,"Non","Oui"),"Oui")</f>
        <v>Non</v>
      </c>
      <c r="O2906" s="11">
        <f>IF(Tableau1[[#This Row],[En retard?]]="Non",Tableau1[[#This Row],[Date rendu]]-'Date de l''export'!$A$2,0)</f>
        <v>3.7404166666674428</v>
      </c>
      <c r="P2906" s="14" t="str">
        <f>IF(Tableau1[[#This Row],[En retard?]]="Oui","HD",IF(Tableau1[Délai restant]&lt;1,"&lt;24h",IF(Tableau1[Délai restant]&lt;2,"&lt;48h","≥48h")))</f>
        <v>≥48h</v>
      </c>
      <c r="Q2906" s="14" t="str">
        <f>IF(AND(Tableau1[[#This Row],[En retard?]]="Oui",OR(Tableau1[[#This Row],[Product]]="Citron",Tableau1[[#This Row],[Product]]="Amandes")),"Oui","Non")</f>
        <v>Non</v>
      </c>
      <c r="R2906" t="str">
        <f>CONCATENATE(Tableau1[[#This Row],[OrderCode]],"|",Tableau1[[#This Row],[AnaCode]],"|",Tableau1[[#This Row],[Product]])</f>
        <v>CMD01766802|NTR|Pomme de terre</v>
      </c>
    </row>
    <row r="2907" spans="1:18" x14ac:dyDescent="0.25">
      <c r="A2907" s="1" t="s">
        <v>782</v>
      </c>
      <c r="B2907" s="1" t="s">
        <v>31</v>
      </c>
      <c r="C2907" s="3" t="s">
        <v>49</v>
      </c>
      <c r="D2907" s="3" t="s">
        <v>8</v>
      </c>
      <c r="E2907" s="1" t="s">
        <v>130</v>
      </c>
      <c r="F2907" s="1" t="s">
        <v>2531</v>
      </c>
      <c r="G2907" s="1" t="s">
        <v>1365</v>
      </c>
      <c r="H2907" s="3">
        <f>SUBSTITUTE(LEFT(Tableau1[[#This Row],[OrderDate]],17),".",":")+0</f>
        <v>43571.748298611114</v>
      </c>
      <c r="I2907" s="3">
        <f>SUBSTITUTE(LEFT(Tableau1[[#This Row],[OrderDueTo]],17),".",":")+0</f>
        <v>43579.5</v>
      </c>
      <c r="J2907" s="13" t="str">
        <f>VLOOKUP(Tableau1[[#This Row],[AnaCode]],'Config Analyses'!A:C,2,FALSE)</f>
        <v>Analyse pesticides</v>
      </c>
      <c r="K2907" s="13" t="str">
        <f>VLOOKUP(Tableau1[[#This Row],[AnaCode]],'Config Analyses'!A:C,3,FALSE)</f>
        <v>Equipe 3</v>
      </c>
      <c r="L2907" s="13" t="str">
        <f>VLOOKUP(Tableau1[[#This Row],[CustomerCode]],'Config Clients'!A:D,3,FALSE)</f>
        <v>Grande surface</v>
      </c>
      <c r="M2907" s="13" t="str">
        <f>VLOOKUP(Tableau1[[#This Row],[CustomerCode]],'Config Clients'!A:D,4,FALSE)</f>
        <v>Eric</v>
      </c>
      <c r="N2907" s="10" t="str">
        <f>IFERROR(IF(Tableau1[[#This Row],[Date rendu]]-'Date de l''export'!$A$2&gt;0,"Non","Oui"),"Oui")</f>
        <v>Non</v>
      </c>
      <c r="O2907" s="11">
        <f>IF(Tableau1[[#This Row],[En retard?]]="Non",Tableau1[[#This Row],[Date rendu]]-'Date de l''export'!$A$2,0)</f>
        <v>7.7404166666674428</v>
      </c>
      <c r="P2907" s="14" t="str">
        <f>IF(Tableau1[[#This Row],[En retard?]]="Oui","HD",IF(Tableau1[Délai restant]&lt;1,"&lt;24h",IF(Tableau1[Délai restant]&lt;2,"&lt;48h","≥48h")))</f>
        <v>≥48h</v>
      </c>
      <c r="Q2907" s="14" t="str">
        <f>IF(AND(Tableau1[[#This Row],[En retard?]]="Oui",OR(Tableau1[[#This Row],[Product]]="Citron",Tableau1[[#This Row],[Product]]="Amandes")),"Oui","Non")</f>
        <v>Non</v>
      </c>
      <c r="R2907" t="str">
        <f>CONCATENATE(Tableau1[[#This Row],[OrderCode]],"|",Tableau1[[#This Row],[AnaCode]],"|",Tableau1[[#This Row],[Product]])</f>
        <v>CMD01568802|PEST|Pomme de terre</v>
      </c>
    </row>
    <row r="2908" spans="1:18" x14ac:dyDescent="0.25">
      <c r="A2908" s="1" t="s">
        <v>541</v>
      </c>
      <c r="B2908" s="1" t="s">
        <v>31</v>
      </c>
      <c r="C2908" s="3" t="s">
        <v>52</v>
      </c>
      <c r="D2908" s="3" t="s">
        <v>9</v>
      </c>
      <c r="E2908" s="1" t="s">
        <v>130</v>
      </c>
      <c r="F2908" s="1" t="s">
        <v>2241</v>
      </c>
      <c r="G2908" s="1" t="s">
        <v>1365</v>
      </c>
      <c r="H2908" s="3">
        <f>SUBSTITUTE(LEFT(Tableau1[[#This Row],[OrderDate]],17),".",":")+0</f>
        <v>43571.748703703706</v>
      </c>
      <c r="I2908" s="3">
        <f>SUBSTITUTE(LEFT(Tableau1[[#This Row],[OrderDueTo]],17),".",":")+0</f>
        <v>43579.5</v>
      </c>
      <c r="J2908" s="13" t="str">
        <f>VLOOKUP(Tableau1[[#This Row],[AnaCode]],'Config Analyses'!A:C,2,FALSE)</f>
        <v>Analyse pesticides</v>
      </c>
      <c r="K2908" s="13" t="str">
        <f>VLOOKUP(Tableau1[[#This Row],[AnaCode]],'Config Analyses'!A:C,3,FALSE)</f>
        <v>Equipe 3</v>
      </c>
      <c r="L2908" s="13" t="str">
        <f>VLOOKUP(Tableau1[[#This Row],[CustomerCode]],'Config Clients'!A:D,3,FALSE)</f>
        <v>Centrale d'achats</v>
      </c>
      <c r="M2908" s="13" t="str">
        <f>VLOOKUP(Tableau1[[#This Row],[CustomerCode]],'Config Clients'!A:D,4,FALSE)</f>
        <v>Sandrine</v>
      </c>
      <c r="N2908" s="10" t="str">
        <f>IFERROR(IF(Tableau1[[#This Row],[Date rendu]]-'Date de l''export'!$A$2&gt;0,"Non","Oui"),"Oui")</f>
        <v>Non</v>
      </c>
      <c r="O2908" s="11">
        <f>IF(Tableau1[[#This Row],[En retard?]]="Non",Tableau1[[#This Row],[Date rendu]]-'Date de l''export'!$A$2,0)</f>
        <v>7.7404166666674428</v>
      </c>
      <c r="P2908" s="14" t="str">
        <f>IF(Tableau1[[#This Row],[En retard?]]="Oui","HD",IF(Tableau1[Délai restant]&lt;1,"&lt;24h",IF(Tableau1[Délai restant]&lt;2,"&lt;48h","≥48h")))</f>
        <v>≥48h</v>
      </c>
      <c r="Q2908" s="14" t="str">
        <f>IF(AND(Tableau1[[#This Row],[En retard?]]="Oui",OR(Tableau1[[#This Row],[Product]]="Citron",Tableau1[[#This Row],[Product]]="Amandes")),"Oui","Non")</f>
        <v>Non</v>
      </c>
      <c r="R2908" t="str">
        <f>CONCATENATE(Tableau1[[#This Row],[OrderCode]],"|",Tableau1[[#This Row],[AnaCode]],"|",Tableau1[[#This Row],[Product]])</f>
        <v>CMD01576305|PEST|Pomme de terre</v>
      </c>
    </row>
    <row r="2909" spans="1:18" x14ac:dyDescent="0.25">
      <c r="A2909" s="1" t="s">
        <v>693</v>
      </c>
      <c r="B2909" s="1" t="s">
        <v>30</v>
      </c>
      <c r="C2909" s="3" t="s">
        <v>75</v>
      </c>
      <c r="D2909" s="3" t="s">
        <v>24</v>
      </c>
      <c r="E2909" s="1" t="s">
        <v>107</v>
      </c>
      <c r="F2909" s="1" t="s">
        <v>3129</v>
      </c>
      <c r="G2909" s="1" t="s">
        <v>973</v>
      </c>
      <c r="H2909" s="3">
        <f>SUBSTITUTE(LEFT(Tableau1[[#This Row],[OrderDate]],17),".",":")+0</f>
        <v>43571.748831018522</v>
      </c>
      <c r="I2909" s="3">
        <f>SUBSTITUTE(LEFT(Tableau1[[#This Row],[OrderDueTo]],17),".",":")+0</f>
        <v>43575.5</v>
      </c>
      <c r="J2909" s="13" t="str">
        <f>VLOOKUP(Tableau1[[#This Row],[AnaCode]],'Config Analyses'!A:C,2,FALSE)</f>
        <v>Analyse nutritionelle</v>
      </c>
      <c r="K2909" s="13" t="str">
        <f>VLOOKUP(Tableau1[[#This Row],[AnaCode]],'Config Analyses'!A:C,3,FALSE)</f>
        <v>Equipe 2</v>
      </c>
      <c r="L2909" s="13" t="str">
        <f>VLOOKUP(Tableau1[[#This Row],[CustomerCode]],'Config Clients'!A:D,3,FALSE)</f>
        <v>Entreprises agro-alimentaires</v>
      </c>
      <c r="M2909" s="13" t="str">
        <f>VLOOKUP(Tableau1[[#This Row],[CustomerCode]],'Config Clients'!A:D,4,FALSE)</f>
        <v>Julien</v>
      </c>
      <c r="N2909" s="10" t="str">
        <f>IFERROR(IF(Tableau1[[#This Row],[Date rendu]]-'Date de l''export'!$A$2&gt;0,"Non","Oui"),"Oui")</f>
        <v>Non</v>
      </c>
      <c r="O2909" s="11">
        <f>IF(Tableau1[[#This Row],[En retard?]]="Non",Tableau1[[#This Row],[Date rendu]]-'Date de l''export'!$A$2,0)</f>
        <v>3.7404166666674428</v>
      </c>
      <c r="P2909" s="14" t="str">
        <f>IF(Tableau1[[#This Row],[En retard?]]="Oui","HD",IF(Tableau1[Délai restant]&lt;1,"&lt;24h",IF(Tableau1[Délai restant]&lt;2,"&lt;48h","≥48h")))</f>
        <v>≥48h</v>
      </c>
      <c r="Q2909" s="14" t="str">
        <f>IF(AND(Tableau1[[#This Row],[En retard?]]="Oui",OR(Tableau1[[#This Row],[Product]]="Citron",Tableau1[[#This Row],[Product]]="Amandes")),"Oui","Non")</f>
        <v>Non</v>
      </c>
      <c r="R2909" t="str">
        <f>CONCATENATE(Tableau1[[#This Row],[OrderCode]],"|",Tableau1[[#This Row],[AnaCode]],"|",Tableau1[[#This Row],[Product]])</f>
        <v>CMD01754807|NTR|Bœuf</v>
      </c>
    </row>
    <row r="2910" spans="1:18" x14ac:dyDescent="0.25">
      <c r="A2910" s="1" t="s">
        <v>298</v>
      </c>
      <c r="B2910" s="1" t="s">
        <v>32</v>
      </c>
      <c r="C2910" s="3" t="s">
        <v>61</v>
      </c>
      <c r="D2910" s="3" t="s">
        <v>14</v>
      </c>
      <c r="E2910" s="1" t="s">
        <v>107</v>
      </c>
      <c r="F2910" s="1" t="s">
        <v>3053</v>
      </c>
      <c r="G2910" s="1" t="s">
        <v>973</v>
      </c>
      <c r="H2910" s="3">
        <f>SUBSTITUTE(LEFT(Tableau1[[#This Row],[OrderDate]],17),".",":")+0</f>
        <v>43571.749363425923</v>
      </c>
      <c r="I2910" s="3">
        <f>SUBSTITUTE(LEFT(Tableau1[[#This Row],[OrderDueTo]],17),".",":")+0</f>
        <v>43575.5</v>
      </c>
      <c r="J2910" s="13" t="str">
        <f>VLOOKUP(Tableau1[[#This Row],[AnaCode]],'Config Analyses'!A:C,2,FALSE)</f>
        <v>Analyse nutritionelle</v>
      </c>
      <c r="K2910" s="13" t="str">
        <f>VLOOKUP(Tableau1[[#This Row],[AnaCode]],'Config Analyses'!A:C,3,FALSE)</f>
        <v>Equipe 2</v>
      </c>
      <c r="L2910" s="13" t="str">
        <f>VLOOKUP(Tableau1[[#This Row],[CustomerCode]],'Config Clients'!A:D,3,FALSE)</f>
        <v>Grande surface</v>
      </c>
      <c r="M2910" s="13" t="str">
        <f>VLOOKUP(Tableau1[[#This Row],[CustomerCode]],'Config Clients'!A:D,4,FALSE)</f>
        <v>Eric</v>
      </c>
      <c r="N2910" s="10" t="str">
        <f>IFERROR(IF(Tableau1[[#This Row],[Date rendu]]-'Date de l''export'!$A$2&gt;0,"Non","Oui"),"Oui")</f>
        <v>Non</v>
      </c>
      <c r="O2910" s="11">
        <f>IF(Tableau1[[#This Row],[En retard?]]="Non",Tableau1[[#This Row],[Date rendu]]-'Date de l''export'!$A$2,0)</f>
        <v>3.7404166666674428</v>
      </c>
      <c r="P2910" s="14" t="str">
        <f>IF(Tableau1[[#This Row],[En retard?]]="Oui","HD",IF(Tableau1[Délai restant]&lt;1,"&lt;24h",IF(Tableau1[Délai restant]&lt;2,"&lt;48h","≥48h")))</f>
        <v>≥48h</v>
      </c>
      <c r="Q2910" s="14" t="str">
        <f>IF(AND(Tableau1[[#This Row],[En retard?]]="Oui",OR(Tableau1[[#This Row],[Product]]="Citron",Tableau1[[#This Row],[Product]]="Amandes")),"Oui","Non")</f>
        <v>Non</v>
      </c>
      <c r="R2910" t="str">
        <f>CONCATENATE(Tableau1[[#This Row],[OrderCode]],"|",Tableau1[[#This Row],[AnaCode]],"|",Tableau1[[#This Row],[Product]])</f>
        <v>CMD01461705|NTR|Tomate</v>
      </c>
    </row>
    <row r="2911" spans="1:18" x14ac:dyDescent="0.25">
      <c r="A2911" s="1" t="s">
        <v>4236</v>
      </c>
      <c r="B2911" s="1" t="s">
        <v>42</v>
      </c>
      <c r="C2911" s="3" t="s">
        <v>188</v>
      </c>
      <c r="D2911" s="3" t="s">
        <v>38</v>
      </c>
      <c r="E2911" s="1" t="s">
        <v>130</v>
      </c>
      <c r="F2911" s="1" t="s">
        <v>4237</v>
      </c>
      <c r="G2911" s="1" t="s">
        <v>1365</v>
      </c>
      <c r="H2911" s="3">
        <f>SUBSTITUTE(LEFT(Tableau1[[#This Row],[OrderDate]],17),".",":")+0</f>
        <v>43571.749432870369</v>
      </c>
      <c r="I2911" s="3">
        <f>SUBSTITUTE(LEFT(Tableau1[[#This Row],[OrderDueTo]],17),".",":")+0</f>
        <v>43579.5</v>
      </c>
      <c r="J2911" s="13" t="str">
        <f>VLOOKUP(Tableau1[[#This Row],[AnaCode]],'Config Analyses'!A:C,2,FALSE)</f>
        <v>Analyse pesticides</v>
      </c>
      <c r="K2911" s="13" t="str">
        <f>VLOOKUP(Tableau1[[#This Row],[AnaCode]],'Config Analyses'!A:C,3,FALSE)</f>
        <v>Equipe 3</v>
      </c>
      <c r="L2911" s="13" t="str">
        <f>VLOOKUP(Tableau1[[#This Row],[CustomerCode]],'Config Clients'!A:D,3,FALSE)</f>
        <v>Coopérative agricole</v>
      </c>
      <c r="M2911" s="13" t="str">
        <f>VLOOKUP(Tableau1[[#This Row],[CustomerCode]],'Config Clients'!A:D,4,FALSE)</f>
        <v>Julie</v>
      </c>
      <c r="N2911" s="10" t="str">
        <f>IFERROR(IF(Tableau1[[#This Row],[Date rendu]]-'Date de l''export'!$A$2&gt;0,"Non","Oui"),"Oui")</f>
        <v>Non</v>
      </c>
      <c r="O2911" s="11">
        <f>IF(Tableau1[[#This Row],[En retard?]]="Non",Tableau1[[#This Row],[Date rendu]]-'Date de l''export'!$A$2,0)</f>
        <v>7.7404166666674428</v>
      </c>
      <c r="P2911" s="14" t="str">
        <f>IF(Tableau1[[#This Row],[En retard?]]="Oui","HD",IF(Tableau1[Délai restant]&lt;1,"&lt;24h",IF(Tableau1[Délai restant]&lt;2,"&lt;48h","≥48h")))</f>
        <v>≥48h</v>
      </c>
      <c r="Q2911" s="14" t="str">
        <f>IF(AND(Tableau1[[#This Row],[En retard?]]="Oui",OR(Tableau1[[#This Row],[Product]]="Citron",Tableau1[[#This Row],[Product]]="Amandes")),"Oui","Non")</f>
        <v>Non</v>
      </c>
      <c r="R2911" t="str">
        <f>CONCATENATE(Tableau1[[#This Row],[OrderCode]],"|",Tableau1[[#This Row],[AnaCode]],"|",Tableau1[[#This Row],[Product]])</f>
        <v>CMD01695001|PEST|Jus de fruits</v>
      </c>
    </row>
    <row r="2912" spans="1:18" x14ac:dyDescent="0.25">
      <c r="A2912" s="1" t="s">
        <v>670</v>
      </c>
      <c r="B2912" s="1" t="s">
        <v>31</v>
      </c>
      <c r="C2912" s="3" t="s">
        <v>54</v>
      </c>
      <c r="D2912" s="3" t="s">
        <v>10</v>
      </c>
      <c r="E2912" s="1" t="s">
        <v>107</v>
      </c>
      <c r="F2912" s="1" t="s">
        <v>2218</v>
      </c>
      <c r="G2912" s="1" t="s">
        <v>973</v>
      </c>
      <c r="H2912" s="3">
        <f>SUBSTITUTE(LEFT(Tableau1[[#This Row],[OrderDate]],17),".",":")+0</f>
        <v>43571.751643518517</v>
      </c>
      <c r="I2912" s="3">
        <f>SUBSTITUTE(LEFT(Tableau1[[#This Row],[OrderDueTo]],17),".",":")+0</f>
        <v>43575.5</v>
      </c>
      <c r="J2912" s="13" t="str">
        <f>VLOOKUP(Tableau1[[#This Row],[AnaCode]],'Config Analyses'!A:C,2,FALSE)</f>
        <v>Analyse nutritionelle</v>
      </c>
      <c r="K2912" s="13" t="str">
        <f>VLOOKUP(Tableau1[[#This Row],[AnaCode]],'Config Analyses'!A:C,3,FALSE)</f>
        <v>Equipe 2</v>
      </c>
      <c r="L2912" s="13" t="str">
        <f>VLOOKUP(Tableau1[[#This Row],[CustomerCode]],'Config Clients'!A:D,3,FALSE)</f>
        <v>Coopérative agricole</v>
      </c>
      <c r="M2912" s="13" t="str">
        <f>VLOOKUP(Tableau1[[#This Row],[CustomerCode]],'Config Clients'!A:D,4,FALSE)</f>
        <v>Julie</v>
      </c>
      <c r="N2912" s="10" t="str">
        <f>IFERROR(IF(Tableau1[[#This Row],[Date rendu]]-'Date de l''export'!$A$2&gt;0,"Non","Oui"),"Oui")</f>
        <v>Non</v>
      </c>
      <c r="O2912" s="11">
        <f>IF(Tableau1[[#This Row],[En retard?]]="Non",Tableau1[[#This Row],[Date rendu]]-'Date de l''export'!$A$2,0)</f>
        <v>3.7404166666674428</v>
      </c>
      <c r="P2912" s="14" t="str">
        <f>IF(Tableau1[[#This Row],[En retard?]]="Oui","HD",IF(Tableau1[Délai restant]&lt;1,"&lt;24h",IF(Tableau1[Délai restant]&lt;2,"&lt;48h","≥48h")))</f>
        <v>≥48h</v>
      </c>
      <c r="Q2912" s="14" t="str">
        <f>IF(AND(Tableau1[[#This Row],[En retard?]]="Oui",OR(Tableau1[[#This Row],[Product]]="Citron",Tableau1[[#This Row],[Product]]="Amandes")),"Oui","Non")</f>
        <v>Non</v>
      </c>
      <c r="R2912" t="str">
        <f>CONCATENATE(Tableau1[[#This Row],[OrderCode]],"|",Tableau1[[#This Row],[AnaCode]],"|",Tableau1[[#This Row],[Product]])</f>
        <v>CMD01743704|NTR|Pomme de terre</v>
      </c>
    </row>
    <row r="2913" spans="1:18" x14ac:dyDescent="0.25">
      <c r="A2913" s="1" t="s">
        <v>305</v>
      </c>
      <c r="B2913" s="1" t="s">
        <v>31</v>
      </c>
      <c r="C2913" s="3" t="s">
        <v>61</v>
      </c>
      <c r="D2913" s="3" t="s">
        <v>14</v>
      </c>
      <c r="E2913" s="1" t="s">
        <v>226</v>
      </c>
      <c r="F2913" s="1" t="s">
        <v>1154</v>
      </c>
      <c r="G2913" s="1" t="s">
        <v>950</v>
      </c>
      <c r="H2913" s="3">
        <f>SUBSTITUTE(LEFT(Tableau1[[#This Row],[OrderDate]],17),".",":")+0</f>
        <v>43571.752256944441</v>
      </c>
      <c r="I2913" s="3">
        <f>SUBSTITUTE(LEFT(Tableau1[[#This Row],[OrderDueTo]],17),".",":")+0</f>
        <v>43574.5</v>
      </c>
      <c r="J2913" s="13" t="str">
        <f>VLOOKUP(Tableau1[[#This Row],[AnaCode]],'Config Analyses'!A:C,2,FALSE)</f>
        <v>Analyse microbiologique</v>
      </c>
      <c r="K2913" s="13" t="str">
        <f>VLOOKUP(Tableau1[[#This Row],[AnaCode]],'Config Analyses'!A:C,3,FALSE)</f>
        <v>Equipe 4</v>
      </c>
      <c r="L2913" s="13" t="str">
        <f>VLOOKUP(Tableau1[[#This Row],[CustomerCode]],'Config Clients'!A:D,3,FALSE)</f>
        <v>Grande surface</v>
      </c>
      <c r="M2913" s="13" t="str">
        <f>VLOOKUP(Tableau1[[#This Row],[CustomerCode]],'Config Clients'!A:D,4,FALSE)</f>
        <v>Eric</v>
      </c>
      <c r="N2913" s="10" t="str">
        <f>IFERROR(IF(Tableau1[[#This Row],[Date rendu]]-'Date de l''export'!$A$2&gt;0,"Non","Oui"),"Oui")</f>
        <v>Non</v>
      </c>
      <c r="O2913" s="11">
        <f>IF(Tableau1[[#This Row],[En retard?]]="Non",Tableau1[[#This Row],[Date rendu]]-'Date de l''export'!$A$2,0)</f>
        <v>2.7404166666674428</v>
      </c>
      <c r="P2913" s="14" t="str">
        <f>IF(Tableau1[[#This Row],[En retard?]]="Oui","HD",IF(Tableau1[Délai restant]&lt;1,"&lt;24h",IF(Tableau1[Délai restant]&lt;2,"&lt;48h","≥48h")))</f>
        <v>≥48h</v>
      </c>
      <c r="Q2913" s="14" t="str">
        <f>IF(AND(Tableau1[[#This Row],[En retard?]]="Oui",OR(Tableau1[[#This Row],[Product]]="Citron",Tableau1[[#This Row],[Product]]="Amandes")),"Oui","Non")</f>
        <v>Non</v>
      </c>
      <c r="R2913" t="str">
        <f>CONCATENATE(Tableau1[[#This Row],[OrderCode]],"|",Tableau1[[#This Row],[AnaCode]],"|",Tableau1[[#This Row],[Product]])</f>
        <v>CMD01359003|BACT|Pomme de terre</v>
      </c>
    </row>
    <row r="2914" spans="1:18" x14ac:dyDescent="0.25">
      <c r="A2914" s="1" t="s">
        <v>398</v>
      </c>
      <c r="B2914" s="1" t="s">
        <v>19</v>
      </c>
      <c r="C2914" s="3" t="s">
        <v>49</v>
      </c>
      <c r="D2914" s="3" t="s">
        <v>8</v>
      </c>
      <c r="E2914" s="1" t="s">
        <v>107</v>
      </c>
      <c r="F2914" s="1" t="s">
        <v>2063</v>
      </c>
      <c r="G2914" s="1" t="s">
        <v>973</v>
      </c>
      <c r="H2914" s="3">
        <f>SUBSTITUTE(LEFT(Tableau1[[#This Row],[OrderDate]],17),".",":")+0</f>
        <v>43571.752824074072</v>
      </c>
      <c r="I2914" s="3">
        <f>SUBSTITUTE(LEFT(Tableau1[[#This Row],[OrderDueTo]],17),".",":")+0</f>
        <v>43575.5</v>
      </c>
      <c r="J2914" s="13" t="str">
        <f>VLOOKUP(Tableau1[[#This Row],[AnaCode]],'Config Analyses'!A:C,2,FALSE)</f>
        <v>Analyse nutritionelle</v>
      </c>
      <c r="K2914" s="13" t="str">
        <f>VLOOKUP(Tableau1[[#This Row],[AnaCode]],'Config Analyses'!A:C,3,FALSE)</f>
        <v>Equipe 2</v>
      </c>
      <c r="L2914" s="13" t="str">
        <f>VLOOKUP(Tableau1[[#This Row],[CustomerCode]],'Config Clients'!A:D,3,FALSE)</f>
        <v>Grande surface</v>
      </c>
      <c r="M2914" s="13" t="str">
        <f>VLOOKUP(Tableau1[[#This Row],[CustomerCode]],'Config Clients'!A:D,4,FALSE)</f>
        <v>Eric</v>
      </c>
      <c r="N2914" s="10" t="str">
        <f>IFERROR(IF(Tableau1[[#This Row],[Date rendu]]-'Date de l''export'!$A$2&gt;0,"Non","Oui"),"Oui")</f>
        <v>Non</v>
      </c>
      <c r="O2914" s="11">
        <f>IF(Tableau1[[#This Row],[En retard?]]="Non",Tableau1[[#This Row],[Date rendu]]-'Date de l''export'!$A$2,0)</f>
        <v>3.7404166666674428</v>
      </c>
      <c r="P2914" s="14" t="str">
        <f>IF(Tableau1[[#This Row],[En retard?]]="Oui","HD",IF(Tableau1[Délai restant]&lt;1,"&lt;24h",IF(Tableau1[Délai restant]&lt;2,"&lt;48h","≥48h")))</f>
        <v>≥48h</v>
      </c>
      <c r="Q2914" s="14" t="str">
        <f>IF(AND(Tableau1[[#This Row],[En retard?]]="Oui",OR(Tableau1[[#This Row],[Product]]="Citron",Tableau1[[#This Row],[Product]]="Amandes")),"Oui","Non")</f>
        <v>Non</v>
      </c>
      <c r="R2914" t="str">
        <f>CONCATENATE(Tableau1[[#This Row],[OrderCode]],"|",Tableau1[[#This Row],[AnaCode]],"|",Tableau1[[#This Row],[Product]])</f>
        <v>CMD01568806|NTR|Bettrave</v>
      </c>
    </row>
    <row r="2915" spans="1:18" x14ac:dyDescent="0.25">
      <c r="A2915" s="1" t="s">
        <v>3428</v>
      </c>
      <c r="B2915" s="1" t="s">
        <v>42</v>
      </c>
      <c r="C2915" s="3" t="s">
        <v>73</v>
      </c>
      <c r="D2915" s="3" t="s">
        <v>23</v>
      </c>
      <c r="E2915" s="1" t="s">
        <v>229</v>
      </c>
      <c r="F2915" s="1" t="s">
        <v>4238</v>
      </c>
      <c r="G2915" s="1" t="s">
        <v>950</v>
      </c>
      <c r="H2915" s="3">
        <f>SUBSTITUTE(LEFT(Tableau1[[#This Row],[OrderDate]],17),".",":")+0</f>
        <v>43571.753020833334</v>
      </c>
      <c r="I2915" s="3">
        <f>SUBSTITUTE(LEFT(Tableau1[[#This Row],[OrderDueTo]],17),".",":")+0</f>
        <v>43574.5</v>
      </c>
      <c r="J2915" s="13" t="str">
        <f>VLOOKUP(Tableau1[[#This Row],[AnaCode]],'Config Analyses'!A:C,2,FALSE)</f>
        <v>Analyse sucres</v>
      </c>
      <c r="K2915" s="13" t="str">
        <f>VLOOKUP(Tableau1[[#This Row],[AnaCode]],'Config Analyses'!A:C,3,FALSE)</f>
        <v>Equipe 2</v>
      </c>
      <c r="L2915" s="13" t="str">
        <f>VLOOKUP(Tableau1[[#This Row],[CustomerCode]],'Config Clients'!A:D,3,FALSE)</f>
        <v>Entreprises agro-alimentaires</v>
      </c>
      <c r="M2915" s="13" t="str">
        <f>VLOOKUP(Tableau1[[#This Row],[CustomerCode]],'Config Clients'!A:D,4,FALSE)</f>
        <v>Julien</v>
      </c>
      <c r="N2915" s="10" t="str">
        <f>IFERROR(IF(Tableau1[[#This Row],[Date rendu]]-'Date de l''export'!$A$2&gt;0,"Non","Oui"),"Oui")</f>
        <v>Non</v>
      </c>
      <c r="O2915" s="11">
        <f>IF(Tableau1[[#This Row],[En retard?]]="Non",Tableau1[[#This Row],[Date rendu]]-'Date de l''export'!$A$2,0)</f>
        <v>2.7404166666674428</v>
      </c>
      <c r="P2915" s="14" t="str">
        <f>IF(Tableau1[[#This Row],[En retard?]]="Oui","HD",IF(Tableau1[Délai restant]&lt;1,"&lt;24h",IF(Tableau1[Délai restant]&lt;2,"&lt;48h","≥48h")))</f>
        <v>≥48h</v>
      </c>
      <c r="Q2915" s="14" t="str">
        <f>IF(AND(Tableau1[[#This Row],[En retard?]]="Oui",OR(Tableau1[[#This Row],[Product]]="Citron",Tableau1[[#This Row],[Product]]="Amandes")),"Oui","Non")</f>
        <v>Non</v>
      </c>
      <c r="R2915" t="str">
        <f>CONCATENATE(Tableau1[[#This Row],[OrderCode]],"|",Tableau1[[#This Row],[AnaCode]],"|",Tableau1[[#This Row],[Product]])</f>
        <v>CMD01722201|SCR|Jus de fruits</v>
      </c>
    </row>
    <row r="2916" spans="1:18" x14ac:dyDescent="0.25">
      <c r="A2916" s="1" t="s">
        <v>333</v>
      </c>
      <c r="B2916" s="1" t="s">
        <v>31</v>
      </c>
      <c r="C2916" s="3" t="s">
        <v>54</v>
      </c>
      <c r="D2916" s="3" t="s">
        <v>10</v>
      </c>
      <c r="E2916" s="1" t="s">
        <v>107</v>
      </c>
      <c r="F2916" s="1" t="s">
        <v>2525</v>
      </c>
      <c r="G2916" s="1" t="s">
        <v>973</v>
      </c>
      <c r="H2916" s="3">
        <f>SUBSTITUTE(LEFT(Tableau1[[#This Row],[OrderDate]],17),".",":")+0</f>
        <v>43571.754999999997</v>
      </c>
      <c r="I2916" s="3">
        <f>SUBSTITUTE(LEFT(Tableau1[[#This Row],[OrderDueTo]],17),".",":")+0</f>
        <v>43575.5</v>
      </c>
      <c r="J2916" s="13" t="str">
        <f>VLOOKUP(Tableau1[[#This Row],[AnaCode]],'Config Analyses'!A:C,2,FALSE)</f>
        <v>Analyse nutritionelle</v>
      </c>
      <c r="K2916" s="13" t="str">
        <f>VLOOKUP(Tableau1[[#This Row],[AnaCode]],'Config Analyses'!A:C,3,FALSE)</f>
        <v>Equipe 2</v>
      </c>
      <c r="L2916" s="13" t="str">
        <f>VLOOKUP(Tableau1[[#This Row],[CustomerCode]],'Config Clients'!A:D,3,FALSE)</f>
        <v>Coopérative agricole</v>
      </c>
      <c r="M2916" s="13" t="str">
        <f>VLOOKUP(Tableau1[[#This Row],[CustomerCode]],'Config Clients'!A:D,4,FALSE)</f>
        <v>Julie</v>
      </c>
      <c r="N2916" s="10" t="str">
        <f>IFERROR(IF(Tableau1[[#This Row],[Date rendu]]-'Date de l''export'!$A$2&gt;0,"Non","Oui"),"Oui")</f>
        <v>Non</v>
      </c>
      <c r="O2916" s="11">
        <f>IF(Tableau1[[#This Row],[En retard?]]="Non",Tableau1[[#This Row],[Date rendu]]-'Date de l''export'!$A$2,0)</f>
        <v>3.7404166666674428</v>
      </c>
      <c r="P2916" s="14" t="str">
        <f>IF(Tableau1[[#This Row],[En retard?]]="Oui","HD",IF(Tableau1[Délai restant]&lt;1,"&lt;24h",IF(Tableau1[Délai restant]&lt;2,"&lt;48h","≥48h")))</f>
        <v>≥48h</v>
      </c>
      <c r="Q2916" s="14" t="str">
        <f>IF(AND(Tableau1[[#This Row],[En retard?]]="Oui",OR(Tableau1[[#This Row],[Product]]="Citron",Tableau1[[#This Row],[Product]]="Amandes")),"Oui","Non")</f>
        <v>Non</v>
      </c>
      <c r="R2916" t="str">
        <f>CONCATENATE(Tableau1[[#This Row],[OrderCode]],"|",Tableau1[[#This Row],[AnaCode]],"|",Tableau1[[#This Row],[Product]])</f>
        <v>CMD01743701|NTR|Pomme de terre</v>
      </c>
    </row>
    <row r="2917" spans="1:18" x14ac:dyDescent="0.25">
      <c r="A2917" s="1" t="s">
        <v>244</v>
      </c>
      <c r="B2917" s="1" t="s">
        <v>31</v>
      </c>
      <c r="C2917" s="3" t="s">
        <v>49</v>
      </c>
      <c r="D2917" s="3" t="s">
        <v>8</v>
      </c>
      <c r="E2917" s="1" t="s">
        <v>107</v>
      </c>
      <c r="F2917" s="1" t="s">
        <v>2524</v>
      </c>
      <c r="G2917" s="1" t="s">
        <v>973</v>
      </c>
      <c r="H2917" s="3">
        <f>SUBSTITUTE(LEFT(Tableau1[[#This Row],[OrderDate]],17),".",":")+0</f>
        <v>43571.755150462966</v>
      </c>
      <c r="I2917" s="3">
        <f>SUBSTITUTE(LEFT(Tableau1[[#This Row],[OrderDueTo]],17),".",":")+0</f>
        <v>43575.5</v>
      </c>
      <c r="J2917" s="13" t="str">
        <f>VLOOKUP(Tableau1[[#This Row],[AnaCode]],'Config Analyses'!A:C,2,FALSE)</f>
        <v>Analyse nutritionelle</v>
      </c>
      <c r="K2917" s="13" t="str">
        <f>VLOOKUP(Tableau1[[#This Row],[AnaCode]],'Config Analyses'!A:C,3,FALSE)</f>
        <v>Equipe 2</v>
      </c>
      <c r="L2917" s="13" t="str">
        <f>VLOOKUP(Tableau1[[#This Row],[CustomerCode]],'Config Clients'!A:D,3,FALSE)</f>
        <v>Grande surface</v>
      </c>
      <c r="M2917" s="13" t="str">
        <f>VLOOKUP(Tableau1[[#This Row],[CustomerCode]],'Config Clients'!A:D,4,FALSE)</f>
        <v>Eric</v>
      </c>
      <c r="N2917" s="10" t="str">
        <f>IFERROR(IF(Tableau1[[#This Row],[Date rendu]]-'Date de l''export'!$A$2&gt;0,"Non","Oui"),"Oui")</f>
        <v>Non</v>
      </c>
      <c r="O2917" s="11">
        <f>IF(Tableau1[[#This Row],[En retard?]]="Non",Tableau1[[#This Row],[Date rendu]]-'Date de l''export'!$A$2,0)</f>
        <v>3.7404166666674428</v>
      </c>
      <c r="P2917" s="14" t="str">
        <f>IF(Tableau1[[#This Row],[En retard?]]="Oui","HD",IF(Tableau1[Délai restant]&lt;1,"&lt;24h",IF(Tableau1[Délai restant]&lt;2,"&lt;48h","≥48h")))</f>
        <v>≥48h</v>
      </c>
      <c r="Q2917" s="14" t="str">
        <f>IF(AND(Tableau1[[#This Row],[En retard?]]="Oui",OR(Tableau1[[#This Row],[Product]]="Citron",Tableau1[[#This Row],[Product]]="Amandes")),"Oui","Non")</f>
        <v>Non</v>
      </c>
      <c r="R2917" t="str">
        <f>CONCATENATE(Tableau1[[#This Row],[OrderCode]],"|",Tableau1[[#This Row],[AnaCode]],"|",Tableau1[[#This Row],[Product]])</f>
        <v>CMD01645807|NTR|Pomme de terre</v>
      </c>
    </row>
    <row r="2918" spans="1:18" x14ac:dyDescent="0.25">
      <c r="A2918" s="1" t="s">
        <v>673</v>
      </c>
      <c r="B2918" s="1" t="s">
        <v>31</v>
      </c>
      <c r="C2918" s="3" t="s">
        <v>52</v>
      </c>
      <c r="D2918" s="3" t="s">
        <v>9</v>
      </c>
      <c r="E2918" s="1" t="s">
        <v>107</v>
      </c>
      <c r="F2918" s="1" t="s">
        <v>2476</v>
      </c>
      <c r="G2918" s="1" t="s">
        <v>973</v>
      </c>
      <c r="H2918" s="3">
        <f>SUBSTITUTE(LEFT(Tableau1[[#This Row],[OrderDate]],17),".",":")+0</f>
        <v>43571.755173611113</v>
      </c>
      <c r="I2918" s="3">
        <f>SUBSTITUTE(LEFT(Tableau1[[#This Row],[OrderDueTo]],17),".",":")+0</f>
        <v>43575.5</v>
      </c>
      <c r="J2918" s="13" t="str">
        <f>VLOOKUP(Tableau1[[#This Row],[AnaCode]],'Config Analyses'!A:C,2,FALSE)</f>
        <v>Analyse nutritionelle</v>
      </c>
      <c r="K2918" s="13" t="str">
        <f>VLOOKUP(Tableau1[[#This Row],[AnaCode]],'Config Analyses'!A:C,3,FALSE)</f>
        <v>Equipe 2</v>
      </c>
      <c r="L2918" s="13" t="str">
        <f>VLOOKUP(Tableau1[[#This Row],[CustomerCode]],'Config Clients'!A:D,3,FALSE)</f>
        <v>Centrale d'achats</v>
      </c>
      <c r="M2918" s="13" t="str">
        <f>VLOOKUP(Tableau1[[#This Row],[CustomerCode]],'Config Clients'!A:D,4,FALSE)</f>
        <v>Sandrine</v>
      </c>
      <c r="N2918" s="10" t="str">
        <f>IFERROR(IF(Tableau1[[#This Row],[Date rendu]]-'Date de l''export'!$A$2&gt;0,"Non","Oui"),"Oui")</f>
        <v>Non</v>
      </c>
      <c r="O2918" s="11">
        <f>IF(Tableau1[[#This Row],[En retard?]]="Non",Tableau1[[#This Row],[Date rendu]]-'Date de l''export'!$A$2,0)</f>
        <v>3.7404166666674428</v>
      </c>
      <c r="P2918" s="14" t="str">
        <f>IF(Tableau1[[#This Row],[En retard?]]="Oui","HD",IF(Tableau1[Délai restant]&lt;1,"&lt;24h",IF(Tableau1[Délai restant]&lt;2,"&lt;48h","≥48h")))</f>
        <v>≥48h</v>
      </c>
      <c r="Q2918" s="14" t="str">
        <f>IF(AND(Tableau1[[#This Row],[En retard?]]="Oui",OR(Tableau1[[#This Row],[Product]]="Citron",Tableau1[[#This Row],[Product]]="Amandes")),"Oui","Non")</f>
        <v>Non</v>
      </c>
      <c r="R2918" t="str">
        <f>CONCATENATE(Tableau1[[#This Row],[OrderCode]],"|",Tableau1[[#This Row],[AnaCode]],"|",Tableau1[[#This Row],[Product]])</f>
        <v>CMD01582601|NTR|Pomme de terre</v>
      </c>
    </row>
    <row r="2919" spans="1:18" x14ac:dyDescent="0.25">
      <c r="A2919" s="1" t="s">
        <v>3495</v>
      </c>
      <c r="B2919" s="1" t="s">
        <v>42</v>
      </c>
      <c r="C2919" s="3" t="s">
        <v>188</v>
      </c>
      <c r="D2919" s="3" t="s">
        <v>38</v>
      </c>
      <c r="E2919" s="1" t="s">
        <v>229</v>
      </c>
      <c r="F2919" s="1" t="s">
        <v>4239</v>
      </c>
      <c r="G2919" s="1" t="s">
        <v>950</v>
      </c>
      <c r="H2919" s="3">
        <f>SUBSTITUTE(LEFT(Tableau1[[#This Row],[OrderDate]],17),".",":")+0</f>
        <v>43571.756157407406</v>
      </c>
      <c r="I2919" s="3">
        <f>SUBSTITUTE(LEFT(Tableau1[[#This Row],[OrderDueTo]],17),".",":")+0</f>
        <v>43574.5</v>
      </c>
      <c r="J2919" s="13" t="str">
        <f>VLOOKUP(Tableau1[[#This Row],[AnaCode]],'Config Analyses'!A:C,2,FALSE)</f>
        <v>Analyse sucres</v>
      </c>
      <c r="K2919" s="13" t="str">
        <f>VLOOKUP(Tableau1[[#This Row],[AnaCode]],'Config Analyses'!A:C,3,FALSE)</f>
        <v>Equipe 2</v>
      </c>
      <c r="L2919" s="13" t="str">
        <f>VLOOKUP(Tableau1[[#This Row],[CustomerCode]],'Config Clients'!A:D,3,FALSE)</f>
        <v>Coopérative agricole</v>
      </c>
      <c r="M2919" s="13" t="str">
        <f>VLOOKUP(Tableau1[[#This Row],[CustomerCode]],'Config Clients'!A:D,4,FALSE)</f>
        <v>Julie</v>
      </c>
      <c r="N2919" s="10" t="str">
        <f>IFERROR(IF(Tableau1[[#This Row],[Date rendu]]-'Date de l''export'!$A$2&gt;0,"Non","Oui"),"Oui")</f>
        <v>Non</v>
      </c>
      <c r="O2919" s="11">
        <f>IF(Tableau1[[#This Row],[En retard?]]="Non",Tableau1[[#This Row],[Date rendu]]-'Date de l''export'!$A$2,0)</f>
        <v>2.7404166666674428</v>
      </c>
      <c r="P2919" s="14" t="str">
        <f>IF(Tableau1[[#This Row],[En retard?]]="Oui","HD",IF(Tableau1[Délai restant]&lt;1,"&lt;24h",IF(Tableau1[Délai restant]&lt;2,"&lt;48h","≥48h")))</f>
        <v>≥48h</v>
      </c>
      <c r="Q2919" s="14" t="str">
        <f>IF(AND(Tableau1[[#This Row],[En retard?]]="Oui",OR(Tableau1[[#This Row],[Product]]="Citron",Tableau1[[#This Row],[Product]]="Amandes")),"Oui","Non")</f>
        <v>Non</v>
      </c>
      <c r="R2919" t="str">
        <f>CONCATENATE(Tableau1[[#This Row],[OrderCode]],"|",Tableau1[[#This Row],[AnaCode]],"|",Tableau1[[#This Row],[Product]])</f>
        <v>CMD01646450|SCR|Jus de fruits</v>
      </c>
    </row>
    <row r="2920" spans="1:18" x14ac:dyDescent="0.25">
      <c r="A2920" s="1" t="s">
        <v>4138</v>
      </c>
      <c r="B2920" s="1" t="s">
        <v>42</v>
      </c>
      <c r="C2920" s="3" t="s">
        <v>188</v>
      </c>
      <c r="D2920" s="3" t="s">
        <v>38</v>
      </c>
      <c r="E2920" s="1" t="s">
        <v>229</v>
      </c>
      <c r="F2920" s="1" t="s">
        <v>4240</v>
      </c>
      <c r="G2920" s="1" t="s">
        <v>950</v>
      </c>
      <c r="H2920" s="3">
        <f>SUBSTITUTE(LEFT(Tableau1[[#This Row],[OrderDate]],17),".",":")+0</f>
        <v>43571.758958333332</v>
      </c>
      <c r="I2920" s="3">
        <f>SUBSTITUTE(LEFT(Tableau1[[#This Row],[OrderDueTo]],17),".",":")+0</f>
        <v>43574.5</v>
      </c>
      <c r="J2920" s="13" t="str">
        <f>VLOOKUP(Tableau1[[#This Row],[AnaCode]],'Config Analyses'!A:C,2,FALSE)</f>
        <v>Analyse sucres</v>
      </c>
      <c r="K2920" s="13" t="str">
        <f>VLOOKUP(Tableau1[[#This Row],[AnaCode]],'Config Analyses'!A:C,3,FALSE)</f>
        <v>Equipe 2</v>
      </c>
      <c r="L2920" s="13" t="str">
        <f>VLOOKUP(Tableau1[[#This Row],[CustomerCode]],'Config Clients'!A:D,3,FALSE)</f>
        <v>Coopérative agricole</v>
      </c>
      <c r="M2920" s="13" t="str">
        <f>VLOOKUP(Tableau1[[#This Row],[CustomerCode]],'Config Clients'!A:D,4,FALSE)</f>
        <v>Julie</v>
      </c>
      <c r="N2920" s="10" t="str">
        <f>IFERROR(IF(Tableau1[[#This Row],[Date rendu]]-'Date de l''export'!$A$2&gt;0,"Non","Oui"),"Oui")</f>
        <v>Non</v>
      </c>
      <c r="O2920" s="11">
        <f>IF(Tableau1[[#This Row],[En retard?]]="Non",Tableau1[[#This Row],[Date rendu]]-'Date de l''export'!$A$2,0)</f>
        <v>2.7404166666674428</v>
      </c>
      <c r="P2920" s="14" t="str">
        <f>IF(Tableau1[[#This Row],[En retard?]]="Oui","HD",IF(Tableau1[Délai restant]&lt;1,"&lt;24h",IF(Tableau1[Délai restant]&lt;2,"&lt;48h","≥48h")))</f>
        <v>≥48h</v>
      </c>
      <c r="Q2920" s="14" t="str">
        <f>IF(AND(Tableau1[[#This Row],[En retard?]]="Oui",OR(Tableau1[[#This Row],[Product]]="Citron",Tableau1[[#This Row],[Product]]="Amandes")),"Oui","Non")</f>
        <v>Non</v>
      </c>
      <c r="R2920" t="str">
        <f>CONCATENATE(Tableau1[[#This Row],[OrderCode]],"|",Tableau1[[#This Row],[AnaCode]],"|",Tableau1[[#This Row],[Product]])</f>
        <v>CMD01695003|SCR|Jus de fruits</v>
      </c>
    </row>
    <row r="2921" spans="1:18" x14ac:dyDescent="0.25">
      <c r="A2921" s="1" t="s">
        <v>504</v>
      </c>
      <c r="B2921" s="1" t="s">
        <v>31</v>
      </c>
      <c r="C2921" s="3" t="s">
        <v>49</v>
      </c>
      <c r="D2921" s="3" t="s">
        <v>8</v>
      </c>
      <c r="E2921" s="1" t="s">
        <v>130</v>
      </c>
      <c r="F2921" s="1" t="s">
        <v>1910</v>
      </c>
      <c r="G2921" s="1" t="s">
        <v>1365</v>
      </c>
      <c r="H2921" s="3">
        <f>SUBSTITUTE(LEFT(Tableau1[[#This Row],[OrderDate]],17),".",":")+0</f>
        <v>43571.759583333333</v>
      </c>
      <c r="I2921" s="3">
        <f>SUBSTITUTE(LEFT(Tableau1[[#This Row],[OrderDueTo]],17),".",":")+0</f>
        <v>43579.5</v>
      </c>
      <c r="J2921" s="13" t="str">
        <f>VLOOKUP(Tableau1[[#This Row],[AnaCode]],'Config Analyses'!A:C,2,FALSE)</f>
        <v>Analyse pesticides</v>
      </c>
      <c r="K2921" s="13" t="str">
        <f>VLOOKUP(Tableau1[[#This Row],[AnaCode]],'Config Analyses'!A:C,3,FALSE)</f>
        <v>Equipe 3</v>
      </c>
      <c r="L2921" s="13" t="str">
        <f>VLOOKUP(Tableau1[[#This Row],[CustomerCode]],'Config Clients'!A:D,3,FALSE)</f>
        <v>Grande surface</v>
      </c>
      <c r="M2921" s="13" t="str">
        <f>VLOOKUP(Tableau1[[#This Row],[CustomerCode]],'Config Clients'!A:D,4,FALSE)</f>
        <v>Eric</v>
      </c>
      <c r="N2921" s="10" t="str">
        <f>IFERROR(IF(Tableau1[[#This Row],[Date rendu]]-'Date de l''export'!$A$2&gt;0,"Non","Oui"),"Oui")</f>
        <v>Non</v>
      </c>
      <c r="O2921" s="11">
        <f>IF(Tableau1[[#This Row],[En retard?]]="Non",Tableau1[[#This Row],[Date rendu]]-'Date de l''export'!$A$2,0)</f>
        <v>7.7404166666674428</v>
      </c>
      <c r="P2921" s="14" t="str">
        <f>IF(Tableau1[[#This Row],[En retard?]]="Oui","HD",IF(Tableau1[Délai restant]&lt;1,"&lt;24h",IF(Tableau1[Délai restant]&lt;2,"&lt;48h","≥48h")))</f>
        <v>≥48h</v>
      </c>
      <c r="Q2921" s="14" t="str">
        <f>IF(AND(Tableau1[[#This Row],[En retard?]]="Oui",OR(Tableau1[[#This Row],[Product]]="Citron",Tableau1[[#This Row],[Product]]="Amandes")),"Oui","Non")</f>
        <v>Non</v>
      </c>
      <c r="R2921" t="str">
        <f>CONCATENATE(Tableau1[[#This Row],[OrderCode]],"|",Tableau1[[#This Row],[AnaCode]],"|",Tableau1[[#This Row],[Product]])</f>
        <v>CMD01609002|PEST|Pomme de terre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E8156-A439-4BCF-B38E-30BECAAA1B26}">
  <sheetPr>
    <tabColor rgb="FF92D050"/>
  </sheetPr>
  <dimension ref="A2:F48"/>
  <sheetViews>
    <sheetView tabSelected="1" zoomScale="85" zoomScaleNormal="85" workbookViewId="0">
      <selection activeCell="I23" sqref="I23"/>
    </sheetView>
  </sheetViews>
  <sheetFormatPr baseColWidth="10" defaultRowHeight="15" x14ac:dyDescent="0.25"/>
  <cols>
    <col min="1" max="1" width="38.5703125" customWidth="1"/>
    <col min="2" max="6" width="15.7109375" customWidth="1"/>
    <col min="7" max="7" width="12.5703125" bestFit="1" customWidth="1"/>
    <col min="8" max="8" width="23.28515625" bestFit="1" customWidth="1"/>
    <col min="9" max="9" width="31.5703125" bestFit="1" customWidth="1"/>
    <col min="10" max="10" width="27.5703125" bestFit="1" customWidth="1"/>
    <col min="11" max="11" width="14.42578125" bestFit="1" customWidth="1"/>
    <col min="12" max="12" width="13.42578125" bestFit="1" customWidth="1"/>
    <col min="13" max="13" width="19.42578125" bestFit="1" customWidth="1"/>
    <col min="14" max="14" width="27.5703125" bestFit="1" customWidth="1"/>
    <col min="15" max="15" width="10.7109375" bestFit="1" customWidth="1"/>
    <col min="16" max="16" width="19.42578125" bestFit="1" customWidth="1"/>
    <col min="17" max="17" width="27.5703125" bestFit="1" customWidth="1"/>
    <col min="18" max="18" width="12" bestFit="1" customWidth="1"/>
    <col min="19" max="19" width="16.42578125" bestFit="1" customWidth="1"/>
    <col min="20" max="20" width="19.42578125" bestFit="1" customWidth="1"/>
    <col min="21" max="21" width="27.5703125" bestFit="1" customWidth="1"/>
    <col min="22" max="22" width="14.42578125" bestFit="1" customWidth="1"/>
    <col min="23" max="23" width="12.42578125" bestFit="1" customWidth="1"/>
    <col min="24" max="24" width="19.42578125" bestFit="1" customWidth="1"/>
    <col min="25" max="25" width="27.5703125" bestFit="1" customWidth="1"/>
    <col min="26" max="26" width="14.42578125" bestFit="1" customWidth="1"/>
    <col min="27" max="27" width="11.28515625" bestFit="1" customWidth="1"/>
    <col min="28" max="28" width="16.42578125" bestFit="1" customWidth="1"/>
    <col min="29" max="29" width="19.42578125" bestFit="1" customWidth="1"/>
    <col min="30" max="30" width="27.5703125" bestFit="1" customWidth="1"/>
    <col min="31" max="31" width="14.42578125" bestFit="1" customWidth="1"/>
    <col min="32" max="32" width="16.140625" bestFit="1" customWidth="1"/>
    <col min="33" max="33" width="19.42578125" bestFit="1" customWidth="1"/>
    <col min="34" max="34" width="27.5703125" bestFit="1" customWidth="1"/>
    <col min="35" max="35" width="11.140625" bestFit="1" customWidth="1"/>
    <col min="36" max="36" width="19.42578125" bestFit="1" customWidth="1"/>
    <col min="37" max="37" width="27.5703125" bestFit="1" customWidth="1"/>
    <col min="38" max="38" width="15.140625" bestFit="1" customWidth="1"/>
    <col min="39" max="39" width="19.42578125" bestFit="1" customWidth="1"/>
    <col min="40" max="40" width="27.5703125" bestFit="1" customWidth="1"/>
    <col min="41" max="41" width="14.42578125" bestFit="1" customWidth="1"/>
    <col min="42" max="42" width="17.140625" bestFit="1" customWidth="1"/>
    <col min="43" max="43" width="19.42578125" bestFit="1" customWidth="1"/>
    <col min="44" max="44" width="27.5703125" bestFit="1" customWidth="1"/>
    <col min="45" max="45" width="16.5703125" bestFit="1" customWidth="1"/>
    <col min="46" max="46" width="16.42578125" bestFit="1" customWidth="1"/>
    <col min="47" max="47" width="19.42578125" bestFit="1" customWidth="1"/>
    <col min="48" max="48" width="14.42578125" bestFit="1" customWidth="1"/>
    <col min="49" max="49" width="12.28515625" bestFit="1" customWidth="1"/>
    <col min="50" max="50" width="19.42578125" bestFit="1" customWidth="1"/>
    <col min="51" max="51" width="27.5703125" bestFit="1" customWidth="1"/>
    <col min="52" max="52" width="14.42578125" bestFit="1" customWidth="1"/>
    <col min="53" max="53" width="12.28515625" bestFit="1" customWidth="1"/>
    <col min="54" max="54" width="19.42578125" bestFit="1" customWidth="1"/>
    <col min="55" max="55" width="27.5703125" bestFit="1" customWidth="1"/>
    <col min="56" max="56" width="14.42578125" bestFit="1" customWidth="1"/>
    <col min="57" max="57" width="15.140625" bestFit="1" customWidth="1"/>
    <col min="58" max="58" width="19.42578125" bestFit="1" customWidth="1"/>
    <col min="59" max="59" width="27.5703125" bestFit="1" customWidth="1"/>
    <col min="61" max="61" width="19.42578125" bestFit="1" customWidth="1"/>
    <col min="62" max="62" width="27.5703125" bestFit="1" customWidth="1"/>
    <col min="63" max="63" width="12.7109375" bestFit="1" customWidth="1"/>
    <col min="64" max="64" width="17.28515625" bestFit="1" customWidth="1"/>
    <col min="65" max="65" width="19.42578125" bestFit="1" customWidth="1"/>
    <col min="66" max="66" width="27.5703125" bestFit="1" customWidth="1"/>
    <col min="67" max="67" width="14.42578125" bestFit="1" customWidth="1"/>
    <col min="68" max="68" width="20.42578125" bestFit="1" customWidth="1"/>
    <col min="69" max="69" width="19.42578125" bestFit="1" customWidth="1"/>
    <col min="70" max="70" width="27.5703125" bestFit="1" customWidth="1"/>
    <col min="71" max="71" width="9.7109375" bestFit="1" customWidth="1"/>
    <col min="72" max="72" width="19.42578125" bestFit="1" customWidth="1"/>
    <col min="73" max="73" width="14.42578125" bestFit="1" customWidth="1"/>
    <col min="74" max="74" width="13.28515625" bestFit="1" customWidth="1"/>
    <col min="75" max="75" width="16.42578125" bestFit="1" customWidth="1"/>
    <col min="76" max="76" width="19.42578125" bestFit="1" customWidth="1"/>
    <col min="77" max="77" width="27.5703125" bestFit="1" customWidth="1"/>
    <col min="78" max="78" width="14.42578125" bestFit="1" customWidth="1"/>
    <col min="79" max="79" width="10.5703125" bestFit="1" customWidth="1"/>
    <col min="80" max="80" width="19.42578125" bestFit="1" customWidth="1"/>
    <col min="81" max="81" width="27.5703125" bestFit="1" customWidth="1"/>
    <col min="82" max="82" width="11.140625" bestFit="1" customWidth="1"/>
    <col min="83" max="83" width="19.42578125" bestFit="1" customWidth="1"/>
    <col min="84" max="84" width="27.5703125" bestFit="1" customWidth="1"/>
    <col min="85" max="85" width="13" bestFit="1" customWidth="1"/>
    <col min="86" max="86" width="19.42578125" bestFit="1" customWidth="1"/>
    <col min="87" max="87" width="27.5703125" bestFit="1" customWidth="1"/>
    <col min="88" max="88" width="14.42578125" bestFit="1" customWidth="1"/>
    <col min="89" max="89" width="12.5703125" bestFit="1" customWidth="1"/>
    <col min="90" max="90" width="8.140625" bestFit="1" customWidth="1"/>
    <col min="91" max="91" width="11.140625" bestFit="1" customWidth="1"/>
    <col min="92" max="92" width="12.5703125" bestFit="1" customWidth="1"/>
  </cols>
  <sheetData>
    <row r="2" spans="1:6" ht="23.25" x14ac:dyDescent="0.35">
      <c r="A2" s="24" t="s">
        <v>11594</v>
      </c>
    </row>
    <row r="4" spans="1:6" x14ac:dyDescent="0.25">
      <c r="A4" s="15" t="s">
        <v>4248</v>
      </c>
      <c r="B4" s="15" t="s">
        <v>3191</v>
      </c>
    </row>
    <row r="5" spans="1:6" x14ac:dyDescent="0.25">
      <c r="A5" s="15" t="s">
        <v>4241</v>
      </c>
      <c r="B5" t="s">
        <v>4247</v>
      </c>
      <c r="C5" t="s">
        <v>4244</v>
      </c>
      <c r="D5" t="s">
        <v>4245</v>
      </c>
      <c r="E5" t="s">
        <v>4246</v>
      </c>
      <c r="F5" t="s">
        <v>4243</v>
      </c>
    </row>
    <row r="6" spans="1:6" x14ac:dyDescent="0.25">
      <c r="A6" s="16" t="s">
        <v>3169</v>
      </c>
      <c r="B6" s="17">
        <v>170</v>
      </c>
      <c r="C6" s="17">
        <v>397</v>
      </c>
      <c r="D6" s="17"/>
      <c r="E6" s="17"/>
      <c r="F6" s="17">
        <v>567</v>
      </c>
    </row>
    <row r="7" spans="1:6" x14ac:dyDescent="0.25">
      <c r="A7" s="18" t="s">
        <v>3160</v>
      </c>
      <c r="B7" s="17">
        <v>170</v>
      </c>
      <c r="C7" s="17">
        <v>397</v>
      </c>
      <c r="D7" s="17"/>
      <c r="E7" s="17"/>
      <c r="F7" s="17">
        <v>567</v>
      </c>
    </row>
    <row r="8" spans="1:6" x14ac:dyDescent="0.25">
      <c r="A8" s="16" t="s">
        <v>3170</v>
      </c>
      <c r="B8" s="17">
        <v>128</v>
      </c>
      <c r="C8" s="17">
        <v>235</v>
      </c>
      <c r="D8" s="17">
        <v>347</v>
      </c>
      <c r="E8" s="17">
        <v>430</v>
      </c>
      <c r="F8" s="17">
        <v>1140</v>
      </c>
    </row>
    <row r="9" spans="1:6" x14ac:dyDescent="0.25">
      <c r="A9" s="18" t="s">
        <v>3165</v>
      </c>
      <c r="B9" s="17">
        <v>3</v>
      </c>
      <c r="C9" s="17">
        <v>29</v>
      </c>
      <c r="D9" s="17">
        <v>37</v>
      </c>
      <c r="E9" s="17">
        <v>13</v>
      </c>
      <c r="F9" s="17">
        <v>82</v>
      </c>
    </row>
    <row r="10" spans="1:6" x14ac:dyDescent="0.25">
      <c r="A10" s="18" t="s">
        <v>3161</v>
      </c>
      <c r="B10" s="17">
        <v>94</v>
      </c>
      <c r="C10" s="17">
        <v>112</v>
      </c>
      <c r="D10" s="17">
        <v>106</v>
      </c>
      <c r="E10" s="17">
        <v>217</v>
      </c>
      <c r="F10" s="17">
        <v>529</v>
      </c>
    </row>
    <row r="11" spans="1:6" x14ac:dyDescent="0.25">
      <c r="A11" s="18" t="s">
        <v>3162</v>
      </c>
      <c r="B11" s="17">
        <v>13</v>
      </c>
      <c r="C11" s="17">
        <v>28</v>
      </c>
      <c r="D11" s="17">
        <v>12</v>
      </c>
      <c r="E11" s="17">
        <v>107</v>
      </c>
      <c r="F11" s="17">
        <v>160</v>
      </c>
    </row>
    <row r="12" spans="1:6" x14ac:dyDescent="0.25">
      <c r="A12" s="18" t="s">
        <v>3166</v>
      </c>
      <c r="B12" s="17">
        <v>18</v>
      </c>
      <c r="C12" s="17">
        <v>66</v>
      </c>
      <c r="D12" s="17">
        <v>192</v>
      </c>
      <c r="E12" s="17">
        <v>93</v>
      </c>
      <c r="F12" s="17">
        <v>369</v>
      </c>
    </row>
    <row r="13" spans="1:6" x14ac:dyDescent="0.25">
      <c r="A13" s="16" t="s">
        <v>3171</v>
      </c>
      <c r="B13" s="17">
        <v>66</v>
      </c>
      <c r="C13" s="17">
        <v>67</v>
      </c>
      <c r="D13" s="17">
        <v>191</v>
      </c>
      <c r="E13" s="17">
        <v>793</v>
      </c>
      <c r="F13" s="17">
        <v>1117</v>
      </c>
    </row>
    <row r="14" spans="1:6" x14ac:dyDescent="0.25">
      <c r="A14" s="18" t="s">
        <v>3188</v>
      </c>
      <c r="B14" s="17">
        <v>9</v>
      </c>
      <c r="C14" s="17">
        <v>11</v>
      </c>
      <c r="D14" s="17">
        <v>124</v>
      </c>
      <c r="E14" s="17">
        <v>626</v>
      </c>
      <c r="F14" s="17">
        <v>770</v>
      </c>
    </row>
    <row r="15" spans="1:6" x14ac:dyDescent="0.25">
      <c r="A15" s="18" t="s">
        <v>3163</v>
      </c>
      <c r="B15" s="17">
        <v>57</v>
      </c>
      <c r="C15" s="17">
        <v>56</v>
      </c>
      <c r="D15" s="17">
        <v>67</v>
      </c>
      <c r="E15" s="17">
        <v>167</v>
      </c>
      <c r="F15" s="17">
        <v>347</v>
      </c>
    </row>
    <row r="16" spans="1:6" x14ac:dyDescent="0.25">
      <c r="A16" s="16" t="s">
        <v>3172</v>
      </c>
      <c r="B16" s="17">
        <v>6</v>
      </c>
      <c r="C16" s="17">
        <v>21</v>
      </c>
      <c r="D16" s="17">
        <v>50</v>
      </c>
      <c r="E16" s="17">
        <v>19</v>
      </c>
      <c r="F16" s="17">
        <v>96</v>
      </c>
    </row>
    <row r="17" spans="1:6" x14ac:dyDescent="0.25">
      <c r="A17" s="18" t="s">
        <v>3164</v>
      </c>
      <c r="B17" s="17">
        <v>6</v>
      </c>
      <c r="C17" s="17">
        <v>21</v>
      </c>
      <c r="D17" s="17">
        <v>50</v>
      </c>
      <c r="E17" s="17">
        <v>19</v>
      </c>
      <c r="F17" s="17">
        <v>96</v>
      </c>
    </row>
    <row r="18" spans="1:6" x14ac:dyDescent="0.25">
      <c r="A18" s="16" t="s">
        <v>4243</v>
      </c>
      <c r="B18" s="17">
        <v>370</v>
      </c>
      <c r="C18" s="17">
        <v>720</v>
      </c>
      <c r="D18" s="17">
        <v>588</v>
      </c>
      <c r="E18" s="17">
        <v>1242</v>
      </c>
      <c r="F18" s="17">
        <v>2920</v>
      </c>
    </row>
    <row r="21" spans="1:6" ht="23.25" x14ac:dyDescent="0.35">
      <c r="A21" s="24" t="s">
        <v>11595</v>
      </c>
    </row>
    <row r="22" spans="1:6" ht="23.25" x14ac:dyDescent="0.35">
      <c r="A22" s="24"/>
    </row>
    <row r="23" spans="1:6" x14ac:dyDescent="0.25">
      <c r="A23" s="15" t="s">
        <v>3193</v>
      </c>
      <c r="B23" t="s">
        <v>4250</v>
      </c>
    </row>
    <row r="25" spans="1:6" x14ac:dyDescent="0.25">
      <c r="A25" s="15" t="s">
        <v>4241</v>
      </c>
      <c r="B25" t="s">
        <v>4249</v>
      </c>
    </row>
    <row r="26" spans="1:6" x14ac:dyDescent="0.25">
      <c r="A26" s="16" t="s">
        <v>3181</v>
      </c>
      <c r="B26" s="17">
        <v>36</v>
      </c>
    </row>
    <row r="27" spans="1:6" x14ac:dyDescent="0.25">
      <c r="A27" s="18" t="s">
        <v>13</v>
      </c>
      <c r="B27" s="17">
        <v>13</v>
      </c>
    </row>
    <row r="28" spans="1:6" x14ac:dyDescent="0.25">
      <c r="A28" s="18" t="s">
        <v>39</v>
      </c>
      <c r="B28" s="17">
        <v>23</v>
      </c>
    </row>
    <row r="29" spans="1:6" x14ac:dyDescent="0.25">
      <c r="A29" s="16" t="s">
        <v>3180</v>
      </c>
      <c r="B29" s="17">
        <v>123</v>
      </c>
    </row>
    <row r="30" spans="1:6" x14ac:dyDescent="0.25">
      <c r="A30" s="18" t="s">
        <v>40</v>
      </c>
      <c r="B30" s="17">
        <v>2</v>
      </c>
    </row>
    <row r="31" spans="1:6" x14ac:dyDescent="0.25">
      <c r="A31" s="18" t="s">
        <v>8</v>
      </c>
      <c r="B31" s="17">
        <v>39</v>
      </c>
    </row>
    <row r="32" spans="1:6" x14ac:dyDescent="0.25">
      <c r="A32" s="18" t="s">
        <v>14</v>
      </c>
      <c r="B32" s="17">
        <v>82</v>
      </c>
    </row>
    <row r="33" spans="1:2" x14ac:dyDescent="0.25">
      <c r="A33" s="16" t="s">
        <v>3182</v>
      </c>
      <c r="B33" s="17">
        <v>113</v>
      </c>
    </row>
    <row r="34" spans="1:2" x14ac:dyDescent="0.25">
      <c r="A34" s="18" t="s">
        <v>10</v>
      </c>
      <c r="B34" s="17">
        <v>35</v>
      </c>
    </row>
    <row r="35" spans="1:2" x14ac:dyDescent="0.25">
      <c r="A35" s="18" t="s">
        <v>22</v>
      </c>
      <c r="B35" s="17">
        <v>14</v>
      </c>
    </row>
    <row r="36" spans="1:2" x14ac:dyDescent="0.25">
      <c r="A36" s="18" t="s">
        <v>27</v>
      </c>
      <c r="B36" s="17">
        <v>16</v>
      </c>
    </row>
    <row r="37" spans="1:2" x14ac:dyDescent="0.25">
      <c r="A37" s="18" t="s">
        <v>38</v>
      </c>
      <c r="B37" s="17">
        <v>48</v>
      </c>
    </row>
    <row r="38" spans="1:2" x14ac:dyDescent="0.25">
      <c r="A38" s="16" t="s">
        <v>3183</v>
      </c>
      <c r="B38" s="17">
        <v>44</v>
      </c>
    </row>
    <row r="39" spans="1:2" x14ac:dyDescent="0.25">
      <c r="A39" s="18" t="s">
        <v>23</v>
      </c>
      <c r="B39" s="17">
        <v>28</v>
      </c>
    </row>
    <row r="40" spans="1:2" x14ac:dyDescent="0.25">
      <c r="A40" s="18" t="s">
        <v>24</v>
      </c>
      <c r="B40" s="17">
        <v>13</v>
      </c>
    </row>
    <row r="41" spans="1:2" x14ac:dyDescent="0.25">
      <c r="A41" s="18" t="s">
        <v>35</v>
      </c>
      <c r="B41" s="17">
        <v>3</v>
      </c>
    </row>
    <row r="42" spans="1:2" x14ac:dyDescent="0.25">
      <c r="A42" s="16" t="s">
        <v>3185</v>
      </c>
      <c r="B42" s="17">
        <v>19</v>
      </c>
    </row>
    <row r="43" spans="1:2" x14ac:dyDescent="0.25">
      <c r="A43" s="18" t="s">
        <v>17</v>
      </c>
      <c r="B43" s="17">
        <v>9</v>
      </c>
    </row>
    <row r="44" spans="1:2" x14ac:dyDescent="0.25">
      <c r="A44" s="18" t="s">
        <v>34</v>
      </c>
      <c r="B44" s="17">
        <v>8</v>
      </c>
    </row>
    <row r="45" spans="1:2" x14ac:dyDescent="0.25">
      <c r="A45" s="18" t="s">
        <v>18</v>
      </c>
      <c r="B45" s="17">
        <v>2</v>
      </c>
    </row>
    <row r="46" spans="1:2" x14ac:dyDescent="0.25">
      <c r="A46" s="16" t="s">
        <v>3184</v>
      </c>
      <c r="B46" s="17">
        <v>35</v>
      </c>
    </row>
    <row r="47" spans="1:2" x14ac:dyDescent="0.25">
      <c r="A47" s="18" t="s">
        <v>9</v>
      </c>
      <c r="B47" s="17">
        <v>35</v>
      </c>
    </row>
    <row r="48" spans="1:2" x14ac:dyDescent="0.25">
      <c r="A48" s="16" t="s">
        <v>4243</v>
      </c>
      <c r="B48" s="17">
        <v>370</v>
      </c>
    </row>
  </sheetData>
  <pageMargins left="0.7" right="0.7" top="0.75" bottom="0.75" header="0.3" footer="0.3"/>
  <pageSetup paperSize="9" orientation="portrait" horizontalDpi="4294967293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AE21D-5438-4B1F-90C3-2C877A1C78F6}">
  <sheetPr>
    <tabColor rgb="FF92D050"/>
  </sheetPr>
  <dimension ref="A2:J2817"/>
  <sheetViews>
    <sheetView topLeftCell="B1" workbookViewId="0">
      <selection activeCell="O16" sqref="O16"/>
    </sheetView>
  </sheetViews>
  <sheetFormatPr baseColWidth="10" defaultRowHeight="15" x14ac:dyDescent="0.25"/>
  <cols>
    <col min="1" max="1" width="36.85546875" hidden="1" customWidth="1"/>
    <col min="2" max="2" width="23.7109375" customWidth="1"/>
    <col min="3" max="3" width="30.28515625" bestFit="1" customWidth="1"/>
    <col min="4" max="4" width="17.28515625" bestFit="1" customWidth="1"/>
    <col min="5" max="5" width="17.7109375" customWidth="1"/>
    <col min="6" max="6" width="12.28515625" bestFit="1" customWidth="1"/>
    <col min="7" max="7" width="27.85546875" bestFit="1" customWidth="1"/>
    <col min="8" max="8" width="33.5703125" customWidth="1"/>
    <col min="9" max="9" width="20" bestFit="1" customWidth="1"/>
  </cols>
  <sheetData>
    <row r="2" spans="1:10" ht="18.75" x14ac:dyDescent="0.3">
      <c r="H2" s="21" t="s">
        <v>11592</v>
      </c>
      <c r="I2" s="22">
        <f>'Date de l''export'!A2</f>
        <v>43571.759583333333</v>
      </c>
    </row>
    <row r="3" spans="1:10" ht="18.75" x14ac:dyDescent="0.3">
      <c r="H3" s="21"/>
      <c r="I3" s="23"/>
    </row>
    <row r="4" spans="1:10" ht="18.75" x14ac:dyDescent="0.3">
      <c r="H4" s="21" t="s">
        <v>11591</v>
      </c>
      <c r="I4" s="23">
        <f>COUNTA(B:B)-1</f>
        <v>2803</v>
      </c>
    </row>
    <row r="5" spans="1:10" ht="18.75" x14ac:dyDescent="0.3">
      <c r="H5" s="21" t="s">
        <v>11593</v>
      </c>
      <c r="I5" s="22">
        <f>MIN(H:H)</f>
        <v>43559.339502314811</v>
      </c>
    </row>
    <row r="14" spans="1:10" x14ac:dyDescent="0.25">
      <c r="A14" s="15" t="s">
        <v>11588</v>
      </c>
      <c r="B14" s="15" t="s">
        <v>0</v>
      </c>
      <c r="C14" s="15" t="s">
        <v>3186</v>
      </c>
      <c r="D14" s="15" t="s">
        <v>1</v>
      </c>
      <c r="E14" s="15" t="s">
        <v>3</v>
      </c>
      <c r="F14" s="15" t="s">
        <v>3187</v>
      </c>
      <c r="G14" s="15" t="s">
        <v>3193</v>
      </c>
      <c r="H14" t="s">
        <v>11590</v>
      </c>
      <c r="I14" t="s">
        <v>11589</v>
      </c>
      <c r="J14" t="s">
        <v>8803</v>
      </c>
    </row>
    <row r="15" spans="1:10" x14ac:dyDescent="0.25">
      <c r="A15" s="16" t="s">
        <v>8805</v>
      </c>
      <c r="B15" s="16" t="s">
        <v>101</v>
      </c>
      <c r="C15" s="16" t="s">
        <v>3161</v>
      </c>
      <c r="D15" s="16" t="s">
        <v>25</v>
      </c>
      <c r="E15" s="16" t="s">
        <v>13</v>
      </c>
      <c r="F15" s="16" t="s">
        <v>3181</v>
      </c>
      <c r="G15" s="16" t="s">
        <v>4250</v>
      </c>
      <c r="H15" s="19">
        <v>43565.370150462964</v>
      </c>
      <c r="I15" s="19">
        <v>43570.5</v>
      </c>
      <c r="J15" s="20">
        <v>0</v>
      </c>
    </row>
    <row r="16" spans="1:10" x14ac:dyDescent="0.25">
      <c r="A16" s="16" t="s">
        <v>8806</v>
      </c>
      <c r="B16" s="16" t="s">
        <v>174</v>
      </c>
      <c r="C16" s="16" t="s">
        <v>3161</v>
      </c>
      <c r="D16" s="16" t="s">
        <v>21</v>
      </c>
      <c r="E16" s="16" t="s">
        <v>9</v>
      </c>
      <c r="F16" s="16" t="s">
        <v>3184</v>
      </c>
      <c r="G16" s="16" t="s">
        <v>4250</v>
      </c>
      <c r="H16" s="19">
        <v>43565.305879629632</v>
      </c>
      <c r="I16" s="19">
        <v>43570.5</v>
      </c>
      <c r="J16" s="20">
        <v>0</v>
      </c>
    </row>
    <row r="17" spans="1:10" x14ac:dyDescent="0.25">
      <c r="A17" s="16" t="s">
        <v>8807</v>
      </c>
      <c r="B17" s="16" t="s">
        <v>282</v>
      </c>
      <c r="C17" s="16" t="s">
        <v>3160</v>
      </c>
      <c r="D17" s="16" t="s">
        <v>30</v>
      </c>
      <c r="E17" s="16" t="s">
        <v>34</v>
      </c>
      <c r="F17" s="16" t="s">
        <v>3185</v>
      </c>
      <c r="G17" s="16" t="s">
        <v>4250</v>
      </c>
      <c r="H17" s="19">
        <v>43565.326331018521</v>
      </c>
      <c r="I17" s="19">
        <v>43566.5</v>
      </c>
      <c r="J17" s="20">
        <v>0</v>
      </c>
    </row>
    <row r="18" spans="1:10" x14ac:dyDescent="0.25">
      <c r="A18" s="16" t="s">
        <v>8808</v>
      </c>
      <c r="B18" s="16" t="s">
        <v>48</v>
      </c>
      <c r="C18" s="16" t="s">
        <v>3162</v>
      </c>
      <c r="D18" s="16" t="s">
        <v>7</v>
      </c>
      <c r="E18" s="16" t="s">
        <v>8</v>
      </c>
      <c r="F18" s="16" t="s">
        <v>3180</v>
      </c>
      <c r="G18" s="16" t="s">
        <v>4250</v>
      </c>
      <c r="H18" s="19">
        <v>43559.377824074072</v>
      </c>
      <c r="I18" s="19">
        <v>43570.5</v>
      </c>
      <c r="J18" s="20">
        <v>0</v>
      </c>
    </row>
    <row r="19" spans="1:10" x14ac:dyDescent="0.25">
      <c r="A19" s="16" t="s">
        <v>8809</v>
      </c>
      <c r="B19" s="16" t="s">
        <v>349</v>
      </c>
      <c r="C19" s="16" t="s">
        <v>3161</v>
      </c>
      <c r="D19" s="16" t="s">
        <v>7</v>
      </c>
      <c r="E19" s="16" t="s">
        <v>9</v>
      </c>
      <c r="F19" s="16" t="s">
        <v>3184</v>
      </c>
      <c r="G19" s="16" t="s">
        <v>4250</v>
      </c>
      <c r="H19" s="19">
        <v>43565.326666666668</v>
      </c>
      <c r="I19" s="19">
        <v>43570.5</v>
      </c>
      <c r="J19" s="20">
        <v>0</v>
      </c>
    </row>
    <row r="20" spans="1:10" x14ac:dyDescent="0.25">
      <c r="A20" s="16" t="s">
        <v>8810</v>
      </c>
      <c r="B20" s="16" t="s">
        <v>53</v>
      </c>
      <c r="C20" s="16" t="s">
        <v>3162</v>
      </c>
      <c r="D20" s="16" t="s">
        <v>7</v>
      </c>
      <c r="E20" s="16" t="s">
        <v>10</v>
      </c>
      <c r="F20" s="16" t="s">
        <v>3182</v>
      </c>
      <c r="G20" s="16" t="s">
        <v>4250</v>
      </c>
      <c r="H20" s="19">
        <v>43559.378078703703</v>
      </c>
      <c r="I20" s="19">
        <v>43570.5</v>
      </c>
      <c r="J20" s="20">
        <v>0</v>
      </c>
    </row>
    <row r="21" spans="1:10" x14ac:dyDescent="0.25">
      <c r="A21" s="16" t="s">
        <v>8811</v>
      </c>
      <c r="B21" s="16" t="s">
        <v>111</v>
      </c>
      <c r="C21" s="16" t="s">
        <v>3161</v>
      </c>
      <c r="D21" s="16" t="s">
        <v>31</v>
      </c>
      <c r="E21" s="16" t="s">
        <v>10</v>
      </c>
      <c r="F21" s="16" t="s">
        <v>3182</v>
      </c>
      <c r="G21" s="16" t="s">
        <v>4250</v>
      </c>
      <c r="H21" s="19">
        <v>43565.330995370372</v>
      </c>
      <c r="I21" s="19">
        <v>43570.5</v>
      </c>
      <c r="J21" s="20">
        <v>0</v>
      </c>
    </row>
    <row r="22" spans="1:10" x14ac:dyDescent="0.25">
      <c r="A22" s="16" t="s">
        <v>8812</v>
      </c>
      <c r="B22" s="16" t="s">
        <v>56</v>
      </c>
      <c r="C22" s="16" t="s">
        <v>3162</v>
      </c>
      <c r="D22" s="16" t="s">
        <v>11</v>
      </c>
      <c r="E22" s="16" t="s">
        <v>8</v>
      </c>
      <c r="F22" s="16" t="s">
        <v>3180</v>
      </c>
      <c r="G22" s="16" t="s">
        <v>4250</v>
      </c>
      <c r="H22" s="19">
        <v>43559.379652777781</v>
      </c>
      <c r="I22" s="19">
        <v>43570.5</v>
      </c>
      <c r="J22" s="20">
        <v>0</v>
      </c>
    </row>
    <row r="23" spans="1:10" x14ac:dyDescent="0.25">
      <c r="A23" s="16" t="s">
        <v>8813</v>
      </c>
      <c r="B23" s="16" t="s">
        <v>823</v>
      </c>
      <c r="C23" s="16" t="s">
        <v>3161</v>
      </c>
      <c r="D23" s="16" t="s">
        <v>46</v>
      </c>
      <c r="E23" s="16" t="s">
        <v>39</v>
      </c>
      <c r="F23" s="16" t="s">
        <v>3181</v>
      </c>
      <c r="G23" s="16" t="s">
        <v>4250</v>
      </c>
      <c r="H23" s="19">
        <v>43565.351284722223</v>
      </c>
      <c r="I23" s="19">
        <v>43570.5</v>
      </c>
      <c r="J23" s="20">
        <v>0</v>
      </c>
    </row>
    <row r="24" spans="1:10" x14ac:dyDescent="0.25">
      <c r="A24" s="16" t="s">
        <v>8814</v>
      </c>
      <c r="B24" s="16" t="s">
        <v>59</v>
      </c>
      <c r="C24" s="16" t="s">
        <v>3162</v>
      </c>
      <c r="D24" s="16" t="s">
        <v>11</v>
      </c>
      <c r="E24" s="16" t="s">
        <v>8</v>
      </c>
      <c r="F24" s="16" t="s">
        <v>3180</v>
      </c>
      <c r="G24" s="16" t="s">
        <v>4250</v>
      </c>
      <c r="H24" s="19">
        <v>43559.379745370374</v>
      </c>
      <c r="I24" s="19">
        <v>43570.5</v>
      </c>
      <c r="J24" s="20">
        <v>0</v>
      </c>
    </row>
    <row r="25" spans="1:10" x14ac:dyDescent="0.25">
      <c r="A25" s="16" t="s">
        <v>8815</v>
      </c>
      <c r="B25" s="16" t="s">
        <v>672</v>
      </c>
      <c r="C25" s="16" t="s">
        <v>3160</v>
      </c>
      <c r="D25" s="16" t="s">
        <v>44</v>
      </c>
      <c r="E25" s="16" t="s">
        <v>39</v>
      </c>
      <c r="F25" s="16" t="s">
        <v>3181</v>
      </c>
      <c r="G25" s="16" t="s">
        <v>4250</v>
      </c>
      <c r="H25" s="19">
        <v>43565.352835648147</v>
      </c>
      <c r="I25" s="19">
        <v>43566.5</v>
      </c>
      <c r="J25" s="20">
        <v>0</v>
      </c>
    </row>
    <row r="26" spans="1:10" x14ac:dyDescent="0.25">
      <c r="A26" s="16" t="s">
        <v>8816</v>
      </c>
      <c r="B26" s="16" t="s">
        <v>169</v>
      </c>
      <c r="C26" s="16" t="s">
        <v>3163</v>
      </c>
      <c r="D26" s="16" t="s">
        <v>31</v>
      </c>
      <c r="E26" s="16" t="s">
        <v>14</v>
      </c>
      <c r="F26" s="16" t="s">
        <v>3180</v>
      </c>
      <c r="G26" s="16" t="s">
        <v>4250</v>
      </c>
      <c r="H26" s="19">
        <v>43560.298576388886</v>
      </c>
      <c r="I26" s="19">
        <v>43567.5</v>
      </c>
      <c r="J26" s="20">
        <v>0</v>
      </c>
    </row>
    <row r="27" spans="1:10" x14ac:dyDescent="0.25">
      <c r="A27" s="16" t="s">
        <v>8817</v>
      </c>
      <c r="B27" s="16" t="s">
        <v>321</v>
      </c>
      <c r="C27" s="16" t="s">
        <v>3160</v>
      </c>
      <c r="D27" s="16" t="s">
        <v>21</v>
      </c>
      <c r="E27" s="16" t="s">
        <v>27</v>
      </c>
      <c r="F27" s="16" t="s">
        <v>3182</v>
      </c>
      <c r="G27" s="16" t="s">
        <v>4250</v>
      </c>
      <c r="H27" s="19">
        <v>43565.353125000001</v>
      </c>
      <c r="I27" s="19">
        <v>43566.5</v>
      </c>
      <c r="J27" s="20">
        <v>0</v>
      </c>
    </row>
    <row r="28" spans="1:10" x14ac:dyDescent="0.25">
      <c r="A28" s="16" t="s">
        <v>8818</v>
      </c>
      <c r="B28" s="16" t="s">
        <v>69</v>
      </c>
      <c r="C28" s="16" t="s">
        <v>3162</v>
      </c>
      <c r="D28" s="16" t="s">
        <v>19</v>
      </c>
      <c r="E28" s="16" t="s">
        <v>8</v>
      </c>
      <c r="F28" s="16" t="s">
        <v>3180</v>
      </c>
      <c r="G28" s="16" t="s">
        <v>4250</v>
      </c>
      <c r="H28" s="19">
        <v>43560.367013888892</v>
      </c>
      <c r="I28" s="19">
        <v>43571.5</v>
      </c>
      <c r="J28" s="20">
        <v>0</v>
      </c>
    </row>
    <row r="29" spans="1:10" x14ac:dyDescent="0.25">
      <c r="A29" s="16" t="s">
        <v>8819</v>
      </c>
      <c r="B29" s="16" t="s">
        <v>367</v>
      </c>
      <c r="C29" s="16" t="s">
        <v>3161</v>
      </c>
      <c r="D29" s="16" t="s">
        <v>31</v>
      </c>
      <c r="E29" s="16" t="s">
        <v>8</v>
      </c>
      <c r="F29" s="16" t="s">
        <v>3180</v>
      </c>
      <c r="G29" s="16" t="s">
        <v>4250</v>
      </c>
      <c r="H29" s="19">
        <v>43565.353472222225</v>
      </c>
      <c r="I29" s="19">
        <v>43570.5</v>
      </c>
      <c r="J29" s="20">
        <v>0</v>
      </c>
    </row>
    <row r="30" spans="1:10" x14ac:dyDescent="0.25">
      <c r="A30" s="16" t="s">
        <v>8820</v>
      </c>
      <c r="B30" s="16" t="s">
        <v>71</v>
      </c>
      <c r="C30" s="16" t="s">
        <v>3163</v>
      </c>
      <c r="D30" s="16" t="s">
        <v>21</v>
      </c>
      <c r="E30" s="16" t="s">
        <v>22</v>
      </c>
      <c r="F30" s="16" t="s">
        <v>3182</v>
      </c>
      <c r="G30" s="16" t="s">
        <v>4250</v>
      </c>
      <c r="H30" s="19">
        <v>43560.378321759257</v>
      </c>
      <c r="I30" s="19">
        <v>43567.5</v>
      </c>
      <c r="J30" s="20">
        <v>0</v>
      </c>
    </row>
    <row r="31" spans="1:10" x14ac:dyDescent="0.25">
      <c r="A31" s="16" t="s">
        <v>8821</v>
      </c>
      <c r="B31" s="16" t="s">
        <v>419</v>
      </c>
      <c r="C31" s="16" t="s">
        <v>3161</v>
      </c>
      <c r="D31" s="16" t="s">
        <v>28</v>
      </c>
      <c r="E31" s="16" t="s">
        <v>14</v>
      </c>
      <c r="F31" s="16" t="s">
        <v>3180</v>
      </c>
      <c r="G31" s="16" t="s">
        <v>4250</v>
      </c>
      <c r="H31" s="19">
        <v>43565.353680555556</v>
      </c>
      <c r="I31" s="19">
        <v>43570.5</v>
      </c>
      <c r="J31" s="20">
        <v>0</v>
      </c>
    </row>
    <row r="32" spans="1:10" x14ac:dyDescent="0.25">
      <c r="A32" s="16" t="s">
        <v>8822</v>
      </c>
      <c r="B32" s="16" t="s">
        <v>3200</v>
      </c>
      <c r="C32" s="16" t="s">
        <v>3163</v>
      </c>
      <c r="D32" s="16" t="s">
        <v>16</v>
      </c>
      <c r="E32" s="16" t="s">
        <v>23</v>
      </c>
      <c r="F32" s="16" t="s">
        <v>3183</v>
      </c>
      <c r="G32" s="16" t="s">
        <v>4250</v>
      </c>
      <c r="H32" s="19">
        <v>43563.303113425929</v>
      </c>
      <c r="I32" s="19">
        <v>43570.5</v>
      </c>
      <c r="J32" s="20">
        <v>0</v>
      </c>
    </row>
    <row r="33" spans="1:10" x14ac:dyDescent="0.25">
      <c r="A33" s="16" t="s">
        <v>8823</v>
      </c>
      <c r="B33" s="16" t="s">
        <v>3244</v>
      </c>
      <c r="C33" s="16" t="s">
        <v>3161</v>
      </c>
      <c r="D33" s="16" t="s">
        <v>29</v>
      </c>
      <c r="E33" s="16" t="s">
        <v>38</v>
      </c>
      <c r="F33" s="16" t="s">
        <v>3182</v>
      </c>
      <c r="G33" s="16" t="s">
        <v>4250</v>
      </c>
      <c r="H33" s="19">
        <v>43565.369328703702</v>
      </c>
      <c r="I33" s="19">
        <v>43570.5</v>
      </c>
      <c r="J33" s="20">
        <v>0</v>
      </c>
    </row>
    <row r="34" spans="1:10" x14ac:dyDescent="0.25">
      <c r="A34" s="16" t="s">
        <v>8824</v>
      </c>
      <c r="B34" s="16" t="s">
        <v>102</v>
      </c>
      <c r="C34" s="16" t="s">
        <v>3163</v>
      </c>
      <c r="D34" s="16" t="s">
        <v>19</v>
      </c>
      <c r="E34" s="16" t="s">
        <v>14</v>
      </c>
      <c r="F34" s="16" t="s">
        <v>3180</v>
      </c>
      <c r="G34" s="16" t="s">
        <v>4250</v>
      </c>
      <c r="H34" s="19">
        <v>43563.370416666665</v>
      </c>
      <c r="I34" s="19">
        <v>43570.5</v>
      </c>
      <c r="J34" s="20">
        <v>0</v>
      </c>
    </row>
    <row r="35" spans="1:10" x14ac:dyDescent="0.25">
      <c r="A35" s="16" t="s">
        <v>8825</v>
      </c>
      <c r="B35" s="16" t="s">
        <v>3246</v>
      </c>
      <c r="C35" s="16" t="s">
        <v>3161</v>
      </c>
      <c r="D35" s="16" t="s">
        <v>29</v>
      </c>
      <c r="E35" s="16" t="s">
        <v>23</v>
      </c>
      <c r="F35" s="16" t="s">
        <v>3183</v>
      </c>
      <c r="G35" s="16" t="s">
        <v>4250</v>
      </c>
      <c r="H35" s="19">
        <v>43565.369363425925</v>
      </c>
      <c r="I35" s="19">
        <v>43570.5</v>
      </c>
      <c r="J35" s="20">
        <v>0</v>
      </c>
    </row>
    <row r="36" spans="1:10" x14ac:dyDescent="0.25">
      <c r="A36" s="16" t="s">
        <v>8826</v>
      </c>
      <c r="B36" s="16" t="s">
        <v>3206</v>
      </c>
      <c r="C36" s="16" t="s">
        <v>3163</v>
      </c>
      <c r="D36" s="16" t="s">
        <v>16</v>
      </c>
      <c r="E36" s="16" t="s">
        <v>23</v>
      </c>
      <c r="F36" s="16" t="s">
        <v>3183</v>
      </c>
      <c r="G36" s="16" t="s">
        <v>4250</v>
      </c>
      <c r="H36" s="19">
        <v>43563.370509259257</v>
      </c>
      <c r="I36" s="19">
        <v>43570.5</v>
      </c>
      <c r="J36" s="20">
        <v>0</v>
      </c>
    </row>
    <row r="37" spans="1:10" x14ac:dyDescent="0.25">
      <c r="A37" s="16" t="s">
        <v>8827</v>
      </c>
      <c r="B37" s="16" t="s">
        <v>124</v>
      </c>
      <c r="C37" s="16" t="s">
        <v>3162</v>
      </c>
      <c r="D37" s="16" t="s">
        <v>7</v>
      </c>
      <c r="E37" s="16" t="s">
        <v>14</v>
      </c>
      <c r="F37" s="16" t="s">
        <v>3180</v>
      </c>
      <c r="G37" s="16" t="s">
        <v>4250</v>
      </c>
      <c r="H37" s="19">
        <v>43559.339502314811</v>
      </c>
      <c r="I37" s="19">
        <v>43570.5</v>
      </c>
      <c r="J37" s="20">
        <v>0</v>
      </c>
    </row>
    <row r="38" spans="1:10" x14ac:dyDescent="0.25">
      <c r="A38" s="16" t="s">
        <v>8828</v>
      </c>
      <c r="B38" s="16" t="s">
        <v>351</v>
      </c>
      <c r="C38" s="16" t="s">
        <v>3163</v>
      </c>
      <c r="D38" s="16" t="s">
        <v>15</v>
      </c>
      <c r="E38" s="16" t="s">
        <v>14</v>
      </c>
      <c r="F38" s="16" t="s">
        <v>3180</v>
      </c>
      <c r="G38" s="16" t="s">
        <v>4250</v>
      </c>
      <c r="H38" s="19">
        <v>43563.371898148151</v>
      </c>
      <c r="I38" s="19">
        <v>43570.5</v>
      </c>
      <c r="J38" s="20">
        <v>0</v>
      </c>
    </row>
    <row r="39" spans="1:10" x14ac:dyDescent="0.25">
      <c r="A39" s="16" t="s">
        <v>8829</v>
      </c>
      <c r="B39" s="16" t="s">
        <v>377</v>
      </c>
      <c r="C39" s="16" t="s">
        <v>3161</v>
      </c>
      <c r="D39" s="16" t="s">
        <v>25</v>
      </c>
      <c r="E39" s="16" t="s">
        <v>14</v>
      </c>
      <c r="F39" s="16" t="s">
        <v>3180</v>
      </c>
      <c r="G39" s="16" t="s">
        <v>4250</v>
      </c>
      <c r="H39" s="19">
        <v>43565.371527777781</v>
      </c>
      <c r="I39" s="19">
        <v>43570.5</v>
      </c>
      <c r="J39" s="20">
        <v>0</v>
      </c>
    </row>
    <row r="40" spans="1:10" x14ac:dyDescent="0.25">
      <c r="A40" s="16" t="s">
        <v>8830</v>
      </c>
      <c r="B40" s="16" t="s">
        <v>222</v>
      </c>
      <c r="C40" s="16" t="s">
        <v>3188</v>
      </c>
      <c r="D40" s="16" t="s">
        <v>36</v>
      </c>
      <c r="E40" s="16" t="s">
        <v>17</v>
      </c>
      <c r="F40" s="16" t="s">
        <v>3185</v>
      </c>
      <c r="G40" s="16" t="s">
        <v>4250</v>
      </c>
      <c r="H40" s="19">
        <v>43563.376099537039</v>
      </c>
      <c r="I40" s="19">
        <v>43570.5</v>
      </c>
      <c r="J40" s="20">
        <v>0</v>
      </c>
    </row>
    <row r="41" spans="1:10" x14ac:dyDescent="0.25">
      <c r="A41" s="16" t="s">
        <v>8831</v>
      </c>
      <c r="B41" s="16" t="s">
        <v>415</v>
      </c>
      <c r="C41" s="16" t="s">
        <v>3161</v>
      </c>
      <c r="D41" s="16" t="s">
        <v>26</v>
      </c>
      <c r="E41" s="16" t="s">
        <v>27</v>
      </c>
      <c r="F41" s="16" t="s">
        <v>3182</v>
      </c>
      <c r="G41" s="16" t="s">
        <v>4250</v>
      </c>
      <c r="H41" s="19">
        <v>43565.372708333336</v>
      </c>
      <c r="I41" s="19">
        <v>43570.5</v>
      </c>
      <c r="J41" s="20">
        <v>0</v>
      </c>
    </row>
    <row r="42" spans="1:10" x14ac:dyDescent="0.25">
      <c r="A42" s="16" t="s">
        <v>8832</v>
      </c>
      <c r="B42" s="16" t="s">
        <v>266</v>
      </c>
      <c r="C42" s="16" t="s">
        <v>3161</v>
      </c>
      <c r="D42" s="16" t="s">
        <v>19</v>
      </c>
      <c r="E42" s="16" t="s">
        <v>14</v>
      </c>
      <c r="F42" s="16" t="s">
        <v>3180</v>
      </c>
      <c r="G42" s="16" t="s">
        <v>4250</v>
      </c>
      <c r="H42" s="19">
        <v>43563.376446759263</v>
      </c>
      <c r="I42" s="19">
        <v>43566.5</v>
      </c>
      <c r="J42" s="20">
        <v>0</v>
      </c>
    </row>
    <row r="43" spans="1:10" x14ac:dyDescent="0.25">
      <c r="A43" s="16" t="s">
        <v>8833</v>
      </c>
      <c r="B43" s="16" t="s">
        <v>81</v>
      </c>
      <c r="C43" s="16" t="s">
        <v>3165</v>
      </c>
      <c r="D43" s="16" t="s">
        <v>12</v>
      </c>
      <c r="E43" s="16" t="s">
        <v>13</v>
      </c>
      <c r="F43" s="16" t="s">
        <v>3181</v>
      </c>
      <c r="G43" s="16" t="s">
        <v>4250</v>
      </c>
      <c r="H43" s="19">
        <v>43565.372777777775</v>
      </c>
      <c r="I43" s="19">
        <v>43571.5</v>
      </c>
      <c r="J43" s="20">
        <v>0</v>
      </c>
    </row>
    <row r="44" spans="1:10" x14ac:dyDescent="0.25">
      <c r="A44" s="16" t="s">
        <v>8834</v>
      </c>
      <c r="B44" s="16" t="s">
        <v>312</v>
      </c>
      <c r="C44" s="16" t="s">
        <v>3161</v>
      </c>
      <c r="D44" s="16" t="s">
        <v>19</v>
      </c>
      <c r="E44" s="16" t="s">
        <v>14</v>
      </c>
      <c r="F44" s="16" t="s">
        <v>3180</v>
      </c>
      <c r="G44" s="16" t="s">
        <v>4250</v>
      </c>
      <c r="H44" s="19">
        <v>43563.376481481479</v>
      </c>
      <c r="I44" s="19">
        <v>43566.5</v>
      </c>
      <c r="J44" s="20">
        <v>0</v>
      </c>
    </row>
    <row r="45" spans="1:10" x14ac:dyDescent="0.25">
      <c r="A45" s="16" t="s">
        <v>8835</v>
      </c>
      <c r="B45" s="16" t="s">
        <v>379</v>
      </c>
      <c r="C45" s="16" t="s">
        <v>3160</v>
      </c>
      <c r="D45" s="16" t="s">
        <v>19</v>
      </c>
      <c r="E45" s="16" t="s">
        <v>14</v>
      </c>
      <c r="F45" s="16" t="s">
        <v>3180</v>
      </c>
      <c r="G45" s="16" t="s">
        <v>4250</v>
      </c>
      <c r="H45" s="19">
        <v>43565.372986111113</v>
      </c>
      <c r="I45" s="19">
        <v>43566.5</v>
      </c>
      <c r="J45" s="20">
        <v>0</v>
      </c>
    </row>
    <row r="46" spans="1:10" x14ac:dyDescent="0.25">
      <c r="A46" s="16" t="s">
        <v>8836</v>
      </c>
      <c r="B46" s="16" t="s">
        <v>158</v>
      </c>
      <c r="C46" s="16" t="s">
        <v>3163</v>
      </c>
      <c r="D46" s="16" t="s">
        <v>26</v>
      </c>
      <c r="E46" s="16" t="s">
        <v>14</v>
      </c>
      <c r="F46" s="16" t="s">
        <v>3180</v>
      </c>
      <c r="G46" s="16" t="s">
        <v>4250</v>
      </c>
      <c r="H46" s="19">
        <v>43563.377581018518</v>
      </c>
      <c r="I46" s="19">
        <v>43570.5</v>
      </c>
      <c r="J46" s="20">
        <v>0</v>
      </c>
    </row>
    <row r="47" spans="1:10" x14ac:dyDescent="0.25">
      <c r="A47" s="16" t="s">
        <v>8837</v>
      </c>
      <c r="B47" s="16" t="s">
        <v>563</v>
      </c>
      <c r="C47" s="16" t="s">
        <v>3161</v>
      </c>
      <c r="D47" s="16" t="s">
        <v>20</v>
      </c>
      <c r="E47" s="16" t="s">
        <v>13</v>
      </c>
      <c r="F47" s="16" t="s">
        <v>3181</v>
      </c>
      <c r="G47" s="16" t="s">
        <v>4250</v>
      </c>
      <c r="H47" s="19">
        <v>43565.372997685183</v>
      </c>
      <c r="I47" s="19">
        <v>43570.5</v>
      </c>
      <c r="J47" s="20">
        <v>0</v>
      </c>
    </row>
    <row r="48" spans="1:10" x14ac:dyDescent="0.25">
      <c r="A48" s="16" t="s">
        <v>8838</v>
      </c>
      <c r="B48" s="16" t="s">
        <v>371</v>
      </c>
      <c r="C48" s="16" t="s">
        <v>3161</v>
      </c>
      <c r="D48" s="16" t="s">
        <v>19</v>
      </c>
      <c r="E48" s="16" t="s">
        <v>22</v>
      </c>
      <c r="F48" s="16" t="s">
        <v>3182</v>
      </c>
      <c r="G48" s="16" t="s">
        <v>4250</v>
      </c>
      <c r="H48" s="19">
        <v>43563.378819444442</v>
      </c>
      <c r="I48" s="19">
        <v>43566.5</v>
      </c>
      <c r="J48" s="20">
        <v>0</v>
      </c>
    </row>
    <row r="49" spans="1:10" x14ac:dyDescent="0.25">
      <c r="A49" s="16" t="s">
        <v>8839</v>
      </c>
      <c r="B49" s="16" t="s">
        <v>551</v>
      </c>
      <c r="C49" s="16" t="s">
        <v>3161</v>
      </c>
      <c r="D49" s="16" t="s">
        <v>19</v>
      </c>
      <c r="E49" s="16" t="s">
        <v>8</v>
      </c>
      <c r="F49" s="16" t="s">
        <v>3180</v>
      </c>
      <c r="G49" s="16" t="s">
        <v>4250</v>
      </c>
      <c r="H49" s="19">
        <v>43565.374675925923</v>
      </c>
      <c r="I49" s="19">
        <v>43570.5</v>
      </c>
      <c r="J49" s="20">
        <v>0</v>
      </c>
    </row>
    <row r="50" spans="1:10" x14ac:dyDescent="0.25">
      <c r="A50" s="16" t="s">
        <v>8840</v>
      </c>
      <c r="B50" s="16" t="s">
        <v>170</v>
      </c>
      <c r="C50" s="16" t="s">
        <v>3163</v>
      </c>
      <c r="D50" s="16" t="s">
        <v>19</v>
      </c>
      <c r="E50" s="16" t="s">
        <v>14</v>
      </c>
      <c r="F50" s="16" t="s">
        <v>3180</v>
      </c>
      <c r="G50" s="16" t="s">
        <v>4250</v>
      </c>
      <c r="H50" s="19">
        <v>43563.443831018521</v>
      </c>
      <c r="I50" s="19">
        <v>43570.5</v>
      </c>
      <c r="J50" s="20">
        <v>0</v>
      </c>
    </row>
    <row r="51" spans="1:10" x14ac:dyDescent="0.25">
      <c r="A51" s="16" t="s">
        <v>8841</v>
      </c>
      <c r="B51" s="16" t="s">
        <v>217</v>
      </c>
      <c r="C51" s="16" t="s">
        <v>3161</v>
      </c>
      <c r="D51" s="16" t="s">
        <v>16</v>
      </c>
      <c r="E51" s="16" t="s">
        <v>17</v>
      </c>
      <c r="F51" s="16" t="s">
        <v>3185</v>
      </c>
      <c r="G51" s="16" t="s">
        <v>4250</v>
      </c>
      <c r="H51" s="19">
        <v>43565.375115740739</v>
      </c>
      <c r="I51" s="19">
        <v>43570.5</v>
      </c>
      <c r="J51" s="20">
        <v>0</v>
      </c>
    </row>
    <row r="52" spans="1:10" x14ac:dyDescent="0.25">
      <c r="A52" s="16" t="s">
        <v>8842</v>
      </c>
      <c r="B52" s="16" t="s">
        <v>213</v>
      </c>
      <c r="C52" s="16" t="s">
        <v>3163</v>
      </c>
      <c r="D52" s="16" t="s">
        <v>19</v>
      </c>
      <c r="E52" s="16" t="s">
        <v>8</v>
      </c>
      <c r="F52" s="16" t="s">
        <v>3180</v>
      </c>
      <c r="G52" s="16" t="s">
        <v>4250</v>
      </c>
      <c r="H52" s="19">
        <v>43563.473854166667</v>
      </c>
      <c r="I52" s="19">
        <v>43570.5</v>
      </c>
      <c r="J52" s="20">
        <v>0</v>
      </c>
    </row>
    <row r="53" spans="1:10" x14ac:dyDescent="0.25">
      <c r="A53" s="16" t="s">
        <v>8843</v>
      </c>
      <c r="B53" s="16" t="s">
        <v>3252</v>
      </c>
      <c r="C53" s="16" t="s">
        <v>3161</v>
      </c>
      <c r="D53" s="16" t="s">
        <v>36</v>
      </c>
      <c r="E53" s="16" t="s">
        <v>38</v>
      </c>
      <c r="F53" s="16" t="s">
        <v>3182</v>
      </c>
      <c r="G53" s="16" t="s">
        <v>4250</v>
      </c>
      <c r="H53" s="19">
        <v>43565.375462962962</v>
      </c>
      <c r="I53" s="19">
        <v>43570.5</v>
      </c>
      <c r="J53" s="20">
        <v>0</v>
      </c>
    </row>
    <row r="54" spans="1:10" x14ac:dyDescent="0.25">
      <c r="A54" s="16" t="s">
        <v>8844</v>
      </c>
      <c r="B54" s="16" t="s">
        <v>302</v>
      </c>
      <c r="C54" s="16" t="s">
        <v>3163</v>
      </c>
      <c r="D54" s="16" t="s">
        <v>15</v>
      </c>
      <c r="E54" s="16" t="s">
        <v>14</v>
      </c>
      <c r="F54" s="16" t="s">
        <v>3180</v>
      </c>
      <c r="G54" s="16" t="s">
        <v>4250</v>
      </c>
      <c r="H54" s="19">
        <v>43563.522210648145</v>
      </c>
      <c r="I54" s="19">
        <v>43571.5</v>
      </c>
      <c r="J54" s="20">
        <v>0</v>
      </c>
    </row>
    <row r="55" spans="1:10" x14ac:dyDescent="0.25">
      <c r="A55" s="16" t="s">
        <v>8845</v>
      </c>
      <c r="B55" s="16" t="s">
        <v>3254</v>
      </c>
      <c r="C55" s="16" t="s">
        <v>3161</v>
      </c>
      <c r="D55" s="16" t="s">
        <v>36</v>
      </c>
      <c r="E55" s="16" t="s">
        <v>23</v>
      </c>
      <c r="F55" s="16" t="s">
        <v>3183</v>
      </c>
      <c r="G55" s="16" t="s">
        <v>4250</v>
      </c>
      <c r="H55" s="19">
        <v>43565.375486111108</v>
      </c>
      <c r="I55" s="19">
        <v>43570.5</v>
      </c>
      <c r="J55" s="20">
        <v>0</v>
      </c>
    </row>
    <row r="56" spans="1:10" x14ac:dyDescent="0.25">
      <c r="A56" s="16" t="s">
        <v>8846</v>
      </c>
      <c r="B56" s="16" t="s">
        <v>117</v>
      </c>
      <c r="C56" s="16" t="s">
        <v>3163</v>
      </c>
      <c r="D56" s="16" t="s">
        <v>21</v>
      </c>
      <c r="E56" s="16" t="s">
        <v>9</v>
      </c>
      <c r="F56" s="16" t="s">
        <v>3184</v>
      </c>
      <c r="G56" s="16" t="s">
        <v>4250</v>
      </c>
      <c r="H56" s="19">
        <v>43563.597268518519</v>
      </c>
      <c r="I56" s="19">
        <v>43571.5</v>
      </c>
      <c r="J56" s="20">
        <v>0</v>
      </c>
    </row>
    <row r="57" spans="1:10" x14ac:dyDescent="0.25">
      <c r="A57" s="16" t="s">
        <v>8847</v>
      </c>
      <c r="B57" s="16" t="s">
        <v>210</v>
      </c>
      <c r="C57" s="16" t="s">
        <v>3161</v>
      </c>
      <c r="D57" s="16" t="s">
        <v>30</v>
      </c>
      <c r="E57" s="16" t="s">
        <v>17</v>
      </c>
      <c r="F57" s="16" t="s">
        <v>3185</v>
      </c>
      <c r="G57" s="16" t="s">
        <v>4250</v>
      </c>
      <c r="H57" s="19">
        <v>43565.37740740741</v>
      </c>
      <c r="I57" s="19">
        <v>43570.5</v>
      </c>
      <c r="J57" s="20">
        <v>0</v>
      </c>
    </row>
    <row r="58" spans="1:10" x14ac:dyDescent="0.25">
      <c r="A58" s="16" t="s">
        <v>8848</v>
      </c>
      <c r="B58" s="16" t="s">
        <v>121</v>
      </c>
      <c r="C58" s="16" t="s">
        <v>3163</v>
      </c>
      <c r="D58" s="16" t="s">
        <v>7</v>
      </c>
      <c r="E58" s="16" t="s">
        <v>9</v>
      </c>
      <c r="F58" s="16" t="s">
        <v>3184</v>
      </c>
      <c r="G58" s="16" t="s">
        <v>4250</v>
      </c>
      <c r="H58" s="19">
        <v>43563.646990740737</v>
      </c>
      <c r="I58" s="19">
        <v>43571.5</v>
      </c>
      <c r="J58" s="20">
        <v>0</v>
      </c>
    </row>
    <row r="59" spans="1:10" x14ac:dyDescent="0.25">
      <c r="A59" s="16" t="s">
        <v>8849</v>
      </c>
      <c r="B59" s="16" t="s">
        <v>427</v>
      </c>
      <c r="C59" s="16" t="s">
        <v>3161</v>
      </c>
      <c r="D59" s="16" t="s">
        <v>30</v>
      </c>
      <c r="E59" s="16" t="s">
        <v>18</v>
      </c>
      <c r="F59" s="16" t="s">
        <v>3185</v>
      </c>
      <c r="G59" s="16" t="s">
        <v>4250</v>
      </c>
      <c r="H59" s="19">
        <v>43565.377939814818</v>
      </c>
      <c r="I59" s="19">
        <v>43570.5</v>
      </c>
      <c r="J59" s="20">
        <v>0</v>
      </c>
    </row>
    <row r="60" spans="1:10" x14ac:dyDescent="0.25">
      <c r="A60" s="16" t="s">
        <v>8850</v>
      </c>
      <c r="B60" s="16" t="s">
        <v>122</v>
      </c>
      <c r="C60" s="16" t="s">
        <v>3163</v>
      </c>
      <c r="D60" s="16" t="s">
        <v>21</v>
      </c>
      <c r="E60" s="16" t="s">
        <v>10</v>
      </c>
      <c r="F60" s="16" t="s">
        <v>3182</v>
      </c>
      <c r="G60" s="16" t="s">
        <v>4250</v>
      </c>
      <c r="H60" s="19">
        <v>43564.284484953707</v>
      </c>
      <c r="I60" s="19">
        <v>43571.5</v>
      </c>
      <c r="J60" s="20">
        <v>0</v>
      </c>
    </row>
    <row r="61" spans="1:10" x14ac:dyDescent="0.25">
      <c r="A61" s="16" t="s">
        <v>8851</v>
      </c>
      <c r="B61" s="16" t="s">
        <v>339</v>
      </c>
      <c r="C61" s="16" t="s">
        <v>3161</v>
      </c>
      <c r="D61" s="16" t="s">
        <v>21</v>
      </c>
      <c r="E61" s="16" t="s">
        <v>10</v>
      </c>
      <c r="F61" s="16" t="s">
        <v>3182</v>
      </c>
      <c r="G61" s="16" t="s">
        <v>4250</v>
      </c>
      <c r="H61" s="19">
        <v>43565.377951388888</v>
      </c>
      <c r="I61" s="19">
        <v>43570.5</v>
      </c>
      <c r="J61" s="20">
        <v>0</v>
      </c>
    </row>
    <row r="62" spans="1:10" x14ac:dyDescent="0.25">
      <c r="A62" s="16" t="s">
        <v>8852</v>
      </c>
      <c r="B62" s="16" t="s">
        <v>56</v>
      </c>
      <c r="C62" s="16" t="s">
        <v>3163</v>
      </c>
      <c r="D62" s="16" t="s">
        <v>21</v>
      </c>
      <c r="E62" s="16" t="s">
        <v>8</v>
      </c>
      <c r="F62" s="16" t="s">
        <v>3180</v>
      </c>
      <c r="G62" s="16" t="s">
        <v>4250</v>
      </c>
      <c r="H62" s="19">
        <v>43564.291504629633</v>
      </c>
      <c r="I62" s="19">
        <v>43571.5</v>
      </c>
      <c r="J62" s="20">
        <v>0</v>
      </c>
    </row>
    <row r="63" spans="1:10" x14ac:dyDescent="0.25">
      <c r="A63" s="16" t="s">
        <v>8853</v>
      </c>
      <c r="B63" s="16" t="s">
        <v>3256</v>
      </c>
      <c r="C63" s="16" t="s">
        <v>3161</v>
      </c>
      <c r="D63" s="16" t="s">
        <v>16</v>
      </c>
      <c r="E63" s="16" t="s">
        <v>38</v>
      </c>
      <c r="F63" s="16" t="s">
        <v>3182</v>
      </c>
      <c r="G63" s="16" t="s">
        <v>4250</v>
      </c>
      <c r="H63" s="19">
        <v>43565.377951388888</v>
      </c>
      <c r="I63" s="19">
        <v>43570.5</v>
      </c>
      <c r="J63" s="20">
        <v>0</v>
      </c>
    </row>
    <row r="64" spans="1:10" x14ac:dyDescent="0.25">
      <c r="A64" s="16" t="s">
        <v>8854</v>
      </c>
      <c r="B64" s="16" t="s">
        <v>3208</v>
      </c>
      <c r="C64" s="16" t="s">
        <v>3188</v>
      </c>
      <c r="D64" s="16" t="s">
        <v>16</v>
      </c>
      <c r="E64" s="16" t="s">
        <v>38</v>
      </c>
      <c r="F64" s="16" t="s">
        <v>3182</v>
      </c>
      <c r="G64" s="16" t="s">
        <v>4250</v>
      </c>
      <c r="H64" s="19">
        <v>43564.31890046296</v>
      </c>
      <c r="I64" s="19">
        <v>43571.5</v>
      </c>
      <c r="J64" s="20">
        <v>0</v>
      </c>
    </row>
    <row r="65" spans="1:10" x14ac:dyDescent="0.25">
      <c r="A65" s="16" t="s">
        <v>8855</v>
      </c>
      <c r="B65" s="16" t="s">
        <v>230</v>
      </c>
      <c r="C65" s="16" t="s">
        <v>3161</v>
      </c>
      <c r="D65" s="16" t="s">
        <v>19</v>
      </c>
      <c r="E65" s="16" t="s">
        <v>10</v>
      </c>
      <c r="F65" s="16" t="s">
        <v>3182</v>
      </c>
      <c r="G65" s="16" t="s">
        <v>4250</v>
      </c>
      <c r="H65" s="19">
        <v>43565.378993055558</v>
      </c>
      <c r="I65" s="19">
        <v>43570.5</v>
      </c>
      <c r="J65" s="20">
        <v>0</v>
      </c>
    </row>
    <row r="66" spans="1:10" x14ac:dyDescent="0.25">
      <c r="A66" s="16" t="s">
        <v>8856</v>
      </c>
      <c r="B66" s="16" t="s">
        <v>3210</v>
      </c>
      <c r="C66" s="16" t="s">
        <v>3163</v>
      </c>
      <c r="D66" s="16" t="s">
        <v>16</v>
      </c>
      <c r="E66" s="16" t="s">
        <v>23</v>
      </c>
      <c r="F66" s="16" t="s">
        <v>3183</v>
      </c>
      <c r="G66" s="16" t="s">
        <v>4250</v>
      </c>
      <c r="H66" s="19">
        <v>43564.328240740739</v>
      </c>
      <c r="I66" s="19">
        <v>43571.5</v>
      </c>
      <c r="J66" s="20">
        <v>0</v>
      </c>
    </row>
    <row r="67" spans="1:10" x14ac:dyDescent="0.25">
      <c r="A67" s="16" t="s">
        <v>8857</v>
      </c>
      <c r="B67" s="16" t="s">
        <v>191</v>
      </c>
      <c r="C67" s="16" t="s">
        <v>3161</v>
      </c>
      <c r="D67" s="16" t="s">
        <v>21</v>
      </c>
      <c r="E67" s="16" t="s">
        <v>27</v>
      </c>
      <c r="F67" s="16" t="s">
        <v>3182</v>
      </c>
      <c r="G67" s="16" t="s">
        <v>4250</v>
      </c>
      <c r="H67" s="19">
        <v>43565.381226851852</v>
      </c>
      <c r="I67" s="19">
        <v>43570.5</v>
      </c>
      <c r="J67" s="20">
        <v>0</v>
      </c>
    </row>
    <row r="68" spans="1:10" x14ac:dyDescent="0.25">
      <c r="A68" s="16" t="s">
        <v>8858</v>
      </c>
      <c r="B68" s="16" t="s">
        <v>131</v>
      </c>
      <c r="C68" s="16" t="s">
        <v>3163</v>
      </c>
      <c r="D68" s="16" t="s">
        <v>26</v>
      </c>
      <c r="E68" s="16" t="s">
        <v>22</v>
      </c>
      <c r="F68" s="16" t="s">
        <v>3182</v>
      </c>
      <c r="G68" s="16" t="s">
        <v>4250</v>
      </c>
      <c r="H68" s="19">
        <v>43564.346412037034</v>
      </c>
      <c r="I68" s="19">
        <v>43571.5</v>
      </c>
      <c r="J68" s="20">
        <v>0</v>
      </c>
    </row>
    <row r="69" spans="1:10" x14ac:dyDescent="0.25">
      <c r="A69" s="16" t="s">
        <v>8859</v>
      </c>
      <c r="B69" s="16" t="s">
        <v>340</v>
      </c>
      <c r="C69" s="16" t="s">
        <v>3161</v>
      </c>
      <c r="D69" s="16" t="s">
        <v>21</v>
      </c>
      <c r="E69" s="16" t="s">
        <v>22</v>
      </c>
      <c r="F69" s="16" t="s">
        <v>3182</v>
      </c>
      <c r="G69" s="16" t="s">
        <v>4250</v>
      </c>
      <c r="H69" s="19">
        <v>43565.389756944445</v>
      </c>
      <c r="I69" s="19">
        <v>43570.5</v>
      </c>
      <c r="J69" s="20">
        <v>0</v>
      </c>
    </row>
    <row r="70" spans="1:10" x14ac:dyDescent="0.25">
      <c r="A70" s="16" t="s">
        <v>8860</v>
      </c>
      <c r="B70" s="16" t="s">
        <v>60</v>
      </c>
      <c r="C70" s="16" t="s">
        <v>3163</v>
      </c>
      <c r="D70" s="16" t="s">
        <v>31</v>
      </c>
      <c r="E70" s="16" t="s">
        <v>14</v>
      </c>
      <c r="F70" s="16" t="s">
        <v>3180</v>
      </c>
      <c r="G70" s="16" t="s">
        <v>4250</v>
      </c>
      <c r="H70" s="19">
        <v>43564.35292824074</v>
      </c>
      <c r="I70" s="19">
        <v>43571.5</v>
      </c>
      <c r="J70" s="20">
        <v>0</v>
      </c>
    </row>
    <row r="71" spans="1:10" x14ac:dyDescent="0.25">
      <c r="A71" s="16" t="s">
        <v>8861</v>
      </c>
      <c r="B71" s="16" t="s">
        <v>495</v>
      </c>
      <c r="C71" s="16" t="s">
        <v>3161</v>
      </c>
      <c r="D71" s="16" t="s">
        <v>37</v>
      </c>
      <c r="E71" s="16" t="s">
        <v>39</v>
      </c>
      <c r="F71" s="16" t="s">
        <v>3181</v>
      </c>
      <c r="G71" s="16" t="s">
        <v>4250</v>
      </c>
      <c r="H71" s="19">
        <v>43565.402291666665</v>
      </c>
      <c r="I71" s="19">
        <v>43570.5</v>
      </c>
      <c r="J71" s="20">
        <v>0</v>
      </c>
    </row>
    <row r="72" spans="1:10" x14ac:dyDescent="0.25">
      <c r="A72" s="16" t="s">
        <v>8862</v>
      </c>
      <c r="B72" s="16" t="s">
        <v>184</v>
      </c>
      <c r="C72" s="16" t="s">
        <v>3163</v>
      </c>
      <c r="D72" s="16" t="s">
        <v>31</v>
      </c>
      <c r="E72" s="16" t="s">
        <v>14</v>
      </c>
      <c r="F72" s="16" t="s">
        <v>3180</v>
      </c>
      <c r="G72" s="16" t="s">
        <v>4250</v>
      </c>
      <c r="H72" s="19">
        <v>43564.35596064815</v>
      </c>
      <c r="I72" s="19">
        <v>43571.5</v>
      </c>
      <c r="J72" s="20">
        <v>0</v>
      </c>
    </row>
    <row r="73" spans="1:10" x14ac:dyDescent="0.25">
      <c r="A73" s="16" t="s">
        <v>8863</v>
      </c>
      <c r="B73" s="16" t="s">
        <v>311</v>
      </c>
      <c r="C73" s="16" t="s">
        <v>3164</v>
      </c>
      <c r="D73" s="16" t="s">
        <v>26</v>
      </c>
      <c r="E73" s="16" t="s">
        <v>8</v>
      </c>
      <c r="F73" s="16" t="s">
        <v>3180</v>
      </c>
      <c r="G73" s="16" t="s">
        <v>4250</v>
      </c>
      <c r="H73" s="19">
        <v>43565.468506944446</v>
      </c>
      <c r="I73" s="19">
        <v>43567.5</v>
      </c>
      <c r="J73" s="20">
        <v>0</v>
      </c>
    </row>
    <row r="74" spans="1:10" x14ac:dyDescent="0.25">
      <c r="A74" s="16" t="s">
        <v>8864</v>
      </c>
      <c r="B74" s="16" t="s">
        <v>296</v>
      </c>
      <c r="C74" s="16" t="s">
        <v>3161</v>
      </c>
      <c r="D74" s="16" t="s">
        <v>32</v>
      </c>
      <c r="E74" s="16" t="s">
        <v>14</v>
      </c>
      <c r="F74" s="16" t="s">
        <v>3180</v>
      </c>
      <c r="G74" s="16" t="s">
        <v>4250</v>
      </c>
      <c r="H74" s="19">
        <v>43564.362187500003</v>
      </c>
      <c r="I74" s="19">
        <v>43567.5</v>
      </c>
      <c r="J74" s="20">
        <v>0</v>
      </c>
    </row>
    <row r="75" spans="1:10" x14ac:dyDescent="0.25">
      <c r="A75" s="16" t="s">
        <v>8865</v>
      </c>
      <c r="B75" s="16" t="s">
        <v>540</v>
      </c>
      <c r="C75" s="16" t="s">
        <v>3164</v>
      </c>
      <c r="D75" s="16" t="s">
        <v>26</v>
      </c>
      <c r="E75" s="16" t="s">
        <v>27</v>
      </c>
      <c r="F75" s="16" t="s">
        <v>3182</v>
      </c>
      <c r="G75" s="16" t="s">
        <v>4250</v>
      </c>
      <c r="H75" s="19">
        <v>43565.470462962963</v>
      </c>
      <c r="I75" s="19">
        <v>43567.5</v>
      </c>
      <c r="J75" s="20">
        <v>0</v>
      </c>
    </row>
    <row r="76" spans="1:10" x14ac:dyDescent="0.25">
      <c r="A76" s="16" t="s">
        <v>8866</v>
      </c>
      <c r="B76" s="16" t="s">
        <v>155</v>
      </c>
      <c r="C76" s="16" t="s">
        <v>3163</v>
      </c>
      <c r="D76" s="16" t="s">
        <v>31</v>
      </c>
      <c r="E76" s="16" t="s">
        <v>8</v>
      </c>
      <c r="F76" s="16" t="s">
        <v>3180</v>
      </c>
      <c r="G76" s="16" t="s">
        <v>4250</v>
      </c>
      <c r="H76" s="19">
        <v>43564.376967592594</v>
      </c>
      <c r="I76" s="19">
        <v>43571.5</v>
      </c>
      <c r="J76" s="20">
        <v>0</v>
      </c>
    </row>
    <row r="77" spans="1:10" x14ac:dyDescent="0.25">
      <c r="A77" s="16" t="s">
        <v>8867</v>
      </c>
      <c r="B77" s="16" t="s">
        <v>246</v>
      </c>
      <c r="C77" s="16" t="s">
        <v>3161</v>
      </c>
      <c r="D77" s="16" t="s">
        <v>33</v>
      </c>
      <c r="E77" s="16" t="s">
        <v>17</v>
      </c>
      <c r="F77" s="16" t="s">
        <v>3185</v>
      </c>
      <c r="G77" s="16" t="s">
        <v>4250</v>
      </c>
      <c r="H77" s="19">
        <v>43565.490543981483</v>
      </c>
      <c r="I77" s="19">
        <v>43570.5</v>
      </c>
      <c r="J77" s="20">
        <v>0</v>
      </c>
    </row>
    <row r="78" spans="1:10" x14ac:dyDescent="0.25">
      <c r="A78" s="16" t="s">
        <v>8868</v>
      </c>
      <c r="B78" s="16" t="s">
        <v>3216</v>
      </c>
      <c r="C78" s="16" t="s">
        <v>3163</v>
      </c>
      <c r="D78" s="16" t="s">
        <v>36</v>
      </c>
      <c r="E78" s="16" t="s">
        <v>38</v>
      </c>
      <c r="F78" s="16" t="s">
        <v>3182</v>
      </c>
      <c r="G78" s="16" t="s">
        <v>4250</v>
      </c>
      <c r="H78" s="19">
        <v>43564.378194444442</v>
      </c>
      <c r="I78" s="19">
        <v>43571.5</v>
      </c>
      <c r="J78" s="20">
        <v>0</v>
      </c>
    </row>
    <row r="79" spans="1:10" x14ac:dyDescent="0.25">
      <c r="A79" s="16" t="s">
        <v>8869</v>
      </c>
      <c r="B79" s="16" t="s">
        <v>512</v>
      </c>
      <c r="C79" s="16" t="s">
        <v>3161</v>
      </c>
      <c r="D79" s="16" t="s">
        <v>21</v>
      </c>
      <c r="E79" s="16" t="s">
        <v>27</v>
      </c>
      <c r="F79" s="16" t="s">
        <v>3182</v>
      </c>
      <c r="G79" s="16" t="s">
        <v>4250</v>
      </c>
      <c r="H79" s="19">
        <v>43565.491111111114</v>
      </c>
      <c r="I79" s="19">
        <v>43570.5</v>
      </c>
      <c r="J79" s="20">
        <v>0</v>
      </c>
    </row>
    <row r="80" spans="1:10" x14ac:dyDescent="0.25">
      <c r="A80" s="16" t="s">
        <v>8870</v>
      </c>
      <c r="B80" s="16" t="s">
        <v>110</v>
      </c>
      <c r="C80" s="16" t="s">
        <v>3163</v>
      </c>
      <c r="D80" s="16" t="s">
        <v>26</v>
      </c>
      <c r="E80" s="16" t="s">
        <v>22</v>
      </c>
      <c r="F80" s="16" t="s">
        <v>3182</v>
      </c>
      <c r="G80" s="16" t="s">
        <v>4250</v>
      </c>
      <c r="H80" s="19">
        <v>43564.37872685185</v>
      </c>
      <c r="I80" s="19">
        <v>43571.5</v>
      </c>
      <c r="J80" s="20">
        <v>0</v>
      </c>
    </row>
    <row r="81" spans="1:10" x14ac:dyDescent="0.25">
      <c r="A81" s="16" t="s">
        <v>8871</v>
      </c>
      <c r="B81" s="16" t="s">
        <v>247</v>
      </c>
      <c r="C81" s="16" t="s">
        <v>3161</v>
      </c>
      <c r="D81" s="16" t="s">
        <v>31</v>
      </c>
      <c r="E81" s="16" t="s">
        <v>10</v>
      </c>
      <c r="F81" s="16" t="s">
        <v>3182</v>
      </c>
      <c r="G81" s="16" t="s">
        <v>4250</v>
      </c>
      <c r="H81" s="19">
        <v>43565.491886574076</v>
      </c>
      <c r="I81" s="19">
        <v>43570.5</v>
      </c>
      <c r="J81" s="20">
        <v>0</v>
      </c>
    </row>
    <row r="82" spans="1:10" x14ac:dyDescent="0.25">
      <c r="A82" s="16" t="s">
        <v>8872</v>
      </c>
      <c r="B82" s="16" t="s">
        <v>3218</v>
      </c>
      <c r="C82" s="16" t="s">
        <v>3163</v>
      </c>
      <c r="D82" s="16" t="s">
        <v>16</v>
      </c>
      <c r="E82" s="16" t="s">
        <v>38</v>
      </c>
      <c r="F82" s="16" t="s">
        <v>3182</v>
      </c>
      <c r="G82" s="16" t="s">
        <v>4250</v>
      </c>
      <c r="H82" s="19">
        <v>43564.379363425927</v>
      </c>
      <c r="I82" s="19">
        <v>43571.5</v>
      </c>
      <c r="J82" s="20">
        <v>0</v>
      </c>
    </row>
    <row r="83" spans="1:10" x14ac:dyDescent="0.25">
      <c r="A83" s="16" t="s">
        <v>8873</v>
      </c>
      <c r="B83" s="16" t="s">
        <v>118</v>
      </c>
      <c r="C83" s="16" t="s">
        <v>3161</v>
      </c>
      <c r="D83" s="16" t="s">
        <v>11</v>
      </c>
      <c r="E83" s="16" t="s">
        <v>13</v>
      </c>
      <c r="F83" s="16" t="s">
        <v>3181</v>
      </c>
      <c r="G83" s="16" t="s">
        <v>4250</v>
      </c>
      <c r="H83" s="19">
        <v>43565.494155092594</v>
      </c>
      <c r="I83" s="19">
        <v>43570.5</v>
      </c>
      <c r="J83" s="20">
        <v>0</v>
      </c>
    </row>
    <row r="84" spans="1:10" x14ac:dyDescent="0.25">
      <c r="A84" s="16" t="s">
        <v>8874</v>
      </c>
      <c r="B84" s="16" t="s">
        <v>148</v>
      </c>
      <c r="C84" s="16" t="s">
        <v>3163</v>
      </c>
      <c r="D84" s="16" t="s">
        <v>11</v>
      </c>
      <c r="E84" s="16" t="s">
        <v>8</v>
      </c>
      <c r="F84" s="16" t="s">
        <v>3180</v>
      </c>
      <c r="G84" s="16" t="s">
        <v>4250</v>
      </c>
      <c r="H84" s="19">
        <v>43564.379710648151</v>
      </c>
      <c r="I84" s="19">
        <v>43571.5</v>
      </c>
      <c r="J84" s="20">
        <v>0</v>
      </c>
    </row>
    <row r="85" spans="1:10" x14ac:dyDescent="0.25">
      <c r="A85" s="16" t="s">
        <v>8875</v>
      </c>
      <c r="B85" s="16" t="s">
        <v>252</v>
      </c>
      <c r="C85" s="16" t="s">
        <v>3161</v>
      </c>
      <c r="D85" s="16" t="s">
        <v>15</v>
      </c>
      <c r="E85" s="16" t="s">
        <v>14</v>
      </c>
      <c r="F85" s="16" t="s">
        <v>3180</v>
      </c>
      <c r="G85" s="16" t="s">
        <v>4250</v>
      </c>
      <c r="H85" s="19">
        <v>43565.494849537034</v>
      </c>
      <c r="I85" s="19">
        <v>43570.5</v>
      </c>
      <c r="J85" s="20">
        <v>0</v>
      </c>
    </row>
    <row r="86" spans="1:10" x14ac:dyDescent="0.25">
      <c r="A86" s="16" t="s">
        <v>8876</v>
      </c>
      <c r="B86" s="16" t="s">
        <v>131</v>
      </c>
      <c r="C86" s="16" t="s">
        <v>3163</v>
      </c>
      <c r="D86" s="16" t="s">
        <v>11</v>
      </c>
      <c r="E86" s="16" t="s">
        <v>22</v>
      </c>
      <c r="F86" s="16" t="s">
        <v>3182</v>
      </c>
      <c r="G86" s="16" t="s">
        <v>4250</v>
      </c>
      <c r="H86" s="19">
        <v>43564.379837962966</v>
      </c>
      <c r="I86" s="19">
        <v>43571.5</v>
      </c>
      <c r="J86" s="20">
        <v>0</v>
      </c>
    </row>
    <row r="87" spans="1:10" x14ac:dyDescent="0.25">
      <c r="A87" s="16" t="s">
        <v>8877</v>
      </c>
      <c r="B87" s="16" t="s">
        <v>253</v>
      </c>
      <c r="C87" s="16" t="s">
        <v>3161</v>
      </c>
      <c r="D87" s="16" t="s">
        <v>21</v>
      </c>
      <c r="E87" s="16" t="s">
        <v>8</v>
      </c>
      <c r="F87" s="16" t="s">
        <v>3180</v>
      </c>
      <c r="G87" s="16" t="s">
        <v>4250</v>
      </c>
      <c r="H87" s="19">
        <v>43565.496782407405</v>
      </c>
      <c r="I87" s="19">
        <v>43570.5</v>
      </c>
      <c r="J87" s="20">
        <v>0</v>
      </c>
    </row>
    <row r="88" spans="1:10" x14ac:dyDescent="0.25">
      <c r="A88" s="16" t="s">
        <v>8878</v>
      </c>
      <c r="B88" s="16" t="s">
        <v>48</v>
      </c>
      <c r="C88" s="16" t="s">
        <v>3163</v>
      </c>
      <c r="D88" s="16" t="s">
        <v>31</v>
      </c>
      <c r="E88" s="16" t="s">
        <v>8</v>
      </c>
      <c r="F88" s="16" t="s">
        <v>3180</v>
      </c>
      <c r="G88" s="16" t="s">
        <v>4250</v>
      </c>
      <c r="H88" s="19">
        <v>43564.384502314817</v>
      </c>
      <c r="I88" s="19">
        <v>43571.5</v>
      </c>
      <c r="J88" s="20">
        <v>0</v>
      </c>
    </row>
    <row r="89" spans="1:10" x14ac:dyDescent="0.25">
      <c r="A89" s="16" t="s">
        <v>8879</v>
      </c>
      <c r="B89" s="16" t="s">
        <v>579</v>
      </c>
      <c r="C89" s="16" t="s">
        <v>3161</v>
      </c>
      <c r="D89" s="16" t="s">
        <v>20</v>
      </c>
      <c r="E89" s="16" t="s">
        <v>14</v>
      </c>
      <c r="F89" s="16" t="s">
        <v>3180</v>
      </c>
      <c r="G89" s="16" t="s">
        <v>4250</v>
      </c>
      <c r="H89" s="19">
        <v>43565.50037037037</v>
      </c>
      <c r="I89" s="19">
        <v>43571.5</v>
      </c>
      <c r="J89" s="20">
        <v>0</v>
      </c>
    </row>
    <row r="90" spans="1:10" x14ac:dyDescent="0.25">
      <c r="A90" s="16" t="s">
        <v>8880</v>
      </c>
      <c r="B90" s="16" t="s">
        <v>291</v>
      </c>
      <c r="C90" s="16" t="s">
        <v>3188</v>
      </c>
      <c r="D90" s="16" t="s">
        <v>21</v>
      </c>
      <c r="E90" s="16" t="s">
        <v>14</v>
      </c>
      <c r="F90" s="16" t="s">
        <v>3180</v>
      </c>
      <c r="G90" s="16" t="s">
        <v>4250</v>
      </c>
      <c r="H90" s="19">
        <v>43564.395902777775</v>
      </c>
      <c r="I90" s="19">
        <v>43571.5</v>
      </c>
      <c r="J90" s="20">
        <v>0</v>
      </c>
    </row>
    <row r="91" spans="1:10" x14ac:dyDescent="0.25">
      <c r="A91" s="16" t="s">
        <v>8881</v>
      </c>
      <c r="B91" s="16" t="s">
        <v>139</v>
      </c>
      <c r="C91" s="16" t="s">
        <v>3161</v>
      </c>
      <c r="D91" s="16" t="s">
        <v>20</v>
      </c>
      <c r="E91" s="16" t="s">
        <v>14</v>
      </c>
      <c r="F91" s="16" t="s">
        <v>3180</v>
      </c>
      <c r="G91" s="16" t="s">
        <v>4250</v>
      </c>
      <c r="H91" s="19">
        <v>43565.501238425924</v>
      </c>
      <c r="I91" s="19">
        <v>43571.5</v>
      </c>
      <c r="J91" s="20">
        <v>0</v>
      </c>
    </row>
    <row r="92" spans="1:10" x14ac:dyDescent="0.25">
      <c r="A92" s="16" t="s">
        <v>8882</v>
      </c>
      <c r="B92" s="16" t="s">
        <v>281</v>
      </c>
      <c r="C92" s="16" t="s">
        <v>3163</v>
      </c>
      <c r="D92" s="16" t="s">
        <v>26</v>
      </c>
      <c r="E92" s="16" t="s">
        <v>9</v>
      </c>
      <c r="F92" s="16" t="s">
        <v>3184</v>
      </c>
      <c r="G92" s="16" t="s">
        <v>4250</v>
      </c>
      <c r="H92" s="19">
        <v>43564.405381944445</v>
      </c>
      <c r="I92" s="19">
        <v>43571.5</v>
      </c>
      <c r="J92" s="20">
        <v>0</v>
      </c>
    </row>
    <row r="93" spans="1:10" x14ac:dyDescent="0.25">
      <c r="A93" s="16" t="s">
        <v>8883</v>
      </c>
      <c r="B93" s="16" t="s">
        <v>182</v>
      </c>
      <c r="C93" s="16" t="s">
        <v>3161</v>
      </c>
      <c r="D93" s="16" t="s">
        <v>20</v>
      </c>
      <c r="E93" s="16" t="s">
        <v>14</v>
      </c>
      <c r="F93" s="16" t="s">
        <v>3180</v>
      </c>
      <c r="G93" s="16" t="s">
        <v>4250</v>
      </c>
      <c r="H93" s="19">
        <v>43565.513414351852</v>
      </c>
      <c r="I93" s="19">
        <v>43571.5</v>
      </c>
      <c r="J93" s="20">
        <v>0</v>
      </c>
    </row>
    <row r="94" spans="1:10" x14ac:dyDescent="0.25">
      <c r="A94" s="16" t="s">
        <v>8884</v>
      </c>
      <c r="B94" s="16" t="s">
        <v>284</v>
      </c>
      <c r="C94" s="16" t="s">
        <v>3165</v>
      </c>
      <c r="D94" s="16" t="s">
        <v>28</v>
      </c>
      <c r="E94" s="16" t="s">
        <v>14</v>
      </c>
      <c r="F94" s="16" t="s">
        <v>3180</v>
      </c>
      <c r="G94" s="16" t="s">
        <v>4250</v>
      </c>
      <c r="H94" s="19">
        <v>43564.417592592596</v>
      </c>
      <c r="I94" s="19">
        <v>43570.5</v>
      </c>
      <c r="J94" s="20">
        <v>0</v>
      </c>
    </row>
    <row r="95" spans="1:10" x14ac:dyDescent="0.25">
      <c r="A95" s="16" t="s">
        <v>8885</v>
      </c>
      <c r="B95" s="16" t="s">
        <v>111</v>
      </c>
      <c r="C95" s="16" t="s">
        <v>3166</v>
      </c>
      <c r="D95" s="16" t="s">
        <v>31</v>
      </c>
      <c r="E95" s="16" t="s">
        <v>10</v>
      </c>
      <c r="F95" s="16" t="s">
        <v>3182</v>
      </c>
      <c r="G95" s="16" t="s">
        <v>4250</v>
      </c>
      <c r="H95" s="19">
        <v>43565.524583333332</v>
      </c>
      <c r="I95" s="19">
        <v>43568.5</v>
      </c>
      <c r="J95" s="20">
        <v>0</v>
      </c>
    </row>
    <row r="96" spans="1:10" x14ac:dyDescent="0.25">
      <c r="A96" s="16" t="s">
        <v>8886</v>
      </c>
      <c r="B96" s="16" t="s">
        <v>123</v>
      </c>
      <c r="C96" s="16" t="s">
        <v>3163</v>
      </c>
      <c r="D96" s="16" t="s">
        <v>31</v>
      </c>
      <c r="E96" s="16" t="s">
        <v>10</v>
      </c>
      <c r="F96" s="16" t="s">
        <v>3182</v>
      </c>
      <c r="G96" s="16" t="s">
        <v>4250</v>
      </c>
      <c r="H96" s="19">
        <v>43564.426018518519</v>
      </c>
      <c r="I96" s="19">
        <v>43571.5</v>
      </c>
      <c r="J96" s="20">
        <v>0</v>
      </c>
    </row>
    <row r="97" spans="1:10" x14ac:dyDescent="0.25">
      <c r="A97" s="16" t="s">
        <v>8887</v>
      </c>
      <c r="B97" s="16" t="s">
        <v>149</v>
      </c>
      <c r="C97" s="16" t="s">
        <v>3160</v>
      </c>
      <c r="D97" s="16" t="s">
        <v>31</v>
      </c>
      <c r="E97" s="16" t="s">
        <v>9</v>
      </c>
      <c r="F97" s="16" t="s">
        <v>3184</v>
      </c>
      <c r="G97" s="16" t="s">
        <v>4250</v>
      </c>
      <c r="H97" s="19">
        <v>43565.531400462962</v>
      </c>
      <c r="I97" s="19">
        <v>43566.5</v>
      </c>
      <c r="J97" s="20">
        <v>0</v>
      </c>
    </row>
    <row r="98" spans="1:10" x14ac:dyDescent="0.25">
      <c r="A98" s="16" t="s">
        <v>8888</v>
      </c>
      <c r="B98" s="16" t="s">
        <v>286</v>
      </c>
      <c r="C98" s="16" t="s">
        <v>3188</v>
      </c>
      <c r="D98" s="16" t="s">
        <v>31</v>
      </c>
      <c r="E98" s="16" t="s">
        <v>9</v>
      </c>
      <c r="F98" s="16" t="s">
        <v>3184</v>
      </c>
      <c r="G98" s="16" t="s">
        <v>4250</v>
      </c>
      <c r="H98" s="19">
        <v>43564.429490740738</v>
      </c>
      <c r="I98" s="19">
        <v>43571.5</v>
      </c>
      <c r="J98" s="20">
        <v>0</v>
      </c>
    </row>
    <row r="99" spans="1:10" x14ac:dyDescent="0.25">
      <c r="A99" s="16" t="s">
        <v>8889</v>
      </c>
      <c r="B99" s="16" t="s">
        <v>3265</v>
      </c>
      <c r="C99" s="16" t="s">
        <v>3161</v>
      </c>
      <c r="D99" s="16" t="s">
        <v>16</v>
      </c>
      <c r="E99" s="16" t="s">
        <v>38</v>
      </c>
      <c r="F99" s="16" t="s">
        <v>3182</v>
      </c>
      <c r="G99" s="16" t="s">
        <v>4250</v>
      </c>
      <c r="H99" s="19">
        <v>43565.560381944444</v>
      </c>
      <c r="I99" s="19">
        <v>43571.5</v>
      </c>
      <c r="J99" s="20">
        <v>0</v>
      </c>
    </row>
    <row r="100" spans="1:10" x14ac:dyDescent="0.25">
      <c r="A100" s="16" t="s">
        <v>8890</v>
      </c>
      <c r="B100" s="16" t="s">
        <v>199</v>
      </c>
      <c r="C100" s="16" t="s">
        <v>3161</v>
      </c>
      <c r="D100" s="16" t="s">
        <v>21</v>
      </c>
      <c r="E100" s="16" t="s">
        <v>9</v>
      </c>
      <c r="F100" s="16" t="s">
        <v>3184</v>
      </c>
      <c r="G100" s="16" t="s">
        <v>4250</v>
      </c>
      <c r="H100" s="19">
        <v>43564.437789351854</v>
      </c>
      <c r="I100" s="19">
        <v>43567.5</v>
      </c>
      <c r="J100" s="20">
        <v>0</v>
      </c>
    </row>
    <row r="101" spans="1:10" x14ac:dyDescent="0.25">
      <c r="A101" s="16" t="s">
        <v>8891</v>
      </c>
      <c r="B101" s="16" t="s">
        <v>120</v>
      </c>
      <c r="C101" s="16" t="s">
        <v>3161</v>
      </c>
      <c r="D101" s="16" t="s">
        <v>31</v>
      </c>
      <c r="E101" s="16" t="s">
        <v>10</v>
      </c>
      <c r="F101" s="16" t="s">
        <v>3182</v>
      </c>
      <c r="G101" s="16" t="s">
        <v>4250</v>
      </c>
      <c r="H101" s="19">
        <v>43565.578923611109</v>
      </c>
      <c r="I101" s="19">
        <v>43571.5</v>
      </c>
      <c r="J101" s="20">
        <v>0</v>
      </c>
    </row>
    <row r="102" spans="1:10" x14ac:dyDescent="0.25">
      <c r="A102" s="16" t="s">
        <v>8892</v>
      </c>
      <c r="B102" s="16" t="s">
        <v>3220</v>
      </c>
      <c r="C102" s="16" t="s">
        <v>3163</v>
      </c>
      <c r="D102" s="16" t="s">
        <v>30</v>
      </c>
      <c r="E102" s="16" t="s">
        <v>38</v>
      </c>
      <c r="F102" s="16" t="s">
        <v>3182</v>
      </c>
      <c r="G102" s="16" t="s">
        <v>4250</v>
      </c>
      <c r="H102" s="19">
        <v>43564.449895833335</v>
      </c>
      <c r="I102" s="19">
        <v>43571.5</v>
      </c>
      <c r="J102" s="20">
        <v>0</v>
      </c>
    </row>
    <row r="103" spans="1:10" x14ac:dyDescent="0.25">
      <c r="A103" s="16" t="s">
        <v>8893</v>
      </c>
      <c r="B103" s="16" t="s">
        <v>266</v>
      </c>
      <c r="C103" s="16" t="s">
        <v>3161</v>
      </c>
      <c r="D103" s="16" t="s">
        <v>21</v>
      </c>
      <c r="E103" s="16" t="s">
        <v>14</v>
      </c>
      <c r="F103" s="16" t="s">
        <v>3180</v>
      </c>
      <c r="G103" s="16" t="s">
        <v>4250</v>
      </c>
      <c r="H103" s="19">
        <v>43565.59951388889</v>
      </c>
      <c r="I103" s="19">
        <v>43571.5</v>
      </c>
      <c r="J103" s="20">
        <v>0</v>
      </c>
    </row>
    <row r="104" spans="1:10" x14ac:dyDescent="0.25">
      <c r="A104" s="16" t="s">
        <v>8894</v>
      </c>
      <c r="B104" s="16" t="s">
        <v>159</v>
      </c>
      <c r="C104" s="16" t="s">
        <v>3163</v>
      </c>
      <c r="D104" s="16" t="s">
        <v>26</v>
      </c>
      <c r="E104" s="16" t="s">
        <v>27</v>
      </c>
      <c r="F104" s="16" t="s">
        <v>3182</v>
      </c>
      <c r="G104" s="16" t="s">
        <v>4250</v>
      </c>
      <c r="H104" s="19">
        <v>43564.466354166667</v>
      </c>
      <c r="I104" s="19">
        <v>43571.5</v>
      </c>
      <c r="J104" s="20">
        <v>0</v>
      </c>
    </row>
    <row r="105" spans="1:10" x14ac:dyDescent="0.25">
      <c r="A105" s="16" t="s">
        <v>8895</v>
      </c>
      <c r="B105" s="16" t="s">
        <v>333</v>
      </c>
      <c r="C105" s="16" t="s">
        <v>3161</v>
      </c>
      <c r="D105" s="16" t="s">
        <v>19</v>
      </c>
      <c r="E105" s="16" t="s">
        <v>10</v>
      </c>
      <c r="F105" s="16" t="s">
        <v>3182</v>
      </c>
      <c r="G105" s="16" t="s">
        <v>4250</v>
      </c>
      <c r="H105" s="19">
        <v>43565.636307870373</v>
      </c>
      <c r="I105" s="19">
        <v>43571.5</v>
      </c>
      <c r="J105" s="20">
        <v>0</v>
      </c>
    </row>
    <row r="106" spans="1:10" x14ac:dyDescent="0.25">
      <c r="A106" s="16" t="s">
        <v>8896</v>
      </c>
      <c r="B106" s="16" t="s">
        <v>160</v>
      </c>
      <c r="C106" s="16" t="s">
        <v>3163</v>
      </c>
      <c r="D106" s="16" t="s">
        <v>21</v>
      </c>
      <c r="E106" s="16" t="s">
        <v>14</v>
      </c>
      <c r="F106" s="16" t="s">
        <v>3180</v>
      </c>
      <c r="G106" s="16" t="s">
        <v>4250</v>
      </c>
      <c r="H106" s="19">
        <v>43564.495752314811</v>
      </c>
      <c r="I106" s="19">
        <v>43571.5</v>
      </c>
      <c r="J106" s="20">
        <v>0</v>
      </c>
    </row>
    <row r="107" spans="1:10" x14ac:dyDescent="0.25">
      <c r="A107" s="16" t="s">
        <v>8897</v>
      </c>
      <c r="B107" s="16" t="s">
        <v>792</v>
      </c>
      <c r="C107" s="16" t="s">
        <v>3161</v>
      </c>
      <c r="D107" s="16" t="s">
        <v>41</v>
      </c>
      <c r="E107" s="16" t="s">
        <v>34</v>
      </c>
      <c r="F107" s="16" t="s">
        <v>3185</v>
      </c>
      <c r="G107" s="16" t="s">
        <v>4250</v>
      </c>
      <c r="H107" s="19">
        <v>43565.672418981485</v>
      </c>
      <c r="I107" s="19">
        <v>43571.5</v>
      </c>
      <c r="J107" s="20">
        <v>0</v>
      </c>
    </row>
    <row r="108" spans="1:10" x14ac:dyDescent="0.25">
      <c r="A108" s="16" t="s">
        <v>8898</v>
      </c>
      <c r="B108" s="16" t="s">
        <v>3231</v>
      </c>
      <c r="C108" s="16" t="s">
        <v>3161</v>
      </c>
      <c r="D108" s="16" t="s">
        <v>30</v>
      </c>
      <c r="E108" s="16" t="s">
        <v>23</v>
      </c>
      <c r="F108" s="16" t="s">
        <v>3183</v>
      </c>
      <c r="G108" s="16" t="s">
        <v>4250</v>
      </c>
      <c r="H108" s="19">
        <v>43565.302256944444</v>
      </c>
      <c r="I108" s="19">
        <v>43570.5</v>
      </c>
      <c r="J108" s="20">
        <v>0</v>
      </c>
    </row>
    <row r="109" spans="1:10" x14ac:dyDescent="0.25">
      <c r="A109" s="16" t="s">
        <v>8899</v>
      </c>
      <c r="B109" s="16" t="s">
        <v>538</v>
      </c>
      <c r="C109" s="16" t="s">
        <v>3161</v>
      </c>
      <c r="D109" s="16" t="s">
        <v>28</v>
      </c>
      <c r="E109" s="16" t="s">
        <v>14</v>
      </c>
      <c r="F109" s="16" t="s">
        <v>3180</v>
      </c>
      <c r="G109" s="16" t="s">
        <v>4250</v>
      </c>
      <c r="H109" s="19">
        <v>43566.296793981484</v>
      </c>
      <c r="I109" s="19">
        <v>43571.5</v>
      </c>
      <c r="J109" s="20">
        <v>0</v>
      </c>
    </row>
    <row r="110" spans="1:10" x14ac:dyDescent="0.25">
      <c r="A110" s="16" t="s">
        <v>8900</v>
      </c>
      <c r="B110" s="16" t="s">
        <v>51</v>
      </c>
      <c r="C110" s="16" t="s">
        <v>3162</v>
      </c>
      <c r="D110" s="16" t="s">
        <v>7</v>
      </c>
      <c r="E110" s="16" t="s">
        <v>9</v>
      </c>
      <c r="F110" s="16" t="s">
        <v>3184</v>
      </c>
      <c r="G110" s="16" t="s">
        <v>4250</v>
      </c>
      <c r="H110" s="19">
        <v>43559.377916666665</v>
      </c>
      <c r="I110" s="19">
        <v>43570.5</v>
      </c>
      <c r="J110" s="20">
        <v>0</v>
      </c>
    </row>
    <row r="111" spans="1:10" x14ac:dyDescent="0.25">
      <c r="A111" s="16" t="s">
        <v>8901</v>
      </c>
      <c r="B111" s="16" t="s">
        <v>116</v>
      </c>
      <c r="C111" s="16" t="s">
        <v>3161</v>
      </c>
      <c r="D111" s="16" t="s">
        <v>21</v>
      </c>
      <c r="E111" s="16" t="s">
        <v>8</v>
      </c>
      <c r="F111" s="16" t="s">
        <v>3180</v>
      </c>
      <c r="G111" s="16" t="s">
        <v>4250</v>
      </c>
      <c r="H111" s="19">
        <v>43566.300081018519</v>
      </c>
      <c r="I111" s="19">
        <v>43571.5</v>
      </c>
      <c r="J111" s="20">
        <v>0</v>
      </c>
    </row>
    <row r="112" spans="1:10" x14ac:dyDescent="0.25">
      <c r="A112" s="16" t="s">
        <v>8902</v>
      </c>
      <c r="B112" s="16" t="s">
        <v>57</v>
      </c>
      <c r="C112" s="16" t="s">
        <v>3162</v>
      </c>
      <c r="D112" s="16" t="s">
        <v>12</v>
      </c>
      <c r="E112" s="16" t="s">
        <v>13</v>
      </c>
      <c r="F112" s="16" t="s">
        <v>3181</v>
      </c>
      <c r="G112" s="16" t="s">
        <v>4250</v>
      </c>
      <c r="H112" s="19">
        <v>43559.37972222222</v>
      </c>
      <c r="I112" s="19">
        <v>43570.5</v>
      </c>
      <c r="J112" s="20">
        <v>0</v>
      </c>
    </row>
    <row r="113" spans="1:10" x14ac:dyDescent="0.25">
      <c r="A113" s="16" t="s">
        <v>8903</v>
      </c>
      <c r="B113" s="16" t="s">
        <v>595</v>
      </c>
      <c r="C113" s="16" t="s">
        <v>3161</v>
      </c>
      <c r="D113" s="16" t="s">
        <v>44</v>
      </c>
      <c r="E113" s="16" t="s">
        <v>39</v>
      </c>
      <c r="F113" s="16" t="s">
        <v>3181</v>
      </c>
      <c r="G113" s="16" t="s">
        <v>4250</v>
      </c>
      <c r="H113" s="19">
        <v>43566.310011574074</v>
      </c>
      <c r="I113" s="19">
        <v>43571.5</v>
      </c>
      <c r="J113" s="20">
        <v>0</v>
      </c>
    </row>
    <row r="114" spans="1:10" x14ac:dyDescent="0.25">
      <c r="A114" s="16" t="s">
        <v>8904</v>
      </c>
      <c r="B114" s="16" t="s">
        <v>68</v>
      </c>
      <c r="C114" s="16" t="s">
        <v>3162</v>
      </c>
      <c r="D114" s="16" t="s">
        <v>19</v>
      </c>
      <c r="E114" s="16" t="s">
        <v>8</v>
      </c>
      <c r="F114" s="16" t="s">
        <v>3180</v>
      </c>
      <c r="G114" s="16" t="s">
        <v>4250</v>
      </c>
      <c r="H114" s="19">
        <v>43560.366041666668</v>
      </c>
      <c r="I114" s="19">
        <v>43571.5</v>
      </c>
      <c r="J114" s="20">
        <v>0</v>
      </c>
    </row>
    <row r="115" spans="1:10" x14ac:dyDescent="0.25">
      <c r="A115" s="16" t="s">
        <v>4242</v>
      </c>
      <c r="B115" s="16" t="s">
        <v>4242</v>
      </c>
      <c r="C115" s="16" t="s">
        <v>4242</v>
      </c>
      <c r="D115" s="16" t="s">
        <v>4242</v>
      </c>
      <c r="E115" s="16" t="s">
        <v>4242</v>
      </c>
      <c r="F115" s="16" t="s">
        <v>4242</v>
      </c>
      <c r="G115" s="16" t="s">
        <v>4242</v>
      </c>
      <c r="H115" s="19"/>
      <c r="I115" s="19"/>
      <c r="J115" s="20"/>
    </row>
    <row r="116" spans="1:10" x14ac:dyDescent="0.25">
      <c r="A116" s="16" t="s">
        <v>8905</v>
      </c>
      <c r="B116" s="16" t="s">
        <v>81</v>
      </c>
      <c r="C116" s="16" t="s">
        <v>3162</v>
      </c>
      <c r="D116" s="16" t="s">
        <v>20</v>
      </c>
      <c r="E116" s="16" t="s">
        <v>13</v>
      </c>
      <c r="F116" s="16" t="s">
        <v>3181</v>
      </c>
      <c r="G116" s="16" t="s">
        <v>4250</v>
      </c>
      <c r="H116" s="19">
        <v>43560.395775462966</v>
      </c>
      <c r="I116" s="19">
        <v>43571.5</v>
      </c>
      <c r="J116" s="20">
        <v>0</v>
      </c>
    </row>
    <row r="117" spans="1:10" x14ac:dyDescent="0.25">
      <c r="A117" s="16" t="s">
        <v>8906</v>
      </c>
      <c r="B117" s="16" t="s">
        <v>341</v>
      </c>
      <c r="C117" s="16" t="s">
        <v>3161</v>
      </c>
      <c r="D117" s="16" t="s">
        <v>31</v>
      </c>
      <c r="E117" s="16" t="s">
        <v>10</v>
      </c>
      <c r="F117" s="16" t="s">
        <v>3182</v>
      </c>
      <c r="G117" s="16" t="s">
        <v>4250</v>
      </c>
      <c r="H117" s="19">
        <v>43566.352280092593</v>
      </c>
      <c r="I117" s="19">
        <v>43571.5</v>
      </c>
      <c r="J117" s="20">
        <v>0</v>
      </c>
    </row>
    <row r="118" spans="1:10" x14ac:dyDescent="0.25">
      <c r="A118" s="16" t="s">
        <v>8907</v>
      </c>
      <c r="B118" s="16" t="s">
        <v>3204</v>
      </c>
      <c r="C118" s="16" t="s">
        <v>3163</v>
      </c>
      <c r="D118" s="16" t="s">
        <v>29</v>
      </c>
      <c r="E118" s="16" t="s">
        <v>38</v>
      </c>
      <c r="F118" s="16" t="s">
        <v>3182</v>
      </c>
      <c r="G118" s="16" t="s">
        <v>4250</v>
      </c>
      <c r="H118" s="19">
        <v>43563.370451388888</v>
      </c>
      <c r="I118" s="19">
        <v>43570.5</v>
      </c>
      <c r="J118" s="20">
        <v>0</v>
      </c>
    </row>
    <row r="119" spans="1:10" x14ac:dyDescent="0.25">
      <c r="A119" s="16" t="s">
        <v>8908</v>
      </c>
      <c r="B119" s="16" t="s">
        <v>3297</v>
      </c>
      <c r="C119" s="16" t="s">
        <v>3161</v>
      </c>
      <c r="D119" s="16" t="s">
        <v>30</v>
      </c>
      <c r="E119" s="16" t="s">
        <v>38</v>
      </c>
      <c r="F119" s="16" t="s">
        <v>3182</v>
      </c>
      <c r="G119" s="16" t="s">
        <v>4250</v>
      </c>
      <c r="H119" s="19">
        <v>43566.353483796294</v>
      </c>
      <c r="I119" s="19">
        <v>43571.5</v>
      </c>
      <c r="J119" s="20">
        <v>0</v>
      </c>
    </row>
    <row r="120" spans="1:10" x14ac:dyDescent="0.25">
      <c r="A120" s="16" t="s">
        <v>8909</v>
      </c>
      <c r="B120" s="16" t="s">
        <v>145</v>
      </c>
      <c r="C120" s="16" t="s">
        <v>3163</v>
      </c>
      <c r="D120" s="16" t="s">
        <v>26</v>
      </c>
      <c r="E120" s="16" t="s">
        <v>9</v>
      </c>
      <c r="F120" s="16" t="s">
        <v>3184</v>
      </c>
      <c r="G120" s="16" t="s">
        <v>4250</v>
      </c>
      <c r="H120" s="19">
        <v>43563.373576388891</v>
      </c>
      <c r="I120" s="19">
        <v>43570.5</v>
      </c>
      <c r="J120" s="20">
        <v>0</v>
      </c>
    </row>
    <row r="121" spans="1:10" x14ac:dyDescent="0.25">
      <c r="A121" s="16" t="s">
        <v>8910</v>
      </c>
      <c r="B121" s="16" t="s">
        <v>3299</v>
      </c>
      <c r="C121" s="16" t="s">
        <v>3161</v>
      </c>
      <c r="D121" s="16" t="s">
        <v>30</v>
      </c>
      <c r="E121" s="16" t="s">
        <v>38</v>
      </c>
      <c r="F121" s="16" t="s">
        <v>3182</v>
      </c>
      <c r="G121" s="16" t="s">
        <v>4250</v>
      </c>
      <c r="H121" s="19">
        <v>43566.353495370371</v>
      </c>
      <c r="I121" s="19">
        <v>43571.5</v>
      </c>
      <c r="J121" s="20">
        <v>0</v>
      </c>
    </row>
    <row r="122" spans="1:10" x14ac:dyDescent="0.25">
      <c r="A122" s="16" t="s">
        <v>8911</v>
      </c>
      <c r="B122" s="16" t="s">
        <v>117</v>
      </c>
      <c r="C122" s="16" t="s">
        <v>3161</v>
      </c>
      <c r="D122" s="16" t="s">
        <v>31</v>
      </c>
      <c r="E122" s="16" t="s">
        <v>9</v>
      </c>
      <c r="F122" s="16" t="s">
        <v>3184</v>
      </c>
      <c r="G122" s="16" t="s">
        <v>4250</v>
      </c>
      <c r="H122" s="19">
        <v>43563.376458333332</v>
      </c>
      <c r="I122" s="19">
        <v>43566.5</v>
      </c>
      <c r="J122" s="20">
        <v>0</v>
      </c>
    </row>
    <row r="123" spans="1:10" x14ac:dyDescent="0.25">
      <c r="A123" s="16" t="s">
        <v>8912</v>
      </c>
      <c r="B123" s="16" t="s">
        <v>3301</v>
      </c>
      <c r="C123" s="16" t="s">
        <v>3161</v>
      </c>
      <c r="D123" s="16" t="s">
        <v>30</v>
      </c>
      <c r="E123" s="16" t="s">
        <v>23</v>
      </c>
      <c r="F123" s="16" t="s">
        <v>3183</v>
      </c>
      <c r="G123" s="16" t="s">
        <v>4250</v>
      </c>
      <c r="H123" s="19">
        <v>43566.354618055557</v>
      </c>
      <c r="I123" s="19">
        <v>43571.5</v>
      </c>
      <c r="J123" s="20">
        <v>0</v>
      </c>
    </row>
    <row r="124" spans="1:10" x14ac:dyDescent="0.25">
      <c r="A124" s="16" t="s">
        <v>8913</v>
      </c>
      <c r="B124" s="16" t="s">
        <v>301</v>
      </c>
      <c r="C124" s="16" t="s">
        <v>3163</v>
      </c>
      <c r="D124" s="16" t="s">
        <v>15</v>
      </c>
      <c r="E124" s="16" t="s">
        <v>14</v>
      </c>
      <c r="F124" s="16" t="s">
        <v>3180</v>
      </c>
      <c r="G124" s="16" t="s">
        <v>4250</v>
      </c>
      <c r="H124" s="19">
        <v>43563.378206018519</v>
      </c>
      <c r="I124" s="19">
        <v>43570.5</v>
      </c>
      <c r="J124" s="20">
        <v>0</v>
      </c>
    </row>
    <row r="125" spans="1:10" x14ac:dyDescent="0.25">
      <c r="A125" s="16" t="s">
        <v>8914</v>
      </c>
      <c r="B125" s="16" t="s">
        <v>470</v>
      </c>
      <c r="C125" s="16" t="s">
        <v>3161</v>
      </c>
      <c r="D125" s="16" t="s">
        <v>30</v>
      </c>
      <c r="E125" s="16" t="s">
        <v>35</v>
      </c>
      <c r="F125" s="16" t="s">
        <v>3183</v>
      </c>
      <c r="G125" s="16" t="s">
        <v>4250</v>
      </c>
      <c r="H125" s="19">
        <v>43566.354722222219</v>
      </c>
      <c r="I125" s="19">
        <v>43571.5</v>
      </c>
      <c r="J125" s="20">
        <v>0</v>
      </c>
    </row>
    <row r="126" spans="1:10" x14ac:dyDescent="0.25">
      <c r="A126" s="16" t="s">
        <v>8915</v>
      </c>
      <c r="B126" s="16" t="s">
        <v>279</v>
      </c>
      <c r="C126" s="16" t="s">
        <v>3163</v>
      </c>
      <c r="D126" s="16" t="s">
        <v>19</v>
      </c>
      <c r="E126" s="16" t="s">
        <v>14</v>
      </c>
      <c r="F126" s="16" t="s">
        <v>3180</v>
      </c>
      <c r="G126" s="16" t="s">
        <v>4250</v>
      </c>
      <c r="H126" s="19">
        <v>43563.46670138889</v>
      </c>
      <c r="I126" s="19">
        <v>43570.5</v>
      </c>
      <c r="J126" s="20">
        <v>0</v>
      </c>
    </row>
    <row r="127" spans="1:10" x14ac:dyDescent="0.25">
      <c r="A127" s="16" t="s">
        <v>8916</v>
      </c>
      <c r="B127" s="16" t="s">
        <v>102</v>
      </c>
      <c r="C127" s="16" t="s">
        <v>3161</v>
      </c>
      <c r="D127" s="16" t="s">
        <v>21</v>
      </c>
      <c r="E127" s="16" t="s">
        <v>14</v>
      </c>
      <c r="F127" s="16" t="s">
        <v>3180</v>
      </c>
      <c r="G127" s="16" t="s">
        <v>4250</v>
      </c>
      <c r="H127" s="19">
        <v>43566.354907407411</v>
      </c>
      <c r="I127" s="19">
        <v>43571.5</v>
      </c>
      <c r="J127" s="20">
        <v>0</v>
      </c>
    </row>
    <row r="128" spans="1:10" x14ac:dyDescent="0.25">
      <c r="A128" s="16" t="s">
        <v>8917</v>
      </c>
      <c r="B128" s="16" t="s">
        <v>254</v>
      </c>
      <c r="C128" s="16" t="s">
        <v>3163</v>
      </c>
      <c r="D128" s="16" t="s">
        <v>19</v>
      </c>
      <c r="E128" s="16" t="s">
        <v>10</v>
      </c>
      <c r="F128" s="16" t="s">
        <v>3182</v>
      </c>
      <c r="G128" s="16" t="s">
        <v>4250</v>
      </c>
      <c r="H128" s="19">
        <v>43563.525243055556</v>
      </c>
      <c r="I128" s="19">
        <v>43571.5</v>
      </c>
      <c r="J128" s="20">
        <v>0</v>
      </c>
    </row>
    <row r="129" spans="1:10" x14ac:dyDescent="0.25">
      <c r="A129" s="16" t="s">
        <v>8918</v>
      </c>
      <c r="B129" s="16" t="s">
        <v>3303</v>
      </c>
      <c r="C129" s="16" t="s">
        <v>3161</v>
      </c>
      <c r="D129" s="16" t="s">
        <v>30</v>
      </c>
      <c r="E129" s="16" t="s">
        <v>38</v>
      </c>
      <c r="F129" s="16" t="s">
        <v>3182</v>
      </c>
      <c r="G129" s="16" t="s">
        <v>4250</v>
      </c>
      <c r="H129" s="19">
        <v>43566.354942129627</v>
      </c>
      <c r="I129" s="19">
        <v>43571.5</v>
      </c>
      <c r="J129" s="20">
        <v>0</v>
      </c>
    </row>
    <row r="130" spans="1:10" x14ac:dyDescent="0.25">
      <c r="A130" s="16" t="s">
        <v>8919</v>
      </c>
      <c r="B130" s="16" t="s">
        <v>142</v>
      </c>
      <c r="C130" s="16" t="s">
        <v>3163</v>
      </c>
      <c r="D130" s="16" t="s">
        <v>7</v>
      </c>
      <c r="E130" s="16" t="s">
        <v>27</v>
      </c>
      <c r="F130" s="16" t="s">
        <v>3182</v>
      </c>
      <c r="G130" s="16" t="s">
        <v>4250</v>
      </c>
      <c r="H130" s="19">
        <v>43563.651608796295</v>
      </c>
      <c r="I130" s="19">
        <v>43571.5</v>
      </c>
      <c r="J130" s="20">
        <v>0</v>
      </c>
    </row>
    <row r="131" spans="1:10" x14ac:dyDescent="0.25">
      <c r="A131" s="16" t="s">
        <v>8920</v>
      </c>
      <c r="B131" s="16" t="s">
        <v>3305</v>
      </c>
      <c r="C131" s="16" t="s">
        <v>3161</v>
      </c>
      <c r="D131" s="16" t="s">
        <v>36</v>
      </c>
      <c r="E131" s="16" t="s">
        <v>38</v>
      </c>
      <c r="F131" s="16" t="s">
        <v>3182</v>
      </c>
      <c r="G131" s="16" t="s">
        <v>4250</v>
      </c>
      <c r="H131" s="19">
        <v>43566.355243055557</v>
      </c>
      <c r="I131" s="19">
        <v>43571.5</v>
      </c>
      <c r="J131" s="20">
        <v>0</v>
      </c>
    </row>
    <row r="132" spans="1:10" x14ac:dyDescent="0.25">
      <c r="A132" s="16" t="s">
        <v>8921</v>
      </c>
      <c r="B132" s="16" t="s">
        <v>129</v>
      </c>
      <c r="C132" s="16" t="s">
        <v>3188</v>
      </c>
      <c r="D132" s="16" t="s">
        <v>7</v>
      </c>
      <c r="E132" s="16" t="s">
        <v>14</v>
      </c>
      <c r="F132" s="16" t="s">
        <v>3180</v>
      </c>
      <c r="G132" s="16" t="s">
        <v>4250</v>
      </c>
      <c r="H132" s="19">
        <v>43564.315023148149</v>
      </c>
      <c r="I132" s="19">
        <v>43571.5</v>
      </c>
      <c r="J132" s="20">
        <v>0</v>
      </c>
    </row>
    <row r="133" spans="1:10" x14ac:dyDescent="0.25">
      <c r="A133" s="16" t="s">
        <v>8922</v>
      </c>
      <c r="B133" s="16" t="s">
        <v>3307</v>
      </c>
      <c r="C133" s="16" t="s">
        <v>3161</v>
      </c>
      <c r="D133" s="16" t="s">
        <v>30</v>
      </c>
      <c r="E133" s="16" t="s">
        <v>23</v>
      </c>
      <c r="F133" s="16" t="s">
        <v>3183</v>
      </c>
      <c r="G133" s="16" t="s">
        <v>4250</v>
      </c>
      <c r="H133" s="19">
        <v>43566.355266203704</v>
      </c>
      <c r="I133" s="19">
        <v>43571.5</v>
      </c>
      <c r="J133" s="20">
        <v>0</v>
      </c>
    </row>
    <row r="134" spans="1:10" x14ac:dyDescent="0.25">
      <c r="A134" s="16" t="s">
        <v>8923</v>
      </c>
      <c r="B134" s="16" t="s">
        <v>341</v>
      </c>
      <c r="C134" s="16" t="s">
        <v>3165</v>
      </c>
      <c r="D134" s="16" t="s">
        <v>26</v>
      </c>
      <c r="E134" s="16" t="s">
        <v>10</v>
      </c>
      <c r="F134" s="16" t="s">
        <v>3182</v>
      </c>
      <c r="G134" s="16" t="s">
        <v>4250</v>
      </c>
      <c r="H134" s="19">
        <v>43564.334270833337</v>
      </c>
      <c r="I134" s="19">
        <v>43570.5</v>
      </c>
      <c r="J134" s="20">
        <v>0</v>
      </c>
    </row>
    <row r="135" spans="1:10" x14ac:dyDescent="0.25">
      <c r="A135" s="16" t="s">
        <v>8924</v>
      </c>
      <c r="B135" s="16" t="s">
        <v>3309</v>
      </c>
      <c r="C135" s="16" t="s">
        <v>3161</v>
      </c>
      <c r="D135" s="16" t="s">
        <v>30</v>
      </c>
      <c r="E135" s="16" t="s">
        <v>38</v>
      </c>
      <c r="F135" s="16" t="s">
        <v>3182</v>
      </c>
      <c r="G135" s="16" t="s">
        <v>4250</v>
      </c>
      <c r="H135" s="19">
        <v>43566.356180555558</v>
      </c>
      <c r="I135" s="19">
        <v>43571.5</v>
      </c>
      <c r="J135" s="20">
        <v>0</v>
      </c>
    </row>
    <row r="136" spans="1:10" x14ac:dyDescent="0.25">
      <c r="A136" s="16" t="s">
        <v>8925</v>
      </c>
      <c r="B136" s="16" t="s">
        <v>90</v>
      </c>
      <c r="C136" s="16" t="s">
        <v>3163</v>
      </c>
      <c r="D136" s="16" t="s">
        <v>31</v>
      </c>
      <c r="E136" s="16" t="s">
        <v>8</v>
      </c>
      <c r="F136" s="16" t="s">
        <v>3180</v>
      </c>
      <c r="G136" s="16" t="s">
        <v>4250</v>
      </c>
      <c r="H136" s="19">
        <v>43564.353877314818</v>
      </c>
      <c r="I136" s="19">
        <v>43571.5</v>
      </c>
      <c r="J136" s="20">
        <v>0</v>
      </c>
    </row>
    <row r="137" spans="1:10" x14ac:dyDescent="0.25">
      <c r="A137" s="16" t="s">
        <v>8926</v>
      </c>
      <c r="B137" s="16" t="s">
        <v>367</v>
      </c>
      <c r="C137" s="16" t="s">
        <v>3161</v>
      </c>
      <c r="D137" s="16" t="s">
        <v>26</v>
      </c>
      <c r="E137" s="16" t="s">
        <v>8</v>
      </c>
      <c r="F137" s="16" t="s">
        <v>3180</v>
      </c>
      <c r="G137" s="16" t="s">
        <v>4250</v>
      </c>
      <c r="H137" s="19">
        <v>43566.357291666667</v>
      </c>
      <c r="I137" s="19">
        <v>43571.5</v>
      </c>
      <c r="J137" s="20">
        <v>0</v>
      </c>
    </row>
    <row r="138" spans="1:10" x14ac:dyDescent="0.25">
      <c r="A138" s="16" t="s">
        <v>8927</v>
      </c>
      <c r="B138" s="16" t="s">
        <v>3214</v>
      </c>
      <c r="C138" s="16" t="s">
        <v>3163</v>
      </c>
      <c r="D138" s="16" t="s">
        <v>30</v>
      </c>
      <c r="E138" s="16" t="s">
        <v>23</v>
      </c>
      <c r="F138" s="16" t="s">
        <v>3183</v>
      </c>
      <c r="G138" s="16" t="s">
        <v>4250</v>
      </c>
      <c r="H138" s="19">
        <v>43564.376631944448</v>
      </c>
      <c r="I138" s="19">
        <v>43571.5</v>
      </c>
      <c r="J138" s="20">
        <v>0</v>
      </c>
    </row>
    <row r="139" spans="1:10" x14ac:dyDescent="0.25">
      <c r="A139" s="16" t="s">
        <v>8928</v>
      </c>
      <c r="B139" s="16" t="s">
        <v>3311</v>
      </c>
      <c r="C139" s="16" t="s">
        <v>3161</v>
      </c>
      <c r="D139" s="16" t="s">
        <v>31</v>
      </c>
      <c r="E139" s="16" t="s">
        <v>23</v>
      </c>
      <c r="F139" s="16" t="s">
        <v>3183</v>
      </c>
      <c r="G139" s="16" t="s">
        <v>4250</v>
      </c>
      <c r="H139" s="19">
        <v>43566.357743055552</v>
      </c>
      <c r="I139" s="19">
        <v>43571.5</v>
      </c>
      <c r="J139" s="20">
        <v>0</v>
      </c>
    </row>
    <row r="140" spans="1:10" x14ac:dyDescent="0.25">
      <c r="A140" s="16" t="s">
        <v>8929</v>
      </c>
      <c r="B140" s="16" t="s">
        <v>370</v>
      </c>
      <c r="C140" s="16" t="s">
        <v>3163</v>
      </c>
      <c r="D140" s="16" t="s">
        <v>7</v>
      </c>
      <c r="E140" s="16" t="s">
        <v>8</v>
      </c>
      <c r="F140" s="16" t="s">
        <v>3180</v>
      </c>
      <c r="G140" s="16" t="s">
        <v>4250</v>
      </c>
      <c r="H140" s="19">
        <v>43564.378217592595</v>
      </c>
      <c r="I140" s="19">
        <v>43571.5</v>
      </c>
      <c r="J140" s="20">
        <v>0</v>
      </c>
    </row>
    <row r="141" spans="1:10" x14ac:dyDescent="0.25">
      <c r="A141" s="16" t="s">
        <v>8930</v>
      </c>
      <c r="B141" s="16" t="s">
        <v>295</v>
      </c>
      <c r="C141" s="16" t="s">
        <v>3161</v>
      </c>
      <c r="D141" s="16" t="s">
        <v>26</v>
      </c>
      <c r="E141" s="16" t="s">
        <v>14</v>
      </c>
      <c r="F141" s="16" t="s">
        <v>3180</v>
      </c>
      <c r="G141" s="16" t="s">
        <v>4250</v>
      </c>
      <c r="H141" s="19">
        <v>43566.360208333332</v>
      </c>
      <c r="I141" s="19">
        <v>43571.5</v>
      </c>
      <c r="J141" s="20">
        <v>0</v>
      </c>
    </row>
    <row r="142" spans="1:10" x14ac:dyDescent="0.25">
      <c r="A142" s="16" t="s">
        <v>8931</v>
      </c>
      <c r="B142" s="16" t="s">
        <v>309</v>
      </c>
      <c r="C142" s="16" t="s">
        <v>3188</v>
      </c>
      <c r="D142" s="16" t="s">
        <v>31</v>
      </c>
      <c r="E142" s="16" t="s">
        <v>14</v>
      </c>
      <c r="F142" s="16" t="s">
        <v>3180</v>
      </c>
      <c r="G142" s="16" t="s">
        <v>4250</v>
      </c>
      <c r="H142" s="19">
        <v>43564.379537037035</v>
      </c>
      <c r="I142" s="19">
        <v>43571.5</v>
      </c>
      <c r="J142" s="20">
        <v>0</v>
      </c>
    </row>
    <row r="143" spans="1:10" x14ac:dyDescent="0.25">
      <c r="A143" s="16" t="s">
        <v>8932</v>
      </c>
      <c r="B143" s="16" t="s">
        <v>3313</v>
      </c>
      <c r="C143" s="16" t="s">
        <v>3160</v>
      </c>
      <c r="D143" s="16" t="s">
        <v>42</v>
      </c>
      <c r="E143" s="16" t="s">
        <v>38</v>
      </c>
      <c r="F143" s="16" t="s">
        <v>3182</v>
      </c>
      <c r="G143" s="16" t="s">
        <v>4250</v>
      </c>
      <c r="H143" s="19">
        <v>43566.361307870371</v>
      </c>
      <c r="I143" s="19">
        <v>43567.5</v>
      </c>
      <c r="J143" s="20">
        <v>0</v>
      </c>
    </row>
    <row r="144" spans="1:10" x14ac:dyDescent="0.25">
      <c r="A144" s="16" t="s">
        <v>8933</v>
      </c>
      <c r="B144" s="16" t="s">
        <v>89</v>
      </c>
      <c r="C144" s="16" t="s">
        <v>3163</v>
      </c>
      <c r="D144" s="16" t="s">
        <v>15</v>
      </c>
      <c r="E144" s="16" t="s">
        <v>13</v>
      </c>
      <c r="F144" s="16" t="s">
        <v>3181</v>
      </c>
      <c r="G144" s="16" t="s">
        <v>4250</v>
      </c>
      <c r="H144" s="19">
        <v>43564.383796296293</v>
      </c>
      <c r="I144" s="19">
        <v>43571.5</v>
      </c>
      <c r="J144" s="20">
        <v>0</v>
      </c>
    </row>
    <row r="145" spans="1:10" x14ac:dyDescent="0.25">
      <c r="A145" s="16" t="s">
        <v>8934</v>
      </c>
      <c r="B145" s="16" t="s">
        <v>90</v>
      </c>
      <c r="C145" s="16" t="s">
        <v>3161</v>
      </c>
      <c r="D145" s="16" t="s">
        <v>21</v>
      </c>
      <c r="E145" s="16" t="s">
        <v>8</v>
      </c>
      <c r="F145" s="16" t="s">
        <v>3180</v>
      </c>
      <c r="G145" s="16" t="s">
        <v>4250</v>
      </c>
      <c r="H145" s="19">
        <v>43566.361597222225</v>
      </c>
      <c r="I145" s="19">
        <v>43571.5</v>
      </c>
      <c r="J145" s="20">
        <v>0</v>
      </c>
    </row>
    <row r="146" spans="1:10" x14ac:dyDescent="0.25">
      <c r="A146" s="16" t="s">
        <v>8935</v>
      </c>
      <c r="B146" s="16" t="s">
        <v>108</v>
      </c>
      <c r="C146" s="16" t="s">
        <v>3163</v>
      </c>
      <c r="D146" s="16" t="s">
        <v>15</v>
      </c>
      <c r="E146" s="16" t="s">
        <v>14</v>
      </c>
      <c r="F146" s="16" t="s">
        <v>3180</v>
      </c>
      <c r="G146" s="16" t="s">
        <v>4250</v>
      </c>
      <c r="H146" s="19">
        <v>43564.405034722222</v>
      </c>
      <c r="I146" s="19">
        <v>43571.5</v>
      </c>
      <c r="J146" s="20">
        <v>0</v>
      </c>
    </row>
    <row r="147" spans="1:10" x14ac:dyDescent="0.25">
      <c r="A147" s="16" t="s">
        <v>8936</v>
      </c>
      <c r="B147" s="16" t="s">
        <v>682</v>
      </c>
      <c r="C147" s="16" t="s">
        <v>3161</v>
      </c>
      <c r="D147" s="16" t="s">
        <v>21</v>
      </c>
      <c r="E147" s="16" t="s">
        <v>8</v>
      </c>
      <c r="F147" s="16" t="s">
        <v>3180</v>
      </c>
      <c r="G147" s="16" t="s">
        <v>4250</v>
      </c>
      <c r="H147" s="19">
        <v>43566.362372685187</v>
      </c>
      <c r="I147" s="19">
        <v>43571.5</v>
      </c>
      <c r="J147" s="20">
        <v>0</v>
      </c>
    </row>
    <row r="148" spans="1:10" x14ac:dyDescent="0.25">
      <c r="A148" s="16" t="s">
        <v>8937</v>
      </c>
      <c r="B148" s="16" t="s">
        <v>505</v>
      </c>
      <c r="C148" s="16" t="s">
        <v>3161</v>
      </c>
      <c r="D148" s="16" t="s">
        <v>28</v>
      </c>
      <c r="E148" s="16" t="s">
        <v>14</v>
      </c>
      <c r="F148" s="16" t="s">
        <v>3180</v>
      </c>
      <c r="G148" s="16" t="s">
        <v>4250</v>
      </c>
      <c r="H148" s="19">
        <v>43564.421712962961</v>
      </c>
      <c r="I148" s="19">
        <v>43567.5</v>
      </c>
      <c r="J148" s="20">
        <v>0</v>
      </c>
    </row>
    <row r="149" spans="1:10" x14ac:dyDescent="0.25">
      <c r="A149" s="16" t="s">
        <v>8938</v>
      </c>
      <c r="B149" s="16" t="s">
        <v>3315</v>
      </c>
      <c r="C149" s="16" t="s">
        <v>3161</v>
      </c>
      <c r="D149" s="16" t="s">
        <v>30</v>
      </c>
      <c r="E149" s="16" t="s">
        <v>38</v>
      </c>
      <c r="F149" s="16" t="s">
        <v>3182</v>
      </c>
      <c r="G149" s="16" t="s">
        <v>4250</v>
      </c>
      <c r="H149" s="19">
        <v>43566.362488425926</v>
      </c>
      <c r="I149" s="19">
        <v>43571.5</v>
      </c>
      <c r="J149" s="20">
        <v>0</v>
      </c>
    </row>
    <row r="150" spans="1:10" x14ac:dyDescent="0.25">
      <c r="A150" s="16" t="s">
        <v>8939</v>
      </c>
      <c r="B150" s="16" t="s">
        <v>224</v>
      </c>
      <c r="C150" s="16" t="s">
        <v>3163</v>
      </c>
      <c r="D150" s="16" t="s">
        <v>37</v>
      </c>
      <c r="E150" s="16" t="s">
        <v>39</v>
      </c>
      <c r="F150" s="16" t="s">
        <v>3181</v>
      </c>
      <c r="G150" s="16" t="s">
        <v>4250</v>
      </c>
      <c r="H150" s="19">
        <v>43564.432951388888</v>
      </c>
      <c r="I150" s="19">
        <v>43571.5</v>
      </c>
      <c r="J150" s="20">
        <v>0</v>
      </c>
    </row>
    <row r="151" spans="1:10" x14ac:dyDescent="0.25">
      <c r="A151" s="16" t="s">
        <v>8940</v>
      </c>
      <c r="B151" s="16" t="s">
        <v>324</v>
      </c>
      <c r="C151" s="16" t="s">
        <v>3161</v>
      </c>
      <c r="D151" s="16" t="s">
        <v>20</v>
      </c>
      <c r="E151" s="16" t="s">
        <v>14</v>
      </c>
      <c r="F151" s="16" t="s">
        <v>3180</v>
      </c>
      <c r="G151" s="16" t="s">
        <v>4250</v>
      </c>
      <c r="H151" s="19">
        <v>43566.36273148148</v>
      </c>
      <c r="I151" s="19">
        <v>43571.5</v>
      </c>
      <c r="J151" s="20">
        <v>0</v>
      </c>
    </row>
    <row r="152" spans="1:10" x14ac:dyDescent="0.25">
      <c r="A152" s="16" t="s">
        <v>8941</v>
      </c>
      <c r="B152" s="16" t="s">
        <v>296</v>
      </c>
      <c r="C152" s="16" t="s">
        <v>3188</v>
      </c>
      <c r="D152" s="16" t="s">
        <v>15</v>
      </c>
      <c r="E152" s="16" t="s">
        <v>14</v>
      </c>
      <c r="F152" s="16" t="s">
        <v>3180</v>
      </c>
      <c r="G152" s="16" t="s">
        <v>4250</v>
      </c>
      <c r="H152" s="19">
        <v>43564.450752314813</v>
      </c>
      <c r="I152" s="19">
        <v>43571.5</v>
      </c>
      <c r="J152" s="20">
        <v>0</v>
      </c>
    </row>
    <row r="153" spans="1:10" x14ac:dyDescent="0.25">
      <c r="A153" s="16" t="s">
        <v>8942</v>
      </c>
      <c r="B153" s="16" t="s">
        <v>216</v>
      </c>
      <c r="C153" s="16" t="s">
        <v>3161</v>
      </c>
      <c r="D153" s="16" t="s">
        <v>19</v>
      </c>
      <c r="E153" s="16" t="s">
        <v>27</v>
      </c>
      <c r="F153" s="16" t="s">
        <v>3182</v>
      </c>
      <c r="G153" s="16" t="s">
        <v>4250</v>
      </c>
      <c r="H153" s="19">
        <v>43566.366689814815</v>
      </c>
      <c r="I153" s="19">
        <v>43571.5</v>
      </c>
      <c r="J153" s="20">
        <v>0</v>
      </c>
    </row>
    <row r="154" spans="1:10" x14ac:dyDescent="0.25">
      <c r="A154" s="16" t="s">
        <v>8943</v>
      </c>
      <c r="B154" s="16" t="s">
        <v>319</v>
      </c>
      <c r="C154" s="16" t="s">
        <v>3161</v>
      </c>
      <c r="D154" s="16" t="s">
        <v>26</v>
      </c>
      <c r="E154" s="16" t="s">
        <v>9</v>
      </c>
      <c r="F154" s="16" t="s">
        <v>3184</v>
      </c>
      <c r="G154" s="16" t="s">
        <v>4250</v>
      </c>
      <c r="H154" s="19">
        <v>43564.626793981479</v>
      </c>
      <c r="I154" s="19">
        <v>43568.5</v>
      </c>
      <c r="J154" s="20">
        <v>0</v>
      </c>
    </row>
    <row r="155" spans="1:10" x14ac:dyDescent="0.25">
      <c r="A155" s="16" t="s">
        <v>8944</v>
      </c>
      <c r="B155" s="16" t="s">
        <v>399</v>
      </c>
      <c r="C155" s="16" t="s">
        <v>3161</v>
      </c>
      <c r="D155" s="16" t="s">
        <v>25</v>
      </c>
      <c r="E155" s="16" t="s">
        <v>14</v>
      </c>
      <c r="F155" s="16" t="s">
        <v>3180</v>
      </c>
      <c r="G155" s="16" t="s">
        <v>4250</v>
      </c>
      <c r="H155" s="19">
        <v>43566.367650462962</v>
      </c>
      <c r="I155" s="19">
        <v>43571.5</v>
      </c>
      <c r="J155" s="20">
        <v>0</v>
      </c>
    </row>
    <row r="156" spans="1:10" x14ac:dyDescent="0.25">
      <c r="A156" s="16" t="s">
        <v>8945</v>
      </c>
      <c r="B156" s="16" t="s">
        <v>55</v>
      </c>
      <c r="C156" s="16" t="s">
        <v>3162</v>
      </c>
      <c r="D156" s="16" t="s">
        <v>11</v>
      </c>
      <c r="E156" s="16" t="s">
        <v>8</v>
      </c>
      <c r="F156" s="16" t="s">
        <v>3180</v>
      </c>
      <c r="G156" s="16" t="s">
        <v>4250</v>
      </c>
      <c r="H156" s="19">
        <v>43559.37940972222</v>
      </c>
      <c r="I156" s="19">
        <v>43570.5</v>
      </c>
      <c r="J156" s="20">
        <v>0</v>
      </c>
    </row>
    <row r="157" spans="1:10" x14ac:dyDescent="0.25">
      <c r="A157" s="16" t="s">
        <v>8946</v>
      </c>
      <c r="B157" s="16" t="s">
        <v>259</v>
      </c>
      <c r="C157" s="16" t="s">
        <v>3161</v>
      </c>
      <c r="D157" s="16" t="s">
        <v>7</v>
      </c>
      <c r="E157" s="16" t="s">
        <v>22</v>
      </c>
      <c r="F157" s="16" t="s">
        <v>3182</v>
      </c>
      <c r="G157" s="16" t="s">
        <v>4250</v>
      </c>
      <c r="H157" s="19">
        <v>43566.375300925924</v>
      </c>
      <c r="I157" s="19">
        <v>43571.5</v>
      </c>
      <c r="J157" s="20">
        <v>0</v>
      </c>
    </row>
    <row r="158" spans="1:10" x14ac:dyDescent="0.25">
      <c r="A158" s="16" t="s">
        <v>8947</v>
      </c>
      <c r="B158" s="16" t="s">
        <v>3196</v>
      </c>
      <c r="C158" s="16" t="s">
        <v>3162</v>
      </c>
      <c r="D158" s="16" t="s">
        <v>36</v>
      </c>
      <c r="E158" s="16" t="s">
        <v>38</v>
      </c>
      <c r="F158" s="16" t="s">
        <v>3182</v>
      </c>
      <c r="G158" s="16" t="s">
        <v>4250</v>
      </c>
      <c r="H158" s="19">
        <v>43560.36822916667</v>
      </c>
      <c r="I158" s="19">
        <v>43571.5</v>
      </c>
      <c r="J158" s="20">
        <v>0</v>
      </c>
    </row>
    <row r="159" spans="1:10" x14ac:dyDescent="0.25">
      <c r="A159" s="16" t="s">
        <v>8948</v>
      </c>
      <c r="B159" s="16" t="s">
        <v>3333</v>
      </c>
      <c r="C159" s="16" t="s">
        <v>3160</v>
      </c>
      <c r="D159" s="16" t="s">
        <v>42</v>
      </c>
      <c r="E159" s="16" t="s">
        <v>23</v>
      </c>
      <c r="F159" s="16" t="s">
        <v>3183</v>
      </c>
      <c r="G159" s="16" t="s">
        <v>4250</v>
      </c>
      <c r="H159" s="19">
        <v>43566.376307870371</v>
      </c>
      <c r="I159" s="19">
        <v>43567.5</v>
      </c>
      <c r="J159" s="20">
        <v>0</v>
      </c>
    </row>
    <row r="160" spans="1:10" x14ac:dyDescent="0.25">
      <c r="A160" s="16" t="s">
        <v>8949</v>
      </c>
      <c r="B160" s="16" t="s">
        <v>70</v>
      </c>
      <c r="C160" s="16" t="s">
        <v>3163</v>
      </c>
      <c r="D160" s="16" t="s">
        <v>20</v>
      </c>
      <c r="E160" s="16" t="s">
        <v>13</v>
      </c>
      <c r="F160" s="16" t="s">
        <v>3181</v>
      </c>
      <c r="G160" s="16" t="s">
        <v>4250</v>
      </c>
      <c r="H160" s="19">
        <v>43563.371817129628</v>
      </c>
      <c r="I160" s="19">
        <v>43570.5</v>
      </c>
      <c r="J160" s="20">
        <v>0</v>
      </c>
    </row>
    <row r="161" spans="1:10" x14ac:dyDescent="0.25">
      <c r="A161" s="16" t="s">
        <v>8950</v>
      </c>
      <c r="B161" s="16" t="s">
        <v>364</v>
      </c>
      <c r="C161" s="16" t="s">
        <v>3161</v>
      </c>
      <c r="D161" s="16" t="s">
        <v>19</v>
      </c>
      <c r="E161" s="16" t="s">
        <v>14</v>
      </c>
      <c r="F161" s="16" t="s">
        <v>3180</v>
      </c>
      <c r="G161" s="16" t="s">
        <v>4250</v>
      </c>
      <c r="H161" s="19">
        <v>43566.409479166665</v>
      </c>
      <c r="I161" s="19">
        <v>43571.5</v>
      </c>
      <c r="J161" s="20">
        <v>0</v>
      </c>
    </row>
    <row r="162" spans="1:10" x14ac:dyDescent="0.25">
      <c r="A162" s="16" t="s">
        <v>8951</v>
      </c>
      <c r="B162" s="16" t="s">
        <v>85</v>
      </c>
      <c r="C162" s="16" t="s">
        <v>3163</v>
      </c>
      <c r="D162" s="16" t="s">
        <v>26</v>
      </c>
      <c r="E162" s="16" t="s">
        <v>10</v>
      </c>
      <c r="F162" s="16" t="s">
        <v>3182</v>
      </c>
      <c r="G162" s="16" t="s">
        <v>4250</v>
      </c>
      <c r="H162" s="19">
        <v>43563.377453703702</v>
      </c>
      <c r="I162" s="19">
        <v>43570.5</v>
      </c>
      <c r="J162" s="20">
        <v>0</v>
      </c>
    </row>
    <row r="163" spans="1:10" x14ac:dyDescent="0.25">
      <c r="A163" s="16" t="s">
        <v>8952</v>
      </c>
      <c r="B163" s="16" t="s">
        <v>3351</v>
      </c>
      <c r="C163" s="16" t="s">
        <v>3161</v>
      </c>
      <c r="D163" s="16" t="s">
        <v>36</v>
      </c>
      <c r="E163" s="16" t="s">
        <v>38</v>
      </c>
      <c r="F163" s="16" t="s">
        <v>3182</v>
      </c>
      <c r="G163" s="16" t="s">
        <v>4250</v>
      </c>
      <c r="H163" s="19">
        <v>43566.412233796298</v>
      </c>
      <c r="I163" s="19">
        <v>43571.5</v>
      </c>
      <c r="J163" s="20">
        <v>0</v>
      </c>
    </row>
    <row r="164" spans="1:10" x14ac:dyDescent="0.25">
      <c r="A164" s="16" t="s">
        <v>8953</v>
      </c>
      <c r="B164" s="16" t="s">
        <v>124</v>
      </c>
      <c r="C164" s="16" t="s">
        <v>3163</v>
      </c>
      <c r="D164" s="16" t="s">
        <v>31</v>
      </c>
      <c r="E164" s="16" t="s">
        <v>14</v>
      </c>
      <c r="F164" s="16" t="s">
        <v>3180</v>
      </c>
      <c r="G164" s="16" t="s">
        <v>4250</v>
      </c>
      <c r="H164" s="19">
        <v>43563.521874999999</v>
      </c>
      <c r="I164" s="19">
        <v>43571.5</v>
      </c>
      <c r="J164" s="20">
        <v>0</v>
      </c>
    </row>
    <row r="165" spans="1:10" x14ac:dyDescent="0.25">
      <c r="A165" s="16" t="s">
        <v>8954</v>
      </c>
      <c r="B165" s="16" t="s">
        <v>82</v>
      </c>
      <c r="C165" s="16" t="s">
        <v>3161</v>
      </c>
      <c r="D165" s="16" t="s">
        <v>19</v>
      </c>
      <c r="E165" s="16" t="s">
        <v>8</v>
      </c>
      <c r="F165" s="16" t="s">
        <v>3180</v>
      </c>
      <c r="G165" s="16" t="s">
        <v>4250</v>
      </c>
      <c r="H165" s="19">
        <v>43566.417268518519</v>
      </c>
      <c r="I165" s="19">
        <v>43571.5</v>
      </c>
      <c r="J165" s="20">
        <v>0</v>
      </c>
    </row>
    <row r="166" spans="1:10" x14ac:dyDescent="0.25">
      <c r="A166" s="16" t="s">
        <v>8955</v>
      </c>
      <c r="B166" s="16" t="s">
        <v>126</v>
      </c>
      <c r="C166" s="16" t="s">
        <v>3163</v>
      </c>
      <c r="D166" s="16" t="s">
        <v>21</v>
      </c>
      <c r="E166" s="16" t="s">
        <v>8</v>
      </c>
      <c r="F166" s="16" t="s">
        <v>3180</v>
      </c>
      <c r="G166" s="16" t="s">
        <v>4250</v>
      </c>
      <c r="H166" s="19">
        <v>43564.290543981479</v>
      </c>
      <c r="I166" s="19">
        <v>43571.5</v>
      </c>
      <c r="J166" s="20">
        <v>0</v>
      </c>
    </row>
    <row r="167" spans="1:10" x14ac:dyDescent="0.25">
      <c r="A167" s="16" t="s">
        <v>8956</v>
      </c>
      <c r="B167" s="16" t="s">
        <v>3353</v>
      </c>
      <c r="C167" s="16" t="s">
        <v>3161</v>
      </c>
      <c r="D167" s="16" t="s">
        <v>30</v>
      </c>
      <c r="E167" s="16" t="s">
        <v>38</v>
      </c>
      <c r="F167" s="16" t="s">
        <v>3182</v>
      </c>
      <c r="G167" s="16" t="s">
        <v>4250</v>
      </c>
      <c r="H167" s="19">
        <v>43566.422048611108</v>
      </c>
      <c r="I167" s="19">
        <v>43571.5</v>
      </c>
      <c r="J167" s="20">
        <v>0</v>
      </c>
    </row>
    <row r="168" spans="1:10" x14ac:dyDescent="0.25">
      <c r="A168" s="16" t="s">
        <v>8957</v>
      </c>
      <c r="B168" s="16" t="s">
        <v>304</v>
      </c>
      <c r="C168" s="16" t="s">
        <v>3163</v>
      </c>
      <c r="D168" s="16" t="s">
        <v>36</v>
      </c>
      <c r="E168" s="16" t="s">
        <v>17</v>
      </c>
      <c r="F168" s="16" t="s">
        <v>3185</v>
      </c>
      <c r="G168" s="16" t="s">
        <v>4250</v>
      </c>
      <c r="H168" s="19">
        <v>43564.346643518518</v>
      </c>
      <c r="I168" s="19">
        <v>43571.5</v>
      </c>
      <c r="J168" s="20">
        <v>0</v>
      </c>
    </row>
    <row r="169" spans="1:10" x14ac:dyDescent="0.25">
      <c r="A169" s="16" t="s">
        <v>8958</v>
      </c>
      <c r="B169" s="16" t="s">
        <v>116</v>
      </c>
      <c r="C169" s="16" t="s">
        <v>3161</v>
      </c>
      <c r="D169" s="16" t="s">
        <v>19</v>
      </c>
      <c r="E169" s="16" t="s">
        <v>8</v>
      </c>
      <c r="F169" s="16" t="s">
        <v>3180</v>
      </c>
      <c r="G169" s="16" t="s">
        <v>4250</v>
      </c>
      <c r="H169" s="19">
        <v>43566.433240740742</v>
      </c>
      <c r="I169" s="19">
        <v>43571.5</v>
      </c>
      <c r="J169" s="20">
        <v>0</v>
      </c>
    </row>
    <row r="170" spans="1:10" x14ac:dyDescent="0.25">
      <c r="A170" s="16" t="s">
        <v>8959</v>
      </c>
      <c r="B170" s="16" t="s">
        <v>200</v>
      </c>
      <c r="C170" s="16" t="s">
        <v>3188</v>
      </c>
      <c r="D170" s="16" t="s">
        <v>7</v>
      </c>
      <c r="E170" s="16" t="s">
        <v>14</v>
      </c>
      <c r="F170" s="16" t="s">
        <v>3180</v>
      </c>
      <c r="G170" s="16" t="s">
        <v>4250</v>
      </c>
      <c r="H170" s="19">
        <v>43564.377500000002</v>
      </c>
      <c r="I170" s="19">
        <v>43571.5</v>
      </c>
      <c r="J170" s="20">
        <v>0</v>
      </c>
    </row>
    <row r="171" spans="1:10" x14ac:dyDescent="0.25">
      <c r="A171" s="16" t="s">
        <v>8960</v>
      </c>
      <c r="B171" s="16" t="s">
        <v>3335</v>
      </c>
      <c r="C171" s="16" t="s">
        <v>3161</v>
      </c>
      <c r="D171" s="16" t="s">
        <v>30</v>
      </c>
      <c r="E171" s="16" t="s">
        <v>38</v>
      </c>
      <c r="F171" s="16" t="s">
        <v>3182</v>
      </c>
      <c r="G171" s="16" t="s">
        <v>4250</v>
      </c>
      <c r="H171" s="19">
        <v>43566.438587962963</v>
      </c>
      <c r="I171" s="19">
        <v>43571.5</v>
      </c>
      <c r="J171" s="20">
        <v>0</v>
      </c>
    </row>
    <row r="172" spans="1:10" x14ac:dyDescent="0.25">
      <c r="A172" s="16" t="s">
        <v>8961</v>
      </c>
      <c r="B172" s="16" t="s">
        <v>151</v>
      </c>
      <c r="C172" s="16" t="s">
        <v>3163</v>
      </c>
      <c r="D172" s="16" t="s">
        <v>33</v>
      </c>
      <c r="E172" s="16" t="s">
        <v>35</v>
      </c>
      <c r="F172" s="16" t="s">
        <v>3183</v>
      </c>
      <c r="G172" s="16" t="s">
        <v>4250</v>
      </c>
      <c r="H172" s="19">
        <v>43564.379803240743</v>
      </c>
      <c r="I172" s="19">
        <v>43571.5</v>
      </c>
      <c r="J172" s="20">
        <v>0</v>
      </c>
    </row>
    <row r="173" spans="1:10" x14ac:dyDescent="0.25">
      <c r="A173" s="16" t="s">
        <v>8962</v>
      </c>
      <c r="B173" s="16" t="s">
        <v>92</v>
      </c>
      <c r="C173" s="16" t="s">
        <v>3160</v>
      </c>
      <c r="D173" s="16" t="s">
        <v>31</v>
      </c>
      <c r="E173" s="16" t="s">
        <v>14</v>
      </c>
      <c r="F173" s="16" t="s">
        <v>3180</v>
      </c>
      <c r="G173" s="16" t="s">
        <v>4250</v>
      </c>
      <c r="H173" s="19">
        <v>43566.458298611113</v>
      </c>
      <c r="I173" s="19">
        <v>43567.5</v>
      </c>
      <c r="J173" s="20">
        <v>0</v>
      </c>
    </row>
    <row r="174" spans="1:10" x14ac:dyDescent="0.25">
      <c r="A174" s="16" t="s">
        <v>8963</v>
      </c>
      <c r="B174" s="16" t="s">
        <v>366</v>
      </c>
      <c r="C174" s="16" t="s">
        <v>3163</v>
      </c>
      <c r="D174" s="16" t="s">
        <v>26</v>
      </c>
      <c r="E174" s="16" t="s">
        <v>8</v>
      </c>
      <c r="F174" s="16" t="s">
        <v>3180</v>
      </c>
      <c r="G174" s="16" t="s">
        <v>4250</v>
      </c>
      <c r="H174" s="19">
        <v>43564.408553240741</v>
      </c>
      <c r="I174" s="19">
        <v>43571.5</v>
      </c>
      <c r="J174" s="20">
        <v>0</v>
      </c>
    </row>
    <row r="175" spans="1:10" x14ac:dyDescent="0.25">
      <c r="A175" s="16" t="s">
        <v>8964</v>
      </c>
      <c r="B175" s="16" t="s">
        <v>3364</v>
      </c>
      <c r="C175" s="16" t="s">
        <v>3161</v>
      </c>
      <c r="D175" s="16" t="s">
        <v>29</v>
      </c>
      <c r="E175" s="16" t="s">
        <v>38</v>
      </c>
      <c r="F175" s="16" t="s">
        <v>3182</v>
      </c>
      <c r="G175" s="16" t="s">
        <v>4250</v>
      </c>
      <c r="H175" s="19">
        <v>43566.459074074075</v>
      </c>
      <c r="I175" s="19">
        <v>43571.5</v>
      </c>
      <c r="J175" s="20">
        <v>0</v>
      </c>
    </row>
    <row r="176" spans="1:10" x14ac:dyDescent="0.25">
      <c r="A176" s="16" t="s">
        <v>8965</v>
      </c>
      <c r="B176" s="16" t="s">
        <v>156</v>
      </c>
      <c r="C176" s="16" t="s">
        <v>3161</v>
      </c>
      <c r="D176" s="16" t="s">
        <v>26</v>
      </c>
      <c r="E176" s="16" t="s">
        <v>22</v>
      </c>
      <c r="F176" s="16" t="s">
        <v>3182</v>
      </c>
      <c r="G176" s="16" t="s">
        <v>4250</v>
      </c>
      <c r="H176" s="19">
        <v>43564.438784722224</v>
      </c>
      <c r="I176" s="19">
        <v>43567.5</v>
      </c>
      <c r="J176" s="20">
        <v>0</v>
      </c>
    </row>
    <row r="177" spans="1:10" x14ac:dyDescent="0.25">
      <c r="A177" s="16" t="s">
        <v>8966</v>
      </c>
      <c r="B177" s="16" t="s">
        <v>3366</v>
      </c>
      <c r="C177" s="16" t="s">
        <v>3161</v>
      </c>
      <c r="D177" s="16" t="s">
        <v>29</v>
      </c>
      <c r="E177" s="16" t="s">
        <v>23</v>
      </c>
      <c r="F177" s="16" t="s">
        <v>3183</v>
      </c>
      <c r="G177" s="16" t="s">
        <v>4250</v>
      </c>
      <c r="H177" s="19">
        <v>43566.467013888891</v>
      </c>
      <c r="I177" s="19">
        <v>43571.5</v>
      </c>
      <c r="J177" s="20">
        <v>0</v>
      </c>
    </row>
    <row r="178" spans="1:10" x14ac:dyDescent="0.25">
      <c r="A178" s="16" t="s">
        <v>8967</v>
      </c>
      <c r="B178" s="16" t="s">
        <v>3418</v>
      </c>
      <c r="C178" s="16" t="s">
        <v>3166</v>
      </c>
      <c r="D178" s="16" t="s">
        <v>29</v>
      </c>
      <c r="E178" s="16" t="s">
        <v>38</v>
      </c>
      <c r="F178" s="16" t="s">
        <v>3182</v>
      </c>
      <c r="G178" s="16" t="s">
        <v>4250</v>
      </c>
      <c r="H178" s="19">
        <v>43567.281319444446</v>
      </c>
      <c r="I178" s="19">
        <v>43571.5</v>
      </c>
      <c r="J178" s="20">
        <v>0</v>
      </c>
    </row>
    <row r="179" spans="1:10" x14ac:dyDescent="0.25">
      <c r="A179" s="16" t="s">
        <v>8968</v>
      </c>
      <c r="B179" s="16" t="s">
        <v>301</v>
      </c>
      <c r="C179" s="16" t="s">
        <v>3161</v>
      </c>
      <c r="D179" s="16" t="s">
        <v>20</v>
      </c>
      <c r="E179" s="16" t="s">
        <v>14</v>
      </c>
      <c r="F179" s="16" t="s">
        <v>3180</v>
      </c>
      <c r="G179" s="16" t="s">
        <v>4250</v>
      </c>
      <c r="H179" s="19">
        <v>43566.469444444447</v>
      </c>
      <c r="I179" s="19">
        <v>43571.5</v>
      </c>
      <c r="J179" s="20">
        <v>0</v>
      </c>
    </row>
    <row r="180" spans="1:10" x14ac:dyDescent="0.25">
      <c r="A180" s="16" t="s">
        <v>8969</v>
      </c>
      <c r="B180" s="16" t="s">
        <v>336</v>
      </c>
      <c r="C180" s="16" t="s">
        <v>3163</v>
      </c>
      <c r="D180" s="16" t="s">
        <v>19</v>
      </c>
      <c r="E180" s="16" t="s">
        <v>10</v>
      </c>
      <c r="F180" s="16" t="s">
        <v>3182</v>
      </c>
      <c r="G180" s="16" t="s">
        <v>4250</v>
      </c>
      <c r="H180" s="19">
        <v>43563.370208333334</v>
      </c>
      <c r="I180" s="19">
        <v>43570.5</v>
      </c>
      <c r="J180" s="20">
        <v>0</v>
      </c>
    </row>
    <row r="181" spans="1:10" x14ac:dyDescent="0.25">
      <c r="A181" s="16" t="s">
        <v>8970</v>
      </c>
      <c r="B181" s="16" t="s">
        <v>232</v>
      </c>
      <c r="C181" s="16" t="s">
        <v>3161</v>
      </c>
      <c r="D181" s="16" t="s">
        <v>21</v>
      </c>
      <c r="E181" s="16" t="s">
        <v>22</v>
      </c>
      <c r="F181" s="16" t="s">
        <v>3182</v>
      </c>
      <c r="G181" s="16" t="s">
        <v>4250</v>
      </c>
      <c r="H181" s="19">
        <v>43566.477511574078</v>
      </c>
      <c r="I181" s="19">
        <v>43571.5</v>
      </c>
      <c r="J181" s="20">
        <v>0</v>
      </c>
    </row>
    <row r="182" spans="1:10" x14ac:dyDescent="0.25">
      <c r="A182" s="16" t="s">
        <v>8971</v>
      </c>
      <c r="B182" s="16" t="s">
        <v>108</v>
      </c>
      <c r="C182" s="16" t="s">
        <v>3163</v>
      </c>
      <c r="D182" s="16" t="s">
        <v>32</v>
      </c>
      <c r="E182" s="16" t="s">
        <v>14</v>
      </c>
      <c r="F182" s="16" t="s">
        <v>3180</v>
      </c>
      <c r="G182" s="16" t="s">
        <v>4250</v>
      </c>
      <c r="H182" s="19">
        <v>43563.421180555553</v>
      </c>
      <c r="I182" s="19">
        <v>43570.5</v>
      </c>
      <c r="J182" s="20">
        <v>0</v>
      </c>
    </row>
    <row r="183" spans="1:10" x14ac:dyDescent="0.25">
      <c r="A183" s="16" t="s">
        <v>8972</v>
      </c>
      <c r="B183" s="16" t="s">
        <v>134</v>
      </c>
      <c r="C183" s="16" t="s">
        <v>3161</v>
      </c>
      <c r="D183" s="16" t="s">
        <v>31</v>
      </c>
      <c r="E183" s="16" t="s">
        <v>9</v>
      </c>
      <c r="F183" s="16" t="s">
        <v>3184</v>
      </c>
      <c r="G183" s="16" t="s">
        <v>4250</v>
      </c>
      <c r="H183" s="19">
        <v>43566.478009259263</v>
      </c>
      <c r="I183" s="19">
        <v>43571.5</v>
      </c>
      <c r="J183" s="20">
        <v>0</v>
      </c>
    </row>
    <row r="184" spans="1:10" x14ac:dyDescent="0.25">
      <c r="A184" s="16" t="s">
        <v>8973</v>
      </c>
      <c r="B184" s="16" t="s">
        <v>227</v>
      </c>
      <c r="C184" s="16" t="s">
        <v>3163</v>
      </c>
      <c r="D184" s="16" t="s">
        <v>7</v>
      </c>
      <c r="E184" s="16" t="s">
        <v>8</v>
      </c>
      <c r="F184" s="16" t="s">
        <v>3180</v>
      </c>
      <c r="G184" s="16" t="s">
        <v>4250</v>
      </c>
      <c r="H184" s="19">
        <v>43564.320821759262</v>
      </c>
      <c r="I184" s="19">
        <v>43571.5</v>
      </c>
      <c r="J184" s="20">
        <v>0</v>
      </c>
    </row>
    <row r="185" spans="1:10" x14ac:dyDescent="0.25">
      <c r="A185" s="16" t="s">
        <v>8974</v>
      </c>
      <c r="B185" s="16" t="s">
        <v>457</v>
      </c>
      <c r="C185" s="16" t="s">
        <v>3161</v>
      </c>
      <c r="D185" s="16" t="s">
        <v>25</v>
      </c>
      <c r="E185" s="16" t="s">
        <v>14</v>
      </c>
      <c r="F185" s="16" t="s">
        <v>3180</v>
      </c>
      <c r="G185" s="16" t="s">
        <v>4250</v>
      </c>
      <c r="H185" s="19">
        <v>43566.478333333333</v>
      </c>
      <c r="I185" s="19">
        <v>43571.5</v>
      </c>
      <c r="J185" s="20">
        <v>0</v>
      </c>
    </row>
    <row r="186" spans="1:10" x14ac:dyDescent="0.25">
      <c r="A186" s="16" t="s">
        <v>8975</v>
      </c>
      <c r="B186" s="16" t="s">
        <v>263</v>
      </c>
      <c r="C186" s="16" t="s">
        <v>3163</v>
      </c>
      <c r="D186" s="16" t="s">
        <v>19</v>
      </c>
      <c r="E186" s="16" t="s">
        <v>9</v>
      </c>
      <c r="F186" s="16" t="s">
        <v>3184</v>
      </c>
      <c r="G186" s="16" t="s">
        <v>4250</v>
      </c>
      <c r="H186" s="19">
        <v>43564.379155092596</v>
      </c>
      <c r="I186" s="19">
        <v>43571.5</v>
      </c>
      <c r="J186" s="20">
        <v>0</v>
      </c>
    </row>
    <row r="187" spans="1:10" x14ac:dyDescent="0.25">
      <c r="A187" s="16" t="s">
        <v>8976</v>
      </c>
      <c r="B187" s="16" t="s">
        <v>386</v>
      </c>
      <c r="C187" s="16" t="s">
        <v>3161</v>
      </c>
      <c r="D187" s="16" t="s">
        <v>19</v>
      </c>
      <c r="E187" s="16" t="s">
        <v>14</v>
      </c>
      <c r="F187" s="16" t="s">
        <v>3180</v>
      </c>
      <c r="G187" s="16" t="s">
        <v>4250</v>
      </c>
      <c r="H187" s="19">
        <v>43566.481724537036</v>
      </c>
      <c r="I187" s="19">
        <v>43571.5</v>
      </c>
      <c r="J187" s="20">
        <v>0</v>
      </c>
    </row>
    <row r="188" spans="1:10" x14ac:dyDescent="0.25">
      <c r="A188" s="16" t="s">
        <v>8977</v>
      </c>
      <c r="B188" s="16" t="s">
        <v>430</v>
      </c>
      <c r="C188" s="16" t="s">
        <v>3163</v>
      </c>
      <c r="D188" s="16" t="s">
        <v>25</v>
      </c>
      <c r="E188" s="16" t="s">
        <v>14</v>
      </c>
      <c r="F188" s="16" t="s">
        <v>3180</v>
      </c>
      <c r="G188" s="16" t="s">
        <v>4250</v>
      </c>
      <c r="H188" s="19">
        <v>43564.428877314815</v>
      </c>
      <c r="I188" s="19">
        <v>43571.5</v>
      </c>
      <c r="J188" s="20">
        <v>0</v>
      </c>
    </row>
    <row r="189" spans="1:10" x14ac:dyDescent="0.25">
      <c r="A189" s="16" t="s">
        <v>8978</v>
      </c>
      <c r="B189" s="16" t="s">
        <v>573</v>
      </c>
      <c r="C189" s="16" t="s">
        <v>3161</v>
      </c>
      <c r="D189" s="16" t="s">
        <v>7</v>
      </c>
      <c r="E189" s="16" t="s">
        <v>8</v>
      </c>
      <c r="F189" s="16" t="s">
        <v>3180</v>
      </c>
      <c r="G189" s="16" t="s">
        <v>4250</v>
      </c>
      <c r="H189" s="19">
        <v>43566.482916666668</v>
      </c>
      <c r="I189" s="19">
        <v>43571.5</v>
      </c>
      <c r="J189" s="20">
        <v>0</v>
      </c>
    </row>
    <row r="190" spans="1:10" x14ac:dyDescent="0.25">
      <c r="A190" s="16" t="s">
        <v>8979</v>
      </c>
      <c r="B190" s="16" t="s">
        <v>60</v>
      </c>
      <c r="C190" s="16" t="s">
        <v>3162</v>
      </c>
      <c r="D190" s="16" t="s">
        <v>11</v>
      </c>
      <c r="E190" s="16" t="s">
        <v>14</v>
      </c>
      <c r="F190" s="16" t="s">
        <v>3180</v>
      </c>
      <c r="G190" s="16" t="s">
        <v>4250</v>
      </c>
      <c r="H190" s="19">
        <v>43559.379872685182</v>
      </c>
      <c r="I190" s="19">
        <v>43570.5</v>
      </c>
      <c r="J190" s="20">
        <v>0</v>
      </c>
    </row>
    <row r="191" spans="1:10" x14ac:dyDescent="0.25">
      <c r="A191" s="16" t="s">
        <v>8980</v>
      </c>
      <c r="B191" s="16" t="s">
        <v>317</v>
      </c>
      <c r="C191" s="16" t="s">
        <v>3161</v>
      </c>
      <c r="D191" s="16" t="s">
        <v>30</v>
      </c>
      <c r="E191" s="16" t="s">
        <v>18</v>
      </c>
      <c r="F191" s="16" t="s">
        <v>3185</v>
      </c>
      <c r="G191" s="16" t="s">
        <v>4250</v>
      </c>
      <c r="H191" s="19">
        <v>43566.483298611114</v>
      </c>
      <c r="I191" s="19">
        <v>43571.5</v>
      </c>
      <c r="J191" s="20">
        <v>0</v>
      </c>
    </row>
    <row r="192" spans="1:10" x14ac:dyDescent="0.25">
      <c r="A192" s="16" t="s">
        <v>8981</v>
      </c>
      <c r="B192" s="16" t="s">
        <v>276</v>
      </c>
      <c r="C192" s="16" t="s">
        <v>3163</v>
      </c>
      <c r="D192" s="16" t="s">
        <v>25</v>
      </c>
      <c r="E192" s="16" t="s">
        <v>14</v>
      </c>
      <c r="F192" s="16" t="s">
        <v>3180</v>
      </c>
      <c r="G192" s="16" t="s">
        <v>4250</v>
      </c>
      <c r="H192" s="19">
        <v>43563.598182870373</v>
      </c>
      <c r="I192" s="19">
        <v>43571.5</v>
      </c>
      <c r="J192" s="20">
        <v>0</v>
      </c>
    </row>
    <row r="193" spans="1:10" x14ac:dyDescent="0.25">
      <c r="A193" s="16" t="s">
        <v>8982</v>
      </c>
      <c r="B193" s="16" t="s">
        <v>488</v>
      </c>
      <c r="C193" s="16" t="s">
        <v>3161</v>
      </c>
      <c r="D193" s="16" t="s">
        <v>25</v>
      </c>
      <c r="E193" s="16" t="s">
        <v>14</v>
      </c>
      <c r="F193" s="16" t="s">
        <v>3180</v>
      </c>
      <c r="G193" s="16" t="s">
        <v>4250</v>
      </c>
      <c r="H193" s="19">
        <v>43566.486828703702</v>
      </c>
      <c r="I193" s="19">
        <v>43571.5</v>
      </c>
      <c r="J193" s="20">
        <v>0</v>
      </c>
    </row>
    <row r="194" spans="1:10" x14ac:dyDescent="0.25">
      <c r="A194" s="16" t="s">
        <v>8983</v>
      </c>
      <c r="B194" s="16" t="s">
        <v>189</v>
      </c>
      <c r="C194" s="16" t="s">
        <v>3163</v>
      </c>
      <c r="D194" s="16" t="s">
        <v>26</v>
      </c>
      <c r="E194" s="16" t="s">
        <v>10</v>
      </c>
      <c r="F194" s="16" t="s">
        <v>3182</v>
      </c>
      <c r="G194" s="16" t="s">
        <v>4250</v>
      </c>
      <c r="H194" s="19">
        <v>43564.385810185187</v>
      </c>
      <c r="I194" s="19">
        <v>43571.5</v>
      </c>
      <c r="J194" s="20">
        <v>0</v>
      </c>
    </row>
    <row r="195" spans="1:10" x14ac:dyDescent="0.25">
      <c r="A195" s="16" t="s">
        <v>8984</v>
      </c>
      <c r="B195" s="16" t="s">
        <v>234</v>
      </c>
      <c r="C195" s="16" t="s">
        <v>3161</v>
      </c>
      <c r="D195" s="16" t="s">
        <v>19</v>
      </c>
      <c r="E195" s="16" t="s">
        <v>10</v>
      </c>
      <c r="F195" s="16" t="s">
        <v>3182</v>
      </c>
      <c r="G195" s="16" t="s">
        <v>4250</v>
      </c>
      <c r="H195" s="19">
        <v>43566.489594907405</v>
      </c>
      <c r="I195" s="19">
        <v>43571.5</v>
      </c>
      <c r="J195" s="20">
        <v>0</v>
      </c>
    </row>
    <row r="196" spans="1:10" x14ac:dyDescent="0.25">
      <c r="A196" s="16" t="s">
        <v>8985</v>
      </c>
      <c r="B196" s="16" t="s">
        <v>103</v>
      </c>
      <c r="C196" s="16" t="s">
        <v>3188</v>
      </c>
      <c r="D196" s="16" t="s">
        <v>19</v>
      </c>
      <c r="E196" s="16" t="s">
        <v>14</v>
      </c>
      <c r="F196" s="16" t="s">
        <v>3180</v>
      </c>
      <c r="G196" s="16" t="s">
        <v>4250</v>
      </c>
      <c r="H196" s="19">
        <v>43563.376134259262</v>
      </c>
      <c r="I196" s="19">
        <v>43570.5</v>
      </c>
      <c r="J196" s="20">
        <v>0</v>
      </c>
    </row>
    <row r="197" spans="1:10" x14ac:dyDescent="0.25">
      <c r="A197" s="16" t="s">
        <v>8986</v>
      </c>
      <c r="B197" s="16" t="s">
        <v>928</v>
      </c>
      <c r="C197" s="16" t="s">
        <v>3161</v>
      </c>
      <c r="D197" s="16" t="s">
        <v>46</v>
      </c>
      <c r="E197" s="16" t="s">
        <v>34</v>
      </c>
      <c r="F197" s="16" t="s">
        <v>3185</v>
      </c>
      <c r="G197" s="16" t="s">
        <v>4250</v>
      </c>
      <c r="H197" s="19">
        <v>43566.499826388892</v>
      </c>
      <c r="I197" s="19">
        <v>43571.5</v>
      </c>
      <c r="J197" s="20">
        <v>0</v>
      </c>
    </row>
    <row r="198" spans="1:10" x14ac:dyDescent="0.25">
      <c r="A198" s="16" t="s">
        <v>8987</v>
      </c>
      <c r="B198" s="16" t="s">
        <v>357</v>
      </c>
      <c r="C198" s="16" t="s">
        <v>3161</v>
      </c>
      <c r="D198" s="16" t="s">
        <v>15</v>
      </c>
      <c r="E198" s="16" t="s">
        <v>14</v>
      </c>
      <c r="F198" s="16" t="s">
        <v>3180</v>
      </c>
      <c r="G198" s="16" t="s">
        <v>4250</v>
      </c>
      <c r="H198" s="19">
        <v>43564.481666666667</v>
      </c>
      <c r="I198" s="19">
        <v>43567.5</v>
      </c>
      <c r="J198" s="20">
        <v>0</v>
      </c>
    </row>
    <row r="199" spans="1:10" x14ac:dyDescent="0.25">
      <c r="A199" s="16" t="s">
        <v>8988</v>
      </c>
      <c r="B199" s="16" t="s">
        <v>481</v>
      </c>
      <c r="C199" s="16" t="s">
        <v>3166</v>
      </c>
      <c r="D199" s="16" t="s">
        <v>44</v>
      </c>
      <c r="E199" s="16" t="s">
        <v>39</v>
      </c>
      <c r="F199" s="16" t="s">
        <v>3181</v>
      </c>
      <c r="G199" s="16" t="s">
        <v>4250</v>
      </c>
      <c r="H199" s="19">
        <v>43566.60701388889</v>
      </c>
      <c r="I199" s="19">
        <v>43571.5</v>
      </c>
      <c r="J199" s="20">
        <v>0</v>
      </c>
    </row>
    <row r="200" spans="1:10" x14ac:dyDescent="0.25">
      <c r="A200" s="16" t="s">
        <v>8989</v>
      </c>
      <c r="B200" s="16" t="s">
        <v>148</v>
      </c>
      <c r="C200" s="16" t="s">
        <v>3161</v>
      </c>
      <c r="D200" s="16" t="s">
        <v>19</v>
      </c>
      <c r="E200" s="16" t="s">
        <v>8</v>
      </c>
      <c r="F200" s="16" t="s">
        <v>3180</v>
      </c>
      <c r="G200" s="16" t="s">
        <v>4250</v>
      </c>
      <c r="H200" s="19">
        <v>43564.360590277778</v>
      </c>
      <c r="I200" s="19">
        <v>43567.5</v>
      </c>
      <c r="J200" s="20">
        <v>0</v>
      </c>
    </row>
    <row r="201" spans="1:10" x14ac:dyDescent="0.25">
      <c r="A201" s="16" t="s">
        <v>8990</v>
      </c>
      <c r="B201" s="16" t="s">
        <v>605</v>
      </c>
      <c r="C201" s="16" t="s">
        <v>3160</v>
      </c>
      <c r="D201" s="16" t="s">
        <v>43</v>
      </c>
      <c r="E201" s="16" t="s">
        <v>39</v>
      </c>
      <c r="F201" s="16" t="s">
        <v>3181</v>
      </c>
      <c r="G201" s="16" t="s">
        <v>4250</v>
      </c>
      <c r="H201" s="19">
        <v>43566.678807870368</v>
      </c>
      <c r="I201" s="19">
        <v>43567.5</v>
      </c>
      <c r="J201" s="20">
        <v>0</v>
      </c>
    </row>
    <row r="202" spans="1:10" x14ac:dyDescent="0.25">
      <c r="A202" s="16" t="s">
        <v>8991</v>
      </c>
      <c r="B202" s="16" t="s">
        <v>285</v>
      </c>
      <c r="C202" s="16" t="s">
        <v>3160</v>
      </c>
      <c r="D202" s="16" t="s">
        <v>26</v>
      </c>
      <c r="E202" s="16" t="s">
        <v>10</v>
      </c>
      <c r="F202" s="16" t="s">
        <v>3182</v>
      </c>
      <c r="G202" s="16" t="s">
        <v>4250</v>
      </c>
      <c r="H202" s="19">
        <v>43567.750775462962</v>
      </c>
      <c r="I202" s="19">
        <v>43570.5</v>
      </c>
      <c r="J202" s="20">
        <v>0</v>
      </c>
    </row>
    <row r="203" spans="1:10" x14ac:dyDescent="0.25">
      <c r="A203" s="16" t="s">
        <v>8992</v>
      </c>
      <c r="B203" s="16" t="s">
        <v>3665</v>
      </c>
      <c r="C203" s="16" t="s">
        <v>3160</v>
      </c>
      <c r="D203" s="16" t="s">
        <v>42</v>
      </c>
      <c r="E203" s="16" t="s">
        <v>38</v>
      </c>
      <c r="F203" s="16" t="s">
        <v>3182</v>
      </c>
      <c r="G203" s="16" t="s">
        <v>4250</v>
      </c>
      <c r="H203" s="19">
        <v>43570.36891203704</v>
      </c>
      <c r="I203" s="19">
        <v>43571.5</v>
      </c>
      <c r="J203" s="20">
        <v>0</v>
      </c>
    </row>
    <row r="204" spans="1:10" x14ac:dyDescent="0.25">
      <c r="A204" s="16" t="s">
        <v>8993</v>
      </c>
      <c r="B204" s="16" t="s">
        <v>477</v>
      </c>
      <c r="C204" s="16" t="s">
        <v>3160</v>
      </c>
      <c r="D204" s="16" t="s">
        <v>21</v>
      </c>
      <c r="E204" s="16" t="s">
        <v>8</v>
      </c>
      <c r="F204" s="16" t="s">
        <v>3180</v>
      </c>
      <c r="G204" s="16" t="s">
        <v>4250</v>
      </c>
      <c r="H204" s="19">
        <v>43570.369027777779</v>
      </c>
      <c r="I204" s="19">
        <v>43571.5</v>
      </c>
      <c r="J204" s="20">
        <v>0</v>
      </c>
    </row>
    <row r="205" spans="1:10" x14ac:dyDescent="0.25">
      <c r="A205" s="16" t="s">
        <v>8994</v>
      </c>
      <c r="B205" s="16" t="s">
        <v>346</v>
      </c>
      <c r="C205" s="16" t="s">
        <v>3160</v>
      </c>
      <c r="D205" s="16" t="s">
        <v>19</v>
      </c>
      <c r="E205" s="16" t="s">
        <v>10</v>
      </c>
      <c r="F205" s="16" t="s">
        <v>3182</v>
      </c>
      <c r="G205" s="16" t="s">
        <v>4250</v>
      </c>
      <c r="H205" s="19">
        <v>43567.31695601852</v>
      </c>
      <c r="I205" s="19">
        <v>43570.5</v>
      </c>
      <c r="J205" s="20">
        <v>0</v>
      </c>
    </row>
    <row r="206" spans="1:10" x14ac:dyDescent="0.25">
      <c r="A206" s="16" t="s">
        <v>8995</v>
      </c>
      <c r="B206" s="16" t="s">
        <v>3566</v>
      </c>
      <c r="C206" s="16" t="s">
        <v>3160</v>
      </c>
      <c r="D206" s="16" t="s">
        <v>42</v>
      </c>
      <c r="E206" s="16" t="s">
        <v>38</v>
      </c>
      <c r="F206" s="16" t="s">
        <v>3182</v>
      </c>
      <c r="G206" s="16" t="s">
        <v>4250</v>
      </c>
      <c r="H206" s="19">
        <v>43567.812488425923</v>
      </c>
      <c r="I206" s="19">
        <v>43570.5</v>
      </c>
      <c r="J206" s="20">
        <v>0</v>
      </c>
    </row>
    <row r="207" spans="1:10" x14ac:dyDescent="0.25">
      <c r="A207" s="16" t="s">
        <v>8996</v>
      </c>
      <c r="B207" s="16" t="s">
        <v>462</v>
      </c>
      <c r="C207" s="16" t="s">
        <v>3166</v>
      </c>
      <c r="D207" s="16" t="s">
        <v>21</v>
      </c>
      <c r="E207" s="16" t="s">
        <v>9</v>
      </c>
      <c r="F207" s="16" t="s">
        <v>3184</v>
      </c>
      <c r="G207" s="16" t="s">
        <v>4250</v>
      </c>
      <c r="H207" s="19">
        <v>43567.359664351854</v>
      </c>
      <c r="I207" s="19">
        <v>43571.5</v>
      </c>
      <c r="J207" s="20">
        <v>0</v>
      </c>
    </row>
    <row r="208" spans="1:10" x14ac:dyDescent="0.25">
      <c r="A208" s="16" t="s">
        <v>8997</v>
      </c>
      <c r="B208" s="16" t="s">
        <v>3571</v>
      </c>
      <c r="C208" s="16" t="s">
        <v>3160</v>
      </c>
      <c r="D208" s="16" t="s">
        <v>16</v>
      </c>
      <c r="E208" s="16" t="s">
        <v>38</v>
      </c>
      <c r="F208" s="16" t="s">
        <v>3182</v>
      </c>
      <c r="G208" s="16" t="s">
        <v>4250</v>
      </c>
      <c r="H208" s="19">
        <v>43567.858275462961</v>
      </c>
      <c r="I208" s="19">
        <v>43570.5</v>
      </c>
      <c r="J208" s="20">
        <v>0</v>
      </c>
    </row>
    <row r="209" spans="1:10" x14ac:dyDescent="0.25">
      <c r="A209" s="16" t="s">
        <v>8998</v>
      </c>
      <c r="B209" s="16" t="s">
        <v>387</v>
      </c>
      <c r="C209" s="16" t="s">
        <v>3166</v>
      </c>
      <c r="D209" s="16" t="s">
        <v>21</v>
      </c>
      <c r="E209" s="16" t="s">
        <v>10</v>
      </c>
      <c r="F209" s="16" t="s">
        <v>3182</v>
      </c>
      <c r="G209" s="16" t="s">
        <v>4250</v>
      </c>
      <c r="H209" s="19">
        <v>43567.36010416667</v>
      </c>
      <c r="I209" s="19">
        <v>43571.5</v>
      </c>
      <c r="J209" s="20">
        <v>0</v>
      </c>
    </row>
    <row r="210" spans="1:10" x14ac:dyDescent="0.25">
      <c r="A210" s="16" t="s">
        <v>8999</v>
      </c>
      <c r="B210" s="16" t="s">
        <v>850</v>
      </c>
      <c r="C210" s="16" t="s">
        <v>3160</v>
      </c>
      <c r="D210" s="16" t="s">
        <v>28</v>
      </c>
      <c r="E210" s="16" t="s">
        <v>24</v>
      </c>
      <c r="F210" s="16" t="s">
        <v>3183</v>
      </c>
      <c r="G210" s="16" t="s">
        <v>4250</v>
      </c>
      <c r="H210" s="19">
        <v>43567.872569444444</v>
      </c>
      <c r="I210" s="19">
        <v>43570.5</v>
      </c>
      <c r="J210" s="20">
        <v>0</v>
      </c>
    </row>
    <row r="211" spans="1:10" x14ac:dyDescent="0.25">
      <c r="A211" s="16" t="s">
        <v>9000</v>
      </c>
      <c r="B211" s="16" t="s">
        <v>3453</v>
      </c>
      <c r="C211" s="16" t="s">
        <v>3166</v>
      </c>
      <c r="D211" s="16" t="s">
        <v>42</v>
      </c>
      <c r="E211" s="16" t="s">
        <v>23</v>
      </c>
      <c r="F211" s="16" t="s">
        <v>3183</v>
      </c>
      <c r="G211" s="16" t="s">
        <v>4250</v>
      </c>
      <c r="H211" s="19">
        <v>43567.360300925924</v>
      </c>
      <c r="I211" s="19">
        <v>43571.5</v>
      </c>
      <c r="J211" s="20">
        <v>0</v>
      </c>
    </row>
    <row r="212" spans="1:10" x14ac:dyDescent="0.25">
      <c r="A212" s="16" t="s">
        <v>9001</v>
      </c>
      <c r="B212" s="16" t="s">
        <v>3576</v>
      </c>
      <c r="C212" s="16" t="s">
        <v>3160</v>
      </c>
      <c r="D212" s="16" t="s">
        <v>42</v>
      </c>
      <c r="E212" s="16" t="s">
        <v>23</v>
      </c>
      <c r="F212" s="16" t="s">
        <v>3183</v>
      </c>
      <c r="G212" s="16" t="s">
        <v>4250</v>
      </c>
      <c r="H212" s="19">
        <v>43570.36378472222</v>
      </c>
      <c r="I212" s="19">
        <v>43571.5</v>
      </c>
      <c r="J212" s="20">
        <v>0</v>
      </c>
    </row>
    <row r="213" spans="1:10" x14ac:dyDescent="0.25">
      <c r="A213" s="16" t="s">
        <v>9002</v>
      </c>
      <c r="B213" s="16" t="s">
        <v>223</v>
      </c>
      <c r="C213" s="16" t="s">
        <v>3166</v>
      </c>
      <c r="D213" s="16" t="s">
        <v>31</v>
      </c>
      <c r="E213" s="16" t="s">
        <v>9</v>
      </c>
      <c r="F213" s="16" t="s">
        <v>3184</v>
      </c>
      <c r="G213" s="16" t="s">
        <v>4250</v>
      </c>
      <c r="H213" s="19">
        <v>43567.360775462963</v>
      </c>
      <c r="I213" s="19">
        <v>43571.5</v>
      </c>
      <c r="J213" s="20">
        <v>0</v>
      </c>
    </row>
    <row r="214" spans="1:10" x14ac:dyDescent="0.25">
      <c r="A214" s="16" t="s">
        <v>9003</v>
      </c>
      <c r="B214" s="16" t="s">
        <v>276</v>
      </c>
      <c r="C214" s="16" t="s">
        <v>3160</v>
      </c>
      <c r="D214" s="16" t="s">
        <v>32</v>
      </c>
      <c r="E214" s="16" t="s">
        <v>14</v>
      </c>
      <c r="F214" s="16" t="s">
        <v>3180</v>
      </c>
      <c r="G214" s="16" t="s">
        <v>4250</v>
      </c>
      <c r="H214" s="19">
        <v>43570.286944444444</v>
      </c>
      <c r="I214" s="19">
        <v>43571.5</v>
      </c>
      <c r="J214" s="20">
        <v>0</v>
      </c>
    </row>
    <row r="215" spans="1:10" x14ac:dyDescent="0.25">
      <c r="A215" s="16" t="s">
        <v>9004</v>
      </c>
      <c r="B215" s="16" t="s">
        <v>228</v>
      </c>
      <c r="C215" s="16" t="s">
        <v>3166</v>
      </c>
      <c r="D215" s="16" t="s">
        <v>32</v>
      </c>
      <c r="E215" s="16" t="s">
        <v>14</v>
      </c>
      <c r="F215" s="16" t="s">
        <v>3180</v>
      </c>
      <c r="G215" s="16" t="s">
        <v>4250</v>
      </c>
      <c r="H215" s="19">
        <v>43567.362974537034</v>
      </c>
      <c r="I215" s="19">
        <v>43571.5</v>
      </c>
      <c r="J215" s="20">
        <v>0</v>
      </c>
    </row>
    <row r="216" spans="1:10" x14ac:dyDescent="0.25">
      <c r="A216" s="16" t="s">
        <v>9005</v>
      </c>
      <c r="B216" s="16" t="s">
        <v>3578</v>
      </c>
      <c r="C216" s="16" t="s">
        <v>3160</v>
      </c>
      <c r="D216" s="16" t="s">
        <v>32</v>
      </c>
      <c r="E216" s="16" t="s">
        <v>40</v>
      </c>
      <c r="F216" s="16" t="s">
        <v>3180</v>
      </c>
      <c r="G216" s="16" t="s">
        <v>4250</v>
      </c>
      <c r="H216" s="19">
        <v>43570.29446759259</v>
      </c>
      <c r="I216" s="19">
        <v>43571.5</v>
      </c>
      <c r="J216" s="20">
        <v>0</v>
      </c>
    </row>
    <row r="217" spans="1:10" x14ac:dyDescent="0.25">
      <c r="A217" s="16" t="s">
        <v>9006</v>
      </c>
      <c r="B217" s="16" t="s">
        <v>684</v>
      </c>
      <c r="C217" s="16" t="s">
        <v>3160</v>
      </c>
      <c r="D217" s="16" t="s">
        <v>29</v>
      </c>
      <c r="E217" s="16" t="s">
        <v>24</v>
      </c>
      <c r="F217" s="16" t="s">
        <v>3183</v>
      </c>
      <c r="G217" s="16" t="s">
        <v>4250</v>
      </c>
      <c r="H217" s="19">
        <v>43567.364571759259</v>
      </c>
      <c r="I217" s="19">
        <v>43570.5</v>
      </c>
      <c r="J217" s="20">
        <v>0</v>
      </c>
    </row>
    <row r="218" spans="1:10" x14ac:dyDescent="0.25">
      <c r="A218" s="16" t="s">
        <v>9007</v>
      </c>
      <c r="B218" s="16" t="s">
        <v>78</v>
      </c>
      <c r="C218" s="16" t="s">
        <v>3160</v>
      </c>
      <c r="D218" s="16" t="s">
        <v>31</v>
      </c>
      <c r="E218" s="16" t="s">
        <v>8</v>
      </c>
      <c r="F218" s="16" t="s">
        <v>3180</v>
      </c>
      <c r="G218" s="16" t="s">
        <v>4250</v>
      </c>
      <c r="H218" s="19">
        <v>43570.295844907407</v>
      </c>
      <c r="I218" s="19">
        <v>43571.5</v>
      </c>
      <c r="J218" s="20">
        <v>0</v>
      </c>
    </row>
    <row r="219" spans="1:10" x14ac:dyDescent="0.25">
      <c r="A219" s="16" t="s">
        <v>9008</v>
      </c>
      <c r="B219" s="16" t="s">
        <v>3456</v>
      </c>
      <c r="C219" s="16" t="s">
        <v>3160</v>
      </c>
      <c r="D219" s="16" t="s">
        <v>42</v>
      </c>
      <c r="E219" s="16" t="s">
        <v>38</v>
      </c>
      <c r="F219" s="16" t="s">
        <v>3182</v>
      </c>
      <c r="G219" s="16" t="s">
        <v>4250</v>
      </c>
      <c r="H219" s="19">
        <v>43567.36582175926</v>
      </c>
      <c r="I219" s="19">
        <v>43570.5</v>
      </c>
      <c r="J219" s="20">
        <v>0</v>
      </c>
    </row>
    <row r="220" spans="1:10" x14ac:dyDescent="0.25">
      <c r="A220" s="16" t="s">
        <v>9009</v>
      </c>
      <c r="B220" s="16" t="s">
        <v>3584</v>
      </c>
      <c r="C220" s="16" t="s">
        <v>3160</v>
      </c>
      <c r="D220" s="16" t="s">
        <v>42</v>
      </c>
      <c r="E220" s="16" t="s">
        <v>38</v>
      </c>
      <c r="F220" s="16" t="s">
        <v>3182</v>
      </c>
      <c r="G220" s="16" t="s">
        <v>4250</v>
      </c>
      <c r="H220" s="19">
        <v>43570.354050925926</v>
      </c>
      <c r="I220" s="19">
        <v>43571.5</v>
      </c>
      <c r="J220" s="20">
        <v>0</v>
      </c>
    </row>
    <row r="221" spans="1:10" x14ac:dyDescent="0.25">
      <c r="A221" s="16" t="s">
        <v>9010</v>
      </c>
      <c r="B221" s="16" t="s">
        <v>329</v>
      </c>
      <c r="C221" s="16" t="s">
        <v>3166</v>
      </c>
      <c r="D221" s="16" t="s">
        <v>25</v>
      </c>
      <c r="E221" s="16" t="s">
        <v>14</v>
      </c>
      <c r="F221" s="16" t="s">
        <v>3180</v>
      </c>
      <c r="G221" s="16" t="s">
        <v>4250</v>
      </c>
      <c r="H221" s="19">
        <v>43567.368935185186</v>
      </c>
      <c r="I221" s="19">
        <v>43571.5</v>
      </c>
      <c r="J221" s="20">
        <v>0</v>
      </c>
    </row>
    <row r="222" spans="1:10" x14ac:dyDescent="0.25">
      <c r="A222" s="16" t="s">
        <v>9011</v>
      </c>
      <c r="B222" s="16" t="s">
        <v>700</v>
      </c>
      <c r="C222" s="16" t="s">
        <v>3160</v>
      </c>
      <c r="D222" s="16" t="s">
        <v>31</v>
      </c>
      <c r="E222" s="16" t="s">
        <v>22</v>
      </c>
      <c r="F222" s="16" t="s">
        <v>3182</v>
      </c>
      <c r="G222" s="16" t="s">
        <v>4250</v>
      </c>
      <c r="H222" s="19">
        <v>43570.302245370367</v>
      </c>
      <c r="I222" s="19">
        <v>43571.5</v>
      </c>
      <c r="J222" s="20">
        <v>0</v>
      </c>
    </row>
    <row r="223" spans="1:10" x14ac:dyDescent="0.25">
      <c r="A223" s="16" t="s">
        <v>9012</v>
      </c>
      <c r="B223" s="16" t="s">
        <v>486</v>
      </c>
      <c r="C223" s="16" t="s">
        <v>3160</v>
      </c>
      <c r="D223" s="16" t="s">
        <v>19</v>
      </c>
      <c r="E223" s="16" t="s">
        <v>14</v>
      </c>
      <c r="F223" s="16" t="s">
        <v>3180</v>
      </c>
      <c r="G223" s="16" t="s">
        <v>4250</v>
      </c>
      <c r="H223" s="19">
        <v>43567.371562499997</v>
      </c>
      <c r="I223" s="19">
        <v>43570.5</v>
      </c>
      <c r="J223" s="20">
        <v>0</v>
      </c>
    </row>
    <row r="224" spans="1:10" x14ac:dyDescent="0.25">
      <c r="A224" s="16" t="s">
        <v>9013</v>
      </c>
      <c r="B224" s="16" t="s">
        <v>3592</v>
      </c>
      <c r="C224" s="16" t="s">
        <v>3160</v>
      </c>
      <c r="D224" s="16" t="s">
        <v>29</v>
      </c>
      <c r="E224" s="16" t="s">
        <v>23</v>
      </c>
      <c r="F224" s="16" t="s">
        <v>3183</v>
      </c>
      <c r="G224" s="16" t="s">
        <v>4250</v>
      </c>
      <c r="H224" s="19">
        <v>43570.310856481483</v>
      </c>
      <c r="I224" s="19">
        <v>43571.5</v>
      </c>
      <c r="J224" s="20">
        <v>0</v>
      </c>
    </row>
    <row r="225" spans="1:10" x14ac:dyDescent="0.25">
      <c r="A225" s="16" t="s">
        <v>9014</v>
      </c>
      <c r="B225" s="16" t="s">
        <v>519</v>
      </c>
      <c r="C225" s="16" t="s">
        <v>3166</v>
      </c>
      <c r="D225" s="16" t="s">
        <v>30</v>
      </c>
      <c r="E225" s="16" t="s">
        <v>17</v>
      </c>
      <c r="F225" s="16" t="s">
        <v>3185</v>
      </c>
      <c r="G225" s="16" t="s">
        <v>4250</v>
      </c>
      <c r="H225" s="19">
        <v>43567.377118055556</v>
      </c>
      <c r="I225" s="19">
        <v>43571.5</v>
      </c>
      <c r="J225" s="20">
        <v>0</v>
      </c>
    </row>
    <row r="226" spans="1:10" x14ac:dyDescent="0.25">
      <c r="A226" s="16" t="s">
        <v>9015</v>
      </c>
      <c r="B226" s="16" t="s">
        <v>815</v>
      </c>
      <c r="C226" s="16" t="s">
        <v>3160</v>
      </c>
      <c r="D226" s="16" t="s">
        <v>32</v>
      </c>
      <c r="E226" s="16" t="s">
        <v>14</v>
      </c>
      <c r="F226" s="16" t="s">
        <v>3180</v>
      </c>
      <c r="G226" s="16" t="s">
        <v>4250</v>
      </c>
      <c r="H226" s="19">
        <v>43570.311921296299</v>
      </c>
      <c r="I226" s="19">
        <v>43571.5</v>
      </c>
      <c r="J226" s="20">
        <v>0</v>
      </c>
    </row>
    <row r="227" spans="1:10" x14ac:dyDescent="0.25">
      <c r="A227" s="16" t="s">
        <v>9016</v>
      </c>
      <c r="B227" s="16" t="s">
        <v>310</v>
      </c>
      <c r="C227" s="16" t="s">
        <v>3164</v>
      </c>
      <c r="D227" s="16" t="s">
        <v>26</v>
      </c>
      <c r="E227" s="16" t="s">
        <v>8</v>
      </c>
      <c r="F227" s="16" t="s">
        <v>3180</v>
      </c>
      <c r="G227" s="16" t="s">
        <v>4250</v>
      </c>
      <c r="H227" s="19">
        <v>43567.379513888889</v>
      </c>
      <c r="I227" s="19">
        <v>43571.5</v>
      </c>
      <c r="J227" s="20">
        <v>0</v>
      </c>
    </row>
    <row r="228" spans="1:10" x14ac:dyDescent="0.25">
      <c r="A228" s="16" t="s">
        <v>9017</v>
      </c>
      <c r="B228" s="16" t="s">
        <v>609</v>
      </c>
      <c r="C228" s="16" t="s">
        <v>3160</v>
      </c>
      <c r="D228" s="16" t="s">
        <v>31</v>
      </c>
      <c r="E228" s="16" t="s">
        <v>9</v>
      </c>
      <c r="F228" s="16" t="s">
        <v>3184</v>
      </c>
      <c r="G228" s="16" t="s">
        <v>4250</v>
      </c>
      <c r="H228" s="19">
        <v>43570.316689814812</v>
      </c>
      <c r="I228" s="19">
        <v>43571.5</v>
      </c>
      <c r="J228" s="20">
        <v>0</v>
      </c>
    </row>
    <row r="229" spans="1:10" x14ac:dyDescent="0.25">
      <c r="A229" s="16" t="s">
        <v>9018</v>
      </c>
      <c r="B229" s="16" t="s">
        <v>846</v>
      </c>
      <c r="C229" s="16" t="s">
        <v>3166</v>
      </c>
      <c r="D229" s="16" t="s">
        <v>43</v>
      </c>
      <c r="E229" s="16" t="s">
        <v>39</v>
      </c>
      <c r="F229" s="16" t="s">
        <v>3181</v>
      </c>
      <c r="G229" s="16" t="s">
        <v>4250</v>
      </c>
      <c r="H229" s="19">
        <v>43567.392407407409</v>
      </c>
      <c r="I229" s="19">
        <v>43571.5</v>
      </c>
      <c r="J229" s="20">
        <v>0</v>
      </c>
    </row>
    <row r="230" spans="1:10" x14ac:dyDescent="0.25">
      <c r="A230" s="16" t="s">
        <v>9019</v>
      </c>
      <c r="B230" s="16" t="s">
        <v>3578</v>
      </c>
      <c r="C230" s="16" t="s">
        <v>3160</v>
      </c>
      <c r="D230" s="16" t="s">
        <v>28</v>
      </c>
      <c r="E230" s="16" t="s">
        <v>40</v>
      </c>
      <c r="F230" s="16" t="s">
        <v>3180</v>
      </c>
      <c r="G230" s="16" t="s">
        <v>4250</v>
      </c>
      <c r="H230" s="19">
        <v>43570.326284722221</v>
      </c>
      <c r="I230" s="19">
        <v>43571.5</v>
      </c>
      <c r="J230" s="20">
        <v>0</v>
      </c>
    </row>
    <row r="231" spans="1:10" x14ac:dyDescent="0.25">
      <c r="A231" s="16" t="s">
        <v>9020</v>
      </c>
      <c r="B231" s="16" t="s">
        <v>481</v>
      </c>
      <c r="C231" s="16" t="s">
        <v>3160</v>
      </c>
      <c r="D231" s="16" t="s">
        <v>44</v>
      </c>
      <c r="E231" s="16" t="s">
        <v>39</v>
      </c>
      <c r="F231" s="16" t="s">
        <v>3181</v>
      </c>
      <c r="G231" s="16" t="s">
        <v>4250</v>
      </c>
      <c r="H231" s="19">
        <v>43567.405277777776</v>
      </c>
      <c r="I231" s="19">
        <v>43570.5</v>
      </c>
      <c r="J231" s="20">
        <v>0</v>
      </c>
    </row>
    <row r="232" spans="1:10" x14ac:dyDescent="0.25">
      <c r="A232" s="16" t="s">
        <v>9021</v>
      </c>
      <c r="B232" s="16" t="s">
        <v>3633</v>
      </c>
      <c r="C232" s="16" t="s">
        <v>3160</v>
      </c>
      <c r="D232" s="16" t="s">
        <v>42</v>
      </c>
      <c r="E232" s="16" t="s">
        <v>38</v>
      </c>
      <c r="F232" s="16" t="s">
        <v>3182</v>
      </c>
      <c r="G232" s="16" t="s">
        <v>4250</v>
      </c>
      <c r="H232" s="19">
        <v>43570.329664351855</v>
      </c>
      <c r="I232" s="19">
        <v>43571.5</v>
      </c>
      <c r="J232" s="20">
        <v>0</v>
      </c>
    </row>
    <row r="233" spans="1:10" x14ac:dyDescent="0.25">
      <c r="A233" s="16" t="s">
        <v>9022</v>
      </c>
      <c r="B233" s="16" t="s">
        <v>707</v>
      </c>
      <c r="C233" s="16" t="s">
        <v>3160</v>
      </c>
      <c r="D233" s="16" t="s">
        <v>44</v>
      </c>
      <c r="E233" s="16" t="s">
        <v>39</v>
      </c>
      <c r="F233" s="16" t="s">
        <v>3181</v>
      </c>
      <c r="G233" s="16" t="s">
        <v>4250</v>
      </c>
      <c r="H233" s="19">
        <v>43567.406192129631</v>
      </c>
      <c r="I233" s="19">
        <v>43570.5</v>
      </c>
      <c r="J233" s="20">
        <v>0</v>
      </c>
    </row>
    <row r="234" spans="1:10" x14ac:dyDescent="0.25">
      <c r="A234" s="16" t="s">
        <v>9023</v>
      </c>
      <c r="B234" s="16" t="s">
        <v>506</v>
      </c>
      <c r="C234" s="16" t="s">
        <v>3160</v>
      </c>
      <c r="D234" s="16" t="s">
        <v>32</v>
      </c>
      <c r="E234" s="16" t="s">
        <v>14</v>
      </c>
      <c r="F234" s="16" t="s">
        <v>3180</v>
      </c>
      <c r="G234" s="16" t="s">
        <v>4250</v>
      </c>
      <c r="H234" s="19">
        <v>43570.330868055556</v>
      </c>
      <c r="I234" s="19">
        <v>43571.5</v>
      </c>
      <c r="J234" s="20">
        <v>0</v>
      </c>
    </row>
    <row r="235" spans="1:10" x14ac:dyDescent="0.25">
      <c r="A235" s="16" t="s">
        <v>9024</v>
      </c>
      <c r="B235" s="16" t="s">
        <v>520</v>
      </c>
      <c r="C235" s="16" t="s">
        <v>3166</v>
      </c>
      <c r="D235" s="16" t="s">
        <v>30</v>
      </c>
      <c r="E235" s="16" t="s">
        <v>24</v>
      </c>
      <c r="F235" s="16" t="s">
        <v>3183</v>
      </c>
      <c r="G235" s="16" t="s">
        <v>4250</v>
      </c>
      <c r="H235" s="19">
        <v>43567.426203703704</v>
      </c>
      <c r="I235" s="19">
        <v>43571.5</v>
      </c>
      <c r="J235" s="20">
        <v>0</v>
      </c>
    </row>
    <row r="236" spans="1:10" x14ac:dyDescent="0.25">
      <c r="A236" s="16" t="s">
        <v>9025</v>
      </c>
      <c r="B236" s="16" t="s">
        <v>539</v>
      </c>
      <c r="C236" s="16" t="s">
        <v>3160</v>
      </c>
      <c r="D236" s="16" t="s">
        <v>43</v>
      </c>
      <c r="E236" s="16" t="s">
        <v>34</v>
      </c>
      <c r="F236" s="16" t="s">
        <v>3185</v>
      </c>
      <c r="G236" s="16" t="s">
        <v>4250</v>
      </c>
      <c r="H236" s="19">
        <v>43570.334247685183</v>
      </c>
      <c r="I236" s="19">
        <v>43571.5</v>
      </c>
      <c r="J236" s="20">
        <v>0</v>
      </c>
    </row>
    <row r="237" spans="1:10" x14ac:dyDescent="0.25">
      <c r="A237" s="16" t="s">
        <v>9026</v>
      </c>
      <c r="B237" s="16" t="s">
        <v>758</v>
      </c>
      <c r="C237" s="16" t="s">
        <v>3160</v>
      </c>
      <c r="D237" s="16" t="s">
        <v>25</v>
      </c>
      <c r="E237" s="16" t="s">
        <v>13</v>
      </c>
      <c r="F237" s="16" t="s">
        <v>3181</v>
      </c>
      <c r="G237" s="16" t="s">
        <v>4250</v>
      </c>
      <c r="H237" s="19">
        <v>43567.447256944448</v>
      </c>
      <c r="I237" s="19">
        <v>43570.5</v>
      </c>
      <c r="J237" s="20">
        <v>0</v>
      </c>
    </row>
    <row r="238" spans="1:10" x14ac:dyDescent="0.25">
      <c r="A238" s="16" t="s">
        <v>9027</v>
      </c>
      <c r="B238" s="16" t="s">
        <v>759</v>
      </c>
      <c r="C238" s="16" t="s">
        <v>3160</v>
      </c>
      <c r="D238" s="16" t="s">
        <v>32</v>
      </c>
      <c r="E238" s="16" t="s">
        <v>34</v>
      </c>
      <c r="F238" s="16" t="s">
        <v>3185</v>
      </c>
      <c r="G238" s="16" t="s">
        <v>4250</v>
      </c>
      <c r="H238" s="19">
        <v>43570.334768518522</v>
      </c>
      <c r="I238" s="19">
        <v>43571.5</v>
      </c>
      <c r="J238" s="20">
        <v>0</v>
      </c>
    </row>
    <row r="239" spans="1:10" x14ac:dyDescent="0.25">
      <c r="A239" s="16" t="s">
        <v>9028</v>
      </c>
      <c r="B239" s="16" t="s">
        <v>3372</v>
      </c>
      <c r="C239" s="16" t="s">
        <v>3160</v>
      </c>
      <c r="D239" s="16" t="s">
        <v>30</v>
      </c>
      <c r="E239" s="16" t="s">
        <v>23</v>
      </c>
      <c r="F239" s="16" t="s">
        <v>3183</v>
      </c>
      <c r="G239" s="16" t="s">
        <v>4250</v>
      </c>
      <c r="H239" s="19">
        <v>43567.489386574074</v>
      </c>
      <c r="I239" s="19">
        <v>43570.5</v>
      </c>
      <c r="J239" s="20">
        <v>0</v>
      </c>
    </row>
    <row r="240" spans="1:10" x14ac:dyDescent="0.25">
      <c r="A240" s="16" t="s">
        <v>9029</v>
      </c>
      <c r="B240" s="16" t="s">
        <v>252</v>
      </c>
      <c r="C240" s="16" t="s">
        <v>3160</v>
      </c>
      <c r="D240" s="16" t="s">
        <v>32</v>
      </c>
      <c r="E240" s="16" t="s">
        <v>14</v>
      </c>
      <c r="F240" s="16" t="s">
        <v>3180</v>
      </c>
      <c r="G240" s="16" t="s">
        <v>4250</v>
      </c>
      <c r="H240" s="19">
        <v>43570.337546296294</v>
      </c>
      <c r="I240" s="19">
        <v>43571.5</v>
      </c>
      <c r="J240" s="20">
        <v>0</v>
      </c>
    </row>
    <row r="241" spans="1:10" x14ac:dyDescent="0.25">
      <c r="A241" s="16" t="s">
        <v>9030</v>
      </c>
      <c r="B241" s="16" t="s">
        <v>851</v>
      </c>
      <c r="C241" s="16" t="s">
        <v>3164</v>
      </c>
      <c r="D241" s="16" t="s">
        <v>45</v>
      </c>
      <c r="E241" s="16" t="s">
        <v>39</v>
      </c>
      <c r="F241" s="16" t="s">
        <v>3181</v>
      </c>
      <c r="G241" s="16" t="s">
        <v>4250</v>
      </c>
      <c r="H241" s="19">
        <v>43567.495196759257</v>
      </c>
      <c r="I241" s="19">
        <v>43571.5</v>
      </c>
      <c r="J241" s="20">
        <v>0</v>
      </c>
    </row>
    <row r="242" spans="1:10" x14ac:dyDescent="0.25">
      <c r="A242" s="16" t="s">
        <v>9031</v>
      </c>
      <c r="B242" s="16" t="s">
        <v>818</v>
      </c>
      <c r="C242" s="16" t="s">
        <v>3160</v>
      </c>
      <c r="D242" s="16" t="s">
        <v>31</v>
      </c>
      <c r="E242" s="16" t="s">
        <v>14</v>
      </c>
      <c r="F242" s="16" t="s">
        <v>3180</v>
      </c>
      <c r="G242" s="16" t="s">
        <v>4250</v>
      </c>
      <c r="H242" s="19">
        <v>43570.337696759256</v>
      </c>
      <c r="I242" s="19">
        <v>43571.5</v>
      </c>
      <c r="J242" s="20">
        <v>0</v>
      </c>
    </row>
    <row r="243" spans="1:10" x14ac:dyDescent="0.25">
      <c r="A243" s="16" t="s">
        <v>9032</v>
      </c>
      <c r="B243" s="16" t="s">
        <v>678</v>
      </c>
      <c r="C243" s="16" t="s">
        <v>3160</v>
      </c>
      <c r="D243" s="16" t="s">
        <v>29</v>
      </c>
      <c r="E243" s="16" t="s">
        <v>24</v>
      </c>
      <c r="F243" s="16" t="s">
        <v>3183</v>
      </c>
      <c r="G243" s="16" t="s">
        <v>4250</v>
      </c>
      <c r="H243" s="19">
        <v>43567.498287037037</v>
      </c>
      <c r="I243" s="19">
        <v>43570.5</v>
      </c>
      <c r="J243" s="20">
        <v>0</v>
      </c>
    </row>
    <row r="244" spans="1:10" x14ac:dyDescent="0.25">
      <c r="A244" s="16" t="s">
        <v>9033</v>
      </c>
      <c r="B244" s="16" t="s">
        <v>849</v>
      </c>
      <c r="C244" s="16" t="s">
        <v>3160</v>
      </c>
      <c r="D244" s="16" t="s">
        <v>45</v>
      </c>
      <c r="E244" s="16" t="s">
        <v>39</v>
      </c>
      <c r="F244" s="16" t="s">
        <v>3181</v>
      </c>
      <c r="G244" s="16" t="s">
        <v>4250</v>
      </c>
      <c r="H244" s="19">
        <v>43570.337858796294</v>
      </c>
      <c r="I244" s="19">
        <v>43571.5</v>
      </c>
      <c r="J244" s="20">
        <v>0</v>
      </c>
    </row>
    <row r="245" spans="1:10" x14ac:dyDescent="0.25">
      <c r="A245" s="16" t="s">
        <v>9034</v>
      </c>
      <c r="B245" s="16" t="s">
        <v>370</v>
      </c>
      <c r="C245" s="16" t="s">
        <v>3160</v>
      </c>
      <c r="D245" s="16" t="s">
        <v>31</v>
      </c>
      <c r="E245" s="16" t="s">
        <v>8</v>
      </c>
      <c r="F245" s="16" t="s">
        <v>3180</v>
      </c>
      <c r="G245" s="16" t="s">
        <v>4250</v>
      </c>
      <c r="H245" s="19">
        <v>43570.36891203704</v>
      </c>
      <c r="I245" s="19">
        <v>43571.5</v>
      </c>
      <c r="J245" s="20">
        <v>0</v>
      </c>
    </row>
    <row r="246" spans="1:10" x14ac:dyDescent="0.25">
      <c r="A246" s="16" t="s">
        <v>9035</v>
      </c>
      <c r="B246" s="16" t="s">
        <v>669</v>
      </c>
      <c r="C246" s="16" t="s">
        <v>3160</v>
      </c>
      <c r="D246" s="16" t="s">
        <v>32</v>
      </c>
      <c r="E246" s="16" t="s">
        <v>14</v>
      </c>
      <c r="F246" s="16" t="s">
        <v>3180</v>
      </c>
      <c r="G246" s="16" t="s">
        <v>4250</v>
      </c>
      <c r="H246" s="19">
        <v>43570.341145833336</v>
      </c>
      <c r="I246" s="19">
        <v>43571.5</v>
      </c>
      <c r="J246" s="20">
        <v>0</v>
      </c>
    </row>
    <row r="247" spans="1:10" x14ac:dyDescent="0.25">
      <c r="A247" s="16" t="s">
        <v>9036</v>
      </c>
      <c r="B247" s="16" t="s">
        <v>843</v>
      </c>
      <c r="C247" s="16" t="s">
        <v>3160</v>
      </c>
      <c r="D247" s="16" t="s">
        <v>46</v>
      </c>
      <c r="E247" s="16" t="s">
        <v>34</v>
      </c>
      <c r="F247" s="16" t="s">
        <v>3185</v>
      </c>
      <c r="G247" s="16" t="s">
        <v>4250</v>
      </c>
      <c r="H247" s="19">
        <v>43567.73505787037</v>
      </c>
      <c r="I247" s="19">
        <v>43570.5</v>
      </c>
      <c r="J247" s="20">
        <v>0</v>
      </c>
    </row>
    <row r="248" spans="1:10" x14ac:dyDescent="0.25">
      <c r="A248" s="16" t="s">
        <v>9037</v>
      </c>
      <c r="B248" s="16" t="s">
        <v>791</v>
      </c>
      <c r="C248" s="16" t="s">
        <v>3160</v>
      </c>
      <c r="D248" s="16" t="s">
        <v>32</v>
      </c>
      <c r="E248" s="16" t="s">
        <v>14</v>
      </c>
      <c r="F248" s="16" t="s">
        <v>3180</v>
      </c>
      <c r="G248" s="16" t="s">
        <v>4250</v>
      </c>
      <c r="H248" s="19">
        <v>43570.343171296299</v>
      </c>
      <c r="I248" s="19">
        <v>43571.5</v>
      </c>
      <c r="J248" s="20">
        <v>0</v>
      </c>
    </row>
    <row r="249" spans="1:10" x14ac:dyDescent="0.25">
      <c r="A249" s="16" t="s">
        <v>9038</v>
      </c>
      <c r="B249" s="16" t="s">
        <v>53</v>
      </c>
      <c r="C249" s="16" t="s">
        <v>3166</v>
      </c>
      <c r="D249" s="16" t="s">
        <v>21</v>
      </c>
      <c r="E249" s="16" t="s">
        <v>10</v>
      </c>
      <c r="F249" s="16" t="s">
        <v>3182</v>
      </c>
      <c r="G249" s="16" t="s">
        <v>4250</v>
      </c>
      <c r="H249" s="19">
        <v>43567.359664351854</v>
      </c>
      <c r="I249" s="19">
        <v>43571.5</v>
      </c>
      <c r="J249" s="20">
        <v>0</v>
      </c>
    </row>
    <row r="250" spans="1:10" x14ac:dyDescent="0.25">
      <c r="A250" s="16" t="s">
        <v>9039</v>
      </c>
      <c r="B250" s="16" t="s">
        <v>3648</v>
      </c>
      <c r="C250" s="16" t="s">
        <v>3160</v>
      </c>
      <c r="D250" s="16" t="s">
        <v>42</v>
      </c>
      <c r="E250" s="16" t="s">
        <v>38</v>
      </c>
      <c r="F250" s="16" t="s">
        <v>3182</v>
      </c>
      <c r="G250" s="16" t="s">
        <v>4250</v>
      </c>
      <c r="H250" s="19">
        <v>43570.347002314818</v>
      </c>
      <c r="I250" s="19">
        <v>43571.5</v>
      </c>
      <c r="J250" s="20">
        <v>0</v>
      </c>
    </row>
    <row r="251" spans="1:10" x14ac:dyDescent="0.25">
      <c r="A251" s="16" t="s">
        <v>9040</v>
      </c>
      <c r="B251" s="16" t="s">
        <v>213</v>
      </c>
      <c r="C251" s="16" t="s">
        <v>3166</v>
      </c>
      <c r="D251" s="16" t="s">
        <v>21</v>
      </c>
      <c r="E251" s="16" t="s">
        <v>8</v>
      </c>
      <c r="F251" s="16" t="s">
        <v>3180</v>
      </c>
      <c r="G251" s="16" t="s">
        <v>4250</v>
      </c>
      <c r="H251" s="19">
        <v>43567.360300925924</v>
      </c>
      <c r="I251" s="19">
        <v>43571.5</v>
      </c>
      <c r="J251" s="20">
        <v>0</v>
      </c>
    </row>
    <row r="252" spans="1:10" x14ac:dyDescent="0.25">
      <c r="A252" s="16" t="s">
        <v>9041</v>
      </c>
      <c r="B252" s="16" t="s">
        <v>362</v>
      </c>
      <c r="C252" s="16" t="s">
        <v>3160</v>
      </c>
      <c r="D252" s="16" t="s">
        <v>46</v>
      </c>
      <c r="E252" s="16" t="s">
        <v>39</v>
      </c>
      <c r="F252" s="16" t="s">
        <v>3181</v>
      </c>
      <c r="G252" s="16" t="s">
        <v>4250</v>
      </c>
      <c r="H252" s="19">
        <v>43570.347777777781</v>
      </c>
      <c r="I252" s="19">
        <v>43571.5</v>
      </c>
      <c r="J252" s="20">
        <v>0</v>
      </c>
    </row>
    <row r="253" spans="1:10" x14ac:dyDescent="0.25">
      <c r="A253" s="16" t="s">
        <v>9042</v>
      </c>
      <c r="B253" s="16" t="s">
        <v>97</v>
      </c>
      <c r="C253" s="16" t="s">
        <v>3166</v>
      </c>
      <c r="D253" s="16" t="s">
        <v>21</v>
      </c>
      <c r="E253" s="16" t="s">
        <v>27</v>
      </c>
      <c r="F253" s="16" t="s">
        <v>3182</v>
      </c>
      <c r="G253" s="16" t="s">
        <v>4250</v>
      </c>
      <c r="H253" s="19">
        <v>43567.36210648148</v>
      </c>
      <c r="I253" s="19">
        <v>43571.5</v>
      </c>
      <c r="J253" s="20">
        <v>0</v>
      </c>
    </row>
    <row r="254" spans="1:10" x14ac:dyDescent="0.25">
      <c r="A254" s="16" t="s">
        <v>9043</v>
      </c>
      <c r="B254" s="16" t="s">
        <v>173</v>
      </c>
      <c r="C254" s="16" t="s">
        <v>3160</v>
      </c>
      <c r="D254" s="16" t="s">
        <v>21</v>
      </c>
      <c r="E254" s="16" t="s">
        <v>22</v>
      </c>
      <c r="F254" s="16" t="s">
        <v>3182</v>
      </c>
      <c r="G254" s="16" t="s">
        <v>4250</v>
      </c>
      <c r="H254" s="19">
        <v>43570.347928240742</v>
      </c>
      <c r="I254" s="19">
        <v>43571.5</v>
      </c>
      <c r="J254" s="20">
        <v>0</v>
      </c>
    </row>
    <row r="255" spans="1:10" x14ac:dyDescent="0.25">
      <c r="A255" s="16" t="s">
        <v>9044</v>
      </c>
      <c r="B255" s="16" t="s">
        <v>254</v>
      </c>
      <c r="C255" s="16" t="s">
        <v>3166</v>
      </c>
      <c r="D255" s="16" t="s">
        <v>31</v>
      </c>
      <c r="E255" s="16" t="s">
        <v>10</v>
      </c>
      <c r="F255" s="16" t="s">
        <v>3182</v>
      </c>
      <c r="G255" s="16" t="s">
        <v>4250</v>
      </c>
      <c r="H255" s="19">
        <v>43567.365381944444</v>
      </c>
      <c r="I255" s="19">
        <v>43571.5</v>
      </c>
      <c r="J255" s="20">
        <v>0</v>
      </c>
    </row>
    <row r="256" spans="1:10" x14ac:dyDescent="0.25">
      <c r="A256" s="16" t="s">
        <v>9045</v>
      </c>
      <c r="B256" s="16" t="s">
        <v>499</v>
      </c>
      <c r="C256" s="16" t="s">
        <v>3160</v>
      </c>
      <c r="D256" s="16" t="s">
        <v>31</v>
      </c>
      <c r="E256" s="16" t="s">
        <v>14</v>
      </c>
      <c r="F256" s="16" t="s">
        <v>3180</v>
      </c>
      <c r="G256" s="16" t="s">
        <v>4250</v>
      </c>
      <c r="H256" s="19">
        <v>43570.348368055558</v>
      </c>
      <c r="I256" s="19">
        <v>43571.5</v>
      </c>
      <c r="J256" s="20">
        <v>0</v>
      </c>
    </row>
    <row r="257" spans="1:10" x14ac:dyDescent="0.25">
      <c r="A257" s="16" t="s">
        <v>9046</v>
      </c>
      <c r="B257" s="16" t="s">
        <v>3463</v>
      </c>
      <c r="C257" s="16" t="s">
        <v>3160</v>
      </c>
      <c r="D257" s="16" t="s">
        <v>19</v>
      </c>
      <c r="E257" s="16" t="s">
        <v>23</v>
      </c>
      <c r="F257" s="16" t="s">
        <v>3183</v>
      </c>
      <c r="G257" s="16" t="s">
        <v>4250</v>
      </c>
      <c r="H257" s="19">
        <v>43567.369375000002</v>
      </c>
      <c r="I257" s="19">
        <v>43570.5</v>
      </c>
      <c r="J257" s="20">
        <v>0</v>
      </c>
    </row>
    <row r="258" spans="1:10" x14ac:dyDescent="0.25">
      <c r="A258" s="16" t="s">
        <v>9047</v>
      </c>
      <c r="B258" s="16" t="s">
        <v>376</v>
      </c>
      <c r="C258" s="16" t="s">
        <v>3160</v>
      </c>
      <c r="D258" s="16" t="s">
        <v>31</v>
      </c>
      <c r="E258" s="16" t="s">
        <v>10</v>
      </c>
      <c r="F258" s="16" t="s">
        <v>3182</v>
      </c>
      <c r="G258" s="16" t="s">
        <v>4250</v>
      </c>
      <c r="H258" s="19">
        <v>43570.349849537037</v>
      </c>
      <c r="I258" s="19">
        <v>43571.5</v>
      </c>
      <c r="J258" s="20">
        <v>0</v>
      </c>
    </row>
    <row r="259" spans="1:10" x14ac:dyDescent="0.25">
      <c r="A259" s="16" t="s">
        <v>9048</v>
      </c>
      <c r="B259" s="16" t="s">
        <v>3466</v>
      </c>
      <c r="C259" s="16" t="s">
        <v>3164</v>
      </c>
      <c r="D259" s="16" t="s">
        <v>33</v>
      </c>
      <c r="E259" s="16" t="s">
        <v>38</v>
      </c>
      <c r="F259" s="16" t="s">
        <v>3182</v>
      </c>
      <c r="G259" s="16" t="s">
        <v>4250</v>
      </c>
      <c r="H259" s="19">
        <v>43567.379305555558</v>
      </c>
      <c r="I259" s="19">
        <v>43571.5</v>
      </c>
      <c r="J259" s="20">
        <v>0</v>
      </c>
    </row>
    <row r="260" spans="1:10" x14ac:dyDescent="0.25">
      <c r="A260" s="16" t="s">
        <v>9049</v>
      </c>
      <c r="B260" s="16" t="s">
        <v>652</v>
      </c>
      <c r="C260" s="16" t="s">
        <v>3160</v>
      </c>
      <c r="D260" s="16" t="s">
        <v>20</v>
      </c>
      <c r="E260" s="16" t="s">
        <v>14</v>
      </c>
      <c r="F260" s="16" t="s">
        <v>3180</v>
      </c>
      <c r="G260" s="16" t="s">
        <v>4250</v>
      </c>
      <c r="H260" s="19">
        <v>43570.352025462962</v>
      </c>
      <c r="I260" s="19">
        <v>43571.5</v>
      </c>
      <c r="J260" s="20">
        <v>0</v>
      </c>
    </row>
    <row r="261" spans="1:10" x14ac:dyDescent="0.25">
      <c r="A261" s="16" t="s">
        <v>9050</v>
      </c>
      <c r="B261" s="16" t="s">
        <v>686</v>
      </c>
      <c r="C261" s="16" t="s">
        <v>3160</v>
      </c>
      <c r="D261" s="16" t="s">
        <v>43</v>
      </c>
      <c r="E261" s="16" t="s">
        <v>39</v>
      </c>
      <c r="F261" s="16" t="s">
        <v>3181</v>
      </c>
      <c r="G261" s="16" t="s">
        <v>4250</v>
      </c>
      <c r="H261" s="19">
        <v>43567.399236111109</v>
      </c>
      <c r="I261" s="19">
        <v>43570.5</v>
      </c>
      <c r="J261" s="20">
        <v>0</v>
      </c>
    </row>
    <row r="262" spans="1:10" x14ac:dyDescent="0.25">
      <c r="A262" s="16" t="s">
        <v>9051</v>
      </c>
      <c r="B262" s="16" t="s">
        <v>53</v>
      </c>
      <c r="C262" s="16" t="s">
        <v>3160</v>
      </c>
      <c r="D262" s="16" t="s">
        <v>26</v>
      </c>
      <c r="E262" s="16" t="s">
        <v>10</v>
      </c>
      <c r="F262" s="16" t="s">
        <v>3182</v>
      </c>
      <c r="G262" s="16" t="s">
        <v>4250</v>
      </c>
      <c r="H262" s="19">
        <v>43570.352430555555</v>
      </c>
      <c r="I262" s="19">
        <v>43571.5</v>
      </c>
      <c r="J262" s="20">
        <v>0</v>
      </c>
    </row>
    <row r="263" spans="1:10" x14ac:dyDescent="0.25">
      <c r="A263" s="16" t="s">
        <v>9052</v>
      </c>
      <c r="B263" s="16" t="s">
        <v>495</v>
      </c>
      <c r="C263" s="16" t="s">
        <v>3160</v>
      </c>
      <c r="D263" s="16" t="s">
        <v>44</v>
      </c>
      <c r="E263" s="16" t="s">
        <v>39</v>
      </c>
      <c r="F263" s="16" t="s">
        <v>3181</v>
      </c>
      <c r="G263" s="16" t="s">
        <v>4250</v>
      </c>
      <c r="H263" s="19">
        <v>43567.422395833331</v>
      </c>
      <c r="I263" s="19">
        <v>43570.5</v>
      </c>
      <c r="J263" s="20">
        <v>0</v>
      </c>
    </row>
    <row r="264" spans="1:10" x14ac:dyDescent="0.25">
      <c r="A264" s="16" t="s">
        <v>9053</v>
      </c>
      <c r="B264" s="16" t="s">
        <v>655</v>
      </c>
      <c r="C264" s="16" t="s">
        <v>3160</v>
      </c>
      <c r="D264" s="16" t="s">
        <v>30</v>
      </c>
      <c r="E264" s="16" t="s">
        <v>24</v>
      </c>
      <c r="F264" s="16" t="s">
        <v>3183</v>
      </c>
      <c r="G264" s="16" t="s">
        <v>4250</v>
      </c>
      <c r="H264" s="19">
        <v>43570.35260416667</v>
      </c>
      <c r="I264" s="19">
        <v>43571.5</v>
      </c>
      <c r="J264" s="20">
        <v>0</v>
      </c>
    </row>
    <row r="265" spans="1:10" x14ac:dyDescent="0.25">
      <c r="A265" s="16" t="s">
        <v>9054</v>
      </c>
      <c r="B265" s="16" t="s">
        <v>3456</v>
      </c>
      <c r="C265" s="16" t="s">
        <v>3160</v>
      </c>
      <c r="D265" s="16" t="s">
        <v>29</v>
      </c>
      <c r="E265" s="16" t="s">
        <v>38</v>
      </c>
      <c r="F265" s="16" t="s">
        <v>3182</v>
      </c>
      <c r="G265" s="16" t="s">
        <v>4250</v>
      </c>
      <c r="H265" s="19">
        <v>43567.466516203705</v>
      </c>
      <c r="I265" s="19">
        <v>43570.5</v>
      </c>
      <c r="J265" s="20">
        <v>0</v>
      </c>
    </row>
    <row r="266" spans="1:10" x14ac:dyDescent="0.25">
      <c r="A266" s="16" t="s">
        <v>9055</v>
      </c>
      <c r="B266" s="16" t="s">
        <v>267</v>
      </c>
      <c r="C266" s="16" t="s">
        <v>3160</v>
      </c>
      <c r="D266" s="16" t="s">
        <v>26</v>
      </c>
      <c r="E266" s="16" t="s">
        <v>27</v>
      </c>
      <c r="F266" s="16" t="s">
        <v>3182</v>
      </c>
      <c r="G266" s="16" t="s">
        <v>4250</v>
      </c>
      <c r="H266" s="19">
        <v>43570.353217592594</v>
      </c>
      <c r="I266" s="19">
        <v>43571.5</v>
      </c>
      <c r="J266" s="20">
        <v>0</v>
      </c>
    </row>
    <row r="267" spans="1:10" x14ac:dyDescent="0.25">
      <c r="A267" s="16" t="s">
        <v>9056</v>
      </c>
      <c r="B267" s="16" t="s">
        <v>245</v>
      </c>
      <c r="C267" s="16" t="s">
        <v>3160</v>
      </c>
      <c r="D267" s="16" t="s">
        <v>19</v>
      </c>
      <c r="E267" s="16" t="s">
        <v>8</v>
      </c>
      <c r="F267" s="16" t="s">
        <v>3180</v>
      </c>
      <c r="G267" s="16" t="s">
        <v>4250</v>
      </c>
      <c r="H267" s="19">
        <v>43570.369606481479</v>
      </c>
      <c r="I267" s="19">
        <v>43571.5</v>
      </c>
      <c r="J267" s="20">
        <v>0</v>
      </c>
    </row>
    <row r="268" spans="1:10" x14ac:dyDescent="0.25">
      <c r="A268" s="16" t="s">
        <v>9057</v>
      </c>
      <c r="B268" s="16" t="s">
        <v>240</v>
      </c>
      <c r="C268" s="16" t="s">
        <v>3160</v>
      </c>
      <c r="D268" s="16" t="s">
        <v>30</v>
      </c>
      <c r="E268" s="16" t="s">
        <v>35</v>
      </c>
      <c r="F268" s="16" t="s">
        <v>3183</v>
      </c>
      <c r="G268" s="16" t="s">
        <v>4250</v>
      </c>
      <c r="H268" s="19">
        <v>43570.355092592596</v>
      </c>
      <c r="I268" s="19">
        <v>43571.5</v>
      </c>
      <c r="J268" s="20">
        <v>0</v>
      </c>
    </row>
    <row r="269" spans="1:10" x14ac:dyDescent="0.25">
      <c r="A269" s="16" t="s">
        <v>9058</v>
      </c>
      <c r="B269" s="16" t="s">
        <v>404</v>
      </c>
      <c r="C269" s="16" t="s">
        <v>3160</v>
      </c>
      <c r="D269" s="16" t="s">
        <v>20</v>
      </c>
      <c r="E269" s="16" t="s">
        <v>14</v>
      </c>
      <c r="F269" s="16" t="s">
        <v>3180</v>
      </c>
      <c r="G269" s="16" t="s">
        <v>4250</v>
      </c>
      <c r="H269" s="19">
        <v>43567.718680555554</v>
      </c>
      <c r="I269" s="19">
        <v>43570.5</v>
      </c>
      <c r="J269" s="20">
        <v>0</v>
      </c>
    </row>
    <row r="270" spans="1:10" x14ac:dyDescent="0.25">
      <c r="A270" s="16" t="s">
        <v>9059</v>
      </c>
      <c r="B270" s="16" t="s">
        <v>220</v>
      </c>
      <c r="C270" s="16" t="s">
        <v>3160</v>
      </c>
      <c r="D270" s="16" t="s">
        <v>21</v>
      </c>
      <c r="E270" s="16" t="s">
        <v>9</v>
      </c>
      <c r="F270" s="16" t="s">
        <v>3184</v>
      </c>
      <c r="G270" s="16" t="s">
        <v>4250</v>
      </c>
      <c r="H270" s="19">
        <v>43570.355127314811</v>
      </c>
      <c r="I270" s="19">
        <v>43571.5</v>
      </c>
      <c r="J270" s="20">
        <v>0</v>
      </c>
    </row>
    <row r="271" spans="1:10" x14ac:dyDescent="0.25">
      <c r="A271" s="16" t="s">
        <v>9060</v>
      </c>
      <c r="B271" s="16" t="s">
        <v>672</v>
      </c>
      <c r="C271" s="16" t="s">
        <v>3166</v>
      </c>
      <c r="D271" s="16" t="s">
        <v>45</v>
      </c>
      <c r="E271" s="16" t="s">
        <v>39</v>
      </c>
      <c r="F271" s="16" t="s">
        <v>3181</v>
      </c>
      <c r="G271" s="16" t="s">
        <v>4250</v>
      </c>
      <c r="H271" s="19">
        <v>43567.359918981485</v>
      </c>
      <c r="I271" s="19">
        <v>43571.5</v>
      </c>
      <c r="J271" s="20">
        <v>0</v>
      </c>
    </row>
    <row r="272" spans="1:10" x14ac:dyDescent="0.25">
      <c r="A272" s="16" t="s">
        <v>9061</v>
      </c>
      <c r="B272" s="16" t="s">
        <v>347</v>
      </c>
      <c r="C272" s="16" t="s">
        <v>3160</v>
      </c>
      <c r="D272" s="16" t="s">
        <v>7</v>
      </c>
      <c r="E272" s="16" t="s">
        <v>9</v>
      </c>
      <c r="F272" s="16" t="s">
        <v>3184</v>
      </c>
      <c r="G272" s="16" t="s">
        <v>4250</v>
      </c>
      <c r="H272" s="19">
        <v>43570.355347222219</v>
      </c>
      <c r="I272" s="19">
        <v>43571.5</v>
      </c>
      <c r="J272" s="20">
        <v>0</v>
      </c>
    </row>
    <row r="273" spans="1:10" x14ac:dyDescent="0.25">
      <c r="A273" s="16" t="s">
        <v>9062</v>
      </c>
      <c r="B273" s="16" t="s">
        <v>702</v>
      </c>
      <c r="C273" s="16" t="s">
        <v>3160</v>
      </c>
      <c r="D273" s="16" t="s">
        <v>45</v>
      </c>
      <c r="E273" s="16" t="s">
        <v>39</v>
      </c>
      <c r="F273" s="16" t="s">
        <v>3181</v>
      </c>
      <c r="G273" s="16" t="s">
        <v>4250</v>
      </c>
      <c r="H273" s="19">
        <v>43567.363807870373</v>
      </c>
      <c r="I273" s="19">
        <v>43570.5</v>
      </c>
      <c r="J273" s="20">
        <v>0</v>
      </c>
    </row>
    <row r="274" spans="1:10" x14ac:dyDescent="0.25">
      <c r="A274" s="16" t="s">
        <v>9063</v>
      </c>
      <c r="B274" s="16" t="s">
        <v>357</v>
      </c>
      <c r="C274" s="16" t="s">
        <v>3160</v>
      </c>
      <c r="D274" s="16" t="s">
        <v>20</v>
      </c>
      <c r="E274" s="16" t="s">
        <v>14</v>
      </c>
      <c r="F274" s="16" t="s">
        <v>3180</v>
      </c>
      <c r="G274" s="16" t="s">
        <v>4250</v>
      </c>
      <c r="H274" s="19">
        <v>43570.355706018519</v>
      </c>
      <c r="I274" s="19">
        <v>43571.5</v>
      </c>
      <c r="J274" s="20">
        <v>0</v>
      </c>
    </row>
    <row r="275" spans="1:10" x14ac:dyDescent="0.25">
      <c r="A275" s="16" t="s">
        <v>9064</v>
      </c>
      <c r="B275" s="16" t="s">
        <v>896</v>
      </c>
      <c r="C275" s="16" t="s">
        <v>3164</v>
      </c>
      <c r="D275" s="16" t="s">
        <v>46</v>
      </c>
      <c r="E275" s="16" t="s">
        <v>39</v>
      </c>
      <c r="F275" s="16" t="s">
        <v>3181</v>
      </c>
      <c r="G275" s="16" t="s">
        <v>4250</v>
      </c>
      <c r="H275" s="19">
        <v>43567.376111111109</v>
      </c>
      <c r="I275" s="19">
        <v>43571.5</v>
      </c>
      <c r="J275" s="20">
        <v>0</v>
      </c>
    </row>
    <row r="276" spans="1:10" x14ac:dyDescent="0.25">
      <c r="A276" s="16" t="s">
        <v>9065</v>
      </c>
      <c r="B276" s="16" t="s">
        <v>754</v>
      </c>
      <c r="C276" s="16" t="s">
        <v>3160</v>
      </c>
      <c r="D276" s="16" t="s">
        <v>21</v>
      </c>
      <c r="E276" s="16" t="s">
        <v>27</v>
      </c>
      <c r="F276" s="16" t="s">
        <v>3182</v>
      </c>
      <c r="G276" s="16" t="s">
        <v>4250</v>
      </c>
      <c r="H276" s="19">
        <v>43570.356192129628</v>
      </c>
      <c r="I276" s="19">
        <v>43571.5</v>
      </c>
      <c r="J276" s="20">
        <v>0</v>
      </c>
    </row>
    <row r="277" spans="1:10" x14ac:dyDescent="0.25">
      <c r="A277" s="16" t="s">
        <v>9066</v>
      </c>
      <c r="B277" s="16" t="s">
        <v>3472</v>
      </c>
      <c r="C277" s="16" t="s">
        <v>3160</v>
      </c>
      <c r="D277" s="16" t="s">
        <v>42</v>
      </c>
      <c r="E277" s="16" t="s">
        <v>38</v>
      </c>
      <c r="F277" s="16" t="s">
        <v>3182</v>
      </c>
      <c r="G277" s="16" t="s">
        <v>4250</v>
      </c>
      <c r="H277" s="19">
        <v>43567.406064814815</v>
      </c>
      <c r="I277" s="19">
        <v>43570.5</v>
      </c>
      <c r="J277" s="20">
        <v>0</v>
      </c>
    </row>
    <row r="278" spans="1:10" x14ac:dyDescent="0.25">
      <c r="A278" s="16" t="s">
        <v>9067</v>
      </c>
      <c r="B278" s="16" t="s">
        <v>3368</v>
      </c>
      <c r="C278" s="16" t="s">
        <v>3160</v>
      </c>
      <c r="D278" s="16" t="s">
        <v>30</v>
      </c>
      <c r="E278" s="16" t="s">
        <v>23</v>
      </c>
      <c r="F278" s="16" t="s">
        <v>3183</v>
      </c>
      <c r="G278" s="16" t="s">
        <v>4250</v>
      </c>
      <c r="H278" s="19">
        <v>43570.356504629628</v>
      </c>
      <c r="I278" s="19">
        <v>43571.5</v>
      </c>
      <c r="J278" s="20">
        <v>0</v>
      </c>
    </row>
    <row r="279" spans="1:10" x14ac:dyDescent="0.25">
      <c r="A279" s="16" t="s">
        <v>9068</v>
      </c>
      <c r="B279" s="16" t="s">
        <v>781</v>
      </c>
      <c r="C279" s="16" t="s">
        <v>3160</v>
      </c>
      <c r="D279" s="16" t="s">
        <v>42</v>
      </c>
      <c r="E279" s="16" t="s">
        <v>17</v>
      </c>
      <c r="F279" s="16" t="s">
        <v>3185</v>
      </c>
      <c r="G279" s="16" t="s">
        <v>4250</v>
      </c>
      <c r="H279" s="19">
        <v>43567.492569444446</v>
      </c>
      <c r="I279" s="19">
        <v>43570.5</v>
      </c>
      <c r="J279" s="20">
        <v>0</v>
      </c>
    </row>
    <row r="280" spans="1:10" x14ac:dyDescent="0.25">
      <c r="A280" s="16" t="s">
        <v>9069</v>
      </c>
      <c r="B280" s="16" t="s">
        <v>661</v>
      </c>
      <c r="C280" s="16" t="s">
        <v>3160</v>
      </c>
      <c r="D280" s="16" t="s">
        <v>29</v>
      </c>
      <c r="E280" s="16" t="s">
        <v>24</v>
      </c>
      <c r="F280" s="16" t="s">
        <v>3183</v>
      </c>
      <c r="G280" s="16" t="s">
        <v>4250</v>
      </c>
      <c r="H280" s="19">
        <v>43570.357106481482</v>
      </c>
      <c r="I280" s="19">
        <v>43571.5</v>
      </c>
      <c r="J280" s="20">
        <v>0</v>
      </c>
    </row>
    <row r="281" spans="1:10" x14ac:dyDescent="0.25">
      <c r="A281" s="16" t="s">
        <v>9070</v>
      </c>
      <c r="B281" s="16" t="s">
        <v>333</v>
      </c>
      <c r="C281" s="16" t="s">
        <v>3160</v>
      </c>
      <c r="D281" s="16" t="s">
        <v>19</v>
      </c>
      <c r="E281" s="16" t="s">
        <v>10</v>
      </c>
      <c r="F281" s="16" t="s">
        <v>3182</v>
      </c>
      <c r="G281" s="16" t="s">
        <v>4250</v>
      </c>
      <c r="H281" s="19">
        <v>43567.302106481482</v>
      </c>
      <c r="I281" s="19">
        <v>43570.5</v>
      </c>
      <c r="J281" s="20">
        <v>0</v>
      </c>
    </row>
    <row r="282" spans="1:10" x14ac:dyDescent="0.25">
      <c r="A282" s="16" t="s">
        <v>9071</v>
      </c>
      <c r="B282" s="16" t="s">
        <v>3267</v>
      </c>
      <c r="C282" s="16" t="s">
        <v>3160</v>
      </c>
      <c r="D282" s="16" t="s">
        <v>42</v>
      </c>
      <c r="E282" s="16" t="s">
        <v>38</v>
      </c>
      <c r="F282" s="16" t="s">
        <v>3182</v>
      </c>
      <c r="G282" s="16" t="s">
        <v>4250</v>
      </c>
      <c r="H282" s="19">
        <v>43570.358032407406</v>
      </c>
      <c r="I282" s="19">
        <v>43571.5</v>
      </c>
      <c r="J282" s="20">
        <v>0</v>
      </c>
    </row>
    <row r="283" spans="1:10" x14ac:dyDescent="0.25">
      <c r="A283" s="16" t="s">
        <v>9072</v>
      </c>
      <c r="B283" s="16" t="s">
        <v>478</v>
      </c>
      <c r="C283" s="16" t="s">
        <v>3160</v>
      </c>
      <c r="D283" s="16" t="s">
        <v>21</v>
      </c>
      <c r="E283" s="16" t="s">
        <v>9</v>
      </c>
      <c r="F283" s="16" t="s">
        <v>3184</v>
      </c>
      <c r="G283" s="16" t="s">
        <v>4250</v>
      </c>
      <c r="H283" s="19">
        <v>43567.366782407407</v>
      </c>
      <c r="I283" s="19">
        <v>43570.5</v>
      </c>
      <c r="J283" s="20">
        <v>0</v>
      </c>
    </row>
    <row r="284" spans="1:10" x14ac:dyDescent="0.25">
      <c r="A284" s="16" t="s">
        <v>9073</v>
      </c>
      <c r="B284" s="16" t="s">
        <v>598</v>
      </c>
      <c r="C284" s="16" t="s">
        <v>3160</v>
      </c>
      <c r="D284" s="16" t="s">
        <v>31</v>
      </c>
      <c r="E284" s="16" t="s">
        <v>27</v>
      </c>
      <c r="F284" s="16" t="s">
        <v>3182</v>
      </c>
      <c r="G284" s="16" t="s">
        <v>4250</v>
      </c>
      <c r="H284" s="19">
        <v>43570.358275462961</v>
      </c>
      <c r="I284" s="19">
        <v>43571.5</v>
      </c>
      <c r="J284" s="20">
        <v>0</v>
      </c>
    </row>
    <row r="285" spans="1:10" x14ac:dyDescent="0.25">
      <c r="A285" s="16" t="s">
        <v>9074</v>
      </c>
      <c r="B285" s="16" t="s">
        <v>303</v>
      </c>
      <c r="C285" s="16" t="s">
        <v>3160</v>
      </c>
      <c r="D285" s="16" t="s">
        <v>7</v>
      </c>
      <c r="E285" s="16" t="s">
        <v>10</v>
      </c>
      <c r="F285" s="16" t="s">
        <v>3182</v>
      </c>
      <c r="G285" s="16" t="s">
        <v>4250</v>
      </c>
      <c r="H285" s="19">
        <v>43567.438356481478</v>
      </c>
      <c r="I285" s="19">
        <v>43570.5</v>
      </c>
      <c r="J285" s="20">
        <v>0</v>
      </c>
    </row>
    <row r="286" spans="1:10" x14ac:dyDescent="0.25">
      <c r="A286" s="16" t="s">
        <v>9075</v>
      </c>
      <c r="B286" s="16" t="s">
        <v>3580</v>
      </c>
      <c r="C286" s="16" t="s">
        <v>3160</v>
      </c>
      <c r="D286" s="16" t="s">
        <v>42</v>
      </c>
      <c r="E286" s="16" t="s">
        <v>23</v>
      </c>
      <c r="F286" s="16" t="s">
        <v>3183</v>
      </c>
      <c r="G286" s="16" t="s">
        <v>4250</v>
      </c>
      <c r="H286" s="19">
        <v>43570.358425925922</v>
      </c>
      <c r="I286" s="19">
        <v>43571.5</v>
      </c>
      <c r="J286" s="20">
        <v>0</v>
      </c>
    </row>
    <row r="287" spans="1:10" x14ac:dyDescent="0.25">
      <c r="A287" s="16" t="s">
        <v>9076</v>
      </c>
      <c r="B287" s="16" t="s">
        <v>121</v>
      </c>
      <c r="C287" s="16" t="s">
        <v>3160</v>
      </c>
      <c r="D287" s="16" t="s">
        <v>21</v>
      </c>
      <c r="E287" s="16" t="s">
        <v>9</v>
      </c>
      <c r="F287" s="16" t="s">
        <v>3184</v>
      </c>
      <c r="G287" s="16" t="s">
        <v>4250</v>
      </c>
      <c r="H287" s="19">
        <v>43568.867228009258</v>
      </c>
      <c r="I287" s="19">
        <v>43571</v>
      </c>
      <c r="J287" s="20">
        <v>0</v>
      </c>
    </row>
    <row r="288" spans="1:10" x14ac:dyDescent="0.25">
      <c r="A288" s="16" t="s">
        <v>9077</v>
      </c>
      <c r="B288" s="16" t="s">
        <v>395</v>
      </c>
      <c r="C288" s="16" t="s">
        <v>3160</v>
      </c>
      <c r="D288" s="16" t="s">
        <v>21</v>
      </c>
      <c r="E288" s="16" t="s">
        <v>9</v>
      </c>
      <c r="F288" s="16" t="s">
        <v>3184</v>
      </c>
      <c r="G288" s="16" t="s">
        <v>4250</v>
      </c>
      <c r="H288" s="19">
        <v>43570.360983796294</v>
      </c>
      <c r="I288" s="19">
        <v>43571.5</v>
      </c>
      <c r="J288" s="20">
        <v>0</v>
      </c>
    </row>
    <row r="289" spans="1:10" x14ac:dyDescent="0.25">
      <c r="A289" s="16" t="s">
        <v>9078</v>
      </c>
      <c r="B289" s="16" t="s">
        <v>669</v>
      </c>
      <c r="C289" s="16" t="s">
        <v>3160</v>
      </c>
      <c r="D289" s="16" t="s">
        <v>20</v>
      </c>
      <c r="E289" s="16" t="s">
        <v>14</v>
      </c>
      <c r="F289" s="16" t="s">
        <v>3180</v>
      </c>
      <c r="G289" s="16" t="s">
        <v>4250</v>
      </c>
      <c r="H289" s="19">
        <v>43567.514282407406</v>
      </c>
      <c r="I289" s="19">
        <v>43570.5</v>
      </c>
      <c r="J289" s="20">
        <v>0</v>
      </c>
    </row>
    <row r="290" spans="1:10" x14ac:dyDescent="0.25">
      <c r="A290" s="16" t="s">
        <v>9079</v>
      </c>
      <c r="B290" s="16" t="s">
        <v>554</v>
      </c>
      <c r="C290" s="16" t="s">
        <v>3160</v>
      </c>
      <c r="D290" s="16" t="s">
        <v>21</v>
      </c>
      <c r="E290" s="16" t="s">
        <v>9</v>
      </c>
      <c r="F290" s="16" t="s">
        <v>3184</v>
      </c>
      <c r="G290" s="16" t="s">
        <v>4250</v>
      </c>
      <c r="H290" s="19">
        <v>43570.365578703706</v>
      </c>
      <c r="I290" s="19">
        <v>43571.5</v>
      </c>
      <c r="J290" s="20">
        <v>0</v>
      </c>
    </row>
    <row r="291" spans="1:10" x14ac:dyDescent="0.25">
      <c r="A291" s="16" t="s">
        <v>9080</v>
      </c>
      <c r="B291" s="16" t="s">
        <v>3468</v>
      </c>
      <c r="C291" s="16" t="s">
        <v>3166</v>
      </c>
      <c r="D291" s="16" t="s">
        <v>21</v>
      </c>
      <c r="E291" s="16" t="s">
        <v>23</v>
      </c>
      <c r="F291" s="16" t="s">
        <v>3183</v>
      </c>
      <c r="G291" s="16" t="s">
        <v>4250</v>
      </c>
      <c r="H291" s="19">
        <v>43567.390613425923</v>
      </c>
      <c r="I291" s="19">
        <v>43571.5</v>
      </c>
      <c r="J291" s="20">
        <v>0</v>
      </c>
    </row>
    <row r="292" spans="1:10" x14ac:dyDescent="0.25">
      <c r="A292" s="16" t="s">
        <v>9081</v>
      </c>
      <c r="B292" s="16" t="s">
        <v>760</v>
      </c>
      <c r="C292" s="16" t="s">
        <v>3160</v>
      </c>
      <c r="D292" s="16" t="s">
        <v>31</v>
      </c>
      <c r="E292" s="16" t="s">
        <v>9</v>
      </c>
      <c r="F292" s="16" t="s">
        <v>3184</v>
      </c>
      <c r="G292" s="16" t="s">
        <v>4250</v>
      </c>
      <c r="H292" s="19">
        <v>43570.366956018515</v>
      </c>
      <c r="I292" s="19">
        <v>43571.5</v>
      </c>
      <c r="J292" s="20">
        <v>0</v>
      </c>
    </row>
    <row r="293" spans="1:10" x14ac:dyDescent="0.25">
      <c r="A293" s="16" t="s">
        <v>9082</v>
      </c>
      <c r="B293" s="16" t="s">
        <v>739</v>
      </c>
      <c r="C293" s="16" t="s">
        <v>3160</v>
      </c>
      <c r="D293" s="16" t="s">
        <v>44</v>
      </c>
      <c r="E293" s="16" t="s">
        <v>39</v>
      </c>
      <c r="F293" s="16" t="s">
        <v>3181</v>
      </c>
      <c r="G293" s="16" t="s">
        <v>4250</v>
      </c>
      <c r="H293" s="19">
        <v>43570.456875000003</v>
      </c>
      <c r="I293" s="19">
        <v>43571.5</v>
      </c>
      <c r="J293" s="20">
        <v>0</v>
      </c>
    </row>
    <row r="294" spans="1:10" x14ac:dyDescent="0.25">
      <c r="A294" s="16" t="s">
        <v>9083</v>
      </c>
      <c r="B294" s="16" t="s">
        <v>150</v>
      </c>
      <c r="C294" s="16" t="s">
        <v>3160</v>
      </c>
      <c r="D294" s="16" t="s">
        <v>19</v>
      </c>
      <c r="E294" s="16" t="s">
        <v>14</v>
      </c>
      <c r="F294" s="16" t="s">
        <v>3180</v>
      </c>
      <c r="G294" s="16" t="s">
        <v>4250</v>
      </c>
      <c r="H294" s="19">
        <v>43570.460879629631</v>
      </c>
      <c r="I294" s="19">
        <v>43571.5</v>
      </c>
      <c r="J294" s="20">
        <v>0</v>
      </c>
    </row>
    <row r="295" spans="1:10" x14ac:dyDescent="0.25">
      <c r="A295" s="16" t="s">
        <v>9084</v>
      </c>
      <c r="B295" s="16" t="s">
        <v>290</v>
      </c>
      <c r="C295" s="16" t="s">
        <v>3160</v>
      </c>
      <c r="D295" s="16" t="s">
        <v>31</v>
      </c>
      <c r="E295" s="16" t="s">
        <v>9</v>
      </c>
      <c r="F295" s="16" t="s">
        <v>3184</v>
      </c>
      <c r="G295" s="16" t="s">
        <v>4250</v>
      </c>
      <c r="H295" s="19">
        <v>43570.369930555556</v>
      </c>
      <c r="I295" s="19">
        <v>43571.5</v>
      </c>
      <c r="J295" s="20">
        <v>0</v>
      </c>
    </row>
    <row r="296" spans="1:10" x14ac:dyDescent="0.25">
      <c r="A296" s="16" t="s">
        <v>9085</v>
      </c>
      <c r="B296" s="16" t="s">
        <v>476</v>
      </c>
      <c r="C296" s="16" t="s">
        <v>3160</v>
      </c>
      <c r="D296" s="16" t="s">
        <v>31</v>
      </c>
      <c r="E296" s="16" t="s">
        <v>10</v>
      </c>
      <c r="F296" s="16" t="s">
        <v>3182</v>
      </c>
      <c r="G296" s="16" t="s">
        <v>4250</v>
      </c>
      <c r="H296" s="19">
        <v>43570.462268518517</v>
      </c>
      <c r="I296" s="19">
        <v>43571.5</v>
      </c>
      <c r="J296" s="20">
        <v>0</v>
      </c>
    </row>
    <row r="297" spans="1:10" x14ac:dyDescent="0.25">
      <c r="A297" s="16" t="s">
        <v>9086</v>
      </c>
      <c r="B297" s="16" t="s">
        <v>585</v>
      </c>
      <c r="C297" s="16" t="s">
        <v>3160</v>
      </c>
      <c r="D297" s="16" t="s">
        <v>19</v>
      </c>
      <c r="E297" s="16" t="s">
        <v>13</v>
      </c>
      <c r="F297" s="16" t="s">
        <v>3181</v>
      </c>
      <c r="G297" s="16" t="s">
        <v>4250</v>
      </c>
      <c r="H297" s="19">
        <v>43570.37127314815</v>
      </c>
      <c r="I297" s="19">
        <v>43571.5</v>
      </c>
      <c r="J297" s="20">
        <v>0</v>
      </c>
    </row>
    <row r="298" spans="1:10" x14ac:dyDescent="0.25">
      <c r="A298" s="16" t="s">
        <v>9087</v>
      </c>
      <c r="B298" s="16" t="s">
        <v>823</v>
      </c>
      <c r="C298" s="16" t="s">
        <v>3160</v>
      </c>
      <c r="D298" s="16" t="s">
        <v>43</v>
      </c>
      <c r="E298" s="16" t="s">
        <v>39</v>
      </c>
      <c r="F298" s="16" t="s">
        <v>3181</v>
      </c>
      <c r="G298" s="16" t="s">
        <v>4250</v>
      </c>
      <c r="H298" s="19">
        <v>43570.462962962964</v>
      </c>
      <c r="I298" s="19">
        <v>43571.5</v>
      </c>
      <c r="J298" s="20">
        <v>0</v>
      </c>
    </row>
    <row r="299" spans="1:10" x14ac:dyDescent="0.25">
      <c r="A299" s="16" t="s">
        <v>9088</v>
      </c>
      <c r="B299" s="16" t="s">
        <v>3670</v>
      </c>
      <c r="C299" s="16" t="s">
        <v>3160</v>
      </c>
      <c r="D299" s="16" t="s">
        <v>29</v>
      </c>
      <c r="E299" s="16" t="s">
        <v>38</v>
      </c>
      <c r="F299" s="16" t="s">
        <v>3182</v>
      </c>
      <c r="G299" s="16" t="s">
        <v>4250</v>
      </c>
      <c r="H299" s="19">
        <v>43570.371435185189</v>
      </c>
      <c r="I299" s="19">
        <v>43571.5</v>
      </c>
      <c r="J299" s="20">
        <v>0</v>
      </c>
    </row>
    <row r="300" spans="1:10" x14ac:dyDescent="0.25">
      <c r="A300" s="16" t="s">
        <v>9089</v>
      </c>
      <c r="B300" s="16" t="s">
        <v>904</v>
      </c>
      <c r="C300" s="16" t="s">
        <v>3160</v>
      </c>
      <c r="D300" s="16" t="s">
        <v>31</v>
      </c>
      <c r="E300" s="16" t="s">
        <v>27</v>
      </c>
      <c r="F300" s="16" t="s">
        <v>3182</v>
      </c>
      <c r="G300" s="16" t="s">
        <v>4250</v>
      </c>
      <c r="H300" s="19">
        <v>43570.464189814818</v>
      </c>
      <c r="I300" s="19">
        <v>43571.5</v>
      </c>
      <c r="J300" s="20">
        <v>0</v>
      </c>
    </row>
    <row r="301" spans="1:10" x14ac:dyDescent="0.25">
      <c r="A301" s="16" t="s">
        <v>9090</v>
      </c>
      <c r="B301" s="16" t="s">
        <v>844</v>
      </c>
      <c r="C301" s="16" t="s">
        <v>3160</v>
      </c>
      <c r="D301" s="16" t="s">
        <v>44</v>
      </c>
      <c r="E301" s="16" t="s">
        <v>39</v>
      </c>
      <c r="F301" s="16" t="s">
        <v>3181</v>
      </c>
      <c r="G301" s="16" t="s">
        <v>4250</v>
      </c>
      <c r="H301" s="19">
        <v>43570.371874999997</v>
      </c>
      <c r="I301" s="19">
        <v>43571.5</v>
      </c>
      <c r="J301" s="20">
        <v>0</v>
      </c>
    </row>
    <row r="302" spans="1:10" x14ac:dyDescent="0.25">
      <c r="A302" s="16" t="s">
        <v>9091</v>
      </c>
      <c r="B302" s="16" t="s">
        <v>386</v>
      </c>
      <c r="C302" s="16" t="s">
        <v>3160</v>
      </c>
      <c r="D302" s="16" t="s">
        <v>31</v>
      </c>
      <c r="E302" s="16" t="s">
        <v>14</v>
      </c>
      <c r="F302" s="16" t="s">
        <v>3180</v>
      </c>
      <c r="G302" s="16" t="s">
        <v>4250</v>
      </c>
      <c r="H302" s="19">
        <v>43570.466273148151</v>
      </c>
      <c r="I302" s="19">
        <v>43571.5</v>
      </c>
      <c r="J302" s="20">
        <v>0</v>
      </c>
    </row>
    <row r="303" spans="1:10" x14ac:dyDescent="0.25">
      <c r="A303" s="16" t="s">
        <v>9092</v>
      </c>
      <c r="B303" s="16" t="s">
        <v>502</v>
      </c>
      <c r="C303" s="16" t="s">
        <v>3160</v>
      </c>
      <c r="D303" s="16" t="s">
        <v>28</v>
      </c>
      <c r="E303" s="16" t="s">
        <v>24</v>
      </c>
      <c r="F303" s="16" t="s">
        <v>3183</v>
      </c>
      <c r="G303" s="16" t="s">
        <v>4250</v>
      </c>
      <c r="H303" s="19">
        <v>43570.37232638889</v>
      </c>
      <c r="I303" s="19">
        <v>43571.5</v>
      </c>
      <c r="J303" s="20">
        <v>0</v>
      </c>
    </row>
    <row r="304" spans="1:10" x14ac:dyDescent="0.25">
      <c r="A304" s="16" t="s">
        <v>9093</v>
      </c>
      <c r="B304" s="16" t="s">
        <v>644</v>
      </c>
      <c r="C304" s="16" t="s">
        <v>3160</v>
      </c>
      <c r="D304" s="16" t="s">
        <v>32</v>
      </c>
      <c r="E304" s="16" t="s">
        <v>14</v>
      </c>
      <c r="F304" s="16" t="s">
        <v>3180</v>
      </c>
      <c r="G304" s="16" t="s">
        <v>4250</v>
      </c>
      <c r="H304" s="19">
        <v>43570.46770833333</v>
      </c>
      <c r="I304" s="19">
        <v>43571.5</v>
      </c>
      <c r="J304" s="20">
        <v>0</v>
      </c>
    </row>
    <row r="305" spans="1:10" x14ac:dyDescent="0.25">
      <c r="A305" s="16" t="s">
        <v>9094</v>
      </c>
      <c r="B305" s="16" t="s">
        <v>663</v>
      </c>
      <c r="C305" s="16" t="s">
        <v>3160</v>
      </c>
      <c r="D305" s="16" t="s">
        <v>25</v>
      </c>
      <c r="E305" s="16" t="s">
        <v>14</v>
      </c>
      <c r="F305" s="16" t="s">
        <v>3180</v>
      </c>
      <c r="G305" s="16" t="s">
        <v>4250</v>
      </c>
      <c r="H305" s="19">
        <v>43570.373877314814</v>
      </c>
      <c r="I305" s="19">
        <v>43571.5</v>
      </c>
      <c r="J305" s="20">
        <v>0</v>
      </c>
    </row>
    <row r="306" spans="1:10" x14ac:dyDescent="0.25">
      <c r="A306" s="16" t="s">
        <v>9095</v>
      </c>
      <c r="B306" s="16" t="s">
        <v>219</v>
      </c>
      <c r="C306" s="16" t="s">
        <v>3160</v>
      </c>
      <c r="D306" s="16" t="s">
        <v>30</v>
      </c>
      <c r="E306" s="16" t="s">
        <v>17</v>
      </c>
      <c r="F306" s="16" t="s">
        <v>3185</v>
      </c>
      <c r="G306" s="16" t="s">
        <v>4250</v>
      </c>
      <c r="H306" s="19">
        <v>43570.470358796294</v>
      </c>
      <c r="I306" s="19">
        <v>43571.5</v>
      </c>
      <c r="J306" s="20">
        <v>0</v>
      </c>
    </row>
    <row r="307" spans="1:10" x14ac:dyDescent="0.25">
      <c r="A307" s="16" t="s">
        <v>9096</v>
      </c>
      <c r="B307" s="16" t="s">
        <v>213</v>
      </c>
      <c r="C307" s="16" t="s">
        <v>3160</v>
      </c>
      <c r="D307" s="16" t="s">
        <v>11</v>
      </c>
      <c r="E307" s="16" t="s">
        <v>8</v>
      </c>
      <c r="F307" s="16" t="s">
        <v>3180</v>
      </c>
      <c r="G307" s="16" t="s">
        <v>4250</v>
      </c>
      <c r="H307" s="19">
        <v>43570.375625000001</v>
      </c>
      <c r="I307" s="19">
        <v>43571.5</v>
      </c>
      <c r="J307" s="20">
        <v>0</v>
      </c>
    </row>
    <row r="308" spans="1:10" x14ac:dyDescent="0.25">
      <c r="A308" s="16" t="s">
        <v>9097</v>
      </c>
      <c r="B308" s="16" t="s">
        <v>182</v>
      </c>
      <c r="C308" s="16" t="s">
        <v>3160</v>
      </c>
      <c r="D308" s="16" t="s">
        <v>20</v>
      </c>
      <c r="E308" s="16" t="s">
        <v>14</v>
      </c>
      <c r="F308" s="16" t="s">
        <v>3180</v>
      </c>
      <c r="G308" s="16" t="s">
        <v>4250</v>
      </c>
      <c r="H308" s="19">
        <v>43570.484074074076</v>
      </c>
      <c r="I308" s="19">
        <v>43571.5</v>
      </c>
      <c r="J308" s="20">
        <v>0</v>
      </c>
    </row>
    <row r="309" spans="1:10" x14ac:dyDescent="0.25">
      <c r="A309" s="16" t="s">
        <v>9098</v>
      </c>
      <c r="B309" s="16" t="s">
        <v>332</v>
      </c>
      <c r="C309" s="16" t="s">
        <v>3160</v>
      </c>
      <c r="D309" s="16" t="s">
        <v>25</v>
      </c>
      <c r="E309" s="16" t="s">
        <v>14</v>
      </c>
      <c r="F309" s="16" t="s">
        <v>3180</v>
      </c>
      <c r="G309" s="16" t="s">
        <v>4250</v>
      </c>
      <c r="H309" s="19">
        <v>43570.376307870371</v>
      </c>
      <c r="I309" s="19">
        <v>43571.5</v>
      </c>
      <c r="J309" s="20">
        <v>0</v>
      </c>
    </row>
    <row r="310" spans="1:10" x14ac:dyDescent="0.25">
      <c r="A310" s="16" t="s">
        <v>9099</v>
      </c>
      <c r="B310" s="16" t="s">
        <v>89</v>
      </c>
      <c r="C310" s="16" t="s">
        <v>3160</v>
      </c>
      <c r="D310" s="16" t="s">
        <v>32</v>
      </c>
      <c r="E310" s="16" t="s">
        <v>13</v>
      </c>
      <c r="F310" s="16" t="s">
        <v>3181</v>
      </c>
      <c r="G310" s="16" t="s">
        <v>4250</v>
      </c>
      <c r="H310" s="19">
        <v>43570.485185185185</v>
      </c>
      <c r="I310" s="19">
        <v>43571.5</v>
      </c>
      <c r="J310" s="20">
        <v>0</v>
      </c>
    </row>
    <row r="311" spans="1:10" x14ac:dyDescent="0.25">
      <c r="A311" s="16" t="s">
        <v>9100</v>
      </c>
      <c r="B311" s="16" t="s">
        <v>3674</v>
      </c>
      <c r="C311" s="16" t="s">
        <v>3160</v>
      </c>
      <c r="D311" s="16" t="s">
        <v>29</v>
      </c>
      <c r="E311" s="16" t="s">
        <v>38</v>
      </c>
      <c r="F311" s="16" t="s">
        <v>3182</v>
      </c>
      <c r="G311" s="16" t="s">
        <v>4250</v>
      </c>
      <c r="H311" s="19">
        <v>43570.376388888886</v>
      </c>
      <c r="I311" s="19">
        <v>43571.5</v>
      </c>
      <c r="J311" s="20">
        <v>0</v>
      </c>
    </row>
    <row r="312" spans="1:10" x14ac:dyDescent="0.25">
      <c r="A312" s="16" t="s">
        <v>9101</v>
      </c>
      <c r="B312" s="16" t="s">
        <v>3710</v>
      </c>
      <c r="C312" s="16" t="s">
        <v>3160</v>
      </c>
      <c r="D312" s="16" t="s">
        <v>42</v>
      </c>
      <c r="E312" s="16" t="s">
        <v>38</v>
      </c>
      <c r="F312" s="16" t="s">
        <v>3182</v>
      </c>
      <c r="G312" s="16" t="s">
        <v>4250</v>
      </c>
      <c r="H312" s="19">
        <v>43570.48778935185</v>
      </c>
      <c r="I312" s="19">
        <v>43571.5</v>
      </c>
      <c r="J312" s="20">
        <v>0</v>
      </c>
    </row>
    <row r="313" spans="1:10" x14ac:dyDescent="0.25">
      <c r="A313" s="16" t="s">
        <v>9102</v>
      </c>
      <c r="B313" s="16" t="s">
        <v>3678</v>
      </c>
      <c r="C313" s="16" t="s">
        <v>3160</v>
      </c>
      <c r="D313" s="16" t="s">
        <v>42</v>
      </c>
      <c r="E313" s="16" t="s">
        <v>38</v>
      </c>
      <c r="F313" s="16" t="s">
        <v>3182</v>
      </c>
      <c r="G313" s="16" t="s">
        <v>4250</v>
      </c>
      <c r="H313" s="19">
        <v>43570.377557870372</v>
      </c>
      <c r="I313" s="19">
        <v>43571.5</v>
      </c>
      <c r="J313" s="20">
        <v>0</v>
      </c>
    </row>
    <row r="314" spans="1:10" x14ac:dyDescent="0.25">
      <c r="A314" s="16" t="s">
        <v>9103</v>
      </c>
      <c r="B314" s="16" t="s">
        <v>3335</v>
      </c>
      <c r="C314" s="16" t="s">
        <v>3160</v>
      </c>
      <c r="D314" s="16" t="s">
        <v>30</v>
      </c>
      <c r="E314" s="16" t="s">
        <v>38</v>
      </c>
      <c r="F314" s="16" t="s">
        <v>3182</v>
      </c>
      <c r="G314" s="16" t="s">
        <v>4250</v>
      </c>
      <c r="H314" s="19">
        <v>43570.491076388891</v>
      </c>
      <c r="I314" s="19">
        <v>43571.5</v>
      </c>
      <c r="J314" s="20">
        <v>0</v>
      </c>
    </row>
    <row r="315" spans="1:10" x14ac:dyDescent="0.25">
      <c r="A315" s="16" t="s">
        <v>9104</v>
      </c>
      <c r="B315" s="16" t="s">
        <v>725</v>
      </c>
      <c r="C315" s="16" t="s">
        <v>3160</v>
      </c>
      <c r="D315" s="16" t="s">
        <v>42</v>
      </c>
      <c r="E315" s="16" t="s">
        <v>24</v>
      </c>
      <c r="F315" s="16" t="s">
        <v>3183</v>
      </c>
      <c r="G315" s="16" t="s">
        <v>4250</v>
      </c>
      <c r="H315" s="19">
        <v>43570.378750000003</v>
      </c>
      <c r="I315" s="19">
        <v>43571.5</v>
      </c>
      <c r="J315" s="20">
        <v>0</v>
      </c>
    </row>
    <row r="316" spans="1:10" x14ac:dyDescent="0.25">
      <c r="A316" s="16" t="s">
        <v>9105</v>
      </c>
      <c r="B316" s="16" t="s">
        <v>611</v>
      </c>
      <c r="C316" s="16" t="s">
        <v>3160</v>
      </c>
      <c r="D316" s="16" t="s">
        <v>20</v>
      </c>
      <c r="E316" s="16" t="s">
        <v>14</v>
      </c>
      <c r="F316" s="16" t="s">
        <v>3180</v>
      </c>
      <c r="G316" s="16" t="s">
        <v>4250</v>
      </c>
      <c r="H316" s="19">
        <v>43570.49322916667</v>
      </c>
      <c r="I316" s="19">
        <v>43571.5</v>
      </c>
      <c r="J316" s="20">
        <v>0</v>
      </c>
    </row>
    <row r="317" spans="1:10" x14ac:dyDescent="0.25">
      <c r="A317" s="16" t="s">
        <v>9106</v>
      </c>
      <c r="B317" s="16" t="s">
        <v>428</v>
      </c>
      <c r="C317" s="16" t="s">
        <v>3160</v>
      </c>
      <c r="D317" s="16" t="s">
        <v>31</v>
      </c>
      <c r="E317" s="16" t="s">
        <v>9</v>
      </c>
      <c r="F317" s="16" t="s">
        <v>3184</v>
      </c>
      <c r="G317" s="16" t="s">
        <v>4250</v>
      </c>
      <c r="H317" s="19">
        <v>43570.379143518519</v>
      </c>
      <c r="I317" s="19">
        <v>43571.5</v>
      </c>
      <c r="J317" s="20">
        <v>0</v>
      </c>
    </row>
    <row r="318" spans="1:10" x14ac:dyDescent="0.25">
      <c r="A318" s="16" t="s">
        <v>9107</v>
      </c>
      <c r="B318" s="16" t="s">
        <v>76</v>
      </c>
      <c r="C318" s="16" t="s">
        <v>3160</v>
      </c>
      <c r="D318" s="16" t="s">
        <v>31</v>
      </c>
      <c r="E318" s="16" t="s">
        <v>8</v>
      </c>
      <c r="F318" s="16" t="s">
        <v>3180</v>
      </c>
      <c r="G318" s="16" t="s">
        <v>4250</v>
      </c>
      <c r="H318" s="19">
        <v>43570.510208333333</v>
      </c>
      <c r="I318" s="19">
        <v>43571.5</v>
      </c>
      <c r="J318" s="20">
        <v>0</v>
      </c>
    </row>
    <row r="319" spans="1:10" x14ac:dyDescent="0.25">
      <c r="A319" s="16" t="s">
        <v>9108</v>
      </c>
      <c r="B319" s="16" t="s">
        <v>214</v>
      </c>
      <c r="C319" s="16" t="s">
        <v>3160</v>
      </c>
      <c r="D319" s="16" t="s">
        <v>31</v>
      </c>
      <c r="E319" s="16" t="s">
        <v>9</v>
      </c>
      <c r="F319" s="16" t="s">
        <v>3184</v>
      </c>
      <c r="G319" s="16" t="s">
        <v>4250</v>
      </c>
      <c r="H319" s="19">
        <v>43570.379537037035</v>
      </c>
      <c r="I319" s="19">
        <v>43571.5</v>
      </c>
      <c r="J319" s="20">
        <v>0</v>
      </c>
    </row>
    <row r="320" spans="1:10" x14ac:dyDescent="0.25">
      <c r="A320" s="16" t="s">
        <v>9109</v>
      </c>
      <c r="B320" s="16" t="s">
        <v>3257</v>
      </c>
      <c r="C320" s="16" t="s">
        <v>3160</v>
      </c>
      <c r="D320" s="16" t="s">
        <v>42</v>
      </c>
      <c r="E320" s="16" t="s">
        <v>23</v>
      </c>
      <c r="F320" s="16" t="s">
        <v>3183</v>
      </c>
      <c r="G320" s="16" t="s">
        <v>4250</v>
      </c>
      <c r="H320" s="19">
        <v>43570.513009259259</v>
      </c>
      <c r="I320" s="19">
        <v>43571.5</v>
      </c>
      <c r="J320" s="20">
        <v>0</v>
      </c>
    </row>
    <row r="321" spans="1:10" x14ac:dyDescent="0.25">
      <c r="A321" s="16" t="s">
        <v>9110</v>
      </c>
      <c r="B321" s="16" t="s">
        <v>759</v>
      </c>
      <c r="C321" s="16" t="s">
        <v>3160</v>
      </c>
      <c r="D321" s="16" t="s">
        <v>20</v>
      </c>
      <c r="E321" s="16" t="s">
        <v>34</v>
      </c>
      <c r="F321" s="16" t="s">
        <v>3185</v>
      </c>
      <c r="G321" s="16" t="s">
        <v>4250</v>
      </c>
      <c r="H321" s="19">
        <v>43570.389421296299</v>
      </c>
      <c r="I321" s="19">
        <v>43571.5</v>
      </c>
      <c r="J321" s="20">
        <v>0</v>
      </c>
    </row>
    <row r="322" spans="1:10" x14ac:dyDescent="0.25">
      <c r="A322" s="16" t="s">
        <v>9111</v>
      </c>
      <c r="B322" s="16" t="s">
        <v>377</v>
      </c>
      <c r="C322" s="16" t="s">
        <v>3160</v>
      </c>
      <c r="D322" s="16" t="s">
        <v>32</v>
      </c>
      <c r="E322" s="16" t="s">
        <v>14</v>
      </c>
      <c r="F322" s="16" t="s">
        <v>3180</v>
      </c>
      <c r="G322" s="16" t="s">
        <v>4250</v>
      </c>
      <c r="H322" s="19">
        <v>43570.513645833336</v>
      </c>
      <c r="I322" s="19">
        <v>43571.5</v>
      </c>
      <c r="J322" s="20">
        <v>0</v>
      </c>
    </row>
    <row r="323" spans="1:10" x14ac:dyDescent="0.25">
      <c r="A323" s="16" t="s">
        <v>9112</v>
      </c>
      <c r="B323" s="16" t="s">
        <v>565</v>
      </c>
      <c r="C323" s="16" t="s">
        <v>3160</v>
      </c>
      <c r="D323" s="16" t="s">
        <v>31</v>
      </c>
      <c r="E323" s="16" t="s">
        <v>22</v>
      </c>
      <c r="F323" s="16" t="s">
        <v>3182</v>
      </c>
      <c r="G323" s="16" t="s">
        <v>4250</v>
      </c>
      <c r="H323" s="19">
        <v>43570.405856481484</v>
      </c>
      <c r="I323" s="19">
        <v>43571.5</v>
      </c>
      <c r="J323" s="20">
        <v>0</v>
      </c>
    </row>
    <row r="324" spans="1:10" x14ac:dyDescent="0.25">
      <c r="A324" s="16" t="s">
        <v>9113</v>
      </c>
      <c r="B324" s="16" t="s">
        <v>3703</v>
      </c>
      <c r="C324" s="16" t="s">
        <v>3160</v>
      </c>
      <c r="D324" s="16" t="s">
        <v>42</v>
      </c>
      <c r="E324" s="16" t="s">
        <v>23</v>
      </c>
      <c r="F324" s="16" t="s">
        <v>3183</v>
      </c>
      <c r="G324" s="16" t="s">
        <v>4250</v>
      </c>
      <c r="H324" s="19">
        <v>43570.52065972222</v>
      </c>
      <c r="I324" s="19">
        <v>43571.5</v>
      </c>
      <c r="J324" s="20">
        <v>0</v>
      </c>
    </row>
    <row r="325" spans="1:10" x14ac:dyDescent="0.25">
      <c r="A325" s="16" t="s">
        <v>9114</v>
      </c>
      <c r="B325" s="16" t="s">
        <v>3621</v>
      </c>
      <c r="C325" s="16" t="s">
        <v>3160</v>
      </c>
      <c r="D325" s="16" t="s">
        <v>16</v>
      </c>
      <c r="E325" s="16" t="s">
        <v>38</v>
      </c>
      <c r="F325" s="16" t="s">
        <v>3182</v>
      </c>
      <c r="G325" s="16" t="s">
        <v>4250</v>
      </c>
      <c r="H325" s="19">
        <v>43570.412361111114</v>
      </c>
      <c r="I325" s="19">
        <v>43571.5</v>
      </c>
      <c r="J325" s="20">
        <v>0</v>
      </c>
    </row>
    <row r="326" spans="1:10" x14ac:dyDescent="0.25">
      <c r="A326" s="16" t="s">
        <v>9115</v>
      </c>
      <c r="B326" s="16" t="s">
        <v>3735</v>
      </c>
      <c r="C326" s="16" t="s">
        <v>3160</v>
      </c>
      <c r="D326" s="16" t="s">
        <v>42</v>
      </c>
      <c r="E326" s="16" t="s">
        <v>38</v>
      </c>
      <c r="F326" s="16" t="s">
        <v>3182</v>
      </c>
      <c r="G326" s="16" t="s">
        <v>4250</v>
      </c>
      <c r="H326" s="19">
        <v>43570.52071759259</v>
      </c>
      <c r="I326" s="19">
        <v>43571.5</v>
      </c>
      <c r="J326" s="20">
        <v>0</v>
      </c>
    </row>
    <row r="327" spans="1:10" x14ac:dyDescent="0.25">
      <c r="A327" s="16" t="s">
        <v>9116</v>
      </c>
      <c r="B327" s="16" t="s">
        <v>673</v>
      </c>
      <c r="C327" s="16" t="s">
        <v>3160</v>
      </c>
      <c r="D327" s="16" t="s">
        <v>26</v>
      </c>
      <c r="E327" s="16" t="s">
        <v>9</v>
      </c>
      <c r="F327" s="16" t="s">
        <v>3184</v>
      </c>
      <c r="G327" s="16" t="s">
        <v>4250</v>
      </c>
      <c r="H327" s="19">
        <v>43570.427268518521</v>
      </c>
      <c r="I327" s="19">
        <v>43571.5</v>
      </c>
      <c r="J327" s="20">
        <v>0</v>
      </c>
    </row>
    <row r="328" spans="1:10" x14ac:dyDescent="0.25">
      <c r="A328" s="16" t="s">
        <v>9117</v>
      </c>
      <c r="B328" s="16" t="s">
        <v>402</v>
      </c>
      <c r="C328" s="16" t="s">
        <v>3160</v>
      </c>
      <c r="D328" s="16" t="s">
        <v>19</v>
      </c>
      <c r="E328" s="16" t="s">
        <v>9</v>
      </c>
      <c r="F328" s="16" t="s">
        <v>3184</v>
      </c>
      <c r="G328" s="16" t="s">
        <v>4250</v>
      </c>
      <c r="H328" s="19">
        <v>43570.523263888892</v>
      </c>
      <c r="I328" s="19">
        <v>43571.5</v>
      </c>
      <c r="J328" s="20">
        <v>0</v>
      </c>
    </row>
    <row r="329" spans="1:10" x14ac:dyDescent="0.25">
      <c r="A329" s="16" t="s">
        <v>9118</v>
      </c>
      <c r="B329" s="16" t="s">
        <v>330</v>
      </c>
      <c r="C329" s="16" t="s">
        <v>3160</v>
      </c>
      <c r="D329" s="16" t="s">
        <v>19</v>
      </c>
      <c r="E329" s="16" t="s">
        <v>27</v>
      </c>
      <c r="F329" s="16" t="s">
        <v>3182</v>
      </c>
      <c r="G329" s="16" t="s">
        <v>4250</v>
      </c>
      <c r="H329" s="19">
        <v>43570.370254629626</v>
      </c>
      <c r="I329" s="19">
        <v>43571.5</v>
      </c>
      <c r="J329" s="20">
        <v>0</v>
      </c>
    </row>
    <row r="330" spans="1:10" x14ac:dyDescent="0.25">
      <c r="A330" s="16" t="s">
        <v>9119</v>
      </c>
      <c r="B330" s="16" t="s">
        <v>908</v>
      </c>
      <c r="C330" s="16" t="s">
        <v>3160</v>
      </c>
      <c r="D330" s="16" t="s">
        <v>32</v>
      </c>
      <c r="E330" s="16" t="s">
        <v>14</v>
      </c>
      <c r="F330" s="16" t="s">
        <v>3180</v>
      </c>
      <c r="G330" s="16" t="s">
        <v>4250</v>
      </c>
      <c r="H330" s="19">
        <v>43570.523460648146</v>
      </c>
      <c r="I330" s="19">
        <v>43571.5</v>
      </c>
      <c r="J330" s="20">
        <v>0</v>
      </c>
    </row>
    <row r="331" spans="1:10" x14ac:dyDescent="0.25">
      <c r="A331" s="16" t="s">
        <v>9120</v>
      </c>
      <c r="B331" s="16" t="s">
        <v>686</v>
      </c>
      <c r="C331" s="16" t="s">
        <v>3160</v>
      </c>
      <c r="D331" s="16" t="s">
        <v>44</v>
      </c>
      <c r="E331" s="16" t="s">
        <v>39</v>
      </c>
      <c r="F331" s="16" t="s">
        <v>3181</v>
      </c>
      <c r="G331" s="16" t="s">
        <v>4250</v>
      </c>
      <c r="H331" s="19">
        <v>43570.371631944443</v>
      </c>
      <c r="I331" s="19">
        <v>43571.5</v>
      </c>
      <c r="J331" s="20">
        <v>0</v>
      </c>
    </row>
    <row r="332" spans="1:10" x14ac:dyDescent="0.25">
      <c r="A332" s="16" t="s">
        <v>9121</v>
      </c>
      <c r="B332" s="16" t="s">
        <v>3216</v>
      </c>
      <c r="C332" s="16" t="s">
        <v>3160</v>
      </c>
      <c r="D332" s="16" t="s">
        <v>42</v>
      </c>
      <c r="E332" s="16" t="s">
        <v>38</v>
      </c>
      <c r="F332" s="16" t="s">
        <v>3182</v>
      </c>
      <c r="G332" s="16" t="s">
        <v>4250</v>
      </c>
      <c r="H332" s="19">
        <v>43570.524375000001</v>
      </c>
      <c r="I332" s="19">
        <v>43571.5</v>
      </c>
      <c r="J332" s="20">
        <v>0</v>
      </c>
    </row>
    <row r="333" spans="1:10" x14ac:dyDescent="0.25">
      <c r="A333" s="16" t="s">
        <v>9122</v>
      </c>
      <c r="B333" s="16" t="s">
        <v>3214</v>
      </c>
      <c r="C333" s="16" t="s">
        <v>3160</v>
      </c>
      <c r="D333" s="16" t="s">
        <v>42</v>
      </c>
      <c r="E333" s="16" t="s">
        <v>23</v>
      </c>
      <c r="F333" s="16" t="s">
        <v>3183</v>
      </c>
      <c r="G333" s="16" t="s">
        <v>4250</v>
      </c>
      <c r="H333" s="19">
        <v>43570.372916666667</v>
      </c>
      <c r="I333" s="19">
        <v>43571.5</v>
      </c>
      <c r="J333" s="20">
        <v>0</v>
      </c>
    </row>
    <row r="334" spans="1:10" x14ac:dyDescent="0.25">
      <c r="A334" s="16" t="s">
        <v>9123</v>
      </c>
      <c r="B334" s="16" t="s">
        <v>697</v>
      </c>
      <c r="C334" s="16" t="s">
        <v>3160</v>
      </c>
      <c r="D334" s="16" t="s">
        <v>42</v>
      </c>
      <c r="E334" s="16" t="s">
        <v>17</v>
      </c>
      <c r="F334" s="16" t="s">
        <v>3185</v>
      </c>
      <c r="G334" s="16" t="s">
        <v>4250</v>
      </c>
      <c r="H334" s="19">
        <v>43570.524375000001</v>
      </c>
      <c r="I334" s="19">
        <v>43571.5</v>
      </c>
      <c r="J334" s="20">
        <v>0</v>
      </c>
    </row>
    <row r="335" spans="1:10" x14ac:dyDescent="0.25">
      <c r="A335" s="16" t="s">
        <v>9124</v>
      </c>
      <c r="B335" s="16" t="s">
        <v>3331</v>
      </c>
      <c r="C335" s="16" t="s">
        <v>3160</v>
      </c>
      <c r="D335" s="16" t="s">
        <v>42</v>
      </c>
      <c r="E335" s="16" t="s">
        <v>23</v>
      </c>
      <c r="F335" s="16" t="s">
        <v>3183</v>
      </c>
      <c r="G335" s="16" t="s">
        <v>4250</v>
      </c>
      <c r="H335" s="19">
        <v>43570.375983796293</v>
      </c>
      <c r="I335" s="19">
        <v>43571.5</v>
      </c>
      <c r="J335" s="20">
        <v>0</v>
      </c>
    </row>
    <row r="336" spans="1:10" x14ac:dyDescent="0.25">
      <c r="A336" s="16" t="s">
        <v>9125</v>
      </c>
      <c r="B336" s="16" t="s">
        <v>705</v>
      </c>
      <c r="C336" s="16" t="s">
        <v>3160</v>
      </c>
      <c r="D336" s="16" t="s">
        <v>32</v>
      </c>
      <c r="E336" s="16" t="s">
        <v>14</v>
      </c>
      <c r="F336" s="16" t="s">
        <v>3180</v>
      </c>
      <c r="G336" s="16" t="s">
        <v>4250</v>
      </c>
      <c r="H336" s="19">
        <v>43570.529456018521</v>
      </c>
      <c r="I336" s="19">
        <v>43571.5</v>
      </c>
      <c r="J336" s="20">
        <v>0</v>
      </c>
    </row>
    <row r="337" spans="1:10" x14ac:dyDescent="0.25">
      <c r="A337" s="16" t="s">
        <v>9126</v>
      </c>
      <c r="B337" s="16" t="s">
        <v>3676</v>
      </c>
      <c r="C337" s="16" t="s">
        <v>3160</v>
      </c>
      <c r="D337" s="16" t="s">
        <v>42</v>
      </c>
      <c r="E337" s="16" t="s">
        <v>38</v>
      </c>
      <c r="F337" s="16" t="s">
        <v>3182</v>
      </c>
      <c r="G337" s="16" t="s">
        <v>4250</v>
      </c>
      <c r="H337" s="19">
        <v>43570.377442129633</v>
      </c>
      <c r="I337" s="19">
        <v>43571.5</v>
      </c>
      <c r="J337" s="20">
        <v>0</v>
      </c>
    </row>
    <row r="338" spans="1:10" x14ac:dyDescent="0.25">
      <c r="A338" s="16" t="s">
        <v>9127</v>
      </c>
      <c r="B338" s="16" t="s">
        <v>622</v>
      </c>
      <c r="C338" s="16" t="s">
        <v>3160</v>
      </c>
      <c r="D338" s="16" t="s">
        <v>42</v>
      </c>
      <c r="E338" s="16" t="s">
        <v>24</v>
      </c>
      <c r="F338" s="16" t="s">
        <v>3183</v>
      </c>
      <c r="G338" s="16" t="s">
        <v>4250</v>
      </c>
      <c r="H338" s="19">
        <v>43570.555335648147</v>
      </c>
      <c r="I338" s="19">
        <v>43571.5</v>
      </c>
      <c r="J338" s="20">
        <v>0</v>
      </c>
    </row>
    <row r="339" spans="1:10" x14ac:dyDescent="0.25">
      <c r="A339" s="16" t="s">
        <v>9128</v>
      </c>
      <c r="B339" s="16" t="s">
        <v>901</v>
      </c>
      <c r="C339" s="16" t="s">
        <v>3160</v>
      </c>
      <c r="D339" s="16" t="s">
        <v>31</v>
      </c>
      <c r="E339" s="16" t="s">
        <v>9</v>
      </c>
      <c r="F339" s="16" t="s">
        <v>3184</v>
      </c>
      <c r="G339" s="16" t="s">
        <v>4250</v>
      </c>
      <c r="H339" s="19">
        <v>43570.379108796296</v>
      </c>
      <c r="I339" s="19">
        <v>43571.5</v>
      </c>
      <c r="J339" s="20">
        <v>0</v>
      </c>
    </row>
    <row r="340" spans="1:10" x14ac:dyDescent="0.25">
      <c r="A340" s="16" t="s">
        <v>9129</v>
      </c>
      <c r="B340" s="16" t="s">
        <v>836</v>
      </c>
      <c r="C340" s="16" t="s">
        <v>3160</v>
      </c>
      <c r="D340" s="16" t="s">
        <v>32</v>
      </c>
      <c r="E340" s="16" t="s">
        <v>24</v>
      </c>
      <c r="F340" s="16" t="s">
        <v>3183</v>
      </c>
      <c r="G340" s="16" t="s">
        <v>4250</v>
      </c>
      <c r="H340" s="19">
        <v>43570.558877314812</v>
      </c>
      <c r="I340" s="19">
        <v>43571.5</v>
      </c>
      <c r="J340" s="20">
        <v>0</v>
      </c>
    </row>
    <row r="341" spans="1:10" x14ac:dyDescent="0.25">
      <c r="A341" s="16" t="s">
        <v>9130</v>
      </c>
      <c r="B341" s="16" t="s">
        <v>382</v>
      </c>
      <c r="C341" s="16" t="s">
        <v>3160</v>
      </c>
      <c r="D341" s="16" t="s">
        <v>31</v>
      </c>
      <c r="E341" s="16" t="s">
        <v>14</v>
      </c>
      <c r="F341" s="16" t="s">
        <v>3180</v>
      </c>
      <c r="G341" s="16" t="s">
        <v>4250</v>
      </c>
      <c r="H341" s="19">
        <v>43570.381145833337</v>
      </c>
      <c r="I341" s="19">
        <v>43571.5</v>
      </c>
      <c r="J341" s="20">
        <v>0</v>
      </c>
    </row>
    <row r="342" spans="1:10" x14ac:dyDescent="0.25">
      <c r="A342" s="16" t="s">
        <v>9131</v>
      </c>
      <c r="B342" s="16" t="s">
        <v>837</v>
      </c>
      <c r="C342" s="16" t="s">
        <v>3160</v>
      </c>
      <c r="D342" s="16" t="s">
        <v>43</v>
      </c>
      <c r="E342" s="16" t="s">
        <v>34</v>
      </c>
      <c r="F342" s="16" t="s">
        <v>3185</v>
      </c>
      <c r="G342" s="16" t="s">
        <v>4250</v>
      </c>
      <c r="H342" s="19">
        <v>43570.585995370369</v>
      </c>
      <c r="I342" s="19">
        <v>43571.5</v>
      </c>
      <c r="J342" s="20">
        <v>0</v>
      </c>
    </row>
    <row r="343" spans="1:10" x14ac:dyDescent="0.25">
      <c r="A343" s="16" t="s">
        <v>9132</v>
      </c>
      <c r="B343" s="16" t="s">
        <v>254</v>
      </c>
      <c r="C343" s="16" t="s">
        <v>3160</v>
      </c>
      <c r="D343" s="16" t="s">
        <v>21</v>
      </c>
      <c r="E343" s="16" t="s">
        <v>10</v>
      </c>
      <c r="F343" s="16" t="s">
        <v>3182</v>
      </c>
      <c r="G343" s="16" t="s">
        <v>4250</v>
      </c>
      <c r="H343" s="19">
        <v>43570.411111111112</v>
      </c>
      <c r="I343" s="19">
        <v>43571.5</v>
      </c>
      <c r="J343" s="20">
        <v>0</v>
      </c>
    </row>
    <row r="344" spans="1:10" x14ac:dyDescent="0.25">
      <c r="A344" s="16" t="s">
        <v>9133</v>
      </c>
      <c r="B344" s="16" t="s">
        <v>535</v>
      </c>
      <c r="C344" s="16" t="s">
        <v>3160</v>
      </c>
      <c r="D344" s="16" t="s">
        <v>31</v>
      </c>
      <c r="E344" s="16" t="s">
        <v>13</v>
      </c>
      <c r="F344" s="16" t="s">
        <v>3181</v>
      </c>
      <c r="G344" s="16" t="s">
        <v>4250</v>
      </c>
      <c r="H344" s="19">
        <v>43570.594618055555</v>
      </c>
      <c r="I344" s="19">
        <v>43571.5</v>
      </c>
      <c r="J344" s="20">
        <v>0</v>
      </c>
    </row>
    <row r="345" spans="1:10" x14ac:dyDescent="0.25">
      <c r="A345" s="16" t="s">
        <v>9134</v>
      </c>
      <c r="B345" s="16" t="s">
        <v>695</v>
      </c>
      <c r="C345" s="16" t="s">
        <v>3160</v>
      </c>
      <c r="D345" s="16" t="s">
        <v>42</v>
      </c>
      <c r="E345" s="16" t="s">
        <v>24</v>
      </c>
      <c r="F345" s="16" t="s">
        <v>3183</v>
      </c>
      <c r="G345" s="16" t="s">
        <v>4250</v>
      </c>
      <c r="H345" s="19">
        <v>43570.810243055559</v>
      </c>
      <c r="I345" s="19">
        <v>43571.5</v>
      </c>
      <c r="J345" s="20">
        <v>0</v>
      </c>
    </row>
    <row r="346" spans="1:10" x14ac:dyDescent="0.25">
      <c r="A346" s="16" t="s">
        <v>9135</v>
      </c>
      <c r="B346" s="16" t="s">
        <v>657</v>
      </c>
      <c r="C346" s="16" t="s">
        <v>3160</v>
      </c>
      <c r="D346" s="16" t="s">
        <v>26</v>
      </c>
      <c r="E346" s="16" t="s">
        <v>8</v>
      </c>
      <c r="F346" s="16" t="s">
        <v>3180</v>
      </c>
      <c r="G346" s="16" t="s">
        <v>4250</v>
      </c>
      <c r="H346" s="19">
        <v>43570.612870370373</v>
      </c>
      <c r="I346" s="19">
        <v>43571.5</v>
      </c>
      <c r="J346" s="20">
        <v>0</v>
      </c>
    </row>
    <row r="347" spans="1:10" x14ac:dyDescent="0.25">
      <c r="A347" s="16" t="s">
        <v>9136</v>
      </c>
      <c r="B347" s="16" t="s">
        <v>503</v>
      </c>
      <c r="C347" s="16" t="s">
        <v>3160</v>
      </c>
      <c r="D347" s="16" t="s">
        <v>28</v>
      </c>
      <c r="E347" s="16" t="s">
        <v>14</v>
      </c>
      <c r="F347" s="16" t="s">
        <v>3180</v>
      </c>
      <c r="G347" s="16" t="s">
        <v>4250</v>
      </c>
      <c r="H347" s="19">
        <v>43570.37228009259</v>
      </c>
      <c r="I347" s="19">
        <v>43571.5</v>
      </c>
      <c r="J347" s="20">
        <v>0</v>
      </c>
    </row>
    <row r="348" spans="1:10" x14ac:dyDescent="0.25">
      <c r="A348" s="16" t="s">
        <v>9137</v>
      </c>
      <c r="B348" s="16" t="s">
        <v>3763</v>
      </c>
      <c r="C348" s="16" t="s">
        <v>3160</v>
      </c>
      <c r="D348" s="16" t="s">
        <v>30</v>
      </c>
      <c r="E348" s="16" t="s">
        <v>38</v>
      </c>
      <c r="F348" s="16" t="s">
        <v>3182</v>
      </c>
      <c r="G348" s="16" t="s">
        <v>4250</v>
      </c>
      <c r="H348" s="19">
        <v>43570.614282407405</v>
      </c>
      <c r="I348" s="19">
        <v>43571.5</v>
      </c>
      <c r="J348" s="20">
        <v>0</v>
      </c>
    </row>
    <row r="349" spans="1:10" x14ac:dyDescent="0.25">
      <c r="A349" s="16" t="s">
        <v>9138</v>
      </c>
      <c r="B349" s="16" t="s">
        <v>140</v>
      </c>
      <c r="C349" s="16" t="s">
        <v>3160</v>
      </c>
      <c r="D349" s="16" t="s">
        <v>25</v>
      </c>
      <c r="E349" s="16" t="s">
        <v>14</v>
      </c>
      <c r="F349" s="16" t="s">
        <v>3180</v>
      </c>
      <c r="G349" s="16" t="s">
        <v>4250</v>
      </c>
      <c r="H349" s="19">
        <v>43570.376319444447</v>
      </c>
      <c r="I349" s="19">
        <v>43571.5</v>
      </c>
      <c r="J349" s="20">
        <v>0</v>
      </c>
    </row>
    <row r="350" spans="1:10" x14ac:dyDescent="0.25">
      <c r="A350" s="16" t="s">
        <v>9139</v>
      </c>
      <c r="B350" s="16" t="s">
        <v>3777</v>
      </c>
      <c r="C350" s="16" t="s">
        <v>3160</v>
      </c>
      <c r="D350" s="16" t="s">
        <v>42</v>
      </c>
      <c r="E350" s="16" t="s">
        <v>38</v>
      </c>
      <c r="F350" s="16" t="s">
        <v>3182</v>
      </c>
      <c r="G350" s="16" t="s">
        <v>4250</v>
      </c>
      <c r="H350" s="19">
        <v>43570.638657407406</v>
      </c>
      <c r="I350" s="19">
        <v>43571.5</v>
      </c>
      <c r="J350" s="20">
        <v>0</v>
      </c>
    </row>
    <row r="351" spans="1:10" x14ac:dyDescent="0.25">
      <c r="A351" s="16" t="s">
        <v>9140</v>
      </c>
      <c r="B351" s="16" t="s">
        <v>531</v>
      </c>
      <c r="C351" s="16" t="s">
        <v>3160</v>
      </c>
      <c r="D351" s="16" t="s">
        <v>16</v>
      </c>
      <c r="E351" s="16" t="s">
        <v>24</v>
      </c>
      <c r="F351" s="16" t="s">
        <v>3183</v>
      </c>
      <c r="G351" s="16" t="s">
        <v>4250</v>
      </c>
      <c r="H351" s="19">
        <v>43570.379293981481</v>
      </c>
      <c r="I351" s="19">
        <v>43571.5</v>
      </c>
      <c r="J351" s="20">
        <v>0</v>
      </c>
    </row>
    <row r="352" spans="1:10" x14ac:dyDescent="0.25">
      <c r="A352" s="16" t="s">
        <v>9141</v>
      </c>
      <c r="B352" s="16" t="s">
        <v>74</v>
      </c>
      <c r="C352" s="16" t="s">
        <v>3160</v>
      </c>
      <c r="D352" s="16" t="s">
        <v>42</v>
      </c>
      <c r="E352" s="16" t="s">
        <v>24</v>
      </c>
      <c r="F352" s="16" t="s">
        <v>3183</v>
      </c>
      <c r="G352" s="16" t="s">
        <v>4250</v>
      </c>
      <c r="H352" s="19">
        <v>43570.640497685185</v>
      </c>
      <c r="I352" s="19">
        <v>43571.5</v>
      </c>
      <c r="J352" s="20">
        <v>0</v>
      </c>
    </row>
    <row r="353" spans="1:10" x14ac:dyDescent="0.25">
      <c r="A353" s="16" t="s">
        <v>9142</v>
      </c>
      <c r="B353" s="16" t="s">
        <v>337</v>
      </c>
      <c r="C353" s="16" t="s">
        <v>3160</v>
      </c>
      <c r="D353" s="16" t="s">
        <v>21</v>
      </c>
      <c r="E353" s="16" t="s">
        <v>9</v>
      </c>
      <c r="F353" s="16" t="s">
        <v>3184</v>
      </c>
      <c r="G353" s="16" t="s">
        <v>4250</v>
      </c>
      <c r="H353" s="19">
        <v>43570.414155092592</v>
      </c>
      <c r="I353" s="19">
        <v>43571.5</v>
      </c>
      <c r="J353" s="20">
        <v>0</v>
      </c>
    </row>
    <row r="354" spans="1:10" x14ac:dyDescent="0.25">
      <c r="A354" s="16" t="s">
        <v>9143</v>
      </c>
      <c r="B354" s="16" t="s">
        <v>129</v>
      </c>
      <c r="C354" s="16" t="s">
        <v>3160</v>
      </c>
      <c r="D354" s="16" t="s">
        <v>31</v>
      </c>
      <c r="E354" s="16" t="s">
        <v>14</v>
      </c>
      <c r="F354" s="16" t="s">
        <v>3180</v>
      </c>
      <c r="G354" s="16" t="s">
        <v>4250</v>
      </c>
      <c r="H354" s="19">
        <v>43570.643055555556</v>
      </c>
      <c r="I354" s="19">
        <v>43571.5</v>
      </c>
      <c r="J354" s="20">
        <v>0</v>
      </c>
    </row>
    <row r="355" spans="1:10" x14ac:dyDescent="0.25">
      <c r="A355" s="16" t="s">
        <v>9144</v>
      </c>
      <c r="B355" s="16" t="s">
        <v>3224</v>
      </c>
      <c r="C355" s="16" t="s">
        <v>3160</v>
      </c>
      <c r="D355" s="16" t="s">
        <v>42</v>
      </c>
      <c r="E355" s="16" t="s">
        <v>23</v>
      </c>
      <c r="F355" s="16" t="s">
        <v>3183</v>
      </c>
      <c r="G355" s="16" t="s">
        <v>4250</v>
      </c>
      <c r="H355" s="19">
        <v>43570.375162037039</v>
      </c>
      <c r="I355" s="19">
        <v>43571.5</v>
      </c>
      <c r="J355" s="20">
        <v>0</v>
      </c>
    </row>
    <row r="356" spans="1:10" x14ac:dyDescent="0.25">
      <c r="A356" s="16" t="s">
        <v>9145</v>
      </c>
      <c r="B356" s="16" t="s">
        <v>648</v>
      </c>
      <c r="C356" s="16" t="s">
        <v>3160</v>
      </c>
      <c r="D356" s="16" t="s">
        <v>31</v>
      </c>
      <c r="E356" s="16" t="s">
        <v>10</v>
      </c>
      <c r="F356" s="16" t="s">
        <v>3182</v>
      </c>
      <c r="G356" s="16" t="s">
        <v>4250</v>
      </c>
      <c r="H356" s="19">
        <v>43570.643379629626</v>
      </c>
      <c r="I356" s="19">
        <v>43571.5</v>
      </c>
      <c r="J356" s="20">
        <v>0</v>
      </c>
    </row>
    <row r="357" spans="1:10" x14ac:dyDescent="0.25">
      <c r="A357" s="16" t="s">
        <v>9146</v>
      </c>
      <c r="B357" s="16" t="s">
        <v>516</v>
      </c>
      <c r="C357" s="16" t="s">
        <v>3160</v>
      </c>
      <c r="D357" s="16" t="s">
        <v>31</v>
      </c>
      <c r="E357" s="16" t="s">
        <v>8</v>
      </c>
      <c r="F357" s="16" t="s">
        <v>3180</v>
      </c>
      <c r="G357" s="16" t="s">
        <v>4250</v>
      </c>
      <c r="H357" s="19">
        <v>43570.403055555558</v>
      </c>
      <c r="I357" s="19">
        <v>43571.5</v>
      </c>
      <c r="J357" s="20">
        <v>0</v>
      </c>
    </row>
    <row r="358" spans="1:10" x14ac:dyDescent="0.25">
      <c r="A358" s="16" t="s">
        <v>9147</v>
      </c>
      <c r="B358" s="16" t="s">
        <v>834</v>
      </c>
      <c r="C358" s="16" t="s">
        <v>3160</v>
      </c>
      <c r="D358" s="16" t="s">
        <v>31</v>
      </c>
      <c r="E358" s="16" t="s">
        <v>14</v>
      </c>
      <c r="F358" s="16" t="s">
        <v>3180</v>
      </c>
      <c r="G358" s="16" t="s">
        <v>4250</v>
      </c>
      <c r="H358" s="19">
        <v>43570.746342592596</v>
      </c>
      <c r="I358" s="19">
        <v>43571.5</v>
      </c>
      <c r="J358" s="20">
        <v>0</v>
      </c>
    </row>
    <row r="359" spans="1:10" x14ac:dyDescent="0.25">
      <c r="A359" s="16" t="s">
        <v>9148</v>
      </c>
      <c r="B359" s="16" t="s">
        <v>671</v>
      </c>
      <c r="C359" s="16" t="s">
        <v>3160</v>
      </c>
      <c r="D359" s="16" t="s">
        <v>31</v>
      </c>
      <c r="E359" s="16" t="s">
        <v>22</v>
      </c>
      <c r="F359" s="16" t="s">
        <v>3182</v>
      </c>
      <c r="G359" s="16" t="s">
        <v>4250</v>
      </c>
      <c r="H359" s="19">
        <v>43570.377581018518</v>
      </c>
      <c r="I359" s="19">
        <v>43571.5</v>
      </c>
      <c r="J359" s="20">
        <v>0</v>
      </c>
    </row>
    <row r="360" spans="1:10" x14ac:dyDescent="0.25">
      <c r="A360" s="16" t="s">
        <v>9149</v>
      </c>
      <c r="B360" s="16" t="s">
        <v>726</v>
      </c>
      <c r="C360" s="16" t="s">
        <v>3160</v>
      </c>
      <c r="D360" s="16" t="s">
        <v>31</v>
      </c>
      <c r="E360" s="16" t="s">
        <v>13</v>
      </c>
      <c r="F360" s="16" t="s">
        <v>3181</v>
      </c>
      <c r="G360" s="16" t="s">
        <v>4250</v>
      </c>
      <c r="H360" s="19">
        <v>43570.369826388887</v>
      </c>
      <c r="I360" s="19">
        <v>43571.5</v>
      </c>
      <c r="J360" s="20">
        <v>0</v>
      </c>
    </row>
    <row r="361" spans="1:10" x14ac:dyDescent="0.25">
      <c r="A361" s="16" t="s">
        <v>9150</v>
      </c>
      <c r="B361" s="16" t="s">
        <v>632</v>
      </c>
      <c r="C361" s="16" t="s">
        <v>3160</v>
      </c>
      <c r="D361" s="16" t="s">
        <v>43</v>
      </c>
      <c r="E361" s="16" t="s">
        <v>39</v>
      </c>
      <c r="F361" s="16" t="s">
        <v>3181</v>
      </c>
      <c r="G361" s="16" t="s">
        <v>4250</v>
      </c>
      <c r="H361" s="19">
        <v>43570.371435185189</v>
      </c>
      <c r="I361" s="19">
        <v>43571.5</v>
      </c>
      <c r="J361" s="20">
        <v>0</v>
      </c>
    </row>
    <row r="362" spans="1:10" x14ac:dyDescent="0.25">
      <c r="A362" s="16" t="s">
        <v>9151</v>
      </c>
      <c r="B362" s="16" t="s">
        <v>113</v>
      </c>
      <c r="C362" s="16" t="s">
        <v>3160</v>
      </c>
      <c r="D362" s="16" t="s">
        <v>31</v>
      </c>
      <c r="E362" s="16" t="s">
        <v>10</v>
      </c>
      <c r="F362" s="16" t="s">
        <v>3182</v>
      </c>
      <c r="G362" s="16" t="s">
        <v>4250</v>
      </c>
      <c r="H362" s="19">
        <v>43570.766886574071</v>
      </c>
      <c r="I362" s="19">
        <v>43571.5</v>
      </c>
      <c r="J362" s="20">
        <v>0</v>
      </c>
    </row>
    <row r="363" spans="1:10" x14ac:dyDescent="0.25">
      <c r="A363" s="16" t="s">
        <v>9152</v>
      </c>
      <c r="B363" s="16" t="s">
        <v>459</v>
      </c>
      <c r="C363" s="16" t="s">
        <v>3161</v>
      </c>
      <c r="D363" s="16" t="s">
        <v>19</v>
      </c>
      <c r="E363" s="16" t="s">
        <v>14</v>
      </c>
      <c r="F363" s="16" t="s">
        <v>3180</v>
      </c>
      <c r="G363" s="16" t="s">
        <v>8802</v>
      </c>
      <c r="H363" s="19">
        <v>43567.295636574076</v>
      </c>
      <c r="I363" s="19">
        <v>43572.5</v>
      </c>
      <c r="J363" s="20">
        <v>0.74041666666666661</v>
      </c>
    </row>
    <row r="364" spans="1:10" x14ac:dyDescent="0.25">
      <c r="A364" s="16" t="s">
        <v>9153</v>
      </c>
      <c r="B364" s="16" t="s">
        <v>3319</v>
      </c>
      <c r="C364" s="16" t="s">
        <v>3165</v>
      </c>
      <c r="D364" s="16" t="s">
        <v>30</v>
      </c>
      <c r="E364" s="16" t="s">
        <v>38</v>
      </c>
      <c r="F364" s="16" t="s">
        <v>3182</v>
      </c>
      <c r="G364" s="16" t="s">
        <v>8802</v>
      </c>
      <c r="H364" s="19">
        <v>43566.364201388889</v>
      </c>
      <c r="I364" s="19">
        <v>43572.5</v>
      </c>
      <c r="J364" s="20">
        <v>0.74041666666666661</v>
      </c>
    </row>
    <row r="365" spans="1:10" x14ac:dyDescent="0.25">
      <c r="A365" s="16" t="s">
        <v>9154</v>
      </c>
      <c r="B365" s="16" t="s">
        <v>137</v>
      </c>
      <c r="C365" s="16" t="s">
        <v>3162</v>
      </c>
      <c r="D365" s="16" t="s">
        <v>21</v>
      </c>
      <c r="E365" s="16" t="s">
        <v>22</v>
      </c>
      <c r="F365" s="16" t="s">
        <v>3182</v>
      </c>
      <c r="G365" s="16" t="s">
        <v>8802</v>
      </c>
      <c r="H365" s="19">
        <v>43563.366631944446</v>
      </c>
      <c r="I365" s="19">
        <v>43572.5</v>
      </c>
      <c r="J365" s="20">
        <v>0.74041666666666661</v>
      </c>
    </row>
    <row r="366" spans="1:10" x14ac:dyDescent="0.25">
      <c r="A366" s="16" t="s">
        <v>9155</v>
      </c>
      <c r="B366" s="16" t="s">
        <v>326</v>
      </c>
      <c r="C366" s="16" t="s">
        <v>3165</v>
      </c>
      <c r="D366" s="16" t="s">
        <v>30</v>
      </c>
      <c r="E366" s="16" t="s">
        <v>17</v>
      </c>
      <c r="F366" s="16" t="s">
        <v>3185</v>
      </c>
      <c r="G366" s="16" t="s">
        <v>8802</v>
      </c>
      <c r="H366" s="19">
        <v>43566.364606481482</v>
      </c>
      <c r="I366" s="19">
        <v>43572.5</v>
      </c>
      <c r="J366" s="20">
        <v>0.74041666666666661</v>
      </c>
    </row>
    <row r="367" spans="1:10" x14ac:dyDescent="0.25">
      <c r="A367" s="16" t="s">
        <v>9156</v>
      </c>
      <c r="B367" s="16" t="s">
        <v>82</v>
      </c>
      <c r="C367" s="16" t="s">
        <v>3162</v>
      </c>
      <c r="D367" s="16" t="s">
        <v>26</v>
      </c>
      <c r="E367" s="16" t="s">
        <v>8</v>
      </c>
      <c r="F367" s="16" t="s">
        <v>3180</v>
      </c>
      <c r="G367" s="16" t="s">
        <v>8802</v>
      </c>
      <c r="H367" s="19">
        <v>43563.370057870372</v>
      </c>
      <c r="I367" s="19">
        <v>43572.5</v>
      </c>
      <c r="J367" s="20">
        <v>0.74041666666666661</v>
      </c>
    </row>
    <row r="368" spans="1:10" x14ac:dyDescent="0.25">
      <c r="A368" s="16" t="s">
        <v>9157</v>
      </c>
      <c r="B368" s="16" t="s">
        <v>209</v>
      </c>
      <c r="C368" s="16" t="s">
        <v>3161</v>
      </c>
      <c r="D368" s="16" t="s">
        <v>21</v>
      </c>
      <c r="E368" s="16" t="s">
        <v>9</v>
      </c>
      <c r="F368" s="16" t="s">
        <v>3184</v>
      </c>
      <c r="G368" s="16" t="s">
        <v>8802</v>
      </c>
      <c r="H368" s="19">
        <v>43567.365833333337</v>
      </c>
      <c r="I368" s="19">
        <v>43572.5</v>
      </c>
      <c r="J368" s="20">
        <v>0.74041666666666661</v>
      </c>
    </row>
    <row r="369" spans="1:10" x14ac:dyDescent="0.25">
      <c r="A369" s="16" t="s">
        <v>9157</v>
      </c>
      <c r="B369" s="16" t="s">
        <v>209</v>
      </c>
      <c r="C369" s="16" t="s">
        <v>3161</v>
      </c>
      <c r="D369" s="16" t="s">
        <v>21</v>
      </c>
      <c r="E369" s="16" t="s">
        <v>9</v>
      </c>
      <c r="F369" s="16" t="s">
        <v>3184</v>
      </c>
      <c r="G369" s="16" t="s">
        <v>4250</v>
      </c>
      <c r="H369" s="19">
        <v>43566.365543981483</v>
      </c>
      <c r="I369" s="19">
        <v>43571.5</v>
      </c>
      <c r="J369" s="20">
        <v>0</v>
      </c>
    </row>
    <row r="370" spans="1:10" x14ac:dyDescent="0.25">
      <c r="A370" s="16" t="s">
        <v>9158</v>
      </c>
      <c r="B370" s="16" t="s">
        <v>162</v>
      </c>
      <c r="C370" s="16" t="s">
        <v>3162</v>
      </c>
      <c r="D370" s="16" t="s">
        <v>25</v>
      </c>
      <c r="E370" s="16" t="s">
        <v>13</v>
      </c>
      <c r="F370" s="16" t="s">
        <v>3181</v>
      </c>
      <c r="G370" s="16" t="s">
        <v>8802</v>
      </c>
      <c r="H370" s="19">
        <v>43563.475902777776</v>
      </c>
      <c r="I370" s="19">
        <v>43572.5</v>
      </c>
      <c r="J370" s="20">
        <v>0.74041666666666661</v>
      </c>
    </row>
    <row r="371" spans="1:10" x14ac:dyDescent="0.25">
      <c r="A371" s="16" t="s">
        <v>9159</v>
      </c>
      <c r="B371" s="16" t="s">
        <v>3238</v>
      </c>
      <c r="C371" s="16" t="s">
        <v>3163</v>
      </c>
      <c r="D371" s="16" t="s">
        <v>29</v>
      </c>
      <c r="E371" s="16" t="s">
        <v>38</v>
      </c>
      <c r="F371" s="16" t="s">
        <v>3182</v>
      </c>
      <c r="G371" s="16" t="s">
        <v>8802</v>
      </c>
      <c r="H371" s="19">
        <v>43565.358738425923</v>
      </c>
      <c r="I371" s="19">
        <v>43572.5</v>
      </c>
      <c r="J371" s="20">
        <v>0.74041666666666661</v>
      </c>
    </row>
    <row r="372" spans="1:10" x14ac:dyDescent="0.25">
      <c r="A372" s="16" t="s">
        <v>9160</v>
      </c>
      <c r="B372" s="16" t="s">
        <v>113</v>
      </c>
      <c r="C372" s="16" t="s">
        <v>3162</v>
      </c>
      <c r="D372" s="16" t="s">
        <v>19</v>
      </c>
      <c r="E372" s="16" t="s">
        <v>10</v>
      </c>
      <c r="F372" s="16" t="s">
        <v>3182</v>
      </c>
      <c r="G372" s="16" t="s">
        <v>8802</v>
      </c>
      <c r="H372" s="19">
        <v>43563.490034722221</v>
      </c>
      <c r="I372" s="19">
        <v>43572.5</v>
      </c>
      <c r="J372" s="20">
        <v>0.74041666666666661</v>
      </c>
    </row>
    <row r="373" spans="1:10" x14ac:dyDescent="0.25">
      <c r="A373" s="16" t="s">
        <v>9161</v>
      </c>
      <c r="B373" s="16" t="s">
        <v>377</v>
      </c>
      <c r="C373" s="16" t="s">
        <v>3163</v>
      </c>
      <c r="D373" s="16" t="s">
        <v>25</v>
      </c>
      <c r="E373" s="16" t="s">
        <v>14</v>
      </c>
      <c r="F373" s="16" t="s">
        <v>3180</v>
      </c>
      <c r="G373" s="16" t="s">
        <v>8802</v>
      </c>
      <c r="H373" s="19">
        <v>43565.358969907407</v>
      </c>
      <c r="I373" s="19">
        <v>43572.5</v>
      </c>
      <c r="J373" s="20">
        <v>0.74041666666666661</v>
      </c>
    </row>
    <row r="374" spans="1:10" x14ac:dyDescent="0.25">
      <c r="A374" s="16" t="s">
        <v>9162</v>
      </c>
      <c r="B374" s="16" t="s">
        <v>3222</v>
      </c>
      <c r="C374" s="16" t="s">
        <v>3163</v>
      </c>
      <c r="D374" s="16" t="s">
        <v>42</v>
      </c>
      <c r="E374" s="16" t="s">
        <v>23</v>
      </c>
      <c r="F374" s="16" t="s">
        <v>3183</v>
      </c>
      <c r="G374" s="16" t="s">
        <v>8802</v>
      </c>
      <c r="H374" s="19">
        <v>43564.500763888886</v>
      </c>
      <c r="I374" s="19">
        <v>43572.5</v>
      </c>
      <c r="J374" s="20">
        <v>0.74041666666666661</v>
      </c>
    </row>
    <row r="375" spans="1:10" x14ac:dyDescent="0.25">
      <c r="A375" s="16" t="s">
        <v>9163</v>
      </c>
      <c r="B375" s="16" t="s">
        <v>3321</v>
      </c>
      <c r="C375" s="16" t="s">
        <v>3165</v>
      </c>
      <c r="D375" s="16" t="s">
        <v>16</v>
      </c>
      <c r="E375" s="16" t="s">
        <v>23</v>
      </c>
      <c r="F375" s="16" t="s">
        <v>3183</v>
      </c>
      <c r="G375" s="16" t="s">
        <v>8802</v>
      </c>
      <c r="H375" s="19">
        <v>43566.370370370372</v>
      </c>
      <c r="I375" s="19">
        <v>43572.5</v>
      </c>
      <c r="J375" s="20">
        <v>0.74041666666666661</v>
      </c>
    </row>
    <row r="376" spans="1:10" x14ac:dyDescent="0.25">
      <c r="A376" s="16" t="s">
        <v>9164</v>
      </c>
      <c r="B376" s="16" t="s">
        <v>375</v>
      </c>
      <c r="C376" s="16" t="s">
        <v>3163</v>
      </c>
      <c r="D376" s="16" t="s">
        <v>30</v>
      </c>
      <c r="E376" s="16" t="s">
        <v>34</v>
      </c>
      <c r="F376" s="16" t="s">
        <v>3185</v>
      </c>
      <c r="G376" s="16" t="s">
        <v>8802</v>
      </c>
      <c r="H376" s="19">
        <v>43565.387291666666</v>
      </c>
      <c r="I376" s="19">
        <v>43572.5</v>
      </c>
      <c r="J376" s="20">
        <v>0.74041666666666661</v>
      </c>
    </row>
    <row r="377" spans="1:10" x14ac:dyDescent="0.25">
      <c r="A377" s="16" t="s">
        <v>9165</v>
      </c>
      <c r="B377" s="16" t="s">
        <v>300</v>
      </c>
      <c r="C377" s="16" t="s">
        <v>3165</v>
      </c>
      <c r="D377" s="16" t="s">
        <v>32</v>
      </c>
      <c r="E377" s="16" t="s">
        <v>14</v>
      </c>
      <c r="F377" s="16" t="s">
        <v>3180</v>
      </c>
      <c r="G377" s="16" t="s">
        <v>8802</v>
      </c>
      <c r="H377" s="19">
        <v>43566.371550925927</v>
      </c>
      <c r="I377" s="19">
        <v>43572.5</v>
      </c>
      <c r="J377" s="20">
        <v>0.74041666666666661</v>
      </c>
    </row>
    <row r="378" spans="1:10" x14ac:dyDescent="0.25">
      <c r="A378" s="16" t="s">
        <v>9166</v>
      </c>
      <c r="B378" s="16" t="s">
        <v>161</v>
      </c>
      <c r="C378" s="16" t="s">
        <v>3188</v>
      </c>
      <c r="D378" s="16" t="s">
        <v>15</v>
      </c>
      <c r="E378" s="16" t="s">
        <v>14</v>
      </c>
      <c r="F378" s="16" t="s">
        <v>3180</v>
      </c>
      <c r="G378" s="16" t="s">
        <v>8802</v>
      </c>
      <c r="H378" s="19">
        <v>43564.524953703702</v>
      </c>
      <c r="I378" s="19">
        <v>43572.5</v>
      </c>
      <c r="J378" s="20">
        <v>0.74041666666666661</v>
      </c>
    </row>
    <row r="379" spans="1:10" x14ac:dyDescent="0.25">
      <c r="A379" s="16" t="s">
        <v>9167</v>
      </c>
      <c r="B379" s="16" t="s">
        <v>3323</v>
      </c>
      <c r="C379" s="16" t="s">
        <v>3165</v>
      </c>
      <c r="D379" s="16" t="s">
        <v>30</v>
      </c>
      <c r="E379" s="16" t="s">
        <v>38</v>
      </c>
      <c r="F379" s="16" t="s">
        <v>3182</v>
      </c>
      <c r="G379" s="16" t="s">
        <v>8802</v>
      </c>
      <c r="H379" s="19">
        <v>43566.371701388889</v>
      </c>
      <c r="I379" s="19">
        <v>43572.5</v>
      </c>
      <c r="J379" s="20">
        <v>0.74041666666666661</v>
      </c>
    </row>
    <row r="380" spans="1:10" x14ac:dyDescent="0.25">
      <c r="A380" s="16" t="s">
        <v>9168</v>
      </c>
      <c r="B380" s="16" t="s">
        <v>105</v>
      </c>
      <c r="C380" s="16" t="s">
        <v>3163</v>
      </c>
      <c r="D380" s="16" t="s">
        <v>19</v>
      </c>
      <c r="E380" s="16" t="s">
        <v>27</v>
      </c>
      <c r="F380" s="16" t="s">
        <v>3182</v>
      </c>
      <c r="G380" s="16" t="s">
        <v>8802</v>
      </c>
      <c r="H380" s="19">
        <v>43564.525393518517</v>
      </c>
      <c r="I380" s="19">
        <v>43572.5</v>
      </c>
      <c r="J380" s="20">
        <v>0.74041666666666661</v>
      </c>
    </row>
    <row r="381" spans="1:10" x14ac:dyDescent="0.25">
      <c r="A381" s="16" t="s">
        <v>9169</v>
      </c>
      <c r="B381" s="16" t="s">
        <v>280</v>
      </c>
      <c r="C381" s="16" t="s">
        <v>3165</v>
      </c>
      <c r="D381" s="16" t="s">
        <v>21</v>
      </c>
      <c r="E381" s="16" t="s">
        <v>10</v>
      </c>
      <c r="F381" s="16" t="s">
        <v>3182</v>
      </c>
      <c r="G381" s="16" t="s">
        <v>8802</v>
      </c>
      <c r="H381" s="19">
        <v>43566.371793981481</v>
      </c>
      <c r="I381" s="19">
        <v>43572.5</v>
      </c>
      <c r="J381" s="20">
        <v>0.74041666666666661</v>
      </c>
    </row>
    <row r="382" spans="1:10" x14ac:dyDescent="0.25">
      <c r="A382" s="16" t="s">
        <v>9170</v>
      </c>
      <c r="B382" s="16" t="s">
        <v>369</v>
      </c>
      <c r="C382" s="16" t="s">
        <v>3163</v>
      </c>
      <c r="D382" s="16" t="s">
        <v>32</v>
      </c>
      <c r="E382" s="16" t="s">
        <v>14</v>
      </c>
      <c r="F382" s="16" t="s">
        <v>3180</v>
      </c>
      <c r="G382" s="16" t="s">
        <v>8802</v>
      </c>
      <c r="H382" s="19">
        <v>43565.453831018516</v>
      </c>
      <c r="I382" s="19">
        <v>43572.5</v>
      </c>
      <c r="J382" s="20">
        <v>0.74041666666666661</v>
      </c>
    </row>
    <row r="383" spans="1:10" x14ac:dyDescent="0.25">
      <c r="A383" s="16" t="s">
        <v>9171</v>
      </c>
      <c r="B383" s="16" t="s">
        <v>3240</v>
      </c>
      <c r="C383" s="16" t="s">
        <v>3163</v>
      </c>
      <c r="D383" s="16" t="s">
        <v>29</v>
      </c>
      <c r="E383" s="16" t="s">
        <v>38</v>
      </c>
      <c r="F383" s="16" t="s">
        <v>3182</v>
      </c>
      <c r="G383" s="16" t="s">
        <v>8802</v>
      </c>
      <c r="H383" s="19">
        <v>43565.359016203707</v>
      </c>
      <c r="I383" s="19">
        <v>43572.5</v>
      </c>
      <c r="J383" s="20">
        <v>0.74041666666666661</v>
      </c>
    </row>
    <row r="384" spans="1:10" x14ac:dyDescent="0.25">
      <c r="A384" s="16" t="s">
        <v>9172</v>
      </c>
      <c r="B384" s="16" t="s">
        <v>168</v>
      </c>
      <c r="C384" s="16" t="s">
        <v>3163</v>
      </c>
      <c r="D384" s="16" t="s">
        <v>16</v>
      </c>
      <c r="E384" s="16" t="s">
        <v>24</v>
      </c>
      <c r="F384" s="16" t="s">
        <v>3183</v>
      </c>
      <c r="G384" s="16" t="s">
        <v>8802</v>
      </c>
      <c r="H384" s="19">
        <v>43565.455590277779</v>
      </c>
      <c r="I384" s="19">
        <v>43572.5</v>
      </c>
      <c r="J384" s="20">
        <v>0.74041666666666661</v>
      </c>
    </row>
    <row r="385" spans="1:10" x14ac:dyDescent="0.25">
      <c r="A385" s="16" t="s">
        <v>9173</v>
      </c>
      <c r="B385" s="16" t="s">
        <v>3242</v>
      </c>
      <c r="C385" s="16" t="s">
        <v>3163</v>
      </c>
      <c r="D385" s="16" t="s">
        <v>42</v>
      </c>
      <c r="E385" s="16" t="s">
        <v>23</v>
      </c>
      <c r="F385" s="16" t="s">
        <v>3183</v>
      </c>
      <c r="G385" s="16" t="s">
        <v>8802</v>
      </c>
      <c r="H385" s="19">
        <v>43565.359178240738</v>
      </c>
      <c r="I385" s="19">
        <v>43572.5</v>
      </c>
      <c r="J385" s="20">
        <v>0.74041666666666661</v>
      </c>
    </row>
    <row r="386" spans="1:10" x14ac:dyDescent="0.25">
      <c r="A386" s="16" t="s">
        <v>9174</v>
      </c>
      <c r="B386" s="16" t="s">
        <v>3257</v>
      </c>
      <c r="C386" s="16" t="s">
        <v>3163</v>
      </c>
      <c r="D386" s="16" t="s">
        <v>29</v>
      </c>
      <c r="E386" s="16" t="s">
        <v>23</v>
      </c>
      <c r="F386" s="16" t="s">
        <v>3183</v>
      </c>
      <c r="G386" s="16" t="s">
        <v>8802</v>
      </c>
      <c r="H386" s="19">
        <v>43565.457592592589</v>
      </c>
      <c r="I386" s="19">
        <v>43572.5</v>
      </c>
      <c r="J386" s="20">
        <v>0.74041666666666661</v>
      </c>
    </row>
    <row r="387" spans="1:10" x14ac:dyDescent="0.25">
      <c r="A387" s="16" t="s">
        <v>9175</v>
      </c>
      <c r="B387" s="16" t="s">
        <v>432</v>
      </c>
      <c r="C387" s="16" t="s">
        <v>3165</v>
      </c>
      <c r="D387" s="16" t="s">
        <v>21</v>
      </c>
      <c r="E387" s="16" t="s">
        <v>9</v>
      </c>
      <c r="F387" s="16" t="s">
        <v>3184</v>
      </c>
      <c r="G387" s="16" t="s">
        <v>8802</v>
      </c>
      <c r="H387" s="19">
        <v>43566.379340277781</v>
      </c>
      <c r="I387" s="19">
        <v>43572.5</v>
      </c>
      <c r="J387" s="20">
        <v>0.74041666666666661</v>
      </c>
    </row>
    <row r="388" spans="1:10" x14ac:dyDescent="0.25">
      <c r="A388" s="16" t="s">
        <v>9176</v>
      </c>
      <c r="B388" s="16" t="s">
        <v>354</v>
      </c>
      <c r="C388" s="16" t="s">
        <v>3188</v>
      </c>
      <c r="D388" s="16" t="s">
        <v>7</v>
      </c>
      <c r="E388" s="16" t="s">
        <v>8</v>
      </c>
      <c r="F388" s="16" t="s">
        <v>3180</v>
      </c>
      <c r="G388" s="16" t="s">
        <v>8802</v>
      </c>
      <c r="H388" s="19">
        <v>43564.526678240742</v>
      </c>
      <c r="I388" s="19">
        <v>43572.5</v>
      </c>
      <c r="J388" s="20">
        <v>0.74041666666666661</v>
      </c>
    </row>
    <row r="389" spans="1:10" x14ac:dyDescent="0.25">
      <c r="A389" s="16" t="s">
        <v>9177</v>
      </c>
      <c r="B389" s="16" t="s">
        <v>206</v>
      </c>
      <c r="C389" s="16" t="s">
        <v>3165</v>
      </c>
      <c r="D389" s="16" t="s">
        <v>21</v>
      </c>
      <c r="E389" s="16" t="s">
        <v>9</v>
      </c>
      <c r="F389" s="16" t="s">
        <v>3184</v>
      </c>
      <c r="G389" s="16" t="s">
        <v>8802</v>
      </c>
      <c r="H389" s="19">
        <v>43566.379432870373</v>
      </c>
      <c r="I389" s="19">
        <v>43572.5</v>
      </c>
      <c r="J389" s="20">
        <v>0.74041666666666661</v>
      </c>
    </row>
    <row r="390" spans="1:10" x14ac:dyDescent="0.25">
      <c r="A390" s="16" t="s">
        <v>9178</v>
      </c>
      <c r="B390" s="16" t="s">
        <v>3259</v>
      </c>
      <c r="C390" s="16" t="s">
        <v>3163</v>
      </c>
      <c r="D390" s="16" t="s">
        <v>30</v>
      </c>
      <c r="E390" s="16" t="s">
        <v>23</v>
      </c>
      <c r="F390" s="16" t="s">
        <v>3183</v>
      </c>
      <c r="G390" s="16" t="s">
        <v>8802</v>
      </c>
      <c r="H390" s="19">
        <v>43565.472280092596</v>
      </c>
      <c r="I390" s="19">
        <v>43572.5</v>
      </c>
      <c r="J390" s="20">
        <v>0.74041666666666661</v>
      </c>
    </row>
    <row r="391" spans="1:10" x14ac:dyDescent="0.25">
      <c r="A391" s="16" t="s">
        <v>9179</v>
      </c>
      <c r="B391" s="16" t="s">
        <v>847</v>
      </c>
      <c r="C391" s="16" t="s">
        <v>3165</v>
      </c>
      <c r="D391" s="16" t="s">
        <v>46</v>
      </c>
      <c r="E391" s="16" t="s">
        <v>39</v>
      </c>
      <c r="F391" s="16" t="s">
        <v>3181</v>
      </c>
      <c r="G391" s="16" t="s">
        <v>8802</v>
      </c>
      <c r="H391" s="19">
        <v>43566.379675925928</v>
      </c>
      <c r="I391" s="19">
        <v>43572.5</v>
      </c>
      <c r="J391" s="20">
        <v>0.74041666666666661</v>
      </c>
    </row>
    <row r="392" spans="1:10" x14ac:dyDescent="0.25">
      <c r="A392" s="16" t="s">
        <v>9180</v>
      </c>
      <c r="B392" s="16" t="s">
        <v>400</v>
      </c>
      <c r="C392" s="16" t="s">
        <v>3163</v>
      </c>
      <c r="D392" s="16" t="s">
        <v>19</v>
      </c>
      <c r="E392" s="16" t="s">
        <v>8</v>
      </c>
      <c r="F392" s="16" t="s">
        <v>3180</v>
      </c>
      <c r="G392" s="16" t="s">
        <v>8802</v>
      </c>
      <c r="H392" s="19">
        <v>43565.48238425926</v>
      </c>
      <c r="I392" s="19">
        <v>43572.5</v>
      </c>
      <c r="J392" s="20">
        <v>0.74041666666666661</v>
      </c>
    </row>
    <row r="393" spans="1:10" x14ac:dyDescent="0.25">
      <c r="A393" s="16" t="s">
        <v>9181</v>
      </c>
      <c r="B393" s="16" t="s">
        <v>499</v>
      </c>
      <c r="C393" s="16" t="s">
        <v>3165</v>
      </c>
      <c r="D393" s="16" t="s">
        <v>11</v>
      </c>
      <c r="E393" s="16" t="s">
        <v>14</v>
      </c>
      <c r="F393" s="16" t="s">
        <v>3180</v>
      </c>
      <c r="G393" s="16" t="s">
        <v>8802</v>
      </c>
      <c r="H393" s="19">
        <v>43566.379872685182</v>
      </c>
      <c r="I393" s="19">
        <v>43572.5</v>
      </c>
      <c r="J393" s="20">
        <v>0.74041666666666661</v>
      </c>
    </row>
    <row r="394" spans="1:10" x14ac:dyDescent="0.25">
      <c r="A394" s="16" t="s">
        <v>9182</v>
      </c>
      <c r="B394" s="16" t="s">
        <v>83</v>
      </c>
      <c r="C394" s="16" t="s">
        <v>3188</v>
      </c>
      <c r="D394" s="16" t="s">
        <v>26</v>
      </c>
      <c r="E394" s="16" t="s">
        <v>10</v>
      </c>
      <c r="F394" s="16" t="s">
        <v>3182</v>
      </c>
      <c r="G394" s="16" t="s">
        <v>8802</v>
      </c>
      <c r="H394" s="19">
        <v>43564.558680555558</v>
      </c>
      <c r="I394" s="19">
        <v>43572.5</v>
      </c>
      <c r="J394" s="20">
        <v>0.74041666666666661</v>
      </c>
    </row>
    <row r="395" spans="1:10" x14ac:dyDescent="0.25">
      <c r="A395" s="16" t="s">
        <v>9183</v>
      </c>
      <c r="B395" s="16" t="s">
        <v>428</v>
      </c>
      <c r="C395" s="16" t="s">
        <v>3163</v>
      </c>
      <c r="D395" s="16" t="s">
        <v>19</v>
      </c>
      <c r="E395" s="16" t="s">
        <v>9</v>
      </c>
      <c r="F395" s="16" t="s">
        <v>3184</v>
      </c>
      <c r="G395" s="16" t="s">
        <v>8802</v>
      </c>
      <c r="H395" s="19">
        <v>43565.359224537038</v>
      </c>
      <c r="I395" s="19">
        <v>43572.5</v>
      </c>
      <c r="J395" s="20">
        <v>0.74041666666666661</v>
      </c>
    </row>
    <row r="396" spans="1:10" x14ac:dyDescent="0.25">
      <c r="A396" s="16" t="s">
        <v>9184</v>
      </c>
      <c r="B396" s="16" t="s">
        <v>755</v>
      </c>
      <c r="C396" s="16" t="s">
        <v>3163</v>
      </c>
      <c r="D396" s="16" t="s">
        <v>20</v>
      </c>
      <c r="E396" s="16" t="s">
        <v>14</v>
      </c>
      <c r="F396" s="16" t="s">
        <v>3180</v>
      </c>
      <c r="G396" s="16" t="s">
        <v>8802</v>
      </c>
      <c r="H396" s="19">
        <v>43565.492754629631</v>
      </c>
      <c r="I396" s="19">
        <v>43572.5</v>
      </c>
      <c r="J396" s="20">
        <v>0.74041666666666661</v>
      </c>
    </row>
    <row r="397" spans="1:10" x14ac:dyDescent="0.25">
      <c r="A397" s="16" t="s">
        <v>9185</v>
      </c>
      <c r="B397" s="16" t="s">
        <v>215</v>
      </c>
      <c r="C397" s="16" t="s">
        <v>3163</v>
      </c>
      <c r="D397" s="16" t="s">
        <v>31</v>
      </c>
      <c r="E397" s="16" t="s">
        <v>9</v>
      </c>
      <c r="F397" s="16" t="s">
        <v>3184</v>
      </c>
      <c r="G397" s="16" t="s">
        <v>8802</v>
      </c>
      <c r="H397" s="19">
        <v>43565.359837962962</v>
      </c>
      <c r="I397" s="19">
        <v>43572.5</v>
      </c>
      <c r="J397" s="20">
        <v>0.74041666666666661</v>
      </c>
    </row>
    <row r="398" spans="1:10" x14ac:dyDescent="0.25">
      <c r="A398" s="16" t="s">
        <v>9186</v>
      </c>
      <c r="B398" s="16" t="s">
        <v>3224</v>
      </c>
      <c r="C398" s="16" t="s">
        <v>3163</v>
      </c>
      <c r="D398" s="16" t="s">
        <v>16</v>
      </c>
      <c r="E398" s="16" t="s">
        <v>23</v>
      </c>
      <c r="F398" s="16" t="s">
        <v>3183</v>
      </c>
      <c r="G398" s="16" t="s">
        <v>8802</v>
      </c>
      <c r="H398" s="19">
        <v>43564.732303240744</v>
      </c>
      <c r="I398" s="19">
        <v>43572.5</v>
      </c>
      <c r="J398" s="20">
        <v>0.74041666666666661</v>
      </c>
    </row>
    <row r="399" spans="1:10" x14ac:dyDescent="0.25">
      <c r="A399" s="16" t="s">
        <v>9187</v>
      </c>
      <c r="B399" s="16" t="s">
        <v>190</v>
      </c>
      <c r="C399" s="16" t="s">
        <v>3163</v>
      </c>
      <c r="D399" s="16" t="s">
        <v>21</v>
      </c>
      <c r="E399" s="16" t="s">
        <v>27</v>
      </c>
      <c r="F399" s="16" t="s">
        <v>3182</v>
      </c>
      <c r="G399" s="16" t="s">
        <v>8802</v>
      </c>
      <c r="H399" s="19">
        <v>43565.359895833331</v>
      </c>
      <c r="I399" s="19">
        <v>43572.5</v>
      </c>
      <c r="J399" s="20">
        <v>0.74041666666666661</v>
      </c>
    </row>
    <row r="400" spans="1:10" x14ac:dyDescent="0.25">
      <c r="A400" s="16" t="s">
        <v>9188</v>
      </c>
      <c r="B400" s="16" t="s">
        <v>74</v>
      </c>
      <c r="C400" s="16" t="s">
        <v>3163</v>
      </c>
      <c r="D400" s="16" t="s">
        <v>16</v>
      </c>
      <c r="E400" s="16" t="s">
        <v>24</v>
      </c>
      <c r="F400" s="16" t="s">
        <v>3183</v>
      </c>
      <c r="G400" s="16" t="s">
        <v>8802</v>
      </c>
      <c r="H400" s="19">
        <v>43564.747743055559</v>
      </c>
      <c r="I400" s="19">
        <v>43572.5</v>
      </c>
      <c r="J400" s="20">
        <v>0.74041666666666661</v>
      </c>
    </row>
    <row r="401" spans="1:10" x14ac:dyDescent="0.25">
      <c r="A401" s="16" t="s">
        <v>9189</v>
      </c>
      <c r="B401" s="16" t="s">
        <v>62</v>
      </c>
      <c r="C401" s="16" t="s">
        <v>3165</v>
      </c>
      <c r="D401" s="16" t="s">
        <v>32</v>
      </c>
      <c r="E401" s="16" t="s">
        <v>14</v>
      </c>
      <c r="F401" s="16" t="s">
        <v>3180</v>
      </c>
      <c r="G401" s="16" t="s">
        <v>8802</v>
      </c>
      <c r="H401" s="19">
        <v>43566.419432870367</v>
      </c>
      <c r="I401" s="19">
        <v>43572.5</v>
      </c>
      <c r="J401" s="20">
        <v>0.74041666666666661</v>
      </c>
    </row>
    <row r="402" spans="1:10" x14ac:dyDescent="0.25">
      <c r="A402" s="16" t="s">
        <v>9190</v>
      </c>
      <c r="B402" s="16" t="s">
        <v>405</v>
      </c>
      <c r="C402" s="16" t="s">
        <v>3163</v>
      </c>
      <c r="D402" s="16" t="s">
        <v>21</v>
      </c>
      <c r="E402" s="16" t="s">
        <v>27</v>
      </c>
      <c r="F402" s="16" t="s">
        <v>3182</v>
      </c>
      <c r="G402" s="16" t="s">
        <v>8802</v>
      </c>
      <c r="H402" s="19">
        <v>43564.766006944446</v>
      </c>
      <c r="I402" s="19">
        <v>43572.5</v>
      </c>
      <c r="J402" s="20">
        <v>0.74041666666666661</v>
      </c>
    </row>
    <row r="403" spans="1:10" x14ac:dyDescent="0.25">
      <c r="A403" s="16" t="s">
        <v>9191</v>
      </c>
      <c r="B403" s="16" t="s">
        <v>110</v>
      </c>
      <c r="C403" s="16" t="s">
        <v>3163</v>
      </c>
      <c r="D403" s="16" t="s">
        <v>19</v>
      </c>
      <c r="E403" s="16" t="s">
        <v>22</v>
      </c>
      <c r="F403" s="16" t="s">
        <v>3182</v>
      </c>
      <c r="G403" s="16" t="s">
        <v>8802</v>
      </c>
      <c r="H403" s="19">
        <v>43565.366956018515</v>
      </c>
      <c r="I403" s="19">
        <v>43572.5</v>
      </c>
      <c r="J403" s="20">
        <v>0.74041666666666661</v>
      </c>
    </row>
    <row r="404" spans="1:10" x14ac:dyDescent="0.25">
      <c r="A404" s="16" t="s">
        <v>9192</v>
      </c>
      <c r="B404" s="16" t="s">
        <v>178</v>
      </c>
      <c r="C404" s="16" t="s">
        <v>3163</v>
      </c>
      <c r="D404" s="16" t="s">
        <v>37</v>
      </c>
      <c r="E404" s="16" t="s">
        <v>34</v>
      </c>
      <c r="F404" s="16" t="s">
        <v>3185</v>
      </c>
      <c r="G404" s="16" t="s">
        <v>8802</v>
      </c>
      <c r="H404" s="19">
        <v>43564.79351851852</v>
      </c>
      <c r="I404" s="19">
        <v>43572.5</v>
      </c>
      <c r="J404" s="20">
        <v>0.74041666666666661</v>
      </c>
    </row>
    <row r="405" spans="1:10" x14ac:dyDescent="0.25">
      <c r="A405" s="16" t="s">
        <v>9193</v>
      </c>
      <c r="B405" s="16" t="s">
        <v>272</v>
      </c>
      <c r="C405" s="16" t="s">
        <v>3163</v>
      </c>
      <c r="D405" s="16" t="s">
        <v>19</v>
      </c>
      <c r="E405" s="16" t="s">
        <v>10</v>
      </c>
      <c r="F405" s="16" t="s">
        <v>3182</v>
      </c>
      <c r="G405" s="16" t="s">
        <v>8802</v>
      </c>
      <c r="H405" s="19">
        <v>43565.367418981485</v>
      </c>
      <c r="I405" s="19">
        <v>43572.5</v>
      </c>
      <c r="J405" s="20">
        <v>0.74041666666666661</v>
      </c>
    </row>
    <row r="406" spans="1:10" x14ac:dyDescent="0.25">
      <c r="A406" s="16" t="s">
        <v>9194</v>
      </c>
      <c r="B406" s="16" t="s">
        <v>258</v>
      </c>
      <c r="C406" s="16" t="s">
        <v>3165</v>
      </c>
      <c r="D406" s="16" t="s">
        <v>29</v>
      </c>
      <c r="E406" s="16" t="s">
        <v>17</v>
      </c>
      <c r="F406" s="16" t="s">
        <v>3185</v>
      </c>
      <c r="G406" s="16" t="s">
        <v>8802</v>
      </c>
      <c r="H406" s="19">
        <v>43565.557893518519</v>
      </c>
      <c r="I406" s="19">
        <v>43572.5</v>
      </c>
      <c r="J406" s="20">
        <v>0.74041666666666661</v>
      </c>
    </row>
    <row r="407" spans="1:10" x14ac:dyDescent="0.25">
      <c r="A407" s="16" t="s">
        <v>9195</v>
      </c>
      <c r="B407" s="16" t="s">
        <v>206</v>
      </c>
      <c r="C407" s="16" t="s">
        <v>3163</v>
      </c>
      <c r="D407" s="16" t="s">
        <v>31</v>
      </c>
      <c r="E407" s="16" t="s">
        <v>9</v>
      </c>
      <c r="F407" s="16" t="s">
        <v>3184</v>
      </c>
      <c r="G407" s="16" t="s">
        <v>8802</v>
      </c>
      <c r="H407" s="19">
        <v>43565.367488425924</v>
      </c>
      <c r="I407" s="19">
        <v>43572.5</v>
      </c>
      <c r="J407" s="20">
        <v>0.74041666666666661</v>
      </c>
    </row>
    <row r="408" spans="1:10" x14ac:dyDescent="0.25">
      <c r="A408" s="16" t="s">
        <v>9196</v>
      </c>
      <c r="B408" s="16" t="s">
        <v>87</v>
      </c>
      <c r="C408" s="16" t="s">
        <v>3165</v>
      </c>
      <c r="D408" s="16" t="s">
        <v>31</v>
      </c>
      <c r="E408" s="16" t="s">
        <v>8</v>
      </c>
      <c r="F408" s="16" t="s">
        <v>3180</v>
      </c>
      <c r="G408" s="16" t="s">
        <v>8802</v>
      </c>
      <c r="H408" s="19">
        <v>43565.574421296296</v>
      </c>
      <c r="I408" s="19">
        <v>43572.5</v>
      </c>
      <c r="J408" s="20">
        <v>0.74041666666666661</v>
      </c>
    </row>
    <row r="409" spans="1:10" x14ac:dyDescent="0.25">
      <c r="A409" s="16" t="s">
        <v>9197</v>
      </c>
      <c r="B409" s="16" t="s">
        <v>195</v>
      </c>
      <c r="C409" s="16" t="s">
        <v>3163</v>
      </c>
      <c r="D409" s="16" t="s">
        <v>19</v>
      </c>
      <c r="E409" s="16" t="s">
        <v>22</v>
      </c>
      <c r="F409" s="16" t="s">
        <v>3182</v>
      </c>
      <c r="G409" s="16" t="s">
        <v>8802</v>
      </c>
      <c r="H409" s="19">
        <v>43565.368020833332</v>
      </c>
      <c r="I409" s="19">
        <v>43572.5</v>
      </c>
      <c r="J409" s="20">
        <v>0.74041666666666661</v>
      </c>
    </row>
    <row r="410" spans="1:10" x14ac:dyDescent="0.25">
      <c r="A410" s="16" t="s">
        <v>9198</v>
      </c>
      <c r="B410" s="16" t="s">
        <v>722</v>
      </c>
      <c r="C410" s="16" t="s">
        <v>3188</v>
      </c>
      <c r="D410" s="16" t="s">
        <v>19</v>
      </c>
      <c r="E410" s="16" t="s">
        <v>9</v>
      </c>
      <c r="F410" s="16" t="s">
        <v>3184</v>
      </c>
      <c r="G410" s="16" t="s">
        <v>8802</v>
      </c>
      <c r="H410" s="19">
        <v>43565.280034722222</v>
      </c>
      <c r="I410" s="19">
        <v>43572.5</v>
      </c>
      <c r="J410" s="20">
        <v>0.74041666666666661</v>
      </c>
    </row>
    <row r="411" spans="1:10" x14ac:dyDescent="0.25">
      <c r="A411" s="16" t="s">
        <v>9199</v>
      </c>
      <c r="B411" s="16" t="s">
        <v>84</v>
      </c>
      <c r="C411" s="16" t="s">
        <v>3162</v>
      </c>
      <c r="D411" s="16" t="s">
        <v>26</v>
      </c>
      <c r="E411" s="16" t="s">
        <v>8</v>
      </c>
      <c r="F411" s="16" t="s">
        <v>3180</v>
      </c>
      <c r="G411" s="16" t="s">
        <v>8802</v>
      </c>
      <c r="H411" s="19">
        <v>43560.536712962959</v>
      </c>
      <c r="I411" s="19">
        <v>43572.5</v>
      </c>
      <c r="J411" s="20">
        <v>0.74041666666666661</v>
      </c>
    </row>
    <row r="412" spans="1:10" x14ac:dyDescent="0.25">
      <c r="A412" s="16" t="s">
        <v>9200</v>
      </c>
      <c r="B412" s="16" t="s">
        <v>704</v>
      </c>
      <c r="C412" s="16" t="s">
        <v>3188</v>
      </c>
      <c r="D412" s="16" t="s">
        <v>32</v>
      </c>
      <c r="E412" s="16" t="s">
        <v>14</v>
      </c>
      <c r="F412" s="16" t="s">
        <v>3180</v>
      </c>
      <c r="G412" s="16" t="s">
        <v>8802</v>
      </c>
      <c r="H412" s="19">
        <v>43565.288993055554</v>
      </c>
      <c r="I412" s="19">
        <v>43572.5</v>
      </c>
      <c r="J412" s="20">
        <v>0.74041666666666661</v>
      </c>
    </row>
    <row r="413" spans="1:10" x14ac:dyDescent="0.25">
      <c r="A413" s="16" t="s">
        <v>9201</v>
      </c>
      <c r="B413" s="16" t="s">
        <v>91</v>
      </c>
      <c r="C413" s="16" t="s">
        <v>3162</v>
      </c>
      <c r="D413" s="16" t="s">
        <v>19</v>
      </c>
      <c r="E413" s="16" t="s">
        <v>10</v>
      </c>
      <c r="F413" s="16" t="s">
        <v>3182</v>
      </c>
      <c r="G413" s="16" t="s">
        <v>8802</v>
      </c>
      <c r="H413" s="19">
        <v>43563.330520833333</v>
      </c>
      <c r="I413" s="19">
        <v>43572.5</v>
      </c>
      <c r="J413" s="20">
        <v>0.74041666666666661</v>
      </c>
    </row>
    <row r="414" spans="1:10" x14ac:dyDescent="0.25">
      <c r="A414" s="16" t="s">
        <v>9202</v>
      </c>
      <c r="B414" s="16" t="s">
        <v>3208</v>
      </c>
      <c r="C414" s="16" t="s">
        <v>3165</v>
      </c>
      <c r="D414" s="16" t="s">
        <v>36</v>
      </c>
      <c r="E414" s="16" t="s">
        <v>38</v>
      </c>
      <c r="F414" s="16" t="s">
        <v>3182</v>
      </c>
      <c r="G414" s="16" t="s">
        <v>8802</v>
      </c>
      <c r="H414" s="19">
        <v>43565.65766203704</v>
      </c>
      <c r="I414" s="19">
        <v>43572.5</v>
      </c>
      <c r="J414" s="20">
        <v>0.74041666666666661</v>
      </c>
    </row>
    <row r="415" spans="1:10" x14ac:dyDescent="0.25">
      <c r="A415" s="16" t="s">
        <v>9203</v>
      </c>
      <c r="B415" s="16" t="s">
        <v>166</v>
      </c>
      <c r="C415" s="16" t="s">
        <v>3162</v>
      </c>
      <c r="D415" s="16" t="s">
        <v>36</v>
      </c>
      <c r="E415" s="16" t="s">
        <v>24</v>
      </c>
      <c r="F415" s="16" t="s">
        <v>3183</v>
      </c>
      <c r="G415" s="16" t="s">
        <v>8802</v>
      </c>
      <c r="H415" s="19">
        <v>43563.34884259259</v>
      </c>
      <c r="I415" s="19">
        <v>43572.5</v>
      </c>
      <c r="J415" s="20">
        <v>0.74041666666666661</v>
      </c>
    </row>
    <row r="416" spans="1:10" x14ac:dyDescent="0.25">
      <c r="A416" s="16" t="s">
        <v>9204</v>
      </c>
      <c r="B416" s="16" t="s">
        <v>3282</v>
      </c>
      <c r="C416" s="16" t="s">
        <v>3165</v>
      </c>
      <c r="D416" s="16" t="s">
        <v>21</v>
      </c>
      <c r="E416" s="16" t="s">
        <v>23</v>
      </c>
      <c r="F416" s="16" t="s">
        <v>3183</v>
      </c>
      <c r="G416" s="16" t="s">
        <v>8802</v>
      </c>
      <c r="H416" s="19">
        <v>43566.295393518521</v>
      </c>
      <c r="I416" s="19">
        <v>43572.5</v>
      </c>
      <c r="J416" s="20">
        <v>0.74041666666666661</v>
      </c>
    </row>
    <row r="417" spans="1:10" x14ac:dyDescent="0.25">
      <c r="A417" s="16" t="s">
        <v>9205</v>
      </c>
      <c r="B417" s="16" t="s">
        <v>745</v>
      </c>
      <c r="C417" s="16" t="s">
        <v>3165</v>
      </c>
      <c r="D417" s="16" t="s">
        <v>31</v>
      </c>
      <c r="E417" s="16" t="s">
        <v>10</v>
      </c>
      <c r="F417" s="16" t="s">
        <v>3182</v>
      </c>
      <c r="G417" s="16" t="s">
        <v>8802</v>
      </c>
      <c r="H417" s="19">
        <v>43566.472349537034</v>
      </c>
      <c r="I417" s="19">
        <v>43572.5</v>
      </c>
      <c r="J417" s="20">
        <v>0.74041666666666661</v>
      </c>
    </row>
    <row r="418" spans="1:10" x14ac:dyDescent="0.25">
      <c r="A418" s="16" t="s">
        <v>9206</v>
      </c>
      <c r="B418" s="16" t="s">
        <v>3229</v>
      </c>
      <c r="C418" s="16" t="s">
        <v>3188</v>
      </c>
      <c r="D418" s="16" t="s">
        <v>29</v>
      </c>
      <c r="E418" s="16" t="s">
        <v>23</v>
      </c>
      <c r="F418" s="16" t="s">
        <v>3183</v>
      </c>
      <c r="G418" s="16" t="s">
        <v>8802</v>
      </c>
      <c r="H418" s="19">
        <v>43565.299456018518</v>
      </c>
      <c r="I418" s="19">
        <v>43572.5</v>
      </c>
      <c r="J418" s="20">
        <v>0.74041666666666661</v>
      </c>
    </row>
    <row r="419" spans="1:10" x14ac:dyDescent="0.25">
      <c r="A419" s="16" t="s">
        <v>9207</v>
      </c>
      <c r="B419" s="16" t="s">
        <v>272</v>
      </c>
      <c r="C419" s="16" t="s">
        <v>3165</v>
      </c>
      <c r="D419" s="16" t="s">
        <v>21</v>
      </c>
      <c r="E419" s="16" t="s">
        <v>10</v>
      </c>
      <c r="F419" s="16" t="s">
        <v>3182</v>
      </c>
      <c r="G419" s="16" t="s">
        <v>8802</v>
      </c>
      <c r="H419" s="19">
        <v>43566.473692129628</v>
      </c>
      <c r="I419" s="19">
        <v>43572.5</v>
      </c>
      <c r="J419" s="20">
        <v>0.74041666666666661</v>
      </c>
    </row>
    <row r="420" spans="1:10" x14ac:dyDescent="0.25">
      <c r="A420" s="16" t="s">
        <v>9208</v>
      </c>
      <c r="B420" s="16" t="s">
        <v>128</v>
      </c>
      <c r="C420" s="16" t="s">
        <v>3188</v>
      </c>
      <c r="D420" s="16" t="s">
        <v>19</v>
      </c>
      <c r="E420" s="16" t="s">
        <v>9</v>
      </c>
      <c r="F420" s="16" t="s">
        <v>3184</v>
      </c>
      <c r="G420" s="16" t="s">
        <v>8802</v>
      </c>
      <c r="H420" s="19">
        <v>43565.301030092596</v>
      </c>
      <c r="I420" s="19">
        <v>43572.5</v>
      </c>
      <c r="J420" s="20">
        <v>0.74041666666666661</v>
      </c>
    </row>
    <row r="421" spans="1:10" x14ac:dyDescent="0.25">
      <c r="A421" s="16" t="s">
        <v>9209</v>
      </c>
      <c r="B421" s="16" t="s">
        <v>468</v>
      </c>
      <c r="C421" s="16" t="s">
        <v>3165</v>
      </c>
      <c r="D421" s="16" t="s">
        <v>21</v>
      </c>
      <c r="E421" s="16" t="s">
        <v>27</v>
      </c>
      <c r="F421" s="16" t="s">
        <v>3182</v>
      </c>
      <c r="G421" s="16" t="s">
        <v>8802</v>
      </c>
      <c r="H421" s="19">
        <v>43566.477118055554</v>
      </c>
      <c r="I421" s="19">
        <v>43572.5</v>
      </c>
      <c r="J421" s="20">
        <v>0.74041666666666661</v>
      </c>
    </row>
    <row r="422" spans="1:10" x14ac:dyDescent="0.25">
      <c r="A422" s="16" t="s">
        <v>9210</v>
      </c>
      <c r="B422" s="16" t="s">
        <v>383</v>
      </c>
      <c r="C422" s="16" t="s">
        <v>3165</v>
      </c>
      <c r="D422" s="16" t="s">
        <v>21</v>
      </c>
      <c r="E422" s="16" t="s">
        <v>10</v>
      </c>
      <c r="F422" s="16" t="s">
        <v>3182</v>
      </c>
      <c r="G422" s="16" t="s">
        <v>8802</v>
      </c>
      <c r="H422" s="19">
        <v>43566.3280787037</v>
      </c>
      <c r="I422" s="19">
        <v>43572.5</v>
      </c>
      <c r="J422" s="20">
        <v>0.74041666666666661</v>
      </c>
    </row>
    <row r="423" spans="1:10" x14ac:dyDescent="0.25">
      <c r="A423" s="16" t="s">
        <v>9211</v>
      </c>
      <c r="B423" s="16" t="s">
        <v>680</v>
      </c>
      <c r="C423" s="16" t="s">
        <v>3163</v>
      </c>
      <c r="D423" s="16" t="s">
        <v>29</v>
      </c>
      <c r="E423" s="16" t="s">
        <v>24</v>
      </c>
      <c r="F423" s="16" t="s">
        <v>3183</v>
      </c>
      <c r="G423" s="16" t="s">
        <v>8802</v>
      </c>
      <c r="H423" s="19">
        <v>43565.370868055557</v>
      </c>
      <c r="I423" s="19">
        <v>43572.5</v>
      </c>
      <c r="J423" s="20">
        <v>0.74041666666666661</v>
      </c>
    </row>
    <row r="424" spans="1:10" x14ac:dyDescent="0.25">
      <c r="A424" s="16" t="s">
        <v>9212</v>
      </c>
      <c r="B424" s="16" t="s">
        <v>115</v>
      </c>
      <c r="C424" s="16" t="s">
        <v>3162</v>
      </c>
      <c r="D424" s="16" t="s">
        <v>21</v>
      </c>
      <c r="E424" s="16" t="s">
        <v>14</v>
      </c>
      <c r="F424" s="16" t="s">
        <v>3180</v>
      </c>
      <c r="G424" s="16" t="s">
        <v>8802</v>
      </c>
      <c r="H424" s="19">
        <v>43563.492002314815</v>
      </c>
      <c r="I424" s="19">
        <v>43572.5</v>
      </c>
      <c r="J424" s="20">
        <v>0.74041666666666661</v>
      </c>
    </row>
    <row r="425" spans="1:10" x14ac:dyDescent="0.25">
      <c r="A425" s="16" t="s">
        <v>9213</v>
      </c>
      <c r="B425" s="16" t="s">
        <v>3248</v>
      </c>
      <c r="C425" s="16" t="s">
        <v>3163</v>
      </c>
      <c r="D425" s="16" t="s">
        <v>16</v>
      </c>
      <c r="E425" s="16" t="s">
        <v>38</v>
      </c>
      <c r="F425" s="16" t="s">
        <v>3182</v>
      </c>
      <c r="G425" s="16" t="s">
        <v>8802</v>
      </c>
      <c r="H425" s="19">
        <v>43565.371030092596</v>
      </c>
      <c r="I425" s="19">
        <v>43572.5</v>
      </c>
      <c r="J425" s="20">
        <v>0.74041666666666661</v>
      </c>
    </row>
    <row r="426" spans="1:10" x14ac:dyDescent="0.25">
      <c r="A426" s="16" t="s">
        <v>9214</v>
      </c>
      <c r="B426" s="16" t="s">
        <v>386</v>
      </c>
      <c r="C426" s="16" t="s">
        <v>3163</v>
      </c>
      <c r="D426" s="16" t="s">
        <v>21</v>
      </c>
      <c r="E426" s="16" t="s">
        <v>14</v>
      </c>
      <c r="F426" s="16" t="s">
        <v>3180</v>
      </c>
      <c r="G426" s="16" t="s">
        <v>8802</v>
      </c>
      <c r="H426" s="19">
        <v>43565.304930555554</v>
      </c>
      <c r="I426" s="19">
        <v>43572.5</v>
      </c>
      <c r="J426" s="20">
        <v>0.74041666666666661</v>
      </c>
    </row>
    <row r="427" spans="1:10" x14ac:dyDescent="0.25">
      <c r="A427" s="16" t="s">
        <v>9215</v>
      </c>
      <c r="B427" s="16" t="s">
        <v>3250</v>
      </c>
      <c r="C427" s="16" t="s">
        <v>3163</v>
      </c>
      <c r="D427" s="16" t="s">
        <v>16</v>
      </c>
      <c r="E427" s="16" t="s">
        <v>38</v>
      </c>
      <c r="F427" s="16" t="s">
        <v>3182</v>
      </c>
      <c r="G427" s="16" t="s">
        <v>8802</v>
      </c>
      <c r="H427" s="19">
        <v>43565.371122685188</v>
      </c>
      <c r="I427" s="19">
        <v>43572.5</v>
      </c>
      <c r="J427" s="20">
        <v>0.74041666666666661</v>
      </c>
    </row>
    <row r="428" spans="1:10" x14ac:dyDescent="0.25">
      <c r="A428" s="16" t="s">
        <v>9216</v>
      </c>
      <c r="B428" s="16" t="s">
        <v>3233</v>
      </c>
      <c r="C428" s="16" t="s">
        <v>3163</v>
      </c>
      <c r="D428" s="16" t="s">
        <v>16</v>
      </c>
      <c r="E428" s="16" t="s">
        <v>38</v>
      </c>
      <c r="F428" s="16" t="s">
        <v>3182</v>
      </c>
      <c r="G428" s="16" t="s">
        <v>8802</v>
      </c>
      <c r="H428" s="19">
        <v>43565.314027777778</v>
      </c>
      <c r="I428" s="19">
        <v>43572.5</v>
      </c>
      <c r="J428" s="20">
        <v>0.74041666666666661</v>
      </c>
    </row>
    <row r="429" spans="1:10" x14ac:dyDescent="0.25">
      <c r="A429" s="16" t="s">
        <v>9217</v>
      </c>
      <c r="B429" s="16" t="s">
        <v>64</v>
      </c>
      <c r="C429" s="16" t="s">
        <v>3163</v>
      </c>
      <c r="D429" s="16" t="s">
        <v>16</v>
      </c>
      <c r="E429" s="16" t="s">
        <v>17</v>
      </c>
      <c r="F429" s="16" t="s">
        <v>3185</v>
      </c>
      <c r="G429" s="16" t="s">
        <v>8802</v>
      </c>
      <c r="H429" s="19">
        <v>43565.37128472222</v>
      </c>
      <c r="I429" s="19">
        <v>43572.5</v>
      </c>
      <c r="J429" s="20">
        <v>0.74041666666666661</v>
      </c>
    </row>
    <row r="430" spans="1:10" x14ac:dyDescent="0.25">
      <c r="A430" s="16" t="s">
        <v>9218</v>
      </c>
      <c r="B430" s="16" t="s">
        <v>104</v>
      </c>
      <c r="C430" s="16" t="s">
        <v>3163</v>
      </c>
      <c r="D430" s="16" t="s">
        <v>26</v>
      </c>
      <c r="E430" s="16" t="s">
        <v>14</v>
      </c>
      <c r="F430" s="16" t="s">
        <v>3180</v>
      </c>
      <c r="G430" s="16" t="s">
        <v>8802</v>
      </c>
      <c r="H430" s="19">
        <v>43565.316747685189</v>
      </c>
      <c r="I430" s="19">
        <v>43572.5</v>
      </c>
      <c r="J430" s="20">
        <v>0.74041666666666661</v>
      </c>
    </row>
    <row r="431" spans="1:10" x14ac:dyDescent="0.25">
      <c r="A431" s="16" t="s">
        <v>9219</v>
      </c>
      <c r="B431" s="16" t="s">
        <v>241</v>
      </c>
      <c r="C431" s="16" t="s">
        <v>3163</v>
      </c>
      <c r="D431" s="16" t="s">
        <v>26</v>
      </c>
      <c r="E431" s="16" t="s">
        <v>14</v>
      </c>
      <c r="F431" s="16" t="s">
        <v>3180</v>
      </c>
      <c r="G431" s="16" t="s">
        <v>8802</v>
      </c>
      <c r="H431" s="19">
        <v>43565.371377314812</v>
      </c>
      <c r="I431" s="19">
        <v>43572.5</v>
      </c>
      <c r="J431" s="20">
        <v>0.74041666666666661</v>
      </c>
    </row>
    <row r="432" spans="1:10" x14ac:dyDescent="0.25">
      <c r="A432" s="16" t="s">
        <v>9220</v>
      </c>
      <c r="B432" s="16" t="s">
        <v>86</v>
      </c>
      <c r="C432" s="16" t="s">
        <v>3162</v>
      </c>
      <c r="D432" s="16" t="s">
        <v>19</v>
      </c>
      <c r="E432" s="16" t="s">
        <v>14</v>
      </c>
      <c r="F432" s="16" t="s">
        <v>3180</v>
      </c>
      <c r="G432" s="16" t="s">
        <v>8802</v>
      </c>
      <c r="H432" s="19">
        <v>43560.679780092592</v>
      </c>
      <c r="I432" s="19">
        <v>43572.5</v>
      </c>
      <c r="J432" s="20">
        <v>0.74041666666666661</v>
      </c>
    </row>
    <row r="433" spans="1:10" x14ac:dyDescent="0.25">
      <c r="A433" s="16" t="s">
        <v>9221</v>
      </c>
      <c r="B433" s="16" t="s">
        <v>3202</v>
      </c>
      <c r="C433" s="16" t="s">
        <v>3162</v>
      </c>
      <c r="D433" s="16" t="s">
        <v>36</v>
      </c>
      <c r="E433" s="16" t="s">
        <v>23</v>
      </c>
      <c r="F433" s="16" t="s">
        <v>3183</v>
      </c>
      <c r="G433" s="16" t="s">
        <v>8802</v>
      </c>
      <c r="H433" s="19">
        <v>43563.354317129626</v>
      </c>
      <c r="I433" s="19">
        <v>43572.5</v>
      </c>
      <c r="J433" s="20">
        <v>0.74041666666666661</v>
      </c>
    </row>
    <row r="434" spans="1:10" x14ac:dyDescent="0.25">
      <c r="A434" s="16" t="s">
        <v>9222</v>
      </c>
      <c r="B434" s="16" t="s">
        <v>79</v>
      </c>
      <c r="C434" s="16" t="s">
        <v>3162</v>
      </c>
      <c r="D434" s="16" t="s">
        <v>19</v>
      </c>
      <c r="E434" s="16" t="s">
        <v>14</v>
      </c>
      <c r="F434" s="16" t="s">
        <v>3180</v>
      </c>
      <c r="G434" s="16" t="s">
        <v>8802</v>
      </c>
      <c r="H434" s="19">
        <v>43563.371759259258</v>
      </c>
      <c r="I434" s="19">
        <v>43572.5</v>
      </c>
      <c r="J434" s="20">
        <v>0.74041666666666661</v>
      </c>
    </row>
    <row r="435" spans="1:10" x14ac:dyDescent="0.25">
      <c r="A435" s="16" t="s">
        <v>9223</v>
      </c>
      <c r="B435" s="16" t="s">
        <v>270</v>
      </c>
      <c r="C435" s="16" t="s">
        <v>3162</v>
      </c>
      <c r="D435" s="16" t="s">
        <v>25</v>
      </c>
      <c r="E435" s="16" t="s">
        <v>14</v>
      </c>
      <c r="F435" s="16" t="s">
        <v>3180</v>
      </c>
      <c r="G435" s="16" t="s">
        <v>8802</v>
      </c>
      <c r="H435" s="19">
        <v>43563.354687500003</v>
      </c>
      <c r="I435" s="19">
        <v>43572.5</v>
      </c>
      <c r="J435" s="20">
        <v>0.74041666666666661</v>
      </c>
    </row>
    <row r="436" spans="1:10" x14ac:dyDescent="0.25">
      <c r="A436" s="16" t="s">
        <v>9224</v>
      </c>
      <c r="B436" s="16" t="s">
        <v>100</v>
      </c>
      <c r="C436" s="16" t="s">
        <v>3162</v>
      </c>
      <c r="D436" s="16" t="s">
        <v>19</v>
      </c>
      <c r="E436" s="16" t="s">
        <v>8</v>
      </c>
      <c r="F436" s="16" t="s">
        <v>3180</v>
      </c>
      <c r="G436" s="16" t="s">
        <v>8802</v>
      </c>
      <c r="H436" s="19">
        <v>43560.778113425928</v>
      </c>
      <c r="I436" s="19">
        <v>43572.5</v>
      </c>
      <c r="J436" s="20">
        <v>0.74041666666666661</v>
      </c>
    </row>
    <row r="437" spans="1:10" x14ac:dyDescent="0.25">
      <c r="A437" s="16" t="s">
        <v>9225</v>
      </c>
      <c r="B437" s="16" t="s">
        <v>542</v>
      </c>
      <c r="C437" s="16" t="s">
        <v>3165</v>
      </c>
      <c r="D437" s="16" t="s">
        <v>26</v>
      </c>
      <c r="E437" s="16" t="s">
        <v>10</v>
      </c>
      <c r="F437" s="16" t="s">
        <v>3182</v>
      </c>
      <c r="G437" s="16" t="s">
        <v>8802</v>
      </c>
      <c r="H437" s="19">
        <v>43566.488599537035</v>
      </c>
      <c r="I437" s="19">
        <v>43572.5</v>
      </c>
      <c r="J437" s="20">
        <v>0.74041666666666661</v>
      </c>
    </row>
    <row r="438" spans="1:10" x14ac:dyDescent="0.25">
      <c r="A438" s="16" t="s">
        <v>9226</v>
      </c>
      <c r="B438" s="16" t="s">
        <v>261</v>
      </c>
      <c r="C438" s="16" t="s">
        <v>3162</v>
      </c>
      <c r="D438" s="16" t="s">
        <v>19</v>
      </c>
      <c r="E438" s="16" t="s">
        <v>22</v>
      </c>
      <c r="F438" s="16" t="s">
        <v>3182</v>
      </c>
      <c r="G438" s="16" t="s">
        <v>8802</v>
      </c>
      <c r="H438" s="19">
        <v>43560.801354166666</v>
      </c>
      <c r="I438" s="19">
        <v>43572.5</v>
      </c>
      <c r="J438" s="20">
        <v>0.74041666666666661</v>
      </c>
    </row>
    <row r="439" spans="1:10" x14ac:dyDescent="0.25">
      <c r="A439" s="16" t="s">
        <v>9227</v>
      </c>
      <c r="B439" s="16" t="s">
        <v>133</v>
      </c>
      <c r="C439" s="16" t="s">
        <v>3162</v>
      </c>
      <c r="D439" s="16" t="s">
        <v>32</v>
      </c>
      <c r="E439" s="16" t="s">
        <v>13</v>
      </c>
      <c r="F439" s="16" t="s">
        <v>3181</v>
      </c>
      <c r="G439" s="16" t="s">
        <v>8802</v>
      </c>
      <c r="H439" s="19">
        <v>43563.356180555558</v>
      </c>
      <c r="I439" s="19">
        <v>43572.5</v>
      </c>
      <c r="J439" s="20">
        <v>0.74041666666666661</v>
      </c>
    </row>
    <row r="440" spans="1:10" x14ac:dyDescent="0.25">
      <c r="A440" s="16" t="s">
        <v>9228</v>
      </c>
      <c r="B440" s="16" t="s">
        <v>77</v>
      </c>
      <c r="C440" s="16" t="s">
        <v>3162</v>
      </c>
      <c r="D440" s="16" t="s">
        <v>25</v>
      </c>
      <c r="E440" s="16" t="s">
        <v>13</v>
      </c>
      <c r="F440" s="16" t="s">
        <v>3181</v>
      </c>
      <c r="G440" s="16" t="s">
        <v>8802</v>
      </c>
      <c r="H440" s="19">
        <v>43560.839386574073</v>
      </c>
      <c r="I440" s="19">
        <v>43572.5</v>
      </c>
      <c r="J440" s="20">
        <v>0.74041666666666661</v>
      </c>
    </row>
    <row r="441" spans="1:10" x14ac:dyDescent="0.25">
      <c r="A441" s="16" t="s">
        <v>9229</v>
      </c>
      <c r="B441" s="16" t="s">
        <v>92</v>
      </c>
      <c r="C441" s="16" t="s">
        <v>3162</v>
      </c>
      <c r="D441" s="16" t="s">
        <v>21</v>
      </c>
      <c r="E441" s="16" t="s">
        <v>14</v>
      </c>
      <c r="F441" s="16" t="s">
        <v>3180</v>
      </c>
      <c r="G441" s="16" t="s">
        <v>8802</v>
      </c>
      <c r="H441" s="19">
        <v>43563.356608796297</v>
      </c>
      <c r="I441" s="19">
        <v>43572.5</v>
      </c>
      <c r="J441" s="20">
        <v>0.74041666666666661</v>
      </c>
    </row>
    <row r="442" spans="1:10" x14ac:dyDescent="0.25">
      <c r="A442" s="16" t="s">
        <v>9230</v>
      </c>
      <c r="B442" s="16" t="s">
        <v>205</v>
      </c>
      <c r="C442" s="16" t="s">
        <v>3163</v>
      </c>
      <c r="D442" s="16" t="s">
        <v>20</v>
      </c>
      <c r="E442" s="16" t="s">
        <v>14</v>
      </c>
      <c r="F442" s="16" t="s">
        <v>3180</v>
      </c>
      <c r="G442" s="16" t="s">
        <v>8802</v>
      </c>
      <c r="H442" s="19">
        <v>43565.358483796299</v>
      </c>
      <c r="I442" s="19">
        <v>43572.5</v>
      </c>
      <c r="J442" s="20">
        <v>0.74041666666666661</v>
      </c>
    </row>
    <row r="443" spans="1:10" x14ac:dyDescent="0.25">
      <c r="A443" s="16" t="s">
        <v>9231</v>
      </c>
      <c r="B443" s="16" t="s">
        <v>560</v>
      </c>
      <c r="C443" s="16" t="s">
        <v>3161</v>
      </c>
      <c r="D443" s="16" t="s">
        <v>21</v>
      </c>
      <c r="E443" s="16" t="s">
        <v>9</v>
      </c>
      <c r="F443" s="16" t="s">
        <v>3184</v>
      </c>
      <c r="G443" s="16" t="s">
        <v>8802</v>
      </c>
      <c r="H443" s="19">
        <v>43566.564745370371</v>
      </c>
      <c r="I443" s="19">
        <v>43572.5</v>
      </c>
      <c r="J443" s="20">
        <v>0.74041666666666661</v>
      </c>
    </row>
    <row r="444" spans="1:10" x14ac:dyDescent="0.25">
      <c r="A444" s="16" t="s">
        <v>9232</v>
      </c>
      <c r="B444" s="16" t="s">
        <v>3317</v>
      </c>
      <c r="C444" s="16" t="s">
        <v>3165</v>
      </c>
      <c r="D444" s="16" t="s">
        <v>30</v>
      </c>
      <c r="E444" s="16" t="s">
        <v>38</v>
      </c>
      <c r="F444" s="16" t="s">
        <v>3182</v>
      </c>
      <c r="G444" s="16" t="s">
        <v>8802</v>
      </c>
      <c r="H444" s="19">
        <v>43566.362824074073</v>
      </c>
      <c r="I444" s="19">
        <v>43572.5</v>
      </c>
      <c r="J444" s="20">
        <v>0.74041666666666661</v>
      </c>
    </row>
    <row r="445" spans="1:10" x14ac:dyDescent="0.25">
      <c r="A445" s="16" t="s">
        <v>9233</v>
      </c>
      <c r="B445" s="16" t="s">
        <v>795</v>
      </c>
      <c r="C445" s="16" t="s">
        <v>3161</v>
      </c>
      <c r="D445" s="16" t="s">
        <v>26</v>
      </c>
      <c r="E445" s="16" t="s">
        <v>27</v>
      </c>
      <c r="F445" s="16" t="s">
        <v>3182</v>
      </c>
      <c r="G445" s="16" t="s">
        <v>8802</v>
      </c>
      <c r="H445" s="19">
        <v>43566.567013888889</v>
      </c>
      <c r="I445" s="19">
        <v>43572.5</v>
      </c>
      <c r="J445" s="20">
        <v>0.74041666666666661</v>
      </c>
    </row>
    <row r="446" spans="1:10" x14ac:dyDescent="0.25">
      <c r="A446" s="16" t="s">
        <v>9234</v>
      </c>
      <c r="B446" s="16" t="s">
        <v>395</v>
      </c>
      <c r="C446" s="16" t="s">
        <v>3165</v>
      </c>
      <c r="D446" s="16" t="s">
        <v>31</v>
      </c>
      <c r="E446" s="16" t="s">
        <v>9</v>
      </c>
      <c r="F446" s="16" t="s">
        <v>3184</v>
      </c>
      <c r="G446" s="16" t="s">
        <v>8802</v>
      </c>
      <c r="H446" s="19">
        <v>43566.363703703704</v>
      </c>
      <c r="I446" s="19">
        <v>43572.5</v>
      </c>
      <c r="J446" s="20">
        <v>0.74041666666666661</v>
      </c>
    </row>
    <row r="447" spans="1:10" x14ac:dyDescent="0.25">
      <c r="A447" s="16" t="s">
        <v>9235</v>
      </c>
      <c r="B447" s="16" t="s">
        <v>457</v>
      </c>
      <c r="C447" s="16" t="s">
        <v>3161</v>
      </c>
      <c r="D447" s="16" t="s">
        <v>32</v>
      </c>
      <c r="E447" s="16" t="s">
        <v>14</v>
      </c>
      <c r="F447" s="16" t="s">
        <v>3180</v>
      </c>
      <c r="G447" s="16" t="s">
        <v>8802</v>
      </c>
      <c r="H447" s="19">
        <v>43566.59814814815</v>
      </c>
      <c r="I447" s="19">
        <v>43572.5</v>
      </c>
      <c r="J447" s="20">
        <v>0.74041666666666661</v>
      </c>
    </row>
    <row r="448" spans="1:10" x14ac:dyDescent="0.25">
      <c r="A448" s="16" t="s">
        <v>9236</v>
      </c>
      <c r="B448" s="16" t="s">
        <v>128</v>
      </c>
      <c r="C448" s="16" t="s">
        <v>3162</v>
      </c>
      <c r="D448" s="16" t="s">
        <v>19</v>
      </c>
      <c r="E448" s="16" t="s">
        <v>9</v>
      </c>
      <c r="F448" s="16" t="s">
        <v>3184</v>
      </c>
      <c r="G448" s="16" t="s">
        <v>8802</v>
      </c>
      <c r="H448" s="19">
        <v>43560.636724537035</v>
      </c>
      <c r="I448" s="19">
        <v>43572.5</v>
      </c>
      <c r="J448" s="20">
        <v>0.74041666666666661</v>
      </c>
    </row>
    <row r="449" spans="1:10" x14ac:dyDescent="0.25">
      <c r="A449" s="16" t="s">
        <v>9237</v>
      </c>
      <c r="B449" s="16" t="s">
        <v>703</v>
      </c>
      <c r="C449" s="16" t="s">
        <v>3161</v>
      </c>
      <c r="D449" s="16" t="s">
        <v>19</v>
      </c>
      <c r="E449" s="16" t="s">
        <v>27</v>
      </c>
      <c r="F449" s="16" t="s">
        <v>3182</v>
      </c>
      <c r="G449" s="16" t="s">
        <v>8802</v>
      </c>
      <c r="H449" s="19">
        <v>43566.605902777781</v>
      </c>
      <c r="I449" s="19">
        <v>43572.5</v>
      </c>
      <c r="J449" s="20">
        <v>0.74041666666666661</v>
      </c>
    </row>
    <row r="450" spans="1:10" x14ac:dyDescent="0.25">
      <c r="A450" s="16" t="s">
        <v>9238</v>
      </c>
      <c r="B450" s="16" t="s">
        <v>214</v>
      </c>
      <c r="C450" s="16" t="s">
        <v>3163</v>
      </c>
      <c r="D450" s="16" t="s">
        <v>21</v>
      </c>
      <c r="E450" s="16" t="s">
        <v>9</v>
      </c>
      <c r="F450" s="16" t="s">
        <v>3184</v>
      </c>
      <c r="G450" s="16" t="s">
        <v>8802</v>
      </c>
      <c r="H450" s="19">
        <v>43565.38076388889</v>
      </c>
      <c r="I450" s="19">
        <v>43572.5</v>
      </c>
      <c r="J450" s="20">
        <v>0.74041666666666661</v>
      </c>
    </row>
    <row r="451" spans="1:10" x14ac:dyDescent="0.25">
      <c r="A451" s="16" t="s">
        <v>9239</v>
      </c>
      <c r="B451" s="16" t="s">
        <v>394</v>
      </c>
      <c r="C451" s="16" t="s">
        <v>3162</v>
      </c>
      <c r="D451" s="16" t="s">
        <v>21</v>
      </c>
      <c r="E451" s="16" t="s">
        <v>14</v>
      </c>
      <c r="F451" s="16" t="s">
        <v>3180</v>
      </c>
      <c r="G451" s="16" t="s">
        <v>8802</v>
      </c>
      <c r="H451" s="19">
        <v>43563.356747685182</v>
      </c>
      <c r="I451" s="19">
        <v>43572.5</v>
      </c>
      <c r="J451" s="20">
        <v>0.74041666666666661</v>
      </c>
    </row>
    <row r="452" spans="1:10" x14ac:dyDescent="0.25">
      <c r="A452" s="16" t="s">
        <v>9240</v>
      </c>
      <c r="B452" s="16" t="s">
        <v>236</v>
      </c>
      <c r="C452" s="16" t="s">
        <v>3163</v>
      </c>
      <c r="D452" s="16" t="s">
        <v>12</v>
      </c>
      <c r="E452" s="16" t="s">
        <v>14</v>
      </c>
      <c r="F452" s="16" t="s">
        <v>3180</v>
      </c>
      <c r="G452" s="16" t="s">
        <v>8802</v>
      </c>
      <c r="H452" s="19">
        <v>43565.388877314814</v>
      </c>
      <c r="I452" s="19">
        <v>43572.5</v>
      </c>
      <c r="J452" s="20">
        <v>0.74041666666666661</v>
      </c>
    </row>
    <row r="453" spans="1:10" x14ac:dyDescent="0.25">
      <c r="A453" s="16" t="s">
        <v>9241</v>
      </c>
      <c r="B453" s="16" t="s">
        <v>658</v>
      </c>
      <c r="C453" s="16" t="s">
        <v>3161</v>
      </c>
      <c r="D453" s="16" t="s">
        <v>19</v>
      </c>
      <c r="E453" s="16" t="s">
        <v>10</v>
      </c>
      <c r="F453" s="16" t="s">
        <v>3182</v>
      </c>
      <c r="G453" s="16" t="s">
        <v>8802</v>
      </c>
      <c r="H453" s="19">
        <v>43566.613761574074</v>
      </c>
      <c r="I453" s="19">
        <v>43572.5</v>
      </c>
      <c r="J453" s="20">
        <v>0.74041666666666661</v>
      </c>
    </row>
    <row r="454" spans="1:10" x14ac:dyDescent="0.25">
      <c r="A454" s="16" t="s">
        <v>9242</v>
      </c>
      <c r="B454" s="16" t="s">
        <v>78</v>
      </c>
      <c r="C454" s="16" t="s">
        <v>3163</v>
      </c>
      <c r="D454" s="16" t="s">
        <v>19</v>
      </c>
      <c r="E454" s="16" t="s">
        <v>8</v>
      </c>
      <c r="F454" s="16" t="s">
        <v>3180</v>
      </c>
      <c r="G454" s="16" t="s">
        <v>8802</v>
      </c>
      <c r="H454" s="19">
        <v>43565.452511574076</v>
      </c>
      <c r="I454" s="19">
        <v>43572.5</v>
      </c>
      <c r="J454" s="20">
        <v>0.74041666666666661</v>
      </c>
    </row>
    <row r="455" spans="1:10" x14ac:dyDescent="0.25">
      <c r="A455" s="16" t="s">
        <v>9243</v>
      </c>
      <c r="B455" s="16" t="s">
        <v>57</v>
      </c>
      <c r="C455" s="16" t="s">
        <v>3161</v>
      </c>
      <c r="D455" s="16" t="s">
        <v>32</v>
      </c>
      <c r="E455" s="16" t="s">
        <v>13</v>
      </c>
      <c r="F455" s="16" t="s">
        <v>3181</v>
      </c>
      <c r="G455" s="16" t="s">
        <v>8802</v>
      </c>
      <c r="H455" s="19">
        <v>43566.624745370369</v>
      </c>
      <c r="I455" s="19">
        <v>43572.5</v>
      </c>
      <c r="J455" s="20">
        <v>0.74041666666666661</v>
      </c>
    </row>
    <row r="456" spans="1:10" x14ac:dyDescent="0.25">
      <c r="A456" s="16" t="s">
        <v>9244</v>
      </c>
      <c r="B456" s="16" t="s">
        <v>197</v>
      </c>
      <c r="C456" s="16" t="s">
        <v>3163</v>
      </c>
      <c r="D456" s="16" t="s">
        <v>21</v>
      </c>
      <c r="E456" s="16" t="s">
        <v>10</v>
      </c>
      <c r="F456" s="16" t="s">
        <v>3182</v>
      </c>
      <c r="G456" s="16" t="s">
        <v>8802</v>
      </c>
      <c r="H456" s="19">
        <v>43565.45585648148</v>
      </c>
      <c r="I456" s="19">
        <v>43572.5</v>
      </c>
      <c r="J456" s="20">
        <v>0.74041666666666661</v>
      </c>
    </row>
    <row r="457" spans="1:10" x14ac:dyDescent="0.25">
      <c r="A457" s="16" t="s">
        <v>9245</v>
      </c>
      <c r="B457" s="16" t="s">
        <v>406</v>
      </c>
      <c r="C457" s="16" t="s">
        <v>3161</v>
      </c>
      <c r="D457" s="16" t="s">
        <v>19</v>
      </c>
      <c r="E457" s="16" t="s">
        <v>10</v>
      </c>
      <c r="F457" s="16" t="s">
        <v>3182</v>
      </c>
      <c r="G457" s="16" t="s">
        <v>8802</v>
      </c>
      <c r="H457" s="19">
        <v>43566.631678240738</v>
      </c>
      <c r="I457" s="19">
        <v>43572.5</v>
      </c>
      <c r="J457" s="20">
        <v>0.74041666666666661</v>
      </c>
    </row>
    <row r="458" spans="1:10" x14ac:dyDescent="0.25">
      <c r="A458" s="16" t="s">
        <v>9246</v>
      </c>
      <c r="B458" s="16" t="s">
        <v>297</v>
      </c>
      <c r="C458" s="16" t="s">
        <v>3163</v>
      </c>
      <c r="D458" s="16" t="s">
        <v>15</v>
      </c>
      <c r="E458" s="16" t="s">
        <v>14</v>
      </c>
      <c r="F458" s="16" t="s">
        <v>3180</v>
      </c>
      <c r="G458" s="16" t="s">
        <v>8802</v>
      </c>
      <c r="H458" s="19">
        <v>43564.530127314814</v>
      </c>
      <c r="I458" s="19">
        <v>43572.5</v>
      </c>
      <c r="J458" s="20">
        <v>0.74041666666666661</v>
      </c>
    </row>
    <row r="459" spans="1:10" x14ac:dyDescent="0.25">
      <c r="A459" s="16" t="s">
        <v>9247</v>
      </c>
      <c r="B459" s="16" t="s">
        <v>210</v>
      </c>
      <c r="C459" s="16" t="s">
        <v>3161</v>
      </c>
      <c r="D459" s="16" t="s">
        <v>29</v>
      </c>
      <c r="E459" s="16" t="s">
        <v>17</v>
      </c>
      <c r="F459" s="16" t="s">
        <v>3185</v>
      </c>
      <c r="G459" s="16" t="s">
        <v>8802</v>
      </c>
      <c r="H459" s="19">
        <v>43566.66815972222</v>
      </c>
      <c r="I459" s="19">
        <v>43572.5</v>
      </c>
      <c r="J459" s="20">
        <v>0.74041666666666661</v>
      </c>
    </row>
    <row r="460" spans="1:10" x14ac:dyDescent="0.25">
      <c r="A460" s="16" t="s">
        <v>9248</v>
      </c>
      <c r="B460" s="16" t="s">
        <v>78</v>
      </c>
      <c r="C460" s="16" t="s">
        <v>3163</v>
      </c>
      <c r="D460" s="16" t="s">
        <v>21</v>
      </c>
      <c r="E460" s="16" t="s">
        <v>8</v>
      </c>
      <c r="F460" s="16" t="s">
        <v>3180</v>
      </c>
      <c r="G460" s="16" t="s">
        <v>8802</v>
      </c>
      <c r="H460" s="19">
        <v>43564.539826388886</v>
      </c>
      <c r="I460" s="19">
        <v>43572.5</v>
      </c>
      <c r="J460" s="20">
        <v>0.74041666666666661</v>
      </c>
    </row>
    <row r="461" spans="1:10" x14ac:dyDescent="0.25">
      <c r="A461" s="16" t="s">
        <v>9249</v>
      </c>
      <c r="B461" s="16" t="s">
        <v>415</v>
      </c>
      <c r="C461" s="16" t="s">
        <v>3161</v>
      </c>
      <c r="D461" s="16" t="s">
        <v>21</v>
      </c>
      <c r="E461" s="16" t="s">
        <v>27</v>
      </c>
      <c r="F461" s="16" t="s">
        <v>3182</v>
      </c>
      <c r="G461" s="16" t="s">
        <v>8802</v>
      </c>
      <c r="H461" s="19">
        <v>43566.674016203702</v>
      </c>
      <c r="I461" s="19">
        <v>43572.5</v>
      </c>
      <c r="J461" s="20">
        <v>0.74041666666666661</v>
      </c>
    </row>
    <row r="462" spans="1:10" x14ac:dyDescent="0.25">
      <c r="A462" s="16" t="s">
        <v>9250</v>
      </c>
      <c r="B462" s="16" t="s">
        <v>135</v>
      </c>
      <c r="C462" s="16" t="s">
        <v>3163</v>
      </c>
      <c r="D462" s="16" t="s">
        <v>26</v>
      </c>
      <c r="E462" s="16" t="s">
        <v>14</v>
      </c>
      <c r="F462" s="16" t="s">
        <v>3180</v>
      </c>
      <c r="G462" s="16" t="s">
        <v>8802</v>
      </c>
      <c r="H462" s="19">
        <v>43564.631874999999</v>
      </c>
      <c r="I462" s="19">
        <v>43572.5</v>
      </c>
      <c r="J462" s="20">
        <v>0.74041666666666661</v>
      </c>
    </row>
    <row r="463" spans="1:10" x14ac:dyDescent="0.25">
      <c r="A463" s="16" t="s">
        <v>9251</v>
      </c>
      <c r="B463" s="16" t="s">
        <v>136</v>
      </c>
      <c r="C463" s="16" t="s">
        <v>3162</v>
      </c>
      <c r="D463" s="16" t="s">
        <v>21</v>
      </c>
      <c r="E463" s="16" t="s">
        <v>14</v>
      </c>
      <c r="F463" s="16" t="s">
        <v>3180</v>
      </c>
      <c r="G463" s="16" t="s">
        <v>8802</v>
      </c>
      <c r="H463" s="19">
        <v>43563.357141203705</v>
      </c>
      <c r="I463" s="19">
        <v>43572.5</v>
      </c>
      <c r="J463" s="20">
        <v>0.74041666666666661</v>
      </c>
    </row>
    <row r="464" spans="1:10" x14ac:dyDescent="0.25">
      <c r="A464" s="16" t="s">
        <v>9252</v>
      </c>
      <c r="B464" s="16" t="s">
        <v>3224</v>
      </c>
      <c r="C464" s="16" t="s">
        <v>3163</v>
      </c>
      <c r="D464" s="16" t="s">
        <v>36</v>
      </c>
      <c r="E464" s="16" t="s">
        <v>23</v>
      </c>
      <c r="F464" s="16" t="s">
        <v>3183</v>
      </c>
      <c r="G464" s="16" t="s">
        <v>8802</v>
      </c>
      <c r="H464" s="19">
        <v>43564.765393518515</v>
      </c>
      <c r="I464" s="19">
        <v>43572.5</v>
      </c>
      <c r="J464" s="20">
        <v>0.74041666666666661</v>
      </c>
    </row>
    <row r="465" spans="1:10" x14ac:dyDescent="0.25">
      <c r="A465" s="16" t="s">
        <v>9253</v>
      </c>
      <c r="B465" s="16" t="s">
        <v>580</v>
      </c>
      <c r="C465" s="16" t="s">
        <v>3161</v>
      </c>
      <c r="D465" s="16" t="s">
        <v>45</v>
      </c>
      <c r="E465" s="16" t="s">
        <v>39</v>
      </c>
      <c r="F465" s="16" t="s">
        <v>3181</v>
      </c>
      <c r="G465" s="16" t="s">
        <v>8802</v>
      </c>
      <c r="H465" s="19">
        <v>43566.678854166668</v>
      </c>
      <c r="I465" s="19">
        <v>43572.5</v>
      </c>
      <c r="J465" s="20">
        <v>0.74041666666666661</v>
      </c>
    </row>
    <row r="466" spans="1:10" x14ac:dyDescent="0.25">
      <c r="A466" s="16" t="s">
        <v>9254</v>
      </c>
      <c r="B466" s="16" t="s">
        <v>395</v>
      </c>
      <c r="C466" s="16" t="s">
        <v>3163</v>
      </c>
      <c r="D466" s="16" t="s">
        <v>21</v>
      </c>
      <c r="E466" s="16" t="s">
        <v>9</v>
      </c>
      <c r="F466" s="16" t="s">
        <v>3184</v>
      </c>
      <c r="G466" s="16" t="s">
        <v>8802</v>
      </c>
      <c r="H466" s="19">
        <v>43564.803090277775</v>
      </c>
      <c r="I466" s="19">
        <v>43572.5</v>
      </c>
      <c r="J466" s="20">
        <v>0.74041666666666661</v>
      </c>
    </row>
    <row r="467" spans="1:10" x14ac:dyDescent="0.25">
      <c r="A467" s="16" t="s">
        <v>9255</v>
      </c>
      <c r="B467" s="16" t="s">
        <v>3391</v>
      </c>
      <c r="C467" s="16" t="s">
        <v>3161</v>
      </c>
      <c r="D467" s="16" t="s">
        <v>36</v>
      </c>
      <c r="E467" s="16" t="s">
        <v>38</v>
      </c>
      <c r="F467" s="16" t="s">
        <v>3182</v>
      </c>
      <c r="G467" s="16" t="s">
        <v>8802</v>
      </c>
      <c r="H467" s="19">
        <v>43566.679976851854</v>
      </c>
      <c r="I467" s="19">
        <v>43572.5</v>
      </c>
      <c r="J467" s="20">
        <v>0.74041666666666661</v>
      </c>
    </row>
    <row r="468" spans="1:10" x14ac:dyDescent="0.25">
      <c r="A468" s="16" t="s">
        <v>9256</v>
      </c>
      <c r="B468" s="16" t="s">
        <v>3267</v>
      </c>
      <c r="C468" s="16" t="s">
        <v>3165</v>
      </c>
      <c r="D468" s="16" t="s">
        <v>36</v>
      </c>
      <c r="E468" s="16" t="s">
        <v>38</v>
      </c>
      <c r="F468" s="16" t="s">
        <v>3182</v>
      </c>
      <c r="G468" s="16" t="s">
        <v>8802</v>
      </c>
      <c r="H468" s="19">
        <v>43565.574907407405</v>
      </c>
      <c r="I468" s="19">
        <v>43572.5</v>
      </c>
      <c r="J468" s="20">
        <v>0.74041666666666661</v>
      </c>
    </row>
    <row r="469" spans="1:10" x14ac:dyDescent="0.25">
      <c r="A469" s="16" t="s">
        <v>9257</v>
      </c>
      <c r="B469" s="16" t="s">
        <v>541</v>
      </c>
      <c r="C469" s="16" t="s">
        <v>3161</v>
      </c>
      <c r="D469" s="16" t="s">
        <v>21</v>
      </c>
      <c r="E469" s="16" t="s">
        <v>9</v>
      </c>
      <c r="F469" s="16" t="s">
        <v>3184</v>
      </c>
      <c r="G469" s="16" t="s">
        <v>8802</v>
      </c>
      <c r="H469" s="19">
        <v>43566.680694444447</v>
      </c>
      <c r="I469" s="19">
        <v>43572.5</v>
      </c>
      <c r="J469" s="20">
        <v>0.74041666666666661</v>
      </c>
    </row>
    <row r="470" spans="1:10" x14ac:dyDescent="0.25">
      <c r="A470" s="16" t="s">
        <v>9258</v>
      </c>
      <c r="B470" s="16" t="s">
        <v>504</v>
      </c>
      <c r="C470" s="16" t="s">
        <v>3188</v>
      </c>
      <c r="D470" s="16" t="s">
        <v>19</v>
      </c>
      <c r="E470" s="16" t="s">
        <v>8</v>
      </c>
      <c r="F470" s="16" t="s">
        <v>3180</v>
      </c>
      <c r="G470" s="16" t="s">
        <v>8802</v>
      </c>
      <c r="H470" s="19">
        <v>43565.289826388886</v>
      </c>
      <c r="I470" s="19">
        <v>43572.5</v>
      </c>
      <c r="J470" s="20">
        <v>0.74041666666666661</v>
      </c>
    </row>
    <row r="471" spans="1:10" x14ac:dyDescent="0.25">
      <c r="A471" s="16" t="s">
        <v>9259</v>
      </c>
      <c r="B471" s="16" t="s">
        <v>630</v>
      </c>
      <c r="C471" s="16" t="s">
        <v>3161</v>
      </c>
      <c r="D471" s="16" t="s">
        <v>31</v>
      </c>
      <c r="E471" s="16" t="s">
        <v>22</v>
      </c>
      <c r="F471" s="16" t="s">
        <v>3182</v>
      </c>
      <c r="G471" s="16" t="s">
        <v>8802</v>
      </c>
      <c r="H471" s="19">
        <v>43566.692037037035</v>
      </c>
      <c r="I471" s="19">
        <v>43572.5</v>
      </c>
      <c r="J471" s="20">
        <v>0.74041666666666661</v>
      </c>
    </row>
    <row r="472" spans="1:10" x14ac:dyDescent="0.25">
      <c r="A472" s="16" t="s">
        <v>9260</v>
      </c>
      <c r="B472" s="16" t="s">
        <v>3227</v>
      </c>
      <c r="C472" s="16" t="s">
        <v>3163</v>
      </c>
      <c r="D472" s="16" t="s">
        <v>16</v>
      </c>
      <c r="E472" s="16" t="s">
        <v>38</v>
      </c>
      <c r="F472" s="16" t="s">
        <v>3182</v>
      </c>
      <c r="G472" s="16" t="s">
        <v>8802</v>
      </c>
      <c r="H472" s="19">
        <v>43565.294363425928</v>
      </c>
      <c r="I472" s="19">
        <v>43572.5</v>
      </c>
      <c r="J472" s="20">
        <v>0.74041666666666661</v>
      </c>
    </row>
    <row r="473" spans="1:10" x14ac:dyDescent="0.25">
      <c r="A473" s="16" t="s">
        <v>9261</v>
      </c>
      <c r="B473" s="16" t="s">
        <v>3395</v>
      </c>
      <c r="C473" s="16" t="s">
        <v>3161</v>
      </c>
      <c r="D473" s="16" t="s">
        <v>30</v>
      </c>
      <c r="E473" s="16" t="s">
        <v>38</v>
      </c>
      <c r="F473" s="16" t="s">
        <v>3182</v>
      </c>
      <c r="G473" s="16" t="s">
        <v>8802</v>
      </c>
      <c r="H473" s="19">
        <v>43566.70648148148</v>
      </c>
      <c r="I473" s="19">
        <v>43572.5</v>
      </c>
      <c r="J473" s="20">
        <v>0.74041666666666661</v>
      </c>
    </row>
    <row r="474" spans="1:10" x14ac:dyDescent="0.25">
      <c r="A474" s="16" t="s">
        <v>9262</v>
      </c>
      <c r="B474" s="16" t="s">
        <v>168</v>
      </c>
      <c r="C474" s="16" t="s">
        <v>3165</v>
      </c>
      <c r="D474" s="16" t="s">
        <v>42</v>
      </c>
      <c r="E474" s="16" t="s">
        <v>24</v>
      </c>
      <c r="F474" s="16" t="s">
        <v>3183</v>
      </c>
      <c r="G474" s="16" t="s">
        <v>8802</v>
      </c>
      <c r="H474" s="19">
        <v>43566.316840277781</v>
      </c>
      <c r="I474" s="19">
        <v>43572.5</v>
      </c>
      <c r="J474" s="20">
        <v>0.74041666666666661</v>
      </c>
    </row>
    <row r="475" spans="1:10" x14ac:dyDescent="0.25">
      <c r="A475" s="16" t="s">
        <v>9263</v>
      </c>
      <c r="B475" s="16" t="s">
        <v>838</v>
      </c>
      <c r="C475" s="16" t="s">
        <v>3161</v>
      </c>
      <c r="D475" s="16" t="s">
        <v>41</v>
      </c>
      <c r="E475" s="16" t="s">
        <v>34</v>
      </c>
      <c r="F475" s="16" t="s">
        <v>3185</v>
      </c>
      <c r="G475" s="16" t="s">
        <v>8802</v>
      </c>
      <c r="H475" s="19">
        <v>43566.72859953704</v>
      </c>
      <c r="I475" s="19">
        <v>43572.5</v>
      </c>
      <c r="J475" s="20">
        <v>0.74041666666666661</v>
      </c>
    </row>
    <row r="476" spans="1:10" x14ac:dyDescent="0.25">
      <c r="A476" s="16" t="s">
        <v>9264</v>
      </c>
      <c r="B476" s="16" t="s">
        <v>220</v>
      </c>
      <c r="C476" s="16" t="s">
        <v>3165</v>
      </c>
      <c r="D476" s="16" t="s">
        <v>31</v>
      </c>
      <c r="E476" s="16" t="s">
        <v>9</v>
      </c>
      <c r="F476" s="16" t="s">
        <v>3184</v>
      </c>
      <c r="G476" s="16" t="s">
        <v>8802</v>
      </c>
      <c r="H476" s="19">
        <v>43566.350995370369</v>
      </c>
      <c r="I476" s="19">
        <v>43572.5</v>
      </c>
      <c r="J476" s="20">
        <v>0.74041666666666661</v>
      </c>
    </row>
    <row r="477" spans="1:10" x14ac:dyDescent="0.25">
      <c r="A477" s="16" t="s">
        <v>9265</v>
      </c>
      <c r="B477" s="16" t="s">
        <v>3244</v>
      </c>
      <c r="C477" s="16" t="s">
        <v>3161</v>
      </c>
      <c r="D477" s="16" t="s">
        <v>42</v>
      </c>
      <c r="E477" s="16" t="s">
        <v>38</v>
      </c>
      <c r="F477" s="16" t="s">
        <v>3182</v>
      </c>
      <c r="G477" s="16" t="s">
        <v>8802</v>
      </c>
      <c r="H477" s="19">
        <v>43566.736006944448</v>
      </c>
      <c r="I477" s="19">
        <v>43572.5</v>
      </c>
      <c r="J477" s="20">
        <v>0.74041666666666661</v>
      </c>
    </row>
    <row r="478" spans="1:10" x14ac:dyDescent="0.25">
      <c r="A478" s="16" t="s">
        <v>9266</v>
      </c>
      <c r="B478" s="16" t="s">
        <v>231</v>
      </c>
      <c r="C478" s="16" t="s">
        <v>3163</v>
      </c>
      <c r="D478" s="16" t="s">
        <v>31</v>
      </c>
      <c r="E478" s="16" t="s">
        <v>8</v>
      </c>
      <c r="F478" s="16" t="s">
        <v>3180</v>
      </c>
      <c r="G478" s="16" t="s">
        <v>8802</v>
      </c>
      <c r="H478" s="19">
        <v>43565.316655092596</v>
      </c>
      <c r="I478" s="19">
        <v>43572.5</v>
      </c>
      <c r="J478" s="20">
        <v>0.74041666666666661</v>
      </c>
    </row>
    <row r="479" spans="1:10" x14ac:dyDescent="0.25">
      <c r="A479" s="16" t="s">
        <v>9267</v>
      </c>
      <c r="B479" s="16" t="s">
        <v>3398</v>
      </c>
      <c r="C479" s="16" t="s">
        <v>3161</v>
      </c>
      <c r="D479" s="16" t="s">
        <v>36</v>
      </c>
      <c r="E479" s="16" t="s">
        <v>23</v>
      </c>
      <c r="F479" s="16" t="s">
        <v>3183</v>
      </c>
      <c r="G479" s="16" t="s">
        <v>8802</v>
      </c>
      <c r="H479" s="19">
        <v>43566.743043981478</v>
      </c>
      <c r="I479" s="19">
        <v>43572.5</v>
      </c>
      <c r="J479" s="20">
        <v>0.74041666666666661</v>
      </c>
    </row>
    <row r="480" spans="1:10" x14ac:dyDescent="0.25">
      <c r="A480" s="16" t="s">
        <v>9268</v>
      </c>
      <c r="B480" s="16" t="s">
        <v>87</v>
      </c>
      <c r="C480" s="16" t="s">
        <v>3162</v>
      </c>
      <c r="D480" s="16" t="s">
        <v>19</v>
      </c>
      <c r="E480" s="16" t="s">
        <v>8</v>
      </c>
      <c r="F480" s="16" t="s">
        <v>3180</v>
      </c>
      <c r="G480" s="16" t="s">
        <v>8802</v>
      </c>
      <c r="H480" s="19">
        <v>43560.721064814818</v>
      </c>
      <c r="I480" s="19">
        <v>43572.5</v>
      </c>
      <c r="J480" s="20">
        <v>0.74041666666666661</v>
      </c>
    </row>
    <row r="481" spans="1:10" x14ac:dyDescent="0.25">
      <c r="A481" s="16" t="s">
        <v>9269</v>
      </c>
      <c r="B481" s="16" t="s">
        <v>3402</v>
      </c>
      <c r="C481" s="16" t="s">
        <v>3161</v>
      </c>
      <c r="D481" s="16" t="s">
        <v>16</v>
      </c>
      <c r="E481" s="16" t="s">
        <v>38</v>
      </c>
      <c r="F481" s="16" t="s">
        <v>3182</v>
      </c>
      <c r="G481" s="16" t="s">
        <v>8802</v>
      </c>
      <c r="H481" s="19">
        <v>43566.765625</v>
      </c>
      <c r="I481" s="19">
        <v>43572.5</v>
      </c>
      <c r="J481" s="20">
        <v>0.74041666666666661</v>
      </c>
    </row>
    <row r="482" spans="1:10" x14ac:dyDescent="0.25">
      <c r="A482" s="16" t="s">
        <v>9270</v>
      </c>
      <c r="B482" s="16" t="s">
        <v>3236</v>
      </c>
      <c r="C482" s="16" t="s">
        <v>3163</v>
      </c>
      <c r="D482" s="16" t="s">
        <v>36</v>
      </c>
      <c r="E482" s="16" t="s">
        <v>23</v>
      </c>
      <c r="F482" s="16" t="s">
        <v>3183</v>
      </c>
      <c r="G482" s="16" t="s">
        <v>8802</v>
      </c>
      <c r="H482" s="19">
        <v>43565.351493055554</v>
      </c>
      <c r="I482" s="19">
        <v>43572.5</v>
      </c>
      <c r="J482" s="20">
        <v>0.74041666666666661</v>
      </c>
    </row>
    <row r="483" spans="1:10" x14ac:dyDescent="0.25">
      <c r="A483" s="16" t="s">
        <v>9271</v>
      </c>
      <c r="B483" s="16" t="s">
        <v>417</v>
      </c>
      <c r="C483" s="16" t="s">
        <v>3161</v>
      </c>
      <c r="D483" s="16" t="s">
        <v>26</v>
      </c>
      <c r="E483" s="16" t="s">
        <v>27</v>
      </c>
      <c r="F483" s="16" t="s">
        <v>3182</v>
      </c>
      <c r="G483" s="16" t="s">
        <v>8802</v>
      </c>
      <c r="H483" s="19">
        <v>43566.768020833333</v>
      </c>
      <c r="I483" s="19">
        <v>43572.5</v>
      </c>
      <c r="J483" s="20">
        <v>0.74041666666666661</v>
      </c>
    </row>
    <row r="484" spans="1:10" x14ac:dyDescent="0.25">
      <c r="A484" s="16" t="s">
        <v>9272</v>
      </c>
      <c r="B484" s="16" t="s">
        <v>3198</v>
      </c>
      <c r="C484" s="16" t="s">
        <v>3162</v>
      </c>
      <c r="D484" s="16" t="s">
        <v>30</v>
      </c>
      <c r="E484" s="16" t="s">
        <v>23</v>
      </c>
      <c r="F484" s="16" t="s">
        <v>3183</v>
      </c>
      <c r="G484" s="16" t="s">
        <v>8802</v>
      </c>
      <c r="H484" s="19">
        <v>43563.293506944443</v>
      </c>
      <c r="I484" s="19">
        <v>43572.5</v>
      </c>
      <c r="J484" s="20">
        <v>0.74041666666666661</v>
      </c>
    </row>
    <row r="485" spans="1:10" x14ac:dyDescent="0.25">
      <c r="A485" s="16" t="s">
        <v>9273</v>
      </c>
      <c r="B485" s="16" t="s">
        <v>339</v>
      </c>
      <c r="C485" s="16" t="s">
        <v>3161</v>
      </c>
      <c r="D485" s="16" t="s">
        <v>31</v>
      </c>
      <c r="E485" s="16" t="s">
        <v>10</v>
      </c>
      <c r="F485" s="16" t="s">
        <v>3182</v>
      </c>
      <c r="G485" s="16" t="s">
        <v>8802</v>
      </c>
      <c r="H485" s="19">
        <v>43566.775370370371</v>
      </c>
      <c r="I485" s="19">
        <v>43572.5</v>
      </c>
      <c r="J485" s="20">
        <v>0.74041666666666661</v>
      </c>
    </row>
    <row r="486" spans="1:10" x14ac:dyDescent="0.25">
      <c r="A486" s="16" t="s">
        <v>9274</v>
      </c>
      <c r="B486" s="16" t="s">
        <v>620</v>
      </c>
      <c r="C486" s="16" t="s">
        <v>3165</v>
      </c>
      <c r="D486" s="16" t="s">
        <v>31</v>
      </c>
      <c r="E486" s="16" t="s">
        <v>9</v>
      </c>
      <c r="F486" s="16" t="s">
        <v>3184</v>
      </c>
      <c r="G486" s="16" t="s">
        <v>8802</v>
      </c>
      <c r="H486" s="19">
        <v>43566.362997685188</v>
      </c>
      <c r="I486" s="19">
        <v>43572.5</v>
      </c>
      <c r="J486" s="20">
        <v>0.74041666666666661</v>
      </c>
    </row>
    <row r="487" spans="1:10" x14ac:dyDescent="0.25">
      <c r="A487" s="16" t="s">
        <v>9275</v>
      </c>
      <c r="B487" s="16" t="s">
        <v>3404</v>
      </c>
      <c r="C487" s="16" t="s">
        <v>3161</v>
      </c>
      <c r="D487" s="16" t="s">
        <v>30</v>
      </c>
      <c r="E487" s="16" t="s">
        <v>23</v>
      </c>
      <c r="F487" s="16" t="s">
        <v>3183</v>
      </c>
      <c r="G487" s="16" t="s">
        <v>8802</v>
      </c>
      <c r="H487" s="19">
        <v>43566.780451388891</v>
      </c>
      <c r="I487" s="19">
        <v>43572.5</v>
      </c>
      <c r="J487" s="20">
        <v>0.74041666666666661</v>
      </c>
    </row>
    <row r="488" spans="1:10" x14ac:dyDescent="0.25">
      <c r="A488" s="16" t="s">
        <v>9276</v>
      </c>
      <c r="B488" s="16" t="s">
        <v>275</v>
      </c>
      <c r="C488" s="16" t="s">
        <v>3162</v>
      </c>
      <c r="D488" s="16" t="s">
        <v>19</v>
      </c>
      <c r="E488" s="16" t="s">
        <v>14</v>
      </c>
      <c r="F488" s="16" t="s">
        <v>3180</v>
      </c>
      <c r="G488" s="16" t="s">
        <v>8802</v>
      </c>
      <c r="H488" s="19">
        <v>43563.486759259256</v>
      </c>
      <c r="I488" s="19">
        <v>43572.5</v>
      </c>
      <c r="J488" s="20">
        <v>0.74041666666666661</v>
      </c>
    </row>
    <row r="489" spans="1:10" x14ac:dyDescent="0.25">
      <c r="A489" s="16" t="s">
        <v>9277</v>
      </c>
      <c r="B489" s="16" t="s">
        <v>192</v>
      </c>
      <c r="C489" s="16" t="s">
        <v>3161</v>
      </c>
      <c r="D489" s="16" t="s">
        <v>31</v>
      </c>
      <c r="E489" s="16" t="s">
        <v>27</v>
      </c>
      <c r="F489" s="16" t="s">
        <v>3182</v>
      </c>
      <c r="G489" s="16" t="s">
        <v>8802</v>
      </c>
      <c r="H489" s="19">
        <v>43566.803576388891</v>
      </c>
      <c r="I489" s="19">
        <v>43572.5</v>
      </c>
      <c r="J489" s="20">
        <v>0.74041666666666661</v>
      </c>
    </row>
    <row r="490" spans="1:10" x14ac:dyDescent="0.25">
      <c r="A490" s="16" t="s">
        <v>9278</v>
      </c>
      <c r="B490" s="16" t="s">
        <v>394</v>
      </c>
      <c r="C490" s="16" t="s">
        <v>3163</v>
      </c>
      <c r="D490" s="16" t="s">
        <v>31</v>
      </c>
      <c r="E490" s="16" t="s">
        <v>14</v>
      </c>
      <c r="F490" s="16" t="s">
        <v>3180</v>
      </c>
      <c r="G490" s="16" t="s">
        <v>8802</v>
      </c>
      <c r="H490" s="19">
        <v>43565.391203703701</v>
      </c>
      <c r="I490" s="19">
        <v>43572.5</v>
      </c>
      <c r="J490" s="20">
        <v>0.74041666666666661</v>
      </c>
    </row>
    <row r="491" spans="1:10" x14ac:dyDescent="0.25">
      <c r="A491" s="16" t="s">
        <v>9279</v>
      </c>
      <c r="B491" s="16" t="s">
        <v>585</v>
      </c>
      <c r="C491" s="16" t="s">
        <v>3161</v>
      </c>
      <c r="D491" s="16" t="s">
        <v>31</v>
      </c>
      <c r="E491" s="16" t="s">
        <v>13</v>
      </c>
      <c r="F491" s="16" t="s">
        <v>3181</v>
      </c>
      <c r="G491" s="16" t="s">
        <v>8802</v>
      </c>
      <c r="H491" s="19">
        <v>43566.805960648147</v>
      </c>
      <c r="I491" s="19">
        <v>43572.5</v>
      </c>
      <c r="J491" s="20">
        <v>0.74041666666666661</v>
      </c>
    </row>
    <row r="492" spans="1:10" x14ac:dyDescent="0.25">
      <c r="A492" s="16" t="s">
        <v>9280</v>
      </c>
      <c r="B492" s="16" t="s">
        <v>404</v>
      </c>
      <c r="C492" s="16" t="s">
        <v>3163</v>
      </c>
      <c r="D492" s="16" t="s">
        <v>20</v>
      </c>
      <c r="E492" s="16" t="s">
        <v>14</v>
      </c>
      <c r="F492" s="16" t="s">
        <v>3180</v>
      </c>
      <c r="G492" s="16" t="s">
        <v>8802</v>
      </c>
      <c r="H492" s="19">
        <v>43565.459467592591</v>
      </c>
      <c r="I492" s="19">
        <v>43572.5</v>
      </c>
      <c r="J492" s="20">
        <v>0.74041666666666661</v>
      </c>
    </row>
    <row r="493" spans="1:10" x14ac:dyDescent="0.25">
      <c r="A493" s="16" t="s">
        <v>9281</v>
      </c>
      <c r="B493" s="16" t="s">
        <v>155</v>
      </c>
      <c r="C493" s="16" t="s">
        <v>3161</v>
      </c>
      <c r="D493" s="16" t="s">
        <v>21</v>
      </c>
      <c r="E493" s="16" t="s">
        <v>8</v>
      </c>
      <c r="F493" s="16" t="s">
        <v>3180</v>
      </c>
      <c r="G493" s="16" t="s">
        <v>8802</v>
      </c>
      <c r="H493" s="19">
        <v>43566.809247685182</v>
      </c>
      <c r="I493" s="19">
        <v>43572.5</v>
      </c>
      <c r="J493" s="20">
        <v>0.74041666666666661</v>
      </c>
    </row>
    <row r="494" spans="1:10" x14ac:dyDescent="0.25">
      <c r="A494" s="16" t="s">
        <v>9282</v>
      </c>
      <c r="B494" s="16" t="s">
        <v>114</v>
      </c>
      <c r="C494" s="16" t="s">
        <v>3162</v>
      </c>
      <c r="D494" s="16" t="s">
        <v>21</v>
      </c>
      <c r="E494" s="16" t="s">
        <v>14</v>
      </c>
      <c r="F494" s="16" t="s">
        <v>3180</v>
      </c>
      <c r="G494" s="16" t="s">
        <v>8802</v>
      </c>
      <c r="H494" s="19">
        <v>43563.491469907407</v>
      </c>
      <c r="I494" s="19">
        <v>43572.5</v>
      </c>
      <c r="J494" s="20">
        <v>0.74041666666666661</v>
      </c>
    </row>
    <row r="495" spans="1:10" x14ac:dyDescent="0.25">
      <c r="A495" s="16" t="s">
        <v>9283</v>
      </c>
      <c r="B495" s="16" t="s">
        <v>446</v>
      </c>
      <c r="C495" s="16" t="s">
        <v>3161</v>
      </c>
      <c r="D495" s="16" t="s">
        <v>42</v>
      </c>
      <c r="E495" s="16" t="s">
        <v>18</v>
      </c>
      <c r="F495" s="16" t="s">
        <v>3185</v>
      </c>
      <c r="G495" s="16" t="s">
        <v>8802</v>
      </c>
      <c r="H495" s="19">
        <v>43566.821238425924</v>
      </c>
      <c r="I495" s="19">
        <v>43572.5</v>
      </c>
      <c r="J495" s="20">
        <v>0.74041666666666661</v>
      </c>
    </row>
    <row r="496" spans="1:10" x14ac:dyDescent="0.25">
      <c r="A496" s="16" t="s">
        <v>9284</v>
      </c>
      <c r="B496" s="16" t="s">
        <v>162</v>
      </c>
      <c r="C496" s="16" t="s">
        <v>3163</v>
      </c>
      <c r="D496" s="16" t="s">
        <v>20</v>
      </c>
      <c r="E496" s="16" t="s">
        <v>13</v>
      </c>
      <c r="F496" s="16" t="s">
        <v>3181</v>
      </c>
      <c r="G496" s="16" t="s">
        <v>8802</v>
      </c>
      <c r="H496" s="19">
        <v>43564.776504629626</v>
      </c>
      <c r="I496" s="19">
        <v>43572.5</v>
      </c>
      <c r="J496" s="20">
        <v>0.74041666666666661</v>
      </c>
    </row>
    <row r="497" spans="1:10" x14ac:dyDescent="0.25">
      <c r="A497" s="16" t="s">
        <v>9285</v>
      </c>
      <c r="B497" s="16" t="s">
        <v>151</v>
      </c>
      <c r="C497" s="16" t="s">
        <v>3161</v>
      </c>
      <c r="D497" s="16" t="s">
        <v>30</v>
      </c>
      <c r="E497" s="16" t="s">
        <v>35</v>
      </c>
      <c r="F497" s="16" t="s">
        <v>3183</v>
      </c>
      <c r="G497" s="16" t="s">
        <v>8802</v>
      </c>
      <c r="H497" s="19">
        <v>43566.825624999998</v>
      </c>
      <c r="I497" s="19">
        <v>43572.5</v>
      </c>
      <c r="J497" s="20">
        <v>0.74041666666666661</v>
      </c>
    </row>
    <row r="498" spans="1:10" x14ac:dyDescent="0.25">
      <c r="A498" s="16" t="s">
        <v>9286</v>
      </c>
      <c r="B498" s="16" t="s">
        <v>142</v>
      </c>
      <c r="C498" s="16" t="s">
        <v>3165</v>
      </c>
      <c r="D498" s="16" t="s">
        <v>11</v>
      </c>
      <c r="E498" s="16" t="s">
        <v>27</v>
      </c>
      <c r="F498" s="16" t="s">
        <v>3182</v>
      </c>
      <c r="G498" s="16" t="s">
        <v>8802</v>
      </c>
      <c r="H498" s="19">
        <v>43565.580879629626</v>
      </c>
      <c r="I498" s="19">
        <v>43572.5</v>
      </c>
      <c r="J498" s="20">
        <v>0.74041666666666661</v>
      </c>
    </row>
    <row r="499" spans="1:10" x14ac:dyDescent="0.25">
      <c r="A499" s="16" t="s">
        <v>9287</v>
      </c>
      <c r="B499" s="16" t="s">
        <v>89</v>
      </c>
      <c r="C499" s="16" t="s">
        <v>3161</v>
      </c>
      <c r="D499" s="16" t="s">
        <v>20</v>
      </c>
      <c r="E499" s="16" t="s">
        <v>13</v>
      </c>
      <c r="F499" s="16" t="s">
        <v>3181</v>
      </c>
      <c r="G499" s="16" t="s">
        <v>8802</v>
      </c>
      <c r="H499" s="19">
        <v>43566.827581018515</v>
      </c>
      <c r="I499" s="19">
        <v>43572.5</v>
      </c>
      <c r="J499" s="20">
        <v>0.74041666666666661</v>
      </c>
    </row>
    <row r="500" spans="1:10" x14ac:dyDescent="0.25">
      <c r="A500" s="16" t="s">
        <v>9288</v>
      </c>
      <c r="B500" s="16" t="s">
        <v>558</v>
      </c>
      <c r="C500" s="16" t="s">
        <v>3165</v>
      </c>
      <c r="D500" s="16" t="s">
        <v>21</v>
      </c>
      <c r="E500" s="16" t="s">
        <v>9</v>
      </c>
      <c r="F500" s="16" t="s">
        <v>3184</v>
      </c>
      <c r="G500" s="16" t="s">
        <v>8802</v>
      </c>
      <c r="H500" s="19">
        <v>43566.301319444443</v>
      </c>
      <c r="I500" s="19">
        <v>43572.5</v>
      </c>
      <c r="J500" s="20">
        <v>0.74041666666666661</v>
      </c>
    </row>
    <row r="501" spans="1:10" x14ac:dyDescent="0.25">
      <c r="A501" s="16" t="s">
        <v>9289</v>
      </c>
      <c r="B501" s="16" t="s">
        <v>390</v>
      </c>
      <c r="C501" s="16" t="s">
        <v>3161</v>
      </c>
      <c r="D501" s="16" t="s">
        <v>28</v>
      </c>
      <c r="E501" s="16" t="s">
        <v>14</v>
      </c>
      <c r="F501" s="16" t="s">
        <v>3180</v>
      </c>
      <c r="G501" s="16" t="s">
        <v>8802</v>
      </c>
      <c r="H501" s="19">
        <v>43566.833009259259</v>
      </c>
      <c r="I501" s="19">
        <v>43572.5</v>
      </c>
      <c r="J501" s="20">
        <v>0.74041666666666661</v>
      </c>
    </row>
    <row r="502" spans="1:10" x14ac:dyDescent="0.25">
      <c r="A502" s="16" t="s">
        <v>9290</v>
      </c>
      <c r="B502" s="16" t="s">
        <v>95</v>
      </c>
      <c r="C502" s="16" t="s">
        <v>3162</v>
      </c>
      <c r="D502" s="16" t="s">
        <v>19</v>
      </c>
      <c r="E502" s="16" t="s">
        <v>14</v>
      </c>
      <c r="F502" s="16" t="s">
        <v>3180</v>
      </c>
      <c r="G502" s="16" t="s">
        <v>8802</v>
      </c>
      <c r="H502" s="19">
        <v>43560.667997685188</v>
      </c>
      <c r="I502" s="19">
        <v>43572.5</v>
      </c>
      <c r="J502" s="20">
        <v>0.74041666666666661</v>
      </c>
    </row>
    <row r="503" spans="1:10" x14ac:dyDescent="0.25">
      <c r="A503" s="16" t="s">
        <v>9291</v>
      </c>
      <c r="B503" s="16" t="s">
        <v>455</v>
      </c>
      <c r="C503" s="16" t="s">
        <v>3161</v>
      </c>
      <c r="D503" s="16" t="s">
        <v>20</v>
      </c>
      <c r="E503" s="16" t="s">
        <v>14</v>
      </c>
      <c r="F503" s="16" t="s">
        <v>3180</v>
      </c>
      <c r="G503" s="16" t="s">
        <v>8802</v>
      </c>
      <c r="H503" s="19">
        <v>43566.833414351851</v>
      </c>
      <c r="I503" s="19">
        <v>43572.5</v>
      </c>
      <c r="J503" s="20">
        <v>0.74041666666666661</v>
      </c>
    </row>
    <row r="504" spans="1:10" x14ac:dyDescent="0.25">
      <c r="A504" s="16" t="s">
        <v>9292</v>
      </c>
      <c r="B504" s="16" t="s">
        <v>3200</v>
      </c>
      <c r="C504" s="16" t="s">
        <v>3163</v>
      </c>
      <c r="D504" s="16" t="s">
        <v>29</v>
      </c>
      <c r="E504" s="16" t="s">
        <v>23</v>
      </c>
      <c r="F504" s="16" t="s">
        <v>3183</v>
      </c>
      <c r="G504" s="16" t="s">
        <v>8802</v>
      </c>
      <c r="H504" s="19">
        <v>43565.344282407408</v>
      </c>
      <c r="I504" s="19">
        <v>43572.5</v>
      </c>
      <c r="J504" s="20">
        <v>0.74041666666666661</v>
      </c>
    </row>
    <row r="505" spans="1:10" x14ac:dyDescent="0.25">
      <c r="A505" s="16" t="s">
        <v>9293</v>
      </c>
      <c r="B505" s="16" t="s">
        <v>424</v>
      </c>
      <c r="C505" s="16" t="s">
        <v>3161</v>
      </c>
      <c r="D505" s="16" t="s">
        <v>26</v>
      </c>
      <c r="E505" s="16" t="s">
        <v>9</v>
      </c>
      <c r="F505" s="16" t="s">
        <v>3184</v>
      </c>
      <c r="G505" s="16" t="s">
        <v>8802</v>
      </c>
      <c r="H505" s="19">
        <v>43566.840775462966</v>
      </c>
      <c r="I505" s="19">
        <v>43572.5</v>
      </c>
      <c r="J505" s="20">
        <v>0.74041666666666661</v>
      </c>
    </row>
    <row r="506" spans="1:10" x14ac:dyDescent="0.25">
      <c r="A506" s="16" t="s">
        <v>9294</v>
      </c>
      <c r="B506" s="16" t="s">
        <v>109</v>
      </c>
      <c r="C506" s="16" t="s">
        <v>3163</v>
      </c>
      <c r="D506" s="16" t="s">
        <v>19</v>
      </c>
      <c r="E506" s="16" t="s">
        <v>27</v>
      </c>
      <c r="F506" s="16" t="s">
        <v>3182</v>
      </c>
      <c r="G506" s="16" t="s">
        <v>8802</v>
      </c>
      <c r="H506" s="19">
        <v>43565.358541666668</v>
      </c>
      <c r="I506" s="19">
        <v>43572.5</v>
      </c>
      <c r="J506" s="20">
        <v>0.74041666666666661</v>
      </c>
    </row>
    <row r="507" spans="1:10" x14ac:dyDescent="0.25">
      <c r="A507" s="16" t="s">
        <v>9295</v>
      </c>
      <c r="B507" s="16" t="s">
        <v>425</v>
      </c>
      <c r="C507" s="16" t="s">
        <v>3161</v>
      </c>
      <c r="D507" s="16" t="s">
        <v>26</v>
      </c>
      <c r="E507" s="16" t="s">
        <v>8</v>
      </c>
      <c r="F507" s="16" t="s">
        <v>3180</v>
      </c>
      <c r="G507" s="16" t="s">
        <v>8802</v>
      </c>
      <c r="H507" s="19">
        <v>43566.842789351853</v>
      </c>
      <c r="I507" s="19">
        <v>43572.5</v>
      </c>
      <c r="J507" s="20">
        <v>0.74041666666666661</v>
      </c>
    </row>
    <row r="508" spans="1:10" x14ac:dyDescent="0.25">
      <c r="A508" s="16" t="s">
        <v>9296</v>
      </c>
      <c r="B508" s="16" t="s">
        <v>96</v>
      </c>
      <c r="C508" s="16" t="s">
        <v>3163</v>
      </c>
      <c r="D508" s="16" t="s">
        <v>21</v>
      </c>
      <c r="E508" s="16" t="s">
        <v>8</v>
      </c>
      <c r="F508" s="16" t="s">
        <v>3180</v>
      </c>
      <c r="G508" s="16" t="s">
        <v>8802</v>
      </c>
      <c r="H508" s="19">
        <v>43565.38721064815</v>
      </c>
      <c r="I508" s="19">
        <v>43572.5</v>
      </c>
      <c r="J508" s="20">
        <v>0.74041666666666661</v>
      </c>
    </row>
    <row r="509" spans="1:10" x14ac:dyDescent="0.25">
      <c r="A509" s="16" t="s">
        <v>9297</v>
      </c>
      <c r="B509" s="16" t="s">
        <v>3196</v>
      </c>
      <c r="C509" s="16" t="s">
        <v>3161</v>
      </c>
      <c r="D509" s="16" t="s">
        <v>29</v>
      </c>
      <c r="E509" s="16" t="s">
        <v>38</v>
      </c>
      <c r="F509" s="16" t="s">
        <v>3182</v>
      </c>
      <c r="G509" s="16" t="s">
        <v>8802</v>
      </c>
      <c r="H509" s="19">
        <v>43566.844189814816</v>
      </c>
      <c r="I509" s="19">
        <v>43572.5</v>
      </c>
      <c r="J509" s="20">
        <v>0.74041666666666661</v>
      </c>
    </row>
    <row r="510" spans="1:10" x14ac:dyDescent="0.25">
      <c r="A510" s="16" t="s">
        <v>9298</v>
      </c>
      <c r="B510" s="16" t="s">
        <v>666</v>
      </c>
      <c r="C510" s="16" t="s">
        <v>3163</v>
      </c>
      <c r="D510" s="16" t="s">
        <v>20</v>
      </c>
      <c r="E510" s="16" t="s">
        <v>14</v>
      </c>
      <c r="F510" s="16" t="s">
        <v>3180</v>
      </c>
      <c r="G510" s="16" t="s">
        <v>8802</v>
      </c>
      <c r="H510" s="19">
        <v>43565.476527777777</v>
      </c>
      <c r="I510" s="19">
        <v>43572.5</v>
      </c>
      <c r="J510" s="20">
        <v>0.74041666666666661</v>
      </c>
    </row>
    <row r="511" spans="1:10" x14ac:dyDescent="0.25">
      <c r="A511" s="16" t="s">
        <v>9299</v>
      </c>
      <c r="B511" s="16" t="s">
        <v>3409</v>
      </c>
      <c r="C511" s="16" t="s">
        <v>3161</v>
      </c>
      <c r="D511" s="16" t="s">
        <v>30</v>
      </c>
      <c r="E511" s="16" t="s">
        <v>23</v>
      </c>
      <c r="F511" s="16" t="s">
        <v>3183</v>
      </c>
      <c r="G511" s="16" t="s">
        <v>8802</v>
      </c>
      <c r="H511" s="19">
        <v>43566.844942129632</v>
      </c>
      <c r="I511" s="19">
        <v>43572.5</v>
      </c>
      <c r="J511" s="20">
        <v>0.74041666666666661</v>
      </c>
    </row>
    <row r="512" spans="1:10" x14ac:dyDescent="0.25">
      <c r="A512" s="16" t="s">
        <v>9300</v>
      </c>
      <c r="B512" s="16" t="s">
        <v>173</v>
      </c>
      <c r="C512" s="16" t="s">
        <v>3163</v>
      </c>
      <c r="D512" s="16" t="s">
        <v>21</v>
      </c>
      <c r="E512" s="16" t="s">
        <v>22</v>
      </c>
      <c r="F512" s="16" t="s">
        <v>3182</v>
      </c>
      <c r="G512" s="16" t="s">
        <v>8802</v>
      </c>
      <c r="H512" s="19">
        <v>43564.809490740743</v>
      </c>
      <c r="I512" s="19">
        <v>43572.5</v>
      </c>
      <c r="J512" s="20">
        <v>0.74041666666666661</v>
      </c>
    </row>
    <row r="513" spans="1:10" x14ac:dyDescent="0.25">
      <c r="A513" s="16" t="s">
        <v>9301</v>
      </c>
      <c r="B513" s="16" t="s">
        <v>162</v>
      </c>
      <c r="C513" s="16" t="s">
        <v>3161</v>
      </c>
      <c r="D513" s="16" t="s">
        <v>15</v>
      </c>
      <c r="E513" s="16" t="s">
        <v>13</v>
      </c>
      <c r="F513" s="16" t="s">
        <v>3181</v>
      </c>
      <c r="G513" s="16" t="s">
        <v>8802</v>
      </c>
      <c r="H513" s="19">
        <v>43566.84878472222</v>
      </c>
      <c r="I513" s="19">
        <v>43572.5</v>
      </c>
      <c r="J513" s="20">
        <v>0.74041666666666661</v>
      </c>
    </row>
    <row r="514" spans="1:10" x14ac:dyDescent="0.25">
      <c r="A514" s="16" t="s">
        <v>9302</v>
      </c>
      <c r="B514" s="16" t="s">
        <v>268</v>
      </c>
      <c r="C514" s="16" t="s">
        <v>3165</v>
      </c>
      <c r="D514" s="16" t="s">
        <v>31</v>
      </c>
      <c r="E514" s="16" t="s">
        <v>8</v>
      </c>
      <c r="F514" s="16" t="s">
        <v>3180</v>
      </c>
      <c r="G514" s="16" t="s">
        <v>8802</v>
      </c>
      <c r="H514" s="19">
        <v>43566.339282407411</v>
      </c>
      <c r="I514" s="19">
        <v>43572.5</v>
      </c>
      <c r="J514" s="20">
        <v>0.74041666666666661</v>
      </c>
    </row>
    <row r="515" spans="1:10" x14ac:dyDescent="0.25">
      <c r="A515" s="16" t="s">
        <v>9303</v>
      </c>
      <c r="B515" s="16" t="s">
        <v>3411</v>
      </c>
      <c r="C515" s="16" t="s">
        <v>3161</v>
      </c>
      <c r="D515" s="16" t="s">
        <v>29</v>
      </c>
      <c r="E515" s="16" t="s">
        <v>23</v>
      </c>
      <c r="F515" s="16" t="s">
        <v>3183</v>
      </c>
      <c r="G515" s="16" t="s">
        <v>8802</v>
      </c>
      <c r="H515" s="19">
        <v>43566.853414351855</v>
      </c>
      <c r="I515" s="19">
        <v>43572.5</v>
      </c>
      <c r="J515" s="20">
        <v>0.74041666666666661</v>
      </c>
    </row>
    <row r="516" spans="1:10" x14ac:dyDescent="0.25">
      <c r="A516" s="16" t="s">
        <v>9304</v>
      </c>
      <c r="B516" s="16" t="s">
        <v>199</v>
      </c>
      <c r="C516" s="16" t="s">
        <v>3162</v>
      </c>
      <c r="D516" s="16" t="s">
        <v>19</v>
      </c>
      <c r="E516" s="16" t="s">
        <v>9</v>
      </c>
      <c r="F516" s="16" t="s">
        <v>3184</v>
      </c>
      <c r="G516" s="16" t="s">
        <v>8802</v>
      </c>
      <c r="H516" s="19">
        <v>43563.373391203706</v>
      </c>
      <c r="I516" s="19">
        <v>43572.5</v>
      </c>
      <c r="J516" s="20">
        <v>0.74041666666666661</v>
      </c>
    </row>
    <row r="517" spans="1:10" x14ac:dyDescent="0.25">
      <c r="A517" s="16" t="s">
        <v>9305</v>
      </c>
      <c r="B517" s="16" t="s">
        <v>111</v>
      </c>
      <c r="C517" s="16" t="s">
        <v>3161</v>
      </c>
      <c r="D517" s="16" t="s">
        <v>21</v>
      </c>
      <c r="E517" s="16" t="s">
        <v>10</v>
      </c>
      <c r="F517" s="16" t="s">
        <v>3182</v>
      </c>
      <c r="G517" s="16" t="s">
        <v>8802</v>
      </c>
      <c r="H517" s="19">
        <v>43566.855023148149</v>
      </c>
      <c r="I517" s="19">
        <v>43572.5</v>
      </c>
      <c r="J517" s="20">
        <v>0.74041666666666661</v>
      </c>
    </row>
    <row r="518" spans="1:10" x14ac:dyDescent="0.25">
      <c r="A518" s="16" t="s">
        <v>9306</v>
      </c>
      <c r="B518" s="16" t="s">
        <v>163</v>
      </c>
      <c r="C518" s="16" t="s">
        <v>3163</v>
      </c>
      <c r="D518" s="16" t="s">
        <v>20</v>
      </c>
      <c r="E518" s="16" t="s">
        <v>14</v>
      </c>
      <c r="F518" s="16" t="s">
        <v>3180</v>
      </c>
      <c r="G518" s="16" t="s">
        <v>8802</v>
      </c>
      <c r="H518" s="19">
        <v>43565.45511574074</v>
      </c>
      <c r="I518" s="19">
        <v>43572.5</v>
      </c>
      <c r="J518" s="20">
        <v>0.74041666666666661</v>
      </c>
    </row>
    <row r="519" spans="1:10" x14ac:dyDescent="0.25">
      <c r="A519" s="16" t="s">
        <v>9307</v>
      </c>
      <c r="B519" s="16" t="s">
        <v>3413</v>
      </c>
      <c r="C519" s="16" t="s">
        <v>3161</v>
      </c>
      <c r="D519" s="16" t="s">
        <v>29</v>
      </c>
      <c r="E519" s="16" t="s">
        <v>38</v>
      </c>
      <c r="F519" s="16" t="s">
        <v>3182</v>
      </c>
      <c r="G519" s="16" t="s">
        <v>8802</v>
      </c>
      <c r="H519" s="19">
        <v>43566.859224537038</v>
      </c>
      <c r="I519" s="19">
        <v>43572.5</v>
      </c>
      <c r="J519" s="20">
        <v>0.74041666666666661</v>
      </c>
    </row>
    <row r="520" spans="1:10" x14ac:dyDescent="0.25">
      <c r="A520" s="16" t="s">
        <v>9308</v>
      </c>
      <c r="B520" s="16" t="s">
        <v>360</v>
      </c>
      <c r="C520" s="16" t="s">
        <v>3163</v>
      </c>
      <c r="D520" s="16" t="s">
        <v>12</v>
      </c>
      <c r="E520" s="16" t="s">
        <v>14</v>
      </c>
      <c r="F520" s="16" t="s">
        <v>3180</v>
      </c>
      <c r="G520" s="16" t="s">
        <v>8802</v>
      </c>
      <c r="H520" s="19">
        <v>43565.29146990741</v>
      </c>
      <c r="I520" s="19">
        <v>43572.5</v>
      </c>
      <c r="J520" s="20">
        <v>0.74041666666666661</v>
      </c>
    </row>
    <row r="521" spans="1:10" x14ac:dyDescent="0.25">
      <c r="A521" s="16" t="s">
        <v>9309</v>
      </c>
      <c r="B521" s="16" t="s">
        <v>727</v>
      </c>
      <c r="C521" s="16" t="s">
        <v>3161</v>
      </c>
      <c r="D521" s="16" t="s">
        <v>31</v>
      </c>
      <c r="E521" s="16" t="s">
        <v>14</v>
      </c>
      <c r="F521" s="16" t="s">
        <v>3180</v>
      </c>
      <c r="G521" s="16" t="s">
        <v>8802</v>
      </c>
      <c r="H521" s="19">
        <v>43566.863993055558</v>
      </c>
      <c r="I521" s="19">
        <v>43572.5</v>
      </c>
      <c r="J521" s="20">
        <v>0.74041666666666661</v>
      </c>
    </row>
    <row r="522" spans="1:10" x14ac:dyDescent="0.25">
      <c r="A522" s="16" t="s">
        <v>9310</v>
      </c>
      <c r="B522" s="16" t="s">
        <v>244</v>
      </c>
      <c r="C522" s="16" t="s">
        <v>3162</v>
      </c>
      <c r="D522" s="16" t="s">
        <v>19</v>
      </c>
      <c r="E522" s="16" t="s">
        <v>8</v>
      </c>
      <c r="F522" s="16" t="s">
        <v>3180</v>
      </c>
      <c r="G522" s="16" t="s">
        <v>8802</v>
      </c>
      <c r="H522" s="19">
        <v>43563.465208333335</v>
      </c>
      <c r="I522" s="19">
        <v>43572.5</v>
      </c>
      <c r="J522" s="20">
        <v>0.74041666666666661</v>
      </c>
    </row>
    <row r="523" spans="1:10" x14ac:dyDescent="0.25">
      <c r="A523" s="16" t="s">
        <v>9311</v>
      </c>
      <c r="B523" s="16" t="s">
        <v>431</v>
      </c>
      <c r="C523" s="16" t="s">
        <v>3161</v>
      </c>
      <c r="D523" s="16" t="s">
        <v>29</v>
      </c>
      <c r="E523" s="16" t="s">
        <v>18</v>
      </c>
      <c r="F523" s="16" t="s">
        <v>3185</v>
      </c>
      <c r="G523" s="16" t="s">
        <v>8802</v>
      </c>
      <c r="H523" s="19">
        <v>43566.865231481483</v>
      </c>
      <c r="I523" s="19">
        <v>43572.5</v>
      </c>
      <c r="J523" s="20">
        <v>0.74041666666666661</v>
      </c>
    </row>
    <row r="524" spans="1:10" x14ac:dyDescent="0.25">
      <c r="A524" s="16" t="s">
        <v>9312</v>
      </c>
      <c r="B524" s="16" t="s">
        <v>116</v>
      </c>
      <c r="C524" s="16" t="s">
        <v>3188</v>
      </c>
      <c r="D524" s="16" t="s">
        <v>31</v>
      </c>
      <c r="E524" s="16" t="s">
        <v>8</v>
      </c>
      <c r="F524" s="16" t="s">
        <v>3180</v>
      </c>
      <c r="G524" s="16" t="s">
        <v>8802</v>
      </c>
      <c r="H524" s="19">
        <v>43565.321134259262</v>
      </c>
      <c r="I524" s="19">
        <v>43572.5</v>
      </c>
      <c r="J524" s="20">
        <v>0.74041666666666661</v>
      </c>
    </row>
    <row r="525" spans="1:10" x14ac:dyDescent="0.25">
      <c r="A525" s="16" t="s">
        <v>9313</v>
      </c>
      <c r="B525" s="16" t="s">
        <v>372</v>
      </c>
      <c r="C525" s="16" t="s">
        <v>3162</v>
      </c>
      <c r="D525" s="16" t="s">
        <v>29</v>
      </c>
      <c r="E525" s="16" t="s">
        <v>34</v>
      </c>
      <c r="F525" s="16" t="s">
        <v>3185</v>
      </c>
      <c r="G525" s="16" t="s">
        <v>8802</v>
      </c>
      <c r="H525" s="19">
        <v>43563.437743055554</v>
      </c>
      <c r="I525" s="19">
        <v>43572.5</v>
      </c>
      <c r="J525" s="20">
        <v>0.74041666666666661</v>
      </c>
    </row>
    <row r="526" spans="1:10" x14ac:dyDescent="0.25">
      <c r="A526" s="16" t="s">
        <v>9314</v>
      </c>
      <c r="B526" s="16" t="s">
        <v>3257</v>
      </c>
      <c r="C526" s="16" t="s">
        <v>3163</v>
      </c>
      <c r="D526" s="16" t="s">
        <v>30</v>
      </c>
      <c r="E526" s="16" t="s">
        <v>23</v>
      </c>
      <c r="F526" s="16" t="s">
        <v>3183</v>
      </c>
      <c r="G526" s="16" t="s">
        <v>8802</v>
      </c>
      <c r="H526" s="19">
        <v>43565.496307870373</v>
      </c>
      <c r="I526" s="19">
        <v>43572.5</v>
      </c>
      <c r="J526" s="20">
        <v>0.74041666666666661</v>
      </c>
    </row>
    <row r="527" spans="1:10" x14ac:dyDescent="0.25">
      <c r="A527" s="16" t="s">
        <v>9315</v>
      </c>
      <c r="B527" s="16" t="s">
        <v>256</v>
      </c>
      <c r="C527" s="16" t="s">
        <v>3161</v>
      </c>
      <c r="D527" s="16" t="s">
        <v>31</v>
      </c>
      <c r="E527" s="16" t="s">
        <v>14</v>
      </c>
      <c r="F527" s="16" t="s">
        <v>3180</v>
      </c>
      <c r="G527" s="16" t="s">
        <v>8802</v>
      </c>
      <c r="H527" s="19">
        <v>43567.281828703701</v>
      </c>
      <c r="I527" s="19">
        <v>43572.5</v>
      </c>
      <c r="J527" s="20">
        <v>0.74041666666666661</v>
      </c>
    </row>
    <row r="528" spans="1:10" x14ac:dyDescent="0.25">
      <c r="A528" s="16" t="s">
        <v>9316</v>
      </c>
      <c r="B528" s="16" t="s">
        <v>363</v>
      </c>
      <c r="C528" s="16" t="s">
        <v>3164</v>
      </c>
      <c r="D528" s="16" t="s">
        <v>31</v>
      </c>
      <c r="E528" s="16" t="s">
        <v>10</v>
      </c>
      <c r="F528" s="16" t="s">
        <v>3182</v>
      </c>
      <c r="G528" s="16" t="s">
        <v>8802</v>
      </c>
      <c r="H528" s="19">
        <v>43567.532083333332</v>
      </c>
      <c r="I528" s="19">
        <v>43572.5</v>
      </c>
      <c r="J528" s="20">
        <v>0.74041666666666661</v>
      </c>
    </row>
    <row r="529" spans="1:10" x14ac:dyDescent="0.25">
      <c r="A529" s="16" t="s">
        <v>9317</v>
      </c>
      <c r="B529" s="16" t="s">
        <v>666</v>
      </c>
      <c r="C529" s="16" t="s">
        <v>3160</v>
      </c>
      <c r="D529" s="16" t="s">
        <v>32</v>
      </c>
      <c r="E529" s="16" t="s">
        <v>14</v>
      </c>
      <c r="F529" s="16" t="s">
        <v>3180</v>
      </c>
      <c r="G529" s="16" t="s">
        <v>8802</v>
      </c>
      <c r="H529" s="19">
        <v>43571.578819444447</v>
      </c>
      <c r="I529" s="19">
        <v>43572.5</v>
      </c>
      <c r="J529" s="20">
        <v>0.74041666666666661</v>
      </c>
    </row>
    <row r="530" spans="1:10" x14ac:dyDescent="0.25">
      <c r="A530" s="16" t="s">
        <v>9317</v>
      </c>
      <c r="B530" s="16" t="s">
        <v>666</v>
      </c>
      <c r="C530" s="16" t="s">
        <v>3160</v>
      </c>
      <c r="D530" s="16" t="s">
        <v>32</v>
      </c>
      <c r="E530" s="16" t="s">
        <v>14</v>
      </c>
      <c r="F530" s="16" t="s">
        <v>3180</v>
      </c>
      <c r="G530" s="16" t="s">
        <v>4250</v>
      </c>
      <c r="H530" s="19">
        <v>43570.337106481478</v>
      </c>
      <c r="I530" s="19">
        <v>43571.5</v>
      </c>
      <c r="J530" s="20">
        <v>0</v>
      </c>
    </row>
    <row r="531" spans="1:10" x14ac:dyDescent="0.25">
      <c r="A531" s="16" t="s">
        <v>9318</v>
      </c>
      <c r="B531" s="16" t="s">
        <v>3426</v>
      </c>
      <c r="C531" s="16" t="s">
        <v>3161</v>
      </c>
      <c r="D531" s="16" t="s">
        <v>42</v>
      </c>
      <c r="E531" s="16" t="s">
        <v>38</v>
      </c>
      <c r="F531" s="16" t="s">
        <v>3182</v>
      </c>
      <c r="G531" s="16" t="s">
        <v>8802</v>
      </c>
      <c r="H531" s="19">
        <v>43567.309733796297</v>
      </c>
      <c r="I531" s="19">
        <v>43572.5</v>
      </c>
      <c r="J531" s="20">
        <v>0.74041666666666661</v>
      </c>
    </row>
    <row r="532" spans="1:10" x14ac:dyDescent="0.25">
      <c r="A532" s="16" t="s">
        <v>9319</v>
      </c>
      <c r="B532" s="16" t="s">
        <v>514</v>
      </c>
      <c r="C532" s="16" t="s">
        <v>3161</v>
      </c>
      <c r="D532" s="16" t="s">
        <v>26</v>
      </c>
      <c r="E532" s="16" t="s">
        <v>22</v>
      </c>
      <c r="F532" s="16" t="s">
        <v>3182</v>
      </c>
      <c r="G532" s="16" t="s">
        <v>8802</v>
      </c>
      <c r="H532" s="19">
        <v>43567.478715277779</v>
      </c>
      <c r="I532" s="19">
        <v>43572.5</v>
      </c>
      <c r="J532" s="20">
        <v>0.74041666666666661</v>
      </c>
    </row>
    <row r="533" spans="1:10" x14ac:dyDescent="0.25">
      <c r="A533" s="16" t="s">
        <v>9320</v>
      </c>
      <c r="B533" s="16" t="s">
        <v>794</v>
      </c>
      <c r="C533" s="16" t="s">
        <v>3160</v>
      </c>
      <c r="D533" s="16" t="s">
        <v>31</v>
      </c>
      <c r="E533" s="16" t="s">
        <v>8</v>
      </c>
      <c r="F533" s="16" t="s">
        <v>3180</v>
      </c>
      <c r="G533" s="16" t="s">
        <v>8802</v>
      </c>
      <c r="H533" s="19">
        <v>43571.389988425923</v>
      </c>
      <c r="I533" s="19">
        <v>43572.5</v>
      </c>
      <c r="J533" s="20">
        <v>0.74041666666666661</v>
      </c>
    </row>
    <row r="534" spans="1:10" x14ac:dyDescent="0.25">
      <c r="A534" s="16" t="s">
        <v>9320</v>
      </c>
      <c r="B534" s="16" t="s">
        <v>794</v>
      </c>
      <c r="C534" s="16" t="s">
        <v>3160</v>
      </c>
      <c r="D534" s="16" t="s">
        <v>31</v>
      </c>
      <c r="E534" s="16" t="s">
        <v>8</v>
      </c>
      <c r="F534" s="16" t="s">
        <v>3180</v>
      </c>
      <c r="G534" s="16" t="s">
        <v>4250</v>
      </c>
      <c r="H534" s="19">
        <v>43567.398923611108</v>
      </c>
      <c r="I534" s="19">
        <v>43570.5</v>
      </c>
      <c r="J534" s="20">
        <v>0</v>
      </c>
    </row>
    <row r="535" spans="1:10" x14ac:dyDescent="0.25">
      <c r="A535" s="16" t="s">
        <v>9321</v>
      </c>
      <c r="B535" s="16" t="s">
        <v>3497</v>
      </c>
      <c r="C535" s="16" t="s">
        <v>3161</v>
      </c>
      <c r="D535" s="16" t="s">
        <v>30</v>
      </c>
      <c r="E535" s="16" t="s">
        <v>23</v>
      </c>
      <c r="F535" s="16" t="s">
        <v>3183</v>
      </c>
      <c r="G535" s="16" t="s">
        <v>8802</v>
      </c>
      <c r="H535" s="19">
        <v>43567.485127314816</v>
      </c>
      <c r="I535" s="19">
        <v>43572.5</v>
      </c>
      <c r="J535" s="20">
        <v>0.74041666666666661</v>
      </c>
    </row>
    <row r="536" spans="1:10" x14ac:dyDescent="0.25">
      <c r="A536" s="16" t="s">
        <v>9322</v>
      </c>
      <c r="B536" s="16" t="s">
        <v>3424</v>
      </c>
      <c r="C536" s="16" t="s">
        <v>3161</v>
      </c>
      <c r="D536" s="16" t="s">
        <v>42</v>
      </c>
      <c r="E536" s="16" t="s">
        <v>38</v>
      </c>
      <c r="F536" s="16" t="s">
        <v>3182</v>
      </c>
      <c r="G536" s="16" t="s">
        <v>8802</v>
      </c>
      <c r="H536" s="19">
        <v>43567.306250000001</v>
      </c>
      <c r="I536" s="19">
        <v>43572.5</v>
      </c>
      <c r="J536" s="20">
        <v>0.74041666666666661</v>
      </c>
    </row>
    <row r="537" spans="1:10" x14ac:dyDescent="0.25">
      <c r="A537" s="16" t="s">
        <v>9323</v>
      </c>
      <c r="B537" s="16" t="s">
        <v>720</v>
      </c>
      <c r="C537" s="16" t="s">
        <v>3160</v>
      </c>
      <c r="D537" s="16" t="s">
        <v>31</v>
      </c>
      <c r="E537" s="16" t="s">
        <v>9</v>
      </c>
      <c r="F537" s="16" t="s">
        <v>3184</v>
      </c>
      <c r="G537" s="16" t="s">
        <v>8802</v>
      </c>
      <c r="H537" s="19">
        <v>43571.347395833334</v>
      </c>
      <c r="I537" s="19">
        <v>43572.5</v>
      </c>
      <c r="J537" s="20">
        <v>0.74041666666666661</v>
      </c>
    </row>
    <row r="538" spans="1:10" x14ac:dyDescent="0.25">
      <c r="A538" s="16" t="s">
        <v>9323</v>
      </c>
      <c r="B538" s="16" t="s">
        <v>720</v>
      </c>
      <c r="C538" s="16" t="s">
        <v>3160</v>
      </c>
      <c r="D538" s="16" t="s">
        <v>31</v>
      </c>
      <c r="E538" s="16" t="s">
        <v>9</v>
      </c>
      <c r="F538" s="16" t="s">
        <v>3184</v>
      </c>
      <c r="G538" s="16" t="s">
        <v>4250</v>
      </c>
      <c r="H538" s="19">
        <v>43567.363981481481</v>
      </c>
      <c r="I538" s="19">
        <v>43570.5</v>
      </c>
      <c r="J538" s="20">
        <v>0</v>
      </c>
    </row>
    <row r="539" spans="1:10" x14ac:dyDescent="0.25">
      <c r="A539" s="16" t="s">
        <v>9324</v>
      </c>
      <c r="B539" s="16" t="s">
        <v>525</v>
      </c>
      <c r="C539" s="16" t="s">
        <v>3164</v>
      </c>
      <c r="D539" s="16" t="s">
        <v>32</v>
      </c>
      <c r="E539" s="16" t="s">
        <v>14</v>
      </c>
      <c r="F539" s="16" t="s">
        <v>3180</v>
      </c>
      <c r="G539" s="16" t="s">
        <v>8802</v>
      </c>
      <c r="H539" s="19">
        <v>43570.33798611111</v>
      </c>
      <c r="I539" s="19">
        <v>43572.5</v>
      </c>
      <c r="J539" s="20">
        <v>0.74041666666666661</v>
      </c>
    </row>
    <row r="540" spans="1:10" x14ac:dyDescent="0.25">
      <c r="A540" s="16" t="s">
        <v>9325</v>
      </c>
      <c r="B540" s="16" t="s">
        <v>3454</v>
      </c>
      <c r="C540" s="16" t="s">
        <v>3161</v>
      </c>
      <c r="D540" s="16" t="s">
        <v>16</v>
      </c>
      <c r="E540" s="16" t="s">
        <v>38</v>
      </c>
      <c r="F540" s="16" t="s">
        <v>3182</v>
      </c>
      <c r="G540" s="16" t="s">
        <v>8802</v>
      </c>
      <c r="H540" s="19">
        <v>43567.364953703705</v>
      </c>
      <c r="I540" s="19">
        <v>43572.5</v>
      </c>
      <c r="J540" s="20">
        <v>0.74041666666666661</v>
      </c>
    </row>
    <row r="541" spans="1:10" x14ac:dyDescent="0.25">
      <c r="A541" s="16" t="s">
        <v>9326</v>
      </c>
      <c r="B541" s="16" t="s">
        <v>878</v>
      </c>
      <c r="C541" s="16" t="s">
        <v>3164</v>
      </c>
      <c r="D541" s="16" t="s">
        <v>43</v>
      </c>
      <c r="E541" s="16" t="s">
        <v>39</v>
      </c>
      <c r="F541" s="16" t="s">
        <v>3181</v>
      </c>
      <c r="G541" s="16" t="s">
        <v>8802</v>
      </c>
      <c r="H541" s="19">
        <v>43570.339571759258</v>
      </c>
      <c r="I541" s="19">
        <v>43572.5</v>
      </c>
      <c r="J541" s="20">
        <v>0.74041666666666661</v>
      </c>
    </row>
    <row r="542" spans="1:10" x14ac:dyDescent="0.25">
      <c r="A542" s="16" t="s">
        <v>9327</v>
      </c>
      <c r="B542" s="16" t="s">
        <v>3502</v>
      </c>
      <c r="C542" s="16" t="s">
        <v>3161</v>
      </c>
      <c r="D542" s="16" t="s">
        <v>29</v>
      </c>
      <c r="E542" s="16" t="s">
        <v>38</v>
      </c>
      <c r="F542" s="16" t="s">
        <v>3182</v>
      </c>
      <c r="G542" s="16" t="s">
        <v>8802</v>
      </c>
      <c r="H542" s="19">
        <v>43567.498298611114</v>
      </c>
      <c r="I542" s="19">
        <v>43572.5</v>
      </c>
      <c r="J542" s="20">
        <v>0.74041666666666661</v>
      </c>
    </row>
    <row r="543" spans="1:10" x14ac:dyDescent="0.25">
      <c r="A543" s="16" t="s">
        <v>9328</v>
      </c>
      <c r="B543" s="16" t="s">
        <v>186</v>
      </c>
      <c r="C543" s="16" t="s">
        <v>3164</v>
      </c>
      <c r="D543" s="16" t="s">
        <v>31</v>
      </c>
      <c r="E543" s="16" t="s">
        <v>27</v>
      </c>
      <c r="F543" s="16" t="s">
        <v>3182</v>
      </c>
      <c r="G543" s="16" t="s">
        <v>8802</v>
      </c>
      <c r="H543" s="19">
        <v>43570.339594907404</v>
      </c>
      <c r="I543" s="19">
        <v>43572.5</v>
      </c>
      <c r="J543" s="20">
        <v>0.74041666666666661</v>
      </c>
    </row>
    <row r="544" spans="1:10" x14ac:dyDescent="0.25">
      <c r="A544" s="16" t="s">
        <v>9329</v>
      </c>
      <c r="B544" s="16" t="s">
        <v>491</v>
      </c>
      <c r="C544" s="16" t="s">
        <v>3164</v>
      </c>
      <c r="D544" s="16" t="s">
        <v>45</v>
      </c>
      <c r="E544" s="16" t="s">
        <v>39</v>
      </c>
      <c r="F544" s="16" t="s">
        <v>3181</v>
      </c>
      <c r="G544" s="16" t="s">
        <v>8802</v>
      </c>
      <c r="H544" s="19">
        <v>43567.506840277776</v>
      </c>
      <c r="I544" s="19">
        <v>43572.5</v>
      </c>
      <c r="J544" s="20">
        <v>0.74041666666666661</v>
      </c>
    </row>
    <row r="545" spans="1:10" x14ac:dyDescent="0.25">
      <c r="A545" s="16" t="s">
        <v>9330</v>
      </c>
      <c r="B545" s="16" t="s">
        <v>3470</v>
      </c>
      <c r="C545" s="16" t="s">
        <v>3161</v>
      </c>
      <c r="D545" s="16" t="s">
        <v>7</v>
      </c>
      <c r="E545" s="16" t="s">
        <v>23</v>
      </c>
      <c r="F545" s="16" t="s">
        <v>3183</v>
      </c>
      <c r="G545" s="16" t="s">
        <v>8802</v>
      </c>
      <c r="H545" s="19">
        <v>43567.403217592589</v>
      </c>
      <c r="I545" s="19">
        <v>43572.5</v>
      </c>
      <c r="J545" s="20">
        <v>0.74041666666666661</v>
      </c>
    </row>
    <row r="546" spans="1:10" x14ac:dyDescent="0.25">
      <c r="A546" s="16" t="s">
        <v>9331</v>
      </c>
      <c r="B546" s="16" t="s">
        <v>278</v>
      </c>
      <c r="C546" s="16" t="s">
        <v>3161</v>
      </c>
      <c r="D546" s="16" t="s">
        <v>31</v>
      </c>
      <c r="E546" s="16" t="s">
        <v>9</v>
      </c>
      <c r="F546" s="16" t="s">
        <v>3184</v>
      </c>
      <c r="G546" s="16" t="s">
        <v>8802</v>
      </c>
      <c r="H546" s="19">
        <v>43567.339143518519</v>
      </c>
      <c r="I546" s="19">
        <v>43572.5</v>
      </c>
      <c r="J546" s="20">
        <v>0.74041666666666661</v>
      </c>
    </row>
    <row r="547" spans="1:10" x14ac:dyDescent="0.25">
      <c r="A547" s="16" t="s">
        <v>9332</v>
      </c>
      <c r="B547" s="16" t="s">
        <v>772</v>
      </c>
      <c r="C547" s="16" t="s">
        <v>3160</v>
      </c>
      <c r="D547" s="16" t="s">
        <v>31</v>
      </c>
      <c r="E547" s="16" t="s">
        <v>9</v>
      </c>
      <c r="F547" s="16" t="s">
        <v>3184</v>
      </c>
      <c r="G547" s="16" t="s">
        <v>8802</v>
      </c>
      <c r="H547" s="19">
        <v>43571.608564814815</v>
      </c>
      <c r="I547" s="19">
        <v>43572.5</v>
      </c>
      <c r="J547" s="20">
        <v>0.74041666666666661</v>
      </c>
    </row>
    <row r="548" spans="1:10" x14ac:dyDescent="0.25">
      <c r="A548" s="16" t="s">
        <v>9332</v>
      </c>
      <c r="B548" s="16" t="s">
        <v>772</v>
      </c>
      <c r="C548" s="16" t="s">
        <v>3160</v>
      </c>
      <c r="D548" s="16" t="s">
        <v>31</v>
      </c>
      <c r="E548" s="16" t="s">
        <v>9</v>
      </c>
      <c r="F548" s="16" t="s">
        <v>3184</v>
      </c>
      <c r="G548" s="16" t="s">
        <v>4250</v>
      </c>
      <c r="H548" s="19">
        <v>43570.342199074075</v>
      </c>
      <c r="I548" s="19">
        <v>43571.5</v>
      </c>
      <c r="J548" s="20">
        <v>0</v>
      </c>
    </row>
    <row r="549" spans="1:10" x14ac:dyDescent="0.25">
      <c r="A549" s="16" t="s">
        <v>9333</v>
      </c>
      <c r="B549" s="16" t="s">
        <v>3420</v>
      </c>
      <c r="C549" s="16" t="s">
        <v>3161</v>
      </c>
      <c r="D549" s="16" t="s">
        <v>30</v>
      </c>
      <c r="E549" s="16" t="s">
        <v>38</v>
      </c>
      <c r="F549" s="16" t="s">
        <v>3182</v>
      </c>
      <c r="G549" s="16" t="s">
        <v>8802</v>
      </c>
      <c r="H549" s="19">
        <v>43567.298761574071</v>
      </c>
      <c r="I549" s="19">
        <v>43572.5</v>
      </c>
      <c r="J549" s="20">
        <v>0.74041666666666661</v>
      </c>
    </row>
    <row r="550" spans="1:10" x14ac:dyDescent="0.25">
      <c r="A550" s="16" t="s">
        <v>9334</v>
      </c>
      <c r="B550" s="16" t="s">
        <v>880</v>
      </c>
      <c r="C550" s="16" t="s">
        <v>3166</v>
      </c>
      <c r="D550" s="16" t="s">
        <v>32</v>
      </c>
      <c r="E550" s="16" t="s">
        <v>14</v>
      </c>
      <c r="F550" s="16" t="s">
        <v>3180</v>
      </c>
      <c r="G550" s="16" t="s">
        <v>8802</v>
      </c>
      <c r="H550" s="19">
        <v>43570.342349537037</v>
      </c>
      <c r="I550" s="19">
        <v>43572.5</v>
      </c>
      <c r="J550" s="20">
        <v>0.74041666666666661</v>
      </c>
    </row>
    <row r="551" spans="1:10" x14ac:dyDescent="0.25">
      <c r="A551" s="16" t="s">
        <v>9335</v>
      </c>
      <c r="B551" s="16" t="s">
        <v>331</v>
      </c>
      <c r="C551" s="16" t="s">
        <v>3161</v>
      </c>
      <c r="D551" s="16" t="s">
        <v>19</v>
      </c>
      <c r="E551" s="16" t="s">
        <v>13</v>
      </c>
      <c r="F551" s="16" t="s">
        <v>3181</v>
      </c>
      <c r="G551" s="16" t="s">
        <v>8802</v>
      </c>
      <c r="H551" s="19">
        <v>43567.365381944444</v>
      </c>
      <c r="I551" s="19">
        <v>43572.5</v>
      </c>
      <c r="J551" s="20">
        <v>0.74041666666666661</v>
      </c>
    </row>
    <row r="552" spans="1:10" x14ac:dyDescent="0.25">
      <c r="A552" s="16" t="s">
        <v>9336</v>
      </c>
      <c r="B552" s="16" t="s">
        <v>629</v>
      </c>
      <c r="C552" s="16" t="s">
        <v>3166</v>
      </c>
      <c r="D552" s="16" t="s">
        <v>32</v>
      </c>
      <c r="E552" s="16" t="s">
        <v>14</v>
      </c>
      <c r="F552" s="16" t="s">
        <v>3180</v>
      </c>
      <c r="G552" s="16" t="s">
        <v>8802</v>
      </c>
      <c r="H552" s="19">
        <v>43570.342372685183</v>
      </c>
      <c r="I552" s="19">
        <v>43572.5</v>
      </c>
      <c r="J552" s="20">
        <v>0.74041666666666661</v>
      </c>
    </row>
    <row r="553" spans="1:10" x14ac:dyDescent="0.25">
      <c r="A553" s="16" t="s">
        <v>9337</v>
      </c>
      <c r="B553" s="16" t="s">
        <v>175</v>
      </c>
      <c r="C553" s="16" t="s">
        <v>3161</v>
      </c>
      <c r="D553" s="16" t="s">
        <v>31</v>
      </c>
      <c r="E553" s="16" t="s">
        <v>9</v>
      </c>
      <c r="F553" s="16" t="s">
        <v>3184</v>
      </c>
      <c r="G553" s="16" t="s">
        <v>8802</v>
      </c>
      <c r="H553" s="19">
        <v>43567.340208333335</v>
      </c>
      <c r="I553" s="19">
        <v>43572.5</v>
      </c>
      <c r="J553" s="20">
        <v>0.74041666666666661</v>
      </c>
    </row>
    <row r="554" spans="1:10" x14ac:dyDescent="0.25">
      <c r="A554" s="16" t="s">
        <v>9338</v>
      </c>
      <c r="B554" s="16" t="s">
        <v>438</v>
      </c>
      <c r="C554" s="16" t="s">
        <v>3164</v>
      </c>
      <c r="D554" s="16" t="s">
        <v>31</v>
      </c>
      <c r="E554" s="16" t="s">
        <v>8</v>
      </c>
      <c r="F554" s="16" t="s">
        <v>3180</v>
      </c>
      <c r="G554" s="16" t="s">
        <v>8802</v>
      </c>
      <c r="H554" s="19">
        <v>43570.342673611114</v>
      </c>
      <c r="I554" s="19">
        <v>43572.5</v>
      </c>
      <c r="J554" s="20">
        <v>0.74041666666666661</v>
      </c>
    </row>
    <row r="555" spans="1:10" x14ac:dyDescent="0.25">
      <c r="A555" s="16" t="s">
        <v>9339</v>
      </c>
      <c r="B555" s="16" t="s">
        <v>405</v>
      </c>
      <c r="C555" s="16" t="s">
        <v>3166</v>
      </c>
      <c r="D555" s="16" t="s">
        <v>26</v>
      </c>
      <c r="E555" s="16" t="s">
        <v>27</v>
      </c>
      <c r="F555" s="16" t="s">
        <v>3182</v>
      </c>
      <c r="G555" s="16" t="s">
        <v>8802</v>
      </c>
      <c r="H555" s="19">
        <v>43567.772731481484</v>
      </c>
      <c r="I555" s="19">
        <v>43572.5</v>
      </c>
      <c r="J555" s="20">
        <v>0.74041666666666661</v>
      </c>
    </row>
    <row r="556" spans="1:10" x14ac:dyDescent="0.25">
      <c r="A556" s="16" t="s">
        <v>9340</v>
      </c>
      <c r="B556" s="16" t="s">
        <v>3643</v>
      </c>
      <c r="C556" s="16" t="s">
        <v>3166</v>
      </c>
      <c r="D556" s="16" t="s">
        <v>31</v>
      </c>
      <c r="E556" s="16" t="s">
        <v>23</v>
      </c>
      <c r="F556" s="16" t="s">
        <v>3183</v>
      </c>
      <c r="G556" s="16" t="s">
        <v>8802</v>
      </c>
      <c r="H556" s="19">
        <v>43570.342673611114</v>
      </c>
      <c r="I556" s="19">
        <v>43572.5</v>
      </c>
      <c r="J556" s="20">
        <v>0.74041666666666661</v>
      </c>
    </row>
    <row r="557" spans="1:10" x14ac:dyDescent="0.25">
      <c r="A557" s="16" t="s">
        <v>9341</v>
      </c>
      <c r="B557" s="16" t="s">
        <v>619</v>
      </c>
      <c r="C557" s="16" t="s">
        <v>3161</v>
      </c>
      <c r="D557" s="16" t="s">
        <v>19</v>
      </c>
      <c r="E557" s="16" t="s">
        <v>22</v>
      </c>
      <c r="F557" s="16" t="s">
        <v>3182</v>
      </c>
      <c r="G557" s="16" t="s">
        <v>8802</v>
      </c>
      <c r="H557" s="19">
        <v>43567.367256944446</v>
      </c>
      <c r="I557" s="19">
        <v>43572.5</v>
      </c>
      <c r="J557" s="20">
        <v>0.74041666666666661</v>
      </c>
    </row>
    <row r="558" spans="1:10" x14ac:dyDescent="0.25">
      <c r="A558" s="16" t="s">
        <v>9342</v>
      </c>
      <c r="B558" s="16" t="s">
        <v>532</v>
      </c>
      <c r="C558" s="16" t="s">
        <v>3161</v>
      </c>
      <c r="D558" s="16" t="s">
        <v>31</v>
      </c>
      <c r="E558" s="16" t="s">
        <v>10</v>
      </c>
      <c r="F558" s="16" t="s">
        <v>3182</v>
      </c>
      <c r="G558" s="16" t="s">
        <v>8802</v>
      </c>
      <c r="H558" s="19">
        <v>43567.386140046299</v>
      </c>
      <c r="I558" s="19">
        <v>43572.5</v>
      </c>
      <c r="J558" s="20">
        <v>0.74041666666666661</v>
      </c>
    </row>
    <row r="559" spans="1:10" x14ac:dyDescent="0.25">
      <c r="A559" s="16" t="s">
        <v>9343</v>
      </c>
      <c r="B559" s="16" t="s">
        <v>339</v>
      </c>
      <c r="C559" s="16" t="s">
        <v>3166</v>
      </c>
      <c r="D559" s="16" t="s">
        <v>31</v>
      </c>
      <c r="E559" s="16" t="s">
        <v>10</v>
      </c>
      <c r="F559" s="16" t="s">
        <v>3182</v>
      </c>
      <c r="G559" s="16" t="s">
        <v>8802</v>
      </c>
      <c r="H559" s="19">
        <v>43567.870752314811</v>
      </c>
      <c r="I559" s="19">
        <v>43572.5</v>
      </c>
      <c r="J559" s="20">
        <v>0.74041666666666661</v>
      </c>
    </row>
    <row r="560" spans="1:10" x14ac:dyDescent="0.25">
      <c r="A560" s="16" t="s">
        <v>9344</v>
      </c>
      <c r="B560" s="16" t="s">
        <v>517</v>
      </c>
      <c r="C560" s="16" t="s">
        <v>3166</v>
      </c>
      <c r="D560" s="16" t="s">
        <v>32</v>
      </c>
      <c r="E560" s="16" t="s">
        <v>14</v>
      </c>
      <c r="F560" s="16" t="s">
        <v>3180</v>
      </c>
      <c r="G560" s="16" t="s">
        <v>8802</v>
      </c>
      <c r="H560" s="19">
        <v>43570.343738425923</v>
      </c>
      <c r="I560" s="19">
        <v>43572.5</v>
      </c>
      <c r="J560" s="20">
        <v>0.74041666666666661</v>
      </c>
    </row>
    <row r="561" spans="1:10" x14ac:dyDescent="0.25">
      <c r="A561" s="16" t="s">
        <v>9345</v>
      </c>
      <c r="B561" s="16" t="s">
        <v>279</v>
      </c>
      <c r="C561" s="16" t="s">
        <v>3164</v>
      </c>
      <c r="D561" s="16" t="s">
        <v>31</v>
      </c>
      <c r="E561" s="16" t="s">
        <v>14</v>
      </c>
      <c r="F561" s="16" t="s">
        <v>3180</v>
      </c>
      <c r="G561" s="16" t="s">
        <v>8802</v>
      </c>
      <c r="H561" s="19">
        <v>43567.876655092594</v>
      </c>
      <c r="I561" s="19">
        <v>43572.5</v>
      </c>
      <c r="J561" s="20">
        <v>0.74041666666666661</v>
      </c>
    </row>
    <row r="562" spans="1:10" x14ac:dyDescent="0.25">
      <c r="A562" s="16" t="s">
        <v>9346</v>
      </c>
      <c r="B562" s="16" t="s">
        <v>412</v>
      </c>
      <c r="C562" s="16" t="s">
        <v>3166</v>
      </c>
      <c r="D562" s="16" t="s">
        <v>42</v>
      </c>
      <c r="E562" s="16" t="s">
        <v>17</v>
      </c>
      <c r="F562" s="16" t="s">
        <v>3185</v>
      </c>
      <c r="G562" s="16" t="s">
        <v>8802</v>
      </c>
      <c r="H562" s="19">
        <v>43570.34479166667</v>
      </c>
      <c r="I562" s="19">
        <v>43572.5</v>
      </c>
      <c r="J562" s="20">
        <v>0.74041666666666661</v>
      </c>
    </row>
    <row r="563" spans="1:10" x14ac:dyDescent="0.25">
      <c r="A563" s="16" t="s">
        <v>9347</v>
      </c>
      <c r="B563" s="16" t="s">
        <v>3461</v>
      </c>
      <c r="C563" s="16" t="s">
        <v>3161</v>
      </c>
      <c r="D563" s="16" t="s">
        <v>19</v>
      </c>
      <c r="E563" s="16" t="s">
        <v>23</v>
      </c>
      <c r="F563" s="16" t="s">
        <v>3183</v>
      </c>
      <c r="G563" s="16" t="s">
        <v>8802</v>
      </c>
      <c r="H563" s="19">
        <v>43567.368981481479</v>
      </c>
      <c r="I563" s="19">
        <v>43572.5</v>
      </c>
      <c r="J563" s="20">
        <v>0.74041666666666661</v>
      </c>
    </row>
    <row r="564" spans="1:10" x14ac:dyDescent="0.25">
      <c r="A564" s="16" t="s">
        <v>9348</v>
      </c>
      <c r="B564" s="16" t="s">
        <v>3646</v>
      </c>
      <c r="C564" s="16" t="s">
        <v>3166</v>
      </c>
      <c r="D564" s="16" t="s">
        <v>42</v>
      </c>
      <c r="E564" s="16" t="s">
        <v>38</v>
      </c>
      <c r="F564" s="16" t="s">
        <v>3182</v>
      </c>
      <c r="G564" s="16" t="s">
        <v>8802</v>
      </c>
      <c r="H564" s="19">
        <v>43570.345312500001</v>
      </c>
      <c r="I564" s="19">
        <v>43572.5</v>
      </c>
      <c r="J564" s="20">
        <v>0.74041666666666661</v>
      </c>
    </row>
    <row r="565" spans="1:10" x14ac:dyDescent="0.25">
      <c r="A565" s="16" t="s">
        <v>9349</v>
      </c>
      <c r="B565" s="16" t="s">
        <v>588</v>
      </c>
      <c r="C565" s="16" t="s">
        <v>3166</v>
      </c>
      <c r="D565" s="16" t="s">
        <v>42</v>
      </c>
      <c r="E565" s="16" t="s">
        <v>17</v>
      </c>
      <c r="F565" s="16" t="s">
        <v>3185</v>
      </c>
      <c r="G565" s="16" t="s">
        <v>8802</v>
      </c>
      <c r="H565" s="19">
        <v>43570.292546296296</v>
      </c>
      <c r="I565" s="19">
        <v>43572.5</v>
      </c>
      <c r="J565" s="20">
        <v>0.74041666666666661</v>
      </c>
    </row>
    <row r="566" spans="1:10" x14ac:dyDescent="0.25">
      <c r="A566" s="16" t="s">
        <v>9350</v>
      </c>
      <c r="B566" s="16" t="s">
        <v>814</v>
      </c>
      <c r="C566" s="16" t="s">
        <v>3164</v>
      </c>
      <c r="D566" s="16" t="s">
        <v>25</v>
      </c>
      <c r="E566" s="16" t="s">
        <v>14</v>
      </c>
      <c r="F566" s="16" t="s">
        <v>3180</v>
      </c>
      <c r="G566" s="16" t="s">
        <v>8802</v>
      </c>
      <c r="H566" s="19">
        <v>43570.346134259256</v>
      </c>
      <c r="I566" s="19">
        <v>43572.5</v>
      </c>
      <c r="J566" s="20">
        <v>0.74041666666666661</v>
      </c>
    </row>
    <row r="567" spans="1:10" x14ac:dyDescent="0.25">
      <c r="A567" s="16" t="s">
        <v>9351</v>
      </c>
      <c r="B567" s="16" t="s">
        <v>76</v>
      </c>
      <c r="C567" s="16" t="s">
        <v>3161</v>
      </c>
      <c r="D567" s="16" t="s">
        <v>19</v>
      </c>
      <c r="E567" s="16" t="s">
        <v>8</v>
      </c>
      <c r="F567" s="16" t="s">
        <v>3180</v>
      </c>
      <c r="G567" s="16" t="s">
        <v>8802</v>
      </c>
      <c r="H567" s="19">
        <v>43567.370335648149</v>
      </c>
      <c r="I567" s="19">
        <v>43572.5</v>
      </c>
      <c r="J567" s="20">
        <v>0.74041666666666661</v>
      </c>
    </row>
    <row r="568" spans="1:10" x14ac:dyDescent="0.25">
      <c r="A568" s="16" t="s">
        <v>9352</v>
      </c>
      <c r="B568" s="16" t="s">
        <v>439</v>
      </c>
      <c r="C568" s="16" t="s">
        <v>3161</v>
      </c>
      <c r="D568" s="16" t="s">
        <v>32</v>
      </c>
      <c r="E568" s="16" t="s">
        <v>14</v>
      </c>
      <c r="F568" s="16" t="s">
        <v>3180</v>
      </c>
      <c r="G568" s="16" t="s">
        <v>8802</v>
      </c>
      <c r="H568" s="19">
        <v>43567.329722222225</v>
      </c>
      <c r="I568" s="19">
        <v>43572.5</v>
      </c>
      <c r="J568" s="20">
        <v>0.74041666666666661</v>
      </c>
    </row>
    <row r="569" spans="1:10" x14ac:dyDescent="0.25">
      <c r="A569" s="16" t="s">
        <v>9353</v>
      </c>
      <c r="B569" s="16" t="s">
        <v>358</v>
      </c>
      <c r="C569" s="16" t="s">
        <v>3161</v>
      </c>
      <c r="D569" s="16" t="s">
        <v>21</v>
      </c>
      <c r="E569" s="16" t="s">
        <v>14</v>
      </c>
      <c r="F569" s="16" t="s">
        <v>3180</v>
      </c>
      <c r="G569" s="16" t="s">
        <v>8802</v>
      </c>
      <c r="H569" s="19">
        <v>43567.37054398148</v>
      </c>
      <c r="I569" s="19">
        <v>43572.5</v>
      </c>
      <c r="J569" s="20">
        <v>0.74041666666666661</v>
      </c>
    </row>
    <row r="570" spans="1:10" x14ac:dyDescent="0.25">
      <c r="A570" s="16" t="s">
        <v>9354</v>
      </c>
      <c r="B570" s="16" t="s">
        <v>619</v>
      </c>
      <c r="C570" s="16" t="s">
        <v>3161</v>
      </c>
      <c r="D570" s="16" t="s">
        <v>31</v>
      </c>
      <c r="E570" s="16" t="s">
        <v>22</v>
      </c>
      <c r="F570" s="16" t="s">
        <v>3182</v>
      </c>
      <c r="G570" s="16" t="s">
        <v>8802</v>
      </c>
      <c r="H570" s="19">
        <v>43567.336458333331</v>
      </c>
      <c r="I570" s="19">
        <v>43572.5</v>
      </c>
      <c r="J570" s="20">
        <v>0.74041666666666661</v>
      </c>
    </row>
    <row r="571" spans="1:10" x14ac:dyDescent="0.25">
      <c r="A571" s="16" t="s">
        <v>9355</v>
      </c>
      <c r="B571" s="16" t="s">
        <v>261</v>
      </c>
      <c r="C571" s="16" t="s">
        <v>3166</v>
      </c>
      <c r="D571" s="16" t="s">
        <v>31</v>
      </c>
      <c r="E571" s="16" t="s">
        <v>22</v>
      </c>
      <c r="F571" s="16" t="s">
        <v>3182</v>
      </c>
      <c r="G571" s="16" t="s">
        <v>8802</v>
      </c>
      <c r="H571" s="19">
        <v>43570.304375</v>
      </c>
      <c r="I571" s="19">
        <v>43572.5</v>
      </c>
      <c r="J571" s="20">
        <v>0.74041666666666661</v>
      </c>
    </row>
    <row r="572" spans="1:10" x14ac:dyDescent="0.25">
      <c r="A572" s="16" t="s">
        <v>9356</v>
      </c>
      <c r="B572" s="16" t="s">
        <v>3474</v>
      </c>
      <c r="C572" s="16" t="s">
        <v>3161</v>
      </c>
      <c r="D572" s="16" t="s">
        <v>42</v>
      </c>
      <c r="E572" s="16" t="s">
        <v>38</v>
      </c>
      <c r="F572" s="16" t="s">
        <v>3182</v>
      </c>
      <c r="G572" s="16" t="s">
        <v>8802</v>
      </c>
      <c r="H572" s="19">
        <v>43567.415289351855</v>
      </c>
      <c r="I572" s="19">
        <v>43572.5</v>
      </c>
      <c r="J572" s="20">
        <v>0.74041666666666661</v>
      </c>
    </row>
    <row r="573" spans="1:10" x14ac:dyDescent="0.25">
      <c r="A573" s="16" t="s">
        <v>9357</v>
      </c>
      <c r="B573" s="16" t="s">
        <v>452</v>
      </c>
      <c r="C573" s="16" t="s">
        <v>3160</v>
      </c>
      <c r="D573" s="16" t="s">
        <v>31</v>
      </c>
      <c r="E573" s="16" t="s">
        <v>10</v>
      </c>
      <c r="F573" s="16" t="s">
        <v>3182</v>
      </c>
      <c r="G573" s="16" t="s">
        <v>8802</v>
      </c>
      <c r="H573" s="19">
        <v>43571.293946759259</v>
      </c>
      <c r="I573" s="19">
        <v>43572.5</v>
      </c>
      <c r="J573" s="20">
        <v>0.74041666666666661</v>
      </c>
    </row>
    <row r="574" spans="1:10" x14ac:dyDescent="0.25">
      <c r="A574" s="16" t="s">
        <v>9357</v>
      </c>
      <c r="B574" s="16" t="s">
        <v>452</v>
      </c>
      <c r="C574" s="16" t="s">
        <v>3160</v>
      </c>
      <c r="D574" s="16" t="s">
        <v>31</v>
      </c>
      <c r="E574" s="16" t="s">
        <v>10</v>
      </c>
      <c r="F574" s="16" t="s">
        <v>3182</v>
      </c>
      <c r="G574" s="16" t="s">
        <v>4250</v>
      </c>
      <c r="H574" s="19">
        <v>43570.311365740738</v>
      </c>
      <c r="I574" s="19">
        <v>43571.5</v>
      </c>
      <c r="J574" s="20">
        <v>0</v>
      </c>
    </row>
    <row r="575" spans="1:10" x14ac:dyDescent="0.25">
      <c r="A575" s="16" t="s">
        <v>9358</v>
      </c>
      <c r="B575" s="16" t="s">
        <v>609</v>
      </c>
      <c r="C575" s="16" t="s">
        <v>3161</v>
      </c>
      <c r="D575" s="16" t="s">
        <v>31</v>
      </c>
      <c r="E575" s="16" t="s">
        <v>9</v>
      </c>
      <c r="F575" s="16" t="s">
        <v>3184</v>
      </c>
      <c r="G575" s="16" t="s">
        <v>8802</v>
      </c>
      <c r="H575" s="19">
        <v>43567.419733796298</v>
      </c>
      <c r="I575" s="19">
        <v>43572.5</v>
      </c>
      <c r="J575" s="20">
        <v>0.74041666666666661</v>
      </c>
    </row>
    <row r="576" spans="1:10" x14ac:dyDescent="0.25">
      <c r="A576" s="16" t="s">
        <v>9359</v>
      </c>
      <c r="B576" s="16" t="s">
        <v>144</v>
      </c>
      <c r="C576" s="16" t="s">
        <v>3160</v>
      </c>
      <c r="D576" s="16" t="s">
        <v>32</v>
      </c>
      <c r="E576" s="16" t="s">
        <v>14</v>
      </c>
      <c r="F576" s="16" t="s">
        <v>3180</v>
      </c>
      <c r="G576" s="16" t="s">
        <v>8802</v>
      </c>
      <c r="H576" s="19">
        <v>43571.416377314818</v>
      </c>
      <c r="I576" s="19">
        <v>43572.5</v>
      </c>
      <c r="J576" s="20">
        <v>0.74041666666666661</v>
      </c>
    </row>
    <row r="577" spans="1:10" x14ac:dyDescent="0.25">
      <c r="A577" s="16" t="s">
        <v>9359</v>
      </c>
      <c r="B577" s="16" t="s">
        <v>144</v>
      </c>
      <c r="C577" s="16" t="s">
        <v>3160</v>
      </c>
      <c r="D577" s="16" t="s">
        <v>32</v>
      </c>
      <c r="E577" s="16" t="s">
        <v>14</v>
      </c>
      <c r="F577" s="16" t="s">
        <v>3180</v>
      </c>
      <c r="G577" s="16" t="s">
        <v>4250</v>
      </c>
      <c r="H577" s="19">
        <v>43570.31212962963</v>
      </c>
      <c r="I577" s="19">
        <v>43571.5</v>
      </c>
      <c r="J577" s="20">
        <v>0</v>
      </c>
    </row>
    <row r="578" spans="1:10" x14ac:dyDescent="0.25">
      <c r="A578" s="16" t="s">
        <v>9360</v>
      </c>
      <c r="B578" s="16" t="s">
        <v>735</v>
      </c>
      <c r="C578" s="16" t="s">
        <v>3164</v>
      </c>
      <c r="D578" s="16" t="s">
        <v>43</v>
      </c>
      <c r="E578" s="16" t="s">
        <v>39</v>
      </c>
      <c r="F578" s="16" t="s">
        <v>3181</v>
      </c>
      <c r="G578" s="16" t="s">
        <v>8802</v>
      </c>
      <c r="H578" s="19">
        <v>43570.348425925928</v>
      </c>
      <c r="I578" s="19">
        <v>43572.5</v>
      </c>
      <c r="J578" s="20">
        <v>0.74041666666666661</v>
      </c>
    </row>
    <row r="579" spans="1:10" x14ac:dyDescent="0.25">
      <c r="A579" s="16" t="s">
        <v>9361</v>
      </c>
      <c r="B579" s="16" t="s">
        <v>552</v>
      </c>
      <c r="C579" s="16" t="s">
        <v>3166</v>
      </c>
      <c r="D579" s="16" t="s">
        <v>21</v>
      </c>
      <c r="E579" s="16" t="s">
        <v>14</v>
      </c>
      <c r="F579" s="16" t="s">
        <v>3180</v>
      </c>
      <c r="G579" s="16" t="s">
        <v>8802</v>
      </c>
      <c r="H579" s="19">
        <v>43570.325995370367</v>
      </c>
      <c r="I579" s="19">
        <v>43572.5</v>
      </c>
      <c r="J579" s="20">
        <v>0.74041666666666661</v>
      </c>
    </row>
    <row r="580" spans="1:10" x14ac:dyDescent="0.25">
      <c r="A580" s="16" t="s">
        <v>9362</v>
      </c>
      <c r="B580" s="16" t="s">
        <v>925</v>
      </c>
      <c r="C580" s="16" t="s">
        <v>3166</v>
      </c>
      <c r="D580" s="16" t="s">
        <v>42</v>
      </c>
      <c r="E580" s="16" t="s">
        <v>17</v>
      </c>
      <c r="F580" s="16" t="s">
        <v>3185</v>
      </c>
      <c r="G580" s="16" t="s">
        <v>8802</v>
      </c>
      <c r="H580" s="19">
        <v>43570.348645833335</v>
      </c>
      <c r="I580" s="19">
        <v>43572.5</v>
      </c>
      <c r="J580" s="20">
        <v>0.74041666666666661</v>
      </c>
    </row>
    <row r="581" spans="1:10" x14ac:dyDescent="0.25">
      <c r="A581" s="16" t="s">
        <v>9363</v>
      </c>
      <c r="B581" s="16" t="s">
        <v>381</v>
      </c>
      <c r="C581" s="16" t="s">
        <v>3161</v>
      </c>
      <c r="D581" s="16" t="s">
        <v>36</v>
      </c>
      <c r="E581" s="16" t="s">
        <v>34</v>
      </c>
      <c r="F581" s="16" t="s">
        <v>3185</v>
      </c>
      <c r="G581" s="16" t="s">
        <v>8802</v>
      </c>
      <c r="H581" s="19">
        <v>43567.349976851852</v>
      </c>
      <c r="I581" s="19">
        <v>43572.5</v>
      </c>
      <c r="J581" s="20">
        <v>0.74041666666666661</v>
      </c>
    </row>
    <row r="582" spans="1:10" x14ac:dyDescent="0.25">
      <c r="A582" s="16" t="s">
        <v>9364</v>
      </c>
      <c r="B582" s="16" t="s">
        <v>805</v>
      </c>
      <c r="C582" s="16" t="s">
        <v>3161</v>
      </c>
      <c r="D582" s="16" t="s">
        <v>31</v>
      </c>
      <c r="E582" s="16" t="s">
        <v>13</v>
      </c>
      <c r="F582" s="16" t="s">
        <v>3181</v>
      </c>
      <c r="G582" s="16" t="s">
        <v>8802</v>
      </c>
      <c r="H582" s="19">
        <v>43567.422060185185</v>
      </c>
      <c r="I582" s="19">
        <v>43572.5</v>
      </c>
      <c r="J582" s="20">
        <v>0.74041666666666661</v>
      </c>
    </row>
    <row r="583" spans="1:10" x14ac:dyDescent="0.25">
      <c r="A583" s="16" t="s">
        <v>9365</v>
      </c>
      <c r="B583" s="16" t="s">
        <v>509</v>
      </c>
      <c r="C583" s="16" t="s">
        <v>3166</v>
      </c>
      <c r="D583" s="16" t="s">
        <v>42</v>
      </c>
      <c r="E583" s="16" t="s">
        <v>35</v>
      </c>
      <c r="F583" s="16" t="s">
        <v>3183</v>
      </c>
      <c r="G583" s="16" t="s">
        <v>8802</v>
      </c>
      <c r="H583" s="19">
        <v>43570.326643518521</v>
      </c>
      <c r="I583" s="19">
        <v>43572.5</v>
      </c>
      <c r="J583" s="20">
        <v>0.74041666666666661</v>
      </c>
    </row>
    <row r="584" spans="1:10" x14ac:dyDescent="0.25">
      <c r="A584" s="16" t="s">
        <v>9366</v>
      </c>
      <c r="B584" s="16" t="s">
        <v>290</v>
      </c>
      <c r="C584" s="16" t="s">
        <v>3166</v>
      </c>
      <c r="D584" s="16" t="s">
        <v>26</v>
      </c>
      <c r="E584" s="16" t="s">
        <v>9</v>
      </c>
      <c r="F584" s="16" t="s">
        <v>3184</v>
      </c>
      <c r="G584" s="16" t="s">
        <v>8802</v>
      </c>
      <c r="H584" s="19">
        <v>43570.35087962963</v>
      </c>
      <c r="I584" s="19">
        <v>43572.5</v>
      </c>
      <c r="J584" s="20">
        <v>0.74041666666666661</v>
      </c>
    </row>
    <row r="585" spans="1:10" x14ac:dyDescent="0.25">
      <c r="A585" s="16" t="s">
        <v>9367</v>
      </c>
      <c r="B585" s="16" t="s">
        <v>350</v>
      </c>
      <c r="C585" s="16" t="s">
        <v>3166</v>
      </c>
      <c r="D585" s="16" t="s">
        <v>31</v>
      </c>
      <c r="E585" s="16" t="s">
        <v>9</v>
      </c>
      <c r="F585" s="16" t="s">
        <v>3184</v>
      </c>
      <c r="G585" s="16" t="s">
        <v>8802</v>
      </c>
      <c r="H585" s="19">
        <v>43570.327037037037</v>
      </c>
      <c r="I585" s="19">
        <v>43572.5</v>
      </c>
      <c r="J585" s="20">
        <v>0.74041666666666661</v>
      </c>
    </row>
    <row r="586" spans="1:10" x14ac:dyDescent="0.25">
      <c r="A586" s="16" t="s">
        <v>9368</v>
      </c>
      <c r="B586" s="16" t="s">
        <v>95</v>
      </c>
      <c r="C586" s="16" t="s">
        <v>3166</v>
      </c>
      <c r="D586" s="16" t="s">
        <v>31</v>
      </c>
      <c r="E586" s="16" t="s">
        <v>14</v>
      </c>
      <c r="F586" s="16" t="s">
        <v>3180</v>
      </c>
      <c r="G586" s="16" t="s">
        <v>8802</v>
      </c>
      <c r="H586" s="19">
        <v>43570.350937499999</v>
      </c>
      <c r="I586" s="19">
        <v>43572.5</v>
      </c>
      <c r="J586" s="20">
        <v>0.74041666666666661</v>
      </c>
    </row>
    <row r="587" spans="1:10" x14ac:dyDescent="0.25">
      <c r="A587" s="16" t="s">
        <v>9369</v>
      </c>
      <c r="B587" s="16" t="s">
        <v>3631</v>
      </c>
      <c r="C587" s="16" t="s">
        <v>3166</v>
      </c>
      <c r="D587" s="16" t="s">
        <v>42</v>
      </c>
      <c r="E587" s="16" t="s">
        <v>23</v>
      </c>
      <c r="F587" s="16" t="s">
        <v>3183</v>
      </c>
      <c r="G587" s="16" t="s">
        <v>8802</v>
      </c>
      <c r="H587" s="19">
        <v>43570.329409722224</v>
      </c>
      <c r="I587" s="19">
        <v>43572.5</v>
      </c>
      <c r="J587" s="20">
        <v>0.74041666666666661</v>
      </c>
    </row>
    <row r="588" spans="1:10" x14ac:dyDescent="0.25">
      <c r="A588" s="16" t="s">
        <v>9370</v>
      </c>
      <c r="B588" s="16" t="s">
        <v>3651</v>
      </c>
      <c r="C588" s="16" t="s">
        <v>3166</v>
      </c>
      <c r="D588" s="16" t="s">
        <v>42</v>
      </c>
      <c r="E588" s="16" t="s">
        <v>38</v>
      </c>
      <c r="F588" s="16" t="s">
        <v>3182</v>
      </c>
      <c r="G588" s="16" t="s">
        <v>8802</v>
      </c>
      <c r="H588" s="19">
        <v>43570.350949074076</v>
      </c>
      <c r="I588" s="19">
        <v>43572.5</v>
      </c>
      <c r="J588" s="20">
        <v>0.74041666666666661</v>
      </c>
    </row>
    <row r="589" spans="1:10" x14ac:dyDescent="0.25">
      <c r="A589" s="16" t="s">
        <v>9371</v>
      </c>
      <c r="B589" s="16" t="s">
        <v>467</v>
      </c>
      <c r="C589" s="16" t="s">
        <v>3161</v>
      </c>
      <c r="D589" s="16" t="s">
        <v>21</v>
      </c>
      <c r="E589" s="16" t="s">
        <v>9</v>
      </c>
      <c r="F589" s="16" t="s">
        <v>3184</v>
      </c>
      <c r="G589" s="16" t="s">
        <v>8802</v>
      </c>
      <c r="H589" s="19">
        <v>43567.35359953704</v>
      </c>
      <c r="I589" s="19">
        <v>43572.5</v>
      </c>
      <c r="J589" s="20">
        <v>0.74041666666666661</v>
      </c>
    </row>
    <row r="590" spans="1:10" x14ac:dyDescent="0.25">
      <c r="A590" s="16" t="s">
        <v>9372</v>
      </c>
      <c r="B590" s="16" t="s">
        <v>96</v>
      </c>
      <c r="C590" s="16" t="s">
        <v>3166</v>
      </c>
      <c r="D590" s="16" t="s">
        <v>31</v>
      </c>
      <c r="E590" s="16" t="s">
        <v>8</v>
      </c>
      <c r="F590" s="16" t="s">
        <v>3180</v>
      </c>
      <c r="G590" s="16" t="s">
        <v>8802</v>
      </c>
      <c r="H590" s="19">
        <v>43570.351087962961</v>
      </c>
      <c r="I590" s="19">
        <v>43572.5</v>
      </c>
      <c r="J590" s="20">
        <v>0.74041666666666661</v>
      </c>
    </row>
    <row r="591" spans="1:10" x14ac:dyDescent="0.25">
      <c r="A591" s="16" t="s">
        <v>9373</v>
      </c>
      <c r="B591" s="16" t="s">
        <v>504</v>
      </c>
      <c r="C591" s="16" t="s">
        <v>3166</v>
      </c>
      <c r="D591" s="16" t="s">
        <v>26</v>
      </c>
      <c r="E591" s="16" t="s">
        <v>8</v>
      </c>
      <c r="F591" s="16" t="s">
        <v>3180</v>
      </c>
      <c r="G591" s="16" t="s">
        <v>8802</v>
      </c>
      <c r="H591" s="19">
        <v>43570.334374999999</v>
      </c>
      <c r="I591" s="19">
        <v>43572.5</v>
      </c>
      <c r="J591" s="20">
        <v>0.74041666666666661</v>
      </c>
    </row>
    <row r="592" spans="1:10" x14ac:dyDescent="0.25">
      <c r="A592" s="16" t="s">
        <v>9374</v>
      </c>
      <c r="B592" s="16" t="s">
        <v>3653</v>
      </c>
      <c r="C592" s="16" t="s">
        <v>3166</v>
      </c>
      <c r="D592" s="16" t="s">
        <v>42</v>
      </c>
      <c r="E592" s="16" t="s">
        <v>38</v>
      </c>
      <c r="F592" s="16" t="s">
        <v>3182</v>
      </c>
      <c r="G592" s="16" t="s">
        <v>8802</v>
      </c>
      <c r="H592" s="19">
        <v>43570.35193287037</v>
      </c>
      <c r="I592" s="19">
        <v>43572.5</v>
      </c>
      <c r="J592" s="20">
        <v>0.74041666666666661</v>
      </c>
    </row>
    <row r="593" spans="1:10" x14ac:dyDescent="0.25">
      <c r="A593" s="16" t="s">
        <v>9375</v>
      </c>
      <c r="B593" s="16" t="s">
        <v>3231</v>
      </c>
      <c r="C593" s="16" t="s">
        <v>3164</v>
      </c>
      <c r="D593" s="16" t="s">
        <v>42</v>
      </c>
      <c r="E593" s="16" t="s">
        <v>23</v>
      </c>
      <c r="F593" s="16" t="s">
        <v>3183</v>
      </c>
      <c r="G593" s="16" t="s">
        <v>8802</v>
      </c>
      <c r="H593" s="19">
        <v>43570.335381944446</v>
      </c>
      <c r="I593" s="19">
        <v>43572.5</v>
      </c>
      <c r="J593" s="20">
        <v>0.74041666666666661</v>
      </c>
    </row>
    <row r="594" spans="1:10" x14ac:dyDescent="0.25">
      <c r="A594" s="16" t="s">
        <v>9376</v>
      </c>
      <c r="B594" s="16" t="s">
        <v>449</v>
      </c>
      <c r="C594" s="16" t="s">
        <v>3161</v>
      </c>
      <c r="D594" s="16" t="s">
        <v>32</v>
      </c>
      <c r="E594" s="16" t="s">
        <v>14</v>
      </c>
      <c r="F594" s="16" t="s">
        <v>3180</v>
      </c>
      <c r="G594" s="16" t="s">
        <v>8802</v>
      </c>
      <c r="H594" s="19">
        <v>43567.33734953704</v>
      </c>
      <c r="I594" s="19">
        <v>43572.5</v>
      </c>
      <c r="J594" s="20">
        <v>0.74041666666666661</v>
      </c>
    </row>
    <row r="595" spans="1:10" x14ac:dyDescent="0.25">
      <c r="A595" s="16" t="s">
        <v>9377</v>
      </c>
      <c r="B595" s="16" t="s">
        <v>3493</v>
      </c>
      <c r="C595" s="16" t="s">
        <v>3161</v>
      </c>
      <c r="D595" s="16" t="s">
        <v>42</v>
      </c>
      <c r="E595" s="16" t="s">
        <v>38</v>
      </c>
      <c r="F595" s="16" t="s">
        <v>3182</v>
      </c>
      <c r="G595" s="16" t="s">
        <v>8802</v>
      </c>
      <c r="H595" s="19">
        <v>43567.478368055556</v>
      </c>
      <c r="I595" s="19">
        <v>43572.5</v>
      </c>
      <c r="J595" s="20">
        <v>0.74041666666666661</v>
      </c>
    </row>
    <row r="596" spans="1:10" x14ac:dyDescent="0.25">
      <c r="A596" s="16" t="s">
        <v>9378</v>
      </c>
      <c r="B596" s="16" t="s">
        <v>3655</v>
      </c>
      <c r="C596" s="16" t="s">
        <v>3166</v>
      </c>
      <c r="D596" s="16" t="s">
        <v>16</v>
      </c>
      <c r="E596" s="16" t="s">
        <v>38</v>
      </c>
      <c r="F596" s="16" t="s">
        <v>3182</v>
      </c>
      <c r="G596" s="16" t="s">
        <v>8802</v>
      </c>
      <c r="H596" s="19">
        <v>43570.352164351854</v>
      </c>
      <c r="I596" s="19">
        <v>43572.5</v>
      </c>
      <c r="J596" s="20">
        <v>0.74041666666666661</v>
      </c>
    </row>
    <row r="597" spans="1:10" x14ac:dyDescent="0.25">
      <c r="A597" s="16" t="s">
        <v>9379</v>
      </c>
      <c r="B597" s="16" t="s">
        <v>68</v>
      </c>
      <c r="C597" s="16" t="s">
        <v>3161</v>
      </c>
      <c r="D597" s="16" t="s">
        <v>31</v>
      </c>
      <c r="E597" s="16" t="s">
        <v>8</v>
      </c>
      <c r="F597" s="16" t="s">
        <v>3180</v>
      </c>
      <c r="G597" s="16" t="s">
        <v>8802</v>
      </c>
      <c r="H597" s="19">
        <v>43567.338761574072</v>
      </c>
      <c r="I597" s="19">
        <v>43572.5</v>
      </c>
      <c r="J597" s="20">
        <v>0.74041666666666661</v>
      </c>
    </row>
    <row r="598" spans="1:10" x14ac:dyDescent="0.25">
      <c r="A598" s="16" t="s">
        <v>9380</v>
      </c>
      <c r="B598" s="16" t="s">
        <v>3435</v>
      </c>
      <c r="C598" s="16" t="s">
        <v>3161</v>
      </c>
      <c r="D598" s="16" t="s">
        <v>30</v>
      </c>
      <c r="E598" s="16" t="s">
        <v>38</v>
      </c>
      <c r="F598" s="16" t="s">
        <v>3182</v>
      </c>
      <c r="G598" s="16" t="s">
        <v>8802</v>
      </c>
      <c r="H598" s="19">
        <v>43567.337997685187</v>
      </c>
      <c r="I598" s="19">
        <v>43572.5</v>
      </c>
      <c r="J598" s="20">
        <v>0.74041666666666661</v>
      </c>
    </row>
    <row r="599" spans="1:10" x14ac:dyDescent="0.25">
      <c r="A599" s="16" t="s">
        <v>9381</v>
      </c>
      <c r="B599" s="16" t="s">
        <v>327</v>
      </c>
      <c r="C599" s="16" t="s">
        <v>3161</v>
      </c>
      <c r="D599" s="16" t="s">
        <v>30</v>
      </c>
      <c r="E599" s="16" t="s">
        <v>17</v>
      </c>
      <c r="F599" s="16" t="s">
        <v>3185</v>
      </c>
      <c r="G599" s="16" t="s">
        <v>8802</v>
      </c>
      <c r="H599" s="19">
        <v>43567.365069444444</v>
      </c>
      <c r="I599" s="19">
        <v>43572.5</v>
      </c>
      <c r="J599" s="20">
        <v>0.74041666666666661</v>
      </c>
    </row>
    <row r="600" spans="1:10" x14ac:dyDescent="0.25">
      <c r="A600" s="16" t="s">
        <v>9382</v>
      </c>
      <c r="B600" s="16" t="s">
        <v>3282</v>
      </c>
      <c r="C600" s="16" t="s">
        <v>3161</v>
      </c>
      <c r="D600" s="16" t="s">
        <v>31</v>
      </c>
      <c r="E600" s="16" t="s">
        <v>23</v>
      </c>
      <c r="F600" s="16" t="s">
        <v>3183</v>
      </c>
      <c r="G600" s="16" t="s">
        <v>8802</v>
      </c>
      <c r="H600" s="19">
        <v>43567.338368055556</v>
      </c>
      <c r="I600" s="19">
        <v>43572.5</v>
      </c>
      <c r="J600" s="20">
        <v>0.74041666666666661</v>
      </c>
    </row>
    <row r="601" spans="1:10" x14ac:dyDescent="0.25">
      <c r="A601" s="16" t="s">
        <v>9383</v>
      </c>
      <c r="B601" s="16" t="s">
        <v>536</v>
      </c>
      <c r="C601" s="16" t="s">
        <v>3161</v>
      </c>
      <c r="D601" s="16" t="s">
        <v>19</v>
      </c>
      <c r="E601" s="16" t="s">
        <v>27</v>
      </c>
      <c r="F601" s="16" t="s">
        <v>3182</v>
      </c>
      <c r="G601" s="16" t="s">
        <v>8802</v>
      </c>
      <c r="H601" s="19">
        <v>43567.365277777775</v>
      </c>
      <c r="I601" s="19">
        <v>43572.5</v>
      </c>
      <c r="J601" s="20">
        <v>0.74041666666666661</v>
      </c>
    </row>
    <row r="602" spans="1:10" x14ac:dyDescent="0.25">
      <c r="A602" s="16" t="s">
        <v>9384</v>
      </c>
      <c r="B602" s="16" t="s">
        <v>507</v>
      </c>
      <c r="C602" s="16" t="s">
        <v>3166</v>
      </c>
      <c r="D602" s="16" t="s">
        <v>28</v>
      </c>
      <c r="E602" s="16" t="s">
        <v>14</v>
      </c>
      <c r="F602" s="16" t="s">
        <v>3180</v>
      </c>
      <c r="G602" s="16" t="s">
        <v>8802</v>
      </c>
      <c r="H602" s="19">
        <v>43570.353055555555</v>
      </c>
      <c r="I602" s="19">
        <v>43572.5</v>
      </c>
      <c r="J602" s="20">
        <v>0.74041666666666661</v>
      </c>
    </row>
    <row r="603" spans="1:10" x14ac:dyDescent="0.25">
      <c r="A603" s="16" t="s">
        <v>9385</v>
      </c>
      <c r="B603" s="16" t="s">
        <v>336</v>
      </c>
      <c r="C603" s="16" t="s">
        <v>3166</v>
      </c>
      <c r="D603" s="16" t="s">
        <v>21</v>
      </c>
      <c r="E603" s="16" t="s">
        <v>10</v>
      </c>
      <c r="F603" s="16" t="s">
        <v>3182</v>
      </c>
      <c r="G603" s="16" t="s">
        <v>8802</v>
      </c>
      <c r="H603" s="19">
        <v>43567.696747685186</v>
      </c>
      <c r="I603" s="19">
        <v>43572.5</v>
      </c>
      <c r="J603" s="20">
        <v>0.74041666666666661</v>
      </c>
    </row>
    <row r="604" spans="1:10" x14ac:dyDescent="0.25">
      <c r="A604" s="16" t="s">
        <v>9386</v>
      </c>
      <c r="B604" s="16" t="s">
        <v>287</v>
      </c>
      <c r="C604" s="16" t="s">
        <v>3166</v>
      </c>
      <c r="D604" s="16" t="s">
        <v>7</v>
      </c>
      <c r="E604" s="16" t="s">
        <v>14</v>
      </c>
      <c r="F604" s="16" t="s">
        <v>3180</v>
      </c>
      <c r="G604" s="16" t="s">
        <v>8802</v>
      </c>
      <c r="H604" s="19">
        <v>43570.353125000001</v>
      </c>
      <c r="I604" s="19">
        <v>43572.5</v>
      </c>
      <c r="J604" s="20">
        <v>0.74041666666666661</v>
      </c>
    </row>
    <row r="605" spans="1:10" x14ac:dyDescent="0.25">
      <c r="A605" s="16" t="s">
        <v>9387</v>
      </c>
      <c r="B605" s="16" t="s">
        <v>3438</v>
      </c>
      <c r="C605" s="16" t="s">
        <v>3161</v>
      </c>
      <c r="D605" s="16" t="s">
        <v>29</v>
      </c>
      <c r="E605" s="16" t="s">
        <v>23</v>
      </c>
      <c r="F605" s="16" t="s">
        <v>3183</v>
      </c>
      <c r="G605" s="16" t="s">
        <v>8802</v>
      </c>
      <c r="H605" s="19">
        <v>43567.366574074076</v>
      </c>
      <c r="I605" s="19">
        <v>43572.5</v>
      </c>
      <c r="J605" s="20">
        <v>0.74041666666666661</v>
      </c>
    </row>
    <row r="606" spans="1:10" x14ac:dyDescent="0.25">
      <c r="A606" s="16" t="s">
        <v>9388</v>
      </c>
      <c r="B606" s="16" t="s">
        <v>479</v>
      </c>
      <c r="C606" s="16" t="s">
        <v>3161</v>
      </c>
      <c r="D606" s="16" t="s">
        <v>20</v>
      </c>
      <c r="E606" s="16" t="s">
        <v>14</v>
      </c>
      <c r="F606" s="16" t="s">
        <v>3180</v>
      </c>
      <c r="G606" s="16" t="s">
        <v>8802</v>
      </c>
      <c r="H606" s="19">
        <v>43567.444212962961</v>
      </c>
      <c r="I606" s="19">
        <v>43572.5</v>
      </c>
      <c r="J606" s="20">
        <v>0.74041666666666661</v>
      </c>
    </row>
    <row r="607" spans="1:10" x14ac:dyDescent="0.25">
      <c r="A607" s="16" t="s">
        <v>9389</v>
      </c>
      <c r="B607" s="16" t="s">
        <v>380</v>
      </c>
      <c r="C607" s="16" t="s">
        <v>3161</v>
      </c>
      <c r="D607" s="16" t="s">
        <v>20</v>
      </c>
      <c r="E607" s="16" t="s">
        <v>13</v>
      </c>
      <c r="F607" s="16" t="s">
        <v>3181</v>
      </c>
      <c r="G607" s="16" t="s">
        <v>8802</v>
      </c>
      <c r="H607" s="19">
        <v>43567.368217592593</v>
      </c>
      <c r="I607" s="19">
        <v>43572.5</v>
      </c>
      <c r="J607" s="20">
        <v>0.74041666666666661</v>
      </c>
    </row>
    <row r="608" spans="1:10" x14ac:dyDescent="0.25">
      <c r="A608" s="16" t="s">
        <v>9390</v>
      </c>
      <c r="B608" s="16" t="s">
        <v>484</v>
      </c>
      <c r="C608" s="16" t="s">
        <v>3164</v>
      </c>
      <c r="D608" s="16" t="s">
        <v>25</v>
      </c>
      <c r="E608" s="16" t="s">
        <v>34</v>
      </c>
      <c r="F608" s="16" t="s">
        <v>3185</v>
      </c>
      <c r="G608" s="16" t="s">
        <v>8802</v>
      </c>
      <c r="H608" s="19">
        <v>43570.353738425925</v>
      </c>
      <c r="I608" s="19">
        <v>43572.5</v>
      </c>
      <c r="J608" s="20">
        <v>0.74041666666666661</v>
      </c>
    </row>
    <row r="609" spans="1:10" x14ac:dyDescent="0.25">
      <c r="A609" s="16" t="s">
        <v>9391</v>
      </c>
      <c r="B609" s="16" t="s">
        <v>716</v>
      </c>
      <c r="C609" s="16" t="s">
        <v>3161</v>
      </c>
      <c r="D609" s="16" t="s">
        <v>42</v>
      </c>
      <c r="E609" s="16" t="s">
        <v>17</v>
      </c>
      <c r="F609" s="16" t="s">
        <v>3185</v>
      </c>
      <c r="G609" s="16" t="s">
        <v>8802</v>
      </c>
      <c r="H609" s="19">
        <v>43567.340682870374</v>
      </c>
      <c r="I609" s="19">
        <v>43572.5</v>
      </c>
      <c r="J609" s="20">
        <v>0.74041666666666661</v>
      </c>
    </row>
    <row r="610" spans="1:10" x14ac:dyDescent="0.25">
      <c r="A610" s="16" t="s">
        <v>9392</v>
      </c>
      <c r="B610" s="16" t="s">
        <v>3657</v>
      </c>
      <c r="C610" s="16" t="s">
        <v>3166</v>
      </c>
      <c r="D610" s="16" t="s">
        <v>42</v>
      </c>
      <c r="E610" s="16" t="s">
        <v>23</v>
      </c>
      <c r="F610" s="16" t="s">
        <v>3183</v>
      </c>
      <c r="G610" s="16" t="s">
        <v>8802</v>
      </c>
      <c r="H610" s="19">
        <v>43570.35434027778</v>
      </c>
      <c r="I610" s="19">
        <v>43572.5</v>
      </c>
      <c r="J610" s="20">
        <v>0.74041666666666661</v>
      </c>
    </row>
    <row r="611" spans="1:10" x14ac:dyDescent="0.25">
      <c r="A611" s="16" t="s">
        <v>9393</v>
      </c>
      <c r="B611" s="16" t="s">
        <v>250</v>
      </c>
      <c r="C611" s="16" t="s">
        <v>3161</v>
      </c>
      <c r="D611" s="16" t="s">
        <v>26</v>
      </c>
      <c r="E611" s="16" t="s">
        <v>10</v>
      </c>
      <c r="F611" s="16" t="s">
        <v>3182</v>
      </c>
      <c r="G611" s="16" t="s">
        <v>8802</v>
      </c>
      <c r="H611" s="19">
        <v>43567.341724537036</v>
      </c>
      <c r="I611" s="19">
        <v>43572.5</v>
      </c>
      <c r="J611" s="20">
        <v>0.74041666666666661</v>
      </c>
    </row>
    <row r="612" spans="1:10" x14ac:dyDescent="0.25">
      <c r="A612" s="16" t="s">
        <v>9394</v>
      </c>
      <c r="B612" s="16" t="s">
        <v>189</v>
      </c>
      <c r="C612" s="16" t="s">
        <v>3166</v>
      </c>
      <c r="D612" s="16" t="s">
        <v>21</v>
      </c>
      <c r="E612" s="16" t="s">
        <v>10</v>
      </c>
      <c r="F612" s="16" t="s">
        <v>3182</v>
      </c>
      <c r="G612" s="16" t="s">
        <v>8802</v>
      </c>
      <c r="H612" s="19">
        <v>43570.354467592595</v>
      </c>
      <c r="I612" s="19">
        <v>43572.5</v>
      </c>
      <c r="J612" s="20">
        <v>0.74041666666666661</v>
      </c>
    </row>
    <row r="613" spans="1:10" x14ac:dyDescent="0.25">
      <c r="A613" s="16" t="s">
        <v>9395</v>
      </c>
      <c r="B613" s="16" t="s">
        <v>121</v>
      </c>
      <c r="C613" s="16" t="s">
        <v>3161</v>
      </c>
      <c r="D613" s="16" t="s">
        <v>21</v>
      </c>
      <c r="E613" s="16" t="s">
        <v>9</v>
      </c>
      <c r="F613" s="16" t="s">
        <v>3184</v>
      </c>
      <c r="G613" s="16" t="s">
        <v>8802</v>
      </c>
      <c r="H613" s="19">
        <v>43567.341967592591</v>
      </c>
      <c r="I613" s="19">
        <v>43572.5</v>
      </c>
      <c r="J613" s="20">
        <v>0.74041666666666661</v>
      </c>
    </row>
    <row r="614" spans="1:10" x14ac:dyDescent="0.25">
      <c r="A614" s="16" t="s">
        <v>9396</v>
      </c>
      <c r="B614" s="16" t="s">
        <v>3480</v>
      </c>
      <c r="C614" s="16" t="s">
        <v>3161</v>
      </c>
      <c r="D614" s="16" t="s">
        <v>36</v>
      </c>
      <c r="E614" s="16" t="s">
        <v>23</v>
      </c>
      <c r="F614" s="16" t="s">
        <v>3183</v>
      </c>
      <c r="G614" s="16" t="s">
        <v>8802</v>
      </c>
      <c r="H614" s="19">
        <v>43567.444606481484</v>
      </c>
      <c r="I614" s="19">
        <v>43572.5</v>
      </c>
      <c r="J614" s="20">
        <v>0.74041666666666661</v>
      </c>
    </row>
    <row r="615" spans="1:10" x14ac:dyDescent="0.25">
      <c r="A615" s="16" t="s">
        <v>9397</v>
      </c>
      <c r="B615" s="16" t="s">
        <v>221</v>
      </c>
      <c r="C615" s="16" t="s">
        <v>3161</v>
      </c>
      <c r="D615" s="16" t="s">
        <v>36</v>
      </c>
      <c r="E615" s="16" t="s">
        <v>17</v>
      </c>
      <c r="F615" s="16" t="s">
        <v>3185</v>
      </c>
      <c r="G615" s="16" t="s">
        <v>8802</v>
      </c>
      <c r="H615" s="19">
        <v>43567.348217592589</v>
      </c>
      <c r="I615" s="19">
        <v>43572.5</v>
      </c>
      <c r="J615" s="20">
        <v>0.74041666666666661</v>
      </c>
    </row>
    <row r="616" spans="1:10" x14ac:dyDescent="0.25">
      <c r="A616" s="16" t="s">
        <v>9398</v>
      </c>
      <c r="B616" s="16" t="s">
        <v>558</v>
      </c>
      <c r="C616" s="16" t="s">
        <v>3161</v>
      </c>
      <c r="D616" s="16" t="s">
        <v>31</v>
      </c>
      <c r="E616" s="16" t="s">
        <v>9</v>
      </c>
      <c r="F616" s="16" t="s">
        <v>3184</v>
      </c>
      <c r="G616" s="16" t="s">
        <v>8802</v>
      </c>
      <c r="H616" s="19">
        <v>43567.444861111115</v>
      </c>
      <c r="I616" s="19">
        <v>43572.5</v>
      </c>
      <c r="J616" s="20">
        <v>0.74041666666666661</v>
      </c>
    </row>
    <row r="617" spans="1:10" x14ac:dyDescent="0.25">
      <c r="A617" s="16" t="s">
        <v>9399</v>
      </c>
      <c r="B617" s="16" t="s">
        <v>175</v>
      </c>
      <c r="C617" s="16" t="s">
        <v>3166</v>
      </c>
      <c r="D617" s="16" t="s">
        <v>31</v>
      </c>
      <c r="E617" s="16" t="s">
        <v>9</v>
      </c>
      <c r="F617" s="16" t="s">
        <v>3184</v>
      </c>
      <c r="G617" s="16" t="s">
        <v>8802</v>
      </c>
      <c r="H617" s="19">
        <v>43570.326180555552</v>
      </c>
      <c r="I617" s="19">
        <v>43572.5</v>
      </c>
      <c r="J617" s="20">
        <v>0.74041666666666661</v>
      </c>
    </row>
    <row r="618" spans="1:10" x14ac:dyDescent="0.25">
      <c r="A618" s="16" t="s">
        <v>9400</v>
      </c>
      <c r="B618" s="16" t="s">
        <v>472</v>
      </c>
      <c r="C618" s="16" t="s">
        <v>3161</v>
      </c>
      <c r="D618" s="16" t="s">
        <v>30</v>
      </c>
      <c r="E618" s="16" t="s">
        <v>17</v>
      </c>
      <c r="F618" s="16" t="s">
        <v>3185</v>
      </c>
      <c r="G618" s="16" t="s">
        <v>8802</v>
      </c>
      <c r="H618" s="19">
        <v>43567.447210648148</v>
      </c>
      <c r="I618" s="19">
        <v>43572.5</v>
      </c>
      <c r="J618" s="20">
        <v>0.74041666666666661</v>
      </c>
    </row>
    <row r="619" spans="1:10" x14ac:dyDescent="0.25">
      <c r="A619" s="16" t="s">
        <v>9401</v>
      </c>
      <c r="B619" s="16" t="s">
        <v>3627</v>
      </c>
      <c r="C619" s="16" t="s">
        <v>3166</v>
      </c>
      <c r="D619" s="16" t="s">
        <v>30</v>
      </c>
      <c r="E619" s="16" t="s">
        <v>38</v>
      </c>
      <c r="F619" s="16" t="s">
        <v>3182</v>
      </c>
      <c r="G619" s="16" t="s">
        <v>8802</v>
      </c>
      <c r="H619" s="19">
        <v>43570.326793981483</v>
      </c>
      <c r="I619" s="19">
        <v>43572.5</v>
      </c>
      <c r="J619" s="20">
        <v>0.74041666666666661</v>
      </c>
    </row>
    <row r="620" spans="1:10" x14ac:dyDescent="0.25">
      <c r="A620" s="16" t="s">
        <v>9402</v>
      </c>
      <c r="B620" s="16" t="s">
        <v>3659</v>
      </c>
      <c r="C620" s="16" t="s">
        <v>3166</v>
      </c>
      <c r="D620" s="16" t="s">
        <v>42</v>
      </c>
      <c r="E620" s="16" t="s">
        <v>23</v>
      </c>
      <c r="F620" s="16" t="s">
        <v>3183</v>
      </c>
      <c r="G620" s="16" t="s">
        <v>8802</v>
      </c>
      <c r="H620" s="19">
        <v>43570.355520833335</v>
      </c>
      <c r="I620" s="19">
        <v>43572.5</v>
      </c>
      <c r="J620" s="20">
        <v>0.74041666666666661</v>
      </c>
    </row>
    <row r="621" spans="1:10" x14ac:dyDescent="0.25">
      <c r="A621" s="16" t="s">
        <v>9403</v>
      </c>
      <c r="B621" s="16" t="s">
        <v>78</v>
      </c>
      <c r="C621" s="16" t="s">
        <v>3161</v>
      </c>
      <c r="D621" s="16" t="s">
        <v>26</v>
      </c>
      <c r="E621" s="16" t="s">
        <v>8</v>
      </c>
      <c r="F621" s="16" t="s">
        <v>3180</v>
      </c>
      <c r="G621" s="16" t="s">
        <v>8802</v>
      </c>
      <c r="H621" s="19">
        <v>43567.351111111115</v>
      </c>
      <c r="I621" s="19">
        <v>43572.5</v>
      </c>
      <c r="J621" s="20">
        <v>0.74041666666666661</v>
      </c>
    </row>
    <row r="622" spans="1:10" x14ac:dyDescent="0.25">
      <c r="A622" s="16" t="s">
        <v>9404</v>
      </c>
      <c r="B622" s="16" t="s">
        <v>714</v>
      </c>
      <c r="C622" s="16" t="s">
        <v>3161</v>
      </c>
      <c r="D622" s="16" t="s">
        <v>31</v>
      </c>
      <c r="E622" s="16" t="s">
        <v>22</v>
      </c>
      <c r="F622" s="16" t="s">
        <v>3182</v>
      </c>
      <c r="G622" s="16" t="s">
        <v>8802</v>
      </c>
      <c r="H622" s="19">
        <v>43567.338692129626</v>
      </c>
      <c r="I622" s="19">
        <v>43572.5</v>
      </c>
      <c r="J622" s="20">
        <v>0.74041666666666661</v>
      </c>
    </row>
    <row r="623" spans="1:10" x14ac:dyDescent="0.25">
      <c r="A623" s="16" t="s">
        <v>9405</v>
      </c>
      <c r="B623" s="16" t="s">
        <v>720</v>
      </c>
      <c r="C623" s="16" t="s">
        <v>3161</v>
      </c>
      <c r="D623" s="16" t="s">
        <v>31</v>
      </c>
      <c r="E623" s="16" t="s">
        <v>9</v>
      </c>
      <c r="F623" s="16" t="s">
        <v>3184</v>
      </c>
      <c r="G623" s="16" t="s">
        <v>8802</v>
      </c>
      <c r="H623" s="19">
        <v>43567.391504629632</v>
      </c>
      <c r="I623" s="19">
        <v>43572.5</v>
      </c>
      <c r="J623" s="20">
        <v>0.74041666666666661</v>
      </c>
    </row>
    <row r="624" spans="1:10" x14ac:dyDescent="0.25">
      <c r="A624" s="16" t="s">
        <v>9406</v>
      </c>
      <c r="B624" s="16" t="s">
        <v>636</v>
      </c>
      <c r="C624" s="16" t="s">
        <v>3161</v>
      </c>
      <c r="D624" s="16" t="s">
        <v>31</v>
      </c>
      <c r="E624" s="16" t="s">
        <v>27</v>
      </c>
      <c r="F624" s="16" t="s">
        <v>3182</v>
      </c>
      <c r="G624" s="16" t="s">
        <v>8802</v>
      </c>
      <c r="H624" s="19">
        <v>43567.453067129631</v>
      </c>
      <c r="I624" s="19">
        <v>43572.5</v>
      </c>
      <c r="J624" s="20">
        <v>0.74041666666666661</v>
      </c>
    </row>
    <row r="625" spans="1:10" x14ac:dyDescent="0.25">
      <c r="A625" s="16" t="s">
        <v>9407</v>
      </c>
      <c r="B625" s="16" t="s">
        <v>3495</v>
      </c>
      <c r="C625" s="16" t="s">
        <v>3161</v>
      </c>
      <c r="D625" s="16" t="s">
        <v>33</v>
      </c>
      <c r="E625" s="16" t="s">
        <v>38</v>
      </c>
      <c r="F625" s="16" t="s">
        <v>3182</v>
      </c>
      <c r="G625" s="16" t="s">
        <v>8802</v>
      </c>
      <c r="H625" s="19">
        <v>43567.478738425925</v>
      </c>
      <c r="I625" s="19">
        <v>43572.5</v>
      </c>
      <c r="J625" s="20">
        <v>0.74041666666666661</v>
      </c>
    </row>
    <row r="626" spans="1:10" x14ac:dyDescent="0.25">
      <c r="A626" s="16" t="s">
        <v>9408</v>
      </c>
      <c r="B626" s="16" t="s">
        <v>202</v>
      </c>
      <c r="C626" s="16" t="s">
        <v>3161</v>
      </c>
      <c r="D626" s="16" t="s">
        <v>21</v>
      </c>
      <c r="E626" s="16" t="s">
        <v>10</v>
      </c>
      <c r="F626" s="16" t="s">
        <v>3182</v>
      </c>
      <c r="G626" s="16" t="s">
        <v>8802</v>
      </c>
      <c r="H626" s="19">
        <v>43567.453541666669</v>
      </c>
      <c r="I626" s="19">
        <v>43572.5</v>
      </c>
      <c r="J626" s="20">
        <v>0.74041666666666661</v>
      </c>
    </row>
    <row r="627" spans="1:10" x14ac:dyDescent="0.25">
      <c r="A627" s="16" t="s">
        <v>9409</v>
      </c>
      <c r="B627" s="16" t="s">
        <v>452</v>
      </c>
      <c r="C627" s="16" t="s">
        <v>3161</v>
      </c>
      <c r="D627" s="16" t="s">
        <v>31</v>
      </c>
      <c r="E627" s="16" t="s">
        <v>10</v>
      </c>
      <c r="F627" s="16" t="s">
        <v>3182</v>
      </c>
      <c r="G627" s="16" t="s">
        <v>8802</v>
      </c>
      <c r="H627" s="19">
        <v>43567.499178240738</v>
      </c>
      <c r="I627" s="19">
        <v>43572.5</v>
      </c>
      <c r="J627" s="20">
        <v>0.74041666666666661</v>
      </c>
    </row>
    <row r="628" spans="1:10" x14ac:dyDescent="0.25">
      <c r="A628" s="16" t="s">
        <v>9410</v>
      </c>
      <c r="B628" s="16" t="s">
        <v>336</v>
      </c>
      <c r="C628" s="16" t="s">
        <v>3160</v>
      </c>
      <c r="D628" s="16" t="s">
        <v>31</v>
      </c>
      <c r="E628" s="16" t="s">
        <v>10</v>
      </c>
      <c r="F628" s="16" t="s">
        <v>3182</v>
      </c>
      <c r="G628" s="16" t="s">
        <v>8802</v>
      </c>
      <c r="H628" s="19">
        <v>43571.580810185187</v>
      </c>
      <c r="I628" s="19">
        <v>43572.5</v>
      </c>
      <c r="J628" s="20">
        <v>0.74041666666666661</v>
      </c>
    </row>
    <row r="629" spans="1:10" x14ac:dyDescent="0.25">
      <c r="A629" s="16" t="s">
        <v>9410</v>
      </c>
      <c r="B629" s="16" t="s">
        <v>336</v>
      </c>
      <c r="C629" s="16" t="s">
        <v>3160</v>
      </c>
      <c r="D629" s="16" t="s">
        <v>31</v>
      </c>
      <c r="E629" s="16" t="s">
        <v>10</v>
      </c>
      <c r="F629" s="16" t="s">
        <v>3182</v>
      </c>
      <c r="G629" s="16" t="s">
        <v>4250</v>
      </c>
      <c r="H629" s="19">
        <v>43570.356874999998</v>
      </c>
      <c r="I629" s="19">
        <v>43571.5</v>
      </c>
      <c r="J629" s="20">
        <v>0</v>
      </c>
    </row>
    <row r="630" spans="1:10" x14ac:dyDescent="0.25">
      <c r="A630" s="16" t="s">
        <v>9411</v>
      </c>
      <c r="B630" s="16" t="s">
        <v>3561</v>
      </c>
      <c r="C630" s="16" t="s">
        <v>3166</v>
      </c>
      <c r="D630" s="16" t="s">
        <v>16</v>
      </c>
      <c r="E630" s="16" t="s">
        <v>38</v>
      </c>
      <c r="F630" s="16" t="s">
        <v>3182</v>
      </c>
      <c r="G630" s="16" t="s">
        <v>8802</v>
      </c>
      <c r="H630" s="19">
        <v>43567.733229166668</v>
      </c>
      <c r="I630" s="19">
        <v>43572.5</v>
      </c>
      <c r="J630" s="20">
        <v>0.74041666666666661</v>
      </c>
    </row>
    <row r="631" spans="1:10" x14ac:dyDescent="0.25">
      <c r="A631" s="16" t="s">
        <v>9412</v>
      </c>
      <c r="B631" s="16" t="s">
        <v>616</v>
      </c>
      <c r="C631" s="16" t="s">
        <v>3161</v>
      </c>
      <c r="D631" s="16" t="s">
        <v>43</v>
      </c>
      <c r="E631" s="16" t="s">
        <v>34</v>
      </c>
      <c r="F631" s="16" t="s">
        <v>3185</v>
      </c>
      <c r="G631" s="16" t="s">
        <v>8802</v>
      </c>
      <c r="H631" s="19">
        <v>43567.456504629627</v>
      </c>
      <c r="I631" s="19">
        <v>43572.5</v>
      </c>
      <c r="J631" s="20">
        <v>0.74041666666666661</v>
      </c>
    </row>
    <row r="632" spans="1:10" x14ac:dyDescent="0.25">
      <c r="A632" s="16" t="s">
        <v>9413</v>
      </c>
      <c r="B632" s="16" t="s">
        <v>328</v>
      </c>
      <c r="C632" s="16" t="s">
        <v>3161</v>
      </c>
      <c r="D632" s="16" t="s">
        <v>25</v>
      </c>
      <c r="E632" s="16" t="s">
        <v>14</v>
      </c>
      <c r="F632" s="16" t="s">
        <v>3180</v>
      </c>
      <c r="G632" s="16" t="s">
        <v>8802</v>
      </c>
      <c r="H632" s="19">
        <v>43567.368310185186</v>
      </c>
      <c r="I632" s="19">
        <v>43572.5</v>
      </c>
      <c r="J632" s="20">
        <v>0.74041666666666661</v>
      </c>
    </row>
    <row r="633" spans="1:10" x14ac:dyDescent="0.25">
      <c r="A633" s="16" t="s">
        <v>9414</v>
      </c>
      <c r="B633" s="16" t="s">
        <v>411</v>
      </c>
      <c r="C633" s="16" t="s">
        <v>3161</v>
      </c>
      <c r="D633" s="16" t="s">
        <v>26</v>
      </c>
      <c r="E633" s="16" t="s">
        <v>8</v>
      </c>
      <c r="F633" s="16" t="s">
        <v>3180</v>
      </c>
      <c r="G633" s="16" t="s">
        <v>8802</v>
      </c>
      <c r="H633" s="19">
        <v>43567.464537037034</v>
      </c>
      <c r="I633" s="19">
        <v>43572.5</v>
      </c>
      <c r="J633" s="20">
        <v>0.74041666666666661</v>
      </c>
    </row>
    <row r="634" spans="1:10" x14ac:dyDescent="0.25">
      <c r="A634" s="16" t="s">
        <v>9415</v>
      </c>
      <c r="B634" s="16" t="s">
        <v>105</v>
      </c>
      <c r="C634" s="16" t="s">
        <v>3164</v>
      </c>
      <c r="D634" s="16" t="s">
        <v>31</v>
      </c>
      <c r="E634" s="16" t="s">
        <v>27</v>
      </c>
      <c r="F634" s="16" t="s">
        <v>3182</v>
      </c>
      <c r="G634" s="16" t="s">
        <v>8802</v>
      </c>
      <c r="H634" s="19">
        <v>43570.301550925928</v>
      </c>
      <c r="I634" s="19">
        <v>43572.5</v>
      </c>
      <c r="J634" s="20">
        <v>0.74041666666666661</v>
      </c>
    </row>
    <row r="635" spans="1:10" x14ac:dyDescent="0.25">
      <c r="A635" s="16" t="s">
        <v>9416</v>
      </c>
      <c r="B635" s="16" t="s">
        <v>622</v>
      </c>
      <c r="C635" s="16" t="s">
        <v>3161</v>
      </c>
      <c r="D635" s="16" t="s">
        <v>30</v>
      </c>
      <c r="E635" s="16" t="s">
        <v>24</v>
      </c>
      <c r="F635" s="16" t="s">
        <v>3183</v>
      </c>
      <c r="G635" s="16" t="s">
        <v>8802</v>
      </c>
      <c r="H635" s="19">
        <v>43567.465092592596</v>
      </c>
      <c r="I635" s="19">
        <v>43572.5</v>
      </c>
      <c r="J635" s="20">
        <v>0.74041666666666661</v>
      </c>
    </row>
    <row r="636" spans="1:10" x14ac:dyDescent="0.25">
      <c r="A636" s="16" t="s">
        <v>9417</v>
      </c>
      <c r="B636" s="16" t="s">
        <v>122</v>
      </c>
      <c r="C636" s="16" t="s">
        <v>3161</v>
      </c>
      <c r="D636" s="16" t="s">
        <v>19</v>
      </c>
      <c r="E636" s="16" t="s">
        <v>10</v>
      </c>
      <c r="F636" s="16" t="s">
        <v>3182</v>
      </c>
      <c r="G636" s="16" t="s">
        <v>8802</v>
      </c>
      <c r="H636" s="19">
        <v>43567.376377314817</v>
      </c>
      <c r="I636" s="19">
        <v>43572.5</v>
      </c>
      <c r="J636" s="20">
        <v>0.74041666666666661</v>
      </c>
    </row>
    <row r="637" spans="1:10" x14ac:dyDescent="0.25">
      <c r="A637" s="16" t="s">
        <v>9418</v>
      </c>
      <c r="B637" s="16" t="s">
        <v>689</v>
      </c>
      <c r="C637" s="16" t="s">
        <v>3161</v>
      </c>
      <c r="D637" s="16" t="s">
        <v>30</v>
      </c>
      <c r="E637" s="16" t="s">
        <v>24</v>
      </c>
      <c r="F637" s="16" t="s">
        <v>3183</v>
      </c>
      <c r="G637" s="16" t="s">
        <v>8802</v>
      </c>
      <c r="H637" s="19">
        <v>43567.466261574074</v>
      </c>
      <c r="I637" s="19">
        <v>43572.5</v>
      </c>
      <c r="J637" s="20">
        <v>0.74041666666666661</v>
      </c>
    </row>
    <row r="638" spans="1:10" x14ac:dyDescent="0.25">
      <c r="A638" s="16" t="s">
        <v>9419</v>
      </c>
      <c r="B638" s="16" t="s">
        <v>544</v>
      </c>
      <c r="C638" s="16" t="s">
        <v>3164</v>
      </c>
      <c r="D638" s="16" t="s">
        <v>42</v>
      </c>
      <c r="E638" s="16" t="s">
        <v>17</v>
      </c>
      <c r="F638" s="16" t="s">
        <v>3185</v>
      </c>
      <c r="G638" s="16" t="s">
        <v>8802</v>
      </c>
      <c r="H638" s="19">
        <v>43570.327314814815</v>
      </c>
      <c r="I638" s="19">
        <v>43572.5</v>
      </c>
      <c r="J638" s="20">
        <v>0.74041666666666661</v>
      </c>
    </row>
    <row r="639" spans="1:10" x14ac:dyDescent="0.25">
      <c r="A639" s="16" t="s">
        <v>9420</v>
      </c>
      <c r="B639" s="16" t="s">
        <v>476</v>
      </c>
      <c r="C639" s="16" t="s">
        <v>3161</v>
      </c>
      <c r="D639" s="16" t="s">
        <v>21</v>
      </c>
      <c r="E639" s="16" t="s">
        <v>10</v>
      </c>
      <c r="F639" s="16" t="s">
        <v>3182</v>
      </c>
      <c r="G639" s="16" t="s">
        <v>8802</v>
      </c>
      <c r="H639" s="19">
        <v>43567.363553240742</v>
      </c>
      <c r="I639" s="19">
        <v>43572.5</v>
      </c>
      <c r="J639" s="20">
        <v>0.74041666666666661</v>
      </c>
    </row>
    <row r="640" spans="1:10" x14ac:dyDescent="0.25">
      <c r="A640" s="16" t="s">
        <v>9421</v>
      </c>
      <c r="B640" s="16" t="s">
        <v>278</v>
      </c>
      <c r="C640" s="16" t="s">
        <v>3166</v>
      </c>
      <c r="D640" s="16" t="s">
        <v>31</v>
      </c>
      <c r="E640" s="16" t="s">
        <v>9</v>
      </c>
      <c r="F640" s="16" t="s">
        <v>3184</v>
      </c>
      <c r="G640" s="16" t="s">
        <v>8802</v>
      </c>
      <c r="H640" s="19">
        <v>43570.335763888892</v>
      </c>
      <c r="I640" s="19">
        <v>43572.5</v>
      </c>
      <c r="J640" s="20">
        <v>0.74041666666666661</v>
      </c>
    </row>
    <row r="641" spans="1:10" x14ac:dyDescent="0.25">
      <c r="A641" s="16" t="s">
        <v>9422</v>
      </c>
      <c r="B641" s="16" t="s">
        <v>506</v>
      </c>
      <c r="C641" s="16" t="s">
        <v>3166</v>
      </c>
      <c r="D641" s="16" t="s">
        <v>28</v>
      </c>
      <c r="E641" s="16" t="s">
        <v>14</v>
      </c>
      <c r="F641" s="16" t="s">
        <v>3180</v>
      </c>
      <c r="G641" s="16" t="s">
        <v>8802</v>
      </c>
      <c r="H641" s="19">
        <v>43570.361875000002</v>
      </c>
      <c r="I641" s="19">
        <v>43572.5</v>
      </c>
      <c r="J641" s="20">
        <v>0.74041666666666661</v>
      </c>
    </row>
    <row r="642" spans="1:10" x14ac:dyDescent="0.25">
      <c r="A642" s="16" t="s">
        <v>9423</v>
      </c>
      <c r="B642" s="16" t="s">
        <v>3372</v>
      </c>
      <c r="C642" s="16" t="s">
        <v>3160</v>
      </c>
      <c r="D642" s="16" t="s">
        <v>42</v>
      </c>
      <c r="E642" s="16" t="s">
        <v>23</v>
      </c>
      <c r="F642" s="16" t="s">
        <v>3183</v>
      </c>
      <c r="G642" s="16" t="s">
        <v>8802</v>
      </c>
      <c r="H642" s="19">
        <v>43571.525381944448</v>
      </c>
      <c r="I642" s="19">
        <v>43572.5</v>
      </c>
      <c r="J642" s="20">
        <v>0.74041666666666661</v>
      </c>
    </row>
    <row r="643" spans="1:10" x14ac:dyDescent="0.25">
      <c r="A643" s="16" t="s">
        <v>9423</v>
      </c>
      <c r="B643" s="16" t="s">
        <v>3372</v>
      </c>
      <c r="C643" s="16" t="s">
        <v>3160</v>
      </c>
      <c r="D643" s="16" t="s">
        <v>42</v>
      </c>
      <c r="E643" s="16" t="s">
        <v>23</v>
      </c>
      <c r="F643" s="16" t="s">
        <v>3183</v>
      </c>
      <c r="G643" s="16" t="s">
        <v>4250</v>
      </c>
      <c r="H643" s="19">
        <v>43567.574050925927</v>
      </c>
      <c r="I643" s="19">
        <v>43570.5</v>
      </c>
      <c r="J643" s="20">
        <v>0</v>
      </c>
    </row>
    <row r="644" spans="1:10" x14ac:dyDescent="0.25">
      <c r="A644" s="16" t="s">
        <v>9424</v>
      </c>
      <c r="B644" s="16" t="s">
        <v>228</v>
      </c>
      <c r="C644" s="16" t="s">
        <v>3166</v>
      </c>
      <c r="D644" s="16" t="s">
        <v>28</v>
      </c>
      <c r="E644" s="16" t="s">
        <v>14</v>
      </c>
      <c r="F644" s="16" t="s">
        <v>3180</v>
      </c>
      <c r="G644" s="16" t="s">
        <v>8802</v>
      </c>
      <c r="H644" s="19">
        <v>43570.364282407405</v>
      </c>
      <c r="I644" s="19">
        <v>43572.5</v>
      </c>
      <c r="J644" s="20">
        <v>0.74041666666666661</v>
      </c>
    </row>
    <row r="645" spans="1:10" x14ac:dyDescent="0.25">
      <c r="A645" s="16" t="s">
        <v>9425</v>
      </c>
      <c r="B645" s="16" t="s">
        <v>740</v>
      </c>
      <c r="C645" s="16" t="s">
        <v>3166</v>
      </c>
      <c r="D645" s="16" t="s">
        <v>31</v>
      </c>
      <c r="E645" s="16" t="s">
        <v>8</v>
      </c>
      <c r="F645" s="16" t="s">
        <v>3180</v>
      </c>
      <c r="G645" s="16" t="s">
        <v>8802</v>
      </c>
      <c r="H645" s="19">
        <v>43570.28800925926</v>
      </c>
      <c r="I645" s="19">
        <v>43572.5</v>
      </c>
      <c r="J645" s="20">
        <v>0.74041666666666661</v>
      </c>
    </row>
    <row r="646" spans="1:10" x14ac:dyDescent="0.25">
      <c r="A646" s="16" t="s">
        <v>9426</v>
      </c>
      <c r="B646" s="16" t="s">
        <v>3491</v>
      </c>
      <c r="C646" s="16" t="s">
        <v>3161</v>
      </c>
      <c r="D646" s="16" t="s">
        <v>29</v>
      </c>
      <c r="E646" s="16" t="s">
        <v>23</v>
      </c>
      <c r="F646" s="16" t="s">
        <v>3183</v>
      </c>
      <c r="G646" s="16" t="s">
        <v>8802</v>
      </c>
      <c r="H646" s="19">
        <v>43567.47284722222</v>
      </c>
      <c r="I646" s="19">
        <v>43572.5</v>
      </c>
      <c r="J646" s="20">
        <v>0.74041666666666661</v>
      </c>
    </row>
    <row r="647" spans="1:10" x14ac:dyDescent="0.25">
      <c r="A647" s="16" t="s">
        <v>9427</v>
      </c>
      <c r="B647" s="16" t="s">
        <v>519</v>
      </c>
      <c r="C647" s="16" t="s">
        <v>3166</v>
      </c>
      <c r="D647" s="16" t="s">
        <v>42</v>
      </c>
      <c r="E647" s="16" t="s">
        <v>17</v>
      </c>
      <c r="F647" s="16" t="s">
        <v>3185</v>
      </c>
      <c r="G647" s="16" t="s">
        <v>8802</v>
      </c>
      <c r="H647" s="19">
        <v>43570.326319444444</v>
      </c>
      <c r="I647" s="19">
        <v>43572.5</v>
      </c>
      <c r="J647" s="20">
        <v>0.74041666666666661</v>
      </c>
    </row>
    <row r="648" spans="1:10" x14ac:dyDescent="0.25">
      <c r="A648" s="16" t="s">
        <v>9428</v>
      </c>
      <c r="B648" s="16" t="s">
        <v>528</v>
      </c>
      <c r="C648" s="16" t="s">
        <v>3166</v>
      </c>
      <c r="D648" s="16" t="s">
        <v>20</v>
      </c>
      <c r="E648" s="16" t="s">
        <v>14</v>
      </c>
      <c r="F648" s="16" t="s">
        <v>3180</v>
      </c>
      <c r="G648" s="16" t="s">
        <v>8802</v>
      </c>
      <c r="H648" s="19">
        <v>43570.366053240738</v>
      </c>
      <c r="I648" s="19">
        <v>43572.5</v>
      </c>
      <c r="J648" s="20">
        <v>0.74041666666666661</v>
      </c>
    </row>
    <row r="649" spans="1:10" x14ac:dyDescent="0.25">
      <c r="A649" s="16" t="s">
        <v>9429</v>
      </c>
      <c r="B649" s="16" t="s">
        <v>189</v>
      </c>
      <c r="C649" s="16" t="s">
        <v>3161</v>
      </c>
      <c r="D649" s="16" t="s">
        <v>31</v>
      </c>
      <c r="E649" s="16" t="s">
        <v>10</v>
      </c>
      <c r="F649" s="16" t="s">
        <v>3182</v>
      </c>
      <c r="G649" s="16" t="s">
        <v>8802</v>
      </c>
      <c r="H649" s="19">
        <v>43567.338831018518</v>
      </c>
      <c r="I649" s="19">
        <v>43572.5</v>
      </c>
      <c r="J649" s="20">
        <v>0.74041666666666661</v>
      </c>
    </row>
    <row r="650" spans="1:10" x14ac:dyDescent="0.25">
      <c r="A650" s="16" t="s">
        <v>9430</v>
      </c>
      <c r="B650" s="16" t="s">
        <v>221</v>
      </c>
      <c r="C650" s="16" t="s">
        <v>3161</v>
      </c>
      <c r="D650" s="16" t="s">
        <v>29</v>
      </c>
      <c r="E650" s="16" t="s">
        <v>17</v>
      </c>
      <c r="F650" s="16" t="s">
        <v>3185</v>
      </c>
      <c r="G650" s="16" t="s">
        <v>8802</v>
      </c>
      <c r="H650" s="19">
        <v>43567.476064814815</v>
      </c>
      <c r="I650" s="19">
        <v>43572.5</v>
      </c>
      <c r="J650" s="20">
        <v>0.74041666666666661</v>
      </c>
    </row>
    <row r="651" spans="1:10" x14ac:dyDescent="0.25">
      <c r="A651" s="16" t="s">
        <v>9431</v>
      </c>
      <c r="B651" s="16" t="s">
        <v>357</v>
      </c>
      <c r="C651" s="16" t="s">
        <v>3161</v>
      </c>
      <c r="D651" s="16" t="s">
        <v>25</v>
      </c>
      <c r="E651" s="16" t="s">
        <v>14</v>
      </c>
      <c r="F651" s="16" t="s">
        <v>3180</v>
      </c>
      <c r="G651" s="16" t="s">
        <v>8802</v>
      </c>
      <c r="H651" s="19">
        <v>43567.37159722222</v>
      </c>
      <c r="I651" s="19">
        <v>43572.5</v>
      </c>
      <c r="J651" s="20">
        <v>0.74041666666666661</v>
      </c>
    </row>
    <row r="652" spans="1:10" x14ac:dyDescent="0.25">
      <c r="A652" s="16" t="s">
        <v>9432</v>
      </c>
      <c r="B652" s="16" t="s">
        <v>800</v>
      </c>
      <c r="C652" s="16" t="s">
        <v>3164</v>
      </c>
      <c r="D652" s="16" t="s">
        <v>43</v>
      </c>
      <c r="E652" s="16" t="s">
        <v>39</v>
      </c>
      <c r="F652" s="16" t="s">
        <v>3181</v>
      </c>
      <c r="G652" s="16" t="s">
        <v>8802</v>
      </c>
      <c r="H652" s="19">
        <v>43570.367465277777</v>
      </c>
      <c r="I652" s="19">
        <v>43572.5</v>
      </c>
      <c r="J652" s="20">
        <v>0.74041666666666661</v>
      </c>
    </row>
    <row r="653" spans="1:10" x14ac:dyDescent="0.25">
      <c r="A653" s="16" t="s">
        <v>9433</v>
      </c>
      <c r="B653" s="16" t="s">
        <v>3441</v>
      </c>
      <c r="C653" s="16" t="s">
        <v>3161</v>
      </c>
      <c r="D653" s="16" t="s">
        <v>31</v>
      </c>
      <c r="E653" s="16" t="s">
        <v>23</v>
      </c>
      <c r="F653" s="16" t="s">
        <v>3183</v>
      </c>
      <c r="G653" s="16" t="s">
        <v>8802</v>
      </c>
      <c r="H653" s="19">
        <v>43567.340613425928</v>
      </c>
      <c r="I653" s="19">
        <v>43572.5</v>
      </c>
      <c r="J653" s="20">
        <v>0.74041666666666661</v>
      </c>
    </row>
    <row r="654" spans="1:10" x14ac:dyDescent="0.25">
      <c r="A654" s="16" t="s">
        <v>9434</v>
      </c>
      <c r="B654" s="16" t="s">
        <v>621</v>
      </c>
      <c r="C654" s="16" t="s">
        <v>3166</v>
      </c>
      <c r="D654" s="16" t="s">
        <v>42</v>
      </c>
      <c r="E654" s="16" t="s">
        <v>17</v>
      </c>
      <c r="F654" s="16" t="s">
        <v>3185</v>
      </c>
      <c r="G654" s="16" t="s">
        <v>8802</v>
      </c>
      <c r="H654" s="19">
        <v>43570.367743055554</v>
      </c>
      <c r="I654" s="19">
        <v>43572.5</v>
      </c>
      <c r="J654" s="20">
        <v>0.74041666666666661</v>
      </c>
    </row>
    <row r="655" spans="1:10" x14ac:dyDescent="0.25">
      <c r="A655" s="16" t="s">
        <v>9435</v>
      </c>
      <c r="B655" s="16" t="s">
        <v>617</v>
      </c>
      <c r="C655" s="16" t="s">
        <v>3161</v>
      </c>
      <c r="D655" s="16" t="s">
        <v>31</v>
      </c>
      <c r="E655" s="16" t="s">
        <v>14</v>
      </c>
      <c r="F655" s="16" t="s">
        <v>3180</v>
      </c>
      <c r="G655" s="16" t="s">
        <v>8802</v>
      </c>
      <c r="H655" s="19">
        <v>43567.307743055557</v>
      </c>
      <c r="I655" s="19">
        <v>43572.5</v>
      </c>
      <c r="J655" s="20">
        <v>0.74041666666666661</v>
      </c>
    </row>
    <row r="656" spans="1:10" x14ac:dyDescent="0.25">
      <c r="A656" s="16" t="s">
        <v>9436</v>
      </c>
      <c r="B656" s="16" t="s">
        <v>109</v>
      </c>
      <c r="C656" s="16" t="s">
        <v>3161</v>
      </c>
      <c r="D656" s="16" t="s">
        <v>26</v>
      </c>
      <c r="E656" s="16" t="s">
        <v>27</v>
      </c>
      <c r="F656" s="16" t="s">
        <v>3182</v>
      </c>
      <c r="G656" s="16" t="s">
        <v>8802</v>
      </c>
      <c r="H656" s="19">
        <v>43567.476273148146</v>
      </c>
      <c r="I656" s="19">
        <v>43572.5</v>
      </c>
      <c r="J656" s="20">
        <v>0.74041666666666661</v>
      </c>
    </row>
    <row r="657" spans="1:10" x14ac:dyDescent="0.25">
      <c r="A657" s="16" t="s">
        <v>9437</v>
      </c>
      <c r="B657" s="16" t="s">
        <v>560</v>
      </c>
      <c r="C657" s="16" t="s">
        <v>3160</v>
      </c>
      <c r="D657" s="16" t="s">
        <v>26</v>
      </c>
      <c r="E657" s="16" t="s">
        <v>9</v>
      </c>
      <c r="F657" s="16" t="s">
        <v>3184</v>
      </c>
      <c r="G657" s="16" t="s">
        <v>8802</v>
      </c>
      <c r="H657" s="19">
        <v>43571.286249999997</v>
      </c>
      <c r="I657" s="19">
        <v>43572.5</v>
      </c>
      <c r="J657" s="20">
        <v>0.74041666666666661</v>
      </c>
    </row>
    <row r="658" spans="1:10" x14ac:dyDescent="0.25">
      <c r="A658" s="16" t="s">
        <v>9438</v>
      </c>
      <c r="B658" s="16" t="s">
        <v>299</v>
      </c>
      <c r="C658" s="16" t="s">
        <v>3160</v>
      </c>
      <c r="D658" s="16" t="s">
        <v>42</v>
      </c>
      <c r="E658" s="16" t="s">
        <v>35</v>
      </c>
      <c r="F658" s="16" t="s">
        <v>3183</v>
      </c>
      <c r="G658" s="16" t="s">
        <v>8802</v>
      </c>
      <c r="H658" s="19">
        <v>43571.298067129632</v>
      </c>
      <c r="I658" s="19">
        <v>43572.5</v>
      </c>
      <c r="J658" s="20">
        <v>0.74041666666666661</v>
      </c>
    </row>
    <row r="659" spans="1:10" x14ac:dyDescent="0.25">
      <c r="A659" s="16" t="s">
        <v>9439</v>
      </c>
      <c r="B659" s="16" t="s">
        <v>3851</v>
      </c>
      <c r="C659" s="16" t="s">
        <v>3160</v>
      </c>
      <c r="D659" s="16" t="s">
        <v>31</v>
      </c>
      <c r="E659" s="16" t="s">
        <v>38</v>
      </c>
      <c r="F659" s="16" t="s">
        <v>3182</v>
      </c>
      <c r="G659" s="16" t="s">
        <v>8802</v>
      </c>
      <c r="H659" s="19">
        <v>43571.29415509259</v>
      </c>
      <c r="I659" s="19">
        <v>43572.5</v>
      </c>
      <c r="J659" s="20">
        <v>0.74041666666666661</v>
      </c>
    </row>
    <row r="660" spans="1:10" x14ac:dyDescent="0.25">
      <c r="A660" s="16" t="s">
        <v>9440</v>
      </c>
      <c r="B660" s="16" t="s">
        <v>3935</v>
      </c>
      <c r="C660" s="16" t="s">
        <v>3160</v>
      </c>
      <c r="D660" s="16" t="s">
        <v>31</v>
      </c>
      <c r="E660" s="16" t="s">
        <v>23</v>
      </c>
      <c r="F660" s="16" t="s">
        <v>3183</v>
      </c>
      <c r="G660" s="16" t="s">
        <v>8802</v>
      </c>
      <c r="H660" s="19">
        <v>43571.319421296299</v>
      </c>
      <c r="I660" s="19">
        <v>43572.5</v>
      </c>
      <c r="J660" s="20">
        <v>0.74041666666666661</v>
      </c>
    </row>
    <row r="661" spans="1:10" x14ac:dyDescent="0.25">
      <c r="A661" s="16" t="s">
        <v>9441</v>
      </c>
      <c r="B661" s="16" t="s">
        <v>3274</v>
      </c>
      <c r="C661" s="16" t="s">
        <v>3160</v>
      </c>
      <c r="D661" s="16" t="s">
        <v>42</v>
      </c>
      <c r="E661" s="16" t="s">
        <v>38</v>
      </c>
      <c r="F661" s="16" t="s">
        <v>3182</v>
      </c>
      <c r="G661" s="16" t="s">
        <v>8802</v>
      </c>
      <c r="H661" s="19">
        <v>43571.294641203705</v>
      </c>
      <c r="I661" s="19">
        <v>43572.5</v>
      </c>
      <c r="J661" s="20">
        <v>0.74041666666666661</v>
      </c>
    </row>
    <row r="662" spans="1:10" x14ac:dyDescent="0.25">
      <c r="A662" s="16" t="s">
        <v>9442</v>
      </c>
      <c r="B662" s="16" t="s">
        <v>498</v>
      </c>
      <c r="C662" s="16" t="s">
        <v>3166</v>
      </c>
      <c r="D662" s="16" t="s">
        <v>28</v>
      </c>
      <c r="E662" s="16" t="s">
        <v>14</v>
      </c>
      <c r="F662" s="16" t="s">
        <v>3180</v>
      </c>
      <c r="G662" s="16" t="s">
        <v>8802</v>
      </c>
      <c r="H662" s="19">
        <v>43570.390648148146</v>
      </c>
      <c r="I662" s="19">
        <v>43572.5</v>
      </c>
      <c r="J662" s="20">
        <v>0.74041666666666661</v>
      </c>
    </row>
    <row r="663" spans="1:10" x14ac:dyDescent="0.25">
      <c r="A663" s="16" t="s">
        <v>9443</v>
      </c>
      <c r="B663" s="16" t="s">
        <v>81</v>
      </c>
      <c r="C663" s="16" t="s">
        <v>3160</v>
      </c>
      <c r="D663" s="16" t="s">
        <v>32</v>
      </c>
      <c r="E663" s="16" t="s">
        <v>13</v>
      </c>
      <c r="F663" s="16" t="s">
        <v>3181</v>
      </c>
      <c r="G663" s="16" t="s">
        <v>8802</v>
      </c>
      <c r="H663" s="19">
        <v>43571.297361111108</v>
      </c>
      <c r="I663" s="19">
        <v>43572.5</v>
      </c>
      <c r="J663" s="20">
        <v>0.74041666666666661</v>
      </c>
    </row>
    <row r="664" spans="1:10" x14ac:dyDescent="0.25">
      <c r="A664" s="16" t="s">
        <v>9444</v>
      </c>
      <c r="B664" s="16" t="s">
        <v>3687</v>
      </c>
      <c r="C664" s="16" t="s">
        <v>3160</v>
      </c>
      <c r="D664" s="16" t="s">
        <v>42</v>
      </c>
      <c r="E664" s="16" t="s">
        <v>38</v>
      </c>
      <c r="F664" s="16" t="s">
        <v>3182</v>
      </c>
      <c r="G664" s="16" t="s">
        <v>8802</v>
      </c>
      <c r="H664" s="19">
        <v>43571.367430555554</v>
      </c>
      <c r="I664" s="19">
        <v>43572.5</v>
      </c>
      <c r="J664" s="20">
        <v>0.74041666666666661</v>
      </c>
    </row>
    <row r="665" spans="1:10" x14ac:dyDescent="0.25">
      <c r="A665" s="16" t="s">
        <v>9444</v>
      </c>
      <c r="B665" s="16" t="s">
        <v>3687</v>
      </c>
      <c r="C665" s="16" t="s">
        <v>3160</v>
      </c>
      <c r="D665" s="16" t="s">
        <v>42</v>
      </c>
      <c r="E665" s="16" t="s">
        <v>38</v>
      </c>
      <c r="F665" s="16" t="s">
        <v>3182</v>
      </c>
      <c r="G665" s="16" t="s">
        <v>4250</v>
      </c>
      <c r="H665" s="19">
        <v>43570.395416666666</v>
      </c>
      <c r="I665" s="19">
        <v>43571.5</v>
      </c>
      <c r="J665" s="20">
        <v>0</v>
      </c>
    </row>
    <row r="666" spans="1:10" x14ac:dyDescent="0.25">
      <c r="A666" s="16" t="s">
        <v>9445</v>
      </c>
      <c r="B666" s="16" t="s">
        <v>154</v>
      </c>
      <c r="C666" s="16" t="s">
        <v>3160</v>
      </c>
      <c r="D666" s="16" t="s">
        <v>42</v>
      </c>
      <c r="E666" s="16" t="s">
        <v>35</v>
      </c>
      <c r="F666" s="16" t="s">
        <v>3183</v>
      </c>
      <c r="G666" s="16" t="s">
        <v>8802</v>
      </c>
      <c r="H666" s="19">
        <v>43571.301452546293</v>
      </c>
      <c r="I666" s="19">
        <v>43572.5</v>
      </c>
      <c r="J666" s="20">
        <v>0.74041666666666661</v>
      </c>
    </row>
    <row r="667" spans="1:10" x14ac:dyDescent="0.25">
      <c r="A667" s="16" t="s">
        <v>9446</v>
      </c>
      <c r="B667" s="16" t="s">
        <v>245</v>
      </c>
      <c r="C667" s="16" t="s">
        <v>3166</v>
      </c>
      <c r="D667" s="16" t="s">
        <v>21</v>
      </c>
      <c r="E667" s="16" t="s">
        <v>8</v>
      </c>
      <c r="F667" s="16" t="s">
        <v>3180</v>
      </c>
      <c r="G667" s="16" t="s">
        <v>8802</v>
      </c>
      <c r="H667" s="19">
        <v>43570.47724537037</v>
      </c>
      <c r="I667" s="19">
        <v>43572.5</v>
      </c>
      <c r="J667" s="20">
        <v>0.74041666666666661</v>
      </c>
    </row>
    <row r="668" spans="1:10" x14ac:dyDescent="0.25">
      <c r="A668" s="16" t="s">
        <v>9447</v>
      </c>
      <c r="B668" s="16" t="s">
        <v>660</v>
      </c>
      <c r="C668" s="16" t="s">
        <v>3160</v>
      </c>
      <c r="D668" s="16" t="s">
        <v>42</v>
      </c>
      <c r="E668" s="16" t="s">
        <v>24</v>
      </c>
      <c r="F668" s="16" t="s">
        <v>3183</v>
      </c>
      <c r="G668" s="16" t="s">
        <v>8802</v>
      </c>
      <c r="H668" s="19">
        <v>43571.298541666663</v>
      </c>
      <c r="I668" s="19">
        <v>43572.5</v>
      </c>
      <c r="J668" s="20">
        <v>0.74041666666666661</v>
      </c>
    </row>
    <row r="669" spans="1:10" x14ac:dyDescent="0.25">
      <c r="A669" s="16" t="s">
        <v>9448</v>
      </c>
      <c r="B669" s="16" t="s">
        <v>3689</v>
      </c>
      <c r="C669" s="16" t="s">
        <v>3160</v>
      </c>
      <c r="D669" s="16" t="s">
        <v>42</v>
      </c>
      <c r="E669" s="16" t="s">
        <v>38</v>
      </c>
      <c r="F669" s="16" t="s">
        <v>3182</v>
      </c>
      <c r="G669" s="16" t="s">
        <v>8802</v>
      </c>
      <c r="H669" s="19">
        <v>43571.689629629633</v>
      </c>
      <c r="I669" s="19">
        <v>43572.5</v>
      </c>
      <c r="J669" s="20">
        <v>0.74041666666666661</v>
      </c>
    </row>
    <row r="670" spans="1:10" x14ac:dyDescent="0.25">
      <c r="A670" s="16" t="s">
        <v>9448</v>
      </c>
      <c r="B670" s="16" t="s">
        <v>3689</v>
      </c>
      <c r="C670" s="16" t="s">
        <v>3160</v>
      </c>
      <c r="D670" s="16" t="s">
        <v>42</v>
      </c>
      <c r="E670" s="16" t="s">
        <v>38</v>
      </c>
      <c r="F670" s="16" t="s">
        <v>3182</v>
      </c>
      <c r="G670" s="16" t="s">
        <v>4250</v>
      </c>
      <c r="H670" s="19">
        <v>43570.400289351855</v>
      </c>
      <c r="I670" s="19">
        <v>43571.5</v>
      </c>
      <c r="J670" s="20">
        <v>0</v>
      </c>
    </row>
    <row r="671" spans="1:10" x14ac:dyDescent="0.25">
      <c r="A671" s="16" t="s">
        <v>9449</v>
      </c>
      <c r="B671" s="16" t="s">
        <v>326</v>
      </c>
      <c r="C671" s="16" t="s">
        <v>3160</v>
      </c>
      <c r="D671" s="16" t="s">
        <v>42</v>
      </c>
      <c r="E671" s="16" t="s">
        <v>17</v>
      </c>
      <c r="F671" s="16" t="s">
        <v>3185</v>
      </c>
      <c r="G671" s="16" t="s">
        <v>8802</v>
      </c>
      <c r="H671" s="19">
        <v>43571.300439814811</v>
      </c>
      <c r="I671" s="19">
        <v>43572.5</v>
      </c>
      <c r="J671" s="20">
        <v>0.74041666666666661</v>
      </c>
    </row>
    <row r="672" spans="1:10" x14ac:dyDescent="0.25">
      <c r="A672" s="16" t="s">
        <v>9450</v>
      </c>
      <c r="B672" s="16" t="s">
        <v>291</v>
      </c>
      <c r="C672" s="16" t="s">
        <v>3164</v>
      </c>
      <c r="D672" s="16" t="s">
        <v>31</v>
      </c>
      <c r="E672" s="16" t="s">
        <v>14</v>
      </c>
      <c r="F672" s="16" t="s">
        <v>3180</v>
      </c>
      <c r="G672" s="16" t="s">
        <v>8802</v>
      </c>
      <c r="H672" s="19">
        <v>43570.488344907404</v>
      </c>
      <c r="I672" s="19">
        <v>43572.5</v>
      </c>
      <c r="J672" s="20">
        <v>0.74041666666666661</v>
      </c>
    </row>
    <row r="673" spans="1:10" x14ac:dyDescent="0.25">
      <c r="A673" s="16" t="s">
        <v>9451</v>
      </c>
      <c r="B673" s="16" t="s">
        <v>206</v>
      </c>
      <c r="C673" s="16" t="s">
        <v>3160</v>
      </c>
      <c r="D673" s="16" t="s">
        <v>31</v>
      </c>
      <c r="E673" s="16" t="s">
        <v>9</v>
      </c>
      <c r="F673" s="16" t="s">
        <v>3184</v>
      </c>
      <c r="G673" s="16" t="s">
        <v>8802</v>
      </c>
      <c r="H673" s="19">
        <v>43571.300891203704</v>
      </c>
      <c r="I673" s="19">
        <v>43572.5</v>
      </c>
      <c r="J673" s="20">
        <v>0.74041666666666661</v>
      </c>
    </row>
    <row r="674" spans="1:10" x14ac:dyDescent="0.25">
      <c r="A674" s="16" t="s">
        <v>9452</v>
      </c>
      <c r="B674" s="16" t="s">
        <v>453</v>
      </c>
      <c r="C674" s="16" t="s">
        <v>3166</v>
      </c>
      <c r="D674" s="16" t="s">
        <v>32</v>
      </c>
      <c r="E674" s="16" t="s">
        <v>14</v>
      </c>
      <c r="F674" s="16" t="s">
        <v>3180</v>
      </c>
      <c r="G674" s="16" t="s">
        <v>8802</v>
      </c>
      <c r="H674" s="19">
        <v>43570.405312499999</v>
      </c>
      <c r="I674" s="19">
        <v>43572.5</v>
      </c>
      <c r="J674" s="20">
        <v>0.74041666666666661</v>
      </c>
    </row>
    <row r="675" spans="1:10" x14ac:dyDescent="0.25">
      <c r="A675" s="16" t="s">
        <v>9453</v>
      </c>
      <c r="B675" s="16" t="s">
        <v>3879</v>
      </c>
      <c r="C675" s="16" t="s">
        <v>3160</v>
      </c>
      <c r="D675" s="16" t="s">
        <v>42</v>
      </c>
      <c r="E675" s="16" t="s">
        <v>38</v>
      </c>
      <c r="F675" s="16" t="s">
        <v>3182</v>
      </c>
      <c r="G675" s="16" t="s">
        <v>8802</v>
      </c>
      <c r="H675" s="19">
        <v>43571.33403356481</v>
      </c>
      <c r="I675" s="19">
        <v>43572.5</v>
      </c>
      <c r="J675" s="20">
        <v>0.74041666666666661</v>
      </c>
    </row>
    <row r="676" spans="1:10" x14ac:dyDescent="0.25">
      <c r="A676" s="16" t="s">
        <v>9454</v>
      </c>
      <c r="B676" s="16" t="s">
        <v>626</v>
      </c>
      <c r="C676" s="16" t="s">
        <v>3160</v>
      </c>
      <c r="D676" s="16" t="s">
        <v>31</v>
      </c>
      <c r="E676" s="16" t="s">
        <v>22</v>
      </c>
      <c r="F676" s="16" t="s">
        <v>3182</v>
      </c>
      <c r="G676" s="16" t="s">
        <v>8802</v>
      </c>
      <c r="H676" s="19">
        <v>43571.49726851852</v>
      </c>
      <c r="I676" s="19">
        <v>43572.5</v>
      </c>
      <c r="J676" s="20">
        <v>0.74041666666666661</v>
      </c>
    </row>
    <row r="677" spans="1:10" x14ac:dyDescent="0.25">
      <c r="A677" s="16" t="s">
        <v>9454</v>
      </c>
      <c r="B677" s="16" t="s">
        <v>626</v>
      </c>
      <c r="C677" s="16" t="s">
        <v>3160</v>
      </c>
      <c r="D677" s="16" t="s">
        <v>31</v>
      </c>
      <c r="E677" s="16" t="s">
        <v>22</v>
      </c>
      <c r="F677" s="16" t="s">
        <v>3182</v>
      </c>
      <c r="G677" s="16" t="s">
        <v>4250</v>
      </c>
      <c r="H677" s="19">
        <v>43570.510370370372</v>
      </c>
      <c r="I677" s="19">
        <v>43571.5</v>
      </c>
      <c r="J677" s="20">
        <v>0</v>
      </c>
    </row>
    <row r="678" spans="1:10" x14ac:dyDescent="0.25">
      <c r="A678" s="16" t="s">
        <v>9455</v>
      </c>
      <c r="B678" s="16" t="s">
        <v>776</v>
      </c>
      <c r="C678" s="16" t="s">
        <v>3160</v>
      </c>
      <c r="D678" s="16" t="s">
        <v>31</v>
      </c>
      <c r="E678" s="16" t="s">
        <v>22</v>
      </c>
      <c r="F678" s="16" t="s">
        <v>3182</v>
      </c>
      <c r="G678" s="16" t="s">
        <v>8802</v>
      </c>
      <c r="H678" s="19">
        <v>43571.301504629628</v>
      </c>
      <c r="I678" s="19">
        <v>43572.5</v>
      </c>
      <c r="J678" s="20">
        <v>0.74041666666666661</v>
      </c>
    </row>
    <row r="679" spans="1:10" x14ac:dyDescent="0.25">
      <c r="A679" s="16" t="s">
        <v>9456</v>
      </c>
      <c r="B679" s="16" t="s">
        <v>3627</v>
      </c>
      <c r="C679" s="16" t="s">
        <v>3160</v>
      </c>
      <c r="D679" s="16" t="s">
        <v>42</v>
      </c>
      <c r="E679" s="16" t="s">
        <v>38</v>
      </c>
      <c r="F679" s="16" t="s">
        <v>3182</v>
      </c>
      <c r="G679" s="16" t="s">
        <v>8802</v>
      </c>
      <c r="H679" s="19">
        <v>43571.466226851851</v>
      </c>
      <c r="I679" s="19">
        <v>43572.5</v>
      </c>
      <c r="J679" s="20">
        <v>0.74041666666666661</v>
      </c>
    </row>
    <row r="680" spans="1:10" x14ac:dyDescent="0.25">
      <c r="A680" s="16" t="s">
        <v>9456</v>
      </c>
      <c r="B680" s="16" t="s">
        <v>3627</v>
      </c>
      <c r="C680" s="16" t="s">
        <v>3160</v>
      </c>
      <c r="D680" s="16" t="s">
        <v>42</v>
      </c>
      <c r="E680" s="16" t="s">
        <v>38</v>
      </c>
      <c r="F680" s="16" t="s">
        <v>3182</v>
      </c>
      <c r="G680" s="16" t="s">
        <v>4250</v>
      </c>
      <c r="H680" s="19">
        <v>43570.513599537036</v>
      </c>
      <c r="I680" s="19">
        <v>43571.5</v>
      </c>
      <c r="J680" s="20">
        <v>0</v>
      </c>
    </row>
    <row r="681" spans="1:10" x14ac:dyDescent="0.25">
      <c r="A681" s="16" t="s">
        <v>9457</v>
      </c>
      <c r="B681" s="16" t="s">
        <v>475</v>
      </c>
      <c r="C681" s="16" t="s">
        <v>3160</v>
      </c>
      <c r="D681" s="16" t="s">
        <v>31</v>
      </c>
      <c r="E681" s="16" t="s">
        <v>27</v>
      </c>
      <c r="F681" s="16" t="s">
        <v>3182</v>
      </c>
      <c r="G681" s="16" t="s">
        <v>8802</v>
      </c>
      <c r="H681" s="19">
        <v>43571.301574074074</v>
      </c>
      <c r="I681" s="19">
        <v>43572.5</v>
      </c>
      <c r="J681" s="20">
        <v>0.74041666666666661</v>
      </c>
    </row>
    <row r="682" spans="1:10" x14ac:dyDescent="0.25">
      <c r="A682" s="16" t="s">
        <v>9458</v>
      </c>
      <c r="B682" s="16" t="s">
        <v>3698</v>
      </c>
      <c r="C682" s="16" t="s">
        <v>3166</v>
      </c>
      <c r="D682" s="16" t="s">
        <v>42</v>
      </c>
      <c r="E682" s="16" t="s">
        <v>23</v>
      </c>
      <c r="F682" s="16" t="s">
        <v>3183</v>
      </c>
      <c r="G682" s="16" t="s">
        <v>8802</v>
      </c>
      <c r="H682" s="19">
        <v>43570.413263888891</v>
      </c>
      <c r="I682" s="19">
        <v>43572.5</v>
      </c>
      <c r="J682" s="20">
        <v>0.74041666666666661</v>
      </c>
    </row>
    <row r="683" spans="1:10" x14ac:dyDescent="0.25">
      <c r="A683" s="16" t="s">
        <v>9459</v>
      </c>
      <c r="B683" s="16" t="s">
        <v>747</v>
      </c>
      <c r="C683" s="16" t="s">
        <v>3160</v>
      </c>
      <c r="D683" s="16" t="s">
        <v>32</v>
      </c>
      <c r="E683" s="16" t="s">
        <v>24</v>
      </c>
      <c r="F683" s="16" t="s">
        <v>3183</v>
      </c>
      <c r="G683" s="16" t="s">
        <v>8802</v>
      </c>
      <c r="H683" s="19">
        <v>43571.302916666667</v>
      </c>
      <c r="I683" s="19">
        <v>43572.5</v>
      </c>
      <c r="J683" s="20">
        <v>0.74041666666666661</v>
      </c>
    </row>
    <row r="684" spans="1:10" x14ac:dyDescent="0.25">
      <c r="A684" s="16" t="s">
        <v>9460</v>
      </c>
      <c r="B684" s="16" t="s">
        <v>88</v>
      </c>
      <c r="C684" s="16" t="s">
        <v>3166</v>
      </c>
      <c r="D684" s="16" t="s">
        <v>19</v>
      </c>
      <c r="E684" s="16" t="s">
        <v>10</v>
      </c>
      <c r="F684" s="16" t="s">
        <v>3182</v>
      </c>
      <c r="G684" s="16" t="s">
        <v>8802</v>
      </c>
      <c r="H684" s="19">
        <v>43570.418888888889</v>
      </c>
      <c r="I684" s="19">
        <v>43572.5</v>
      </c>
      <c r="J684" s="20">
        <v>0.74041666666666661</v>
      </c>
    </row>
    <row r="685" spans="1:10" x14ac:dyDescent="0.25">
      <c r="A685" s="16" t="s">
        <v>9461</v>
      </c>
      <c r="B685" s="16" t="s">
        <v>90</v>
      </c>
      <c r="C685" s="16" t="s">
        <v>3160</v>
      </c>
      <c r="D685" s="16" t="s">
        <v>31</v>
      </c>
      <c r="E685" s="16" t="s">
        <v>8</v>
      </c>
      <c r="F685" s="16" t="s">
        <v>3180</v>
      </c>
      <c r="G685" s="16" t="s">
        <v>8802</v>
      </c>
      <c r="H685" s="19">
        <v>43571.304108796299</v>
      </c>
      <c r="I685" s="19">
        <v>43572.5</v>
      </c>
      <c r="J685" s="20">
        <v>0.74041666666666661</v>
      </c>
    </row>
    <row r="686" spans="1:10" x14ac:dyDescent="0.25">
      <c r="A686" s="16" t="s">
        <v>9462</v>
      </c>
      <c r="B686" s="16" t="s">
        <v>566</v>
      </c>
      <c r="C686" s="16" t="s">
        <v>3164</v>
      </c>
      <c r="D686" s="16" t="s">
        <v>7</v>
      </c>
      <c r="E686" s="16" t="s">
        <v>27</v>
      </c>
      <c r="F686" s="16" t="s">
        <v>3182</v>
      </c>
      <c r="G686" s="16" t="s">
        <v>8802</v>
      </c>
      <c r="H686" s="19">
        <v>43570.43236111111</v>
      </c>
      <c r="I686" s="19">
        <v>43572.5</v>
      </c>
      <c r="J686" s="20">
        <v>0.74041666666666661</v>
      </c>
    </row>
    <row r="687" spans="1:10" x14ac:dyDescent="0.25">
      <c r="A687" s="16" t="s">
        <v>9463</v>
      </c>
      <c r="B687" s="16" t="s">
        <v>265</v>
      </c>
      <c r="C687" s="16" t="s">
        <v>3160</v>
      </c>
      <c r="D687" s="16" t="s">
        <v>31</v>
      </c>
      <c r="E687" s="16" t="s">
        <v>9</v>
      </c>
      <c r="F687" s="16" t="s">
        <v>3184</v>
      </c>
      <c r="G687" s="16" t="s">
        <v>8802</v>
      </c>
      <c r="H687" s="19">
        <v>43571.304201388892</v>
      </c>
      <c r="I687" s="19">
        <v>43572.5</v>
      </c>
      <c r="J687" s="20">
        <v>0.74041666666666661</v>
      </c>
    </row>
    <row r="688" spans="1:10" x14ac:dyDescent="0.25">
      <c r="A688" s="16" t="s">
        <v>9464</v>
      </c>
      <c r="B688" s="16" t="s">
        <v>156</v>
      </c>
      <c r="C688" s="16" t="s">
        <v>3166</v>
      </c>
      <c r="D688" s="16" t="s">
        <v>31</v>
      </c>
      <c r="E688" s="16" t="s">
        <v>22</v>
      </c>
      <c r="F688" s="16" t="s">
        <v>3182</v>
      </c>
      <c r="G688" s="16" t="s">
        <v>8802</v>
      </c>
      <c r="H688" s="19">
        <v>43570.442291666666</v>
      </c>
      <c r="I688" s="19">
        <v>43572.5</v>
      </c>
      <c r="J688" s="20">
        <v>0.74041666666666661</v>
      </c>
    </row>
    <row r="689" spans="1:10" x14ac:dyDescent="0.25">
      <c r="A689" s="16" t="s">
        <v>9465</v>
      </c>
      <c r="B689" s="16" t="s">
        <v>321</v>
      </c>
      <c r="C689" s="16" t="s">
        <v>3160</v>
      </c>
      <c r="D689" s="16" t="s">
        <v>31</v>
      </c>
      <c r="E689" s="16" t="s">
        <v>27</v>
      </c>
      <c r="F689" s="16" t="s">
        <v>3182</v>
      </c>
      <c r="G689" s="16" t="s">
        <v>8802</v>
      </c>
      <c r="H689" s="19">
        <v>43571.304791666669</v>
      </c>
      <c r="I689" s="19">
        <v>43572.5</v>
      </c>
      <c r="J689" s="20">
        <v>0.74041666666666661</v>
      </c>
    </row>
    <row r="690" spans="1:10" x14ac:dyDescent="0.25">
      <c r="A690" s="16" t="s">
        <v>9466</v>
      </c>
      <c r="B690" s="16" t="s">
        <v>698</v>
      </c>
      <c r="C690" s="16" t="s">
        <v>3164</v>
      </c>
      <c r="D690" s="16" t="s">
        <v>43</v>
      </c>
      <c r="E690" s="16" t="s">
        <v>39</v>
      </c>
      <c r="F690" s="16" t="s">
        <v>3181</v>
      </c>
      <c r="G690" s="16" t="s">
        <v>8802</v>
      </c>
      <c r="H690" s="19">
        <v>43570.447256944448</v>
      </c>
      <c r="I690" s="19">
        <v>43572.5</v>
      </c>
      <c r="J690" s="20">
        <v>0.74041666666666661</v>
      </c>
    </row>
    <row r="691" spans="1:10" x14ac:dyDescent="0.25">
      <c r="A691" s="16" t="s">
        <v>9467</v>
      </c>
      <c r="B691" s="16" t="s">
        <v>264</v>
      </c>
      <c r="C691" s="16" t="s">
        <v>3160</v>
      </c>
      <c r="D691" s="16" t="s">
        <v>31</v>
      </c>
      <c r="E691" s="16" t="s">
        <v>27</v>
      </c>
      <c r="F691" s="16" t="s">
        <v>3182</v>
      </c>
      <c r="G691" s="16" t="s">
        <v>8802</v>
      </c>
      <c r="H691" s="19">
        <v>43571.31367476852</v>
      </c>
      <c r="I691" s="19">
        <v>43572.5</v>
      </c>
      <c r="J691" s="20">
        <v>0.74041666666666661</v>
      </c>
    </row>
    <row r="692" spans="1:10" x14ac:dyDescent="0.25">
      <c r="A692" s="16" t="s">
        <v>9468</v>
      </c>
      <c r="B692" s="16" t="s">
        <v>262</v>
      </c>
      <c r="C692" s="16" t="s">
        <v>3166</v>
      </c>
      <c r="D692" s="16" t="s">
        <v>32</v>
      </c>
      <c r="E692" s="16" t="s">
        <v>13</v>
      </c>
      <c r="F692" s="16" t="s">
        <v>3181</v>
      </c>
      <c r="G692" s="16" t="s">
        <v>8802</v>
      </c>
      <c r="H692" s="19">
        <v>43570.449421296296</v>
      </c>
      <c r="I692" s="19">
        <v>43572.5</v>
      </c>
      <c r="J692" s="20">
        <v>0.74041666666666661</v>
      </c>
    </row>
    <row r="693" spans="1:10" x14ac:dyDescent="0.25">
      <c r="A693" s="16" t="s">
        <v>9469</v>
      </c>
      <c r="B693" s="16" t="s">
        <v>807</v>
      </c>
      <c r="C693" s="16" t="s">
        <v>3160</v>
      </c>
      <c r="D693" s="16" t="s">
        <v>42</v>
      </c>
      <c r="E693" s="16" t="s">
        <v>24</v>
      </c>
      <c r="F693" s="16" t="s">
        <v>3183</v>
      </c>
      <c r="G693" s="16" t="s">
        <v>8802</v>
      </c>
      <c r="H693" s="19">
        <v>43571.306770833333</v>
      </c>
      <c r="I693" s="19">
        <v>43572.5</v>
      </c>
      <c r="J693" s="20">
        <v>0.74041666666666661</v>
      </c>
    </row>
    <row r="694" spans="1:10" x14ac:dyDescent="0.25">
      <c r="A694" s="16" t="s">
        <v>9470</v>
      </c>
      <c r="B694" s="16" t="s">
        <v>827</v>
      </c>
      <c r="C694" s="16" t="s">
        <v>3166</v>
      </c>
      <c r="D694" s="16" t="s">
        <v>43</v>
      </c>
      <c r="E694" s="16" t="s">
        <v>39</v>
      </c>
      <c r="F694" s="16" t="s">
        <v>3181</v>
      </c>
      <c r="G694" s="16" t="s">
        <v>8802</v>
      </c>
      <c r="H694" s="19">
        <v>43570.452372685184</v>
      </c>
      <c r="I694" s="19">
        <v>43572.5</v>
      </c>
      <c r="J694" s="20">
        <v>0.74041666666666661</v>
      </c>
    </row>
    <row r="695" spans="1:10" x14ac:dyDescent="0.25">
      <c r="A695" s="16" t="s">
        <v>9471</v>
      </c>
      <c r="B695" s="16" t="s">
        <v>135</v>
      </c>
      <c r="C695" s="16" t="s">
        <v>3160</v>
      </c>
      <c r="D695" s="16" t="s">
        <v>31</v>
      </c>
      <c r="E695" s="16" t="s">
        <v>14</v>
      </c>
      <c r="F695" s="16" t="s">
        <v>3180</v>
      </c>
      <c r="G695" s="16" t="s">
        <v>8802</v>
      </c>
      <c r="H695" s="19">
        <v>43571.307523148149</v>
      </c>
      <c r="I695" s="19">
        <v>43572.5</v>
      </c>
      <c r="J695" s="20">
        <v>0.74041666666666661</v>
      </c>
    </row>
    <row r="696" spans="1:10" x14ac:dyDescent="0.25">
      <c r="A696" s="16" t="s">
        <v>9472</v>
      </c>
      <c r="B696" s="16" t="s">
        <v>3522</v>
      </c>
      <c r="C696" s="16" t="s">
        <v>3166</v>
      </c>
      <c r="D696" s="16" t="s">
        <v>36</v>
      </c>
      <c r="E696" s="16" t="s">
        <v>38</v>
      </c>
      <c r="F696" s="16" t="s">
        <v>3182</v>
      </c>
      <c r="G696" s="16" t="s">
        <v>8802</v>
      </c>
      <c r="H696" s="19">
        <v>43570.384351851855</v>
      </c>
      <c r="I696" s="19">
        <v>43572.5</v>
      </c>
      <c r="J696" s="20">
        <v>0.74041666666666661</v>
      </c>
    </row>
    <row r="697" spans="1:10" x14ac:dyDescent="0.25">
      <c r="A697" s="16" t="s">
        <v>9473</v>
      </c>
      <c r="B697" s="16" t="s">
        <v>3571</v>
      </c>
      <c r="C697" s="16" t="s">
        <v>3160</v>
      </c>
      <c r="D697" s="16" t="s">
        <v>42</v>
      </c>
      <c r="E697" s="16" t="s">
        <v>38</v>
      </c>
      <c r="F697" s="16" t="s">
        <v>3182</v>
      </c>
      <c r="G697" s="16" t="s">
        <v>8802</v>
      </c>
      <c r="H697" s="19">
        <v>43571.308854166666</v>
      </c>
      <c r="I697" s="19">
        <v>43572.5</v>
      </c>
      <c r="J697" s="20">
        <v>0.74041666666666661</v>
      </c>
    </row>
    <row r="698" spans="1:10" x14ac:dyDescent="0.25">
      <c r="A698" s="16" t="s">
        <v>9474</v>
      </c>
      <c r="B698" s="16" t="s">
        <v>923</v>
      </c>
      <c r="C698" s="16" t="s">
        <v>3166</v>
      </c>
      <c r="D698" s="16" t="s">
        <v>19</v>
      </c>
      <c r="E698" s="16" t="s">
        <v>27</v>
      </c>
      <c r="F698" s="16" t="s">
        <v>3182</v>
      </c>
      <c r="G698" s="16" t="s">
        <v>8802</v>
      </c>
      <c r="H698" s="19">
        <v>43570.459374999999</v>
      </c>
      <c r="I698" s="19">
        <v>43572.5</v>
      </c>
      <c r="J698" s="20">
        <v>0.74041666666666661</v>
      </c>
    </row>
    <row r="699" spans="1:10" x14ac:dyDescent="0.25">
      <c r="A699" s="16" t="s">
        <v>9475</v>
      </c>
      <c r="B699" s="16" t="s">
        <v>774</v>
      </c>
      <c r="C699" s="16" t="s">
        <v>3160</v>
      </c>
      <c r="D699" s="16" t="s">
        <v>31</v>
      </c>
      <c r="E699" s="16" t="s">
        <v>14</v>
      </c>
      <c r="F699" s="16" t="s">
        <v>3180</v>
      </c>
      <c r="G699" s="16" t="s">
        <v>8802</v>
      </c>
      <c r="H699" s="19">
        <v>43571.309270833335</v>
      </c>
      <c r="I699" s="19">
        <v>43572.5</v>
      </c>
      <c r="J699" s="20">
        <v>0.74041666666666661</v>
      </c>
    </row>
    <row r="700" spans="1:10" x14ac:dyDescent="0.25">
      <c r="A700" s="16" t="s">
        <v>9476</v>
      </c>
      <c r="B700" s="16" t="s">
        <v>356</v>
      </c>
      <c r="C700" s="16" t="s">
        <v>3160</v>
      </c>
      <c r="D700" s="16" t="s">
        <v>31</v>
      </c>
      <c r="E700" s="16" t="s">
        <v>14</v>
      </c>
      <c r="F700" s="16" t="s">
        <v>3180</v>
      </c>
      <c r="G700" s="16" t="s">
        <v>8802</v>
      </c>
      <c r="H700" s="19">
        <v>43571.280462962961</v>
      </c>
      <c r="I700" s="19">
        <v>43572.5</v>
      </c>
      <c r="J700" s="20">
        <v>0.74041666666666661</v>
      </c>
    </row>
    <row r="701" spans="1:10" x14ac:dyDescent="0.25">
      <c r="A701" s="16" t="s">
        <v>9477</v>
      </c>
      <c r="B701" s="16" t="s">
        <v>3900</v>
      </c>
      <c r="C701" s="16" t="s">
        <v>3160</v>
      </c>
      <c r="D701" s="16" t="s">
        <v>42</v>
      </c>
      <c r="E701" s="16" t="s">
        <v>38</v>
      </c>
      <c r="F701" s="16" t="s">
        <v>3182</v>
      </c>
      <c r="G701" s="16" t="s">
        <v>8802</v>
      </c>
      <c r="H701" s="19">
        <v>43571.416041666671</v>
      </c>
      <c r="I701" s="19">
        <v>43572.5</v>
      </c>
      <c r="J701" s="20">
        <v>0.74041666666666661</v>
      </c>
    </row>
    <row r="702" spans="1:10" x14ac:dyDescent="0.25">
      <c r="A702" s="16" t="s">
        <v>9478</v>
      </c>
      <c r="B702" s="16" t="s">
        <v>190</v>
      </c>
      <c r="C702" s="16" t="s">
        <v>3160</v>
      </c>
      <c r="D702" s="16" t="s">
        <v>21</v>
      </c>
      <c r="E702" s="16" t="s">
        <v>27</v>
      </c>
      <c r="F702" s="16" t="s">
        <v>3182</v>
      </c>
      <c r="G702" s="16" t="s">
        <v>8802</v>
      </c>
      <c r="H702" s="19">
        <v>43571.282118055555</v>
      </c>
      <c r="I702" s="19">
        <v>43572.5</v>
      </c>
      <c r="J702" s="20">
        <v>0.74041666666666661</v>
      </c>
    </row>
    <row r="703" spans="1:10" x14ac:dyDescent="0.25">
      <c r="A703" s="16" t="s">
        <v>9479</v>
      </c>
      <c r="B703" s="16" t="s">
        <v>3288</v>
      </c>
      <c r="C703" s="16" t="s">
        <v>3160</v>
      </c>
      <c r="D703" s="16" t="s">
        <v>42</v>
      </c>
      <c r="E703" s="16" t="s">
        <v>23</v>
      </c>
      <c r="F703" s="16" t="s">
        <v>3183</v>
      </c>
      <c r="G703" s="16" t="s">
        <v>8802</v>
      </c>
      <c r="H703" s="19">
        <v>43571.311377314814</v>
      </c>
      <c r="I703" s="19">
        <v>43572.5</v>
      </c>
      <c r="J703" s="20">
        <v>0.74041666666666661</v>
      </c>
    </row>
    <row r="704" spans="1:10" x14ac:dyDescent="0.25">
      <c r="A704" s="16" t="s">
        <v>9480</v>
      </c>
      <c r="B704" s="16" t="s">
        <v>289</v>
      </c>
      <c r="C704" s="16" t="s">
        <v>3160</v>
      </c>
      <c r="D704" s="16" t="s">
        <v>20</v>
      </c>
      <c r="E704" s="16" t="s">
        <v>14</v>
      </c>
      <c r="F704" s="16" t="s">
        <v>3180</v>
      </c>
      <c r="G704" s="16" t="s">
        <v>8802</v>
      </c>
      <c r="H704" s="19">
        <v>43571.283391203702</v>
      </c>
      <c r="I704" s="19">
        <v>43572.5</v>
      </c>
      <c r="J704" s="20">
        <v>0.74041666666666661</v>
      </c>
    </row>
    <row r="705" spans="1:10" x14ac:dyDescent="0.25">
      <c r="A705" s="16" t="s">
        <v>9481</v>
      </c>
      <c r="B705" s="16" t="s">
        <v>3259</v>
      </c>
      <c r="C705" s="16" t="s">
        <v>3160</v>
      </c>
      <c r="D705" s="16" t="s">
        <v>42</v>
      </c>
      <c r="E705" s="16" t="s">
        <v>23</v>
      </c>
      <c r="F705" s="16" t="s">
        <v>3183</v>
      </c>
      <c r="G705" s="16" t="s">
        <v>8802</v>
      </c>
      <c r="H705" s="19">
        <v>43571.311631944445</v>
      </c>
      <c r="I705" s="19">
        <v>43572.5</v>
      </c>
      <c r="J705" s="20">
        <v>0.74041666666666661</v>
      </c>
    </row>
    <row r="706" spans="1:10" x14ac:dyDescent="0.25">
      <c r="A706" s="16" t="s">
        <v>9482</v>
      </c>
      <c r="B706" s="16" t="s">
        <v>647</v>
      </c>
      <c r="C706" s="16" t="s">
        <v>3160</v>
      </c>
      <c r="D706" s="16" t="s">
        <v>43</v>
      </c>
      <c r="E706" s="16" t="s">
        <v>39</v>
      </c>
      <c r="F706" s="16" t="s">
        <v>3181</v>
      </c>
      <c r="G706" s="16" t="s">
        <v>8802</v>
      </c>
      <c r="H706" s="19">
        <v>43571.289861111109</v>
      </c>
      <c r="I706" s="19">
        <v>43572.5</v>
      </c>
      <c r="J706" s="20">
        <v>0.74041666666666661</v>
      </c>
    </row>
    <row r="707" spans="1:10" x14ac:dyDescent="0.25">
      <c r="A707" s="16" t="s">
        <v>9483</v>
      </c>
      <c r="B707" s="16" t="s">
        <v>3911</v>
      </c>
      <c r="C707" s="16" t="s">
        <v>3160</v>
      </c>
      <c r="D707" s="16" t="s">
        <v>32</v>
      </c>
      <c r="E707" s="16" t="s">
        <v>40</v>
      </c>
      <c r="F707" s="16" t="s">
        <v>3180</v>
      </c>
      <c r="G707" s="16" t="s">
        <v>8802</v>
      </c>
      <c r="H707" s="19">
        <v>43571.3127662037</v>
      </c>
      <c r="I707" s="19">
        <v>43572.5</v>
      </c>
      <c r="J707" s="20">
        <v>0.74041666666666661</v>
      </c>
    </row>
    <row r="708" spans="1:10" x14ac:dyDescent="0.25">
      <c r="A708" s="16" t="s">
        <v>9484</v>
      </c>
      <c r="B708" s="16" t="s">
        <v>3719</v>
      </c>
      <c r="C708" s="16" t="s">
        <v>3160</v>
      </c>
      <c r="D708" s="16" t="s">
        <v>42</v>
      </c>
      <c r="E708" s="16" t="s">
        <v>38</v>
      </c>
      <c r="F708" s="16" t="s">
        <v>3182</v>
      </c>
      <c r="G708" s="16" t="s">
        <v>8802</v>
      </c>
      <c r="H708" s="19">
        <v>43571.290532407409</v>
      </c>
      <c r="I708" s="19">
        <v>43572.5</v>
      </c>
      <c r="J708" s="20">
        <v>0.74041666666666661</v>
      </c>
    </row>
    <row r="709" spans="1:10" x14ac:dyDescent="0.25">
      <c r="A709" s="16" t="s">
        <v>9485</v>
      </c>
      <c r="B709" s="16" t="s">
        <v>919</v>
      </c>
      <c r="C709" s="16" t="s">
        <v>3160</v>
      </c>
      <c r="D709" s="16" t="s">
        <v>42</v>
      </c>
      <c r="E709" s="16" t="s">
        <v>17</v>
      </c>
      <c r="F709" s="16" t="s">
        <v>3185</v>
      </c>
      <c r="G709" s="16" t="s">
        <v>8802</v>
      </c>
      <c r="H709" s="19">
        <v>43571.374531249996</v>
      </c>
      <c r="I709" s="19">
        <v>43572.5</v>
      </c>
      <c r="J709" s="20">
        <v>0.74041666666666661</v>
      </c>
    </row>
    <row r="710" spans="1:10" x14ac:dyDescent="0.25">
      <c r="A710" s="16" t="s">
        <v>9486</v>
      </c>
      <c r="B710" s="16" t="s">
        <v>691</v>
      </c>
      <c r="C710" s="16" t="s">
        <v>3160</v>
      </c>
      <c r="D710" s="16" t="s">
        <v>42</v>
      </c>
      <c r="E710" s="16" t="s">
        <v>24</v>
      </c>
      <c r="F710" s="16" t="s">
        <v>3183</v>
      </c>
      <c r="G710" s="16" t="s">
        <v>8802</v>
      </c>
      <c r="H710" s="19">
        <v>43571.292534722219</v>
      </c>
      <c r="I710" s="19">
        <v>43572.5</v>
      </c>
      <c r="J710" s="20">
        <v>0.74041666666666661</v>
      </c>
    </row>
    <row r="711" spans="1:10" x14ac:dyDescent="0.25">
      <c r="A711" s="16" t="s">
        <v>9487</v>
      </c>
      <c r="B711" s="16" t="s">
        <v>3913</v>
      </c>
      <c r="C711" s="16" t="s">
        <v>3160</v>
      </c>
      <c r="D711" s="16" t="s">
        <v>42</v>
      </c>
      <c r="E711" s="16" t="s">
        <v>38</v>
      </c>
      <c r="F711" s="16" t="s">
        <v>3182</v>
      </c>
      <c r="G711" s="16" t="s">
        <v>8802</v>
      </c>
      <c r="H711" s="19">
        <v>43571.313159722224</v>
      </c>
      <c r="I711" s="19">
        <v>43572.5</v>
      </c>
      <c r="J711" s="20">
        <v>0.74041666666666661</v>
      </c>
    </row>
    <row r="712" spans="1:10" x14ac:dyDescent="0.25">
      <c r="A712" s="16" t="s">
        <v>9488</v>
      </c>
      <c r="B712" s="16" t="s">
        <v>3515</v>
      </c>
      <c r="C712" s="16" t="s">
        <v>3166</v>
      </c>
      <c r="D712" s="16" t="s">
        <v>36</v>
      </c>
      <c r="E712" s="16" t="s">
        <v>23</v>
      </c>
      <c r="F712" s="16" t="s">
        <v>3183</v>
      </c>
      <c r="G712" s="16" t="s">
        <v>8802</v>
      </c>
      <c r="H712" s="19">
        <v>43570.385254629633</v>
      </c>
      <c r="I712" s="19">
        <v>43572.5</v>
      </c>
      <c r="J712" s="20">
        <v>0.74041666666666661</v>
      </c>
    </row>
    <row r="713" spans="1:10" x14ac:dyDescent="0.25">
      <c r="A713" s="16" t="s">
        <v>9489</v>
      </c>
      <c r="B713" s="16" t="s">
        <v>3441</v>
      </c>
      <c r="C713" s="16" t="s">
        <v>3160</v>
      </c>
      <c r="D713" s="16" t="s">
        <v>31</v>
      </c>
      <c r="E713" s="16" t="s">
        <v>23</v>
      </c>
      <c r="F713" s="16" t="s">
        <v>3183</v>
      </c>
      <c r="G713" s="16" t="s">
        <v>8802</v>
      </c>
      <c r="H713" s="19">
        <v>43571.313287037039</v>
      </c>
      <c r="I713" s="19">
        <v>43572.5</v>
      </c>
      <c r="J713" s="20">
        <v>0.74041666666666661</v>
      </c>
    </row>
    <row r="714" spans="1:10" x14ac:dyDescent="0.25">
      <c r="A714" s="16" t="s">
        <v>9490</v>
      </c>
      <c r="B714" s="16" t="s">
        <v>3666</v>
      </c>
      <c r="C714" s="16" t="s">
        <v>3166</v>
      </c>
      <c r="D714" s="16" t="s">
        <v>29</v>
      </c>
      <c r="E714" s="16" t="s">
        <v>38</v>
      </c>
      <c r="F714" s="16" t="s">
        <v>3182</v>
      </c>
      <c r="G714" s="16" t="s">
        <v>8802</v>
      </c>
      <c r="H714" s="19">
        <v>43570.370428240742</v>
      </c>
      <c r="I714" s="19">
        <v>43572.5</v>
      </c>
      <c r="J714" s="20">
        <v>0.74041666666666661</v>
      </c>
    </row>
    <row r="715" spans="1:10" x14ac:dyDescent="0.25">
      <c r="A715" s="16" t="s">
        <v>9491</v>
      </c>
      <c r="B715" s="16" t="s">
        <v>631</v>
      </c>
      <c r="C715" s="16" t="s">
        <v>3160</v>
      </c>
      <c r="D715" s="16" t="s">
        <v>31</v>
      </c>
      <c r="E715" s="16" t="s">
        <v>9</v>
      </c>
      <c r="F715" s="16" t="s">
        <v>3184</v>
      </c>
      <c r="G715" s="16" t="s">
        <v>8802</v>
      </c>
      <c r="H715" s="19">
        <v>43571.313773148147</v>
      </c>
      <c r="I715" s="19">
        <v>43572.5</v>
      </c>
      <c r="J715" s="20">
        <v>0.74041666666666661</v>
      </c>
    </row>
    <row r="716" spans="1:10" x14ac:dyDescent="0.25">
      <c r="A716" s="16" t="s">
        <v>9492</v>
      </c>
      <c r="B716" s="16" t="s">
        <v>203</v>
      </c>
      <c r="C716" s="16" t="s">
        <v>3166</v>
      </c>
      <c r="D716" s="16" t="s">
        <v>31</v>
      </c>
      <c r="E716" s="16" t="s">
        <v>14</v>
      </c>
      <c r="F716" s="16" t="s">
        <v>3180</v>
      </c>
      <c r="G716" s="16" t="s">
        <v>8802</v>
      </c>
      <c r="H716" s="19">
        <v>43570.47079861111</v>
      </c>
      <c r="I716" s="19">
        <v>43572.5</v>
      </c>
      <c r="J716" s="20">
        <v>0.74041666666666661</v>
      </c>
    </row>
    <row r="717" spans="1:10" x14ac:dyDescent="0.25">
      <c r="A717" s="16" t="s">
        <v>9493</v>
      </c>
      <c r="B717" s="16" t="s">
        <v>805</v>
      </c>
      <c r="C717" s="16" t="s">
        <v>3160</v>
      </c>
      <c r="D717" s="16" t="s">
        <v>26</v>
      </c>
      <c r="E717" s="16" t="s">
        <v>13</v>
      </c>
      <c r="F717" s="16" t="s">
        <v>3181</v>
      </c>
      <c r="G717" s="16" t="s">
        <v>8802</v>
      </c>
      <c r="H717" s="19">
        <v>43571.313842592594</v>
      </c>
      <c r="I717" s="19">
        <v>43572.5</v>
      </c>
      <c r="J717" s="20">
        <v>0.74041666666666661</v>
      </c>
    </row>
    <row r="718" spans="1:10" x14ac:dyDescent="0.25">
      <c r="A718" s="16" t="s">
        <v>9494</v>
      </c>
      <c r="B718" s="16" t="s">
        <v>335</v>
      </c>
      <c r="C718" s="16" t="s">
        <v>3164</v>
      </c>
      <c r="D718" s="16" t="s">
        <v>31</v>
      </c>
      <c r="E718" s="16" t="s">
        <v>14</v>
      </c>
      <c r="F718" s="16" t="s">
        <v>3180</v>
      </c>
      <c r="G718" s="16" t="s">
        <v>8802</v>
      </c>
      <c r="H718" s="19">
        <v>43570.401863425926</v>
      </c>
      <c r="I718" s="19">
        <v>43572.5</v>
      </c>
      <c r="J718" s="20">
        <v>0.74041666666666661</v>
      </c>
    </row>
    <row r="719" spans="1:10" x14ac:dyDescent="0.25">
      <c r="A719" s="16" t="s">
        <v>9495</v>
      </c>
      <c r="B719" s="16" t="s">
        <v>617</v>
      </c>
      <c r="C719" s="16" t="s">
        <v>3160</v>
      </c>
      <c r="D719" s="16" t="s">
        <v>26</v>
      </c>
      <c r="E719" s="16" t="s">
        <v>14</v>
      </c>
      <c r="F719" s="16" t="s">
        <v>3180</v>
      </c>
      <c r="G719" s="16" t="s">
        <v>8802</v>
      </c>
      <c r="H719" s="19">
        <v>43571.314189814817</v>
      </c>
      <c r="I719" s="19">
        <v>43572.5</v>
      </c>
      <c r="J719" s="20">
        <v>0.74041666666666661</v>
      </c>
    </row>
    <row r="720" spans="1:10" x14ac:dyDescent="0.25">
      <c r="A720" s="16" t="s">
        <v>9496</v>
      </c>
      <c r="B720" s="16" t="s">
        <v>3692</v>
      </c>
      <c r="C720" s="16" t="s">
        <v>3164</v>
      </c>
      <c r="D720" s="16" t="s">
        <v>42</v>
      </c>
      <c r="E720" s="16" t="s">
        <v>38</v>
      </c>
      <c r="F720" s="16" t="s">
        <v>3182</v>
      </c>
      <c r="G720" s="16" t="s">
        <v>8802</v>
      </c>
      <c r="H720" s="19">
        <v>43570.405624999999</v>
      </c>
      <c r="I720" s="19">
        <v>43572.5</v>
      </c>
      <c r="J720" s="20">
        <v>0.74041666666666661</v>
      </c>
    </row>
    <row r="721" spans="1:10" x14ac:dyDescent="0.25">
      <c r="A721" s="16" t="s">
        <v>9497</v>
      </c>
      <c r="B721" s="16" t="s">
        <v>682</v>
      </c>
      <c r="C721" s="16" t="s">
        <v>3160</v>
      </c>
      <c r="D721" s="16" t="s">
        <v>31</v>
      </c>
      <c r="E721" s="16" t="s">
        <v>8</v>
      </c>
      <c r="F721" s="16" t="s">
        <v>3180</v>
      </c>
      <c r="G721" s="16" t="s">
        <v>8802</v>
      </c>
      <c r="H721" s="19">
        <v>43571.314791666664</v>
      </c>
      <c r="I721" s="19">
        <v>43572.5</v>
      </c>
      <c r="J721" s="20">
        <v>0.74041666666666661</v>
      </c>
    </row>
    <row r="722" spans="1:10" x14ac:dyDescent="0.25">
      <c r="A722" s="16" t="s">
        <v>9498</v>
      </c>
      <c r="B722" s="16" t="s">
        <v>829</v>
      </c>
      <c r="C722" s="16" t="s">
        <v>3166</v>
      </c>
      <c r="D722" s="16" t="s">
        <v>43</v>
      </c>
      <c r="E722" s="16" t="s">
        <v>24</v>
      </c>
      <c r="F722" s="16" t="s">
        <v>3183</v>
      </c>
      <c r="G722" s="16" t="s">
        <v>8802</v>
      </c>
      <c r="H722" s="19">
        <v>43570.372581018521</v>
      </c>
      <c r="I722" s="19">
        <v>43572.5</v>
      </c>
      <c r="J722" s="20">
        <v>0.74041666666666661</v>
      </c>
    </row>
    <row r="723" spans="1:10" x14ac:dyDescent="0.25">
      <c r="A723" s="16" t="s">
        <v>9499</v>
      </c>
      <c r="B723" s="16" t="s">
        <v>3393</v>
      </c>
      <c r="C723" s="16" t="s">
        <v>3160</v>
      </c>
      <c r="D723" s="16" t="s">
        <v>42</v>
      </c>
      <c r="E723" s="16" t="s">
        <v>38</v>
      </c>
      <c r="F723" s="16" t="s">
        <v>3182</v>
      </c>
      <c r="G723" s="16" t="s">
        <v>8802</v>
      </c>
      <c r="H723" s="19">
        <v>43571.314918981479</v>
      </c>
      <c r="I723" s="19">
        <v>43572.5</v>
      </c>
      <c r="J723" s="20">
        <v>0.74041666666666661</v>
      </c>
    </row>
    <row r="724" spans="1:10" x14ac:dyDescent="0.25">
      <c r="A724" s="16" t="s">
        <v>9500</v>
      </c>
      <c r="B724" s="16" t="s">
        <v>495</v>
      </c>
      <c r="C724" s="16" t="s">
        <v>3164</v>
      </c>
      <c r="D724" s="16" t="s">
        <v>46</v>
      </c>
      <c r="E724" s="16" t="s">
        <v>39</v>
      </c>
      <c r="F724" s="16" t="s">
        <v>3181</v>
      </c>
      <c r="G724" s="16" t="s">
        <v>8802</v>
      </c>
      <c r="H724" s="19">
        <v>43570.421122685184</v>
      </c>
      <c r="I724" s="19">
        <v>43572.5</v>
      </c>
      <c r="J724" s="20">
        <v>0.74041666666666661</v>
      </c>
    </row>
    <row r="725" spans="1:10" x14ac:dyDescent="0.25">
      <c r="A725" s="16" t="s">
        <v>9501</v>
      </c>
      <c r="B725" s="16" t="s">
        <v>150</v>
      </c>
      <c r="C725" s="16" t="s">
        <v>3160</v>
      </c>
      <c r="D725" s="16" t="s">
        <v>31</v>
      </c>
      <c r="E725" s="16" t="s">
        <v>14</v>
      </c>
      <c r="F725" s="16" t="s">
        <v>3180</v>
      </c>
      <c r="G725" s="16" t="s">
        <v>8802</v>
      </c>
      <c r="H725" s="19">
        <v>43571.333535879632</v>
      </c>
      <c r="I725" s="19">
        <v>43572.5</v>
      </c>
      <c r="J725" s="20">
        <v>0.74041666666666661</v>
      </c>
    </row>
    <row r="726" spans="1:10" x14ac:dyDescent="0.25">
      <c r="A726" s="16" t="s">
        <v>9502</v>
      </c>
      <c r="B726" s="16" t="s">
        <v>599</v>
      </c>
      <c r="C726" s="16" t="s">
        <v>3166</v>
      </c>
      <c r="D726" s="16" t="s">
        <v>31</v>
      </c>
      <c r="E726" s="16" t="s">
        <v>13</v>
      </c>
      <c r="F726" s="16" t="s">
        <v>3181</v>
      </c>
      <c r="G726" s="16" t="s">
        <v>8802</v>
      </c>
      <c r="H726" s="19">
        <v>43570.445162037038</v>
      </c>
      <c r="I726" s="19">
        <v>43572.5</v>
      </c>
      <c r="J726" s="20">
        <v>0.74041666666666661</v>
      </c>
    </row>
    <row r="727" spans="1:10" x14ac:dyDescent="0.25">
      <c r="A727" s="16" t="s">
        <v>9503</v>
      </c>
      <c r="B727" s="16" t="s">
        <v>510</v>
      </c>
      <c r="C727" s="16" t="s">
        <v>3160</v>
      </c>
      <c r="D727" s="16" t="s">
        <v>31</v>
      </c>
      <c r="E727" s="16" t="s">
        <v>27</v>
      </c>
      <c r="F727" s="16" t="s">
        <v>3182</v>
      </c>
      <c r="G727" s="16" t="s">
        <v>8802</v>
      </c>
      <c r="H727" s="19">
        <v>43571.315601851849</v>
      </c>
      <c r="I727" s="19">
        <v>43572.5</v>
      </c>
      <c r="J727" s="20">
        <v>0.74041666666666661</v>
      </c>
    </row>
    <row r="728" spans="1:10" x14ac:dyDescent="0.25">
      <c r="A728" s="16" t="s">
        <v>9504</v>
      </c>
      <c r="B728" s="16" t="s">
        <v>3706</v>
      </c>
      <c r="C728" s="16" t="s">
        <v>3166</v>
      </c>
      <c r="D728" s="16" t="s">
        <v>42</v>
      </c>
      <c r="E728" s="16" t="s">
        <v>38</v>
      </c>
      <c r="F728" s="16" t="s">
        <v>3182</v>
      </c>
      <c r="G728" s="16" t="s">
        <v>8802</v>
      </c>
      <c r="H728" s="19">
        <v>43570.450381944444</v>
      </c>
      <c r="I728" s="19">
        <v>43572.5</v>
      </c>
      <c r="J728" s="20">
        <v>0.74041666666666661</v>
      </c>
    </row>
    <row r="729" spans="1:10" x14ac:dyDescent="0.25">
      <c r="A729" s="16" t="s">
        <v>9505</v>
      </c>
      <c r="B729" s="16" t="s">
        <v>3297</v>
      </c>
      <c r="C729" s="16" t="s">
        <v>3160</v>
      </c>
      <c r="D729" s="16" t="s">
        <v>42</v>
      </c>
      <c r="E729" s="16" t="s">
        <v>38</v>
      </c>
      <c r="F729" s="16" t="s">
        <v>3182</v>
      </c>
      <c r="G729" s="16" t="s">
        <v>8802</v>
      </c>
      <c r="H729" s="19">
        <v>43571.315787037034</v>
      </c>
      <c r="I729" s="19">
        <v>43572.5</v>
      </c>
      <c r="J729" s="20">
        <v>0.74041666666666661</v>
      </c>
    </row>
    <row r="730" spans="1:10" x14ac:dyDescent="0.25">
      <c r="A730" s="16" t="s">
        <v>9506</v>
      </c>
      <c r="B730" s="16" t="s">
        <v>191</v>
      </c>
      <c r="C730" s="16" t="s">
        <v>3160</v>
      </c>
      <c r="D730" s="16" t="s">
        <v>31</v>
      </c>
      <c r="E730" s="16" t="s">
        <v>27</v>
      </c>
      <c r="F730" s="16" t="s">
        <v>3182</v>
      </c>
      <c r="G730" s="16" t="s">
        <v>8802</v>
      </c>
      <c r="H730" s="19">
        <v>43571.53434027778</v>
      </c>
      <c r="I730" s="19">
        <v>43572.5</v>
      </c>
      <c r="J730" s="20">
        <v>0.74041666666666661</v>
      </c>
    </row>
    <row r="731" spans="1:10" x14ac:dyDescent="0.25">
      <c r="A731" s="16" t="s">
        <v>9506</v>
      </c>
      <c r="B731" s="16" t="s">
        <v>191</v>
      </c>
      <c r="C731" s="16" t="s">
        <v>3160</v>
      </c>
      <c r="D731" s="16" t="s">
        <v>31</v>
      </c>
      <c r="E731" s="16" t="s">
        <v>27</v>
      </c>
      <c r="F731" s="16" t="s">
        <v>3182</v>
      </c>
      <c r="G731" s="16" t="s">
        <v>4250</v>
      </c>
      <c r="H731" s="19">
        <v>43570.45752314815</v>
      </c>
      <c r="I731" s="19">
        <v>43571.5</v>
      </c>
      <c r="J731" s="20">
        <v>0</v>
      </c>
    </row>
    <row r="732" spans="1:10" x14ac:dyDescent="0.25">
      <c r="A732" s="16" t="s">
        <v>9507</v>
      </c>
      <c r="B732" s="16" t="s">
        <v>3926</v>
      </c>
      <c r="C732" s="16" t="s">
        <v>3160</v>
      </c>
      <c r="D732" s="16" t="s">
        <v>42</v>
      </c>
      <c r="E732" s="16" t="s">
        <v>23</v>
      </c>
      <c r="F732" s="16" t="s">
        <v>3183</v>
      </c>
      <c r="G732" s="16" t="s">
        <v>8802</v>
      </c>
      <c r="H732" s="19">
        <v>43571.316122685188</v>
      </c>
      <c r="I732" s="19">
        <v>43572.5</v>
      </c>
      <c r="J732" s="20">
        <v>0.74041666666666661</v>
      </c>
    </row>
    <row r="733" spans="1:10" x14ac:dyDescent="0.25">
      <c r="A733" s="16" t="s">
        <v>9508</v>
      </c>
      <c r="B733" s="16" t="s">
        <v>750</v>
      </c>
      <c r="C733" s="16" t="s">
        <v>3160</v>
      </c>
      <c r="D733" s="16" t="s">
        <v>31</v>
      </c>
      <c r="E733" s="16" t="s">
        <v>22</v>
      </c>
      <c r="F733" s="16" t="s">
        <v>3182</v>
      </c>
      <c r="G733" s="16" t="s">
        <v>8802</v>
      </c>
      <c r="H733" s="19">
        <v>43571.281377314815</v>
      </c>
      <c r="I733" s="19">
        <v>43572.5</v>
      </c>
      <c r="J733" s="20">
        <v>0.74041666666666661</v>
      </c>
    </row>
    <row r="734" spans="1:10" x14ac:dyDescent="0.25">
      <c r="A734" s="16" t="s">
        <v>9509</v>
      </c>
      <c r="B734" s="16" t="s">
        <v>804</v>
      </c>
      <c r="C734" s="16" t="s">
        <v>3160</v>
      </c>
      <c r="D734" s="16" t="s">
        <v>42</v>
      </c>
      <c r="E734" s="16" t="s">
        <v>17</v>
      </c>
      <c r="F734" s="16" t="s">
        <v>3185</v>
      </c>
      <c r="G734" s="16" t="s">
        <v>8802</v>
      </c>
      <c r="H734" s="19">
        <v>43571.316122685188</v>
      </c>
      <c r="I734" s="19">
        <v>43572.5</v>
      </c>
      <c r="J734" s="20">
        <v>0.74041666666666661</v>
      </c>
    </row>
    <row r="735" spans="1:10" x14ac:dyDescent="0.25">
      <c r="A735" s="16" t="s">
        <v>9510</v>
      </c>
      <c r="B735" s="16" t="s">
        <v>3821</v>
      </c>
      <c r="C735" s="16" t="s">
        <v>3160</v>
      </c>
      <c r="D735" s="16" t="s">
        <v>42</v>
      </c>
      <c r="E735" s="16" t="s">
        <v>23</v>
      </c>
      <c r="F735" s="16" t="s">
        <v>3183</v>
      </c>
      <c r="G735" s="16" t="s">
        <v>8802</v>
      </c>
      <c r="H735" s="19">
        <v>43571.285428240742</v>
      </c>
      <c r="I735" s="19">
        <v>43572.5</v>
      </c>
      <c r="J735" s="20">
        <v>0.74041666666666661</v>
      </c>
    </row>
    <row r="736" spans="1:10" x14ac:dyDescent="0.25">
      <c r="A736" s="16" t="s">
        <v>9511</v>
      </c>
      <c r="B736" s="16" t="s">
        <v>381</v>
      </c>
      <c r="C736" s="16" t="s">
        <v>3160</v>
      </c>
      <c r="D736" s="16" t="s">
        <v>42</v>
      </c>
      <c r="E736" s="16" t="s">
        <v>34</v>
      </c>
      <c r="F736" s="16" t="s">
        <v>3185</v>
      </c>
      <c r="G736" s="16" t="s">
        <v>8802</v>
      </c>
      <c r="H736" s="19">
        <v>43571.316296296296</v>
      </c>
      <c r="I736" s="19">
        <v>43572.5</v>
      </c>
      <c r="J736" s="20">
        <v>0.74041666666666661</v>
      </c>
    </row>
    <row r="737" spans="1:10" x14ac:dyDescent="0.25">
      <c r="A737" s="16" t="s">
        <v>9512</v>
      </c>
      <c r="B737" s="16" t="s">
        <v>140</v>
      </c>
      <c r="C737" s="16" t="s">
        <v>3160</v>
      </c>
      <c r="D737" s="16" t="s">
        <v>32</v>
      </c>
      <c r="E737" s="16" t="s">
        <v>14</v>
      </c>
      <c r="F737" s="16" t="s">
        <v>3180</v>
      </c>
      <c r="G737" s="16" t="s">
        <v>8802</v>
      </c>
      <c r="H737" s="19">
        <v>43571.402222222219</v>
      </c>
      <c r="I737" s="19">
        <v>43572.5</v>
      </c>
      <c r="J737" s="20">
        <v>0.74041666666666661</v>
      </c>
    </row>
    <row r="738" spans="1:10" x14ac:dyDescent="0.25">
      <c r="A738" s="16" t="s">
        <v>9513</v>
      </c>
      <c r="B738" s="16" t="s">
        <v>593</v>
      </c>
      <c r="C738" s="16" t="s">
        <v>3160</v>
      </c>
      <c r="D738" s="16" t="s">
        <v>43</v>
      </c>
      <c r="E738" s="16" t="s">
        <v>24</v>
      </c>
      <c r="F738" s="16" t="s">
        <v>3183</v>
      </c>
      <c r="G738" s="16" t="s">
        <v>8802</v>
      </c>
      <c r="H738" s="19">
        <v>43571.316307870373</v>
      </c>
      <c r="I738" s="19">
        <v>43572.5</v>
      </c>
      <c r="J738" s="20">
        <v>0.74041666666666661</v>
      </c>
    </row>
    <row r="739" spans="1:10" x14ac:dyDescent="0.25">
      <c r="A739" s="16" t="s">
        <v>9514</v>
      </c>
      <c r="B739" s="16" t="s">
        <v>814</v>
      </c>
      <c r="C739" s="16" t="s">
        <v>3160</v>
      </c>
      <c r="D739" s="16" t="s">
        <v>32</v>
      </c>
      <c r="E739" s="16" t="s">
        <v>14</v>
      </c>
      <c r="F739" s="16" t="s">
        <v>3180</v>
      </c>
      <c r="G739" s="16" t="s">
        <v>8802</v>
      </c>
      <c r="H739" s="19">
        <v>43571.29877893519</v>
      </c>
      <c r="I739" s="19">
        <v>43572.5</v>
      </c>
      <c r="J739" s="20">
        <v>0.74041666666666661</v>
      </c>
    </row>
    <row r="740" spans="1:10" x14ac:dyDescent="0.25">
      <c r="A740" s="16" t="s">
        <v>9515</v>
      </c>
      <c r="B740" s="16" t="s">
        <v>3353</v>
      </c>
      <c r="C740" s="16" t="s">
        <v>3160</v>
      </c>
      <c r="D740" s="16" t="s">
        <v>42</v>
      </c>
      <c r="E740" s="16" t="s">
        <v>38</v>
      </c>
      <c r="F740" s="16" t="s">
        <v>3182</v>
      </c>
      <c r="G740" s="16" t="s">
        <v>8802</v>
      </c>
      <c r="H740" s="19">
        <v>43571.316400462965</v>
      </c>
      <c r="I740" s="19">
        <v>43572.5</v>
      </c>
      <c r="J740" s="20">
        <v>0.74041666666666661</v>
      </c>
    </row>
    <row r="741" spans="1:10" x14ac:dyDescent="0.25">
      <c r="A741" s="16" t="s">
        <v>9516</v>
      </c>
      <c r="B741" s="16" t="s">
        <v>405</v>
      </c>
      <c r="C741" s="16" t="s">
        <v>3160</v>
      </c>
      <c r="D741" s="16" t="s">
        <v>31</v>
      </c>
      <c r="E741" s="16" t="s">
        <v>27</v>
      </c>
      <c r="F741" s="16" t="s">
        <v>3182</v>
      </c>
      <c r="G741" s="16" t="s">
        <v>8802</v>
      </c>
      <c r="H741" s="19">
        <v>43571.512939814813</v>
      </c>
      <c r="I741" s="19">
        <v>43572.5</v>
      </c>
      <c r="J741" s="20">
        <v>0.74041666666666661</v>
      </c>
    </row>
    <row r="742" spans="1:10" x14ac:dyDescent="0.25">
      <c r="A742" s="16" t="s">
        <v>9516</v>
      </c>
      <c r="B742" s="16" t="s">
        <v>405</v>
      </c>
      <c r="C742" s="16" t="s">
        <v>3160</v>
      </c>
      <c r="D742" s="16" t="s">
        <v>31</v>
      </c>
      <c r="E742" s="16" t="s">
        <v>27</v>
      </c>
      <c r="F742" s="16" t="s">
        <v>3182</v>
      </c>
      <c r="G742" s="16" t="s">
        <v>4250</v>
      </c>
      <c r="H742" s="19">
        <v>43570.480891203704</v>
      </c>
      <c r="I742" s="19">
        <v>43571.5</v>
      </c>
      <c r="J742" s="20">
        <v>0</v>
      </c>
    </row>
    <row r="743" spans="1:10" x14ac:dyDescent="0.25">
      <c r="A743" s="16" t="s">
        <v>9517</v>
      </c>
      <c r="B743" s="16" t="s">
        <v>515</v>
      </c>
      <c r="C743" s="16" t="s">
        <v>3160</v>
      </c>
      <c r="D743" s="16" t="s">
        <v>31</v>
      </c>
      <c r="E743" s="16" t="s">
        <v>27</v>
      </c>
      <c r="F743" s="16" t="s">
        <v>3182</v>
      </c>
      <c r="G743" s="16" t="s">
        <v>8802</v>
      </c>
      <c r="H743" s="19">
        <v>43571.316458333335</v>
      </c>
      <c r="I743" s="19">
        <v>43572.5</v>
      </c>
      <c r="J743" s="20">
        <v>0.74041666666666661</v>
      </c>
    </row>
    <row r="744" spans="1:10" x14ac:dyDescent="0.25">
      <c r="A744" s="16" t="s">
        <v>9518</v>
      </c>
      <c r="B744" s="16" t="s">
        <v>139</v>
      </c>
      <c r="C744" s="16" t="s">
        <v>3160</v>
      </c>
      <c r="D744" s="16" t="s">
        <v>32</v>
      </c>
      <c r="E744" s="16" t="s">
        <v>14</v>
      </c>
      <c r="F744" s="16" t="s">
        <v>3180</v>
      </c>
      <c r="G744" s="16" t="s">
        <v>8802</v>
      </c>
      <c r="H744" s="19">
        <v>43571.446180555555</v>
      </c>
      <c r="I744" s="19">
        <v>43572.5</v>
      </c>
      <c r="J744" s="20">
        <v>0.74041666666666661</v>
      </c>
    </row>
    <row r="745" spans="1:10" x14ac:dyDescent="0.25">
      <c r="A745" s="16" t="s">
        <v>9518</v>
      </c>
      <c r="B745" s="16" t="s">
        <v>139</v>
      </c>
      <c r="C745" s="16" t="s">
        <v>3160</v>
      </c>
      <c r="D745" s="16" t="s">
        <v>32</v>
      </c>
      <c r="E745" s="16" t="s">
        <v>14</v>
      </c>
      <c r="F745" s="16" t="s">
        <v>3180</v>
      </c>
      <c r="G745" s="16" t="s">
        <v>4250</v>
      </c>
      <c r="H745" s="19">
        <v>43570.372488425928</v>
      </c>
      <c r="I745" s="19">
        <v>43571.5</v>
      </c>
      <c r="J745" s="20">
        <v>0</v>
      </c>
    </row>
    <row r="746" spans="1:10" x14ac:dyDescent="0.25">
      <c r="A746" s="16" t="s">
        <v>9519</v>
      </c>
      <c r="B746" s="16" t="s">
        <v>597</v>
      </c>
      <c r="C746" s="16" t="s">
        <v>3160</v>
      </c>
      <c r="D746" s="16" t="s">
        <v>32</v>
      </c>
      <c r="E746" s="16" t="s">
        <v>14</v>
      </c>
      <c r="F746" s="16" t="s">
        <v>3180</v>
      </c>
      <c r="G746" s="16" t="s">
        <v>8802</v>
      </c>
      <c r="H746" s="19">
        <v>43571.316678240742</v>
      </c>
      <c r="I746" s="19">
        <v>43572.5</v>
      </c>
      <c r="J746" s="20">
        <v>0.74041666666666661</v>
      </c>
    </row>
    <row r="747" spans="1:10" x14ac:dyDescent="0.25">
      <c r="A747" s="16" t="s">
        <v>9520</v>
      </c>
      <c r="B747" s="16" t="s">
        <v>612</v>
      </c>
      <c r="C747" s="16" t="s">
        <v>3166</v>
      </c>
      <c r="D747" s="16" t="s">
        <v>42</v>
      </c>
      <c r="E747" s="16" t="s">
        <v>17</v>
      </c>
      <c r="F747" s="16" t="s">
        <v>3185</v>
      </c>
      <c r="G747" s="16" t="s">
        <v>8802</v>
      </c>
      <c r="H747" s="19">
        <v>43570.439571759256</v>
      </c>
      <c r="I747" s="19">
        <v>43572.5</v>
      </c>
      <c r="J747" s="20">
        <v>0.74041666666666661</v>
      </c>
    </row>
    <row r="748" spans="1:10" x14ac:dyDescent="0.25">
      <c r="A748" s="16" t="s">
        <v>9521</v>
      </c>
      <c r="B748" s="16" t="s">
        <v>369</v>
      </c>
      <c r="C748" s="16" t="s">
        <v>3160</v>
      </c>
      <c r="D748" s="16" t="s">
        <v>32</v>
      </c>
      <c r="E748" s="16" t="s">
        <v>14</v>
      </c>
      <c r="F748" s="16" t="s">
        <v>3180</v>
      </c>
      <c r="G748" s="16" t="s">
        <v>8802</v>
      </c>
      <c r="H748" s="19">
        <v>43571.433084490738</v>
      </c>
      <c r="I748" s="19">
        <v>43572.5</v>
      </c>
      <c r="J748" s="20">
        <v>0.74041666666666661</v>
      </c>
    </row>
    <row r="749" spans="1:10" x14ac:dyDescent="0.25">
      <c r="A749" s="16" t="s">
        <v>9522</v>
      </c>
      <c r="B749" s="16" t="s">
        <v>800</v>
      </c>
      <c r="C749" s="16" t="s">
        <v>3166</v>
      </c>
      <c r="D749" s="16" t="s">
        <v>43</v>
      </c>
      <c r="E749" s="16" t="s">
        <v>39</v>
      </c>
      <c r="F749" s="16" t="s">
        <v>3181</v>
      </c>
      <c r="G749" s="16" t="s">
        <v>8802</v>
      </c>
      <c r="H749" s="19">
        <v>43570.452569444446</v>
      </c>
      <c r="I749" s="19">
        <v>43572.5</v>
      </c>
      <c r="J749" s="20">
        <v>0.74041666666666661</v>
      </c>
    </row>
    <row r="750" spans="1:10" x14ac:dyDescent="0.25">
      <c r="A750" s="16" t="s">
        <v>9523</v>
      </c>
      <c r="B750" s="16" t="s">
        <v>809</v>
      </c>
      <c r="C750" s="16" t="s">
        <v>3160</v>
      </c>
      <c r="D750" s="16" t="s">
        <v>31</v>
      </c>
      <c r="E750" s="16" t="s">
        <v>27</v>
      </c>
      <c r="F750" s="16" t="s">
        <v>3182</v>
      </c>
      <c r="G750" s="16" t="s">
        <v>8802</v>
      </c>
      <c r="H750" s="19">
        <v>43571.316724537035</v>
      </c>
      <c r="I750" s="19">
        <v>43572.5</v>
      </c>
      <c r="J750" s="20">
        <v>0.74041666666666661</v>
      </c>
    </row>
    <row r="751" spans="1:10" x14ac:dyDescent="0.25">
      <c r="A751" s="16" t="s">
        <v>9524</v>
      </c>
      <c r="B751" s="16" t="s">
        <v>447</v>
      </c>
      <c r="C751" s="16" t="s">
        <v>3160</v>
      </c>
      <c r="D751" s="16" t="s">
        <v>31</v>
      </c>
      <c r="E751" s="16" t="s">
        <v>27</v>
      </c>
      <c r="F751" s="16" t="s">
        <v>3182</v>
      </c>
      <c r="G751" s="16" t="s">
        <v>8802</v>
      </c>
      <c r="H751" s="19">
        <v>43571.282731481479</v>
      </c>
      <c r="I751" s="19">
        <v>43572.5</v>
      </c>
      <c r="J751" s="20">
        <v>0.74041666666666661</v>
      </c>
    </row>
    <row r="752" spans="1:10" x14ac:dyDescent="0.25">
      <c r="A752" s="16" t="s">
        <v>9525</v>
      </c>
      <c r="B752" s="16" t="s">
        <v>3309</v>
      </c>
      <c r="C752" s="16" t="s">
        <v>3160</v>
      </c>
      <c r="D752" s="16" t="s">
        <v>42</v>
      </c>
      <c r="E752" s="16" t="s">
        <v>38</v>
      </c>
      <c r="F752" s="16" t="s">
        <v>3182</v>
      </c>
      <c r="G752" s="16" t="s">
        <v>8802</v>
      </c>
      <c r="H752" s="19">
        <v>43571.444924768519</v>
      </c>
      <c r="I752" s="19">
        <v>43572.5</v>
      </c>
      <c r="J752" s="20">
        <v>0.74041666666666661</v>
      </c>
    </row>
    <row r="753" spans="1:10" x14ac:dyDescent="0.25">
      <c r="A753" s="16" t="s">
        <v>9526</v>
      </c>
      <c r="B753" s="16" t="s">
        <v>163</v>
      </c>
      <c r="C753" s="16" t="s">
        <v>3160</v>
      </c>
      <c r="D753" s="16" t="s">
        <v>32</v>
      </c>
      <c r="E753" s="16" t="s">
        <v>14</v>
      </c>
      <c r="F753" s="16" t="s">
        <v>3180</v>
      </c>
      <c r="G753" s="16" t="s">
        <v>8802</v>
      </c>
      <c r="H753" s="19">
        <v>43571.292731481481</v>
      </c>
      <c r="I753" s="19">
        <v>43572.5</v>
      </c>
      <c r="J753" s="20">
        <v>0.74041666666666661</v>
      </c>
    </row>
    <row r="754" spans="1:10" x14ac:dyDescent="0.25">
      <c r="A754" s="16" t="s">
        <v>9527</v>
      </c>
      <c r="B754" s="16" t="s">
        <v>281</v>
      </c>
      <c r="C754" s="16" t="s">
        <v>3160</v>
      </c>
      <c r="D754" s="16" t="s">
        <v>31</v>
      </c>
      <c r="E754" s="16" t="s">
        <v>9</v>
      </c>
      <c r="F754" s="16" t="s">
        <v>3184</v>
      </c>
      <c r="G754" s="16" t="s">
        <v>8802</v>
      </c>
      <c r="H754" s="19">
        <v>43571.426377314812</v>
      </c>
      <c r="I754" s="19">
        <v>43572.5</v>
      </c>
      <c r="J754" s="20">
        <v>0.74041666666666661</v>
      </c>
    </row>
    <row r="755" spans="1:10" x14ac:dyDescent="0.25">
      <c r="A755" s="16" t="s">
        <v>9528</v>
      </c>
      <c r="B755" s="16" t="s">
        <v>871</v>
      </c>
      <c r="C755" s="16" t="s">
        <v>3160</v>
      </c>
      <c r="D755" s="16" t="s">
        <v>31</v>
      </c>
      <c r="E755" s="16" t="s">
        <v>10</v>
      </c>
      <c r="F755" s="16" t="s">
        <v>3182</v>
      </c>
      <c r="G755" s="16" t="s">
        <v>8802</v>
      </c>
      <c r="H755" s="19">
        <v>43571.544479166667</v>
      </c>
      <c r="I755" s="19">
        <v>43572.5</v>
      </c>
      <c r="J755" s="20">
        <v>0.74041666666666661</v>
      </c>
    </row>
    <row r="756" spans="1:10" x14ac:dyDescent="0.25">
      <c r="A756" s="16" t="s">
        <v>9528</v>
      </c>
      <c r="B756" s="16" t="s">
        <v>871</v>
      </c>
      <c r="C756" s="16" t="s">
        <v>3160</v>
      </c>
      <c r="D756" s="16" t="s">
        <v>31</v>
      </c>
      <c r="E756" s="16" t="s">
        <v>10</v>
      </c>
      <c r="F756" s="16" t="s">
        <v>3182</v>
      </c>
      <c r="G756" s="16" t="s">
        <v>4250</v>
      </c>
      <c r="H756" s="19">
        <v>43570.370208333334</v>
      </c>
      <c r="I756" s="19">
        <v>43571.5</v>
      </c>
      <c r="J756" s="20">
        <v>0</v>
      </c>
    </row>
    <row r="757" spans="1:10" x14ac:dyDescent="0.25">
      <c r="A757" s="16" t="s">
        <v>9529</v>
      </c>
      <c r="B757" s="16" t="s">
        <v>835</v>
      </c>
      <c r="C757" s="16" t="s">
        <v>3160</v>
      </c>
      <c r="D757" s="16" t="s">
        <v>43</v>
      </c>
      <c r="E757" s="16" t="s">
        <v>39</v>
      </c>
      <c r="F757" s="16" t="s">
        <v>3181</v>
      </c>
      <c r="G757" s="16" t="s">
        <v>8802</v>
      </c>
      <c r="H757" s="19">
        <v>43571.317187499997</v>
      </c>
      <c r="I757" s="19">
        <v>43572.5</v>
      </c>
      <c r="J757" s="20">
        <v>0.74041666666666661</v>
      </c>
    </row>
    <row r="758" spans="1:10" x14ac:dyDescent="0.25">
      <c r="A758" s="16" t="s">
        <v>9530</v>
      </c>
      <c r="B758" s="16" t="s">
        <v>293</v>
      </c>
      <c r="C758" s="16" t="s">
        <v>3166</v>
      </c>
      <c r="D758" s="16" t="s">
        <v>31</v>
      </c>
      <c r="E758" s="16" t="s">
        <v>10</v>
      </c>
      <c r="F758" s="16" t="s">
        <v>3182</v>
      </c>
      <c r="G758" s="16" t="s">
        <v>8802</v>
      </c>
      <c r="H758" s="19">
        <v>43570.448576388888</v>
      </c>
      <c r="I758" s="19">
        <v>43572.5</v>
      </c>
      <c r="J758" s="20">
        <v>0.74041666666666661</v>
      </c>
    </row>
    <row r="759" spans="1:10" x14ac:dyDescent="0.25">
      <c r="A759" s="16" t="s">
        <v>9531</v>
      </c>
      <c r="B759" s="16" t="s">
        <v>810</v>
      </c>
      <c r="C759" s="16" t="s">
        <v>3160</v>
      </c>
      <c r="D759" s="16" t="s">
        <v>32</v>
      </c>
      <c r="E759" s="16" t="s">
        <v>24</v>
      </c>
      <c r="F759" s="16" t="s">
        <v>3183</v>
      </c>
      <c r="G759" s="16" t="s">
        <v>8802</v>
      </c>
      <c r="H759" s="19">
        <v>43571.317199074074</v>
      </c>
      <c r="I759" s="19">
        <v>43572.5</v>
      </c>
      <c r="J759" s="20">
        <v>0.74041666666666661</v>
      </c>
    </row>
    <row r="760" spans="1:10" x14ac:dyDescent="0.25">
      <c r="A760" s="16" t="s">
        <v>9532</v>
      </c>
      <c r="B760" s="16" t="s">
        <v>3829</v>
      </c>
      <c r="C760" s="16" t="s">
        <v>3160</v>
      </c>
      <c r="D760" s="16" t="s">
        <v>42</v>
      </c>
      <c r="E760" s="16" t="s">
        <v>38</v>
      </c>
      <c r="F760" s="16" t="s">
        <v>3182</v>
      </c>
      <c r="G760" s="16" t="s">
        <v>8802</v>
      </c>
      <c r="H760" s="19">
        <v>43571.304965277777</v>
      </c>
      <c r="I760" s="19">
        <v>43572.5</v>
      </c>
      <c r="J760" s="20">
        <v>0.74041666666666661</v>
      </c>
    </row>
    <row r="761" spans="1:10" x14ac:dyDescent="0.25">
      <c r="A761" s="16" t="s">
        <v>9533</v>
      </c>
      <c r="B761" s="16" t="s">
        <v>811</v>
      </c>
      <c r="C761" s="16" t="s">
        <v>3160</v>
      </c>
      <c r="D761" s="16" t="s">
        <v>43</v>
      </c>
      <c r="E761" s="16" t="s">
        <v>39</v>
      </c>
      <c r="F761" s="16" t="s">
        <v>3181</v>
      </c>
      <c r="G761" s="16" t="s">
        <v>8802</v>
      </c>
      <c r="H761" s="19">
        <v>43571.31759259259</v>
      </c>
      <c r="I761" s="19">
        <v>43572.5</v>
      </c>
      <c r="J761" s="20">
        <v>0.74041666666666661</v>
      </c>
    </row>
    <row r="762" spans="1:10" x14ac:dyDescent="0.25">
      <c r="A762" s="16" t="s">
        <v>9534</v>
      </c>
      <c r="B762" s="16" t="s">
        <v>819</v>
      </c>
      <c r="C762" s="16" t="s">
        <v>3166</v>
      </c>
      <c r="D762" s="16" t="s">
        <v>31</v>
      </c>
      <c r="E762" s="16" t="s">
        <v>14</v>
      </c>
      <c r="F762" s="16" t="s">
        <v>3180</v>
      </c>
      <c r="G762" s="16" t="s">
        <v>8802</v>
      </c>
      <c r="H762" s="19">
        <v>43570.37908564815</v>
      </c>
      <c r="I762" s="19">
        <v>43572.5</v>
      </c>
      <c r="J762" s="20">
        <v>0.74041666666666661</v>
      </c>
    </row>
    <row r="763" spans="1:10" x14ac:dyDescent="0.25">
      <c r="A763" s="16" t="s">
        <v>9535</v>
      </c>
      <c r="B763" s="16" t="s">
        <v>320</v>
      </c>
      <c r="C763" s="16" t="s">
        <v>3160</v>
      </c>
      <c r="D763" s="16" t="s">
        <v>42</v>
      </c>
      <c r="E763" s="16" t="s">
        <v>35</v>
      </c>
      <c r="F763" s="16" t="s">
        <v>3183</v>
      </c>
      <c r="G763" s="16" t="s">
        <v>8802</v>
      </c>
      <c r="H763" s="19">
        <v>43571.31827546296</v>
      </c>
      <c r="I763" s="19">
        <v>43572.5</v>
      </c>
      <c r="J763" s="20">
        <v>0.74041666666666661</v>
      </c>
    </row>
    <row r="764" spans="1:10" x14ac:dyDescent="0.25">
      <c r="A764" s="16" t="s">
        <v>9536</v>
      </c>
      <c r="B764" s="16" t="s">
        <v>589</v>
      </c>
      <c r="C764" s="16" t="s">
        <v>3166</v>
      </c>
      <c r="D764" s="16" t="s">
        <v>43</v>
      </c>
      <c r="E764" s="16" t="s">
        <v>39</v>
      </c>
      <c r="F764" s="16" t="s">
        <v>3181</v>
      </c>
      <c r="G764" s="16" t="s">
        <v>8802</v>
      </c>
      <c r="H764" s="19">
        <v>43570.392129629632</v>
      </c>
      <c r="I764" s="19">
        <v>43572.5</v>
      </c>
      <c r="J764" s="20">
        <v>0.74041666666666661</v>
      </c>
    </row>
    <row r="765" spans="1:10" x14ac:dyDescent="0.25">
      <c r="A765" s="16" t="s">
        <v>9537</v>
      </c>
      <c r="B765" s="16" t="s">
        <v>3933</v>
      </c>
      <c r="C765" s="16" t="s">
        <v>3160</v>
      </c>
      <c r="D765" s="16" t="s">
        <v>42</v>
      </c>
      <c r="E765" s="16" t="s">
        <v>38</v>
      </c>
      <c r="F765" s="16" t="s">
        <v>3182</v>
      </c>
      <c r="G765" s="16" t="s">
        <v>8802</v>
      </c>
      <c r="H765" s="19">
        <v>43571.318888888891</v>
      </c>
      <c r="I765" s="19">
        <v>43572.5</v>
      </c>
      <c r="J765" s="20">
        <v>0.74041666666666661</v>
      </c>
    </row>
    <row r="766" spans="1:10" x14ac:dyDescent="0.25">
      <c r="A766" s="16" t="s">
        <v>9538</v>
      </c>
      <c r="B766" s="16" t="s">
        <v>769</v>
      </c>
      <c r="C766" s="16" t="s">
        <v>3166</v>
      </c>
      <c r="D766" s="16" t="s">
        <v>11</v>
      </c>
      <c r="E766" s="16" t="s">
        <v>9</v>
      </c>
      <c r="F766" s="16" t="s">
        <v>3184</v>
      </c>
      <c r="G766" s="16" t="s">
        <v>8802</v>
      </c>
      <c r="H766" s="19">
        <v>43570.384479166663</v>
      </c>
      <c r="I766" s="19">
        <v>43572.5</v>
      </c>
      <c r="J766" s="20">
        <v>0.74041666666666661</v>
      </c>
    </row>
    <row r="767" spans="1:10" x14ac:dyDescent="0.25">
      <c r="A767" s="16" t="s">
        <v>9539</v>
      </c>
      <c r="B767" s="16" t="s">
        <v>684</v>
      </c>
      <c r="C767" s="16" t="s">
        <v>3160</v>
      </c>
      <c r="D767" s="16" t="s">
        <v>42</v>
      </c>
      <c r="E767" s="16" t="s">
        <v>24</v>
      </c>
      <c r="F767" s="16" t="s">
        <v>3183</v>
      </c>
      <c r="G767" s="16" t="s">
        <v>8802</v>
      </c>
      <c r="H767" s="19">
        <v>43571.319027777776</v>
      </c>
      <c r="I767" s="19">
        <v>43572.5</v>
      </c>
      <c r="J767" s="20">
        <v>0.74041666666666661</v>
      </c>
    </row>
    <row r="768" spans="1:10" x14ac:dyDescent="0.25">
      <c r="A768" s="16" t="s">
        <v>9540</v>
      </c>
      <c r="B768" s="16" t="s">
        <v>566</v>
      </c>
      <c r="C768" s="16" t="s">
        <v>3160</v>
      </c>
      <c r="D768" s="16" t="s">
        <v>31</v>
      </c>
      <c r="E768" s="16" t="s">
        <v>27</v>
      </c>
      <c r="F768" s="16" t="s">
        <v>3182</v>
      </c>
      <c r="G768" s="16" t="s">
        <v>8802</v>
      </c>
      <c r="H768" s="19">
        <v>43571.461354166669</v>
      </c>
      <c r="I768" s="19">
        <v>43572.5</v>
      </c>
      <c r="J768" s="20">
        <v>0.74041666666666661</v>
      </c>
    </row>
    <row r="769" spans="1:10" x14ac:dyDescent="0.25">
      <c r="A769" s="16" t="s">
        <v>9541</v>
      </c>
      <c r="B769" s="16" t="s">
        <v>456</v>
      </c>
      <c r="C769" s="16" t="s">
        <v>3160</v>
      </c>
      <c r="D769" s="16" t="s">
        <v>31</v>
      </c>
      <c r="E769" s="16" t="s">
        <v>10</v>
      </c>
      <c r="F769" s="16" t="s">
        <v>3182</v>
      </c>
      <c r="G769" s="16" t="s">
        <v>8802</v>
      </c>
      <c r="H769" s="19">
        <v>43571.421018518522</v>
      </c>
      <c r="I769" s="19">
        <v>43572.5</v>
      </c>
      <c r="J769" s="20">
        <v>0.74041666666666661</v>
      </c>
    </row>
    <row r="770" spans="1:10" x14ac:dyDescent="0.25">
      <c r="A770" s="16" t="s">
        <v>9542</v>
      </c>
      <c r="B770" s="16" t="s">
        <v>620</v>
      </c>
      <c r="C770" s="16" t="s">
        <v>3160</v>
      </c>
      <c r="D770" s="16" t="s">
        <v>19</v>
      </c>
      <c r="E770" s="16" t="s">
        <v>9</v>
      </c>
      <c r="F770" s="16" t="s">
        <v>3184</v>
      </c>
      <c r="G770" s="16" t="s">
        <v>8802</v>
      </c>
      <c r="H770" s="19">
        <v>43571.747673611113</v>
      </c>
      <c r="I770" s="19">
        <v>43572.5</v>
      </c>
      <c r="J770" s="20">
        <v>0.74041666666666661</v>
      </c>
    </row>
    <row r="771" spans="1:10" x14ac:dyDescent="0.25">
      <c r="A771" s="16" t="s">
        <v>9543</v>
      </c>
      <c r="B771" s="16" t="s">
        <v>468</v>
      </c>
      <c r="C771" s="16" t="s">
        <v>3160</v>
      </c>
      <c r="D771" s="16" t="s">
        <v>31</v>
      </c>
      <c r="E771" s="16" t="s">
        <v>27</v>
      </c>
      <c r="F771" s="16" t="s">
        <v>3182</v>
      </c>
      <c r="G771" s="16" t="s">
        <v>8802</v>
      </c>
      <c r="H771" s="19">
        <v>43571.422175925924</v>
      </c>
      <c r="I771" s="19">
        <v>43572.5</v>
      </c>
      <c r="J771" s="20">
        <v>0.74041666666666661</v>
      </c>
    </row>
    <row r="772" spans="1:10" x14ac:dyDescent="0.25">
      <c r="A772" s="16" t="s">
        <v>9544</v>
      </c>
      <c r="B772" s="16" t="s">
        <v>584</v>
      </c>
      <c r="C772" s="16" t="s">
        <v>3160</v>
      </c>
      <c r="D772" s="16" t="s">
        <v>19</v>
      </c>
      <c r="E772" s="16" t="s">
        <v>8</v>
      </c>
      <c r="F772" s="16" t="s">
        <v>3180</v>
      </c>
      <c r="G772" s="16" t="s">
        <v>8802</v>
      </c>
      <c r="H772" s="19">
        <v>43571.458229166667</v>
      </c>
      <c r="I772" s="19">
        <v>43572.5</v>
      </c>
      <c r="J772" s="20">
        <v>0.74041666666666661</v>
      </c>
    </row>
    <row r="773" spans="1:10" x14ac:dyDescent="0.25">
      <c r="A773" s="16" t="s">
        <v>9545</v>
      </c>
      <c r="B773" s="16" t="s">
        <v>82</v>
      </c>
      <c r="C773" s="16" t="s">
        <v>3160</v>
      </c>
      <c r="D773" s="16" t="s">
        <v>31</v>
      </c>
      <c r="E773" s="16" t="s">
        <v>8</v>
      </c>
      <c r="F773" s="16" t="s">
        <v>3180</v>
      </c>
      <c r="G773" s="16" t="s">
        <v>8802</v>
      </c>
      <c r="H773" s="19">
        <v>43571.458657407406</v>
      </c>
      <c r="I773" s="19">
        <v>43572.5</v>
      </c>
      <c r="J773" s="20">
        <v>0.74041666666666661</v>
      </c>
    </row>
    <row r="774" spans="1:10" x14ac:dyDescent="0.25">
      <c r="A774" s="16" t="s">
        <v>9546</v>
      </c>
      <c r="B774" s="16" t="s">
        <v>657</v>
      </c>
      <c r="C774" s="16" t="s">
        <v>3160</v>
      </c>
      <c r="D774" s="16" t="s">
        <v>31</v>
      </c>
      <c r="E774" s="16" t="s">
        <v>8</v>
      </c>
      <c r="F774" s="16" t="s">
        <v>3180</v>
      </c>
      <c r="G774" s="16" t="s">
        <v>8802</v>
      </c>
      <c r="H774" s="19">
        <v>43571.328049768519</v>
      </c>
      <c r="I774" s="19">
        <v>43572.5</v>
      </c>
      <c r="J774" s="20">
        <v>0.74041666666666661</v>
      </c>
    </row>
    <row r="775" spans="1:10" x14ac:dyDescent="0.25">
      <c r="A775" s="16" t="s">
        <v>9547</v>
      </c>
      <c r="B775" s="16" t="s">
        <v>343</v>
      </c>
      <c r="C775" s="16" t="s">
        <v>3160</v>
      </c>
      <c r="D775" s="16" t="s">
        <v>31</v>
      </c>
      <c r="E775" s="16" t="s">
        <v>9</v>
      </c>
      <c r="F775" s="16" t="s">
        <v>3184</v>
      </c>
      <c r="G775" s="16" t="s">
        <v>8802</v>
      </c>
      <c r="H775" s="19">
        <v>43571.459282407406</v>
      </c>
      <c r="I775" s="19">
        <v>43572.5</v>
      </c>
      <c r="J775" s="20">
        <v>0.74041666666666661</v>
      </c>
    </row>
    <row r="776" spans="1:10" x14ac:dyDescent="0.25">
      <c r="A776" s="16" t="s">
        <v>9548</v>
      </c>
      <c r="B776" s="16" t="s">
        <v>581</v>
      </c>
      <c r="C776" s="16" t="s">
        <v>3160</v>
      </c>
      <c r="D776" s="16" t="s">
        <v>31</v>
      </c>
      <c r="E776" s="16" t="s">
        <v>10</v>
      </c>
      <c r="F776" s="16" t="s">
        <v>3182</v>
      </c>
      <c r="G776" s="16" t="s">
        <v>8802</v>
      </c>
      <c r="H776" s="19">
        <v>43571.32472222222</v>
      </c>
      <c r="I776" s="19">
        <v>43572.5</v>
      </c>
      <c r="J776" s="20">
        <v>0.74041666666666661</v>
      </c>
    </row>
    <row r="777" spans="1:10" x14ac:dyDescent="0.25">
      <c r="A777" s="16" t="s">
        <v>9549</v>
      </c>
      <c r="B777" s="16" t="s">
        <v>625</v>
      </c>
      <c r="C777" s="16" t="s">
        <v>3160</v>
      </c>
      <c r="D777" s="16" t="s">
        <v>31</v>
      </c>
      <c r="E777" s="16" t="s">
        <v>9</v>
      </c>
      <c r="F777" s="16" t="s">
        <v>3184</v>
      </c>
      <c r="G777" s="16" t="s">
        <v>8802</v>
      </c>
      <c r="H777" s="19">
        <v>43571.462291666663</v>
      </c>
      <c r="I777" s="19">
        <v>43572.5</v>
      </c>
      <c r="J777" s="20">
        <v>0.74041666666666661</v>
      </c>
    </row>
    <row r="778" spans="1:10" x14ac:dyDescent="0.25">
      <c r="A778" s="16" t="s">
        <v>9550</v>
      </c>
      <c r="B778" s="16" t="s">
        <v>744</v>
      </c>
      <c r="C778" s="16" t="s">
        <v>3160</v>
      </c>
      <c r="D778" s="16" t="s">
        <v>31</v>
      </c>
      <c r="E778" s="16" t="s">
        <v>27</v>
      </c>
      <c r="F778" s="16" t="s">
        <v>3182</v>
      </c>
      <c r="G778" s="16" t="s">
        <v>8802</v>
      </c>
      <c r="H778" s="19">
        <v>43571.325486111113</v>
      </c>
      <c r="I778" s="19">
        <v>43572.5</v>
      </c>
      <c r="J778" s="20">
        <v>0.74041666666666661</v>
      </c>
    </row>
    <row r="779" spans="1:10" x14ac:dyDescent="0.25">
      <c r="A779" s="16" t="s">
        <v>9551</v>
      </c>
      <c r="B779" s="16" t="s">
        <v>3404</v>
      </c>
      <c r="C779" s="16" t="s">
        <v>3160</v>
      </c>
      <c r="D779" s="16" t="s">
        <v>42</v>
      </c>
      <c r="E779" s="16" t="s">
        <v>23</v>
      </c>
      <c r="F779" s="16" t="s">
        <v>3183</v>
      </c>
      <c r="G779" s="16" t="s">
        <v>8802</v>
      </c>
      <c r="H779" s="19">
        <v>43571.462951388887</v>
      </c>
      <c r="I779" s="19">
        <v>43572.5</v>
      </c>
      <c r="J779" s="20">
        <v>0.74041666666666661</v>
      </c>
    </row>
    <row r="780" spans="1:10" x14ac:dyDescent="0.25">
      <c r="A780" s="16" t="s">
        <v>9552</v>
      </c>
      <c r="B780" s="16" t="s">
        <v>767</v>
      </c>
      <c r="C780" s="16" t="s">
        <v>3160</v>
      </c>
      <c r="D780" s="16" t="s">
        <v>32</v>
      </c>
      <c r="E780" s="16" t="s">
        <v>14</v>
      </c>
      <c r="F780" s="16" t="s">
        <v>3180</v>
      </c>
      <c r="G780" s="16" t="s">
        <v>8802</v>
      </c>
      <c r="H780" s="19">
        <v>43571.326064814813</v>
      </c>
      <c r="I780" s="19">
        <v>43572.5</v>
      </c>
      <c r="J780" s="20">
        <v>0.74041666666666661</v>
      </c>
    </row>
    <row r="781" spans="1:10" x14ac:dyDescent="0.25">
      <c r="A781" s="16" t="s">
        <v>9553</v>
      </c>
      <c r="B781" s="16" t="s">
        <v>3515</v>
      </c>
      <c r="C781" s="16" t="s">
        <v>3160</v>
      </c>
      <c r="D781" s="16" t="s">
        <v>42</v>
      </c>
      <c r="E781" s="16" t="s">
        <v>23</v>
      </c>
      <c r="F781" s="16" t="s">
        <v>3183</v>
      </c>
      <c r="G781" s="16" t="s">
        <v>8802</v>
      </c>
      <c r="H781" s="19">
        <v>43571.465069444443</v>
      </c>
      <c r="I781" s="19">
        <v>43572.5</v>
      </c>
      <c r="J781" s="20">
        <v>0.74041666666666661</v>
      </c>
    </row>
    <row r="782" spans="1:10" x14ac:dyDescent="0.25">
      <c r="A782" s="16" t="s">
        <v>9554</v>
      </c>
      <c r="B782" s="16" t="s">
        <v>785</v>
      </c>
      <c r="C782" s="16" t="s">
        <v>3160</v>
      </c>
      <c r="D782" s="16" t="s">
        <v>42</v>
      </c>
      <c r="E782" s="16" t="s">
        <v>18</v>
      </c>
      <c r="F782" s="16" t="s">
        <v>3185</v>
      </c>
      <c r="G782" s="16" t="s">
        <v>8802</v>
      </c>
      <c r="H782" s="19">
        <v>43571.326620370368</v>
      </c>
      <c r="I782" s="19">
        <v>43572.5</v>
      </c>
      <c r="J782" s="20">
        <v>0.74041666666666661</v>
      </c>
    </row>
    <row r="783" spans="1:10" x14ac:dyDescent="0.25">
      <c r="A783" s="16" t="s">
        <v>9555</v>
      </c>
      <c r="B783" s="16" t="s">
        <v>198</v>
      </c>
      <c r="C783" s="16" t="s">
        <v>3160</v>
      </c>
      <c r="D783" s="16" t="s">
        <v>31</v>
      </c>
      <c r="E783" s="16" t="s">
        <v>22</v>
      </c>
      <c r="F783" s="16" t="s">
        <v>3182</v>
      </c>
      <c r="G783" s="16" t="s">
        <v>8802</v>
      </c>
      <c r="H783" s="19">
        <v>43571.465590277781</v>
      </c>
      <c r="I783" s="19">
        <v>43572.5</v>
      </c>
      <c r="J783" s="20">
        <v>0.74041666666666661</v>
      </c>
    </row>
    <row r="784" spans="1:10" x14ac:dyDescent="0.25">
      <c r="A784" s="16" t="s">
        <v>9556</v>
      </c>
      <c r="B784" s="16" t="s">
        <v>635</v>
      </c>
      <c r="C784" s="16" t="s">
        <v>3160</v>
      </c>
      <c r="D784" s="16" t="s">
        <v>31</v>
      </c>
      <c r="E784" s="16" t="s">
        <v>9</v>
      </c>
      <c r="F784" s="16" t="s">
        <v>3184</v>
      </c>
      <c r="G784" s="16" t="s">
        <v>8802</v>
      </c>
      <c r="H784" s="19">
        <v>43571.377887731476</v>
      </c>
      <c r="I784" s="19">
        <v>43572.5</v>
      </c>
      <c r="J784" s="20">
        <v>0.74041666666666661</v>
      </c>
    </row>
    <row r="785" spans="1:10" x14ac:dyDescent="0.25">
      <c r="A785" s="16" t="s">
        <v>9557</v>
      </c>
      <c r="B785" s="16" t="s">
        <v>162</v>
      </c>
      <c r="C785" s="16" t="s">
        <v>3160</v>
      </c>
      <c r="D785" s="16" t="s">
        <v>32</v>
      </c>
      <c r="E785" s="16" t="s">
        <v>13</v>
      </c>
      <c r="F785" s="16" t="s">
        <v>3181</v>
      </c>
      <c r="G785" s="16" t="s">
        <v>8802</v>
      </c>
      <c r="H785" s="19">
        <v>43571.466249999998</v>
      </c>
      <c r="I785" s="19">
        <v>43572.5</v>
      </c>
      <c r="J785" s="20">
        <v>0.74041666666666661</v>
      </c>
    </row>
    <row r="786" spans="1:10" x14ac:dyDescent="0.25">
      <c r="A786" s="16" t="s">
        <v>9558</v>
      </c>
      <c r="B786" s="16" t="s">
        <v>573</v>
      </c>
      <c r="C786" s="16" t="s">
        <v>3160</v>
      </c>
      <c r="D786" s="16" t="s">
        <v>31</v>
      </c>
      <c r="E786" s="16" t="s">
        <v>8</v>
      </c>
      <c r="F786" s="16" t="s">
        <v>3180</v>
      </c>
      <c r="G786" s="16" t="s">
        <v>8802</v>
      </c>
      <c r="H786" s="19">
        <v>43571.328692129631</v>
      </c>
      <c r="I786" s="19">
        <v>43572.5</v>
      </c>
      <c r="J786" s="20">
        <v>0.74041666666666661</v>
      </c>
    </row>
    <row r="787" spans="1:10" x14ac:dyDescent="0.25">
      <c r="A787" s="16" t="s">
        <v>9559</v>
      </c>
      <c r="B787" s="16" t="s">
        <v>3967</v>
      </c>
      <c r="C787" s="16" t="s">
        <v>3160</v>
      </c>
      <c r="D787" s="16" t="s">
        <v>42</v>
      </c>
      <c r="E787" s="16" t="s">
        <v>23</v>
      </c>
      <c r="F787" s="16" t="s">
        <v>3183</v>
      </c>
      <c r="G787" s="16" t="s">
        <v>8802</v>
      </c>
      <c r="H787" s="19">
        <v>43571.467349537037</v>
      </c>
      <c r="I787" s="19">
        <v>43572.5</v>
      </c>
      <c r="J787" s="20">
        <v>0.74041666666666661</v>
      </c>
    </row>
    <row r="788" spans="1:10" x14ac:dyDescent="0.25">
      <c r="A788" s="16" t="s">
        <v>9560</v>
      </c>
      <c r="B788" s="16" t="s">
        <v>3952</v>
      </c>
      <c r="C788" s="16" t="s">
        <v>3160</v>
      </c>
      <c r="D788" s="16" t="s">
        <v>42</v>
      </c>
      <c r="E788" s="16" t="s">
        <v>38</v>
      </c>
      <c r="F788" s="16" t="s">
        <v>3182</v>
      </c>
      <c r="G788" s="16" t="s">
        <v>8802</v>
      </c>
      <c r="H788" s="19">
        <v>43571.329907407409</v>
      </c>
      <c r="I788" s="19">
        <v>43572.5</v>
      </c>
      <c r="J788" s="20">
        <v>0.74041666666666661</v>
      </c>
    </row>
    <row r="789" spans="1:10" x14ac:dyDescent="0.25">
      <c r="A789" s="16" t="s">
        <v>9561</v>
      </c>
      <c r="B789" s="16" t="s">
        <v>783</v>
      </c>
      <c r="C789" s="16" t="s">
        <v>3160</v>
      </c>
      <c r="D789" s="16" t="s">
        <v>42</v>
      </c>
      <c r="E789" s="16" t="s">
        <v>24</v>
      </c>
      <c r="F789" s="16" t="s">
        <v>3183</v>
      </c>
      <c r="G789" s="16" t="s">
        <v>8802</v>
      </c>
      <c r="H789" s="19">
        <v>43571.470706018517</v>
      </c>
      <c r="I789" s="19">
        <v>43572.5</v>
      </c>
      <c r="J789" s="20">
        <v>0.74041666666666661</v>
      </c>
    </row>
    <row r="790" spans="1:10" x14ac:dyDescent="0.25">
      <c r="A790" s="16" t="s">
        <v>9562</v>
      </c>
      <c r="B790" s="16" t="s">
        <v>3368</v>
      </c>
      <c r="C790" s="16" t="s">
        <v>3160</v>
      </c>
      <c r="D790" s="16" t="s">
        <v>42</v>
      </c>
      <c r="E790" s="16" t="s">
        <v>23</v>
      </c>
      <c r="F790" s="16" t="s">
        <v>3183</v>
      </c>
      <c r="G790" s="16" t="s">
        <v>8802</v>
      </c>
      <c r="H790" s="19">
        <v>43571.33085648148</v>
      </c>
      <c r="I790" s="19">
        <v>43572.5</v>
      </c>
      <c r="J790" s="20">
        <v>0.74041666666666661</v>
      </c>
    </row>
    <row r="791" spans="1:10" x14ac:dyDescent="0.25">
      <c r="A791" s="16" t="s">
        <v>9563</v>
      </c>
      <c r="B791" s="16" t="s">
        <v>880</v>
      </c>
      <c r="C791" s="16" t="s">
        <v>3160</v>
      </c>
      <c r="D791" s="16" t="s">
        <v>32</v>
      </c>
      <c r="E791" s="16" t="s">
        <v>14</v>
      </c>
      <c r="F791" s="16" t="s">
        <v>3180</v>
      </c>
      <c r="G791" s="16" t="s">
        <v>8802</v>
      </c>
      <c r="H791" s="19">
        <v>43571.472118055557</v>
      </c>
      <c r="I791" s="19">
        <v>43572.5</v>
      </c>
      <c r="J791" s="20">
        <v>0.74041666666666661</v>
      </c>
    </row>
    <row r="792" spans="1:10" x14ac:dyDescent="0.25">
      <c r="A792" s="16" t="s">
        <v>9564</v>
      </c>
      <c r="B792" s="16" t="s">
        <v>3882</v>
      </c>
      <c r="C792" s="16" t="s">
        <v>3160</v>
      </c>
      <c r="D792" s="16" t="s">
        <v>21</v>
      </c>
      <c r="E792" s="16" t="s">
        <v>23</v>
      </c>
      <c r="F792" s="16" t="s">
        <v>3183</v>
      </c>
      <c r="G792" s="16" t="s">
        <v>8802</v>
      </c>
      <c r="H792" s="19">
        <v>43571.331261574072</v>
      </c>
      <c r="I792" s="19">
        <v>43572.5</v>
      </c>
      <c r="J792" s="20">
        <v>0.74041666666666661</v>
      </c>
    </row>
    <row r="793" spans="1:10" x14ac:dyDescent="0.25">
      <c r="A793" s="16" t="s">
        <v>9565</v>
      </c>
      <c r="B793" s="16" t="s">
        <v>866</v>
      </c>
      <c r="C793" s="16" t="s">
        <v>3160</v>
      </c>
      <c r="D793" s="16" t="s">
        <v>42</v>
      </c>
      <c r="E793" s="16" t="s">
        <v>24</v>
      </c>
      <c r="F793" s="16" t="s">
        <v>3183</v>
      </c>
      <c r="G793" s="16" t="s">
        <v>8802</v>
      </c>
      <c r="H793" s="19">
        <v>43571.473055555558</v>
      </c>
      <c r="I793" s="19">
        <v>43572.5</v>
      </c>
      <c r="J793" s="20">
        <v>0.74041666666666661</v>
      </c>
    </row>
    <row r="794" spans="1:10" x14ac:dyDescent="0.25">
      <c r="A794" s="16" t="s">
        <v>9566</v>
      </c>
      <c r="B794" s="16" t="s">
        <v>3655</v>
      </c>
      <c r="C794" s="16" t="s">
        <v>3160</v>
      </c>
      <c r="D794" s="16" t="s">
        <v>42</v>
      </c>
      <c r="E794" s="16" t="s">
        <v>38</v>
      </c>
      <c r="F794" s="16" t="s">
        <v>3182</v>
      </c>
      <c r="G794" s="16" t="s">
        <v>8802</v>
      </c>
      <c r="H794" s="19">
        <v>43571.334537037037</v>
      </c>
      <c r="I794" s="19">
        <v>43572.5</v>
      </c>
      <c r="J794" s="20">
        <v>0.74041666666666661</v>
      </c>
    </row>
    <row r="795" spans="1:10" x14ac:dyDescent="0.25">
      <c r="A795" s="16" t="s">
        <v>9567</v>
      </c>
      <c r="B795" s="16" t="s">
        <v>757</v>
      </c>
      <c r="C795" s="16" t="s">
        <v>3160</v>
      </c>
      <c r="D795" s="16" t="s">
        <v>42</v>
      </c>
      <c r="E795" s="16" t="s">
        <v>34</v>
      </c>
      <c r="F795" s="16" t="s">
        <v>3185</v>
      </c>
      <c r="G795" s="16" t="s">
        <v>8802</v>
      </c>
      <c r="H795" s="19">
        <v>43571.47347222222</v>
      </c>
      <c r="I795" s="19">
        <v>43572.5</v>
      </c>
      <c r="J795" s="20">
        <v>0.74041666666666661</v>
      </c>
    </row>
    <row r="796" spans="1:10" x14ac:dyDescent="0.25">
      <c r="A796" s="16" t="s">
        <v>9568</v>
      </c>
      <c r="B796" s="16" t="s">
        <v>788</v>
      </c>
      <c r="C796" s="16" t="s">
        <v>3160</v>
      </c>
      <c r="D796" s="16" t="s">
        <v>43</v>
      </c>
      <c r="E796" s="16" t="s">
        <v>24</v>
      </c>
      <c r="F796" s="16" t="s">
        <v>3183</v>
      </c>
      <c r="G796" s="16" t="s">
        <v>8802</v>
      </c>
      <c r="H796" s="19">
        <v>43571.332743055558</v>
      </c>
      <c r="I796" s="19">
        <v>43572.5</v>
      </c>
      <c r="J796" s="20">
        <v>0.74041666666666661</v>
      </c>
    </row>
    <row r="797" spans="1:10" x14ac:dyDescent="0.25">
      <c r="A797" s="16" t="s">
        <v>9569</v>
      </c>
      <c r="B797" s="16" t="s">
        <v>483</v>
      </c>
      <c r="C797" s="16" t="s">
        <v>3160</v>
      </c>
      <c r="D797" s="16" t="s">
        <v>31</v>
      </c>
      <c r="E797" s="16" t="s">
        <v>27</v>
      </c>
      <c r="F797" s="16" t="s">
        <v>3182</v>
      </c>
      <c r="G797" s="16" t="s">
        <v>8802</v>
      </c>
      <c r="H797" s="19">
        <v>43571.473611111112</v>
      </c>
      <c r="I797" s="19">
        <v>43572.5</v>
      </c>
      <c r="J797" s="20">
        <v>0.74041666666666661</v>
      </c>
    </row>
    <row r="798" spans="1:10" x14ac:dyDescent="0.25">
      <c r="A798" s="16" t="s">
        <v>9570</v>
      </c>
      <c r="B798" s="16" t="s">
        <v>3855</v>
      </c>
      <c r="C798" s="16" t="s">
        <v>3160</v>
      </c>
      <c r="D798" s="16" t="s">
        <v>42</v>
      </c>
      <c r="E798" s="16" t="s">
        <v>38</v>
      </c>
      <c r="F798" s="16" t="s">
        <v>3182</v>
      </c>
      <c r="G798" s="16" t="s">
        <v>8802</v>
      </c>
      <c r="H798" s="19">
        <v>43571.33326388889</v>
      </c>
      <c r="I798" s="19">
        <v>43572.5</v>
      </c>
      <c r="J798" s="20">
        <v>0.74041666666666661</v>
      </c>
    </row>
    <row r="799" spans="1:10" x14ac:dyDescent="0.25">
      <c r="A799" s="16" t="s">
        <v>9571</v>
      </c>
      <c r="B799" s="16" t="s">
        <v>3548</v>
      </c>
      <c r="C799" s="16" t="s">
        <v>3160</v>
      </c>
      <c r="D799" s="16" t="s">
        <v>42</v>
      </c>
      <c r="E799" s="16" t="s">
        <v>23</v>
      </c>
      <c r="F799" s="16" t="s">
        <v>3183</v>
      </c>
      <c r="G799" s="16" t="s">
        <v>8802</v>
      </c>
      <c r="H799" s="19">
        <v>43571.477546296293</v>
      </c>
      <c r="I799" s="19">
        <v>43572.5</v>
      </c>
      <c r="J799" s="20">
        <v>0.74041666666666661</v>
      </c>
    </row>
    <row r="800" spans="1:10" x14ac:dyDescent="0.25">
      <c r="A800" s="16" t="s">
        <v>9572</v>
      </c>
      <c r="B800" s="16" t="s">
        <v>498</v>
      </c>
      <c r="C800" s="16" t="s">
        <v>3160</v>
      </c>
      <c r="D800" s="16" t="s">
        <v>32</v>
      </c>
      <c r="E800" s="16" t="s">
        <v>14</v>
      </c>
      <c r="F800" s="16" t="s">
        <v>3180</v>
      </c>
      <c r="G800" s="16" t="s">
        <v>8802</v>
      </c>
      <c r="H800" s="19">
        <v>43571.333298611113</v>
      </c>
      <c r="I800" s="19">
        <v>43572.5</v>
      </c>
      <c r="J800" s="20">
        <v>0.74041666666666661</v>
      </c>
    </row>
    <row r="801" spans="1:10" x14ac:dyDescent="0.25">
      <c r="A801" s="16" t="s">
        <v>9573</v>
      </c>
      <c r="B801" s="16" t="s">
        <v>284</v>
      </c>
      <c r="C801" s="16" t="s">
        <v>3160</v>
      </c>
      <c r="D801" s="16" t="s">
        <v>32</v>
      </c>
      <c r="E801" s="16" t="s">
        <v>14</v>
      </c>
      <c r="F801" s="16" t="s">
        <v>3180</v>
      </c>
      <c r="G801" s="16" t="s">
        <v>8802</v>
      </c>
      <c r="H801" s="19">
        <v>43571.477870370371</v>
      </c>
      <c r="I801" s="19">
        <v>43572.5</v>
      </c>
      <c r="J801" s="20">
        <v>0.74041666666666661</v>
      </c>
    </row>
    <row r="802" spans="1:10" x14ac:dyDescent="0.25">
      <c r="A802" s="16" t="s">
        <v>9574</v>
      </c>
      <c r="B802" s="16" t="s">
        <v>267</v>
      </c>
      <c r="C802" s="16" t="s">
        <v>3160</v>
      </c>
      <c r="D802" s="16" t="s">
        <v>31</v>
      </c>
      <c r="E802" s="16" t="s">
        <v>27</v>
      </c>
      <c r="F802" s="16" t="s">
        <v>3182</v>
      </c>
      <c r="G802" s="16" t="s">
        <v>8802</v>
      </c>
      <c r="H802" s="19">
        <v>43571.334675925929</v>
      </c>
      <c r="I802" s="19">
        <v>43572.5</v>
      </c>
      <c r="J802" s="20">
        <v>0.74041666666666661</v>
      </c>
    </row>
    <row r="803" spans="1:10" x14ac:dyDescent="0.25">
      <c r="A803" s="16" t="s">
        <v>9575</v>
      </c>
      <c r="B803" s="16" t="s">
        <v>4068</v>
      </c>
      <c r="C803" s="16" t="s">
        <v>3160</v>
      </c>
      <c r="D803" s="16" t="s">
        <v>42</v>
      </c>
      <c r="E803" s="16" t="s">
        <v>38</v>
      </c>
      <c r="F803" s="16" t="s">
        <v>3182</v>
      </c>
      <c r="G803" s="16" t="s">
        <v>8802</v>
      </c>
      <c r="H803" s="19">
        <v>43571.478379629632</v>
      </c>
      <c r="I803" s="19">
        <v>43572.5</v>
      </c>
      <c r="J803" s="20">
        <v>0.74041666666666661</v>
      </c>
    </row>
    <row r="804" spans="1:10" x14ac:dyDescent="0.25">
      <c r="A804" s="16" t="s">
        <v>9576</v>
      </c>
      <c r="B804" s="16" t="s">
        <v>3969</v>
      </c>
      <c r="C804" s="16" t="s">
        <v>3160</v>
      </c>
      <c r="D804" s="16" t="s">
        <v>42</v>
      </c>
      <c r="E804" s="16" t="s">
        <v>38</v>
      </c>
      <c r="F804" s="16" t="s">
        <v>3182</v>
      </c>
      <c r="G804" s="16" t="s">
        <v>8802</v>
      </c>
      <c r="H804" s="19">
        <v>43571.335405092592</v>
      </c>
      <c r="I804" s="19">
        <v>43572.5</v>
      </c>
      <c r="J804" s="20">
        <v>0.74041666666666661</v>
      </c>
    </row>
    <row r="805" spans="1:10" x14ac:dyDescent="0.25">
      <c r="A805" s="16" t="s">
        <v>9577</v>
      </c>
      <c r="B805" s="16" t="s">
        <v>611</v>
      </c>
      <c r="C805" s="16" t="s">
        <v>3160</v>
      </c>
      <c r="D805" s="16" t="s">
        <v>32</v>
      </c>
      <c r="E805" s="16" t="s">
        <v>14</v>
      </c>
      <c r="F805" s="16" t="s">
        <v>3180</v>
      </c>
      <c r="G805" s="16" t="s">
        <v>8802</v>
      </c>
      <c r="H805" s="19">
        <v>43571.478425925925</v>
      </c>
      <c r="I805" s="19">
        <v>43572.5</v>
      </c>
      <c r="J805" s="20">
        <v>0.74041666666666661</v>
      </c>
    </row>
    <row r="806" spans="1:10" x14ac:dyDescent="0.25">
      <c r="A806" s="16" t="s">
        <v>9578</v>
      </c>
      <c r="B806" s="16" t="s">
        <v>3973</v>
      </c>
      <c r="C806" s="16" t="s">
        <v>3160</v>
      </c>
      <c r="D806" s="16" t="s">
        <v>42</v>
      </c>
      <c r="E806" s="16" t="s">
        <v>38</v>
      </c>
      <c r="F806" s="16" t="s">
        <v>3182</v>
      </c>
      <c r="G806" s="16" t="s">
        <v>8802</v>
      </c>
      <c r="H806" s="19">
        <v>43571.336354166669</v>
      </c>
      <c r="I806" s="19">
        <v>43572.5</v>
      </c>
      <c r="J806" s="20">
        <v>0.74041666666666661</v>
      </c>
    </row>
    <row r="807" spans="1:10" x14ac:dyDescent="0.25">
      <c r="A807" s="16" t="s">
        <v>9579</v>
      </c>
      <c r="B807" s="16" t="s">
        <v>4070</v>
      </c>
      <c r="C807" s="16" t="s">
        <v>3160</v>
      </c>
      <c r="D807" s="16" t="s">
        <v>42</v>
      </c>
      <c r="E807" s="16" t="s">
        <v>38</v>
      </c>
      <c r="F807" s="16" t="s">
        <v>3182</v>
      </c>
      <c r="G807" s="16" t="s">
        <v>8802</v>
      </c>
      <c r="H807" s="19">
        <v>43571.478784722225</v>
      </c>
      <c r="I807" s="19">
        <v>43572.5</v>
      </c>
      <c r="J807" s="20">
        <v>0.74041666666666661</v>
      </c>
    </row>
    <row r="808" spans="1:10" x14ac:dyDescent="0.25">
      <c r="A808" s="16" t="s">
        <v>9580</v>
      </c>
      <c r="B808" s="16" t="s">
        <v>820</v>
      </c>
      <c r="C808" s="16" t="s">
        <v>3160</v>
      </c>
      <c r="D808" s="16" t="s">
        <v>43</v>
      </c>
      <c r="E808" s="16" t="s">
        <v>34</v>
      </c>
      <c r="F808" s="16" t="s">
        <v>3185</v>
      </c>
      <c r="G808" s="16" t="s">
        <v>8802</v>
      </c>
      <c r="H808" s="19">
        <v>43571.336689814816</v>
      </c>
      <c r="I808" s="19">
        <v>43572.5</v>
      </c>
      <c r="J808" s="20">
        <v>0.74041666666666661</v>
      </c>
    </row>
    <row r="809" spans="1:10" x14ac:dyDescent="0.25">
      <c r="A809" s="16" t="s">
        <v>9581</v>
      </c>
      <c r="B809" s="16" t="s">
        <v>805</v>
      </c>
      <c r="C809" s="16" t="s">
        <v>3160</v>
      </c>
      <c r="D809" s="16" t="s">
        <v>31</v>
      </c>
      <c r="E809" s="16" t="s">
        <v>13</v>
      </c>
      <c r="F809" s="16" t="s">
        <v>3181</v>
      </c>
      <c r="G809" s="16" t="s">
        <v>8802</v>
      </c>
      <c r="H809" s="19">
        <v>43571.479074074072</v>
      </c>
      <c r="I809" s="19">
        <v>43572.5</v>
      </c>
      <c r="J809" s="20">
        <v>0.74041666666666661</v>
      </c>
    </row>
    <row r="810" spans="1:10" x14ac:dyDescent="0.25">
      <c r="A810" s="16" t="s">
        <v>9582</v>
      </c>
      <c r="B810" s="16" t="s">
        <v>580</v>
      </c>
      <c r="C810" s="16" t="s">
        <v>3160</v>
      </c>
      <c r="D810" s="16" t="s">
        <v>43</v>
      </c>
      <c r="E810" s="16" t="s">
        <v>39</v>
      </c>
      <c r="F810" s="16" t="s">
        <v>3181</v>
      </c>
      <c r="G810" s="16" t="s">
        <v>8802</v>
      </c>
      <c r="H810" s="19">
        <v>43571.337291666663</v>
      </c>
      <c r="I810" s="19">
        <v>43572.5</v>
      </c>
      <c r="J810" s="20">
        <v>0.74041666666666661</v>
      </c>
    </row>
    <row r="811" spans="1:10" x14ac:dyDescent="0.25">
      <c r="A811" s="16" t="s">
        <v>9583</v>
      </c>
      <c r="B811" s="16" t="s">
        <v>470</v>
      </c>
      <c r="C811" s="16" t="s">
        <v>3160</v>
      </c>
      <c r="D811" s="16" t="s">
        <v>42</v>
      </c>
      <c r="E811" s="16" t="s">
        <v>35</v>
      </c>
      <c r="F811" s="16" t="s">
        <v>3183</v>
      </c>
      <c r="G811" s="16" t="s">
        <v>8802</v>
      </c>
      <c r="H811" s="19">
        <v>43571.479409722226</v>
      </c>
      <c r="I811" s="19">
        <v>43572.5</v>
      </c>
      <c r="J811" s="20">
        <v>0.74041666666666661</v>
      </c>
    </row>
    <row r="812" spans="1:10" x14ac:dyDescent="0.25">
      <c r="A812" s="16" t="s">
        <v>9584</v>
      </c>
      <c r="B812" s="16" t="s">
        <v>645</v>
      </c>
      <c r="C812" s="16" t="s">
        <v>3160</v>
      </c>
      <c r="D812" s="16" t="s">
        <v>32</v>
      </c>
      <c r="E812" s="16" t="s">
        <v>14</v>
      </c>
      <c r="F812" s="16" t="s">
        <v>3180</v>
      </c>
      <c r="G812" s="16" t="s">
        <v>8802</v>
      </c>
      <c r="H812" s="19">
        <v>43571.461637731481</v>
      </c>
      <c r="I812" s="19">
        <v>43572.5</v>
      </c>
      <c r="J812" s="20">
        <v>0.74041666666666661</v>
      </c>
    </row>
    <row r="813" spans="1:10" x14ac:dyDescent="0.25">
      <c r="A813" s="16" t="s">
        <v>9585</v>
      </c>
      <c r="B813" s="16" t="s">
        <v>606</v>
      </c>
      <c r="C813" s="16" t="s">
        <v>3160</v>
      </c>
      <c r="D813" s="16" t="s">
        <v>32</v>
      </c>
      <c r="E813" s="16" t="s">
        <v>14</v>
      </c>
      <c r="F813" s="16" t="s">
        <v>3180</v>
      </c>
      <c r="G813" s="16" t="s">
        <v>8802</v>
      </c>
      <c r="H813" s="19">
        <v>43571.4843287037</v>
      </c>
      <c r="I813" s="19">
        <v>43572.5</v>
      </c>
      <c r="J813" s="20">
        <v>0.74041666666666661</v>
      </c>
    </row>
    <row r="814" spans="1:10" x14ac:dyDescent="0.25">
      <c r="A814" s="16" t="s">
        <v>9586</v>
      </c>
      <c r="B814" s="16" t="s">
        <v>3411</v>
      </c>
      <c r="C814" s="16" t="s">
        <v>3160</v>
      </c>
      <c r="D814" s="16" t="s">
        <v>42</v>
      </c>
      <c r="E814" s="16" t="s">
        <v>23</v>
      </c>
      <c r="F814" s="16" t="s">
        <v>3183</v>
      </c>
      <c r="G814" s="16" t="s">
        <v>8802</v>
      </c>
      <c r="H814" s="19">
        <v>43571.338518518518</v>
      </c>
      <c r="I814" s="19">
        <v>43572.5</v>
      </c>
      <c r="J814" s="20">
        <v>0.74041666666666661</v>
      </c>
    </row>
    <row r="815" spans="1:10" x14ac:dyDescent="0.25">
      <c r="A815" s="16" t="s">
        <v>9587</v>
      </c>
      <c r="B815" s="16" t="s">
        <v>712</v>
      </c>
      <c r="C815" s="16" t="s">
        <v>3160</v>
      </c>
      <c r="D815" s="16" t="s">
        <v>31</v>
      </c>
      <c r="E815" s="16" t="s">
        <v>13</v>
      </c>
      <c r="F815" s="16" t="s">
        <v>3181</v>
      </c>
      <c r="G815" s="16" t="s">
        <v>8802</v>
      </c>
      <c r="H815" s="19">
        <v>43571.486516203702</v>
      </c>
      <c r="I815" s="19">
        <v>43572.5</v>
      </c>
      <c r="J815" s="20">
        <v>0.74041666666666661</v>
      </c>
    </row>
    <row r="816" spans="1:10" x14ac:dyDescent="0.25">
      <c r="A816" s="16" t="s">
        <v>9588</v>
      </c>
      <c r="B816" s="16" t="s">
        <v>3653</v>
      </c>
      <c r="C816" s="16" t="s">
        <v>3160</v>
      </c>
      <c r="D816" s="16" t="s">
        <v>42</v>
      </c>
      <c r="E816" s="16" t="s">
        <v>38</v>
      </c>
      <c r="F816" s="16" t="s">
        <v>3182</v>
      </c>
      <c r="G816" s="16" t="s">
        <v>8802</v>
      </c>
      <c r="H816" s="19">
        <v>43571.456383101853</v>
      </c>
      <c r="I816" s="19">
        <v>43572.5</v>
      </c>
      <c r="J816" s="20">
        <v>0.74041666666666661</v>
      </c>
    </row>
    <row r="817" spans="1:10" x14ac:dyDescent="0.25">
      <c r="A817" s="16" t="s">
        <v>9589</v>
      </c>
      <c r="B817" s="16" t="s">
        <v>839</v>
      </c>
      <c r="C817" s="16" t="s">
        <v>3160</v>
      </c>
      <c r="D817" s="16" t="s">
        <v>43</v>
      </c>
      <c r="E817" s="16" t="s">
        <v>39</v>
      </c>
      <c r="F817" s="16" t="s">
        <v>3181</v>
      </c>
      <c r="G817" s="16" t="s">
        <v>8802</v>
      </c>
      <c r="H817" s="19">
        <v>43571.495787037034</v>
      </c>
      <c r="I817" s="19">
        <v>43572.5</v>
      </c>
      <c r="J817" s="20">
        <v>0.74041666666666661</v>
      </c>
    </row>
    <row r="818" spans="1:10" x14ac:dyDescent="0.25">
      <c r="A818" s="16" t="s">
        <v>9590</v>
      </c>
      <c r="B818" s="16" t="s">
        <v>547</v>
      </c>
      <c r="C818" s="16" t="s">
        <v>3160</v>
      </c>
      <c r="D818" s="16" t="s">
        <v>31</v>
      </c>
      <c r="E818" s="16" t="s">
        <v>10</v>
      </c>
      <c r="F818" s="16" t="s">
        <v>3182</v>
      </c>
      <c r="G818" s="16" t="s">
        <v>8802</v>
      </c>
      <c r="H818" s="19">
        <v>43571.340567129628</v>
      </c>
      <c r="I818" s="19">
        <v>43572.5</v>
      </c>
      <c r="J818" s="20">
        <v>0.74041666666666661</v>
      </c>
    </row>
    <row r="819" spans="1:10" x14ac:dyDescent="0.25">
      <c r="A819" s="16" t="s">
        <v>9591</v>
      </c>
      <c r="B819" s="16" t="s">
        <v>795</v>
      </c>
      <c r="C819" s="16" t="s">
        <v>3160</v>
      </c>
      <c r="D819" s="16" t="s">
        <v>31</v>
      </c>
      <c r="E819" s="16" t="s">
        <v>27</v>
      </c>
      <c r="F819" s="16" t="s">
        <v>3182</v>
      </c>
      <c r="G819" s="16" t="s">
        <v>8802</v>
      </c>
      <c r="H819" s="19">
        <v>43571.501087962963</v>
      </c>
      <c r="I819" s="19">
        <v>43572.5</v>
      </c>
      <c r="J819" s="20">
        <v>0.74041666666666661</v>
      </c>
    </row>
    <row r="820" spans="1:10" x14ac:dyDescent="0.25">
      <c r="A820" s="16" t="s">
        <v>9592</v>
      </c>
      <c r="B820" s="16" t="s">
        <v>278</v>
      </c>
      <c r="C820" s="16" t="s">
        <v>3160</v>
      </c>
      <c r="D820" s="16" t="s">
        <v>31</v>
      </c>
      <c r="E820" s="16" t="s">
        <v>9</v>
      </c>
      <c r="F820" s="16" t="s">
        <v>3184</v>
      </c>
      <c r="G820" s="16" t="s">
        <v>8802</v>
      </c>
      <c r="H820" s="19">
        <v>43571.34165509259</v>
      </c>
      <c r="I820" s="19">
        <v>43572.5</v>
      </c>
      <c r="J820" s="20">
        <v>0.74041666666666661</v>
      </c>
    </row>
    <row r="821" spans="1:10" x14ac:dyDescent="0.25">
      <c r="A821" s="16" t="s">
        <v>9593</v>
      </c>
      <c r="B821" s="16" t="s">
        <v>3459</v>
      </c>
      <c r="C821" s="16" t="s">
        <v>3160</v>
      </c>
      <c r="D821" s="16" t="s">
        <v>42</v>
      </c>
      <c r="E821" s="16" t="s">
        <v>38</v>
      </c>
      <c r="F821" s="16" t="s">
        <v>3182</v>
      </c>
      <c r="G821" s="16" t="s">
        <v>8802</v>
      </c>
      <c r="H821" s="19">
        <v>43571.501192129632</v>
      </c>
      <c r="I821" s="19">
        <v>43572.5</v>
      </c>
      <c r="J821" s="20">
        <v>0.74041666666666661</v>
      </c>
    </row>
    <row r="822" spans="1:10" x14ac:dyDescent="0.25">
      <c r="A822" s="16" t="s">
        <v>9594</v>
      </c>
      <c r="B822" s="16" t="s">
        <v>122</v>
      </c>
      <c r="C822" s="16" t="s">
        <v>3160</v>
      </c>
      <c r="D822" s="16" t="s">
        <v>31</v>
      </c>
      <c r="E822" s="16" t="s">
        <v>10</v>
      </c>
      <c r="F822" s="16" t="s">
        <v>3182</v>
      </c>
      <c r="G822" s="16" t="s">
        <v>8802</v>
      </c>
      <c r="H822" s="19">
        <v>43571.343402777777</v>
      </c>
      <c r="I822" s="19">
        <v>43572.5</v>
      </c>
      <c r="J822" s="20">
        <v>0.74041666666666661</v>
      </c>
    </row>
    <row r="823" spans="1:10" x14ac:dyDescent="0.25">
      <c r="A823" s="16" t="s">
        <v>9595</v>
      </c>
      <c r="B823" s="16" t="s">
        <v>853</v>
      </c>
      <c r="C823" s="16" t="s">
        <v>3160</v>
      </c>
      <c r="D823" s="16" t="s">
        <v>43</v>
      </c>
      <c r="E823" s="16" t="s">
        <v>39</v>
      </c>
      <c r="F823" s="16" t="s">
        <v>3181</v>
      </c>
      <c r="G823" s="16" t="s">
        <v>8802</v>
      </c>
      <c r="H823" s="19">
        <v>43571.320729166669</v>
      </c>
      <c r="I823" s="19">
        <v>43572.5</v>
      </c>
      <c r="J823" s="20">
        <v>0.74041666666666661</v>
      </c>
    </row>
    <row r="824" spans="1:10" x14ac:dyDescent="0.25">
      <c r="A824" s="16" t="s">
        <v>9596</v>
      </c>
      <c r="B824" s="16" t="s">
        <v>182</v>
      </c>
      <c r="C824" s="16" t="s">
        <v>3160</v>
      </c>
      <c r="D824" s="16" t="s">
        <v>32</v>
      </c>
      <c r="E824" s="16" t="s">
        <v>14</v>
      </c>
      <c r="F824" s="16" t="s">
        <v>3180</v>
      </c>
      <c r="G824" s="16" t="s">
        <v>8802</v>
      </c>
      <c r="H824" s="19">
        <v>43571.422586805558</v>
      </c>
      <c r="I824" s="19">
        <v>43572.5</v>
      </c>
      <c r="J824" s="20">
        <v>0.74041666666666661</v>
      </c>
    </row>
    <row r="825" spans="1:10" x14ac:dyDescent="0.25">
      <c r="A825" s="16" t="s">
        <v>9597</v>
      </c>
      <c r="B825" s="16" t="s">
        <v>559</v>
      </c>
      <c r="C825" s="16" t="s">
        <v>3160</v>
      </c>
      <c r="D825" s="16" t="s">
        <v>32</v>
      </c>
      <c r="E825" s="16" t="s">
        <v>14</v>
      </c>
      <c r="F825" s="16" t="s">
        <v>3180</v>
      </c>
      <c r="G825" s="16" t="s">
        <v>8802</v>
      </c>
      <c r="H825" s="19">
        <v>43571.514062499999</v>
      </c>
      <c r="I825" s="19">
        <v>43572.5</v>
      </c>
      <c r="J825" s="20">
        <v>0.74041666666666661</v>
      </c>
    </row>
    <row r="826" spans="1:10" x14ac:dyDescent="0.25">
      <c r="A826" s="16" t="s">
        <v>9598</v>
      </c>
      <c r="B826" s="16" t="s">
        <v>3909</v>
      </c>
      <c r="C826" s="16" t="s">
        <v>3160</v>
      </c>
      <c r="D826" s="16" t="s">
        <v>42</v>
      </c>
      <c r="E826" s="16" t="s">
        <v>23</v>
      </c>
      <c r="F826" s="16" t="s">
        <v>3183</v>
      </c>
      <c r="G826" s="16" t="s">
        <v>8802</v>
      </c>
      <c r="H826" s="19">
        <v>43571.344872685186</v>
      </c>
      <c r="I826" s="19">
        <v>43572.5</v>
      </c>
      <c r="J826" s="20">
        <v>0.74041666666666661</v>
      </c>
    </row>
    <row r="827" spans="1:10" x14ac:dyDescent="0.25">
      <c r="A827" s="16" t="s">
        <v>9599</v>
      </c>
      <c r="B827" s="16" t="s">
        <v>3773</v>
      </c>
      <c r="C827" s="16" t="s">
        <v>3160</v>
      </c>
      <c r="D827" s="16" t="s">
        <v>31</v>
      </c>
      <c r="E827" s="16" t="s">
        <v>23</v>
      </c>
      <c r="F827" s="16" t="s">
        <v>3183</v>
      </c>
      <c r="G827" s="16" t="s">
        <v>8802</v>
      </c>
      <c r="H827" s="19">
        <v>43571.517870370371</v>
      </c>
      <c r="I827" s="19">
        <v>43572.5</v>
      </c>
      <c r="J827" s="20">
        <v>0.74041666666666661</v>
      </c>
    </row>
    <row r="828" spans="1:10" x14ac:dyDescent="0.25">
      <c r="A828" s="16" t="s">
        <v>9600</v>
      </c>
      <c r="B828" s="16" t="s">
        <v>717</v>
      </c>
      <c r="C828" s="16" t="s">
        <v>3160</v>
      </c>
      <c r="D828" s="16" t="s">
        <v>42</v>
      </c>
      <c r="E828" s="16" t="s">
        <v>35</v>
      </c>
      <c r="F828" s="16" t="s">
        <v>3183</v>
      </c>
      <c r="G828" s="16" t="s">
        <v>8802</v>
      </c>
      <c r="H828" s="19">
        <v>43571.347071759257</v>
      </c>
      <c r="I828" s="19">
        <v>43572.5</v>
      </c>
      <c r="J828" s="20">
        <v>0.74041666666666661</v>
      </c>
    </row>
    <row r="829" spans="1:10" x14ac:dyDescent="0.25">
      <c r="A829" s="16" t="s">
        <v>9601</v>
      </c>
      <c r="B829" s="16" t="s">
        <v>177</v>
      </c>
      <c r="C829" s="16" t="s">
        <v>3160</v>
      </c>
      <c r="D829" s="16" t="s">
        <v>31</v>
      </c>
      <c r="E829" s="16" t="s">
        <v>27</v>
      </c>
      <c r="F829" s="16" t="s">
        <v>3182</v>
      </c>
      <c r="G829" s="16" t="s">
        <v>8802</v>
      </c>
      <c r="H829" s="19">
        <v>43571.521238425928</v>
      </c>
      <c r="I829" s="19">
        <v>43572.5</v>
      </c>
      <c r="J829" s="20">
        <v>0.74041666666666661</v>
      </c>
    </row>
    <row r="830" spans="1:10" x14ac:dyDescent="0.25">
      <c r="A830" s="16" t="s">
        <v>9602</v>
      </c>
      <c r="B830" s="16" t="s">
        <v>711</v>
      </c>
      <c r="C830" s="16" t="s">
        <v>3160</v>
      </c>
      <c r="D830" s="16" t="s">
        <v>42</v>
      </c>
      <c r="E830" s="16" t="s">
        <v>35</v>
      </c>
      <c r="F830" s="16" t="s">
        <v>3183</v>
      </c>
      <c r="G830" s="16" t="s">
        <v>8802</v>
      </c>
      <c r="H830" s="19">
        <v>43571.348553240743</v>
      </c>
      <c r="I830" s="19">
        <v>43572.5</v>
      </c>
      <c r="J830" s="20">
        <v>0.74041666666666661</v>
      </c>
    </row>
    <row r="831" spans="1:10" x14ac:dyDescent="0.25">
      <c r="A831" s="16" t="s">
        <v>9603</v>
      </c>
      <c r="B831" s="16" t="s">
        <v>707</v>
      </c>
      <c r="C831" s="16" t="s">
        <v>3160</v>
      </c>
      <c r="D831" s="16" t="s">
        <v>46</v>
      </c>
      <c r="E831" s="16" t="s">
        <v>39</v>
      </c>
      <c r="F831" s="16" t="s">
        <v>3181</v>
      </c>
      <c r="G831" s="16" t="s">
        <v>8802</v>
      </c>
      <c r="H831" s="19">
        <v>43571.522928240738</v>
      </c>
      <c r="I831" s="19">
        <v>43572.5</v>
      </c>
      <c r="J831" s="20">
        <v>0.74041666666666661</v>
      </c>
    </row>
    <row r="832" spans="1:10" x14ac:dyDescent="0.25">
      <c r="A832" s="16" t="s">
        <v>9604</v>
      </c>
      <c r="B832" s="16" t="s">
        <v>803</v>
      </c>
      <c r="C832" s="16" t="s">
        <v>3160</v>
      </c>
      <c r="D832" s="16" t="s">
        <v>43</v>
      </c>
      <c r="E832" s="16" t="s">
        <v>24</v>
      </c>
      <c r="F832" s="16" t="s">
        <v>3183</v>
      </c>
      <c r="G832" s="16" t="s">
        <v>8802</v>
      </c>
      <c r="H832" s="19">
        <v>43571.354467592595</v>
      </c>
      <c r="I832" s="19">
        <v>43572.5</v>
      </c>
      <c r="J832" s="20">
        <v>0.74041666666666661</v>
      </c>
    </row>
    <row r="833" spans="1:10" x14ac:dyDescent="0.25">
      <c r="A833" s="16" t="s">
        <v>9605</v>
      </c>
      <c r="B833" s="16" t="s">
        <v>3461</v>
      </c>
      <c r="C833" s="16" t="s">
        <v>3160</v>
      </c>
      <c r="D833" s="16" t="s">
        <v>31</v>
      </c>
      <c r="E833" s="16" t="s">
        <v>23</v>
      </c>
      <c r="F833" s="16" t="s">
        <v>3183</v>
      </c>
      <c r="G833" s="16" t="s">
        <v>8802</v>
      </c>
      <c r="H833" s="19">
        <v>43571.526817129627</v>
      </c>
      <c r="I833" s="19">
        <v>43572.5</v>
      </c>
      <c r="J833" s="20">
        <v>0.74041666666666661</v>
      </c>
    </row>
    <row r="834" spans="1:10" x14ac:dyDescent="0.25">
      <c r="A834" s="16" t="s">
        <v>9606</v>
      </c>
      <c r="B834" s="16" t="s">
        <v>64</v>
      </c>
      <c r="C834" s="16" t="s">
        <v>3160</v>
      </c>
      <c r="D834" s="16" t="s">
        <v>30</v>
      </c>
      <c r="E834" s="16" t="s">
        <v>17</v>
      </c>
      <c r="F834" s="16" t="s">
        <v>3185</v>
      </c>
      <c r="G834" s="16" t="s">
        <v>8802</v>
      </c>
      <c r="H834" s="19">
        <v>43571.359074074076</v>
      </c>
      <c r="I834" s="19">
        <v>43572.5</v>
      </c>
      <c r="J834" s="20">
        <v>0.74041666666666661</v>
      </c>
    </row>
    <row r="835" spans="1:10" x14ac:dyDescent="0.25">
      <c r="A835" s="16" t="s">
        <v>9607</v>
      </c>
      <c r="B835" s="16" t="s">
        <v>512</v>
      </c>
      <c r="C835" s="16" t="s">
        <v>3160</v>
      </c>
      <c r="D835" s="16" t="s">
        <v>31</v>
      </c>
      <c r="E835" s="16" t="s">
        <v>27</v>
      </c>
      <c r="F835" s="16" t="s">
        <v>3182</v>
      </c>
      <c r="G835" s="16" t="s">
        <v>8802</v>
      </c>
      <c r="H835" s="19">
        <v>43571.530358796299</v>
      </c>
      <c r="I835" s="19">
        <v>43572.5</v>
      </c>
      <c r="J835" s="20">
        <v>0.74041666666666661</v>
      </c>
    </row>
    <row r="836" spans="1:10" x14ac:dyDescent="0.25">
      <c r="A836" s="16" t="s">
        <v>9608</v>
      </c>
      <c r="B836" s="16" t="s">
        <v>251</v>
      </c>
      <c r="C836" s="16" t="s">
        <v>3160</v>
      </c>
      <c r="D836" s="16" t="s">
        <v>21</v>
      </c>
      <c r="E836" s="16" t="s">
        <v>13</v>
      </c>
      <c r="F836" s="16" t="s">
        <v>3181</v>
      </c>
      <c r="G836" s="16" t="s">
        <v>8802</v>
      </c>
      <c r="H836" s="19">
        <v>43571.360972222225</v>
      </c>
      <c r="I836" s="19">
        <v>43572.5</v>
      </c>
      <c r="J836" s="20">
        <v>0.74041666666666661</v>
      </c>
    </row>
    <row r="837" spans="1:10" x14ac:dyDescent="0.25">
      <c r="A837" s="16" t="s">
        <v>9609</v>
      </c>
      <c r="B837" s="16" t="s">
        <v>287</v>
      </c>
      <c r="C837" s="16" t="s">
        <v>3160</v>
      </c>
      <c r="D837" s="16" t="s">
        <v>31</v>
      </c>
      <c r="E837" s="16" t="s">
        <v>14</v>
      </c>
      <c r="F837" s="16" t="s">
        <v>3180</v>
      </c>
      <c r="G837" s="16" t="s">
        <v>8802</v>
      </c>
      <c r="H837" s="19">
        <v>43571.530833333331</v>
      </c>
      <c r="I837" s="19">
        <v>43572.5</v>
      </c>
      <c r="J837" s="20">
        <v>0.74041666666666661</v>
      </c>
    </row>
    <row r="838" spans="1:10" x14ac:dyDescent="0.25">
      <c r="A838" s="16" t="s">
        <v>9610</v>
      </c>
      <c r="B838" s="16" t="s">
        <v>439</v>
      </c>
      <c r="C838" s="16" t="s">
        <v>3160</v>
      </c>
      <c r="D838" s="16" t="s">
        <v>20</v>
      </c>
      <c r="E838" s="16" t="s">
        <v>14</v>
      </c>
      <c r="F838" s="16" t="s">
        <v>3180</v>
      </c>
      <c r="G838" s="16" t="s">
        <v>8802</v>
      </c>
      <c r="H838" s="19">
        <v>43571.363020833334</v>
      </c>
      <c r="I838" s="19">
        <v>43572.5</v>
      </c>
      <c r="J838" s="20">
        <v>0.74041666666666661</v>
      </c>
    </row>
    <row r="839" spans="1:10" x14ac:dyDescent="0.25">
      <c r="A839" s="16" t="s">
        <v>9611</v>
      </c>
      <c r="B839" s="16" t="s">
        <v>333</v>
      </c>
      <c r="C839" s="16" t="s">
        <v>3160</v>
      </c>
      <c r="D839" s="16" t="s">
        <v>31</v>
      </c>
      <c r="E839" s="16" t="s">
        <v>10</v>
      </c>
      <c r="F839" s="16" t="s">
        <v>3182</v>
      </c>
      <c r="G839" s="16" t="s">
        <v>8802</v>
      </c>
      <c r="H839" s="19">
        <v>43571.606788194447</v>
      </c>
      <c r="I839" s="19">
        <v>43572.5</v>
      </c>
      <c r="J839" s="20">
        <v>0.74041666666666661</v>
      </c>
    </row>
    <row r="840" spans="1:10" x14ac:dyDescent="0.25">
      <c r="A840" s="16" t="s">
        <v>9612</v>
      </c>
      <c r="B840" s="16" t="s">
        <v>932</v>
      </c>
      <c r="C840" s="16" t="s">
        <v>3160</v>
      </c>
      <c r="D840" s="16" t="s">
        <v>21</v>
      </c>
      <c r="E840" s="16" t="s">
        <v>14</v>
      </c>
      <c r="F840" s="16" t="s">
        <v>3180</v>
      </c>
      <c r="G840" s="16" t="s">
        <v>8802</v>
      </c>
      <c r="H840" s="19">
        <v>43571.365069444444</v>
      </c>
      <c r="I840" s="19">
        <v>43572.5</v>
      </c>
      <c r="J840" s="20">
        <v>0.74041666666666661</v>
      </c>
    </row>
    <row r="841" spans="1:10" x14ac:dyDescent="0.25">
      <c r="A841" s="16" t="s">
        <v>9613</v>
      </c>
      <c r="B841" s="16" t="s">
        <v>3706</v>
      </c>
      <c r="C841" s="16" t="s">
        <v>3160</v>
      </c>
      <c r="D841" s="16" t="s">
        <v>42</v>
      </c>
      <c r="E841" s="16" t="s">
        <v>38</v>
      </c>
      <c r="F841" s="16" t="s">
        <v>3182</v>
      </c>
      <c r="G841" s="16" t="s">
        <v>8802</v>
      </c>
      <c r="H841" s="19">
        <v>43571.535891203705</v>
      </c>
      <c r="I841" s="19">
        <v>43572.5</v>
      </c>
      <c r="J841" s="20">
        <v>0.74041666666666661</v>
      </c>
    </row>
    <row r="842" spans="1:10" x14ac:dyDescent="0.25">
      <c r="A842" s="16" t="s">
        <v>9614</v>
      </c>
      <c r="B842" s="16" t="s">
        <v>491</v>
      </c>
      <c r="C842" s="16" t="s">
        <v>3160</v>
      </c>
      <c r="D842" s="16" t="s">
        <v>43</v>
      </c>
      <c r="E842" s="16" t="s">
        <v>39</v>
      </c>
      <c r="F842" s="16" t="s">
        <v>3181</v>
      </c>
      <c r="G842" s="16" t="s">
        <v>8802</v>
      </c>
      <c r="H842" s="19">
        <v>43571.366087962961</v>
      </c>
      <c r="I842" s="19">
        <v>43572.5</v>
      </c>
      <c r="J842" s="20">
        <v>0.74041666666666661</v>
      </c>
    </row>
    <row r="843" spans="1:10" x14ac:dyDescent="0.25">
      <c r="A843" s="16" t="s">
        <v>9615</v>
      </c>
      <c r="B843" s="16" t="s">
        <v>4095</v>
      </c>
      <c r="C843" s="16" t="s">
        <v>3160</v>
      </c>
      <c r="D843" s="16" t="s">
        <v>42</v>
      </c>
      <c r="E843" s="16" t="s">
        <v>38</v>
      </c>
      <c r="F843" s="16" t="s">
        <v>3182</v>
      </c>
      <c r="G843" s="16" t="s">
        <v>8802</v>
      </c>
      <c r="H843" s="19">
        <v>43571.535995370374</v>
      </c>
      <c r="I843" s="19">
        <v>43572.5</v>
      </c>
      <c r="J843" s="20">
        <v>0.74041666666666661</v>
      </c>
    </row>
    <row r="844" spans="1:10" x14ac:dyDescent="0.25">
      <c r="A844" s="16" t="s">
        <v>9616</v>
      </c>
      <c r="B844" s="16" t="s">
        <v>480</v>
      </c>
      <c r="C844" s="16" t="s">
        <v>3160</v>
      </c>
      <c r="D844" s="16" t="s">
        <v>21</v>
      </c>
      <c r="E844" s="16" t="s">
        <v>22</v>
      </c>
      <c r="F844" s="16" t="s">
        <v>3182</v>
      </c>
      <c r="G844" s="16" t="s">
        <v>8802</v>
      </c>
      <c r="H844" s="19">
        <v>43571.369050925925</v>
      </c>
      <c r="I844" s="19">
        <v>43572.5</v>
      </c>
      <c r="J844" s="20">
        <v>0.74041666666666661</v>
      </c>
    </row>
    <row r="845" spans="1:10" x14ac:dyDescent="0.25">
      <c r="A845" s="16" t="s">
        <v>9617</v>
      </c>
      <c r="B845" s="16" t="s">
        <v>4100</v>
      </c>
      <c r="C845" s="16" t="s">
        <v>3160</v>
      </c>
      <c r="D845" s="16" t="s">
        <v>42</v>
      </c>
      <c r="E845" s="16" t="s">
        <v>38</v>
      </c>
      <c r="F845" s="16" t="s">
        <v>3182</v>
      </c>
      <c r="G845" s="16" t="s">
        <v>8802</v>
      </c>
      <c r="H845" s="19">
        <v>43571.539212962962</v>
      </c>
      <c r="I845" s="19">
        <v>43572.5</v>
      </c>
      <c r="J845" s="20">
        <v>0.74041666666666661</v>
      </c>
    </row>
    <row r="846" spans="1:10" x14ac:dyDescent="0.25">
      <c r="A846" s="16" t="s">
        <v>9618</v>
      </c>
      <c r="B846" s="16" t="s">
        <v>837</v>
      </c>
      <c r="C846" s="16" t="s">
        <v>3160</v>
      </c>
      <c r="D846" s="16" t="s">
        <v>44</v>
      </c>
      <c r="E846" s="16" t="s">
        <v>34</v>
      </c>
      <c r="F846" s="16" t="s">
        <v>3185</v>
      </c>
      <c r="G846" s="16" t="s">
        <v>8802</v>
      </c>
      <c r="H846" s="19">
        <v>43571.369629629633</v>
      </c>
      <c r="I846" s="19">
        <v>43572.5</v>
      </c>
      <c r="J846" s="20">
        <v>0.74041666666666661</v>
      </c>
    </row>
    <row r="847" spans="1:10" x14ac:dyDescent="0.25">
      <c r="A847" s="16" t="s">
        <v>9619</v>
      </c>
      <c r="B847" s="16" t="s">
        <v>881</v>
      </c>
      <c r="C847" s="16" t="s">
        <v>3160</v>
      </c>
      <c r="D847" s="16" t="s">
        <v>46</v>
      </c>
      <c r="E847" s="16" t="s">
        <v>39</v>
      </c>
      <c r="F847" s="16" t="s">
        <v>3181</v>
      </c>
      <c r="G847" s="16" t="s">
        <v>8802</v>
      </c>
      <c r="H847" s="19">
        <v>43571.540162037039</v>
      </c>
      <c r="I847" s="19">
        <v>43572.5</v>
      </c>
      <c r="J847" s="20">
        <v>0.74041666666666661</v>
      </c>
    </row>
    <row r="848" spans="1:10" x14ac:dyDescent="0.25">
      <c r="A848" s="16" t="s">
        <v>9620</v>
      </c>
      <c r="B848" s="16" t="s">
        <v>4002</v>
      </c>
      <c r="C848" s="16" t="s">
        <v>3160</v>
      </c>
      <c r="D848" s="16" t="s">
        <v>32</v>
      </c>
      <c r="E848" s="16" t="s">
        <v>40</v>
      </c>
      <c r="F848" s="16" t="s">
        <v>3180</v>
      </c>
      <c r="G848" s="16" t="s">
        <v>8802</v>
      </c>
      <c r="H848" s="19">
        <v>43571.36990740741</v>
      </c>
      <c r="I848" s="19">
        <v>43572.5</v>
      </c>
      <c r="J848" s="20">
        <v>0.74041666666666661</v>
      </c>
    </row>
    <row r="849" spans="1:10" x14ac:dyDescent="0.25">
      <c r="A849" s="16" t="s">
        <v>9621</v>
      </c>
      <c r="B849" s="16" t="s">
        <v>883</v>
      </c>
      <c r="C849" s="16" t="s">
        <v>3160</v>
      </c>
      <c r="D849" s="16" t="s">
        <v>42</v>
      </c>
      <c r="E849" s="16" t="s">
        <v>24</v>
      </c>
      <c r="F849" s="16" t="s">
        <v>3183</v>
      </c>
      <c r="G849" s="16" t="s">
        <v>8802</v>
      </c>
      <c r="H849" s="19">
        <v>43571.542708333334</v>
      </c>
      <c r="I849" s="19">
        <v>43572.5</v>
      </c>
      <c r="J849" s="20">
        <v>0.74041666666666661</v>
      </c>
    </row>
    <row r="850" spans="1:10" x14ac:dyDescent="0.25">
      <c r="A850" s="16" t="s">
        <v>9622</v>
      </c>
      <c r="B850" s="16" t="s">
        <v>482</v>
      </c>
      <c r="C850" s="16" t="s">
        <v>3160</v>
      </c>
      <c r="D850" s="16" t="s">
        <v>19</v>
      </c>
      <c r="E850" s="16" t="s">
        <v>27</v>
      </c>
      <c r="F850" s="16" t="s">
        <v>3182</v>
      </c>
      <c r="G850" s="16" t="s">
        <v>8802</v>
      </c>
      <c r="H850" s="19">
        <v>43571.370717592596</v>
      </c>
      <c r="I850" s="19">
        <v>43572.5</v>
      </c>
      <c r="J850" s="20">
        <v>0.74041666666666661</v>
      </c>
    </row>
    <row r="851" spans="1:10" x14ac:dyDescent="0.25">
      <c r="A851" s="16" t="s">
        <v>9623</v>
      </c>
      <c r="B851" s="16" t="s">
        <v>373</v>
      </c>
      <c r="C851" s="16" t="s">
        <v>3160</v>
      </c>
      <c r="D851" s="16" t="s">
        <v>25</v>
      </c>
      <c r="E851" s="16" t="s">
        <v>14</v>
      </c>
      <c r="F851" s="16" t="s">
        <v>3180</v>
      </c>
      <c r="G851" s="16" t="s">
        <v>8802</v>
      </c>
      <c r="H851" s="19">
        <v>43571.543483796297</v>
      </c>
      <c r="I851" s="19">
        <v>43572.5</v>
      </c>
      <c r="J851" s="20">
        <v>0.74041666666666661</v>
      </c>
    </row>
    <row r="852" spans="1:10" x14ac:dyDescent="0.25">
      <c r="A852" s="16" t="s">
        <v>9624</v>
      </c>
      <c r="B852" s="16" t="s">
        <v>3441</v>
      </c>
      <c r="C852" s="16" t="s">
        <v>3160</v>
      </c>
      <c r="D852" s="16" t="s">
        <v>19</v>
      </c>
      <c r="E852" s="16" t="s">
        <v>23</v>
      </c>
      <c r="F852" s="16" t="s">
        <v>3183</v>
      </c>
      <c r="G852" s="16" t="s">
        <v>8802</v>
      </c>
      <c r="H852" s="19">
        <v>43571.372025462966</v>
      </c>
      <c r="I852" s="19">
        <v>43572.5</v>
      </c>
      <c r="J852" s="20">
        <v>0.74041666666666661</v>
      </c>
    </row>
    <row r="853" spans="1:10" x14ac:dyDescent="0.25">
      <c r="A853" s="16" t="s">
        <v>9625</v>
      </c>
      <c r="B853" s="16" t="s">
        <v>4102</v>
      </c>
      <c r="C853" s="16" t="s">
        <v>3160</v>
      </c>
      <c r="D853" s="16" t="s">
        <v>42</v>
      </c>
      <c r="E853" s="16" t="s">
        <v>38</v>
      </c>
      <c r="F853" s="16" t="s">
        <v>3182</v>
      </c>
      <c r="G853" s="16" t="s">
        <v>8802</v>
      </c>
      <c r="H853" s="19">
        <v>43571.544039351851</v>
      </c>
      <c r="I853" s="19">
        <v>43572.5</v>
      </c>
      <c r="J853" s="20">
        <v>0.74041666666666661</v>
      </c>
    </row>
    <row r="854" spans="1:10" x14ac:dyDescent="0.25">
      <c r="A854" s="16" t="s">
        <v>9626</v>
      </c>
      <c r="B854" s="16" t="s">
        <v>174</v>
      </c>
      <c r="C854" s="16" t="s">
        <v>3160</v>
      </c>
      <c r="D854" s="16" t="s">
        <v>31</v>
      </c>
      <c r="E854" s="16" t="s">
        <v>9</v>
      </c>
      <c r="F854" s="16" t="s">
        <v>3184</v>
      </c>
      <c r="G854" s="16" t="s">
        <v>8802</v>
      </c>
      <c r="H854" s="19">
        <v>43571.374039351853</v>
      </c>
      <c r="I854" s="19">
        <v>43572.5</v>
      </c>
      <c r="J854" s="20">
        <v>0.74041666666666661</v>
      </c>
    </row>
    <row r="855" spans="1:10" x14ac:dyDescent="0.25">
      <c r="A855" s="16" t="s">
        <v>9627</v>
      </c>
      <c r="B855" s="16" t="s">
        <v>667</v>
      </c>
      <c r="C855" s="16" t="s">
        <v>3160</v>
      </c>
      <c r="D855" s="16" t="s">
        <v>31</v>
      </c>
      <c r="E855" s="16" t="s">
        <v>14</v>
      </c>
      <c r="F855" s="16" t="s">
        <v>3180</v>
      </c>
      <c r="G855" s="16" t="s">
        <v>8802</v>
      </c>
      <c r="H855" s="19">
        <v>43571.545081018521</v>
      </c>
      <c r="I855" s="19">
        <v>43572.5</v>
      </c>
      <c r="J855" s="20">
        <v>0.74041666666666661</v>
      </c>
    </row>
    <row r="856" spans="1:10" x14ac:dyDescent="0.25">
      <c r="A856" s="16" t="s">
        <v>9628</v>
      </c>
      <c r="B856" s="16" t="s">
        <v>3592</v>
      </c>
      <c r="C856" s="16" t="s">
        <v>3160</v>
      </c>
      <c r="D856" s="16" t="s">
        <v>42</v>
      </c>
      <c r="E856" s="16" t="s">
        <v>23</v>
      </c>
      <c r="F856" s="16" t="s">
        <v>3183</v>
      </c>
      <c r="G856" s="16" t="s">
        <v>8802</v>
      </c>
      <c r="H856" s="19">
        <v>43571.375451388885</v>
      </c>
      <c r="I856" s="19">
        <v>43572.5</v>
      </c>
      <c r="J856" s="20">
        <v>0.74041666666666661</v>
      </c>
    </row>
    <row r="857" spans="1:10" x14ac:dyDescent="0.25">
      <c r="A857" s="16" t="s">
        <v>9629</v>
      </c>
      <c r="B857" s="16" t="s">
        <v>831</v>
      </c>
      <c r="C857" s="16" t="s">
        <v>3160</v>
      </c>
      <c r="D857" s="16" t="s">
        <v>44</v>
      </c>
      <c r="E857" s="16" t="s">
        <v>39</v>
      </c>
      <c r="F857" s="16" t="s">
        <v>3181</v>
      </c>
      <c r="G857" s="16" t="s">
        <v>8802</v>
      </c>
      <c r="H857" s="19">
        <v>43571.545763888891</v>
      </c>
      <c r="I857" s="19">
        <v>43572.5</v>
      </c>
      <c r="J857" s="20">
        <v>0.74041666666666661</v>
      </c>
    </row>
    <row r="858" spans="1:10" x14ac:dyDescent="0.25">
      <c r="A858" s="16" t="s">
        <v>9630</v>
      </c>
      <c r="B858" s="16" t="s">
        <v>3561</v>
      </c>
      <c r="C858" s="16" t="s">
        <v>3160</v>
      </c>
      <c r="D858" s="16" t="s">
        <v>42</v>
      </c>
      <c r="E858" s="16" t="s">
        <v>38</v>
      </c>
      <c r="F858" s="16" t="s">
        <v>3182</v>
      </c>
      <c r="G858" s="16" t="s">
        <v>8802</v>
      </c>
      <c r="H858" s="19">
        <v>43571.377129629633</v>
      </c>
      <c r="I858" s="19">
        <v>43572.5</v>
      </c>
      <c r="J858" s="20">
        <v>0.74041666666666661</v>
      </c>
    </row>
    <row r="859" spans="1:10" x14ac:dyDescent="0.25">
      <c r="A859" s="16" t="s">
        <v>9631</v>
      </c>
      <c r="B859" s="16" t="s">
        <v>693</v>
      </c>
      <c r="C859" s="16" t="s">
        <v>3160</v>
      </c>
      <c r="D859" s="16" t="s">
        <v>42</v>
      </c>
      <c r="E859" s="16" t="s">
        <v>24</v>
      </c>
      <c r="F859" s="16" t="s">
        <v>3183</v>
      </c>
      <c r="G859" s="16" t="s">
        <v>8802</v>
      </c>
      <c r="H859" s="19">
        <v>43571.546990740739</v>
      </c>
      <c r="I859" s="19">
        <v>43572.5</v>
      </c>
      <c r="J859" s="20">
        <v>0.74041666666666661</v>
      </c>
    </row>
    <row r="860" spans="1:10" x14ac:dyDescent="0.25">
      <c r="A860" s="16" t="s">
        <v>9632</v>
      </c>
      <c r="B860" s="16" t="s">
        <v>3325</v>
      </c>
      <c r="C860" s="16" t="s">
        <v>3160</v>
      </c>
      <c r="D860" s="16" t="s">
        <v>42</v>
      </c>
      <c r="E860" s="16" t="s">
        <v>23</v>
      </c>
      <c r="F860" s="16" t="s">
        <v>3183</v>
      </c>
      <c r="G860" s="16" t="s">
        <v>8802</v>
      </c>
      <c r="H860" s="19">
        <v>43571.378668981481</v>
      </c>
      <c r="I860" s="19">
        <v>43572.5</v>
      </c>
      <c r="J860" s="20">
        <v>0.74041666666666661</v>
      </c>
    </row>
    <row r="861" spans="1:10" x14ac:dyDescent="0.25">
      <c r="A861" s="16" t="s">
        <v>9633</v>
      </c>
      <c r="B861" s="16" t="s">
        <v>242</v>
      </c>
      <c r="C861" s="16" t="s">
        <v>3160</v>
      </c>
      <c r="D861" s="16" t="s">
        <v>42</v>
      </c>
      <c r="E861" s="16" t="s">
        <v>35</v>
      </c>
      <c r="F861" s="16" t="s">
        <v>3183</v>
      </c>
      <c r="G861" s="16" t="s">
        <v>8802</v>
      </c>
      <c r="H861" s="19">
        <v>43571.549560185187</v>
      </c>
      <c r="I861" s="19">
        <v>43572.5</v>
      </c>
      <c r="J861" s="20">
        <v>0.74041666666666661</v>
      </c>
    </row>
    <row r="862" spans="1:10" x14ac:dyDescent="0.25">
      <c r="A862" s="16" t="s">
        <v>9634</v>
      </c>
      <c r="B862" s="16" t="s">
        <v>3402</v>
      </c>
      <c r="C862" s="16" t="s">
        <v>3160</v>
      </c>
      <c r="D862" s="16" t="s">
        <v>42</v>
      </c>
      <c r="E862" s="16" t="s">
        <v>38</v>
      </c>
      <c r="F862" s="16" t="s">
        <v>3182</v>
      </c>
      <c r="G862" s="16" t="s">
        <v>8802</v>
      </c>
      <c r="H862" s="19">
        <v>43571.379502314812</v>
      </c>
      <c r="I862" s="19">
        <v>43572.5</v>
      </c>
      <c r="J862" s="20">
        <v>0.74041666666666661</v>
      </c>
    </row>
    <row r="863" spans="1:10" x14ac:dyDescent="0.25">
      <c r="A863" s="16" t="s">
        <v>9635</v>
      </c>
      <c r="B863" s="16" t="s">
        <v>454</v>
      </c>
      <c r="C863" s="16" t="s">
        <v>3160</v>
      </c>
      <c r="D863" s="16" t="s">
        <v>31</v>
      </c>
      <c r="E863" s="16" t="s">
        <v>14</v>
      </c>
      <c r="F863" s="16" t="s">
        <v>3180</v>
      </c>
      <c r="G863" s="16" t="s">
        <v>8802</v>
      </c>
      <c r="H863" s="19">
        <v>43571.550347222219</v>
      </c>
      <c r="I863" s="19">
        <v>43572.5</v>
      </c>
      <c r="J863" s="20">
        <v>0.74041666666666661</v>
      </c>
    </row>
    <row r="864" spans="1:10" x14ac:dyDescent="0.25">
      <c r="A864" s="16" t="s">
        <v>9636</v>
      </c>
      <c r="B864" s="16" t="s">
        <v>70</v>
      </c>
      <c r="C864" s="16" t="s">
        <v>3160</v>
      </c>
      <c r="D864" s="16" t="s">
        <v>32</v>
      </c>
      <c r="E864" s="16" t="s">
        <v>13</v>
      </c>
      <c r="F864" s="16" t="s">
        <v>3181</v>
      </c>
      <c r="G864" s="16" t="s">
        <v>8802</v>
      </c>
      <c r="H864" s="19">
        <v>43571.381863425922</v>
      </c>
      <c r="I864" s="19">
        <v>43572.5</v>
      </c>
      <c r="J864" s="20">
        <v>0.74041666666666661</v>
      </c>
    </row>
    <row r="865" spans="1:10" x14ac:dyDescent="0.25">
      <c r="A865" s="16" t="s">
        <v>9637</v>
      </c>
      <c r="B865" s="16" t="s">
        <v>4106</v>
      </c>
      <c r="C865" s="16" t="s">
        <v>3160</v>
      </c>
      <c r="D865" s="16" t="s">
        <v>32</v>
      </c>
      <c r="E865" s="16" t="s">
        <v>40</v>
      </c>
      <c r="F865" s="16" t="s">
        <v>3180</v>
      </c>
      <c r="G865" s="16" t="s">
        <v>8802</v>
      </c>
      <c r="H865" s="19">
        <v>43571.550393518519</v>
      </c>
      <c r="I865" s="19">
        <v>43572.5</v>
      </c>
      <c r="J865" s="20">
        <v>0.74041666666666661</v>
      </c>
    </row>
    <row r="866" spans="1:10" x14ac:dyDescent="0.25">
      <c r="A866" s="16" t="s">
        <v>9638</v>
      </c>
      <c r="B866" s="16" t="s">
        <v>402</v>
      </c>
      <c r="C866" s="16" t="s">
        <v>3160</v>
      </c>
      <c r="D866" s="16" t="s">
        <v>31</v>
      </c>
      <c r="E866" s="16" t="s">
        <v>9</v>
      </c>
      <c r="F866" s="16" t="s">
        <v>3184</v>
      </c>
      <c r="G866" s="16" t="s">
        <v>8802</v>
      </c>
      <c r="H866" s="19">
        <v>43571.382685185185</v>
      </c>
      <c r="I866" s="19">
        <v>43572.5</v>
      </c>
      <c r="J866" s="20">
        <v>0.74041666666666661</v>
      </c>
    </row>
    <row r="867" spans="1:10" x14ac:dyDescent="0.25">
      <c r="A867" s="16" t="s">
        <v>9639</v>
      </c>
      <c r="B867" s="16" t="s">
        <v>114</v>
      </c>
      <c r="C867" s="16" t="s">
        <v>3160</v>
      </c>
      <c r="D867" s="16" t="s">
        <v>31</v>
      </c>
      <c r="E867" s="16" t="s">
        <v>14</v>
      </c>
      <c r="F867" s="16" t="s">
        <v>3180</v>
      </c>
      <c r="G867" s="16" t="s">
        <v>8802</v>
      </c>
      <c r="H867" s="19">
        <v>43571.55201388889</v>
      </c>
      <c r="I867" s="19">
        <v>43572.5</v>
      </c>
      <c r="J867" s="20">
        <v>0.74041666666666661</v>
      </c>
    </row>
    <row r="868" spans="1:10" x14ac:dyDescent="0.25">
      <c r="A868" s="16" t="s">
        <v>9640</v>
      </c>
      <c r="B868" s="16" t="s">
        <v>604</v>
      </c>
      <c r="C868" s="16" t="s">
        <v>3160</v>
      </c>
      <c r="D868" s="16" t="s">
        <v>28</v>
      </c>
      <c r="E868" s="16" t="s">
        <v>14</v>
      </c>
      <c r="F868" s="16" t="s">
        <v>3180</v>
      </c>
      <c r="G868" s="16" t="s">
        <v>8802</v>
      </c>
      <c r="H868" s="19">
        <v>43571.383611111109</v>
      </c>
      <c r="I868" s="19">
        <v>43572.5</v>
      </c>
      <c r="J868" s="20">
        <v>0.74041666666666661</v>
      </c>
    </row>
    <row r="869" spans="1:10" x14ac:dyDescent="0.25">
      <c r="A869" s="16" t="s">
        <v>9641</v>
      </c>
      <c r="B869" s="16" t="s">
        <v>658</v>
      </c>
      <c r="C869" s="16" t="s">
        <v>3160</v>
      </c>
      <c r="D869" s="16" t="s">
        <v>31</v>
      </c>
      <c r="E869" s="16" t="s">
        <v>10</v>
      </c>
      <c r="F869" s="16" t="s">
        <v>3182</v>
      </c>
      <c r="G869" s="16" t="s">
        <v>8802</v>
      </c>
      <c r="H869" s="19">
        <v>43571.552453703705</v>
      </c>
      <c r="I869" s="19">
        <v>43572.5</v>
      </c>
      <c r="J869" s="20">
        <v>0.74041666666666661</v>
      </c>
    </row>
    <row r="870" spans="1:10" x14ac:dyDescent="0.25">
      <c r="A870" s="16" t="s">
        <v>9642</v>
      </c>
      <c r="B870" s="16" t="s">
        <v>779</v>
      </c>
      <c r="C870" s="16" t="s">
        <v>3160</v>
      </c>
      <c r="D870" s="16" t="s">
        <v>31</v>
      </c>
      <c r="E870" s="16" t="s">
        <v>14</v>
      </c>
      <c r="F870" s="16" t="s">
        <v>3180</v>
      </c>
      <c r="G870" s="16" t="s">
        <v>8802</v>
      </c>
      <c r="H870" s="19">
        <v>43571.388518518521</v>
      </c>
      <c r="I870" s="19">
        <v>43572.5</v>
      </c>
      <c r="J870" s="20">
        <v>0.74041666666666661</v>
      </c>
    </row>
    <row r="871" spans="1:10" x14ac:dyDescent="0.25">
      <c r="A871" s="16" t="s">
        <v>9643</v>
      </c>
      <c r="B871" s="16" t="s">
        <v>3740</v>
      </c>
      <c r="C871" s="16" t="s">
        <v>3160</v>
      </c>
      <c r="D871" s="16" t="s">
        <v>31</v>
      </c>
      <c r="E871" s="16" t="s">
        <v>23</v>
      </c>
      <c r="F871" s="16" t="s">
        <v>3183</v>
      </c>
      <c r="G871" s="16" t="s">
        <v>8802</v>
      </c>
      <c r="H871" s="19">
        <v>43571.553495370368</v>
      </c>
      <c r="I871" s="19">
        <v>43572.5</v>
      </c>
      <c r="J871" s="20">
        <v>0.74041666666666661</v>
      </c>
    </row>
    <row r="872" spans="1:10" x14ac:dyDescent="0.25">
      <c r="A872" s="16" t="s">
        <v>9644</v>
      </c>
      <c r="B872" s="16" t="s">
        <v>445</v>
      </c>
      <c r="C872" s="16" t="s">
        <v>3160</v>
      </c>
      <c r="D872" s="16" t="s">
        <v>31</v>
      </c>
      <c r="E872" s="16" t="s">
        <v>27</v>
      </c>
      <c r="F872" s="16" t="s">
        <v>3182</v>
      </c>
      <c r="G872" s="16" t="s">
        <v>8802</v>
      </c>
      <c r="H872" s="19">
        <v>43571.42977430555</v>
      </c>
      <c r="I872" s="19">
        <v>43572.5</v>
      </c>
      <c r="J872" s="20">
        <v>0.74041666666666661</v>
      </c>
    </row>
    <row r="873" spans="1:10" x14ac:dyDescent="0.25">
      <c r="A873" s="16" t="s">
        <v>9645</v>
      </c>
      <c r="B873" s="16" t="s">
        <v>703</v>
      </c>
      <c r="C873" s="16" t="s">
        <v>3160</v>
      </c>
      <c r="D873" s="16" t="s">
        <v>31</v>
      </c>
      <c r="E873" s="16" t="s">
        <v>27</v>
      </c>
      <c r="F873" s="16" t="s">
        <v>3182</v>
      </c>
      <c r="G873" s="16" t="s">
        <v>8802</v>
      </c>
      <c r="H873" s="19">
        <v>43571.554340277777</v>
      </c>
      <c r="I873" s="19">
        <v>43572.5</v>
      </c>
      <c r="J873" s="20">
        <v>0.74041666666666661</v>
      </c>
    </row>
    <row r="874" spans="1:10" x14ac:dyDescent="0.25">
      <c r="A874" s="16" t="s">
        <v>9646</v>
      </c>
      <c r="B874" s="16" t="s">
        <v>3527</v>
      </c>
      <c r="C874" s="16" t="s">
        <v>3160</v>
      </c>
      <c r="D874" s="16" t="s">
        <v>42</v>
      </c>
      <c r="E874" s="16" t="s">
        <v>38</v>
      </c>
      <c r="F874" s="16" t="s">
        <v>3182</v>
      </c>
      <c r="G874" s="16" t="s">
        <v>8802</v>
      </c>
      <c r="H874" s="19">
        <v>43571.396145833336</v>
      </c>
      <c r="I874" s="19">
        <v>43572.5</v>
      </c>
      <c r="J874" s="20">
        <v>0.74041666666666661</v>
      </c>
    </row>
    <row r="875" spans="1:10" x14ac:dyDescent="0.25">
      <c r="A875" s="16" t="s">
        <v>9647</v>
      </c>
      <c r="B875" s="16" t="s">
        <v>694</v>
      </c>
      <c r="C875" s="16" t="s">
        <v>3160</v>
      </c>
      <c r="D875" s="16" t="s">
        <v>42</v>
      </c>
      <c r="E875" s="16" t="s">
        <v>24</v>
      </c>
      <c r="F875" s="16" t="s">
        <v>3183</v>
      </c>
      <c r="G875" s="16" t="s">
        <v>8802</v>
      </c>
      <c r="H875" s="19">
        <v>43571.554398148146</v>
      </c>
      <c r="I875" s="19">
        <v>43572.5</v>
      </c>
      <c r="J875" s="20">
        <v>0.74041666666666661</v>
      </c>
    </row>
    <row r="876" spans="1:10" x14ac:dyDescent="0.25">
      <c r="A876" s="16" t="s">
        <v>9648</v>
      </c>
      <c r="B876" s="16" t="s">
        <v>413</v>
      </c>
      <c r="C876" s="16" t="s">
        <v>3160</v>
      </c>
      <c r="D876" s="16" t="s">
        <v>42</v>
      </c>
      <c r="E876" s="16" t="s">
        <v>35</v>
      </c>
      <c r="F876" s="16" t="s">
        <v>3183</v>
      </c>
      <c r="G876" s="16" t="s">
        <v>8802</v>
      </c>
      <c r="H876" s="19">
        <v>43571.398981481485</v>
      </c>
      <c r="I876" s="19">
        <v>43572.5</v>
      </c>
      <c r="J876" s="20">
        <v>0.74041666666666661</v>
      </c>
    </row>
    <row r="877" spans="1:10" x14ac:dyDescent="0.25">
      <c r="A877" s="16" t="s">
        <v>9649</v>
      </c>
      <c r="B877" s="16" t="s">
        <v>4112</v>
      </c>
      <c r="C877" s="16" t="s">
        <v>3160</v>
      </c>
      <c r="D877" s="16" t="s">
        <v>42</v>
      </c>
      <c r="E877" s="16" t="s">
        <v>38</v>
      </c>
      <c r="F877" s="16" t="s">
        <v>3182</v>
      </c>
      <c r="G877" s="16" t="s">
        <v>8802</v>
      </c>
      <c r="H877" s="19">
        <v>43571.554537037038</v>
      </c>
      <c r="I877" s="19">
        <v>43572.5</v>
      </c>
      <c r="J877" s="20">
        <v>0.74041666666666661</v>
      </c>
    </row>
    <row r="878" spans="1:10" x14ac:dyDescent="0.25">
      <c r="A878" s="16" t="s">
        <v>9650</v>
      </c>
      <c r="B878" s="16" t="s">
        <v>3200</v>
      </c>
      <c r="C878" s="16" t="s">
        <v>3160</v>
      </c>
      <c r="D878" s="16" t="s">
        <v>42</v>
      </c>
      <c r="E878" s="16" t="s">
        <v>23</v>
      </c>
      <c r="F878" s="16" t="s">
        <v>3183</v>
      </c>
      <c r="G878" s="16" t="s">
        <v>8802</v>
      </c>
      <c r="H878" s="19">
        <v>43571.400601851848</v>
      </c>
      <c r="I878" s="19">
        <v>43572.5</v>
      </c>
      <c r="J878" s="20">
        <v>0.74041666666666661</v>
      </c>
    </row>
    <row r="879" spans="1:10" x14ac:dyDescent="0.25">
      <c r="A879" s="16" t="s">
        <v>9651</v>
      </c>
      <c r="B879" s="16" t="s">
        <v>802</v>
      </c>
      <c r="C879" s="16" t="s">
        <v>3160</v>
      </c>
      <c r="D879" s="16" t="s">
        <v>42</v>
      </c>
      <c r="E879" s="16" t="s">
        <v>17</v>
      </c>
      <c r="F879" s="16" t="s">
        <v>3185</v>
      </c>
      <c r="G879" s="16" t="s">
        <v>8802</v>
      </c>
      <c r="H879" s="19">
        <v>43571.554594907408</v>
      </c>
      <c r="I879" s="19">
        <v>43572.5</v>
      </c>
      <c r="J879" s="20">
        <v>0.74041666666666661</v>
      </c>
    </row>
    <row r="880" spans="1:10" x14ac:dyDescent="0.25">
      <c r="A880" s="16" t="s">
        <v>9652</v>
      </c>
      <c r="B880" s="16" t="s">
        <v>4022</v>
      </c>
      <c r="C880" s="16" t="s">
        <v>3160</v>
      </c>
      <c r="D880" s="16" t="s">
        <v>42</v>
      </c>
      <c r="E880" s="16" t="s">
        <v>38</v>
      </c>
      <c r="F880" s="16" t="s">
        <v>3182</v>
      </c>
      <c r="G880" s="16" t="s">
        <v>8802</v>
      </c>
      <c r="H880" s="19">
        <v>43571.402141203704</v>
      </c>
      <c r="I880" s="19">
        <v>43572.5</v>
      </c>
      <c r="J880" s="20">
        <v>0.74041666666666661</v>
      </c>
    </row>
    <row r="881" spans="1:10" x14ac:dyDescent="0.25">
      <c r="A881" s="16" t="s">
        <v>9653</v>
      </c>
      <c r="B881" s="16" t="s">
        <v>893</v>
      </c>
      <c r="C881" s="16" t="s">
        <v>3160</v>
      </c>
      <c r="D881" s="16" t="s">
        <v>42</v>
      </c>
      <c r="E881" s="16" t="s">
        <v>24</v>
      </c>
      <c r="F881" s="16" t="s">
        <v>3183</v>
      </c>
      <c r="G881" s="16" t="s">
        <v>8802</v>
      </c>
      <c r="H881" s="19">
        <v>43571.554814814815</v>
      </c>
      <c r="I881" s="19">
        <v>43572.5</v>
      </c>
      <c r="J881" s="20">
        <v>0.74041666666666661</v>
      </c>
    </row>
    <row r="882" spans="1:10" x14ac:dyDescent="0.25">
      <c r="A882" s="16" t="s">
        <v>9654</v>
      </c>
      <c r="B882" s="16" t="s">
        <v>4024</v>
      </c>
      <c r="C882" s="16" t="s">
        <v>3160</v>
      </c>
      <c r="D882" s="16" t="s">
        <v>42</v>
      </c>
      <c r="E882" s="16" t="s">
        <v>38</v>
      </c>
      <c r="F882" s="16" t="s">
        <v>3182</v>
      </c>
      <c r="G882" s="16" t="s">
        <v>8802</v>
      </c>
      <c r="H882" s="19">
        <v>43571.404247685183</v>
      </c>
      <c r="I882" s="19">
        <v>43572.5</v>
      </c>
      <c r="J882" s="20">
        <v>0.74041666666666661</v>
      </c>
    </row>
    <row r="883" spans="1:10" x14ac:dyDescent="0.25">
      <c r="A883" s="16" t="s">
        <v>9655</v>
      </c>
      <c r="B883" s="16" t="s">
        <v>3351</v>
      </c>
      <c r="C883" s="16" t="s">
        <v>3160</v>
      </c>
      <c r="D883" s="16" t="s">
        <v>42</v>
      </c>
      <c r="E883" s="16" t="s">
        <v>38</v>
      </c>
      <c r="F883" s="16" t="s">
        <v>3182</v>
      </c>
      <c r="G883" s="16" t="s">
        <v>8802</v>
      </c>
      <c r="H883" s="19">
        <v>43571.556354166663</v>
      </c>
      <c r="I883" s="19">
        <v>43572.5</v>
      </c>
      <c r="J883" s="20">
        <v>0.74041666666666661</v>
      </c>
    </row>
    <row r="884" spans="1:10" x14ac:dyDescent="0.25">
      <c r="A884" s="16" t="s">
        <v>9656</v>
      </c>
      <c r="B884" s="16" t="s">
        <v>337</v>
      </c>
      <c r="C884" s="16" t="s">
        <v>3160</v>
      </c>
      <c r="D884" s="16" t="s">
        <v>31</v>
      </c>
      <c r="E884" s="16" t="s">
        <v>9</v>
      </c>
      <c r="F884" s="16" t="s">
        <v>3184</v>
      </c>
      <c r="G884" s="16" t="s">
        <v>8802</v>
      </c>
      <c r="H884" s="19">
        <v>43571.408043981479</v>
      </c>
      <c r="I884" s="19">
        <v>43572.5</v>
      </c>
      <c r="J884" s="20">
        <v>0.74041666666666661</v>
      </c>
    </row>
    <row r="885" spans="1:10" x14ac:dyDescent="0.25">
      <c r="A885" s="16" t="s">
        <v>9657</v>
      </c>
      <c r="B885" s="16" t="s">
        <v>4115</v>
      </c>
      <c r="C885" s="16" t="s">
        <v>3160</v>
      </c>
      <c r="D885" s="16" t="s">
        <v>42</v>
      </c>
      <c r="E885" s="16" t="s">
        <v>23</v>
      </c>
      <c r="F885" s="16" t="s">
        <v>3183</v>
      </c>
      <c r="G885" s="16" t="s">
        <v>8802</v>
      </c>
      <c r="H885" s="19">
        <v>43571.556643518517</v>
      </c>
      <c r="I885" s="19">
        <v>43572.5</v>
      </c>
      <c r="J885" s="20">
        <v>0.74041666666666661</v>
      </c>
    </row>
    <row r="886" spans="1:10" x14ac:dyDescent="0.25">
      <c r="A886" s="16" t="s">
        <v>9658</v>
      </c>
      <c r="B886" s="16" t="s">
        <v>3757</v>
      </c>
      <c r="C886" s="16" t="s">
        <v>3160</v>
      </c>
      <c r="D886" s="16" t="s">
        <v>42</v>
      </c>
      <c r="E886" s="16" t="s">
        <v>38</v>
      </c>
      <c r="F886" s="16" t="s">
        <v>3182</v>
      </c>
      <c r="G886" s="16" t="s">
        <v>8802</v>
      </c>
      <c r="H886" s="19">
        <v>43571.412349537037</v>
      </c>
      <c r="I886" s="19">
        <v>43572.5</v>
      </c>
      <c r="J886" s="20">
        <v>0.74041666666666661</v>
      </c>
    </row>
    <row r="887" spans="1:10" x14ac:dyDescent="0.25">
      <c r="A887" s="16" t="s">
        <v>9659</v>
      </c>
      <c r="B887" s="16" t="s">
        <v>896</v>
      </c>
      <c r="C887" s="16" t="s">
        <v>3160</v>
      </c>
      <c r="D887" s="16" t="s">
        <v>43</v>
      </c>
      <c r="E887" s="16" t="s">
        <v>39</v>
      </c>
      <c r="F887" s="16" t="s">
        <v>3181</v>
      </c>
      <c r="G887" s="16" t="s">
        <v>8802</v>
      </c>
      <c r="H887" s="19">
        <v>43571.560960648145</v>
      </c>
      <c r="I887" s="19">
        <v>43572.5</v>
      </c>
      <c r="J887" s="20">
        <v>0.74041666666666661</v>
      </c>
    </row>
    <row r="888" spans="1:10" x14ac:dyDescent="0.25">
      <c r="A888" s="16" t="s">
        <v>9660</v>
      </c>
      <c r="B888" s="16" t="s">
        <v>4034</v>
      </c>
      <c r="C888" s="16" t="s">
        <v>3160</v>
      </c>
      <c r="D888" s="16" t="s">
        <v>42</v>
      </c>
      <c r="E888" s="16" t="s">
        <v>38</v>
      </c>
      <c r="F888" s="16" t="s">
        <v>3182</v>
      </c>
      <c r="G888" s="16" t="s">
        <v>8802</v>
      </c>
      <c r="H888" s="19">
        <v>43571.419803240744</v>
      </c>
      <c r="I888" s="19">
        <v>43572.5</v>
      </c>
      <c r="J888" s="20">
        <v>0.74041666666666661</v>
      </c>
    </row>
    <row r="889" spans="1:10" x14ac:dyDescent="0.25">
      <c r="A889" s="16" t="s">
        <v>9661</v>
      </c>
      <c r="B889" s="16" t="s">
        <v>4119</v>
      </c>
      <c r="C889" s="16" t="s">
        <v>3160</v>
      </c>
      <c r="D889" s="16" t="s">
        <v>42</v>
      </c>
      <c r="E889" s="16" t="s">
        <v>23</v>
      </c>
      <c r="F889" s="16" t="s">
        <v>3183</v>
      </c>
      <c r="G889" s="16" t="s">
        <v>8802</v>
      </c>
      <c r="H889" s="19">
        <v>43571.561747685184</v>
      </c>
      <c r="I889" s="19">
        <v>43572.5</v>
      </c>
      <c r="J889" s="20">
        <v>0.74041666666666661</v>
      </c>
    </row>
    <row r="890" spans="1:10" x14ac:dyDescent="0.25">
      <c r="A890" s="16" t="s">
        <v>9662</v>
      </c>
      <c r="B890" s="16" t="s">
        <v>713</v>
      </c>
      <c r="C890" s="16" t="s">
        <v>3160</v>
      </c>
      <c r="D890" s="16" t="s">
        <v>31</v>
      </c>
      <c r="E890" s="16" t="s">
        <v>13</v>
      </c>
      <c r="F890" s="16" t="s">
        <v>3181</v>
      </c>
      <c r="G890" s="16" t="s">
        <v>8802</v>
      </c>
      <c r="H890" s="19">
        <v>43571.420798611114</v>
      </c>
      <c r="I890" s="19">
        <v>43572.5</v>
      </c>
      <c r="J890" s="20">
        <v>0.74041666666666661</v>
      </c>
    </row>
    <row r="891" spans="1:10" x14ac:dyDescent="0.25">
      <c r="A891" s="16" t="s">
        <v>9663</v>
      </c>
      <c r="B891" s="16" t="s">
        <v>4120</v>
      </c>
      <c r="C891" s="16" t="s">
        <v>3160</v>
      </c>
      <c r="D891" s="16" t="s">
        <v>42</v>
      </c>
      <c r="E891" s="16" t="s">
        <v>23</v>
      </c>
      <c r="F891" s="16" t="s">
        <v>3183</v>
      </c>
      <c r="G891" s="16" t="s">
        <v>8802</v>
      </c>
      <c r="H891" s="19">
        <v>43571.562777777777</v>
      </c>
      <c r="I891" s="19">
        <v>43572.5</v>
      </c>
      <c r="J891" s="20">
        <v>0.74041666666666661</v>
      </c>
    </row>
    <row r="892" spans="1:10" x14ac:dyDescent="0.25">
      <c r="A892" s="16" t="s">
        <v>9664</v>
      </c>
      <c r="B892" s="16" t="s">
        <v>789</v>
      </c>
      <c r="C892" s="16" t="s">
        <v>3160</v>
      </c>
      <c r="D892" s="16" t="s">
        <v>42</v>
      </c>
      <c r="E892" s="16" t="s">
        <v>24</v>
      </c>
      <c r="F892" s="16" t="s">
        <v>3183</v>
      </c>
      <c r="G892" s="16" t="s">
        <v>8802</v>
      </c>
      <c r="H892" s="19">
        <v>43571.422800925924</v>
      </c>
      <c r="I892" s="19">
        <v>43572.5</v>
      </c>
      <c r="J892" s="20">
        <v>0.74041666666666661</v>
      </c>
    </row>
    <row r="893" spans="1:10" x14ac:dyDescent="0.25">
      <c r="A893" s="16" t="s">
        <v>9665</v>
      </c>
      <c r="B893" s="16" t="s">
        <v>572</v>
      </c>
      <c r="C893" s="16" t="s">
        <v>3160</v>
      </c>
      <c r="D893" s="16" t="s">
        <v>42</v>
      </c>
      <c r="E893" s="16" t="s">
        <v>24</v>
      </c>
      <c r="F893" s="16" t="s">
        <v>3183</v>
      </c>
      <c r="G893" s="16" t="s">
        <v>8802</v>
      </c>
      <c r="H893" s="19">
        <v>43571.566851851851</v>
      </c>
      <c r="I893" s="19">
        <v>43572.5</v>
      </c>
      <c r="J893" s="20">
        <v>0.74041666666666661</v>
      </c>
    </row>
    <row r="894" spans="1:10" x14ac:dyDescent="0.25">
      <c r="A894" s="16" t="s">
        <v>9666</v>
      </c>
      <c r="B894" s="16" t="s">
        <v>414</v>
      </c>
      <c r="C894" s="16" t="s">
        <v>3160</v>
      </c>
      <c r="D894" s="16" t="s">
        <v>19</v>
      </c>
      <c r="E894" s="16" t="s">
        <v>10</v>
      </c>
      <c r="F894" s="16" t="s">
        <v>3182</v>
      </c>
      <c r="G894" s="16" t="s">
        <v>8802</v>
      </c>
      <c r="H894" s="19">
        <v>43571.426122685189</v>
      </c>
      <c r="I894" s="19">
        <v>43572.5</v>
      </c>
      <c r="J894" s="20">
        <v>0.74041666666666661</v>
      </c>
    </row>
    <row r="895" spans="1:10" x14ac:dyDescent="0.25">
      <c r="A895" s="16" t="s">
        <v>9667</v>
      </c>
      <c r="B895" s="16" t="s">
        <v>4125</v>
      </c>
      <c r="C895" s="16" t="s">
        <v>3160</v>
      </c>
      <c r="D895" s="16" t="s">
        <v>31</v>
      </c>
      <c r="E895" s="16" t="s">
        <v>23</v>
      </c>
      <c r="F895" s="16" t="s">
        <v>3183</v>
      </c>
      <c r="G895" s="16" t="s">
        <v>8802</v>
      </c>
      <c r="H895" s="19">
        <v>43571.571319444447</v>
      </c>
      <c r="I895" s="19">
        <v>43572.5</v>
      </c>
      <c r="J895" s="20">
        <v>0.74041666666666661</v>
      </c>
    </row>
    <row r="896" spans="1:10" x14ac:dyDescent="0.25">
      <c r="A896" s="16" t="s">
        <v>9668</v>
      </c>
      <c r="B896" s="16" t="s">
        <v>680</v>
      </c>
      <c r="C896" s="16" t="s">
        <v>3160</v>
      </c>
      <c r="D896" s="16" t="s">
        <v>42</v>
      </c>
      <c r="E896" s="16" t="s">
        <v>24</v>
      </c>
      <c r="F896" s="16" t="s">
        <v>3183</v>
      </c>
      <c r="G896" s="16" t="s">
        <v>8802</v>
      </c>
      <c r="H896" s="19">
        <v>43571.427789351852</v>
      </c>
      <c r="I896" s="19">
        <v>43572.5</v>
      </c>
      <c r="J896" s="20">
        <v>0.74041666666666661</v>
      </c>
    </row>
    <row r="897" spans="1:10" x14ac:dyDescent="0.25">
      <c r="A897" s="16" t="s">
        <v>9669</v>
      </c>
      <c r="B897" s="16" t="s">
        <v>251</v>
      </c>
      <c r="C897" s="16" t="s">
        <v>3160</v>
      </c>
      <c r="D897" s="16" t="s">
        <v>31</v>
      </c>
      <c r="E897" s="16" t="s">
        <v>13</v>
      </c>
      <c r="F897" s="16" t="s">
        <v>3181</v>
      </c>
      <c r="G897" s="16" t="s">
        <v>8802</v>
      </c>
      <c r="H897" s="19">
        <v>43571.571400462963</v>
      </c>
      <c r="I897" s="19">
        <v>43572.5</v>
      </c>
      <c r="J897" s="20">
        <v>0.74041666666666661</v>
      </c>
    </row>
    <row r="898" spans="1:10" x14ac:dyDescent="0.25">
      <c r="A898" s="16" t="s">
        <v>9670</v>
      </c>
      <c r="B898" s="16" t="s">
        <v>101</v>
      </c>
      <c r="C898" s="16" t="s">
        <v>3160</v>
      </c>
      <c r="D898" s="16" t="s">
        <v>32</v>
      </c>
      <c r="E898" s="16" t="s">
        <v>13</v>
      </c>
      <c r="F898" s="16" t="s">
        <v>3181</v>
      </c>
      <c r="G898" s="16" t="s">
        <v>8802</v>
      </c>
      <c r="H898" s="19">
        <v>43571.431215277778</v>
      </c>
      <c r="I898" s="19">
        <v>43572.5</v>
      </c>
      <c r="J898" s="20">
        <v>0.74041666666666661</v>
      </c>
    </row>
    <row r="899" spans="1:10" x14ac:dyDescent="0.25">
      <c r="A899" s="16" t="s">
        <v>9671</v>
      </c>
      <c r="B899" s="16" t="s">
        <v>4132</v>
      </c>
      <c r="C899" s="16" t="s">
        <v>3160</v>
      </c>
      <c r="D899" s="16" t="s">
        <v>42</v>
      </c>
      <c r="E899" s="16" t="s">
        <v>38</v>
      </c>
      <c r="F899" s="16" t="s">
        <v>3182</v>
      </c>
      <c r="G899" s="16" t="s">
        <v>8802</v>
      </c>
      <c r="H899" s="19">
        <v>43571.574861111112</v>
      </c>
      <c r="I899" s="19">
        <v>43572.5</v>
      </c>
      <c r="J899" s="20">
        <v>0.74041666666666661</v>
      </c>
    </row>
    <row r="900" spans="1:10" x14ac:dyDescent="0.25">
      <c r="A900" s="16" t="s">
        <v>9672</v>
      </c>
      <c r="B900" s="16" t="s">
        <v>861</v>
      </c>
      <c r="C900" s="16" t="s">
        <v>3160</v>
      </c>
      <c r="D900" s="16" t="s">
        <v>42</v>
      </c>
      <c r="E900" s="16" t="s">
        <v>17</v>
      </c>
      <c r="F900" s="16" t="s">
        <v>3185</v>
      </c>
      <c r="G900" s="16" t="s">
        <v>8802</v>
      </c>
      <c r="H900" s="19">
        <v>43571.433993055558</v>
      </c>
      <c r="I900" s="19">
        <v>43572.5</v>
      </c>
      <c r="J900" s="20">
        <v>0.74041666666666661</v>
      </c>
    </row>
    <row r="901" spans="1:10" x14ac:dyDescent="0.25">
      <c r="A901" s="16" t="s">
        <v>9673</v>
      </c>
      <c r="B901" s="16" t="s">
        <v>419</v>
      </c>
      <c r="C901" s="16" t="s">
        <v>3160</v>
      </c>
      <c r="D901" s="16" t="s">
        <v>32</v>
      </c>
      <c r="E901" s="16" t="s">
        <v>14</v>
      </c>
      <c r="F901" s="16" t="s">
        <v>3180</v>
      </c>
      <c r="G901" s="16" t="s">
        <v>8802</v>
      </c>
      <c r="H901" s="19">
        <v>43571.575057870374</v>
      </c>
      <c r="I901" s="19">
        <v>43572.5</v>
      </c>
      <c r="J901" s="20">
        <v>0.74041666666666661</v>
      </c>
    </row>
    <row r="902" spans="1:10" x14ac:dyDescent="0.25">
      <c r="A902" s="16" t="s">
        <v>9674</v>
      </c>
      <c r="B902" s="16" t="s">
        <v>860</v>
      </c>
      <c r="C902" s="16" t="s">
        <v>3160</v>
      </c>
      <c r="D902" s="16" t="s">
        <v>31</v>
      </c>
      <c r="E902" s="16" t="s">
        <v>14</v>
      </c>
      <c r="F902" s="16" t="s">
        <v>3180</v>
      </c>
      <c r="G902" s="16" t="s">
        <v>8802</v>
      </c>
      <c r="H902" s="19">
        <v>43571.438935185186</v>
      </c>
      <c r="I902" s="19">
        <v>43572.5</v>
      </c>
      <c r="J902" s="20">
        <v>0.74041666666666661</v>
      </c>
    </row>
    <row r="903" spans="1:10" x14ac:dyDescent="0.25">
      <c r="A903" s="16" t="s">
        <v>9675</v>
      </c>
      <c r="B903" s="16" t="s">
        <v>773</v>
      </c>
      <c r="C903" s="16" t="s">
        <v>3160</v>
      </c>
      <c r="D903" s="16" t="s">
        <v>32</v>
      </c>
      <c r="E903" s="16" t="s">
        <v>14</v>
      </c>
      <c r="F903" s="16" t="s">
        <v>3180</v>
      </c>
      <c r="G903" s="16" t="s">
        <v>8802</v>
      </c>
      <c r="H903" s="19">
        <v>43571.575219907405</v>
      </c>
      <c r="I903" s="19">
        <v>43572.5</v>
      </c>
      <c r="J903" s="20">
        <v>0.74041666666666661</v>
      </c>
    </row>
    <row r="904" spans="1:10" x14ac:dyDescent="0.25">
      <c r="A904" s="16" t="s">
        <v>9676</v>
      </c>
      <c r="B904" s="16" t="s">
        <v>127</v>
      </c>
      <c r="C904" s="16" t="s">
        <v>3160</v>
      </c>
      <c r="D904" s="16" t="s">
        <v>31</v>
      </c>
      <c r="E904" s="16" t="s">
        <v>14</v>
      </c>
      <c r="F904" s="16" t="s">
        <v>3180</v>
      </c>
      <c r="G904" s="16" t="s">
        <v>8802</v>
      </c>
      <c r="H904" s="19">
        <v>43571.443055555559</v>
      </c>
      <c r="I904" s="19">
        <v>43572.5</v>
      </c>
      <c r="J904" s="20">
        <v>0.74041666666666661</v>
      </c>
    </row>
    <row r="905" spans="1:10" x14ac:dyDescent="0.25">
      <c r="A905" s="16" t="s">
        <v>9677</v>
      </c>
      <c r="B905" s="16" t="s">
        <v>322</v>
      </c>
      <c r="C905" s="16" t="s">
        <v>3160</v>
      </c>
      <c r="D905" s="16" t="s">
        <v>31</v>
      </c>
      <c r="E905" s="16" t="s">
        <v>13</v>
      </c>
      <c r="F905" s="16" t="s">
        <v>3181</v>
      </c>
      <c r="G905" s="16" t="s">
        <v>8802</v>
      </c>
      <c r="H905" s="19">
        <v>43571.57571759259</v>
      </c>
      <c r="I905" s="19">
        <v>43572.5</v>
      </c>
      <c r="J905" s="20">
        <v>0.74041666666666661</v>
      </c>
    </row>
    <row r="906" spans="1:10" x14ac:dyDescent="0.25">
      <c r="A906" s="16" t="s">
        <v>9678</v>
      </c>
      <c r="B906" s="16" t="s">
        <v>862</v>
      </c>
      <c r="C906" s="16" t="s">
        <v>3160</v>
      </c>
      <c r="D906" s="16" t="s">
        <v>42</v>
      </c>
      <c r="E906" s="16" t="s">
        <v>24</v>
      </c>
      <c r="F906" s="16" t="s">
        <v>3183</v>
      </c>
      <c r="G906" s="16" t="s">
        <v>8802</v>
      </c>
      <c r="H906" s="19">
        <v>43571.444131944445</v>
      </c>
      <c r="I906" s="19">
        <v>43572.5</v>
      </c>
      <c r="J906" s="20">
        <v>0.74041666666666661</v>
      </c>
    </row>
    <row r="907" spans="1:10" x14ac:dyDescent="0.25">
      <c r="A907" s="16" t="s">
        <v>9679</v>
      </c>
      <c r="B907" s="16" t="s">
        <v>311</v>
      </c>
      <c r="C907" s="16" t="s">
        <v>3160</v>
      </c>
      <c r="D907" s="16" t="s">
        <v>31</v>
      </c>
      <c r="E907" s="16" t="s">
        <v>8</v>
      </c>
      <c r="F907" s="16" t="s">
        <v>3180</v>
      </c>
      <c r="G907" s="16" t="s">
        <v>8802</v>
      </c>
      <c r="H907" s="19">
        <v>43571.575868055559</v>
      </c>
      <c r="I907" s="19">
        <v>43572.5</v>
      </c>
      <c r="J907" s="20">
        <v>0.74041666666666661</v>
      </c>
    </row>
    <row r="908" spans="1:10" x14ac:dyDescent="0.25">
      <c r="A908" s="16" t="s">
        <v>9680</v>
      </c>
      <c r="B908" s="16" t="s">
        <v>3877</v>
      </c>
      <c r="C908" s="16" t="s">
        <v>3160</v>
      </c>
      <c r="D908" s="16" t="s">
        <v>42</v>
      </c>
      <c r="E908" s="16" t="s">
        <v>38</v>
      </c>
      <c r="F908" s="16" t="s">
        <v>3182</v>
      </c>
      <c r="G908" s="16" t="s">
        <v>8802</v>
      </c>
      <c r="H908" s="19">
        <v>43571.448495370372</v>
      </c>
      <c r="I908" s="19">
        <v>43572.5</v>
      </c>
      <c r="J908" s="20">
        <v>0.74041666666666661</v>
      </c>
    </row>
    <row r="909" spans="1:10" x14ac:dyDescent="0.25">
      <c r="A909" s="16" t="s">
        <v>9681</v>
      </c>
      <c r="B909" s="16" t="s">
        <v>200</v>
      </c>
      <c r="C909" s="16" t="s">
        <v>3160</v>
      </c>
      <c r="D909" s="16" t="s">
        <v>31</v>
      </c>
      <c r="E909" s="16" t="s">
        <v>14</v>
      </c>
      <c r="F909" s="16" t="s">
        <v>3180</v>
      </c>
      <c r="G909" s="16" t="s">
        <v>8802</v>
      </c>
      <c r="H909" s="19">
        <v>43571.576863425929</v>
      </c>
      <c r="I909" s="19">
        <v>43572.5</v>
      </c>
      <c r="J909" s="20">
        <v>0.74041666666666661</v>
      </c>
    </row>
    <row r="910" spans="1:10" x14ac:dyDescent="0.25">
      <c r="A910" s="16" t="s">
        <v>9682</v>
      </c>
      <c r="B910" s="16" t="s">
        <v>887</v>
      </c>
      <c r="C910" s="16" t="s">
        <v>3160</v>
      </c>
      <c r="D910" s="16" t="s">
        <v>31</v>
      </c>
      <c r="E910" s="16" t="s">
        <v>13</v>
      </c>
      <c r="F910" s="16" t="s">
        <v>3181</v>
      </c>
      <c r="G910" s="16" t="s">
        <v>8802</v>
      </c>
      <c r="H910" s="19">
        <v>43571.452962962961</v>
      </c>
      <c r="I910" s="19">
        <v>43572.5</v>
      </c>
      <c r="J910" s="20">
        <v>0.74041666666666661</v>
      </c>
    </row>
    <row r="911" spans="1:10" x14ac:dyDescent="0.25">
      <c r="A911" s="16" t="s">
        <v>9683</v>
      </c>
      <c r="B911" s="16" t="s">
        <v>3922</v>
      </c>
      <c r="C911" s="16" t="s">
        <v>3160</v>
      </c>
      <c r="D911" s="16" t="s">
        <v>42</v>
      </c>
      <c r="E911" s="16" t="s">
        <v>38</v>
      </c>
      <c r="F911" s="16" t="s">
        <v>3182</v>
      </c>
      <c r="G911" s="16" t="s">
        <v>8802</v>
      </c>
      <c r="H911" s="19">
        <v>43571.578182870369</v>
      </c>
      <c r="I911" s="19">
        <v>43572.5</v>
      </c>
      <c r="J911" s="20">
        <v>0.74041666666666661</v>
      </c>
    </row>
    <row r="912" spans="1:10" x14ac:dyDescent="0.25">
      <c r="A912" s="16" t="s">
        <v>9684</v>
      </c>
      <c r="B912" s="16" t="s">
        <v>586</v>
      </c>
      <c r="C912" s="16" t="s">
        <v>3160</v>
      </c>
      <c r="D912" s="16" t="s">
        <v>31</v>
      </c>
      <c r="E912" s="16" t="s">
        <v>14</v>
      </c>
      <c r="F912" s="16" t="s">
        <v>3180</v>
      </c>
      <c r="G912" s="16" t="s">
        <v>8802</v>
      </c>
      <c r="H912" s="19">
        <v>43571.454641203702</v>
      </c>
      <c r="I912" s="19">
        <v>43572.5</v>
      </c>
      <c r="J912" s="20">
        <v>0.74041666666666661</v>
      </c>
    </row>
    <row r="913" spans="1:10" x14ac:dyDescent="0.25">
      <c r="A913" s="16" t="s">
        <v>9685</v>
      </c>
      <c r="B913" s="16" t="s">
        <v>4122</v>
      </c>
      <c r="C913" s="16" t="s">
        <v>3160</v>
      </c>
      <c r="D913" s="16" t="s">
        <v>42</v>
      </c>
      <c r="E913" s="16" t="s">
        <v>23</v>
      </c>
      <c r="F913" s="16" t="s">
        <v>3183</v>
      </c>
      <c r="G913" s="16" t="s">
        <v>8802</v>
      </c>
      <c r="H913" s="19">
        <v>43571.578425925924</v>
      </c>
      <c r="I913" s="19">
        <v>43572.5</v>
      </c>
      <c r="J913" s="20">
        <v>0.74041666666666661</v>
      </c>
    </row>
    <row r="914" spans="1:10" x14ac:dyDescent="0.25">
      <c r="A914" s="16" t="s">
        <v>9686</v>
      </c>
      <c r="B914" s="16" t="s">
        <v>790</v>
      </c>
      <c r="C914" s="16" t="s">
        <v>3160</v>
      </c>
      <c r="D914" s="16" t="s">
        <v>32</v>
      </c>
      <c r="E914" s="16" t="s">
        <v>24</v>
      </c>
      <c r="F914" s="16" t="s">
        <v>3183</v>
      </c>
      <c r="G914" s="16" t="s">
        <v>8802</v>
      </c>
      <c r="H914" s="19">
        <v>43571.745011574072</v>
      </c>
      <c r="I914" s="19">
        <v>43572.5</v>
      </c>
      <c r="J914" s="20">
        <v>0.74041666666666661</v>
      </c>
    </row>
    <row r="915" spans="1:10" x14ac:dyDescent="0.25">
      <c r="A915" s="16" t="s">
        <v>9687</v>
      </c>
      <c r="B915" s="16" t="s">
        <v>3378</v>
      </c>
      <c r="C915" s="16" t="s">
        <v>3160</v>
      </c>
      <c r="D915" s="16" t="s">
        <v>42</v>
      </c>
      <c r="E915" s="16" t="s">
        <v>38</v>
      </c>
      <c r="F915" s="16" t="s">
        <v>3182</v>
      </c>
      <c r="G915" s="16" t="s">
        <v>8802</v>
      </c>
      <c r="H915" s="19">
        <v>43571.580127314817</v>
      </c>
      <c r="I915" s="19">
        <v>43572.5</v>
      </c>
      <c r="J915" s="20">
        <v>0.74041666666666661</v>
      </c>
    </row>
    <row r="916" spans="1:10" x14ac:dyDescent="0.25">
      <c r="A916" s="16" t="s">
        <v>9688</v>
      </c>
      <c r="B916" s="16" t="s">
        <v>3944</v>
      </c>
      <c r="C916" s="16" t="s">
        <v>3160</v>
      </c>
      <c r="D916" s="16" t="s">
        <v>42</v>
      </c>
      <c r="E916" s="16" t="s">
        <v>38</v>
      </c>
      <c r="F916" s="16" t="s">
        <v>3182</v>
      </c>
      <c r="G916" s="16" t="s">
        <v>8802</v>
      </c>
      <c r="H916" s="19">
        <v>43571.325266203705</v>
      </c>
      <c r="I916" s="19">
        <v>43572.5</v>
      </c>
      <c r="J916" s="20">
        <v>0.74041666666666661</v>
      </c>
    </row>
    <row r="917" spans="1:10" x14ac:dyDescent="0.25">
      <c r="A917" s="16" t="s">
        <v>9689</v>
      </c>
      <c r="B917" s="16" t="s">
        <v>734</v>
      </c>
      <c r="C917" s="16" t="s">
        <v>3160</v>
      </c>
      <c r="D917" s="16" t="s">
        <v>31</v>
      </c>
      <c r="E917" s="16" t="s">
        <v>9</v>
      </c>
      <c r="F917" s="16" t="s">
        <v>3184</v>
      </c>
      <c r="G917" s="16" t="s">
        <v>8802</v>
      </c>
      <c r="H917" s="19">
        <v>43571.58394675926</v>
      </c>
      <c r="I917" s="19">
        <v>43572.5</v>
      </c>
      <c r="J917" s="20">
        <v>0.74041666666666661</v>
      </c>
    </row>
    <row r="918" spans="1:10" x14ac:dyDescent="0.25">
      <c r="A918" s="16" t="s">
        <v>9690</v>
      </c>
      <c r="B918" s="16" t="s">
        <v>3946</v>
      </c>
      <c r="C918" s="16" t="s">
        <v>3160</v>
      </c>
      <c r="D918" s="16" t="s">
        <v>42</v>
      </c>
      <c r="E918" s="16" t="s">
        <v>23</v>
      </c>
      <c r="F918" s="16" t="s">
        <v>3183</v>
      </c>
      <c r="G918" s="16" t="s">
        <v>8802</v>
      </c>
      <c r="H918" s="19">
        <v>43571.36909143519</v>
      </c>
      <c r="I918" s="19">
        <v>43572.5</v>
      </c>
      <c r="J918" s="20">
        <v>0.74041666666666661</v>
      </c>
    </row>
    <row r="919" spans="1:10" x14ac:dyDescent="0.25">
      <c r="A919" s="16" t="s">
        <v>9691</v>
      </c>
      <c r="B919" s="16" t="s">
        <v>3989</v>
      </c>
      <c r="C919" s="16" t="s">
        <v>3160</v>
      </c>
      <c r="D919" s="16" t="s">
        <v>30</v>
      </c>
      <c r="E919" s="16" t="s">
        <v>38</v>
      </c>
      <c r="F919" s="16" t="s">
        <v>3182</v>
      </c>
      <c r="G919" s="16" t="s">
        <v>8802</v>
      </c>
      <c r="H919" s="19">
        <v>43571.587118055555</v>
      </c>
      <c r="I919" s="19">
        <v>43572.5</v>
      </c>
      <c r="J919" s="20">
        <v>0.74041666666666661</v>
      </c>
    </row>
    <row r="920" spans="1:10" x14ac:dyDescent="0.25">
      <c r="A920" s="16" t="s">
        <v>9692</v>
      </c>
      <c r="B920" s="16" t="s">
        <v>3646</v>
      </c>
      <c r="C920" s="16" t="s">
        <v>3160</v>
      </c>
      <c r="D920" s="16" t="s">
        <v>42</v>
      </c>
      <c r="E920" s="16" t="s">
        <v>38</v>
      </c>
      <c r="F920" s="16" t="s">
        <v>3182</v>
      </c>
      <c r="G920" s="16" t="s">
        <v>8802</v>
      </c>
      <c r="H920" s="19">
        <v>43571.328530092593</v>
      </c>
      <c r="I920" s="19">
        <v>43572.5</v>
      </c>
      <c r="J920" s="20">
        <v>0.74041666666666661</v>
      </c>
    </row>
    <row r="921" spans="1:10" x14ac:dyDescent="0.25">
      <c r="A921" s="16" t="s">
        <v>9693</v>
      </c>
      <c r="B921" s="16" t="s">
        <v>595</v>
      </c>
      <c r="C921" s="16" t="s">
        <v>3160</v>
      </c>
      <c r="D921" s="16" t="s">
        <v>43</v>
      </c>
      <c r="E921" s="16" t="s">
        <v>39</v>
      </c>
      <c r="F921" s="16" t="s">
        <v>3181</v>
      </c>
      <c r="G921" s="16" t="s">
        <v>8802</v>
      </c>
      <c r="H921" s="19">
        <v>43571.588969907411</v>
      </c>
      <c r="I921" s="19">
        <v>43572.5</v>
      </c>
      <c r="J921" s="20">
        <v>0.74041666666666661</v>
      </c>
    </row>
    <row r="922" spans="1:10" x14ac:dyDescent="0.25">
      <c r="A922" s="16" t="s">
        <v>9694</v>
      </c>
      <c r="B922" s="16" t="s">
        <v>608</v>
      </c>
      <c r="C922" s="16" t="s">
        <v>3160</v>
      </c>
      <c r="D922" s="16" t="s">
        <v>42</v>
      </c>
      <c r="E922" s="16" t="s">
        <v>17</v>
      </c>
      <c r="F922" s="16" t="s">
        <v>3185</v>
      </c>
      <c r="G922" s="16" t="s">
        <v>8802</v>
      </c>
      <c r="H922" s="19">
        <v>43571.330659722225</v>
      </c>
      <c r="I922" s="19">
        <v>43572.5</v>
      </c>
      <c r="J922" s="20">
        <v>0.74041666666666661</v>
      </c>
    </row>
    <row r="923" spans="1:10" x14ac:dyDescent="0.25">
      <c r="A923" s="16" t="s">
        <v>9695</v>
      </c>
      <c r="B923" s="16" t="s">
        <v>599</v>
      </c>
      <c r="C923" s="16" t="s">
        <v>3160</v>
      </c>
      <c r="D923" s="16" t="s">
        <v>31</v>
      </c>
      <c r="E923" s="16" t="s">
        <v>13</v>
      </c>
      <c r="F923" s="16" t="s">
        <v>3181</v>
      </c>
      <c r="G923" s="16" t="s">
        <v>8802</v>
      </c>
      <c r="H923" s="19">
        <v>43571.593993055554</v>
      </c>
      <c r="I923" s="19">
        <v>43572.5</v>
      </c>
      <c r="J923" s="20">
        <v>0.74041666666666661</v>
      </c>
    </row>
    <row r="924" spans="1:10" x14ac:dyDescent="0.25">
      <c r="A924" s="16" t="s">
        <v>9696</v>
      </c>
      <c r="B924" s="16" t="s">
        <v>3956</v>
      </c>
      <c r="C924" s="16" t="s">
        <v>3160</v>
      </c>
      <c r="D924" s="16" t="s">
        <v>31</v>
      </c>
      <c r="E924" s="16" t="s">
        <v>23</v>
      </c>
      <c r="F924" s="16" t="s">
        <v>3183</v>
      </c>
      <c r="G924" s="16" t="s">
        <v>8802</v>
      </c>
      <c r="H924" s="19">
        <v>43571.331354166665</v>
      </c>
      <c r="I924" s="19">
        <v>43572.5</v>
      </c>
      <c r="J924" s="20">
        <v>0.74041666666666661</v>
      </c>
    </row>
    <row r="925" spans="1:10" x14ac:dyDescent="0.25">
      <c r="A925" s="16" t="s">
        <v>9697</v>
      </c>
      <c r="B925" s="16" t="s">
        <v>863</v>
      </c>
      <c r="C925" s="16" t="s">
        <v>3160</v>
      </c>
      <c r="D925" s="16" t="s">
        <v>42</v>
      </c>
      <c r="E925" s="16" t="s">
        <v>35</v>
      </c>
      <c r="F925" s="16" t="s">
        <v>3183</v>
      </c>
      <c r="G925" s="16" t="s">
        <v>8802</v>
      </c>
      <c r="H925" s="19">
        <v>43571.59679398148</v>
      </c>
      <c r="I925" s="19">
        <v>43572.5</v>
      </c>
      <c r="J925" s="20">
        <v>0.74041666666666661</v>
      </c>
    </row>
    <row r="926" spans="1:10" x14ac:dyDescent="0.25">
      <c r="A926" s="16" t="s">
        <v>9698</v>
      </c>
      <c r="B926" s="16" t="s">
        <v>3963</v>
      </c>
      <c r="C926" s="16" t="s">
        <v>3160</v>
      </c>
      <c r="D926" s="16" t="s">
        <v>42</v>
      </c>
      <c r="E926" s="16" t="s">
        <v>23</v>
      </c>
      <c r="F926" s="16" t="s">
        <v>3183</v>
      </c>
      <c r="G926" s="16" t="s">
        <v>8802</v>
      </c>
      <c r="H926" s="19">
        <v>43571.332997685182</v>
      </c>
      <c r="I926" s="19">
        <v>43572.5</v>
      </c>
      <c r="J926" s="20">
        <v>0.74041666666666661</v>
      </c>
    </row>
    <row r="927" spans="1:10" x14ac:dyDescent="0.25">
      <c r="A927" s="16" t="s">
        <v>9699</v>
      </c>
      <c r="B927" s="16" t="s">
        <v>3269</v>
      </c>
      <c r="C927" s="16" t="s">
        <v>3160</v>
      </c>
      <c r="D927" s="16" t="s">
        <v>42</v>
      </c>
      <c r="E927" s="16" t="s">
        <v>38</v>
      </c>
      <c r="F927" s="16" t="s">
        <v>3182</v>
      </c>
      <c r="G927" s="16" t="s">
        <v>8802</v>
      </c>
      <c r="H927" s="19">
        <v>43571.597685185188</v>
      </c>
      <c r="I927" s="19">
        <v>43572.5</v>
      </c>
      <c r="J927" s="20">
        <v>0.74041666666666661</v>
      </c>
    </row>
    <row r="928" spans="1:10" x14ac:dyDescent="0.25">
      <c r="A928" s="16" t="s">
        <v>9700</v>
      </c>
      <c r="B928" s="16" t="s">
        <v>482</v>
      </c>
      <c r="C928" s="16" t="s">
        <v>3160</v>
      </c>
      <c r="D928" s="16" t="s">
        <v>31</v>
      </c>
      <c r="E928" s="16" t="s">
        <v>27</v>
      </c>
      <c r="F928" s="16" t="s">
        <v>3182</v>
      </c>
      <c r="G928" s="16" t="s">
        <v>8802</v>
      </c>
      <c r="H928" s="19">
        <v>43571.33357638889</v>
      </c>
      <c r="I928" s="19">
        <v>43572.5</v>
      </c>
      <c r="J928" s="20">
        <v>0.74041666666666661</v>
      </c>
    </row>
    <row r="929" spans="1:10" x14ac:dyDescent="0.25">
      <c r="A929" s="16" t="s">
        <v>9701</v>
      </c>
      <c r="B929" s="16" t="s">
        <v>895</v>
      </c>
      <c r="C929" s="16" t="s">
        <v>3160</v>
      </c>
      <c r="D929" s="16" t="s">
        <v>42</v>
      </c>
      <c r="E929" s="16" t="s">
        <v>24</v>
      </c>
      <c r="F929" s="16" t="s">
        <v>3183</v>
      </c>
      <c r="G929" s="16" t="s">
        <v>8802</v>
      </c>
      <c r="H929" s="19">
        <v>43571.599120370367</v>
      </c>
      <c r="I929" s="19">
        <v>43572.5</v>
      </c>
      <c r="J929" s="20">
        <v>0.74041666666666661</v>
      </c>
    </row>
    <row r="930" spans="1:10" x14ac:dyDescent="0.25">
      <c r="A930" s="16" t="s">
        <v>9702</v>
      </c>
      <c r="B930" s="16" t="s">
        <v>3971</v>
      </c>
      <c r="C930" s="16" t="s">
        <v>3160</v>
      </c>
      <c r="D930" s="16" t="s">
        <v>32</v>
      </c>
      <c r="E930" s="16" t="s">
        <v>23</v>
      </c>
      <c r="F930" s="16" t="s">
        <v>3183</v>
      </c>
      <c r="G930" s="16" t="s">
        <v>8802</v>
      </c>
      <c r="H930" s="19">
        <v>43571.335752314815</v>
      </c>
      <c r="I930" s="19">
        <v>43572.5</v>
      </c>
      <c r="J930" s="20">
        <v>0.74041666666666661</v>
      </c>
    </row>
    <row r="931" spans="1:10" x14ac:dyDescent="0.25">
      <c r="A931" s="16" t="s">
        <v>9703</v>
      </c>
      <c r="B931" s="16" t="s">
        <v>234</v>
      </c>
      <c r="C931" s="16" t="s">
        <v>3160</v>
      </c>
      <c r="D931" s="16" t="s">
        <v>21</v>
      </c>
      <c r="E931" s="16" t="s">
        <v>10</v>
      </c>
      <c r="F931" s="16" t="s">
        <v>3182</v>
      </c>
      <c r="G931" s="16" t="s">
        <v>8802</v>
      </c>
      <c r="H931" s="19">
        <v>43571.603368055556</v>
      </c>
      <c r="I931" s="19">
        <v>43572.5</v>
      </c>
      <c r="J931" s="20">
        <v>0.74041666666666661</v>
      </c>
    </row>
    <row r="932" spans="1:10" x14ac:dyDescent="0.25">
      <c r="A932" s="16" t="s">
        <v>9704</v>
      </c>
      <c r="B932" s="16" t="s">
        <v>3896</v>
      </c>
      <c r="C932" s="16" t="s">
        <v>3160</v>
      </c>
      <c r="D932" s="16" t="s">
        <v>42</v>
      </c>
      <c r="E932" s="16" t="s">
        <v>38</v>
      </c>
      <c r="F932" s="16" t="s">
        <v>3182</v>
      </c>
      <c r="G932" s="16" t="s">
        <v>8802</v>
      </c>
      <c r="H932" s="19">
        <v>43571.336724537039</v>
      </c>
      <c r="I932" s="19">
        <v>43572.5</v>
      </c>
      <c r="J932" s="20">
        <v>0.74041666666666661</v>
      </c>
    </row>
    <row r="933" spans="1:10" x14ac:dyDescent="0.25">
      <c r="A933" s="16" t="s">
        <v>9705</v>
      </c>
      <c r="B933" s="16" t="s">
        <v>4158</v>
      </c>
      <c r="C933" s="16" t="s">
        <v>3160</v>
      </c>
      <c r="D933" s="16" t="s">
        <v>42</v>
      </c>
      <c r="E933" s="16" t="s">
        <v>23</v>
      </c>
      <c r="F933" s="16" t="s">
        <v>3183</v>
      </c>
      <c r="G933" s="16" t="s">
        <v>8802</v>
      </c>
      <c r="H933" s="19">
        <v>43571.608495370368</v>
      </c>
      <c r="I933" s="19">
        <v>43572.5</v>
      </c>
      <c r="J933" s="20">
        <v>0.74041666666666661</v>
      </c>
    </row>
    <row r="934" spans="1:10" x14ac:dyDescent="0.25">
      <c r="A934" s="16" t="s">
        <v>9706</v>
      </c>
      <c r="B934" s="16" t="s">
        <v>624</v>
      </c>
      <c r="C934" s="16" t="s">
        <v>3160</v>
      </c>
      <c r="D934" s="16" t="s">
        <v>31</v>
      </c>
      <c r="E934" s="16" t="s">
        <v>9</v>
      </c>
      <c r="F934" s="16" t="s">
        <v>3184</v>
      </c>
      <c r="G934" s="16" t="s">
        <v>8802</v>
      </c>
      <c r="H934" s="19">
        <v>43571.338078703702</v>
      </c>
      <c r="I934" s="19">
        <v>43572.5</v>
      </c>
      <c r="J934" s="20">
        <v>0.74041666666666661</v>
      </c>
    </row>
    <row r="935" spans="1:10" x14ac:dyDescent="0.25">
      <c r="A935" s="16" t="s">
        <v>9707</v>
      </c>
      <c r="B935" s="16" t="s">
        <v>80</v>
      </c>
      <c r="C935" s="16" t="s">
        <v>3160</v>
      </c>
      <c r="D935" s="16" t="s">
        <v>31</v>
      </c>
      <c r="E935" s="16" t="s">
        <v>14</v>
      </c>
      <c r="F935" s="16" t="s">
        <v>3180</v>
      </c>
      <c r="G935" s="16" t="s">
        <v>8802</v>
      </c>
      <c r="H935" s="19">
        <v>43571.612812500003</v>
      </c>
      <c r="I935" s="19">
        <v>43572.5</v>
      </c>
      <c r="J935" s="20">
        <v>0.74041666666666661</v>
      </c>
    </row>
    <row r="936" spans="1:10" x14ac:dyDescent="0.25">
      <c r="A936" s="16" t="s">
        <v>9708</v>
      </c>
      <c r="B936" s="16" t="s">
        <v>481</v>
      </c>
      <c r="C936" s="16" t="s">
        <v>3160</v>
      </c>
      <c r="D936" s="16" t="s">
        <v>43</v>
      </c>
      <c r="E936" s="16" t="s">
        <v>39</v>
      </c>
      <c r="F936" s="16" t="s">
        <v>3181</v>
      </c>
      <c r="G936" s="16" t="s">
        <v>8802</v>
      </c>
      <c r="H936" s="19">
        <v>43571.340208333335</v>
      </c>
      <c r="I936" s="19">
        <v>43572.5</v>
      </c>
      <c r="J936" s="20">
        <v>0.74041666666666661</v>
      </c>
    </row>
    <row r="937" spans="1:10" x14ac:dyDescent="0.25">
      <c r="A937" s="16" t="s">
        <v>9709</v>
      </c>
      <c r="B937" s="16" t="s">
        <v>635</v>
      </c>
      <c r="C937" s="16" t="s">
        <v>3160</v>
      </c>
      <c r="D937" s="16" t="s">
        <v>21</v>
      </c>
      <c r="E937" s="16" t="s">
        <v>9</v>
      </c>
      <c r="F937" s="16" t="s">
        <v>3184</v>
      </c>
      <c r="G937" s="16" t="s">
        <v>8802</v>
      </c>
      <c r="H937" s="19">
        <v>43571.619780092595</v>
      </c>
      <c r="I937" s="19">
        <v>43572.5</v>
      </c>
      <c r="J937" s="20">
        <v>0.74041666666666661</v>
      </c>
    </row>
    <row r="938" spans="1:10" x14ac:dyDescent="0.25">
      <c r="A938" s="16" t="s">
        <v>9710</v>
      </c>
      <c r="B938" s="16" t="s">
        <v>3775</v>
      </c>
      <c r="C938" s="16" t="s">
        <v>3160</v>
      </c>
      <c r="D938" s="16" t="s">
        <v>42</v>
      </c>
      <c r="E938" s="16" t="s">
        <v>38</v>
      </c>
      <c r="F938" s="16" t="s">
        <v>3182</v>
      </c>
      <c r="G938" s="16" t="s">
        <v>8802</v>
      </c>
      <c r="H938" s="19">
        <v>43571.343171296299</v>
      </c>
      <c r="I938" s="19">
        <v>43572.5</v>
      </c>
      <c r="J938" s="20">
        <v>0.74041666666666661</v>
      </c>
    </row>
    <row r="939" spans="1:10" x14ac:dyDescent="0.25">
      <c r="A939" s="16" t="s">
        <v>9711</v>
      </c>
      <c r="B939" s="16" t="s">
        <v>517</v>
      </c>
      <c r="C939" s="16" t="s">
        <v>3160</v>
      </c>
      <c r="D939" s="16" t="s">
        <v>25</v>
      </c>
      <c r="E939" s="16" t="s">
        <v>14</v>
      </c>
      <c r="F939" s="16" t="s">
        <v>3180</v>
      </c>
      <c r="G939" s="16" t="s">
        <v>8802</v>
      </c>
      <c r="H939" s="19">
        <v>43571.62091435185</v>
      </c>
      <c r="I939" s="19">
        <v>43572.5</v>
      </c>
      <c r="J939" s="20">
        <v>0.74041666666666661</v>
      </c>
    </row>
    <row r="940" spans="1:10" x14ac:dyDescent="0.25">
      <c r="A940" s="16" t="s">
        <v>9712</v>
      </c>
      <c r="B940" s="16" t="s">
        <v>201</v>
      </c>
      <c r="C940" s="16" t="s">
        <v>3160</v>
      </c>
      <c r="D940" s="16" t="s">
        <v>31</v>
      </c>
      <c r="E940" s="16" t="s">
        <v>10</v>
      </c>
      <c r="F940" s="16" t="s">
        <v>3182</v>
      </c>
      <c r="G940" s="16" t="s">
        <v>8802</v>
      </c>
      <c r="H940" s="19">
        <v>43571.34443287037</v>
      </c>
      <c r="I940" s="19">
        <v>43572.5</v>
      </c>
      <c r="J940" s="20">
        <v>0.74041666666666661</v>
      </c>
    </row>
    <row r="941" spans="1:10" x14ac:dyDescent="0.25">
      <c r="A941" s="16" t="s">
        <v>9713</v>
      </c>
      <c r="B941" s="16" t="s">
        <v>633</v>
      </c>
      <c r="C941" s="16" t="s">
        <v>3160</v>
      </c>
      <c r="D941" s="16" t="s">
        <v>19</v>
      </c>
      <c r="E941" s="16" t="s">
        <v>13</v>
      </c>
      <c r="F941" s="16" t="s">
        <v>3181</v>
      </c>
      <c r="G941" s="16" t="s">
        <v>8802</v>
      </c>
      <c r="H941" s="19">
        <v>43571.625763888886</v>
      </c>
      <c r="I941" s="19">
        <v>43572.5</v>
      </c>
      <c r="J941" s="20">
        <v>0.74041666666666661</v>
      </c>
    </row>
    <row r="942" spans="1:10" x14ac:dyDescent="0.25">
      <c r="A942" s="16" t="s">
        <v>9714</v>
      </c>
      <c r="B942" s="16" t="s">
        <v>3220</v>
      </c>
      <c r="C942" s="16" t="s">
        <v>3160</v>
      </c>
      <c r="D942" s="16" t="s">
        <v>42</v>
      </c>
      <c r="E942" s="16" t="s">
        <v>38</v>
      </c>
      <c r="F942" s="16" t="s">
        <v>3182</v>
      </c>
      <c r="G942" s="16" t="s">
        <v>8802</v>
      </c>
      <c r="H942" s="19">
        <v>43571.347280092596</v>
      </c>
      <c r="I942" s="19">
        <v>43572.5</v>
      </c>
      <c r="J942" s="20">
        <v>0.74041666666666661</v>
      </c>
    </row>
    <row r="943" spans="1:10" x14ac:dyDescent="0.25">
      <c r="A943" s="16" t="s">
        <v>9715</v>
      </c>
      <c r="B943" s="16" t="s">
        <v>881</v>
      </c>
      <c r="C943" s="16" t="s">
        <v>3160</v>
      </c>
      <c r="D943" s="16" t="s">
        <v>45</v>
      </c>
      <c r="E943" s="16" t="s">
        <v>39</v>
      </c>
      <c r="F943" s="16" t="s">
        <v>3181</v>
      </c>
      <c r="G943" s="16" t="s">
        <v>8802</v>
      </c>
      <c r="H943" s="19">
        <v>43571.629803240743</v>
      </c>
      <c r="I943" s="19">
        <v>43572.5</v>
      </c>
      <c r="J943" s="20">
        <v>0.74041666666666661</v>
      </c>
    </row>
    <row r="944" spans="1:10" x14ac:dyDescent="0.25">
      <c r="A944" s="16" t="s">
        <v>9716</v>
      </c>
      <c r="B944" s="16" t="s">
        <v>550</v>
      </c>
      <c r="C944" s="16" t="s">
        <v>3160</v>
      </c>
      <c r="D944" s="16" t="s">
        <v>31</v>
      </c>
      <c r="E944" s="16" t="s">
        <v>8</v>
      </c>
      <c r="F944" s="16" t="s">
        <v>3180</v>
      </c>
      <c r="G944" s="16" t="s">
        <v>8802</v>
      </c>
      <c r="H944" s="19">
        <v>43571.355254629627</v>
      </c>
      <c r="I944" s="19">
        <v>43572.5</v>
      </c>
      <c r="J944" s="20">
        <v>0.74041666666666661</v>
      </c>
    </row>
    <row r="945" spans="1:10" x14ac:dyDescent="0.25">
      <c r="A945" s="16" t="s">
        <v>9717</v>
      </c>
      <c r="B945" s="16" t="s">
        <v>373</v>
      </c>
      <c r="C945" s="16" t="s">
        <v>3160</v>
      </c>
      <c r="D945" s="16" t="s">
        <v>20</v>
      </c>
      <c r="E945" s="16" t="s">
        <v>14</v>
      </c>
      <c r="F945" s="16" t="s">
        <v>3180</v>
      </c>
      <c r="G945" s="16" t="s">
        <v>8802</v>
      </c>
      <c r="H945" s="19">
        <v>43571.632210648146</v>
      </c>
      <c r="I945" s="19">
        <v>43572.5</v>
      </c>
      <c r="J945" s="20">
        <v>0.74041666666666661</v>
      </c>
    </row>
    <row r="946" spans="1:10" x14ac:dyDescent="0.25">
      <c r="A946" s="16" t="s">
        <v>9718</v>
      </c>
      <c r="B946" s="16" t="s">
        <v>3252</v>
      </c>
      <c r="C946" s="16" t="s">
        <v>3160</v>
      </c>
      <c r="D946" s="16" t="s">
        <v>30</v>
      </c>
      <c r="E946" s="16" t="s">
        <v>38</v>
      </c>
      <c r="F946" s="16" t="s">
        <v>3182</v>
      </c>
      <c r="G946" s="16" t="s">
        <v>8802</v>
      </c>
      <c r="H946" s="19">
        <v>43571.362442129626</v>
      </c>
      <c r="I946" s="19">
        <v>43572.5</v>
      </c>
      <c r="J946" s="20">
        <v>0.74041666666666661</v>
      </c>
    </row>
    <row r="947" spans="1:10" x14ac:dyDescent="0.25">
      <c r="A947" s="16" t="s">
        <v>9719</v>
      </c>
      <c r="B947" s="16" t="s">
        <v>210</v>
      </c>
      <c r="C947" s="16" t="s">
        <v>3160</v>
      </c>
      <c r="D947" s="16" t="s">
        <v>42</v>
      </c>
      <c r="E947" s="16" t="s">
        <v>17</v>
      </c>
      <c r="F947" s="16" t="s">
        <v>3185</v>
      </c>
      <c r="G947" s="16" t="s">
        <v>8802</v>
      </c>
      <c r="H947" s="19">
        <v>43571.633333333331</v>
      </c>
      <c r="I947" s="19">
        <v>43572.5</v>
      </c>
      <c r="J947" s="20">
        <v>0.74041666666666661</v>
      </c>
    </row>
    <row r="948" spans="1:10" x14ac:dyDescent="0.25">
      <c r="A948" s="16" t="s">
        <v>9720</v>
      </c>
      <c r="B948" s="16" t="s">
        <v>824</v>
      </c>
      <c r="C948" s="16" t="s">
        <v>3160</v>
      </c>
      <c r="D948" s="16" t="s">
        <v>31</v>
      </c>
      <c r="E948" s="16" t="s">
        <v>13</v>
      </c>
      <c r="F948" s="16" t="s">
        <v>3181</v>
      </c>
      <c r="G948" s="16" t="s">
        <v>8802</v>
      </c>
      <c r="H948" s="19">
        <v>43571.366006944445</v>
      </c>
      <c r="I948" s="19">
        <v>43572.5</v>
      </c>
      <c r="J948" s="20">
        <v>0.74041666666666661</v>
      </c>
    </row>
    <row r="949" spans="1:10" x14ac:dyDescent="0.25">
      <c r="A949" s="16" t="s">
        <v>9721</v>
      </c>
      <c r="B949" s="16" t="s">
        <v>490</v>
      </c>
      <c r="C949" s="16" t="s">
        <v>3160</v>
      </c>
      <c r="D949" s="16" t="s">
        <v>25</v>
      </c>
      <c r="E949" s="16" t="s">
        <v>13</v>
      </c>
      <c r="F949" s="16" t="s">
        <v>3181</v>
      </c>
      <c r="G949" s="16" t="s">
        <v>8802</v>
      </c>
      <c r="H949" s="19">
        <v>43571.638414351852</v>
      </c>
      <c r="I949" s="19">
        <v>43572.5</v>
      </c>
      <c r="J949" s="20">
        <v>0.74041666666666661</v>
      </c>
    </row>
    <row r="950" spans="1:10" x14ac:dyDescent="0.25">
      <c r="A950" s="16" t="s">
        <v>9722</v>
      </c>
      <c r="B950" s="16" t="s">
        <v>368</v>
      </c>
      <c r="C950" s="16" t="s">
        <v>3160</v>
      </c>
      <c r="D950" s="16" t="s">
        <v>31</v>
      </c>
      <c r="E950" s="16" t="s">
        <v>9</v>
      </c>
      <c r="F950" s="16" t="s">
        <v>3184</v>
      </c>
      <c r="G950" s="16" t="s">
        <v>8802</v>
      </c>
      <c r="H950" s="19">
        <v>43571.369421296295</v>
      </c>
      <c r="I950" s="19">
        <v>43572.5</v>
      </c>
      <c r="J950" s="20">
        <v>0.74041666666666661</v>
      </c>
    </row>
    <row r="951" spans="1:10" x14ac:dyDescent="0.25">
      <c r="A951" s="16" t="s">
        <v>9723</v>
      </c>
      <c r="B951" s="16" t="s">
        <v>651</v>
      </c>
      <c r="C951" s="16" t="s">
        <v>3160</v>
      </c>
      <c r="D951" s="16" t="s">
        <v>21</v>
      </c>
      <c r="E951" s="16" t="s">
        <v>27</v>
      </c>
      <c r="F951" s="16" t="s">
        <v>3182</v>
      </c>
      <c r="G951" s="16" t="s">
        <v>8802</v>
      </c>
      <c r="H951" s="19">
        <v>43571.639722222222</v>
      </c>
      <c r="I951" s="19">
        <v>43572.5</v>
      </c>
      <c r="J951" s="20">
        <v>0.74041666666666661</v>
      </c>
    </row>
    <row r="952" spans="1:10" x14ac:dyDescent="0.25">
      <c r="A952" s="16" t="s">
        <v>9724</v>
      </c>
      <c r="B952" s="16" t="s">
        <v>686</v>
      </c>
      <c r="C952" s="16" t="s">
        <v>3160</v>
      </c>
      <c r="D952" s="16" t="s">
        <v>46</v>
      </c>
      <c r="E952" s="16" t="s">
        <v>39</v>
      </c>
      <c r="F952" s="16" t="s">
        <v>3181</v>
      </c>
      <c r="G952" s="16" t="s">
        <v>8802</v>
      </c>
      <c r="H952" s="19">
        <v>43571.37</v>
      </c>
      <c r="I952" s="19">
        <v>43572.5</v>
      </c>
      <c r="J952" s="20">
        <v>0.74041666666666661</v>
      </c>
    </row>
    <row r="953" spans="1:10" x14ac:dyDescent="0.25">
      <c r="A953" s="16" t="s">
        <v>9725</v>
      </c>
      <c r="B953" s="16" t="s">
        <v>721</v>
      </c>
      <c r="C953" s="16" t="s">
        <v>3160</v>
      </c>
      <c r="D953" s="16" t="s">
        <v>19</v>
      </c>
      <c r="E953" s="16" t="s">
        <v>27</v>
      </c>
      <c r="F953" s="16" t="s">
        <v>3182</v>
      </c>
      <c r="G953" s="16" t="s">
        <v>8802</v>
      </c>
      <c r="H953" s="19">
        <v>43571.649745370371</v>
      </c>
      <c r="I953" s="19">
        <v>43572.5</v>
      </c>
      <c r="J953" s="20">
        <v>0.74041666666666661</v>
      </c>
    </row>
    <row r="954" spans="1:10" x14ac:dyDescent="0.25">
      <c r="A954" s="16" t="s">
        <v>9726</v>
      </c>
      <c r="B954" s="16" t="s">
        <v>555</v>
      </c>
      <c r="C954" s="16" t="s">
        <v>3160</v>
      </c>
      <c r="D954" s="16" t="s">
        <v>25</v>
      </c>
      <c r="E954" s="16" t="s">
        <v>14</v>
      </c>
      <c r="F954" s="16" t="s">
        <v>3180</v>
      </c>
      <c r="G954" s="16" t="s">
        <v>8802</v>
      </c>
      <c r="H954" s="19">
        <v>43571.372615740744</v>
      </c>
      <c r="I954" s="19">
        <v>43572.5</v>
      </c>
      <c r="J954" s="20">
        <v>0.74041666666666661</v>
      </c>
    </row>
    <row r="955" spans="1:10" x14ac:dyDescent="0.25">
      <c r="A955" s="16" t="s">
        <v>9727</v>
      </c>
      <c r="B955" s="16" t="s">
        <v>4050</v>
      </c>
      <c r="C955" s="16" t="s">
        <v>3160</v>
      </c>
      <c r="D955" s="16" t="s">
        <v>42</v>
      </c>
      <c r="E955" s="16" t="s">
        <v>38</v>
      </c>
      <c r="F955" s="16" t="s">
        <v>3182</v>
      </c>
      <c r="G955" s="16" t="s">
        <v>8802</v>
      </c>
      <c r="H955" s="19">
        <v>43571.650393518517</v>
      </c>
      <c r="I955" s="19">
        <v>43572.5</v>
      </c>
      <c r="J955" s="20">
        <v>0.74041666666666661</v>
      </c>
    </row>
    <row r="956" spans="1:10" x14ac:dyDescent="0.25">
      <c r="A956" s="16" t="s">
        <v>9728</v>
      </c>
      <c r="B956" s="16" t="s">
        <v>801</v>
      </c>
      <c r="C956" s="16" t="s">
        <v>3160</v>
      </c>
      <c r="D956" s="16" t="s">
        <v>42</v>
      </c>
      <c r="E956" s="16" t="s">
        <v>17</v>
      </c>
      <c r="F956" s="16" t="s">
        <v>3185</v>
      </c>
      <c r="G956" s="16" t="s">
        <v>8802</v>
      </c>
      <c r="H956" s="19">
        <v>43571.376712962963</v>
      </c>
      <c r="I956" s="19">
        <v>43572.5</v>
      </c>
      <c r="J956" s="20">
        <v>0.74041666666666661</v>
      </c>
    </row>
    <row r="957" spans="1:10" x14ac:dyDescent="0.25">
      <c r="A957" s="16" t="s">
        <v>9729</v>
      </c>
      <c r="B957" s="16" t="s">
        <v>360</v>
      </c>
      <c r="C957" s="16" t="s">
        <v>3160</v>
      </c>
      <c r="D957" s="16" t="s">
        <v>32</v>
      </c>
      <c r="E957" s="16" t="s">
        <v>14</v>
      </c>
      <c r="F957" s="16" t="s">
        <v>3180</v>
      </c>
      <c r="G957" s="16" t="s">
        <v>8802</v>
      </c>
      <c r="H957" s="19">
        <v>43571.654340277775</v>
      </c>
      <c r="I957" s="19">
        <v>43572.5</v>
      </c>
      <c r="J957" s="20">
        <v>0.74041666666666661</v>
      </c>
    </row>
    <row r="958" spans="1:10" x14ac:dyDescent="0.25">
      <c r="A958" s="16" t="s">
        <v>9730</v>
      </c>
      <c r="B958" s="16" t="s">
        <v>755</v>
      </c>
      <c r="C958" s="16" t="s">
        <v>3160</v>
      </c>
      <c r="D958" s="16" t="s">
        <v>32</v>
      </c>
      <c r="E958" s="16" t="s">
        <v>14</v>
      </c>
      <c r="F958" s="16" t="s">
        <v>3180</v>
      </c>
      <c r="G958" s="16" t="s">
        <v>8802</v>
      </c>
      <c r="H958" s="19">
        <v>43571.379467592589</v>
      </c>
      <c r="I958" s="19">
        <v>43572.5</v>
      </c>
      <c r="J958" s="20">
        <v>0.74041666666666661</v>
      </c>
    </row>
    <row r="959" spans="1:10" x14ac:dyDescent="0.25">
      <c r="A959" s="16" t="s">
        <v>9731</v>
      </c>
      <c r="B959" s="16" t="s">
        <v>3971</v>
      </c>
      <c r="C959" s="16" t="s">
        <v>3160</v>
      </c>
      <c r="D959" s="16" t="s">
        <v>25</v>
      </c>
      <c r="E959" s="16" t="s">
        <v>23</v>
      </c>
      <c r="F959" s="16" t="s">
        <v>3183</v>
      </c>
      <c r="G959" s="16" t="s">
        <v>8802</v>
      </c>
      <c r="H959" s="19">
        <v>43571.655185185184</v>
      </c>
      <c r="I959" s="19">
        <v>43572.5</v>
      </c>
      <c r="J959" s="20">
        <v>0.74041666666666661</v>
      </c>
    </row>
    <row r="960" spans="1:10" x14ac:dyDescent="0.25">
      <c r="A960" s="16" t="s">
        <v>9732</v>
      </c>
      <c r="B960" s="16" t="s">
        <v>770</v>
      </c>
      <c r="C960" s="16" t="s">
        <v>3160</v>
      </c>
      <c r="D960" s="16" t="s">
        <v>32</v>
      </c>
      <c r="E960" s="16" t="s">
        <v>14</v>
      </c>
      <c r="F960" s="16" t="s">
        <v>3180</v>
      </c>
      <c r="G960" s="16" t="s">
        <v>8802</v>
      </c>
      <c r="H960" s="19">
        <v>43571.381898148145</v>
      </c>
      <c r="I960" s="19">
        <v>43572.5</v>
      </c>
      <c r="J960" s="20">
        <v>0.74041666666666661</v>
      </c>
    </row>
    <row r="961" spans="1:10" x14ac:dyDescent="0.25">
      <c r="A961" s="16" t="s">
        <v>9733</v>
      </c>
      <c r="B961" s="16" t="s">
        <v>380</v>
      </c>
      <c r="C961" s="16" t="s">
        <v>3160</v>
      </c>
      <c r="D961" s="16" t="s">
        <v>32</v>
      </c>
      <c r="E961" s="16" t="s">
        <v>13</v>
      </c>
      <c r="F961" s="16" t="s">
        <v>3181</v>
      </c>
      <c r="G961" s="16" t="s">
        <v>8802</v>
      </c>
      <c r="H961" s="19">
        <v>43571.661863425928</v>
      </c>
      <c r="I961" s="19">
        <v>43572.5</v>
      </c>
      <c r="J961" s="20">
        <v>0.74041666666666661</v>
      </c>
    </row>
    <row r="962" spans="1:10" x14ac:dyDescent="0.25">
      <c r="A962" s="16" t="s">
        <v>9734</v>
      </c>
      <c r="B962" s="16" t="s">
        <v>194</v>
      </c>
      <c r="C962" s="16" t="s">
        <v>3160</v>
      </c>
      <c r="D962" s="16" t="s">
        <v>31</v>
      </c>
      <c r="E962" s="16" t="s">
        <v>8</v>
      </c>
      <c r="F962" s="16" t="s">
        <v>3180</v>
      </c>
      <c r="G962" s="16" t="s">
        <v>8802</v>
      </c>
      <c r="H962" s="19">
        <v>43571.385150462964</v>
      </c>
      <c r="I962" s="19">
        <v>43572.5</v>
      </c>
      <c r="J962" s="20">
        <v>0.74041666666666661</v>
      </c>
    </row>
    <row r="963" spans="1:10" x14ac:dyDescent="0.25">
      <c r="A963" s="16" t="s">
        <v>9735</v>
      </c>
      <c r="B963" s="16" t="s">
        <v>344</v>
      </c>
      <c r="C963" s="16" t="s">
        <v>3160</v>
      </c>
      <c r="D963" s="16" t="s">
        <v>21</v>
      </c>
      <c r="E963" s="16" t="s">
        <v>9</v>
      </c>
      <c r="F963" s="16" t="s">
        <v>3184</v>
      </c>
      <c r="G963" s="16" t="s">
        <v>8802</v>
      </c>
      <c r="H963" s="19">
        <v>43571.662314814814</v>
      </c>
      <c r="I963" s="19">
        <v>43572.5</v>
      </c>
      <c r="J963" s="20">
        <v>0.74041666666666661</v>
      </c>
    </row>
    <row r="964" spans="1:10" x14ac:dyDescent="0.25">
      <c r="A964" s="16" t="s">
        <v>9736</v>
      </c>
      <c r="B964" s="16" t="s">
        <v>387</v>
      </c>
      <c r="C964" s="16" t="s">
        <v>3160</v>
      </c>
      <c r="D964" s="16" t="s">
        <v>31</v>
      </c>
      <c r="E964" s="16" t="s">
        <v>10</v>
      </c>
      <c r="F964" s="16" t="s">
        <v>3182</v>
      </c>
      <c r="G964" s="16" t="s">
        <v>8802</v>
      </c>
      <c r="H964" s="19">
        <v>43571.395729166667</v>
      </c>
      <c r="I964" s="19">
        <v>43572.5</v>
      </c>
      <c r="J964" s="20">
        <v>0.74041666666666661</v>
      </c>
    </row>
    <row r="965" spans="1:10" x14ac:dyDescent="0.25">
      <c r="A965" s="16" t="s">
        <v>9737</v>
      </c>
      <c r="B965" s="16" t="s">
        <v>3196</v>
      </c>
      <c r="C965" s="16" t="s">
        <v>3160</v>
      </c>
      <c r="D965" s="16" t="s">
        <v>30</v>
      </c>
      <c r="E965" s="16" t="s">
        <v>38</v>
      </c>
      <c r="F965" s="16" t="s">
        <v>3182</v>
      </c>
      <c r="G965" s="16" t="s">
        <v>8802</v>
      </c>
      <c r="H965" s="19">
        <v>43571.664675925924</v>
      </c>
      <c r="I965" s="19">
        <v>43572.5</v>
      </c>
      <c r="J965" s="20">
        <v>0.74041666666666661</v>
      </c>
    </row>
    <row r="966" spans="1:10" x14ac:dyDescent="0.25">
      <c r="A966" s="16" t="s">
        <v>9738</v>
      </c>
      <c r="B966" s="16" t="s">
        <v>557</v>
      </c>
      <c r="C966" s="16" t="s">
        <v>3160</v>
      </c>
      <c r="D966" s="16" t="s">
        <v>32</v>
      </c>
      <c r="E966" s="16" t="s">
        <v>14</v>
      </c>
      <c r="F966" s="16" t="s">
        <v>3180</v>
      </c>
      <c r="G966" s="16" t="s">
        <v>8802</v>
      </c>
      <c r="H966" s="19">
        <v>43571.400601851848</v>
      </c>
      <c r="I966" s="19">
        <v>43572.5</v>
      </c>
      <c r="J966" s="20">
        <v>0.74041666666666661</v>
      </c>
    </row>
    <row r="967" spans="1:10" x14ac:dyDescent="0.25">
      <c r="A967" s="16" t="s">
        <v>9739</v>
      </c>
      <c r="B967" s="16" t="s">
        <v>4188</v>
      </c>
      <c r="C967" s="16" t="s">
        <v>3160</v>
      </c>
      <c r="D967" s="16" t="s">
        <v>42</v>
      </c>
      <c r="E967" s="16" t="s">
        <v>38</v>
      </c>
      <c r="F967" s="16" t="s">
        <v>3182</v>
      </c>
      <c r="G967" s="16" t="s">
        <v>8802</v>
      </c>
      <c r="H967" s="19">
        <v>43571.66510416667</v>
      </c>
      <c r="I967" s="19">
        <v>43572.5</v>
      </c>
      <c r="J967" s="20">
        <v>0.74041666666666661</v>
      </c>
    </row>
    <row r="968" spans="1:10" x14ac:dyDescent="0.25">
      <c r="A968" s="16" t="s">
        <v>9740</v>
      </c>
      <c r="B968" s="16" t="s">
        <v>569</v>
      </c>
      <c r="C968" s="16" t="s">
        <v>3160</v>
      </c>
      <c r="D968" s="16" t="s">
        <v>42</v>
      </c>
      <c r="E968" s="16" t="s">
        <v>24</v>
      </c>
      <c r="F968" s="16" t="s">
        <v>3183</v>
      </c>
      <c r="G968" s="16" t="s">
        <v>8802</v>
      </c>
      <c r="H968" s="19">
        <v>43571.403553240743</v>
      </c>
      <c r="I968" s="19">
        <v>43572.5</v>
      </c>
      <c r="J968" s="20">
        <v>0.74041666666666661</v>
      </c>
    </row>
    <row r="969" spans="1:10" x14ac:dyDescent="0.25">
      <c r="A969" s="16" t="s">
        <v>9741</v>
      </c>
      <c r="B969" s="16" t="s">
        <v>530</v>
      </c>
      <c r="C969" s="16" t="s">
        <v>3160</v>
      </c>
      <c r="D969" s="16" t="s">
        <v>42</v>
      </c>
      <c r="E969" s="16" t="s">
        <v>24</v>
      </c>
      <c r="F969" s="16" t="s">
        <v>3183</v>
      </c>
      <c r="G969" s="16" t="s">
        <v>8802</v>
      </c>
      <c r="H969" s="19">
        <v>43571.667754629627</v>
      </c>
      <c r="I969" s="19">
        <v>43572.5</v>
      </c>
      <c r="J969" s="20">
        <v>0.74041666666666661</v>
      </c>
    </row>
    <row r="970" spans="1:10" x14ac:dyDescent="0.25">
      <c r="A970" s="16" t="s">
        <v>9742</v>
      </c>
      <c r="B970" s="16" t="s">
        <v>3210</v>
      </c>
      <c r="C970" s="16" t="s">
        <v>3160</v>
      </c>
      <c r="D970" s="16" t="s">
        <v>42</v>
      </c>
      <c r="E970" s="16" t="s">
        <v>23</v>
      </c>
      <c r="F970" s="16" t="s">
        <v>3183</v>
      </c>
      <c r="G970" s="16" t="s">
        <v>8802</v>
      </c>
      <c r="H970" s="19">
        <v>43571.408958333333</v>
      </c>
      <c r="I970" s="19">
        <v>43572.5</v>
      </c>
      <c r="J970" s="20">
        <v>0.74041666666666661</v>
      </c>
    </row>
    <row r="971" spans="1:10" x14ac:dyDescent="0.25">
      <c r="A971" s="16" t="s">
        <v>9743</v>
      </c>
      <c r="B971" s="16" t="s">
        <v>4191</v>
      </c>
      <c r="C971" s="16" t="s">
        <v>3160</v>
      </c>
      <c r="D971" s="16" t="s">
        <v>42</v>
      </c>
      <c r="E971" s="16" t="s">
        <v>23</v>
      </c>
      <c r="F971" s="16" t="s">
        <v>3183</v>
      </c>
      <c r="G971" s="16" t="s">
        <v>8802</v>
      </c>
      <c r="H971" s="19">
        <v>43571.669074074074</v>
      </c>
      <c r="I971" s="19">
        <v>43572.5</v>
      </c>
      <c r="J971" s="20">
        <v>0.74041666666666661</v>
      </c>
    </row>
    <row r="972" spans="1:10" x14ac:dyDescent="0.25">
      <c r="A972" s="16" t="s">
        <v>9744</v>
      </c>
      <c r="B972" s="16" t="s">
        <v>842</v>
      </c>
      <c r="C972" s="16" t="s">
        <v>3160</v>
      </c>
      <c r="D972" s="16" t="s">
        <v>43</v>
      </c>
      <c r="E972" s="16" t="s">
        <v>39</v>
      </c>
      <c r="F972" s="16" t="s">
        <v>3181</v>
      </c>
      <c r="G972" s="16" t="s">
        <v>8802</v>
      </c>
      <c r="H972" s="19">
        <v>43571.420393518521</v>
      </c>
      <c r="I972" s="19">
        <v>43572.5</v>
      </c>
      <c r="J972" s="20">
        <v>0.74041666666666661</v>
      </c>
    </row>
    <row r="973" spans="1:10" x14ac:dyDescent="0.25">
      <c r="A973" s="16" t="s">
        <v>9745</v>
      </c>
      <c r="B973" s="16" t="s">
        <v>663</v>
      </c>
      <c r="C973" s="16" t="s">
        <v>3160</v>
      </c>
      <c r="D973" s="16" t="s">
        <v>32</v>
      </c>
      <c r="E973" s="16" t="s">
        <v>14</v>
      </c>
      <c r="F973" s="16" t="s">
        <v>3180</v>
      </c>
      <c r="G973" s="16" t="s">
        <v>8802</v>
      </c>
      <c r="H973" s="19">
        <v>43571.669548611113</v>
      </c>
      <c r="I973" s="19">
        <v>43572.5</v>
      </c>
      <c r="J973" s="20">
        <v>0.74041666666666661</v>
      </c>
    </row>
    <row r="974" spans="1:10" x14ac:dyDescent="0.25">
      <c r="A974" s="16" t="s">
        <v>9746</v>
      </c>
      <c r="B974" s="16" t="s">
        <v>102</v>
      </c>
      <c r="C974" s="16" t="s">
        <v>3160</v>
      </c>
      <c r="D974" s="16" t="s">
        <v>31</v>
      </c>
      <c r="E974" s="16" t="s">
        <v>14</v>
      </c>
      <c r="F974" s="16" t="s">
        <v>3180</v>
      </c>
      <c r="G974" s="16" t="s">
        <v>8802</v>
      </c>
      <c r="H974" s="19">
        <v>43571.42591435185</v>
      </c>
      <c r="I974" s="19">
        <v>43572.5</v>
      </c>
      <c r="J974" s="20">
        <v>0.74041666666666661</v>
      </c>
    </row>
    <row r="975" spans="1:10" x14ac:dyDescent="0.25">
      <c r="A975" s="16" t="s">
        <v>9747</v>
      </c>
      <c r="B975" s="16" t="s">
        <v>728</v>
      </c>
      <c r="C975" s="16" t="s">
        <v>3160</v>
      </c>
      <c r="D975" s="16" t="s">
        <v>25</v>
      </c>
      <c r="E975" s="16" t="s">
        <v>14</v>
      </c>
      <c r="F975" s="16" t="s">
        <v>3180</v>
      </c>
      <c r="G975" s="16" t="s">
        <v>8802</v>
      </c>
      <c r="H975" s="19">
        <v>43571.670231481483</v>
      </c>
      <c r="I975" s="19">
        <v>43572.5</v>
      </c>
      <c r="J975" s="20">
        <v>0.74041666666666661</v>
      </c>
    </row>
    <row r="976" spans="1:10" x14ac:dyDescent="0.25">
      <c r="A976" s="16" t="s">
        <v>9748</v>
      </c>
      <c r="B976" s="16" t="s">
        <v>859</v>
      </c>
      <c r="C976" s="16" t="s">
        <v>3160</v>
      </c>
      <c r="D976" s="16" t="s">
        <v>43</v>
      </c>
      <c r="E976" s="16" t="s">
        <v>24</v>
      </c>
      <c r="F976" s="16" t="s">
        <v>3183</v>
      </c>
      <c r="G976" s="16" t="s">
        <v>8802</v>
      </c>
      <c r="H976" s="19">
        <v>43571.42796296296</v>
      </c>
      <c r="I976" s="19">
        <v>43572.5</v>
      </c>
      <c r="J976" s="20">
        <v>0.74041666666666661</v>
      </c>
    </row>
    <row r="977" spans="1:10" x14ac:dyDescent="0.25">
      <c r="A977" s="16" t="s">
        <v>9749</v>
      </c>
      <c r="B977" s="16" t="s">
        <v>567</v>
      </c>
      <c r="C977" s="16" t="s">
        <v>3160</v>
      </c>
      <c r="D977" s="16" t="s">
        <v>31</v>
      </c>
      <c r="E977" s="16" t="s">
        <v>9</v>
      </c>
      <c r="F977" s="16" t="s">
        <v>3184</v>
      </c>
      <c r="G977" s="16" t="s">
        <v>8802</v>
      </c>
      <c r="H977" s="19">
        <v>43571.671238425923</v>
      </c>
      <c r="I977" s="19">
        <v>43572.5</v>
      </c>
      <c r="J977" s="20">
        <v>0.74041666666666661</v>
      </c>
    </row>
    <row r="978" spans="1:10" x14ac:dyDescent="0.25">
      <c r="A978" s="16" t="s">
        <v>9750</v>
      </c>
      <c r="B978" s="16" t="s">
        <v>3714</v>
      </c>
      <c r="C978" s="16" t="s">
        <v>3160</v>
      </c>
      <c r="D978" s="16" t="s">
        <v>42</v>
      </c>
      <c r="E978" s="16" t="s">
        <v>38</v>
      </c>
      <c r="F978" s="16" t="s">
        <v>3182</v>
      </c>
      <c r="G978" s="16" t="s">
        <v>8802</v>
      </c>
      <c r="H978" s="19">
        <v>43571.435057870367</v>
      </c>
      <c r="I978" s="19">
        <v>43572.5</v>
      </c>
      <c r="J978" s="20">
        <v>0.74041666666666661</v>
      </c>
    </row>
    <row r="979" spans="1:10" x14ac:dyDescent="0.25">
      <c r="A979" s="16" t="s">
        <v>9751</v>
      </c>
      <c r="B979" s="16" t="s">
        <v>590</v>
      </c>
      <c r="C979" s="16" t="s">
        <v>3160</v>
      </c>
      <c r="D979" s="16" t="s">
        <v>31</v>
      </c>
      <c r="E979" s="16" t="s">
        <v>9</v>
      </c>
      <c r="F979" s="16" t="s">
        <v>3184</v>
      </c>
      <c r="G979" s="16" t="s">
        <v>8802</v>
      </c>
      <c r="H979" s="19">
        <v>43571.70248842593</v>
      </c>
      <c r="I979" s="19">
        <v>43572.5</v>
      </c>
      <c r="J979" s="20">
        <v>0.74041666666666661</v>
      </c>
    </row>
    <row r="980" spans="1:10" x14ac:dyDescent="0.25">
      <c r="A980" s="16" t="s">
        <v>9752</v>
      </c>
      <c r="B980" s="16" t="s">
        <v>351</v>
      </c>
      <c r="C980" s="16" t="s">
        <v>3160</v>
      </c>
      <c r="D980" s="16" t="s">
        <v>20</v>
      </c>
      <c r="E980" s="16" t="s">
        <v>14</v>
      </c>
      <c r="F980" s="16" t="s">
        <v>3180</v>
      </c>
      <c r="G980" s="16" t="s">
        <v>8802</v>
      </c>
      <c r="H980" s="19">
        <v>43571.443761574075</v>
      </c>
      <c r="I980" s="19">
        <v>43572.5</v>
      </c>
      <c r="J980" s="20">
        <v>0.74041666666666661</v>
      </c>
    </row>
    <row r="981" spans="1:10" x14ac:dyDescent="0.25">
      <c r="A981" s="16" t="s">
        <v>9753</v>
      </c>
      <c r="B981" s="16" t="s">
        <v>628</v>
      </c>
      <c r="C981" s="16" t="s">
        <v>3160</v>
      </c>
      <c r="D981" s="16" t="s">
        <v>42</v>
      </c>
      <c r="E981" s="16" t="s">
        <v>24</v>
      </c>
      <c r="F981" s="16" t="s">
        <v>3183</v>
      </c>
      <c r="G981" s="16" t="s">
        <v>8802</v>
      </c>
      <c r="H981" s="19">
        <v>43571.672789351855</v>
      </c>
      <c r="I981" s="19">
        <v>43572.5</v>
      </c>
      <c r="J981" s="20">
        <v>0.74041666666666661</v>
      </c>
    </row>
    <row r="982" spans="1:10" x14ac:dyDescent="0.25">
      <c r="A982" s="16" t="s">
        <v>9754</v>
      </c>
      <c r="B982" s="16" t="s">
        <v>398</v>
      </c>
      <c r="C982" s="16" t="s">
        <v>3160</v>
      </c>
      <c r="D982" s="16" t="s">
        <v>31</v>
      </c>
      <c r="E982" s="16" t="s">
        <v>8</v>
      </c>
      <c r="F982" s="16" t="s">
        <v>3180</v>
      </c>
      <c r="G982" s="16" t="s">
        <v>8802</v>
      </c>
      <c r="H982" s="19">
        <v>43571.449976851851</v>
      </c>
      <c r="I982" s="19">
        <v>43572.5</v>
      </c>
      <c r="J982" s="20">
        <v>0.74041666666666661</v>
      </c>
    </row>
    <row r="983" spans="1:10" x14ac:dyDescent="0.25">
      <c r="A983" s="16" t="s">
        <v>9755</v>
      </c>
      <c r="B983" s="16" t="s">
        <v>4193</v>
      </c>
      <c r="C983" s="16" t="s">
        <v>3160</v>
      </c>
      <c r="D983" s="16" t="s">
        <v>26</v>
      </c>
      <c r="E983" s="16" t="s">
        <v>23</v>
      </c>
      <c r="F983" s="16" t="s">
        <v>3183</v>
      </c>
      <c r="G983" s="16" t="s">
        <v>8802</v>
      </c>
      <c r="H983" s="19">
        <v>43571.672986111109</v>
      </c>
      <c r="I983" s="19">
        <v>43572.5</v>
      </c>
      <c r="J983" s="20">
        <v>0.74041666666666661</v>
      </c>
    </row>
    <row r="984" spans="1:10" x14ac:dyDescent="0.25">
      <c r="A984" s="16" t="s">
        <v>9756</v>
      </c>
      <c r="B984" s="16" t="s">
        <v>110</v>
      </c>
      <c r="C984" s="16" t="s">
        <v>3160</v>
      </c>
      <c r="D984" s="16" t="s">
        <v>31</v>
      </c>
      <c r="E984" s="16" t="s">
        <v>22</v>
      </c>
      <c r="F984" s="16" t="s">
        <v>3182</v>
      </c>
      <c r="G984" s="16" t="s">
        <v>8802</v>
      </c>
      <c r="H984" s="19">
        <v>43571.456076388888</v>
      </c>
      <c r="I984" s="19">
        <v>43572.5</v>
      </c>
      <c r="J984" s="20">
        <v>0.74041666666666661</v>
      </c>
    </row>
    <row r="985" spans="1:10" x14ac:dyDescent="0.25">
      <c r="A985" s="16" t="s">
        <v>9757</v>
      </c>
      <c r="B985" s="16" t="s">
        <v>826</v>
      </c>
      <c r="C985" s="16" t="s">
        <v>3160</v>
      </c>
      <c r="D985" s="16" t="s">
        <v>43</v>
      </c>
      <c r="E985" s="16" t="s">
        <v>24</v>
      </c>
      <c r="F985" s="16" t="s">
        <v>3183</v>
      </c>
      <c r="G985" s="16" t="s">
        <v>8802</v>
      </c>
      <c r="H985" s="19">
        <v>43571.673182870371</v>
      </c>
      <c r="I985" s="19">
        <v>43572.5</v>
      </c>
      <c r="J985" s="20">
        <v>0.74041666666666661</v>
      </c>
    </row>
    <row r="986" spans="1:10" x14ac:dyDescent="0.25">
      <c r="A986" s="16" t="s">
        <v>9758</v>
      </c>
      <c r="B986" s="16" t="s">
        <v>771</v>
      </c>
      <c r="C986" s="16" t="s">
        <v>3160</v>
      </c>
      <c r="D986" s="16" t="s">
        <v>42</v>
      </c>
      <c r="E986" s="16" t="s">
        <v>17</v>
      </c>
      <c r="F986" s="16" t="s">
        <v>3185</v>
      </c>
      <c r="G986" s="16" t="s">
        <v>8802</v>
      </c>
      <c r="H986" s="19">
        <v>43571.32571759259</v>
      </c>
      <c r="I986" s="19">
        <v>43572.5</v>
      </c>
      <c r="J986" s="20">
        <v>0.74041666666666661</v>
      </c>
    </row>
    <row r="987" spans="1:10" x14ac:dyDescent="0.25">
      <c r="A987" s="16" t="s">
        <v>9759</v>
      </c>
      <c r="B987" s="16" t="s">
        <v>220</v>
      </c>
      <c r="C987" s="16" t="s">
        <v>3160</v>
      </c>
      <c r="D987" s="16" t="s">
        <v>31</v>
      </c>
      <c r="E987" s="16" t="s">
        <v>9</v>
      </c>
      <c r="F987" s="16" t="s">
        <v>3184</v>
      </c>
      <c r="G987" s="16" t="s">
        <v>8802</v>
      </c>
      <c r="H987" s="19">
        <v>43571.673888888887</v>
      </c>
      <c r="I987" s="19">
        <v>43572.5</v>
      </c>
      <c r="J987" s="20">
        <v>0.74041666666666661</v>
      </c>
    </row>
    <row r="988" spans="1:10" x14ac:dyDescent="0.25">
      <c r="A988" s="16" t="s">
        <v>9760</v>
      </c>
      <c r="B988" s="16" t="s">
        <v>913</v>
      </c>
      <c r="C988" s="16" t="s">
        <v>3160</v>
      </c>
      <c r="D988" s="16" t="s">
        <v>42</v>
      </c>
      <c r="E988" s="16" t="s">
        <v>24</v>
      </c>
      <c r="F988" s="16" t="s">
        <v>3183</v>
      </c>
      <c r="G988" s="16" t="s">
        <v>8802</v>
      </c>
      <c r="H988" s="19">
        <v>43571.329548611109</v>
      </c>
      <c r="I988" s="19">
        <v>43572.5</v>
      </c>
      <c r="J988" s="20">
        <v>0.74041666666666661</v>
      </c>
    </row>
    <row r="989" spans="1:10" x14ac:dyDescent="0.25">
      <c r="A989" s="16" t="s">
        <v>9761</v>
      </c>
      <c r="B989" s="16" t="s">
        <v>362</v>
      </c>
      <c r="C989" s="16" t="s">
        <v>3160</v>
      </c>
      <c r="D989" s="16" t="s">
        <v>43</v>
      </c>
      <c r="E989" s="16" t="s">
        <v>39</v>
      </c>
      <c r="F989" s="16" t="s">
        <v>3181</v>
      </c>
      <c r="G989" s="16" t="s">
        <v>8802</v>
      </c>
      <c r="H989" s="19">
        <v>43571.674525462964</v>
      </c>
      <c r="I989" s="19">
        <v>43572.5</v>
      </c>
      <c r="J989" s="20">
        <v>0.74041666666666661</v>
      </c>
    </row>
    <row r="990" spans="1:10" x14ac:dyDescent="0.25">
      <c r="A990" s="16" t="s">
        <v>9762</v>
      </c>
      <c r="B990" s="16" t="s">
        <v>3542</v>
      </c>
      <c r="C990" s="16" t="s">
        <v>3160</v>
      </c>
      <c r="D990" s="16" t="s">
        <v>42</v>
      </c>
      <c r="E990" s="16" t="s">
        <v>38</v>
      </c>
      <c r="F990" s="16" t="s">
        <v>3182</v>
      </c>
      <c r="G990" s="16" t="s">
        <v>8802</v>
      </c>
      <c r="H990" s="19">
        <v>43571.332326388889</v>
      </c>
      <c r="I990" s="19">
        <v>43572.5</v>
      </c>
      <c r="J990" s="20">
        <v>0.74041666666666661</v>
      </c>
    </row>
    <row r="991" spans="1:10" x14ac:dyDescent="0.25">
      <c r="A991" s="16" t="s">
        <v>9763</v>
      </c>
      <c r="B991" s="16" t="s">
        <v>3385</v>
      </c>
      <c r="C991" s="16" t="s">
        <v>3160</v>
      </c>
      <c r="D991" s="16" t="s">
        <v>31</v>
      </c>
      <c r="E991" s="16" t="s">
        <v>23</v>
      </c>
      <c r="F991" s="16" t="s">
        <v>3183</v>
      </c>
      <c r="G991" s="16" t="s">
        <v>8802</v>
      </c>
      <c r="H991" s="19">
        <v>43571.675092592595</v>
      </c>
      <c r="I991" s="19">
        <v>43572.5</v>
      </c>
      <c r="J991" s="20">
        <v>0.74041666666666661</v>
      </c>
    </row>
    <row r="992" spans="1:10" x14ac:dyDescent="0.25">
      <c r="A992" s="16" t="s">
        <v>9764</v>
      </c>
      <c r="B992" s="16" t="s">
        <v>3965</v>
      </c>
      <c r="C992" s="16" t="s">
        <v>3160</v>
      </c>
      <c r="D992" s="16" t="s">
        <v>31</v>
      </c>
      <c r="E992" s="16" t="s">
        <v>23</v>
      </c>
      <c r="F992" s="16" t="s">
        <v>3183</v>
      </c>
      <c r="G992" s="16" t="s">
        <v>8802</v>
      </c>
      <c r="H992" s="19">
        <v>43571.335057870368</v>
      </c>
      <c r="I992" s="19">
        <v>43572.5</v>
      </c>
      <c r="J992" s="20">
        <v>0.74041666666666661</v>
      </c>
    </row>
    <row r="993" spans="1:10" x14ac:dyDescent="0.25">
      <c r="A993" s="16" t="s">
        <v>9765</v>
      </c>
      <c r="B993" s="16" t="s">
        <v>821</v>
      </c>
      <c r="C993" s="16" t="s">
        <v>3160</v>
      </c>
      <c r="D993" s="16" t="s">
        <v>31</v>
      </c>
      <c r="E993" s="16" t="s">
        <v>10</v>
      </c>
      <c r="F993" s="16" t="s">
        <v>3182</v>
      </c>
      <c r="G993" s="16" t="s">
        <v>8802</v>
      </c>
      <c r="H993" s="19">
        <v>43571.675196759257</v>
      </c>
      <c r="I993" s="19">
        <v>43572.5</v>
      </c>
      <c r="J993" s="20">
        <v>0.74041666666666661</v>
      </c>
    </row>
    <row r="994" spans="1:10" x14ac:dyDescent="0.25">
      <c r="A994" s="16" t="s">
        <v>9766</v>
      </c>
      <c r="B994" s="16" t="s">
        <v>3978</v>
      </c>
      <c r="C994" s="16" t="s">
        <v>3160</v>
      </c>
      <c r="D994" s="16" t="s">
        <v>31</v>
      </c>
      <c r="E994" s="16" t="s">
        <v>23</v>
      </c>
      <c r="F994" s="16" t="s">
        <v>3183</v>
      </c>
      <c r="G994" s="16" t="s">
        <v>8802</v>
      </c>
      <c r="H994" s="19">
        <v>43571.33766203704</v>
      </c>
      <c r="I994" s="19">
        <v>43572.5</v>
      </c>
      <c r="J994" s="20">
        <v>0.74041666666666661</v>
      </c>
    </row>
    <row r="995" spans="1:10" x14ac:dyDescent="0.25">
      <c r="A995" s="16" t="s">
        <v>9767</v>
      </c>
      <c r="B995" s="16" t="s">
        <v>238</v>
      </c>
      <c r="C995" s="16" t="s">
        <v>3160</v>
      </c>
      <c r="D995" s="16" t="s">
        <v>42</v>
      </c>
      <c r="E995" s="16" t="s">
        <v>34</v>
      </c>
      <c r="F995" s="16" t="s">
        <v>3185</v>
      </c>
      <c r="G995" s="16" t="s">
        <v>8802</v>
      </c>
      <c r="H995" s="19">
        <v>43571.678668981483</v>
      </c>
      <c r="I995" s="19">
        <v>43572.5</v>
      </c>
      <c r="J995" s="20">
        <v>0.74041666666666661</v>
      </c>
    </row>
    <row r="996" spans="1:10" x14ac:dyDescent="0.25">
      <c r="A996" s="16" t="s">
        <v>9768</v>
      </c>
      <c r="B996" s="16" t="s">
        <v>3594</v>
      </c>
      <c r="C996" s="16" t="s">
        <v>3160</v>
      </c>
      <c r="D996" s="16" t="s">
        <v>42</v>
      </c>
      <c r="E996" s="16" t="s">
        <v>23</v>
      </c>
      <c r="F996" s="16" t="s">
        <v>3183</v>
      </c>
      <c r="G996" s="16" t="s">
        <v>8802</v>
      </c>
      <c r="H996" s="19">
        <v>43571.341296296298</v>
      </c>
      <c r="I996" s="19">
        <v>43572.5</v>
      </c>
      <c r="J996" s="20">
        <v>0.74041666666666661</v>
      </c>
    </row>
    <row r="997" spans="1:10" x14ac:dyDescent="0.25">
      <c r="A997" s="16" t="s">
        <v>9769</v>
      </c>
      <c r="B997" s="16" t="s">
        <v>668</v>
      </c>
      <c r="C997" s="16" t="s">
        <v>3160</v>
      </c>
      <c r="D997" s="16" t="s">
        <v>31</v>
      </c>
      <c r="E997" s="16" t="s">
        <v>13</v>
      </c>
      <c r="F997" s="16" t="s">
        <v>3181</v>
      </c>
      <c r="G997" s="16" t="s">
        <v>8802</v>
      </c>
      <c r="H997" s="19">
        <v>43571.679201388892</v>
      </c>
      <c r="I997" s="19">
        <v>43572.5</v>
      </c>
      <c r="J997" s="20">
        <v>0.74041666666666661</v>
      </c>
    </row>
    <row r="998" spans="1:10" x14ac:dyDescent="0.25">
      <c r="A998" s="16" t="s">
        <v>9770</v>
      </c>
      <c r="B998" s="16" t="s">
        <v>892</v>
      </c>
      <c r="C998" s="16" t="s">
        <v>3160</v>
      </c>
      <c r="D998" s="16" t="s">
        <v>43</v>
      </c>
      <c r="E998" s="16" t="s">
        <v>24</v>
      </c>
      <c r="F998" s="16" t="s">
        <v>3183</v>
      </c>
      <c r="G998" s="16" t="s">
        <v>8802</v>
      </c>
      <c r="H998" s="19">
        <v>43571.346365740741</v>
      </c>
      <c r="I998" s="19">
        <v>43572.5</v>
      </c>
      <c r="J998" s="20">
        <v>0.74041666666666661</v>
      </c>
    </row>
    <row r="999" spans="1:10" x14ac:dyDescent="0.25">
      <c r="A999" s="16" t="s">
        <v>9771</v>
      </c>
      <c r="B999" s="16" t="s">
        <v>912</v>
      </c>
      <c r="C999" s="16" t="s">
        <v>3160</v>
      </c>
      <c r="D999" s="16" t="s">
        <v>42</v>
      </c>
      <c r="E999" s="16" t="s">
        <v>24</v>
      </c>
      <c r="F999" s="16" t="s">
        <v>3183</v>
      </c>
      <c r="G999" s="16" t="s">
        <v>8802</v>
      </c>
      <c r="H999" s="19">
        <v>43571.680300925924</v>
      </c>
      <c r="I999" s="19">
        <v>43572.5</v>
      </c>
      <c r="J999" s="20">
        <v>0.74041666666666661</v>
      </c>
    </row>
    <row r="1000" spans="1:10" x14ac:dyDescent="0.25">
      <c r="A1000" s="16" t="s">
        <v>9772</v>
      </c>
      <c r="B1000" s="16" t="s">
        <v>228</v>
      </c>
      <c r="C1000" s="16" t="s">
        <v>3160</v>
      </c>
      <c r="D1000" s="16" t="s">
        <v>32</v>
      </c>
      <c r="E1000" s="16" t="s">
        <v>14</v>
      </c>
      <c r="F1000" s="16" t="s">
        <v>3180</v>
      </c>
      <c r="G1000" s="16" t="s">
        <v>8802</v>
      </c>
      <c r="H1000" s="19">
        <v>43571.360173611109</v>
      </c>
      <c r="I1000" s="19">
        <v>43572.5</v>
      </c>
      <c r="J1000" s="20">
        <v>0.74041666666666661</v>
      </c>
    </row>
    <row r="1001" spans="1:10" x14ac:dyDescent="0.25">
      <c r="A1001" s="16" t="s">
        <v>9773</v>
      </c>
      <c r="B1001" s="16" t="s">
        <v>3841</v>
      </c>
      <c r="C1001" s="16" t="s">
        <v>3160</v>
      </c>
      <c r="D1001" s="16" t="s">
        <v>31</v>
      </c>
      <c r="E1001" s="16" t="s">
        <v>23</v>
      </c>
      <c r="F1001" s="16" t="s">
        <v>3183</v>
      </c>
      <c r="G1001" s="16" t="s">
        <v>8802</v>
      </c>
      <c r="H1001" s="19">
        <v>43571.680520833332</v>
      </c>
      <c r="I1001" s="19">
        <v>43572.5</v>
      </c>
      <c r="J1001" s="20">
        <v>0.74041666666666661</v>
      </c>
    </row>
    <row r="1002" spans="1:10" x14ac:dyDescent="0.25">
      <c r="A1002" s="16" t="s">
        <v>9774</v>
      </c>
      <c r="B1002" s="16" t="s">
        <v>891</v>
      </c>
      <c r="C1002" s="16" t="s">
        <v>3160</v>
      </c>
      <c r="D1002" s="16" t="s">
        <v>43</v>
      </c>
      <c r="E1002" s="16" t="s">
        <v>39</v>
      </c>
      <c r="F1002" s="16" t="s">
        <v>3181</v>
      </c>
      <c r="G1002" s="16" t="s">
        <v>8802</v>
      </c>
      <c r="H1002" s="19">
        <v>43571.368657407409</v>
      </c>
      <c r="I1002" s="19">
        <v>43572.5</v>
      </c>
      <c r="J1002" s="20">
        <v>0.74041666666666661</v>
      </c>
    </row>
    <row r="1003" spans="1:10" x14ac:dyDescent="0.25">
      <c r="A1003" s="16" t="s">
        <v>9775</v>
      </c>
      <c r="B1003" s="16" t="s">
        <v>828</v>
      </c>
      <c r="C1003" s="16" t="s">
        <v>3160</v>
      </c>
      <c r="D1003" s="16" t="s">
        <v>42</v>
      </c>
      <c r="E1003" s="16" t="s">
        <v>34</v>
      </c>
      <c r="F1003" s="16" t="s">
        <v>3185</v>
      </c>
      <c r="G1003" s="16" t="s">
        <v>8802</v>
      </c>
      <c r="H1003" s="19">
        <v>43571.681423611109</v>
      </c>
      <c r="I1003" s="19">
        <v>43572.5</v>
      </c>
      <c r="J1003" s="20">
        <v>0.74041666666666661</v>
      </c>
    </row>
    <row r="1004" spans="1:10" x14ac:dyDescent="0.25">
      <c r="A1004" s="16" t="s">
        <v>9776</v>
      </c>
      <c r="B1004" s="16" t="s">
        <v>182</v>
      </c>
      <c r="C1004" s="16" t="s">
        <v>3160</v>
      </c>
      <c r="D1004" s="16" t="s">
        <v>25</v>
      </c>
      <c r="E1004" s="16" t="s">
        <v>14</v>
      </c>
      <c r="F1004" s="16" t="s">
        <v>3180</v>
      </c>
      <c r="G1004" s="16" t="s">
        <v>8802</v>
      </c>
      <c r="H1004" s="19">
        <v>43571.371851851851</v>
      </c>
      <c r="I1004" s="19">
        <v>43572.5</v>
      </c>
      <c r="J1004" s="20">
        <v>0.74041666666666661</v>
      </c>
    </row>
    <row r="1005" spans="1:10" x14ac:dyDescent="0.25">
      <c r="A1005" s="16" t="s">
        <v>9777</v>
      </c>
      <c r="B1005" s="16" t="s">
        <v>4090</v>
      </c>
      <c r="C1005" s="16" t="s">
        <v>3160</v>
      </c>
      <c r="D1005" s="16" t="s">
        <v>42</v>
      </c>
      <c r="E1005" s="16" t="s">
        <v>38</v>
      </c>
      <c r="F1005" s="16" t="s">
        <v>3182</v>
      </c>
      <c r="G1005" s="16" t="s">
        <v>8802</v>
      </c>
      <c r="H1005" s="19">
        <v>43571.682500000003</v>
      </c>
      <c r="I1005" s="19">
        <v>43572.5</v>
      </c>
      <c r="J1005" s="20">
        <v>0.74041666666666661</v>
      </c>
    </row>
    <row r="1006" spans="1:10" x14ac:dyDescent="0.25">
      <c r="A1006" s="16" t="s">
        <v>9778</v>
      </c>
      <c r="B1006" s="16" t="s">
        <v>4009</v>
      </c>
      <c r="C1006" s="16" t="s">
        <v>3160</v>
      </c>
      <c r="D1006" s="16" t="s">
        <v>42</v>
      </c>
      <c r="E1006" s="16" t="s">
        <v>38</v>
      </c>
      <c r="F1006" s="16" t="s">
        <v>3182</v>
      </c>
      <c r="G1006" s="16" t="s">
        <v>8802</v>
      </c>
      <c r="H1006" s="19">
        <v>43571.377187500002</v>
      </c>
      <c r="I1006" s="19">
        <v>43572.5</v>
      </c>
      <c r="J1006" s="20">
        <v>0.74041666666666661</v>
      </c>
    </row>
    <row r="1007" spans="1:10" x14ac:dyDescent="0.25">
      <c r="A1007" s="16" t="s">
        <v>9779</v>
      </c>
      <c r="B1007" s="16" t="s">
        <v>379</v>
      </c>
      <c r="C1007" s="16" t="s">
        <v>3160</v>
      </c>
      <c r="D1007" s="16" t="s">
        <v>31</v>
      </c>
      <c r="E1007" s="16" t="s">
        <v>14</v>
      </c>
      <c r="F1007" s="16" t="s">
        <v>3180</v>
      </c>
      <c r="G1007" s="16" t="s">
        <v>8802</v>
      </c>
      <c r="H1007" s="19">
        <v>43571.682847222219</v>
      </c>
      <c r="I1007" s="19">
        <v>43572.5</v>
      </c>
      <c r="J1007" s="20">
        <v>0.74041666666666661</v>
      </c>
    </row>
    <row r="1008" spans="1:10" x14ac:dyDescent="0.25">
      <c r="A1008" s="16" t="s">
        <v>9780</v>
      </c>
      <c r="B1008" s="16" t="s">
        <v>892</v>
      </c>
      <c r="C1008" s="16" t="s">
        <v>3160</v>
      </c>
      <c r="D1008" s="16" t="s">
        <v>45</v>
      </c>
      <c r="E1008" s="16" t="s">
        <v>24</v>
      </c>
      <c r="F1008" s="16" t="s">
        <v>3183</v>
      </c>
      <c r="G1008" s="16" t="s">
        <v>8802</v>
      </c>
      <c r="H1008" s="19">
        <v>43571.38354166667</v>
      </c>
      <c r="I1008" s="19">
        <v>43572.5</v>
      </c>
      <c r="J1008" s="20">
        <v>0.74041666666666661</v>
      </c>
    </row>
    <row r="1009" spans="1:10" x14ac:dyDescent="0.25">
      <c r="A1009" s="16" t="s">
        <v>9781</v>
      </c>
      <c r="B1009" s="16" t="s">
        <v>313</v>
      </c>
      <c r="C1009" s="16" t="s">
        <v>3160</v>
      </c>
      <c r="D1009" s="16" t="s">
        <v>31</v>
      </c>
      <c r="E1009" s="16" t="s">
        <v>14</v>
      </c>
      <c r="F1009" s="16" t="s">
        <v>3180</v>
      </c>
      <c r="G1009" s="16" t="s">
        <v>8802</v>
      </c>
      <c r="H1009" s="19">
        <v>43571.685034722221</v>
      </c>
      <c r="I1009" s="19">
        <v>43572.5</v>
      </c>
      <c r="J1009" s="20">
        <v>0.74041666666666661</v>
      </c>
    </row>
    <row r="1010" spans="1:10" x14ac:dyDescent="0.25">
      <c r="A1010" s="16" t="s">
        <v>9782</v>
      </c>
      <c r="B1010" s="16" t="s">
        <v>192</v>
      </c>
      <c r="C1010" s="16" t="s">
        <v>3160</v>
      </c>
      <c r="D1010" s="16" t="s">
        <v>31</v>
      </c>
      <c r="E1010" s="16" t="s">
        <v>27</v>
      </c>
      <c r="F1010" s="16" t="s">
        <v>3182</v>
      </c>
      <c r="G1010" s="16" t="s">
        <v>8802</v>
      </c>
      <c r="H1010" s="19">
        <v>43571.398136574076</v>
      </c>
      <c r="I1010" s="19">
        <v>43572.5</v>
      </c>
      <c r="J1010" s="20">
        <v>0.74041666666666661</v>
      </c>
    </row>
    <row r="1011" spans="1:10" x14ac:dyDescent="0.25">
      <c r="A1011" s="16" t="s">
        <v>9783</v>
      </c>
      <c r="B1011" s="16" t="s">
        <v>915</v>
      </c>
      <c r="C1011" s="16" t="s">
        <v>3160</v>
      </c>
      <c r="D1011" s="16" t="s">
        <v>31</v>
      </c>
      <c r="E1011" s="16" t="s">
        <v>27</v>
      </c>
      <c r="F1011" s="16" t="s">
        <v>3182</v>
      </c>
      <c r="G1011" s="16" t="s">
        <v>8802</v>
      </c>
      <c r="H1011" s="19">
        <v>43571.686944444446</v>
      </c>
      <c r="I1011" s="19">
        <v>43572.5</v>
      </c>
      <c r="J1011" s="20">
        <v>0.74041666666666661</v>
      </c>
    </row>
    <row r="1012" spans="1:10" x14ac:dyDescent="0.25">
      <c r="A1012" s="16" t="s">
        <v>9784</v>
      </c>
      <c r="B1012" s="16" t="s">
        <v>796</v>
      </c>
      <c r="C1012" s="16" t="s">
        <v>3160</v>
      </c>
      <c r="D1012" s="16" t="s">
        <v>42</v>
      </c>
      <c r="E1012" s="16" t="s">
        <v>24</v>
      </c>
      <c r="F1012" s="16" t="s">
        <v>3183</v>
      </c>
      <c r="G1012" s="16" t="s">
        <v>8802</v>
      </c>
      <c r="H1012" s="19">
        <v>43571.406122685185</v>
      </c>
      <c r="I1012" s="19">
        <v>43572.5</v>
      </c>
      <c r="J1012" s="20">
        <v>0.74041666666666661</v>
      </c>
    </row>
    <row r="1013" spans="1:10" x14ac:dyDescent="0.25">
      <c r="A1013" s="16" t="s">
        <v>9785</v>
      </c>
      <c r="B1013" s="16" t="s">
        <v>4202</v>
      </c>
      <c r="C1013" s="16" t="s">
        <v>3160</v>
      </c>
      <c r="D1013" s="16" t="s">
        <v>19</v>
      </c>
      <c r="E1013" s="16" t="s">
        <v>23</v>
      </c>
      <c r="F1013" s="16" t="s">
        <v>3183</v>
      </c>
      <c r="G1013" s="16" t="s">
        <v>8802</v>
      </c>
      <c r="H1013" s="19">
        <v>43571.687256944446</v>
      </c>
      <c r="I1013" s="19">
        <v>43572.5</v>
      </c>
      <c r="J1013" s="20">
        <v>0.74041666666666661</v>
      </c>
    </row>
    <row r="1014" spans="1:10" x14ac:dyDescent="0.25">
      <c r="A1014" s="16" t="s">
        <v>9786</v>
      </c>
      <c r="B1014" s="16" t="s">
        <v>764</v>
      </c>
      <c r="C1014" s="16" t="s">
        <v>3160</v>
      </c>
      <c r="D1014" s="16" t="s">
        <v>43</v>
      </c>
      <c r="E1014" s="16" t="s">
        <v>24</v>
      </c>
      <c r="F1014" s="16" t="s">
        <v>3183</v>
      </c>
      <c r="G1014" s="16" t="s">
        <v>8802</v>
      </c>
      <c r="H1014" s="19">
        <v>43571.320960648147</v>
      </c>
      <c r="I1014" s="19">
        <v>43572.5</v>
      </c>
      <c r="J1014" s="20">
        <v>0.74041666666666661</v>
      </c>
    </row>
    <row r="1015" spans="1:10" x14ac:dyDescent="0.25">
      <c r="A1015" s="16" t="s">
        <v>9787</v>
      </c>
      <c r="B1015" s="16" t="s">
        <v>126</v>
      </c>
      <c r="C1015" s="16" t="s">
        <v>3160</v>
      </c>
      <c r="D1015" s="16" t="s">
        <v>31</v>
      </c>
      <c r="E1015" s="16" t="s">
        <v>8</v>
      </c>
      <c r="F1015" s="16" t="s">
        <v>3180</v>
      </c>
      <c r="G1015" s="16" t="s">
        <v>8802</v>
      </c>
      <c r="H1015" s="19">
        <v>43571.688599537039</v>
      </c>
      <c r="I1015" s="19">
        <v>43572.5</v>
      </c>
      <c r="J1015" s="20">
        <v>0.74041666666666661</v>
      </c>
    </row>
    <row r="1016" spans="1:10" x14ac:dyDescent="0.25">
      <c r="A1016" s="16" t="s">
        <v>9788</v>
      </c>
      <c r="B1016" s="16" t="s">
        <v>687</v>
      </c>
      <c r="C1016" s="16" t="s">
        <v>3160</v>
      </c>
      <c r="D1016" s="16" t="s">
        <v>42</v>
      </c>
      <c r="E1016" s="16" t="s">
        <v>24</v>
      </c>
      <c r="F1016" s="16" t="s">
        <v>3183</v>
      </c>
      <c r="G1016" s="16" t="s">
        <v>8802</v>
      </c>
      <c r="H1016" s="19">
        <v>43571.431840277779</v>
      </c>
      <c r="I1016" s="19">
        <v>43572.5</v>
      </c>
      <c r="J1016" s="20">
        <v>0.74041666666666661</v>
      </c>
    </row>
    <row r="1017" spans="1:10" x14ac:dyDescent="0.25">
      <c r="A1017" s="16" t="s">
        <v>9789</v>
      </c>
      <c r="B1017" s="16" t="s">
        <v>451</v>
      </c>
      <c r="C1017" s="16" t="s">
        <v>3160</v>
      </c>
      <c r="D1017" s="16" t="s">
        <v>31</v>
      </c>
      <c r="E1017" s="16" t="s">
        <v>9</v>
      </c>
      <c r="F1017" s="16" t="s">
        <v>3184</v>
      </c>
      <c r="G1017" s="16" t="s">
        <v>8802</v>
      </c>
      <c r="H1017" s="19">
        <v>43571.691608796296</v>
      </c>
      <c r="I1017" s="19">
        <v>43572.5</v>
      </c>
      <c r="J1017" s="20">
        <v>0.74041666666666661</v>
      </c>
    </row>
    <row r="1018" spans="1:10" x14ac:dyDescent="0.25">
      <c r="A1018" s="16" t="s">
        <v>9790</v>
      </c>
      <c r="B1018" s="16" t="s">
        <v>4053</v>
      </c>
      <c r="C1018" s="16" t="s">
        <v>3160</v>
      </c>
      <c r="D1018" s="16" t="s">
        <v>31</v>
      </c>
      <c r="E1018" s="16" t="s">
        <v>23</v>
      </c>
      <c r="F1018" s="16" t="s">
        <v>3183</v>
      </c>
      <c r="G1018" s="16" t="s">
        <v>8802</v>
      </c>
      <c r="H1018" s="19">
        <v>43571.446342592593</v>
      </c>
      <c r="I1018" s="19">
        <v>43572.5</v>
      </c>
      <c r="J1018" s="20">
        <v>0.74041666666666661</v>
      </c>
    </row>
    <row r="1019" spans="1:10" x14ac:dyDescent="0.25">
      <c r="A1019" s="16" t="s">
        <v>9791</v>
      </c>
      <c r="B1019" s="16" t="s">
        <v>614</v>
      </c>
      <c r="C1019" s="16" t="s">
        <v>3160</v>
      </c>
      <c r="D1019" s="16" t="s">
        <v>21</v>
      </c>
      <c r="E1019" s="16" t="s">
        <v>14</v>
      </c>
      <c r="F1019" s="16" t="s">
        <v>3180</v>
      </c>
      <c r="G1019" s="16" t="s">
        <v>8802</v>
      </c>
      <c r="H1019" s="19">
        <v>43571.692893518521</v>
      </c>
      <c r="I1019" s="19">
        <v>43572.5</v>
      </c>
      <c r="J1019" s="20">
        <v>0.74041666666666661</v>
      </c>
    </row>
    <row r="1020" spans="1:10" x14ac:dyDescent="0.25">
      <c r="A1020" s="16" t="s">
        <v>9792</v>
      </c>
      <c r="B1020" s="16" t="s">
        <v>3198</v>
      </c>
      <c r="C1020" s="16" t="s">
        <v>3160</v>
      </c>
      <c r="D1020" s="16" t="s">
        <v>42</v>
      </c>
      <c r="E1020" s="16" t="s">
        <v>23</v>
      </c>
      <c r="F1020" s="16" t="s">
        <v>3183</v>
      </c>
      <c r="G1020" s="16" t="s">
        <v>8802</v>
      </c>
      <c r="H1020" s="19">
        <v>43571.328408564819</v>
      </c>
      <c r="I1020" s="19">
        <v>43572.5</v>
      </c>
      <c r="J1020" s="20">
        <v>0.74041666666666661</v>
      </c>
    </row>
    <row r="1021" spans="1:10" x14ac:dyDescent="0.25">
      <c r="A1021" s="16" t="s">
        <v>9793</v>
      </c>
      <c r="B1021" s="16" t="s">
        <v>173</v>
      </c>
      <c r="C1021" s="16" t="s">
        <v>3160</v>
      </c>
      <c r="D1021" s="16" t="s">
        <v>31</v>
      </c>
      <c r="E1021" s="16" t="s">
        <v>22</v>
      </c>
      <c r="F1021" s="16" t="s">
        <v>3182</v>
      </c>
      <c r="G1021" s="16" t="s">
        <v>8802</v>
      </c>
      <c r="H1021" s="19">
        <v>43571.696504629632</v>
      </c>
      <c r="I1021" s="19">
        <v>43572.5</v>
      </c>
      <c r="J1021" s="20">
        <v>0.74041666666666661</v>
      </c>
    </row>
    <row r="1022" spans="1:10" x14ac:dyDescent="0.25">
      <c r="A1022" s="16" t="s">
        <v>9794</v>
      </c>
      <c r="B1022" s="16" t="s">
        <v>280</v>
      </c>
      <c r="C1022" s="16" t="s">
        <v>3160</v>
      </c>
      <c r="D1022" s="16" t="s">
        <v>31</v>
      </c>
      <c r="E1022" s="16" t="s">
        <v>10</v>
      </c>
      <c r="F1022" s="16" t="s">
        <v>3182</v>
      </c>
      <c r="G1022" s="16" t="s">
        <v>8802</v>
      </c>
      <c r="H1022" s="19">
        <v>43571.432297453706</v>
      </c>
      <c r="I1022" s="19">
        <v>43572.5</v>
      </c>
      <c r="J1022" s="20">
        <v>0.74041666666666661</v>
      </c>
    </row>
    <row r="1023" spans="1:10" x14ac:dyDescent="0.25">
      <c r="A1023" s="16" t="s">
        <v>9795</v>
      </c>
      <c r="B1023" s="16" t="s">
        <v>4036</v>
      </c>
      <c r="C1023" s="16" t="s">
        <v>3160</v>
      </c>
      <c r="D1023" s="16" t="s">
        <v>42</v>
      </c>
      <c r="E1023" s="16" t="s">
        <v>38</v>
      </c>
      <c r="F1023" s="16" t="s">
        <v>3182</v>
      </c>
      <c r="G1023" s="16" t="s">
        <v>8802</v>
      </c>
      <c r="H1023" s="19">
        <v>43571.696620370371</v>
      </c>
      <c r="I1023" s="19">
        <v>43572.5</v>
      </c>
      <c r="J1023" s="20">
        <v>0.74041666666666661</v>
      </c>
    </row>
    <row r="1024" spans="1:10" x14ac:dyDescent="0.25">
      <c r="A1024" s="16" t="s">
        <v>9796</v>
      </c>
      <c r="B1024" s="16" t="s">
        <v>240</v>
      </c>
      <c r="C1024" s="16" t="s">
        <v>3160</v>
      </c>
      <c r="D1024" s="16" t="s">
        <v>42</v>
      </c>
      <c r="E1024" s="16" t="s">
        <v>35</v>
      </c>
      <c r="F1024" s="16" t="s">
        <v>3183</v>
      </c>
      <c r="G1024" s="16" t="s">
        <v>8802</v>
      </c>
      <c r="H1024" s="19">
        <v>43571.499548611115</v>
      </c>
      <c r="I1024" s="19">
        <v>43572.5</v>
      </c>
      <c r="J1024" s="20">
        <v>0.74041666666666661</v>
      </c>
    </row>
    <row r="1025" spans="1:10" x14ac:dyDescent="0.25">
      <c r="A1025" s="16" t="s">
        <v>9797</v>
      </c>
      <c r="B1025" s="16" t="s">
        <v>918</v>
      </c>
      <c r="C1025" s="16" t="s">
        <v>3160</v>
      </c>
      <c r="D1025" s="16" t="s">
        <v>31</v>
      </c>
      <c r="E1025" s="16" t="s">
        <v>14</v>
      </c>
      <c r="F1025" s="16" t="s">
        <v>3180</v>
      </c>
      <c r="G1025" s="16" t="s">
        <v>8802</v>
      </c>
      <c r="H1025" s="19">
        <v>43571.700208333335</v>
      </c>
      <c r="I1025" s="19">
        <v>43572.5</v>
      </c>
      <c r="J1025" s="20">
        <v>0.74041666666666661</v>
      </c>
    </row>
    <row r="1026" spans="1:10" x14ac:dyDescent="0.25">
      <c r="A1026" s="16" t="s">
        <v>9798</v>
      </c>
      <c r="B1026" s="16" t="s">
        <v>207</v>
      </c>
      <c r="C1026" s="16" t="s">
        <v>3160</v>
      </c>
      <c r="D1026" s="16" t="s">
        <v>31</v>
      </c>
      <c r="E1026" s="16" t="s">
        <v>22</v>
      </c>
      <c r="F1026" s="16" t="s">
        <v>3182</v>
      </c>
      <c r="G1026" s="16" t="s">
        <v>8802</v>
      </c>
      <c r="H1026" s="19">
        <v>43571.3434375</v>
      </c>
      <c r="I1026" s="19">
        <v>43572.5</v>
      </c>
      <c r="J1026" s="20">
        <v>0.74041666666666661</v>
      </c>
    </row>
    <row r="1027" spans="1:10" x14ac:dyDescent="0.25">
      <c r="A1027" s="16" t="s">
        <v>9799</v>
      </c>
      <c r="B1027" s="16" t="s">
        <v>3765</v>
      </c>
      <c r="C1027" s="16" t="s">
        <v>3160</v>
      </c>
      <c r="D1027" s="16" t="s">
        <v>42</v>
      </c>
      <c r="E1027" s="16" t="s">
        <v>38</v>
      </c>
      <c r="F1027" s="16" t="s">
        <v>3182</v>
      </c>
      <c r="G1027" s="16" t="s">
        <v>8802</v>
      </c>
      <c r="H1027" s="19">
        <v>43571.703055555554</v>
      </c>
      <c r="I1027" s="19">
        <v>43572.5</v>
      </c>
      <c r="J1027" s="20">
        <v>0.74041666666666661</v>
      </c>
    </row>
    <row r="1028" spans="1:10" x14ac:dyDescent="0.25">
      <c r="A1028" s="16" t="s">
        <v>9800</v>
      </c>
      <c r="B1028" s="16" t="s">
        <v>62</v>
      </c>
      <c r="C1028" s="16" t="s">
        <v>3160</v>
      </c>
      <c r="D1028" s="16" t="s">
        <v>32</v>
      </c>
      <c r="E1028" s="16" t="s">
        <v>14</v>
      </c>
      <c r="F1028" s="16" t="s">
        <v>3180</v>
      </c>
      <c r="G1028" s="16" t="s">
        <v>8802</v>
      </c>
      <c r="H1028" s="19">
        <v>43571.36446759259</v>
      </c>
      <c r="I1028" s="19">
        <v>43572.5</v>
      </c>
      <c r="J1028" s="20">
        <v>0.74041666666666661</v>
      </c>
    </row>
    <row r="1029" spans="1:10" x14ac:dyDescent="0.25">
      <c r="A1029" s="16" t="s">
        <v>9801</v>
      </c>
      <c r="B1029" s="16" t="s">
        <v>366</v>
      </c>
      <c r="C1029" s="16" t="s">
        <v>3160</v>
      </c>
      <c r="D1029" s="16" t="s">
        <v>31</v>
      </c>
      <c r="E1029" s="16" t="s">
        <v>8</v>
      </c>
      <c r="F1029" s="16" t="s">
        <v>3180</v>
      </c>
      <c r="G1029" s="16" t="s">
        <v>8802</v>
      </c>
      <c r="H1029" s="19">
        <v>43571.703321759262</v>
      </c>
      <c r="I1029" s="19">
        <v>43572.5</v>
      </c>
      <c r="J1029" s="20">
        <v>0.74041666666666661</v>
      </c>
    </row>
    <row r="1030" spans="1:10" x14ac:dyDescent="0.25">
      <c r="A1030" s="16" t="s">
        <v>9802</v>
      </c>
      <c r="B1030" s="16" t="s">
        <v>480</v>
      </c>
      <c r="C1030" s="16" t="s">
        <v>3160</v>
      </c>
      <c r="D1030" s="16" t="s">
        <v>7</v>
      </c>
      <c r="E1030" s="16" t="s">
        <v>22</v>
      </c>
      <c r="F1030" s="16" t="s">
        <v>3182</v>
      </c>
      <c r="G1030" s="16" t="s">
        <v>8802</v>
      </c>
      <c r="H1030" s="19">
        <v>43571.37431712963</v>
      </c>
      <c r="I1030" s="19">
        <v>43572.5</v>
      </c>
      <c r="J1030" s="20">
        <v>0.74041666666666661</v>
      </c>
    </row>
    <row r="1031" spans="1:10" x14ac:dyDescent="0.25">
      <c r="A1031" s="16" t="s">
        <v>9803</v>
      </c>
      <c r="B1031" s="16" t="s">
        <v>3857</v>
      </c>
      <c r="C1031" s="16" t="s">
        <v>3160</v>
      </c>
      <c r="D1031" s="16" t="s">
        <v>42</v>
      </c>
      <c r="E1031" s="16" t="s">
        <v>38</v>
      </c>
      <c r="F1031" s="16" t="s">
        <v>3182</v>
      </c>
      <c r="G1031" s="16" t="s">
        <v>8802</v>
      </c>
      <c r="H1031" s="19">
        <v>43571.707858796297</v>
      </c>
      <c r="I1031" s="19">
        <v>43572.5</v>
      </c>
      <c r="J1031" s="20">
        <v>0.74041666666666661</v>
      </c>
    </row>
    <row r="1032" spans="1:10" x14ac:dyDescent="0.25">
      <c r="A1032" s="16" t="s">
        <v>9804</v>
      </c>
      <c r="B1032" s="16" t="s">
        <v>4016</v>
      </c>
      <c r="C1032" s="16" t="s">
        <v>3160</v>
      </c>
      <c r="D1032" s="16" t="s">
        <v>42</v>
      </c>
      <c r="E1032" s="16" t="s">
        <v>38</v>
      </c>
      <c r="F1032" s="16" t="s">
        <v>3182</v>
      </c>
      <c r="G1032" s="16" t="s">
        <v>8802</v>
      </c>
      <c r="H1032" s="19">
        <v>43571.388773148145</v>
      </c>
      <c r="I1032" s="19">
        <v>43572.5</v>
      </c>
      <c r="J1032" s="20">
        <v>0.74041666666666661</v>
      </c>
    </row>
    <row r="1033" spans="1:10" x14ac:dyDescent="0.25">
      <c r="A1033" s="16" t="s">
        <v>9805</v>
      </c>
      <c r="B1033" s="16" t="s">
        <v>3297</v>
      </c>
      <c r="C1033" s="16" t="s">
        <v>3160</v>
      </c>
      <c r="D1033" s="16" t="s">
        <v>30</v>
      </c>
      <c r="E1033" s="16" t="s">
        <v>38</v>
      </c>
      <c r="F1033" s="16" t="s">
        <v>3182</v>
      </c>
      <c r="G1033" s="16" t="s">
        <v>8802</v>
      </c>
      <c r="H1033" s="19">
        <v>43571.708425925928</v>
      </c>
      <c r="I1033" s="19">
        <v>43572.5</v>
      </c>
      <c r="J1033" s="20">
        <v>0.74041666666666661</v>
      </c>
    </row>
    <row r="1034" spans="1:10" x14ac:dyDescent="0.25">
      <c r="A1034" s="16" t="s">
        <v>9806</v>
      </c>
      <c r="B1034" s="16" t="s">
        <v>204</v>
      </c>
      <c r="C1034" s="16" t="s">
        <v>3160</v>
      </c>
      <c r="D1034" s="16" t="s">
        <v>31</v>
      </c>
      <c r="E1034" s="16" t="s">
        <v>14</v>
      </c>
      <c r="F1034" s="16" t="s">
        <v>3180</v>
      </c>
      <c r="G1034" s="16" t="s">
        <v>8802</v>
      </c>
      <c r="H1034" s="19">
        <v>43571.414131944446</v>
      </c>
      <c r="I1034" s="19">
        <v>43572.5</v>
      </c>
      <c r="J1034" s="20">
        <v>0.74041666666666661</v>
      </c>
    </row>
    <row r="1035" spans="1:10" x14ac:dyDescent="0.25">
      <c r="A1035" s="16" t="s">
        <v>9807</v>
      </c>
      <c r="B1035" s="16" t="s">
        <v>476</v>
      </c>
      <c r="C1035" s="16" t="s">
        <v>3160</v>
      </c>
      <c r="D1035" s="16" t="s">
        <v>19</v>
      </c>
      <c r="E1035" s="16" t="s">
        <v>10</v>
      </c>
      <c r="F1035" s="16" t="s">
        <v>3182</v>
      </c>
      <c r="G1035" s="16" t="s">
        <v>8802</v>
      </c>
      <c r="H1035" s="19">
        <v>43571.710833333331</v>
      </c>
      <c r="I1035" s="19">
        <v>43572.5</v>
      </c>
      <c r="J1035" s="20">
        <v>0.74041666666666661</v>
      </c>
    </row>
    <row r="1036" spans="1:10" x14ac:dyDescent="0.25">
      <c r="A1036" s="16" t="s">
        <v>9808</v>
      </c>
      <c r="B1036" s="16" t="s">
        <v>3493</v>
      </c>
      <c r="C1036" s="16" t="s">
        <v>3160</v>
      </c>
      <c r="D1036" s="16" t="s">
        <v>42</v>
      </c>
      <c r="E1036" s="16" t="s">
        <v>38</v>
      </c>
      <c r="F1036" s="16" t="s">
        <v>3182</v>
      </c>
      <c r="G1036" s="16" t="s">
        <v>8802</v>
      </c>
      <c r="H1036" s="19">
        <v>43571.442615740743</v>
      </c>
      <c r="I1036" s="19">
        <v>43572.5</v>
      </c>
      <c r="J1036" s="20">
        <v>0.74041666666666661</v>
      </c>
    </row>
    <row r="1037" spans="1:10" x14ac:dyDescent="0.25">
      <c r="A1037" s="16" t="s">
        <v>9809</v>
      </c>
      <c r="B1037" s="16" t="s">
        <v>257</v>
      </c>
      <c r="C1037" s="16" t="s">
        <v>3160</v>
      </c>
      <c r="D1037" s="16" t="s">
        <v>20</v>
      </c>
      <c r="E1037" s="16" t="s">
        <v>14</v>
      </c>
      <c r="F1037" s="16" t="s">
        <v>3180</v>
      </c>
      <c r="G1037" s="16" t="s">
        <v>8802</v>
      </c>
      <c r="H1037" s="19">
        <v>43571.710960648146</v>
      </c>
      <c r="I1037" s="19">
        <v>43572.5</v>
      </c>
      <c r="J1037" s="20">
        <v>0.74041666666666661</v>
      </c>
    </row>
    <row r="1038" spans="1:10" x14ac:dyDescent="0.25">
      <c r="A1038" s="16" t="s">
        <v>9810</v>
      </c>
      <c r="B1038" s="16" t="s">
        <v>384</v>
      </c>
      <c r="C1038" s="16" t="s">
        <v>3160</v>
      </c>
      <c r="D1038" s="16" t="s">
        <v>31</v>
      </c>
      <c r="E1038" s="16" t="s">
        <v>10</v>
      </c>
      <c r="F1038" s="16" t="s">
        <v>3182</v>
      </c>
      <c r="G1038" s="16" t="s">
        <v>8802</v>
      </c>
      <c r="H1038" s="19">
        <v>43571.326666666668</v>
      </c>
      <c r="I1038" s="19">
        <v>43572.5</v>
      </c>
      <c r="J1038" s="20">
        <v>0.74041666666666661</v>
      </c>
    </row>
    <row r="1039" spans="1:10" x14ac:dyDescent="0.25">
      <c r="A1039" s="16" t="s">
        <v>9811</v>
      </c>
      <c r="B1039" s="16" t="s">
        <v>713</v>
      </c>
      <c r="C1039" s="16" t="s">
        <v>3160</v>
      </c>
      <c r="D1039" s="16" t="s">
        <v>21</v>
      </c>
      <c r="E1039" s="16" t="s">
        <v>13</v>
      </c>
      <c r="F1039" s="16" t="s">
        <v>3181</v>
      </c>
      <c r="G1039" s="16" t="s">
        <v>8802</v>
      </c>
      <c r="H1039" s="19">
        <v>43571.711064814815</v>
      </c>
      <c r="I1039" s="19">
        <v>43572.5</v>
      </c>
      <c r="J1039" s="20">
        <v>0.74041666666666661</v>
      </c>
    </row>
    <row r="1040" spans="1:10" x14ac:dyDescent="0.25">
      <c r="A1040" s="16" t="s">
        <v>9812</v>
      </c>
      <c r="B1040" s="16" t="s">
        <v>353</v>
      </c>
      <c r="C1040" s="16" t="s">
        <v>3160</v>
      </c>
      <c r="D1040" s="16" t="s">
        <v>31</v>
      </c>
      <c r="E1040" s="16" t="s">
        <v>8</v>
      </c>
      <c r="F1040" s="16" t="s">
        <v>3180</v>
      </c>
      <c r="G1040" s="16" t="s">
        <v>8802</v>
      </c>
      <c r="H1040" s="19">
        <v>43571.339907407404</v>
      </c>
      <c r="I1040" s="19">
        <v>43572.5</v>
      </c>
      <c r="J1040" s="20">
        <v>0.74041666666666661</v>
      </c>
    </row>
    <row r="1041" spans="1:10" x14ac:dyDescent="0.25">
      <c r="A1041" s="16" t="s">
        <v>9813</v>
      </c>
      <c r="B1041" s="16" t="s">
        <v>193</v>
      </c>
      <c r="C1041" s="16" t="s">
        <v>3160</v>
      </c>
      <c r="D1041" s="16" t="s">
        <v>19</v>
      </c>
      <c r="E1041" s="16" t="s">
        <v>14</v>
      </c>
      <c r="F1041" s="16" t="s">
        <v>3180</v>
      </c>
      <c r="G1041" s="16" t="s">
        <v>8802</v>
      </c>
      <c r="H1041" s="19">
        <v>43571.713634259257</v>
      </c>
      <c r="I1041" s="19">
        <v>43572.5</v>
      </c>
      <c r="J1041" s="20">
        <v>0.74041666666666661</v>
      </c>
    </row>
    <row r="1042" spans="1:10" x14ac:dyDescent="0.25">
      <c r="A1042" s="16" t="s">
        <v>9814</v>
      </c>
      <c r="B1042" s="16" t="s">
        <v>681</v>
      </c>
      <c r="C1042" s="16" t="s">
        <v>3160</v>
      </c>
      <c r="D1042" s="16" t="s">
        <v>31</v>
      </c>
      <c r="E1042" s="16" t="s">
        <v>14</v>
      </c>
      <c r="F1042" s="16" t="s">
        <v>3180</v>
      </c>
      <c r="G1042" s="16" t="s">
        <v>8802</v>
      </c>
      <c r="H1042" s="19">
        <v>43571.369826388887</v>
      </c>
      <c r="I1042" s="19">
        <v>43572.5</v>
      </c>
      <c r="J1042" s="20">
        <v>0.74041666666666661</v>
      </c>
    </row>
    <row r="1043" spans="1:10" x14ac:dyDescent="0.25">
      <c r="A1043" s="16" t="s">
        <v>9815</v>
      </c>
      <c r="B1043" s="16" t="s">
        <v>649</v>
      </c>
      <c r="C1043" s="16" t="s">
        <v>3160</v>
      </c>
      <c r="D1043" s="16" t="s">
        <v>42</v>
      </c>
      <c r="E1043" s="16" t="s">
        <v>34</v>
      </c>
      <c r="F1043" s="16" t="s">
        <v>3185</v>
      </c>
      <c r="G1043" s="16" t="s">
        <v>8802</v>
      </c>
      <c r="H1043" s="19">
        <v>43571.714745370373</v>
      </c>
      <c r="I1043" s="19">
        <v>43572.5</v>
      </c>
      <c r="J1043" s="20">
        <v>0.74041666666666661</v>
      </c>
    </row>
    <row r="1044" spans="1:10" x14ac:dyDescent="0.25">
      <c r="A1044" s="16" t="s">
        <v>9816</v>
      </c>
      <c r="B1044" s="16" t="s">
        <v>528</v>
      </c>
      <c r="C1044" s="16" t="s">
        <v>3160</v>
      </c>
      <c r="D1044" s="16" t="s">
        <v>32</v>
      </c>
      <c r="E1044" s="16" t="s">
        <v>14</v>
      </c>
      <c r="F1044" s="16" t="s">
        <v>3180</v>
      </c>
      <c r="G1044" s="16" t="s">
        <v>8802</v>
      </c>
      <c r="H1044" s="19">
        <v>43571.400682870371</v>
      </c>
      <c r="I1044" s="19">
        <v>43572.5</v>
      </c>
      <c r="J1044" s="20">
        <v>0.74041666666666661</v>
      </c>
    </row>
    <row r="1045" spans="1:10" x14ac:dyDescent="0.25">
      <c r="A1045" s="16" t="s">
        <v>9817</v>
      </c>
      <c r="B1045" s="16" t="s">
        <v>328</v>
      </c>
      <c r="C1045" s="16" t="s">
        <v>3160</v>
      </c>
      <c r="D1045" s="16" t="s">
        <v>25</v>
      </c>
      <c r="E1045" s="16" t="s">
        <v>14</v>
      </c>
      <c r="F1045" s="16" t="s">
        <v>3180</v>
      </c>
      <c r="G1045" s="16" t="s">
        <v>8802</v>
      </c>
      <c r="H1045" s="19">
        <v>43571.716053240743</v>
      </c>
      <c r="I1045" s="19">
        <v>43572.5</v>
      </c>
      <c r="J1045" s="20">
        <v>0.74041666666666661</v>
      </c>
    </row>
    <row r="1046" spans="1:10" x14ac:dyDescent="0.25">
      <c r="A1046" s="16" t="s">
        <v>9818</v>
      </c>
      <c r="B1046" s="16" t="s">
        <v>617</v>
      </c>
      <c r="C1046" s="16" t="s">
        <v>3160</v>
      </c>
      <c r="D1046" s="16" t="s">
        <v>31</v>
      </c>
      <c r="E1046" s="16" t="s">
        <v>14</v>
      </c>
      <c r="F1046" s="16" t="s">
        <v>3180</v>
      </c>
      <c r="G1046" s="16" t="s">
        <v>8802</v>
      </c>
      <c r="H1046" s="19">
        <v>43571.453668981485</v>
      </c>
      <c r="I1046" s="19">
        <v>43572.5</v>
      </c>
      <c r="J1046" s="20">
        <v>0.74041666666666661</v>
      </c>
    </row>
    <row r="1047" spans="1:10" x14ac:dyDescent="0.25">
      <c r="A1047" s="16" t="s">
        <v>9819</v>
      </c>
      <c r="B1047" s="16" t="s">
        <v>822</v>
      </c>
      <c r="C1047" s="16" t="s">
        <v>3160</v>
      </c>
      <c r="D1047" s="16" t="s">
        <v>42</v>
      </c>
      <c r="E1047" s="16" t="s">
        <v>24</v>
      </c>
      <c r="F1047" s="16" t="s">
        <v>3183</v>
      </c>
      <c r="G1047" s="16" t="s">
        <v>8802</v>
      </c>
      <c r="H1047" s="19">
        <v>43571.722569444442</v>
      </c>
      <c r="I1047" s="19">
        <v>43572.5</v>
      </c>
      <c r="J1047" s="20">
        <v>0.74041666666666661</v>
      </c>
    </row>
    <row r="1048" spans="1:10" x14ac:dyDescent="0.25">
      <c r="A1048" s="16" t="s">
        <v>9820</v>
      </c>
      <c r="B1048" s="16" t="s">
        <v>3280</v>
      </c>
      <c r="C1048" s="16" t="s">
        <v>3160</v>
      </c>
      <c r="D1048" s="16" t="s">
        <v>42</v>
      </c>
      <c r="E1048" s="16" t="s">
        <v>23</v>
      </c>
      <c r="F1048" s="16" t="s">
        <v>3183</v>
      </c>
      <c r="G1048" s="16" t="s">
        <v>8802</v>
      </c>
      <c r="H1048" s="19">
        <v>43571.372899305556</v>
      </c>
      <c r="I1048" s="19">
        <v>43572.5</v>
      </c>
      <c r="J1048" s="20">
        <v>0.74041666666666661</v>
      </c>
    </row>
    <row r="1049" spans="1:10" x14ac:dyDescent="0.25">
      <c r="A1049" s="16" t="s">
        <v>9821</v>
      </c>
      <c r="B1049" s="16" t="s">
        <v>310</v>
      </c>
      <c r="C1049" s="16" t="s">
        <v>3160</v>
      </c>
      <c r="D1049" s="16" t="s">
        <v>31</v>
      </c>
      <c r="E1049" s="16" t="s">
        <v>8</v>
      </c>
      <c r="F1049" s="16" t="s">
        <v>3180</v>
      </c>
      <c r="G1049" s="16" t="s">
        <v>8802</v>
      </c>
      <c r="H1049" s="19">
        <v>43571.732986111114</v>
      </c>
      <c r="I1049" s="19">
        <v>43572.5</v>
      </c>
      <c r="J1049" s="20">
        <v>0.74041666666666661</v>
      </c>
    </row>
    <row r="1050" spans="1:10" x14ac:dyDescent="0.25">
      <c r="A1050" s="16" t="s">
        <v>9822</v>
      </c>
      <c r="B1050" s="16" t="s">
        <v>793</v>
      </c>
      <c r="C1050" s="16" t="s">
        <v>3160</v>
      </c>
      <c r="D1050" s="16" t="s">
        <v>44</v>
      </c>
      <c r="E1050" s="16" t="s">
        <v>24</v>
      </c>
      <c r="F1050" s="16" t="s">
        <v>3183</v>
      </c>
      <c r="G1050" s="16" t="s">
        <v>8802</v>
      </c>
      <c r="H1050" s="19">
        <v>43571.427743055552</v>
      </c>
      <c r="I1050" s="19">
        <v>43572.5</v>
      </c>
      <c r="J1050" s="20">
        <v>0.74041666666666661</v>
      </c>
    </row>
    <row r="1051" spans="1:10" x14ac:dyDescent="0.25">
      <c r="A1051" s="16" t="s">
        <v>9823</v>
      </c>
      <c r="B1051" s="16" t="s">
        <v>3342</v>
      </c>
      <c r="C1051" s="16" t="s">
        <v>3160</v>
      </c>
      <c r="D1051" s="16" t="s">
        <v>30</v>
      </c>
      <c r="E1051" s="16" t="s">
        <v>38</v>
      </c>
      <c r="F1051" s="16" t="s">
        <v>3182</v>
      </c>
      <c r="G1051" s="16" t="s">
        <v>8802</v>
      </c>
      <c r="H1051" s="19">
        <v>43571.737858796296</v>
      </c>
      <c r="I1051" s="19">
        <v>43572.5</v>
      </c>
      <c r="J1051" s="20">
        <v>0.74041666666666661</v>
      </c>
    </row>
    <row r="1052" spans="1:10" x14ac:dyDescent="0.25">
      <c r="A1052" s="16" t="s">
        <v>9824</v>
      </c>
      <c r="B1052" s="16" t="s">
        <v>437</v>
      </c>
      <c r="C1052" s="16" t="s">
        <v>3160</v>
      </c>
      <c r="D1052" s="16" t="s">
        <v>28</v>
      </c>
      <c r="E1052" s="16" t="s">
        <v>13</v>
      </c>
      <c r="F1052" s="16" t="s">
        <v>3181</v>
      </c>
      <c r="G1052" s="16" t="s">
        <v>8802</v>
      </c>
      <c r="H1052" s="19">
        <v>43571.380011574074</v>
      </c>
      <c r="I1052" s="19">
        <v>43572.5</v>
      </c>
      <c r="J1052" s="20">
        <v>0.74041666666666661</v>
      </c>
    </row>
    <row r="1053" spans="1:10" x14ac:dyDescent="0.25">
      <c r="A1053" s="16" t="s">
        <v>9825</v>
      </c>
      <c r="B1053" s="16" t="s">
        <v>832</v>
      </c>
      <c r="C1053" s="16" t="s">
        <v>3160</v>
      </c>
      <c r="D1053" s="16" t="s">
        <v>43</v>
      </c>
      <c r="E1053" s="16" t="s">
        <v>39</v>
      </c>
      <c r="F1053" s="16" t="s">
        <v>3181</v>
      </c>
      <c r="G1053" s="16" t="s">
        <v>8802</v>
      </c>
      <c r="H1053" s="19">
        <v>43571.740520833337</v>
      </c>
      <c r="I1053" s="19">
        <v>43572.5</v>
      </c>
      <c r="J1053" s="20">
        <v>0.74041666666666661</v>
      </c>
    </row>
    <row r="1054" spans="1:10" x14ac:dyDescent="0.25">
      <c r="A1054" s="16" t="s">
        <v>9826</v>
      </c>
      <c r="B1054" s="16" t="s">
        <v>909</v>
      </c>
      <c r="C1054" s="16" t="s">
        <v>3160</v>
      </c>
      <c r="D1054" s="16" t="s">
        <v>32</v>
      </c>
      <c r="E1054" s="16" t="s">
        <v>34</v>
      </c>
      <c r="F1054" s="16" t="s">
        <v>3185</v>
      </c>
      <c r="G1054" s="16" t="s">
        <v>8802</v>
      </c>
      <c r="H1054" s="19">
        <v>43571.33326388889</v>
      </c>
      <c r="I1054" s="19">
        <v>43572.5</v>
      </c>
      <c r="J1054" s="20">
        <v>0.74041666666666661</v>
      </c>
    </row>
    <row r="1055" spans="1:10" x14ac:dyDescent="0.25">
      <c r="A1055" s="16" t="s">
        <v>9827</v>
      </c>
      <c r="B1055" s="16" t="s">
        <v>374</v>
      </c>
      <c r="C1055" s="16" t="s">
        <v>3160</v>
      </c>
      <c r="D1055" s="16" t="s">
        <v>21</v>
      </c>
      <c r="E1055" s="16" t="s">
        <v>10</v>
      </c>
      <c r="F1055" s="16" t="s">
        <v>3182</v>
      </c>
      <c r="G1055" s="16" t="s">
        <v>8802</v>
      </c>
      <c r="H1055" s="19">
        <v>43571.743923611109</v>
      </c>
      <c r="I1055" s="19">
        <v>43572.5</v>
      </c>
      <c r="J1055" s="20">
        <v>0.74041666666666661</v>
      </c>
    </row>
    <row r="1056" spans="1:10" x14ac:dyDescent="0.25">
      <c r="A1056" s="16" t="s">
        <v>9828</v>
      </c>
      <c r="B1056" s="16" t="s">
        <v>309</v>
      </c>
      <c r="C1056" s="16" t="s">
        <v>3163</v>
      </c>
      <c r="D1056" s="16" t="s">
        <v>19</v>
      </c>
      <c r="E1056" s="16" t="s">
        <v>14</v>
      </c>
      <c r="F1056" s="16" t="s">
        <v>3180</v>
      </c>
      <c r="G1056" s="16" t="s">
        <v>8802</v>
      </c>
      <c r="H1056" s="19">
        <v>43566.346967592595</v>
      </c>
      <c r="I1056" s="19">
        <v>43573.5</v>
      </c>
      <c r="J1056" s="20">
        <v>1.7404166666666665</v>
      </c>
    </row>
    <row r="1057" spans="1:10" x14ac:dyDescent="0.25">
      <c r="A1057" s="16" t="s">
        <v>9829</v>
      </c>
      <c r="B1057" s="16" t="s">
        <v>227</v>
      </c>
      <c r="C1057" s="16" t="s">
        <v>3188</v>
      </c>
      <c r="D1057" s="16" t="s">
        <v>19</v>
      </c>
      <c r="E1057" s="16" t="s">
        <v>8</v>
      </c>
      <c r="F1057" s="16" t="s">
        <v>3180</v>
      </c>
      <c r="G1057" s="16" t="s">
        <v>8802</v>
      </c>
      <c r="H1057" s="19">
        <v>43566.469074074077</v>
      </c>
      <c r="I1057" s="19">
        <v>43573.5</v>
      </c>
      <c r="J1057" s="20">
        <v>1.7404166666666665</v>
      </c>
    </row>
    <row r="1058" spans="1:10" x14ac:dyDescent="0.25">
      <c r="A1058" s="16" t="s">
        <v>9830</v>
      </c>
      <c r="B1058" s="16" t="s">
        <v>360</v>
      </c>
      <c r="C1058" s="16" t="s">
        <v>3163</v>
      </c>
      <c r="D1058" s="16" t="s">
        <v>25</v>
      </c>
      <c r="E1058" s="16" t="s">
        <v>14</v>
      </c>
      <c r="F1058" s="16" t="s">
        <v>3180</v>
      </c>
      <c r="G1058" s="16" t="s">
        <v>8802</v>
      </c>
      <c r="H1058" s="19">
        <v>43566.459513888891</v>
      </c>
      <c r="I1058" s="19">
        <v>43573.5</v>
      </c>
      <c r="J1058" s="20">
        <v>1.7404166666666665</v>
      </c>
    </row>
    <row r="1059" spans="1:10" x14ac:dyDescent="0.25">
      <c r="A1059" s="16" t="s">
        <v>9831</v>
      </c>
      <c r="B1059" s="16" t="s">
        <v>280</v>
      </c>
      <c r="C1059" s="16" t="s">
        <v>3188</v>
      </c>
      <c r="D1059" s="16" t="s">
        <v>26</v>
      </c>
      <c r="E1059" s="16" t="s">
        <v>10</v>
      </c>
      <c r="F1059" s="16" t="s">
        <v>3182</v>
      </c>
      <c r="G1059" s="16" t="s">
        <v>8802</v>
      </c>
      <c r="H1059" s="19">
        <v>43566.459641203706</v>
      </c>
      <c r="I1059" s="19">
        <v>43573.5</v>
      </c>
      <c r="J1059" s="20">
        <v>1.7404166666666665</v>
      </c>
    </row>
    <row r="1060" spans="1:10" x14ac:dyDescent="0.25">
      <c r="A1060" s="16" t="s">
        <v>9832</v>
      </c>
      <c r="B1060" s="16" t="s">
        <v>3293</v>
      </c>
      <c r="C1060" s="16" t="s">
        <v>3163</v>
      </c>
      <c r="D1060" s="16" t="s">
        <v>42</v>
      </c>
      <c r="E1060" s="16" t="s">
        <v>23</v>
      </c>
      <c r="F1060" s="16" t="s">
        <v>3183</v>
      </c>
      <c r="G1060" s="16" t="s">
        <v>8802</v>
      </c>
      <c r="H1060" s="19">
        <v>43566.347939814812</v>
      </c>
      <c r="I1060" s="19">
        <v>43573.5</v>
      </c>
      <c r="J1060" s="20">
        <v>1.7404166666666665</v>
      </c>
    </row>
    <row r="1061" spans="1:10" x14ac:dyDescent="0.25">
      <c r="A1061" s="16" t="s">
        <v>9833</v>
      </c>
      <c r="B1061" s="16" t="s">
        <v>238</v>
      </c>
      <c r="C1061" s="16" t="s">
        <v>3163</v>
      </c>
      <c r="D1061" s="16" t="s">
        <v>30</v>
      </c>
      <c r="E1061" s="16" t="s">
        <v>34</v>
      </c>
      <c r="F1061" s="16" t="s">
        <v>3185</v>
      </c>
      <c r="G1061" s="16" t="s">
        <v>8802</v>
      </c>
      <c r="H1061" s="19">
        <v>43566.464062500003</v>
      </c>
      <c r="I1061" s="19">
        <v>43573.5</v>
      </c>
      <c r="J1061" s="20">
        <v>1.7404166666666665</v>
      </c>
    </row>
    <row r="1062" spans="1:10" x14ac:dyDescent="0.25">
      <c r="A1062" s="16" t="s">
        <v>9834</v>
      </c>
      <c r="B1062" s="16" t="s">
        <v>172</v>
      </c>
      <c r="C1062" s="16" t="s">
        <v>3163</v>
      </c>
      <c r="D1062" s="16" t="s">
        <v>31</v>
      </c>
      <c r="E1062" s="16" t="s">
        <v>14</v>
      </c>
      <c r="F1062" s="16" t="s">
        <v>3180</v>
      </c>
      <c r="G1062" s="16" t="s">
        <v>8802</v>
      </c>
      <c r="H1062" s="19">
        <v>43566.348796296297</v>
      </c>
      <c r="I1062" s="19">
        <v>43573.5</v>
      </c>
      <c r="J1062" s="20">
        <v>1.7404166666666665</v>
      </c>
    </row>
    <row r="1063" spans="1:10" x14ac:dyDescent="0.25">
      <c r="A1063" s="16" t="s">
        <v>9835</v>
      </c>
      <c r="B1063" s="16" t="s">
        <v>253</v>
      </c>
      <c r="C1063" s="16" t="s">
        <v>3163</v>
      </c>
      <c r="D1063" s="16" t="s">
        <v>21</v>
      </c>
      <c r="E1063" s="16" t="s">
        <v>8</v>
      </c>
      <c r="F1063" s="16" t="s">
        <v>3180</v>
      </c>
      <c r="G1063" s="16" t="s">
        <v>8802</v>
      </c>
      <c r="H1063" s="19">
        <v>43566.464432870373</v>
      </c>
      <c r="I1063" s="19">
        <v>43573.5</v>
      </c>
      <c r="J1063" s="20">
        <v>1.7404166666666665</v>
      </c>
    </row>
    <row r="1064" spans="1:10" x14ac:dyDescent="0.25">
      <c r="A1064" s="16" t="s">
        <v>9836</v>
      </c>
      <c r="B1064" s="16" t="s">
        <v>510</v>
      </c>
      <c r="C1064" s="16" t="s">
        <v>3188</v>
      </c>
      <c r="D1064" s="16" t="s">
        <v>31</v>
      </c>
      <c r="E1064" s="16" t="s">
        <v>27</v>
      </c>
      <c r="F1064" s="16" t="s">
        <v>3182</v>
      </c>
      <c r="G1064" s="16" t="s">
        <v>8802</v>
      </c>
      <c r="H1064" s="19">
        <v>43566.436145833337</v>
      </c>
      <c r="I1064" s="19">
        <v>43573.5</v>
      </c>
      <c r="J1064" s="20">
        <v>1.7404166666666665</v>
      </c>
    </row>
    <row r="1065" spans="1:10" x14ac:dyDescent="0.25">
      <c r="A1065" s="16" t="s">
        <v>9837</v>
      </c>
      <c r="B1065" s="16" t="s">
        <v>3286</v>
      </c>
      <c r="C1065" s="16" t="s">
        <v>3163</v>
      </c>
      <c r="D1065" s="16" t="s">
        <v>42</v>
      </c>
      <c r="E1065" s="16" t="s">
        <v>40</v>
      </c>
      <c r="F1065" s="16" t="s">
        <v>3180</v>
      </c>
      <c r="G1065" s="16" t="s">
        <v>8802</v>
      </c>
      <c r="H1065" s="19">
        <v>43566.347395833334</v>
      </c>
      <c r="I1065" s="19">
        <v>43573.5</v>
      </c>
      <c r="J1065" s="20">
        <v>1.7404166666666665</v>
      </c>
    </row>
    <row r="1066" spans="1:10" x14ac:dyDescent="0.25">
      <c r="A1066" s="16" t="s">
        <v>9838</v>
      </c>
      <c r="B1066" s="16" t="s">
        <v>185</v>
      </c>
      <c r="C1066" s="16" t="s">
        <v>3163</v>
      </c>
      <c r="D1066" s="16" t="s">
        <v>31</v>
      </c>
      <c r="E1066" s="16" t="s">
        <v>8</v>
      </c>
      <c r="F1066" s="16" t="s">
        <v>3180</v>
      </c>
      <c r="G1066" s="16" t="s">
        <v>8802</v>
      </c>
      <c r="H1066" s="19">
        <v>43565.695671296293</v>
      </c>
      <c r="I1066" s="19">
        <v>43573.5</v>
      </c>
      <c r="J1066" s="20">
        <v>1.7404166666666665</v>
      </c>
    </row>
    <row r="1067" spans="1:10" x14ac:dyDescent="0.25">
      <c r="A1067" s="16" t="s">
        <v>9839</v>
      </c>
      <c r="B1067" s="16" t="s">
        <v>219</v>
      </c>
      <c r="C1067" s="16" t="s">
        <v>3163</v>
      </c>
      <c r="D1067" s="16" t="s">
        <v>16</v>
      </c>
      <c r="E1067" s="16" t="s">
        <v>17</v>
      </c>
      <c r="F1067" s="16" t="s">
        <v>3185</v>
      </c>
      <c r="G1067" s="16" t="s">
        <v>8802</v>
      </c>
      <c r="H1067" s="19">
        <v>43565.528738425928</v>
      </c>
      <c r="I1067" s="19">
        <v>43573.5</v>
      </c>
      <c r="J1067" s="20">
        <v>1.7404166666666665</v>
      </c>
    </row>
    <row r="1068" spans="1:10" x14ac:dyDescent="0.25">
      <c r="A1068" s="16" t="s">
        <v>9840</v>
      </c>
      <c r="B1068" s="16" t="s">
        <v>3362</v>
      </c>
      <c r="C1068" s="16" t="s">
        <v>3188</v>
      </c>
      <c r="D1068" s="16" t="s">
        <v>42</v>
      </c>
      <c r="E1068" s="16" t="s">
        <v>23</v>
      </c>
      <c r="F1068" s="16" t="s">
        <v>3183</v>
      </c>
      <c r="G1068" s="16" t="s">
        <v>8802</v>
      </c>
      <c r="H1068" s="19">
        <v>43566.438773148147</v>
      </c>
      <c r="I1068" s="19">
        <v>43573.5</v>
      </c>
      <c r="J1068" s="20">
        <v>1.7404166666666665</v>
      </c>
    </row>
    <row r="1069" spans="1:10" x14ac:dyDescent="0.25">
      <c r="A1069" s="16" t="s">
        <v>9841</v>
      </c>
      <c r="B1069" s="16" t="s">
        <v>314</v>
      </c>
      <c r="C1069" s="16" t="s">
        <v>3188</v>
      </c>
      <c r="D1069" s="16" t="s">
        <v>21</v>
      </c>
      <c r="E1069" s="16" t="s">
        <v>22</v>
      </c>
      <c r="F1069" s="16" t="s">
        <v>3182</v>
      </c>
      <c r="G1069" s="16" t="s">
        <v>8802</v>
      </c>
      <c r="H1069" s="19">
        <v>43566.355520833335</v>
      </c>
      <c r="I1069" s="19">
        <v>43573.5</v>
      </c>
      <c r="J1069" s="20">
        <v>1.7404166666666665</v>
      </c>
    </row>
    <row r="1070" spans="1:10" x14ac:dyDescent="0.25">
      <c r="A1070" s="16" t="s">
        <v>9842</v>
      </c>
      <c r="B1070" s="16" t="s">
        <v>212</v>
      </c>
      <c r="C1070" s="16" t="s">
        <v>3188</v>
      </c>
      <c r="D1070" s="16" t="s">
        <v>31</v>
      </c>
      <c r="E1070" s="16" t="s">
        <v>8</v>
      </c>
      <c r="F1070" s="16" t="s">
        <v>3180</v>
      </c>
      <c r="G1070" s="16" t="s">
        <v>8802</v>
      </c>
      <c r="H1070" s="19">
        <v>43566.439942129633</v>
      </c>
      <c r="I1070" s="19">
        <v>43573.5</v>
      </c>
      <c r="J1070" s="20">
        <v>1.7404166666666665</v>
      </c>
    </row>
    <row r="1071" spans="1:10" x14ac:dyDescent="0.25">
      <c r="A1071" s="16" t="s">
        <v>9843</v>
      </c>
      <c r="B1071" s="16" t="s">
        <v>127</v>
      </c>
      <c r="C1071" s="16" t="s">
        <v>3162</v>
      </c>
      <c r="D1071" s="16" t="s">
        <v>21</v>
      </c>
      <c r="E1071" s="16" t="s">
        <v>14</v>
      </c>
      <c r="F1071" s="16" t="s">
        <v>3180</v>
      </c>
      <c r="G1071" s="16" t="s">
        <v>8802</v>
      </c>
      <c r="H1071" s="19">
        <v>43564.292511574073</v>
      </c>
      <c r="I1071" s="19">
        <v>43573.5</v>
      </c>
      <c r="J1071" s="20">
        <v>1.7404166666666665</v>
      </c>
    </row>
    <row r="1072" spans="1:10" x14ac:dyDescent="0.25">
      <c r="A1072" s="16" t="s">
        <v>9844</v>
      </c>
      <c r="B1072" s="16" t="s">
        <v>262</v>
      </c>
      <c r="C1072" s="16" t="s">
        <v>3188</v>
      </c>
      <c r="D1072" s="16" t="s">
        <v>25</v>
      </c>
      <c r="E1072" s="16" t="s">
        <v>13</v>
      </c>
      <c r="F1072" s="16" t="s">
        <v>3181</v>
      </c>
      <c r="G1072" s="16" t="s">
        <v>8802</v>
      </c>
      <c r="H1072" s="19">
        <v>43566.440775462965</v>
      </c>
      <c r="I1072" s="19">
        <v>43573.5</v>
      </c>
      <c r="J1072" s="20">
        <v>1.7404166666666665</v>
      </c>
    </row>
    <row r="1073" spans="1:10" x14ac:dyDescent="0.25">
      <c r="A1073" s="16" t="s">
        <v>9845</v>
      </c>
      <c r="B1073" s="16" t="s">
        <v>338</v>
      </c>
      <c r="C1073" s="16" t="s">
        <v>3188</v>
      </c>
      <c r="D1073" s="16" t="s">
        <v>25</v>
      </c>
      <c r="E1073" s="16" t="s">
        <v>13</v>
      </c>
      <c r="F1073" s="16" t="s">
        <v>3181</v>
      </c>
      <c r="G1073" s="16" t="s">
        <v>8802</v>
      </c>
      <c r="H1073" s="19">
        <v>43565.583553240744</v>
      </c>
      <c r="I1073" s="19">
        <v>43573.5</v>
      </c>
      <c r="J1073" s="20">
        <v>1.7404166666666665</v>
      </c>
    </row>
    <row r="1074" spans="1:10" x14ac:dyDescent="0.25">
      <c r="A1074" s="16" t="s">
        <v>9846</v>
      </c>
      <c r="B1074" s="16" t="s">
        <v>625</v>
      </c>
      <c r="C1074" s="16" t="s">
        <v>3163</v>
      </c>
      <c r="D1074" s="16" t="s">
        <v>31</v>
      </c>
      <c r="E1074" s="16" t="s">
        <v>9</v>
      </c>
      <c r="F1074" s="16" t="s">
        <v>3184</v>
      </c>
      <c r="G1074" s="16" t="s">
        <v>8802</v>
      </c>
      <c r="H1074" s="19">
        <v>43566.441562499997</v>
      </c>
      <c r="I1074" s="19">
        <v>43573.5</v>
      </c>
      <c r="J1074" s="20">
        <v>1.7404166666666665</v>
      </c>
    </row>
    <row r="1075" spans="1:10" x14ac:dyDescent="0.25">
      <c r="A1075" s="16" t="s">
        <v>9847</v>
      </c>
      <c r="B1075" s="16" t="s">
        <v>260</v>
      </c>
      <c r="C1075" s="16" t="s">
        <v>3163</v>
      </c>
      <c r="D1075" s="16" t="s">
        <v>31</v>
      </c>
      <c r="E1075" s="16" t="s">
        <v>14</v>
      </c>
      <c r="F1075" s="16" t="s">
        <v>3180</v>
      </c>
      <c r="G1075" s="16" t="s">
        <v>8802</v>
      </c>
      <c r="H1075" s="19">
        <v>43565.592164351852</v>
      </c>
      <c r="I1075" s="19">
        <v>43573.5</v>
      </c>
      <c r="J1075" s="20">
        <v>1.7404166666666665</v>
      </c>
    </row>
    <row r="1076" spans="1:10" x14ac:dyDescent="0.25">
      <c r="A1076" s="16" t="s">
        <v>9848</v>
      </c>
      <c r="B1076" s="16" t="s">
        <v>195</v>
      </c>
      <c r="C1076" s="16" t="s">
        <v>3188</v>
      </c>
      <c r="D1076" s="16" t="s">
        <v>21</v>
      </c>
      <c r="E1076" s="16" t="s">
        <v>22</v>
      </c>
      <c r="F1076" s="16" t="s">
        <v>3182</v>
      </c>
      <c r="G1076" s="16" t="s">
        <v>8802</v>
      </c>
      <c r="H1076" s="19">
        <v>43566.443912037037</v>
      </c>
      <c r="I1076" s="19">
        <v>43573.5</v>
      </c>
      <c r="J1076" s="20">
        <v>1.7404166666666665</v>
      </c>
    </row>
    <row r="1077" spans="1:10" x14ac:dyDescent="0.25">
      <c r="A1077" s="16" t="s">
        <v>9849</v>
      </c>
      <c r="B1077" s="16" t="s">
        <v>144</v>
      </c>
      <c r="C1077" s="16" t="s">
        <v>3162</v>
      </c>
      <c r="D1077" s="16" t="s">
        <v>12</v>
      </c>
      <c r="E1077" s="16" t="s">
        <v>14</v>
      </c>
      <c r="F1077" s="16" t="s">
        <v>3180</v>
      </c>
      <c r="G1077" s="16" t="s">
        <v>8802</v>
      </c>
      <c r="H1077" s="19">
        <v>43563.842395833337</v>
      </c>
      <c r="I1077" s="19">
        <v>43573.5</v>
      </c>
      <c r="J1077" s="20">
        <v>1.7404166666666665</v>
      </c>
    </row>
    <row r="1078" spans="1:10" x14ac:dyDescent="0.25">
      <c r="A1078" s="16" t="s">
        <v>9850</v>
      </c>
      <c r="B1078" s="16" t="s">
        <v>196</v>
      </c>
      <c r="C1078" s="16" t="s">
        <v>3188</v>
      </c>
      <c r="D1078" s="16" t="s">
        <v>25</v>
      </c>
      <c r="E1078" s="16" t="s">
        <v>13</v>
      </c>
      <c r="F1078" s="16" t="s">
        <v>3181</v>
      </c>
      <c r="G1078" s="16" t="s">
        <v>8802</v>
      </c>
      <c r="H1078" s="19">
        <v>43566.444537037038</v>
      </c>
      <c r="I1078" s="19">
        <v>43573.5</v>
      </c>
      <c r="J1078" s="20">
        <v>1.7404166666666665</v>
      </c>
    </row>
    <row r="1079" spans="1:10" x14ac:dyDescent="0.25">
      <c r="A1079" s="16" t="s">
        <v>9851</v>
      </c>
      <c r="B1079" s="16" t="s">
        <v>251</v>
      </c>
      <c r="C1079" s="16" t="s">
        <v>3188</v>
      </c>
      <c r="D1079" s="16" t="s">
        <v>19</v>
      </c>
      <c r="E1079" s="16" t="s">
        <v>13</v>
      </c>
      <c r="F1079" s="16" t="s">
        <v>3181</v>
      </c>
      <c r="G1079" s="16" t="s">
        <v>8802</v>
      </c>
      <c r="H1079" s="19">
        <v>43566.369525462964</v>
      </c>
      <c r="I1079" s="19">
        <v>43573.5</v>
      </c>
      <c r="J1079" s="20">
        <v>1.7404166666666665</v>
      </c>
    </row>
    <row r="1080" spans="1:10" x14ac:dyDescent="0.25">
      <c r="A1080" s="16" t="s">
        <v>9852</v>
      </c>
      <c r="B1080" s="16" t="s">
        <v>737</v>
      </c>
      <c r="C1080" s="16" t="s">
        <v>3188</v>
      </c>
      <c r="D1080" s="16" t="s">
        <v>21</v>
      </c>
      <c r="E1080" s="16" t="s">
        <v>8</v>
      </c>
      <c r="F1080" s="16" t="s">
        <v>3180</v>
      </c>
      <c r="G1080" s="16" t="s">
        <v>8802</v>
      </c>
      <c r="H1080" s="19">
        <v>43566.446342592593</v>
      </c>
      <c r="I1080" s="19">
        <v>43573.5</v>
      </c>
      <c r="J1080" s="20">
        <v>1.7404166666666665</v>
      </c>
    </row>
    <row r="1081" spans="1:10" x14ac:dyDescent="0.25">
      <c r="A1081" s="16" t="s">
        <v>9853</v>
      </c>
      <c r="B1081" s="16" t="s">
        <v>76</v>
      </c>
      <c r="C1081" s="16" t="s">
        <v>3163</v>
      </c>
      <c r="D1081" s="16" t="s">
        <v>19</v>
      </c>
      <c r="E1081" s="16" t="s">
        <v>8</v>
      </c>
      <c r="F1081" s="16" t="s">
        <v>3180</v>
      </c>
      <c r="G1081" s="16" t="s">
        <v>8802</v>
      </c>
      <c r="H1081" s="19">
        <v>43566.371446759258</v>
      </c>
      <c r="I1081" s="19">
        <v>43573.5</v>
      </c>
      <c r="J1081" s="20">
        <v>1.7404166666666665</v>
      </c>
    </row>
    <row r="1082" spans="1:10" x14ac:dyDescent="0.25">
      <c r="A1082" s="16" t="s">
        <v>9854</v>
      </c>
      <c r="B1082" s="16" t="s">
        <v>228</v>
      </c>
      <c r="C1082" s="16" t="s">
        <v>3188</v>
      </c>
      <c r="D1082" s="16" t="s">
        <v>25</v>
      </c>
      <c r="E1082" s="16" t="s">
        <v>14</v>
      </c>
      <c r="F1082" s="16" t="s">
        <v>3180</v>
      </c>
      <c r="G1082" s="16" t="s">
        <v>8802</v>
      </c>
      <c r="H1082" s="19">
        <v>43566.446562500001</v>
      </c>
      <c r="I1082" s="19">
        <v>43573.5</v>
      </c>
      <c r="J1082" s="20">
        <v>1.7404166666666665</v>
      </c>
    </row>
    <row r="1083" spans="1:10" x14ac:dyDescent="0.25">
      <c r="A1083" s="16" t="s">
        <v>9855</v>
      </c>
      <c r="B1083" s="16" t="s">
        <v>69</v>
      </c>
      <c r="C1083" s="16" t="s">
        <v>3163</v>
      </c>
      <c r="D1083" s="16" t="s">
        <v>21</v>
      </c>
      <c r="E1083" s="16" t="s">
        <v>8</v>
      </c>
      <c r="F1083" s="16" t="s">
        <v>3180</v>
      </c>
      <c r="G1083" s="16" t="s">
        <v>8802</v>
      </c>
      <c r="H1083" s="19">
        <v>43565.621331018519</v>
      </c>
      <c r="I1083" s="19">
        <v>43573.5</v>
      </c>
      <c r="J1083" s="20">
        <v>1.7404166666666665</v>
      </c>
    </row>
    <row r="1084" spans="1:10" x14ac:dyDescent="0.25">
      <c r="A1084" s="16" t="s">
        <v>9856</v>
      </c>
      <c r="B1084" s="16" t="s">
        <v>93</v>
      </c>
      <c r="C1084" s="16" t="s">
        <v>3188</v>
      </c>
      <c r="D1084" s="16" t="s">
        <v>19</v>
      </c>
      <c r="E1084" s="16" t="s">
        <v>8</v>
      </c>
      <c r="F1084" s="16" t="s">
        <v>3180</v>
      </c>
      <c r="G1084" s="16" t="s">
        <v>8802</v>
      </c>
      <c r="H1084" s="19">
        <v>43566.446643518517</v>
      </c>
      <c r="I1084" s="19">
        <v>43573.5</v>
      </c>
      <c r="J1084" s="20">
        <v>1.7404166666666665</v>
      </c>
    </row>
    <row r="1085" spans="1:10" x14ac:dyDescent="0.25">
      <c r="A1085" s="16" t="s">
        <v>9857</v>
      </c>
      <c r="B1085" s="16" t="s">
        <v>754</v>
      </c>
      <c r="C1085" s="16" t="s">
        <v>3188</v>
      </c>
      <c r="D1085" s="16" t="s">
        <v>26</v>
      </c>
      <c r="E1085" s="16" t="s">
        <v>27</v>
      </c>
      <c r="F1085" s="16" t="s">
        <v>3182</v>
      </c>
      <c r="G1085" s="16" t="s">
        <v>8802</v>
      </c>
      <c r="H1085" s="19">
        <v>43566.374502314815</v>
      </c>
      <c r="I1085" s="19">
        <v>43573.5</v>
      </c>
      <c r="J1085" s="20">
        <v>1.7404166666666665</v>
      </c>
    </row>
    <row r="1086" spans="1:10" x14ac:dyDescent="0.25">
      <c r="A1086" s="16" t="s">
        <v>9858</v>
      </c>
      <c r="B1086" s="16" t="s">
        <v>48</v>
      </c>
      <c r="C1086" s="16" t="s">
        <v>3163</v>
      </c>
      <c r="D1086" s="16" t="s">
        <v>21</v>
      </c>
      <c r="E1086" s="16" t="s">
        <v>8</v>
      </c>
      <c r="F1086" s="16" t="s">
        <v>3180</v>
      </c>
      <c r="G1086" s="16" t="s">
        <v>8802</v>
      </c>
      <c r="H1086" s="19">
        <v>43566.448449074072</v>
      </c>
      <c r="I1086" s="19">
        <v>43573.5</v>
      </c>
      <c r="J1086" s="20">
        <v>1.7404166666666665</v>
      </c>
    </row>
    <row r="1087" spans="1:10" x14ac:dyDescent="0.25">
      <c r="A1087" s="16" t="s">
        <v>9859</v>
      </c>
      <c r="B1087" s="16" t="s">
        <v>185</v>
      </c>
      <c r="C1087" s="16" t="s">
        <v>3163</v>
      </c>
      <c r="D1087" s="16" t="s">
        <v>19</v>
      </c>
      <c r="E1087" s="16" t="s">
        <v>8</v>
      </c>
      <c r="F1087" s="16" t="s">
        <v>3180</v>
      </c>
      <c r="G1087" s="16" t="s">
        <v>8802</v>
      </c>
      <c r="H1087" s="19">
        <v>43566.374710648146</v>
      </c>
      <c r="I1087" s="19">
        <v>43573.5</v>
      </c>
      <c r="J1087" s="20">
        <v>1.7404166666666665</v>
      </c>
    </row>
    <row r="1088" spans="1:10" x14ac:dyDescent="0.25">
      <c r="A1088" s="16" t="s">
        <v>9860</v>
      </c>
      <c r="B1088" s="16" t="s">
        <v>286</v>
      </c>
      <c r="C1088" s="16" t="s">
        <v>3188</v>
      </c>
      <c r="D1088" s="16" t="s">
        <v>21</v>
      </c>
      <c r="E1088" s="16" t="s">
        <v>9</v>
      </c>
      <c r="F1088" s="16" t="s">
        <v>3184</v>
      </c>
      <c r="G1088" s="16" t="s">
        <v>8802</v>
      </c>
      <c r="H1088" s="19">
        <v>43566.450150462966</v>
      </c>
      <c r="I1088" s="19">
        <v>43573.5</v>
      </c>
      <c r="J1088" s="20">
        <v>1.7404166666666665</v>
      </c>
    </row>
    <row r="1089" spans="1:10" x14ac:dyDescent="0.25">
      <c r="A1089" s="16" t="s">
        <v>9861</v>
      </c>
      <c r="B1089" s="16" t="s">
        <v>105</v>
      </c>
      <c r="C1089" s="16" t="s">
        <v>3188</v>
      </c>
      <c r="D1089" s="16" t="s">
        <v>7</v>
      </c>
      <c r="E1089" s="16" t="s">
        <v>27</v>
      </c>
      <c r="F1089" s="16" t="s">
        <v>3182</v>
      </c>
      <c r="G1089" s="16" t="s">
        <v>8802</v>
      </c>
      <c r="H1089" s="19">
        <v>43566.374907407408</v>
      </c>
      <c r="I1089" s="19">
        <v>43573.5</v>
      </c>
      <c r="J1089" s="20">
        <v>1.7404166666666665</v>
      </c>
    </row>
    <row r="1090" spans="1:10" x14ac:dyDescent="0.25">
      <c r="A1090" s="16" t="s">
        <v>9862</v>
      </c>
      <c r="B1090" s="16" t="s">
        <v>265</v>
      </c>
      <c r="C1090" s="16" t="s">
        <v>3188</v>
      </c>
      <c r="D1090" s="16" t="s">
        <v>19</v>
      </c>
      <c r="E1090" s="16" t="s">
        <v>9</v>
      </c>
      <c r="F1090" s="16" t="s">
        <v>3184</v>
      </c>
      <c r="G1090" s="16" t="s">
        <v>8802</v>
      </c>
      <c r="H1090" s="19">
        <v>43566.451631944445</v>
      </c>
      <c r="I1090" s="19">
        <v>43573.5</v>
      </c>
      <c r="J1090" s="20">
        <v>1.7404166666666665</v>
      </c>
    </row>
    <row r="1091" spans="1:10" x14ac:dyDescent="0.25">
      <c r="A1091" s="16" t="s">
        <v>9863</v>
      </c>
      <c r="B1091" s="16" t="s">
        <v>487</v>
      </c>
      <c r="C1091" s="16" t="s">
        <v>3188</v>
      </c>
      <c r="D1091" s="16" t="s">
        <v>21</v>
      </c>
      <c r="E1091" s="16" t="s">
        <v>9</v>
      </c>
      <c r="F1091" s="16" t="s">
        <v>3184</v>
      </c>
      <c r="G1091" s="16" t="s">
        <v>8802</v>
      </c>
      <c r="H1091" s="19">
        <v>43566.375</v>
      </c>
      <c r="I1091" s="19">
        <v>43573.5</v>
      </c>
      <c r="J1091" s="20">
        <v>1.7404166666666665</v>
      </c>
    </row>
    <row r="1092" spans="1:10" x14ac:dyDescent="0.25">
      <c r="A1092" s="16" t="s">
        <v>9864</v>
      </c>
      <c r="B1092" s="16" t="s">
        <v>254</v>
      </c>
      <c r="C1092" s="16" t="s">
        <v>3188</v>
      </c>
      <c r="D1092" s="16" t="s">
        <v>19</v>
      </c>
      <c r="E1092" s="16" t="s">
        <v>10</v>
      </c>
      <c r="F1092" s="16" t="s">
        <v>3182</v>
      </c>
      <c r="G1092" s="16" t="s">
        <v>8802</v>
      </c>
      <c r="H1092" s="19">
        <v>43566.452256944445</v>
      </c>
      <c r="I1092" s="19">
        <v>43573.5</v>
      </c>
      <c r="J1092" s="20">
        <v>1.7404166666666665</v>
      </c>
    </row>
    <row r="1093" spans="1:10" x14ac:dyDescent="0.25">
      <c r="A1093" s="16" t="s">
        <v>9865</v>
      </c>
      <c r="B1093" s="16" t="s">
        <v>3329</v>
      </c>
      <c r="C1093" s="16" t="s">
        <v>3188</v>
      </c>
      <c r="D1093" s="16" t="s">
        <v>30</v>
      </c>
      <c r="E1093" s="16" t="s">
        <v>23</v>
      </c>
      <c r="F1093" s="16" t="s">
        <v>3183</v>
      </c>
      <c r="G1093" s="16" t="s">
        <v>8802</v>
      </c>
      <c r="H1093" s="19">
        <v>43566.375081018516</v>
      </c>
      <c r="I1093" s="19">
        <v>43573.5</v>
      </c>
      <c r="J1093" s="20">
        <v>1.7404166666666665</v>
      </c>
    </row>
    <row r="1094" spans="1:10" x14ac:dyDescent="0.25">
      <c r="A1094" s="16" t="s">
        <v>9866</v>
      </c>
      <c r="B1094" s="16" t="s">
        <v>699</v>
      </c>
      <c r="C1094" s="16" t="s">
        <v>3188</v>
      </c>
      <c r="D1094" s="16" t="s">
        <v>19</v>
      </c>
      <c r="E1094" s="16" t="s">
        <v>8</v>
      </c>
      <c r="F1094" s="16" t="s">
        <v>3180</v>
      </c>
      <c r="G1094" s="16" t="s">
        <v>8802</v>
      </c>
      <c r="H1094" s="19">
        <v>43566.45244212963</v>
      </c>
      <c r="I1094" s="19">
        <v>43573.5</v>
      </c>
      <c r="J1094" s="20">
        <v>1.7404166666666665</v>
      </c>
    </row>
    <row r="1095" spans="1:10" x14ac:dyDescent="0.25">
      <c r="A1095" s="16" t="s">
        <v>9867</v>
      </c>
      <c r="B1095" s="16" t="s">
        <v>3331</v>
      </c>
      <c r="C1095" s="16" t="s">
        <v>3188</v>
      </c>
      <c r="D1095" s="16" t="s">
        <v>30</v>
      </c>
      <c r="E1095" s="16" t="s">
        <v>23</v>
      </c>
      <c r="F1095" s="16" t="s">
        <v>3183</v>
      </c>
      <c r="G1095" s="16" t="s">
        <v>8802</v>
      </c>
      <c r="H1095" s="19">
        <v>43566.375254629631</v>
      </c>
      <c r="I1095" s="19">
        <v>43573.5</v>
      </c>
      <c r="J1095" s="20">
        <v>1.7404166666666665</v>
      </c>
    </row>
    <row r="1096" spans="1:10" x14ac:dyDescent="0.25">
      <c r="A1096" s="16" t="s">
        <v>9868</v>
      </c>
      <c r="B1096" s="16" t="s">
        <v>569</v>
      </c>
      <c r="C1096" s="16" t="s">
        <v>3188</v>
      </c>
      <c r="D1096" s="16" t="s">
        <v>16</v>
      </c>
      <c r="E1096" s="16" t="s">
        <v>24</v>
      </c>
      <c r="F1096" s="16" t="s">
        <v>3183</v>
      </c>
      <c r="G1096" s="16" t="s">
        <v>8802</v>
      </c>
      <c r="H1096" s="19">
        <v>43566.454293981478</v>
      </c>
      <c r="I1096" s="19">
        <v>43573.5</v>
      </c>
      <c r="J1096" s="20">
        <v>1.7404166666666665</v>
      </c>
    </row>
    <row r="1097" spans="1:10" x14ac:dyDescent="0.25">
      <c r="A1097" s="16" t="s">
        <v>9869</v>
      </c>
      <c r="B1097" s="16" t="s">
        <v>125</v>
      </c>
      <c r="C1097" s="16" t="s">
        <v>3188</v>
      </c>
      <c r="D1097" s="16" t="s">
        <v>7</v>
      </c>
      <c r="E1097" s="16" t="s">
        <v>10</v>
      </c>
      <c r="F1097" s="16" t="s">
        <v>3182</v>
      </c>
      <c r="G1097" s="16" t="s">
        <v>8802</v>
      </c>
      <c r="H1097" s="19">
        <v>43566.376979166664</v>
      </c>
      <c r="I1097" s="19">
        <v>43573.5</v>
      </c>
      <c r="J1097" s="20">
        <v>1.7404166666666665</v>
      </c>
    </row>
    <row r="1098" spans="1:10" x14ac:dyDescent="0.25">
      <c r="A1098" s="16" t="s">
        <v>9870</v>
      </c>
      <c r="B1098" s="16" t="s">
        <v>328</v>
      </c>
      <c r="C1098" s="16" t="s">
        <v>3188</v>
      </c>
      <c r="D1098" s="16" t="s">
        <v>20</v>
      </c>
      <c r="E1098" s="16" t="s">
        <v>14</v>
      </c>
      <c r="F1098" s="16" t="s">
        <v>3180</v>
      </c>
      <c r="G1098" s="16" t="s">
        <v>8802</v>
      </c>
      <c r="H1098" s="19">
        <v>43566.455879629626</v>
      </c>
      <c r="I1098" s="19">
        <v>43573.5</v>
      </c>
      <c r="J1098" s="20">
        <v>1.7404166666666665</v>
      </c>
    </row>
    <row r="1099" spans="1:10" x14ac:dyDescent="0.25">
      <c r="A1099" s="16" t="s">
        <v>9871</v>
      </c>
      <c r="B1099" s="16" t="s">
        <v>349</v>
      </c>
      <c r="C1099" s="16" t="s">
        <v>3188</v>
      </c>
      <c r="D1099" s="16" t="s">
        <v>31</v>
      </c>
      <c r="E1099" s="16" t="s">
        <v>9</v>
      </c>
      <c r="F1099" s="16" t="s">
        <v>3184</v>
      </c>
      <c r="G1099" s="16" t="s">
        <v>8802</v>
      </c>
      <c r="H1099" s="19">
        <v>43566.377129629633</v>
      </c>
      <c r="I1099" s="19">
        <v>43573.5</v>
      </c>
      <c r="J1099" s="20">
        <v>1.7404166666666665</v>
      </c>
    </row>
    <row r="1100" spans="1:10" x14ac:dyDescent="0.25">
      <c r="A1100" s="16" t="s">
        <v>9872</v>
      </c>
      <c r="B1100" s="16" t="s">
        <v>311</v>
      </c>
      <c r="C1100" s="16" t="s">
        <v>3188</v>
      </c>
      <c r="D1100" s="16" t="s">
        <v>21</v>
      </c>
      <c r="E1100" s="16" t="s">
        <v>8</v>
      </c>
      <c r="F1100" s="16" t="s">
        <v>3180</v>
      </c>
      <c r="G1100" s="16" t="s">
        <v>8802</v>
      </c>
      <c r="H1100" s="19">
        <v>43566.457083333335</v>
      </c>
      <c r="I1100" s="19">
        <v>43573.5</v>
      </c>
      <c r="J1100" s="20">
        <v>1.7404166666666665</v>
      </c>
    </row>
    <row r="1101" spans="1:10" x14ac:dyDescent="0.25">
      <c r="A1101" s="16" t="s">
        <v>9873</v>
      </c>
      <c r="B1101" s="16" t="s">
        <v>348</v>
      </c>
      <c r="C1101" s="16" t="s">
        <v>3188</v>
      </c>
      <c r="D1101" s="16" t="s">
        <v>31</v>
      </c>
      <c r="E1101" s="16" t="s">
        <v>9</v>
      </c>
      <c r="F1101" s="16" t="s">
        <v>3184</v>
      </c>
      <c r="G1101" s="16" t="s">
        <v>8802</v>
      </c>
      <c r="H1101" s="19">
        <v>43566.377233796295</v>
      </c>
      <c r="I1101" s="19">
        <v>43573.5</v>
      </c>
      <c r="J1101" s="20">
        <v>1.7404166666666665</v>
      </c>
    </row>
    <row r="1102" spans="1:10" x14ac:dyDescent="0.25">
      <c r="A1102" s="16" t="s">
        <v>9874</v>
      </c>
      <c r="B1102" s="16" t="s">
        <v>315</v>
      </c>
      <c r="C1102" s="16" t="s">
        <v>3163</v>
      </c>
      <c r="D1102" s="16" t="s">
        <v>31</v>
      </c>
      <c r="E1102" s="16" t="s">
        <v>14</v>
      </c>
      <c r="F1102" s="16" t="s">
        <v>3180</v>
      </c>
      <c r="G1102" s="16" t="s">
        <v>8802</v>
      </c>
      <c r="H1102" s="19">
        <v>43566.347511574073</v>
      </c>
      <c r="I1102" s="19">
        <v>43573.5</v>
      </c>
      <c r="J1102" s="20">
        <v>1.7404166666666665</v>
      </c>
    </row>
    <row r="1103" spans="1:10" x14ac:dyDescent="0.25">
      <c r="A1103" s="16" t="s">
        <v>9875</v>
      </c>
      <c r="B1103" s="16" t="s">
        <v>3224</v>
      </c>
      <c r="C1103" s="16" t="s">
        <v>3188</v>
      </c>
      <c r="D1103" s="16" t="s">
        <v>29</v>
      </c>
      <c r="E1103" s="16" t="s">
        <v>23</v>
      </c>
      <c r="F1103" s="16" t="s">
        <v>3183</v>
      </c>
      <c r="G1103" s="16" t="s">
        <v>8802</v>
      </c>
      <c r="H1103" s="19">
        <v>43566.377337962964</v>
      </c>
      <c r="I1103" s="19">
        <v>43573.5</v>
      </c>
      <c r="J1103" s="20">
        <v>1.7404166666666665</v>
      </c>
    </row>
    <row r="1104" spans="1:10" x14ac:dyDescent="0.25">
      <c r="A1104" s="16" t="s">
        <v>9876</v>
      </c>
      <c r="B1104" s="16" t="s">
        <v>309</v>
      </c>
      <c r="C1104" s="16" t="s">
        <v>3163</v>
      </c>
      <c r="D1104" s="16" t="s">
        <v>31</v>
      </c>
      <c r="E1104" s="16" t="s">
        <v>14</v>
      </c>
      <c r="F1104" s="16" t="s">
        <v>3180</v>
      </c>
      <c r="G1104" s="16" t="s">
        <v>8802</v>
      </c>
      <c r="H1104" s="19">
        <v>43566.348715277774</v>
      </c>
      <c r="I1104" s="19">
        <v>43573.5</v>
      </c>
      <c r="J1104" s="20">
        <v>1.7404166666666665</v>
      </c>
    </row>
    <row r="1105" spans="1:10" x14ac:dyDescent="0.25">
      <c r="A1105" s="16" t="s">
        <v>9877</v>
      </c>
      <c r="B1105" s="16" t="s">
        <v>362</v>
      </c>
      <c r="C1105" s="16" t="s">
        <v>3188</v>
      </c>
      <c r="D1105" s="16" t="s">
        <v>37</v>
      </c>
      <c r="E1105" s="16" t="s">
        <v>39</v>
      </c>
      <c r="F1105" s="16" t="s">
        <v>3181</v>
      </c>
      <c r="G1105" s="16" t="s">
        <v>8802</v>
      </c>
      <c r="H1105" s="19">
        <v>43566.377534722225</v>
      </c>
      <c r="I1105" s="19">
        <v>43573.5</v>
      </c>
      <c r="J1105" s="20">
        <v>1.7404166666666665</v>
      </c>
    </row>
    <row r="1106" spans="1:10" x14ac:dyDescent="0.25">
      <c r="A1106" s="16" t="s">
        <v>9878</v>
      </c>
      <c r="B1106" s="16" t="s">
        <v>105</v>
      </c>
      <c r="C1106" s="16" t="s">
        <v>3163</v>
      </c>
      <c r="D1106" s="16" t="s">
        <v>31</v>
      </c>
      <c r="E1106" s="16" t="s">
        <v>27</v>
      </c>
      <c r="F1106" s="16" t="s">
        <v>3182</v>
      </c>
      <c r="G1106" s="16" t="s">
        <v>8802</v>
      </c>
      <c r="H1106" s="19">
        <v>43566.349120370367</v>
      </c>
      <c r="I1106" s="19">
        <v>43573.5</v>
      </c>
      <c r="J1106" s="20">
        <v>1.7404166666666665</v>
      </c>
    </row>
    <row r="1107" spans="1:10" x14ac:dyDescent="0.25">
      <c r="A1107" s="16" t="s">
        <v>9879</v>
      </c>
      <c r="B1107" s="16" t="s">
        <v>3335</v>
      </c>
      <c r="C1107" s="16" t="s">
        <v>3188</v>
      </c>
      <c r="D1107" s="16" t="s">
        <v>16</v>
      </c>
      <c r="E1107" s="16" t="s">
        <v>38</v>
      </c>
      <c r="F1107" s="16" t="s">
        <v>3182</v>
      </c>
      <c r="G1107" s="16" t="s">
        <v>8802</v>
      </c>
      <c r="H1107" s="19">
        <v>43566.377962962964</v>
      </c>
      <c r="I1107" s="19">
        <v>43573.5</v>
      </c>
      <c r="J1107" s="20">
        <v>1.7404166666666665</v>
      </c>
    </row>
    <row r="1108" spans="1:10" x14ac:dyDescent="0.25">
      <c r="A1108" s="16" t="s">
        <v>9880</v>
      </c>
      <c r="B1108" s="16" t="s">
        <v>149</v>
      </c>
      <c r="C1108" s="16" t="s">
        <v>3162</v>
      </c>
      <c r="D1108" s="16" t="s">
        <v>11</v>
      </c>
      <c r="E1108" s="16" t="s">
        <v>9</v>
      </c>
      <c r="F1108" s="16" t="s">
        <v>3184</v>
      </c>
      <c r="G1108" s="16" t="s">
        <v>8802</v>
      </c>
      <c r="H1108" s="19">
        <v>43563.689212962963</v>
      </c>
      <c r="I1108" s="19">
        <v>43573.5</v>
      </c>
      <c r="J1108" s="20">
        <v>1.7404166666666665</v>
      </c>
    </row>
    <row r="1109" spans="1:10" x14ac:dyDescent="0.25">
      <c r="A1109" s="16" t="s">
        <v>9881</v>
      </c>
      <c r="B1109" s="16" t="s">
        <v>136</v>
      </c>
      <c r="C1109" s="16" t="s">
        <v>3188</v>
      </c>
      <c r="D1109" s="16" t="s">
        <v>7</v>
      </c>
      <c r="E1109" s="16" t="s">
        <v>14</v>
      </c>
      <c r="F1109" s="16" t="s">
        <v>3180</v>
      </c>
      <c r="G1109" s="16" t="s">
        <v>8802</v>
      </c>
      <c r="H1109" s="19">
        <v>43566.378032407411</v>
      </c>
      <c r="I1109" s="19">
        <v>43573.5</v>
      </c>
      <c r="J1109" s="20">
        <v>1.7404166666666665</v>
      </c>
    </row>
    <row r="1110" spans="1:10" x14ac:dyDescent="0.25">
      <c r="A1110" s="16" t="s">
        <v>9882</v>
      </c>
      <c r="B1110" s="16" t="s">
        <v>357</v>
      </c>
      <c r="C1110" s="16" t="s">
        <v>3188</v>
      </c>
      <c r="D1110" s="16" t="s">
        <v>28</v>
      </c>
      <c r="E1110" s="16" t="s">
        <v>14</v>
      </c>
      <c r="F1110" s="16" t="s">
        <v>3180</v>
      </c>
      <c r="G1110" s="16" t="s">
        <v>8802</v>
      </c>
      <c r="H1110" s="19">
        <v>43566.465671296297</v>
      </c>
      <c r="I1110" s="19">
        <v>43573.5</v>
      </c>
      <c r="J1110" s="20">
        <v>1.7404166666666665</v>
      </c>
    </row>
    <row r="1111" spans="1:10" x14ac:dyDescent="0.25">
      <c r="A1111" s="16" t="s">
        <v>9883</v>
      </c>
      <c r="B1111" s="16" t="s">
        <v>426</v>
      </c>
      <c r="C1111" s="16" t="s">
        <v>3188</v>
      </c>
      <c r="D1111" s="16" t="s">
        <v>25</v>
      </c>
      <c r="E1111" s="16" t="s">
        <v>14</v>
      </c>
      <c r="F1111" s="16" t="s">
        <v>3180</v>
      </c>
      <c r="G1111" s="16" t="s">
        <v>8802</v>
      </c>
      <c r="H1111" s="19">
        <v>43566.378483796296</v>
      </c>
      <c r="I1111" s="19">
        <v>43573.5</v>
      </c>
      <c r="J1111" s="20">
        <v>1.7404166666666665</v>
      </c>
    </row>
    <row r="1112" spans="1:10" x14ac:dyDescent="0.25">
      <c r="A1112" s="16" t="s">
        <v>9884</v>
      </c>
      <c r="B1112" s="16" t="s">
        <v>207</v>
      </c>
      <c r="C1112" s="16" t="s">
        <v>3163</v>
      </c>
      <c r="D1112" s="16" t="s">
        <v>21</v>
      </c>
      <c r="E1112" s="16" t="s">
        <v>22</v>
      </c>
      <c r="F1112" s="16" t="s">
        <v>3182</v>
      </c>
      <c r="G1112" s="16" t="s">
        <v>8802</v>
      </c>
      <c r="H1112" s="19">
        <v>43566.466111111113</v>
      </c>
      <c r="I1112" s="19">
        <v>43573.5</v>
      </c>
      <c r="J1112" s="20">
        <v>1.7404166666666665</v>
      </c>
    </row>
    <row r="1113" spans="1:10" x14ac:dyDescent="0.25">
      <c r="A1113" s="16" t="s">
        <v>9885</v>
      </c>
      <c r="B1113" s="16" t="s">
        <v>504</v>
      </c>
      <c r="C1113" s="16" t="s">
        <v>3188</v>
      </c>
      <c r="D1113" s="16" t="s">
        <v>7</v>
      </c>
      <c r="E1113" s="16" t="s">
        <v>8</v>
      </c>
      <c r="F1113" s="16" t="s">
        <v>3180</v>
      </c>
      <c r="G1113" s="16" t="s">
        <v>8802</v>
      </c>
      <c r="H1113" s="19">
        <v>43566.378576388888</v>
      </c>
      <c r="I1113" s="19">
        <v>43573.5</v>
      </c>
      <c r="J1113" s="20">
        <v>1.7404166666666665</v>
      </c>
    </row>
    <row r="1114" spans="1:10" x14ac:dyDescent="0.25">
      <c r="A1114" s="16" t="s">
        <v>9886</v>
      </c>
      <c r="B1114" s="16" t="s">
        <v>339</v>
      </c>
      <c r="C1114" s="16" t="s">
        <v>3188</v>
      </c>
      <c r="D1114" s="16" t="s">
        <v>19</v>
      </c>
      <c r="E1114" s="16" t="s">
        <v>10</v>
      </c>
      <c r="F1114" s="16" t="s">
        <v>3182</v>
      </c>
      <c r="G1114" s="16" t="s">
        <v>8802</v>
      </c>
      <c r="H1114" s="19">
        <v>43566.466412037036</v>
      </c>
      <c r="I1114" s="19">
        <v>43573.5</v>
      </c>
      <c r="J1114" s="20">
        <v>1.7404166666666665</v>
      </c>
    </row>
    <row r="1115" spans="1:10" x14ac:dyDescent="0.25">
      <c r="A1115" s="16" t="s">
        <v>9887</v>
      </c>
      <c r="B1115" s="16" t="s">
        <v>359</v>
      </c>
      <c r="C1115" s="16" t="s">
        <v>3188</v>
      </c>
      <c r="D1115" s="16" t="s">
        <v>15</v>
      </c>
      <c r="E1115" s="16" t="s">
        <v>14</v>
      </c>
      <c r="F1115" s="16" t="s">
        <v>3180</v>
      </c>
      <c r="G1115" s="16" t="s">
        <v>8802</v>
      </c>
      <c r="H1115" s="19">
        <v>43566.378807870373</v>
      </c>
      <c r="I1115" s="19">
        <v>43573.5</v>
      </c>
      <c r="J1115" s="20">
        <v>1.7404166666666665</v>
      </c>
    </row>
    <row r="1116" spans="1:10" x14ac:dyDescent="0.25">
      <c r="A1116" s="16" t="s">
        <v>9888</v>
      </c>
      <c r="B1116" s="16" t="s">
        <v>166</v>
      </c>
      <c r="C1116" s="16" t="s">
        <v>3163</v>
      </c>
      <c r="D1116" s="16" t="s">
        <v>42</v>
      </c>
      <c r="E1116" s="16" t="s">
        <v>24</v>
      </c>
      <c r="F1116" s="16" t="s">
        <v>3183</v>
      </c>
      <c r="G1116" s="16" t="s">
        <v>8802</v>
      </c>
      <c r="H1116" s="19">
        <v>43566.347743055558</v>
      </c>
      <c r="I1116" s="19">
        <v>43573.5</v>
      </c>
      <c r="J1116" s="20">
        <v>1.7404166666666665</v>
      </c>
    </row>
    <row r="1117" spans="1:10" x14ac:dyDescent="0.25">
      <c r="A1117" s="16" t="s">
        <v>9889</v>
      </c>
      <c r="B1117" s="16" t="s">
        <v>209</v>
      </c>
      <c r="C1117" s="16" t="s">
        <v>3188</v>
      </c>
      <c r="D1117" s="16" t="s">
        <v>21</v>
      </c>
      <c r="E1117" s="16" t="s">
        <v>9</v>
      </c>
      <c r="F1117" s="16" t="s">
        <v>3184</v>
      </c>
      <c r="G1117" s="16" t="s">
        <v>8802</v>
      </c>
      <c r="H1117" s="19">
        <v>43566.378958333335</v>
      </c>
      <c r="I1117" s="19">
        <v>43573.5</v>
      </c>
      <c r="J1117" s="20">
        <v>1.7404166666666665</v>
      </c>
    </row>
    <row r="1118" spans="1:10" x14ac:dyDescent="0.25">
      <c r="A1118" s="16" t="s">
        <v>9890</v>
      </c>
      <c r="B1118" s="16" t="s">
        <v>3291</v>
      </c>
      <c r="C1118" s="16" t="s">
        <v>3163</v>
      </c>
      <c r="D1118" s="16" t="s">
        <v>30</v>
      </c>
      <c r="E1118" s="16" t="s">
        <v>38</v>
      </c>
      <c r="F1118" s="16" t="s">
        <v>3182</v>
      </c>
      <c r="G1118" s="16" t="s">
        <v>8802</v>
      </c>
      <c r="H1118" s="19">
        <v>43566.34784722222</v>
      </c>
      <c r="I1118" s="19">
        <v>43573.5</v>
      </c>
      <c r="J1118" s="20">
        <v>1.7404166666666665</v>
      </c>
    </row>
    <row r="1119" spans="1:10" x14ac:dyDescent="0.25">
      <c r="A1119" s="16" t="s">
        <v>9891</v>
      </c>
      <c r="B1119" s="16" t="s">
        <v>3337</v>
      </c>
      <c r="C1119" s="16" t="s">
        <v>3188</v>
      </c>
      <c r="D1119" s="16" t="s">
        <v>33</v>
      </c>
      <c r="E1119" s="16" t="s">
        <v>38</v>
      </c>
      <c r="F1119" s="16" t="s">
        <v>3182</v>
      </c>
      <c r="G1119" s="16" t="s">
        <v>8802</v>
      </c>
      <c r="H1119" s="19">
        <v>43566.379143518519</v>
      </c>
      <c r="I1119" s="19">
        <v>43573.5</v>
      </c>
      <c r="J1119" s="20">
        <v>1.7404166666666665</v>
      </c>
    </row>
    <row r="1120" spans="1:10" x14ac:dyDescent="0.25">
      <c r="A1120" s="16" t="s">
        <v>9892</v>
      </c>
      <c r="B1120" s="16" t="s">
        <v>341</v>
      </c>
      <c r="C1120" s="16" t="s">
        <v>3188</v>
      </c>
      <c r="D1120" s="16" t="s">
        <v>19</v>
      </c>
      <c r="E1120" s="16" t="s">
        <v>10</v>
      </c>
      <c r="F1120" s="16" t="s">
        <v>3182</v>
      </c>
      <c r="G1120" s="16" t="s">
        <v>8802</v>
      </c>
      <c r="H1120" s="19">
        <v>43566.47246527778</v>
      </c>
      <c r="I1120" s="19">
        <v>43573.5</v>
      </c>
      <c r="J1120" s="20">
        <v>1.7404166666666665</v>
      </c>
    </row>
    <row r="1121" spans="1:10" x14ac:dyDescent="0.25">
      <c r="A1121" s="16" t="s">
        <v>9893</v>
      </c>
      <c r="B1121" s="16" t="s">
        <v>3340</v>
      </c>
      <c r="C1121" s="16" t="s">
        <v>3188</v>
      </c>
      <c r="D1121" s="16" t="s">
        <v>33</v>
      </c>
      <c r="E1121" s="16" t="s">
        <v>38</v>
      </c>
      <c r="F1121" s="16" t="s">
        <v>3182</v>
      </c>
      <c r="G1121" s="16" t="s">
        <v>8802</v>
      </c>
      <c r="H1121" s="19">
        <v>43566.379293981481</v>
      </c>
      <c r="I1121" s="19">
        <v>43573.5</v>
      </c>
      <c r="J1121" s="20">
        <v>1.7404166666666665</v>
      </c>
    </row>
    <row r="1122" spans="1:10" x14ac:dyDescent="0.25">
      <c r="A1122" s="16" t="s">
        <v>9894</v>
      </c>
      <c r="B1122" s="16" t="s">
        <v>135</v>
      </c>
      <c r="C1122" s="16" t="s">
        <v>3163</v>
      </c>
      <c r="D1122" s="16" t="s">
        <v>7</v>
      </c>
      <c r="E1122" s="16" t="s">
        <v>14</v>
      </c>
      <c r="F1122" s="16" t="s">
        <v>3180</v>
      </c>
      <c r="G1122" s="16" t="s">
        <v>8802</v>
      </c>
      <c r="H1122" s="19">
        <v>43565.732199074075</v>
      </c>
      <c r="I1122" s="19">
        <v>43573.5</v>
      </c>
      <c r="J1122" s="20">
        <v>1.7404166666666665</v>
      </c>
    </row>
    <row r="1123" spans="1:10" x14ac:dyDescent="0.25">
      <c r="A1123" s="16" t="s">
        <v>9895</v>
      </c>
      <c r="B1123" s="16" t="s">
        <v>99</v>
      </c>
      <c r="C1123" s="16" t="s">
        <v>3163</v>
      </c>
      <c r="D1123" s="16" t="s">
        <v>19</v>
      </c>
      <c r="E1123" s="16" t="s">
        <v>10</v>
      </c>
      <c r="F1123" s="16" t="s">
        <v>3182</v>
      </c>
      <c r="G1123" s="16" t="s">
        <v>8802</v>
      </c>
      <c r="H1123" s="19">
        <v>43565.652453703704</v>
      </c>
      <c r="I1123" s="19">
        <v>43573.5</v>
      </c>
      <c r="J1123" s="20">
        <v>1.7404166666666665</v>
      </c>
    </row>
    <row r="1124" spans="1:10" x14ac:dyDescent="0.25">
      <c r="A1124" s="16" t="s">
        <v>9896</v>
      </c>
      <c r="B1124" s="16" t="s">
        <v>328</v>
      </c>
      <c r="C1124" s="16" t="s">
        <v>3188</v>
      </c>
      <c r="D1124" s="16" t="s">
        <v>28</v>
      </c>
      <c r="E1124" s="16" t="s">
        <v>14</v>
      </c>
      <c r="F1124" s="16" t="s">
        <v>3180</v>
      </c>
      <c r="G1124" s="16" t="s">
        <v>8802</v>
      </c>
      <c r="H1124" s="19">
        <v>43566.474062499998</v>
      </c>
      <c r="I1124" s="19">
        <v>43573.5</v>
      </c>
      <c r="J1124" s="20">
        <v>1.7404166666666665</v>
      </c>
    </row>
    <row r="1125" spans="1:10" x14ac:dyDescent="0.25">
      <c r="A1125" s="16" t="s">
        <v>9897</v>
      </c>
      <c r="B1125" s="16" t="s">
        <v>265</v>
      </c>
      <c r="C1125" s="16" t="s">
        <v>3188</v>
      </c>
      <c r="D1125" s="16" t="s">
        <v>11</v>
      </c>
      <c r="E1125" s="16" t="s">
        <v>9</v>
      </c>
      <c r="F1125" s="16" t="s">
        <v>3184</v>
      </c>
      <c r="G1125" s="16" t="s">
        <v>8802</v>
      </c>
      <c r="H1125" s="19">
        <v>43566.379687499997</v>
      </c>
      <c r="I1125" s="19">
        <v>43573.5</v>
      </c>
      <c r="J1125" s="20">
        <v>1.7404166666666665</v>
      </c>
    </row>
    <row r="1126" spans="1:10" x14ac:dyDescent="0.25">
      <c r="A1126" s="16" t="s">
        <v>9898</v>
      </c>
      <c r="B1126" s="16" t="s">
        <v>902</v>
      </c>
      <c r="C1126" s="16" t="s">
        <v>3188</v>
      </c>
      <c r="D1126" s="16" t="s">
        <v>31</v>
      </c>
      <c r="E1126" s="16" t="s">
        <v>14</v>
      </c>
      <c r="F1126" s="16" t="s">
        <v>3180</v>
      </c>
      <c r="G1126" s="16" t="s">
        <v>8802</v>
      </c>
      <c r="H1126" s="19">
        <v>43566.476342592592</v>
      </c>
      <c r="I1126" s="19">
        <v>43573.5</v>
      </c>
      <c r="J1126" s="20">
        <v>1.7404166666666665</v>
      </c>
    </row>
    <row r="1127" spans="1:10" x14ac:dyDescent="0.25">
      <c r="A1127" s="16" t="s">
        <v>9899</v>
      </c>
      <c r="B1127" s="16" t="s">
        <v>270</v>
      </c>
      <c r="C1127" s="16" t="s">
        <v>3188</v>
      </c>
      <c r="D1127" s="16" t="s">
        <v>12</v>
      </c>
      <c r="E1127" s="16" t="s">
        <v>14</v>
      </c>
      <c r="F1127" s="16" t="s">
        <v>3180</v>
      </c>
      <c r="G1127" s="16" t="s">
        <v>8802</v>
      </c>
      <c r="H1127" s="19">
        <v>43566.37976851852</v>
      </c>
      <c r="I1127" s="19">
        <v>43573.5</v>
      </c>
      <c r="J1127" s="20">
        <v>1.7404166666666665</v>
      </c>
    </row>
    <row r="1128" spans="1:10" x14ac:dyDescent="0.25">
      <c r="A1128" s="16" t="s">
        <v>9900</v>
      </c>
      <c r="B1128" s="16" t="s">
        <v>3276</v>
      </c>
      <c r="C1128" s="16" t="s">
        <v>3163</v>
      </c>
      <c r="D1128" s="16" t="s">
        <v>16</v>
      </c>
      <c r="E1128" s="16" t="s">
        <v>23</v>
      </c>
      <c r="F1128" s="16" t="s">
        <v>3183</v>
      </c>
      <c r="G1128" s="16" t="s">
        <v>8802</v>
      </c>
      <c r="H1128" s="19">
        <v>43565.733657407407</v>
      </c>
      <c r="I1128" s="19">
        <v>43573.5</v>
      </c>
      <c r="J1128" s="20">
        <v>1.7404166666666665</v>
      </c>
    </row>
    <row r="1129" spans="1:10" x14ac:dyDescent="0.25">
      <c r="A1129" s="16" t="s">
        <v>9901</v>
      </c>
      <c r="B1129" s="16" t="s">
        <v>351</v>
      </c>
      <c r="C1129" s="16" t="s">
        <v>3188</v>
      </c>
      <c r="D1129" s="16" t="s">
        <v>12</v>
      </c>
      <c r="E1129" s="16" t="s">
        <v>14</v>
      </c>
      <c r="F1129" s="16" t="s">
        <v>3180</v>
      </c>
      <c r="G1129" s="16" t="s">
        <v>8802</v>
      </c>
      <c r="H1129" s="19">
        <v>43566.379803240743</v>
      </c>
      <c r="I1129" s="19">
        <v>43573.5</v>
      </c>
      <c r="J1129" s="20">
        <v>1.7404166666666665</v>
      </c>
    </row>
    <row r="1130" spans="1:10" x14ac:dyDescent="0.25">
      <c r="A1130" s="16" t="s">
        <v>9902</v>
      </c>
      <c r="B1130" s="16" t="s">
        <v>271</v>
      </c>
      <c r="C1130" s="16" t="s">
        <v>3163</v>
      </c>
      <c r="D1130" s="16" t="s">
        <v>31</v>
      </c>
      <c r="E1130" s="16" t="s">
        <v>9</v>
      </c>
      <c r="F1130" s="16" t="s">
        <v>3184</v>
      </c>
      <c r="G1130" s="16" t="s">
        <v>8802</v>
      </c>
      <c r="H1130" s="19">
        <v>43565.734837962962</v>
      </c>
      <c r="I1130" s="19">
        <v>43573.5</v>
      </c>
      <c r="J1130" s="20">
        <v>1.7404166666666665</v>
      </c>
    </row>
    <row r="1131" spans="1:10" x14ac:dyDescent="0.25">
      <c r="A1131" s="16" t="s">
        <v>9903</v>
      </c>
      <c r="B1131" s="16" t="s">
        <v>343</v>
      </c>
      <c r="C1131" s="16" t="s">
        <v>3188</v>
      </c>
      <c r="D1131" s="16" t="s">
        <v>26</v>
      </c>
      <c r="E1131" s="16" t="s">
        <v>9</v>
      </c>
      <c r="F1131" s="16" t="s">
        <v>3184</v>
      </c>
      <c r="G1131" s="16" t="s">
        <v>8802</v>
      </c>
      <c r="H1131" s="19">
        <v>43566.379826388889</v>
      </c>
      <c r="I1131" s="19">
        <v>43573.5</v>
      </c>
      <c r="J1131" s="20">
        <v>1.7404166666666665</v>
      </c>
    </row>
    <row r="1132" spans="1:10" x14ac:dyDescent="0.25">
      <c r="A1132" s="16" t="s">
        <v>9904</v>
      </c>
      <c r="B1132" s="16" t="s">
        <v>62</v>
      </c>
      <c r="C1132" s="16" t="s">
        <v>3188</v>
      </c>
      <c r="D1132" s="16" t="s">
        <v>25</v>
      </c>
      <c r="E1132" s="16" t="s">
        <v>14</v>
      </c>
      <c r="F1132" s="16" t="s">
        <v>3180</v>
      </c>
      <c r="G1132" s="16" t="s">
        <v>8802</v>
      </c>
      <c r="H1132" s="19">
        <v>43566.479513888888</v>
      </c>
      <c r="I1132" s="19">
        <v>43573.5</v>
      </c>
      <c r="J1132" s="20">
        <v>1.7404166666666665</v>
      </c>
    </row>
    <row r="1133" spans="1:10" x14ac:dyDescent="0.25">
      <c r="A1133" s="16" t="s">
        <v>9905</v>
      </c>
      <c r="B1133" s="16" t="s">
        <v>171</v>
      </c>
      <c r="C1133" s="16" t="s">
        <v>3188</v>
      </c>
      <c r="D1133" s="16" t="s">
        <v>12</v>
      </c>
      <c r="E1133" s="16" t="s">
        <v>14</v>
      </c>
      <c r="F1133" s="16" t="s">
        <v>3180</v>
      </c>
      <c r="G1133" s="16" t="s">
        <v>8802</v>
      </c>
      <c r="H1133" s="19">
        <v>43566.379907407405</v>
      </c>
      <c r="I1133" s="19">
        <v>43573.5</v>
      </c>
      <c r="J1133" s="20">
        <v>1.7404166666666665</v>
      </c>
    </row>
    <row r="1134" spans="1:10" x14ac:dyDescent="0.25">
      <c r="A1134" s="16" t="s">
        <v>9906</v>
      </c>
      <c r="B1134" s="16" t="s">
        <v>385</v>
      </c>
      <c r="C1134" s="16" t="s">
        <v>3188</v>
      </c>
      <c r="D1134" s="16" t="s">
        <v>21</v>
      </c>
      <c r="E1134" s="16" t="s">
        <v>8</v>
      </c>
      <c r="F1134" s="16" t="s">
        <v>3180</v>
      </c>
      <c r="G1134" s="16" t="s">
        <v>8802</v>
      </c>
      <c r="H1134" s="19">
        <v>43566.480983796297</v>
      </c>
      <c r="I1134" s="19">
        <v>43573.5</v>
      </c>
      <c r="J1134" s="20">
        <v>1.7404166666666665</v>
      </c>
    </row>
    <row r="1135" spans="1:10" x14ac:dyDescent="0.25">
      <c r="A1135" s="16" t="s">
        <v>9907</v>
      </c>
      <c r="B1135" s="16" t="s">
        <v>358</v>
      </c>
      <c r="C1135" s="16" t="s">
        <v>3188</v>
      </c>
      <c r="D1135" s="16" t="s">
        <v>11</v>
      </c>
      <c r="E1135" s="16" t="s">
        <v>14</v>
      </c>
      <c r="F1135" s="16" t="s">
        <v>3180</v>
      </c>
      <c r="G1135" s="16" t="s">
        <v>8802</v>
      </c>
      <c r="H1135" s="19">
        <v>43566.379942129628</v>
      </c>
      <c r="I1135" s="19">
        <v>43573.5</v>
      </c>
      <c r="J1135" s="20">
        <v>1.7404166666666665</v>
      </c>
    </row>
    <row r="1136" spans="1:10" x14ac:dyDescent="0.25">
      <c r="A1136" s="16" t="s">
        <v>9908</v>
      </c>
      <c r="B1136" s="16" t="s">
        <v>3368</v>
      </c>
      <c r="C1136" s="16" t="s">
        <v>3188</v>
      </c>
      <c r="D1136" s="16" t="s">
        <v>30</v>
      </c>
      <c r="E1136" s="16" t="s">
        <v>23</v>
      </c>
      <c r="F1136" s="16" t="s">
        <v>3183</v>
      </c>
      <c r="G1136" s="16" t="s">
        <v>8802</v>
      </c>
      <c r="H1136" s="19">
        <v>43566.482627314814</v>
      </c>
      <c r="I1136" s="19">
        <v>43573.5</v>
      </c>
      <c r="J1136" s="20">
        <v>1.7404166666666665</v>
      </c>
    </row>
    <row r="1137" spans="1:10" x14ac:dyDescent="0.25">
      <c r="A1137" s="16" t="s">
        <v>9909</v>
      </c>
      <c r="B1137" s="16" t="s">
        <v>3344</v>
      </c>
      <c r="C1137" s="16" t="s">
        <v>3188</v>
      </c>
      <c r="D1137" s="16" t="s">
        <v>30</v>
      </c>
      <c r="E1137" s="16" t="s">
        <v>23</v>
      </c>
      <c r="F1137" s="16" t="s">
        <v>3183</v>
      </c>
      <c r="G1137" s="16" t="s">
        <v>8802</v>
      </c>
      <c r="H1137" s="19">
        <v>43566.381076388891</v>
      </c>
      <c r="I1137" s="19">
        <v>43573.5</v>
      </c>
      <c r="J1137" s="20">
        <v>1.7404166666666665</v>
      </c>
    </row>
    <row r="1138" spans="1:10" x14ac:dyDescent="0.25">
      <c r="A1138" s="16" t="s">
        <v>9910</v>
      </c>
      <c r="B1138" s="16" t="s">
        <v>212</v>
      </c>
      <c r="C1138" s="16" t="s">
        <v>3163</v>
      </c>
      <c r="D1138" s="16" t="s">
        <v>19</v>
      </c>
      <c r="E1138" s="16" t="s">
        <v>8</v>
      </c>
      <c r="F1138" s="16" t="s">
        <v>3180</v>
      </c>
      <c r="G1138" s="16" t="s">
        <v>8802</v>
      </c>
      <c r="H1138" s="19">
        <v>43565.819861111115</v>
      </c>
      <c r="I1138" s="19">
        <v>43573.5</v>
      </c>
      <c r="J1138" s="20">
        <v>1.7404166666666665</v>
      </c>
    </row>
    <row r="1139" spans="1:10" x14ac:dyDescent="0.25">
      <c r="A1139" s="16" t="s">
        <v>9911</v>
      </c>
      <c r="B1139" s="16" t="s">
        <v>303</v>
      </c>
      <c r="C1139" s="16" t="s">
        <v>3188</v>
      </c>
      <c r="D1139" s="16" t="s">
        <v>11</v>
      </c>
      <c r="E1139" s="16" t="s">
        <v>10</v>
      </c>
      <c r="F1139" s="16" t="s">
        <v>3182</v>
      </c>
      <c r="G1139" s="16" t="s">
        <v>8802</v>
      </c>
      <c r="H1139" s="19">
        <v>43566.385648148149</v>
      </c>
      <c r="I1139" s="19">
        <v>43573.5</v>
      </c>
      <c r="J1139" s="20">
        <v>1.7404166666666665</v>
      </c>
    </row>
    <row r="1140" spans="1:10" x14ac:dyDescent="0.25">
      <c r="A1140" s="16" t="s">
        <v>9912</v>
      </c>
      <c r="B1140" s="16" t="s">
        <v>749</v>
      </c>
      <c r="C1140" s="16" t="s">
        <v>3163</v>
      </c>
      <c r="D1140" s="16" t="s">
        <v>21</v>
      </c>
      <c r="E1140" s="16" t="s">
        <v>13</v>
      </c>
      <c r="F1140" s="16" t="s">
        <v>3181</v>
      </c>
      <c r="G1140" s="16" t="s">
        <v>8802</v>
      </c>
      <c r="H1140" s="19">
        <v>43565.830428240741</v>
      </c>
      <c r="I1140" s="19">
        <v>43573.5</v>
      </c>
      <c r="J1140" s="20">
        <v>1.7404166666666665</v>
      </c>
    </row>
    <row r="1141" spans="1:10" x14ac:dyDescent="0.25">
      <c r="A1141" s="16" t="s">
        <v>9913</v>
      </c>
      <c r="B1141" s="16" t="s">
        <v>350</v>
      </c>
      <c r="C1141" s="16" t="s">
        <v>3188</v>
      </c>
      <c r="D1141" s="16" t="s">
        <v>19</v>
      </c>
      <c r="E1141" s="16" t="s">
        <v>9</v>
      </c>
      <c r="F1141" s="16" t="s">
        <v>3184</v>
      </c>
      <c r="G1141" s="16" t="s">
        <v>8802</v>
      </c>
      <c r="H1141" s="19">
        <v>43566.387175925927</v>
      </c>
      <c r="I1141" s="19">
        <v>43573.5</v>
      </c>
      <c r="J1141" s="20">
        <v>1.7404166666666665</v>
      </c>
    </row>
    <row r="1142" spans="1:10" x14ac:dyDescent="0.25">
      <c r="A1142" s="16" t="s">
        <v>9914</v>
      </c>
      <c r="B1142" s="16" t="s">
        <v>3370</v>
      </c>
      <c r="C1142" s="16" t="s">
        <v>3163</v>
      </c>
      <c r="D1142" s="16" t="s">
        <v>33</v>
      </c>
      <c r="E1142" s="16" t="s">
        <v>38</v>
      </c>
      <c r="F1142" s="16" t="s">
        <v>3182</v>
      </c>
      <c r="G1142" s="16" t="s">
        <v>8802</v>
      </c>
      <c r="H1142" s="19">
        <v>43566.484942129631</v>
      </c>
      <c r="I1142" s="19">
        <v>43573.5</v>
      </c>
      <c r="J1142" s="20">
        <v>1.7404166666666665</v>
      </c>
    </row>
    <row r="1143" spans="1:10" x14ac:dyDescent="0.25">
      <c r="A1143" s="16" t="s">
        <v>9915</v>
      </c>
      <c r="B1143" s="16" t="s">
        <v>154</v>
      </c>
      <c r="C1143" s="16" t="s">
        <v>3163</v>
      </c>
      <c r="D1143" s="16" t="s">
        <v>30</v>
      </c>
      <c r="E1143" s="16" t="s">
        <v>35</v>
      </c>
      <c r="F1143" s="16" t="s">
        <v>3183</v>
      </c>
      <c r="G1143" s="16" t="s">
        <v>8802</v>
      </c>
      <c r="H1143" s="19">
        <v>43566.38758101852</v>
      </c>
      <c r="I1143" s="19">
        <v>43573.5</v>
      </c>
      <c r="J1143" s="20">
        <v>1.7404166666666665</v>
      </c>
    </row>
    <row r="1144" spans="1:10" x14ac:dyDescent="0.25">
      <c r="A1144" s="16" t="s">
        <v>9916</v>
      </c>
      <c r="B1144" s="16" t="s">
        <v>501</v>
      </c>
      <c r="C1144" s="16" t="s">
        <v>3163</v>
      </c>
      <c r="D1144" s="16" t="s">
        <v>15</v>
      </c>
      <c r="E1144" s="16" t="s">
        <v>24</v>
      </c>
      <c r="F1144" s="16" t="s">
        <v>3183</v>
      </c>
      <c r="G1144" s="16" t="s">
        <v>8802</v>
      </c>
      <c r="H1144" s="19">
        <v>43565.83866898148</v>
      </c>
      <c r="I1144" s="19">
        <v>43573.5</v>
      </c>
      <c r="J1144" s="20">
        <v>1.7404166666666665</v>
      </c>
    </row>
    <row r="1145" spans="1:10" x14ac:dyDescent="0.25">
      <c r="A1145" s="16" t="s">
        <v>9917</v>
      </c>
      <c r="B1145" s="16" t="s">
        <v>3348</v>
      </c>
      <c r="C1145" s="16" t="s">
        <v>3163</v>
      </c>
      <c r="D1145" s="16" t="s">
        <v>30</v>
      </c>
      <c r="E1145" s="16" t="s">
        <v>23</v>
      </c>
      <c r="F1145" s="16" t="s">
        <v>3183</v>
      </c>
      <c r="G1145" s="16" t="s">
        <v>8802</v>
      </c>
      <c r="H1145" s="19">
        <v>43566.39570601852</v>
      </c>
      <c r="I1145" s="19">
        <v>43573.5</v>
      </c>
      <c r="J1145" s="20">
        <v>1.7404166666666665</v>
      </c>
    </row>
    <row r="1146" spans="1:10" x14ac:dyDescent="0.25">
      <c r="A1146" s="16" t="s">
        <v>9918</v>
      </c>
      <c r="B1146" s="16" t="s">
        <v>3372</v>
      </c>
      <c r="C1146" s="16" t="s">
        <v>3163</v>
      </c>
      <c r="D1146" s="16" t="s">
        <v>33</v>
      </c>
      <c r="E1146" s="16" t="s">
        <v>23</v>
      </c>
      <c r="F1146" s="16" t="s">
        <v>3183</v>
      </c>
      <c r="G1146" s="16" t="s">
        <v>8802</v>
      </c>
      <c r="H1146" s="19">
        <v>43566.487743055557</v>
      </c>
      <c r="I1146" s="19">
        <v>43573.5</v>
      </c>
      <c r="J1146" s="20">
        <v>1.7404166666666665</v>
      </c>
    </row>
    <row r="1147" spans="1:10" x14ac:dyDescent="0.25">
      <c r="A1147" s="16" t="s">
        <v>9919</v>
      </c>
      <c r="B1147" s="16" t="s">
        <v>66</v>
      </c>
      <c r="C1147" s="16" t="s">
        <v>3188</v>
      </c>
      <c r="D1147" s="16" t="s">
        <v>16</v>
      </c>
      <c r="E1147" s="16" t="s">
        <v>18</v>
      </c>
      <c r="F1147" s="16" t="s">
        <v>3185</v>
      </c>
      <c r="G1147" s="16" t="s">
        <v>8802</v>
      </c>
      <c r="H1147" s="19">
        <v>43566.39875</v>
      </c>
      <c r="I1147" s="19">
        <v>43573.5</v>
      </c>
      <c r="J1147" s="20">
        <v>1.7404166666666665</v>
      </c>
    </row>
    <row r="1148" spans="1:10" x14ac:dyDescent="0.25">
      <c r="A1148" s="16" t="s">
        <v>9920</v>
      </c>
      <c r="B1148" s="16" t="s">
        <v>53</v>
      </c>
      <c r="C1148" s="16" t="s">
        <v>3161</v>
      </c>
      <c r="D1148" s="16" t="s">
        <v>31</v>
      </c>
      <c r="E1148" s="16" t="s">
        <v>10</v>
      </c>
      <c r="F1148" s="16" t="s">
        <v>3182</v>
      </c>
      <c r="G1148" s="16" t="s">
        <v>8802</v>
      </c>
      <c r="H1148" s="19">
        <v>43570.344826388886</v>
      </c>
      <c r="I1148" s="19">
        <v>43573.5</v>
      </c>
      <c r="J1148" s="20">
        <v>1.7404166666666665</v>
      </c>
    </row>
    <row r="1149" spans="1:10" x14ac:dyDescent="0.25">
      <c r="A1149" s="16" t="s">
        <v>9920</v>
      </c>
      <c r="B1149" s="16" t="s">
        <v>53</v>
      </c>
      <c r="C1149" s="16" t="s">
        <v>3161</v>
      </c>
      <c r="D1149" s="16" t="s">
        <v>31</v>
      </c>
      <c r="E1149" s="16" t="s">
        <v>10</v>
      </c>
      <c r="F1149" s="16" t="s">
        <v>3182</v>
      </c>
      <c r="G1149" s="16" t="s">
        <v>4250</v>
      </c>
      <c r="H1149" s="19">
        <v>43566.488194444442</v>
      </c>
      <c r="I1149" s="19">
        <v>43571.5</v>
      </c>
      <c r="J1149" s="20">
        <v>0</v>
      </c>
    </row>
    <row r="1150" spans="1:10" x14ac:dyDescent="0.25">
      <c r="A1150" s="16" t="s">
        <v>9921</v>
      </c>
      <c r="B1150" s="16" t="s">
        <v>335</v>
      </c>
      <c r="C1150" s="16" t="s">
        <v>3188</v>
      </c>
      <c r="D1150" s="16" t="s">
        <v>19</v>
      </c>
      <c r="E1150" s="16" t="s">
        <v>14</v>
      </c>
      <c r="F1150" s="16" t="s">
        <v>3180</v>
      </c>
      <c r="G1150" s="16" t="s">
        <v>8802</v>
      </c>
      <c r="H1150" s="19">
        <v>43566.399942129632</v>
      </c>
      <c r="I1150" s="19">
        <v>43573.5</v>
      </c>
      <c r="J1150" s="20">
        <v>1.7404166666666665</v>
      </c>
    </row>
    <row r="1151" spans="1:10" x14ac:dyDescent="0.25">
      <c r="A1151" s="16" t="s">
        <v>9922</v>
      </c>
      <c r="B1151" s="16" t="s">
        <v>430</v>
      </c>
      <c r="C1151" s="16" t="s">
        <v>3163</v>
      </c>
      <c r="D1151" s="16" t="s">
        <v>28</v>
      </c>
      <c r="E1151" s="16" t="s">
        <v>14</v>
      </c>
      <c r="F1151" s="16" t="s">
        <v>3180</v>
      </c>
      <c r="G1151" s="16" t="s">
        <v>8802</v>
      </c>
      <c r="H1151" s="19">
        <v>43566.488553240742</v>
      </c>
      <c r="I1151" s="19">
        <v>43573.5</v>
      </c>
      <c r="J1151" s="20">
        <v>1.7404166666666665</v>
      </c>
    </row>
    <row r="1152" spans="1:10" x14ac:dyDescent="0.25">
      <c r="A1152" s="16" t="s">
        <v>9923</v>
      </c>
      <c r="B1152" s="16" t="s">
        <v>633</v>
      </c>
      <c r="C1152" s="16" t="s">
        <v>3163</v>
      </c>
      <c r="D1152" s="16" t="s">
        <v>31</v>
      </c>
      <c r="E1152" s="16" t="s">
        <v>13</v>
      </c>
      <c r="F1152" s="16" t="s">
        <v>3181</v>
      </c>
      <c r="G1152" s="16" t="s">
        <v>8802</v>
      </c>
      <c r="H1152" s="19">
        <v>43566.403229166666</v>
      </c>
      <c r="I1152" s="19">
        <v>43573.5</v>
      </c>
      <c r="J1152" s="20">
        <v>1.7404166666666665</v>
      </c>
    </row>
    <row r="1153" spans="1:10" x14ac:dyDescent="0.25">
      <c r="A1153" s="16" t="s">
        <v>9924</v>
      </c>
      <c r="B1153" s="16" t="s">
        <v>365</v>
      </c>
      <c r="C1153" s="16" t="s">
        <v>3163</v>
      </c>
      <c r="D1153" s="16" t="s">
        <v>19</v>
      </c>
      <c r="E1153" s="16" t="s">
        <v>8</v>
      </c>
      <c r="F1153" s="16" t="s">
        <v>3180</v>
      </c>
      <c r="G1153" s="16" t="s">
        <v>8802</v>
      </c>
      <c r="H1153" s="19">
        <v>43565.842951388891</v>
      </c>
      <c r="I1153" s="19">
        <v>43573.5</v>
      </c>
      <c r="J1153" s="20">
        <v>1.7404166666666665</v>
      </c>
    </row>
    <row r="1154" spans="1:10" x14ac:dyDescent="0.25">
      <c r="A1154" s="16" t="s">
        <v>9925</v>
      </c>
      <c r="B1154" s="16" t="s">
        <v>96</v>
      </c>
      <c r="C1154" s="16" t="s">
        <v>3188</v>
      </c>
      <c r="D1154" s="16" t="s">
        <v>19</v>
      </c>
      <c r="E1154" s="16" t="s">
        <v>8</v>
      </c>
      <c r="F1154" s="16" t="s">
        <v>3180</v>
      </c>
      <c r="G1154" s="16" t="s">
        <v>8802</v>
      </c>
      <c r="H1154" s="19">
        <v>43566.406134259261</v>
      </c>
      <c r="I1154" s="19">
        <v>43573.5</v>
      </c>
      <c r="J1154" s="20">
        <v>1.7404166666666665</v>
      </c>
    </row>
    <row r="1155" spans="1:10" x14ac:dyDescent="0.25">
      <c r="A1155" s="16" t="s">
        <v>9926</v>
      </c>
      <c r="B1155" s="16" t="s">
        <v>64</v>
      </c>
      <c r="C1155" s="16" t="s">
        <v>3163</v>
      </c>
      <c r="D1155" s="16" t="s">
        <v>30</v>
      </c>
      <c r="E1155" s="16" t="s">
        <v>17</v>
      </c>
      <c r="F1155" s="16" t="s">
        <v>3185</v>
      </c>
      <c r="G1155" s="16" t="s">
        <v>8802</v>
      </c>
      <c r="H1155" s="19">
        <v>43566.489039351851</v>
      </c>
      <c r="I1155" s="19">
        <v>43573.5</v>
      </c>
      <c r="J1155" s="20">
        <v>1.7404166666666665</v>
      </c>
    </row>
    <row r="1156" spans="1:10" x14ac:dyDescent="0.25">
      <c r="A1156" s="16" t="s">
        <v>9927</v>
      </c>
      <c r="B1156" s="16" t="s">
        <v>97</v>
      </c>
      <c r="C1156" s="16" t="s">
        <v>3163</v>
      </c>
      <c r="D1156" s="16" t="s">
        <v>19</v>
      </c>
      <c r="E1156" s="16" t="s">
        <v>27</v>
      </c>
      <c r="F1156" s="16" t="s">
        <v>3182</v>
      </c>
      <c r="G1156" s="16" t="s">
        <v>8802</v>
      </c>
      <c r="H1156" s="19">
        <v>43565.659108796295</v>
      </c>
      <c r="I1156" s="19">
        <v>43573.5</v>
      </c>
      <c r="J1156" s="20">
        <v>1.7404166666666665</v>
      </c>
    </row>
    <row r="1157" spans="1:10" x14ac:dyDescent="0.25">
      <c r="A1157" s="16" t="s">
        <v>9928</v>
      </c>
      <c r="B1157" s="16" t="s">
        <v>239</v>
      </c>
      <c r="C1157" s="16" t="s">
        <v>3163</v>
      </c>
      <c r="D1157" s="16" t="s">
        <v>11</v>
      </c>
      <c r="E1157" s="16" t="s">
        <v>9</v>
      </c>
      <c r="F1157" s="16" t="s">
        <v>3184</v>
      </c>
      <c r="G1157" s="16" t="s">
        <v>8802</v>
      </c>
      <c r="H1157" s="19">
        <v>43566.489363425928</v>
      </c>
      <c r="I1157" s="19">
        <v>43573.5</v>
      </c>
      <c r="J1157" s="20">
        <v>1.7404166666666665</v>
      </c>
    </row>
    <row r="1158" spans="1:10" x14ac:dyDescent="0.25">
      <c r="A1158" s="16" t="s">
        <v>9929</v>
      </c>
      <c r="B1158" s="16" t="s">
        <v>659</v>
      </c>
      <c r="C1158" s="16" t="s">
        <v>3188</v>
      </c>
      <c r="D1158" s="16" t="s">
        <v>16</v>
      </c>
      <c r="E1158" s="16" t="s">
        <v>24</v>
      </c>
      <c r="F1158" s="16" t="s">
        <v>3183</v>
      </c>
      <c r="G1158" s="16" t="s">
        <v>8802</v>
      </c>
      <c r="H1158" s="19">
        <v>43566.409907407404</v>
      </c>
      <c r="I1158" s="19">
        <v>43573.5</v>
      </c>
      <c r="J1158" s="20">
        <v>1.7404166666666665</v>
      </c>
    </row>
    <row r="1159" spans="1:10" x14ac:dyDescent="0.25">
      <c r="A1159" s="16" t="s">
        <v>9930</v>
      </c>
      <c r="B1159" s="16" t="s">
        <v>143</v>
      </c>
      <c r="C1159" s="16" t="s">
        <v>3163</v>
      </c>
      <c r="D1159" s="16" t="s">
        <v>7</v>
      </c>
      <c r="E1159" s="16" t="s">
        <v>22</v>
      </c>
      <c r="F1159" s="16" t="s">
        <v>3182</v>
      </c>
      <c r="G1159" s="16" t="s">
        <v>8802</v>
      </c>
      <c r="H1159" s="19">
        <v>43565.846365740741</v>
      </c>
      <c r="I1159" s="19">
        <v>43573.5</v>
      </c>
      <c r="J1159" s="20">
        <v>1.7404166666666665</v>
      </c>
    </row>
    <row r="1160" spans="1:10" x14ac:dyDescent="0.25">
      <c r="A1160" s="16" t="s">
        <v>9931</v>
      </c>
      <c r="B1160" s="16" t="s">
        <v>3274</v>
      </c>
      <c r="C1160" s="16" t="s">
        <v>3163</v>
      </c>
      <c r="D1160" s="16" t="s">
        <v>29</v>
      </c>
      <c r="E1160" s="16" t="s">
        <v>38</v>
      </c>
      <c r="F1160" s="16" t="s">
        <v>3182</v>
      </c>
      <c r="G1160" s="16" t="s">
        <v>8802</v>
      </c>
      <c r="H1160" s="19">
        <v>43565.668287037035</v>
      </c>
      <c r="I1160" s="19">
        <v>43573.5</v>
      </c>
      <c r="J1160" s="20">
        <v>1.7404166666666665</v>
      </c>
    </row>
    <row r="1161" spans="1:10" x14ac:dyDescent="0.25">
      <c r="A1161" s="16" t="s">
        <v>9932</v>
      </c>
      <c r="B1161" s="16" t="s">
        <v>675</v>
      </c>
      <c r="C1161" s="16" t="s">
        <v>3188</v>
      </c>
      <c r="D1161" s="16" t="s">
        <v>44</v>
      </c>
      <c r="E1161" s="16" t="s">
        <v>39</v>
      </c>
      <c r="F1161" s="16" t="s">
        <v>3181</v>
      </c>
      <c r="G1161" s="16" t="s">
        <v>8802</v>
      </c>
      <c r="H1161" s="19">
        <v>43566.492291666669</v>
      </c>
      <c r="I1161" s="19">
        <v>43573.5</v>
      </c>
      <c r="J1161" s="20">
        <v>1.7404166666666665</v>
      </c>
    </row>
    <row r="1162" spans="1:10" x14ac:dyDescent="0.25">
      <c r="A1162" s="16" t="s">
        <v>9933</v>
      </c>
      <c r="B1162" s="16" t="s">
        <v>125</v>
      </c>
      <c r="C1162" s="16" t="s">
        <v>3188</v>
      </c>
      <c r="D1162" s="16" t="s">
        <v>19</v>
      </c>
      <c r="E1162" s="16" t="s">
        <v>10</v>
      </c>
      <c r="F1162" s="16" t="s">
        <v>3182</v>
      </c>
      <c r="G1162" s="16" t="s">
        <v>8802</v>
      </c>
      <c r="H1162" s="19">
        <v>43566.414988425924</v>
      </c>
      <c r="I1162" s="19">
        <v>43573.5</v>
      </c>
      <c r="J1162" s="20">
        <v>1.7404166666666665</v>
      </c>
    </row>
    <row r="1163" spans="1:10" x14ac:dyDescent="0.25">
      <c r="A1163" s="16" t="s">
        <v>9934</v>
      </c>
      <c r="B1163" s="16" t="s">
        <v>3240</v>
      </c>
      <c r="C1163" s="16" t="s">
        <v>3188</v>
      </c>
      <c r="D1163" s="16" t="s">
        <v>30</v>
      </c>
      <c r="E1163" s="16" t="s">
        <v>38</v>
      </c>
      <c r="F1163" s="16" t="s">
        <v>3182</v>
      </c>
      <c r="G1163" s="16" t="s">
        <v>8802</v>
      </c>
      <c r="H1163" s="19">
        <v>43566.492893518516</v>
      </c>
      <c r="I1163" s="19">
        <v>43573.5</v>
      </c>
      <c r="J1163" s="20">
        <v>1.7404166666666665</v>
      </c>
    </row>
    <row r="1164" spans="1:10" x14ac:dyDescent="0.25">
      <c r="A1164" s="16" t="s">
        <v>9935</v>
      </c>
      <c r="B1164" s="16" t="s">
        <v>149</v>
      </c>
      <c r="C1164" s="16" t="s">
        <v>3188</v>
      </c>
      <c r="D1164" s="16" t="s">
        <v>21</v>
      </c>
      <c r="E1164" s="16" t="s">
        <v>9</v>
      </c>
      <c r="F1164" s="16" t="s">
        <v>3184</v>
      </c>
      <c r="G1164" s="16" t="s">
        <v>8802</v>
      </c>
      <c r="H1164" s="19">
        <v>43566.421296296299</v>
      </c>
      <c r="I1164" s="19">
        <v>43573.5</v>
      </c>
      <c r="J1164" s="20">
        <v>1.7404166666666665</v>
      </c>
    </row>
    <row r="1165" spans="1:10" x14ac:dyDescent="0.25">
      <c r="A1165" s="16" t="s">
        <v>9936</v>
      </c>
      <c r="B1165" s="16" t="s">
        <v>214</v>
      </c>
      <c r="C1165" s="16" t="s">
        <v>3163</v>
      </c>
      <c r="D1165" s="16" t="s">
        <v>19</v>
      </c>
      <c r="E1165" s="16" t="s">
        <v>9</v>
      </c>
      <c r="F1165" s="16" t="s">
        <v>3184</v>
      </c>
      <c r="G1165" s="16" t="s">
        <v>8802</v>
      </c>
      <c r="H1165" s="19">
        <v>43566.493321759262</v>
      </c>
      <c r="I1165" s="19">
        <v>43573.5</v>
      </c>
      <c r="J1165" s="20">
        <v>1.7404166666666665</v>
      </c>
    </row>
    <row r="1166" spans="1:10" x14ac:dyDescent="0.25">
      <c r="A1166" s="16" t="s">
        <v>9937</v>
      </c>
      <c r="B1166" s="16" t="s">
        <v>3355</v>
      </c>
      <c r="C1166" s="16" t="s">
        <v>3163</v>
      </c>
      <c r="D1166" s="16" t="s">
        <v>42</v>
      </c>
      <c r="E1166" s="16" t="s">
        <v>38</v>
      </c>
      <c r="F1166" s="16" t="s">
        <v>3182</v>
      </c>
      <c r="G1166" s="16" t="s">
        <v>8802</v>
      </c>
      <c r="H1166" s="19">
        <v>43566.425763888888</v>
      </c>
      <c r="I1166" s="19">
        <v>43573.5</v>
      </c>
      <c r="J1166" s="20">
        <v>1.7404166666666665</v>
      </c>
    </row>
    <row r="1167" spans="1:10" x14ac:dyDescent="0.25">
      <c r="A1167" s="16" t="s">
        <v>9938</v>
      </c>
      <c r="B1167" s="16" t="s">
        <v>3238</v>
      </c>
      <c r="C1167" s="16" t="s">
        <v>3188</v>
      </c>
      <c r="D1167" s="16" t="s">
        <v>42</v>
      </c>
      <c r="E1167" s="16" t="s">
        <v>38</v>
      </c>
      <c r="F1167" s="16" t="s">
        <v>3182</v>
      </c>
      <c r="G1167" s="16" t="s">
        <v>8802</v>
      </c>
      <c r="H1167" s="19">
        <v>43566.494027777779</v>
      </c>
      <c r="I1167" s="19">
        <v>43573.5</v>
      </c>
      <c r="J1167" s="20">
        <v>1.7404166666666665</v>
      </c>
    </row>
    <row r="1168" spans="1:10" x14ac:dyDescent="0.25">
      <c r="A1168" s="16" t="s">
        <v>9939</v>
      </c>
      <c r="B1168" s="16" t="s">
        <v>355</v>
      </c>
      <c r="C1168" s="16" t="s">
        <v>3188</v>
      </c>
      <c r="D1168" s="16" t="s">
        <v>19</v>
      </c>
      <c r="E1168" s="16" t="s">
        <v>14</v>
      </c>
      <c r="F1168" s="16" t="s">
        <v>3180</v>
      </c>
      <c r="G1168" s="16" t="s">
        <v>8802</v>
      </c>
      <c r="H1168" s="19">
        <v>43566.427662037036</v>
      </c>
      <c r="I1168" s="19">
        <v>43573.5</v>
      </c>
      <c r="J1168" s="20">
        <v>1.7404166666666665</v>
      </c>
    </row>
    <row r="1169" spans="1:10" x14ac:dyDescent="0.25">
      <c r="A1169" s="16" t="s">
        <v>9940</v>
      </c>
      <c r="B1169" s="16" t="s">
        <v>144</v>
      </c>
      <c r="C1169" s="16" t="s">
        <v>3188</v>
      </c>
      <c r="D1169" s="16" t="s">
        <v>25</v>
      </c>
      <c r="E1169" s="16" t="s">
        <v>14</v>
      </c>
      <c r="F1169" s="16" t="s">
        <v>3180</v>
      </c>
      <c r="G1169" s="16" t="s">
        <v>8802</v>
      </c>
      <c r="H1169" s="19">
        <v>43566.494895833333</v>
      </c>
      <c r="I1169" s="19">
        <v>43573.5</v>
      </c>
      <c r="J1169" s="20">
        <v>1.7404166666666665</v>
      </c>
    </row>
    <row r="1170" spans="1:10" x14ac:dyDescent="0.25">
      <c r="A1170" s="16" t="s">
        <v>9941</v>
      </c>
      <c r="B1170" s="16" t="s">
        <v>3357</v>
      </c>
      <c r="C1170" s="16" t="s">
        <v>3188</v>
      </c>
      <c r="D1170" s="16" t="s">
        <v>36</v>
      </c>
      <c r="E1170" s="16" t="s">
        <v>23</v>
      </c>
      <c r="F1170" s="16" t="s">
        <v>3183</v>
      </c>
      <c r="G1170" s="16" t="s">
        <v>8802</v>
      </c>
      <c r="H1170" s="19">
        <v>43566.431342592594</v>
      </c>
      <c r="I1170" s="19">
        <v>43573.5</v>
      </c>
      <c r="J1170" s="20">
        <v>1.7404166666666665</v>
      </c>
    </row>
    <row r="1171" spans="1:10" x14ac:dyDescent="0.25">
      <c r="A1171" s="16" t="s">
        <v>9942</v>
      </c>
      <c r="B1171" s="16" t="s">
        <v>325</v>
      </c>
      <c r="C1171" s="16" t="s">
        <v>3163</v>
      </c>
      <c r="D1171" s="16" t="s">
        <v>20</v>
      </c>
      <c r="E1171" s="16" t="s">
        <v>14</v>
      </c>
      <c r="F1171" s="16" t="s">
        <v>3180</v>
      </c>
      <c r="G1171" s="16" t="s">
        <v>8802</v>
      </c>
      <c r="H1171" s="19">
        <v>43566.495578703703</v>
      </c>
      <c r="I1171" s="19">
        <v>43573.5</v>
      </c>
      <c r="J1171" s="20">
        <v>1.7404166666666665</v>
      </c>
    </row>
    <row r="1172" spans="1:10" x14ac:dyDescent="0.25">
      <c r="A1172" s="16" t="s">
        <v>9943</v>
      </c>
      <c r="B1172" s="16" t="s">
        <v>125</v>
      </c>
      <c r="C1172" s="16" t="s">
        <v>3163</v>
      </c>
      <c r="D1172" s="16" t="s">
        <v>19</v>
      </c>
      <c r="E1172" s="16" t="s">
        <v>10</v>
      </c>
      <c r="F1172" s="16" t="s">
        <v>3182</v>
      </c>
      <c r="G1172" s="16" t="s">
        <v>8802</v>
      </c>
      <c r="H1172" s="19">
        <v>43565.693923611114</v>
      </c>
      <c r="I1172" s="19">
        <v>43573.5</v>
      </c>
      <c r="J1172" s="20">
        <v>1.7404166666666665</v>
      </c>
    </row>
    <row r="1173" spans="1:10" x14ac:dyDescent="0.25">
      <c r="A1173" s="16" t="s">
        <v>9944</v>
      </c>
      <c r="B1173" s="16" t="s">
        <v>723</v>
      </c>
      <c r="C1173" s="16" t="s">
        <v>3188</v>
      </c>
      <c r="D1173" s="16" t="s">
        <v>32</v>
      </c>
      <c r="E1173" s="16" t="s">
        <v>14</v>
      </c>
      <c r="F1173" s="16" t="s">
        <v>3180</v>
      </c>
      <c r="G1173" s="16" t="s">
        <v>8802</v>
      </c>
      <c r="H1173" s="19">
        <v>43566.497361111113</v>
      </c>
      <c r="I1173" s="19">
        <v>43573.5</v>
      </c>
      <c r="J1173" s="20">
        <v>1.7404166666666665</v>
      </c>
    </row>
    <row r="1174" spans="1:10" x14ac:dyDescent="0.25">
      <c r="A1174" s="16" t="s">
        <v>9945</v>
      </c>
      <c r="B1174" s="16" t="s">
        <v>283</v>
      </c>
      <c r="C1174" s="16" t="s">
        <v>3188</v>
      </c>
      <c r="D1174" s="16" t="s">
        <v>21</v>
      </c>
      <c r="E1174" s="16" t="s">
        <v>9</v>
      </c>
      <c r="F1174" s="16" t="s">
        <v>3184</v>
      </c>
      <c r="G1174" s="16" t="s">
        <v>8802</v>
      </c>
      <c r="H1174" s="19">
        <v>43566.434571759259</v>
      </c>
      <c r="I1174" s="19">
        <v>43573.5</v>
      </c>
      <c r="J1174" s="20">
        <v>1.7404166666666665</v>
      </c>
    </row>
    <row r="1175" spans="1:10" x14ac:dyDescent="0.25">
      <c r="A1175" s="16" t="s">
        <v>9946</v>
      </c>
      <c r="B1175" s="16" t="s">
        <v>3376</v>
      </c>
      <c r="C1175" s="16" t="s">
        <v>3188</v>
      </c>
      <c r="D1175" s="16" t="s">
        <v>30</v>
      </c>
      <c r="E1175" s="16" t="s">
        <v>38</v>
      </c>
      <c r="F1175" s="16" t="s">
        <v>3182</v>
      </c>
      <c r="G1175" s="16" t="s">
        <v>8802</v>
      </c>
      <c r="H1175" s="19">
        <v>43566.498182870368</v>
      </c>
      <c r="I1175" s="19">
        <v>43573.5</v>
      </c>
      <c r="J1175" s="20">
        <v>1.7404166666666665</v>
      </c>
    </row>
    <row r="1176" spans="1:10" x14ac:dyDescent="0.25">
      <c r="A1176" s="16" t="s">
        <v>9947</v>
      </c>
      <c r="B1176" s="16" t="s">
        <v>204</v>
      </c>
      <c r="C1176" s="16" t="s">
        <v>3163</v>
      </c>
      <c r="D1176" s="16" t="s">
        <v>21</v>
      </c>
      <c r="E1176" s="16" t="s">
        <v>14</v>
      </c>
      <c r="F1176" s="16" t="s">
        <v>3180</v>
      </c>
      <c r="G1176" s="16" t="s">
        <v>8802</v>
      </c>
      <c r="H1176" s="19">
        <v>43565.509722222225</v>
      </c>
      <c r="I1176" s="19">
        <v>43573.5</v>
      </c>
      <c r="J1176" s="20">
        <v>1.7404166666666665</v>
      </c>
    </row>
    <row r="1177" spans="1:10" x14ac:dyDescent="0.25">
      <c r="A1177" s="16" t="s">
        <v>9948</v>
      </c>
      <c r="B1177" s="16" t="s">
        <v>286</v>
      </c>
      <c r="C1177" s="16" t="s">
        <v>3163</v>
      </c>
      <c r="D1177" s="16" t="s">
        <v>26</v>
      </c>
      <c r="E1177" s="16" t="s">
        <v>9</v>
      </c>
      <c r="F1177" s="16" t="s">
        <v>3184</v>
      </c>
      <c r="G1177" s="16" t="s">
        <v>8802</v>
      </c>
      <c r="H1177" s="19">
        <v>43565.849548611113</v>
      </c>
      <c r="I1177" s="19">
        <v>43573.5</v>
      </c>
      <c r="J1177" s="20">
        <v>1.7404166666666665</v>
      </c>
    </row>
    <row r="1178" spans="1:10" x14ac:dyDescent="0.25">
      <c r="A1178" s="16" t="s">
        <v>9949</v>
      </c>
      <c r="B1178" s="16" t="s">
        <v>608</v>
      </c>
      <c r="C1178" s="16" t="s">
        <v>3188</v>
      </c>
      <c r="D1178" s="16" t="s">
        <v>42</v>
      </c>
      <c r="E1178" s="16" t="s">
        <v>17</v>
      </c>
      <c r="F1178" s="16" t="s">
        <v>3185</v>
      </c>
      <c r="G1178" s="16" t="s">
        <v>8802</v>
      </c>
      <c r="H1178" s="19">
        <v>43566.357037037036</v>
      </c>
      <c r="I1178" s="19">
        <v>43573.5</v>
      </c>
      <c r="J1178" s="20">
        <v>1.7404166666666665</v>
      </c>
    </row>
    <row r="1179" spans="1:10" x14ac:dyDescent="0.25">
      <c r="A1179" s="16" t="s">
        <v>9950</v>
      </c>
      <c r="B1179" s="16" t="s">
        <v>245</v>
      </c>
      <c r="C1179" s="16" t="s">
        <v>3161</v>
      </c>
      <c r="D1179" s="16" t="s">
        <v>21</v>
      </c>
      <c r="E1179" s="16" t="s">
        <v>8</v>
      </c>
      <c r="F1179" s="16" t="s">
        <v>3180</v>
      </c>
      <c r="G1179" s="16" t="s">
        <v>8802</v>
      </c>
      <c r="H1179" s="19">
        <v>43568.447089120367</v>
      </c>
      <c r="I1179" s="19">
        <v>43573</v>
      </c>
      <c r="J1179" s="20">
        <v>1.7404166666666665</v>
      </c>
    </row>
    <row r="1180" spans="1:10" x14ac:dyDescent="0.25">
      <c r="A1180" s="16" t="s">
        <v>9951</v>
      </c>
      <c r="B1180" s="16" t="s">
        <v>461</v>
      </c>
      <c r="C1180" s="16" t="s">
        <v>3188</v>
      </c>
      <c r="D1180" s="16" t="s">
        <v>31</v>
      </c>
      <c r="E1180" s="16" t="s">
        <v>8</v>
      </c>
      <c r="F1180" s="16" t="s">
        <v>3180</v>
      </c>
      <c r="G1180" s="16" t="s">
        <v>8802</v>
      </c>
      <c r="H1180" s="19">
        <v>43566.364398148151</v>
      </c>
      <c r="I1180" s="19">
        <v>43573.5</v>
      </c>
      <c r="J1180" s="20">
        <v>1.7404166666666665</v>
      </c>
    </row>
    <row r="1181" spans="1:10" x14ac:dyDescent="0.25">
      <c r="A1181" s="16" t="s">
        <v>9952</v>
      </c>
      <c r="B1181" s="16" t="s">
        <v>3278</v>
      </c>
      <c r="C1181" s="16" t="s">
        <v>3163</v>
      </c>
      <c r="D1181" s="16" t="s">
        <v>36</v>
      </c>
      <c r="E1181" s="16" t="s">
        <v>38</v>
      </c>
      <c r="F1181" s="16" t="s">
        <v>3182</v>
      </c>
      <c r="G1181" s="16" t="s">
        <v>8802</v>
      </c>
      <c r="H1181" s="19">
        <v>43565.849583333336</v>
      </c>
      <c r="I1181" s="19">
        <v>43573.5</v>
      </c>
      <c r="J1181" s="20">
        <v>1.7404166666666665</v>
      </c>
    </row>
    <row r="1182" spans="1:10" x14ac:dyDescent="0.25">
      <c r="A1182" s="16" t="s">
        <v>9953</v>
      </c>
      <c r="B1182" s="16" t="s">
        <v>129</v>
      </c>
      <c r="C1182" s="16" t="s">
        <v>3188</v>
      </c>
      <c r="D1182" s="16" t="s">
        <v>21</v>
      </c>
      <c r="E1182" s="16" t="s">
        <v>14</v>
      </c>
      <c r="F1182" s="16" t="s">
        <v>3180</v>
      </c>
      <c r="G1182" s="16" t="s">
        <v>8802</v>
      </c>
      <c r="H1182" s="19">
        <v>43566.369143518517</v>
      </c>
      <c r="I1182" s="19">
        <v>43573.5</v>
      </c>
      <c r="J1182" s="20">
        <v>1.7404166666666665</v>
      </c>
    </row>
    <row r="1183" spans="1:10" x14ac:dyDescent="0.25">
      <c r="A1183" s="16" t="s">
        <v>9954</v>
      </c>
      <c r="B1183" s="16" t="s">
        <v>106</v>
      </c>
      <c r="C1183" s="16" t="s">
        <v>3165</v>
      </c>
      <c r="D1183" s="16" t="s">
        <v>28</v>
      </c>
      <c r="E1183" s="16" t="s">
        <v>14</v>
      </c>
      <c r="F1183" s="16" t="s">
        <v>3180</v>
      </c>
      <c r="G1183" s="16" t="s">
        <v>8802</v>
      </c>
      <c r="H1183" s="19">
        <v>43566.594444444447</v>
      </c>
      <c r="I1183" s="19">
        <v>43573.5</v>
      </c>
      <c r="J1183" s="20">
        <v>1.7404166666666665</v>
      </c>
    </row>
    <row r="1184" spans="1:10" x14ac:dyDescent="0.25">
      <c r="A1184" s="16" t="s">
        <v>9955</v>
      </c>
      <c r="B1184" s="16" t="s">
        <v>80</v>
      </c>
      <c r="C1184" s="16" t="s">
        <v>3163</v>
      </c>
      <c r="D1184" s="16" t="s">
        <v>19</v>
      </c>
      <c r="E1184" s="16" t="s">
        <v>14</v>
      </c>
      <c r="F1184" s="16" t="s">
        <v>3180</v>
      </c>
      <c r="G1184" s="16" t="s">
        <v>8802</v>
      </c>
      <c r="H1184" s="19">
        <v>43565.610069444447</v>
      </c>
      <c r="I1184" s="19">
        <v>43573.5</v>
      </c>
      <c r="J1184" s="20">
        <v>1.7404166666666665</v>
      </c>
    </row>
    <row r="1185" spans="1:10" x14ac:dyDescent="0.25">
      <c r="A1185" s="16" t="s">
        <v>9956</v>
      </c>
      <c r="B1185" s="16" t="s">
        <v>293</v>
      </c>
      <c r="C1185" s="16" t="s">
        <v>3163</v>
      </c>
      <c r="D1185" s="16" t="s">
        <v>26</v>
      </c>
      <c r="E1185" s="16" t="s">
        <v>10</v>
      </c>
      <c r="F1185" s="16" t="s">
        <v>3182</v>
      </c>
      <c r="G1185" s="16" t="s">
        <v>8802</v>
      </c>
      <c r="H1185" s="19">
        <v>43565.860717592594</v>
      </c>
      <c r="I1185" s="19">
        <v>43573.5</v>
      </c>
      <c r="J1185" s="20">
        <v>1.7404166666666665</v>
      </c>
    </row>
    <row r="1186" spans="1:10" x14ac:dyDescent="0.25">
      <c r="A1186" s="16" t="s">
        <v>9957</v>
      </c>
      <c r="B1186" s="16" t="s">
        <v>59</v>
      </c>
      <c r="C1186" s="16" t="s">
        <v>3188</v>
      </c>
      <c r="D1186" s="16" t="s">
        <v>26</v>
      </c>
      <c r="E1186" s="16" t="s">
        <v>8</v>
      </c>
      <c r="F1186" s="16" t="s">
        <v>3180</v>
      </c>
      <c r="G1186" s="16" t="s">
        <v>8802</v>
      </c>
      <c r="H1186" s="19">
        <v>43566.374606481484</v>
      </c>
      <c r="I1186" s="19">
        <v>43573.5</v>
      </c>
      <c r="J1186" s="20">
        <v>1.7404166666666665</v>
      </c>
    </row>
    <row r="1187" spans="1:10" x14ac:dyDescent="0.25">
      <c r="A1187" s="16" t="s">
        <v>9958</v>
      </c>
      <c r="B1187" s="16" t="s">
        <v>510</v>
      </c>
      <c r="C1187" s="16" t="s">
        <v>3165</v>
      </c>
      <c r="D1187" s="16" t="s">
        <v>21</v>
      </c>
      <c r="E1187" s="16" t="s">
        <v>27</v>
      </c>
      <c r="F1187" s="16" t="s">
        <v>3182</v>
      </c>
      <c r="G1187" s="16" t="s">
        <v>8802</v>
      </c>
      <c r="H1187" s="19">
        <v>43566.601747685185</v>
      </c>
      <c r="I1187" s="19">
        <v>43573.5</v>
      </c>
      <c r="J1187" s="20">
        <v>1.7404166666666665</v>
      </c>
    </row>
    <row r="1188" spans="1:10" x14ac:dyDescent="0.25">
      <c r="A1188" s="16" t="s">
        <v>9959</v>
      </c>
      <c r="B1188" s="16" t="s">
        <v>3327</v>
      </c>
      <c r="C1188" s="16" t="s">
        <v>3188</v>
      </c>
      <c r="D1188" s="16" t="s">
        <v>42</v>
      </c>
      <c r="E1188" s="16" t="s">
        <v>23</v>
      </c>
      <c r="F1188" s="16" t="s">
        <v>3183</v>
      </c>
      <c r="G1188" s="16" t="s">
        <v>8802</v>
      </c>
      <c r="H1188" s="19">
        <v>43566.374930555554</v>
      </c>
      <c r="I1188" s="19">
        <v>43573.5</v>
      </c>
      <c r="J1188" s="20">
        <v>1.7404166666666665</v>
      </c>
    </row>
    <row r="1189" spans="1:10" x14ac:dyDescent="0.25">
      <c r="A1189" s="16" t="s">
        <v>9960</v>
      </c>
      <c r="B1189" s="16" t="s">
        <v>187</v>
      </c>
      <c r="C1189" s="16" t="s">
        <v>3163</v>
      </c>
      <c r="D1189" s="16" t="s">
        <v>21</v>
      </c>
      <c r="E1189" s="16" t="s">
        <v>14</v>
      </c>
      <c r="F1189" s="16" t="s">
        <v>3180</v>
      </c>
      <c r="G1189" s="16" t="s">
        <v>8802</v>
      </c>
      <c r="H1189" s="19">
        <v>43565.863599537035</v>
      </c>
      <c r="I1189" s="19">
        <v>43573.5</v>
      </c>
      <c r="J1189" s="20">
        <v>1.7404166666666665</v>
      </c>
    </row>
    <row r="1190" spans="1:10" x14ac:dyDescent="0.25">
      <c r="A1190" s="16" t="s">
        <v>9961</v>
      </c>
      <c r="B1190" s="16" t="s">
        <v>545</v>
      </c>
      <c r="C1190" s="16" t="s">
        <v>3188</v>
      </c>
      <c r="D1190" s="16" t="s">
        <v>20</v>
      </c>
      <c r="E1190" s="16" t="s">
        <v>14</v>
      </c>
      <c r="F1190" s="16" t="s">
        <v>3180</v>
      </c>
      <c r="G1190" s="16" t="s">
        <v>8802</v>
      </c>
      <c r="H1190" s="19">
        <v>43566.375104166669</v>
      </c>
      <c r="I1190" s="19">
        <v>43573.5</v>
      </c>
      <c r="J1190" s="20">
        <v>1.7404166666666665</v>
      </c>
    </row>
    <row r="1191" spans="1:10" x14ac:dyDescent="0.25">
      <c r="A1191" s="16" t="s">
        <v>9962</v>
      </c>
      <c r="B1191" s="16" t="s">
        <v>163</v>
      </c>
      <c r="C1191" s="16" t="s">
        <v>3165</v>
      </c>
      <c r="D1191" s="16" t="s">
        <v>15</v>
      </c>
      <c r="E1191" s="16" t="s">
        <v>14</v>
      </c>
      <c r="F1191" s="16" t="s">
        <v>3180</v>
      </c>
      <c r="G1191" s="16" t="s">
        <v>8802</v>
      </c>
      <c r="H1191" s="19">
        <v>43566.609988425924</v>
      </c>
      <c r="I1191" s="19">
        <v>43573.5</v>
      </c>
      <c r="J1191" s="20">
        <v>1.7404166666666665</v>
      </c>
    </row>
    <row r="1192" spans="1:10" x14ac:dyDescent="0.25">
      <c r="A1192" s="16" t="s">
        <v>9963</v>
      </c>
      <c r="B1192" s="16" t="s">
        <v>421</v>
      </c>
      <c r="C1192" s="16" t="s">
        <v>3188</v>
      </c>
      <c r="D1192" s="16" t="s">
        <v>29</v>
      </c>
      <c r="E1192" s="16" t="s">
        <v>17</v>
      </c>
      <c r="F1192" s="16" t="s">
        <v>3185</v>
      </c>
      <c r="G1192" s="16" t="s">
        <v>8802</v>
      </c>
      <c r="H1192" s="19">
        <v>43566.377025462964</v>
      </c>
      <c r="I1192" s="19">
        <v>43573.5</v>
      </c>
      <c r="J1192" s="20">
        <v>1.7404166666666665</v>
      </c>
    </row>
    <row r="1193" spans="1:10" x14ac:dyDescent="0.25">
      <c r="A1193" s="16" t="s">
        <v>9964</v>
      </c>
      <c r="B1193" s="16" t="s">
        <v>70</v>
      </c>
      <c r="C1193" s="16" t="s">
        <v>3165</v>
      </c>
      <c r="D1193" s="16" t="s">
        <v>32</v>
      </c>
      <c r="E1193" s="16" t="s">
        <v>13</v>
      </c>
      <c r="F1193" s="16" t="s">
        <v>3181</v>
      </c>
      <c r="G1193" s="16" t="s">
        <v>8802</v>
      </c>
      <c r="H1193" s="19">
        <v>43566.610543981478</v>
      </c>
      <c r="I1193" s="19">
        <v>43573.5</v>
      </c>
      <c r="J1193" s="20">
        <v>1.7404166666666665</v>
      </c>
    </row>
    <row r="1194" spans="1:10" x14ac:dyDescent="0.25">
      <c r="A1194" s="16" t="s">
        <v>9965</v>
      </c>
      <c r="B1194" s="16" t="s">
        <v>277</v>
      </c>
      <c r="C1194" s="16" t="s">
        <v>3188</v>
      </c>
      <c r="D1194" s="16" t="s">
        <v>7</v>
      </c>
      <c r="E1194" s="16" t="s">
        <v>14</v>
      </c>
      <c r="F1194" s="16" t="s">
        <v>3180</v>
      </c>
      <c r="G1194" s="16" t="s">
        <v>8802</v>
      </c>
      <c r="H1194" s="19">
        <v>43566.377337962964</v>
      </c>
      <c r="I1194" s="19">
        <v>43573.5</v>
      </c>
      <c r="J1194" s="20">
        <v>1.7404166666666665</v>
      </c>
    </row>
    <row r="1195" spans="1:10" x14ac:dyDescent="0.25">
      <c r="A1195" s="16" t="s">
        <v>9966</v>
      </c>
      <c r="B1195" s="16" t="s">
        <v>603</v>
      </c>
      <c r="C1195" s="16" t="s">
        <v>3165</v>
      </c>
      <c r="D1195" s="16" t="s">
        <v>31</v>
      </c>
      <c r="E1195" s="16" t="s">
        <v>14</v>
      </c>
      <c r="F1195" s="16" t="s">
        <v>3180</v>
      </c>
      <c r="G1195" s="16" t="s">
        <v>8802</v>
      </c>
      <c r="H1195" s="19">
        <v>43566.614791666667</v>
      </c>
      <c r="I1195" s="19">
        <v>43573.5</v>
      </c>
      <c r="J1195" s="20">
        <v>1.7404166666666665</v>
      </c>
    </row>
    <row r="1196" spans="1:10" x14ac:dyDescent="0.25">
      <c r="A1196" s="16" t="s">
        <v>9967</v>
      </c>
      <c r="B1196" s="16" t="s">
        <v>83</v>
      </c>
      <c r="C1196" s="16" t="s">
        <v>3188</v>
      </c>
      <c r="D1196" s="16" t="s">
        <v>31</v>
      </c>
      <c r="E1196" s="16" t="s">
        <v>10</v>
      </c>
      <c r="F1196" s="16" t="s">
        <v>3182</v>
      </c>
      <c r="G1196" s="16" t="s">
        <v>8802</v>
      </c>
      <c r="H1196" s="19">
        <v>43566.377708333333</v>
      </c>
      <c r="I1196" s="19">
        <v>43573.5</v>
      </c>
      <c r="J1196" s="20">
        <v>1.7404166666666665</v>
      </c>
    </row>
    <row r="1197" spans="1:10" x14ac:dyDescent="0.25">
      <c r="A1197" s="16" t="s">
        <v>9968</v>
      </c>
      <c r="B1197" s="16" t="s">
        <v>811</v>
      </c>
      <c r="C1197" s="16" t="s">
        <v>3165</v>
      </c>
      <c r="D1197" s="16" t="s">
        <v>45</v>
      </c>
      <c r="E1197" s="16" t="s">
        <v>39</v>
      </c>
      <c r="F1197" s="16" t="s">
        <v>3181</v>
      </c>
      <c r="G1197" s="16" t="s">
        <v>8802</v>
      </c>
      <c r="H1197" s="19">
        <v>43566.615937499999</v>
      </c>
      <c r="I1197" s="19">
        <v>43573.5</v>
      </c>
      <c r="J1197" s="20">
        <v>1.7404166666666665</v>
      </c>
    </row>
    <row r="1198" spans="1:10" x14ac:dyDescent="0.25">
      <c r="A1198" s="16" t="s">
        <v>9969</v>
      </c>
      <c r="B1198" s="16" t="s">
        <v>227</v>
      </c>
      <c r="C1198" s="16" t="s">
        <v>3188</v>
      </c>
      <c r="D1198" s="16" t="s">
        <v>31</v>
      </c>
      <c r="E1198" s="16" t="s">
        <v>8</v>
      </c>
      <c r="F1198" s="16" t="s">
        <v>3180</v>
      </c>
      <c r="G1198" s="16" t="s">
        <v>8802</v>
      </c>
      <c r="H1198" s="19">
        <v>43566.378171296295</v>
      </c>
      <c r="I1198" s="19">
        <v>43573.5</v>
      </c>
      <c r="J1198" s="20">
        <v>1.7404166666666665</v>
      </c>
    </row>
    <row r="1199" spans="1:10" x14ac:dyDescent="0.25">
      <c r="A1199" s="16" t="s">
        <v>9970</v>
      </c>
      <c r="B1199" s="16" t="s">
        <v>62</v>
      </c>
      <c r="C1199" s="16" t="s">
        <v>3163</v>
      </c>
      <c r="D1199" s="16" t="s">
        <v>15</v>
      </c>
      <c r="E1199" s="16" t="s">
        <v>14</v>
      </c>
      <c r="F1199" s="16" t="s">
        <v>3180</v>
      </c>
      <c r="G1199" s="16" t="s">
        <v>8802</v>
      </c>
      <c r="H1199" s="19">
        <v>43565.869837962964</v>
      </c>
      <c r="I1199" s="19">
        <v>43573.5</v>
      </c>
      <c r="J1199" s="20">
        <v>1.7404166666666665</v>
      </c>
    </row>
    <row r="1200" spans="1:10" x14ac:dyDescent="0.25">
      <c r="A1200" s="16" t="s">
        <v>9971</v>
      </c>
      <c r="B1200" s="16" t="s">
        <v>358</v>
      </c>
      <c r="C1200" s="16" t="s">
        <v>3188</v>
      </c>
      <c r="D1200" s="16" t="s">
        <v>7</v>
      </c>
      <c r="E1200" s="16" t="s">
        <v>14</v>
      </c>
      <c r="F1200" s="16" t="s">
        <v>3180</v>
      </c>
      <c r="G1200" s="16" t="s">
        <v>8802</v>
      </c>
      <c r="H1200" s="19">
        <v>43566.378784722219</v>
      </c>
      <c r="I1200" s="19">
        <v>43573.5</v>
      </c>
      <c r="J1200" s="20">
        <v>1.7404166666666665</v>
      </c>
    </row>
    <row r="1201" spans="1:10" x14ac:dyDescent="0.25">
      <c r="A1201" s="16" t="s">
        <v>9972</v>
      </c>
      <c r="B1201" s="16" t="s">
        <v>244</v>
      </c>
      <c r="C1201" s="16" t="s">
        <v>3188</v>
      </c>
      <c r="D1201" s="16" t="s">
        <v>11</v>
      </c>
      <c r="E1201" s="16" t="s">
        <v>8</v>
      </c>
      <c r="F1201" s="16" t="s">
        <v>3180</v>
      </c>
      <c r="G1201" s="16" t="s">
        <v>8802</v>
      </c>
      <c r="H1201" s="19">
        <v>43566.282500000001</v>
      </c>
      <c r="I1201" s="19">
        <v>43573.5</v>
      </c>
      <c r="J1201" s="20">
        <v>1.7404166666666665</v>
      </c>
    </row>
    <row r="1202" spans="1:10" x14ac:dyDescent="0.25">
      <c r="A1202" s="16" t="s">
        <v>9973</v>
      </c>
      <c r="B1202" s="16" t="s">
        <v>202</v>
      </c>
      <c r="C1202" s="16" t="s">
        <v>3188</v>
      </c>
      <c r="D1202" s="16" t="s">
        <v>11</v>
      </c>
      <c r="E1202" s="16" t="s">
        <v>10</v>
      </c>
      <c r="F1202" s="16" t="s">
        <v>3182</v>
      </c>
      <c r="G1202" s="16" t="s">
        <v>8802</v>
      </c>
      <c r="H1202" s="19">
        <v>43566.379062499997</v>
      </c>
      <c r="I1202" s="19">
        <v>43573.5</v>
      </c>
      <c r="J1202" s="20">
        <v>1.7404166666666665</v>
      </c>
    </row>
    <row r="1203" spans="1:10" x14ac:dyDescent="0.25">
      <c r="A1203" s="16" t="s">
        <v>9974</v>
      </c>
      <c r="B1203" s="16" t="s">
        <v>741</v>
      </c>
      <c r="C1203" s="16" t="s">
        <v>3165</v>
      </c>
      <c r="D1203" s="16" t="s">
        <v>31</v>
      </c>
      <c r="E1203" s="16" t="s">
        <v>14</v>
      </c>
      <c r="F1203" s="16" t="s">
        <v>3180</v>
      </c>
      <c r="G1203" s="16" t="s">
        <v>8802</v>
      </c>
      <c r="H1203" s="19">
        <v>43566.647546296299</v>
      </c>
      <c r="I1203" s="19">
        <v>43573.5</v>
      </c>
      <c r="J1203" s="20">
        <v>1.7404166666666665</v>
      </c>
    </row>
    <row r="1204" spans="1:10" x14ac:dyDescent="0.25">
      <c r="A1204" s="16" t="s">
        <v>9975</v>
      </c>
      <c r="B1204" s="16" t="s">
        <v>3271</v>
      </c>
      <c r="C1204" s="16" t="s">
        <v>3163</v>
      </c>
      <c r="D1204" s="16" t="s">
        <v>36</v>
      </c>
      <c r="E1204" s="16" t="s">
        <v>38</v>
      </c>
      <c r="F1204" s="16" t="s">
        <v>3182</v>
      </c>
      <c r="G1204" s="16" t="s">
        <v>8802</v>
      </c>
      <c r="H1204" s="19">
        <v>43565.649641203701</v>
      </c>
      <c r="I1204" s="19">
        <v>43573.5</v>
      </c>
      <c r="J1204" s="20">
        <v>1.7404166666666665</v>
      </c>
    </row>
    <row r="1205" spans="1:10" x14ac:dyDescent="0.25">
      <c r="A1205" s="16" t="s">
        <v>9976</v>
      </c>
      <c r="B1205" s="16" t="s">
        <v>96</v>
      </c>
      <c r="C1205" s="16" t="s">
        <v>3165</v>
      </c>
      <c r="D1205" s="16" t="s">
        <v>31</v>
      </c>
      <c r="E1205" s="16" t="s">
        <v>8</v>
      </c>
      <c r="F1205" s="16" t="s">
        <v>3180</v>
      </c>
      <c r="G1205" s="16" t="s">
        <v>8802</v>
      </c>
      <c r="H1205" s="19">
        <v>43566.66815972222</v>
      </c>
      <c r="I1205" s="19">
        <v>43573.5</v>
      </c>
      <c r="J1205" s="20">
        <v>1.7404166666666665</v>
      </c>
    </row>
    <row r="1206" spans="1:10" x14ac:dyDescent="0.25">
      <c r="A1206" s="16" t="s">
        <v>9977</v>
      </c>
      <c r="B1206" s="16" t="s">
        <v>500</v>
      </c>
      <c r="C1206" s="16" t="s">
        <v>3188</v>
      </c>
      <c r="D1206" s="16" t="s">
        <v>12</v>
      </c>
      <c r="E1206" s="16" t="s">
        <v>14</v>
      </c>
      <c r="F1206" s="16" t="s">
        <v>3180</v>
      </c>
      <c r="G1206" s="16" t="s">
        <v>8802</v>
      </c>
      <c r="H1206" s="19">
        <v>43566.379710648151</v>
      </c>
      <c r="I1206" s="19">
        <v>43573.5</v>
      </c>
      <c r="J1206" s="20">
        <v>1.7404166666666665</v>
      </c>
    </row>
    <row r="1207" spans="1:10" x14ac:dyDescent="0.25">
      <c r="A1207" s="16" t="s">
        <v>9978</v>
      </c>
      <c r="B1207" s="16" t="s">
        <v>218</v>
      </c>
      <c r="C1207" s="16" t="s">
        <v>3165</v>
      </c>
      <c r="D1207" s="16" t="s">
        <v>16</v>
      </c>
      <c r="E1207" s="16" t="s">
        <v>17</v>
      </c>
      <c r="F1207" s="16" t="s">
        <v>3185</v>
      </c>
      <c r="G1207" s="16" t="s">
        <v>8802</v>
      </c>
      <c r="H1207" s="19">
        <v>43566.668888888889</v>
      </c>
      <c r="I1207" s="19">
        <v>43573.5</v>
      </c>
      <c r="J1207" s="20">
        <v>1.7404166666666665</v>
      </c>
    </row>
    <row r="1208" spans="1:10" x14ac:dyDescent="0.25">
      <c r="A1208" s="16" t="s">
        <v>9979</v>
      </c>
      <c r="B1208" s="16" t="s">
        <v>363</v>
      </c>
      <c r="C1208" s="16" t="s">
        <v>3188</v>
      </c>
      <c r="D1208" s="16" t="s">
        <v>11</v>
      </c>
      <c r="E1208" s="16" t="s">
        <v>10</v>
      </c>
      <c r="F1208" s="16" t="s">
        <v>3182</v>
      </c>
      <c r="G1208" s="16" t="s">
        <v>8802</v>
      </c>
      <c r="H1208" s="19">
        <v>43566.379826388889</v>
      </c>
      <c r="I1208" s="19">
        <v>43573.5</v>
      </c>
      <c r="J1208" s="20">
        <v>1.7404166666666665</v>
      </c>
    </row>
    <row r="1209" spans="1:10" x14ac:dyDescent="0.25">
      <c r="A1209" s="16" t="s">
        <v>9980</v>
      </c>
      <c r="B1209" s="16" t="s">
        <v>227</v>
      </c>
      <c r="C1209" s="16" t="s">
        <v>3165</v>
      </c>
      <c r="D1209" s="16" t="s">
        <v>21</v>
      </c>
      <c r="E1209" s="16" t="s">
        <v>8</v>
      </c>
      <c r="F1209" s="16" t="s">
        <v>3180</v>
      </c>
      <c r="G1209" s="16" t="s">
        <v>8802</v>
      </c>
      <c r="H1209" s="19">
        <v>43566.670601851853</v>
      </c>
      <c r="I1209" s="19">
        <v>43573.5</v>
      </c>
      <c r="J1209" s="20">
        <v>1.7404166666666665</v>
      </c>
    </row>
    <row r="1210" spans="1:10" x14ac:dyDescent="0.25">
      <c r="A1210" s="16" t="s">
        <v>9981</v>
      </c>
      <c r="B1210" s="16" t="s">
        <v>285</v>
      </c>
      <c r="C1210" s="16" t="s">
        <v>3188</v>
      </c>
      <c r="D1210" s="16" t="s">
        <v>11</v>
      </c>
      <c r="E1210" s="16" t="s">
        <v>10</v>
      </c>
      <c r="F1210" s="16" t="s">
        <v>3182</v>
      </c>
      <c r="G1210" s="16" t="s">
        <v>8802</v>
      </c>
      <c r="H1210" s="19">
        <v>43566.379930555559</v>
      </c>
      <c r="I1210" s="19">
        <v>43573.5</v>
      </c>
      <c r="J1210" s="20">
        <v>1.7404166666666665</v>
      </c>
    </row>
    <row r="1211" spans="1:10" x14ac:dyDescent="0.25">
      <c r="A1211" s="16" t="s">
        <v>9982</v>
      </c>
      <c r="B1211" s="16" t="s">
        <v>410</v>
      </c>
      <c r="C1211" s="16" t="s">
        <v>3165</v>
      </c>
      <c r="D1211" s="16" t="s">
        <v>15</v>
      </c>
      <c r="E1211" s="16" t="s">
        <v>14</v>
      </c>
      <c r="F1211" s="16" t="s">
        <v>3180</v>
      </c>
      <c r="G1211" s="16" t="s">
        <v>8802</v>
      </c>
      <c r="H1211" s="19">
        <v>43566.673946759256</v>
      </c>
      <c r="I1211" s="19">
        <v>43573.5</v>
      </c>
      <c r="J1211" s="20">
        <v>1.7404166666666665</v>
      </c>
    </row>
    <row r="1212" spans="1:10" x14ac:dyDescent="0.25">
      <c r="A1212" s="16" t="s">
        <v>9983</v>
      </c>
      <c r="B1212" s="16" t="s">
        <v>382</v>
      </c>
      <c r="C1212" s="16" t="s">
        <v>3188</v>
      </c>
      <c r="D1212" s="16" t="s">
        <v>21</v>
      </c>
      <c r="E1212" s="16" t="s">
        <v>14</v>
      </c>
      <c r="F1212" s="16" t="s">
        <v>3180</v>
      </c>
      <c r="G1212" s="16" t="s">
        <v>8802</v>
      </c>
      <c r="H1212" s="19">
        <v>43566.38453703704</v>
      </c>
      <c r="I1212" s="19">
        <v>43573.5</v>
      </c>
      <c r="J1212" s="20">
        <v>1.7404166666666665</v>
      </c>
    </row>
    <row r="1213" spans="1:10" x14ac:dyDescent="0.25">
      <c r="A1213" s="16" t="s">
        <v>9984</v>
      </c>
      <c r="B1213" s="16" t="s">
        <v>526</v>
      </c>
      <c r="C1213" s="16" t="s">
        <v>3188</v>
      </c>
      <c r="D1213" s="16" t="s">
        <v>20</v>
      </c>
      <c r="E1213" s="16" t="s">
        <v>14</v>
      </c>
      <c r="F1213" s="16" t="s">
        <v>3180</v>
      </c>
      <c r="G1213" s="16" t="s">
        <v>8802</v>
      </c>
      <c r="H1213" s="19">
        <v>43566.293483796297</v>
      </c>
      <c r="I1213" s="19">
        <v>43573.5</v>
      </c>
      <c r="J1213" s="20">
        <v>1.7404166666666665</v>
      </c>
    </row>
    <row r="1214" spans="1:10" x14ac:dyDescent="0.25">
      <c r="A1214" s="16" t="s">
        <v>9985</v>
      </c>
      <c r="B1214" s="16" t="s">
        <v>150</v>
      </c>
      <c r="C1214" s="16" t="s">
        <v>3163</v>
      </c>
      <c r="D1214" s="16" t="s">
        <v>11</v>
      </c>
      <c r="E1214" s="16" t="s">
        <v>14</v>
      </c>
      <c r="F1214" s="16" t="s">
        <v>3180</v>
      </c>
      <c r="G1214" s="16" t="s">
        <v>8802</v>
      </c>
      <c r="H1214" s="19">
        <v>43566.387245370373</v>
      </c>
      <c r="I1214" s="19">
        <v>43573.5</v>
      </c>
      <c r="J1214" s="20">
        <v>1.7404166666666665</v>
      </c>
    </row>
    <row r="1215" spans="1:10" x14ac:dyDescent="0.25">
      <c r="A1215" s="16" t="s">
        <v>9986</v>
      </c>
      <c r="B1215" s="16" t="s">
        <v>192</v>
      </c>
      <c r="C1215" s="16" t="s">
        <v>3165</v>
      </c>
      <c r="D1215" s="16" t="s">
        <v>21</v>
      </c>
      <c r="E1215" s="16" t="s">
        <v>27</v>
      </c>
      <c r="F1215" s="16" t="s">
        <v>3182</v>
      </c>
      <c r="G1215" s="16" t="s">
        <v>8802</v>
      </c>
      <c r="H1215" s="19">
        <v>43566.677037037036</v>
      </c>
      <c r="I1215" s="19">
        <v>43573.5</v>
      </c>
      <c r="J1215" s="20">
        <v>1.7404166666666665</v>
      </c>
    </row>
    <row r="1216" spans="1:10" x14ac:dyDescent="0.25">
      <c r="A1216" s="16" t="s">
        <v>9987</v>
      </c>
      <c r="B1216" s="16" t="s">
        <v>527</v>
      </c>
      <c r="C1216" s="16" t="s">
        <v>3188</v>
      </c>
      <c r="D1216" s="16" t="s">
        <v>26</v>
      </c>
      <c r="E1216" s="16" t="s">
        <v>10</v>
      </c>
      <c r="F1216" s="16" t="s">
        <v>3182</v>
      </c>
      <c r="G1216" s="16" t="s">
        <v>8802</v>
      </c>
      <c r="H1216" s="19">
        <v>43566.398136574076</v>
      </c>
      <c r="I1216" s="19">
        <v>43573.5</v>
      </c>
      <c r="J1216" s="20">
        <v>1.7404166666666665</v>
      </c>
    </row>
    <row r="1217" spans="1:10" x14ac:dyDescent="0.25">
      <c r="A1217" s="16" t="s">
        <v>9988</v>
      </c>
      <c r="B1217" s="16" t="s">
        <v>237</v>
      </c>
      <c r="C1217" s="16" t="s">
        <v>3165</v>
      </c>
      <c r="D1217" s="16" t="s">
        <v>11</v>
      </c>
      <c r="E1217" s="16" t="s">
        <v>14</v>
      </c>
      <c r="F1217" s="16" t="s">
        <v>3180</v>
      </c>
      <c r="G1217" s="16" t="s">
        <v>8802</v>
      </c>
      <c r="H1217" s="19">
        <v>43566.678483796299</v>
      </c>
      <c r="I1217" s="19">
        <v>43573.5</v>
      </c>
      <c r="J1217" s="20">
        <v>1.7404166666666665</v>
      </c>
    </row>
    <row r="1218" spans="1:10" x14ac:dyDescent="0.25">
      <c r="A1218" s="16" t="s">
        <v>9989</v>
      </c>
      <c r="B1218" s="16" t="s">
        <v>141</v>
      </c>
      <c r="C1218" s="16" t="s">
        <v>3188</v>
      </c>
      <c r="D1218" s="16" t="s">
        <v>7</v>
      </c>
      <c r="E1218" s="16" t="s">
        <v>9</v>
      </c>
      <c r="F1218" s="16" t="s">
        <v>3184</v>
      </c>
      <c r="G1218" s="16" t="s">
        <v>8802</v>
      </c>
      <c r="H1218" s="19">
        <v>43566.401898148149</v>
      </c>
      <c r="I1218" s="19">
        <v>43573.5</v>
      </c>
      <c r="J1218" s="20">
        <v>1.7404166666666665</v>
      </c>
    </row>
    <row r="1219" spans="1:10" x14ac:dyDescent="0.25">
      <c r="A1219" s="16" t="s">
        <v>9990</v>
      </c>
      <c r="B1219" s="16" t="s">
        <v>120</v>
      </c>
      <c r="C1219" s="16" t="s">
        <v>3162</v>
      </c>
      <c r="D1219" s="16" t="s">
        <v>21</v>
      </c>
      <c r="E1219" s="16" t="s">
        <v>10</v>
      </c>
      <c r="F1219" s="16" t="s">
        <v>3182</v>
      </c>
      <c r="G1219" s="16" t="s">
        <v>8802</v>
      </c>
      <c r="H1219" s="19">
        <v>43564.47761574074</v>
      </c>
      <c r="I1219" s="19">
        <v>43573.5</v>
      </c>
      <c r="J1219" s="20">
        <v>1.7404166666666665</v>
      </c>
    </row>
    <row r="1220" spans="1:10" x14ac:dyDescent="0.25">
      <c r="A1220" s="16" t="s">
        <v>9991</v>
      </c>
      <c r="B1220" s="16" t="s">
        <v>546</v>
      </c>
      <c r="C1220" s="16" t="s">
        <v>3188</v>
      </c>
      <c r="D1220" s="16" t="s">
        <v>25</v>
      </c>
      <c r="E1220" s="16" t="s">
        <v>14</v>
      </c>
      <c r="F1220" s="16" t="s">
        <v>3180</v>
      </c>
      <c r="G1220" s="16" t="s">
        <v>8802</v>
      </c>
      <c r="H1220" s="19">
        <v>43566.406990740739</v>
      </c>
      <c r="I1220" s="19">
        <v>43573.5</v>
      </c>
      <c r="J1220" s="20">
        <v>1.7404166666666665</v>
      </c>
    </row>
    <row r="1221" spans="1:10" x14ac:dyDescent="0.25">
      <c r="A1221" s="16" t="s">
        <v>9992</v>
      </c>
      <c r="B1221" s="16" t="s">
        <v>121</v>
      </c>
      <c r="C1221" s="16" t="s">
        <v>3162</v>
      </c>
      <c r="D1221" s="16" t="s">
        <v>11</v>
      </c>
      <c r="E1221" s="16" t="s">
        <v>9</v>
      </c>
      <c r="F1221" s="16" t="s">
        <v>3184</v>
      </c>
      <c r="G1221" s="16" t="s">
        <v>8802</v>
      </c>
      <c r="H1221" s="19">
        <v>43563.861250000002</v>
      </c>
      <c r="I1221" s="19">
        <v>43573.5</v>
      </c>
      <c r="J1221" s="20">
        <v>1.7404166666666665</v>
      </c>
    </row>
    <row r="1222" spans="1:10" x14ac:dyDescent="0.25">
      <c r="A1222" s="16" t="s">
        <v>9993</v>
      </c>
      <c r="B1222" s="16" t="s">
        <v>483</v>
      </c>
      <c r="C1222" s="16" t="s">
        <v>3163</v>
      </c>
      <c r="D1222" s="16" t="s">
        <v>21</v>
      </c>
      <c r="E1222" s="16" t="s">
        <v>27</v>
      </c>
      <c r="F1222" s="16" t="s">
        <v>3182</v>
      </c>
      <c r="G1222" s="16" t="s">
        <v>8802</v>
      </c>
      <c r="H1222" s="19">
        <v>43566.41196759259</v>
      </c>
      <c r="I1222" s="19">
        <v>43573.5</v>
      </c>
      <c r="J1222" s="20">
        <v>1.7404166666666665</v>
      </c>
    </row>
    <row r="1223" spans="1:10" x14ac:dyDescent="0.25">
      <c r="A1223" s="16" t="s">
        <v>9994</v>
      </c>
      <c r="B1223" s="16" t="s">
        <v>411</v>
      </c>
      <c r="C1223" s="16" t="s">
        <v>3165</v>
      </c>
      <c r="D1223" s="16" t="s">
        <v>31</v>
      </c>
      <c r="E1223" s="16" t="s">
        <v>8</v>
      </c>
      <c r="F1223" s="16" t="s">
        <v>3180</v>
      </c>
      <c r="G1223" s="16" t="s">
        <v>8802</v>
      </c>
      <c r="H1223" s="19">
        <v>43566.679143518515</v>
      </c>
      <c r="I1223" s="19">
        <v>43573.5</v>
      </c>
      <c r="J1223" s="20">
        <v>1.7404166666666665</v>
      </c>
    </row>
    <row r="1224" spans="1:10" x14ac:dyDescent="0.25">
      <c r="A1224" s="16" t="s">
        <v>9995</v>
      </c>
      <c r="B1224" s="16" t="s">
        <v>153</v>
      </c>
      <c r="C1224" s="16" t="s">
        <v>3163</v>
      </c>
      <c r="D1224" s="16" t="s">
        <v>21</v>
      </c>
      <c r="E1224" s="16" t="s">
        <v>14</v>
      </c>
      <c r="F1224" s="16" t="s">
        <v>3180</v>
      </c>
      <c r="G1224" s="16" t="s">
        <v>8802</v>
      </c>
      <c r="H1224" s="19">
        <v>43565.673680555556</v>
      </c>
      <c r="I1224" s="19">
        <v>43573.5</v>
      </c>
      <c r="J1224" s="20">
        <v>1.7404166666666665</v>
      </c>
    </row>
    <row r="1225" spans="1:10" x14ac:dyDescent="0.25">
      <c r="A1225" s="16" t="s">
        <v>9996</v>
      </c>
      <c r="B1225" s="16" t="s">
        <v>228</v>
      </c>
      <c r="C1225" s="16" t="s">
        <v>3162</v>
      </c>
      <c r="D1225" s="16" t="s">
        <v>15</v>
      </c>
      <c r="E1225" s="16" t="s">
        <v>14</v>
      </c>
      <c r="F1225" s="16" t="s">
        <v>3180</v>
      </c>
      <c r="G1225" s="16" t="s">
        <v>8802</v>
      </c>
      <c r="H1225" s="19">
        <v>43563.615057870367</v>
      </c>
      <c r="I1225" s="19">
        <v>43573.5</v>
      </c>
      <c r="J1225" s="20">
        <v>1.7404166666666665</v>
      </c>
    </row>
    <row r="1226" spans="1:10" x14ac:dyDescent="0.25">
      <c r="A1226" s="16" t="s">
        <v>9997</v>
      </c>
      <c r="B1226" s="16" t="s">
        <v>368</v>
      </c>
      <c r="C1226" s="16" t="s">
        <v>3188</v>
      </c>
      <c r="D1226" s="16" t="s">
        <v>21</v>
      </c>
      <c r="E1226" s="16" t="s">
        <v>9</v>
      </c>
      <c r="F1226" s="16" t="s">
        <v>3184</v>
      </c>
      <c r="G1226" s="16" t="s">
        <v>8802</v>
      </c>
      <c r="H1226" s="19">
        <v>43566.426504629628</v>
      </c>
      <c r="I1226" s="19">
        <v>43573.5</v>
      </c>
      <c r="J1226" s="20">
        <v>1.7404166666666665</v>
      </c>
    </row>
    <row r="1227" spans="1:10" x14ac:dyDescent="0.25">
      <c r="A1227" s="16" t="s">
        <v>9998</v>
      </c>
      <c r="B1227" s="16" t="s">
        <v>110</v>
      </c>
      <c r="C1227" s="16" t="s">
        <v>3165</v>
      </c>
      <c r="D1227" s="16" t="s">
        <v>19</v>
      </c>
      <c r="E1227" s="16" t="s">
        <v>22</v>
      </c>
      <c r="F1227" s="16" t="s">
        <v>3182</v>
      </c>
      <c r="G1227" s="16" t="s">
        <v>8802</v>
      </c>
      <c r="H1227" s="19">
        <v>43566.683541666665</v>
      </c>
      <c r="I1227" s="19">
        <v>43573.5</v>
      </c>
      <c r="J1227" s="20">
        <v>1.7404166666666665</v>
      </c>
    </row>
    <row r="1228" spans="1:10" x14ac:dyDescent="0.25">
      <c r="A1228" s="16" t="s">
        <v>9999</v>
      </c>
      <c r="B1228" s="16" t="s">
        <v>3359</v>
      </c>
      <c r="C1228" s="16" t="s">
        <v>3188</v>
      </c>
      <c r="D1228" s="16" t="s">
        <v>42</v>
      </c>
      <c r="E1228" s="16" t="s">
        <v>38</v>
      </c>
      <c r="F1228" s="16" t="s">
        <v>3182</v>
      </c>
      <c r="G1228" s="16" t="s">
        <v>8802</v>
      </c>
      <c r="H1228" s="19">
        <v>43566.431423611109</v>
      </c>
      <c r="I1228" s="19">
        <v>43573.5</v>
      </c>
      <c r="J1228" s="20">
        <v>1.7404166666666665</v>
      </c>
    </row>
    <row r="1229" spans="1:10" x14ac:dyDescent="0.25">
      <c r="A1229" s="16" t="s">
        <v>10000</v>
      </c>
      <c r="B1229" s="16" t="s">
        <v>193</v>
      </c>
      <c r="C1229" s="16" t="s">
        <v>3165</v>
      </c>
      <c r="D1229" s="16" t="s">
        <v>26</v>
      </c>
      <c r="E1229" s="16" t="s">
        <v>14</v>
      </c>
      <c r="F1229" s="16" t="s">
        <v>3180</v>
      </c>
      <c r="G1229" s="16" t="s">
        <v>8802</v>
      </c>
      <c r="H1229" s="19">
        <v>43566.684814814813</v>
      </c>
      <c r="I1229" s="19">
        <v>43573.5</v>
      </c>
      <c r="J1229" s="20">
        <v>1.7404166666666665</v>
      </c>
    </row>
    <row r="1230" spans="1:10" x14ac:dyDescent="0.25">
      <c r="A1230" s="16" t="s">
        <v>10001</v>
      </c>
      <c r="B1230" s="16" t="s">
        <v>569</v>
      </c>
      <c r="C1230" s="16" t="s">
        <v>3188</v>
      </c>
      <c r="D1230" s="16" t="s">
        <v>30</v>
      </c>
      <c r="E1230" s="16" t="s">
        <v>24</v>
      </c>
      <c r="F1230" s="16" t="s">
        <v>3183</v>
      </c>
      <c r="G1230" s="16" t="s">
        <v>8802</v>
      </c>
      <c r="H1230" s="19">
        <v>43566.434745370374</v>
      </c>
      <c r="I1230" s="19">
        <v>43573.5</v>
      </c>
      <c r="J1230" s="20">
        <v>1.7404166666666665</v>
      </c>
    </row>
    <row r="1231" spans="1:10" x14ac:dyDescent="0.25">
      <c r="A1231" s="16" t="s">
        <v>10002</v>
      </c>
      <c r="B1231" s="16" t="s">
        <v>238</v>
      </c>
      <c r="C1231" s="16" t="s">
        <v>3165</v>
      </c>
      <c r="D1231" s="16" t="s">
        <v>42</v>
      </c>
      <c r="E1231" s="16" t="s">
        <v>34</v>
      </c>
      <c r="F1231" s="16" t="s">
        <v>3185</v>
      </c>
      <c r="G1231" s="16" t="s">
        <v>8802</v>
      </c>
      <c r="H1231" s="19">
        <v>43566.68513888889</v>
      </c>
      <c r="I1231" s="19">
        <v>43573.5</v>
      </c>
      <c r="J1231" s="20">
        <v>1.7404166666666665</v>
      </c>
    </row>
    <row r="1232" spans="1:10" x14ac:dyDescent="0.25">
      <c r="A1232" s="16" t="s">
        <v>10003</v>
      </c>
      <c r="B1232" s="16" t="s">
        <v>119</v>
      </c>
      <c r="C1232" s="16" t="s">
        <v>3162</v>
      </c>
      <c r="D1232" s="16" t="s">
        <v>21</v>
      </c>
      <c r="E1232" s="16" t="s">
        <v>14</v>
      </c>
      <c r="F1232" s="16" t="s">
        <v>3180</v>
      </c>
      <c r="G1232" s="16" t="s">
        <v>8802</v>
      </c>
      <c r="H1232" s="19">
        <v>43563.725752314815</v>
      </c>
      <c r="I1232" s="19">
        <v>43573.5</v>
      </c>
      <c r="J1232" s="20">
        <v>1.7404166666666665</v>
      </c>
    </row>
    <row r="1233" spans="1:10" x14ac:dyDescent="0.25">
      <c r="A1233" s="16" t="s">
        <v>10004</v>
      </c>
      <c r="B1233" s="16" t="s">
        <v>223</v>
      </c>
      <c r="C1233" s="16" t="s">
        <v>3165</v>
      </c>
      <c r="D1233" s="16" t="s">
        <v>21</v>
      </c>
      <c r="E1233" s="16" t="s">
        <v>9</v>
      </c>
      <c r="F1233" s="16" t="s">
        <v>3184</v>
      </c>
      <c r="G1233" s="16" t="s">
        <v>8802</v>
      </c>
      <c r="H1233" s="19">
        <v>43566.686990740738</v>
      </c>
      <c r="I1233" s="19">
        <v>43573.5</v>
      </c>
      <c r="J1233" s="20">
        <v>1.7404166666666665</v>
      </c>
    </row>
    <row r="1234" spans="1:10" x14ac:dyDescent="0.25">
      <c r="A1234" s="16" t="s">
        <v>10005</v>
      </c>
      <c r="B1234" s="16" t="s">
        <v>3269</v>
      </c>
      <c r="C1234" s="16" t="s">
        <v>3163</v>
      </c>
      <c r="D1234" s="16" t="s">
        <v>16</v>
      </c>
      <c r="E1234" s="16" t="s">
        <v>38</v>
      </c>
      <c r="F1234" s="16" t="s">
        <v>3182</v>
      </c>
      <c r="G1234" s="16" t="s">
        <v>8802</v>
      </c>
      <c r="H1234" s="19">
        <v>43565.607164351852</v>
      </c>
      <c r="I1234" s="19">
        <v>43573.5</v>
      </c>
      <c r="J1234" s="20">
        <v>1.7404166666666665</v>
      </c>
    </row>
    <row r="1235" spans="1:10" x14ac:dyDescent="0.25">
      <c r="A1235" s="16" t="s">
        <v>10006</v>
      </c>
      <c r="B1235" s="16" t="s">
        <v>413</v>
      </c>
      <c r="C1235" s="16" t="s">
        <v>3165</v>
      </c>
      <c r="D1235" s="16" t="s">
        <v>29</v>
      </c>
      <c r="E1235" s="16" t="s">
        <v>35</v>
      </c>
      <c r="F1235" s="16" t="s">
        <v>3183</v>
      </c>
      <c r="G1235" s="16" t="s">
        <v>8802</v>
      </c>
      <c r="H1235" s="19">
        <v>43566.691284722219</v>
      </c>
      <c r="I1235" s="19">
        <v>43573.5</v>
      </c>
      <c r="J1235" s="20">
        <v>1.7404166666666665</v>
      </c>
    </row>
    <row r="1236" spans="1:10" x14ac:dyDescent="0.25">
      <c r="A1236" s="16" t="s">
        <v>10007</v>
      </c>
      <c r="B1236" s="16" t="s">
        <v>3325</v>
      </c>
      <c r="C1236" s="16" t="s">
        <v>3188</v>
      </c>
      <c r="D1236" s="16" t="s">
        <v>16</v>
      </c>
      <c r="E1236" s="16" t="s">
        <v>23</v>
      </c>
      <c r="F1236" s="16" t="s">
        <v>3183</v>
      </c>
      <c r="G1236" s="16" t="s">
        <v>8802</v>
      </c>
      <c r="H1236" s="19">
        <v>43566.374837962961</v>
      </c>
      <c r="I1236" s="19">
        <v>43573.5</v>
      </c>
      <c r="J1236" s="20">
        <v>1.7404166666666665</v>
      </c>
    </row>
    <row r="1237" spans="1:10" x14ac:dyDescent="0.25">
      <c r="A1237" s="16" t="s">
        <v>10008</v>
      </c>
      <c r="B1237" s="16" t="s">
        <v>208</v>
      </c>
      <c r="C1237" s="16" t="s">
        <v>3162</v>
      </c>
      <c r="D1237" s="16" t="s">
        <v>19</v>
      </c>
      <c r="E1237" s="16" t="s">
        <v>8</v>
      </c>
      <c r="F1237" s="16" t="s">
        <v>3180</v>
      </c>
      <c r="G1237" s="16" t="s">
        <v>8802</v>
      </c>
      <c r="H1237" s="19">
        <v>43563.646828703706</v>
      </c>
      <c r="I1237" s="19">
        <v>43573.5</v>
      </c>
      <c r="J1237" s="20">
        <v>1.7404166666666665</v>
      </c>
    </row>
    <row r="1238" spans="1:10" x14ac:dyDescent="0.25">
      <c r="A1238" s="16" t="s">
        <v>10009</v>
      </c>
      <c r="B1238" s="16" t="s">
        <v>253</v>
      </c>
      <c r="C1238" s="16" t="s">
        <v>3163</v>
      </c>
      <c r="D1238" s="16" t="s">
        <v>31</v>
      </c>
      <c r="E1238" s="16" t="s">
        <v>8</v>
      </c>
      <c r="F1238" s="16" t="s">
        <v>3180</v>
      </c>
      <c r="G1238" s="16" t="s">
        <v>8802</v>
      </c>
      <c r="H1238" s="19">
        <v>43565.621331018519</v>
      </c>
      <c r="I1238" s="19">
        <v>43573.5</v>
      </c>
      <c r="J1238" s="20">
        <v>1.7404166666666665</v>
      </c>
    </row>
    <row r="1239" spans="1:10" x14ac:dyDescent="0.25">
      <c r="A1239" s="16" t="s">
        <v>10010</v>
      </c>
      <c r="B1239" s="16" t="s">
        <v>204</v>
      </c>
      <c r="C1239" s="16" t="s">
        <v>3165</v>
      </c>
      <c r="D1239" s="16" t="s">
        <v>7</v>
      </c>
      <c r="E1239" s="16" t="s">
        <v>14</v>
      </c>
      <c r="F1239" s="16" t="s">
        <v>3180</v>
      </c>
      <c r="G1239" s="16" t="s">
        <v>8802</v>
      </c>
      <c r="H1239" s="19">
        <v>43566.699560185189</v>
      </c>
      <c r="I1239" s="19">
        <v>43573.5</v>
      </c>
      <c r="J1239" s="20">
        <v>1.7404166666666665</v>
      </c>
    </row>
    <row r="1240" spans="1:10" x14ac:dyDescent="0.25">
      <c r="A1240" s="16" t="s">
        <v>10011</v>
      </c>
      <c r="B1240" s="16" t="s">
        <v>355</v>
      </c>
      <c r="C1240" s="16" t="s">
        <v>3188</v>
      </c>
      <c r="D1240" s="16" t="s">
        <v>7</v>
      </c>
      <c r="E1240" s="16" t="s">
        <v>14</v>
      </c>
      <c r="F1240" s="16" t="s">
        <v>3180</v>
      </c>
      <c r="G1240" s="16" t="s">
        <v>8802</v>
      </c>
      <c r="H1240" s="19">
        <v>43566.37736111111</v>
      </c>
      <c r="I1240" s="19">
        <v>43573.5</v>
      </c>
      <c r="J1240" s="20">
        <v>1.7404166666666665</v>
      </c>
    </row>
    <row r="1241" spans="1:10" x14ac:dyDescent="0.25">
      <c r="A1241" s="16" t="s">
        <v>10012</v>
      </c>
      <c r="B1241" s="16" t="s">
        <v>403</v>
      </c>
      <c r="C1241" s="16" t="s">
        <v>3188</v>
      </c>
      <c r="D1241" s="16" t="s">
        <v>21</v>
      </c>
      <c r="E1241" s="16" t="s">
        <v>8</v>
      </c>
      <c r="F1241" s="16" t="s">
        <v>3180</v>
      </c>
      <c r="G1241" s="16" t="s">
        <v>8802</v>
      </c>
      <c r="H1241" s="19">
        <v>43566.311932870369</v>
      </c>
      <c r="I1241" s="19">
        <v>43573.5</v>
      </c>
      <c r="J1241" s="20">
        <v>1.7404166666666665</v>
      </c>
    </row>
    <row r="1242" spans="1:10" x14ac:dyDescent="0.25">
      <c r="A1242" s="16" t="s">
        <v>10013</v>
      </c>
      <c r="B1242" s="16" t="s">
        <v>342</v>
      </c>
      <c r="C1242" s="16" t="s">
        <v>3188</v>
      </c>
      <c r="D1242" s="16" t="s">
        <v>7</v>
      </c>
      <c r="E1242" s="16" t="s">
        <v>10</v>
      </c>
      <c r="F1242" s="16" t="s">
        <v>3182</v>
      </c>
      <c r="G1242" s="16" t="s">
        <v>8802</v>
      </c>
      <c r="H1242" s="19">
        <v>43566.378564814811</v>
      </c>
      <c r="I1242" s="19">
        <v>43573.5</v>
      </c>
      <c r="J1242" s="20">
        <v>1.7404166666666665</v>
      </c>
    </row>
    <row r="1243" spans="1:10" x14ac:dyDescent="0.25">
      <c r="A1243" s="16" t="s">
        <v>10014</v>
      </c>
      <c r="B1243" s="16" t="s">
        <v>570</v>
      </c>
      <c r="C1243" s="16" t="s">
        <v>3163</v>
      </c>
      <c r="D1243" s="16" t="s">
        <v>31</v>
      </c>
      <c r="E1243" s="16" t="s">
        <v>22</v>
      </c>
      <c r="F1243" s="16" t="s">
        <v>3182</v>
      </c>
      <c r="G1243" s="16" t="s">
        <v>8802</v>
      </c>
      <c r="H1243" s="19">
        <v>43566.312974537039</v>
      </c>
      <c r="I1243" s="19">
        <v>43573.5</v>
      </c>
      <c r="J1243" s="20">
        <v>1.7404166666666665</v>
      </c>
    </row>
    <row r="1244" spans="1:10" x14ac:dyDescent="0.25">
      <c r="A1244" s="16" t="s">
        <v>10015</v>
      </c>
      <c r="B1244" s="16" t="s">
        <v>3339</v>
      </c>
      <c r="C1244" s="16" t="s">
        <v>3188</v>
      </c>
      <c r="D1244" s="16" t="s">
        <v>33</v>
      </c>
      <c r="E1244" s="16" t="s">
        <v>38</v>
      </c>
      <c r="F1244" s="16" t="s">
        <v>3182</v>
      </c>
      <c r="G1244" s="16" t="s">
        <v>8802</v>
      </c>
      <c r="H1244" s="19">
        <v>43566.379143518519</v>
      </c>
      <c r="I1244" s="19">
        <v>43573.5</v>
      </c>
      <c r="J1244" s="20">
        <v>1.7404166666666665</v>
      </c>
    </row>
    <row r="1245" spans="1:10" x14ac:dyDescent="0.25">
      <c r="A1245" s="16" t="s">
        <v>10016</v>
      </c>
      <c r="B1245" s="16" t="s">
        <v>432</v>
      </c>
      <c r="C1245" s="16" t="s">
        <v>3163</v>
      </c>
      <c r="D1245" s="16" t="s">
        <v>19</v>
      </c>
      <c r="E1245" s="16" t="s">
        <v>9</v>
      </c>
      <c r="F1245" s="16" t="s">
        <v>3184</v>
      </c>
      <c r="G1245" s="16" t="s">
        <v>8802</v>
      </c>
      <c r="H1245" s="19">
        <v>43566.313125000001</v>
      </c>
      <c r="I1245" s="19">
        <v>43573.5</v>
      </c>
      <c r="J1245" s="20">
        <v>1.7404166666666665</v>
      </c>
    </row>
    <row r="1246" spans="1:10" x14ac:dyDescent="0.25">
      <c r="A1246" s="16" t="s">
        <v>10017</v>
      </c>
      <c r="B1246" s="16" t="s">
        <v>263</v>
      </c>
      <c r="C1246" s="16" t="s">
        <v>3188</v>
      </c>
      <c r="D1246" s="16" t="s">
        <v>11</v>
      </c>
      <c r="E1246" s="16" t="s">
        <v>9</v>
      </c>
      <c r="F1246" s="16" t="s">
        <v>3184</v>
      </c>
      <c r="G1246" s="16" t="s">
        <v>8802</v>
      </c>
      <c r="H1246" s="19">
        <v>43566.379780092589</v>
      </c>
      <c r="I1246" s="19">
        <v>43573.5</v>
      </c>
      <c r="J1246" s="20">
        <v>1.7404166666666665</v>
      </c>
    </row>
    <row r="1247" spans="1:10" x14ac:dyDescent="0.25">
      <c r="A1247" s="16" t="s">
        <v>10018</v>
      </c>
      <c r="B1247" s="16" t="s">
        <v>3212</v>
      </c>
      <c r="C1247" s="16" t="s">
        <v>3162</v>
      </c>
      <c r="D1247" s="16" t="s">
        <v>36</v>
      </c>
      <c r="E1247" s="16" t="s">
        <v>40</v>
      </c>
      <c r="F1247" s="16" t="s">
        <v>3180</v>
      </c>
      <c r="G1247" s="16" t="s">
        <v>8802</v>
      </c>
      <c r="H1247" s="19">
        <v>43564.342557870368</v>
      </c>
      <c r="I1247" s="19">
        <v>43573.5</v>
      </c>
      <c r="J1247" s="20">
        <v>1.7404166666666665</v>
      </c>
    </row>
    <row r="1248" spans="1:10" x14ac:dyDescent="0.25">
      <c r="A1248" s="16" t="s">
        <v>10019</v>
      </c>
      <c r="B1248" s="16" t="s">
        <v>253</v>
      </c>
      <c r="C1248" s="16" t="s">
        <v>3188</v>
      </c>
      <c r="D1248" s="16" t="s">
        <v>11</v>
      </c>
      <c r="E1248" s="16" t="s">
        <v>8</v>
      </c>
      <c r="F1248" s="16" t="s">
        <v>3180</v>
      </c>
      <c r="G1248" s="16" t="s">
        <v>8802</v>
      </c>
      <c r="H1248" s="19">
        <v>43566.379988425928</v>
      </c>
      <c r="I1248" s="19">
        <v>43573.5</v>
      </c>
      <c r="J1248" s="20">
        <v>1.7404166666666665</v>
      </c>
    </row>
    <row r="1249" spans="1:10" x14ac:dyDescent="0.25">
      <c r="A1249" s="16" t="s">
        <v>10020</v>
      </c>
      <c r="B1249" s="16" t="s">
        <v>3317</v>
      </c>
      <c r="C1249" s="16" t="s">
        <v>3165</v>
      </c>
      <c r="D1249" s="16" t="s">
        <v>29</v>
      </c>
      <c r="E1249" s="16" t="s">
        <v>38</v>
      </c>
      <c r="F1249" s="16" t="s">
        <v>3182</v>
      </c>
      <c r="G1249" s="16" t="s">
        <v>8802</v>
      </c>
      <c r="H1249" s="19">
        <v>43566.75949074074</v>
      </c>
      <c r="I1249" s="19">
        <v>43573.5</v>
      </c>
      <c r="J1249" s="20">
        <v>1.7404166666666665</v>
      </c>
    </row>
    <row r="1250" spans="1:10" x14ac:dyDescent="0.25">
      <c r="A1250" s="16" t="s">
        <v>10021</v>
      </c>
      <c r="B1250" s="16" t="s">
        <v>681</v>
      </c>
      <c r="C1250" s="16" t="s">
        <v>3188</v>
      </c>
      <c r="D1250" s="16" t="s">
        <v>19</v>
      </c>
      <c r="E1250" s="16" t="s">
        <v>14</v>
      </c>
      <c r="F1250" s="16" t="s">
        <v>3180</v>
      </c>
      <c r="G1250" s="16" t="s">
        <v>8802</v>
      </c>
      <c r="H1250" s="19">
        <v>43566.395474537036</v>
      </c>
      <c r="I1250" s="19">
        <v>43573.5</v>
      </c>
      <c r="J1250" s="20">
        <v>1.7404166666666665</v>
      </c>
    </row>
    <row r="1251" spans="1:10" x14ac:dyDescent="0.25">
      <c r="A1251" s="16" t="s">
        <v>10022</v>
      </c>
      <c r="B1251" s="16" t="s">
        <v>3406</v>
      </c>
      <c r="C1251" s="16" t="s">
        <v>3165</v>
      </c>
      <c r="D1251" s="16" t="s">
        <v>30</v>
      </c>
      <c r="E1251" s="16" t="s">
        <v>23</v>
      </c>
      <c r="F1251" s="16" t="s">
        <v>3183</v>
      </c>
      <c r="G1251" s="16" t="s">
        <v>8802</v>
      </c>
      <c r="H1251" s="19">
        <v>43566.785694444443</v>
      </c>
      <c r="I1251" s="19">
        <v>43573.5</v>
      </c>
      <c r="J1251" s="20">
        <v>1.7404166666666665</v>
      </c>
    </row>
    <row r="1252" spans="1:10" x14ac:dyDescent="0.25">
      <c r="A1252" s="16" t="s">
        <v>10023</v>
      </c>
      <c r="B1252" s="16" t="s">
        <v>500</v>
      </c>
      <c r="C1252" s="16" t="s">
        <v>3188</v>
      </c>
      <c r="D1252" s="16" t="s">
        <v>25</v>
      </c>
      <c r="E1252" s="16" t="s">
        <v>14</v>
      </c>
      <c r="F1252" s="16" t="s">
        <v>3180</v>
      </c>
      <c r="G1252" s="16" t="s">
        <v>8802</v>
      </c>
      <c r="H1252" s="19">
        <v>43566.40556712963</v>
      </c>
      <c r="I1252" s="19">
        <v>43573.5</v>
      </c>
      <c r="J1252" s="20">
        <v>1.7404166666666665</v>
      </c>
    </row>
    <row r="1253" spans="1:10" x14ac:dyDescent="0.25">
      <c r="A1253" s="16" t="s">
        <v>10024</v>
      </c>
      <c r="B1253" s="16" t="s">
        <v>574</v>
      </c>
      <c r="C1253" s="16" t="s">
        <v>3165</v>
      </c>
      <c r="D1253" s="16" t="s">
        <v>21</v>
      </c>
      <c r="E1253" s="16" t="s">
        <v>22</v>
      </c>
      <c r="F1253" s="16" t="s">
        <v>3182</v>
      </c>
      <c r="G1253" s="16" t="s">
        <v>8802</v>
      </c>
      <c r="H1253" s="19">
        <v>43566.797569444447</v>
      </c>
      <c r="I1253" s="19">
        <v>43573.5</v>
      </c>
      <c r="J1253" s="20">
        <v>1.7404166666666665</v>
      </c>
    </row>
    <row r="1254" spans="1:10" x14ac:dyDescent="0.25">
      <c r="A1254" s="16" t="s">
        <v>10025</v>
      </c>
      <c r="B1254" s="16" t="s">
        <v>280</v>
      </c>
      <c r="C1254" s="16" t="s">
        <v>3188</v>
      </c>
      <c r="D1254" s="16" t="s">
        <v>19</v>
      </c>
      <c r="E1254" s="16" t="s">
        <v>10</v>
      </c>
      <c r="F1254" s="16" t="s">
        <v>3182</v>
      </c>
      <c r="G1254" s="16" t="s">
        <v>8802</v>
      </c>
      <c r="H1254" s="19">
        <v>43566.414733796293</v>
      </c>
      <c r="I1254" s="19">
        <v>43573.5</v>
      </c>
      <c r="J1254" s="20">
        <v>1.7404166666666665</v>
      </c>
    </row>
    <row r="1255" spans="1:10" x14ac:dyDescent="0.25">
      <c r="A1255" s="16" t="s">
        <v>10026</v>
      </c>
      <c r="B1255" s="16" t="s">
        <v>397</v>
      </c>
      <c r="C1255" s="16" t="s">
        <v>3188</v>
      </c>
      <c r="D1255" s="16" t="s">
        <v>32</v>
      </c>
      <c r="E1255" s="16" t="s">
        <v>14</v>
      </c>
      <c r="F1255" s="16" t="s">
        <v>3180</v>
      </c>
      <c r="G1255" s="16" t="s">
        <v>8802</v>
      </c>
      <c r="H1255" s="19">
        <v>43566.323252314818</v>
      </c>
      <c r="I1255" s="19">
        <v>43573.5</v>
      </c>
      <c r="J1255" s="20">
        <v>1.7404166666666665</v>
      </c>
    </row>
    <row r="1256" spans="1:10" x14ac:dyDescent="0.25">
      <c r="A1256" s="16" t="s">
        <v>10027</v>
      </c>
      <c r="B1256" s="16" t="s">
        <v>734</v>
      </c>
      <c r="C1256" s="16" t="s">
        <v>3188</v>
      </c>
      <c r="D1256" s="16" t="s">
        <v>21</v>
      </c>
      <c r="E1256" s="16" t="s">
        <v>9</v>
      </c>
      <c r="F1256" s="16" t="s">
        <v>3184</v>
      </c>
      <c r="G1256" s="16" t="s">
        <v>8802</v>
      </c>
      <c r="H1256" s="19">
        <v>43566.428483796299</v>
      </c>
      <c r="I1256" s="19">
        <v>43573.5</v>
      </c>
      <c r="J1256" s="20">
        <v>1.7404166666666665</v>
      </c>
    </row>
    <row r="1257" spans="1:10" x14ac:dyDescent="0.25">
      <c r="A1257" s="16" t="s">
        <v>10028</v>
      </c>
      <c r="B1257" s="16" t="s">
        <v>475</v>
      </c>
      <c r="C1257" s="16" t="s">
        <v>3162</v>
      </c>
      <c r="D1257" s="16" t="s">
        <v>26</v>
      </c>
      <c r="E1257" s="16" t="s">
        <v>27</v>
      </c>
      <c r="F1257" s="16" t="s">
        <v>3182</v>
      </c>
      <c r="G1257" s="16" t="s">
        <v>8802</v>
      </c>
      <c r="H1257" s="19">
        <v>43564.342962962961</v>
      </c>
      <c r="I1257" s="19">
        <v>43573.5</v>
      </c>
      <c r="J1257" s="20">
        <v>1.7404166666666665</v>
      </c>
    </row>
    <row r="1258" spans="1:10" x14ac:dyDescent="0.25">
      <c r="A1258" s="16" t="s">
        <v>10029</v>
      </c>
      <c r="B1258" s="16" t="s">
        <v>3263</v>
      </c>
      <c r="C1258" s="16" t="s">
        <v>3163</v>
      </c>
      <c r="D1258" s="16" t="s">
        <v>31</v>
      </c>
      <c r="E1258" s="16" t="s">
        <v>23</v>
      </c>
      <c r="F1258" s="16" t="s">
        <v>3183</v>
      </c>
      <c r="G1258" s="16" t="s">
        <v>8802</v>
      </c>
      <c r="H1258" s="19">
        <v>43565.529652777775</v>
      </c>
      <c r="I1258" s="19">
        <v>43573.5</v>
      </c>
      <c r="J1258" s="20">
        <v>1.7404166666666665</v>
      </c>
    </row>
    <row r="1259" spans="1:10" x14ac:dyDescent="0.25">
      <c r="A1259" s="16" t="s">
        <v>10030</v>
      </c>
      <c r="B1259" s="16" t="s">
        <v>3286</v>
      </c>
      <c r="C1259" s="16" t="s">
        <v>3163</v>
      </c>
      <c r="D1259" s="16" t="s">
        <v>30</v>
      </c>
      <c r="E1259" s="16" t="s">
        <v>40</v>
      </c>
      <c r="F1259" s="16" t="s">
        <v>3180</v>
      </c>
      <c r="G1259" s="16" t="s">
        <v>8802</v>
      </c>
      <c r="H1259" s="19">
        <v>43566.332060185188</v>
      </c>
      <c r="I1259" s="19">
        <v>43573.5</v>
      </c>
      <c r="J1259" s="20">
        <v>1.7404166666666665</v>
      </c>
    </row>
    <row r="1260" spans="1:10" x14ac:dyDescent="0.25">
      <c r="A1260" s="16" t="s">
        <v>10031</v>
      </c>
      <c r="B1260" s="16" t="s">
        <v>337</v>
      </c>
      <c r="C1260" s="16" t="s">
        <v>3188</v>
      </c>
      <c r="D1260" s="16" t="s">
        <v>19</v>
      </c>
      <c r="E1260" s="16" t="s">
        <v>9</v>
      </c>
      <c r="F1260" s="16" t="s">
        <v>3184</v>
      </c>
      <c r="G1260" s="16" t="s">
        <v>8802</v>
      </c>
      <c r="H1260" s="19">
        <v>43566.374432870369</v>
      </c>
      <c r="I1260" s="19">
        <v>43573.5</v>
      </c>
      <c r="J1260" s="20">
        <v>1.7404166666666665</v>
      </c>
    </row>
    <row r="1261" spans="1:10" x14ac:dyDescent="0.25">
      <c r="A1261" s="16" t="s">
        <v>10032</v>
      </c>
      <c r="B1261" s="16" t="s">
        <v>384</v>
      </c>
      <c r="C1261" s="16" t="s">
        <v>3188</v>
      </c>
      <c r="D1261" s="16" t="s">
        <v>19</v>
      </c>
      <c r="E1261" s="16" t="s">
        <v>10</v>
      </c>
      <c r="F1261" s="16" t="s">
        <v>3182</v>
      </c>
      <c r="G1261" s="16" t="s">
        <v>8802</v>
      </c>
      <c r="H1261" s="19">
        <v>43566.334803240738</v>
      </c>
      <c r="I1261" s="19">
        <v>43573.5</v>
      </c>
      <c r="J1261" s="20">
        <v>1.7404166666666665</v>
      </c>
    </row>
    <row r="1262" spans="1:10" x14ac:dyDescent="0.25">
      <c r="A1262" s="16" t="s">
        <v>10033</v>
      </c>
      <c r="B1262" s="16" t="s">
        <v>228</v>
      </c>
      <c r="C1262" s="16" t="s">
        <v>3188</v>
      </c>
      <c r="D1262" s="16" t="s">
        <v>32</v>
      </c>
      <c r="E1262" s="16" t="s">
        <v>14</v>
      </c>
      <c r="F1262" s="16" t="s">
        <v>3180</v>
      </c>
      <c r="G1262" s="16" t="s">
        <v>8802</v>
      </c>
      <c r="H1262" s="19">
        <v>43566.377199074072</v>
      </c>
      <c r="I1262" s="19">
        <v>43573.5</v>
      </c>
      <c r="J1262" s="20">
        <v>1.7404166666666665</v>
      </c>
    </row>
    <row r="1263" spans="1:10" x14ac:dyDescent="0.25">
      <c r="A1263" s="16" t="s">
        <v>10034</v>
      </c>
      <c r="B1263" s="16" t="s">
        <v>306</v>
      </c>
      <c r="C1263" s="16" t="s">
        <v>3163</v>
      </c>
      <c r="D1263" s="16" t="s">
        <v>31</v>
      </c>
      <c r="E1263" s="16" t="s">
        <v>8</v>
      </c>
      <c r="F1263" s="16" t="s">
        <v>3180</v>
      </c>
      <c r="G1263" s="16" t="s">
        <v>8802</v>
      </c>
      <c r="H1263" s="19">
        <v>43566.337384259263</v>
      </c>
      <c r="I1263" s="19">
        <v>43573.5</v>
      </c>
      <c r="J1263" s="20">
        <v>1.7404166666666665</v>
      </c>
    </row>
    <row r="1264" spans="1:10" x14ac:dyDescent="0.25">
      <c r="A1264" s="16" t="s">
        <v>10035</v>
      </c>
      <c r="B1264" s="16" t="s">
        <v>341</v>
      </c>
      <c r="C1264" s="16" t="s">
        <v>3188</v>
      </c>
      <c r="D1264" s="16" t="s">
        <v>11</v>
      </c>
      <c r="E1264" s="16" t="s">
        <v>10</v>
      </c>
      <c r="F1264" s="16" t="s">
        <v>3182</v>
      </c>
      <c r="G1264" s="16" t="s">
        <v>8802</v>
      </c>
      <c r="H1264" s="19">
        <v>43566.378900462965</v>
      </c>
      <c r="I1264" s="19">
        <v>43573.5</v>
      </c>
      <c r="J1264" s="20">
        <v>1.7404166666666665</v>
      </c>
    </row>
    <row r="1265" spans="1:10" x14ac:dyDescent="0.25">
      <c r="A1265" s="16" t="s">
        <v>10036</v>
      </c>
      <c r="B1265" s="16" t="s">
        <v>345</v>
      </c>
      <c r="C1265" s="16" t="s">
        <v>3162</v>
      </c>
      <c r="D1265" s="16" t="s">
        <v>26</v>
      </c>
      <c r="E1265" s="16" t="s">
        <v>27</v>
      </c>
      <c r="F1265" s="16" t="s">
        <v>3182</v>
      </c>
      <c r="G1265" s="16" t="s">
        <v>8802</v>
      </c>
      <c r="H1265" s="19">
        <v>43564.342974537038</v>
      </c>
      <c r="I1265" s="19">
        <v>43573.5</v>
      </c>
      <c r="J1265" s="20">
        <v>1.7404166666666665</v>
      </c>
    </row>
    <row r="1266" spans="1:10" x14ac:dyDescent="0.25">
      <c r="A1266" s="16" t="s">
        <v>10037</v>
      </c>
      <c r="B1266" s="16" t="s">
        <v>3342</v>
      </c>
      <c r="C1266" s="16" t="s">
        <v>3188</v>
      </c>
      <c r="D1266" s="16" t="s">
        <v>33</v>
      </c>
      <c r="E1266" s="16" t="s">
        <v>38</v>
      </c>
      <c r="F1266" s="16" t="s">
        <v>3182</v>
      </c>
      <c r="G1266" s="16" t="s">
        <v>8802</v>
      </c>
      <c r="H1266" s="19">
        <v>43566.379895833335</v>
      </c>
      <c r="I1266" s="19">
        <v>43573.5</v>
      </c>
      <c r="J1266" s="20">
        <v>1.7404166666666665</v>
      </c>
    </row>
    <row r="1267" spans="1:10" x14ac:dyDescent="0.25">
      <c r="A1267" s="16" t="s">
        <v>10038</v>
      </c>
      <c r="B1267" s="16" t="s">
        <v>287</v>
      </c>
      <c r="C1267" s="16" t="s">
        <v>3188</v>
      </c>
      <c r="D1267" s="16" t="s">
        <v>21</v>
      </c>
      <c r="E1267" s="16" t="s">
        <v>14</v>
      </c>
      <c r="F1267" s="16" t="s">
        <v>3180</v>
      </c>
      <c r="G1267" s="16" t="s">
        <v>8802</v>
      </c>
      <c r="H1267" s="19">
        <v>43566.343564814815</v>
      </c>
      <c r="I1267" s="19">
        <v>43573.5</v>
      </c>
      <c r="J1267" s="20">
        <v>1.7404166666666665</v>
      </c>
    </row>
    <row r="1268" spans="1:10" x14ac:dyDescent="0.25">
      <c r="A1268" s="16" t="s">
        <v>10039</v>
      </c>
      <c r="B1268" s="16" t="s">
        <v>3295</v>
      </c>
      <c r="C1268" s="16" t="s">
        <v>3188</v>
      </c>
      <c r="D1268" s="16" t="s">
        <v>36</v>
      </c>
      <c r="E1268" s="16" t="s">
        <v>23</v>
      </c>
      <c r="F1268" s="16" t="s">
        <v>3183</v>
      </c>
      <c r="G1268" s="16" t="s">
        <v>8802</v>
      </c>
      <c r="H1268" s="19">
        <v>43566.399745370371</v>
      </c>
      <c r="I1268" s="19">
        <v>43573.5</v>
      </c>
      <c r="J1268" s="20">
        <v>1.7404166666666665</v>
      </c>
    </row>
    <row r="1269" spans="1:10" x14ac:dyDescent="0.25">
      <c r="A1269" s="16" t="s">
        <v>10040</v>
      </c>
      <c r="B1269" s="16" t="s">
        <v>3288</v>
      </c>
      <c r="C1269" s="16" t="s">
        <v>3163</v>
      </c>
      <c r="D1269" s="16" t="s">
        <v>42</v>
      </c>
      <c r="E1269" s="16" t="s">
        <v>23</v>
      </c>
      <c r="F1269" s="16" t="s">
        <v>3183</v>
      </c>
      <c r="G1269" s="16" t="s">
        <v>8802</v>
      </c>
      <c r="H1269" s="19">
        <v>43566.346458333333</v>
      </c>
      <c r="I1269" s="19">
        <v>43573.5</v>
      </c>
      <c r="J1269" s="20">
        <v>1.7404166666666665</v>
      </c>
    </row>
    <row r="1270" spans="1:10" x14ac:dyDescent="0.25">
      <c r="A1270" s="16" t="s">
        <v>10041</v>
      </c>
      <c r="B1270" s="16" t="s">
        <v>363</v>
      </c>
      <c r="C1270" s="16" t="s">
        <v>3188</v>
      </c>
      <c r="D1270" s="16" t="s">
        <v>19</v>
      </c>
      <c r="E1270" s="16" t="s">
        <v>10</v>
      </c>
      <c r="F1270" s="16" t="s">
        <v>3182</v>
      </c>
      <c r="G1270" s="16" t="s">
        <v>8802</v>
      </c>
      <c r="H1270" s="19">
        <v>43566.421990740739</v>
      </c>
      <c r="I1270" s="19">
        <v>43573.5</v>
      </c>
      <c r="J1270" s="20">
        <v>1.7404166666666665</v>
      </c>
    </row>
    <row r="1271" spans="1:10" x14ac:dyDescent="0.25">
      <c r="A1271" s="16" t="s">
        <v>10042</v>
      </c>
      <c r="B1271" s="16" t="s">
        <v>150</v>
      </c>
      <c r="C1271" s="16" t="s">
        <v>3163</v>
      </c>
      <c r="D1271" s="16" t="s">
        <v>26</v>
      </c>
      <c r="E1271" s="16" t="s">
        <v>14</v>
      </c>
      <c r="F1271" s="16" t="s">
        <v>3180</v>
      </c>
      <c r="G1271" s="16" t="s">
        <v>8802</v>
      </c>
      <c r="H1271" s="19">
        <v>43566.346493055556</v>
      </c>
      <c r="I1271" s="19">
        <v>43573.5</v>
      </c>
      <c r="J1271" s="20">
        <v>1.7404166666666665</v>
      </c>
    </row>
    <row r="1272" spans="1:10" x14ac:dyDescent="0.25">
      <c r="A1272" s="16" t="s">
        <v>10043</v>
      </c>
      <c r="B1272" s="16" t="s">
        <v>278</v>
      </c>
      <c r="C1272" s="16" t="s">
        <v>3188</v>
      </c>
      <c r="D1272" s="16" t="s">
        <v>21</v>
      </c>
      <c r="E1272" s="16" t="s">
        <v>9</v>
      </c>
      <c r="F1272" s="16" t="s">
        <v>3184</v>
      </c>
      <c r="G1272" s="16" t="s">
        <v>8802</v>
      </c>
      <c r="H1272" s="19">
        <v>43566.365416666667</v>
      </c>
      <c r="I1272" s="19">
        <v>43573.5</v>
      </c>
      <c r="J1272" s="20">
        <v>1.7404166666666665</v>
      </c>
    </row>
    <row r="1273" spans="1:10" x14ac:dyDescent="0.25">
      <c r="A1273" s="16" t="s">
        <v>10044</v>
      </c>
      <c r="B1273" s="16" t="s">
        <v>284</v>
      </c>
      <c r="C1273" s="16" t="s">
        <v>3188</v>
      </c>
      <c r="D1273" s="16" t="s">
        <v>28</v>
      </c>
      <c r="E1273" s="16" t="s">
        <v>14</v>
      </c>
      <c r="F1273" s="16" t="s">
        <v>3180</v>
      </c>
      <c r="G1273" s="16" t="s">
        <v>8802</v>
      </c>
      <c r="H1273" s="19">
        <v>43566.346782407411</v>
      </c>
      <c r="I1273" s="19">
        <v>43573.5</v>
      </c>
      <c r="J1273" s="20">
        <v>1.7404166666666665</v>
      </c>
    </row>
    <row r="1274" spans="1:10" x14ac:dyDescent="0.25">
      <c r="A1274" s="16" t="s">
        <v>10045</v>
      </c>
      <c r="B1274" s="16" t="s">
        <v>356</v>
      </c>
      <c r="C1274" s="16" t="s">
        <v>3188</v>
      </c>
      <c r="D1274" s="16" t="s">
        <v>21</v>
      </c>
      <c r="E1274" s="16" t="s">
        <v>14</v>
      </c>
      <c r="F1274" s="16" t="s">
        <v>3180</v>
      </c>
      <c r="G1274" s="16" t="s">
        <v>8802</v>
      </c>
      <c r="H1274" s="19">
        <v>43566.378009259257</v>
      </c>
      <c r="I1274" s="19">
        <v>43573.5</v>
      </c>
      <c r="J1274" s="20">
        <v>1.7404166666666665</v>
      </c>
    </row>
    <row r="1275" spans="1:10" x14ac:dyDescent="0.25">
      <c r="A1275" s="16" t="s">
        <v>10046</v>
      </c>
      <c r="B1275" s="16" t="s">
        <v>232</v>
      </c>
      <c r="C1275" s="16" t="s">
        <v>3163</v>
      </c>
      <c r="D1275" s="16" t="s">
        <v>31</v>
      </c>
      <c r="E1275" s="16" t="s">
        <v>22</v>
      </c>
      <c r="F1275" s="16" t="s">
        <v>3182</v>
      </c>
      <c r="G1275" s="16" t="s">
        <v>8802</v>
      </c>
      <c r="H1275" s="19">
        <v>43566.346851851849</v>
      </c>
      <c r="I1275" s="19">
        <v>43573.5</v>
      </c>
      <c r="J1275" s="20">
        <v>1.7404166666666665</v>
      </c>
    </row>
    <row r="1276" spans="1:10" x14ac:dyDescent="0.25">
      <c r="A1276" s="16" t="s">
        <v>10047</v>
      </c>
      <c r="B1276" s="16" t="s">
        <v>3346</v>
      </c>
      <c r="C1276" s="16" t="s">
        <v>3188</v>
      </c>
      <c r="D1276" s="16" t="s">
        <v>21</v>
      </c>
      <c r="E1276" s="16" t="s">
        <v>23</v>
      </c>
      <c r="F1276" s="16" t="s">
        <v>3183</v>
      </c>
      <c r="G1276" s="16" t="s">
        <v>8802</v>
      </c>
      <c r="H1276" s="19">
        <v>43566.386712962965</v>
      </c>
      <c r="I1276" s="19">
        <v>43573.5</v>
      </c>
      <c r="J1276" s="20">
        <v>1.7404166666666665</v>
      </c>
    </row>
    <row r="1277" spans="1:10" x14ac:dyDescent="0.25">
      <c r="A1277" s="16" t="s">
        <v>10048</v>
      </c>
      <c r="B1277" s="16" t="s">
        <v>3415</v>
      </c>
      <c r="C1277" s="16" t="s">
        <v>3165</v>
      </c>
      <c r="D1277" s="16" t="s">
        <v>30</v>
      </c>
      <c r="E1277" s="16" t="s">
        <v>38</v>
      </c>
      <c r="F1277" s="16" t="s">
        <v>3182</v>
      </c>
      <c r="G1277" s="16" t="s">
        <v>8802</v>
      </c>
      <c r="H1277" s="19">
        <v>43566.862210648149</v>
      </c>
      <c r="I1277" s="19">
        <v>43573.5</v>
      </c>
      <c r="J1277" s="20">
        <v>1.7404166666666665</v>
      </c>
    </row>
    <row r="1278" spans="1:10" x14ac:dyDescent="0.25">
      <c r="A1278" s="16" t="s">
        <v>10049</v>
      </c>
      <c r="B1278" s="16" t="s">
        <v>370</v>
      </c>
      <c r="C1278" s="16" t="s">
        <v>3188</v>
      </c>
      <c r="D1278" s="16" t="s">
        <v>19</v>
      </c>
      <c r="E1278" s="16" t="s">
        <v>8</v>
      </c>
      <c r="F1278" s="16" t="s">
        <v>3180</v>
      </c>
      <c r="G1278" s="16" t="s">
        <v>8802</v>
      </c>
      <c r="H1278" s="19">
        <v>43566.433680555558</v>
      </c>
      <c r="I1278" s="19">
        <v>43573.5</v>
      </c>
      <c r="J1278" s="20">
        <v>1.7404166666666665</v>
      </c>
    </row>
    <row r="1279" spans="1:10" x14ac:dyDescent="0.25">
      <c r="A1279" s="16" t="s">
        <v>10050</v>
      </c>
      <c r="B1279" s="16" t="s">
        <v>136</v>
      </c>
      <c r="C1279" s="16" t="s">
        <v>3162</v>
      </c>
      <c r="D1279" s="16" t="s">
        <v>31</v>
      </c>
      <c r="E1279" s="16" t="s">
        <v>14</v>
      </c>
      <c r="F1279" s="16" t="s">
        <v>3180</v>
      </c>
      <c r="G1279" s="16" t="s">
        <v>8802</v>
      </c>
      <c r="H1279" s="19">
        <v>43564.344537037039</v>
      </c>
      <c r="I1279" s="19">
        <v>43573.5</v>
      </c>
      <c r="J1279" s="20">
        <v>1.7404166666666665</v>
      </c>
    </row>
    <row r="1280" spans="1:10" x14ac:dyDescent="0.25">
      <c r="A1280" s="16" t="s">
        <v>10051</v>
      </c>
      <c r="B1280" s="16" t="s">
        <v>187</v>
      </c>
      <c r="C1280" s="16" t="s">
        <v>3188</v>
      </c>
      <c r="D1280" s="16" t="s">
        <v>19</v>
      </c>
      <c r="E1280" s="16" t="s">
        <v>14</v>
      </c>
      <c r="F1280" s="16" t="s">
        <v>3180</v>
      </c>
      <c r="G1280" s="16" t="s">
        <v>8802</v>
      </c>
      <c r="H1280" s="19">
        <v>43566.379675925928</v>
      </c>
      <c r="I1280" s="19">
        <v>43573.5</v>
      </c>
      <c r="J1280" s="20">
        <v>1.7404166666666665</v>
      </c>
    </row>
    <row r="1281" spans="1:10" x14ac:dyDescent="0.25">
      <c r="A1281" s="16" t="s">
        <v>10052</v>
      </c>
      <c r="B1281" s="16" t="s">
        <v>313</v>
      </c>
      <c r="C1281" s="16" t="s">
        <v>3163</v>
      </c>
      <c r="D1281" s="16" t="s">
        <v>31</v>
      </c>
      <c r="E1281" s="16" t="s">
        <v>14</v>
      </c>
      <c r="F1281" s="16" t="s">
        <v>3180</v>
      </c>
      <c r="G1281" s="16" t="s">
        <v>8802</v>
      </c>
      <c r="H1281" s="19">
        <v>43566.347013888888</v>
      </c>
      <c r="I1281" s="19">
        <v>43573.5</v>
      </c>
      <c r="J1281" s="20">
        <v>1.7404166666666665</v>
      </c>
    </row>
    <row r="1282" spans="1:10" x14ac:dyDescent="0.25">
      <c r="A1282" s="16" t="s">
        <v>10053</v>
      </c>
      <c r="B1282" s="16" t="s">
        <v>56</v>
      </c>
      <c r="C1282" s="16" t="s">
        <v>3188</v>
      </c>
      <c r="D1282" s="16" t="s">
        <v>7</v>
      </c>
      <c r="E1282" s="16" t="s">
        <v>8</v>
      </c>
      <c r="F1282" s="16" t="s">
        <v>3180</v>
      </c>
      <c r="G1282" s="16" t="s">
        <v>8802</v>
      </c>
      <c r="H1282" s="19">
        <v>43566.375057870369</v>
      </c>
      <c r="I1282" s="19">
        <v>43573.5</v>
      </c>
      <c r="J1282" s="20">
        <v>1.7404166666666665</v>
      </c>
    </row>
    <row r="1283" spans="1:10" x14ac:dyDescent="0.25">
      <c r="A1283" s="16" t="s">
        <v>10054</v>
      </c>
      <c r="B1283" s="16" t="s">
        <v>3291</v>
      </c>
      <c r="C1283" s="16" t="s">
        <v>3165</v>
      </c>
      <c r="D1283" s="16" t="s">
        <v>30</v>
      </c>
      <c r="E1283" s="16" t="s">
        <v>38</v>
      </c>
      <c r="F1283" s="16" t="s">
        <v>3182</v>
      </c>
      <c r="G1283" s="16" t="s">
        <v>8802</v>
      </c>
      <c r="H1283" s="19">
        <v>43566.87295138889</v>
      </c>
      <c r="I1283" s="19">
        <v>43573.5</v>
      </c>
      <c r="J1283" s="20">
        <v>1.7404166666666665</v>
      </c>
    </row>
    <row r="1284" spans="1:10" x14ac:dyDescent="0.25">
      <c r="A1284" s="16" t="s">
        <v>10055</v>
      </c>
      <c r="B1284" s="16" t="s">
        <v>302</v>
      </c>
      <c r="C1284" s="16" t="s">
        <v>3188</v>
      </c>
      <c r="D1284" s="16" t="s">
        <v>25</v>
      </c>
      <c r="E1284" s="16" t="s">
        <v>14</v>
      </c>
      <c r="F1284" s="16" t="s">
        <v>3180</v>
      </c>
      <c r="G1284" s="16" t="s">
        <v>8802</v>
      </c>
      <c r="H1284" s="19">
        <v>43566.409571759257</v>
      </c>
      <c r="I1284" s="19">
        <v>43573.5</v>
      </c>
      <c r="J1284" s="20">
        <v>1.7404166666666665</v>
      </c>
    </row>
    <row r="1285" spans="1:10" x14ac:dyDescent="0.25">
      <c r="A1285" s="16" t="s">
        <v>10056</v>
      </c>
      <c r="B1285" s="16" t="s">
        <v>314</v>
      </c>
      <c r="C1285" s="16" t="s">
        <v>3163</v>
      </c>
      <c r="D1285" s="16" t="s">
        <v>31</v>
      </c>
      <c r="E1285" s="16" t="s">
        <v>22</v>
      </c>
      <c r="F1285" s="16" t="s">
        <v>3182</v>
      </c>
      <c r="G1285" s="16" t="s">
        <v>8802</v>
      </c>
      <c r="H1285" s="19">
        <v>43566.347233796296</v>
      </c>
      <c r="I1285" s="19">
        <v>43573.5</v>
      </c>
      <c r="J1285" s="20">
        <v>1.7404166666666665</v>
      </c>
    </row>
    <row r="1286" spans="1:10" x14ac:dyDescent="0.25">
      <c r="A1286" s="16" t="s">
        <v>10057</v>
      </c>
      <c r="B1286" s="16" t="s">
        <v>175</v>
      </c>
      <c r="C1286" s="16" t="s">
        <v>3161</v>
      </c>
      <c r="D1286" s="16" t="s">
        <v>21</v>
      </c>
      <c r="E1286" s="16" t="s">
        <v>9</v>
      </c>
      <c r="F1286" s="16" t="s">
        <v>3184</v>
      </c>
      <c r="G1286" s="16" t="s">
        <v>8802</v>
      </c>
      <c r="H1286" s="19">
        <v>43567.781446759262</v>
      </c>
      <c r="I1286" s="19">
        <v>43573.5</v>
      </c>
      <c r="J1286" s="20">
        <v>1.7404166666666665</v>
      </c>
    </row>
    <row r="1287" spans="1:10" x14ac:dyDescent="0.25">
      <c r="A1287" s="16" t="s">
        <v>10058</v>
      </c>
      <c r="B1287" s="16" t="s">
        <v>3644</v>
      </c>
      <c r="C1287" s="16" t="s">
        <v>3161</v>
      </c>
      <c r="D1287" s="16" t="s">
        <v>42</v>
      </c>
      <c r="E1287" s="16" t="s">
        <v>23</v>
      </c>
      <c r="F1287" s="16" t="s">
        <v>3183</v>
      </c>
      <c r="G1287" s="16" t="s">
        <v>8802</v>
      </c>
      <c r="H1287" s="19">
        <v>43570.345266203702</v>
      </c>
      <c r="I1287" s="19">
        <v>43573.5</v>
      </c>
      <c r="J1287" s="20">
        <v>1.7404166666666665</v>
      </c>
    </row>
    <row r="1288" spans="1:10" x14ac:dyDescent="0.25">
      <c r="A1288" s="16" t="s">
        <v>10059</v>
      </c>
      <c r="B1288" s="16" t="s">
        <v>3240</v>
      </c>
      <c r="C1288" s="16" t="s">
        <v>3166</v>
      </c>
      <c r="D1288" s="16" t="s">
        <v>42</v>
      </c>
      <c r="E1288" s="16" t="s">
        <v>38</v>
      </c>
      <c r="F1288" s="16" t="s">
        <v>3182</v>
      </c>
      <c r="G1288" s="16" t="s">
        <v>8802</v>
      </c>
      <c r="H1288" s="19">
        <v>43570.812037037038</v>
      </c>
      <c r="I1288" s="19">
        <v>43573</v>
      </c>
      <c r="J1288" s="20">
        <v>1.7404166666666665</v>
      </c>
    </row>
    <row r="1289" spans="1:10" x14ac:dyDescent="0.25">
      <c r="A1289" s="16" t="s">
        <v>10060</v>
      </c>
      <c r="B1289" s="16" t="s">
        <v>416</v>
      </c>
      <c r="C1289" s="16" t="s">
        <v>3161</v>
      </c>
      <c r="D1289" s="16" t="s">
        <v>31</v>
      </c>
      <c r="E1289" s="16" t="s">
        <v>27</v>
      </c>
      <c r="F1289" s="16" t="s">
        <v>3182</v>
      </c>
      <c r="G1289" s="16" t="s">
        <v>8802</v>
      </c>
      <c r="H1289" s="19">
        <v>43567.510740740741</v>
      </c>
      <c r="I1289" s="19">
        <v>43573.5</v>
      </c>
      <c r="J1289" s="20">
        <v>1.7404166666666665</v>
      </c>
    </row>
    <row r="1290" spans="1:10" x14ac:dyDescent="0.25">
      <c r="A1290" s="16" t="s">
        <v>10061</v>
      </c>
      <c r="B1290" s="16" t="s">
        <v>3538</v>
      </c>
      <c r="C1290" s="16" t="s">
        <v>3161</v>
      </c>
      <c r="D1290" s="16" t="s">
        <v>42</v>
      </c>
      <c r="E1290" s="16" t="s">
        <v>38</v>
      </c>
      <c r="F1290" s="16" t="s">
        <v>3182</v>
      </c>
      <c r="G1290" s="16" t="s">
        <v>8802</v>
      </c>
      <c r="H1290" s="19">
        <v>43567.574618055558</v>
      </c>
      <c r="I1290" s="19">
        <v>43573.5</v>
      </c>
      <c r="J1290" s="20">
        <v>1.7404166666666665</v>
      </c>
    </row>
    <row r="1291" spans="1:10" x14ac:dyDescent="0.25">
      <c r="A1291" s="16" t="s">
        <v>10062</v>
      </c>
      <c r="B1291" s="16" t="s">
        <v>208</v>
      </c>
      <c r="C1291" s="16" t="s">
        <v>3161</v>
      </c>
      <c r="D1291" s="16" t="s">
        <v>26</v>
      </c>
      <c r="E1291" s="16" t="s">
        <v>8</v>
      </c>
      <c r="F1291" s="16" t="s">
        <v>3180</v>
      </c>
      <c r="G1291" s="16" t="s">
        <v>8802</v>
      </c>
      <c r="H1291" s="19">
        <v>43570.345381944448</v>
      </c>
      <c r="I1291" s="19">
        <v>43573.5</v>
      </c>
      <c r="J1291" s="20">
        <v>1.7404166666666665</v>
      </c>
    </row>
    <row r="1292" spans="1:10" x14ac:dyDescent="0.25">
      <c r="A1292" s="16" t="s">
        <v>10063</v>
      </c>
      <c r="B1292" s="16" t="s">
        <v>564</v>
      </c>
      <c r="C1292" s="16" t="s">
        <v>3161</v>
      </c>
      <c r="D1292" s="16" t="s">
        <v>31</v>
      </c>
      <c r="E1292" s="16" t="s">
        <v>14</v>
      </c>
      <c r="F1292" s="16" t="s">
        <v>3180</v>
      </c>
      <c r="G1292" s="16" t="s">
        <v>8802</v>
      </c>
      <c r="H1292" s="19">
        <v>43567.650706018518</v>
      </c>
      <c r="I1292" s="19">
        <v>43573.5</v>
      </c>
      <c r="J1292" s="20">
        <v>1.7404166666666665</v>
      </c>
    </row>
    <row r="1293" spans="1:10" x14ac:dyDescent="0.25">
      <c r="A1293" s="16" t="s">
        <v>10064</v>
      </c>
      <c r="B1293" s="16" t="s">
        <v>877</v>
      </c>
      <c r="C1293" s="16" t="s">
        <v>3161</v>
      </c>
      <c r="D1293" s="16" t="s">
        <v>46</v>
      </c>
      <c r="E1293" s="16" t="s">
        <v>39</v>
      </c>
      <c r="F1293" s="16" t="s">
        <v>3181</v>
      </c>
      <c r="G1293" s="16" t="s">
        <v>8802</v>
      </c>
      <c r="H1293" s="19">
        <v>43570.345763888887</v>
      </c>
      <c r="I1293" s="19">
        <v>43573.5</v>
      </c>
      <c r="J1293" s="20">
        <v>1.7404166666666665</v>
      </c>
    </row>
    <row r="1294" spans="1:10" x14ac:dyDescent="0.25">
      <c r="A1294" s="16" t="s">
        <v>10065</v>
      </c>
      <c r="B1294" s="16" t="s">
        <v>521</v>
      </c>
      <c r="C1294" s="16" t="s">
        <v>3165</v>
      </c>
      <c r="D1294" s="16" t="s">
        <v>30</v>
      </c>
      <c r="E1294" s="16" t="s">
        <v>35</v>
      </c>
      <c r="F1294" s="16" t="s">
        <v>3183</v>
      </c>
      <c r="G1294" s="16" t="s">
        <v>8802</v>
      </c>
      <c r="H1294" s="19">
        <v>43567.356898148151</v>
      </c>
      <c r="I1294" s="19">
        <v>43573.5</v>
      </c>
      <c r="J1294" s="20">
        <v>1.7404166666666665</v>
      </c>
    </row>
    <row r="1295" spans="1:10" x14ac:dyDescent="0.25">
      <c r="A1295" s="16" t="s">
        <v>10066</v>
      </c>
      <c r="B1295" s="16" t="s">
        <v>277</v>
      </c>
      <c r="C1295" s="16" t="s">
        <v>3161</v>
      </c>
      <c r="D1295" s="16" t="s">
        <v>21</v>
      </c>
      <c r="E1295" s="16" t="s">
        <v>14</v>
      </c>
      <c r="F1295" s="16" t="s">
        <v>3180</v>
      </c>
      <c r="G1295" s="16" t="s">
        <v>8802</v>
      </c>
      <c r="H1295" s="19">
        <v>43570.345914351848</v>
      </c>
      <c r="I1295" s="19">
        <v>43573.5</v>
      </c>
      <c r="J1295" s="20">
        <v>1.7404166666666665</v>
      </c>
    </row>
    <row r="1296" spans="1:10" x14ac:dyDescent="0.25">
      <c r="A1296" s="16" t="s">
        <v>10067</v>
      </c>
      <c r="B1296" s="16" t="s">
        <v>142</v>
      </c>
      <c r="C1296" s="16" t="s">
        <v>3161</v>
      </c>
      <c r="D1296" s="16" t="s">
        <v>31</v>
      </c>
      <c r="E1296" s="16" t="s">
        <v>27</v>
      </c>
      <c r="F1296" s="16" t="s">
        <v>3182</v>
      </c>
      <c r="G1296" s="16" t="s">
        <v>8802</v>
      </c>
      <c r="H1296" s="19">
        <v>43567.676527777781</v>
      </c>
      <c r="I1296" s="19">
        <v>43573.5</v>
      </c>
      <c r="J1296" s="20">
        <v>1.7404166666666665</v>
      </c>
    </row>
    <row r="1297" spans="1:10" x14ac:dyDescent="0.25">
      <c r="A1297" s="16" t="s">
        <v>10068</v>
      </c>
      <c r="B1297" s="16" t="s">
        <v>493</v>
      </c>
      <c r="C1297" s="16" t="s">
        <v>3161</v>
      </c>
      <c r="D1297" s="16" t="s">
        <v>32</v>
      </c>
      <c r="E1297" s="16" t="s">
        <v>13</v>
      </c>
      <c r="F1297" s="16" t="s">
        <v>3181</v>
      </c>
      <c r="G1297" s="16" t="s">
        <v>8802</v>
      </c>
      <c r="H1297" s="19">
        <v>43570.280069444445</v>
      </c>
      <c r="I1297" s="19">
        <v>43573.5</v>
      </c>
      <c r="J1297" s="20">
        <v>1.7404166666666665</v>
      </c>
    </row>
    <row r="1298" spans="1:10" x14ac:dyDescent="0.25">
      <c r="A1298" s="16" t="s">
        <v>10069</v>
      </c>
      <c r="B1298" s="16" t="s">
        <v>830</v>
      </c>
      <c r="C1298" s="16" t="s">
        <v>3161</v>
      </c>
      <c r="D1298" s="16" t="s">
        <v>31</v>
      </c>
      <c r="E1298" s="16" t="s">
        <v>13</v>
      </c>
      <c r="F1298" s="16" t="s">
        <v>3181</v>
      </c>
      <c r="G1298" s="16" t="s">
        <v>8802</v>
      </c>
      <c r="H1298" s="19">
        <v>43567.683969907404</v>
      </c>
      <c r="I1298" s="19">
        <v>43573.5</v>
      </c>
      <c r="J1298" s="20">
        <v>1.7404166666666665</v>
      </c>
    </row>
    <row r="1299" spans="1:10" x14ac:dyDescent="0.25">
      <c r="A1299" s="16" t="s">
        <v>10070</v>
      </c>
      <c r="B1299" s="16" t="s">
        <v>540</v>
      </c>
      <c r="C1299" s="16" t="s">
        <v>3165</v>
      </c>
      <c r="D1299" s="16" t="s">
        <v>31</v>
      </c>
      <c r="E1299" s="16" t="s">
        <v>27</v>
      </c>
      <c r="F1299" s="16" t="s">
        <v>3182</v>
      </c>
      <c r="G1299" s="16" t="s">
        <v>8802</v>
      </c>
      <c r="H1299" s="19">
        <v>43567.448368055557</v>
      </c>
      <c r="I1299" s="19">
        <v>43573.5</v>
      </c>
      <c r="J1299" s="20">
        <v>1.7404166666666665</v>
      </c>
    </row>
    <row r="1300" spans="1:10" x14ac:dyDescent="0.25">
      <c r="A1300" s="16" t="s">
        <v>10071</v>
      </c>
      <c r="B1300" s="16" t="s">
        <v>656</v>
      </c>
      <c r="C1300" s="16" t="s">
        <v>3161</v>
      </c>
      <c r="D1300" s="16" t="s">
        <v>31</v>
      </c>
      <c r="E1300" s="16" t="s">
        <v>9</v>
      </c>
      <c r="F1300" s="16" t="s">
        <v>3184</v>
      </c>
      <c r="G1300" s="16" t="s">
        <v>8802</v>
      </c>
      <c r="H1300" s="19">
        <v>43567.693460648145</v>
      </c>
      <c r="I1300" s="19">
        <v>43573.5</v>
      </c>
      <c r="J1300" s="20">
        <v>1.7404166666666665</v>
      </c>
    </row>
    <row r="1301" spans="1:10" x14ac:dyDescent="0.25">
      <c r="A1301" s="16" t="s">
        <v>10072</v>
      </c>
      <c r="B1301" s="16" t="s">
        <v>390</v>
      </c>
      <c r="C1301" s="16" t="s">
        <v>3161</v>
      </c>
      <c r="D1301" s="16" t="s">
        <v>25</v>
      </c>
      <c r="E1301" s="16" t="s">
        <v>14</v>
      </c>
      <c r="F1301" s="16" t="s">
        <v>3180</v>
      </c>
      <c r="G1301" s="16" t="s">
        <v>8802</v>
      </c>
      <c r="H1301" s="19">
        <v>43570.28564814815</v>
      </c>
      <c r="I1301" s="19">
        <v>43573.5</v>
      </c>
      <c r="J1301" s="20">
        <v>1.7404166666666665</v>
      </c>
    </row>
    <row r="1302" spans="1:10" x14ac:dyDescent="0.25">
      <c r="A1302" s="16" t="s">
        <v>10073</v>
      </c>
      <c r="B1302" s="16" t="s">
        <v>3635</v>
      </c>
      <c r="C1302" s="16" t="s">
        <v>3161</v>
      </c>
      <c r="D1302" s="16" t="s">
        <v>30</v>
      </c>
      <c r="E1302" s="16" t="s">
        <v>38</v>
      </c>
      <c r="F1302" s="16" t="s">
        <v>3182</v>
      </c>
      <c r="G1302" s="16" t="s">
        <v>8802</v>
      </c>
      <c r="H1302" s="19">
        <v>43570.329861111109</v>
      </c>
      <c r="I1302" s="19">
        <v>43573.5</v>
      </c>
      <c r="J1302" s="20">
        <v>1.7404166666666665</v>
      </c>
    </row>
    <row r="1303" spans="1:10" x14ac:dyDescent="0.25">
      <c r="A1303" s="16" t="s">
        <v>10074</v>
      </c>
      <c r="B1303" s="16" t="s">
        <v>625</v>
      </c>
      <c r="C1303" s="16" t="s">
        <v>3161</v>
      </c>
      <c r="D1303" s="16" t="s">
        <v>31</v>
      </c>
      <c r="E1303" s="16" t="s">
        <v>9</v>
      </c>
      <c r="F1303" s="16" t="s">
        <v>3184</v>
      </c>
      <c r="G1303" s="16" t="s">
        <v>8802</v>
      </c>
      <c r="H1303" s="19">
        <v>43567.519953703704</v>
      </c>
      <c r="I1303" s="19">
        <v>43573.5</v>
      </c>
      <c r="J1303" s="20">
        <v>1.7404166666666665</v>
      </c>
    </row>
    <row r="1304" spans="1:10" x14ac:dyDescent="0.25">
      <c r="A1304" s="16" t="s">
        <v>10075</v>
      </c>
      <c r="B1304" s="16" t="s">
        <v>3364</v>
      </c>
      <c r="C1304" s="16" t="s">
        <v>3161</v>
      </c>
      <c r="D1304" s="16" t="s">
        <v>16</v>
      </c>
      <c r="E1304" s="16" t="s">
        <v>38</v>
      </c>
      <c r="F1304" s="16" t="s">
        <v>3182</v>
      </c>
      <c r="G1304" s="16" t="s">
        <v>8802</v>
      </c>
      <c r="H1304" s="19">
        <v>43567.701377314814</v>
      </c>
      <c r="I1304" s="19">
        <v>43573.5</v>
      </c>
      <c r="J1304" s="20">
        <v>1.7404166666666665</v>
      </c>
    </row>
    <row r="1305" spans="1:10" x14ac:dyDescent="0.25">
      <c r="A1305" s="16" t="s">
        <v>10076</v>
      </c>
      <c r="B1305" s="16" t="s">
        <v>160</v>
      </c>
      <c r="C1305" s="16" t="s">
        <v>3165</v>
      </c>
      <c r="D1305" s="16" t="s">
        <v>31</v>
      </c>
      <c r="E1305" s="16" t="s">
        <v>14</v>
      </c>
      <c r="F1305" s="16" t="s">
        <v>3180</v>
      </c>
      <c r="G1305" s="16" t="s">
        <v>8802</v>
      </c>
      <c r="H1305" s="19">
        <v>43567.448819444442</v>
      </c>
      <c r="I1305" s="19">
        <v>43573.5</v>
      </c>
      <c r="J1305" s="20">
        <v>1.7404166666666665</v>
      </c>
    </row>
    <row r="1306" spans="1:10" x14ac:dyDescent="0.25">
      <c r="A1306" s="16" t="s">
        <v>10077</v>
      </c>
      <c r="B1306" s="16" t="s">
        <v>422</v>
      </c>
      <c r="C1306" s="16" t="s">
        <v>3161</v>
      </c>
      <c r="D1306" s="16" t="s">
        <v>29</v>
      </c>
      <c r="E1306" s="16" t="s">
        <v>17</v>
      </c>
      <c r="F1306" s="16" t="s">
        <v>3185</v>
      </c>
      <c r="G1306" s="16" t="s">
        <v>8802</v>
      </c>
      <c r="H1306" s="19">
        <v>43570.332037037035</v>
      </c>
      <c r="I1306" s="19">
        <v>43573.5</v>
      </c>
      <c r="J1306" s="20">
        <v>1.7404166666666665</v>
      </c>
    </row>
    <row r="1307" spans="1:10" x14ac:dyDescent="0.25">
      <c r="A1307" s="16" t="s">
        <v>10078</v>
      </c>
      <c r="B1307" s="16" t="s">
        <v>261</v>
      </c>
      <c r="C1307" s="16" t="s">
        <v>3161</v>
      </c>
      <c r="D1307" s="16" t="s">
        <v>31</v>
      </c>
      <c r="E1307" s="16" t="s">
        <v>22</v>
      </c>
      <c r="F1307" s="16" t="s">
        <v>3182</v>
      </c>
      <c r="G1307" s="16" t="s">
        <v>8802</v>
      </c>
      <c r="H1307" s="19">
        <v>43570.28943287037</v>
      </c>
      <c r="I1307" s="19">
        <v>43573.5</v>
      </c>
      <c r="J1307" s="20">
        <v>1.7404166666666665</v>
      </c>
    </row>
    <row r="1308" spans="1:10" x14ac:dyDescent="0.25">
      <c r="A1308" s="16" t="s">
        <v>10079</v>
      </c>
      <c r="B1308" s="16" t="s">
        <v>586</v>
      </c>
      <c r="C1308" s="16" t="s">
        <v>3161</v>
      </c>
      <c r="D1308" s="16" t="s">
        <v>31</v>
      </c>
      <c r="E1308" s="16" t="s">
        <v>14</v>
      </c>
      <c r="F1308" s="16" t="s">
        <v>3180</v>
      </c>
      <c r="G1308" s="16" t="s">
        <v>8802</v>
      </c>
      <c r="H1308" s="19">
        <v>43570.334224537037</v>
      </c>
      <c r="I1308" s="19">
        <v>43573.5</v>
      </c>
      <c r="J1308" s="20">
        <v>1.7404166666666665</v>
      </c>
    </row>
    <row r="1309" spans="1:10" x14ac:dyDescent="0.25">
      <c r="A1309" s="16" t="s">
        <v>10080</v>
      </c>
      <c r="B1309" s="16" t="s">
        <v>138</v>
      </c>
      <c r="C1309" s="16" t="s">
        <v>3161</v>
      </c>
      <c r="D1309" s="16" t="s">
        <v>19</v>
      </c>
      <c r="E1309" s="16" t="s">
        <v>10</v>
      </c>
      <c r="F1309" s="16" t="s">
        <v>3182</v>
      </c>
      <c r="G1309" s="16" t="s">
        <v>8802</v>
      </c>
      <c r="H1309" s="19">
        <v>43567.533321759256</v>
      </c>
      <c r="I1309" s="19">
        <v>43573.5</v>
      </c>
      <c r="J1309" s="20">
        <v>1.7404166666666665</v>
      </c>
    </row>
    <row r="1310" spans="1:10" x14ac:dyDescent="0.25">
      <c r="A1310" s="16" t="s">
        <v>10081</v>
      </c>
      <c r="B1310" s="16" t="s">
        <v>479</v>
      </c>
      <c r="C1310" s="16" t="s">
        <v>3165</v>
      </c>
      <c r="D1310" s="16" t="s">
        <v>20</v>
      </c>
      <c r="E1310" s="16" t="s">
        <v>14</v>
      </c>
      <c r="F1310" s="16" t="s">
        <v>3180</v>
      </c>
      <c r="G1310" s="16" t="s">
        <v>8802</v>
      </c>
      <c r="H1310" s="19">
        <v>43567.371689814812</v>
      </c>
      <c r="I1310" s="19">
        <v>43573.5</v>
      </c>
      <c r="J1310" s="20">
        <v>1.7404166666666665</v>
      </c>
    </row>
    <row r="1311" spans="1:10" x14ac:dyDescent="0.25">
      <c r="A1311" s="16" t="s">
        <v>10082</v>
      </c>
      <c r="B1311" s="16" t="s">
        <v>141</v>
      </c>
      <c r="C1311" s="16" t="s">
        <v>3161</v>
      </c>
      <c r="D1311" s="16" t="s">
        <v>31</v>
      </c>
      <c r="E1311" s="16" t="s">
        <v>9</v>
      </c>
      <c r="F1311" s="16" t="s">
        <v>3184</v>
      </c>
      <c r="G1311" s="16" t="s">
        <v>8802</v>
      </c>
      <c r="H1311" s="19">
        <v>43570.293425925927</v>
      </c>
      <c r="I1311" s="19">
        <v>43573.5</v>
      </c>
      <c r="J1311" s="20">
        <v>1.7404166666666665</v>
      </c>
    </row>
    <row r="1312" spans="1:10" x14ac:dyDescent="0.25">
      <c r="A1312" s="16" t="s">
        <v>10083</v>
      </c>
      <c r="B1312" s="16" t="s">
        <v>469</v>
      </c>
      <c r="C1312" s="16" t="s">
        <v>3161</v>
      </c>
      <c r="D1312" s="16" t="s">
        <v>21</v>
      </c>
      <c r="E1312" s="16" t="s">
        <v>14</v>
      </c>
      <c r="F1312" s="16" t="s">
        <v>3180</v>
      </c>
      <c r="G1312" s="16" t="s">
        <v>8802</v>
      </c>
      <c r="H1312" s="19">
        <v>43567.723414351851</v>
      </c>
      <c r="I1312" s="19">
        <v>43573.5</v>
      </c>
      <c r="J1312" s="20">
        <v>1.7404166666666665</v>
      </c>
    </row>
    <row r="1313" spans="1:10" x14ac:dyDescent="0.25">
      <c r="A1313" s="16" t="s">
        <v>10084</v>
      </c>
      <c r="B1313" s="16" t="s">
        <v>230</v>
      </c>
      <c r="C1313" s="16" t="s">
        <v>3161</v>
      </c>
      <c r="D1313" s="16" t="s">
        <v>31</v>
      </c>
      <c r="E1313" s="16" t="s">
        <v>10</v>
      </c>
      <c r="F1313" s="16" t="s">
        <v>3182</v>
      </c>
      <c r="G1313" s="16" t="s">
        <v>8802</v>
      </c>
      <c r="H1313" s="19">
        <v>43567.537604166668</v>
      </c>
      <c r="I1313" s="19">
        <v>43573.5</v>
      </c>
      <c r="J1313" s="20">
        <v>1.7404166666666665</v>
      </c>
    </row>
    <row r="1314" spans="1:10" x14ac:dyDescent="0.25">
      <c r="A1314" s="16" t="s">
        <v>10085</v>
      </c>
      <c r="B1314" s="16" t="s">
        <v>97</v>
      </c>
      <c r="C1314" s="16" t="s">
        <v>3161</v>
      </c>
      <c r="D1314" s="16" t="s">
        <v>21</v>
      </c>
      <c r="E1314" s="16" t="s">
        <v>27</v>
      </c>
      <c r="F1314" s="16" t="s">
        <v>3182</v>
      </c>
      <c r="G1314" s="16" t="s">
        <v>8802</v>
      </c>
      <c r="H1314" s="19">
        <v>43567.727118055554</v>
      </c>
      <c r="I1314" s="19">
        <v>43573.5</v>
      </c>
      <c r="J1314" s="20">
        <v>1.7404166666666665</v>
      </c>
    </row>
    <row r="1315" spans="1:10" x14ac:dyDescent="0.25">
      <c r="A1315" s="16" t="s">
        <v>10086</v>
      </c>
      <c r="B1315" s="16" t="s">
        <v>298</v>
      </c>
      <c r="C1315" s="16" t="s">
        <v>3161</v>
      </c>
      <c r="D1315" s="16" t="s">
        <v>28</v>
      </c>
      <c r="E1315" s="16" t="s">
        <v>14</v>
      </c>
      <c r="F1315" s="16" t="s">
        <v>3180</v>
      </c>
      <c r="G1315" s="16" t="s">
        <v>8802</v>
      </c>
      <c r="H1315" s="19">
        <v>43567.540590277778</v>
      </c>
      <c r="I1315" s="19">
        <v>43573.5</v>
      </c>
      <c r="J1315" s="20">
        <v>1.7404166666666665</v>
      </c>
    </row>
    <row r="1316" spans="1:10" x14ac:dyDescent="0.25">
      <c r="A1316" s="16" t="s">
        <v>10087</v>
      </c>
      <c r="B1316" s="16" t="s">
        <v>340</v>
      </c>
      <c r="C1316" s="16" t="s">
        <v>3165</v>
      </c>
      <c r="D1316" s="16" t="s">
        <v>26</v>
      </c>
      <c r="E1316" s="16" t="s">
        <v>22</v>
      </c>
      <c r="F1316" s="16" t="s">
        <v>3182</v>
      </c>
      <c r="G1316" s="16" t="s">
        <v>8802</v>
      </c>
      <c r="H1316" s="19">
        <v>43567.439571759256</v>
      </c>
      <c r="I1316" s="19">
        <v>43573.5</v>
      </c>
      <c r="J1316" s="20">
        <v>1.7404166666666665</v>
      </c>
    </row>
    <row r="1317" spans="1:10" x14ac:dyDescent="0.25">
      <c r="A1317" s="16" t="s">
        <v>10088</v>
      </c>
      <c r="B1317" s="16" t="s">
        <v>496</v>
      </c>
      <c r="C1317" s="16" t="s">
        <v>3161</v>
      </c>
      <c r="D1317" s="16" t="s">
        <v>37</v>
      </c>
      <c r="E1317" s="16" t="s">
        <v>39</v>
      </c>
      <c r="F1317" s="16" t="s">
        <v>3181</v>
      </c>
      <c r="G1317" s="16" t="s">
        <v>8802</v>
      </c>
      <c r="H1317" s="19">
        <v>43570.300462962965</v>
      </c>
      <c r="I1317" s="19">
        <v>43573.5</v>
      </c>
      <c r="J1317" s="20">
        <v>1.7404166666666665</v>
      </c>
    </row>
    <row r="1318" spans="1:10" x14ac:dyDescent="0.25">
      <c r="A1318" s="16" t="s">
        <v>10089</v>
      </c>
      <c r="B1318" s="16" t="s">
        <v>333</v>
      </c>
      <c r="C1318" s="16" t="s">
        <v>3161</v>
      </c>
      <c r="D1318" s="16" t="s">
        <v>21</v>
      </c>
      <c r="E1318" s="16" t="s">
        <v>10</v>
      </c>
      <c r="F1318" s="16" t="s">
        <v>3182</v>
      </c>
      <c r="G1318" s="16" t="s">
        <v>8802</v>
      </c>
      <c r="H1318" s="19">
        <v>43567.74591435185</v>
      </c>
      <c r="I1318" s="19">
        <v>43573.5</v>
      </c>
      <c r="J1318" s="20">
        <v>1.7404166666666665</v>
      </c>
    </row>
    <row r="1319" spans="1:10" x14ac:dyDescent="0.25">
      <c r="A1319" s="16" t="s">
        <v>10090</v>
      </c>
      <c r="B1319" s="16" t="s">
        <v>376</v>
      </c>
      <c r="C1319" s="16" t="s">
        <v>3161</v>
      </c>
      <c r="D1319" s="16" t="s">
        <v>26</v>
      </c>
      <c r="E1319" s="16" t="s">
        <v>10</v>
      </c>
      <c r="F1319" s="16" t="s">
        <v>3182</v>
      </c>
      <c r="G1319" s="16" t="s">
        <v>8802</v>
      </c>
      <c r="H1319" s="19">
        <v>43567.549953703703</v>
      </c>
      <c r="I1319" s="19">
        <v>43573.5</v>
      </c>
      <c r="J1319" s="20">
        <v>1.7404166666666665</v>
      </c>
    </row>
    <row r="1320" spans="1:10" x14ac:dyDescent="0.25">
      <c r="A1320" s="16" t="s">
        <v>10091</v>
      </c>
      <c r="B1320" s="16" t="s">
        <v>278</v>
      </c>
      <c r="C1320" s="16" t="s">
        <v>3165</v>
      </c>
      <c r="D1320" s="16" t="s">
        <v>7</v>
      </c>
      <c r="E1320" s="16" t="s">
        <v>9</v>
      </c>
      <c r="F1320" s="16" t="s">
        <v>3184</v>
      </c>
      <c r="G1320" s="16" t="s">
        <v>8802</v>
      </c>
      <c r="H1320" s="19">
        <v>43567.390717592592</v>
      </c>
      <c r="I1320" s="19">
        <v>43573.5</v>
      </c>
      <c r="J1320" s="20">
        <v>1.7404166666666665</v>
      </c>
    </row>
    <row r="1321" spans="1:10" x14ac:dyDescent="0.25">
      <c r="A1321" s="16" t="s">
        <v>10092</v>
      </c>
      <c r="B1321" s="16" t="s">
        <v>498</v>
      </c>
      <c r="C1321" s="16" t="s">
        <v>3166</v>
      </c>
      <c r="D1321" s="16" t="s">
        <v>32</v>
      </c>
      <c r="E1321" s="16" t="s">
        <v>14</v>
      </c>
      <c r="F1321" s="16" t="s">
        <v>3180</v>
      </c>
      <c r="G1321" s="16" t="s">
        <v>8802</v>
      </c>
      <c r="H1321" s="19">
        <v>43570.831250000003</v>
      </c>
      <c r="I1321" s="19">
        <v>43573</v>
      </c>
      <c r="J1321" s="20">
        <v>1.7404166666666665</v>
      </c>
    </row>
    <row r="1322" spans="1:10" x14ac:dyDescent="0.25">
      <c r="A1322" s="16" t="s">
        <v>10093</v>
      </c>
      <c r="B1322" s="16" t="s">
        <v>575</v>
      </c>
      <c r="C1322" s="16" t="s">
        <v>3165</v>
      </c>
      <c r="D1322" s="16" t="s">
        <v>31</v>
      </c>
      <c r="E1322" s="16" t="s">
        <v>14</v>
      </c>
      <c r="F1322" s="16" t="s">
        <v>3180</v>
      </c>
      <c r="G1322" s="16" t="s">
        <v>8802</v>
      </c>
      <c r="H1322" s="19">
        <v>43567.362013888887</v>
      </c>
      <c r="I1322" s="19">
        <v>43573.5</v>
      </c>
      <c r="J1322" s="20">
        <v>1.7404166666666665</v>
      </c>
    </row>
    <row r="1323" spans="1:10" x14ac:dyDescent="0.25">
      <c r="A1323" s="16" t="s">
        <v>10094</v>
      </c>
      <c r="B1323" s="16" t="s">
        <v>607</v>
      </c>
      <c r="C1323" s="16" t="s">
        <v>3161</v>
      </c>
      <c r="D1323" s="16" t="s">
        <v>31</v>
      </c>
      <c r="E1323" s="16" t="s">
        <v>22</v>
      </c>
      <c r="F1323" s="16" t="s">
        <v>3182</v>
      </c>
      <c r="G1323" s="16" t="s">
        <v>8802</v>
      </c>
      <c r="H1323" s="19">
        <v>43567.559641203705</v>
      </c>
      <c r="I1323" s="19">
        <v>43573.5</v>
      </c>
      <c r="J1323" s="20">
        <v>1.7404166666666665</v>
      </c>
    </row>
    <row r="1324" spans="1:10" x14ac:dyDescent="0.25">
      <c r="A1324" s="16" t="s">
        <v>10095</v>
      </c>
      <c r="B1324" s="16" t="s">
        <v>3278</v>
      </c>
      <c r="C1324" s="16" t="s">
        <v>3161</v>
      </c>
      <c r="D1324" s="16" t="s">
        <v>42</v>
      </c>
      <c r="E1324" s="16" t="s">
        <v>38</v>
      </c>
      <c r="F1324" s="16" t="s">
        <v>3182</v>
      </c>
      <c r="G1324" s="16" t="s">
        <v>8802</v>
      </c>
      <c r="H1324" s="19">
        <v>43570.34003472222</v>
      </c>
      <c r="I1324" s="19">
        <v>43573.5</v>
      </c>
      <c r="J1324" s="20">
        <v>1.7404166666666665</v>
      </c>
    </row>
    <row r="1325" spans="1:10" x14ac:dyDescent="0.25">
      <c r="A1325" s="16" t="s">
        <v>10096</v>
      </c>
      <c r="B1325" s="16" t="s">
        <v>231</v>
      </c>
      <c r="C1325" s="16" t="s">
        <v>3161</v>
      </c>
      <c r="D1325" s="16" t="s">
        <v>31</v>
      </c>
      <c r="E1325" s="16" t="s">
        <v>8</v>
      </c>
      <c r="F1325" s="16" t="s">
        <v>3180</v>
      </c>
      <c r="G1325" s="16" t="s">
        <v>8802</v>
      </c>
      <c r="H1325" s="19">
        <v>43567.560856481483</v>
      </c>
      <c r="I1325" s="19">
        <v>43573.5</v>
      </c>
      <c r="J1325" s="20">
        <v>1.7404166666666665</v>
      </c>
    </row>
    <row r="1326" spans="1:10" x14ac:dyDescent="0.25">
      <c r="A1326" s="16" t="s">
        <v>10097</v>
      </c>
      <c r="B1326" s="16" t="s">
        <v>276</v>
      </c>
      <c r="C1326" s="16" t="s">
        <v>3161</v>
      </c>
      <c r="D1326" s="16" t="s">
        <v>32</v>
      </c>
      <c r="E1326" s="16" t="s">
        <v>14</v>
      </c>
      <c r="F1326" s="16" t="s">
        <v>3180</v>
      </c>
      <c r="G1326" s="16" t="s">
        <v>8802</v>
      </c>
      <c r="H1326" s="19">
        <v>43567.832245370373</v>
      </c>
      <c r="I1326" s="19">
        <v>43573.5</v>
      </c>
      <c r="J1326" s="20">
        <v>1.7404166666666665</v>
      </c>
    </row>
    <row r="1327" spans="1:10" x14ac:dyDescent="0.25">
      <c r="A1327" s="16" t="s">
        <v>10098</v>
      </c>
      <c r="B1327" s="16" t="s">
        <v>400</v>
      </c>
      <c r="C1327" s="16" t="s">
        <v>3161</v>
      </c>
      <c r="D1327" s="16" t="s">
        <v>21</v>
      </c>
      <c r="E1327" s="16" t="s">
        <v>8</v>
      </c>
      <c r="F1327" s="16" t="s">
        <v>3180</v>
      </c>
      <c r="G1327" s="16" t="s">
        <v>8802</v>
      </c>
      <c r="H1327" s="19">
        <v>43567.561724537038</v>
      </c>
      <c r="I1327" s="19">
        <v>43573.5</v>
      </c>
      <c r="J1327" s="20">
        <v>1.7404166666666665</v>
      </c>
    </row>
    <row r="1328" spans="1:10" x14ac:dyDescent="0.25">
      <c r="A1328" s="16" t="s">
        <v>10099</v>
      </c>
      <c r="B1328" s="16" t="s">
        <v>296</v>
      </c>
      <c r="C1328" s="16" t="s">
        <v>3161</v>
      </c>
      <c r="D1328" s="16" t="s">
        <v>28</v>
      </c>
      <c r="E1328" s="16" t="s">
        <v>14</v>
      </c>
      <c r="F1328" s="16" t="s">
        <v>3180</v>
      </c>
      <c r="G1328" s="16" t="s">
        <v>8802</v>
      </c>
      <c r="H1328" s="19">
        <v>43567.846828703703</v>
      </c>
      <c r="I1328" s="19">
        <v>43573.5</v>
      </c>
      <c r="J1328" s="20">
        <v>1.7404166666666665</v>
      </c>
    </row>
    <row r="1329" spans="1:10" x14ac:dyDescent="0.25">
      <c r="A1329" s="16" t="s">
        <v>10100</v>
      </c>
      <c r="B1329" s="16" t="s">
        <v>3404</v>
      </c>
      <c r="C1329" s="16" t="s">
        <v>3161</v>
      </c>
      <c r="D1329" s="16" t="s">
        <v>42</v>
      </c>
      <c r="E1329" s="16" t="s">
        <v>23</v>
      </c>
      <c r="F1329" s="16" t="s">
        <v>3183</v>
      </c>
      <c r="G1329" s="16" t="s">
        <v>8802</v>
      </c>
      <c r="H1329" s="19">
        <v>43570.304444444446</v>
      </c>
      <c r="I1329" s="19">
        <v>43573.5</v>
      </c>
      <c r="J1329" s="20">
        <v>1.7404166666666665</v>
      </c>
    </row>
    <row r="1330" spans="1:10" x14ac:dyDescent="0.25">
      <c r="A1330" s="16" t="s">
        <v>10101</v>
      </c>
      <c r="B1330" s="16" t="s">
        <v>527</v>
      </c>
      <c r="C1330" s="16" t="s">
        <v>3161</v>
      </c>
      <c r="D1330" s="16" t="s">
        <v>21</v>
      </c>
      <c r="E1330" s="16" t="s">
        <v>10</v>
      </c>
      <c r="F1330" s="16" t="s">
        <v>3182</v>
      </c>
      <c r="G1330" s="16" t="s">
        <v>8802</v>
      </c>
      <c r="H1330" s="19">
        <v>43567.860706018517</v>
      </c>
      <c r="I1330" s="19">
        <v>43573.5</v>
      </c>
      <c r="J1330" s="20">
        <v>1.7404166666666665</v>
      </c>
    </row>
    <row r="1331" spans="1:10" x14ac:dyDescent="0.25">
      <c r="A1331" s="16" t="s">
        <v>10102</v>
      </c>
      <c r="B1331" s="16" t="s">
        <v>480</v>
      </c>
      <c r="C1331" s="16" t="s">
        <v>3161</v>
      </c>
      <c r="D1331" s="16" t="s">
        <v>31</v>
      </c>
      <c r="E1331" s="16" t="s">
        <v>22</v>
      </c>
      <c r="F1331" s="16" t="s">
        <v>3182</v>
      </c>
      <c r="G1331" s="16" t="s">
        <v>8802</v>
      </c>
      <c r="H1331" s="19">
        <v>43570.304652777777</v>
      </c>
      <c r="I1331" s="19">
        <v>43573.5</v>
      </c>
      <c r="J1331" s="20">
        <v>1.7404166666666665</v>
      </c>
    </row>
    <row r="1332" spans="1:10" x14ac:dyDescent="0.25">
      <c r="A1332" s="16" t="s">
        <v>10103</v>
      </c>
      <c r="B1332" s="16" t="s">
        <v>341</v>
      </c>
      <c r="C1332" s="16" t="s">
        <v>3161</v>
      </c>
      <c r="D1332" s="16" t="s">
        <v>21</v>
      </c>
      <c r="E1332" s="16" t="s">
        <v>10</v>
      </c>
      <c r="F1332" s="16" t="s">
        <v>3182</v>
      </c>
      <c r="G1332" s="16" t="s">
        <v>8802</v>
      </c>
      <c r="H1332" s="19">
        <v>43570.342928240738</v>
      </c>
      <c r="I1332" s="19">
        <v>43573.5</v>
      </c>
      <c r="J1332" s="20">
        <v>1.7404166666666665</v>
      </c>
    </row>
    <row r="1333" spans="1:10" x14ac:dyDescent="0.25">
      <c r="A1333" s="16" t="s">
        <v>10104</v>
      </c>
      <c r="B1333" s="16" t="s">
        <v>880</v>
      </c>
      <c r="C1333" s="16" t="s">
        <v>3161</v>
      </c>
      <c r="D1333" s="16" t="s">
        <v>32</v>
      </c>
      <c r="E1333" s="16" t="s">
        <v>14</v>
      </c>
      <c r="F1333" s="16" t="s">
        <v>3180</v>
      </c>
      <c r="G1333" s="16" t="s">
        <v>8802</v>
      </c>
      <c r="H1333" s="19">
        <v>43570.306712962964</v>
      </c>
      <c r="I1333" s="19">
        <v>43573.5</v>
      </c>
      <c r="J1333" s="20">
        <v>1.7404166666666665</v>
      </c>
    </row>
    <row r="1334" spans="1:10" x14ac:dyDescent="0.25">
      <c r="A1334" s="16" t="s">
        <v>10105</v>
      </c>
      <c r="B1334" s="16" t="s">
        <v>144</v>
      </c>
      <c r="C1334" s="16" t="s">
        <v>3161</v>
      </c>
      <c r="D1334" s="16" t="s">
        <v>32</v>
      </c>
      <c r="E1334" s="16" t="s">
        <v>14</v>
      </c>
      <c r="F1334" s="16" t="s">
        <v>3180</v>
      </c>
      <c r="G1334" s="16" t="s">
        <v>8802</v>
      </c>
      <c r="H1334" s="19">
        <v>43567.507997685185</v>
      </c>
      <c r="I1334" s="19">
        <v>43573.5</v>
      </c>
      <c r="J1334" s="20">
        <v>1.7404166666666665</v>
      </c>
    </row>
    <row r="1335" spans="1:10" x14ac:dyDescent="0.25">
      <c r="A1335" s="16" t="s">
        <v>10106</v>
      </c>
      <c r="B1335" s="16" t="s">
        <v>748</v>
      </c>
      <c r="C1335" s="16" t="s">
        <v>3161</v>
      </c>
      <c r="D1335" s="16" t="s">
        <v>21</v>
      </c>
      <c r="E1335" s="16" t="s">
        <v>14</v>
      </c>
      <c r="F1335" s="16" t="s">
        <v>3180</v>
      </c>
      <c r="G1335" s="16" t="s">
        <v>8802</v>
      </c>
      <c r="H1335" s="19">
        <v>43570.309398148151</v>
      </c>
      <c r="I1335" s="19">
        <v>43573.5</v>
      </c>
      <c r="J1335" s="20">
        <v>1.7404166666666665</v>
      </c>
    </row>
    <row r="1336" spans="1:10" x14ac:dyDescent="0.25">
      <c r="A1336" s="16" t="s">
        <v>10107</v>
      </c>
      <c r="B1336" s="16" t="s">
        <v>3200</v>
      </c>
      <c r="C1336" s="16" t="s">
        <v>3161</v>
      </c>
      <c r="D1336" s="16" t="s">
        <v>29</v>
      </c>
      <c r="E1336" s="16" t="s">
        <v>23</v>
      </c>
      <c r="F1336" s="16" t="s">
        <v>3183</v>
      </c>
      <c r="G1336" s="16" t="s">
        <v>8802</v>
      </c>
      <c r="H1336" s="19">
        <v>43567.875798611109</v>
      </c>
      <c r="I1336" s="19">
        <v>43573.5</v>
      </c>
      <c r="J1336" s="20">
        <v>1.7404166666666665</v>
      </c>
    </row>
    <row r="1337" spans="1:10" x14ac:dyDescent="0.25">
      <c r="A1337" s="16" t="s">
        <v>10108</v>
      </c>
      <c r="B1337" s="16" t="s">
        <v>150</v>
      </c>
      <c r="C1337" s="16" t="s">
        <v>3161</v>
      </c>
      <c r="D1337" s="16" t="s">
        <v>21</v>
      </c>
      <c r="E1337" s="16" t="s">
        <v>14</v>
      </c>
      <c r="F1337" s="16" t="s">
        <v>3180</v>
      </c>
      <c r="G1337" s="16" t="s">
        <v>8802</v>
      </c>
      <c r="H1337" s="19">
        <v>43567.562708333331</v>
      </c>
      <c r="I1337" s="19">
        <v>43573.5</v>
      </c>
      <c r="J1337" s="20">
        <v>1.7404166666666665</v>
      </c>
    </row>
    <row r="1338" spans="1:10" x14ac:dyDescent="0.25">
      <c r="A1338" s="16" t="s">
        <v>10109</v>
      </c>
      <c r="B1338" s="16" t="s">
        <v>639</v>
      </c>
      <c r="C1338" s="16" t="s">
        <v>3161</v>
      </c>
      <c r="D1338" s="16" t="s">
        <v>31</v>
      </c>
      <c r="E1338" s="16" t="s">
        <v>9</v>
      </c>
      <c r="F1338" s="16" t="s">
        <v>3184</v>
      </c>
      <c r="G1338" s="16" t="s">
        <v>8802</v>
      </c>
      <c r="H1338" s="19">
        <v>43570.345081018517</v>
      </c>
      <c r="I1338" s="19">
        <v>43573.5</v>
      </c>
      <c r="J1338" s="20">
        <v>1.7404166666666665</v>
      </c>
    </row>
    <row r="1339" spans="1:10" x14ac:dyDescent="0.25">
      <c r="A1339" s="16" t="s">
        <v>10110</v>
      </c>
      <c r="B1339" s="16" t="s">
        <v>701</v>
      </c>
      <c r="C1339" s="16" t="s">
        <v>3161</v>
      </c>
      <c r="D1339" s="16" t="s">
        <v>30</v>
      </c>
      <c r="E1339" s="16" t="s">
        <v>24</v>
      </c>
      <c r="F1339" s="16" t="s">
        <v>3183</v>
      </c>
      <c r="G1339" s="16" t="s">
        <v>8802</v>
      </c>
      <c r="H1339" s="19">
        <v>43570.35355324074</v>
      </c>
      <c r="I1339" s="19">
        <v>43573.5</v>
      </c>
      <c r="J1339" s="20">
        <v>1.7404166666666665</v>
      </c>
    </row>
    <row r="1340" spans="1:10" x14ac:dyDescent="0.25">
      <c r="A1340" s="16" t="s">
        <v>10111</v>
      </c>
      <c r="B1340" s="16" t="s">
        <v>376</v>
      </c>
      <c r="C1340" s="16" t="s">
        <v>3161</v>
      </c>
      <c r="D1340" s="16" t="s">
        <v>31</v>
      </c>
      <c r="E1340" s="16" t="s">
        <v>10</v>
      </c>
      <c r="F1340" s="16" t="s">
        <v>3182</v>
      </c>
      <c r="G1340" s="16" t="s">
        <v>8802</v>
      </c>
      <c r="H1340" s="19">
        <v>43567.579328703701</v>
      </c>
      <c r="I1340" s="19">
        <v>43573.5</v>
      </c>
      <c r="J1340" s="20">
        <v>1.7404166666666665</v>
      </c>
    </row>
    <row r="1341" spans="1:10" x14ac:dyDescent="0.25">
      <c r="A1341" s="16" t="s">
        <v>10112</v>
      </c>
      <c r="B1341" s="16" t="s">
        <v>623</v>
      </c>
      <c r="C1341" s="16" t="s">
        <v>3161</v>
      </c>
      <c r="D1341" s="16" t="s">
        <v>31</v>
      </c>
      <c r="E1341" s="16" t="s">
        <v>22</v>
      </c>
      <c r="F1341" s="16" t="s">
        <v>3182</v>
      </c>
      <c r="G1341" s="16" t="s">
        <v>8802</v>
      </c>
      <c r="H1341" s="19">
        <v>43567.563877314817</v>
      </c>
      <c r="I1341" s="19">
        <v>43573.5</v>
      </c>
      <c r="J1341" s="20">
        <v>1.7404166666666665</v>
      </c>
    </row>
    <row r="1342" spans="1:10" x14ac:dyDescent="0.25">
      <c r="A1342" s="16" t="s">
        <v>10113</v>
      </c>
      <c r="B1342" s="16" t="s">
        <v>3629</v>
      </c>
      <c r="C1342" s="16" t="s">
        <v>3161</v>
      </c>
      <c r="D1342" s="16" t="s">
        <v>42</v>
      </c>
      <c r="E1342" s="16" t="s">
        <v>23</v>
      </c>
      <c r="F1342" s="16" t="s">
        <v>3183</v>
      </c>
      <c r="G1342" s="16" t="s">
        <v>8802</v>
      </c>
      <c r="H1342" s="19">
        <v>43570.326921296299</v>
      </c>
      <c r="I1342" s="19">
        <v>43573.5</v>
      </c>
      <c r="J1342" s="20">
        <v>1.7404166666666665</v>
      </c>
    </row>
    <row r="1343" spans="1:10" x14ac:dyDescent="0.25">
      <c r="A1343" s="16" t="s">
        <v>10114</v>
      </c>
      <c r="B1343" s="16" t="s">
        <v>796</v>
      </c>
      <c r="C1343" s="16" t="s">
        <v>3161</v>
      </c>
      <c r="D1343" s="16" t="s">
        <v>33</v>
      </c>
      <c r="E1343" s="16" t="s">
        <v>24</v>
      </c>
      <c r="F1343" s="16" t="s">
        <v>3183</v>
      </c>
      <c r="G1343" s="16" t="s">
        <v>8802</v>
      </c>
      <c r="H1343" s="19">
        <v>43567.565162037034</v>
      </c>
      <c r="I1343" s="19">
        <v>43573.5</v>
      </c>
      <c r="J1343" s="20">
        <v>1.7404166666666665</v>
      </c>
    </row>
    <row r="1344" spans="1:10" x14ac:dyDescent="0.25">
      <c r="A1344" s="16" t="s">
        <v>10115</v>
      </c>
      <c r="B1344" s="16" t="s">
        <v>632</v>
      </c>
      <c r="C1344" s="16" t="s">
        <v>3161</v>
      </c>
      <c r="D1344" s="16" t="s">
        <v>44</v>
      </c>
      <c r="E1344" s="16" t="s">
        <v>39</v>
      </c>
      <c r="F1344" s="16" t="s">
        <v>3181</v>
      </c>
      <c r="G1344" s="16" t="s">
        <v>8802</v>
      </c>
      <c r="H1344" s="19">
        <v>43570.329155092593</v>
      </c>
      <c r="I1344" s="19">
        <v>43573.5</v>
      </c>
      <c r="J1344" s="20">
        <v>1.7404166666666665</v>
      </c>
    </row>
    <row r="1345" spans="1:10" x14ac:dyDescent="0.25">
      <c r="A1345" s="16" t="s">
        <v>10116</v>
      </c>
      <c r="B1345" s="16" t="s">
        <v>3531</v>
      </c>
      <c r="C1345" s="16" t="s">
        <v>3161</v>
      </c>
      <c r="D1345" s="16" t="s">
        <v>42</v>
      </c>
      <c r="E1345" s="16" t="s">
        <v>23</v>
      </c>
      <c r="F1345" s="16" t="s">
        <v>3183</v>
      </c>
      <c r="G1345" s="16" t="s">
        <v>8802</v>
      </c>
      <c r="H1345" s="19">
        <v>43567.567303240743</v>
      </c>
      <c r="I1345" s="19">
        <v>43573.5</v>
      </c>
      <c r="J1345" s="20">
        <v>1.7404166666666665</v>
      </c>
    </row>
    <row r="1346" spans="1:10" x14ac:dyDescent="0.25">
      <c r="A1346" s="16" t="s">
        <v>10117</v>
      </c>
      <c r="B1346" s="16" t="s">
        <v>826</v>
      </c>
      <c r="C1346" s="16" t="s">
        <v>3161</v>
      </c>
      <c r="D1346" s="16" t="s">
        <v>44</v>
      </c>
      <c r="E1346" s="16" t="s">
        <v>24</v>
      </c>
      <c r="F1346" s="16" t="s">
        <v>3183</v>
      </c>
      <c r="G1346" s="16" t="s">
        <v>8802</v>
      </c>
      <c r="H1346" s="19">
        <v>43570.330567129633</v>
      </c>
      <c r="I1346" s="19">
        <v>43573.5</v>
      </c>
      <c r="J1346" s="20">
        <v>1.7404166666666665</v>
      </c>
    </row>
    <row r="1347" spans="1:10" x14ac:dyDescent="0.25">
      <c r="A1347" s="16" t="s">
        <v>10118</v>
      </c>
      <c r="B1347" s="16" t="s">
        <v>368</v>
      </c>
      <c r="C1347" s="16" t="s">
        <v>3161</v>
      </c>
      <c r="D1347" s="16" t="s">
        <v>21</v>
      </c>
      <c r="E1347" s="16" t="s">
        <v>9</v>
      </c>
      <c r="F1347" s="16" t="s">
        <v>3184</v>
      </c>
      <c r="G1347" s="16" t="s">
        <v>8802</v>
      </c>
      <c r="H1347" s="19">
        <v>43570.312442129631</v>
      </c>
      <c r="I1347" s="19">
        <v>43573.5</v>
      </c>
      <c r="J1347" s="20">
        <v>1.7404166666666665</v>
      </c>
    </row>
    <row r="1348" spans="1:10" x14ac:dyDescent="0.25">
      <c r="A1348" s="16" t="s">
        <v>10119</v>
      </c>
      <c r="B1348" s="16" t="s">
        <v>3637</v>
      </c>
      <c r="C1348" s="16" t="s">
        <v>3161</v>
      </c>
      <c r="D1348" s="16" t="s">
        <v>42</v>
      </c>
      <c r="E1348" s="16" t="s">
        <v>38</v>
      </c>
      <c r="F1348" s="16" t="s">
        <v>3182</v>
      </c>
      <c r="G1348" s="16" t="s">
        <v>8802</v>
      </c>
      <c r="H1348" s="19">
        <v>43570.332175925927</v>
      </c>
      <c r="I1348" s="19">
        <v>43573.5</v>
      </c>
      <c r="J1348" s="20">
        <v>1.7404166666666665</v>
      </c>
    </row>
    <row r="1349" spans="1:10" x14ac:dyDescent="0.25">
      <c r="A1349" s="16" t="s">
        <v>10120</v>
      </c>
      <c r="B1349" s="16" t="s">
        <v>3594</v>
      </c>
      <c r="C1349" s="16" t="s">
        <v>3161</v>
      </c>
      <c r="D1349" s="16" t="s">
        <v>42</v>
      </c>
      <c r="E1349" s="16" t="s">
        <v>23</v>
      </c>
      <c r="F1349" s="16" t="s">
        <v>3183</v>
      </c>
      <c r="G1349" s="16" t="s">
        <v>8802</v>
      </c>
      <c r="H1349" s="19">
        <v>43570.314027777778</v>
      </c>
      <c r="I1349" s="19">
        <v>43573.5</v>
      </c>
      <c r="J1349" s="20">
        <v>1.7404166666666665</v>
      </c>
    </row>
    <row r="1350" spans="1:10" x14ac:dyDescent="0.25">
      <c r="A1350" s="16" t="s">
        <v>10121</v>
      </c>
      <c r="B1350" s="16" t="s">
        <v>538</v>
      </c>
      <c r="C1350" s="16" t="s">
        <v>3161</v>
      </c>
      <c r="D1350" s="16" t="s">
        <v>32</v>
      </c>
      <c r="E1350" s="16" t="s">
        <v>14</v>
      </c>
      <c r="F1350" s="16" t="s">
        <v>3180</v>
      </c>
      <c r="G1350" s="16" t="s">
        <v>8802</v>
      </c>
      <c r="H1350" s="19">
        <v>43570.340086805554</v>
      </c>
      <c r="I1350" s="19">
        <v>43573.5</v>
      </c>
      <c r="J1350" s="20">
        <v>1.7404166666666665</v>
      </c>
    </row>
    <row r="1351" spans="1:10" x14ac:dyDescent="0.25">
      <c r="A1351" s="16" t="s">
        <v>10122</v>
      </c>
      <c r="B1351" s="16" t="s">
        <v>3598</v>
      </c>
      <c r="C1351" s="16" t="s">
        <v>3161</v>
      </c>
      <c r="D1351" s="16" t="s">
        <v>31</v>
      </c>
      <c r="E1351" s="16" t="s">
        <v>23</v>
      </c>
      <c r="F1351" s="16" t="s">
        <v>3183</v>
      </c>
      <c r="G1351" s="16" t="s">
        <v>8802</v>
      </c>
      <c r="H1351" s="19">
        <v>43570.314317129632</v>
      </c>
      <c r="I1351" s="19">
        <v>43573.5</v>
      </c>
      <c r="J1351" s="20">
        <v>1.7404166666666665</v>
      </c>
    </row>
    <row r="1352" spans="1:10" x14ac:dyDescent="0.25">
      <c r="A1352" s="16" t="s">
        <v>10123</v>
      </c>
      <c r="B1352" s="16" t="s">
        <v>197</v>
      </c>
      <c r="C1352" s="16" t="s">
        <v>3161</v>
      </c>
      <c r="D1352" s="16" t="s">
        <v>21</v>
      </c>
      <c r="E1352" s="16" t="s">
        <v>10</v>
      </c>
      <c r="F1352" s="16" t="s">
        <v>3182</v>
      </c>
      <c r="G1352" s="16" t="s">
        <v>8802</v>
      </c>
      <c r="H1352" s="19">
        <v>43567.731620370374</v>
      </c>
      <c r="I1352" s="19">
        <v>43573.5</v>
      </c>
      <c r="J1352" s="20">
        <v>1.7404166666666665</v>
      </c>
    </row>
    <row r="1353" spans="1:10" x14ac:dyDescent="0.25">
      <c r="A1353" s="16" t="s">
        <v>10124</v>
      </c>
      <c r="B1353" s="16" t="s">
        <v>587</v>
      </c>
      <c r="C1353" s="16" t="s">
        <v>3161</v>
      </c>
      <c r="D1353" s="16" t="s">
        <v>31</v>
      </c>
      <c r="E1353" s="16" t="s">
        <v>8</v>
      </c>
      <c r="F1353" s="16" t="s">
        <v>3180</v>
      </c>
      <c r="G1353" s="16" t="s">
        <v>8802</v>
      </c>
      <c r="H1353" s="19">
        <v>43570.315370370372</v>
      </c>
      <c r="I1353" s="19">
        <v>43573.5</v>
      </c>
      <c r="J1353" s="20">
        <v>1.7404166666666665</v>
      </c>
    </row>
    <row r="1354" spans="1:10" x14ac:dyDescent="0.25">
      <c r="A1354" s="16" t="s">
        <v>10125</v>
      </c>
      <c r="B1354" s="16" t="s">
        <v>149</v>
      </c>
      <c r="C1354" s="16" t="s">
        <v>3161</v>
      </c>
      <c r="D1354" s="16" t="s">
        <v>31</v>
      </c>
      <c r="E1354" s="16" t="s">
        <v>9</v>
      </c>
      <c r="F1354" s="16" t="s">
        <v>3184</v>
      </c>
      <c r="G1354" s="16" t="s">
        <v>8802</v>
      </c>
      <c r="H1354" s="19">
        <v>43567.750671296293</v>
      </c>
      <c r="I1354" s="19">
        <v>43573.5</v>
      </c>
      <c r="J1354" s="20">
        <v>1.7404166666666665</v>
      </c>
    </row>
    <row r="1355" spans="1:10" x14ac:dyDescent="0.25">
      <c r="A1355" s="16" t="s">
        <v>10126</v>
      </c>
      <c r="B1355" s="16" t="s">
        <v>3389</v>
      </c>
      <c r="C1355" s="16" t="s">
        <v>3161</v>
      </c>
      <c r="D1355" s="16" t="s">
        <v>42</v>
      </c>
      <c r="E1355" s="16" t="s">
        <v>38</v>
      </c>
      <c r="F1355" s="16" t="s">
        <v>3182</v>
      </c>
      <c r="G1355" s="16" t="s">
        <v>8802</v>
      </c>
      <c r="H1355" s="19">
        <v>43570.315509259257</v>
      </c>
      <c r="I1355" s="19">
        <v>43573.5</v>
      </c>
      <c r="J1355" s="20">
        <v>1.7404166666666665</v>
      </c>
    </row>
    <row r="1356" spans="1:10" x14ac:dyDescent="0.25">
      <c r="A1356" s="16" t="s">
        <v>10127</v>
      </c>
      <c r="B1356" s="16" t="s">
        <v>524</v>
      </c>
      <c r="C1356" s="16" t="s">
        <v>3161</v>
      </c>
      <c r="D1356" s="16" t="s">
        <v>32</v>
      </c>
      <c r="E1356" s="16" t="s">
        <v>14</v>
      </c>
      <c r="F1356" s="16" t="s">
        <v>3180</v>
      </c>
      <c r="G1356" s="16" t="s">
        <v>8802</v>
      </c>
      <c r="H1356" s="19">
        <v>43568.838055555556</v>
      </c>
      <c r="I1356" s="19">
        <v>43573</v>
      </c>
      <c r="J1356" s="20">
        <v>1.7404166666666665</v>
      </c>
    </row>
    <row r="1357" spans="1:10" x14ac:dyDescent="0.25">
      <c r="A1357" s="16" t="s">
        <v>10128</v>
      </c>
      <c r="B1357" s="16" t="s">
        <v>3603</v>
      </c>
      <c r="C1357" s="16" t="s">
        <v>3161</v>
      </c>
      <c r="D1357" s="16" t="s">
        <v>42</v>
      </c>
      <c r="E1357" s="16" t="s">
        <v>38</v>
      </c>
      <c r="F1357" s="16" t="s">
        <v>3182</v>
      </c>
      <c r="G1357" s="16" t="s">
        <v>8802</v>
      </c>
      <c r="H1357" s="19">
        <v>43570.316331018519</v>
      </c>
      <c r="I1357" s="19">
        <v>43573.5</v>
      </c>
      <c r="J1357" s="20">
        <v>1.7404166666666665</v>
      </c>
    </row>
    <row r="1358" spans="1:10" x14ac:dyDescent="0.25">
      <c r="A1358" s="16" t="s">
        <v>10129</v>
      </c>
      <c r="B1358" s="16" t="s">
        <v>934</v>
      </c>
      <c r="C1358" s="16" t="s">
        <v>3161</v>
      </c>
      <c r="D1358" s="16" t="s">
        <v>32</v>
      </c>
      <c r="E1358" s="16" t="s">
        <v>24</v>
      </c>
      <c r="F1358" s="16" t="s">
        <v>3183</v>
      </c>
      <c r="G1358" s="16" t="s">
        <v>8802</v>
      </c>
      <c r="H1358" s="19">
        <v>43567.840636574074</v>
      </c>
      <c r="I1358" s="19">
        <v>43573.5</v>
      </c>
      <c r="J1358" s="20">
        <v>1.7404166666666665</v>
      </c>
    </row>
    <row r="1359" spans="1:10" x14ac:dyDescent="0.25">
      <c r="A1359" s="16" t="s">
        <v>10130</v>
      </c>
      <c r="B1359" s="16" t="s">
        <v>3535</v>
      </c>
      <c r="C1359" s="16" t="s">
        <v>3161</v>
      </c>
      <c r="D1359" s="16" t="s">
        <v>30</v>
      </c>
      <c r="E1359" s="16" t="s">
        <v>23</v>
      </c>
      <c r="F1359" s="16" t="s">
        <v>3183</v>
      </c>
      <c r="G1359" s="16" t="s">
        <v>8802</v>
      </c>
      <c r="H1359" s="19">
        <v>43567.569328703707</v>
      </c>
      <c r="I1359" s="19">
        <v>43573.5</v>
      </c>
      <c r="J1359" s="20">
        <v>1.7404166666666665</v>
      </c>
    </row>
    <row r="1360" spans="1:10" x14ac:dyDescent="0.25">
      <c r="A1360" s="16" t="s">
        <v>10131</v>
      </c>
      <c r="B1360" s="16" t="s">
        <v>125</v>
      </c>
      <c r="C1360" s="16" t="s">
        <v>3161</v>
      </c>
      <c r="D1360" s="16" t="s">
        <v>31</v>
      </c>
      <c r="E1360" s="16" t="s">
        <v>10</v>
      </c>
      <c r="F1360" s="16" t="s">
        <v>3182</v>
      </c>
      <c r="G1360" s="16" t="s">
        <v>8802</v>
      </c>
      <c r="H1360" s="19">
        <v>43570.342881944445</v>
      </c>
      <c r="I1360" s="19">
        <v>43573.5</v>
      </c>
      <c r="J1360" s="20">
        <v>1.7404166666666665</v>
      </c>
    </row>
    <row r="1361" spans="1:10" x14ac:dyDescent="0.25">
      <c r="A1361" s="16" t="s">
        <v>10132</v>
      </c>
      <c r="B1361" s="16" t="s">
        <v>582</v>
      </c>
      <c r="C1361" s="16" t="s">
        <v>3161</v>
      </c>
      <c r="D1361" s="16" t="s">
        <v>32</v>
      </c>
      <c r="E1361" s="16" t="s">
        <v>13</v>
      </c>
      <c r="F1361" s="16" t="s">
        <v>3181</v>
      </c>
      <c r="G1361" s="16" t="s">
        <v>8802</v>
      </c>
      <c r="H1361" s="19">
        <v>43570.319513888891</v>
      </c>
      <c r="I1361" s="19">
        <v>43573.5</v>
      </c>
      <c r="J1361" s="20">
        <v>1.7404166666666665</v>
      </c>
    </row>
    <row r="1362" spans="1:10" x14ac:dyDescent="0.25">
      <c r="A1362" s="16" t="s">
        <v>10133</v>
      </c>
      <c r="B1362" s="16" t="s">
        <v>900</v>
      </c>
      <c r="C1362" s="16" t="s">
        <v>3161</v>
      </c>
      <c r="D1362" s="16" t="s">
        <v>42</v>
      </c>
      <c r="E1362" s="16" t="s">
        <v>35</v>
      </c>
      <c r="F1362" s="16" t="s">
        <v>3183</v>
      </c>
      <c r="G1362" s="16" t="s">
        <v>8802</v>
      </c>
      <c r="H1362" s="19">
        <v>43570.344618055555</v>
      </c>
      <c r="I1362" s="19">
        <v>43573.5</v>
      </c>
      <c r="J1362" s="20">
        <v>1.7404166666666665</v>
      </c>
    </row>
    <row r="1363" spans="1:10" x14ac:dyDescent="0.25">
      <c r="A1363" s="16" t="s">
        <v>10134</v>
      </c>
      <c r="B1363" s="16" t="s">
        <v>3611</v>
      </c>
      <c r="C1363" s="16" t="s">
        <v>3161</v>
      </c>
      <c r="D1363" s="16" t="s">
        <v>42</v>
      </c>
      <c r="E1363" s="16" t="s">
        <v>38</v>
      </c>
      <c r="F1363" s="16" t="s">
        <v>3182</v>
      </c>
      <c r="G1363" s="16" t="s">
        <v>8802</v>
      </c>
      <c r="H1363" s="19">
        <v>43570.319548611114</v>
      </c>
      <c r="I1363" s="19">
        <v>43573.5</v>
      </c>
      <c r="J1363" s="20">
        <v>1.7404166666666665</v>
      </c>
    </row>
    <row r="1364" spans="1:10" x14ac:dyDescent="0.25">
      <c r="A1364" s="16" t="s">
        <v>10135</v>
      </c>
      <c r="B1364" s="16" t="s">
        <v>3451</v>
      </c>
      <c r="C1364" s="16" t="s">
        <v>3165</v>
      </c>
      <c r="D1364" s="16" t="s">
        <v>30</v>
      </c>
      <c r="E1364" s="16" t="s">
        <v>23</v>
      </c>
      <c r="F1364" s="16" t="s">
        <v>3183</v>
      </c>
      <c r="G1364" s="16" t="s">
        <v>8802</v>
      </c>
      <c r="H1364" s="19">
        <v>43567.355810185189</v>
      </c>
      <c r="I1364" s="19">
        <v>43573.5</v>
      </c>
      <c r="J1364" s="20">
        <v>1.7404166666666665</v>
      </c>
    </row>
    <row r="1365" spans="1:10" x14ac:dyDescent="0.25">
      <c r="A1365" s="16" t="s">
        <v>10136</v>
      </c>
      <c r="B1365" s="16" t="s">
        <v>907</v>
      </c>
      <c r="C1365" s="16" t="s">
        <v>3161</v>
      </c>
      <c r="D1365" s="16" t="s">
        <v>43</v>
      </c>
      <c r="E1365" s="16" t="s">
        <v>34</v>
      </c>
      <c r="F1365" s="16" t="s">
        <v>3185</v>
      </c>
      <c r="G1365" s="16" t="s">
        <v>8802</v>
      </c>
      <c r="H1365" s="19">
        <v>43570.319571759261</v>
      </c>
      <c r="I1365" s="19">
        <v>43573.5</v>
      </c>
      <c r="J1365" s="20">
        <v>1.7404166666666665</v>
      </c>
    </row>
    <row r="1366" spans="1:10" x14ac:dyDescent="0.25">
      <c r="A1366" s="16" t="s">
        <v>10137</v>
      </c>
      <c r="B1366" s="16" t="s">
        <v>687</v>
      </c>
      <c r="C1366" s="16" t="s">
        <v>3161</v>
      </c>
      <c r="D1366" s="16" t="s">
        <v>36</v>
      </c>
      <c r="E1366" s="16" t="s">
        <v>24</v>
      </c>
      <c r="F1366" s="16" t="s">
        <v>3183</v>
      </c>
      <c r="G1366" s="16" t="s">
        <v>8802</v>
      </c>
      <c r="H1366" s="19">
        <v>43570.327303240738</v>
      </c>
      <c r="I1366" s="19">
        <v>43573.5</v>
      </c>
      <c r="J1366" s="20">
        <v>1.7404166666666665</v>
      </c>
    </row>
    <row r="1367" spans="1:10" x14ac:dyDescent="0.25">
      <c r="A1367" s="16" t="s">
        <v>10138</v>
      </c>
      <c r="B1367" s="16" t="s">
        <v>275</v>
      </c>
      <c r="C1367" s="16" t="s">
        <v>3161</v>
      </c>
      <c r="D1367" s="16" t="s">
        <v>31</v>
      </c>
      <c r="E1367" s="16" t="s">
        <v>14</v>
      </c>
      <c r="F1367" s="16" t="s">
        <v>3180</v>
      </c>
      <c r="G1367" s="16" t="s">
        <v>8802</v>
      </c>
      <c r="H1367" s="19">
        <v>43570.31958333333</v>
      </c>
      <c r="I1367" s="19">
        <v>43573.5</v>
      </c>
      <c r="J1367" s="20">
        <v>1.7404166666666665</v>
      </c>
    </row>
    <row r="1368" spans="1:10" x14ac:dyDescent="0.25">
      <c r="A1368" s="16" t="s">
        <v>10139</v>
      </c>
      <c r="B1368" s="16" t="s">
        <v>654</v>
      </c>
      <c r="C1368" s="16" t="s">
        <v>3161</v>
      </c>
      <c r="D1368" s="16" t="s">
        <v>30</v>
      </c>
      <c r="E1368" s="16" t="s">
        <v>24</v>
      </c>
      <c r="F1368" s="16" t="s">
        <v>3183</v>
      </c>
      <c r="G1368" s="16" t="s">
        <v>8802</v>
      </c>
      <c r="H1368" s="19">
        <v>43570.331296296295</v>
      </c>
      <c r="I1368" s="19">
        <v>43573.5</v>
      </c>
      <c r="J1368" s="20">
        <v>1.7404166666666665</v>
      </c>
    </row>
    <row r="1369" spans="1:10" x14ac:dyDescent="0.25">
      <c r="A1369" s="16" t="s">
        <v>10140</v>
      </c>
      <c r="B1369" s="16" t="s">
        <v>3323</v>
      </c>
      <c r="C1369" s="16" t="s">
        <v>3161</v>
      </c>
      <c r="D1369" s="16" t="s">
        <v>42</v>
      </c>
      <c r="E1369" s="16" t="s">
        <v>38</v>
      </c>
      <c r="F1369" s="16" t="s">
        <v>3182</v>
      </c>
      <c r="G1369" s="16" t="s">
        <v>8802</v>
      </c>
      <c r="H1369" s="19">
        <v>43570.319710648146</v>
      </c>
      <c r="I1369" s="19">
        <v>43573.5</v>
      </c>
      <c r="J1369" s="20">
        <v>1.7404166666666665</v>
      </c>
    </row>
    <row r="1370" spans="1:10" x14ac:dyDescent="0.25">
      <c r="A1370" s="16" t="s">
        <v>10141</v>
      </c>
      <c r="B1370" s="16" t="s">
        <v>95</v>
      </c>
      <c r="C1370" s="16" t="s">
        <v>3161</v>
      </c>
      <c r="D1370" s="16" t="s">
        <v>31</v>
      </c>
      <c r="E1370" s="16" t="s">
        <v>14</v>
      </c>
      <c r="F1370" s="16" t="s">
        <v>3180</v>
      </c>
      <c r="G1370" s="16" t="s">
        <v>8802</v>
      </c>
      <c r="H1370" s="19">
        <v>43570.335081018522</v>
      </c>
      <c r="I1370" s="19">
        <v>43573.5</v>
      </c>
      <c r="J1370" s="20">
        <v>1.7404166666666665</v>
      </c>
    </row>
    <row r="1371" spans="1:10" x14ac:dyDescent="0.25">
      <c r="A1371" s="16" t="s">
        <v>10142</v>
      </c>
      <c r="B1371" s="16" t="s">
        <v>3614</v>
      </c>
      <c r="C1371" s="16" t="s">
        <v>3161</v>
      </c>
      <c r="D1371" s="16" t="s">
        <v>30</v>
      </c>
      <c r="E1371" s="16" t="s">
        <v>23</v>
      </c>
      <c r="F1371" s="16" t="s">
        <v>3183</v>
      </c>
      <c r="G1371" s="16" t="s">
        <v>8802</v>
      </c>
      <c r="H1371" s="19">
        <v>43570.319756944446</v>
      </c>
      <c r="I1371" s="19">
        <v>43573.5</v>
      </c>
      <c r="J1371" s="20">
        <v>1.7404166666666665</v>
      </c>
    </row>
    <row r="1372" spans="1:10" x14ac:dyDescent="0.25">
      <c r="A1372" s="16" t="s">
        <v>10143</v>
      </c>
      <c r="B1372" s="16" t="s">
        <v>3640</v>
      </c>
      <c r="C1372" s="16" t="s">
        <v>3161</v>
      </c>
      <c r="D1372" s="16" t="s">
        <v>42</v>
      </c>
      <c r="E1372" s="16" t="s">
        <v>23</v>
      </c>
      <c r="F1372" s="16" t="s">
        <v>3183</v>
      </c>
      <c r="G1372" s="16" t="s">
        <v>8802</v>
      </c>
      <c r="H1372" s="19">
        <v>43570.339479166665</v>
      </c>
      <c r="I1372" s="19">
        <v>43573.5</v>
      </c>
      <c r="J1372" s="20">
        <v>1.7404166666666665</v>
      </c>
    </row>
    <row r="1373" spans="1:10" x14ac:dyDescent="0.25">
      <c r="A1373" s="16" t="s">
        <v>10144</v>
      </c>
      <c r="B1373" s="16" t="s">
        <v>99</v>
      </c>
      <c r="C1373" s="16" t="s">
        <v>3161</v>
      </c>
      <c r="D1373" s="16" t="s">
        <v>31</v>
      </c>
      <c r="E1373" s="16" t="s">
        <v>10</v>
      </c>
      <c r="F1373" s="16" t="s">
        <v>3182</v>
      </c>
      <c r="G1373" s="16" t="s">
        <v>8802</v>
      </c>
      <c r="H1373" s="19">
        <v>43570.320254629631</v>
      </c>
      <c r="I1373" s="19">
        <v>43573.5</v>
      </c>
      <c r="J1373" s="20">
        <v>1.7404166666666665</v>
      </c>
    </row>
    <row r="1374" spans="1:10" x14ac:dyDescent="0.25">
      <c r="A1374" s="16" t="s">
        <v>10145</v>
      </c>
      <c r="B1374" s="16" t="s">
        <v>90</v>
      </c>
      <c r="C1374" s="16" t="s">
        <v>3161</v>
      </c>
      <c r="D1374" s="16" t="s">
        <v>19</v>
      </c>
      <c r="E1374" s="16" t="s">
        <v>8</v>
      </c>
      <c r="F1374" s="16" t="s">
        <v>3180</v>
      </c>
      <c r="G1374" s="16" t="s">
        <v>8802</v>
      </c>
      <c r="H1374" s="19">
        <v>43567.503379629627</v>
      </c>
      <c r="I1374" s="19">
        <v>43573.5</v>
      </c>
      <c r="J1374" s="20">
        <v>1.7404166666666665</v>
      </c>
    </row>
    <row r="1375" spans="1:10" x14ac:dyDescent="0.25">
      <c r="A1375" s="16" t="s">
        <v>10146</v>
      </c>
      <c r="B1375" s="16" t="s">
        <v>267</v>
      </c>
      <c r="C1375" s="16" t="s">
        <v>3161</v>
      </c>
      <c r="D1375" s="16" t="s">
        <v>31</v>
      </c>
      <c r="E1375" s="16" t="s">
        <v>27</v>
      </c>
      <c r="F1375" s="16" t="s">
        <v>3182</v>
      </c>
      <c r="G1375" s="16" t="s">
        <v>8802</v>
      </c>
      <c r="H1375" s="19">
        <v>43570.320625</v>
      </c>
      <c r="I1375" s="19">
        <v>43573.5</v>
      </c>
      <c r="J1375" s="20">
        <v>1.7404166666666665</v>
      </c>
    </row>
    <row r="1376" spans="1:10" x14ac:dyDescent="0.25">
      <c r="A1376" s="16" t="s">
        <v>10147</v>
      </c>
      <c r="B1376" s="16" t="s">
        <v>541</v>
      </c>
      <c r="C1376" s="16" t="s">
        <v>3161</v>
      </c>
      <c r="D1376" s="16" t="s">
        <v>26</v>
      </c>
      <c r="E1376" s="16" t="s">
        <v>9</v>
      </c>
      <c r="F1376" s="16" t="s">
        <v>3184</v>
      </c>
      <c r="G1376" s="16" t="s">
        <v>8802</v>
      </c>
      <c r="H1376" s="19">
        <v>43570.344872685186</v>
      </c>
      <c r="I1376" s="19">
        <v>43573.5</v>
      </c>
      <c r="J1376" s="20">
        <v>1.7404166666666665</v>
      </c>
    </row>
    <row r="1377" spans="1:10" x14ac:dyDescent="0.25">
      <c r="A1377" s="16" t="s">
        <v>10148</v>
      </c>
      <c r="B1377" s="16" t="s">
        <v>602</v>
      </c>
      <c r="C1377" s="16" t="s">
        <v>3161</v>
      </c>
      <c r="D1377" s="16" t="s">
        <v>31</v>
      </c>
      <c r="E1377" s="16" t="s">
        <v>22</v>
      </c>
      <c r="F1377" s="16" t="s">
        <v>3182</v>
      </c>
      <c r="G1377" s="16" t="s">
        <v>8802</v>
      </c>
      <c r="H1377" s="19">
        <v>43570.321412037039</v>
      </c>
      <c r="I1377" s="19">
        <v>43573.5</v>
      </c>
      <c r="J1377" s="20">
        <v>1.7404166666666665</v>
      </c>
    </row>
    <row r="1378" spans="1:10" x14ac:dyDescent="0.25">
      <c r="A1378" s="16" t="s">
        <v>10149</v>
      </c>
      <c r="B1378" s="16" t="s">
        <v>3478</v>
      </c>
      <c r="C1378" s="16" t="s">
        <v>3165</v>
      </c>
      <c r="D1378" s="16" t="s">
        <v>31</v>
      </c>
      <c r="E1378" s="16" t="s">
        <v>23</v>
      </c>
      <c r="F1378" s="16" t="s">
        <v>3183</v>
      </c>
      <c r="G1378" s="16" t="s">
        <v>8802</v>
      </c>
      <c r="H1378" s="19">
        <v>43567.426319444443</v>
      </c>
      <c r="I1378" s="19">
        <v>43573.5</v>
      </c>
      <c r="J1378" s="20">
        <v>1.7404166666666665</v>
      </c>
    </row>
    <row r="1379" spans="1:10" x14ac:dyDescent="0.25">
      <c r="A1379" s="16" t="s">
        <v>10150</v>
      </c>
      <c r="B1379" s="16" t="s">
        <v>283</v>
      </c>
      <c r="C1379" s="16" t="s">
        <v>3161</v>
      </c>
      <c r="D1379" s="16" t="s">
        <v>31</v>
      </c>
      <c r="E1379" s="16" t="s">
        <v>9</v>
      </c>
      <c r="F1379" s="16" t="s">
        <v>3184</v>
      </c>
      <c r="G1379" s="16" t="s">
        <v>8802</v>
      </c>
      <c r="H1379" s="19">
        <v>43570.383339120366</v>
      </c>
      <c r="I1379" s="19">
        <v>43573.5</v>
      </c>
      <c r="J1379" s="20">
        <v>1.7404166666666665</v>
      </c>
    </row>
    <row r="1380" spans="1:10" x14ac:dyDescent="0.25">
      <c r="A1380" s="16" t="s">
        <v>10151</v>
      </c>
      <c r="B1380" s="16" t="s">
        <v>151</v>
      </c>
      <c r="C1380" s="16" t="s">
        <v>3165</v>
      </c>
      <c r="D1380" s="16" t="s">
        <v>16</v>
      </c>
      <c r="E1380" s="16" t="s">
        <v>35</v>
      </c>
      <c r="F1380" s="16" t="s">
        <v>3183</v>
      </c>
      <c r="G1380" s="16" t="s">
        <v>8802</v>
      </c>
      <c r="H1380" s="19">
        <v>43567.495532407411</v>
      </c>
      <c r="I1380" s="19">
        <v>43573.5</v>
      </c>
      <c r="J1380" s="20">
        <v>1.7404166666666665</v>
      </c>
    </row>
    <row r="1381" spans="1:10" x14ac:dyDescent="0.25">
      <c r="A1381" s="16" t="s">
        <v>10152</v>
      </c>
      <c r="B1381" s="16" t="s">
        <v>264</v>
      </c>
      <c r="C1381" s="16" t="s">
        <v>3161</v>
      </c>
      <c r="D1381" s="16" t="s">
        <v>21</v>
      </c>
      <c r="E1381" s="16" t="s">
        <v>27</v>
      </c>
      <c r="F1381" s="16" t="s">
        <v>3182</v>
      </c>
      <c r="G1381" s="16" t="s">
        <v>8802</v>
      </c>
      <c r="H1381" s="19">
        <v>43570.32271990741</v>
      </c>
      <c r="I1381" s="19">
        <v>43573.5</v>
      </c>
      <c r="J1381" s="20">
        <v>1.7404166666666665</v>
      </c>
    </row>
    <row r="1382" spans="1:10" x14ac:dyDescent="0.25">
      <c r="A1382" s="16" t="s">
        <v>10153</v>
      </c>
      <c r="B1382" s="16" t="s">
        <v>139</v>
      </c>
      <c r="C1382" s="16" t="s">
        <v>3165</v>
      </c>
      <c r="D1382" s="16" t="s">
        <v>28</v>
      </c>
      <c r="E1382" s="16" t="s">
        <v>14</v>
      </c>
      <c r="F1382" s="16" t="s">
        <v>3180</v>
      </c>
      <c r="G1382" s="16" t="s">
        <v>8802</v>
      </c>
      <c r="H1382" s="19">
        <v>43567.330613425926</v>
      </c>
      <c r="I1382" s="19">
        <v>43573.5</v>
      </c>
      <c r="J1382" s="20">
        <v>1.7404166666666665</v>
      </c>
    </row>
    <row r="1383" spans="1:10" x14ac:dyDescent="0.25">
      <c r="A1383" s="16" t="s">
        <v>10154</v>
      </c>
      <c r="B1383" s="16" t="s">
        <v>690</v>
      </c>
      <c r="C1383" s="16" t="s">
        <v>3161</v>
      </c>
      <c r="D1383" s="16" t="s">
        <v>30</v>
      </c>
      <c r="E1383" s="16" t="s">
        <v>24</v>
      </c>
      <c r="F1383" s="16" t="s">
        <v>3183</v>
      </c>
      <c r="G1383" s="16" t="s">
        <v>8802</v>
      </c>
      <c r="H1383" s="19">
        <v>43570.323333333334</v>
      </c>
      <c r="I1383" s="19">
        <v>43573.5</v>
      </c>
      <c r="J1383" s="20">
        <v>1.7404166666666665</v>
      </c>
    </row>
    <row r="1384" spans="1:10" x14ac:dyDescent="0.25">
      <c r="A1384" s="16" t="s">
        <v>10155</v>
      </c>
      <c r="B1384" s="16" t="s">
        <v>3551</v>
      </c>
      <c r="C1384" s="16" t="s">
        <v>3161</v>
      </c>
      <c r="D1384" s="16" t="s">
        <v>16</v>
      </c>
      <c r="E1384" s="16" t="s">
        <v>38</v>
      </c>
      <c r="F1384" s="16" t="s">
        <v>3182</v>
      </c>
      <c r="G1384" s="16" t="s">
        <v>8802</v>
      </c>
      <c r="H1384" s="19">
        <v>43567.705868055556</v>
      </c>
      <c r="I1384" s="19">
        <v>43573.5</v>
      </c>
      <c r="J1384" s="20">
        <v>1.7404166666666665</v>
      </c>
    </row>
    <row r="1385" spans="1:10" x14ac:dyDescent="0.25">
      <c r="A1385" s="16" t="s">
        <v>10156</v>
      </c>
      <c r="B1385" s="16" t="s">
        <v>3619</v>
      </c>
      <c r="C1385" s="16" t="s">
        <v>3161</v>
      </c>
      <c r="D1385" s="16" t="s">
        <v>36</v>
      </c>
      <c r="E1385" s="16" t="s">
        <v>38</v>
      </c>
      <c r="F1385" s="16" t="s">
        <v>3182</v>
      </c>
      <c r="G1385" s="16" t="s">
        <v>8802</v>
      </c>
      <c r="H1385" s="19">
        <v>43570.323495370372</v>
      </c>
      <c r="I1385" s="19">
        <v>43573.5</v>
      </c>
      <c r="J1385" s="20">
        <v>1.7404166666666665</v>
      </c>
    </row>
    <row r="1386" spans="1:10" x14ac:dyDescent="0.25">
      <c r="A1386" s="16" t="s">
        <v>10157</v>
      </c>
      <c r="B1386" s="16" t="s">
        <v>3542</v>
      </c>
      <c r="C1386" s="16" t="s">
        <v>3161</v>
      </c>
      <c r="D1386" s="16" t="s">
        <v>29</v>
      </c>
      <c r="E1386" s="16" t="s">
        <v>38</v>
      </c>
      <c r="F1386" s="16" t="s">
        <v>3182</v>
      </c>
      <c r="G1386" s="16" t="s">
        <v>8802</v>
      </c>
      <c r="H1386" s="19">
        <v>43567.65457175926</v>
      </c>
      <c r="I1386" s="19">
        <v>43573.5</v>
      </c>
      <c r="J1386" s="20">
        <v>1.7404166666666665</v>
      </c>
    </row>
    <row r="1387" spans="1:10" x14ac:dyDescent="0.25">
      <c r="A1387" s="16" t="s">
        <v>10158</v>
      </c>
      <c r="B1387" s="16" t="s">
        <v>3623</v>
      </c>
      <c r="C1387" s="16" t="s">
        <v>3161</v>
      </c>
      <c r="D1387" s="16" t="s">
        <v>42</v>
      </c>
      <c r="E1387" s="16" t="s">
        <v>38</v>
      </c>
      <c r="F1387" s="16" t="s">
        <v>3182</v>
      </c>
      <c r="G1387" s="16" t="s">
        <v>8802</v>
      </c>
      <c r="H1387" s="19">
        <v>43570.324166666665</v>
      </c>
      <c r="I1387" s="19">
        <v>43573.5</v>
      </c>
      <c r="J1387" s="20">
        <v>1.7404166666666665</v>
      </c>
    </row>
    <row r="1388" spans="1:10" x14ac:dyDescent="0.25">
      <c r="A1388" s="16" t="s">
        <v>10159</v>
      </c>
      <c r="B1388" s="16" t="s">
        <v>312</v>
      </c>
      <c r="C1388" s="16" t="s">
        <v>3165</v>
      </c>
      <c r="D1388" s="16" t="s">
        <v>11</v>
      </c>
      <c r="E1388" s="16" t="s">
        <v>14</v>
      </c>
      <c r="F1388" s="16" t="s">
        <v>3180</v>
      </c>
      <c r="G1388" s="16" t="s">
        <v>8802</v>
      </c>
      <c r="H1388" s="19">
        <v>43567.393819444442</v>
      </c>
      <c r="I1388" s="19">
        <v>43573.5</v>
      </c>
      <c r="J1388" s="20">
        <v>1.7404166666666665</v>
      </c>
    </row>
    <row r="1389" spans="1:10" x14ac:dyDescent="0.25">
      <c r="A1389" s="16" t="s">
        <v>10160</v>
      </c>
      <c r="B1389" s="16" t="s">
        <v>241</v>
      </c>
      <c r="C1389" s="16" t="s">
        <v>3161</v>
      </c>
      <c r="D1389" s="16" t="s">
        <v>21</v>
      </c>
      <c r="E1389" s="16" t="s">
        <v>14</v>
      </c>
      <c r="F1389" s="16" t="s">
        <v>3180</v>
      </c>
      <c r="G1389" s="16" t="s">
        <v>8802</v>
      </c>
      <c r="H1389" s="19">
        <v>43570.324236111112</v>
      </c>
      <c r="I1389" s="19">
        <v>43573.5</v>
      </c>
      <c r="J1389" s="20">
        <v>1.7404166666666665</v>
      </c>
    </row>
    <row r="1390" spans="1:10" x14ac:dyDescent="0.25">
      <c r="A1390" s="16" t="s">
        <v>10161</v>
      </c>
      <c r="B1390" s="16" t="s">
        <v>3635</v>
      </c>
      <c r="C1390" s="16" t="s">
        <v>3166</v>
      </c>
      <c r="D1390" s="16" t="s">
        <v>42</v>
      </c>
      <c r="E1390" s="16" t="s">
        <v>38</v>
      </c>
      <c r="F1390" s="16" t="s">
        <v>3182</v>
      </c>
      <c r="G1390" s="16" t="s">
        <v>8802</v>
      </c>
      <c r="H1390" s="19">
        <v>43571.29828703704</v>
      </c>
      <c r="I1390" s="19">
        <v>43573.5</v>
      </c>
      <c r="J1390" s="20">
        <v>1.7404166666666665</v>
      </c>
    </row>
    <row r="1391" spans="1:10" x14ac:dyDescent="0.25">
      <c r="A1391" s="16" t="s">
        <v>10162</v>
      </c>
      <c r="B1391" s="16" t="s">
        <v>3903</v>
      </c>
      <c r="C1391" s="16" t="s">
        <v>3166</v>
      </c>
      <c r="D1391" s="16" t="s">
        <v>42</v>
      </c>
      <c r="E1391" s="16" t="s">
        <v>23</v>
      </c>
      <c r="F1391" s="16" t="s">
        <v>3183</v>
      </c>
      <c r="G1391" s="16" t="s">
        <v>8802</v>
      </c>
      <c r="H1391" s="19">
        <v>43571.310856481483</v>
      </c>
      <c r="I1391" s="19">
        <v>43573.5</v>
      </c>
      <c r="J1391" s="20">
        <v>1.7404166666666665</v>
      </c>
    </row>
    <row r="1392" spans="1:10" x14ac:dyDescent="0.25">
      <c r="A1392" s="16" t="s">
        <v>10163</v>
      </c>
      <c r="B1392" s="16" t="s">
        <v>3683</v>
      </c>
      <c r="C1392" s="16" t="s">
        <v>3166</v>
      </c>
      <c r="D1392" s="16" t="s">
        <v>42</v>
      </c>
      <c r="E1392" s="16" t="s">
        <v>38</v>
      </c>
      <c r="F1392" s="16" t="s">
        <v>3182</v>
      </c>
      <c r="G1392" s="16" t="s">
        <v>8802</v>
      </c>
      <c r="H1392" s="19">
        <v>43571.294421296298</v>
      </c>
      <c r="I1392" s="19">
        <v>43573.5</v>
      </c>
      <c r="J1392" s="20">
        <v>1.7404166666666665</v>
      </c>
    </row>
    <row r="1393" spans="1:10" x14ac:dyDescent="0.25">
      <c r="A1393" s="16" t="s">
        <v>10164</v>
      </c>
      <c r="B1393" s="16" t="s">
        <v>390</v>
      </c>
      <c r="C1393" s="16" t="s">
        <v>3166</v>
      </c>
      <c r="D1393" s="16" t="s">
        <v>32</v>
      </c>
      <c r="E1393" s="16" t="s">
        <v>14</v>
      </c>
      <c r="F1393" s="16" t="s">
        <v>3180</v>
      </c>
      <c r="G1393" s="16" t="s">
        <v>8802</v>
      </c>
      <c r="H1393" s="19">
        <v>43571.311041666668</v>
      </c>
      <c r="I1393" s="19">
        <v>43573.5</v>
      </c>
      <c r="J1393" s="20">
        <v>1.7404166666666665</v>
      </c>
    </row>
    <row r="1394" spans="1:10" x14ac:dyDescent="0.25">
      <c r="A1394" s="16" t="s">
        <v>10165</v>
      </c>
      <c r="B1394" s="16" t="s">
        <v>3732</v>
      </c>
      <c r="C1394" s="16" t="s">
        <v>3166</v>
      </c>
      <c r="D1394" s="16" t="s">
        <v>42</v>
      </c>
      <c r="E1394" s="16" t="s">
        <v>38</v>
      </c>
      <c r="F1394" s="16" t="s">
        <v>3182</v>
      </c>
      <c r="G1394" s="16" t="s">
        <v>8802</v>
      </c>
      <c r="H1394" s="19">
        <v>43570.517546296294</v>
      </c>
      <c r="I1394" s="19">
        <v>43573.5</v>
      </c>
      <c r="J1394" s="20">
        <v>1.7404166666666665</v>
      </c>
    </row>
    <row r="1395" spans="1:10" x14ac:dyDescent="0.25">
      <c r="A1395" s="16" t="s">
        <v>10166</v>
      </c>
      <c r="B1395" s="16" t="s">
        <v>174</v>
      </c>
      <c r="C1395" s="16" t="s">
        <v>3164</v>
      </c>
      <c r="D1395" s="16" t="s">
        <v>31</v>
      </c>
      <c r="E1395" s="16" t="s">
        <v>9</v>
      </c>
      <c r="F1395" s="16" t="s">
        <v>3184</v>
      </c>
      <c r="G1395" s="16" t="s">
        <v>8802</v>
      </c>
      <c r="H1395" s="19">
        <v>43570.85361111111</v>
      </c>
      <c r="I1395" s="19">
        <v>43573.5</v>
      </c>
      <c r="J1395" s="20">
        <v>1.7404166666666665</v>
      </c>
    </row>
    <row r="1396" spans="1:10" x14ac:dyDescent="0.25">
      <c r="A1396" s="16" t="s">
        <v>10167</v>
      </c>
      <c r="B1396" s="16" t="s">
        <v>619</v>
      </c>
      <c r="C1396" s="16" t="s">
        <v>3166</v>
      </c>
      <c r="D1396" s="16" t="s">
        <v>31</v>
      </c>
      <c r="E1396" s="16" t="s">
        <v>22</v>
      </c>
      <c r="F1396" s="16" t="s">
        <v>3182</v>
      </c>
      <c r="G1396" s="16" t="s">
        <v>8802</v>
      </c>
      <c r="H1396" s="19">
        <v>43571.294942129629</v>
      </c>
      <c r="I1396" s="19">
        <v>43573.5</v>
      </c>
      <c r="J1396" s="20">
        <v>1.7404166666666665</v>
      </c>
    </row>
    <row r="1397" spans="1:10" x14ac:dyDescent="0.25">
      <c r="A1397" s="16" t="s">
        <v>10168</v>
      </c>
      <c r="B1397" s="16" t="s">
        <v>3633</v>
      </c>
      <c r="C1397" s="16" t="s">
        <v>3166</v>
      </c>
      <c r="D1397" s="16" t="s">
        <v>42</v>
      </c>
      <c r="E1397" s="16" t="s">
        <v>38</v>
      </c>
      <c r="F1397" s="16" t="s">
        <v>3182</v>
      </c>
      <c r="G1397" s="16" t="s">
        <v>8802</v>
      </c>
      <c r="H1397" s="19">
        <v>43571.311412037037</v>
      </c>
      <c r="I1397" s="19">
        <v>43573.5</v>
      </c>
      <c r="J1397" s="20">
        <v>1.7404166666666665</v>
      </c>
    </row>
    <row r="1398" spans="1:10" x14ac:dyDescent="0.25">
      <c r="A1398" s="16" t="s">
        <v>10169</v>
      </c>
      <c r="B1398" s="16" t="s">
        <v>3855</v>
      </c>
      <c r="C1398" s="16" t="s">
        <v>3166</v>
      </c>
      <c r="D1398" s="16" t="s">
        <v>42</v>
      </c>
      <c r="E1398" s="16" t="s">
        <v>38</v>
      </c>
      <c r="F1398" s="16" t="s">
        <v>3182</v>
      </c>
      <c r="G1398" s="16" t="s">
        <v>8802</v>
      </c>
      <c r="H1398" s="19">
        <v>43571.295115740744</v>
      </c>
      <c r="I1398" s="19">
        <v>43573.5</v>
      </c>
      <c r="J1398" s="20">
        <v>1.7404166666666665</v>
      </c>
    </row>
    <row r="1399" spans="1:10" x14ac:dyDescent="0.25">
      <c r="A1399" s="16" t="s">
        <v>10170</v>
      </c>
      <c r="B1399" s="16" t="s">
        <v>284</v>
      </c>
      <c r="C1399" s="16" t="s">
        <v>3166</v>
      </c>
      <c r="D1399" s="16" t="s">
        <v>32</v>
      </c>
      <c r="E1399" s="16" t="s">
        <v>14</v>
      </c>
      <c r="F1399" s="16" t="s">
        <v>3180</v>
      </c>
      <c r="G1399" s="16" t="s">
        <v>8802</v>
      </c>
      <c r="H1399" s="19">
        <v>43571.313582175921</v>
      </c>
      <c r="I1399" s="19">
        <v>43573.5</v>
      </c>
      <c r="J1399" s="20">
        <v>1.7404166666666665</v>
      </c>
    </row>
    <row r="1400" spans="1:10" x14ac:dyDescent="0.25">
      <c r="A1400" s="16" t="s">
        <v>10171</v>
      </c>
      <c r="B1400" s="16" t="s">
        <v>639</v>
      </c>
      <c r="C1400" s="16" t="s">
        <v>3166</v>
      </c>
      <c r="D1400" s="16" t="s">
        <v>31</v>
      </c>
      <c r="E1400" s="16" t="s">
        <v>9</v>
      </c>
      <c r="F1400" s="16" t="s">
        <v>3184</v>
      </c>
      <c r="G1400" s="16" t="s">
        <v>8802</v>
      </c>
      <c r="H1400" s="19">
        <v>43571.295636574076</v>
      </c>
      <c r="I1400" s="19">
        <v>43573.5</v>
      </c>
      <c r="J1400" s="20">
        <v>1.7404166666666665</v>
      </c>
    </row>
    <row r="1401" spans="1:10" x14ac:dyDescent="0.25">
      <c r="A1401" s="16" t="s">
        <v>10172</v>
      </c>
      <c r="B1401" s="16" t="s">
        <v>605</v>
      </c>
      <c r="C1401" s="16" t="s">
        <v>3166</v>
      </c>
      <c r="D1401" s="16" t="s">
        <v>46</v>
      </c>
      <c r="E1401" s="16" t="s">
        <v>39</v>
      </c>
      <c r="F1401" s="16" t="s">
        <v>3181</v>
      </c>
      <c r="G1401" s="16" t="s">
        <v>8802</v>
      </c>
      <c r="H1401" s="19">
        <v>43570.531863425924</v>
      </c>
      <c r="I1401" s="19">
        <v>43573.5</v>
      </c>
      <c r="J1401" s="20">
        <v>1.7404166666666665</v>
      </c>
    </row>
    <row r="1402" spans="1:10" x14ac:dyDescent="0.25">
      <c r="A1402" s="16" t="s">
        <v>10173</v>
      </c>
      <c r="B1402" s="16" t="s">
        <v>196</v>
      </c>
      <c r="C1402" s="16" t="s">
        <v>3166</v>
      </c>
      <c r="D1402" s="16" t="s">
        <v>32</v>
      </c>
      <c r="E1402" s="16" t="s">
        <v>13</v>
      </c>
      <c r="F1402" s="16" t="s">
        <v>3181</v>
      </c>
      <c r="G1402" s="16" t="s">
        <v>8802</v>
      </c>
      <c r="H1402" s="19">
        <v>43571.296018518522</v>
      </c>
      <c r="I1402" s="19">
        <v>43573.5</v>
      </c>
      <c r="J1402" s="20">
        <v>1.7404166666666665</v>
      </c>
    </row>
    <row r="1403" spans="1:10" x14ac:dyDescent="0.25">
      <c r="A1403" s="16" t="s">
        <v>10174</v>
      </c>
      <c r="B1403" s="16" t="s">
        <v>506</v>
      </c>
      <c r="C1403" s="16" t="s">
        <v>3166</v>
      </c>
      <c r="D1403" s="16" t="s">
        <v>32</v>
      </c>
      <c r="E1403" s="16" t="s">
        <v>14</v>
      </c>
      <c r="F1403" s="16" t="s">
        <v>3180</v>
      </c>
      <c r="G1403" s="16" t="s">
        <v>8802</v>
      </c>
      <c r="H1403" s="19">
        <v>43571.311805555553</v>
      </c>
      <c r="I1403" s="19">
        <v>43573.5</v>
      </c>
      <c r="J1403" s="20">
        <v>1.7404166666666665</v>
      </c>
    </row>
    <row r="1404" spans="1:10" x14ac:dyDescent="0.25">
      <c r="A1404" s="16" t="s">
        <v>10175</v>
      </c>
      <c r="B1404" s="16" t="s">
        <v>833</v>
      </c>
      <c r="C1404" s="16" t="s">
        <v>3166</v>
      </c>
      <c r="D1404" s="16" t="s">
        <v>43</v>
      </c>
      <c r="E1404" s="16" t="s">
        <v>34</v>
      </c>
      <c r="F1404" s="16" t="s">
        <v>3185</v>
      </c>
      <c r="G1404" s="16" t="s">
        <v>8802</v>
      </c>
      <c r="H1404" s="19">
        <v>43570.519282407404</v>
      </c>
      <c r="I1404" s="19">
        <v>43573.5</v>
      </c>
      <c r="J1404" s="20">
        <v>1.7404166666666665</v>
      </c>
    </row>
    <row r="1405" spans="1:10" x14ac:dyDescent="0.25">
      <c r="A1405" s="16" t="s">
        <v>10176</v>
      </c>
      <c r="B1405" s="16" t="s">
        <v>855</v>
      </c>
      <c r="C1405" s="16" t="s">
        <v>3166</v>
      </c>
      <c r="D1405" s="16" t="s">
        <v>31</v>
      </c>
      <c r="E1405" s="16" t="s">
        <v>22</v>
      </c>
      <c r="F1405" s="16" t="s">
        <v>3182</v>
      </c>
      <c r="G1405" s="16" t="s">
        <v>8802</v>
      </c>
      <c r="H1405" s="19">
        <v>43571.311921296299</v>
      </c>
      <c r="I1405" s="19">
        <v>43573.5</v>
      </c>
      <c r="J1405" s="20">
        <v>1.7404166666666665</v>
      </c>
    </row>
    <row r="1406" spans="1:10" x14ac:dyDescent="0.25">
      <c r="A1406" s="16" t="s">
        <v>10177</v>
      </c>
      <c r="B1406" s="16" t="s">
        <v>813</v>
      </c>
      <c r="C1406" s="16" t="s">
        <v>3166</v>
      </c>
      <c r="D1406" s="16" t="s">
        <v>42</v>
      </c>
      <c r="E1406" s="16" t="s">
        <v>24</v>
      </c>
      <c r="F1406" s="16" t="s">
        <v>3183</v>
      </c>
      <c r="G1406" s="16" t="s">
        <v>8802</v>
      </c>
      <c r="H1406" s="19">
        <v>43571.319918981484</v>
      </c>
      <c r="I1406" s="19">
        <v>43573.5</v>
      </c>
      <c r="J1406" s="20">
        <v>1.7404166666666665</v>
      </c>
    </row>
    <row r="1407" spans="1:10" x14ac:dyDescent="0.25">
      <c r="A1407" s="16" t="s">
        <v>10178</v>
      </c>
      <c r="B1407" s="16" t="s">
        <v>325</v>
      </c>
      <c r="C1407" s="16" t="s">
        <v>3166</v>
      </c>
      <c r="D1407" s="16" t="s">
        <v>32</v>
      </c>
      <c r="E1407" s="16" t="s">
        <v>14</v>
      </c>
      <c r="F1407" s="16" t="s">
        <v>3180</v>
      </c>
      <c r="G1407" s="16" t="s">
        <v>8802</v>
      </c>
      <c r="H1407" s="19">
        <v>43571.312141203707</v>
      </c>
      <c r="I1407" s="19">
        <v>43573.5</v>
      </c>
      <c r="J1407" s="20">
        <v>1.7404166666666665</v>
      </c>
    </row>
    <row r="1408" spans="1:10" x14ac:dyDescent="0.25">
      <c r="A1408" s="16" t="s">
        <v>10179</v>
      </c>
      <c r="B1408" s="16" t="s">
        <v>762</v>
      </c>
      <c r="C1408" s="16" t="s">
        <v>3166</v>
      </c>
      <c r="D1408" s="16" t="s">
        <v>31</v>
      </c>
      <c r="E1408" s="16" t="s">
        <v>24</v>
      </c>
      <c r="F1408" s="16" t="s">
        <v>3183</v>
      </c>
      <c r="G1408" s="16" t="s">
        <v>8802</v>
      </c>
      <c r="H1408" s="19">
        <v>43571.298368055555</v>
      </c>
      <c r="I1408" s="19">
        <v>43573.5</v>
      </c>
      <c r="J1408" s="20">
        <v>1.7404166666666665</v>
      </c>
    </row>
    <row r="1409" spans="1:10" x14ac:dyDescent="0.25">
      <c r="A1409" s="16" t="s">
        <v>10180</v>
      </c>
      <c r="B1409" s="16" t="s">
        <v>3389</v>
      </c>
      <c r="C1409" s="16" t="s">
        <v>3166</v>
      </c>
      <c r="D1409" s="16" t="s">
        <v>42</v>
      </c>
      <c r="E1409" s="16" t="s">
        <v>38</v>
      </c>
      <c r="F1409" s="16" t="s">
        <v>3182</v>
      </c>
      <c r="G1409" s="16" t="s">
        <v>8802</v>
      </c>
      <c r="H1409" s="19">
        <v>43571.312268518515</v>
      </c>
      <c r="I1409" s="19">
        <v>43573.5</v>
      </c>
      <c r="J1409" s="20">
        <v>1.7404166666666665</v>
      </c>
    </row>
    <row r="1410" spans="1:10" x14ac:dyDescent="0.25">
      <c r="A1410" s="16" t="s">
        <v>10181</v>
      </c>
      <c r="B1410" s="16" t="s">
        <v>125</v>
      </c>
      <c r="C1410" s="16" t="s">
        <v>3166</v>
      </c>
      <c r="D1410" s="16" t="s">
        <v>31</v>
      </c>
      <c r="E1410" s="16" t="s">
        <v>10</v>
      </c>
      <c r="F1410" s="16" t="s">
        <v>3182</v>
      </c>
      <c r="G1410" s="16" t="s">
        <v>8802</v>
      </c>
      <c r="H1410" s="19">
        <v>43571.298587962963</v>
      </c>
      <c r="I1410" s="19">
        <v>43573.5</v>
      </c>
      <c r="J1410" s="20">
        <v>1.7404166666666665</v>
      </c>
    </row>
    <row r="1411" spans="1:10" x14ac:dyDescent="0.25">
      <c r="A1411" s="16" t="s">
        <v>10182</v>
      </c>
      <c r="B1411" s="16" t="s">
        <v>797</v>
      </c>
      <c r="C1411" s="16" t="s">
        <v>3166</v>
      </c>
      <c r="D1411" s="16" t="s">
        <v>42</v>
      </c>
      <c r="E1411" s="16" t="s">
        <v>17</v>
      </c>
      <c r="F1411" s="16" t="s">
        <v>3185</v>
      </c>
      <c r="G1411" s="16" t="s">
        <v>8802</v>
      </c>
      <c r="H1411" s="19">
        <v>43571.312349537038</v>
      </c>
      <c r="I1411" s="19">
        <v>43573.5</v>
      </c>
      <c r="J1411" s="20">
        <v>1.7404166666666665</v>
      </c>
    </row>
    <row r="1412" spans="1:10" x14ac:dyDescent="0.25">
      <c r="A1412" s="16" t="s">
        <v>10183</v>
      </c>
      <c r="B1412" s="16" t="s">
        <v>533</v>
      </c>
      <c r="C1412" s="16" t="s">
        <v>3166</v>
      </c>
      <c r="D1412" s="16" t="s">
        <v>31</v>
      </c>
      <c r="E1412" s="16" t="s">
        <v>14</v>
      </c>
      <c r="F1412" s="16" t="s">
        <v>3180</v>
      </c>
      <c r="G1412" s="16" t="s">
        <v>8802</v>
      </c>
      <c r="H1412" s="19">
        <v>43571.298819444448</v>
      </c>
      <c r="I1412" s="19">
        <v>43573.5</v>
      </c>
      <c r="J1412" s="20">
        <v>1.7404166666666665</v>
      </c>
    </row>
    <row r="1413" spans="1:10" x14ac:dyDescent="0.25">
      <c r="A1413" s="16" t="s">
        <v>10184</v>
      </c>
      <c r="B1413" s="16" t="s">
        <v>584</v>
      </c>
      <c r="C1413" s="16" t="s">
        <v>3166</v>
      </c>
      <c r="D1413" s="16" t="s">
        <v>31</v>
      </c>
      <c r="E1413" s="16" t="s">
        <v>8</v>
      </c>
      <c r="F1413" s="16" t="s">
        <v>3180</v>
      </c>
      <c r="G1413" s="16" t="s">
        <v>8802</v>
      </c>
      <c r="H1413" s="19">
        <v>43571.312638888892</v>
      </c>
      <c r="I1413" s="19">
        <v>43573.5</v>
      </c>
      <c r="J1413" s="20">
        <v>1.7404166666666665</v>
      </c>
    </row>
    <row r="1414" spans="1:10" x14ac:dyDescent="0.25">
      <c r="A1414" s="16" t="s">
        <v>10185</v>
      </c>
      <c r="B1414" s="16" t="s">
        <v>313</v>
      </c>
      <c r="C1414" s="16" t="s">
        <v>3166</v>
      </c>
      <c r="D1414" s="16" t="s">
        <v>31</v>
      </c>
      <c r="E1414" s="16" t="s">
        <v>14</v>
      </c>
      <c r="F1414" s="16" t="s">
        <v>3180</v>
      </c>
      <c r="G1414" s="16" t="s">
        <v>8802</v>
      </c>
      <c r="H1414" s="19">
        <v>43571.299467592595</v>
      </c>
      <c r="I1414" s="19">
        <v>43573.5</v>
      </c>
      <c r="J1414" s="20">
        <v>1.7404166666666665</v>
      </c>
    </row>
    <row r="1415" spans="1:10" x14ac:dyDescent="0.25">
      <c r="A1415" s="16" t="s">
        <v>10186</v>
      </c>
      <c r="B1415" s="16" t="s">
        <v>798</v>
      </c>
      <c r="C1415" s="16" t="s">
        <v>3166</v>
      </c>
      <c r="D1415" s="16" t="s">
        <v>32</v>
      </c>
      <c r="E1415" s="16" t="s">
        <v>14</v>
      </c>
      <c r="F1415" s="16" t="s">
        <v>3180</v>
      </c>
      <c r="G1415" s="16" t="s">
        <v>8802</v>
      </c>
      <c r="H1415" s="19">
        <v>43571.312638888892</v>
      </c>
      <c r="I1415" s="19">
        <v>43573.5</v>
      </c>
      <c r="J1415" s="20">
        <v>1.7404166666666665</v>
      </c>
    </row>
    <row r="1416" spans="1:10" x14ac:dyDescent="0.25">
      <c r="A1416" s="16" t="s">
        <v>10187</v>
      </c>
      <c r="B1416" s="16" t="s">
        <v>427</v>
      </c>
      <c r="C1416" s="16" t="s">
        <v>3166</v>
      </c>
      <c r="D1416" s="16" t="s">
        <v>42</v>
      </c>
      <c r="E1416" s="16" t="s">
        <v>18</v>
      </c>
      <c r="F1416" s="16" t="s">
        <v>3185</v>
      </c>
      <c r="G1416" s="16" t="s">
        <v>8802</v>
      </c>
      <c r="H1416" s="19">
        <v>43571.299942129626</v>
      </c>
      <c r="I1416" s="19">
        <v>43573.5</v>
      </c>
      <c r="J1416" s="20">
        <v>1.7404166666666665</v>
      </c>
    </row>
    <row r="1417" spans="1:10" x14ac:dyDescent="0.25">
      <c r="A1417" s="16" t="s">
        <v>10188</v>
      </c>
      <c r="B1417" s="16" t="s">
        <v>737</v>
      </c>
      <c r="C1417" s="16" t="s">
        <v>3166</v>
      </c>
      <c r="D1417" s="16" t="s">
        <v>31</v>
      </c>
      <c r="E1417" s="16" t="s">
        <v>8</v>
      </c>
      <c r="F1417" s="16" t="s">
        <v>3180</v>
      </c>
      <c r="G1417" s="16" t="s">
        <v>8802</v>
      </c>
      <c r="H1417" s="19">
        <v>43571.312719907408</v>
      </c>
      <c r="I1417" s="19">
        <v>43573.5</v>
      </c>
      <c r="J1417" s="20">
        <v>1.7404166666666665</v>
      </c>
    </row>
    <row r="1418" spans="1:10" x14ac:dyDescent="0.25">
      <c r="A1418" s="16" t="s">
        <v>10189</v>
      </c>
      <c r="B1418" s="16" t="s">
        <v>3553</v>
      </c>
      <c r="C1418" s="16" t="s">
        <v>3166</v>
      </c>
      <c r="D1418" s="16" t="s">
        <v>42</v>
      </c>
      <c r="E1418" s="16" t="s">
        <v>23</v>
      </c>
      <c r="F1418" s="16" t="s">
        <v>3183</v>
      </c>
      <c r="G1418" s="16" t="s">
        <v>8802</v>
      </c>
      <c r="H1418" s="19">
        <v>43570.646631944444</v>
      </c>
      <c r="I1418" s="19">
        <v>43573.5</v>
      </c>
      <c r="J1418" s="20">
        <v>1.7404166666666665</v>
      </c>
    </row>
    <row r="1419" spans="1:10" x14ac:dyDescent="0.25">
      <c r="A1419" s="16" t="s">
        <v>10190</v>
      </c>
      <c r="B1419" s="16" t="s">
        <v>3909</v>
      </c>
      <c r="C1419" s="16" t="s">
        <v>3164</v>
      </c>
      <c r="D1419" s="16" t="s">
        <v>42</v>
      </c>
      <c r="E1419" s="16" t="s">
        <v>23</v>
      </c>
      <c r="F1419" s="16" t="s">
        <v>3183</v>
      </c>
      <c r="G1419" s="16" t="s">
        <v>8802</v>
      </c>
      <c r="H1419" s="19">
        <v>43571.312754629631</v>
      </c>
      <c r="I1419" s="19">
        <v>43573.5</v>
      </c>
      <c r="J1419" s="20">
        <v>1.7404166666666665</v>
      </c>
    </row>
    <row r="1420" spans="1:10" x14ac:dyDescent="0.25">
      <c r="A1420" s="16" t="s">
        <v>10191</v>
      </c>
      <c r="B1420" s="16" t="s">
        <v>236</v>
      </c>
      <c r="C1420" s="16" t="s">
        <v>3164</v>
      </c>
      <c r="D1420" s="16" t="s">
        <v>32</v>
      </c>
      <c r="E1420" s="16" t="s">
        <v>14</v>
      </c>
      <c r="F1420" s="16" t="s">
        <v>3180</v>
      </c>
      <c r="G1420" s="16" t="s">
        <v>8802</v>
      </c>
      <c r="H1420" s="19">
        <v>43570.507743055554</v>
      </c>
      <c r="I1420" s="19">
        <v>43573.5</v>
      </c>
      <c r="J1420" s="20">
        <v>1.7404166666666665</v>
      </c>
    </row>
    <row r="1421" spans="1:10" x14ac:dyDescent="0.25">
      <c r="A1421" s="16" t="s">
        <v>10192</v>
      </c>
      <c r="B1421" s="16" t="s">
        <v>278</v>
      </c>
      <c r="C1421" s="16" t="s">
        <v>3166</v>
      </c>
      <c r="D1421" s="16" t="s">
        <v>19</v>
      </c>
      <c r="E1421" s="16" t="s">
        <v>9</v>
      </c>
      <c r="F1421" s="16" t="s">
        <v>3184</v>
      </c>
      <c r="G1421" s="16" t="s">
        <v>8802</v>
      </c>
      <c r="H1421" s="19">
        <v>43570.540347222224</v>
      </c>
      <c r="I1421" s="19">
        <v>43573.5</v>
      </c>
      <c r="J1421" s="20">
        <v>1.7404166666666665</v>
      </c>
    </row>
    <row r="1422" spans="1:10" x14ac:dyDescent="0.25">
      <c r="A1422" s="16" t="s">
        <v>10193</v>
      </c>
      <c r="B1422" s="16" t="s">
        <v>104</v>
      </c>
      <c r="C1422" s="16" t="s">
        <v>3166</v>
      </c>
      <c r="D1422" s="16" t="s">
        <v>31</v>
      </c>
      <c r="E1422" s="16" t="s">
        <v>14</v>
      </c>
      <c r="F1422" s="16" t="s">
        <v>3180</v>
      </c>
      <c r="G1422" s="16" t="s">
        <v>8802</v>
      </c>
      <c r="H1422" s="19">
        <v>43571.301817129628</v>
      </c>
      <c r="I1422" s="19">
        <v>43573.5</v>
      </c>
      <c r="J1422" s="20">
        <v>1.7404166666666665</v>
      </c>
    </row>
    <row r="1423" spans="1:10" x14ac:dyDescent="0.25">
      <c r="A1423" s="16" t="s">
        <v>10194</v>
      </c>
      <c r="B1423" s="16" t="s">
        <v>701</v>
      </c>
      <c r="C1423" s="16" t="s">
        <v>3166</v>
      </c>
      <c r="D1423" s="16" t="s">
        <v>36</v>
      </c>
      <c r="E1423" s="16" t="s">
        <v>24</v>
      </c>
      <c r="F1423" s="16" t="s">
        <v>3183</v>
      </c>
      <c r="G1423" s="16" t="s">
        <v>8802</v>
      </c>
      <c r="H1423" s="19">
        <v>43570.540347222224</v>
      </c>
      <c r="I1423" s="19">
        <v>43573.5</v>
      </c>
      <c r="J1423" s="20">
        <v>1.7404166666666665</v>
      </c>
    </row>
    <row r="1424" spans="1:10" x14ac:dyDescent="0.25">
      <c r="A1424" s="16" t="s">
        <v>10195</v>
      </c>
      <c r="B1424" s="16" t="s">
        <v>324</v>
      </c>
      <c r="C1424" s="16" t="s">
        <v>3166</v>
      </c>
      <c r="D1424" s="16" t="s">
        <v>25</v>
      </c>
      <c r="E1424" s="16" t="s">
        <v>14</v>
      </c>
      <c r="F1424" s="16" t="s">
        <v>3180</v>
      </c>
      <c r="G1424" s="16" t="s">
        <v>8802</v>
      </c>
      <c r="H1424" s="19">
        <v>43570.509814814817</v>
      </c>
      <c r="I1424" s="19">
        <v>43573.5</v>
      </c>
      <c r="J1424" s="20">
        <v>1.7404166666666665</v>
      </c>
    </row>
    <row r="1425" spans="1:10" x14ac:dyDescent="0.25">
      <c r="A1425" s="16" t="s">
        <v>10196</v>
      </c>
      <c r="B1425" s="16" t="s">
        <v>414</v>
      </c>
      <c r="C1425" s="16" t="s">
        <v>3166</v>
      </c>
      <c r="D1425" s="16" t="s">
        <v>31</v>
      </c>
      <c r="E1425" s="16" t="s">
        <v>10</v>
      </c>
      <c r="F1425" s="16" t="s">
        <v>3182</v>
      </c>
      <c r="G1425" s="16" t="s">
        <v>8802</v>
      </c>
      <c r="H1425" s="19">
        <v>43571.332662037035</v>
      </c>
      <c r="I1425" s="19">
        <v>43573.5</v>
      </c>
      <c r="J1425" s="20">
        <v>1.7404166666666665</v>
      </c>
    </row>
    <row r="1426" spans="1:10" x14ac:dyDescent="0.25">
      <c r="A1426" s="16" t="s">
        <v>10197</v>
      </c>
      <c r="B1426" s="16" t="s">
        <v>3884</v>
      </c>
      <c r="C1426" s="16" t="s">
        <v>3166</v>
      </c>
      <c r="D1426" s="16" t="s">
        <v>42</v>
      </c>
      <c r="E1426" s="16" t="s">
        <v>38</v>
      </c>
      <c r="F1426" s="16" t="s">
        <v>3182</v>
      </c>
      <c r="G1426" s="16" t="s">
        <v>8802</v>
      </c>
      <c r="H1426" s="19">
        <v>43571.304074074076</v>
      </c>
      <c r="I1426" s="19">
        <v>43573.5</v>
      </c>
      <c r="J1426" s="20">
        <v>1.7404166666666665</v>
      </c>
    </row>
    <row r="1427" spans="1:10" x14ac:dyDescent="0.25">
      <c r="A1427" s="16" t="s">
        <v>10198</v>
      </c>
      <c r="B1427" s="16" t="s">
        <v>470</v>
      </c>
      <c r="C1427" s="16" t="s">
        <v>3166</v>
      </c>
      <c r="D1427" s="16" t="s">
        <v>42</v>
      </c>
      <c r="E1427" s="16" t="s">
        <v>35</v>
      </c>
      <c r="F1427" s="16" t="s">
        <v>3183</v>
      </c>
      <c r="G1427" s="16" t="s">
        <v>8802</v>
      </c>
      <c r="H1427" s="19">
        <v>43571.313113425924</v>
      </c>
      <c r="I1427" s="19">
        <v>43573.5</v>
      </c>
      <c r="J1427" s="20">
        <v>1.7404166666666665</v>
      </c>
    </row>
    <row r="1428" spans="1:10" x14ac:dyDescent="0.25">
      <c r="A1428" s="16" t="s">
        <v>10199</v>
      </c>
      <c r="B1428" s="16" t="s">
        <v>899</v>
      </c>
      <c r="C1428" s="16" t="s">
        <v>3164</v>
      </c>
      <c r="D1428" s="16" t="s">
        <v>31</v>
      </c>
      <c r="E1428" s="16" t="s">
        <v>14</v>
      </c>
      <c r="F1428" s="16" t="s">
        <v>3180</v>
      </c>
      <c r="G1428" s="16" t="s">
        <v>8802</v>
      </c>
      <c r="H1428" s="19">
        <v>43570.764085648145</v>
      </c>
      <c r="I1428" s="19">
        <v>43573.5</v>
      </c>
      <c r="J1428" s="20">
        <v>1.7404166666666665</v>
      </c>
    </row>
    <row r="1429" spans="1:10" x14ac:dyDescent="0.25">
      <c r="A1429" s="16" t="s">
        <v>10200</v>
      </c>
      <c r="B1429" s="16" t="s">
        <v>766</v>
      </c>
      <c r="C1429" s="16" t="s">
        <v>3164</v>
      </c>
      <c r="D1429" s="16" t="s">
        <v>21</v>
      </c>
      <c r="E1429" s="16" t="s">
        <v>9</v>
      </c>
      <c r="F1429" s="16" t="s">
        <v>3184</v>
      </c>
      <c r="G1429" s="16" t="s">
        <v>8802</v>
      </c>
      <c r="H1429" s="19">
        <v>43570.545057870368</v>
      </c>
      <c r="I1429" s="19">
        <v>43573.5</v>
      </c>
      <c r="J1429" s="20">
        <v>1.7404166666666665</v>
      </c>
    </row>
    <row r="1430" spans="1:10" x14ac:dyDescent="0.25">
      <c r="A1430" s="16" t="s">
        <v>10201</v>
      </c>
      <c r="B1430" s="16" t="s">
        <v>696</v>
      </c>
      <c r="C1430" s="16" t="s">
        <v>3166</v>
      </c>
      <c r="D1430" s="16" t="s">
        <v>31</v>
      </c>
      <c r="E1430" s="16" t="s">
        <v>14</v>
      </c>
      <c r="F1430" s="16" t="s">
        <v>3180</v>
      </c>
      <c r="G1430" s="16" t="s">
        <v>8802</v>
      </c>
      <c r="H1430" s="19">
        <v>43571.04409722222</v>
      </c>
      <c r="I1430" s="19">
        <v>43573.5</v>
      </c>
      <c r="J1430" s="20">
        <v>1.7404166666666665</v>
      </c>
    </row>
    <row r="1431" spans="1:10" x14ac:dyDescent="0.25">
      <c r="A1431" s="16" t="s">
        <v>10202</v>
      </c>
      <c r="B1431" s="16" t="s">
        <v>174</v>
      </c>
      <c r="C1431" s="16" t="s">
        <v>3166</v>
      </c>
      <c r="D1431" s="16" t="s">
        <v>19</v>
      </c>
      <c r="E1431" s="16" t="s">
        <v>9</v>
      </c>
      <c r="F1431" s="16" t="s">
        <v>3184</v>
      </c>
      <c r="G1431" s="16" t="s">
        <v>8802</v>
      </c>
      <c r="H1431" s="19">
        <v>43571.313159722224</v>
      </c>
      <c r="I1431" s="19">
        <v>43573.5</v>
      </c>
      <c r="J1431" s="20">
        <v>1.7404166666666665</v>
      </c>
    </row>
    <row r="1432" spans="1:10" x14ac:dyDescent="0.25">
      <c r="A1432" s="16" t="s">
        <v>10203</v>
      </c>
      <c r="B1432" s="16" t="s">
        <v>366</v>
      </c>
      <c r="C1432" s="16" t="s">
        <v>3166</v>
      </c>
      <c r="D1432" s="16" t="s">
        <v>31</v>
      </c>
      <c r="E1432" s="16" t="s">
        <v>8</v>
      </c>
      <c r="F1432" s="16" t="s">
        <v>3180</v>
      </c>
      <c r="G1432" s="16" t="s">
        <v>8802</v>
      </c>
      <c r="H1432" s="19">
        <v>43571.306041666663</v>
      </c>
      <c r="I1432" s="19">
        <v>43573.5</v>
      </c>
      <c r="J1432" s="20">
        <v>1.7404166666666665</v>
      </c>
    </row>
    <row r="1433" spans="1:10" x14ac:dyDescent="0.25">
      <c r="A1433" s="16" t="s">
        <v>10204</v>
      </c>
      <c r="B1433" s="16" t="s">
        <v>867</v>
      </c>
      <c r="C1433" s="16" t="s">
        <v>3164</v>
      </c>
      <c r="D1433" s="16" t="s">
        <v>31</v>
      </c>
      <c r="E1433" s="16" t="s">
        <v>10</v>
      </c>
      <c r="F1433" s="16" t="s">
        <v>3182</v>
      </c>
      <c r="G1433" s="16" t="s">
        <v>8802</v>
      </c>
      <c r="H1433" s="19">
        <v>43571.31322916667</v>
      </c>
      <c r="I1433" s="19">
        <v>43573.5</v>
      </c>
      <c r="J1433" s="20">
        <v>1.7404166666666665</v>
      </c>
    </row>
    <row r="1434" spans="1:10" x14ac:dyDescent="0.25">
      <c r="A1434" s="16" t="s">
        <v>10205</v>
      </c>
      <c r="B1434" s="16" t="s">
        <v>617</v>
      </c>
      <c r="C1434" s="16" t="s">
        <v>3166</v>
      </c>
      <c r="D1434" s="16" t="s">
        <v>31</v>
      </c>
      <c r="E1434" s="16" t="s">
        <v>14</v>
      </c>
      <c r="F1434" s="16" t="s">
        <v>3180</v>
      </c>
      <c r="G1434" s="16" t="s">
        <v>8802</v>
      </c>
      <c r="H1434" s="19">
        <v>43571.306400462963</v>
      </c>
      <c r="I1434" s="19">
        <v>43573.5</v>
      </c>
      <c r="J1434" s="20">
        <v>1.7404166666666665</v>
      </c>
    </row>
    <row r="1435" spans="1:10" x14ac:dyDescent="0.25">
      <c r="A1435" s="16" t="s">
        <v>10206</v>
      </c>
      <c r="B1435" s="16" t="s">
        <v>752</v>
      </c>
      <c r="C1435" s="16" t="s">
        <v>3166</v>
      </c>
      <c r="D1435" s="16" t="s">
        <v>32</v>
      </c>
      <c r="E1435" s="16" t="s">
        <v>14</v>
      </c>
      <c r="F1435" s="16" t="s">
        <v>3180</v>
      </c>
      <c r="G1435" s="16" t="s">
        <v>8802</v>
      </c>
      <c r="H1435" s="19">
        <v>43570.897633101849</v>
      </c>
      <c r="I1435" s="19">
        <v>43573</v>
      </c>
      <c r="J1435" s="20">
        <v>1.7404166666666665</v>
      </c>
    </row>
    <row r="1436" spans="1:10" x14ac:dyDescent="0.25">
      <c r="A1436" s="16" t="s">
        <v>10207</v>
      </c>
      <c r="B1436" s="16" t="s">
        <v>388</v>
      </c>
      <c r="C1436" s="16" t="s">
        <v>3166</v>
      </c>
      <c r="D1436" s="16" t="s">
        <v>31</v>
      </c>
      <c r="E1436" s="16" t="s">
        <v>9</v>
      </c>
      <c r="F1436" s="16" t="s">
        <v>3184</v>
      </c>
      <c r="G1436" s="16" t="s">
        <v>8802</v>
      </c>
      <c r="H1436" s="19">
        <v>43571.306793981479</v>
      </c>
      <c r="I1436" s="19">
        <v>43573.5</v>
      </c>
      <c r="J1436" s="20">
        <v>1.7404166666666665</v>
      </c>
    </row>
    <row r="1437" spans="1:10" x14ac:dyDescent="0.25">
      <c r="A1437" s="16" t="s">
        <v>10208</v>
      </c>
      <c r="B1437" s="16" t="s">
        <v>3915</v>
      </c>
      <c r="C1437" s="16" t="s">
        <v>3166</v>
      </c>
      <c r="D1437" s="16" t="s">
        <v>42</v>
      </c>
      <c r="E1437" s="16" t="s">
        <v>38</v>
      </c>
      <c r="F1437" s="16" t="s">
        <v>3182</v>
      </c>
      <c r="G1437" s="16" t="s">
        <v>8802</v>
      </c>
      <c r="H1437" s="19">
        <v>43571.313437500001</v>
      </c>
      <c r="I1437" s="19">
        <v>43573.5</v>
      </c>
      <c r="J1437" s="20">
        <v>1.7404166666666665</v>
      </c>
    </row>
    <row r="1438" spans="1:10" x14ac:dyDescent="0.25">
      <c r="A1438" s="16" t="s">
        <v>10209</v>
      </c>
      <c r="B1438" s="16" t="s">
        <v>3695</v>
      </c>
      <c r="C1438" s="16" t="s">
        <v>3166</v>
      </c>
      <c r="D1438" s="16" t="s">
        <v>42</v>
      </c>
      <c r="E1438" s="16" t="s">
        <v>23</v>
      </c>
      <c r="F1438" s="16" t="s">
        <v>3183</v>
      </c>
      <c r="G1438" s="16" t="s">
        <v>8802</v>
      </c>
      <c r="H1438" s="19">
        <v>43571.307326388887</v>
      </c>
      <c r="I1438" s="19">
        <v>43573.5</v>
      </c>
      <c r="J1438" s="20">
        <v>1.7404166666666665</v>
      </c>
    </row>
    <row r="1439" spans="1:10" x14ac:dyDescent="0.25">
      <c r="A1439" s="16" t="s">
        <v>10210</v>
      </c>
      <c r="B1439" s="16" t="s">
        <v>424</v>
      </c>
      <c r="C1439" s="16" t="s">
        <v>3161</v>
      </c>
      <c r="D1439" s="16" t="s">
        <v>11</v>
      </c>
      <c r="E1439" s="16" t="s">
        <v>9</v>
      </c>
      <c r="F1439" s="16" t="s">
        <v>3184</v>
      </c>
      <c r="G1439" s="16" t="s">
        <v>8802</v>
      </c>
      <c r="H1439" s="19">
        <v>43570.442071759258</v>
      </c>
      <c r="I1439" s="19">
        <v>43573.5</v>
      </c>
      <c r="J1439" s="20">
        <v>1.7404166666666665</v>
      </c>
    </row>
    <row r="1440" spans="1:10" x14ac:dyDescent="0.25">
      <c r="A1440" s="16" t="s">
        <v>10211</v>
      </c>
      <c r="B1440" s="16" t="s">
        <v>791</v>
      </c>
      <c r="C1440" s="16" t="s">
        <v>3166</v>
      </c>
      <c r="D1440" s="16" t="s">
        <v>32</v>
      </c>
      <c r="E1440" s="16" t="s">
        <v>14</v>
      </c>
      <c r="F1440" s="16" t="s">
        <v>3180</v>
      </c>
      <c r="G1440" s="16" t="s">
        <v>8802</v>
      </c>
      <c r="H1440" s="19">
        <v>43571.308217592596</v>
      </c>
      <c r="I1440" s="19">
        <v>43573.5</v>
      </c>
      <c r="J1440" s="20">
        <v>1.7404166666666665</v>
      </c>
    </row>
    <row r="1441" spans="1:10" x14ac:dyDescent="0.25">
      <c r="A1441" s="16" t="s">
        <v>10212</v>
      </c>
      <c r="B1441" s="16" t="s">
        <v>3767</v>
      </c>
      <c r="C1441" s="16" t="s">
        <v>3166</v>
      </c>
      <c r="D1441" s="16" t="s">
        <v>42</v>
      </c>
      <c r="E1441" s="16" t="s">
        <v>38</v>
      </c>
      <c r="F1441" s="16" t="s">
        <v>3182</v>
      </c>
      <c r="G1441" s="16" t="s">
        <v>8802</v>
      </c>
      <c r="H1441" s="19">
        <v>43571.320208333331</v>
      </c>
      <c r="I1441" s="19">
        <v>43573.5</v>
      </c>
      <c r="J1441" s="20">
        <v>1.7404166666666665</v>
      </c>
    </row>
    <row r="1442" spans="1:10" x14ac:dyDescent="0.25">
      <c r="A1442" s="16" t="s">
        <v>10213</v>
      </c>
      <c r="B1442" s="16" t="s">
        <v>126</v>
      </c>
      <c r="C1442" s="16" t="s">
        <v>3161</v>
      </c>
      <c r="D1442" s="16" t="s">
        <v>31</v>
      </c>
      <c r="E1442" s="16" t="s">
        <v>8</v>
      </c>
      <c r="F1442" s="16" t="s">
        <v>3180</v>
      </c>
      <c r="G1442" s="16" t="s">
        <v>8802</v>
      </c>
      <c r="H1442" s="19">
        <v>43570.472442129627</v>
      </c>
      <c r="I1442" s="19">
        <v>43573.5</v>
      </c>
      <c r="J1442" s="20">
        <v>1.7404166666666665</v>
      </c>
    </row>
    <row r="1443" spans="1:10" x14ac:dyDescent="0.25">
      <c r="A1443" s="16" t="s">
        <v>10214</v>
      </c>
      <c r="B1443" s="16" t="s">
        <v>784</v>
      </c>
      <c r="C1443" s="16" t="s">
        <v>3166</v>
      </c>
      <c r="D1443" s="16" t="s">
        <v>31</v>
      </c>
      <c r="E1443" s="16" t="s">
        <v>27</v>
      </c>
      <c r="F1443" s="16" t="s">
        <v>3182</v>
      </c>
      <c r="G1443" s="16" t="s">
        <v>8802</v>
      </c>
      <c r="H1443" s="19">
        <v>43571.286944444444</v>
      </c>
      <c r="I1443" s="19">
        <v>43573.5</v>
      </c>
      <c r="J1443" s="20">
        <v>1.7404166666666665</v>
      </c>
    </row>
    <row r="1444" spans="1:10" x14ac:dyDescent="0.25">
      <c r="A1444" s="16" t="s">
        <v>10215</v>
      </c>
      <c r="B1444" s="16" t="s">
        <v>705</v>
      </c>
      <c r="C1444" s="16" t="s">
        <v>3166</v>
      </c>
      <c r="D1444" s="16" t="s">
        <v>32</v>
      </c>
      <c r="E1444" s="16" t="s">
        <v>14</v>
      </c>
      <c r="F1444" s="16" t="s">
        <v>3180</v>
      </c>
      <c r="G1444" s="16" t="s">
        <v>8802</v>
      </c>
      <c r="H1444" s="19">
        <v>43571.308923611112</v>
      </c>
      <c r="I1444" s="19">
        <v>43573.5</v>
      </c>
      <c r="J1444" s="20">
        <v>1.7404166666666665</v>
      </c>
    </row>
    <row r="1445" spans="1:10" x14ac:dyDescent="0.25">
      <c r="A1445" s="16" t="s">
        <v>10216</v>
      </c>
      <c r="B1445" s="16" t="s">
        <v>792</v>
      </c>
      <c r="C1445" s="16" t="s">
        <v>3164</v>
      </c>
      <c r="D1445" s="16" t="s">
        <v>43</v>
      </c>
      <c r="E1445" s="16" t="s">
        <v>34</v>
      </c>
      <c r="F1445" s="16" t="s">
        <v>3185</v>
      </c>
      <c r="G1445" s="16" t="s">
        <v>8802</v>
      </c>
      <c r="H1445" s="19">
        <v>43571.314722222225</v>
      </c>
      <c r="I1445" s="19">
        <v>43573.5</v>
      </c>
      <c r="J1445" s="20">
        <v>1.7404166666666665</v>
      </c>
    </row>
    <row r="1446" spans="1:10" x14ac:dyDescent="0.25">
      <c r="A1446" s="16" t="s">
        <v>10217</v>
      </c>
      <c r="B1446" s="16" t="s">
        <v>578</v>
      </c>
      <c r="C1446" s="16" t="s">
        <v>3166</v>
      </c>
      <c r="D1446" s="16" t="s">
        <v>42</v>
      </c>
      <c r="E1446" s="16" t="s">
        <v>35</v>
      </c>
      <c r="F1446" s="16" t="s">
        <v>3183</v>
      </c>
      <c r="G1446" s="16" t="s">
        <v>8802</v>
      </c>
      <c r="H1446" s="19">
        <v>43571.309166666666</v>
      </c>
      <c r="I1446" s="19">
        <v>43573.5</v>
      </c>
      <c r="J1446" s="20">
        <v>1.7404166666666665</v>
      </c>
    </row>
    <row r="1447" spans="1:10" x14ac:dyDescent="0.25">
      <c r="A1447" s="16" t="s">
        <v>10218</v>
      </c>
      <c r="B1447" s="16" t="s">
        <v>403</v>
      </c>
      <c r="C1447" s="16" t="s">
        <v>3166</v>
      </c>
      <c r="D1447" s="16" t="s">
        <v>31</v>
      </c>
      <c r="E1447" s="16" t="s">
        <v>8</v>
      </c>
      <c r="F1447" s="16" t="s">
        <v>3180</v>
      </c>
      <c r="G1447" s="16" t="s">
        <v>8802</v>
      </c>
      <c r="H1447" s="19">
        <v>43571.287141203706</v>
      </c>
      <c r="I1447" s="19">
        <v>43573.5</v>
      </c>
      <c r="J1447" s="20">
        <v>1.7404166666666665</v>
      </c>
    </row>
    <row r="1448" spans="1:10" x14ac:dyDescent="0.25">
      <c r="A1448" s="16" t="s">
        <v>10219</v>
      </c>
      <c r="B1448" s="16" t="s">
        <v>817</v>
      </c>
      <c r="C1448" s="16" t="s">
        <v>3166</v>
      </c>
      <c r="D1448" s="16" t="s">
        <v>31</v>
      </c>
      <c r="E1448" s="16" t="s">
        <v>22</v>
      </c>
      <c r="F1448" s="16" t="s">
        <v>3182</v>
      </c>
      <c r="G1448" s="16" t="s">
        <v>8802</v>
      </c>
      <c r="H1448" s="19">
        <v>43571.309340277781</v>
      </c>
      <c r="I1448" s="19">
        <v>43573.5</v>
      </c>
      <c r="J1448" s="20">
        <v>1.7404166666666665</v>
      </c>
    </row>
    <row r="1449" spans="1:10" x14ac:dyDescent="0.25">
      <c r="A1449" s="16" t="s">
        <v>10220</v>
      </c>
      <c r="B1449" s="16" t="s">
        <v>3359</v>
      </c>
      <c r="C1449" s="16" t="s">
        <v>3166</v>
      </c>
      <c r="D1449" s="16" t="s">
        <v>42</v>
      </c>
      <c r="E1449" s="16" t="s">
        <v>38</v>
      </c>
      <c r="F1449" s="16" t="s">
        <v>3182</v>
      </c>
      <c r="G1449" s="16" t="s">
        <v>8802</v>
      </c>
      <c r="H1449" s="19">
        <v>43571.31486111111</v>
      </c>
      <c r="I1449" s="19">
        <v>43573.5</v>
      </c>
      <c r="J1449" s="20">
        <v>1.7404166666666665</v>
      </c>
    </row>
    <row r="1450" spans="1:10" x14ac:dyDescent="0.25">
      <c r="A1450" s="16" t="s">
        <v>10221</v>
      </c>
      <c r="B1450" s="16" t="s">
        <v>787</v>
      </c>
      <c r="C1450" s="16" t="s">
        <v>3166</v>
      </c>
      <c r="D1450" s="16" t="s">
        <v>32</v>
      </c>
      <c r="E1450" s="16" t="s">
        <v>24</v>
      </c>
      <c r="F1450" s="16" t="s">
        <v>3183</v>
      </c>
      <c r="G1450" s="16" t="s">
        <v>8802</v>
      </c>
      <c r="H1450" s="19">
        <v>43571.309479166666</v>
      </c>
      <c r="I1450" s="19">
        <v>43573.5</v>
      </c>
      <c r="J1450" s="20">
        <v>1.7404166666666665</v>
      </c>
    </row>
    <row r="1451" spans="1:10" x14ac:dyDescent="0.25">
      <c r="A1451" s="16" t="s">
        <v>10222</v>
      </c>
      <c r="B1451" s="16" t="s">
        <v>359</v>
      </c>
      <c r="C1451" s="16" t="s">
        <v>3166</v>
      </c>
      <c r="D1451" s="16" t="s">
        <v>32</v>
      </c>
      <c r="E1451" s="16" t="s">
        <v>14</v>
      </c>
      <c r="F1451" s="16" t="s">
        <v>3180</v>
      </c>
      <c r="G1451" s="16" t="s">
        <v>8802</v>
      </c>
      <c r="H1451" s="19">
        <v>43571.287951388891</v>
      </c>
      <c r="I1451" s="19">
        <v>43573.5</v>
      </c>
      <c r="J1451" s="20">
        <v>1.7404166666666665</v>
      </c>
    </row>
    <row r="1452" spans="1:10" x14ac:dyDescent="0.25">
      <c r="A1452" s="16" t="s">
        <v>10223</v>
      </c>
      <c r="B1452" s="16" t="s">
        <v>706</v>
      </c>
      <c r="C1452" s="16" t="s">
        <v>3166</v>
      </c>
      <c r="D1452" s="16" t="s">
        <v>31</v>
      </c>
      <c r="E1452" s="16" t="s">
        <v>9</v>
      </c>
      <c r="F1452" s="16" t="s">
        <v>3184</v>
      </c>
      <c r="G1452" s="16" t="s">
        <v>8802</v>
      </c>
      <c r="H1452" s="19">
        <v>43571.309907407405</v>
      </c>
      <c r="I1452" s="19">
        <v>43573.5</v>
      </c>
      <c r="J1452" s="20">
        <v>1.7404166666666665</v>
      </c>
    </row>
    <row r="1453" spans="1:10" x14ac:dyDescent="0.25">
      <c r="A1453" s="16" t="s">
        <v>10224</v>
      </c>
      <c r="B1453" s="16" t="s">
        <v>736</v>
      </c>
      <c r="C1453" s="16" t="s">
        <v>3166</v>
      </c>
      <c r="D1453" s="16" t="s">
        <v>43</v>
      </c>
      <c r="E1453" s="16" t="s">
        <v>39</v>
      </c>
      <c r="F1453" s="16" t="s">
        <v>3181</v>
      </c>
      <c r="G1453" s="16" t="s">
        <v>8802</v>
      </c>
      <c r="H1453" s="19">
        <v>43570.562777777777</v>
      </c>
      <c r="I1453" s="19">
        <v>43573.5</v>
      </c>
      <c r="J1453" s="20">
        <v>1.7404166666666665</v>
      </c>
    </row>
    <row r="1454" spans="1:10" x14ac:dyDescent="0.25">
      <c r="A1454" s="16" t="s">
        <v>10225</v>
      </c>
      <c r="B1454" s="16" t="s">
        <v>3898</v>
      </c>
      <c r="C1454" s="16" t="s">
        <v>3166</v>
      </c>
      <c r="D1454" s="16" t="s">
        <v>42</v>
      </c>
      <c r="E1454" s="16" t="s">
        <v>38</v>
      </c>
      <c r="F1454" s="16" t="s">
        <v>3182</v>
      </c>
      <c r="G1454" s="16" t="s">
        <v>8802</v>
      </c>
      <c r="H1454" s="19">
        <v>43571.310266203705</v>
      </c>
      <c r="I1454" s="19">
        <v>43573.5</v>
      </c>
      <c r="J1454" s="20">
        <v>1.7404166666666665</v>
      </c>
    </row>
    <row r="1455" spans="1:10" x14ac:dyDescent="0.25">
      <c r="A1455" s="16" t="s">
        <v>10226</v>
      </c>
      <c r="B1455" s="16" t="s">
        <v>3920</v>
      </c>
      <c r="C1455" s="16" t="s">
        <v>3166</v>
      </c>
      <c r="D1455" s="16" t="s">
        <v>42</v>
      </c>
      <c r="E1455" s="16" t="s">
        <v>23</v>
      </c>
      <c r="F1455" s="16" t="s">
        <v>3183</v>
      </c>
      <c r="G1455" s="16" t="s">
        <v>8802</v>
      </c>
      <c r="H1455" s="19">
        <v>43571.315520833334</v>
      </c>
      <c r="I1455" s="19">
        <v>43573.5</v>
      </c>
      <c r="J1455" s="20">
        <v>1.7404166666666665</v>
      </c>
    </row>
    <row r="1456" spans="1:10" x14ac:dyDescent="0.25">
      <c r="A1456" s="16" t="s">
        <v>10227</v>
      </c>
      <c r="B1456" s="16" t="s">
        <v>369</v>
      </c>
      <c r="C1456" s="16" t="s">
        <v>3164</v>
      </c>
      <c r="D1456" s="16" t="s">
        <v>28</v>
      </c>
      <c r="E1456" s="16" t="s">
        <v>14</v>
      </c>
      <c r="F1456" s="16" t="s">
        <v>3180</v>
      </c>
      <c r="G1456" s="16" t="s">
        <v>8802</v>
      </c>
      <c r="H1456" s="19">
        <v>43570.814062500001</v>
      </c>
      <c r="I1456" s="19">
        <v>43573.5</v>
      </c>
      <c r="J1456" s="20">
        <v>1.7404166666666665</v>
      </c>
    </row>
    <row r="1457" spans="1:10" x14ac:dyDescent="0.25">
      <c r="A1457" s="16" t="s">
        <v>10228</v>
      </c>
      <c r="B1457" s="16" t="s">
        <v>3827</v>
      </c>
      <c r="C1457" s="16" t="s">
        <v>3166</v>
      </c>
      <c r="D1457" s="16" t="s">
        <v>31</v>
      </c>
      <c r="E1457" s="16" t="s">
        <v>23</v>
      </c>
      <c r="F1457" s="16" t="s">
        <v>3183</v>
      </c>
      <c r="G1457" s="16" t="s">
        <v>8802</v>
      </c>
      <c r="H1457" s="19">
        <v>43571.289918981478</v>
      </c>
      <c r="I1457" s="19">
        <v>43573.5</v>
      </c>
      <c r="J1457" s="20">
        <v>1.7404166666666665</v>
      </c>
    </row>
    <row r="1458" spans="1:10" x14ac:dyDescent="0.25">
      <c r="A1458" s="16" t="s">
        <v>10229</v>
      </c>
      <c r="B1458" s="16" t="s">
        <v>136</v>
      </c>
      <c r="C1458" s="16" t="s">
        <v>3166</v>
      </c>
      <c r="D1458" s="16" t="s">
        <v>31</v>
      </c>
      <c r="E1458" s="16" t="s">
        <v>14</v>
      </c>
      <c r="F1458" s="16" t="s">
        <v>3180</v>
      </c>
      <c r="G1458" s="16" t="s">
        <v>8802</v>
      </c>
      <c r="H1458" s="19">
        <v>43571.294548611113</v>
      </c>
      <c r="I1458" s="19">
        <v>43573.5</v>
      </c>
      <c r="J1458" s="20">
        <v>1.7404166666666665</v>
      </c>
    </row>
    <row r="1459" spans="1:10" x14ac:dyDescent="0.25">
      <c r="A1459" s="16" t="s">
        <v>10230</v>
      </c>
      <c r="B1459" s="16" t="s">
        <v>3922</v>
      </c>
      <c r="C1459" s="16" t="s">
        <v>3164</v>
      </c>
      <c r="D1459" s="16" t="s">
        <v>42</v>
      </c>
      <c r="E1459" s="16" t="s">
        <v>38</v>
      </c>
      <c r="F1459" s="16" t="s">
        <v>3182</v>
      </c>
      <c r="G1459" s="16" t="s">
        <v>8802</v>
      </c>
      <c r="H1459" s="19">
        <v>43571.315671296295</v>
      </c>
      <c r="I1459" s="19">
        <v>43573.5</v>
      </c>
      <c r="J1459" s="20">
        <v>1.7404166666666665</v>
      </c>
    </row>
    <row r="1460" spans="1:10" x14ac:dyDescent="0.25">
      <c r="A1460" s="16" t="s">
        <v>10231</v>
      </c>
      <c r="B1460" s="16" t="s">
        <v>406</v>
      </c>
      <c r="C1460" s="16" t="s">
        <v>3166</v>
      </c>
      <c r="D1460" s="16" t="s">
        <v>31</v>
      </c>
      <c r="E1460" s="16" t="s">
        <v>10</v>
      </c>
      <c r="F1460" s="16" t="s">
        <v>3182</v>
      </c>
      <c r="G1460" s="16" t="s">
        <v>8802</v>
      </c>
      <c r="H1460" s="19">
        <v>43571.294953703706</v>
      </c>
      <c r="I1460" s="19">
        <v>43573.5</v>
      </c>
      <c r="J1460" s="20">
        <v>1.7404166666666665</v>
      </c>
    </row>
    <row r="1461" spans="1:10" x14ac:dyDescent="0.25">
      <c r="A1461" s="16" t="s">
        <v>10232</v>
      </c>
      <c r="B1461" s="16" t="s">
        <v>3923</v>
      </c>
      <c r="C1461" s="16" t="s">
        <v>3164</v>
      </c>
      <c r="D1461" s="16" t="s">
        <v>31</v>
      </c>
      <c r="E1461" s="16" t="s">
        <v>38</v>
      </c>
      <c r="F1461" s="16" t="s">
        <v>3182</v>
      </c>
      <c r="G1461" s="16" t="s">
        <v>8802</v>
      </c>
      <c r="H1461" s="19">
        <v>43571.315717592595</v>
      </c>
      <c r="I1461" s="19">
        <v>43573.5</v>
      </c>
      <c r="J1461" s="20">
        <v>1.7404166666666665</v>
      </c>
    </row>
    <row r="1462" spans="1:10" x14ac:dyDescent="0.25">
      <c r="A1462" s="16" t="s">
        <v>10233</v>
      </c>
      <c r="B1462" s="16" t="s">
        <v>592</v>
      </c>
      <c r="C1462" s="16" t="s">
        <v>3166</v>
      </c>
      <c r="D1462" s="16" t="s">
        <v>32</v>
      </c>
      <c r="E1462" s="16" t="s">
        <v>24</v>
      </c>
      <c r="F1462" s="16" t="s">
        <v>3183</v>
      </c>
      <c r="G1462" s="16" t="s">
        <v>8802</v>
      </c>
      <c r="H1462" s="19">
        <v>43571.295671296299</v>
      </c>
      <c r="I1462" s="19">
        <v>43573.5</v>
      </c>
      <c r="J1462" s="20">
        <v>1.7404166666666665</v>
      </c>
    </row>
    <row r="1463" spans="1:10" x14ac:dyDescent="0.25">
      <c r="A1463" s="16" t="s">
        <v>10234</v>
      </c>
      <c r="B1463" s="16" t="s">
        <v>339</v>
      </c>
      <c r="C1463" s="16" t="s">
        <v>3166</v>
      </c>
      <c r="D1463" s="16" t="s">
        <v>21</v>
      </c>
      <c r="E1463" s="16" t="s">
        <v>10</v>
      </c>
      <c r="F1463" s="16" t="s">
        <v>3182</v>
      </c>
      <c r="G1463" s="16" t="s">
        <v>8802</v>
      </c>
      <c r="H1463" s="19">
        <v>43571.290196759262</v>
      </c>
      <c r="I1463" s="19">
        <v>43573.5</v>
      </c>
      <c r="J1463" s="20">
        <v>1.7404166666666665</v>
      </c>
    </row>
    <row r="1464" spans="1:10" x14ac:dyDescent="0.25">
      <c r="A1464" s="16" t="s">
        <v>10235</v>
      </c>
      <c r="B1464" s="16" t="s">
        <v>277</v>
      </c>
      <c r="C1464" s="16" t="s">
        <v>3164</v>
      </c>
      <c r="D1464" s="16" t="s">
        <v>31</v>
      </c>
      <c r="E1464" s="16" t="s">
        <v>14</v>
      </c>
      <c r="F1464" s="16" t="s">
        <v>3180</v>
      </c>
      <c r="G1464" s="16" t="s">
        <v>8802</v>
      </c>
      <c r="H1464" s="19">
        <v>43570.641817129632</v>
      </c>
      <c r="I1464" s="19">
        <v>43573.5</v>
      </c>
      <c r="J1464" s="20">
        <v>1.7404166666666665</v>
      </c>
    </row>
    <row r="1465" spans="1:10" x14ac:dyDescent="0.25">
      <c r="A1465" s="16" t="s">
        <v>10236</v>
      </c>
      <c r="B1465" s="16" t="s">
        <v>806</v>
      </c>
      <c r="C1465" s="16" t="s">
        <v>3166</v>
      </c>
      <c r="D1465" s="16" t="s">
        <v>31</v>
      </c>
      <c r="E1465" s="16" t="s">
        <v>8</v>
      </c>
      <c r="F1465" s="16" t="s">
        <v>3180</v>
      </c>
      <c r="G1465" s="16" t="s">
        <v>8802</v>
      </c>
      <c r="H1465" s="19">
        <v>43571.315833333334</v>
      </c>
      <c r="I1465" s="19">
        <v>43573.5</v>
      </c>
      <c r="J1465" s="20">
        <v>1.7404166666666665</v>
      </c>
    </row>
    <row r="1466" spans="1:10" x14ac:dyDescent="0.25">
      <c r="A1466" s="16" t="s">
        <v>10237</v>
      </c>
      <c r="B1466" s="16" t="s">
        <v>3719</v>
      </c>
      <c r="C1466" s="16" t="s">
        <v>3161</v>
      </c>
      <c r="D1466" s="16" t="s">
        <v>42</v>
      </c>
      <c r="E1466" s="16" t="s">
        <v>38</v>
      </c>
      <c r="F1466" s="16" t="s">
        <v>3182</v>
      </c>
      <c r="G1466" s="16" t="s">
        <v>8802</v>
      </c>
      <c r="H1466" s="19">
        <v>43570.495925925927</v>
      </c>
      <c r="I1466" s="19">
        <v>43573.5</v>
      </c>
      <c r="J1466" s="20">
        <v>1.7404166666666665</v>
      </c>
    </row>
    <row r="1467" spans="1:10" x14ac:dyDescent="0.25">
      <c r="A1467" s="16" t="s">
        <v>10238</v>
      </c>
      <c r="B1467" s="16" t="s">
        <v>494</v>
      </c>
      <c r="C1467" s="16" t="s">
        <v>3166</v>
      </c>
      <c r="D1467" s="16" t="s">
        <v>43</v>
      </c>
      <c r="E1467" s="16" t="s">
        <v>39</v>
      </c>
      <c r="F1467" s="16" t="s">
        <v>3181</v>
      </c>
      <c r="G1467" s="16" t="s">
        <v>8802</v>
      </c>
      <c r="H1467" s="19">
        <v>43571.315879629627</v>
      </c>
      <c r="I1467" s="19">
        <v>43573.5</v>
      </c>
      <c r="J1467" s="20">
        <v>1.7404166666666665</v>
      </c>
    </row>
    <row r="1468" spans="1:10" x14ac:dyDescent="0.25">
      <c r="A1468" s="16" t="s">
        <v>10239</v>
      </c>
      <c r="B1468" s="16" t="s">
        <v>3821</v>
      </c>
      <c r="C1468" s="16" t="s">
        <v>3166</v>
      </c>
      <c r="D1468" s="16" t="s">
        <v>42</v>
      </c>
      <c r="E1468" s="16" t="s">
        <v>23</v>
      </c>
      <c r="F1468" s="16" t="s">
        <v>3183</v>
      </c>
      <c r="G1468" s="16" t="s">
        <v>8802</v>
      </c>
      <c r="H1468" s="19">
        <v>43571.299085648148</v>
      </c>
      <c r="I1468" s="19">
        <v>43573.5</v>
      </c>
      <c r="J1468" s="20">
        <v>1.7404166666666665</v>
      </c>
    </row>
    <row r="1469" spans="1:10" x14ac:dyDescent="0.25">
      <c r="A1469" s="16" t="s">
        <v>10240</v>
      </c>
      <c r="B1469" s="16" t="s">
        <v>144</v>
      </c>
      <c r="C1469" s="16" t="s">
        <v>3166</v>
      </c>
      <c r="D1469" s="16" t="s">
        <v>25</v>
      </c>
      <c r="E1469" s="16" t="s">
        <v>14</v>
      </c>
      <c r="F1469" s="16" t="s">
        <v>3180</v>
      </c>
      <c r="G1469" s="16" t="s">
        <v>8802</v>
      </c>
      <c r="H1469" s="19">
        <v>43570.511504629627</v>
      </c>
      <c r="I1469" s="19">
        <v>43573.5</v>
      </c>
      <c r="J1469" s="20">
        <v>1.7404166666666665</v>
      </c>
    </row>
    <row r="1470" spans="1:10" x14ac:dyDescent="0.25">
      <c r="A1470" s="16" t="s">
        <v>10241</v>
      </c>
      <c r="B1470" s="16" t="s">
        <v>354</v>
      </c>
      <c r="C1470" s="16" t="s">
        <v>3166</v>
      </c>
      <c r="D1470" s="16" t="s">
        <v>26</v>
      </c>
      <c r="E1470" s="16" t="s">
        <v>8</v>
      </c>
      <c r="F1470" s="16" t="s">
        <v>3180</v>
      </c>
      <c r="G1470" s="16" t="s">
        <v>8802</v>
      </c>
      <c r="H1470" s="19">
        <v>43570.500706018516</v>
      </c>
      <c r="I1470" s="19">
        <v>43573.5</v>
      </c>
      <c r="J1470" s="20">
        <v>1.7404166666666665</v>
      </c>
    </row>
    <row r="1471" spans="1:10" x14ac:dyDescent="0.25">
      <c r="A1471" s="16" t="s">
        <v>10242</v>
      </c>
      <c r="B1471" s="16" t="s">
        <v>3833</v>
      </c>
      <c r="C1471" s="16" t="s">
        <v>3166</v>
      </c>
      <c r="D1471" s="16" t="s">
        <v>42</v>
      </c>
      <c r="E1471" s="16" t="s">
        <v>38</v>
      </c>
      <c r="F1471" s="16" t="s">
        <v>3182</v>
      </c>
      <c r="G1471" s="16" t="s">
        <v>8802</v>
      </c>
      <c r="H1471" s="19">
        <v>43571.299085648148</v>
      </c>
      <c r="I1471" s="19">
        <v>43573.5</v>
      </c>
      <c r="J1471" s="20">
        <v>1.7404166666666665</v>
      </c>
    </row>
    <row r="1472" spans="1:10" x14ac:dyDescent="0.25">
      <c r="A1472" s="16" t="s">
        <v>10243</v>
      </c>
      <c r="B1472" s="16" t="s">
        <v>108</v>
      </c>
      <c r="C1472" s="16" t="s">
        <v>3166</v>
      </c>
      <c r="D1472" s="16" t="s">
        <v>32</v>
      </c>
      <c r="E1472" s="16" t="s">
        <v>14</v>
      </c>
      <c r="F1472" s="16" t="s">
        <v>3180</v>
      </c>
      <c r="G1472" s="16" t="s">
        <v>8802</v>
      </c>
      <c r="H1472" s="19">
        <v>43570.750104166669</v>
      </c>
      <c r="I1472" s="19">
        <v>43573.5</v>
      </c>
      <c r="J1472" s="20">
        <v>1.7404166666666665</v>
      </c>
    </row>
    <row r="1473" spans="1:10" x14ac:dyDescent="0.25">
      <c r="A1473" s="16" t="s">
        <v>10244</v>
      </c>
      <c r="B1473" s="16" t="s">
        <v>448</v>
      </c>
      <c r="C1473" s="16" t="s">
        <v>3166</v>
      </c>
      <c r="D1473" s="16" t="s">
        <v>42</v>
      </c>
      <c r="E1473" s="16" t="s">
        <v>17</v>
      </c>
      <c r="F1473" s="16" t="s">
        <v>3185</v>
      </c>
      <c r="G1473" s="16" t="s">
        <v>8802</v>
      </c>
      <c r="H1473" s="19">
        <v>43570.588171296295</v>
      </c>
      <c r="I1473" s="19">
        <v>43573.5</v>
      </c>
      <c r="J1473" s="20">
        <v>1.7404166666666665</v>
      </c>
    </row>
    <row r="1474" spans="1:10" x14ac:dyDescent="0.25">
      <c r="A1474" s="16" t="s">
        <v>10245</v>
      </c>
      <c r="B1474" s="16" t="s">
        <v>521</v>
      </c>
      <c r="C1474" s="16" t="s">
        <v>3166</v>
      </c>
      <c r="D1474" s="16" t="s">
        <v>42</v>
      </c>
      <c r="E1474" s="16" t="s">
        <v>35</v>
      </c>
      <c r="F1474" s="16" t="s">
        <v>3183</v>
      </c>
      <c r="G1474" s="16" t="s">
        <v>8802</v>
      </c>
      <c r="H1474" s="19">
        <v>43571.30400462963</v>
      </c>
      <c r="I1474" s="19">
        <v>43573.5</v>
      </c>
      <c r="J1474" s="20">
        <v>1.7404166666666665</v>
      </c>
    </row>
    <row r="1475" spans="1:10" x14ac:dyDescent="0.25">
      <c r="A1475" s="16" t="s">
        <v>10246</v>
      </c>
      <c r="B1475" s="16" t="s">
        <v>852</v>
      </c>
      <c r="C1475" s="16" t="s">
        <v>3166</v>
      </c>
      <c r="D1475" s="16" t="s">
        <v>31</v>
      </c>
      <c r="E1475" s="16" t="s">
        <v>27</v>
      </c>
      <c r="F1475" s="16" t="s">
        <v>3182</v>
      </c>
      <c r="G1475" s="16" t="s">
        <v>8802</v>
      </c>
      <c r="H1475" s="19">
        <v>43571.290925925925</v>
      </c>
      <c r="I1475" s="19">
        <v>43573.5</v>
      </c>
      <c r="J1475" s="20">
        <v>1.7404166666666665</v>
      </c>
    </row>
    <row r="1476" spans="1:10" x14ac:dyDescent="0.25">
      <c r="A1476" s="16" t="s">
        <v>10247</v>
      </c>
      <c r="B1476" s="16" t="s">
        <v>201</v>
      </c>
      <c r="C1476" s="16" t="s">
        <v>3166</v>
      </c>
      <c r="D1476" s="16" t="s">
        <v>31</v>
      </c>
      <c r="E1476" s="16" t="s">
        <v>10</v>
      </c>
      <c r="F1476" s="16" t="s">
        <v>3182</v>
      </c>
      <c r="G1476" s="16" t="s">
        <v>8802</v>
      </c>
      <c r="H1476" s="19">
        <v>43570.838101851856</v>
      </c>
      <c r="I1476" s="19">
        <v>43573</v>
      </c>
      <c r="J1476" s="20">
        <v>1.7404166666666665</v>
      </c>
    </row>
    <row r="1477" spans="1:10" x14ac:dyDescent="0.25">
      <c r="A1477" s="16" t="s">
        <v>10248</v>
      </c>
      <c r="B1477" s="16" t="s">
        <v>876</v>
      </c>
      <c r="C1477" s="16" t="s">
        <v>3166</v>
      </c>
      <c r="D1477" s="16" t="s">
        <v>31</v>
      </c>
      <c r="E1477" s="16" t="s">
        <v>22</v>
      </c>
      <c r="F1477" s="16" t="s">
        <v>3182</v>
      </c>
      <c r="G1477" s="16" t="s">
        <v>8802</v>
      </c>
      <c r="H1477" s="19">
        <v>43571.29111111111</v>
      </c>
      <c r="I1477" s="19">
        <v>43573.5</v>
      </c>
      <c r="J1477" s="20">
        <v>1.7404166666666665</v>
      </c>
    </row>
    <row r="1478" spans="1:10" x14ac:dyDescent="0.25">
      <c r="A1478" s="16" t="s">
        <v>10249</v>
      </c>
      <c r="B1478" s="16" t="s">
        <v>3376</v>
      </c>
      <c r="C1478" s="16" t="s">
        <v>3166</v>
      </c>
      <c r="D1478" s="16" t="s">
        <v>42</v>
      </c>
      <c r="E1478" s="16" t="s">
        <v>38</v>
      </c>
      <c r="F1478" s="16" t="s">
        <v>3182</v>
      </c>
      <c r="G1478" s="16" t="s">
        <v>8802</v>
      </c>
      <c r="H1478" s="19">
        <v>43571.306331018517</v>
      </c>
      <c r="I1478" s="19">
        <v>43573.5</v>
      </c>
      <c r="J1478" s="20">
        <v>1.7404166666666665</v>
      </c>
    </row>
    <row r="1479" spans="1:10" x14ac:dyDescent="0.25">
      <c r="A1479" s="16" t="s">
        <v>10250</v>
      </c>
      <c r="B1479" s="16" t="s">
        <v>710</v>
      </c>
      <c r="C1479" s="16" t="s">
        <v>3166</v>
      </c>
      <c r="D1479" s="16" t="s">
        <v>25</v>
      </c>
      <c r="E1479" s="16" t="s">
        <v>14</v>
      </c>
      <c r="F1479" s="16" t="s">
        <v>3180</v>
      </c>
      <c r="G1479" s="16" t="s">
        <v>8802</v>
      </c>
      <c r="H1479" s="19">
        <v>43570.590173611112</v>
      </c>
      <c r="I1479" s="19">
        <v>43573.5</v>
      </c>
      <c r="J1479" s="20">
        <v>1.7404166666666665</v>
      </c>
    </row>
    <row r="1480" spans="1:10" x14ac:dyDescent="0.25">
      <c r="A1480" s="16" t="s">
        <v>10251</v>
      </c>
      <c r="B1480" s="16" t="s">
        <v>526</v>
      </c>
      <c r="C1480" s="16" t="s">
        <v>3166</v>
      </c>
      <c r="D1480" s="16" t="s">
        <v>32</v>
      </c>
      <c r="E1480" s="16" t="s">
        <v>14</v>
      </c>
      <c r="F1480" s="16" t="s">
        <v>3180</v>
      </c>
      <c r="G1480" s="16" t="s">
        <v>8802</v>
      </c>
      <c r="H1480" s="19">
        <v>43571.306932870371</v>
      </c>
      <c r="I1480" s="19">
        <v>43573.5</v>
      </c>
      <c r="J1480" s="20">
        <v>1.7404166666666665</v>
      </c>
    </row>
    <row r="1481" spans="1:10" x14ac:dyDescent="0.25">
      <c r="A1481" s="16" t="s">
        <v>10252</v>
      </c>
      <c r="B1481" s="16" t="s">
        <v>886</v>
      </c>
      <c r="C1481" s="16" t="s">
        <v>3164</v>
      </c>
      <c r="D1481" s="16" t="s">
        <v>43</v>
      </c>
      <c r="E1481" s="16" t="s">
        <v>39</v>
      </c>
      <c r="F1481" s="16" t="s">
        <v>3181</v>
      </c>
      <c r="G1481" s="16" t="s">
        <v>8802</v>
      </c>
      <c r="H1481" s="19">
        <v>43571.316493055558</v>
      </c>
      <c r="I1481" s="19">
        <v>43573.5</v>
      </c>
      <c r="J1481" s="20">
        <v>1.7404166666666665</v>
      </c>
    </row>
    <row r="1482" spans="1:10" x14ac:dyDescent="0.25">
      <c r="A1482" s="16" t="s">
        <v>10253</v>
      </c>
      <c r="B1482" s="16" t="s">
        <v>655</v>
      </c>
      <c r="C1482" s="16" t="s">
        <v>3166</v>
      </c>
      <c r="D1482" s="16" t="s">
        <v>42</v>
      </c>
      <c r="E1482" s="16" t="s">
        <v>24</v>
      </c>
      <c r="F1482" s="16" t="s">
        <v>3183</v>
      </c>
      <c r="G1482" s="16" t="s">
        <v>8802</v>
      </c>
      <c r="H1482" s="19">
        <v>43571.308680555558</v>
      </c>
      <c r="I1482" s="19">
        <v>43573.5</v>
      </c>
      <c r="J1482" s="20">
        <v>1.7404166666666665</v>
      </c>
    </row>
    <row r="1483" spans="1:10" x14ac:dyDescent="0.25">
      <c r="A1483" s="16" t="s">
        <v>10254</v>
      </c>
      <c r="B1483" s="16" t="s">
        <v>868</v>
      </c>
      <c r="C1483" s="16" t="s">
        <v>3166</v>
      </c>
      <c r="D1483" s="16" t="s">
        <v>32</v>
      </c>
      <c r="E1483" s="16" t="s">
        <v>14</v>
      </c>
      <c r="F1483" s="16" t="s">
        <v>3180</v>
      </c>
      <c r="G1483" s="16" t="s">
        <v>8802</v>
      </c>
      <c r="H1483" s="19">
        <v>43571.291203703702</v>
      </c>
      <c r="I1483" s="19">
        <v>43573.5</v>
      </c>
      <c r="J1483" s="20">
        <v>1.7404166666666665</v>
      </c>
    </row>
    <row r="1484" spans="1:10" x14ac:dyDescent="0.25">
      <c r="A1484" s="16" t="s">
        <v>10255</v>
      </c>
      <c r="B1484" s="16" t="s">
        <v>3763</v>
      </c>
      <c r="C1484" s="16" t="s">
        <v>3166</v>
      </c>
      <c r="D1484" s="16" t="s">
        <v>42</v>
      </c>
      <c r="E1484" s="16" t="s">
        <v>38</v>
      </c>
      <c r="F1484" s="16" t="s">
        <v>3182</v>
      </c>
      <c r="G1484" s="16" t="s">
        <v>8802</v>
      </c>
      <c r="H1484" s="19">
        <v>43571.309108796297</v>
      </c>
      <c r="I1484" s="19">
        <v>43573.5</v>
      </c>
      <c r="J1484" s="20">
        <v>1.7404166666666665</v>
      </c>
    </row>
    <row r="1485" spans="1:10" x14ac:dyDescent="0.25">
      <c r="A1485" s="16" t="s">
        <v>10256</v>
      </c>
      <c r="B1485" s="16" t="s">
        <v>765</v>
      </c>
      <c r="C1485" s="16" t="s">
        <v>3166</v>
      </c>
      <c r="D1485" s="16" t="s">
        <v>42</v>
      </c>
      <c r="E1485" s="16" t="s">
        <v>34</v>
      </c>
      <c r="F1485" s="16" t="s">
        <v>3185</v>
      </c>
      <c r="G1485" s="16" t="s">
        <v>8802</v>
      </c>
      <c r="H1485" s="19">
        <v>43571.291203703702</v>
      </c>
      <c r="I1485" s="19">
        <v>43573.5</v>
      </c>
      <c r="J1485" s="20">
        <v>1.7404166666666665</v>
      </c>
    </row>
    <row r="1486" spans="1:10" x14ac:dyDescent="0.25">
      <c r="A1486" s="16" t="s">
        <v>10257</v>
      </c>
      <c r="B1486" s="16" t="s">
        <v>220</v>
      </c>
      <c r="C1486" s="16" t="s">
        <v>3166</v>
      </c>
      <c r="D1486" s="16" t="s">
        <v>31</v>
      </c>
      <c r="E1486" s="16" t="s">
        <v>9</v>
      </c>
      <c r="F1486" s="16" t="s">
        <v>3184</v>
      </c>
      <c r="G1486" s="16" t="s">
        <v>8802</v>
      </c>
      <c r="H1486" s="19">
        <v>43571.30945601852</v>
      </c>
      <c r="I1486" s="19">
        <v>43573.5</v>
      </c>
      <c r="J1486" s="20">
        <v>1.7404166666666665</v>
      </c>
    </row>
    <row r="1487" spans="1:10" x14ac:dyDescent="0.25">
      <c r="A1487" s="16" t="s">
        <v>10258</v>
      </c>
      <c r="B1487" s="16" t="s">
        <v>609</v>
      </c>
      <c r="C1487" s="16" t="s">
        <v>3166</v>
      </c>
      <c r="D1487" s="16" t="s">
        <v>31</v>
      </c>
      <c r="E1487" s="16" t="s">
        <v>9</v>
      </c>
      <c r="F1487" s="16" t="s">
        <v>3184</v>
      </c>
      <c r="G1487" s="16" t="s">
        <v>8802</v>
      </c>
      <c r="H1487" s="19">
        <v>43571.291643518518</v>
      </c>
      <c r="I1487" s="19">
        <v>43573.5</v>
      </c>
      <c r="J1487" s="20">
        <v>1.7404166666666665</v>
      </c>
    </row>
    <row r="1488" spans="1:10" x14ac:dyDescent="0.25">
      <c r="A1488" s="16" t="s">
        <v>10259</v>
      </c>
      <c r="B1488" s="16" t="s">
        <v>212</v>
      </c>
      <c r="C1488" s="16" t="s">
        <v>3166</v>
      </c>
      <c r="D1488" s="16" t="s">
        <v>31</v>
      </c>
      <c r="E1488" s="16" t="s">
        <v>8</v>
      </c>
      <c r="F1488" s="16" t="s">
        <v>3180</v>
      </c>
      <c r="G1488" s="16" t="s">
        <v>8802</v>
      </c>
      <c r="H1488" s="19">
        <v>43571.310069444444</v>
      </c>
      <c r="I1488" s="19">
        <v>43573.5</v>
      </c>
      <c r="J1488" s="20">
        <v>1.7404166666666665</v>
      </c>
    </row>
    <row r="1489" spans="1:10" x14ac:dyDescent="0.25">
      <c r="A1489" s="16" t="s">
        <v>10260</v>
      </c>
      <c r="B1489" s="16" t="s">
        <v>768</v>
      </c>
      <c r="C1489" s="16" t="s">
        <v>3166</v>
      </c>
      <c r="D1489" s="16" t="s">
        <v>42</v>
      </c>
      <c r="E1489" s="16" t="s">
        <v>24</v>
      </c>
      <c r="F1489" s="16" t="s">
        <v>3183</v>
      </c>
      <c r="G1489" s="16" t="s">
        <v>8802</v>
      </c>
      <c r="H1489" s="19">
        <v>43571.291817129626</v>
      </c>
      <c r="I1489" s="19">
        <v>43573.5</v>
      </c>
      <c r="J1489" s="20">
        <v>1.7404166666666665</v>
      </c>
    </row>
    <row r="1490" spans="1:10" x14ac:dyDescent="0.25">
      <c r="A1490" s="16" t="s">
        <v>10261</v>
      </c>
      <c r="B1490" s="16" t="s">
        <v>3735</v>
      </c>
      <c r="C1490" s="16" t="s">
        <v>3166</v>
      </c>
      <c r="D1490" s="16" t="s">
        <v>42</v>
      </c>
      <c r="E1490" s="16" t="s">
        <v>38</v>
      </c>
      <c r="F1490" s="16" t="s">
        <v>3182</v>
      </c>
      <c r="G1490" s="16" t="s">
        <v>8802</v>
      </c>
      <c r="H1490" s="19">
        <v>43571.310636574075</v>
      </c>
      <c r="I1490" s="19">
        <v>43573.5</v>
      </c>
      <c r="J1490" s="20">
        <v>1.7404166666666665</v>
      </c>
    </row>
    <row r="1491" spans="1:10" x14ac:dyDescent="0.25">
      <c r="A1491" s="16" t="s">
        <v>10262</v>
      </c>
      <c r="B1491" s="16" t="s">
        <v>129</v>
      </c>
      <c r="C1491" s="16" t="s">
        <v>3166</v>
      </c>
      <c r="D1491" s="16" t="s">
        <v>31</v>
      </c>
      <c r="E1491" s="16" t="s">
        <v>14</v>
      </c>
      <c r="F1491" s="16" t="s">
        <v>3180</v>
      </c>
      <c r="G1491" s="16" t="s">
        <v>8802</v>
      </c>
      <c r="H1491" s="19">
        <v>43571.29246527778</v>
      </c>
      <c r="I1491" s="19">
        <v>43573.5</v>
      </c>
      <c r="J1491" s="20">
        <v>1.7404166666666665</v>
      </c>
    </row>
    <row r="1492" spans="1:10" x14ac:dyDescent="0.25">
      <c r="A1492" s="16" t="s">
        <v>10263</v>
      </c>
      <c r="B1492" s="16" t="s">
        <v>851</v>
      </c>
      <c r="C1492" s="16" t="s">
        <v>3164</v>
      </c>
      <c r="D1492" s="16" t="s">
        <v>43</v>
      </c>
      <c r="E1492" s="16" t="s">
        <v>39</v>
      </c>
      <c r="F1492" s="16" t="s">
        <v>3181</v>
      </c>
      <c r="G1492" s="16" t="s">
        <v>8802</v>
      </c>
      <c r="H1492" s="19">
        <v>43571.295381944445</v>
      </c>
      <c r="I1492" s="19">
        <v>43573.5</v>
      </c>
      <c r="J1492" s="20">
        <v>1.7404166666666665</v>
      </c>
    </row>
    <row r="1493" spans="1:10" x14ac:dyDescent="0.25">
      <c r="A1493" s="16" t="s">
        <v>10264</v>
      </c>
      <c r="B1493" s="16" t="s">
        <v>3755</v>
      </c>
      <c r="C1493" s="16" t="s">
        <v>3166</v>
      </c>
      <c r="D1493" s="16" t="s">
        <v>42</v>
      </c>
      <c r="E1493" s="16" t="s">
        <v>38</v>
      </c>
      <c r="F1493" s="16" t="s">
        <v>3182</v>
      </c>
      <c r="G1493" s="16" t="s">
        <v>8802</v>
      </c>
      <c r="H1493" s="19">
        <v>43570.59306712963</v>
      </c>
      <c r="I1493" s="19">
        <v>43573.5</v>
      </c>
      <c r="J1493" s="20">
        <v>1.7404166666666665</v>
      </c>
    </row>
    <row r="1494" spans="1:10" x14ac:dyDescent="0.25">
      <c r="A1494" s="16" t="s">
        <v>10265</v>
      </c>
      <c r="B1494" s="16" t="s">
        <v>331</v>
      </c>
      <c r="C1494" s="16" t="s">
        <v>3161</v>
      </c>
      <c r="D1494" s="16" t="s">
        <v>7</v>
      </c>
      <c r="E1494" s="16" t="s">
        <v>13</v>
      </c>
      <c r="F1494" s="16" t="s">
        <v>3181</v>
      </c>
      <c r="G1494" s="16" t="s">
        <v>8802</v>
      </c>
      <c r="H1494" s="19">
        <v>43570.387696759259</v>
      </c>
      <c r="I1494" s="19">
        <v>43573.5</v>
      </c>
      <c r="J1494" s="20">
        <v>1.7404166666666665</v>
      </c>
    </row>
    <row r="1495" spans="1:10" x14ac:dyDescent="0.25">
      <c r="A1495" s="16" t="s">
        <v>10266</v>
      </c>
      <c r="B1495" s="16" t="s">
        <v>3714</v>
      </c>
      <c r="C1495" s="16" t="s">
        <v>3161</v>
      </c>
      <c r="D1495" s="16" t="s">
        <v>30</v>
      </c>
      <c r="E1495" s="16" t="s">
        <v>38</v>
      </c>
      <c r="F1495" s="16" t="s">
        <v>3182</v>
      </c>
      <c r="G1495" s="16" t="s">
        <v>8802</v>
      </c>
      <c r="H1495" s="19">
        <v>43570.490034722221</v>
      </c>
      <c r="I1495" s="19">
        <v>43573.5</v>
      </c>
      <c r="J1495" s="20">
        <v>1.7404166666666665</v>
      </c>
    </row>
    <row r="1496" spans="1:10" x14ac:dyDescent="0.25">
      <c r="A1496" s="16" t="s">
        <v>10267</v>
      </c>
      <c r="B1496" s="16" t="s">
        <v>3877</v>
      </c>
      <c r="C1496" s="16" t="s">
        <v>3166</v>
      </c>
      <c r="D1496" s="16" t="s">
        <v>42</v>
      </c>
      <c r="E1496" s="16" t="s">
        <v>38</v>
      </c>
      <c r="F1496" s="16" t="s">
        <v>3182</v>
      </c>
      <c r="G1496" s="16" t="s">
        <v>8802</v>
      </c>
      <c r="H1496" s="19">
        <v>43571.299710648149</v>
      </c>
      <c r="I1496" s="19">
        <v>43573.5</v>
      </c>
      <c r="J1496" s="20">
        <v>1.7404166666666665</v>
      </c>
    </row>
    <row r="1497" spans="1:10" x14ac:dyDescent="0.25">
      <c r="A1497" s="16" t="s">
        <v>10268</v>
      </c>
      <c r="B1497" s="16" t="s">
        <v>600</v>
      </c>
      <c r="C1497" s="16" t="s">
        <v>3166</v>
      </c>
      <c r="D1497" s="16" t="s">
        <v>43</v>
      </c>
      <c r="E1497" s="16" t="s">
        <v>39</v>
      </c>
      <c r="F1497" s="16" t="s">
        <v>3181</v>
      </c>
      <c r="G1497" s="16" t="s">
        <v>8802</v>
      </c>
      <c r="H1497" s="19">
        <v>43570.601111111115</v>
      </c>
      <c r="I1497" s="19">
        <v>43573.5</v>
      </c>
      <c r="J1497" s="20">
        <v>1.7404166666666665</v>
      </c>
    </row>
    <row r="1498" spans="1:10" x14ac:dyDescent="0.25">
      <c r="A1498" s="16" t="s">
        <v>10269</v>
      </c>
      <c r="B1498" s="16" t="s">
        <v>3882</v>
      </c>
      <c r="C1498" s="16" t="s">
        <v>3166</v>
      </c>
      <c r="D1498" s="16" t="s">
        <v>31</v>
      </c>
      <c r="E1498" s="16" t="s">
        <v>23</v>
      </c>
      <c r="F1498" s="16" t="s">
        <v>3183</v>
      </c>
      <c r="G1498" s="16" t="s">
        <v>8802</v>
      </c>
      <c r="H1498" s="19">
        <v>43571.301828703705</v>
      </c>
      <c r="I1498" s="19">
        <v>43573.5</v>
      </c>
      <c r="J1498" s="20">
        <v>1.7404166666666665</v>
      </c>
    </row>
    <row r="1499" spans="1:10" x14ac:dyDescent="0.25">
      <c r="A1499" s="16" t="s">
        <v>10270</v>
      </c>
      <c r="B1499" s="16" t="s">
        <v>183</v>
      </c>
      <c r="C1499" s="16" t="s">
        <v>3166</v>
      </c>
      <c r="D1499" s="16" t="s">
        <v>32</v>
      </c>
      <c r="E1499" s="16" t="s">
        <v>13</v>
      </c>
      <c r="F1499" s="16" t="s">
        <v>3181</v>
      </c>
      <c r="G1499" s="16" t="s">
        <v>8802</v>
      </c>
      <c r="H1499" s="19">
        <v>43571.317673611113</v>
      </c>
      <c r="I1499" s="19">
        <v>43573.5</v>
      </c>
      <c r="J1499" s="20">
        <v>1.7404166666666665</v>
      </c>
    </row>
    <row r="1500" spans="1:10" x14ac:dyDescent="0.25">
      <c r="A1500" s="16" t="s">
        <v>10271</v>
      </c>
      <c r="B1500" s="16" t="s">
        <v>3885</v>
      </c>
      <c r="C1500" s="16" t="s">
        <v>3166</v>
      </c>
      <c r="D1500" s="16" t="s">
        <v>42</v>
      </c>
      <c r="E1500" s="16" t="s">
        <v>38</v>
      </c>
      <c r="F1500" s="16" t="s">
        <v>3182</v>
      </c>
      <c r="G1500" s="16" t="s">
        <v>8802</v>
      </c>
      <c r="H1500" s="19">
        <v>43571.309785879625</v>
      </c>
      <c r="I1500" s="19">
        <v>43573.5</v>
      </c>
      <c r="J1500" s="20">
        <v>1.7404166666666665</v>
      </c>
    </row>
    <row r="1501" spans="1:10" x14ac:dyDescent="0.25">
      <c r="A1501" s="16" t="s">
        <v>10272</v>
      </c>
      <c r="B1501" s="16" t="s">
        <v>320</v>
      </c>
      <c r="C1501" s="16" t="s">
        <v>3166</v>
      </c>
      <c r="D1501" s="16" t="s">
        <v>42</v>
      </c>
      <c r="E1501" s="16" t="s">
        <v>35</v>
      </c>
      <c r="F1501" s="16" t="s">
        <v>3183</v>
      </c>
      <c r="G1501" s="16" t="s">
        <v>8802</v>
      </c>
      <c r="H1501" s="19">
        <v>43571.317789351851</v>
      </c>
      <c r="I1501" s="19">
        <v>43573.5</v>
      </c>
      <c r="J1501" s="20">
        <v>1.7404166666666665</v>
      </c>
    </row>
    <row r="1502" spans="1:10" x14ac:dyDescent="0.25">
      <c r="A1502" s="16" t="s">
        <v>10273</v>
      </c>
      <c r="B1502" s="16" t="s">
        <v>438</v>
      </c>
      <c r="C1502" s="16" t="s">
        <v>3166</v>
      </c>
      <c r="D1502" s="16" t="s">
        <v>31</v>
      </c>
      <c r="E1502" s="16" t="s">
        <v>8</v>
      </c>
      <c r="F1502" s="16" t="s">
        <v>3180</v>
      </c>
      <c r="G1502" s="16" t="s">
        <v>8802</v>
      </c>
      <c r="H1502" s="19">
        <v>43570.805972222224</v>
      </c>
      <c r="I1502" s="19">
        <v>43573.5</v>
      </c>
      <c r="J1502" s="20">
        <v>1.7404166666666665</v>
      </c>
    </row>
    <row r="1503" spans="1:10" x14ac:dyDescent="0.25">
      <c r="A1503" s="16" t="s">
        <v>10274</v>
      </c>
      <c r="B1503" s="16" t="s">
        <v>675</v>
      </c>
      <c r="C1503" s="16" t="s">
        <v>3166</v>
      </c>
      <c r="D1503" s="16" t="s">
        <v>43</v>
      </c>
      <c r="E1503" s="16" t="s">
        <v>39</v>
      </c>
      <c r="F1503" s="16" t="s">
        <v>3181</v>
      </c>
      <c r="G1503" s="16" t="s">
        <v>8802</v>
      </c>
      <c r="H1503" s="19">
        <v>43571.317928240744</v>
      </c>
      <c r="I1503" s="19">
        <v>43573.5</v>
      </c>
      <c r="J1503" s="20">
        <v>1.7404166666666665</v>
      </c>
    </row>
    <row r="1504" spans="1:10" x14ac:dyDescent="0.25">
      <c r="A1504" s="16" t="s">
        <v>10275</v>
      </c>
      <c r="B1504" s="16" t="s">
        <v>847</v>
      </c>
      <c r="C1504" s="16" t="s">
        <v>3166</v>
      </c>
      <c r="D1504" s="16" t="s">
        <v>43</v>
      </c>
      <c r="E1504" s="16" t="s">
        <v>39</v>
      </c>
      <c r="F1504" s="16" t="s">
        <v>3181</v>
      </c>
      <c r="G1504" s="16" t="s">
        <v>8802</v>
      </c>
      <c r="H1504" s="19">
        <v>43570.813692129632</v>
      </c>
      <c r="I1504" s="19">
        <v>43573.5</v>
      </c>
      <c r="J1504" s="20">
        <v>1.7404166666666665</v>
      </c>
    </row>
    <row r="1505" spans="1:10" x14ac:dyDescent="0.25">
      <c r="A1505" s="16" t="s">
        <v>10276</v>
      </c>
      <c r="B1505" s="16" t="s">
        <v>497</v>
      </c>
      <c r="C1505" s="16" t="s">
        <v>3164</v>
      </c>
      <c r="D1505" s="16" t="s">
        <v>43</v>
      </c>
      <c r="E1505" s="16" t="s">
        <v>39</v>
      </c>
      <c r="F1505" s="16" t="s">
        <v>3181</v>
      </c>
      <c r="G1505" s="16" t="s">
        <v>8802</v>
      </c>
      <c r="H1505" s="19">
        <v>43571.318113425928</v>
      </c>
      <c r="I1505" s="19">
        <v>43573.5</v>
      </c>
      <c r="J1505" s="20">
        <v>1.7404166666666665</v>
      </c>
    </row>
    <row r="1506" spans="1:10" x14ac:dyDescent="0.25">
      <c r="A1506" s="16" t="s">
        <v>10277</v>
      </c>
      <c r="B1506" s="16" t="s">
        <v>929</v>
      </c>
      <c r="C1506" s="16" t="s">
        <v>3166</v>
      </c>
      <c r="D1506" s="16" t="s">
        <v>31</v>
      </c>
      <c r="E1506" s="16" t="s">
        <v>27</v>
      </c>
      <c r="F1506" s="16" t="s">
        <v>3182</v>
      </c>
      <c r="G1506" s="16" t="s">
        <v>8802</v>
      </c>
      <c r="H1506" s="19">
        <v>43571.310439814813</v>
      </c>
      <c r="I1506" s="19">
        <v>43573.5</v>
      </c>
      <c r="J1506" s="20">
        <v>1.7404166666666665</v>
      </c>
    </row>
    <row r="1507" spans="1:10" x14ac:dyDescent="0.25">
      <c r="A1507" s="16" t="s">
        <v>10278</v>
      </c>
      <c r="B1507" s="16" t="s">
        <v>340</v>
      </c>
      <c r="C1507" s="16" t="s">
        <v>3166</v>
      </c>
      <c r="D1507" s="16" t="s">
        <v>31</v>
      </c>
      <c r="E1507" s="16" t="s">
        <v>22</v>
      </c>
      <c r="F1507" s="16" t="s">
        <v>3182</v>
      </c>
      <c r="G1507" s="16" t="s">
        <v>8802</v>
      </c>
      <c r="H1507" s="19">
        <v>43571.29283564815</v>
      </c>
      <c r="I1507" s="19">
        <v>43573.5</v>
      </c>
      <c r="J1507" s="20">
        <v>1.7404166666666665</v>
      </c>
    </row>
    <row r="1508" spans="1:10" x14ac:dyDescent="0.25">
      <c r="A1508" s="16" t="s">
        <v>10279</v>
      </c>
      <c r="B1508" s="16" t="s">
        <v>294</v>
      </c>
      <c r="C1508" s="16" t="s">
        <v>3166</v>
      </c>
      <c r="D1508" s="16" t="s">
        <v>32</v>
      </c>
      <c r="E1508" s="16" t="s">
        <v>14</v>
      </c>
      <c r="F1508" s="16" t="s">
        <v>3180</v>
      </c>
      <c r="G1508" s="16" t="s">
        <v>8802</v>
      </c>
      <c r="H1508" s="19">
        <v>43571.297013888892</v>
      </c>
      <c r="I1508" s="19">
        <v>43573.5</v>
      </c>
      <c r="J1508" s="20">
        <v>1.7404166666666665</v>
      </c>
    </row>
    <row r="1509" spans="1:10" x14ac:dyDescent="0.25">
      <c r="A1509" s="16" t="s">
        <v>10280</v>
      </c>
      <c r="B1509" s="16" t="s">
        <v>353</v>
      </c>
      <c r="C1509" s="16" t="s">
        <v>3166</v>
      </c>
      <c r="D1509" s="16" t="s">
        <v>19</v>
      </c>
      <c r="E1509" s="16" t="s">
        <v>8</v>
      </c>
      <c r="F1509" s="16" t="s">
        <v>3180</v>
      </c>
      <c r="G1509" s="16" t="s">
        <v>8802</v>
      </c>
      <c r="H1509" s="19">
        <v>43571.31832175926</v>
      </c>
      <c r="I1509" s="19">
        <v>43573.5</v>
      </c>
      <c r="J1509" s="20">
        <v>1.7404166666666665</v>
      </c>
    </row>
    <row r="1510" spans="1:10" x14ac:dyDescent="0.25">
      <c r="A1510" s="16" t="s">
        <v>10281</v>
      </c>
      <c r="B1510" s="16" t="s">
        <v>552</v>
      </c>
      <c r="C1510" s="16" t="s">
        <v>3166</v>
      </c>
      <c r="D1510" s="16" t="s">
        <v>31</v>
      </c>
      <c r="E1510" s="16" t="s">
        <v>14</v>
      </c>
      <c r="F1510" s="16" t="s">
        <v>3180</v>
      </c>
      <c r="G1510" s="16" t="s">
        <v>8802</v>
      </c>
      <c r="H1510" s="19">
        <v>43570.709548611114</v>
      </c>
      <c r="I1510" s="19">
        <v>43573.5</v>
      </c>
      <c r="J1510" s="20">
        <v>1.7404166666666665</v>
      </c>
    </row>
    <row r="1511" spans="1:10" x14ac:dyDescent="0.25">
      <c r="A1511" s="16" t="s">
        <v>10282</v>
      </c>
      <c r="B1511" s="16" t="s">
        <v>3269</v>
      </c>
      <c r="C1511" s="16" t="s">
        <v>3164</v>
      </c>
      <c r="D1511" s="16" t="s">
        <v>42</v>
      </c>
      <c r="E1511" s="16" t="s">
        <v>38</v>
      </c>
      <c r="F1511" s="16" t="s">
        <v>3182</v>
      </c>
      <c r="G1511" s="16" t="s">
        <v>8802</v>
      </c>
      <c r="H1511" s="19">
        <v>43571.318715277775</v>
      </c>
      <c r="I1511" s="19">
        <v>43573.5</v>
      </c>
      <c r="J1511" s="20">
        <v>1.7404166666666665</v>
      </c>
    </row>
    <row r="1512" spans="1:10" x14ac:dyDescent="0.25">
      <c r="A1512" s="16" t="s">
        <v>10283</v>
      </c>
      <c r="B1512" s="16" t="s">
        <v>3721</v>
      </c>
      <c r="C1512" s="16" t="s">
        <v>3166</v>
      </c>
      <c r="D1512" s="16" t="s">
        <v>42</v>
      </c>
      <c r="E1512" s="16" t="s">
        <v>38</v>
      </c>
      <c r="F1512" s="16" t="s">
        <v>3182</v>
      </c>
      <c r="G1512" s="16" t="s">
        <v>8802</v>
      </c>
      <c r="H1512" s="19">
        <v>43570.782361111109</v>
      </c>
      <c r="I1512" s="19">
        <v>43573.5</v>
      </c>
      <c r="J1512" s="20">
        <v>1.7404166666666665</v>
      </c>
    </row>
    <row r="1513" spans="1:10" x14ac:dyDescent="0.25">
      <c r="A1513" s="16" t="s">
        <v>10284</v>
      </c>
      <c r="B1513" s="16" t="s">
        <v>426</v>
      </c>
      <c r="C1513" s="16" t="s">
        <v>3161</v>
      </c>
      <c r="D1513" s="16" t="s">
        <v>32</v>
      </c>
      <c r="E1513" s="16" t="s">
        <v>14</v>
      </c>
      <c r="F1513" s="16" t="s">
        <v>3180</v>
      </c>
      <c r="G1513" s="16" t="s">
        <v>8802</v>
      </c>
      <c r="H1513" s="19">
        <v>43570.479942129627</v>
      </c>
      <c r="I1513" s="19">
        <v>43573.5</v>
      </c>
      <c r="J1513" s="20">
        <v>1.7404166666666665</v>
      </c>
    </row>
    <row r="1514" spans="1:10" x14ac:dyDescent="0.25">
      <c r="A1514" s="16" t="s">
        <v>10285</v>
      </c>
      <c r="B1514" s="16" t="s">
        <v>3896</v>
      </c>
      <c r="C1514" s="16" t="s">
        <v>3166</v>
      </c>
      <c r="D1514" s="16" t="s">
        <v>42</v>
      </c>
      <c r="E1514" s="16" t="s">
        <v>38</v>
      </c>
      <c r="F1514" s="16" t="s">
        <v>3182</v>
      </c>
      <c r="G1514" s="16" t="s">
        <v>8802</v>
      </c>
      <c r="H1514" s="19">
        <v>43571.309629629628</v>
      </c>
      <c r="I1514" s="19">
        <v>43573.5</v>
      </c>
      <c r="J1514" s="20">
        <v>1.7404166666666665</v>
      </c>
    </row>
    <row r="1515" spans="1:10" x14ac:dyDescent="0.25">
      <c r="A1515" s="16" t="s">
        <v>10286</v>
      </c>
      <c r="B1515" s="16" t="s">
        <v>841</v>
      </c>
      <c r="C1515" s="16" t="s">
        <v>3166</v>
      </c>
      <c r="D1515" s="16" t="s">
        <v>32</v>
      </c>
      <c r="E1515" s="16" t="s">
        <v>14</v>
      </c>
      <c r="F1515" s="16" t="s">
        <v>3180</v>
      </c>
      <c r="G1515" s="16" t="s">
        <v>8802</v>
      </c>
      <c r="H1515" s="19">
        <v>43571.293796296297</v>
      </c>
      <c r="I1515" s="19">
        <v>43573.5</v>
      </c>
      <c r="J1515" s="20">
        <v>1.7404166666666665</v>
      </c>
    </row>
    <row r="1516" spans="1:10" x14ac:dyDescent="0.25">
      <c r="A1516" s="16" t="s">
        <v>10287</v>
      </c>
      <c r="B1516" s="16" t="s">
        <v>3748</v>
      </c>
      <c r="C1516" s="16" t="s">
        <v>3164</v>
      </c>
      <c r="D1516" s="16" t="s">
        <v>42</v>
      </c>
      <c r="E1516" s="16" t="s">
        <v>23</v>
      </c>
      <c r="F1516" s="16" t="s">
        <v>3183</v>
      </c>
      <c r="G1516" s="16" t="s">
        <v>8802</v>
      </c>
      <c r="H1516" s="19">
        <v>43571.29859953704</v>
      </c>
      <c r="I1516" s="19">
        <v>43573.5</v>
      </c>
      <c r="J1516" s="20">
        <v>1.7404166666666665</v>
      </c>
    </row>
    <row r="1517" spans="1:10" x14ac:dyDescent="0.25">
      <c r="A1517" s="16" t="s">
        <v>10288</v>
      </c>
      <c r="B1517" s="16" t="s">
        <v>559</v>
      </c>
      <c r="C1517" s="16" t="s">
        <v>3161</v>
      </c>
      <c r="D1517" s="16" t="s">
        <v>25</v>
      </c>
      <c r="E1517" s="16" t="s">
        <v>14</v>
      </c>
      <c r="F1517" s="16" t="s">
        <v>3180</v>
      </c>
      <c r="G1517" s="16" t="s">
        <v>8802</v>
      </c>
      <c r="H1517" s="19">
        <v>43570.401018518518</v>
      </c>
      <c r="I1517" s="19">
        <v>43573.5</v>
      </c>
      <c r="J1517" s="20">
        <v>1.7404166666666665</v>
      </c>
    </row>
    <row r="1518" spans="1:10" x14ac:dyDescent="0.25">
      <c r="A1518" s="16" t="s">
        <v>10289</v>
      </c>
      <c r="B1518" s="16" t="s">
        <v>250</v>
      </c>
      <c r="C1518" s="16" t="s">
        <v>3166</v>
      </c>
      <c r="D1518" s="16" t="s">
        <v>31</v>
      </c>
      <c r="E1518" s="16" t="s">
        <v>10</v>
      </c>
      <c r="F1518" s="16" t="s">
        <v>3182</v>
      </c>
      <c r="G1518" s="16" t="s">
        <v>8802</v>
      </c>
      <c r="H1518" s="19">
        <v>43571.31658564815</v>
      </c>
      <c r="I1518" s="19">
        <v>43573.5</v>
      </c>
      <c r="J1518" s="20">
        <v>1.7404166666666665</v>
      </c>
    </row>
    <row r="1519" spans="1:10" x14ac:dyDescent="0.25">
      <c r="A1519" s="16" t="s">
        <v>10290</v>
      </c>
      <c r="B1519" s="16" t="s">
        <v>212</v>
      </c>
      <c r="C1519" s="16" t="s">
        <v>3164</v>
      </c>
      <c r="D1519" s="16" t="s">
        <v>31</v>
      </c>
      <c r="E1519" s="16" t="s">
        <v>8</v>
      </c>
      <c r="F1519" s="16" t="s">
        <v>3180</v>
      </c>
      <c r="G1519" s="16" t="s">
        <v>8802</v>
      </c>
      <c r="H1519" s="19">
        <v>43571.319525462961</v>
      </c>
      <c r="I1519" s="19">
        <v>43573.5</v>
      </c>
      <c r="J1519" s="20">
        <v>1.7404166666666665</v>
      </c>
    </row>
    <row r="1520" spans="1:10" x14ac:dyDescent="0.25">
      <c r="A1520" s="16" t="s">
        <v>10291</v>
      </c>
      <c r="B1520" s="16" t="s">
        <v>3637</v>
      </c>
      <c r="C1520" s="16" t="s">
        <v>3166</v>
      </c>
      <c r="D1520" s="16" t="s">
        <v>30</v>
      </c>
      <c r="E1520" s="16" t="s">
        <v>38</v>
      </c>
      <c r="F1520" s="16" t="s">
        <v>3182</v>
      </c>
      <c r="G1520" s="16" t="s">
        <v>8802</v>
      </c>
      <c r="H1520" s="19">
        <v>43571.320520833331</v>
      </c>
      <c r="I1520" s="19">
        <v>43573.5</v>
      </c>
      <c r="J1520" s="20">
        <v>1.7404166666666665</v>
      </c>
    </row>
    <row r="1521" spans="1:10" x14ac:dyDescent="0.25">
      <c r="A1521" s="16" t="s">
        <v>10292</v>
      </c>
      <c r="B1521" s="16" t="s">
        <v>595</v>
      </c>
      <c r="C1521" s="16" t="s">
        <v>3166</v>
      </c>
      <c r="D1521" s="16" t="s">
        <v>43</v>
      </c>
      <c r="E1521" s="16" t="s">
        <v>39</v>
      </c>
      <c r="F1521" s="16" t="s">
        <v>3181</v>
      </c>
      <c r="G1521" s="16" t="s">
        <v>8802</v>
      </c>
      <c r="H1521" s="19">
        <v>43571.31962962963</v>
      </c>
      <c r="I1521" s="19">
        <v>43573.5</v>
      </c>
      <c r="J1521" s="20">
        <v>1.7404166666666665</v>
      </c>
    </row>
    <row r="1522" spans="1:10" x14ac:dyDescent="0.25">
      <c r="A1522" s="16" t="s">
        <v>10293</v>
      </c>
      <c r="B1522" s="16" t="s">
        <v>479</v>
      </c>
      <c r="C1522" s="16" t="s">
        <v>3166</v>
      </c>
      <c r="D1522" s="16" t="s">
        <v>32</v>
      </c>
      <c r="E1522" s="16" t="s">
        <v>14</v>
      </c>
      <c r="F1522" s="16" t="s">
        <v>3180</v>
      </c>
      <c r="G1522" s="16" t="s">
        <v>8802</v>
      </c>
      <c r="H1522" s="19">
        <v>43571.294699074075</v>
      </c>
      <c r="I1522" s="19">
        <v>43573.5</v>
      </c>
      <c r="J1522" s="20">
        <v>1.7404166666666665</v>
      </c>
    </row>
    <row r="1523" spans="1:10" x14ac:dyDescent="0.25">
      <c r="A1523" s="16" t="s">
        <v>10294</v>
      </c>
      <c r="B1523" s="16" t="s">
        <v>812</v>
      </c>
      <c r="C1523" s="16" t="s">
        <v>3166</v>
      </c>
      <c r="D1523" s="16" t="s">
        <v>43</v>
      </c>
      <c r="E1523" s="16" t="s">
        <v>34</v>
      </c>
      <c r="F1523" s="16" t="s">
        <v>3185</v>
      </c>
      <c r="G1523" s="16" t="s">
        <v>8802</v>
      </c>
      <c r="H1523" s="19">
        <v>43571.319907407407</v>
      </c>
      <c r="I1523" s="19">
        <v>43573.5</v>
      </c>
      <c r="J1523" s="20">
        <v>1.7404166666666665</v>
      </c>
    </row>
    <row r="1524" spans="1:10" x14ac:dyDescent="0.25">
      <c r="A1524" s="16" t="s">
        <v>10295</v>
      </c>
      <c r="B1524" s="16" t="s">
        <v>430</v>
      </c>
      <c r="C1524" s="16" t="s">
        <v>3166</v>
      </c>
      <c r="D1524" s="16" t="s">
        <v>32</v>
      </c>
      <c r="E1524" s="16" t="s">
        <v>14</v>
      </c>
      <c r="F1524" s="16" t="s">
        <v>3180</v>
      </c>
      <c r="G1524" s="16" t="s">
        <v>8802</v>
      </c>
      <c r="H1524" s="19">
        <v>43571.321030092593</v>
      </c>
      <c r="I1524" s="19">
        <v>43573.5</v>
      </c>
      <c r="J1524" s="20">
        <v>1.7404166666666665</v>
      </c>
    </row>
    <row r="1525" spans="1:10" x14ac:dyDescent="0.25">
      <c r="A1525" s="16" t="s">
        <v>10296</v>
      </c>
      <c r="B1525" s="16" t="s">
        <v>4063</v>
      </c>
      <c r="C1525" s="16" t="s">
        <v>3166</v>
      </c>
      <c r="D1525" s="16" t="s">
        <v>42</v>
      </c>
      <c r="E1525" s="16" t="s">
        <v>23</v>
      </c>
      <c r="F1525" s="16" t="s">
        <v>3183</v>
      </c>
      <c r="G1525" s="16" t="s">
        <v>8802</v>
      </c>
      <c r="H1525" s="19">
        <v>43571.468090277776</v>
      </c>
      <c r="I1525" s="19">
        <v>43573.5</v>
      </c>
      <c r="J1525" s="20">
        <v>1.7404166666666665</v>
      </c>
    </row>
    <row r="1526" spans="1:10" x14ac:dyDescent="0.25">
      <c r="A1526" s="16" t="s">
        <v>10297</v>
      </c>
      <c r="B1526" s="16" t="s">
        <v>698</v>
      </c>
      <c r="C1526" s="16" t="s">
        <v>3164</v>
      </c>
      <c r="D1526" s="16" t="s">
        <v>46</v>
      </c>
      <c r="E1526" s="16" t="s">
        <v>39</v>
      </c>
      <c r="F1526" s="16" t="s">
        <v>3181</v>
      </c>
      <c r="G1526" s="16" t="s">
        <v>8802</v>
      </c>
      <c r="H1526" s="19">
        <v>43571.364999999998</v>
      </c>
      <c r="I1526" s="19">
        <v>43573.5</v>
      </c>
      <c r="J1526" s="20">
        <v>1.7404166666666665</v>
      </c>
    </row>
    <row r="1527" spans="1:10" x14ac:dyDescent="0.25">
      <c r="A1527" s="16" t="s">
        <v>10298</v>
      </c>
      <c r="B1527" s="16" t="s">
        <v>3236</v>
      </c>
      <c r="C1527" s="16" t="s">
        <v>3166</v>
      </c>
      <c r="D1527" s="16" t="s">
        <v>42</v>
      </c>
      <c r="E1527" s="16" t="s">
        <v>23</v>
      </c>
      <c r="F1527" s="16" t="s">
        <v>3183</v>
      </c>
      <c r="G1527" s="16" t="s">
        <v>8802</v>
      </c>
      <c r="H1527" s="19">
        <v>43571.468530092592</v>
      </c>
      <c r="I1527" s="19">
        <v>43573.5</v>
      </c>
      <c r="J1527" s="20">
        <v>1.7404166666666665</v>
      </c>
    </row>
    <row r="1528" spans="1:10" x14ac:dyDescent="0.25">
      <c r="A1528" s="16" t="s">
        <v>10299</v>
      </c>
      <c r="B1528" s="16" t="s">
        <v>3538</v>
      </c>
      <c r="C1528" s="16" t="s">
        <v>3166</v>
      </c>
      <c r="D1528" s="16" t="s">
        <v>42</v>
      </c>
      <c r="E1528" s="16" t="s">
        <v>38</v>
      </c>
      <c r="F1528" s="16" t="s">
        <v>3182</v>
      </c>
      <c r="G1528" s="16" t="s">
        <v>8802</v>
      </c>
      <c r="H1528" s="19">
        <v>43571.321168981478</v>
      </c>
      <c r="I1528" s="19">
        <v>43573.5</v>
      </c>
      <c r="J1528" s="20">
        <v>1.7404166666666665</v>
      </c>
    </row>
    <row r="1529" spans="1:10" x14ac:dyDescent="0.25">
      <c r="A1529" s="16" t="s">
        <v>10300</v>
      </c>
      <c r="B1529" s="16" t="s">
        <v>140</v>
      </c>
      <c r="C1529" s="16" t="s">
        <v>3166</v>
      </c>
      <c r="D1529" s="16" t="s">
        <v>32</v>
      </c>
      <c r="E1529" s="16" t="s">
        <v>14</v>
      </c>
      <c r="F1529" s="16" t="s">
        <v>3180</v>
      </c>
      <c r="G1529" s="16" t="s">
        <v>8802</v>
      </c>
      <c r="H1529" s="19">
        <v>43571.381550925929</v>
      </c>
      <c r="I1529" s="19">
        <v>43573.5</v>
      </c>
      <c r="J1529" s="20">
        <v>1.7404166666666665</v>
      </c>
    </row>
    <row r="1530" spans="1:10" x14ac:dyDescent="0.25">
      <c r="A1530" s="16" t="s">
        <v>10301</v>
      </c>
      <c r="B1530" s="16" t="s">
        <v>301</v>
      </c>
      <c r="C1530" s="16" t="s">
        <v>3166</v>
      </c>
      <c r="D1530" s="16" t="s">
        <v>32</v>
      </c>
      <c r="E1530" s="16" t="s">
        <v>14</v>
      </c>
      <c r="F1530" s="16" t="s">
        <v>3180</v>
      </c>
      <c r="G1530" s="16" t="s">
        <v>8802</v>
      </c>
      <c r="H1530" s="19">
        <v>43571.423298611109</v>
      </c>
      <c r="I1530" s="19">
        <v>43573.5</v>
      </c>
      <c r="J1530" s="20">
        <v>1.7404166666666665</v>
      </c>
    </row>
    <row r="1531" spans="1:10" x14ac:dyDescent="0.25">
      <c r="A1531" s="16" t="s">
        <v>10302</v>
      </c>
      <c r="B1531" s="16" t="s">
        <v>3614</v>
      </c>
      <c r="C1531" s="16" t="s">
        <v>3166</v>
      </c>
      <c r="D1531" s="16" t="s">
        <v>42</v>
      </c>
      <c r="E1531" s="16" t="s">
        <v>23</v>
      </c>
      <c r="F1531" s="16" t="s">
        <v>3183</v>
      </c>
      <c r="G1531" s="16" t="s">
        <v>8802</v>
      </c>
      <c r="H1531" s="19">
        <v>43571.344201388885</v>
      </c>
      <c r="I1531" s="19">
        <v>43573.5</v>
      </c>
      <c r="J1531" s="20">
        <v>1.7404166666666665</v>
      </c>
    </row>
    <row r="1532" spans="1:10" x14ac:dyDescent="0.25">
      <c r="A1532" s="16" t="s">
        <v>10303</v>
      </c>
      <c r="B1532" s="16" t="s">
        <v>428</v>
      </c>
      <c r="C1532" s="16" t="s">
        <v>3164</v>
      </c>
      <c r="D1532" s="16" t="s">
        <v>7</v>
      </c>
      <c r="E1532" s="16" t="s">
        <v>9</v>
      </c>
      <c r="F1532" s="16" t="s">
        <v>3184</v>
      </c>
      <c r="G1532" s="16" t="s">
        <v>8802</v>
      </c>
      <c r="H1532" s="19">
        <v>43571.368576388886</v>
      </c>
      <c r="I1532" s="19">
        <v>43573.5</v>
      </c>
      <c r="J1532" s="20">
        <v>1.7404166666666665</v>
      </c>
    </row>
    <row r="1533" spans="1:10" x14ac:dyDescent="0.25">
      <c r="A1533" s="16" t="s">
        <v>10304</v>
      </c>
      <c r="B1533" s="16" t="s">
        <v>590</v>
      </c>
      <c r="C1533" s="16" t="s">
        <v>3166</v>
      </c>
      <c r="D1533" s="16" t="s">
        <v>31</v>
      </c>
      <c r="E1533" s="16" t="s">
        <v>9</v>
      </c>
      <c r="F1533" s="16" t="s">
        <v>3184</v>
      </c>
      <c r="G1533" s="16" t="s">
        <v>8802</v>
      </c>
      <c r="H1533" s="19">
        <v>43571.333240740743</v>
      </c>
      <c r="I1533" s="19">
        <v>43573.5</v>
      </c>
      <c r="J1533" s="20">
        <v>1.7404166666666665</v>
      </c>
    </row>
    <row r="1534" spans="1:10" x14ac:dyDescent="0.25">
      <c r="A1534" s="16" t="s">
        <v>10305</v>
      </c>
      <c r="B1534" s="16" t="s">
        <v>646</v>
      </c>
      <c r="C1534" s="16" t="s">
        <v>3164</v>
      </c>
      <c r="D1534" s="16" t="s">
        <v>20</v>
      </c>
      <c r="E1534" s="16" t="s">
        <v>14</v>
      </c>
      <c r="F1534" s="16" t="s">
        <v>3180</v>
      </c>
      <c r="G1534" s="16" t="s">
        <v>8802</v>
      </c>
      <c r="H1534" s="19">
        <v>43571.36859953704</v>
      </c>
      <c r="I1534" s="19">
        <v>43573.5</v>
      </c>
      <c r="J1534" s="20">
        <v>1.7404166666666665</v>
      </c>
    </row>
    <row r="1535" spans="1:10" x14ac:dyDescent="0.25">
      <c r="A1535" s="16" t="s">
        <v>10306</v>
      </c>
      <c r="B1535" s="16" t="s">
        <v>530</v>
      </c>
      <c r="C1535" s="16" t="s">
        <v>3166</v>
      </c>
      <c r="D1535" s="16" t="s">
        <v>16</v>
      </c>
      <c r="E1535" s="16" t="s">
        <v>24</v>
      </c>
      <c r="F1535" s="16" t="s">
        <v>3183</v>
      </c>
      <c r="G1535" s="16" t="s">
        <v>8802</v>
      </c>
      <c r="H1535" s="19">
        <v>43571.322141203702</v>
      </c>
      <c r="I1535" s="19">
        <v>43573.5</v>
      </c>
      <c r="J1535" s="20">
        <v>1.7404166666666665</v>
      </c>
    </row>
    <row r="1536" spans="1:10" x14ac:dyDescent="0.25">
      <c r="A1536" s="16" t="s">
        <v>10307</v>
      </c>
      <c r="B1536" s="16" t="s">
        <v>489</v>
      </c>
      <c r="C1536" s="16" t="s">
        <v>3166</v>
      </c>
      <c r="D1536" s="16" t="s">
        <v>32</v>
      </c>
      <c r="E1536" s="16" t="s">
        <v>14</v>
      </c>
      <c r="F1536" s="16" t="s">
        <v>3180</v>
      </c>
      <c r="G1536" s="16" t="s">
        <v>8802</v>
      </c>
      <c r="H1536" s="19">
        <v>43571.323530092595</v>
      </c>
      <c r="I1536" s="19">
        <v>43573.5</v>
      </c>
      <c r="J1536" s="20">
        <v>1.7404166666666665</v>
      </c>
    </row>
    <row r="1537" spans="1:10" x14ac:dyDescent="0.25">
      <c r="A1537" s="16" t="s">
        <v>10308</v>
      </c>
      <c r="B1537" s="16" t="s">
        <v>646</v>
      </c>
      <c r="C1537" s="16" t="s">
        <v>3166</v>
      </c>
      <c r="D1537" s="16" t="s">
        <v>32</v>
      </c>
      <c r="E1537" s="16" t="s">
        <v>14</v>
      </c>
      <c r="F1537" s="16" t="s">
        <v>3180</v>
      </c>
      <c r="G1537" s="16" t="s">
        <v>8802</v>
      </c>
      <c r="H1537" s="19">
        <v>43571.325798611113</v>
      </c>
      <c r="I1537" s="19">
        <v>43573.5</v>
      </c>
      <c r="J1537" s="20">
        <v>1.7404166666666665</v>
      </c>
    </row>
    <row r="1538" spans="1:10" x14ac:dyDescent="0.25">
      <c r="A1538" s="16" t="s">
        <v>10309</v>
      </c>
      <c r="B1538" s="16" t="s">
        <v>3621</v>
      </c>
      <c r="C1538" s="16" t="s">
        <v>3166</v>
      </c>
      <c r="D1538" s="16" t="s">
        <v>42</v>
      </c>
      <c r="E1538" s="16" t="s">
        <v>38</v>
      </c>
      <c r="F1538" s="16" t="s">
        <v>3182</v>
      </c>
      <c r="G1538" s="16" t="s">
        <v>8802</v>
      </c>
      <c r="H1538" s="19">
        <v>43571.429467592592</v>
      </c>
      <c r="I1538" s="19">
        <v>43573.5</v>
      </c>
      <c r="J1538" s="20">
        <v>1.7404166666666665</v>
      </c>
    </row>
    <row r="1539" spans="1:10" x14ac:dyDescent="0.25">
      <c r="A1539" s="16" t="s">
        <v>10310</v>
      </c>
      <c r="B1539" s="16" t="s">
        <v>739</v>
      </c>
      <c r="C1539" s="16" t="s">
        <v>3164</v>
      </c>
      <c r="D1539" s="16" t="s">
        <v>45</v>
      </c>
      <c r="E1539" s="16" t="s">
        <v>39</v>
      </c>
      <c r="F1539" s="16" t="s">
        <v>3181</v>
      </c>
      <c r="G1539" s="16" t="s">
        <v>8802</v>
      </c>
      <c r="H1539" s="19">
        <v>43571.474340277775</v>
      </c>
      <c r="I1539" s="19">
        <v>43573.5</v>
      </c>
      <c r="J1539" s="20">
        <v>1.7404166666666665</v>
      </c>
    </row>
    <row r="1540" spans="1:10" x14ac:dyDescent="0.25">
      <c r="A1540" s="16" t="s">
        <v>10311</v>
      </c>
      <c r="B1540" s="16" t="s">
        <v>573</v>
      </c>
      <c r="C1540" s="16" t="s">
        <v>3166</v>
      </c>
      <c r="D1540" s="16" t="s">
        <v>31</v>
      </c>
      <c r="E1540" s="16" t="s">
        <v>8</v>
      </c>
      <c r="F1540" s="16" t="s">
        <v>3180</v>
      </c>
      <c r="G1540" s="16" t="s">
        <v>8802</v>
      </c>
      <c r="H1540" s="19">
        <v>43571.431574074071</v>
      </c>
      <c r="I1540" s="19">
        <v>43573.5</v>
      </c>
      <c r="J1540" s="20">
        <v>1.7404166666666665</v>
      </c>
    </row>
    <row r="1541" spans="1:10" x14ac:dyDescent="0.25">
      <c r="A1541" s="16" t="s">
        <v>10312</v>
      </c>
      <c r="B1541" s="16" t="s">
        <v>736</v>
      </c>
      <c r="C1541" s="16" t="s">
        <v>3164</v>
      </c>
      <c r="D1541" s="16" t="s">
        <v>46</v>
      </c>
      <c r="E1541" s="16" t="s">
        <v>39</v>
      </c>
      <c r="F1541" s="16" t="s">
        <v>3181</v>
      </c>
      <c r="G1541" s="16" t="s">
        <v>8802</v>
      </c>
      <c r="H1541" s="19">
        <v>43571.475416666668</v>
      </c>
      <c r="I1541" s="19">
        <v>43573.5</v>
      </c>
      <c r="J1541" s="20">
        <v>1.7404166666666665</v>
      </c>
    </row>
    <row r="1542" spans="1:10" x14ac:dyDescent="0.25">
      <c r="A1542" s="16" t="s">
        <v>10313</v>
      </c>
      <c r="B1542" s="16" t="s">
        <v>3522</v>
      </c>
      <c r="C1542" s="16" t="s">
        <v>3166</v>
      </c>
      <c r="D1542" s="16" t="s">
        <v>42</v>
      </c>
      <c r="E1542" s="16" t="s">
        <v>38</v>
      </c>
      <c r="F1542" s="16" t="s">
        <v>3182</v>
      </c>
      <c r="G1542" s="16" t="s">
        <v>8802</v>
      </c>
      <c r="H1542" s="19">
        <v>43571.432986111111</v>
      </c>
      <c r="I1542" s="19">
        <v>43573.5</v>
      </c>
      <c r="J1542" s="20">
        <v>1.7404166666666665</v>
      </c>
    </row>
    <row r="1543" spans="1:10" x14ac:dyDescent="0.25">
      <c r="A1543" s="16" t="s">
        <v>10314</v>
      </c>
      <c r="B1543" s="16" t="s">
        <v>96</v>
      </c>
      <c r="C1543" s="16" t="s">
        <v>3166</v>
      </c>
      <c r="D1543" s="16" t="s">
        <v>21</v>
      </c>
      <c r="E1543" s="16" t="s">
        <v>8</v>
      </c>
      <c r="F1543" s="16" t="s">
        <v>3180</v>
      </c>
      <c r="G1543" s="16" t="s">
        <v>8802</v>
      </c>
      <c r="H1543" s="19">
        <v>43571.346516203703</v>
      </c>
      <c r="I1543" s="19">
        <v>43573.5</v>
      </c>
      <c r="J1543" s="20">
        <v>1.7404166666666665</v>
      </c>
    </row>
    <row r="1544" spans="1:10" x14ac:dyDescent="0.25">
      <c r="A1544" s="16" t="s">
        <v>10315</v>
      </c>
      <c r="B1544" s="16" t="s">
        <v>329</v>
      </c>
      <c r="C1544" s="16" t="s">
        <v>3166</v>
      </c>
      <c r="D1544" s="16" t="s">
        <v>32</v>
      </c>
      <c r="E1544" s="16" t="s">
        <v>14</v>
      </c>
      <c r="F1544" s="16" t="s">
        <v>3180</v>
      </c>
      <c r="G1544" s="16" t="s">
        <v>8802</v>
      </c>
      <c r="H1544" s="19">
        <v>43571.324282407404</v>
      </c>
      <c r="I1544" s="19">
        <v>43573.5</v>
      </c>
      <c r="J1544" s="20">
        <v>1.7404166666666665</v>
      </c>
    </row>
    <row r="1545" spans="1:10" x14ac:dyDescent="0.25">
      <c r="A1545" s="16" t="s">
        <v>10316</v>
      </c>
      <c r="B1545" s="16" t="s">
        <v>770</v>
      </c>
      <c r="C1545" s="16" t="s">
        <v>3166</v>
      </c>
      <c r="D1545" s="16" t="s">
        <v>32</v>
      </c>
      <c r="E1545" s="16" t="s">
        <v>14</v>
      </c>
      <c r="F1545" s="16" t="s">
        <v>3180</v>
      </c>
      <c r="G1545" s="16" t="s">
        <v>8802</v>
      </c>
      <c r="H1545" s="19">
        <v>43571.376319444447</v>
      </c>
      <c r="I1545" s="19">
        <v>43573.5</v>
      </c>
      <c r="J1545" s="20">
        <v>1.7404166666666665</v>
      </c>
    </row>
    <row r="1546" spans="1:10" x14ac:dyDescent="0.25">
      <c r="A1546" s="16" t="s">
        <v>10317</v>
      </c>
      <c r="B1546" s="16" t="s">
        <v>647</v>
      </c>
      <c r="C1546" s="16" t="s">
        <v>3166</v>
      </c>
      <c r="D1546" s="16" t="s">
        <v>44</v>
      </c>
      <c r="E1546" s="16" t="s">
        <v>39</v>
      </c>
      <c r="F1546" s="16" t="s">
        <v>3181</v>
      </c>
      <c r="G1546" s="16" t="s">
        <v>8802</v>
      </c>
      <c r="H1546" s="19">
        <v>43571.340312499997</v>
      </c>
      <c r="I1546" s="19">
        <v>43573.5</v>
      </c>
      <c r="J1546" s="20">
        <v>1.7404166666666665</v>
      </c>
    </row>
    <row r="1547" spans="1:10" x14ac:dyDescent="0.25">
      <c r="A1547" s="16" t="s">
        <v>10318</v>
      </c>
      <c r="B1547" s="16" t="s">
        <v>852</v>
      </c>
      <c r="C1547" s="16" t="s">
        <v>3166</v>
      </c>
      <c r="D1547" s="16" t="s">
        <v>11</v>
      </c>
      <c r="E1547" s="16" t="s">
        <v>27</v>
      </c>
      <c r="F1547" s="16" t="s">
        <v>3182</v>
      </c>
      <c r="G1547" s="16" t="s">
        <v>8802</v>
      </c>
      <c r="H1547" s="19">
        <v>43571.386932870373</v>
      </c>
      <c r="I1547" s="19">
        <v>43573.5</v>
      </c>
      <c r="J1547" s="20">
        <v>1.7404166666666665</v>
      </c>
    </row>
    <row r="1548" spans="1:10" x14ac:dyDescent="0.25">
      <c r="A1548" s="16" t="s">
        <v>10319</v>
      </c>
      <c r="B1548" s="16" t="s">
        <v>3678</v>
      </c>
      <c r="C1548" s="16" t="s">
        <v>3164</v>
      </c>
      <c r="D1548" s="16" t="s">
        <v>42</v>
      </c>
      <c r="E1548" s="16" t="s">
        <v>38</v>
      </c>
      <c r="F1548" s="16" t="s">
        <v>3182</v>
      </c>
      <c r="G1548" s="16" t="s">
        <v>8802</v>
      </c>
      <c r="H1548" s="19">
        <v>43571.340324074074</v>
      </c>
      <c r="I1548" s="19">
        <v>43573.5</v>
      </c>
      <c r="J1548" s="20">
        <v>1.7404166666666665</v>
      </c>
    </row>
    <row r="1549" spans="1:10" x14ac:dyDescent="0.25">
      <c r="A1549" s="16" t="s">
        <v>10320</v>
      </c>
      <c r="B1549" s="16" t="s">
        <v>410</v>
      </c>
      <c r="C1549" s="16" t="s">
        <v>3166</v>
      </c>
      <c r="D1549" s="16" t="s">
        <v>32</v>
      </c>
      <c r="E1549" s="16" t="s">
        <v>14</v>
      </c>
      <c r="F1549" s="16" t="s">
        <v>3180</v>
      </c>
      <c r="G1549" s="16" t="s">
        <v>8802</v>
      </c>
      <c r="H1549" s="19">
        <v>43571.322604166664</v>
      </c>
      <c r="I1549" s="19">
        <v>43573.5</v>
      </c>
      <c r="J1549" s="20">
        <v>1.7404166666666665</v>
      </c>
    </row>
    <row r="1550" spans="1:10" x14ac:dyDescent="0.25">
      <c r="A1550" s="16" t="s">
        <v>10321</v>
      </c>
      <c r="B1550" s="16" t="s">
        <v>873</v>
      </c>
      <c r="C1550" s="16" t="s">
        <v>3166</v>
      </c>
      <c r="D1550" s="16" t="s">
        <v>31</v>
      </c>
      <c r="E1550" s="16" t="s">
        <v>27</v>
      </c>
      <c r="F1550" s="16" t="s">
        <v>3182</v>
      </c>
      <c r="G1550" s="16" t="s">
        <v>8802</v>
      </c>
      <c r="H1550" s="19">
        <v>43571.324421296296</v>
      </c>
      <c r="I1550" s="19">
        <v>43573.5</v>
      </c>
      <c r="J1550" s="20">
        <v>1.7404166666666665</v>
      </c>
    </row>
    <row r="1551" spans="1:10" x14ac:dyDescent="0.25">
      <c r="A1551" s="16" t="s">
        <v>10322</v>
      </c>
      <c r="B1551" s="16" t="s">
        <v>547</v>
      </c>
      <c r="C1551" s="16" t="s">
        <v>3164</v>
      </c>
      <c r="D1551" s="16" t="s">
        <v>31</v>
      </c>
      <c r="E1551" s="16" t="s">
        <v>10</v>
      </c>
      <c r="F1551" s="16" t="s">
        <v>3182</v>
      </c>
      <c r="G1551" s="16" t="s">
        <v>8802</v>
      </c>
      <c r="H1551" s="19">
        <v>43571.347974537035</v>
      </c>
      <c r="I1551" s="19">
        <v>43573.5</v>
      </c>
      <c r="J1551" s="20">
        <v>1.7404166666666665</v>
      </c>
    </row>
    <row r="1552" spans="1:10" x14ac:dyDescent="0.25">
      <c r="A1552" s="16" t="s">
        <v>10323</v>
      </c>
      <c r="B1552" s="16" t="s">
        <v>4050</v>
      </c>
      <c r="C1552" s="16" t="s">
        <v>3166</v>
      </c>
      <c r="D1552" s="16" t="s">
        <v>42</v>
      </c>
      <c r="E1552" s="16" t="s">
        <v>38</v>
      </c>
      <c r="F1552" s="16" t="s">
        <v>3182</v>
      </c>
      <c r="G1552" s="16" t="s">
        <v>8802</v>
      </c>
      <c r="H1552" s="19">
        <v>43571.445590277777</v>
      </c>
      <c r="I1552" s="19">
        <v>43573.5</v>
      </c>
      <c r="J1552" s="20">
        <v>1.7404166666666665</v>
      </c>
    </row>
    <row r="1553" spans="1:10" x14ac:dyDescent="0.25">
      <c r="A1553" s="16" t="s">
        <v>10324</v>
      </c>
      <c r="B1553" s="16" t="s">
        <v>239</v>
      </c>
      <c r="C1553" s="16" t="s">
        <v>3166</v>
      </c>
      <c r="D1553" s="16" t="s">
        <v>31</v>
      </c>
      <c r="E1553" s="16" t="s">
        <v>9</v>
      </c>
      <c r="F1553" s="16" t="s">
        <v>3184</v>
      </c>
      <c r="G1553" s="16" t="s">
        <v>8802</v>
      </c>
      <c r="H1553" s="19">
        <v>43571.389849537038</v>
      </c>
      <c r="I1553" s="19">
        <v>43573.5</v>
      </c>
      <c r="J1553" s="20">
        <v>1.7404166666666665</v>
      </c>
    </row>
    <row r="1554" spans="1:10" x14ac:dyDescent="0.25">
      <c r="A1554" s="16" t="s">
        <v>10325</v>
      </c>
      <c r="B1554" s="16" t="s">
        <v>707</v>
      </c>
      <c r="C1554" s="16" t="s">
        <v>3164</v>
      </c>
      <c r="D1554" s="16" t="s">
        <v>43</v>
      </c>
      <c r="E1554" s="16" t="s">
        <v>39</v>
      </c>
      <c r="F1554" s="16" t="s">
        <v>3181</v>
      </c>
      <c r="G1554" s="16" t="s">
        <v>8802</v>
      </c>
      <c r="H1554" s="19">
        <v>43571.446377314816</v>
      </c>
      <c r="I1554" s="19">
        <v>43573.5</v>
      </c>
      <c r="J1554" s="20">
        <v>1.7404166666666665</v>
      </c>
    </row>
    <row r="1555" spans="1:10" x14ac:dyDescent="0.25">
      <c r="A1555" s="16" t="s">
        <v>10326</v>
      </c>
      <c r="B1555" s="16" t="s">
        <v>3948</v>
      </c>
      <c r="C1555" s="16" t="s">
        <v>3166</v>
      </c>
      <c r="D1555" s="16" t="s">
        <v>31</v>
      </c>
      <c r="E1555" s="16" t="s">
        <v>23</v>
      </c>
      <c r="F1555" s="16" t="s">
        <v>3183</v>
      </c>
      <c r="G1555" s="16" t="s">
        <v>8802</v>
      </c>
      <c r="H1555" s="19">
        <v>43571.326574074075</v>
      </c>
      <c r="I1555" s="19">
        <v>43573.5</v>
      </c>
      <c r="J1555" s="20">
        <v>1.7404166666666665</v>
      </c>
    </row>
    <row r="1556" spans="1:10" x14ac:dyDescent="0.25">
      <c r="A1556" s="16" t="s">
        <v>10327</v>
      </c>
      <c r="B1556" s="16" t="s">
        <v>878</v>
      </c>
      <c r="C1556" s="16" t="s">
        <v>3164</v>
      </c>
      <c r="D1556" s="16" t="s">
        <v>44</v>
      </c>
      <c r="E1556" s="16" t="s">
        <v>39</v>
      </c>
      <c r="F1556" s="16" t="s">
        <v>3181</v>
      </c>
      <c r="G1556" s="16" t="s">
        <v>8802</v>
      </c>
      <c r="H1556" s="19">
        <v>43571.372118055559</v>
      </c>
      <c r="I1556" s="19">
        <v>43573.5</v>
      </c>
      <c r="J1556" s="20">
        <v>1.7404166666666665</v>
      </c>
    </row>
    <row r="1557" spans="1:10" x14ac:dyDescent="0.25">
      <c r="A1557" s="16" t="s">
        <v>10328</v>
      </c>
      <c r="B1557" s="16" t="s">
        <v>277</v>
      </c>
      <c r="C1557" s="16" t="s">
        <v>3166</v>
      </c>
      <c r="D1557" s="16" t="s">
        <v>31</v>
      </c>
      <c r="E1557" s="16" t="s">
        <v>14</v>
      </c>
      <c r="F1557" s="16" t="s">
        <v>3180</v>
      </c>
      <c r="G1557" s="16" t="s">
        <v>8802</v>
      </c>
      <c r="H1557" s="19">
        <v>43571.39466435185</v>
      </c>
      <c r="I1557" s="19">
        <v>43573.5</v>
      </c>
      <c r="J1557" s="20">
        <v>1.7404166666666665</v>
      </c>
    </row>
    <row r="1558" spans="1:10" x14ac:dyDescent="0.25">
      <c r="A1558" s="16" t="s">
        <v>10329</v>
      </c>
      <c r="B1558" s="16" t="s">
        <v>910</v>
      </c>
      <c r="C1558" s="16" t="s">
        <v>3166</v>
      </c>
      <c r="D1558" s="16" t="s">
        <v>42</v>
      </c>
      <c r="E1558" s="16" t="s">
        <v>34</v>
      </c>
      <c r="F1558" s="16" t="s">
        <v>3185</v>
      </c>
      <c r="G1558" s="16" t="s">
        <v>8802</v>
      </c>
      <c r="H1558" s="19">
        <v>43571.321712962963</v>
      </c>
      <c r="I1558" s="19">
        <v>43573.5</v>
      </c>
      <c r="J1558" s="20">
        <v>1.7404166666666665</v>
      </c>
    </row>
    <row r="1559" spans="1:10" x14ac:dyDescent="0.25">
      <c r="A1559" s="16" t="s">
        <v>10330</v>
      </c>
      <c r="B1559" s="16" t="s">
        <v>375</v>
      </c>
      <c r="C1559" s="16" t="s">
        <v>3164</v>
      </c>
      <c r="D1559" s="16" t="s">
        <v>42</v>
      </c>
      <c r="E1559" s="16" t="s">
        <v>34</v>
      </c>
      <c r="F1559" s="16" t="s">
        <v>3185</v>
      </c>
      <c r="G1559" s="16" t="s">
        <v>8802</v>
      </c>
      <c r="H1559" s="19">
        <v>43571.485277777778</v>
      </c>
      <c r="I1559" s="19">
        <v>43573.5</v>
      </c>
      <c r="J1559" s="20">
        <v>1.7404166666666665</v>
      </c>
    </row>
    <row r="1560" spans="1:10" x14ac:dyDescent="0.25">
      <c r="A1560" s="16" t="s">
        <v>10331</v>
      </c>
      <c r="B1560" s="16" t="s">
        <v>585</v>
      </c>
      <c r="C1560" s="16" t="s">
        <v>3164</v>
      </c>
      <c r="D1560" s="16" t="s">
        <v>31</v>
      </c>
      <c r="E1560" s="16" t="s">
        <v>13</v>
      </c>
      <c r="F1560" s="16" t="s">
        <v>3181</v>
      </c>
      <c r="G1560" s="16" t="s">
        <v>8802</v>
      </c>
      <c r="H1560" s="19">
        <v>43571.375023148146</v>
      </c>
      <c r="I1560" s="19">
        <v>43573.5</v>
      </c>
      <c r="J1560" s="20">
        <v>1.7404166666666665</v>
      </c>
    </row>
    <row r="1561" spans="1:10" x14ac:dyDescent="0.25">
      <c r="A1561" s="16" t="s">
        <v>10332</v>
      </c>
      <c r="B1561" s="16" t="s">
        <v>495</v>
      </c>
      <c r="C1561" s="16" t="s">
        <v>3164</v>
      </c>
      <c r="D1561" s="16" t="s">
        <v>43</v>
      </c>
      <c r="E1561" s="16" t="s">
        <v>39</v>
      </c>
      <c r="F1561" s="16" t="s">
        <v>3181</v>
      </c>
      <c r="G1561" s="16" t="s">
        <v>8802</v>
      </c>
      <c r="H1561" s="19">
        <v>43571.350694444445</v>
      </c>
      <c r="I1561" s="19">
        <v>43573.5</v>
      </c>
      <c r="J1561" s="20">
        <v>1.7404166666666665</v>
      </c>
    </row>
    <row r="1562" spans="1:10" x14ac:dyDescent="0.25">
      <c r="A1562" s="16" t="s">
        <v>10333</v>
      </c>
      <c r="B1562" s="16" t="s">
        <v>763</v>
      </c>
      <c r="C1562" s="16" t="s">
        <v>3166</v>
      </c>
      <c r="D1562" s="16" t="s">
        <v>32</v>
      </c>
      <c r="E1562" s="16" t="s">
        <v>14</v>
      </c>
      <c r="F1562" s="16" t="s">
        <v>3180</v>
      </c>
      <c r="G1562" s="16" t="s">
        <v>8802</v>
      </c>
      <c r="H1562" s="19">
        <v>43571.457465277781</v>
      </c>
      <c r="I1562" s="19">
        <v>43573.5</v>
      </c>
      <c r="J1562" s="20">
        <v>1.7404166666666665</v>
      </c>
    </row>
    <row r="1563" spans="1:10" x14ac:dyDescent="0.25">
      <c r="A1563" s="16" t="s">
        <v>10334</v>
      </c>
      <c r="B1563" s="16" t="s">
        <v>483</v>
      </c>
      <c r="C1563" s="16" t="s">
        <v>3166</v>
      </c>
      <c r="D1563" s="16" t="s">
        <v>31</v>
      </c>
      <c r="E1563" s="16" t="s">
        <v>27</v>
      </c>
      <c r="F1563" s="16" t="s">
        <v>3182</v>
      </c>
      <c r="G1563" s="16" t="s">
        <v>8802</v>
      </c>
      <c r="H1563" s="19">
        <v>43571.491064814814</v>
      </c>
      <c r="I1563" s="19">
        <v>43573.5</v>
      </c>
      <c r="J1563" s="20">
        <v>1.7404166666666665</v>
      </c>
    </row>
    <row r="1564" spans="1:10" x14ac:dyDescent="0.25">
      <c r="A1564" s="16" t="s">
        <v>10335</v>
      </c>
      <c r="B1564" s="16" t="s">
        <v>365</v>
      </c>
      <c r="C1564" s="16" t="s">
        <v>3164</v>
      </c>
      <c r="D1564" s="16" t="s">
        <v>21</v>
      </c>
      <c r="E1564" s="16" t="s">
        <v>8</v>
      </c>
      <c r="F1564" s="16" t="s">
        <v>3180</v>
      </c>
      <c r="G1564" s="16" t="s">
        <v>8802</v>
      </c>
      <c r="H1564" s="19">
        <v>43571.37641203704</v>
      </c>
      <c r="I1564" s="19">
        <v>43573.5</v>
      </c>
      <c r="J1564" s="20">
        <v>1.7404166666666665</v>
      </c>
    </row>
    <row r="1565" spans="1:10" x14ac:dyDescent="0.25">
      <c r="A1565" s="16" t="s">
        <v>10336</v>
      </c>
      <c r="B1565" s="16" t="s">
        <v>3723</v>
      </c>
      <c r="C1565" s="16" t="s">
        <v>3164</v>
      </c>
      <c r="D1565" s="16" t="s">
        <v>31</v>
      </c>
      <c r="E1565" s="16" t="s">
        <v>23</v>
      </c>
      <c r="F1565" s="16" t="s">
        <v>3183</v>
      </c>
      <c r="G1565" s="16" t="s">
        <v>8802</v>
      </c>
      <c r="H1565" s="19">
        <v>43571.492210648146</v>
      </c>
      <c r="I1565" s="19">
        <v>43573.5</v>
      </c>
      <c r="J1565" s="20">
        <v>1.7404166666666665</v>
      </c>
    </row>
    <row r="1566" spans="1:10" x14ac:dyDescent="0.25">
      <c r="A1566" s="16" t="s">
        <v>10337</v>
      </c>
      <c r="B1566" s="16" t="s">
        <v>685</v>
      </c>
      <c r="C1566" s="16" t="s">
        <v>3166</v>
      </c>
      <c r="D1566" s="16" t="s">
        <v>42</v>
      </c>
      <c r="E1566" s="16" t="s">
        <v>24</v>
      </c>
      <c r="F1566" s="16" t="s">
        <v>3183</v>
      </c>
      <c r="G1566" s="16" t="s">
        <v>8802</v>
      </c>
      <c r="H1566" s="19">
        <v>43571.320868055554</v>
      </c>
      <c r="I1566" s="19">
        <v>43573.5</v>
      </c>
      <c r="J1566" s="20">
        <v>1.7404166666666665</v>
      </c>
    </row>
    <row r="1567" spans="1:10" x14ac:dyDescent="0.25">
      <c r="A1567" s="16" t="s">
        <v>10338</v>
      </c>
      <c r="B1567" s="16" t="s">
        <v>3524</v>
      </c>
      <c r="C1567" s="16" t="s">
        <v>3166</v>
      </c>
      <c r="D1567" s="16" t="s">
        <v>42</v>
      </c>
      <c r="E1567" s="16" t="s">
        <v>38</v>
      </c>
      <c r="F1567" s="16" t="s">
        <v>3182</v>
      </c>
      <c r="G1567" s="16" t="s">
        <v>8802</v>
      </c>
      <c r="H1567" s="19">
        <v>43571.49318287037</v>
      </c>
      <c r="I1567" s="19">
        <v>43573.5</v>
      </c>
      <c r="J1567" s="20">
        <v>1.7404166666666665</v>
      </c>
    </row>
    <row r="1568" spans="1:10" x14ac:dyDescent="0.25">
      <c r="A1568" s="16" t="s">
        <v>10339</v>
      </c>
      <c r="B1568" s="16" t="s">
        <v>687</v>
      </c>
      <c r="C1568" s="16" t="s">
        <v>3164</v>
      </c>
      <c r="D1568" s="16" t="s">
        <v>29</v>
      </c>
      <c r="E1568" s="16" t="s">
        <v>24</v>
      </c>
      <c r="F1568" s="16" t="s">
        <v>3183</v>
      </c>
      <c r="G1568" s="16" t="s">
        <v>8802</v>
      </c>
      <c r="H1568" s="19">
        <v>43571.343275462961</v>
      </c>
      <c r="I1568" s="19">
        <v>43573.5</v>
      </c>
      <c r="J1568" s="20">
        <v>1.7404166666666665</v>
      </c>
    </row>
    <row r="1569" spans="1:10" x14ac:dyDescent="0.25">
      <c r="A1569" s="16" t="s">
        <v>10340</v>
      </c>
      <c r="B1569" s="16" t="s">
        <v>654</v>
      </c>
      <c r="C1569" s="16" t="s">
        <v>3164</v>
      </c>
      <c r="D1569" s="16" t="s">
        <v>42</v>
      </c>
      <c r="E1569" s="16" t="s">
        <v>24</v>
      </c>
      <c r="F1569" s="16" t="s">
        <v>3183</v>
      </c>
      <c r="G1569" s="16" t="s">
        <v>8802</v>
      </c>
      <c r="H1569" s="19">
        <v>43571.495300925926</v>
      </c>
      <c r="I1569" s="19">
        <v>43573.5</v>
      </c>
      <c r="J1569" s="20">
        <v>1.7404166666666665</v>
      </c>
    </row>
    <row r="1570" spans="1:10" x14ac:dyDescent="0.25">
      <c r="A1570" s="16" t="s">
        <v>10341</v>
      </c>
      <c r="B1570" s="16" t="s">
        <v>664</v>
      </c>
      <c r="C1570" s="16" t="s">
        <v>3166</v>
      </c>
      <c r="D1570" s="16" t="s">
        <v>32</v>
      </c>
      <c r="E1570" s="16" t="s">
        <v>14</v>
      </c>
      <c r="F1570" s="16" t="s">
        <v>3180</v>
      </c>
      <c r="G1570" s="16" t="s">
        <v>8802</v>
      </c>
      <c r="H1570" s="19">
        <v>43571.321956018517</v>
      </c>
      <c r="I1570" s="19">
        <v>43573.5</v>
      </c>
      <c r="J1570" s="20">
        <v>1.7404166666666665</v>
      </c>
    </row>
    <row r="1571" spans="1:10" x14ac:dyDescent="0.25">
      <c r="A1571" s="16" t="s">
        <v>10342</v>
      </c>
      <c r="B1571" s="16" t="s">
        <v>151</v>
      </c>
      <c r="C1571" s="16" t="s">
        <v>3166</v>
      </c>
      <c r="D1571" s="16" t="s">
        <v>42</v>
      </c>
      <c r="E1571" s="16" t="s">
        <v>35</v>
      </c>
      <c r="F1571" s="16" t="s">
        <v>3183</v>
      </c>
      <c r="G1571" s="16" t="s">
        <v>8802</v>
      </c>
      <c r="H1571" s="19">
        <v>43571.334976851853</v>
      </c>
      <c r="I1571" s="19">
        <v>43573.5</v>
      </c>
      <c r="J1571" s="20">
        <v>1.7404166666666665</v>
      </c>
    </row>
    <row r="1572" spans="1:10" x14ac:dyDescent="0.25">
      <c r="A1572" s="16" t="s">
        <v>10343</v>
      </c>
      <c r="B1572" s="16" t="s">
        <v>302</v>
      </c>
      <c r="C1572" s="16" t="s">
        <v>3166</v>
      </c>
      <c r="D1572" s="16" t="s">
        <v>32</v>
      </c>
      <c r="E1572" s="16" t="s">
        <v>14</v>
      </c>
      <c r="F1572" s="16" t="s">
        <v>3180</v>
      </c>
      <c r="G1572" s="16" t="s">
        <v>8802</v>
      </c>
      <c r="H1572" s="19">
        <v>43571.467314814814</v>
      </c>
      <c r="I1572" s="19">
        <v>43573.5</v>
      </c>
      <c r="J1572" s="20">
        <v>1.7404166666666665</v>
      </c>
    </row>
    <row r="1573" spans="1:10" x14ac:dyDescent="0.25">
      <c r="A1573" s="16" t="s">
        <v>10344</v>
      </c>
      <c r="B1573" s="16" t="s">
        <v>259</v>
      </c>
      <c r="C1573" s="16" t="s">
        <v>3166</v>
      </c>
      <c r="D1573" s="16" t="s">
        <v>31</v>
      </c>
      <c r="E1573" s="16" t="s">
        <v>22</v>
      </c>
      <c r="F1573" s="16" t="s">
        <v>3182</v>
      </c>
      <c r="G1573" s="16" t="s">
        <v>8802</v>
      </c>
      <c r="H1573" s="19">
        <v>43571.496712962966</v>
      </c>
      <c r="I1573" s="19">
        <v>43573.5</v>
      </c>
      <c r="J1573" s="20">
        <v>1.7404166666666665</v>
      </c>
    </row>
    <row r="1574" spans="1:10" x14ac:dyDescent="0.25">
      <c r="A1574" s="16" t="s">
        <v>10345</v>
      </c>
      <c r="B1574" s="16" t="s">
        <v>272</v>
      </c>
      <c r="C1574" s="16" t="s">
        <v>3164</v>
      </c>
      <c r="D1574" s="16" t="s">
        <v>31</v>
      </c>
      <c r="E1574" s="16" t="s">
        <v>10</v>
      </c>
      <c r="F1574" s="16" t="s">
        <v>3182</v>
      </c>
      <c r="G1574" s="16" t="s">
        <v>8802</v>
      </c>
      <c r="H1574" s="19">
        <v>43571.322939814818</v>
      </c>
      <c r="I1574" s="19">
        <v>43573.5</v>
      </c>
      <c r="J1574" s="20">
        <v>1.7404166666666665</v>
      </c>
    </row>
    <row r="1575" spans="1:10" x14ac:dyDescent="0.25">
      <c r="A1575" s="16" t="s">
        <v>10346</v>
      </c>
      <c r="B1575" s="16" t="s">
        <v>401</v>
      </c>
      <c r="C1575" s="16" t="s">
        <v>3166</v>
      </c>
      <c r="D1575" s="16" t="s">
        <v>32</v>
      </c>
      <c r="E1575" s="16" t="s">
        <v>14</v>
      </c>
      <c r="F1575" s="16" t="s">
        <v>3180</v>
      </c>
      <c r="G1575" s="16" t="s">
        <v>8802</v>
      </c>
      <c r="H1575" s="19">
        <v>43571.499791666669</v>
      </c>
      <c r="I1575" s="19">
        <v>43573.5</v>
      </c>
      <c r="J1575" s="20">
        <v>1.7404166666666665</v>
      </c>
    </row>
    <row r="1576" spans="1:10" x14ac:dyDescent="0.25">
      <c r="A1576" s="16" t="s">
        <v>10347</v>
      </c>
      <c r="B1576" s="16" t="s">
        <v>3941</v>
      </c>
      <c r="C1576" s="16" t="s">
        <v>3164</v>
      </c>
      <c r="D1576" s="16" t="s">
        <v>42</v>
      </c>
      <c r="E1576" s="16" t="s">
        <v>38</v>
      </c>
      <c r="F1576" s="16" t="s">
        <v>3182</v>
      </c>
      <c r="G1576" s="16" t="s">
        <v>8802</v>
      </c>
      <c r="H1576" s="19">
        <v>43571.323055555556</v>
      </c>
      <c r="I1576" s="19">
        <v>43573.5</v>
      </c>
      <c r="J1576" s="20">
        <v>1.7404166666666665</v>
      </c>
    </row>
    <row r="1577" spans="1:10" x14ac:dyDescent="0.25">
      <c r="A1577" s="16" t="s">
        <v>10348</v>
      </c>
      <c r="B1577" s="16" t="s">
        <v>3732</v>
      </c>
      <c r="C1577" s="16" t="s">
        <v>3164</v>
      </c>
      <c r="D1577" s="16" t="s">
        <v>42</v>
      </c>
      <c r="E1577" s="16" t="s">
        <v>38</v>
      </c>
      <c r="F1577" s="16" t="s">
        <v>3182</v>
      </c>
      <c r="G1577" s="16" t="s">
        <v>8802</v>
      </c>
      <c r="H1577" s="19">
        <v>43571.396377314813</v>
      </c>
      <c r="I1577" s="19">
        <v>43573.5</v>
      </c>
      <c r="J1577" s="20">
        <v>1.7404166666666665</v>
      </c>
    </row>
    <row r="1578" spans="1:10" x14ac:dyDescent="0.25">
      <c r="A1578" s="16" t="s">
        <v>10349</v>
      </c>
      <c r="B1578" s="16" t="s">
        <v>816</v>
      </c>
      <c r="C1578" s="16" t="s">
        <v>3166</v>
      </c>
      <c r="D1578" s="16" t="s">
        <v>43</v>
      </c>
      <c r="E1578" s="16" t="s">
        <v>39</v>
      </c>
      <c r="F1578" s="16" t="s">
        <v>3181</v>
      </c>
      <c r="G1578" s="16" t="s">
        <v>8802</v>
      </c>
      <c r="H1578" s="19">
        <v>43571.323379629626</v>
      </c>
      <c r="I1578" s="19">
        <v>43573.5</v>
      </c>
      <c r="J1578" s="20">
        <v>1.7404166666666665</v>
      </c>
    </row>
    <row r="1579" spans="1:10" x14ac:dyDescent="0.25">
      <c r="A1579" s="16" t="s">
        <v>10350</v>
      </c>
      <c r="B1579" s="16" t="s">
        <v>364</v>
      </c>
      <c r="C1579" s="16" t="s">
        <v>3166</v>
      </c>
      <c r="D1579" s="16" t="s">
        <v>31</v>
      </c>
      <c r="E1579" s="16" t="s">
        <v>14</v>
      </c>
      <c r="F1579" s="16" t="s">
        <v>3180</v>
      </c>
      <c r="G1579" s="16" t="s">
        <v>8802</v>
      </c>
      <c r="H1579" s="19">
        <v>43571.397453703707</v>
      </c>
      <c r="I1579" s="19">
        <v>43573.5</v>
      </c>
      <c r="J1579" s="20">
        <v>1.7404166666666665</v>
      </c>
    </row>
    <row r="1580" spans="1:10" x14ac:dyDescent="0.25">
      <c r="A1580" s="16" t="s">
        <v>10351</v>
      </c>
      <c r="B1580" s="16" t="s">
        <v>689</v>
      </c>
      <c r="C1580" s="16" t="s">
        <v>3166</v>
      </c>
      <c r="D1580" s="16" t="s">
        <v>42</v>
      </c>
      <c r="E1580" s="16" t="s">
        <v>24</v>
      </c>
      <c r="F1580" s="16" t="s">
        <v>3183</v>
      </c>
      <c r="G1580" s="16" t="s">
        <v>8802</v>
      </c>
      <c r="H1580" s="19">
        <v>43571.321192129632</v>
      </c>
      <c r="I1580" s="19">
        <v>43573.5</v>
      </c>
      <c r="J1580" s="20">
        <v>1.7404166666666665</v>
      </c>
    </row>
    <row r="1581" spans="1:10" x14ac:dyDescent="0.25">
      <c r="A1581" s="16" t="s">
        <v>10352</v>
      </c>
      <c r="B1581" s="16" t="s">
        <v>347</v>
      </c>
      <c r="C1581" s="16" t="s">
        <v>3166</v>
      </c>
      <c r="D1581" s="16" t="s">
        <v>21</v>
      </c>
      <c r="E1581" s="16" t="s">
        <v>9</v>
      </c>
      <c r="F1581" s="16" t="s">
        <v>3184</v>
      </c>
      <c r="G1581" s="16" t="s">
        <v>8802</v>
      </c>
      <c r="H1581" s="19">
        <v>43571.397604166668</v>
      </c>
      <c r="I1581" s="19">
        <v>43573.5</v>
      </c>
      <c r="J1581" s="20">
        <v>1.7404166666666665</v>
      </c>
    </row>
    <row r="1582" spans="1:10" x14ac:dyDescent="0.25">
      <c r="A1582" s="16" t="s">
        <v>10353</v>
      </c>
      <c r="B1582" s="16" t="s">
        <v>825</v>
      </c>
      <c r="C1582" s="16" t="s">
        <v>3166</v>
      </c>
      <c r="D1582" s="16" t="s">
        <v>43</v>
      </c>
      <c r="E1582" s="16" t="s">
        <v>39</v>
      </c>
      <c r="F1582" s="16" t="s">
        <v>3181</v>
      </c>
      <c r="G1582" s="16" t="s">
        <v>8802</v>
      </c>
      <c r="H1582" s="19">
        <v>43571.340196759258</v>
      </c>
      <c r="I1582" s="19">
        <v>43573.5</v>
      </c>
      <c r="J1582" s="20">
        <v>1.7404166666666665</v>
      </c>
    </row>
    <row r="1583" spans="1:10" x14ac:dyDescent="0.25">
      <c r="A1583" s="16" t="s">
        <v>10354</v>
      </c>
      <c r="B1583" s="16" t="s">
        <v>378</v>
      </c>
      <c r="C1583" s="16" t="s">
        <v>3164</v>
      </c>
      <c r="D1583" s="16" t="s">
        <v>31</v>
      </c>
      <c r="E1583" s="16" t="s">
        <v>8</v>
      </c>
      <c r="F1583" s="16" t="s">
        <v>3180</v>
      </c>
      <c r="G1583" s="16" t="s">
        <v>8802</v>
      </c>
      <c r="H1583" s="19">
        <v>43571.396556712964</v>
      </c>
      <c r="I1583" s="19">
        <v>43573.5</v>
      </c>
      <c r="J1583" s="20">
        <v>1.7404166666666665</v>
      </c>
    </row>
    <row r="1584" spans="1:10" x14ac:dyDescent="0.25">
      <c r="A1584" s="16" t="s">
        <v>10355</v>
      </c>
      <c r="B1584" s="16" t="s">
        <v>358</v>
      </c>
      <c r="C1584" s="16" t="s">
        <v>3164</v>
      </c>
      <c r="D1584" s="16" t="s">
        <v>31</v>
      </c>
      <c r="E1584" s="16" t="s">
        <v>14</v>
      </c>
      <c r="F1584" s="16" t="s">
        <v>3180</v>
      </c>
      <c r="G1584" s="16" t="s">
        <v>8802</v>
      </c>
      <c r="H1584" s="19">
        <v>43571.370034722226</v>
      </c>
      <c r="I1584" s="19">
        <v>43573.5</v>
      </c>
      <c r="J1584" s="20">
        <v>1.7404166666666665</v>
      </c>
    </row>
    <row r="1585" spans="1:10" x14ac:dyDescent="0.25">
      <c r="A1585" s="16" t="s">
        <v>10356</v>
      </c>
      <c r="B1585" s="16" t="s">
        <v>766</v>
      </c>
      <c r="C1585" s="16" t="s">
        <v>3166</v>
      </c>
      <c r="D1585" s="16" t="s">
        <v>31</v>
      </c>
      <c r="E1585" s="16" t="s">
        <v>9</v>
      </c>
      <c r="F1585" s="16" t="s">
        <v>3184</v>
      </c>
      <c r="G1585" s="16" t="s">
        <v>8802</v>
      </c>
      <c r="H1585" s="19">
        <v>43571.398460648146</v>
      </c>
      <c r="I1585" s="19">
        <v>43573.5</v>
      </c>
      <c r="J1585" s="20">
        <v>1.7404166666666665</v>
      </c>
    </row>
    <row r="1586" spans="1:10" x14ac:dyDescent="0.25">
      <c r="A1586" s="16" t="s">
        <v>10357</v>
      </c>
      <c r="B1586" s="16" t="s">
        <v>824</v>
      </c>
      <c r="C1586" s="16" t="s">
        <v>3164</v>
      </c>
      <c r="D1586" s="16" t="s">
        <v>31</v>
      </c>
      <c r="E1586" s="16" t="s">
        <v>13</v>
      </c>
      <c r="F1586" s="16" t="s">
        <v>3181</v>
      </c>
      <c r="G1586" s="16" t="s">
        <v>8802</v>
      </c>
      <c r="H1586" s="19">
        <v>43571.444328703707</v>
      </c>
      <c r="I1586" s="19">
        <v>43573.5</v>
      </c>
      <c r="J1586" s="20">
        <v>1.7404166666666665</v>
      </c>
    </row>
    <row r="1587" spans="1:10" x14ac:dyDescent="0.25">
      <c r="A1587" s="16" t="s">
        <v>10358</v>
      </c>
      <c r="B1587" s="16" t="s">
        <v>3967</v>
      </c>
      <c r="C1587" s="16" t="s">
        <v>3164</v>
      </c>
      <c r="D1587" s="16" t="s">
        <v>42</v>
      </c>
      <c r="E1587" s="16" t="s">
        <v>23</v>
      </c>
      <c r="F1587" s="16" t="s">
        <v>3183</v>
      </c>
      <c r="G1587" s="16" t="s">
        <v>8802</v>
      </c>
      <c r="H1587" s="19">
        <v>43571.335289351853</v>
      </c>
      <c r="I1587" s="19">
        <v>43573.5</v>
      </c>
      <c r="J1587" s="20">
        <v>1.7404166666666665</v>
      </c>
    </row>
    <row r="1588" spans="1:10" x14ac:dyDescent="0.25">
      <c r="A1588" s="16" t="s">
        <v>10359</v>
      </c>
      <c r="B1588" s="16" t="s">
        <v>342</v>
      </c>
      <c r="C1588" s="16" t="s">
        <v>3164</v>
      </c>
      <c r="D1588" s="16" t="s">
        <v>31</v>
      </c>
      <c r="E1588" s="16" t="s">
        <v>10</v>
      </c>
      <c r="F1588" s="16" t="s">
        <v>3182</v>
      </c>
      <c r="G1588" s="16" t="s">
        <v>8802</v>
      </c>
      <c r="H1588" s="19">
        <v>43571.447523148148</v>
      </c>
      <c r="I1588" s="19">
        <v>43573.5</v>
      </c>
      <c r="J1588" s="20">
        <v>1.7404166666666665</v>
      </c>
    </row>
    <row r="1589" spans="1:10" x14ac:dyDescent="0.25">
      <c r="A1589" s="16" t="s">
        <v>10360</v>
      </c>
      <c r="B1589" s="16" t="s">
        <v>293</v>
      </c>
      <c r="C1589" s="16" t="s">
        <v>3164</v>
      </c>
      <c r="D1589" s="16" t="s">
        <v>31</v>
      </c>
      <c r="E1589" s="16" t="s">
        <v>10</v>
      </c>
      <c r="F1589" s="16" t="s">
        <v>3182</v>
      </c>
      <c r="G1589" s="16" t="s">
        <v>8802</v>
      </c>
      <c r="H1589" s="19">
        <v>43571.400543981479</v>
      </c>
      <c r="I1589" s="19">
        <v>43573.5</v>
      </c>
      <c r="J1589" s="20">
        <v>1.7404166666666665</v>
      </c>
    </row>
    <row r="1590" spans="1:10" x14ac:dyDescent="0.25">
      <c r="A1590" s="16" t="s">
        <v>10361</v>
      </c>
      <c r="B1590" s="16" t="s">
        <v>291</v>
      </c>
      <c r="C1590" s="16" t="s">
        <v>3166</v>
      </c>
      <c r="D1590" s="16" t="s">
        <v>26</v>
      </c>
      <c r="E1590" s="16" t="s">
        <v>14</v>
      </c>
      <c r="F1590" s="16" t="s">
        <v>3180</v>
      </c>
      <c r="G1590" s="16" t="s">
        <v>8802</v>
      </c>
      <c r="H1590" s="19">
        <v>43571.321898148148</v>
      </c>
      <c r="I1590" s="19">
        <v>43573.5</v>
      </c>
      <c r="J1590" s="20">
        <v>1.7404166666666665</v>
      </c>
    </row>
    <row r="1591" spans="1:10" x14ac:dyDescent="0.25">
      <c r="A1591" s="16" t="s">
        <v>10362</v>
      </c>
      <c r="B1591" s="16" t="s">
        <v>743</v>
      </c>
      <c r="C1591" s="16" t="s">
        <v>3166</v>
      </c>
      <c r="D1591" s="16" t="s">
        <v>32</v>
      </c>
      <c r="E1591" s="16" t="s">
        <v>34</v>
      </c>
      <c r="F1591" s="16" t="s">
        <v>3185</v>
      </c>
      <c r="G1591" s="16" t="s">
        <v>8802</v>
      </c>
      <c r="H1591" s="19">
        <v>43571.355497685188</v>
      </c>
      <c r="I1591" s="19">
        <v>43573.5</v>
      </c>
      <c r="J1591" s="20">
        <v>1.7404166666666665</v>
      </c>
    </row>
    <row r="1592" spans="1:10" x14ac:dyDescent="0.25">
      <c r="A1592" s="16" t="s">
        <v>10363</v>
      </c>
      <c r="B1592" s="16" t="s">
        <v>401</v>
      </c>
      <c r="C1592" s="16" t="s">
        <v>3164</v>
      </c>
      <c r="D1592" s="16" t="s">
        <v>32</v>
      </c>
      <c r="E1592" s="16" t="s">
        <v>14</v>
      </c>
      <c r="F1592" s="16" t="s">
        <v>3180</v>
      </c>
      <c r="G1592" s="16" t="s">
        <v>8802</v>
      </c>
      <c r="H1592" s="19">
        <v>43571.37572916667</v>
      </c>
      <c r="I1592" s="19">
        <v>43573.5</v>
      </c>
      <c r="J1592" s="20">
        <v>1.7404166666666665</v>
      </c>
    </row>
    <row r="1593" spans="1:10" x14ac:dyDescent="0.25">
      <c r="A1593" s="16" t="s">
        <v>10364</v>
      </c>
      <c r="B1593" s="16" t="s">
        <v>503</v>
      </c>
      <c r="C1593" s="16" t="s">
        <v>3164</v>
      </c>
      <c r="D1593" s="16" t="s">
        <v>32</v>
      </c>
      <c r="E1593" s="16" t="s">
        <v>14</v>
      </c>
      <c r="F1593" s="16" t="s">
        <v>3180</v>
      </c>
      <c r="G1593" s="16" t="s">
        <v>8802</v>
      </c>
      <c r="H1593" s="19">
        <v>43571.355671296296</v>
      </c>
      <c r="I1593" s="19">
        <v>43573.5</v>
      </c>
      <c r="J1593" s="20">
        <v>1.7404166666666665</v>
      </c>
    </row>
    <row r="1594" spans="1:10" x14ac:dyDescent="0.25">
      <c r="A1594" s="16" t="s">
        <v>10365</v>
      </c>
      <c r="B1594" s="16" t="s">
        <v>3959</v>
      </c>
      <c r="C1594" s="16" t="s">
        <v>3166</v>
      </c>
      <c r="D1594" s="16" t="s">
        <v>31</v>
      </c>
      <c r="E1594" s="16" t="s">
        <v>23</v>
      </c>
      <c r="F1594" s="16" t="s">
        <v>3183</v>
      </c>
      <c r="G1594" s="16" t="s">
        <v>8802</v>
      </c>
      <c r="H1594" s="19">
        <v>43571.331956018519</v>
      </c>
      <c r="I1594" s="19">
        <v>43573.5</v>
      </c>
      <c r="J1594" s="20">
        <v>1.7404166666666665</v>
      </c>
    </row>
    <row r="1595" spans="1:10" x14ac:dyDescent="0.25">
      <c r="A1595" s="16" t="s">
        <v>10366</v>
      </c>
      <c r="B1595" s="16" t="s">
        <v>777</v>
      </c>
      <c r="C1595" s="16" t="s">
        <v>3164</v>
      </c>
      <c r="D1595" s="16" t="s">
        <v>31</v>
      </c>
      <c r="E1595" s="16" t="s">
        <v>13</v>
      </c>
      <c r="F1595" s="16" t="s">
        <v>3181</v>
      </c>
      <c r="G1595" s="16" t="s">
        <v>8802</v>
      </c>
      <c r="H1595" s="19">
        <v>43571.356585648151</v>
      </c>
      <c r="I1595" s="19">
        <v>43573.5</v>
      </c>
      <c r="J1595" s="20">
        <v>1.7404166666666665</v>
      </c>
    </row>
    <row r="1596" spans="1:10" x14ac:dyDescent="0.25">
      <c r="A1596" s="16" t="s">
        <v>10367</v>
      </c>
      <c r="B1596" s="16" t="s">
        <v>383</v>
      </c>
      <c r="C1596" s="16" t="s">
        <v>3166</v>
      </c>
      <c r="D1596" s="16" t="s">
        <v>31</v>
      </c>
      <c r="E1596" s="16" t="s">
        <v>10</v>
      </c>
      <c r="F1596" s="16" t="s">
        <v>3182</v>
      </c>
      <c r="G1596" s="16" t="s">
        <v>8802</v>
      </c>
      <c r="H1596" s="19">
        <v>43571.343715277777</v>
      </c>
      <c r="I1596" s="19">
        <v>43573.5</v>
      </c>
      <c r="J1596" s="20">
        <v>1.7404166666666665</v>
      </c>
    </row>
    <row r="1597" spans="1:10" x14ac:dyDescent="0.25">
      <c r="A1597" s="16" t="s">
        <v>10368</v>
      </c>
      <c r="B1597" s="16" t="s">
        <v>3996</v>
      </c>
      <c r="C1597" s="16" t="s">
        <v>3166</v>
      </c>
      <c r="D1597" s="16" t="s">
        <v>42</v>
      </c>
      <c r="E1597" s="16" t="s">
        <v>38</v>
      </c>
      <c r="F1597" s="16" t="s">
        <v>3182</v>
      </c>
      <c r="G1597" s="16" t="s">
        <v>8802</v>
      </c>
      <c r="H1597" s="19">
        <v>43571.357071759259</v>
      </c>
      <c r="I1597" s="19">
        <v>43573.5</v>
      </c>
      <c r="J1597" s="20">
        <v>1.7404166666666665</v>
      </c>
    </row>
    <row r="1598" spans="1:10" x14ac:dyDescent="0.25">
      <c r="A1598" s="16" t="s">
        <v>10369</v>
      </c>
      <c r="B1598" s="16" t="s">
        <v>613</v>
      </c>
      <c r="C1598" s="16" t="s">
        <v>3166</v>
      </c>
      <c r="D1598" s="16" t="s">
        <v>31</v>
      </c>
      <c r="E1598" s="16" t="s">
        <v>22</v>
      </c>
      <c r="F1598" s="16" t="s">
        <v>3182</v>
      </c>
      <c r="G1598" s="16" t="s">
        <v>8802</v>
      </c>
      <c r="H1598" s="19">
        <v>43571.328611111108</v>
      </c>
      <c r="I1598" s="19">
        <v>43573.5</v>
      </c>
      <c r="J1598" s="20">
        <v>1.7404166666666665</v>
      </c>
    </row>
    <row r="1599" spans="1:10" x14ac:dyDescent="0.25">
      <c r="A1599" s="16" t="s">
        <v>10370</v>
      </c>
      <c r="B1599" s="16" t="s">
        <v>583</v>
      </c>
      <c r="C1599" s="16" t="s">
        <v>3166</v>
      </c>
      <c r="D1599" s="16" t="s">
        <v>42</v>
      </c>
      <c r="E1599" s="16" t="s">
        <v>35</v>
      </c>
      <c r="F1599" s="16" t="s">
        <v>3183</v>
      </c>
      <c r="G1599" s="16" t="s">
        <v>8802</v>
      </c>
      <c r="H1599" s="19">
        <v>43571.322905092595</v>
      </c>
      <c r="I1599" s="19">
        <v>43573.5</v>
      </c>
      <c r="J1599" s="20">
        <v>1.7404166666666665</v>
      </c>
    </row>
    <row r="1600" spans="1:10" x14ac:dyDescent="0.25">
      <c r="A1600" s="16" t="s">
        <v>10371</v>
      </c>
      <c r="B1600" s="16" t="s">
        <v>4036</v>
      </c>
      <c r="C1600" s="16" t="s">
        <v>3166</v>
      </c>
      <c r="D1600" s="16" t="s">
        <v>42</v>
      </c>
      <c r="E1600" s="16" t="s">
        <v>38</v>
      </c>
      <c r="F1600" s="16" t="s">
        <v>3182</v>
      </c>
      <c r="G1600" s="16" t="s">
        <v>8802</v>
      </c>
      <c r="H1600" s="19">
        <v>43571.428541666668</v>
      </c>
      <c r="I1600" s="19">
        <v>43573.5</v>
      </c>
      <c r="J1600" s="20">
        <v>1.7404166666666665</v>
      </c>
    </row>
    <row r="1601" spans="1:10" x14ac:dyDescent="0.25">
      <c r="A1601" s="16" t="s">
        <v>10372</v>
      </c>
      <c r="B1601" s="16" t="s">
        <v>276</v>
      </c>
      <c r="C1601" s="16" t="s">
        <v>3164</v>
      </c>
      <c r="D1601" s="16" t="s">
        <v>20</v>
      </c>
      <c r="E1601" s="16" t="s">
        <v>14</v>
      </c>
      <c r="F1601" s="16" t="s">
        <v>3180</v>
      </c>
      <c r="G1601" s="16" t="s">
        <v>8802</v>
      </c>
      <c r="H1601" s="19">
        <v>43571.360138888886</v>
      </c>
      <c r="I1601" s="19">
        <v>43573.5</v>
      </c>
      <c r="J1601" s="20">
        <v>1.7404166666666665</v>
      </c>
    </row>
    <row r="1602" spans="1:10" x14ac:dyDescent="0.25">
      <c r="A1602" s="16" t="s">
        <v>10373</v>
      </c>
      <c r="B1602" s="16" t="s">
        <v>4044</v>
      </c>
      <c r="C1602" s="16" t="s">
        <v>3166</v>
      </c>
      <c r="D1602" s="16" t="s">
        <v>42</v>
      </c>
      <c r="E1602" s="16" t="s">
        <v>38</v>
      </c>
      <c r="F1602" s="16" t="s">
        <v>3182</v>
      </c>
      <c r="G1602" s="16" t="s">
        <v>8802</v>
      </c>
      <c r="H1602" s="19">
        <v>43571.437696759262</v>
      </c>
      <c r="I1602" s="19">
        <v>43573.5</v>
      </c>
      <c r="J1602" s="20">
        <v>1.7404166666666665</v>
      </c>
    </row>
    <row r="1603" spans="1:10" x14ac:dyDescent="0.25">
      <c r="A1603" s="16" t="s">
        <v>10374</v>
      </c>
      <c r="B1603" s="16" t="s">
        <v>438</v>
      </c>
      <c r="C1603" s="16" t="s">
        <v>3166</v>
      </c>
      <c r="D1603" s="16" t="s">
        <v>21</v>
      </c>
      <c r="E1603" s="16" t="s">
        <v>8</v>
      </c>
      <c r="F1603" s="16" t="s">
        <v>3180</v>
      </c>
      <c r="G1603" s="16" t="s">
        <v>8802</v>
      </c>
      <c r="H1603" s="19">
        <v>43571.322928240741</v>
      </c>
      <c r="I1603" s="19">
        <v>43573.5</v>
      </c>
      <c r="J1603" s="20">
        <v>1.7404166666666665</v>
      </c>
    </row>
    <row r="1604" spans="1:10" x14ac:dyDescent="0.25">
      <c r="A1604" s="16" t="s">
        <v>10375</v>
      </c>
      <c r="B1604" s="16" t="s">
        <v>249</v>
      </c>
      <c r="C1604" s="16" t="s">
        <v>3166</v>
      </c>
      <c r="D1604" s="16" t="s">
        <v>31</v>
      </c>
      <c r="E1604" s="16" t="s">
        <v>9</v>
      </c>
      <c r="F1604" s="16" t="s">
        <v>3184</v>
      </c>
      <c r="G1604" s="16" t="s">
        <v>8802</v>
      </c>
      <c r="H1604" s="19">
        <v>43571.340868055559</v>
      </c>
      <c r="I1604" s="19">
        <v>43573.5</v>
      </c>
      <c r="J1604" s="20">
        <v>1.7404166666666665</v>
      </c>
    </row>
    <row r="1605" spans="1:10" x14ac:dyDescent="0.25">
      <c r="A1605" s="16" t="s">
        <v>10376</v>
      </c>
      <c r="B1605" s="16" t="s">
        <v>840</v>
      </c>
      <c r="C1605" s="16" t="s">
        <v>3166</v>
      </c>
      <c r="D1605" s="16" t="s">
        <v>43</v>
      </c>
      <c r="E1605" s="16" t="s">
        <v>24</v>
      </c>
      <c r="F1605" s="16" t="s">
        <v>3183</v>
      </c>
      <c r="G1605" s="16" t="s">
        <v>8802</v>
      </c>
      <c r="H1605" s="19">
        <v>43571.327291666668</v>
      </c>
      <c r="I1605" s="19">
        <v>43573.5</v>
      </c>
      <c r="J1605" s="20">
        <v>1.7404166666666665</v>
      </c>
    </row>
    <row r="1606" spans="1:10" x14ac:dyDescent="0.25">
      <c r="A1606" s="16" t="s">
        <v>10377</v>
      </c>
      <c r="B1606" s="16" t="s">
        <v>212</v>
      </c>
      <c r="C1606" s="16" t="s">
        <v>3166</v>
      </c>
      <c r="D1606" s="16" t="s">
        <v>21</v>
      </c>
      <c r="E1606" s="16" t="s">
        <v>8</v>
      </c>
      <c r="F1606" s="16" t="s">
        <v>3180</v>
      </c>
      <c r="G1606" s="16" t="s">
        <v>8802</v>
      </c>
      <c r="H1606" s="19">
        <v>43571.342291666668</v>
      </c>
      <c r="I1606" s="19">
        <v>43573.5</v>
      </c>
      <c r="J1606" s="20">
        <v>1.7404166666666665</v>
      </c>
    </row>
    <row r="1607" spans="1:10" x14ac:dyDescent="0.25">
      <c r="A1607" s="16" t="s">
        <v>10378</v>
      </c>
      <c r="B1607" s="16" t="s">
        <v>555</v>
      </c>
      <c r="C1607" s="16" t="s">
        <v>3166</v>
      </c>
      <c r="D1607" s="16" t="s">
        <v>32</v>
      </c>
      <c r="E1607" s="16" t="s">
        <v>14</v>
      </c>
      <c r="F1607" s="16" t="s">
        <v>3180</v>
      </c>
      <c r="G1607" s="16" t="s">
        <v>8802</v>
      </c>
      <c r="H1607" s="19">
        <v>43571.408703703702</v>
      </c>
      <c r="I1607" s="19">
        <v>43573.5</v>
      </c>
      <c r="J1607" s="20">
        <v>1.7404166666666665</v>
      </c>
    </row>
    <row r="1608" spans="1:10" x14ac:dyDescent="0.25">
      <c r="A1608" s="16" t="s">
        <v>10379</v>
      </c>
      <c r="B1608" s="16" t="s">
        <v>318</v>
      </c>
      <c r="C1608" s="16" t="s">
        <v>3166</v>
      </c>
      <c r="D1608" s="16" t="s">
        <v>31</v>
      </c>
      <c r="E1608" s="16" t="s">
        <v>10</v>
      </c>
      <c r="F1608" s="16" t="s">
        <v>3182</v>
      </c>
      <c r="G1608" s="16" t="s">
        <v>8802</v>
      </c>
      <c r="H1608" s="19">
        <v>43571.32503472222</v>
      </c>
      <c r="I1608" s="19">
        <v>43573.5</v>
      </c>
      <c r="J1608" s="20">
        <v>1.7404166666666665</v>
      </c>
    </row>
    <row r="1609" spans="1:10" x14ac:dyDescent="0.25">
      <c r="A1609" s="16" t="s">
        <v>10380</v>
      </c>
      <c r="B1609" s="16" t="s">
        <v>3497</v>
      </c>
      <c r="C1609" s="16" t="s">
        <v>3166</v>
      </c>
      <c r="D1609" s="16" t="s">
        <v>42</v>
      </c>
      <c r="E1609" s="16" t="s">
        <v>23</v>
      </c>
      <c r="F1609" s="16" t="s">
        <v>3183</v>
      </c>
      <c r="G1609" s="16" t="s">
        <v>8802</v>
      </c>
      <c r="H1609" s="19">
        <v>43571.361041666663</v>
      </c>
      <c r="I1609" s="19">
        <v>43573.5</v>
      </c>
      <c r="J1609" s="20">
        <v>1.7404166666666665</v>
      </c>
    </row>
    <row r="1610" spans="1:10" x14ac:dyDescent="0.25">
      <c r="A1610" s="16" t="s">
        <v>10381</v>
      </c>
      <c r="B1610" s="16" t="s">
        <v>802</v>
      </c>
      <c r="C1610" s="16" t="s">
        <v>3164</v>
      </c>
      <c r="D1610" s="16" t="s">
        <v>42</v>
      </c>
      <c r="E1610" s="16" t="s">
        <v>17</v>
      </c>
      <c r="F1610" s="16" t="s">
        <v>3185</v>
      </c>
      <c r="G1610" s="16" t="s">
        <v>8802</v>
      </c>
      <c r="H1610" s="19">
        <v>43571.427060185182</v>
      </c>
      <c r="I1610" s="19">
        <v>43573.5</v>
      </c>
      <c r="J1610" s="20">
        <v>1.7404166666666665</v>
      </c>
    </row>
    <row r="1611" spans="1:10" x14ac:dyDescent="0.25">
      <c r="A1611" s="16" t="s">
        <v>10382</v>
      </c>
      <c r="B1611" s="16" t="s">
        <v>753</v>
      </c>
      <c r="C1611" s="16" t="s">
        <v>3166</v>
      </c>
      <c r="D1611" s="16" t="s">
        <v>32</v>
      </c>
      <c r="E1611" s="16" t="s">
        <v>14</v>
      </c>
      <c r="F1611" s="16" t="s">
        <v>3180</v>
      </c>
      <c r="G1611" s="16" t="s">
        <v>8802</v>
      </c>
      <c r="H1611" s="19">
        <v>43571.327881944446</v>
      </c>
      <c r="I1611" s="19">
        <v>43573.5</v>
      </c>
      <c r="J1611" s="20">
        <v>1.7404166666666665</v>
      </c>
    </row>
    <row r="1612" spans="1:10" x14ac:dyDescent="0.25">
      <c r="A1612" s="16" t="s">
        <v>10383</v>
      </c>
      <c r="B1612" s="16" t="s">
        <v>433</v>
      </c>
      <c r="C1612" s="16" t="s">
        <v>3164</v>
      </c>
      <c r="D1612" s="16" t="s">
        <v>19</v>
      </c>
      <c r="E1612" s="16" t="s">
        <v>8</v>
      </c>
      <c r="F1612" s="16" t="s">
        <v>3180</v>
      </c>
      <c r="G1612" s="16" t="s">
        <v>8802</v>
      </c>
      <c r="H1612" s="19">
        <v>43571.371435185189</v>
      </c>
      <c r="I1612" s="19">
        <v>43573.5</v>
      </c>
      <c r="J1612" s="20">
        <v>1.7404166666666665</v>
      </c>
    </row>
    <row r="1613" spans="1:10" x14ac:dyDescent="0.25">
      <c r="A1613" s="16" t="s">
        <v>10384</v>
      </c>
      <c r="B1613" s="16" t="s">
        <v>3297</v>
      </c>
      <c r="C1613" s="16" t="s">
        <v>3166</v>
      </c>
      <c r="D1613" s="16" t="s">
        <v>42</v>
      </c>
      <c r="E1613" s="16" t="s">
        <v>38</v>
      </c>
      <c r="F1613" s="16" t="s">
        <v>3182</v>
      </c>
      <c r="G1613" s="16" t="s">
        <v>8802</v>
      </c>
      <c r="H1613" s="19">
        <v>43571.328263888892</v>
      </c>
      <c r="I1613" s="19">
        <v>43573.5</v>
      </c>
      <c r="J1613" s="20">
        <v>1.7404166666666665</v>
      </c>
    </row>
    <row r="1614" spans="1:10" x14ac:dyDescent="0.25">
      <c r="A1614" s="16" t="s">
        <v>10385</v>
      </c>
      <c r="B1614" s="16" t="s">
        <v>93</v>
      </c>
      <c r="C1614" s="16" t="s">
        <v>3164</v>
      </c>
      <c r="D1614" s="16" t="s">
        <v>31</v>
      </c>
      <c r="E1614" s="16" t="s">
        <v>8</v>
      </c>
      <c r="F1614" s="16" t="s">
        <v>3180</v>
      </c>
      <c r="G1614" s="16" t="s">
        <v>8802</v>
      </c>
      <c r="H1614" s="19">
        <v>43571.342905092592</v>
      </c>
      <c r="I1614" s="19">
        <v>43573.5</v>
      </c>
      <c r="J1614" s="20">
        <v>1.7404166666666665</v>
      </c>
    </row>
    <row r="1615" spans="1:10" x14ac:dyDescent="0.25">
      <c r="A1615" s="16" t="s">
        <v>10386</v>
      </c>
      <c r="B1615" s="16" t="s">
        <v>506</v>
      </c>
      <c r="C1615" s="16" t="s">
        <v>3166</v>
      </c>
      <c r="D1615" s="16" t="s">
        <v>12</v>
      </c>
      <c r="E1615" s="16" t="s">
        <v>14</v>
      </c>
      <c r="F1615" s="16" t="s">
        <v>3180</v>
      </c>
      <c r="G1615" s="16" t="s">
        <v>8802</v>
      </c>
      <c r="H1615" s="19">
        <v>43571.41847222222</v>
      </c>
      <c r="I1615" s="19">
        <v>43573.5</v>
      </c>
      <c r="J1615" s="20">
        <v>1.7404166666666665</v>
      </c>
    </row>
    <row r="1616" spans="1:10" x14ac:dyDescent="0.25">
      <c r="A1616" s="16" t="s">
        <v>10387</v>
      </c>
      <c r="B1616" s="16" t="s">
        <v>436</v>
      </c>
      <c r="C1616" s="16" t="s">
        <v>3166</v>
      </c>
      <c r="D1616" s="16" t="s">
        <v>42</v>
      </c>
      <c r="E1616" s="16" t="s">
        <v>17</v>
      </c>
      <c r="F1616" s="16" t="s">
        <v>3185</v>
      </c>
      <c r="G1616" s="16" t="s">
        <v>8802</v>
      </c>
      <c r="H1616" s="19">
        <v>43571.323958333334</v>
      </c>
      <c r="I1616" s="19">
        <v>43573.5</v>
      </c>
      <c r="J1616" s="20">
        <v>1.7404166666666665</v>
      </c>
    </row>
    <row r="1617" spans="1:10" x14ac:dyDescent="0.25">
      <c r="A1617" s="16" t="s">
        <v>10388</v>
      </c>
      <c r="B1617" s="16" t="s">
        <v>3238</v>
      </c>
      <c r="C1617" s="16" t="s">
        <v>3166</v>
      </c>
      <c r="D1617" s="16" t="s">
        <v>42</v>
      </c>
      <c r="E1617" s="16" t="s">
        <v>38</v>
      </c>
      <c r="F1617" s="16" t="s">
        <v>3182</v>
      </c>
      <c r="G1617" s="16" t="s">
        <v>8802</v>
      </c>
      <c r="H1617" s="19">
        <v>43571.419560185182</v>
      </c>
      <c r="I1617" s="19">
        <v>43573.5</v>
      </c>
      <c r="J1617" s="20">
        <v>1.7404166666666665</v>
      </c>
    </row>
    <row r="1618" spans="1:10" x14ac:dyDescent="0.25">
      <c r="A1618" s="16" t="s">
        <v>10389</v>
      </c>
      <c r="B1618" s="16" t="s">
        <v>772</v>
      </c>
      <c r="C1618" s="16" t="s">
        <v>3166</v>
      </c>
      <c r="D1618" s="16" t="s">
        <v>31</v>
      </c>
      <c r="E1618" s="16" t="s">
        <v>9</v>
      </c>
      <c r="F1618" s="16" t="s">
        <v>3184</v>
      </c>
      <c r="G1618" s="16" t="s">
        <v>8802</v>
      </c>
      <c r="H1618" s="19">
        <v>43571.322071759256</v>
      </c>
      <c r="I1618" s="19">
        <v>43573.5</v>
      </c>
      <c r="J1618" s="20">
        <v>1.7404166666666665</v>
      </c>
    </row>
    <row r="1619" spans="1:10" x14ac:dyDescent="0.25">
      <c r="A1619" s="16" t="s">
        <v>10390</v>
      </c>
      <c r="B1619" s="16" t="s">
        <v>799</v>
      </c>
      <c r="C1619" s="16" t="s">
        <v>3166</v>
      </c>
      <c r="D1619" s="16" t="s">
        <v>43</v>
      </c>
      <c r="E1619" s="16" t="s">
        <v>39</v>
      </c>
      <c r="F1619" s="16" t="s">
        <v>3181</v>
      </c>
      <c r="G1619" s="16" t="s">
        <v>8802</v>
      </c>
      <c r="H1619" s="19">
        <v>43571.328472222223</v>
      </c>
      <c r="I1619" s="19">
        <v>43573.5</v>
      </c>
      <c r="J1619" s="20">
        <v>1.7404166666666665</v>
      </c>
    </row>
    <row r="1620" spans="1:10" x14ac:dyDescent="0.25">
      <c r="A1620" s="16" t="s">
        <v>10391</v>
      </c>
      <c r="B1620" s="16" t="s">
        <v>257</v>
      </c>
      <c r="C1620" s="16" t="s">
        <v>3166</v>
      </c>
      <c r="D1620" s="16" t="s">
        <v>32</v>
      </c>
      <c r="E1620" s="16" t="s">
        <v>14</v>
      </c>
      <c r="F1620" s="16" t="s">
        <v>3180</v>
      </c>
      <c r="G1620" s="16" t="s">
        <v>8802</v>
      </c>
      <c r="H1620" s="19">
        <v>43571.341134259259</v>
      </c>
      <c r="I1620" s="19">
        <v>43573.5</v>
      </c>
      <c r="J1620" s="20">
        <v>1.7404166666666665</v>
      </c>
    </row>
    <row r="1621" spans="1:10" x14ac:dyDescent="0.25">
      <c r="A1621" s="16" t="s">
        <v>10392</v>
      </c>
      <c r="B1621" s="16" t="s">
        <v>702</v>
      </c>
      <c r="C1621" s="16" t="s">
        <v>3166</v>
      </c>
      <c r="D1621" s="16" t="s">
        <v>43</v>
      </c>
      <c r="E1621" s="16" t="s">
        <v>39</v>
      </c>
      <c r="F1621" s="16" t="s">
        <v>3181</v>
      </c>
      <c r="G1621" s="16" t="s">
        <v>8802</v>
      </c>
      <c r="H1621" s="19">
        <v>43571.364756944444</v>
      </c>
      <c r="I1621" s="19">
        <v>43573.5</v>
      </c>
      <c r="J1621" s="20">
        <v>1.7404166666666665</v>
      </c>
    </row>
    <row r="1622" spans="1:10" x14ac:dyDescent="0.25">
      <c r="A1622" s="16" t="s">
        <v>10393</v>
      </c>
      <c r="B1622" s="16" t="s">
        <v>148</v>
      </c>
      <c r="C1622" s="16" t="s">
        <v>3162</v>
      </c>
      <c r="D1622" s="16" t="s">
        <v>26</v>
      </c>
      <c r="E1622" s="16" t="s">
        <v>8</v>
      </c>
      <c r="F1622" s="16" t="s">
        <v>3180</v>
      </c>
      <c r="G1622" s="16" t="s">
        <v>8802</v>
      </c>
      <c r="H1622" s="19">
        <v>43564.832881944443</v>
      </c>
      <c r="I1622" s="19">
        <v>43574.5</v>
      </c>
      <c r="J1622" s="20">
        <v>2.7404166666666665</v>
      </c>
    </row>
    <row r="1623" spans="1:10" x14ac:dyDescent="0.25">
      <c r="A1623" s="16" t="s">
        <v>10394</v>
      </c>
      <c r="B1623" s="16" t="s">
        <v>3288</v>
      </c>
      <c r="C1623" s="16" t="s">
        <v>3163</v>
      </c>
      <c r="D1623" s="16" t="s">
        <v>30</v>
      </c>
      <c r="E1623" s="16" t="s">
        <v>23</v>
      </c>
      <c r="F1623" s="16" t="s">
        <v>3183</v>
      </c>
      <c r="G1623" s="16" t="s">
        <v>8802</v>
      </c>
      <c r="H1623" s="19">
        <v>43566.544120370374</v>
      </c>
      <c r="I1623" s="19">
        <v>43574.5</v>
      </c>
      <c r="J1623" s="20">
        <v>2.7404166666666665</v>
      </c>
    </row>
    <row r="1624" spans="1:10" x14ac:dyDescent="0.25">
      <c r="A1624" s="16" t="s">
        <v>10395</v>
      </c>
      <c r="B1624" s="16" t="s">
        <v>113</v>
      </c>
      <c r="C1624" s="16" t="s">
        <v>3188</v>
      </c>
      <c r="D1624" s="16" t="s">
        <v>7</v>
      </c>
      <c r="E1624" s="16" t="s">
        <v>10</v>
      </c>
      <c r="F1624" s="16" t="s">
        <v>3182</v>
      </c>
      <c r="G1624" s="16" t="s">
        <v>8802</v>
      </c>
      <c r="H1624" s="19">
        <v>43566.706909722219</v>
      </c>
      <c r="I1624" s="19">
        <v>43574.5</v>
      </c>
      <c r="J1624" s="20">
        <v>2.7404166666666665</v>
      </c>
    </row>
    <row r="1625" spans="1:10" x14ac:dyDescent="0.25">
      <c r="A1625" s="16" t="s">
        <v>10396</v>
      </c>
      <c r="B1625" s="16" t="s">
        <v>175</v>
      </c>
      <c r="C1625" s="16" t="s">
        <v>3188</v>
      </c>
      <c r="D1625" s="16" t="s">
        <v>11</v>
      </c>
      <c r="E1625" s="16" t="s">
        <v>9</v>
      </c>
      <c r="F1625" s="16" t="s">
        <v>3184</v>
      </c>
      <c r="G1625" s="16" t="s">
        <v>8802</v>
      </c>
      <c r="H1625" s="19">
        <v>43566.611597222225</v>
      </c>
      <c r="I1625" s="19">
        <v>43574.5</v>
      </c>
      <c r="J1625" s="20">
        <v>2.7404166666666665</v>
      </c>
    </row>
    <row r="1626" spans="1:10" x14ac:dyDescent="0.25">
      <c r="A1626" s="16" t="s">
        <v>10397</v>
      </c>
      <c r="B1626" s="16" t="s">
        <v>604</v>
      </c>
      <c r="C1626" s="16" t="s">
        <v>3163</v>
      </c>
      <c r="D1626" s="16" t="s">
        <v>32</v>
      </c>
      <c r="E1626" s="16" t="s">
        <v>14</v>
      </c>
      <c r="F1626" s="16" t="s">
        <v>3180</v>
      </c>
      <c r="G1626" s="16" t="s">
        <v>8802</v>
      </c>
      <c r="H1626" s="19">
        <v>43566.710949074077</v>
      </c>
      <c r="I1626" s="19">
        <v>43574.5</v>
      </c>
      <c r="J1626" s="20">
        <v>2.7404166666666665</v>
      </c>
    </row>
    <row r="1627" spans="1:10" x14ac:dyDescent="0.25">
      <c r="A1627" s="16" t="s">
        <v>10398</v>
      </c>
      <c r="B1627" s="16" t="s">
        <v>112</v>
      </c>
      <c r="C1627" s="16" t="s">
        <v>3162</v>
      </c>
      <c r="D1627" s="16" t="s">
        <v>19</v>
      </c>
      <c r="E1627" s="16" t="s">
        <v>14</v>
      </c>
      <c r="F1627" s="16" t="s">
        <v>3180</v>
      </c>
      <c r="G1627" s="16" t="s">
        <v>8802</v>
      </c>
      <c r="H1627" s="19">
        <v>43564.641111111108</v>
      </c>
      <c r="I1627" s="19">
        <v>43574.5</v>
      </c>
      <c r="J1627" s="20">
        <v>2.7404166666666665</v>
      </c>
    </row>
    <row r="1628" spans="1:10" x14ac:dyDescent="0.25">
      <c r="A1628" s="16" t="s">
        <v>10399</v>
      </c>
      <c r="B1628" s="16" t="s">
        <v>275</v>
      </c>
      <c r="C1628" s="16" t="s">
        <v>3188</v>
      </c>
      <c r="D1628" s="16" t="s">
        <v>7</v>
      </c>
      <c r="E1628" s="16" t="s">
        <v>14</v>
      </c>
      <c r="F1628" s="16" t="s">
        <v>3180</v>
      </c>
      <c r="G1628" s="16" t="s">
        <v>8802</v>
      </c>
      <c r="H1628" s="19">
        <v>43566.715451388889</v>
      </c>
      <c r="I1628" s="19">
        <v>43574.5</v>
      </c>
      <c r="J1628" s="20">
        <v>2.7404166666666665</v>
      </c>
    </row>
    <row r="1629" spans="1:10" x14ac:dyDescent="0.25">
      <c r="A1629" s="16" t="s">
        <v>10400</v>
      </c>
      <c r="B1629" s="16" t="s">
        <v>145</v>
      </c>
      <c r="C1629" s="16" t="s">
        <v>3188</v>
      </c>
      <c r="D1629" s="16" t="s">
        <v>11</v>
      </c>
      <c r="E1629" s="16" t="s">
        <v>9</v>
      </c>
      <c r="F1629" s="16" t="s">
        <v>3184</v>
      </c>
      <c r="G1629" s="16" t="s">
        <v>8802</v>
      </c>
      <c r="H1629" s="19">
        <v>43566.620706018519</v>
      </c>
      <c r="I1629" s="19">
        <v>43574.5</v>
      </c>
      <c r="J1629" s="20">
        <v>2.7404166666666665</v>
      </c>
    </row>
    <row r="1630" spans="1:10" x14ac:dyDescent="0.25">
      <c r="A1630" s="16" t="s">
        <v>10401</v>
      </c>
      <c r="B1630" s="16" t="s">
        <v>352</v>
      </c>
      <c r="C1630" s="16" t="s">
        <v>3188</v>
      </c>
      <c r="D1630" s="16" t="s">
        <v>7</v>
      </c>
      <c r="E1630" s="16" t="s">
        <v>14</v>
      </c>
      <c r="F1630" s="16" t="s">
        <v>3180</v>
      </c>
      <c r="G1630" s="16" t="s">
        <v>8802</v>
      </c>
      <c r="H1630" s="19">
        <v>43566.717291666668</v>
      </c>
      <c r="I1630" s="19">
        <v>43574.5</v>
      </c>
      <c r="J1630" s="20">
        <v>2.7404166666666665</v>
      </c>
    </row>
    <row r="1631" spans="1:10" x14ac:dyDescent="0.25">
      <c r="A1631" s="16" t="s">
        <v>10402</v>
      </c>
      <c r="B1631" s="16" t="s">
        <v>345</v>
      </c>
      <c r="C1631" s="16" t="s">
        <v>3188</v>
      </c>
      <c r="D1631" s="16" t="s">
        <v>11</v>
      </c>
      <c r="E1631" s="16" t="s">
        <v>27</v>
      </c>
      <c r="F1631" s="16" t="s">
        <v>3182</v>
      </c>
      <c r="G1631" s="16" t="s">
        <v>8802</v>
      </c>
      <c r="H1631" s="19">
        <v>43566.626111111109</v>
      </c>
      <c r="I1631" s="19">
        <v>43574.5</v>
      </c>
      <c r="J1631" s="20">
        <v>2.7404166666666665</v>
      </c>
    </row>
    <row r="1632" spans="1:10" x14ac:dyDescent="0.25">
      <c r="A1632" s="16" t="s">
        <v>10403</v>
      </c>
      <c r="B1632" s="16" t="s">
        <v>94</v>
      </c>
      <c r="C1632" s="16" t="s">
        <v>3163</v>
      </c>
      <c r="D1632" s="16" t="s">
        <v>19</v>
      </c>
      <c r="E1632" s="16" t="s">
        <v>9</v>
      </c>
      <c r="F1632" s="16" t="s">
        <v>3184</v>
      </c>
      <c r="G1632" s="16" t="s">
        <v>8802</v>
      </c>
      <c r="H1632" s="19">
        <v>43566.720775462964</v>
      </c>
      <c r="I1632" s="19">
        <v>43574.5</v>
      </c>
      <c r="J1632" s="20">
        <v>2.7404166666666665</v>
      </c>
    </row>
    <row r="1633" spans="1:10" x14ac:dyDescent="0.25">
      <c r="A1633" s="16" t="s">
        <v>10404</v>
      </c>
      <c r="B1633" s="16" t="s">
        <v>231</v>
      </c>
      <c r="C1633" s="16" t="s">
        <v>3188</v>
      </c>
      <c r="D1633" s="16" t="s">
        <v>21</v>
      </c>
      <c r="E1633" s="16" t="s">
        <v>8</v>
      </c>
      <c r="F1633" s="16" t="s">
        <v>3180</v>
      </c>
      <c r="G1633" s="16" t="s">
        <v>8802</v>
      </c>
      <c r="H1633" s="19">
        <v>43566.677251157409</v>
      </c>
      <c r="I1633" s="19">
        <v>43574.5</v>
      </c>
      <c r="J1633" s="20">
        <v>2.7404166666666665</v>
      </c>
    </row>
    <row r="1634" spans="1:10" x14ac:dyDescent="0.25">
      <c r="A1634" s="16" t="s">
        <v>10405</v>
      </c>
      <c r="B1634" s="16" t="s">
        <v>677</v>
      </c>
      <c r="C1634" s="16" t="s">
        <v>3188</v>
      </c>
      <c r="D1634" s="16" t="s">
        <v>31</v>
      </c>
      <c r="E1634" s="16" t="s">
        <v>14</v>
      </c>
      <c r="F1634" s="16" t="s">
        <v>3180</v>
      </c>
      <c r="G1634" s="16" t="s">
        <v>8802</v>
      </c>
      <c r="H1634" s="19">
        <v>43566.549108796295</v>
      </c>
      <c r="I1634" s="19">
        <v>43574.5</v>
      </c>
      <c r="J1634" s="20">
        <v>2.7404166666666665</v>
      </c>
    </row>
    <row r="1635" spans="1:10" x14ac:dyDescent="0.25">
      <c r="A1635" s="16" t="s">
        <v>10406</v>
      </c>
      <c r="B1635" s="16" t="s">
        <v>361</v>
      </c>
      <c r="C1635" s="16" t="s">
        <v>3163</v>
      </c>
      <c r="D1635" s="16" t="s">
        <v>21</v>
      </c>
      <c r="E1635" s="16" t="s">
        <v>14</v>
      </c>
      <c r="F1635" s="16" t="s">
        <v>3180</v>
      </c>
      <c r="G1635" s="16" t="s">
        <v>8802</v>
      </c>
      <c r="H1635" s="19">
        <v>43566.656319444446</v>
      </c>
      <c r="I1635" s="19">
        <v>43574.5</v>
      </c>
      <c r="J1635" s="20">
        <v>2.7404166666666665</v>
      </c>
    </row>
    <row r="1636" spans="1:10" x14ac:dyDescent="0.25">
      <c r="A1636" s="16" t="s">
        <v>10407</v>
      </c>
      <c r="B1636" s="16" t="s">
        <v>90</v>
      </c>
      <c r="C1636" s="16" t="s">
        <v>3188</v>
      </c>
      <c r="D1636" s="16" t="s">
        <v>31</v>
      </c>
      <c r="E1636" s="16" t="s">
        <v>8</v>
      </c>
      <c r="F1636" s="16" t="s">
        <v>3180</v>
      </c>
      <c r="G1636" s="16" t="s">
        <v>8802</v>
      </c>
      <c r="H1636" s="19">
        <v>43566.555601851855</v>
      </c>
      <c r="I1636" s="19">
        <v>43574.5</v>
      </c>
      <c r="J1636" s="20">
        <v>2.7404166666666665</v>
      </c>
    </row>
    <row r="1637" spans="1:10" x14ac:dyDescent="0.25">
      <c r="A1637" s="16" t="s">
        <v>10408</v>
      </c>
      <c r="B1637" s="16" t="s">
        <v>3378</v>
      </c>
      <c r="C1637" s="16" t="s">
        <v>3188</v>
      </c>
      <c r="D1637" s="16" t="s">
        <v>30</v>
      </c>
      <c r="E1637" s="16" t="s">
        <v>38</v>
      </c>
      <c r="F1637" s="16" t="s">
        <v>3182</v>
      </c>
      <c r="G1637" s="16" t="s">
        <v>8802</v>
      </c>
      <c r="H1637" s="19">
        <v>43566.503946759258</v>
      </c>
      <c r="I1637" s="19">
        <v>43574.5</v>
      </c>
      <c r="J1637" s="20">
        <v>2.7404166666666665</v>
      </c>
    </row>
    <row r="1638" spans="1:10" x14ac:dyDescent="0.25">
      <c r="A1638" s="16" t="s">
        <v>10409</v>
      </c>
      <c r="B1638" s="16" t="s">
        <v>131</v>
      </c>
      <c r="C1638" s="16" t="s">
        <v>3163</v>
      </c>
      <c r="D1638" s="16" t="s">
        <v>21</v>
      </c>
      <c r="E1638" s="16" t="s">
        <v>22</v>
      </c>
      <c r="F1638" s="16" t="s">
        <v>3182</v>
      </c>
      <c r="G1638" s="16" t="s">
        <v>8802</v>
      </c>
      <c r="H1638" s="19">
        <v>43566.559537037036</v>
      </c>
      <c r="I1638" s="19">
        <v>43574.5</v>
      </c>
      <c r="J1638" s="20">
        <v>2.7404166666666665</v>
      </c>
    </row>
    <row r="1639" spans="1:10" x14ac:dyDescent="0.25">
      <c r="A1639" s="16" t="s">
        <v>10410</v>
      </c>
      <c r="B1639" s="16" t="s">
        <v>3380</v>
      </c>
      <c r="C1639" s="16" t="s">
        <v>3163</v>
      </c>
      <c r="D1639" s="16" t="s">
        <v>28</v>
      </c>
      <c r="E1639" s="16" t="s">
        <v>23</v>
      </c>
      <c r="F1639" s="16" t="s">
        <v>3183</v>
      </c>
      <c r="G1639" s="16" t="s">
        <v>8802</v>
      </c>
      <c r="H1639" s="19">
        <v>43566.509814814817</v>
      </c>
      <c r="I1639" s="19">
        <v>43574.5</v>
      </c>
      <c r="J1639" s="20">
        <v>2.7404166666666665</v>
      </c>
    </row>
    <row r="1640" spans="1:10" x14ac:dyDescent="0.25">
      <c r="A1640" s="16" t="s">
        <v>10411</v>
      </c>
      <c r="B1640" s="16" t="s">
        <v>270</v>
      </c>
      <c r="C1640" s="16" t="s">
        <v>3188</v>
      </c>
      <c r="D1640" s="16" t="s">
        <v>20</v>
      </c>
      <c r="E1640" s="16" t="s">
        <v>14</v>
      </c>
      <c r="F1640" s="16" t="s">
        <v>3180</v>
      </c>
      <c r="G1640" s="16" t="s">
        <v>8802</v>
      </c>
      <c r="H1640" s="19">
        <v>43566.759317129632</v>
      </c>
      <c r="I1640" s="19">
        <v>43574.5</v>
      </c>
      <c r="J1640" s="20">
        <v>2.7404166666666665</v>
      </c>
    </row>
    <row r="1641" spans="1:10" x14ac:dyDescent="0.25">
      <c r="A1641" s="16" t="s">
        <v>10412</v>
      </c>
      <c r="B1641" s="16" t="s">
        <v>582</v>
      </c>
      <c r="C1641" s="16" t="s">
        <v>3163</v>
      </c>
      <c r="D1641" s="16" t="s">
        <v>32</v>
      </c>
      <c r="E1641" s="16" t="s">
        <v>13</v>
      </c>
      <c r="F1641" s="16" t="s">
        <v>3181</v>
      </c>
      <c r="G1641" s="16" t="s">
        <v>8802</v>
      </c>
      <c r="H1641" s="19">
        <v>43566.510451388887</v>
      </c>
      <c r="I1641" s="19">
        <v>43574.5</v>
      </c>
      <c r="J1641" s="20">
        <v>2.7404166666666665</v>
      </c>
    </row>
    <row r="1642" spans="1:10" x14ac:dyDescent="0.25">
      <c r="A1642" s="16" t="s">
        <v>10413</v>
      </c>
      <c r="B1642" s="16" t="s">
        <v>291</v>
      </c>
      <c r="C1642" s="16" t="s">
        <v>3162</v>
      </c>
      <c r="D1642" s="16" t="s">
        <v>19</v>
      </c>
      <c r="E1642" s="16" t="s">
        <v>14</v>
      </c>
      <c r="F1642" s="16" t="s">
        <v>3180</v>
      </c>
      <c r="G1642" s="16" t="s">
        <v>8802</v>
      </c>
      <c r="H1642" s="19">
        <v>43565.332407407404</v>
      </c>
      <c r="I1642" s="19">
        <v>43574.5</v>
      </c>
      <c r="J1642" s="20">
        <v>2.7404166666666665</v>
      </c>
    </row>
    <row r="1643" spans="1:10" x14ac:dyDescent="0.25">
      <c r="A1643" s="16" t="s">
        <v>10414</v>
      </c>
      <c r="B1643" s="16" t="s">
        <v>389</v>
      </c>
      <c r="C1643" s="16" t="s">
        <v>3188</v>
      </c>
      <c r="D1643" s="16" t="s">
        <v>30</v>
      </c>
      <c r="E1643" s="16" t="s">
        <v>35</v>
      </c>
      <c r="F1643" s="16" t="s">
        <v>3183</v>
      </c>
      <c r="G1643" s="16" t="s">
        <v>8802</v>
      </c>
      <c r="H1643" s="19">
        <v>43566.51458333333</v>
      </c>
      <c r="I1643" s="19">
        <v>43574.5</v>
      </c>
      <c r="J1643" s="20">
        <v>2.7404166666666665</v>
      </c>
    </row>
    <row r="1644" spans="1:10" x14ac:dyDescent="0.25">
      <c r="A1644" s="16" t="s">
        <v>10415</v>
      </c>
      <c r="B1644" s="16" t="s">
        <v>138</v>
      </c>
      <c r="C1644" s="16" t="s">
        <v>3162</v>
      </c>
      <c r="D1644" s="16" t="s">
        <v>21</v>
      </c>
      <c r="E1644" s="16" t="s">
        <v>10</v>
      </c>
      <c r="F1644" s="16" t="s">
        <v>3182</v>
      </c>
      <c r="G1644" s="16" t="s">
        <v>8802</v>
      </c>
      <c r="H1644" s="19">
        <v>43564.696342592593</v>
      </c>
      <c r="I1644" s="19">
        <v>43574.5</v>
      </c>
      <c r="J1644" s="20">
        <v>2.7404166666666665</v>
      </c>
    </row>
    <row r="1645" spans="1:10" x14ac:dyDescent="0.25">
      <c r="A1645" s="16" t="s">
        <v>10416</v>
      </c>
      <c r="B1645" s="16" t="s">
        <v>220</v>
      </c>
      <c r="C1645" s="16" t="s">
        <v>3163</v>
      </c>
      <c r="D1645" s="16" t="s">
        <v>26</v>
      </c>
      <c r="E1645" s="16" t="s">
        <v>9</v>
      </c>
      <c r="F1645" s="16" t="s">
        <v>3184</v>
      </c>
      <c r="G1645" s="16" t="s">
        <v>8802</v>
      </c>
      <c r="H1645" s="19">
        <v>43566.516597222224</v>
      </c>
      <c r="I1645" s="19">
        <v>43574.5</v>
      </c>
      <c r="J1645" s="20">
        <v>2.7404166666666665</v>
      </c>
    </row>
    <row r="1646" spans="1:10" x14ac:dyDescent="0.25">
      <c r="A1646" s="16" t="s">
        <v>10417</v>
      </c>
      <c r="B1646" s="16" t="s">
        <v>104</v>
      </c>
      <c r="C1646" s="16" t="s">
        <v>3188</v>
      </c>
      <c r="D1646" s="16" t="s">
        <v>19</v>
      </c>
      <c r="E1646" s="16" t="s">
        <v>14</v>
      </c>
      <c r="F1646" s="16" t="s">
        <v>3180</v>
      </c>
      <c r="G1646" s="16" t="s">
        <v>8802</v>
      </c>
      <c r="H1646" s="19">
        <v>43566.79246527778</v>
      </c>
      <c r="I1646" s="19">
        <v>43574.5</v>
      </c>
      <c r="J1646" s="20">
        <v>2.7404166666666665</v>
      </c>
    </row>
    <row r="1647" spans="1:10" x14ac:dyDescent="0.25">
      <c r="A1647" s="16" t="s">
        <v>10418</v>
      </c>
      <c r="B1647" s="16" t="s">
        <v>198</v>
      </c>
      <c r="C1647" s="16" t="s">
        <v>3163</v>
      </c>
      <c r="D1647" s="16" t="s">
        <v>21</v>
      </c>
      <c r="E1647" s="16" t="s">
        <v>22</v>
      </c>
      <c r="F1647" s="16" t="s">
        <v>3182</v>
      </c>
      <c r="G1647" s="16" t="s">
        <v>8802</v>
      </c>
      <c r="H1647" s="19">
        <v>43566.51898148148</v>
      </c>
      <c r="I1647" s="19">
        <v>43574.5</v>
      </c>
      <c r="J1647" s="20">
        <v>2.7404166666666665</v>
      </c>
    </row>
    <row r="1648" spans="1:10" x14ac:dyDescent="0.25">
      <c r="A1648" s="16" t="s">
        <v>10419</v>
      </c>
      <c r="B1648" s="16" t="s">
        <v>352</v>
      </c>
      <c r="C1648" s="16" t="s">
        <v>3163</v>
      </c>
      <c r="D1648" s="16" t="s">
        <v>19</v>
      </c>
      <c r="E1648" s="16" t="s">
        <v>14</v>
      </c>
      <c r="F1648" s="16" t="s">
        <v>3180</v>
      </c>
      <c r="G1648" s="16" t="s">
        <v>8802</v>
      </c>
      <c r="H1648" s="19">
        <v>43566.566493055558</v>
      </c>
      <c r="I1648" s="19">
        <v>43574.5</v>
      </c>
      <c r="J1648" s="20">
        <v>2.7404166666666665</v>
      </c>
    </row>
    <row r="1649" spans="1:10" x14ac:dyDescent="0.25">
      <c r="A1649" s="16" t="s">
        <v>10420</v>
      </c>
      <c r="B1649" s="16" t="s">
        <v>141</v>
      </c>
      <c r="C1649" s="16" t="s">
        <v>3188</v>
      </c>
      <c r="D1649" s="16" t="s">
        <v>21</v>
      </c>
      <c r="E1649" s="16" t="s">
        <v>9</v>
      </c>
      <c r="F1649" s="16" t="s">
        <v>3184</v>
      </c>
      <c r="G1649" s="16" t="s">
        <v>8802</v>
      </c>
      <c r="H1649" s="19">
        <v>43566.520439814813</v>
      </c>
      <c r="I1649" s="19">
        <v>43574.5</v>
      </c>
      <c r="J1649" s="20">
        <v>2.7404166666666665</v>
      </c>
    </row>
    <row r="1650" spans="1:10" x14ac:dyDescent="0.25">
      <c r="A1650" s="16" t="s">
        <v>10421</v>
      </c>
      <c r="B1650" s="16" t="s">
        <v>308</v>
      </c>
      <c r="C1650" s="16" t="s">
        <v>3163</v>
      </c>
      <c r="D1650" s="16" t="s">
        <v>42</v>
      </c>
      <c r="E1650" s="16" t="s">
        <v>17</v>
      </c>
      <c r="F1650" s="16" t="s">
        <v>3185</v>
      </c>
      <c r="G1650" s="16" t="s">
        <v>8802</v>
      </c>
      <c r="H1650" s="19">
        <v>43566.569120370368</v>
      </c>
      <c r="I1650" s="19">
        <v>43574.5</v>
      </c>
      <c r="J1650" s="20">
        <v>2.7404166666666665</v>
      </c>
    </row>
    <row r="1651" spans="1:10" x14ac:dyDescent="0.25">
      <c r="A1651" s="16" t="s">
        <v>10422</v>
      </c>
      <c r="B1651" s="16" t="s">
        <v>3393</v>
      </c>
      <c r="C1651" s="16" t="s">
        <v>3163</v>
      </c>
      <c r="D1651" s="16" t="s">
        <v>29</v>
      </c>
      <c r="E1651" s="16" t="s">
        <v>38</v>
      </c>
      <c r="F1651" s="16" t="s">
        <v>3182</v>
      </c>
      <c r="G1651" s="16" t="s">
        <v>8802</v>
      </c>
      <c r="H1651" s="19">
        <v>43566.686701388891</v>
      </c>
      <c r="I1651" s="19">
        <v>43574.5</v>
      </c>
      <c r="J1651" s="20">
        <v>2.7404166666666665</v>
      </c>
    </row>
    <row r="1652" spans="1:10" x14ac:dyDescent="0.25">
      <c r="A1652" s="16" t="s">
        <v>10423</v>
      </c>
      <c r="B1652" s="16" t="s">
        <v>627</v>
      </c>
      <c r="C1652" s="16" t="s">
        <v>3188</v>
      </c>
      <c r="D1652" s="16" t="s">
        <v>29</v>
      </c>
      <c r="E1652" s="16" t="s">
        <v>24</v>
      </c>
      <c r="F1652" s="16" t="s">
        <v>3183</v>
      </c>
      <c r="G1652" s="16" t="s">
        <v>8802</v>
      </c>
      <c r="H1652" s="19">
        <v>43566.571550925924</v>
      </c>
      <c r="I1652" s="19">
        <v>43574.5</v>
      </c>
      <c r="J1652" s="20">
        <v>2.7404166666666665</v>
      </c>
    </row>
    <row r="1653" spans="1:10" x14ac:dyDescent="0.25">
      <c r="A1653" s="16" t="s">
        <v>10424</v>
      </c>
      <c r="B1653" s="16" t="s">
        <v>172</v>
      </c>
      <c r="C1653" s="16" t="s">
        <v>3163</v>
      </c>
      <c r="D1653" s="16" t="s">
        <v>21</v>
      </c>
      <c r="E1653" s="16" t="s">
        <v>14</v>
      </c>
      <c r="F1653" s="16" t="s">
        <v>3180</v>
      </c>
      <c r="G1653" s="16" t="s">
        <v>8802</v>
      </c>
      <c r="H1653" s="19">
        <v>43566.530034722222</v>
      </c>
      <c r="I1653" s="19">
        <v>43574.5</v>
      </c>
      <c r="J1653" s="20">
        <v>2.7404166666666665</v>
      </c>
    </row>
    <row r="1654" spans="1:10" x14ac:dyDescent="0.25">
      <c r="A1654" s="16" t="s">
        <v>10425</v>
      </c>
      <c r="B1654" s="16" t="s">
        <v>393</v>
      </c>
      <c r="C1654" s="16" t="s">
        <v>3188</v>
      </c>
      <c r="D1654" s="16" t="s">
        <v>19</v>
      </c>
      <c r="E1654" s="16" t="s">
        <v>9</v>
      </c>
      <c r="F1654" s="16" t="s">
        <v>3184</v>
      </c>
      <c r="G1654" s="16" t="s">
        <v>8802</v>
      </c>
      <c r="H1654" s="19">
        <v>43566.571666666663</v>
      </c>
      <c r="I1654" s="19">
        <v>43574.5</v>
      </c>
      <c r="J1654" s="20">
        <v>2.7404166666666665</v>
      </c>
    </row>
    <row r="1655" spans="1:10" x14ac:dyDescent="0.25">
      <c r="A1655" s="16" t="s">
        <v>10426</v>
      </c>
      <c r="B1655" s="16" t="s">
        <v>397</v>
      </c>
      <c r="C1655" s="16" t="s">
        <v>3188</v>
      </c>
      <c r="D1655" s="16" t="s">
        <v>25</v>
      </c>
      <c r="E1655" s="16" t="s">
        <v>14</v>
      </c>
      <c r="F1655" s="16" t="s">
        <v>3180</v>
      </c>
      <c r="G1655" s="16" t="s">
        <v>8802</v>
      </c>
      <c r="H1655" s="19">
        <v>43566.543483796297</v>
      </c>
      <c r="I1655" s="19">
        <v>43574.5</v>
      </c>
      <c r="J1655" s="20">
        <v>2.7404166666666665</v>
      </c>
    </row>
    <row r="1656" spans="1:10" x14ac:dyDescent="0.25">
      <c r="A1656" s="16" t="s">
        <v>10427</v>
      </c>
      <c r="B1656" s="16" t="s">
        <v>710</v>
      </c>
      <c r="C1656" s="16" t="s">
        <v>3188</v>
      </c>
      <c r="D1656" s="16" t="s">
        <v>32</v>
      </c>
      <c r="E1656" s="16" t="s">
        <v>14</v>
      </c>
      <c r="F1656" s="16" t="s">
        <v>3180</v>
      </c>
      <c r="G1656" s="16" t="s">
        <v>8802</v>
      </c>
      <c r="H1656" s="19">
        <v>43566.572175925925</v>
      </c>
      <c r="I1656" s="19">
        <v>43574.5</v>
      </c>
      <c r="J1656" s="20">
        <v>2.7404166666666665</v>
      </c>
    </row>
    <row r="1657" spans="1:10" x14ac:dyDescent="0.25">
      <c r="A1657" s="16" t="s">
        <v>10428</v>
      </c>
      <c r="B1657" s="16" t="s">
        <v>66</v>
      </c>
      <c r="C1657" s="16" t="s">
        <v>3162</v>
      </c>
      <c r="D1657" s="16" t="s">
        <v>29</v>
      </c>
      <c r="E1657" s="16" t="s">
        <v>18</v>
      </c>
      <c r="F1657" s="16" t="s">
        <v>3185</v>
      </c>
      <c r="G1657" s="16" t="s">
        <v>8802</v>
      </c>
      <c r="H1657" s="19">
        <v>43565.343958333331</v>
      </c>
      <c r="I1657" s="19">
        <v>43574.5</v>
      </c>
      <c r="J1657" s="20">
        <v>2.7404166666666665</v>
      </c>
    </row>
    <row r="1658" spans="1:10" x14ac:dyDescent="0.25">
      <c r="A1658" s="16" t="s">
        <v>10429</v>
      </c>
      <c r="B1658" s="16" t="s">
        <v>164</v>
      </c>
      <c r="C1658" s="16" t="s">
        <v>3188</v>
      </c>
      <c r="D1658" s="16" t="s">
        <v>16</v>
      </c>
      <c r="E1658" s="16" t="s">
        <v>24</v>
      </c>
      <c r="F1658" s="16" t="s">
        <v>3183</v>
      </c>
      <c r="G1658" s="16" t="s">
        <v>8802</v>
      </c>
      <c r="H1658" s="19">
        <v>43566.572638888887</v>
      </c>
      <c r="I1658" s="19">
        <v>43574.5</v>
      </c>
      <c r="J1658" s="20">
        <v>2.7404166666666665</v>
      </c>
    </row>
    <row r="1659" spans="1:10" x14ac:dyDescent="0.25">
      <c r="A1659" s="16" t="s">
        <v>10430</v>
      </c>
      <c r="B1659" s="16" t="s">
        <v>3387</v>
      </c>
      <c r="C1659" s="16" t="s">
        <v>3188</v>
      </c>
      <c r="D1659" s="16" t="s">
        <v>33</v>
      </c>
      <c r="E1659" s="16" t="s">
        <v>38</v>
      </c>
      <c r="F1659" s="16" t="s">
        <v>3182</v>
      </c>
      <c r="G1659" s="16" t="s">
        <v>8802</v>
      </c>
      <c r="H1659" s="19">
        <v>43566.619155092594</v>
      </c>
      <c r="I1659" s="19">
        <v>43574.5</v>
      </c>
      <c r="J1659" s="20">
        <v>2.7404166666666665</v>
      </c>
    </row>
    <row r="1660" spans="1:10" x14ac:dyDescent="0.25">
      <c r="A1660" s="16" t="s">
        <v>10431</v>
      </c>
      <c r="B1660" s="16" t="s">
        <v>312</v>
      </c>
      <c r="C1660" s="16" t="s">
        <v>3188</v>
      </c>
      <c r="D1660" s="16" t="s">
        <v>19</v>
      </c>
      <c r="E1660" s="16" t="s">
        <v>14</v>
      </c>
      <c r="F1660" s="16" t="s">
        <v>3180</v>
      </c>
      <c r="G1660" s="16" t="s">
        <v>8802</v>
      </c>
      <c r="H1660" s="19">
        <v>43566.573344907411</v>
      </c>
      <c r="I1660" s="19">
        <v>43574.5</v>
      </c>
      <c r="J1660" s="20">
        <v>2.7404166666666665</v>
      </c>
    </row>
    <row r="1661" spans="1:10" x14ac:dyDescent="0.25">
      <c r="A1661" s="16" t="s">
        <v>10432</v>
      </c>
      <c r="B1661" s="16" t="s">
        <v>183</v>
      </c>
      <c r="C1661" s="16" t="s">
        <v>3162</v>
      </c>
      <c r="D1661" s="16" t="s">
        <v>32</v>
      </c>
      <c r="E1661" s="16" t="s">
        <v>13</v>
      </c>
      <c r="F1661" s="16" t="s">
        <v>3181</v>
      </c>
      <c r="G1661" s="16" t="s">
        <v>8802</v>
      </c>
      <c r="H1661" s="19">
        <v>43565.342789351853</v>
      </c>
      <c r="I1661" s="19">
        <v>43574.5</v>
      </c>
      <c r="J1661" s="20">
        <v>2.7404166666666665</v>
      </c>
    </row>
    <row r="1662" spans="1:10" x14ac:dyDescent="0.25">
      <c r="A1662" s="16" t="s">
        <v>10433</v>
      </c>
      <c r="B1662" s="16" t="s">
        <v>548</v>
      </c>
      <c r="C1662" s="16" t="s">
        <v>3188</v>
      </c>
      <c r="D1662" s="16" t="s">
        <v>19</v>
      </c>
      <c r="E1662" s="16" t="s">
        <v>14</v>
      </c>
      <c r="F1662" s="16" t="s">
        <v>3180</v>
      </c>
      <c r="G1662" s="16" t="s">
        <v>8802</v>
      </c>
      <c r="H1662" s="19">
        <v>43566.575578703705</v>
      </c>
      <c r="I1662" s="19">
        <v>43574.5</v>
      </c>
      <c r="J1662" s="20">
        <v>2.7404166666666665</v>
      </c>
    </row>
    <row r="1663" spans="1:10" x14ac:dyDescent="0.25">
      <c r="A1663" s="16" t="s">
        <v>10434</v>
      </c>
      <c r="B1663" s="16" t="s">
        <v>3389</v>
      </c>
      <c r="C1663" s="16" t="s">
        <v>3188</v>
      </c>
      <c r="D1663" s="16" t="s">
        <v>29</v>
      </c>
      <c r="E1663" s="16" t="s">
        <v>38</v>
      </c>
      <c r="F1663" s="16" t="s">
        <v>3182</v>
      </c>
      <c r="G1663" s="16" t="s">
        <v>8802</v>
      </c>
      <c r="H1663" s="19">
        <v>43566.661041666666</v>
      </c>
      <c r="I1663" s="19">
        <v>43574.5</v>
      </c>
      <c r="J1663" s="20">
        <v>2.7404166666666665</v>
      </c>
    </row>
    <row r="1664" spans="1:10" x14ac:dyDescent="0.25">
      <c r="A1664" s="16" t="s">
        <v>10435</v>
      </c>
      <c r="B1664" s="16" t="s">
        <v>298</v>
      </c>
      <c r="C1664" s="16" t="s">
        <v>3188</v>
      </c>
      <c r="D1664" s="16" t="s">
        <v>25</v>
      </c>
      <c r="E1664" s="16" t="s">
        <v>14</v>
      </c>
      <c r="F1664" s="16" t="s">
        <v>3180</v>
      </c>
      <c r="G1664" s="16" t="s">
        <v>8802</v>
      </c>
      <c r="H1664" s="19">
        <v>43566.575740740744</v>
      </c>
      <c r="I1664" s="19">
        <v>43574.5</v>
      </c>
      <c r="J1664" s="20">
        <v>2.7404166666666665</v>
      </c>
    </row>
    <row r="1665" spans="1:10" x14ac:dyDescent="0.25">
      <c r="A1665" s="16" t="s">
        <v>10436</v>
      </c>
      <c r="B1665" s="16" t="s">
        <v>216</v>
      </c>
      <c r="C1665" s="16" t="s">
        <v>3188</v>
      </c>
      <c r="D1665" s="16" t="s">
        <v>21</v>
      </c>
      <c r="E1665" s="16" t="s">
        <v>27</v>
      </c>
      <c r="F1665" s="16" t="s">
        <v>3182</v>
      </c>
      <c r="G1665" s="16" t="s">
        <v>8802</v>
      </c>
      <c r="H1665" s="19">
        <v>43566.509930555556</v>
      </c>
      <c r="I1665" s="19">
        <v>43574.5</v>
      </c>
      <c r="J1665" s="20">
        <v>2.7404166666666665</v>
      </c>
    </row>
    <row r="1666" spans="1:10" x14ac:dyDescent="0.25">
      <c r="A1666" s="16" t="s">
        <v>10437</v>
      </c>
      <c r="B1666" s="16" t="s">
        <v>534</v>
      </c>
      <c r="C1666" s="16" t="s">
        <v>3188</v>
      </c>
      <c r="D1666" s="16" t="s">
        <v>19</v>
      </c>
      <c r="E1666" s="16" t="s">
        <v>14</v>
      </c>
      <c r="F1666" s="16" t="s">
        <v>3180</v>
      </c>
      <c r="G1666" s="16" t="s">
        <v>8802</v>
      </c>
      <c r="H1666" s="19">
        <v>43566.57739583333</v>
      </c>
      <c r="I1666" s="19">
        <v>43574.5</v>
      </c>
      <c r="J1666" s="20">
        <v>2.7404166666666665</v>
      </c>
    </row>
    <row r="1667" spans="1:10" x14ac:dyDescent="0.25">
      <c r="A1667" s="16" t="s">
        <v>10438</v>
      </c>
      <c r="B1667" s="16" t="s">
        <v>286</v>
      </c>
      <c r="C1667" s="16" t="s">
        <v>3163</v>
      </c>
      <c r="D1667" s="16" t="s">
        <v>19</v>
      </c>
      <c r="E1667" s="16" t="s">
        <v>9</v>
      </c>
      <c r="F1667" s="16" t="s">
        <v>3184</v>
      </c>
      <c r="G1667" s="16" t="s">
        <v>8802</v>
      </c>
      <c r="H1667" s="19">
        <v>43566.516539351855</v>
      </c>
      <c r="I1667" s="19">
        <v>43574.5</v>
      </c>
      <c r="J1667" s="20">
        <v>2.7404166666666665</v>
      </c>
    </row>
    <row r="1668" spans="1:10" x14ac:dyDescent="0.25">
      <c r="A1668" s="16" t="s">
        <v>10439</v>
      </c>
      <c r="B1668" s="16" t="s">
        <v>838</v>
      </c>
      <c r="C1668" s="16" t="s">
        <v>3188</v>
      </c>
      <c r="D1668" s="16" t="s">
        <v>46</v>
      </c>
      <c r="E1668" s="16" t="s">
        <v>34</v>
      </c>
      <c r="F1668" s="16" t="s">
        <v>3185</v>
      </c>
      <c r="G1668" s="16" t="s">
        <v>8802</v>
      </c>
      <c r="H1668" s="19">
        <v>43566.57980324074</v>
      </c>
      <c r="I1668" s="19">
        <v>43574.5</v>
      </c>
      <c r="J1668" s="20">
        <v>2.7404166666666665</v>
      </c>
    </row>
    <row r="1669" spans="1:10" x14ac:dyDescent="0.25">
      <c r="A1669" s="16" t="s">
        <v>10440</v>
      </c>
      <c r="B1669" s="16" t="s">
        <v>3382</v>
      </c>
      <c r="C1669" s="16" t="s">
        <v>3188</v>
      </c>
      <c r="D1669" s="16" t="s">
        <v>29</v>
      </c>
      <c r="E1669" s="16" t="s">
        <v>23</v>
      </c>
      <c r="F1669" s="16" t="s">
        <v>3183</v>
      </c>
      <c r="G1669" s="16" t="s">
        <v>8802</v>
      </c>
      <c r="H1669" s="19">
        <v>43566.519097222219</v>
      </c>
      <c r="I1669" s="19">
        <v>43574.5</v>
      </c>
      <c r="J1669" s="20">
        <v>2.7404166666666665</v>
      </c>
    </row>
    <row r="1670" spans="1:10" x14ac:dyDescent="0.25">
      <c r="A1670" s="16" t="s">
        <v>10441</v>
      </c>
      <c r="B1670" s="16" t="s">
        <v>3385</v>
      </c>
      <c r="C1670" s="16" t="s">
        <v>3188</v>
      </c>
      <c r="D1670" s="16" t="s">
        <v>21</v>
      </c>
      <c r="E1670" s="16" t="s">
        <v>23</v>
      </c>
      <c r="F1670" s="16" t="s">
        <v>3183</v>
      </c>
      <c r="G1670" s="16" t="s">
        <v>8802</v>
      </c>
      <c r="H1670" s="19">
        <v>43566.58121527778</v>
      </c>
      <c r="I1670" s="19">
        <v>43574.5</v>
      </c>
      <c r="J1670" s="20">
        <v>2.7404166666666665</v>
      </c>
    </row>
    <row r="1671" spans="1:10" x14ac:dyDescent="0.25">
      <c r="A1671" s="16" t="s">
        <v>10442</v>
      </c>
      <c r="B1671" s="16" t="s">
        <v>322</v>
      </c>
      <c r="C1671" s="16" t="s">
        <v>3163</v>
      </c>
      <c r="D1671" s="16" t="s">
        <v>21</v>
      </c>
      <c r="E1671" s="16" t="s">
        <v>13</v>
      </c>
      <c r="F1671" s="16" t="s">
        <v>3181</v>
      </c>
      <c r="G1671" s="16" t="s">
        <v>8802</v>
      </c>
      <c r="H1671" s="19">
        <v>43566.526099537034</v>
      </c>
      <c r="I1671" s="19">
        <v>43574.5</v>
      </c>
      <c r="J1671" s="20">
        <v>2.7404166666666665</v>
      </c>
    </row>
    <row r="1672" spans="1:10" x14ac:dyDescent="0.25">
      <c r="A1672" s="16" t="s">
        <v>10443</v>
      </c>
      <c r="B1672" s="16" t="s">
        <v>196</v>
      </c>
      <c r="C1672" s="16" t="s">
        <v>3163</v>
      </c>
      <c r="D1672" s="16" t="s">
        <v>20</v>
      </c>
      <c r="E1672" s="16" t="s">
        <v>13</v>
      </c>
      <c r="F1672" s="16" t="s">
        <v>3181</v>
      </c>
      <c r="G1672" s="16" t="s">
        <v>8802</v>
      </c>
      <c r="H1672" s="19">
        <v>43566.581319444442</v>
      </c>
      <c r="I1672" s="19">
        <v>43574.5</v>
      </c>
      <c r="J1672" s="20">
        <v>2.7404166666666665</v>
      </c>
    </row>
    <row r="1673" spans="1:10" x14ac:dyDescent="0.25">
      <c r="A1673" s="16" t="s">
        <v>10444</v>
      </c>
      <c r="B1673" s="16" t="s">
        <v>264</v>
      </c>
      <c r="C1673" s="16" t="s">
        <v>3163</v>
      </c>
      <c r="D1673" s="16" t="s">
        <v>19</v>
      </c>
      <c r="E1673" s="16" t="s">
        <v>27</v>
      </c>
      <c r="F1673" s="16" t="s">
        <v>3182</v>
      </c>
      <c r="G1673" s="16" t="s">
        <v>8802</v>
      </c>
      <c r="H1673" s="19">
        <v>43566.704247685186</v>
      </c>
      <c r="I1673" s="19">
        <v>43574.5</v>
      </c>
      <c r="J1673" s="20">
        <v>2.7404166666666665</v>
      </c>
    </row>
    <row r="1674" spans="1:10" x14ac:dyDescent="0.25">
      <c r="A1674" s="16" t="s">
        <v>10445</v>
      </c>
      <c r="B1674" s="16" t="s">
        <v>162</v>
      </c>
      <c r="C1674" s="16" t="s">
        <v>3162</v>
      </c>
      <c r="D1674" s="16" t="s">
        <v>20</v>
      </c>
      <c r="E1674" s="16" t="s">
        <v>13</v>
      </c>
      <c r="F1674" s="16" t="s">
        <v>3181</v>
      </c>
      <c r="G1674" s="16" t="s">
        <v>8802</v>
      </c>
      <c r="H1674" s="19">
        <v>43565.33252314815</v>
      </c>
      <c r="I1674" s="19">
        <v>43574.5</v>
      </c>
      <c r="J1674" s="20">
        <v>2.7404166666666665</v>
      </c>
    </row>
    <row r="1675" spans="1:10" x14ac:dyDescent="0.25">
      <c r="A1675" s="16" t="s">
        <v>10446</v>
      </c>
      <c r="B1675" s="16" t="s">
        <v>93</v>
      </c>
      <c r="C1675" s="16" t="s">
        <v>3162</v>
      </c>
      <c r="D1675" s="16" t="s">
        <v>21</v>
      </c>
      <c r="E1675" s="16" t="s">
        <v>8</v>
      </c>
      <c r="F1675" s="16" t="s">
        <v>3180</v>
      </c>
      <c r="G1675" s="16" t="s">
        <v>8802</v>
      </c>
      <c r="H1675" s="19">
        <v>43565.349641203706</v>
      </c>
      <c r="I1675" s="19">
        <v>43574.5</v>
      </c>
      <c r="J1675" s="20">
        <v>2.7404166666666665</v>
      </c>
    </row>
    <row r="1676" spans="1:10" x14ac:dyDescent="0.25">
      <c r="A1676" s="16" t="s">
        <v>10447</v>
      </c>
      <c r="B1676" s="16" t="s">
        <v>3295</v>
      </c>
      <c r="C1676" s="16" t="s">
        <v>3161</v>
      </c>
      <c r="D1676" s="16" t="s">
        <v>42</v>
      </c>
      <c r="E1676" s="16" t="s">
        <v>23</v>
      </c>
      <c r="F1676" s="16" t="s">
        <v>3183</v>
      </c>
      <c r="G1676" s="16" t="s">
        <v>8802</v>
      </c>
      <c r="H1676" s="19">
        <v>43571.34578703704</v>
      </c>
      <c r="I1676" s="19">
        <v>43574.5</v>
      </c>
      <c r="J1676" s="20">
        <v>2.7404166666666665</v>
      </c>
    </row>
    <row r="1677" spans="1:10" x14ac:dyDescent="0.25">
      <c r="A1677" s="16" t="s">
        <v>10447</v>
      </c>
      <c r="B1677" s="16" t="s">
        <v>3295</v>
      </c>
      <c r="C1677" s="16" t="s">
        <v>3161</v>
      </c>
      <c r="D1677" s="16" t="s">
        <v>42</v>
      </c>
      <c r="E1677" s="16" t="s">
        <v>23</v>
      </c>
      <c r="F1677" s="16" t="s">
        <v>3183</v>
      </c>
      <c r="G1677" s="16" t="s">
        <v>4250</v>
      </c>
      <c r="H1677" s="19">
        <v>43566.352916666663</v>
      </c>
      <c r="I1677" s="19">
        <v>43571.5</v>
      </c>
      <c r="J1677" s="20">
        <v>0</v>
      </c>
    </row>
    <row r="1678" spans="1:10" x14ac:dyDescent="0.25">
      <c r="A1678" s="16" t="s">
        <v>10448</v>
      </c>
      <c r="B1678" s="16" t="s">
        <v>232</v>
      </c>
      <c r="C1678" s="16" t="s">
        <v>3188</v>
      </c>
      <c r="D1678" s="16" t="s">
        <v>21</v>
      </c>
      <c r="E1678" s="16" t="s">
        <v>22</v>
      </c>
      <c r="F1678" s="16" t="s">
        <v>3182</v>
      </c>
      <c r="G1678" s="16" t="s">
        <v>8802</v>
      </c>
      <c r="H1678" s="19">
        <v>43566.504062499997</v>
      </c>
      <c r="I1678" s="19">
        <v>43574.5</v>
      </c>
      <c r="J1678" s="20">
        <v>2.7404166666666665</v>
      </c>
    </row>
    <row r="1679" spans="1:10" x14ac:dyDescent="0.25">
      <c r="A1679" s="16" t="s">
        <v>10449</v>
      </c>
      <c r="B1679" s="16" t="s">
        <v>79</v>
      </c>
      <c r="C1679" s="16" t="s">
        <v>3162</v>
      </c>
      <c r="D1679" s="16" t="s">
        <v>26</v>
      </c>
      <c r="E1679" s="16" t="s">
        <v>14</v>
      </c>
      <c r="F1679" s="16" t="s">
        <v>3180</v>
      </c>
      <c r="G1679" s="16" t="s">
        <v>8802</v>
      </c>
      <c r="H1679" s="19">
        <v>43564.692256944443</v>
      </c>
      <c r="I1679" s="19">
        <v>43574.5</v>
      </c>
      <c r="J1679" s="20">
        <v>2.7404166666666665</v>
      </c>
    </row>
    <row r="1680" spans="1:10" x14ac:dyDescent="0.25">
      <c r="A1680" s="16" t="s">
        <v>10450</v>
      </c>
      <c r="B1680" s="16" t="s">
        <v>231</v>
      </c>
      <c r="C1680" s="16" t="s">
        <v>3163</v>
      </c>
      <c r="D1680" s="16" t="s">
        <v>19</v>
      </c>
      <c r="E1680" s="16" t="s">
        <v>8</v>
      </c>
      <c r="F1680" s="16" t="s">
        <v>3180</v>
      </c>
      <c r="G1680" s="16" t="s">
        <v>8802</v>
      </c>
      <c r="H1680" s="19">
        <v>43566.517974537041</v>
      </c>
      <c r="I1680" s="19">
        <v>43574.5</v>
      </c>
      <c r="J1680" s="20">
        <v>2.7404166666666665</v>
      </c>
    </row>
    <row r="1681" spans="1:10" x14ac:dyDescent="0.25">
      <c r="A1681" s="16" t="s">
        <v>10451</v>
      </c>
      <c r="B1681" s="16" t="s">
        <v>157</v>
      </c>
      <c r="C1681" s="16" t="s">
        <v>3188</v>
      </c>
      <c r="D1681" s="16" t="s">
        <v>26</v>
      </c>
      <c r="E1681" s="16" t="s">
        <v>14</v>
      </c>
      <c r="F1681" s="16" t="s">
        <v>3180</v>
      </c>
      <c r="G1681" s="16" t="s">
        <v>8802</v>
      </c>
      <c r="H1681" s="19">
        <v>43566.877256944441</v>
      </c>
      <c r="I1681" s="19">
        <v>43574.5</v>
      </c>
      <c r="J1681" s="20">
        <v>2.7404166666666665</v>
      </c>
    </row>
    <row r="1682" spans="1:10" x14ac:dyDescent="0.25">
      <c r="A1682" s="16" t="s">
        <v>10452</v>
      </c>
      <c r="B1682" s="16" t="s">
        <v>676</v>
      </c>
      <c r="C1682" s="16" t="s">
        <v>3188</v>
      </c>
      <c r="D1682" s="16" t="s">
        <v>7</v>
      </c>
      <c r="E1682" s="16" t="s">
        <v>9</v>
      </c>
      <c r="F1682" s="16" t="s">
        <v>3184</v>
      </c>
      <c r="G1682" s="16" t="s">
        <v>8802</v>
      </c>
      <c r="H1682" s="19">
        <v>43566.540671296294</v>
      </c>
      <c r="I1682" s="19">
        <v>43574.5</v>
      </c>
      <c r="J1682" s="20">
        <v>2.7404166666666665</v>
      </c>
    </row>
    <row r="1683" spans="1:10" x14ac:dyDescent="0.25">
      <c r="A1683" s="16" t="s">
        <v>10453</v>
      </c>
      <c r="B1683" s="16" t="s">
        <v>113</v>
      </c>
      <c r="C1683" s="16" t="s">
        <v>3162</v>
      </c>
      <c r="D1683" s="16" t="s">
        <v>26</v>
      </c>
      <c r="E1683" s="16" t="s">
        <v>10</v>
      </c>
      <c r="F1683" s="16" t="s">
        <v>3182</v>
      </c>
      <c r="G1683" s="16" t="s">
        <v>8802</v>
      </c>
      <c r="H1683" s="19">
        <v>43565.342812499999</v>
      </c>
      <c r="I1683" s="19">
        <v>43574.5</v>
      </c>
      <c r="J1683" s="20">
        <v>2.7404166666666665</v>
      </c>
    </row>
    <row r="1684" spans="1:10" x14ac:dyDescent="0.25">
      <c r="A1684" s="16" t="s">
        <v>10454</v>
      </c>
      <c r="B1684" s="16" t="s">
        <v>104</v>
      </c>
      <c r="C1684" s="16" t="s">
        <v>3188</v>
      </c>
      <c r="D1684" s="16" t="s">
        <v>7</v>
      </c>
      <c r="E1684" s="16" t="s">
        <v>14</v>
      </c>
      <c r="F1684" s="16" t="s">
        <v>3180</v>
      </c>
      <c r="G1684" s="16" t="s">
        <v>8802</v>
      </c>
      <c r="H1684" s="19">
        <v>43566.652233796296</v>
      </c>
      <c r="I1684" s="19">
        <v>43574.5</v>
      </c>
      <c r="J1684" s="20">
        <v>2.7404166666666665</v>
      </c>
    </row>
    <row r="1685" spans="1:10" x14ac:dyDescent="0.25">
      <c r="A1685" s="16" t="s">
        <v>10455</v>
      </c>
      <c r="B1685" s="16" t="s">
        <v>516</v>
      </c>
      <c r="C1685" s="16" t="s">
        <v>3162</v>
      </c>
      <c r="D1685" s="16" t="s">
        <v>21</v>
      </c>
      <c r="E1685" s="16" t="s">
        <v>8</v>
      </c>
      <c r="F1685" s="16" t="s">
        <v>3180</v>
      </c>
      <c r="G1685" s="16" t="s">
        <v>8802</v>
      </c>
      <c r="H1685" s="19">
        <v>43565.333587962959</v>
      </c>
      <c r="I1685" s="19">
        <v>43574.5</v>
      </c>
      <c r="J1685" s="20">
        <v>2.7404166666666665</v>
      </c>
    </row>
    <row r="1686" spans="1:10" x14ac:dyDescent="0.25">
      <c r="A1686" s="16" t="s">
        <v>10456</v>
      </c>
      <c r="B1686" s="16" t="s">
        <v>318</v>
      </c>
      <c r="C1686" s="16" t="s">
        <v>3188</v>
      </c>
      <c r="D1686" s="16" t="s">
        <v>21</v>
      </c>
      <c r="E1686" s="16" t="s">
        <v>10</v>
      </c>
      <c r="F1686" s="16" t="s">
        <v>3182</v>
      </c>
      <c r="G1686" s="16" t="s">
        <v>8802</v>
      </c>
      <c r="H1686" s="19">
        <v>43566.525555555556</v>
      </c>
      <c r="I1686" s="19">
        <v>43574.5</v>
      </c>
      <c r="J1686" s="20">
        <v>2.7404166666666665</v>
      </c>
    </row>
    <row r="1687" spans="1:10" x14ac:dyDescent="0.25">
      <c r="A1687" s="16" t="s">
        <v>10457</v>
      </c>
      <c r="B1687" s="16" t="s">
        <v>218</v>
      </c>
      <c r="C1687" s="16" t="s">
        <v>3188</v>
      </c>
      <c r="D1687" s="16" t="s">
        <v>30</v>
      </c>
      <c r="E1687" s="16" t="s">
        <v>17</v>
      </c>
      <c r="F1687" s="16" t="s">
        <v>3185</v>
      </c>
      <c r="G1687" s="16" t="s">
        <v>8802</v>
      </c>
      <c r="H1687" s="19">
        <v>43567.283703703702</v>
      </c>
      <c r="I1687" s="19">
        <v>43574.5</v>
      </c>
      <c r="J1687" s="20">
        <v>2.7404166666666665</v>
      </c>
    </row>
    <row r="1688" spans="1:10" x14ac:dyDescent="0.25">
      <c r="A1688" s="16" t="s">
        <v>10458</v>
      </c>
      <c r="B1688" s="16" t="s">
        <v>233</v>
      </c>
      <c r="C1688" s="16" t="s">
        <v>3188</v>
      </c>
      <c r="D1688" s="16" t="s">
        <v>21</v>
      </c>
      <c r="E1688" s="16" t="s">
        <v>10</v>
      </c>
      <c r="F1688" s="16" t="s">
        <v>3182</v>
      </c>
      <c r="G1688" s="16" t="s">
        <v>8802</v>
      </c>
      <c r="H1688" s="19">
        <v>43566.512280092589</v>
      </c>
      <c r="I1688" s="19">
        <v>43574.5</v>
      </c>
      <c r="J1688" s="20">
        <v>2.7404166666666665</v>
      </c>
    </row>
    <row r="1689" spans="1:10" x14ac:dyDescent="0.25">
      <c r="A1689" s="16" t="s">
        <v>10459</v>
      </c>
      <c r="B1689" s="16" t="s">
        <v>131</v>
      </c>
      <c r="C1689" s="16" t="s">
        <v>3188</v>
      </c>
      <c r="D1689" s="16" t="s">
        <v>19</v>
      </c>
      <c r="E1689" s="16" t="s">
        <v>22</v>
      </c>
      <c r="F1689" s="16" t="s">
        <v>3182</v>
      </c>
      <c r="G1689" s="16" t="s">
        <v>8802</v>
      </c>
      <c r="H1689" s="19">
        <v>43567.292743055557</v>
      </c>
      <c r="I1689" s="19">
        <v>43574.5</v>
      </c>
      <c r="J1689" s="20">
        <v>2.7404166666666665</v>
      </c>
    </row>
    <row r="1690" spans="1:10" x14ac:dyDescent="0.25">
      <c r="A1690" s="16" t="s">
        <v>10460</v>
      </c>
      <c r="B1690" s="16" t="s">
        <v>425</v>
      </c>
      <c r="C1690" s="16" t="s">
        <v>3162</v>
      </c>
      <c r="D1690" s="16" t="s">
        <v>21</v>
      </c>
      <c r="E1690" s="16" t="s">
        <v>8</v>
      </c>
      <c r="F1690" s="16" t="s">
        <v>3180</v>
      </c>
      <c r="G1690" s="16" t="s">
        <v>8802</v>
      </c>
      <c r="H1690" s="19">
        <v>43565.348356481481</v>
      </c>
      <c r="I1690" s="19">
        <v>43574.5</v>
      </c>
      <c r="J1690" s="20">
        <v>2.7404166666666665</v>
      </c>
    </row>
    <row r="1691" spans="1:10" x14ac:dyDescent="0.25">
      <c r="A1691" s="16" t="s">
        <v>10461</v>
      </c>
      <c r="B1691" s="16" t="s">
        <v>151</v>
      </c>
      <c r="C1691" s="16" t="s">
        <v>3188</v>
      </c>
      <c r="D1691" s="16" t="s">
        <v>42</v>
      </c>
      <c r="E1691" s="16" t="s">
        <v>35</v>
      </c>
      <c r="F1691" s="16" t="s">
        <v>3183</v>
      </c>
      <c r="G1691" s="16" t="s">
        <v>8802</v>
      </c>
      <c r="H1691" s="19">
        <v>43567.293645833335</v>
      </c>
      <c r="I1691" s="19">
        <v>43574.5</v>
      </c>
      <c r="J1691" s="20">
        <v>2.7404166666666665</v>
      </c>
    </row>
    <row r="1692" spans="1:10" x14ac:dyDescent="0.25">
      <c r="A1692" s="16" t="s">
        <v>10462</v>
      </c>
      <c r="B1692" s="16" t="s">
        <v>342</v>
      </c>
      <c r="C1692" s="16" t="s">
        <v>3188</v>
      </c>
      <c r="D1692" s="16" t="s">
        <v>26</v>
      </c>
      <c r="E1692" s="16" t="s">
        <v>10</v>
      </c>
      <c r="F1692" s="16" t="s">
        <v>3182</v>
      </c>
      <c r="G1692" s="16" t="s">
        <v>8802</v>
      </c>
      <c r="H1692" s="19">
        <v>43567.497106481482</v>
      </c>
      <c r="I1692" s="19">
        <v>43574.5</v>
      </c>
      <c r="J1692" s="20">
        <v>2.7404166666666665</v>
      </c>
    </row>
    <row r="1693" spans="1:10" x14ac:dyDescent="0.25">
      <c r="A1693" s="16" t="s">
        <v>10463</v>
      </c>
      <c r="B1693" s="16" t="s">
        <v>248</v>
      </c>
      <c r="C1693" s="16" t="s">
        <v>3188</v>
      </c>
      <c r="D1693" s="16" t="s">
        <v>33</v>
      </c>
      <c r="E1693" s="16" t="s">
        <v>35</v>
      </c>
      <c r="F1693" s="16" t="s">
        <v>3183</v>
      </c>
      <c r="G1693" s="16" t="s">
        <v>8802</v>
      </c>
      <c r="H1693" s="19">
        <v>43567.374259259261</v>
      </c>
      <c r="I1693" s="19">
        <v>43574.5</v>
      </c>
      <c r="J1693" s="20">
        <v>2.7404166666666665</v>
      </c>
    </row>
    <row r="1694" spans="1:10" x14ac:dyDescent="0.25">
      <c r="A1694" s="16" t="s">
        <v>10464</v>
      </c>
      <c r="B1694" s="16" t="s">
        <v>105</v>
      </c>
      <c r="C1694" s="16" t="s">
        <v>3188</v>
      </c>
      <c r="D1694" s="16" t="s">
        <v>21</v>
      </c>
      <c r="E1694" s="16" t="s">
        <v>27</v>
      </c>
      <c r="F1694" s="16" t="s">
        <v>3182</v>
      </c>
      <c r="G1694" s="16" t="s">
        <v>8802</v>
      </c>
      <c r="H1694" s="19">
        <v>43567.334745370368</v>
      </c>
      <c r="I1694" s="19">
        <v>43574.5</v>
      </c>
      <c r="J1694" s="20">
        <v>2.7404166666666665</v>
      </c>
    </row>
    <row r="1695" spans="1:10" x14ac:dyDescent="0.25">
      <c r="A1695" s="16" t="s">
        <v>10465</v>
      </c>
      <c r="B1695" s="16" t="s">
        <v>276</v>
      </c>
      <c r="C1695" s="16" t="s">
        <v>3165</v>
      </c>
      <c r="D1695" s="16" t="s">
        <v>25</v>
      </c>
      <c r="E1695" s="16" t="s">
        <v>14</v>
      </c>
      <c r="F1695" s="16" t="s">
        <v>3180</v>
      </c>
      <c r="G1695" s="16" t="s">
        <v>8802</v>
      </c>
      <c r="H1695" s="19">
        <v>43567.606076388889</v>
      </c>
      <c r="I1695" s="19">
        <v>43574.5</v>
      </c>
      <c r="J1695" s="20">
        <v>2.7404166666666665</v>
      </c>
    </row>
    <row r="1696" spans="1:10" x14ac:dyDescent="0.25">
      <c r="A1696" s="16" t="s">
        <v>10466</v>
      </c>
      <c r="B1696" s="16" t="s">
        <v>381</v>
      </c>
      <c r="C1696" s="16" t="s">
        <v>3188</v>
      </c>
      <c r="D1696" s="16" t="s">
        <v>42</v>
      </c>
      <c r="E1696" s="16" t="s">
        <v>34</v>
      </c>
      <c r="F1696" s="16" t="s">
        <v>3185</v>
      </c>
      <c r="G1696" s="16" t="s">
        <v>8802</v>
      </c>
      <c r="H1696" s="19">
        <v>43567.469930555555</v>
      </c>
      <c r="I1696" s="19">
        <v>43574.5</v>
      </c>
      <c r="J1696" s="20">
        <v>2.7404166666666665</v>
      </c>
    </row>
    <row r="1697" spans="1:10" x14ac:dyDescent="0.25">
      <c r="A1697" s="16" t="s">
        <v>10467</v>
      </c>
      <c r="B1697" s="16" t="s">
        <v>142</v>
      </c>
      <c r="C1697" s="16" t="s">
        <v>3188</v>
      </c>
      <c r="D1697" s="16" t="s">
        <v>26</v>
      </c>
      <c r="E1697" s="16" t="s">
        <v>27</v>
      </c>
      <c r="F1697" s="16" t="s">
        <v>3182</v>
      </c>
      <c r="G1697" s="16" t="s">
        <v>8802</v>
      </c>
      <c r="H1697" s="19">
        <v>43567.374780092592</v>
      </c>
      <c r="I1697" s="19">
        <v>43574.5</v>
      </c>
      <c r="J1697" s="20">
        <v>2.7404166666666665</v>
      </c>
    </row>
    <row r="1698" spans="1:10" x14ac:dyDescent="0.25">
      <c r="A1698" s="16" t="s">
        <v>10468</v>
      </c>
      <c r="B1698" s="16" t="s">
        <v>402</v>
      </c>
      <c r="C1698" s="16" t="s">
        <v>3163</v>
      </c>
      <c r="D1698" s="16" t="s">
        <v>19</v>
      </c>
      <c r="E1698" s="16" t="s">
        <v>9</v>
      </c>
      <c r="F1698" s="16" t="s">
        <v>3184</v>
      </c>
      <c r="G1698" s="16" t="s">
        <v>8802</v>
      </c>
      <c r="H1698" s="19">
        <v>43567.322199074071</v>
      </c>
      <c r="I1698" s="19">
        <v>43574.5</v>
      </c>
      <c r="J1698" s="20">
        <v>2.7404166666666665</v>
      </c>
    </row>
    <row r="1699" spans="1:10" x14ac:dyDescent="0.25">
      <c r="A1699" s="16" t="s">
        <v>10469</v>
      </c>
      <c r="B1699" s="16" t="s">
        <v>3387</v>
      </c>
      <c r="C1699" s="16" t="s">
        <v>3188</v>
      </c>
      <c r="D1699" s="16" t="s">
        <v>29</v>
      </c>
      <c r="E1699" s="16" t="s">
        <v>38</v>
      </c>
      <c r="F1699" s="16" t="s">
        <v>3182</v>
      </c>
      <c r="G1699" s="16" t="s">
        <v>8802</v>
      </c>
      <c r="H1699" s="19">
        <v>43567.375277777777</v>
      </c>
      <c r="I1699" s="19">
        <v>43574.5</v>
      </c>
      <c r="J1699" s="20">
        <v>2.7404166666666665</v>
      </c>
    </row>
    <row r="1700" spans="1:10" x14ac:dyDescent="0.25">
      <c r="A1700" s="16" t="s">
        <v>10470</v>
      </c>
      <c r="B1700" s="16" t="s">
        <v>302</v>
      </c>
      <c r="C1700" s="16" t="s">
        <v>3188</v>
      </c>
      <c r="D1700" s="16" t="s">
        <v>20</v>
      </c>
      <c r="E1700" s="16" t="s">
        <v>14</v>
      </c>
      <c r="F1700" s="16" t="s">
        <v>3180</v>
      </c>
      <c r="G1700" s="16" t="s">
        <v>8802</v>
      </c>
      <c r="H1700" s="19">
        <v>43567.342847222222</v>
      </c>
      <c r="I1700" s="19">
        <v>43574.5</v>
      </c>
      <c r="J1700" s="20">
        <v>2.7404166666666665</v>
      </c>
    </row>
    <row r="1701" spans="1:10" x14ac:dyDescent="0.25">
      <c r="A1701" s="16" t="s">
        <v>10471</v>
      </c>
      <c r="B1701" s="16" t="s">
        <v>518</v>
      </c>
      <c r="C1701" s="16" t="s">
        <v>3188</v>
      </c>
      <c r="D1701" s="16" t="s">
        <v>31</v>
      </c>
      <c r="E1701" s="16" t="s">
        <v>14</v>
      </c>
      <c r="F1701" s="16" t="s">
        <v>3180</v>
      </c>
      <c r="G1701" s="16" t="s">
        <v>8802</v>
      </c>
      <c r="H1701" s="19">
        <v>43567.350162037037</v>
      </c>
      <c r="I1701" s="19">
        <v>43574.5</v>
      </c>
      <c r="J1701" s="20">
        <v>2.7404166666666665</v>
      </c>
    </row>
    <row r="1702" spans="1:10" x14ac:dyDescent="0.25">
      <c r="A1702" s="16" t="s">
        <v>10472</v>
      </c>
      <c r="B1702" s="16" t="s">
        <v>183</v>
      </c>
      <c r="C1702" s="16" t="s">
        <v>3163</v>
      </c>
      <c r="D1702" s="16" t="s">
        <v>25</v>
      </c>
      <c r="E1702" s="16" t="s">
        <v>13</v>
      </c>
      <c r="F1702" s="16" t="s">
        <v>3181</v>
      </c>
      <c r="G1702" s="16" t="s">
        <v>8802</v>
      </c>
      <c r="H1702" s="19">
        <v>43567.343819444446</v>
      </c>
      <c r="I1702" s="19">
        <v>43574.5</v>
      </c>
      <c r="J1702" s="20">
        <v>2.7404166666666665</v>
      </c>
    </row>
    <row r="1703" spans="1:10" x14ac:dyDescent="0.25">
      <c r="A1703" s="16" t="s">
        <v>10473</v>
      </c>
      <c r="B1703" s="16" t="s">
        <v>423</v>
      </c>
      <c r="C1703" s="16" t="s">
        <v>3188</v>
      </c>
      <c r="D1703" s="16" t="s">
        <v>26</v>
      </c>
      <c r="E1703" s="16" t="s">
        <v>9</v>
      </c>
      <c r="F1703" s="16" t="s">
        <v>3184</v>
      </c>
      <c r="G1703" s="16" t="s">
        <v>8802</v>
      </c>
      <c r="H1703" s="19">
        <v>43567.350254629629</v>
      </c>
      <c r="I1703" s="19">
        <v>43574.5</v>
      </c>
      <c r="J1703" s="20">
        <v>2.7404166666666665</v>
      </c>
    </row>
    <row r="1704" spans="1:10" x14ac:dyDescent="0.25">
      <c r="A1704" s="16" t="s">
        <v>10474</v>
      </c>
      <c r="B1704" s="16" t="s">
        <v>274</v>
      </c>
      <c r="C1704" s="16" t="s">
        <v>3163</v>
      </c>
      <c r="D1704" s="16" t="s">
        <v>19</v>
      </c>
      <c r="E1704" s="16" t="s">
        <v>22</v>
      </c>
      <c r="F1704" s="16" t="s">
        <v>3182</v>
      </c>
      <c r="G1704" s="16" t="s">
        <v>8802</v>
      </c>
      <c r="H1704" s="19">
        <v>43567.346192129633</v>
      </c>
      <c r="I1704" s="19">
        <v>43574.5</v>
      </c>
      <c r="J1704" s="20">
        <v>2.7404166666666665</v>
      </c>
    </row>
    <row r="1705" spans="1:10" x14ac:dyDescent="0.25">
      <c r="A1705" s="16" t="s">
        <v>10475</v>
      </c>
      <c r="B1705" s="16" t="s">
        <v>384</v>
      </c>
      <c r="C1705" s="16" t="s">
        <v>3188</v>
      </c>
      <c r="D1705" s="16" t="s">
        <v>26</v>
      </c>
      <c r="E1705" s="16" t="s">
        <v>10</v>
      </c>
      <c r="F1705" s="16" t="s">
        <v>3182</v>
      </c>
      <c r="G1705" s="16" t="s">
        <v>8802</v>
      </c>
      <c r="H1705" s="19">
        <v>43567.337951388887</v>
      </c>
      <c r="I1705" s="19">
        <v>43574.5</v>
      </c>
      <c r="J1705" s="20">
        <v>2.7404166666666665</v>
      </c>
    </row>
    <row r="1706" spans="1:10" x14ac:dyDescent="0.25">
      <c r="A1706" s="16" t="s">
        <v>10476</v>
      </c>
      <c r="B1706" s="16" t="s">
        <v>311</v>
      </c>
      <c r="C1706" s="16" t="s">
        <v>3188</v>
      </c>
      <c r="D1706" s="16" t="s">
        <v>31</v>
      </c>
      <c r="E1706" s="16" t="s">
        <v>8</v>
      </c>
      <c r="F1706" s="16" t="s">
        <v>3180</v>
      </c>
      <c r="G1706" s="16" t="s">
        <v>8802</v>
      </c>
      <c r="H1706" s="19">
        <v>43567.481736111113</v>
      </c>
      <c r="I1706" s="19">
        <v>43574.5</v>
      </c>
      <c r="J1706" s="20">
        <v>2.7404166666666665</v>
      </c>
    </row>
    <row r="1707" spans="1:10" x14ac:dyDescent="0.25">
      <c r="A1707" s="16" t="s">
        <v>10477</v>
      </c>
      <c r="B1707" s="16" t="s">
        <v>870</v>
      </c>
      <c r="C1707" s="16" t="s">
        <v>3188</v>
      </c>
      <c r="D1707" s="16" t="s">
        <v>30</v>
      </c>
      <c r="E1707" s="16" t="s">
        <v>24</v>
      </c>
      <c r="F1707" s="16" t="s">
        <v>3183</v>
      </c>
      <c r="G1707" s="16" t="s">
        <v>8802</v>
      </c>
      <c r="H1707" s="19">
        <v>43567.351469907408</v>
      </c>
      <c r="I1707" s="19">
        <v>43574.5</v>
      </c>
      <c r="J1707" s="20">
        <v>2.7404166666666665</v>
      </c>
    </row>
    <row r="1708" spans="1:10" x14ac:dyDescent="0.25">
      <c r="A1708" s="16" t="s">
        <v>10478</v>
      </c>
      <c r="B1708" s="16" t="s">
        <v>515</v>
      </c>
      <c r="C1708" s="16" t="s">
        <v>3188</v>
      </c>
      <c r="D1708" s="16" t="s">
        <v>31</v>
      </c>
      <c r="E1708" s="16" t="s">
        <v>27</v>
      </c>
      <c r="F1708" s="16" t="s">
        <v>3182</v>
      </c>
      <c r="G1708" s="16" t="s">
        <v>8802</v>
      </c>
      <c r="H1708" s="19">
        <v>43567.482685185183</v>
      </c>
      <c r="I1708" s="19">
        <v>43574.5</v>
      </c>
      <c r="J1708" s="20">
        <v>2.7404166666666665</v>
      </c>
    </row>
    <row r="1709" spans="1:10" x14ac:dyDescent="0.25">
      <c r="A1709" s="16" t="s">
        <v>10479</v>
      </c>
      <c r="B1709" s="16" t="s">
        <v>894</v>
      </c>
      <c r="C1709" s="16" t="s">
        <v>3188</v>
      </c>
      <c r="D1709" s="16" t="s">
        <v>44</v>
      </c>
      <c r="E1709" s="16" t="s">
        <v>39</v>
      </c>
      <c r="F1709" s="16" t="s">
        <v>3181</v>
      </c>
      <c r="G1709" s="16" t="s">
        <v>8802</v>
      </c>
      <c r="H1709" s="19">
        <v>43567.351712962962</v>
      </c>
      <c r="I1709" s="19">
        <v>43574.5</v>
      </c>
      <c r="J1709" s="20">
        <v>2.7404166666666665</v>
      </c>
    </row>
    <row r="1710" spans="1:10" x14ac:dyDescent="0.25">
      <c r="A1710" s="16" t="s">
        <v>10480</v>
      </c>
      <c r="B1710" s="16" t="s">
        <v>323</v>
      </c>
      <c r="C1710" s="16" t="s">
        <v>3188</v>
      </c>
      <c r="D1710" s="16" t="s">
        <v>21</v>
      </c>
      <c r="E1710" s="16" t="s">
        <v>10</v>
      </c>
      <c r="F1710" s="16" t="s">
        <v>3182</v>
      </c>
      <c r="G1710" s="16" t="s">
        <v>8802</v>
      </c>
      <c r="H1710" s="19">
        <v>43567.484039351853</v>
      </c>
      <c r="I1710" s="19">
        <v>43574.5</v>
      </c>
      <c r="J1710" s="20">
        <v>2.7404166666666665</v>
      </c>
    </row>
    <row r="1711" spans="1:10" x14ac:dyDescent="0.25">
      <c r="A1711" s="16" t="s">
        <v>10481</v>
      </c>
      <c r="B1711" s="16" t="s">
        <v>3548</v>
      </c>
      <c r="C1711" s="16" t="s">
        <v>3165</v>
      </c>
      <c r="D1711" s="16" t="s">
        <v>42</v>
      </c>
      <c r="E1711" s="16" t="s">
        <v>23</v>
      </c>
      <c r="F1711" s="16" t="s">
        <v>3183</v>
      </c>
      <c r="G1711" s="16" t="s">
        <v>8802</v>
      </c>
      <c r="H1711" s="19">
        <v>43567.70071759259</v>
      </c>
      <c r="I1711" s="19">
        <v>43574.5</v>
      </c>
      <c r="J1711" s="20">
        <v>2.7404166666666665</v>
      </c>
    </row>
    <row r="1712" spans="1:10" x14ac:dyDescent="0.25">
      <c r="A1712" s="16" t="s">
        <v>10482</v>
      </c>
      <c r="B1712" s="16" t="s">
        <v>377</v>
      </c>
      <c r="C1712" s="16" t="s">
        <v>3161</v>
      </c>
      <c r="D1712" s="16" t="s">
        <v>32</v>
      </c>
      <c r="E1712" s="16" t="s">
        <v>14</v>
      </c>
      <c r="F1712" s="16" t="s">
        <v>3180</v>
      </c>
      <c r="G1712" s="16" t="s">
        <v>8802</v>
      </c>
      <c r="H1712" s="19">
        <v>43570.814479166671</v>
      </c>
      <c r="I1712" s="19">
        <v>43574</v>
      </c>
      <c r="J1712" s="20">
        <v>2.7404166666666665</v>
      </c>
    </row>
    <row r="1713" spans="1:10" x14ac:dyDescent="0.25">
      <c r="A1713" s="16" t="s">
        <v>10483</v>
      </c>
      <c r="B1713" s="16" t="s">
        <v>223</v>
      </c>
      <c r="C1713" s="16" t="s">
        <v>3188</v>
      </c>
      <c r="D1713" s="16" t="s">
        <v>26</v>
      </c>
      <c r="E1713" s="16" t="s">
        <v>9</v>
      </c>
      <c r="F1713" s="16" t="s">
        <v>3184</v>
      </c>
      <c r="G1713" s="16" t="s">
        <v>8802</v>
      </c>
      <c r="H1713" s="19">
        <v>43567.379803240743</v>
      </c>
      <c r="I1713" s="19">
        <v>43574.5</v>
      </c>
      <c r="J1713" s="20">
        <v>2.7404166666666665</v>
      </c>
    </row>
    <row r="1714" spans="1:10" x14ac:dyDescent="0.25">
      <c r="A1714" s="16" t="s">
        <v>10484</v>
      </c>
      <c r="B1714" s="16" t="s">
        <v>249</v>
      </c>
      <c r="C1714" s="16" t="s">
        <v>3163</v>
      </c>
      <c r="D1714" s="16" t="s">
        <v>21</v>
      </c>
      <c r="E1714" s="16" t="s">
        <v>9</v>
      </c>
      <c r="F1714" s="16" t="s">
        <v>3184</v>
      </c>
      <c r="G1714" s="16" t="s">
        <v>8802</v>
      </c>
      <c r="H1714" s="19">
        <v>43567.346967592595</v>
      </c>
      <c r="I1714" s="19">
        <v>43574.5</v>
      </c>
      <c r="J1714" s="20">
        <v>2.7404166666666665</v>
      </c>
    </row>
    <row r="1715" spans="1:10" x14ac:dyDescent="0.25">
      <c r="A1715" s="16" t="s">
        <v>10485</v>
      </c>
      <c r="B1715" s="16" t="s">
        <v>194</v>
      </c>
      <c r="C1715" s="16" t="s">
        <v>3188</v>
      </c>
      <c r="D1715" s="16" t="s">
        <v>26</v>
      </c>
      <c r="E1715" s="16" t="s">
        <v>8</v>
      </c>
      <c r="F1715" s="16" t="s">
        <v>3180</v>
      </c>
      <c r="G1715" s="16" t="s">
        <v>8802</v>
      </c>
      <c r="H1715" s="19">
        <v>43567.383020833331</v>
      </c>
      <c r="I1715" s="19">
        <v>43574.5</v>
      </c>
      <c r="J1715" s="20">
        <v>2.7404166666666665</v>
      </c>
    </row>
    <row r="1716" spans="1:10" x14ac:dyDescent="0.25">
      <c r="A1716" s="16" t="s">
        <v>10486</v>
      </c>
      <c r="B1716" s="16" t="s">
        <v>503</v>
      </c>
      <c r="C1716" s="16" t="s">
        <v>3188</v>
      </c>
      <c r="D1716" s="16" t="s">
        <v>32</v>
      </c>
      <c r="E1716" s="16" t="s">
        <v>14</v>
      </c>
      <c r="F1716" s="16" t="s">
        <v>3180</v>
      </c>
      <c r="G1716" s="16" t="s">
        <v>8802</v>
      </c>
      <c r="H1716" s="19">
        <v>43567.346990740742</v>
      </c>
      <c r="I1716" s="19">
        <v>43574.5</v>
      </c>
      <c r="J1716" s="20">
        <v>2.7404166666666665</v>
      </c>
    </row>
    <row r="1717" spans="1:10" x14ac:dyDescent="0.25">
      <c r="A1717" s="16" t="s">
        <v>10487</v>
      </c>
      <c r="B1717" s="16" t="s">
        <v>563</v>
      </c>
      <c r="C1717" s="16" t="s">
        <v>3166</v>
      </c>
      <c r="D1717" s="16" t="s">
        <v>32</v>
      </c>
      <c r="E1717" s="16" t="s">
        <v>13</v>
      </c>
      <c r="F1717" s="16" t="s">
        <v>3181</v>
      </c>
      <c r="G1717" s="16" t="s">
        <v>8802</v>
      </c>
      <c r="H1717" s="19">
        <v>43570.951533564818</v>
      </c>
      <c r="I1717" s="19">
        <v>43573.5</v>
      </c>
      <c r="J1717" s="20">
        <v>2.7404166666666665</v>
      </c>
    </row>
    <row r="1718" spans="1:10" x14ac:dyDescent="0.25">
      <c r="A1718" s="16" t="s">
        <v>10488</v>
      </c>
      <c r="B1718" s="16" t="s">
        <v>165</v>
      </c>
      <c r="C1718" s="16" t="s">
        <v>3188</v>
      </c>
      <c r="D1718" s="16" t="s">
        <v>31</v>
      </c>
      <c r="E1718" s="16" t="s">
        <v>8</v>
      </c>
      <c r="F1718" s="16" t="s">
        <v>3180</v>
      </c>
      <c r="G1718" s="16" t="s">
        <v>8802</v>
      </c>
      <c r="H1718" s="19">
        <v>43567.495578703703</v>
      </c>
      <c r="I1718" s="19">
        <v>43574.5</v>
      </c>
      <c r="J1718" s="20">
        <v>2.7404166666666665</v>
      </c>
    </row>
    <row r="1719" spans="1:10" x14ac:dyDescent="0.25">
      <c r="A1719" s="16" t="s">
        <v>10489</v>
      </c>
      <c r="B1719" s="16" t="s">
        <v>57</v>
      </c>
      <c r="C1719" s="16" t="s">
        <v>3163</v>
      </c>
      <c r="D1719" s="16" t="s">
        <v>32</v>
      </c>
      <c r="E1719" s="16" t="s">
        <v>13</v>
      </c>
      <c r="F1719" s="16" t="s">
        <v>3181</v>
      </c>
      <c r="G1719" s="16" t="s">
        <v>8802</v>
      </c>
      <c r="H1719" s="19">
        <v>43567.390243055554</v>
      </c>
      <c r="I1719" s="19">
        <v>43574.5</v>
      </c>
      <c r="J1719" s="20">
        <v>2.7404166666666665</v>
      </c>
    </row>
    <row r="1720" spans="1:10" x14ac:dyDescent="0.25">
      <c r="A1720" s="16" t="s">
        <v>10490</v>
      </c>
      <c r="B1720" s="16" t="s">
        <v>440</v>
      </c>
      <c r="C1720" s="16" t="s">
        <v>3188</v>
      </c>
      <c r="D1720" s="16" t="s">
        <v>19</v>
      </c>
      <c r="E1720" s="16" t="s">
        <v>9</v>
      </c>
      <c r="F1720" s="16" t="s">
        <v>3184</v>
      </c>
      <c r="G1720" s="16" t="s">
        <v>8802</v>
      </c>
      <c r="H1720" s="19">
        <v>43567.496747685182</v>
      </c>
      <c r="I1720" s="19">
        <v>43574.5</v>
      </c>
      <c r="J1720" s="20">
        <v>2.7404166666666665</v>
      </c>
    </row>
    <row r="1721" spans="1:10" x14ac:dyDescent="0.25">
      <c r="A1721" s="16" t="s">
        <v>10491</v>
      </c>
      <c r="B1721" s="16" t="s">
        <v>550</v>
      </c>
      <c r="C1721" s="16" t="s">
        <v>3188</v>
      </c>
      <c r="D1721" s="16" t="s">
        <v>21</v>
      </c>
      <c r="E1721" s="16" t="s">
        <v>8</v>
      </c>
      <c r="F1721" s="16" t="s">
        <v>3180</v>
      </c>
      <c r="G1721" s="16" t="s">
        <v>8802</v>
      </c>
      <c r="H1721" s="19">
        <v>43567.352118055554</v>
      </c>
      <c r="I1721" s="19">
        <v>43574.5</v>
      </c>
      <c r="J1721" s="20">
        <v>2.7404166666666665</v>
      </c>
    </row>
    <row r="1722" spans="1:10" x14ac:dyDescent="0.25">
      <c r="A1722" s="16" t="s">
        <v>10492</v>
      </c>
      <c r="B1722" s="16" t="s">
        <v>487</v>
      </c>
      <c r="C1722" s="16" t="s">
        <v>3188</v>
      </c>
      <c r="D1722" s="16" t="s">
        <v>31</v>
      </c>
      <c r="E1722" s="16" t="s">
        <v>9</v>
      </c>
      <c r="F1722" s="16" t="s">
        <v>3184</v>
      </c>
      <c r="G1722" s="16" t="s">
        <v>8802</v>
      </c>
      <c r="H1722" s="19">
        <v>43567.498067129629</v>
      </c>
      <c r="I1722" s="19">
        <v>43574.5</v>
      </c>
      <c r="J1722" s="20">
        <v>2.7404166666666665</v>
      </c>
    </row>
    <row r="1723" spans="1:10" x14ac:dyDescent="0.25">
      <c r="A1723" s="16" t="s">
        <v>10493</v>
      </c>
      <c r="B1723" s="16" t="s">
        <v>177</v>
      </c>
      <c r="C1723" s="16" t="s">
        <v>3188</v>
      </c>
      <c r="D1723" s="16" t="s">
        <v>21</v>
      </c>
      <c r="E1723" s="16" t="s">
        <v>27</v>
      </c>
      <c r="F1723" s="16" t="s">
        <v>3182</v>
      </c>
      <c r="G1723" s="16" t="s">
        <v>8802</v>
      </c>
      <c r="H1723" s="19">
        <v>43567.35224537037</v>
      </c>
      <c r="I1723" s="19">
        <v>43574.5</v>
      </c>
      <c r="J1723" s="20">
        <v>2.7404166666666665</v>
      </c>
    </row>
    <row r="1724" spans="1:10" x14ac:dyDescent="0.25">
      <c r="A1724" s="16" t="s">
        <v>10494</v>
      </c>
      <c r="B1724" s="16" t="s">
        <v>769</v>
      </c>
      <c r="C1724" s="16" t="s">
        <v>3161</v>
      </c>
      <c r="D1724" s="16" t="s">
        <v>31</v>
      </c>
      <c r="E1724" s="16" t="s">
        <v>9</v>
      </c>
      <c r="F1724" s="16" t="s">
        <v>3184</v>
      </c>
      <c r="G1724" s="16" t="s">
        <v>8802</v>
      </c>
      <c r="H1724" s="19">
        <v>43570.809837962966</v>
      </c>
      <c r="I1724" s="19">
        <v>43574</v>
      </c>
      <c r="J1724" s="20">
        <v>2.7404166666666665</v>
      </c>
    </row>
    <row r="1725" spans="1:10" x14ac:dyDescent="0.25">
      <c r="A1725" s="16" t="s">
        <v>10495</v>
      </c>
      <c r="B1725" s="16" t="s">
        <v>702</v>
      </c>
      <c r="C1725" s="16" t="s">
        <v>3188</v>
      </c>
      <c r="D1725" s="16" t="s">
        <v>46</v>
      </c>
      <c r="E1725" s="16" t="s">
        <v>39</v>
      </c>
      <c r="F1725" s="16" t="s">
        <v>3181</v>
      </c>
      <c r="G1725" s="16" t="s">
        <v>8802</v>
      </c>
      <c r="H1725" s="19">
        <v>43567.352256944447</v>
      </c>
      <c r="I1725" s="19">
        <v>43574.5</v>
      </c>
      <c r="J1725" s="20">
        <v>2.7404166666666665</v>
      </c>
    </row>
    <row r="1726" spans="1:10" x14ac:dyDescent="0.25">
      <c r="A1726" s="16" t="s">
        <v>10496</v>
      </c>
      <c r="B1726" s="16" t="s">
        <v>555</v>
      </c>
      <c r="C1726" s="16" t="s">
        <v>3188</v>
      </c>
      <c r="D1726" s="16" t="s">
        <v>25</v>
      </c>
      <c r="E1726" s="16" t="s">
        <v>14</v>
      </c>
      <c r="F1726" s="16" t="s">
        <v>3180</v>
      </c>
      <c r="G1726" s="16" t="s">
        <v>8802</v>
      </c>
      <c r="H1726" s="19">
        <v>43567.325370370374</v>
      </c>
      <c r="I1726" s="19">
        <v>43574.5</v>
      </c>
      <c r="J1726" s="20">
        <v>2.7404166666666665</v>
      </c>
    </row>
    <row r="1727" spans="1:10" x14ac:dyDescent="0.25">
      <c r="A1727" s="16" t="s">
        <v>10497</v>
      </c>
      <c r="B1727" s="16" t="s">
        <v>397</v>
      </c>
      <c r="C1727" s="16" t="s">
        <v>3188</v>
      </c>
      <c r="D1727" s="16" t="s">
        <v>20</v>
      </c>
      <c r="E1727" s="16" t="s">
        <v>14</v>
      </c>
      <c r="F1727" s="16" t="s">
        <v>3180</v>
      </c>
      <c r="G1727" s="16" t="s">
        <v>8802</v>
      </c>
      <c r="H1727" s="19">
        <v>43567.352442129632</v>
      </c>
      <c r="I1727" s="19">
        <v>43574.5</v>
      </c>
      <c r="J1727" s="20">
        <v>2.7404166666666665</v>
      </c>
    </row>
    <row r="1728" spans="1:10" x14ac:dyDescent="0.25">
      <c r="A1728" s="16" t="s">
        <v>10498</v>
      </c>
      <c r="B1728" s="16" t="s">
        <v>80</v>
      </c>
      <c r="C1728" s="16" t="s">
        <v>3163</v>
      </c>
      <c r="D1728" s="16" t="s">
        <v>21</v>
      </c>
      <c r="E1728" s="16" t="s">
        <v>14</v>
      </c>
      <c r="F1728" s="16" t="s">
        <v>3180</v>
      </c>
      <c r="G1728" s="16" t="s">
        <v>8802</v>
      </c>
      <c r="H1728" s="19">
        <v>43567.499201388891</v>
      </c>
      <c r="I1728" s="19">
        <v>43574.5</v>
      </c>
      <c r="J1728" s="20">
        <v>2.7404166666666665</v>
      </c>
    </row>
    <row r="1729" spans="1:10" x14ac:dyDescent="0.25">
      <c r="A1729" s="16" t="s">
        <v>10499</v>
      </c>
      <c r="B1729" s="16" t="s">
        <v>561</v>
      </c>
      <c r="C1729" s="16" t="s">
        <v>3188</v>
      </c>
      <c r="D1729" s="16" t="s">
        <v>42</v>
      </c>
      <c r="E1729" s="16" t="s">
        <v>17</v>
      </c>
      <c r="F1729" s="16" t="s">
        <v>3185</v>
      </c>
      <c r="G1729" s="16" t="s">
        <v>8802</v>
      </c>
      <c r="H1729" s="19">
        <v>43567.352453703701</v>
      </c>
      <c r="I1729" s="19">
        <v>43574.5</v>
      </c>
      <c r="J1729" s="20">
        <v>2.7404166666666665</v>
      </c>
    </row>
    <row r="1730" spans="1:10" x14ac:dyDescent="0.25">
      <c r="A1730" s="16" t="s">
        <v>10500</v>
      </c>
      <c r="B1730" s="16" t="s">
        <v>3504</v>
      </c>
      <c r="C1730" s="16" t="s">
        <v>3188</v>
      </c>
      <c r="D1730" s="16" t="s">
        <v>30</v>
      </c>
      <c r="E1730" s="16" t="s">
        <v>38</v>
      </c>
      <c r="F1730" s="16" t="s">
        <v>3182</v>
      </c>
      <c r="G1730" s="16" t="s">
        <v>8802</v>
      </c>
      <c r="H1730" s="19">
        <v>43567.499675925923</v>
      </c>
      <c r="I1730" s="19">
        <v>43574.5</v>
      </c>
      <c r="J1730" s="20">
        <v>2.7404166666666665</v>
      </c>
    </row>
    <row r="1731" spans="1:10" x14ac:dyDescent="0.25">
      <c r="A1731" s="16" t="s">
        <v>10501</v>
      </c>
      <c r="B1731" s="16" t="s">
        <v>146</v>
      </c>
      <c r="C1731" s="16" t="s">
        <v>3188</v>
      </c>
      <c r="D1731" s="16" t="s">
        <v>33</v>
      </c>
      <c r="E1731" s="16" t="s">
        <v>34</v>
      </c>
      <c r="F1731" s="16" t="s">
        <v>3185</v>
      </c>
      <c r="G1731" s="16" t="s">
        <v>8802</v>
      </c>
      <c r="H1731" s="19">
        <v>43567.393958333334</v>
      </c>
      <c r="I1731" s="19">
        <v>43574.5</v>
      </c>
      <c r="J1731" s="20">
        <v>2.7404166666666665</v>
      </c>
    </row>
    <row r="1732" spans="1:10" x14ac:dyDescent="0.25">
      <c r="A1732" s="16" t="s">
        <v>10502</v>
      </c>
      <c r="B1732" s="16" t="s">
        <v>3508</v>
      </c>
      <c r="C1732" s="16" t="s">
        <v>3165</v>
      </c>
      <c r="D1732" s="16" t="s">
        <v>30</v>
      </c>
      <c r="E1732" s="16" t="s">
        <v>23</v>
      </c>
      <c r="F1732" s="16" t="s">
        <v>3183</v>
      </c>
      <c r="G1732" s="16" t="s">
        <v>8802</v>
      </c>
      <c r="H1732" s="19">
        <v>43567.506562499999</v>
      </c>
      <c r="I1732" s="19">
        <v>43574.5</v>
      </c>
      <c r="J1732" s="20">
        <v>2.7404166666666665</v>
      </c>
    </row>
    <row r="1733" spans="1:10" x14ac:dyDescent="0.25">
      <c r="A1733" s="16" t="s">
        <v>10503</v>
      </c>
      <c r="B1733" s="16" t="s">
        <v>364</v>
      </c>
      <c r="C1733" s="16" t="s">
        <v>3188</v>
      </c>
      <c r="D1733" s="16" t="s">
        <v>11</v>
      </c>
      <c r="E1733" s="16" t="s">
        <v>14</v>
      </c>
      <c r="F1733" s="16" t="s">
        <v>3180</v>
      </c>
      <c r="G1733" s="16" t="s">
        <v>8802</v>
      </c>
      <c r="H1733" s="19">
        <v>43567.395231481481</v>
      </c>
      <c r="I1733" s="19">
        <v>43574.5</v>
      </c>
      <c r="J1733" s="20">
        <v>2.7404166666666665</v>
      </c>
    </row>
    <row r="1734" spans="1:10" x14ac:dyDescent="0.25">
      <c r="A1734" s="16" t="s">
        <v>10504</v>
      </c>
      <c r="B1734" s="16" t="s">
        <v>315</v>
      </c>
      <c r="C1734" s="16" t="s">
        <v>3188</v>
      </c>
      <c r="D1734" s="16" t="s">
        <v>7</v>
      </c>
      <c r="E1734" s="16" t="s">
        <v>14</v>
      </c>
      <c r="F1734" s="16" t="s">
        <v>3180</v>
      </c>
      <c r="G1734" s="16" t="s">
        <v>8802</v>
      </c>
      <c r="H1734" s="19">
        <v>43567.349050925928</v>
      </c>
      <c r="I1734" s="19">
        <v>43574.5</v>
      </c>
      <c r="J1734" s="20">
        <v>2.7404166666666665</v>
      </c>
    </row>
    <row r="1735" spans="1:10" x14ac:dyDescent="0.25">
      <c r="A1735" s="16" t="s">
        <v>10505</v>
      </c>
      <c r="B1735" s="16" t="s">
        <v>642</v>
      </c>
      <c r="C1735" s="16" t="s">
        <v>3188</v>
      </c>
      <c r="D1735" s="16" t="s">
        <v>42</v>
      </c>
      <c r="E1735" s="16" t="s">
        <v>17</v>
      </c>
      <c r="F1735" s="16" t="s">
        <v>3185</v>
      </c>
      <c r="G1735" s="16" t="s">
        <v>8802</v>
      </c>
      <c r="H1735" s="19">
        <v>43567.395486111112</v>
      </c>
      <c r="I1735" s="19">
        <v>43574.5</v>
      </c>
      <c r="J1735" s="20">
        <v>2.7404166666666665</v>
      </c>
    </row>
    <row r="1736" spans="1:10" x14ac:dyDescent="0.25">
      <c r="A1736" s="16" t="s">
        <v>10506</v>
      </c>
      <c r="B1736" s="16" t="s">
        <v>533</v>
      </c>
      <c r="C1736" s="16" t="s">
        <v>3188</v>
      </c>
      <c r="D1736" s="16" t="s">
        <v>31</v>
      </c>
      <c r="E1736" s="16" t="s">
        <v>14</v>
      </c>
      <c r="F1736" s="16" t="s">
        <v>3180</v>
      </c>
      <c r="G1736" s="16" t="s">
        <v>8802</v>
      </c>
      <c r="H1736" s="19">
        <v>43567.349305555559</v>
      </c>
      <c r="I1736" s="19">
        <v>43574.5</v>
      </c>
      <c r="J1736" s="20">
        <v>2.7404166666666665</v>
      </c>
    </row>
    <row r="1737" spans="1:10" x14ac:dyDescent="0.25">
      <c r="A1737" s="16" t="s">
        <v>10507</v>
      </c>
      <c r="B1737" s="16" t="s">
        <v>3619</v>
      </c>
      <c r="C1737" s="16" t="s">
        <v>3166</v>
      </c>
      <c r="D1737" s="16" t="s">
        <v>42</v>
      </c>
      <c r="E1737" s="16" t="s">
        <v>38</v>
      </c>
      <c r="F1737" s="16" t="s">
        <v>3182</v>
      </c>
      <c r="G1737" s="16" t="s">
        <v>8802</v>
      </c>
      <c r="H1737" s="19">
        <v>43570.968755787035</v>
      </c>
      <c r="I1737" s="19">
        <v>43573.5</v>
      </c>
      <c r="J1737" s="20">
        <v>2.7404166666666665</v>
      </c>
    </row>
    <row r="1738" spans="1:10" x14ac:dyDescent="0.25">
      <c r="A1738" s="16" t="s">
        <v>10508</v>
      </c>
      <c r="B1738" s="16" t="s">
        <v>200</v>
      </c>
      <c r="C1738" s="16" t="s">
        <v>3188</v>
      </c>
      <c r="D1738" s="16" t="s">
        <v>31</v>
      </c>
      <c r="E1738" s="16" t="s">
        <v>14</v>
      </c>
      <c r="F1738" s="16" t="s">
        <v>3180</v>
      </c>
      <c r="G1738" s="16" t="s">
        <v>8802</v>
      </c>
      <c r="H1738" s="19">
        <v>43567.349537037036</v>
      </c>
      <c r="I1738" s="19">
        <v>43574.5</v>
      </c>
      <c r="J1738" s="20">
        <v>2.7404166666666665</v>
      </c>
    </row>
    <row r="1739" spans="1:10" x14ac:dyDescent="0.25">
      <c r="A1739" s="16" t="s">
        <v>10509</v>
      </c>
      <c r="B1739" s="16" t="s">
        <v>416</v>
      </c>
      <c r="C1739" s="16" t="s">
        <v>3188</v>
      </c>
      <c r="D1739" s="16" t="s">
        <v>7</v>
      </c>
      <c r="E1739" s="16" t="s">
        <v>27</v>
      </c>
      <c r="F1739" s="16" t="s">
        <v>3182</v>
      </c>
      <c r="G1739" s="16" t="s">
        <v>8802</v>
      </c>
      <c r="H1739" s="19">
        <v>43567.395543981482</v>
      </c>
      <c r="I1739" s="19">
        <v>43574.5</v>
      </c>
      <c r="J1739" s="20">
        <v>2.7404166666666665</v>
      </c>
    </row>
    <row r="1740" spans="1:10" x14ac:dyDescent="0.25">
      <c r="A1740" s="16" t="s">
        <v>10510</v>
      </c>
      <c r="B1740" s="16" t="s">
        <v>66</v>
      </c>
      <c r="C1740" s="16" t="s">
        <v>3188</v>
      </c>
      <c r="D1740" s="16" t="s">
        <v>42</v>
      </c>
      <c r="E1740" s="16" t="s">
        <v>18</v>
      </c>
      <c r="F1740" s="16" t="s">
        <v>3185</v>
      </c>
      <c r="G1740" s="16" t="s">
        <v>8802</v>
      </c>
      <c r="H1740" s="19">
        <v>43567.34988425926</v>
      </c>
      <c r="I1740" s="19">
        <v>43574.5</v>
      </c>
      <c r="J1740" s="20">
        <v>2.7404166666666665</v>
      </c>
    </row>
    <row r="1741" spans="1:10" x14ac:dyDescent="0.25">
      <c r="A1741" s="16" t="s">
        <v>10511</v>
      </c>
      <c r="B1741" s="16" t="s">
        <v>832</v>
      </c>
      <c r="C1741" s="16" t="s">
        <v>3188</v>
      </c>
      <c r="D1741" s="16" t="s">
        <v>43</v>
      </c>
      <c r="E1741" s="16" t="s">
        <v>39</v>
      </c>
      <c r="F1741" s="16" t="s">
        <v>3181</v>
      </c>
      <c r="G1741" s="16" t="s">
        <v>8802</v>
      </c>
      <c r="H1741" s="19">
        <v>43567.395925925928</v>
      </c>
      <c r="I1741" s="19">
        <v>43574.5</v>
      </c>
      <c r="J1741" s="20">
        <v>2.7404166666666665</v>
      </c>
    </row>
    <row r="1742" spans="1:10" x14ac:dyDescent="0.25">
      <c r="A1742" s="16" t="s">
        <v>10512</v>
      </c>
      <c r="B1742" s="16" t="s">
        <v>3295</v>
      </c>
      <c r="C1742" s="16" t="s">
        <v>3188</v>
      </c>
      <c r="D1742" s="16" t="s">
        <v>42</v>
      </c>
      <c r="E1742" s="16" t="s">
        <v>23</v>
      </c>
      <c r="F1742" s="16" t="s">
        <v>3183</v>
      </c>
      <c r="G1742" s="16" t="s">
        <v>8802</v>
      </c>
      <c r="H1742" s="19">
        <v>43567.337870370371</v>
      </c>
      <c r="I1742" s="19">
        <v>43574.5</v>
      </c>
      <c r="J1742" s="20">
        <v>2.7404166666666665</v>
      </c>
    </row>
    <row r="1743" spans="1:10" x14ac:dyDescent="0.25">
      <c r="A1743" s="16" t="s">
        <v>10513</v>
      </c>
      <c r="B1743" s="16" t="s">
        <v>462</v>
      </c>
      <c r="C1743" s="16" t="s">
        <v>3188</v>
      </c>
      <c r="D1743" s="16" t="s">
        <v>31</v>
      </c>
      <c r="E1743" s="16" t="s">
        <v>9</v>
      </c>
      <c r="F1743" s="16" t="s">
        <v>3184</v>
      </c>
      <c r="G1743" s="16" t="s">
        <v>8802</v>
      </c>
      <c r="H1743" s="19">
        <v>43567.352569444447</v>
      </c>
      <c r="I1743" s="19">
        <v>43574.5</v>
      </c>
      <c r="J1743" s="20">
        <v>2.7404166666666665</v>
      </c>
    </row>
    <row r="1744" spans="1:10" x14ac:dyDescent="0.25">
      <c r="A1744" s="16" t="s">
        <v>10514</v>
      </c>
      <c r="B1744" s="16" t="s">
        <v>103</v>
      </c>
      <c r="C1744" s="16" t="s">
        <v>3188</v>
      </c>
      <c r="D1744" s="16" t="s">
        <v>31</v>
      </c>
      <c r="E1744" s="16" t="s">
        <v>14</v>
      </c>
      <c r="F1744" s="16" t="s">
        <v>3180</v>
      </c>
      <c r="G1744" s="16" t="s">
        <v>8802</v>
      </c>
      <c r="H1744" s="19">
        <v>43567.372106481482</v>
      </c>
      <c r="I1744" s="19">
        <v>43574.5</v>
      </c>
      <c r="J1744" s="20">
        <v>2.7404166666666665</v>
      </c>
    </row>
    <row r="1745" spans="1:10" x14ac:dyDescent="0.25">
      <c r="A1745" s="16" t="s">
        <v>10515</v>
      </c>
      <c r="B1745" s="16" t="s">
        <v>332</v>
      </c>
      <c r="C1745" s="16" t="s">
        <v>3188</v>
      </c>
      <c r="D1745" s="16" t="s">
        <v>32</v>
      </c>
      <c r="E1745" s="16" t="s">
        <v>14</v>
      </c>
      <c r="F1745" s="16" t="s">
        <v>3180</v>
      </c>
      <c r="G1745" s="16" t="s">
        <v>8802</v>
      </c>
      <c r="H1745" s="19">
        <v>43567.352696759262</v>
      </c>
      <c r="I1745" s="19">
        <v>43574.5</v>
      </c>
      <c r="J1745" s="20">
        <v>2.7404166666666665</v>
      </c>
    </row>
    <row r="1746" spans="1:10" x14ac:dyDescent="0.25">
      <c r="A1746" s="16" t="s">
        <v>10516</v>
      </c>
      <c r="B1746" s="16" t="s">
        <v>628</v>
      </c>
      <c r="C1746" s="16" t="s">
        <v>3188</v>
      </c>
      <c r="D1746" s="16" t="s">
        <v>16</v>
      </c>
      <c r="E1746" s="16" t="s">
        <v>24</v>
      </c>
      <c r="F1746" s="16" t="s">
        <v>3183</v>
      </c>
      <c r="G1746" s="16" t="s">
        <v>8802</v>
      </c>
      <c r="H1746" s="19">
        <v>43567.372442129628</v>
      </c>
      <c r="I1746" s="19">
        <v>43574.5</v>
      </c>
      <c r="J1746" s="20">
        <v>2.7404166666666665</v>
      </c>
    </row>
    <row r="1747" spans="1:10" x14ac:dyDescent="0.25">
      <c r="A1747" s="16" t="s">
        <v>10517</v>
      </c>
      <c r="B1747" s="16" t="s">
        <v>414</v>
      </c>
      <c r="C1747" s="16" t="s">
        <v>3188</v>
      </c>
      <c r="D1747" s="16" t="s">
        <v>26</v>
      </c>
      <c r="E1747" s="16" t="s">
        <v>10</v>
      </c>
      <c r="F1747" s="16" t="s">
        <v>3182</v>
      </c>
      <c r="G1747" s="16" t="s">
        <v>8802</v>
      </c>
      <c r="H1747" s="19">
        <v>43567.40042824074</v>
      </c>
      <c r="I1747" s="19">
        <v>43574.5</v>
      </c>
      <c r="J1747" s="20">
        <v>2.7404166666666665</v>
      </c>
    </row>
    <row r="1748" spans="1:10" x14ac:dyDescent="0.25">
      <c r="A1748" s="16" t="s">
        <v>10518</v>
      </c>
      <c r="B1748" s="16" t="s">
        <v>235</v>
      </c>
      <c r="C1748" s="16" t="s">
        <v>3188</v>
      </c>
      <c r="D1748" s="16" t="s">
        <v>25</v>
      </c>
      <c r="E1748" s="16" t="s">
        <v>14</v>
      </c>
      <c r="F1748" s="16" t="s">
        <v>3180</v>
      </c>
      <c r="G1748" s="16" t="s">
        <v>8802</v>
      </c>
      <c r="H1748" s="19">
        <v>43567.372557870367</v>
      </c>
      <c r="I1748" s="19">
        <v>43574.5</v>
      </c>
      <c r="J1748" s="20">
        <v>2.7404166666666665</v>
      </c>
    </row>
    <row r="1749" spans="1:10" x14ac:dyDescent="0.25">
      <c r="A1749" s="16" t="s">
        <v>10519</v>
      </c>
      <c r="B1749" s="16" t="s">
        <v>361</v>
      </c>
      <c r="C1749" s="16" t="s">
        <v>3163</v>
      </c>
      <c r="D1749" s="16" t="s">
        <v>11</v>
      </c>
      <c r="E1749" s="16" t="s">
        <v>14</v>
      </c>
      <c r="F1749" s="16" t="s">
        <v>3180</v>
      </c>
      <c r="G1749" s="16" t="s">
        <v>8802</v>
      </c>
      <c r="H1749" s="19">
        <v>43567.401377314818</v>
      </c>
      <c r="I1749" s="19">
        <v>43574.5</v>
      </c>
      <c r="J1749" s="20">
        <v>2.7404166666666665</v>
      </c>
    </row>
    <row r="1750" spans="1:10" x14ac:dyDescent="0.25">
      <c r="A1750" s="16" t="s">
        <v>10520</v>
      </c>
      <c r="B1750" s="16" t="s">
        <v>528</v>
      </c>
      <c r="C1750" s="16" t="s">
        <v>3188</v>
      </c>
      <c r="D1750" s="16" t="s">
        <v>32</v>
      </c>
      <c r="E1750" s="16" t="s">
        <v>14</v>
      </c>
      <c r="F1750" s="16" t="s">
        <v>3180</v>
      </c>
      <c r="G1750" s="16" t="s">
        <v>8802</v>
      </c>
      <c r="H1750" s="19">
        <v>43567.373923611114</v>
      </c>
      <c r="I1750" s="19">
        <v>43574.5</v>
      </c>
      <c r="J1750" s="20">
        <v>2.7404166666666665</v>
      </c>
    </row>
    <row r="1751" spans="1:10" x14ac:dyDescent="0.25">
      <c r="A1751" s="16" t="s">
        <v>10521</v>
      </c>
      <c r="B1751" s="16" t="s">
        <v>648</v>
      </c>
      <c r="C1751" s="16" t="s">
        <v>3188</v>
      </c>
      <c r="D1751" s="16" t="s">
        <v>31</v>
      </c>
      <c r="E1751" s="16" t="s">
        <v>10</v>
      </c>
      <c r="F1751" s="16" t="s">
        <v>3182</v>
      </c>
      <c r="G1751" s="16" t="s">
        <v>8802</v>
      </c>
      <c r="H1751" s="19">
        <v>43567.352766203701</v>
      </c>
      <c r="I1751" s="19">
        <v>43574.5</v>
      </c>
      <c r="J1751" s="20">
        <v>2.7404166666666665</v>
      </c>
    </row>
    <row r="1752" spans="1:10" x14ac:dyDescent="0.25">
      <c r="A1752" s="16" t="s">
        <v>10522</v>
      </c>
      <c r="B1752" s="16" t="s">
        <v>294</v>
      </c>
      <c r="C1752" s="16" t="s">
        <v>3188</v>
      </c>
      <c r="D1752" s="16" t="s">
        <v>20</v>
      </c>
      <c r="E1752" s="16" t="s">
        <v>14</v>
      </c>
      <c r="F1752" s="16" t="s">
        <v>3180</v>
      </c>
      <c r="G1752" s="16" t="s">
        <v>8802</v>
      </c>
      <c r="H1752" s="19">
        <v>43567.373935185184</v>
      </c>
      <c r="I1752" s="19">
        <v>43574.5</v>
      </c>
      <c r="J1752" s="20">
        <v>2.7404166666666665</v>
      </c>
    </row>
    <row r="1753" spans="1:10" x14ac:dyDescent="0.25">
      <c r="A1753" s="16" t="s">
        <v>10523</v>
      </c>
      <c r="B1753" s="16" t="s">
        <v>3445</v>
      </c>
      <c r="C1753" s="16" t="s">
        <v>3188</v>
      </c>
      <c r="D1753" s="16" t="s">
        <v>42</v>
      </c>
      <c r="E1753" s="16" t="s">
        <v>23</v>
      </c>
      <c r="F1753" s="16" t="s">
        <v>3183</v>
      </c>
      <c r="G1753" s="16" t="s">
        <v>8802</v>
      </c>
      <c r="H1753" s="19">
        <v>43567.352789351855</v>
      </c>
      <c r="I1753" s="19">
        <v>43574.5</v>
      </c>
      <c r="J1753" s="20">
        <v>2.7404166666666665</v>
      </c>
    </row>
    <row r="1754" spans="1:10" x14ac:dyDescent="0.25">
      <c r="A1754" s="16" t="s">
        <v>10524</v>
      </c>
      <c r="B1754" s="16" t="s">
        <v>281</v>
      </c>
      <c r="C1754" s="16" t="s">
        <v>3188</v>
      </c>
      <c r="D1754" s="16" t="s">
        <v>21</v>
      </c>
      <c r="E1754" s="16" t="s">
        <v>9</v>
      </c>
      <c r="F1754" s="16" t="s">
        <v>3184</v>
      </c>
      <c r="G1754" s="16" t="s">
        <v>8802</v>
      </c>
      <c r="H1754" s="19">
        <v>43567.37395833333</v>
      </c>
      <c r="I1754" s="19">
        <v>43574.5</v>
      </c>
      <c r="J1754" s="20">
        <v>2.7404166666666665</v>
      </c>
    </row>
    <row r="1755" spans="1:10" x14ac:dyDescent="0.25">
      <c r="A1755" s="16" t="s">
        <v>10525</v>
      </c>
      <c r="B1755" s="16" t="s">
        <v>463</v>
      </c>
      <c r="C1755" s="16" t="s">
        <v>3188</v>
      </c>
      <c r="D1755" s="16" t="s">
        <v>31</v>
      </c>
      <c r="E1755" s="16" t="s">
        <v>22</v>
      </c>
      <c r="F1755" s="16" t="s">
        <v>3182</v>
      </c>
      <c r="G1755" s="16" t="s">
        <v>8802</v>
      </c>
      <c r="H1755" s="19">
        <v>43567.353020833332</v>
      </c>
      <c r="I1755" s="19">
        <v>43574.5</v>
      </c>
      <c r="J1755" s="20">
        <v>2.7404166666666665</v>
      </c>
    </row>
    <row r="1756" spans="1:10" x14ac:dyDescent="0.25">
      <c r="A1756" s="16" t="s">
        <v>10526</v>
      </c>
      <c r="B1756" s="16" t="s">
        <v>699</v>
      </c>
      <c r="C1756" s="16" t="s">
        <v>3188</v>
      </c>
      <c r="D1756" s="16" t="s">
        <v>21</v>
      </c>
      <c r="E1756" s="16" t="s">
        <v>8</v>
      </c>
      <c r="F1756" s="16" t="s">
        <v>3180</v>
      </c>
      <c r="G1756" s="16" t="s">
        <v>8802</v>
      </c>
      <c r="H1756" s="19">
        <v>43567.374259259261</v>
      </c>
      <c r="I1756" s="19">
        <v>43574.5</v>
      </c>
      <c r="J1756" s="20">
        <v>2.7404166666666665</v>
      </c>
    </row>
    <row r="1757" spans="1:10" x14ac:dyDescent="0.25">
      <c r="A1757" s="16" t="s">
        <v>10527</v>
      </c>
      <c r="B1757" s="16" t="s">
        <v>227</v>
      </c>
      <c r="C1757" s="16" t="s">
        <v>3188</v>
      </c>
      <c r="D1757" s="16" t="s">
        <v>21</v>
      </c>
      <c r="E1757" s="16" t="s">
        <v>8</v>
      </c>
      <c r="F1757" s="16" t="s">
        <v>3180</v>
      </c>
      <c r="G1757" s="16" t="s">
        <v>8802</v>
      </c>
      <c r="H1757" s="19">
        <v>43567.353055555555</v>
      </c>
      <c r="I1757" s="19">
        <v>43574.5</v>
      </c>
      <c r="J1757" s="20">
        <v>2.7404166666666665</v>
      </c>
    </row>
    <row r="1758" spans="1:10" x14ac:dyDescent="0.25">
      <c r="A1758" s="16" t="s">
        <v>10528</v>
      </c>
      <c r="B1758" s="16" t="s">
        <v>3489</v>
      </c>
      <c r="C1758" s="16" t="s">
        <v>3188</v>
      </c>
      <c r="D1758" s="16" t="s">
        <v>29</v>
      </c>
      <c r="E1758" s="16" t="s">
        <v>38</v>
      </c>
      <c r="F1758" s="16" t="s">
        <v>3182</v>
      </c>
      <c r="G1758" s="16" t="s">
        <v>8802</v>
      </c>
      <c r="H1758" s="19">
        <v>43567.472175925926</v>
      </c>
      <c r="I1758" s="19">
        <v>43574.5</v>
      </c>
      <c r="J1758" s="20">
        <v>2.7404166666666665</v>
      </c>
    </row>
    <row r="1759" spans="1:10" x14ac:dyDescent="0.25">
      <c r="A1759" s="16" t="s">
        <v>10529</v>
      </c>
      <c r="B1759" s="16" t="s">
        <v>466</v>
      </c>
      <c r="C1759" s="16" t="s">
        <v>3188</v>
      </c>
      <c r="D1759" s="16" t="s">
        <v>21</v>
      </c>
      <c r="E1759" s="16" t="s">
        <v>9</v>
      </c>
      <c r="F1759" s="16" t="s">
        <v>3184</v>
      </c>
      <c r="G1759" s="16" t="s">
        <v>8802</v>
      </c>
      <c r="H1759" s="19">
        <v>43567.353402777779</v>
      </c>
      <c r="I1759" s="19">
        <v>43574.5</v>
      </c>
      <c r="J1759" s="20">
        <v>2.7404166666666665</v>
      </c>
    </row>
    <row r="1760" spans="1:10" x14ac:dyDescent="0.25">
      <c r="A1760" s="16" t="s">
        <v>10530</v>
      </c>
      <c r="B1760" s="16" t="s">
        <v>3443</v>
      </c>
      <c r="C1760" s="16" t="s">
        <v>3163</v>
      </c>
      <c r="D1760" s="16" t="s">
        <v>30</v>
      </c>
      <c r="E1760" s="16" t="s">
        <v>38</v>
      </c>
      <c r="F1760" s="16" t="s">
        <v>3182</v>
      </c>
      <c r="G1760" s="16" t="s">
        <v>8802</v>
      </c>
      <c r="H1760" s="19">
        <v>43567.343668981484</v>
      </c>
      <c r="I1760" s="19">
        <v>43574.5</v>
      </c>
      <c r="J1760" s="20">
        <v>2.7404166666666665</v>
      </c>
    </row>
    <row r="1761" spans="1:10" x14ac:dyDescent="0.25">
      <c r="A1761" s="16" t="s">
        <v>10531</v>
      </c>
      <c r="B1761" s="16" t="s">
        <v>3447</v>
      </c>
      <c r="C1761" s="16" t="s">
        <v>3188</v>
      </c>
      <c r="D1761" s="16" t="s">
        <v>16</v>
      </c>
      <c r="E1761" s="16" t="s">
        <v>38</v>
      </c>
      <c r="F1761" s="16" t="s">
        <v>3182</v>
      </c>
      <c r="G1761" s="16" t="s">
        <v>8802</v>
      </c>
      <c r="H1761" s="19">
        <v>43567.353541666664</v>
      </c>
      <c r="I1761" s="19">
        <v>43574.5</v>
      </c>
      <c r="J1761" s="20">
        <v>2.7404166666666665</v>
      </c>
    </row>
    <row r="1762" spans="1:10" x14ac:dyDescent="0.25">
      <c r="A1762" s="16" t="s">
        <v>10532</v>
      </c>
      <c r="B1762" s="16" t="s">
        <v>273</v>
      </c>
      <c r="C1762" s="16" t="s">
        <v>3188</v>
      </c>
      <c r="D1762" s="16" t="s">
        <v>43</v>
      </c>
      <c r="E1762" s="16" t="s">
        <v>39</v>
      </c>
      <c r="F1762" s="16" t="s">
        <v>3181</v>
      </c>
      <c r="G1762" s="16" t="s">
        <v>8802</v>
      </c>
      <c r="H1762" s="19">
        <v>43567.479212962964</v>
      </c>
      <c r="I1762" s="19">
        <v>43574.5</v>
      </c>
      <c r="J1762" s="20">
        <v>2.7404166666666665</v>
      </c>
    </row>
    <row r="1763" spans="1:10" x14ac:dyDescent="0.25">
      <c r="A1763" s="16" t="s">
        <v>10533</v>
      </c>
      <c r="B1763" s="16" t="s">
        <v>767</v>
      </c>
      <c r="C1763" s="16" t="s">
        <v>3188</v>
      </c>
      <c r="D1763" s="16" t="s">
        <v>28</v>
      </c>
      <c r="E1763" s="16" t="s">
        <v>14</v>
      </c>
      <c r="F1763" s="16" t="s">
        <v>3180</v>
      </c>
      <c r="G1763" s="16" t="s">
        <v>8802</v>
      </c>
      <c r="H1763" s="19">
        <v>43567.420752314814</v>
      </c>
      <c r="I1763" s="19">
        <v>43574.5</v>
      </c>
      <c r="J1763" s="20">
        <v>2.7404166666666665</v>
      </c>
    </row>
    <row r="1764" spans="1:10" x14ac:dyDescent="0.25">
      <c r="A1764" s="16" t="s">
        <v>10534</v>
      </c>
      <c r="B1764" s="16" t="s">
        <v>568</v>
      </c>
      <c r="C1764" s="16" t="s">
        <v>3188</v>
      </c>
      <c r="D1764" s="16" t="s">
        <v>21</v>
      </c>
      <c r="E1764" s="16" t="s">
        <v>22</v>
      </c>
      <c r="F1764" s="16" t="s">
        <v>3182</v>
      </c>
      <c r="G1764" s="16" t="s">
        <v>8802</v>
      </c>
      <c r="H1764" s="19">
        <v>43567.483900462961</v>
      </c>
      <c r="I1764" s="19">
        <v>43574.5</v>
      </c>
      <c r="J1764" s="20">
        <v>2.7404166666666665</v>
      </c>
    </row>
    <row r="1765" spans="1:10" x14ac:dyDescent="0.25">
      <c r="A1765" s="16" t="s">
        <v>10535</v>
      </c>
      <c r="B1765" s="16" t="s">
        <v>669</v>
      </c>
      <c r="C1765" s="16" t="s">
        <v>3188</v>
      </c>
      <c r="D1765" s="16" t="s">
        <v>32</v>
      </c>
      <c r="E1765" s="16" t="s">
        <v>14</v>
      </c>
      <c r="F1765" s="16" t="s">
        <v>3180</v>
      </c>
      <c r="G1765" s="16" t="s">
        <v>8802</v>
      </c>
      <c r="H1765" s="19">
        <v>43567.420914351853</v>
      </c>
      <c r="I1765" s="19">
        <v>43574.5</v>
      </c>
      <c r="J1765" s="20">
        <v>2.7404166666666665</v>
      </c>
    </row>
    <row r="1766" spans="1:10" x14ac:dyDescent="0.25">
      <c r="A1766" s="16" t="s">
        <v>10536</v>
      </c>
      <c r="B1766" s="16" t="s">
        <v>3499</v>
      </c>
      <c r="C1766" s="16" t="s">
        <v>3188</v>
      </c>
      <c r="D1766" s="16" t="s">
        <v>30</v>
      </c>
      <c r="E1766" s="16" t="s">
        <v>38</v>
      </c>
      <c r="F1766" s="16" t="s">
        <v>3182</v>
      </c>
      <c r="G1766" s="16" t="s">
        <v>8802</v>
      </c>
      <c r="H1766" s="19">
        <v>43567.485775462963</v>
      </c>
      <c r="I1766" s="19">
        <v>43574.5</v>
      </c>
      <c r="J1766" s="20">
        <v>2.7404166666666665</v>
      </c>
    </row>
    <row r="1767" spans="1:10" x14ac:dyDescent="0.25">
      <c r="A1767" s="16" t="s">
        <v>10537</v>
      </c>
      <c r="B1767" s="16" t="s">
        <v>125</v>
      </c>
      <c r="C1767" s="16" t="s">
        <v>3188</v>
      </c>
      <c r="D1767" s="16" t="s">
        <v>31</v>
      </c>
      <c r="E1767" s="16" t="s">
        <v>10</v>
      </c>
      <c r="F1767" s="16" t="s">
        <v>3182</v>
      </c>
      <c r="G1767" s="16" t="s">
        <v>8802</v>
      </c>
      <c r="H1767" s="19">
        <v>43567.353564814817</v>
      </c>
      <c r="I1767" s="19">
        <v>43574.5</v>
      </c>
      <c r="J1767" s="20">
        <v>2.7404166666666665</v>
      </c>
    </row>
    <row r="1768" spans="1:10" x14ac:dyDescent="0.25">
      <c r="A1768" s="16" t="s">
        <v>10538</v>
      </c>
      <c r="B1768" s="16" t="s">
        <v>104</v>
      </c>
      <c r="C1768" s="16" t="s">
        <v>3188</v>
      </c>
      <c r="D1768" s="16" t="s">
        <v>31</v>
      </c>
      <c r="E1768" s="16" t="s">
        <v>14</v>
      </c>
      <c r="F1768" s="16" t="s">
        <v>3180</v>
      </c>
      <c r="G1768" s="16" t="s">
        <v>8802</v>
      </c>
      <c r="H1768" s="19">
        <v>43567.34716435185</v>
      </c>
      <c r="I1768" s="19">
        <v>43574.5</v>
      </c>
      <c r="J1768" s="20">
        <v>2.7404166666666665</v>
      </c>
    </row>
    <row r="1769" spans="1:10" x14ac:dyDescent="0.25">
      <c r="A1769" s="16" t="s">
        <v>10539</v>
      </c>
      <c r="B1769" s="16" t="s">
        <v>143</v>
      </c>
      <c r="C1769" s="16" t="s">
        <v>3161</v>
      </c>
      <c r="D1769" s="16" t="s">
        <v>31</v>
      </c>
      <c r="E1769" s="16" t="s">
        <v>22</v>
      </c>
      <c r="F1769" s="16" t="s">
        <v>3182</v>
      </c>
      <c r="G1769" s="16" t="s">
        <v>8802</v>
      </c>
      <c r="H1769" s="19">
        <v>43570.788802083334</v>
      </c>
      <c r="I1769" s="19">
        <v>43574</v>
      </c>
      <c r="J1769" s="20">
        <v>2.7404166666666665</v>
      </c>
    </row>
    <row r="1770" spans="1:10" x14ac:dyDescent="0.25">
      <c r="A1770" s="16" t="s">
        <v>10540</v>
      </c>
      <c r="B1770" s="16" t="s">
        <v>724</v>
      </c>
      <c r="C1770" s="16" t="s">
        <v>3188</v>
      </c>
      <c r="D1770" s="16" t="s">
        <v>32</v>
      </c>
      <c r="E1770" s="16" t="s">
        <v>14</v>
      </c>
      <c r="F1770" s="16" t="s">
        <v>3180</v>
      </c>
      <c r="G1770" s="16" t="s">
        <v>8802</v>
      </c>
      <c r="H1770" s="19">
        <v>43567.348113425927</v>
      </c>
      <c r="I1770" s="19">
        <v>43574.5</v>
      </c>
      <c r="J1770" s="20">
        <v>2.7404166666666665</v>
      </c>
    </row>
    <row r="1771" spans="1:10" x14ac:dyDescent="0.25">
      <c r="A1771" s="16" t="s">
        <v>10541</v>
      </c>
      <c r="B1771" s="16" t="s">
        <v>3433</v>
      </c>
      <c r="C1771" s="16" t="s">
        <v>3188</v>
      </c>
      <c r="D1771" s="16" t="s">
        <v>21</v>
      </c>
      <c r="E1771" s="16" t="s">
        <v>23</v>
      </c>
      <c r="F1771" s="16" t="s">
        <v>3183</v>
      </c>
      <c r="G1771" s="16" t="s">
        <v>8802</v>
      </c>
      <c r="H1771" s="19">
        <v>43567.33797453704</v>
      </c>
      <c r="I1771" s="19">
        <v>43574.5</v>
      </c>
      <c r="J1771" s="20">
        <v>2.7404166666666665</v>
      </c>
    </row>
    <row r="1772" spans="1:10" x14ac:dyDescent="0.25">
      <c r="A1772" s="16" t="s">
        <v>10542</v>
      </c>
      <c r="B1772" s="16" t="s">
        <v>3459</v>
      </c>
      <c r="C1772" s="16" t="s">
        <v>3188</v>
      </c>
      <c r="D1772" s="16" t="s">
        <v>30</v>
      </c>
      <c r="E1772" s="16" t="s">
        <v>38</v>
      </c>
      <c r="F1772" s="16" t="s">
        <v>3182</v>
      </c>
      <c r="G1772" s="16" t="s">
        <v>8802</v>
      </c>
      <c r="H1772" s="19">
        <v>43567.368391203701</v>
      </c>
      <c r="I1772" s="19">
        <v>43574.5</v>
      </c>
      <c r="J1772" s="20">
        <v>2.7404166666666665</v>
      </c>
    </row>
    <row r="1773" spans="1:10" x14ac:dyDescent="0.25">
      <c r="A1773" s="16" t="s">
        <v>10543</v>
      </c>
      <c r="B1773" s="16" t="s">
        <v>726</v>
      </c>
      <c r="C1773" s="16" t="s">
        <v>3188</v>
      </c>
      <c r="D1773" s="16" t="s">
        <v>31</v>
      </c>
      <c r="E1773" s="16" t="s">
        <v>13</v>
      </c>
      <c r="F1773" s="16" t="s">
        <v>3181</v>
      </c>
      <c r="G1773" s="16" t="s">
        <v>8802</v>
      </c>
      <c r="H1773" s="19">
        <v>43567.424328703702</v>
      </c>
      <c r="I1773" s="19">
        <v>43574.5</v>
      </c>
      <c r="J1773" s="20">
        <v>2.7404166666666665</v>
      </c>
    </row>
    <row r="1774" spans="1:10" x14ac:dyDescent="0.25">
      <c r="A1774" s="16" t="s">
        <v>10544</v>
      </c>
      <c r="B1774" s="16" t="s">
        <v>288</v>
      </c>
      <c r="C1774" s="16" t="s">
        <v>3188</v>
      </c>
      <c r="D1774" s="16" t="s">
        <v>26</v>
      </c>
      <c r="E1774" s="16" t="s">
        <v>10</v>
      </c>
      <c r="F1774" s="16" t="s">
        <v>3182</v>
      </c>
      <c r="G1774" s="16" t="s">
        <v>8802</v>
      </c>
      <c r="H1774" s="19">
        <v>43567.499293981484</v>
      </c>
      <c r="I1774" s="19">
        <v>43574.5</v>
      </c>
      <c r="J1774" s="20">
        <v>2.7404166666666665</v>
      </c>
    </row>
    <row r="1775" spans="1:10" x14ac:dyDescent="0.25">
      <c r="A1775" s="16" t="s">
        <v>10545</v>
      </c>
      <c r="B1775" s="16" t="s">
        <v>3449</v>
      </c>
      <c r="C1775" s="16" t="s">
        <v>3188</v>
      </c>
      <c r="D1775" s="16" t="s">
        <v>42</v>
      </c>
      <c r="E1775" s="16" t="s">
        <v>23</v>
      </c>
      <c r="F1775" s="16" t="s">
        <v>3183</v>
      </c>
      <c r="G1775" s="16" t="s">
        <v>8802</v>
      </c>
      <c r="H1775" s="19">
        <v>43567.355416666665</v>
      </c>
      <c r="I1775" s="19">
        <v>43574.5</v>
      </c>
      <c r="J1775" s="20">
        <v>2.7404166666666665</v>
      </c>
    </row>
    <row r="1776" spans="1:10" x14ac:dyDescent="0.25">
      <c r="A1776" s="16" t="s">
        <v>10546</v>
      </c>
      <c r="B1776" s="16" t="s">
        <v>426</v>
      </c>
      <c r="C1776" s="16" t="s">
        <v>3188</v>
      </c>
      <c r="D1776" s="16" t="s">
        <v>28</v>
      </c>
      <c r="E1776" s="16" t="s">
        <v>14</v>
      </c>
      <c r="F1776" s="16" t="s">
        <v>3180</v>
      </c>
      <c r="G1776" s="16" t="s">
        <v>8802</v>
      </c>
      <c r="H1776" s="19">
        <v>43567.369108796294</v>
      </c>
      <c r="I1776" s="19">
        <v>43574.5</v>
      </c>
      <c r="J1776" s="20">
        <v>2.7404166666666665</v>
      </c>
    </row>
    <row r="1777" spans="1:10" x14ac:dyDescent="0.25">
      <c r="A1777" s="16" t="s">
        <v>10547</v>
      </c>
      <c r="B1777" s="16" t="s">
        <v>208</v>
      </c>
      <c r="C1777" s="16" t="s">
        <v>3163</v>
      </c>
      <c r="D1777" s="16" t="s">
        <v>31</v>
      </c>
      <c r="E1777" s="16" t="s">
        <v>8</v>
      </c>
      <c r="F1777" s="16" t="s">
        <v>3180</v>
      </c>
      <c r="G1777" s="16" t="s">
        <v>8802</v>
      </c>
      <c r="H1777" s="19">
        <v>43567.326238425929</v>
      </c>
      <c r="I1777" s="19">
        <v>43574.5</v>
      </c>
      <c r="J1777" s="20">
        <v>2.7404166666666665</v>
      </c>
    </row>
    <row r="1778" spans="1:10" x14ac:dyDescent="0.25">
      <c r="A1778" s="16" t="s">
        <v>10548</v>
      </c>
      <c r="B1778" s="16" t="s">
        <v>524</v>
      </c>
      <c r="C1778" s="16" t="s">
        <v>3165</v>
      </c>
      <c r="D1778" s="16" t="s">
        <v>20</v>
      </c>
      <c r="E1778" s="16" t="s">
        <v>14</v>
      </c>
      <c r="F1778" s="16" t="s">
        <v>3180</v>
      </c>
      <c r="G1778" s="16" t="s">
        <v>8802</v>
      </c>
      <c r="H1778" s="19">
        <v>43567.518877314818</v>
      </c>
      <c r="I1778" s="19">
        <v>43574.5</v>
      </c>
      <c r="J1778" s="20">
        <v>2.7404166666666665</v>
      </c>
    </row>
    <row r="1779" spans="1:10" x14ac:dyDescent="0.25">
      <c r="A1779" s="16" t="s">
        <v>10549</v>
      </c>
      <c r="B1779" s="16" t="s">
        <v>537</v>
      </c>
      <c r="C1779" s="16" t="s">
        <v>3188</v>
      </c>
      <c r="D1779" s="16" t="s">
        <v>26</v>
      </c>
      <c r="E1779" s="16" t="s">
        <v>14</v>
      </c>
      <c r="F1779" s="16" t="s">
        <v>3180</v>
      </c>
      <c r="G1779" s="16" t="s">
        <v>8802</v>
      </c>
      <c r="H1779" s="19">
        <v>43567.338067129633</v>
      </c>
      <c r="I1779" s="19">
        <v>43574.5</v>
      </c>
      <c r="J1779" s="20">
        <v>2.7404166666666665</v>
      </c>
    </row>
    <row r="1780" spans="1:10" x14ac:dyDescent="0.25">
      <c r="A1780" s="16" t="s">
        <v>10550</v>
      </c>
      <c r="B1780" s="16" t="s">
        <v>499</v>
      </c>
      <c r="C1780" s="16" t="s">
        <v>3165</v>
      </c>
      <c r="D1780" s="16" t="s">
        <v>21</v>
      </c>
      <c r="E1780" s="16" t="s">
        <v>14</v>
      </c>
      <c r="F1780" s="16" t="s">
        <v>3180</v>
      </c>
      <c r="G1780" s="16" t="s">
        <v>8802</v>
      </c>
      <c r="H1780" s="19">
        <v>43567.534444444442</v>
      </c>
      <c r="I1780" s="19">
        <v>43574.5</v>
      </c>
      <c r="J1780" s="20">
        <v>2.7404166666666665</v>
      </c>
    </row>
    <row r="1781" spans="1:10" x14ac:dyDescent="0.25">
      <c r="A1781" s="16" t="s">
        <v>10551</v>
      </c>
      <c r="B1781" s="16" t="s">
        <v>620</v>
      </c>
      <c r="C1781" s="16" t="s">
        <v>3188</v>
      </c>
      <c r="D1781" s="16" t="s">
        <v>19</v>
      </c>
      <c r="E1781" s="16" t="s">
        <v>9</v>
      </c>
      <c r="F1781" s="16" t="s">
        <v>3184</v>
      </c>
      <c r="G1781" s="16" t="s">
        <v>8802</v>
      </c>
      <c r="H1781" s="19">
        <v>43567.439050925925</v>
      </c>
      <c r="I1781" s="19">
        <v>43574.5</v>
      </c>
      <c r="J1781" s="20">
        <v>2.7404166666666665</v>
      </c>
    </row>
    <row r="1782" spans="1:10" x14ac:dyDescent="0.25">
      <c r="A1782" s="16" t="s">
        <v>10552</v>
      </c>
      <c r="B1782" s="16" t="s">
        <v>536</v>
      </c>
      <c r="C1782" s="16" t="s">
        <v>3188</v>
      </c>
      <c r="D1782" s="16" t="s">
        <v>7</v>
      </c>
      <c r="E1782" s="16" t="s">
        <v>27</v>
      </c>
      <c r="F1782" s="16" t="s">
        <v>3182</v>
      </c>
      <c r="G1782" s="16" t="s">
        <v>8802</v>
      </c>
      <c r="H1782" s="19">
        <v>43567.37222222222</v>
      </c>
      <c r="I1782" s="19">
        <v>43574.5</v>
      </c>
      <c r="J1782" s="20">
        <v>2.7404166666666665</v>
      </c>
    </row>
    <row r="1783" spans="1:10" x14ac:dyDescent="0.25">
      <c r="A1783" s="16" t="s">
        <v>10553</v>
      </c>
      <c r="B1783" s="16" t="s">
        <v>637</v>
      </c>
      <c r="C1783" s="16" t="s">
        <v>3188</v>
      </c>
      <c r="D1783" s="16" t="s">
        <v>32</v>
      </c>
      <c r="E1783" s="16" t="s">
        <v>14</v>
      </c>
      <c r="F1783" s="16" t="s">
        <v>3180</v>
      </c>
      <c r="G1783" s="16" t="s">
        <v>8802</v>
      </c>
      <c r="H1783" s="19">
        <v>43567.312905092593</v>
      </c>
      <c r="I1783" s="19">
        <v>43574.5</v>
      </c>
      <c r="J1783" s="20">
        <v>2.7404166666666665</v>
      </c>
    </row>
    <row r="1784" spans="1:10" x14ac:dyDescent="0.25">
      <c r="A1784" s="16" t="s">
        <v>10554</v>
      </c>
      <c r="B1784" s="16" t="s">
        <v>275</v>
      </c>
      <c r="C1784" s="16" t="s">
        <v>3188</v>
      </c>
      <c r="D1784" s="16" t="s">
        <v>26</v>
      </c>
      <c r="E1784" s="16" t="s">
        <v>14</v>
      </c>
      <c r="F1784" s="16" t="s">
        <v>3180</v>
      </c>
      <c r="G1784" s="16" t="s">
        <v>8802</v>
      </c>
      <c r="H1784" s="19">
        <v>43567.37259259259</v>
      </c>
      <c r="I1784" s="19">
        <v>43574.5</v>
      </c>
      <c r="J1784" s="20">
        <v>2.7404166666666665</v>
      </c>
    </row>
    <row r="1785" spans="1:10" x14ac:dyDescent="0.25">
      <c r="A1785" s="16" t="s">
        <v>10555</v>
      </c>
      <c r="B1785" s="16" t="s">
        <v>208</v>
      </c>
      <c r="C1785" s="16" t="s">
        <v>3161</v>
      </c>
      <c r="D1785" s="16" t="s">
        <v>31</v>
      </c>
      <c r="E1785" s="16" t="s">
        <v>8</v>
      </c>
      <c r="F1785" s="16" t="s">
        <v>3180</v>
      </c>
      <c r="G1785" s="16" t="s">
        <v>8802</v>
      </c>
      <c r="H1785" s="19">
        <v>43570.482488425929</v>
      </c>
      <c r="I1785" s="19">
        <v>43574</v>
      </c>
      <c r="J1785" s="20">
        <v>2.7404166666666665</v>
      </c>
    </row>
    <row r="1786" spans="1:10" x14ac:dyDescent="0.25">
      <c r="A1786" s="16" t="s">
        <v>10556</v>
      </c>
      <c r="B1786" s="16" t="s">
        <v>3533</v>
      </c>
      <c r="C1786" s="16" t="s">
        <v>3165</v>
      </c>
      <c r="D1786" s="16" t="s">
        <v>42</v>
      </c>
      <c r="E1786" s="16" t="s">
        <v>38</v>
      </c>
      <c r="F1786" s="16" t="s">
        <v>3182</v>
      </c>
      <c r="G1786" s="16" t="s">
        <v>8802</v>
      </c>
      <c r="H1786" s="19">
        <v>43567.568310185183</v>
      </c>
      <c r="I1786" s="19">
        <v>43574.5</v>
      </c>
      <c r="J1786" s="20">
        <v>2.7404166666666665</v>
      </c>
    </row>
    <row r="1787" spans="1:10" x14ac:dyDescent="0.25">
      <c r="A1787" s="16" t="s">
        <v>10557</v>
      </c>
      <c r="B1787" s="16" t="s">
        <v>470</v>
      </c>
      <c r="C1787" s="16" t="s">
        <v>3163</v>
      </c>
      <c r="D1787" s="16" t="s">
        <v>42</v>
      </c>
      <c r="E1787" s="16" t="s">
        <v>35</v>
      </c>
      <c r="F1787" s="16" t="s">
        <v>3183</v>
      </c>
      <c r="G1787" s="16" t="s">
        <v>8802</v>
      </c>
      <c r="H1787" s="19">
        <v>43567.327337962961</v>
      </c>
      <c r="I1787" s="19">
        <v>43574.5</v>
      </c>
      <c r="J1787" s="20">
        <v>2.7404166666666665</v>
      </c>
    </row>
    <row r="1788" spans="1:10" x14ac:dyDescent="0.25">
      <c r="A1788" s="16" t="s">
        <v>10558</v>
      </c>
      <c r="B1788" s="16" t="s">
        <v>3485</v>
      </c>
      <c r="C1788" s="16" t="s">
        <v>3188</v>
      </c>
      <c r="D1788" s="16" t="s">
        <v>29</v>
      </c>
      <c r="E1788" s="16" t="s">
        <v>23</v>
      </c>
      <c r="F1788" s="16" t="s">
        <v>3183</v>
      </c>
      <c r="G1788" s="16" t="s">
        <v>8802</v>
      </c>
      <c r="H1788" s="19">
        <v>43567.46665509259</v>
      </c>
      <c r="I1788" s="19">
        <v>43574.5</v>
      </c>
      <c r="J1788" s="20">
        <v>2.7404166666666665</v>
      </c>
    </row>
    <row r="1789" spans="1:10" x14ac:dyDescent="0.25">
      <c r="A1789" s="16" t="s">
        <v>10559</v>
      </c>
      <c r="B1789" s="16" t="s">
        <v>3438</v>
      </c>
      <c r="C1789" s="16" t="s">
        <v>3188</v>
      </c>
      <c r="D1789" s="16" t="s">
        <v>16</v>
      </c>
      <c r="E1789" s="16" t="s">
        <v>23</v>
      </c>
      <c r="F1789" s="16" t="s">
        <v>3183</v>
      </c>
      <c r="G1789" s="16" t="s">
        <v>8802</v>
      </c>
      <c r="H1789" s="19">
        <v>43567.338692129626</v>
      </c>
      <c r="I1789" s="19">
        <v>43574.5</v>
      </c>
      <c r="J1789" s="20">
        <v>2.7404166666666665</v>
      </c>
    </row>
    <row r="1790" spans="1:10" x14ac:dyDescent="0.25">
      <c r="A1790" s="16" t="s">
        <v>10560</v>
      </c>
      <c r="B1790" s="16" t="s">
        <v>450</v>
      </c>
      <c r="C1790" s="16" t="s">
        <v>3161</v>
      </c>
      <c r="D1790" s="16" t="s">
        <v>32</v>
      </c>
      <c r="E1790" s="16" t="s">
        <v>14</v>
      </c>
      <c r="F1790" s="16" t="s">
        <v>3180</v>
      </c>
      <c r="G1790" s="16" t="s">
        <v>8802</v>
      </c>
      <c r="H1790" s="19">
        <v>43568.946250000001</v>
      </c>
      <c r="I1790" s="19">
        <v>43573.5</v>
      </c>
      <c r="J1790" s="20">
        <v>2.7404166666666665</v>
      </c>
    </row>
    <row r="1791" spans="1:10" x14ac:dyDescent="0.25">
      <c r="A1791" s="16" t="s">
        <v>10561</v>
      </c>
      <c r="B1791" s="16" t="s">
        <v>440</v>
      </c>
      <c r="C1791" s="16" t="s">
        <v>3188</v>
      </c>
      <c r="D1791" s="16" t="s">
        <v>21</v>
      </c>
      <c r="E1791" s="16" t="s">
        <v>9</v>
      </c>
      <c r="F1791" s="16" t="s">
        <v>3184</v>
      </c>
      <c r="G1791" s="16" t="s">
        <v>8802</v>
      </c>
      <c r="H1791" s="19">
        <v>43567.338738425926</v>
      </c>
      <c r="I1791" s="19">
        <v>43574.5</v>
      </c>
      <c r="J1791" s="20">
        <v>2.7404166666666665</v>
      </c>
    </row>
    <row r="1792" spans="1:10" x14ac:dyDescent="0.25">
      <c r="A1792" s="16" t="s">
        <v>10562</v>
      </c>
      <c r="B1792" s="16" t="s">
        <v>382</v>
      </c>
      <c r="C1792" s="16" t="s">
        <v>3163</v>
      </c>
      <c r="D1792" s="16" t="s">
        <v>31</v>
      </c>
      <c r="E1792" s="16" t="s">
        <v>14</v>
      </c>
      <c r="F1792" s="16" t="s">
        <v>3180</v>
      </c>
      <c r="G1792" s="16" t="s">
        <v>8802</v>
      </c>
      <c r="H1792" s="19">
        <v>43567.346238425926</v>
      </c>
      <c r="I1792" s="19">
        <v>43574.5</v>
      </c>
      <c r="J1792" s="20">
        <v>2.7404166666666665</v>
      </c>
    </row>
    <row r="1793" spans="1:10" x14ac:dyDescent="0.25">
      <c r="A1793" s="16" t="s">
        <v>10563</v>
      </c>
      <c r="B1793" s="16" t="s">
        <v>534</v>
      </c>
      <c r="C1793" s="16" t="s">
        <v>3188</v>
      </c>
      <c r="D1793" s="16" t="s">
        <v>31</v>
      </c>
      <c r="E1793" s="16" t="s">
        <v>14</v>
      </c>
      <c r="F1793" s="16" t="s">
        <v>3180</v>
      </c>
      <c r="G1793" s="16" t="s">
        <v>8802</v>
      </c>
      <c r="H1793" s="19">
        <v>43567.338738425926</v>
      </c>
      <c r="I1793" s="19">
        <v>43574.5</v>
      </c>
      <c r="J1793" s="20">
        <v>2.7404166666666665</v>
      </c>
    </row>
    <row r="1794" spans="1:10" x14ac:dyDescent="0.25">
      <c r="A1794" s="16" t="s">
        <v>10564</v>
      </c>
      <c r="B1794" s="16" t="s">
        <v>524</v>
      </c>
      <c r="C1794" s="16" t="s">
        <v>3188</v>
      </c>
      <c r="D1794" s="16" t="s">
        <v>32</v>
      </c>
      <c r="E1794" s="16" t="s">
        <v>14</v>
      </c>
      <c r="F1794" s="16" t="s">
        <v>3180</v>
      </c>
      <c r="G1794" s="16" t="s">
        <v>8802</v>
      </c>
      <c r="H1794" s="19">
        <v>43567.496527777781</v>
      </c>
      <c r="I1794" s="19">
        <v>43574.5</v>
      </c>
      <c r="J1794" s="20">
        <v>2.7404166666666665</v>
      </c>
    </row>
    <row r="1795" spans="1:10" x14ac:dyDescent="0.25">
      <c r="A1795" s="16" t="s">
        <v>10565</v>
      </c>
      <c r="B1795" s="16" t="s">
        <v>320</v>
      </c>
      <c r="C1795" s="16" t="s">
        <v>3163</v>
      </c>
      <c r="D1795" s="16" t="s">
        <v>30</v>
      </c>
      <c r="E1795" s="16" t="s">
        <v>35</v>
      </c>
      <c r="F1795" s="16" t="s">
        <v>3183</v>
      </c>
      <c r="G1795" s="16" t="s">
        <v>8802</v>
      </c>
      <c r="H1795" s="19">
        <v>43567.327372685184</v>
      </c>
      <c r="I1795" s="19">
        <v>43574.5</v>
      </c>
      <c r="J1795" s="20">
        <v>2.7404166666666665</v>
      </c>
    </row>
    <row r="1796" spans="1:10" x14ac:dyDescent="0.25">
      <c r="A1796" s="16" t="s">
        <v>10566</v>
      </c>
      <c r="B1796" s="16" t="s">
        <v>761</v>
      </c>
      <c r="C1796" s="16" t="s">
        <v>3188</v>
      </c>
      <c r="D1796" s="16" t="s">
        <v>31</v>
      </c>
      <c r="E1796" s="16" t="s">
        <v>10</v>
      </c>
      <c r="F1796" s="16" t="s">
        <v>3182</v>
      </c>
      <c r="G1796" s="16" t="s">
        <v>8802</v>
      </c>
      <c r="H1796" s="19">
        <v>43567.348553240743</v>
      </c>
      <c r="I1796" s="19">
        <v>43574.5</v>
      </c>
      <c r="J1796" s="20">
        <v>2.7404166666666665</v>
      </c>
    </row>
    <row r="1797" spans="1:10" x14ac:dyDescent="0.25">
      <c r="A1797" s="16" t="s">
        <v>10567</v>
      </c>
      <c r="B1797" s="16" t="s">
        <v>353</v>
      </c>
      <c r="C1797" s="16" t="s">
        <v>3188</v>
      </c>
      <c r="D1797" s="16" t="s">
        <v>7</v>
      </c>
      <c r="E1797" s="16" t="s">
        <v>8</v>
      </c>
      <c r="F1797" s="16" t="s">
        <v>3180</v>
      </c>
      <c r="G1797" s="16" t="s">
        <v>8802</v>
      </c>
      <c r="H1797" s="19">
        <v>43567.448240740741</v>
      </c>
      <c r="I1797" s="19">
        <v>43574.5</v>
      </c>
      <c r="J1797" s="20">
        <v>2.7404166666666665</v>
      </c>
    </row>
    <row r="1798" spans="1:10" x14ac:dyDescent="0.25">
      <c r="A1798" s="16" t="s">
        <v>10568</v>
      </c>
      <c r="B1798" s="16" t="s">
        <v>252</v>
      </c>
      <c r="C1798" s="16" t="s">
        <v>3188</v>
      </c>
      <c r="D1798" s="16" t="s">
        <v>25</v>
      </c>
      <c r="E1798" s="16" t="s">
        <v>14</v>
      </c>
      <c r="F1798" s="16" t="s">
        <v>3180</v>
      </c>
      <c r="G1798" s="16" t="s">
        <v>8802</v>
      </c>
      <c r="H1798" s="19">
        <v>43567.37023148148</v>
      </c>
      <c r="I1798" s="19">
        <v>43574.5</v>
      </c>
      <c r="J1798" s="20">
        <v>2.7404166666666665</v>
      </c>
    </row>
    <row r="1799" spans="1:10" x14ac:dyDescent="0.25">
      <c r="A1799" s="16" t="s">
        <v>10569</v>
      </c>
      <c r="B1799" s="16" t="s">
        <v>556</v>
      </c>
      <c r="C1799" s="16" t="s">
        <v>3188</v>
      </c>
      <c r="D1799" s="16" t="s">
        <v>21</v>
      </c>
      <c r="E1799" s="16" t="s">
        <v>8</v>
      </c>
      <c r="F1799" s="16" t="s">
        <v>3180</v>
      </c>
      <c r="G1799" s="16" t="s">
        <v>8802</v>
      </c>
      <c r="H1799" s="19">
        <v>43567.327789351853</v>
      </c>
      <c r="I1799" s="19">
        <v>43574.5</v>
      </c>
      <c r="J1799" s="20">
        <v>2.7404166666666665</v>
      </c>
    </row>
    <row r="1800" spans="1:10" x14ac:dyDescent="0.25">
      <c r="A1800" s="16" t="s">
        <v>10570</v>
      </c>
      <c r="B1800" s="16" t="s">
        <v>306</v>
      </c>
      <c r="C1800" s="16" t="s">
        <v>3188</v>
      </c>
      <c r="D1800" s="16" t="s">
        <v>31</v>
      </c>
      <c r="E1800" s="16" t="s">
        <v>8</v>
      </c>
      <c r="F1800" s="16" t="s">
        <v>3180</v>
      </c>
      <c r="G1800" s="16" t="s">
        <v>8802</v>
      </c>
      <c r="H1800" s="19">
        <v>43567.350115740737</v>
      </c>
      <c r="I1800" s="19">
        <v>43574.5</v>
      </c>
      <c r="J1800" s="20">
        <v>2.7404166666666665</v>
      </c>
    </row>
    <row r="1801" spans="1:10" x14ac:dyDescent="0.25">
      <c r="A1801" s="16" t="s">
        <v>10571</v>
      </c>
      <c r="B1801" s="16" t="s">
        <v>92</v>
      </c>
      <c r="C1801" s="16" t="s">
        <v>3188</v>
      </c>
      <c r="D1801" s="16" t="s">
        <v>21</v>
      </c>
      <c r="E1801" s="16" t="s">
        <v>14</v>
      </c>
      <c r="F1801" s="16" t="s">
        <v>3180</v>
      </c>
      <c r="G1801" s="16" t="s">
        <v>8802</v>
      </c>
      <c r="H1801" s="19">
        <v>43567.339085648149</v>
      </c>
      <c r="I1801" s="19">
        <v>43574.5</v>
      </c>
      <c r="J1801" s="20">
        <v>2.7404166666666665</v>
      </c>
    </row>
    <row r="1802" spans="1:10" x14ac:dyDescent="0.25">
      <c r="A1802" s="16" t="s">
        <v>10572</v>
      </c>
      <c r="B1802" s="16" t="s">
        <v>338</v>
      </c>
      <c r="C1802" s="16" t="s">
        <v>3161</v>
      </c>
      <c r="D1802" s="16" t="s">
        <v>20</v>
      </c>
      <c r="E1802" s="16" t="s">
        <v>13</v>
      </c>
      <c r="F1802" s="16" t="s">
        <v>3181</v>
      </c>
      <c r="G1802" s="16" t="s">
        <v>8802</v>
      </c>
      <c r="H1802" s="19">
        <v>43570.483078703706</v>
      </c>
      <c r="I1802" s="19">
        <v>43574</v>
      </c>
      <c r="J1802" s="20">
        <v>2.7404166666666665</v>
      </c>
    </row>
    <row r="1803" spans="1:10" x14ac:dyDescent="0.25">
      <c r="A1803" s="16" t="s">
        <v>10573</v>
      </c>
      <c r="B1803" s="16" t="s">
        <v>3482</v>
      </c>
      <c r="C1803" s="16" t="s">
        <v>3188</v>
      </c>
      <c r="D1803" s="16" t="s">
        <v>29</v>
      </c>
      <c r="E1803" s="16" t="s">
        <v>38</v>
      </c>
      <c r="F1803" s="16" t="s">
        <v>3182</v>
      </c>
      <c r="G1803" s="16" t="s">
        <v>8802</v>
      </c>
      <c r="H1803" s="19">
        <v>43567.451909722222</v>
      </c>
      <c r="I1803" s="19">
        <v>43574.5</v>
      </c>
      <c r="J1803" s="20">
        <v>2.7404166666666665</v>
      </c>
    </row>
    <row r="1804" spans="1:10" x14ac:dyDescent="0.25">
      <c r="A1804" s="16" t="s">
        <v>10574</v>
      </c>
      <c r="B1804" s="16" t="s">
        <v>378</v>
      </c>
      <c r="C1804" s="16" t="s">
        <v>3188</v>
      </c>
      <c r="D1804" s="16" t="s">
        <v>19</v>
      </c>
      <c r="E1804" s="16" t="s">
        <v>8</v>
      </c>
      <c r="F1804" s="16" t="s">
        <v>3180</v>
      </c>
      <c r="G1804" s="16" t="s">
        <v>8802</v>
      </c>
      <c r="H1804" s="19">
        <v>43567.473009259258</v>
      </c>
      <c r="I1804" s="19">
        <v>43574.5</v>
      </c>
      <c r="J1804" s="20">
        <v>2.7404166666666665</v>
      </c>
    </row>
    <row r="1805" spans="1:10" x14ac:dyDescent="0.25">
      <c r="A1805" s="16" t="s">
        <v>10575</v>
      </c>
      <c r="B1805" s="16" t="s">
        <v>114</v>
      </c>
      <c r="C1805" s="16" t="s">
        <v>3163</v>
      </c>
      <c r="D1805" s="16" t="s">
        <v>21</v>
      </c>
      <c r="E1805" s="16" t="s">
        <v>14</v>
      </c>
      <c r="F1805" s="16" t="s">
        <v>3180</v>
      </c>
      <c r="G1805" s="16" t="s">
        <v>8802</v>
      </c>
      <c r="H1805" s="19">
        <v>43567.327870370369</v>
      </c>
      <c r="I1805" s="19">
        <v>43574.5</v>
      </c>
      <c r="J1805" s="20">
        <v>2.7404166666666665</v>
      </c>
    </row>
    <row r="1806" spans="1:10" x14ac:dyDescent="0.25">
      <c r="A1806" s="16" t="s">
        <v>10576</v>
      </c>
      <c r="B1806" s="16" t="s">
        <v>354</v>
      </c>
      <c r="C1806" s="16" t="s">
        <v>3188</v>
      </c>
      <c r="D1806" s="16" t="s">
        <v>19</v>
      </c>
      <c r="E1806" s="16" t="s">
        <v>8</v>
      </c>
      <c r="F1806" s="16" t="s">
        <v>3180</v>
      </c>
      <c r="G1806" s="16" t="s">
        <v>8802</v>
      </c>
      <c r="H1806" s="19">
        <v>43567.367175925923</v>
      </c>
      <c r="I1806" s="19">
        <v>43574.5</v>
      </c>
      <c r="J1806" s="20">
        <v>2.7404166666666665</v>
      </c>
    </row>
    <row r="1807" spans="1:10" x14ac:dyDescent="0.25">
      <c r="A1807" s="16" t="s">
        <v>10577</v>
      </c>
      <c r="B1807" s="16" t="s">
        <v>3430</v>
      </c>
      <c r="C1807" s="16" t="s">
        <v>3188</v>
      </c>
      <c r="D1807" s="16" t="s">
        <v>31</v>
      </c>
      <c r="E1807" s="16" t="s">
        <v>23</v>
      </c>
      <c r="F1807" s="16" t="s">
        <v>3183</v>
      </c>
      <c r="G1807" s="16" t="s">
        <v>8802</v>
      </c>
      <c r="H1807" s="19">
        <v>43567.313333333332</v>
      </c>
      <c r="I1807" s="19">
        <v>43574.5</v>
      </c>
      <c r="J1807" s="20">
        <v>2.7404166666666665</v>
      </c>
    </row>
    <row r="1808" spans="1:10" x14ac:dyDescent="0.25">
      <c r="A1808" s="16" t="s">
        <v>10578</v>
      </c>
      <c r="B1808" s="16" t="s">
        <v>190</v>
      </c>
      <c r="C1808" s="16" t="s">
        <v>3188</v>
      </c>
      <c r="D1808" s="16" t="s">
        <v>19</v>
      </c>
      <c r="E1808" s="16" t="s">
        <v>27</v>
      </c>
      <c r="F1808" s="16" t="s">
        <v>3182</v>
      </c>
      <c r="G1808" s="16" t="s">
        <v>8802</v>
      </c>
      <c r="H1808" s="19">
        <v>43567.369016203702</v>
      </c>
      <c r="I1808" s="19">
        <v>43574.5</v>
      </c>
      <c r="J1808" s="20">
        <v>2.7404166666666665</v>
      </c>
    </row>
    <row r="1809" spans="1:10" x14ac:dyDescent="0.25">
      <c r="A1809" s="16" t="s">
        <v>10579</v>
      </c>
      <c r="B1809" s="16" t="s">
        <v>3422</v>
      </c>
      <c r="C1809" s="16" t="s">
        <v>3188</v>
      </c>
      <c r="D1809" s="16" t="s">
        <v>42</v>
      </c>
      <c r="E1809" s="16" t="s">
        <v>38</v>
      </c>
      <c r="F1809" s="16" t="s">
        <v>3182</v>
      </c>
      <c r="G1809" s="16" t="s">
        <v>8802</v>
      </c>
      <c r="H1809" s="19">
        <v>43567.304768518516</v>
      </c>
      <c r="I1809" s="19">
        <v>43574.5</v>
      </c>
      <c r="J1809" s="20">
        <v>2.7404166666666665</v>
      </c>
    </row>
    <row r="1810" spans="1:10" x14ac:dyDescent="0.25">
      <c r="A1810" s="16" t="s">
        <v>10580</v>
      </c>
      <c r="B1810" s="16" t="s">
        <v>489</v>
      </c>
      <c r="C1810" s="16" t="s">
        <v>3188</v>
      </c>
      <c r="D1810" s="16" t="s">
        <v>25</v>
      </c>
      <c r="E1810" s="16" t="s">
        <v>14</v>
      </c>
      <c r="F1810" s="16" t="s">
        <v>3180</v>
      </c>
      <c r="G1810" s="16" t="s">
        <v>8802</v>
      </c>
      <c r="H1810" s="19">
        <v>43567.372523148151</v>
      </c>
      <c r="I1810" s="19">
        <v>43574.5</v>
      </c>
      <c r="J1810" s="20">
        <v>2.7404166666666665</v>
      </c>
    </row>
    <row r="1811" spans="1:10" x14ac:dyDescent="0.25">
      <c r="A1811" s="16" t="s">
        <v>10581</v>
      </c>
      <c r="B1811" s="16" t="s">
        <v>336</v>
      </c>
      <c r="C1811" s="16" t="s">
        <v>3163</v>
      </c>
      <c r="D1811" s="16" t="s">
        <v>31</v>
      </c>
      <c r="E1811" s="16" t="s">
        <v>10</v>
      </c>
      <c r="F1811" s="16" t="s">
        <v>3182</v>
      </c>
      <c r="G1811" s="16" t="s">
        <v>8802</v>
      </c>
      <c r="H1811" s="19">
        <v>43567.464375000003</v>
      </c>
      <c r="I1811" s="19">
        <v>43574.5</v>
      </c>
      <c r="J1811" s="20">
        <v>2.7404166666666665</v>
      </c>
    </row>
    <row r="1812" spans="1:10" x14ac:dyDescent="0.25">
      <c r="A1812" s="16" t="s">
        <v>10582</v>
      </c>
      <c r="B1812" s="16" t="s">
        <v>350</v>
      </c>
      <c r="C1812" s="16" t="s">
        <v>3188</v>
      </c>
      <c r="D1812" s="16" t="s">
        <v>21</v>
      </c>
      <c r="E1812" s="16" t="s">
        <v>9</v>
      </c>
      <c r="F1812" s="16" t="s">
        <v>3184</v>
      </c>
      <c r="G1812" s="16" t="s">
        <v>8802</v>
      </c>
      <c r="H1812" s="19">
        <v>43567.482256944444</v>
      </c>
      <c r="I1812" s="19">
        <v>43574.5</v>
      </c>
      <c r="J1812" s="20">
        <v>2.7404166666666665</v>
      </c>
    </row>
    <row r="1813" spans="1:10" x14ac:dyDescent="0.25">
      <c r="A1813" s="16" t="s">
        <v>10583</v>
      </c>
      <c r="B1813" s="16" t="s">
        <v>3439</v>
      </c>
      <c r="C1813" s="16" t="s">
        <v>3188</v>
      </c>
      <c r="D1813" s="16" t="s">
        <v>30</v>
      </c>
      <c r="E1813" s="16" t="s">
        <v>23</v>
      </c>
      <c r="F1813" s="16" t="s">
        <v>3183</v>
      </c>
      <c r="G1813" s="16" t="s">
        <v>8802</v>
      </c>
      <c r="H1813" s="19">
        <v>43567.340266203704</v>
      </c>
      <c r="I1813" s="19">
        <v>43574.5</v>
      </c>
      <c r="J1813" s="20">
        <v>2.7404166666666665</v>
      </c>
    </row>
    <row r="1814" spans="1:10" x14ac:dyDescent="0.25">
      <c r="A1814" s="16" t="s">
        <v>10584</v>
      </c>
      <c r="B1814" s="16" t="s">
        <v>133</v>
      </c>
      <c r="C1814" s="16" t="s">
        <v>3161</v>
      </c>
      <c r="D1814" s="16" t="s">
        <v>32</v>
      </c>
      <c r="E1814" s="16" t="s">
        <v>13</v>
      </c>
      <c r="F1814" s="16" t="s">
        <v>3181</v>
      </c>
      <c r="G1814" s="16" t="s">
        <v>8802</v>
      </c>
      <c r="H1814" s="19">
        <v>43569.081886574073</v>
      </c>
      <c r="I1814" s="19">
        <v>43573.5</v>
      </c>
      <c r="J1814" s="20">
        <v>2.7404166666666665</v>
      </c>
    </row>
    <row r="1815" spans="1:10" x14ac:dyDescent="0.25">
      <c r="A1815" s="16" t="s">
        <v>10585</v>
      </c>
      <c r="B1815" s="16" t="s">
        <v>303</v>
      </c>
      <c r="C1815" s="16" t="s">
        <v>3163</v>
      </c>
      <c r="D1815" s="16" t="s">
        <v>31</v>
      </c>
      <c r="E1815" s="16" t="s">
        <v>10</v>
      </c>
      <c r="F1815" s="16" t="s">
        <v>3182</v>
      </c>
      <c r="G1815" s="16" t="s">
        <v>8802</v>
      </c>
      <c r="H1815" s="19">
        <v>43567.331238425926</v>
      </c>
      <c r="I1815" s="19">
        <v>43574.5</v>
      </c>
      <c r="J1815" s="20">
        <v>2.7404166666666665</v>
      </c>
    </row>
    <row r="1816" spans="1:10" x14ac:dyDescent="0.25">
      <c r="A1816" s="16" t="s">
        <v>10586</v>
      </c>
      <c r="B1816" s="16" t="s">
        <v>917</v>
      </c>
      <c r="C1816" s="16" t="s">
        <v>3188</v>
      </c>
      <c r="D1816" s="16" t="s">
        <v>30</v>
      </c>
      <c r="E1816" s="16" t="s">
        <v>24</v>
      </c>
      <c r="F1816" s="16" t="s">
        <v>3183</v>
      </c>
      <c r="G1816" s="16" t="s">
        <v>8802</v>
      </c>
      <c r="H1816" s="19">
        <v>43567.498124999998</v>
      </c>
      <c r="I1816" s="19">
        <v>43574.5</v>
      </c>
      <c r="J1816" s="20">
        <v>2.7404166666666665</v>
      </c>
    </row>
    <row r="1817" spans="1:10" x14ac:dyDescent="0.25">
      <c r="A1817" s="16" t="s">
        <v>10587</v>
      </c>
      <c r="B1817" s="16" t="s">
        <v>187</v>
      </c>
      <c r="C1817" s="16" t="s">
        <v>3188</v>
      </c>
      <c r="D1817" s="16" t="s">
        <v>31</v>
      </c>
      <c r="E1817" s="16" t="s">
        <v>14</v>
      </c>
      <c r="F1817" s="16" t="s">
        <v>3180</v>
      </c>
      <c r="G1817" s="16" t="s">
        <v>8802</v>
      </c>
      <c r="H1817" s="19">
        <v>43567.465983796297</v>
      </c>
      <c r="I1817" s="19">
        <v>43574.5</v>
      </c>
      <c r="J1817" s="20">
        <v>2.7404166666666665</v>
      </c>
    </row>
    <row r="1818" spans="1:10" x14ac:dyDescent="0.25">
      <c r="A1818" s="16" t="s">
        <v>10588</v>
      </c>
      <c r="B1818" s="16" t="s">
        <v>700</v>
      </c>
      <c r="C1818" s="16" t="s">
        <v>3188</v>
      </c>
      <c r="D1818" s="16" t="s">
        <v>21</v>
      </c>
      <c r="E1818" s="16" t="s">
        <v>22</v>
      </c>
      <c r="F1818" s="16" t="s">
        <v>3182</v>
      </c>
      <c r="G1818" s="16" t="s">
        <v>8802</v>
      </c>
      <c r="H1818" s="19">
        <v>43567.373981481483</v>
      </c>
      <c r="I1818" s="19">
        <v>43574.5</v>
      </c>
      <c r="J1818" s="20">
        <v>2.7404166666666665</v>
      </c>
    </row>
    <row r="1819" spans="1:10" x14ac:dyDescent="0.25">
      <c r="A1819" s="16" t="s">
        <v>10589</v>
      </c>
      <c r="B1819" s="16" t="s">
        <v>718</v>
      </c>
      <c r="C1819" s="16" t="s">
        <v>3188</v>
      </c>
      <c r="D1819" s="16" t="s">
        <v>31</v>
      </c>
      <c r="E1819" s="16" t="s">
        <v>14</v>
      </c>
      <c r="F1819" s="16" t="s">
        <v>3180</v>
      </c>
      <c r="G1819" s="16" t="s">
        <v>8802</v>
      </c>
      <c r="H1819" s="19">
        <v>43567.334097222221</v>
      </c>
      <c r="I1819" s="19">
        <v>43574.5</v>
      </c>
      <c r="J1819" s="20">
        <v>2.7404166666666665</v>
      </c>
    </row>
    <row r="1820" spans="1:10" x14ac:dyDescent="0.25">
      <c r="A1820" s="16" t="s">
        <v>10590</v>
      </c>
      <c r="B1820" s="16" t="s">
        <v>763</v>
      </c>
      <c r="C1820" s="16" t="s">
        <v>3161</v>
      </c>
      <c r="D1820" s="16" t="s">
        <v>32</v>
      </c>
      <c r="E1820" s="16" t="s">
        <v>14</v>
      </c>
      <c r="F1820" s="16" t="s">
        <v>3180</v>
      </c>
      <c r="G1820" s="16" t="s">
        <v>8802</v>
      </c>
      <c r="H1820" s="19">
        <v>43571.292731481481</v>
      </c>
      <c r="I1820" s="19">
        <v>43574.5</v>
      </c>
      <c r="J1820" s="20">
        <v>2.7404166666666665</v>
      </c>
    </row>
    <row r="1821" spans="1:10" x14ac:dyDescent="0.25">
      <c r="A1821" s="16" t="s">
        <v>10591</v>
      </c>
      <c r="B1821" s="16" t="s">
        <v>3263</v>
      </c>
      <c r="C1821" s="16" t="s">
        <v>3161</v>
      </c>
      <c r="D1821" s="16" t="s">
        <v>31</v>
      </c>
      <c r="E1821" s="16" t="s">
        <v>23</v>
      </c>
      <c r="F1821" s="16" t="s">
        <v>3183</v>
      </c>
      <c r="G1821" s="16" t="s">
        <v>8802</v>
      </c>
      <c r="H1821" s="19">
        <v>43570.575219907405</v>
      </c>
      <c r="I1821" s="19">
        <v>43574.5</v>
      </c>
      <c r="J1821" s="20">
        <v>2.7404166666666665</v>
      </c>
    </row>
    <row r="1822" spans="1:10" x14ac:dyDescent="0.25">
      <c r="A1822" s="16" t="s">
        <v>10592</v>
      </c>
      <c r="B1822" s="16" t="s">
        <v>667</v>
      </c>
      <c r="C1822" s="16" t="s">
        <v>3161</v>
      </c>
      <c r="D1822" s="16" t="s">
        <v>11</v>
      </c>
      <c r="E1822" s="16" t="s">
        <v>14</v>
      </c>
      <c r="F1822" s="16" t="s">
        <v>3180</v>
      </c>
      <c r="G1822" s="16" t="s">
        <v>8802</v>
      </c>
      <c r="H1822" s="19">
        <v>43570.575729166667</v>
      </c>
      <c r="I1822" s="19">
        <v>43574.5</v>
      </c>
      <c r="J1822" s="20">
        <v>2.7404166666666665</v>
      </c>
    </row>
    <row r="1823" spans="1:10" x14ac:dyDescent="0.25">
      <c r="A1823" s="16" t="s">
        <v>10593</v>
      </c>
      <c r="B1823" s="16" t="s">
        <v>3520</v>
      </c>
      <c r="C1823" s="16" t="s">
        <v>3161</v>
      </c>
      <c r="D1823" s="16" t="s">
        <v>42</v>
      </c>
      <c r="E1823" s="16" t="s">
        <v>23</v>
      </c>
      <c r="F1823" s="16" t="s">
        <v>3183</v>
      </c>
      <c r="G1823" s="16" t="s">
        <v>8802</v>
      </c>
      <c r="H1823" s="19">
        <v>43571.290196759262</v>
      </c>
      <c r="I1823" s="19">
        <v>43574.5</v>
      </c>
      <c r="J1823" s="20">
        <v>2.7404166666666665</v>
      </c>
    </row>
    <row r="1824" spans="1:10" x14ac:dyDescent="0.25">
      <c r="A1824" s="16" t="s">
        <v>10594</v>
      </c>
      <c r="B1824" s="16" t="s">
        <v>3860</v>
      </c>
      <c r="C1824" s="16" t="s">
        <v>3161</v>
      </c>
      <c r="D1824" s="16" t="s">
        <v>42</v>
      </c>
      <c r="E1824" s="16" t="s">
        <v>38</v>
      </c>
      <c r="F1824" s="16" t="s">
        <v>3182</v>
      </c>
      <c r="G1824" s="16" t="s">
        <v>8802</v>
      </c>
      <c r="H1824" s="19">
        <v>43571.295694444445</v>
      </c>
      <c r="I1824" s="19">
        <v>43574.5</v>
      </c>
      <c r="J1824" s="20">
        <v>2.7404166666666665</v>
      </c>
    </row>
    <row r="1825" spans="1:10" x14ac:dyDescent="0.25">
      <c r="A1825" s="16" t="s">
        <v>10595</v>
      </c>
      <c r="B1825" s="16" t="s">
        <v>287</v>
      </c>
      <c r="C1825" s="16" t="s">
        <v>3161</v>
      </c>
      <c r="D1825" s="16" t="s">
        <v>31</v>
      </c>
      <c r="E1825" s="16" t="s">
        <v>14</v>
      </c>
      <c r="F1825" s="16" t="s">
        <v>3180</v>
      </c>
      <c r="G1825" s="16" t="s">
        <v>8802</v>
      </c>
      <c r="H1825" s="19">
        <v>43571.290416666663</v>
      </c>
      <c r="I1825" s="19">
        <v>43574.5</v>
      </c>
      <c r="J1825" s="20">
        <v>2.7404166666666665</v>
      </c>
    </row>
    <row r="1826" spans="1:10" x14ac:dyDescent="0.25">
      <c r="A1826" s="16" t="s">
        <v>10596</v>
      </c>
      <c r="B1826" s="16" t="s">
        <v>3418</v>
      </c>
      <c r="C1826" s="16" t="s">
        <v>3161</v>
      </c>
      <c r="D1826" s="16" t="s">
        <v>42</v>
      </c>
      <c r="E1826" s="16" t="s">
        <v>38</v>
      </c>
      <c r="F1826" s="16" t="s">
        <v>3182</v>
      </c>
      <c r="G1826" s="16" t="s">
        <v>8802</v>
      </c>
      <c r="H1826" s="19">
        <v>43571.295798611114</v>
      </c>
      <c r="I1826" s="19">
        <v>43574.5</v>
      </c>
      <c r="J1826" s="20">
        <v>2.7404166666666665</v>
      </c>
    </row>
    <row r="1827" spans="1:10" x14ac:dyDescent="0.25">
      <c r="A1827" s="16" t="s">
        <v>10597</v>
      </c>
      <c r="B1827" s="16" t="s">
        <v>3835</v>
      </c>
      <c r="C1827" s="16" t="s">
        <v>3161</v>
      </c>
      <c r="D1827" s="16" t="s">
        <v>32</v>
      </c>
      <c r="E1827" s="16" t="s">
        <v>40</v>
      </c>
      <c r="F1827" s="16" t="s">
        <v>3180</v>
      </c>
      <c r="G1827" s="16" t="s">
        <v>8802</v>
      </c>
      <c r="H1827" s="19">
        <v>43571.290520833332</v>
      </c>
      <c r="I1827" s="19">
        <v>43574.5</v>
      </c>
      <c r="J1827" s="20">
        <v>2.7404166666666665</v>
      </c>
    </row>
    <row r="1828" spans="1:10" x14ac:dyDescent="0.25">
      <c r="A1828" s="16" t="s">
        <v>10598</v>
      </c>
      <c r="B1828" s="16" t="s">
        <v>808</v>
      </c>
      <c r="C1828" s="16" t="s">
        <v>3161</v>
      </c>
      <c r="D1828" s="16" t="s">
        <v>31</v>
      </c>
      <c r="E1828" s="16" t="s">
        <v>14</v>
      </c>
      <c r="F1828" s="16" t="s">
        <v>3180</v>
      </c>
      <c r="G1828" s="16" t="s">
        <v>8802</v>
      </c>
      <c r="H1828" s="19">
        <v>43571.295856481483</v>
      </c>
      <c r="I1828" s="19">
        <v>43574.5</v>
      </c>
      <c r="J1828" s="20">
        <v>2.7404166666666665</v>
      </c>
    </row>
    <row r="1829" spans="1:10" x14ac:dyDescent="0.25">
      <c r="A1829" s="16" t="s">
        <v>10599</v>
      </c>
      <c r="B1829" s="16" t="s">
        <v>80</v>
      </c>
      <c r="C1829" s="16" t="s">
        <v>3161</v>
      </c>
      <c r="D1829" s="16" t="s">
        <v>31</v>
      </c>
      <c r="E1829" s="16" t="s">
        <v>14</v>
      </c>
      <c r="F1829" s="16" t="s">
        <v>3180</v>
      </c>
      <c r="G1829" s="16" t="s">
        <v>8802</v>
      </c>
      <c r="H1829" s="19">
        <v>43571.290879629632</v>
      </c>
      <c r="I1829" s="19">
        <v>43574.5</v>
      </c>
      <c r="J1829" s="20">
        <v>2.7404166666666665</v>
      </c>
    </row>
    <row r="1830" spans="1:10" x14ac:dyDescent="0.25">
      <c r="A1830" s="16" t="s">
        <v>10600</v>
      </c>
      <c r="B1830" s="16" t="s">
        <v>3800</v>
      </c>
      <c r="C1830" s="16" t="s">
        <v>3161</v>
      </c>
      <c r="D1830" s="16" t="s">
        <v>31</v>
      </c>
      <c r="E1830" s="16" t="s">
        <v>23</v>
      </c>
      <c r="F1830" s="16" t="s">
        <v>3183</v>
      </c>
      <c r="G1830" s="16" t="s">
        <v>8802</v>
      </c>
      <c r="H1830" s="19">
        <v>43570.769733796296</v>
      </c>
      <c r="I1830" s="19">
        <v>43574.5</v>
      </c>
      <c r="J1830" s="20">
        <v>2.7404166666666665</v>
      </c>
    </row>
    <row r="1831" spans="1:10" x14ac:dyDescent="0.25">
      <c r="A1831" s="16" t="s">
        <v>10601</v>
      </c>
      <c r="B1831" s="16" t="s">
        <v>3773</v>
      </c>
      <c r="C1831" s="16" t="s">
        <v>3161</v>
      </c>
      <c r="D1831" s="16" t="s">
        <v>31</v>
      </c>
      <c r="E1831" s="16" t="s">
        <v>23</v>
      </c>
      <c r="F1831" s="16" t="s">
        <v>3183</v>
      </c>
      <c r="G1831" s="16" t="s">
        <v>8802</v>
      </c>
      <c r="H1831" s="19">
        <v>43570.631527777776</v>
      </c>
      <c r="I1831" s="19">
        <v>43574.5</v>
      </c>
      <c r="J1831" s="20">
        <v>2.7404166666666665</v>
      </c>
    </row>
    <row r="1832" spans="1:10" x14ac:dyDescent="0.25">
      <c r="A1832" s="16" t="s">
        <v>10602</v>
      </c>
      <c r="B1832" s="16" t="s">
        <v>3864</v>
      </c>
      <c r="C1832" s="16" t="s">
        <v>3161</v>
      </c>
      <c r="D1832" s="16" t="s">
        <v>42</v>
      </c>
      <c r="E1832" s="16" t="s">
        <v>38</v>
      </c>
      <c r="F1832" s="16" t="s">
        <v>3182</v>
      </c>
      <c r="G1832" s="16" t="s">
        <v>8802</v>
      </c>
      <c r="H1832" s="19">
        <v>43571.296400462961</v>
      </c>
      <c r="I1832" s="19">
        <v>43574.5</v>
      </c>
      <c r="J1832" s="20">
        <v>2.7404166666666665</v>
      </c>
    </row>
    <row r="1833" spans="1:10" x14ac:dyDescent="0.25">
      <c r="A1833" s="16" t="s">
        <v>10603</v>
      </c>
      <c r="B1833" s="16" t="s">
        <v>51</v>
      </c>
      <c r="C1833" s="16" t="s">
        <v>3161</v>
      </c>
      <c r="D1833" s="16" t="s">
        <v>31</v>
      </c>
      <c r="E1833" s="16" t="s">
        <v>9</v>
      </c>
      <c r="F1833" s="16" t="s">
        <v>3184</v>
      </c>
      <c r="G1833" s="16" t="s">
        <v>8802</v>
      </c>
      <c r="H1833" s="19">
        <v>43570.632974537039</v>
      </c>
      <c r="I1833" s="19">
        <v>43574.5</v>
      </c>
      <c r="J1833" s="20">
        <v>2.7404166666666665</v>
      </c>
    </row>
    <row r="1834" spans="1:10" x14ac:dyDescent="0.25">
      <c r="A1834" s="16" t="s">
        <v>10604</v>
      </c>
      <c r="B1834" s="16" t="s">
        <v>522</v>
      </c>
      <c r="C1834" s="16" t="s">
        <v>3161</v>
      </c>
      <c r="D1834" s="16" t="s">
        <v>31</v>
      </c>
      <c r="E1834" s="16" t="s">
        <v>8</v>
      </c>
      <c r="F1834" s="16" t="s">
        <v>3180</v>
      </c>
      <c r="G1834" s="16" t="s">
        <v>8802</v>
      </c>
      <c r="H1834" s="19">
        <v>43571.370138888888</v>
      </c>
      <c r="I1834" s="19">
        <v>43574.5</v>
      </c>
      <c r="J1834" s="20">
        <v>2.7404166666666665</v>
      </c>
    </row>
    <row r="1835" spans="1:10" x14ac:dyDescent="0.25">
      <c r="A1835" s="16" t="s">
        <v>10605</v>
      </c>
      <c r="B1835" s="16" t="s">
        <v>3740</v>
      </c>
      <c r="C1835" s="16" t="s">
        <v>3161</v>
      </c>
      <c r="D1835" s="16" t="s">
        <v>31</v>
      </c>
      <c r="E1835" s="16" t="s">
        <v>23</v>
      </c>
      <c r="F1835" s="16" t="s">
        <v>3183</v>
      </c>
      <c r="G1835" s="16" t="s">
        <v>8802</v>
      </c>
      <c r="H1835" s="19">
        <v>43570.924212962957</v>
      </c>
      <c r="I1835" s="19">
        <v>43574.5</v>
      </c>
      <c r="J1835" s="20">
        <v>2.7404166666666665</v>
      </c>
    </row>
    <row r="1836" spans="1:10" x14ac:dyDescent="0.25">
      <c r="A1836" s="16" t="s">
        <v>10606</v>
      </c>
      <c r="B1836" s="16" t="s">
        <v>242</v>
      </c>
      <c r="C1836" s="16" t="s">
        <v>3161</v>
      </c>
      <c r="D1836" s="16" t="s">
        <v>30</v>
      </c>
      <c r="E1836" s="16" t="s">
        <v>35</v>
      </c>
      <c r="F1836" s="16" t="s">
        <v>3183</v>
      </c>
      <c r="G1836" s="16" t="s">
        <v>8802</v>
      </c>
      <c r="H1836" s="19">
        <v>43570.775555555556</v>
      </c>
      <c r="I1836" s="19">
        <v>43574.5</v>
      </c>
      <c r="J1836" s="20">
        <v>2.7404166666666665</v>
      </c>
    </row>
    <row r="1837" spans="1:10" x14ac:dyDescent="0.25">
      <c r="A1837" s="16" t="s">
        <v>10607</v>
      </c>
      <c r="B1837" s="16" t="s">
        <v>112</v>
      </c>
      <c r="C1837" s="16" t="s">
        <v>3161</v>
      </c>
      <c r="D1837" s="16" t="s">
        <v>31</v>
      </c>
      <c r="E1837" s="16" t="s">
        <v>14</v>
      </c>
      <c r="F1837" s="16" t="s">
        <v>3180</v>
      </c>
      <c r="G1837" s="16" t="s">
        <v>8802</v>
      </c>
      <c r="H1837" s="19">
        <v>43571.291307870371</v>
      </c>
      <c r="I1837" s="19">
        <v>43574.5</v>
      </c>
      <c r="J1837" s="20">
        <v>2.7404166666666665</v>
      </c>
    </row>
    <row r="1838" spans="1:10" x14ac:dyDescent="0.25">
      <c r="A1838" s="16" t="s">
        <v>10608</v>
      </c>
      <c r="B1838" s="16" t="s">
        <v>122</v>
      </c>
      <c r="C1838" s="16" t="s">
        <v>3161</v>
      </c>
      <c r="D1838" s="16" t="s">
        <v>31</v>
      </c>
      <c r="E1838" s="16" t="s">
        <v>10</v>
      </c>
      <c r="F1838" s="16" t="s">
        <v>3182</v>
      </c>
      <c r="G1838" s="16" t="s">
        <v>8802</v>
      </c>
      <c r="H1838" s="19">
        <v>43571.2971412037</v>
      </c>
      <c r="I1838" s="19">
        <v>43574.5</v>
      </c>
      <c r="J1838" s="20">
        <v>2.7404166666666665</v>
      </c>
    </row>
    <row r="1839" spans="1:10" x14ac:dyDescent="0.25">
      <c r="A1839" s="16" t="s">
        <v>10609</v>
      </c>
      <c r="B1839" s="16" t="s">
        <v>203</v>
      </c>
      <c r="C1839" s="16" t="s">
        <v>3161</v>
      </c>
      <c r="D1839" s="16" t="s">
        <v>31</v>
      </c>
      <c r="E1839" s="16" t="s">
        <v>14</v>
      </c>
      <c r="F1839" s="16" t="s">
        <v>3180</v>
      </c>
      <c r="G1839" s="16" t="s">
        <v>8802</v>
      </c>
      <c r="H1839" s="19">
        <v>43571.291377314818</v>
      </c>
      <c r="I1839" s="19">
        <v>43574.5</v>
      </c>
      <c r="J1839" s="20">
        <v>2.7404166666666665</v>
      </c>
    </row>
    <row r="1840" spans="1:10" x14ac:dyDescent="0.25">
      <c r="A1840" s="16" t="s">
        <v>10610</v>
      </c>
      <c r="B1840" s="16" t="s">
        <v>546</v>
      </c>
      <c r="C1840" s="16" t="s">
        <v>3161</v>
      </c>
      <c r="D1840" s="16" t="s">
        <v>32</v>
      </c>
      <c r="E1840" s="16" t="s">
        <v>14</v>
      </c>
      <c r="F1840" s="16" t="s">
        <v>3180</v>
      </c>
      <c r="G1840" s="16" t="s">
        <v>8802</v>
      </c>
      <c r="H1840" s="19">
        <v>43571.297210648147</v>
      </c>
      <c r="I1840" s="19">
        <v>43574.5</v>
      </c>
      <c r="J1840" s="20">
        <v>2.7404166666666665</v>
      </c>
    </row>
    <row r="1841" spans="1:10" x14ac:dyDescent="0.25">
      <c r="A1841" s="16" t="s">
        <v>10611</v>
      </c>
      <c r="B1841" s="16" t="s">
        <v>253</v>
      </c>
      <c r="C1841" s="16" t="s">
        <v>3161</v>
      </c>
      <c r="D1841" s="16" t="s">
        <v>31</v>
      </c>
      <c r="E1841" s="16" t="s">
        <v>8</v>
      </c>
      <c r="F1841" s="16" t="s">
        <v>3180</v>
      </c>
      <c r="G1841" s="16" t="s">
        <v>8802</v>
      </c>
      <c r="H1841" s="19">
        <v>43571.291608796295</v>
      </c>
      <c r="I1841" s="19">
        <v>43574.5</v>
      </c>
      <c r="J1841" s="20">
        <v>2.7404166666666665</v>
      </c>
    </row>
    <row r="1842" spans="1:10" x14ac:dyDescent="0.25">
      <c r="A1842" s="16" t="s">
        <v>10612</v>
      </c>
      <c r="B1842" s="16" t="s">
        <v>601</v>
      </c>
      <c r="C1842" s="16" t="s">
        <v>3161</v>
      </c>
      <c r="D1842" s="16" t="s">
        <v>31</v>
      </c>
      <c r="E1842" s="16" t="s">
        <v>14</v>
      </c>
      <c r="F1842" s="16" t="s">
        <v>3180</v>
      </c>
      <c r="G1842" s="16" t="s">
        <v>8802</v>
      </c>
      <c r="H1842" s="19">
        <v>43570.581817129627</v>
      </c>
      <c r="I1842" s="19">
        <v>43574.5</v>
      </c>
      <c r="J1842" s="20">
        <v>2.7404166666666665</v>
      </c>
    </row>
    <row r="1843" spans="1:10" x14ac:dyDescent="0.25">
      <c r="A1843" s="16" t="s">
        <v>10613</v>
      </c>
      <c r="B1843" s="16" t="s">
        <v>3827</v>
      </c>
      <c r="C1843" s="16" t="s">
        <v>3161</v>
      </c>
      <c r="D1843" s="16" t="s">
        <v>31</v>
      </c>
      <c r="E1843" s="16" t="s">
        <v>23</v>
      </c>
      <c r="F1843" s="16" t="s">
        <v>3183</v>
      </c>
      <c r="G1843" s="16" t="s">
        <v>8802</v>
      </c>
      <c r="H1843" s="19">
        <v>43571.291712962964</v>
      </c>
      <c r="I1843" s="19">
        <v>43574.5</v>
      </c>
      <c r="J1843" s="20">
        <v>2.7404166666666665</v>
      </c>
    </row>
    <row r="1844" spans="1:10" x14ac:dyDescent="0.25">
      <c r="A1844" s="16" t="s">
        <v>10614</v>
      </c>
      <c r="B1844" s="16" t="s">
        <v>3422</v>
      </c>
      <c r="C1844" s="16" t="s">
        <v>3161</v>
      </c>
      <c r="D1844" s="16" t="s">
        <v>42</v>
      </c>
      <c r="E1844" s="16" t="s">
        <v>38</v>
      </c>
      <c r="F1844" s="16" t="s">
        <v>3182</v>
      </c>
      <c r="G1844" s="16" t="s">
        <v>8802</v>
      </c>
      <c r="H1844" s="19">
        <v>43570.602002314816</v>
      </c>
      <c r="I1844" s="19">
        <v>43574.5</v>
      </c>
      <c r="J1844" s="20">
        <v>2.7404166666666665</v>
      </c>
    </row>
    <row r="1845" spans="1:10" x14ac:dyDescent="0.25">
      <c r="A1845" s="16" t="s">
        <v>10615</v>
      </c>
      <c r="B1845" s="16" t="s">
        <v>185</v>
      </c>
      <c r="C1845" s="16" t="s">
        <v>3161</v>
      </c>
      <c r="D1845" s="16" t="s">
        <v>21</v>
      </c>
      <c r="E1845" s="16" t="s">
        <v>8</v>
      </c>
      <c r="F1845" s="16" t="s">
        <v>3180</v>
      </c>
      <c r="G1845" s="16" t="s">
        <v>8802</v>
      </c>
      <c r="H1845" s="19">
        <v>43570.534479166665</v>
      </c>
      <c r="I1845" s="19">
        <v>43574.5</v>
      </c>
      <c r="J1845" s="20">
        <v>2.7404166666666665</v>
      </c>
    </row>
    <row r="1846" spans="1:10" x14ac:dyDescent="0.25">
      <c r="A1846" s="16" t="s">
        <v>10616</v>
      </c>
      <c r="B1846" s="16" t="s">
        <v>3864</v>
      </c>
      <c r="C1846" s="16" t="s">
        <v>3166</v>
      </c>
      <c r="D1846" s="16" t="s">
        <v>42</v>
      </c>
      <c r="E1846" s="16" t="s">
        <v>38</v>
      </c>
      <c r="F1846" s="16" t="s">
        <v>3182</v>
      </c>
      <c r="G1846" s="16" t="s">
        <v>8802</v>
      </c>
      <c r="H1846" s="19">
        <v>43571.446423611109</v>
      </c>
      <c r="I1846" s="19">
        <v>43574</v>
      </c>
      <c r="J1846" s="20">
        <v>2.7404166666666665</v>
      </c>
    </row>
    <row r="1847" spans="1:10" x14ac:dyDescent="0.25">
      <c r="A1847" s="16" t="s">
        <v>10617</v>
      </c>
      <c r="B1847" s="16" t="s">
        <v>3841</v>
      </c>
      <c r="C1847" s="16" t="s">
        <v>3161</v>
      </c>
      <c r="D1847" s="16" t="s">
        <v>31</v>
      </c>
      <c r="E1847" s="16" t="s">
        <v>23</v>
      </c>
      <c r="F1847" s="16" t="s">
        <v>3183</v>
      </c>
      <c r="G1847" s="16" t="s">
        <v>8802</v>
      </c>
      <c r="H1847" s="19">
        <v>43571.292303240742</v>
      </c>
      <c r="I1847" s="19">
        <v>43574.5</v>
      </c>
      <c r="J1847" s="20">
        <v>2.7404166666666665</v>
      </c>
    </row>
    <row r="1848" spans="1:10" x14ac:dyDescent="0.25">
      <c r="A1848" s="16" t="s">
        <v>10618</v>
      </c>
      <c r="B1848" s="16" t="s">
        <v>140</v>
      </c>
      <c r="C1848" s="16" t="s">
        <v>3161</v>
      </c>
      <c r="D1848" s="16" t="s">
        <v>32</v>
      </c>
      <c r="E1848" s="16" t="s">
        <v>14</v>
      </c>
      <c r="F1848" s="16" t="s">
        <v>3180</v>
      </c>
      <c r="G1848" s="16" t="s">
        <v>8802</v>
      </c>
      <c r="H1848" s="19">
        <v>43571.297939814816</v>
      </c>
      <c r="I1848" s="19">
        <v>43574.5</v>
      </c>
      <c r="J1848" s="20">
        <v>2.7404166666666665</v>
      </c>
    </row>
    <row r="1849" spans="1:10" x14ac:dyDescent="0.25">
      <c r="A1849" s="16" t="s">
        <v>10619</v>
      </c>
      <c r="B1849" s="16" t="s">
        <v>3313</v>
      </c>
      <c r="C1849" s="16" t="s">
        <v>3161</v>
      </c>
      <c r="D1849" s="16" t="s">
        <v>42</v>
      </c>
      <c r="E1849" s="16" t="s">
        <v>38</v>
      </c>
      <c r="F1849" s="16" t="s">
        <v>3182</v>
      </c>
      <c r="G1849" s="16" t="s">
        <v>8802</v>
      </c>
      <c r="H1849" s="19">
        <v>43570.536562499998</v>
      </c>
      <c r="I1849" s="19">
        <v>43574.5</v>
      </c>
      <c r="J1849" s="20">
        <v>2.7404166666666665</v>
      </c>
    </row>
    <row r="1850" spans="1:10" x14ac:dyDescent="0.25">
      <c r="A1850" s="16" t="s">
        <v>10620</v>
      </c>
      <c r="B1850" s="16" t="s">
        <v>128</v>
      </c>
      <c r="C1850" s="16" t="s">
        <v>3161</v>
      </c>
      <c r="D1850" s="16" t="s">
        <v>31</v>
      </c>
      <c r="E1850" s="16" t="s">
        <v>9</v>
      </c>
      <c r="F1850" s="16" t="s">
        <v>3184</v>
      </c>
      <c r="G1850" s="16" t="s">
        <v>8802</v>
      </c>
      <c r="H1850" s="19">
        <v>43570.798078703701</v>
      </c>
      <c r="I1850" s="19">
        <v>43574.5</v>
      </c>
      <c r="J1850" s="20">
        <v>2.7404166666666665</v>
      </c>
    </row>
    <row r="1851" spans="1:10" x14ac:dyDescent="0.25">
      <c r="A1851" s="16" t="s">
        <v>10621</v>
      </c>
      <c r="B1851" s="16" t="s">
        <v>369</v>
      </c>
      <c r="C1851" s="16" t="s">
        <v>3161</v>
      </c>
      <c r="D1851" s="16" t="s">
        <v>32</v>
      </c>
      <c r="E1851" s="16" t="s">
        <v>14</v>
      </c>
      <c r="F1851" s="16" t="s">
        <v>3180</v>
      </c>
      <c r="G1851" s="16" t="s">
        <v>8802</v>
      </c>
      <c r="H1851" s="19">
        <v>43570.655729166669</v>
      </c>
      <c r="I1851" s="19">
        <v>43574.5</v>
      </c>
      <c r="J1851" s="20">
        <v>2.7404166666666665</v>
      </c>
    </row>
    <row r="1852" spans="1:10" x14ac:dyDescent="0.25">
      <c r="A1852" s="16" t="s">
        <v>10622</v>
      </c>
      <c r="B1852" s="16" t="s">
        <v>710</v>
      </c>
      <c r="C1852" s="16" t="s">
        <v>3161</v>
      </c>
      <c r="D1852" s="16" t="s">
        <v>32</v>
      </c>
      <c r="E1852" s="16" t="s">
        <v>14</v>
      </c>
      <c r="F1852" s="16" t="s">
        <v>3180</v>
      </c>
      <c r="G1852" s="16" t="s">
        <v>8802</v>
      </c>
      <c r="H1852" s="19">
        <v>43570.585219907407</v>
      </c>
      <c r="I1852" s="19">
        <v>43574.5</v>
      </c>
      <c r="J1852" s="20">
        <v>2.7404166666666665</v>
      </c>
    </row>
    <row r="1853" spans="1:10" x14ac:dyDescent="0.25">
      <c r="A1853" s="16" t="s">
        <v>10623</v>
      </c>
      <c r="B1853" s="16" t="s">
        <v>3844</v>
      </c>
      <c r="C1853" s="16" t="s">
        <v>3161</v>
      </c>
      <c r="D1853" s="16" t="s">
        <v>42</v>
      </c>
      <c r="E1853" s="16" t="s">
        <v>38</v>
      </c>
      <c r="F1853" s="16" t="s">
        <v>3182</v>
      </c>
      <c r="G1853" s="16" t="s">
        <v>8802</v>
      </c>
      <c r="H1853" s="19">
        <v>43571.292951388888</v>
      </c>
      <c r="I1853" s="19">
        <v>43574.5</v>
      </c>
      <c r="J1853" s="20">
        <v>2.7404166666666665</v>
      </c>
    </row>
    <row r="1854" spans="1:10" x14ac:dyDescent="0.25">
      <c r="A1854" s="16" t="s">
        <v>10624</v>
      </c>
      <c r="B1854" s="16" t="s">
        <v>203</v>
      </c>
      <c r="C1854" s="16" t="s">
        <v>3161</v>
      </c>
      <c r="D1854" s="16" t="s">
        <v>21</v>
      </c>
      <c r="E1854" s="16" t="s">
        <v>14</v>
      </c>
      <c r="F1854" s="16" t="s">
        <v>3180</v>
      </c>
      <c r="G1854" s="16" t="s">
        <v>8802</v>
      </c>
      <c r="H1854" s="19">
        <v>43570.585648148146</v>
      </c>
      <c r="I1854" s="19">
        <v>43574.5</v>
      </c>
      <c r="J1854" s="20">
        <v>2.7404166666666665</v>
      </c>
    </row>
    <row r="1855" spans="1:10" x14ac:dyDescent="0.25">
      <c r="A1855" s="16" t="s">
        <v>10625</v>
      </c>
      <c r="B1855" s="16" t="s">
        <v>258</v>
      </c>
      <c r="C1855" s="16" t="s">
        <v>3161</v>
      </c>
      <c r="D1855" s="16" t="s">
        <v>42</v>
      </c>
      <c r="E1855" s="16" t="s">
        <v>17</v>
      </c>
      <c r="F1855" s="16" t="s">
        <v>3185</v>
      </c>
      <c r="G1855" s="16" t="s">
        <v>8802</v>
      </c>
      <c r="H1855" s="19">
        <v>43571.293194444443</v>
      </c>
      <c r="I1855" s="19">
        <v>43574.5</v>
      </c>
      <c r="J1855" s="20">
        <v>2.7404166666666665</v>
      </c>
    </row>
    <row r="1856" spans="1:10" x14ac:dyDescent="0.25">
      <c r="A1856" s="16" t="s">
        <v>10626</v>
      </c>
      <c r="B1856" s="16" t="s">
        <v>478</v>
      </c>
      <c r="C1856" s="16" t="s">
        <v>3164</v>
      </c>
      <c r="D1856" s="16" t="s">
        <v>31</v>
      </c>
      <c r="E1856" s="16" t="s">
        <v>9</v>
      </c>
      <c r="F1856" s="16" t="s">
        <v>3184</v>
      </c>
      <c r="G1856" s="16" t="s">
        <v>8802</v>
      </c>
      <c r="H1856" s="19">
        <v>43570.956898148142</v>
      </c>
      <c r="I1856" s="19">
        <v>43573.5</v>
      </c>
      <c r="J1856" s="20">
        <v>2.7404166666666665</v>
      </c>
    </row>
    <row r="1857" spans="1:10" x14ac:dyDescent="0.25">
      <c r="A1857" s="16" t="s">
        <v>10627</v>
      </c>
      <c r="B1857" s="16" t="s">
        <v>857</v>
      </c>
      <c r="C1857" s="16" t="s">
        <v>3161</v>
      </c>
      <c r="D1857" s="16" t="s">
        <v>31</v>
      </c>
      <c r="E1857" s="16" t="s">
        <v>14</v>
      </c>
      <c r="F1857" s="16" t="s">
        <v>3180</v>
      </c>
      <c r="G1857" s="16" t="s">
        <v>8802</v>
      </c>
      <c r="H1857" s="19">
        <v>43571.293449074074</v>
      </c>
      <c r="I1857" s="19">
        <v>43574.5</v>
      </c>
      <c r="J1857" s="20">
        <v>2.7404166666666665</v>
      </c>
    </row>
    <row r="1858" spans="1:10" x14ac:dyDescent="0.25">
      <c r="A1858" s="16" t="s">
        <v>10628</v>
      </c>
      <c r="B1858" s="16" t="s">
        <v>106</v>
      </c>
      <c r="C1858" s="16" t="s">
        <v>3166</v>
      </c>
      <c r="D1858" s="16" t="s">
        <v>20</v>
      </c>
      <c r="E1858" s="16" t="s">
        <v>14</v>
      </c>
      <c r="F1858" s="16" t="s">
        <v>3180</v>
      </c>
      <c r="G1858" s="16" t="s">
        <v>8802</v>
      </c>
      <c r="H1858" s="19">
        <v>43571.464942129627</v>
      </c>
      <c r="I1858" s="19">
        <v>43574</v>
      </c>
      <c r="J1858" s="20">
        <v>2.7404166666666665</v>
      </c>
    </row>
    <row r="1859" spans="1:10" x14ac:dyDescent="0.25">
      <c r="A1859" s="16" t="s">
        <v>10629</v>
      </c>
      <c r="B1859" s="16" t="s">
        <v>511</v>
      </c>
      <c r="C1859" s="16" t="s">
        <v>3161</v>
      </c>
      <c r="D1859" s="16" t="s">
        <v>7</v>
      </c>
      <c r="E1859" s="16" t="s">
        <v>9</v>
      </c>
      <c r="F1859" s="16" t="s">
        <v>3184</v>
      </c>
      <c r="G1859" s="16" t="s">
        <v>8802</v>
      </c>
      <c r="H1859" s="19">
        <v>43570.559699074074</v>
      </c>
      <c r="I1859" s="19">
        <v>43574.5</v>
      </c>
      <c r="J1859" s="20">
        <v>2.7404166666666665</v>
      </c>
    </row>
    <row r="1860" spans="1:10" x14ac:dyDescent="0.25">
      <c r="A1860" s="16" t="s">
        <v>10630</v>
      </c>
      <c r="B1860" s="16" t="s">
        <v>3276</v>
      </c>
      <c r="C1860" s="16" t="s">
        <v>3161</v>
      </c>
      <c r="D1860" s="16" t="s">
        <v>42</v>
      </c>
      <c r="E1860" s="16" t="s">
        <v>23</v>
      </c>
      <c r="F1860" s="16" t="s">
        <v>3183</v>
      </c>
      <c r="G1860" s="16" t="s">
        <v>8802</v>
      </c>
      <c r="H1860" s="19">
        <v>43570.58666666667</v>
      </c>
      <c r="I1860" s="19">
        <v>43574.5</v>
      </c>
      <c r="J1860" s="20">
        <v>2.7404166666666665</v>
      </c>
    </row>
    <row r="1861" spans="1:10" x14ac:dyDescent="0.25">
      <c r="A1861" s="16" t="s">
        <v>10631</v>
      </c>
      <c r="B1861" s="16" t="s">
        <v>795</v>
      </c>
      <c r="C1861" s="16" t="s">
        <v>3166</v>
      </c>
      <c r="D1861" s="16" t="s">
        <v>31</v>
      </c>
      <c r="E1861" s="16" t="s">
        <v>27</v>
      </c>
      <c r="F1861" s="16" t="s">
        <v>3182</v>
      </c>
      <c r="G1861" s="16" t="s">
        <v>8802</v>
      </c>
      <c r="H1861" s="19">
        <v>43571.454010416666</v>
      </c>
      <c r="I1861" s="19">
        <v>43574</v>
      </c>
      <c r="J1861" s="20">
        <v>2.7404166666666665</v>
      </c>
    </row>
    <row r="1862" spans="1:10" x14ac:dyDescent="0.25">
      <c r="A1862" s="16" t="s">
        <v>10632</v>
      </c>
      <c r="B1862" s="16" t="s">
        <v>631</v>
      </c>
      <c r="C1862" s="16" t="s">
        <v>3161</v>
      </c>
      <c r="D1862" s="16" t="s">
        <v>19</v>
      </c>
      <c r="E1862" s="16" t="s">
        <v>9</v>
      </c>
      <c r="F1862" s="16" t="s">
        <v>3184</v>
      </c>
      <c r="G1862" s="16" t="s">
        <v>8802</v>
      </c>
      <c r="H1862" s="19">
        <v>43571.29859953704</v>
      </c>
      <c r="I1862" s="19">
        <v>43574.5</v>
      </c>
      <c r="J1862" s="20">
        <v>2.7404166666666665</v>
      </c>
    </row>
    <row r="1863" spans="1:10" x14ac:dyDescent="0.25">
      <c r="A1863" s="16" t="s">
        <v>10633</v>
      </c>
      <c r="B1863" s="16" t="s">
        <v>433</v>
      </c>
      <c r="C1863" s="16" t="s">
        <v>3161</v>
      </c>
      <c r="D1863" s="16" t="s">
        <v>31</v>
      </c>
      <c r="E1863" s="16" t="s">
        <v>8</v>
      </c>
      <c r="F1863" s="16" t="s">
        <v>3180</v>
      </c>
      <c r="G1863" s="16" t="s">
        <v>8802</v>
      </c>
      <c r="H1863" s="19">
        <v>43571.312372685185</v>
      </c>
      <c r="I1863" s="19">
        <v>43574.5</v>
      </c>
      <c r="J1863" s="20">
        <v>2.7404166666666665</v>
      </c>
    </row>
    <row r="1864" spans="1:10" x14ac:dyDescent="0.25">
      <c r="A1864" s="16" t="s">
        <v>10634</v>
      </c>
      <c r="B1864" s="16" t="s">
        <v>918</v>
      </c>
      <c r="C1864" s="16" t="s">
        <v>3161</v>
      </c>
      <c r="D1864" s="16" t="s">
        <v>31</v>
      </c>
      <c r="E1864" s="16" t="s">
        <v>14</v>
      </c>
      <c r="F1864" s="16" t="s">
        <v>3180</v>
      </c>
      <c r="G1864" s="16" t="s">
        <v>8802</v>
      </c>
      <c r="H1864" s="19">
        <v>43570.531215277777</v>
      </c>
      <c r="I1864" s="19">
        <v>43574.5</v>
      </c>
      <c r="J1864" s="20">
        <v>2.7404166666666665</v>
      </c>
    </row>
    <row r="1865" spans="1:10" x14ac:dyDescent="0.25">
      <c r="A1865" s="16" t="s">
        <v>10635</v>
      </c>
      <c r="B1865" s="16" t="s">
        <v>3738</v>
      </c>
      <c r="C1865" s="16" t="s">
        <v>3161</v>
      </c>
      <c r="D1865" s="16" t="s">
        <v>42</v>
      </c>
      <c r="E1865" s="16" t="s">
        <v>38</v>
      </c>
      <c r="F1865" s="16" t="s">
        <v>3182</v>
      </c>
      <c r="G1865" s="16" t="s">
        <v>8802</v>
      </c>
      <c r="H1865" s="19">
        <v>43570.539988425924</v>
      </c>
      <c r="I1865" s="19">
        <v>43574.5</v>
      </c>
      <c r="J1865" s="20">
        <v>2.7404166666666665</v>
      </c>
    </row>
    <row r="1866" spans="1:10" x14ac:dyDescent="0.25">
      <c r="A1866" s="16" t="s">
        <v>10636</v>
      </c>
      <c r="B1866" s="16" t="s">
        <v>610</v>
      </c>
      <c r="C1866" s="16" t="s">
        <v>3161</v>
      </c>
      <c r="D1866" s="16" t="s">
        <v>31</v>
      </c>
      <c r="E1866" s="16" t="s">
        <v>27</v>
      </c>
      <c r="F1866" s="16" t="s">
        <v>3182</v>
      </c>
      <c r="G1866" s="16" t="s">
        <v>8802</v>
      </c>
      <c r="H1866" s="19">
        <v>43570.857766203706</v>
      </c>
      <c r="I1866" s="19">
        <v>43574.5</v>
      </c>
      <c r="J1866" s="20">
        <v>2.7404166666666665</v>
      </c>
    </row>
    <row r="1867" spans="1:10" x14ac:dyDescent="0.25">
      <c r="A1867" s="16" t="s">
        <v>10637</v>
      </c>
      <c r="B1867" s="16" t="s">
        <v>3259</v>
      </c>
      <c r="C1867" s="16" t="s">
        <v>3161</v>
      </c>
      <c r="D1867" s="16" t="s">
        <v>42</v>
      </c>
      <c r="E1867" s="16" t="s">
        <v>23</v>
      </c>
      <c r="F1867" s="16" t="s">
        <v>3183</v>
      </c>
      <c r="G1867" s="16" t="s">
        <v>8802</v>
      </c>
      <c r="H1867" s="19">
        <v>43570.750462962962</v>
      </c>
      <c r="I1867" s="19">
        <v>43574.5</v>
      </c>
      <c r="J1867" s="20">
        <v>2.7404166666666665</v>
      </c>
    </row>
    <row r="1868" spans="1:10" x14ac:dyDescent="0.25">
      <c r="A1868" s="16" t="s">
        <v>10638</v>
      </c>
      <c r="B1868" s="16" t="s">
        <v>3872</v>
      </c>
      <c r="C1868" s="16" t="s">
        <v>3161</v>
      </c>
      <c r="D1868" s="16" t="s">
        <v>42</v>
      </c>
      <c r="E1868" s="16" t="s">
        <v>38</v>
      </c>
      <c r="F1868" s="16" t="s">
        <v>3182</v>
      </c>
      <c r="G1868" s="16" t="s">
        <v>8802</v>
      </c>
      <c r="H1868" s="19">
        <v>43571.29896990741</v>
      </c>
      <c r="I1868" s="19">
        <v>43574.5</v>
      </c>
      <c r="J1868" s="20">
        <v>2.7404166666666665</v>
      </c>
    </row>
    <row r="1869" spans="1:10" x14ac:dyDescent="0.25">
      <c r="A1869" s="16" t="s">
        <v>10639</v>
      </c>
      <c r="B1869" s="16" t="s">
        <v>451</v>
      </c>
      <c r="C1869" s="16" t="s">
        <v>3161</v>
      </c>
      <c r="D1869" s="16" t="s">
        <v>31</v>
      </c>
      <c r="E1869" s="16" t="s">
        <v>9</v>
      </c>
      <c r="F1869" s="16" t="s">
        <v>3184</v>
      </c>
      <c r="G1869" s="16" t="s">
        <v>8802</v>
      </c>
      <c r="H1869" s="19">
        <v>43571.312986111108</v>
      </c>
      <c r="I1869" s="19">
        <v>43574.5</v>
      </c>
      <c r="J1869" s="20">
        <v>2.7404166666666665</v>
      </c>
    </row>
    <row r="1870" spans="1:10" x14ac:dyDescent="0.25">
      <c r="A1870" s="16" t="s">
        <v>10640</v>
      </c>
      <c r="B1870" s="16" t="s">
        <v>193</v>
      </c>
      <c r="C1870" s="16" t="s">
        <v>3161</v>
      </c>
      <c r="D1870" s="16" t="s">
        <v>31</v>
      </c>
      <c r="E1870" s="16" t="s">
        <v>14</v>
      </c>
      <c r="F1870" s="16" t="s">
        <v>3180</v>
      </c>
      <c r="G1870" s="16" t="s">
        <v>8802</v>
      </c>
      <c r="H1870" s="19">
        <v>43571.075260416663</v>
      </c>
      <c r="I1870" s="19">
        <v>43574.5</v>
      </c>
      <c r="J1870" s="20">
        <v>2.7404166666666665</v>
      </c>
    </row>
    <row r="1871" spans="1:10" x14ac:dyDescent="0.25">
      <c r="A1871" s="16" t="s">
        <v>10641</v>
      </c>
      <c r="B1871" s="16" t="s">
        <v>109</v>
      </c>
      <c r="C1871" s="16" t="s">
        <v>3161</v>
      </c>
      <c r="D1871" s="16" t="s">
        <v>31</v>
      </c>
      <c r="E1871" s="16" t="s">
        <v>27</v>
      </c>
      <c r="F1871" s="16" t="s">
        <v>3182</v>
      </c>
      <c r="G1871" s="16" t="s">
        <v>8802</v>
      </c>
      <c r="H1871" s="19">
        <v>43570.567858796298</v>
      </c>
      <c r="I1871" s="19">
        <v>43574.5</v>
      </c>
      <c r="J1871" s="20">
        <v>2.7404166666666665</v>
      </c>
    </row>
    <row r="1872" spans="1:10" x14ac:dyDescent="0.25">
      <c r="A1872" s="16" t="s">
        <v>10642</v>
      </c>
      <c r="B1872" s="16" t="s">
        <v>102</v>
      </c>
      <c r="C1872" s="16" t="s">
        <v>3161</v>
      </c>
      <c r="D1872" s="16" t="s">
        <v>31</v>
      </c>
      <c r="E1872" s="16" t="s">
        <v>14</v>
      </c>
      <c r="F1872" s="16" t="s">
        <v>3180</v>
      </c>
      <c r="G1872" s="16" t="s">
        <v>8802</v>
      </c>
      <c r="H1872" s="19">
        <v>43571.299201388887</v>
      </c>
      <c r="I1872" s="19">
        <v>43574.5</v>
      </c>
      <c r="J1872" s="20">
        <v>2.7404166666666665</v>
      </c>
    </row>
    <row r="1873" spans="1:10" x14ac:dyDescent="0.25">
      <c r="A1873" s="16" t="s">
        <v>10643</v>
      </c>
      <c r="B1873" s="16" t="s">
        <v>420</v>
      </c>
      <c r="C1873" s="16" t="s">
        <v>3161</v>
      </c>
      <c r="D1873" s="16" t="s">
        <v>29</v>
      </c>
      <c r="E1873" s="16" t="s">
        <v>17</v>
      </c>
      <c r="F1873" s="16" t="s">
        <v>3185</v>
      </c>
      <c r="G1873" s="16" t="s">
        <v>8802</v>
      </c>
      <c r="H1873" s="19">
        <v>43570.620706018519</v>
      </c>
      <c r="I1873" s="19">
        <v>43574.5</v>
      </c>
      <c r="J1873" s="20">
        <v>2.7404166666666665</v>
      </c>
    </row>
    <row r="1874" spans="1:10" x14ac:dyDescent="0.25">
      <c r="A1874" s="16" t="s">
        <v>10644</v>
      </c>
      <c r="B1874" s="16" t="s">
        <v>234</v>
      </c>
      <c r="C1874" s="16" t="s">
        <v>3161</v>
      </c>
      <c r="D1874" s="16" t="s">
        <v>31</v>
      </c>
      <c r="E1874" s="16" t="s">
        <v>10</v>
      </c>
      <c r="F1874" s="16" t="s">
        <v>3182</v>
      </c>
      <c r="G1874" s="16" t="s">
        <v>8802</v>
      </c>
      <c r="H1874" s="19">
        <v>43570.860115740739</v>
      </c>
      <c r="I1874" s="19">
        <v>43574.5</v>
      </c>
      <c r="J1874" s="20">
        <v>2.7404166666666665</v>
      </c>
    </row>
    <row r="1875" spans="1:10" x14ac:dyDescent="0.25">
      <c r="A1875" s="16" t="s">
        <v>10645</v>
      </c>
      <c r="B1875" s="16" t="s">
        <v>3305</v>
      </c>
      <c r="C1875" s="16" t="s">
        <v>3161</v>
      </c>
      <c r="D1875" s="16" t="s">
        <v>42</v>
      </c>
      <c r="E1875" s="16" t="s">
        <v>38</v>
      </c>
      <c r="F1875" s="16" t="s">
        <v>3182</v>
      </c>
      <c r="G1875" s="16" t="s">
        <v>8802</v>
      </c>
      <c r="H1875" s="19">
        <v>43570.62427083333</v>
      </c>
      <c r="I1875" s="19">
        <v>43574.5</v>
      </c>
      <c r="J1875" s="20">
        <v>2.7404166666666665</v>
      </c>
    </row>
    <row r="1876" spans="1:10" x14ac:dyDescent="0.25">
      <c r="A1876" s="16" t="s">
        <v>10646</v>
      </c>
      <c r="B1876" s="16" t="s">
        <v>121</v>
      </c>
      <c r="C1876" s="16" t="s">
        <v>3161</v>
      </c>
      <c r="D1876" s="16" t="s">
        <v>31</v>
      </c>
      <c r="E1876" s="16" t="s">
        <v>9</v>
      </c>
      <c r="F1876" s="16" t="s">
        <v>3184</v>
      </c>
      <c r="G1876" s="16" t="s">
        <v>8802</v>
      </c>
      <c r="H1876" s="19">
        <v>43570.985775462963</v>
      </c>
      <c r="I1876" s="19">
        <v>43574.5</v>
      </c>
      <c r="J1876" s="20">
        <v>2.7404166666666665</v>
      </c>
    </row>
    <row r="1877" spans="1:10" x14ac:dyDescent="0.25">
      <c r="A1877" s="16" t="s">
        <v>10647</v>
      </c>
      <c r="B1877" s="16" t="s">
        <v>3838</v>
      </c>
      <c r="C1877" s="16" t="s">
        <v>3161</v>
      </c>
      <c r="D1877" s="16" t="s">
        <v>42</v>
      </c>
      <c r="E1877" s="16" t="s">
        <v>38</v>
      </c>
      <c r="F1877" s="16" t="s">
        <v>3182</v>
      </c>
      <c r="G1877" s="16" t="s">
        <v>8802</v>
      </c>
      <c r="H1877" s="19">
        <v>43571.290937500002</v>
      </c>
      <c r="I1877" s="19">
        <v>43574.5</v>
      </c>
      <c r="J1877" s="20">
        <v>2.7404166666666665</v>
      </c>
    </row>
    <row r="1878" spans="1:10" x14ac:dyDescent="0.25">
      <c r="A1878" s="16" t="s">
        <v>10648</v>
      </c>
      <c r="B1878" s="16" t="s">
        <v>56</v>
      </c>
      <c r="C1878" s="16" t="s">
        <v>3161</v>
      </c>
      <c r="D1878" s="16" t="s">
        <v>31</v>
      </c>
      <c r="E1878" s="16" t="s">
        <v>8</v>
      </c>
      <c r="F1878" s="16" t="s">
        <v>3180</v>
      </c>
      <c r="G1878" s="16" t="s">
        <v>8802</v>
      </c>
      <c r="H1878" s="19">
        <v>43570.542719907404</v>
      </c>
      <c r="I1878" s="19">
        <v>43574.5</v>
      </c>
      <c r="J1878" s="20">
        <v>2.7404166666666665</v>
      </c>
    </row>
    <row r="1879" spans="1:10" x14ac:dyDescent="0.25">
      <c r="A1879" s="16" t="s">
        <v>10649</v>
      </c>
      <c r="B1879" s="16" t="s">
        <v>300</v>
      </c>
      <c r="C1879" s="16" t="s">
        <v>3161</v>
      </c>
      <c r="D1879" s="16" t="s">
        <v>12</v>
      </c>
      <c r="E1879" s="16" t="s">
        <v>14</v>
      </c>
      <c r="F1879" s="16" t="s">
        <v>3180</v>
      </c>
      <c r="G1879" s="16" t="s">
        <v>8802</v>
      </c>
      <c r="H1879" s="19">
        <v>43570.549027777779</v>
      </c>
      <c r="I1879" s="19">
        <v>43574.5</v>
      </c>
      <c r="J1879" s="20">
        <v>2.7404166666666665</v>
      </c>
    </row>
    <row r="1880" spans="1:10" x14ac:dyDescent="0.25">
      <c r="A1880" s="16" t="s">
        <v>10650</v>
      </c>
      <c r="B1880" s="16" t="s">
        <v>780</v>
      </c>
      <c r="C1880" s="16" t="s">
        <v>3161</v>
      </c>
      <c r="D1880" s="16" t="s">
        <v>32</v>
      </c>
      <c r="E1880" s="16" t="s">
        <v>14</v>
      </c>
      <c r="F1880" s="16" t="s">
        <v>3180</v>
      </c>
      <c r="G1880" s="16" t="s">
        <v>8802</v>
      </c>
      <c r="H1880" s="19">
        <v>43571.300034722219</v>
      </c>
      <c r="I1880" s="19">
        <v>43574.5</v>
      </c>
      <c r="J1880" s="20">
        <v>2.7404166666666665</v>
      </c>
    </row>
    <row r="1881" spans="1:10" x14ac:dyDescent="0.25">
      <c r="A1881" s="16" t="s">
        <v>10651</v>
      </c>
      <c r="B1881" s="16" t="s">
        <v>921</v>
      </c>
      <c r="C1881" s="16" t="s">
        <v>3166</v>
      </c>
      <c r="D1881" s="16" t="s">
        <v>32</v>
      </c>
      <c r="E1881" s="16" t="s">
        <v>14</v>
      </c>
      <c r="F1881" s="16" t="s">
        <v>3180</v>
      </c>
      <c r="G1881" s="16" t="s">
        <v>8802</v>
      </c>
      <c r="H1881" s="19">
        <v>43571.521562499998</v>
      </c>
      <c r="I1881" s="19">
        <v>43574</v>
      </c>
      <c r="J1881" s="20">
        <v>2.7404166666666665</v>
      </c>
    </row>
    <row r="1882" spans="1:10" x14ac:dyDescent="0.25">
      <c r="A1882" s="16" t="s">
        <v>10652</v>
      </c>
      <c r="B1882" s="16" t="s">
        <v>3342</v>
      </c>
      <c r="C1882" s="16" t="s">
        <v>3161</v>
      </c>
      <c r="D1882" s="16" t="s">
        <v>42</v>
      </c>
      <c r="E1882" s="16" t="s">
        <v>38</v>
      </c>
      <c r="F1882" s="16" t="s">
        <v>3182</v>
      </c>
      <c r="G1882" s="16" t="s">
        <v>8802</v>
      </c>
      <c r="H1882" s="19">
        <v>43571.316793981481</v>
      </c>
      <c r="I1882" s="19">
        <v>43574.5</v>
      </c>
      <c r="J1882" s="20">
        <v>2.7404166666666665</v>
      </c>
    </row>
    <row r="1883" spans="1:10" x14ac:dyDescent="0.25">
      <c r="A1883" s="16" t="s">
        <v>10653</v>
      </c>
      <c r="B1883" s="16" t="s">
        <v>321</v>
      </c>
      <c r="C1883" s="16" t="s">
        <v>3161</v>
      </c>
      <c r="D1883" s="16" t="s">
        <v>31</v>
      </c>
      <c r="E1883" s="16" t="s">
        <v>27</v>
      </c>
      <c r="F1883" s="16" t="s">
        <v>3182</v>
      </c>
      <c r="G1883" s="16" t="s">
        <v>8802</v>
      </c>
      <c r="H1883" s="19">
        <v>43571.309756944444</v>
      </c>
      <c r="I1883" s="19">
        <v>43574.5</v>
      </c>
      <c r="J1883" s="20">
        <v>2.7404166666666665</v>
      </c>
    </row>
    <row r="1884" spans="1:10" x14ac:dyDescent="0.25">
      <c r="A1884" s="16" t="s">
        <v>10654</v>
      </c>
      <c r="B1884" s="16" t="s">
        <v>505</v>
      </c>
      <c r="C1884" s="16" t="s">
        <v>3161</v>
      </c>
      <c r="D1884" s="16" t="s">
        <v>32</v>
      </c>
      <c r="E1884" s="16" t="s">
        <v>14</v>
      </c>
      <c r="F1884" s="16" t="s">
        <v>3180</v>
      </c>
      <c r="G1884" s="16" t="s">
        <v>8802</v>
      </c>
      <c r="H1884" s="19">
        <v>43570.544699074075</v>
      </c>
      <c r="I1884" s="19">
        <v>43574.5</v>
      </c>
      <c r="J1884" s="20">
        <v>2.7404166666666665</v>
      </c>
    </row>
    <row r="1885" spans="1:10" x14ac:dyDescent="0.25">
      <c r="A1885" s="16" t="s">
        <v>10655</v>
      </c>
      <c r="B1885" s="16" t="s">
        <v>276</v>
      </c>
      <c r="C1885" s="16" t="s">
        <v>3161</v>
      </c>
      <c r="D1885" s="16" t="s">
        <v>20</v>
      </c>
      <c r="E1885" s="16" t="s">
        <v>14</v>
      </c>
      <c r="F1885" s="16" t="s">
        <v>3180</v>
      </c>
      <c r="G1885" s="16" t="s">
        <v>8802</v>
      </c>
      <c r="H1885" s="19">
        <v>43570.557245370372</v>
      </c>
      <c r="I1885" s="19">
        <v>43574.5</v>
      </c>
      <c r="J1885" s="20">
        <v>2.7404166666666665</v>
      </c>
    </row>
    <row r="1886" spans="1:10" x14ac:dyDescent="0.25">
      <c r="A1886" s="16" t="s">
        <v>10656</v>
      </c>
      <c r="B1886" s="16" t="s">
        <v>663</v>
      </c>
      <c r="C1886" s="16" t="s">
        <v>3161</v>
      </c>
      <c r="D1886" s="16" t="s">
        <v>32</v>
      </c>
      <c r="E1886" s="16" t="s">
        <v>14</v>
      </c>
      <c r="F1886" s="16" t="s">
        <v>3180</v>
      </c>
      <c r="G1886" s="16" t="s">
        <v>8802</v>
      </c>
      <c r="H1886" s="19">
        <v>43571.300787037035</v>
      </c>
      <c r="I1886" s="19">
        <v>43574.5</v>
      </c>
      <c r="J1886" s="20">
        <v>2.7404166666666665</v>
      </c>
    </row>
    <row r="1887" spans="1:10" x14ac:dyDescent="0.25">
      <c r="A1887" s="16" t="s">
        <v>10657</v>
      </c>
      <c r="B1887" s="16" t="s">
        <v>128</v>
      </c>
      <c r="C1887" s="16" t="s">
        <v>3161</v>
      </c>
      <c r="D1887" s="16" t="s">
        <v>21</v>
      </c>
      <c r="E1887" s="16" t="s">
        <v>9</v>
      </c>
      <c r="F1887" s="16" t="s">
        <v>3184</v>
      </c>
      <c r="G1887" s="16" t="s">
        <v>8802</v>
      </c>
      <c r="H1887" s="19">
        <v>43570.660601851851</v>
      </c>
      <c r="I1887" s="19">
        <v>43574.5</v>
      </c>
      <c r="J1887" s="20">
        <v>2.7404166666666665</v>
      </c>
    </row>
    <row r="1888" spans="1:10" x14ac:dyDescent="0.25">
      <c r="A1888" s="16" t="s">
        <v>10658</v>
      </c>
      <c r="B1888" s="16" t="s">
        <v>471</v>
      </c>
      <c r="C1888" s="16" t="s">
        <v>3161</v>
      </c>
      <c r="D1888" s="16" t="s">
        <v>21</v>
      </c>
      <c r="E1888" s="16" t="s">
        <v>8</v>
      </c>
      <c r="F1888" s="16" t="s">
        <v>3180</v>
      </c>
      <c r="G1888" s="16" t="s">
        <v>8802</v>
      </c>
      <c r="H1888" s="19">
        <v>43570.527465277781</v>
      </c>
      <c r="I1888" s="19">
        <v>43574.5</v>
      </c>
      <c r="J1888" s="20">
        <v>2.7404166666666665</v>
      </c>
    </row>
    <row r="1889" spans="1:10" x14ac:dyDescent="0.25">
      <c r="A1889" s="16" t="s">
        <v>10659</v>
      </c>
      <c r="B1889" s="16" t="s">
        <v>55</v>
      </c>
      <c r="C1889" s="16" t="s">
        <v>3161</v>
      </c>
      <c r="D1889" s="16" t="s">
        <v>31</v>
      </c>
      <c r="E1889" s="16" t="s">
        <v>8</v>
      </c>
      <c r="F1889" s="16" t="s">
        <v>3180</v>
      </c>
      <c r="G1889" s="16" t="s">
        <v>8802</v>
      </c>
      <c r="H1889" s="19">
        <v>43570.664606481485</v>
      </c>
      <c r="I1889" s="19">
        <v>43574.5</v>
      </c>
      <c r="J1889" s="20">
        <v>2.7404166666666665</v>
      </c>
    </row>
    <row r="1890" spans="1:10" x14ac:dyDescent="0.25">
      <c r="A1890" s="16" t="s">
        <v>10660</v>
      </c>
      <c r="B1890" s="16" t="s">
        <v>468</v>
      </c>
      <c r="C1890" s="16" t="s">
        <v>3161</v>
      </c>
      <c r="D1890" s="16" t="s">
        <v>31</v>
      </c>
      <c r="E1890" s="16" t="s">
        <v>27</v>
      </c>
      <c r="F1890" s="16" t="s">
        <v>3182</v>
      </c>
      <c r="G1890" s="16" t="s">
        <v>8802</v>
      </c>
      <c r="H1890" s="19">
        <v>43570.545162037037</v>
      </c>
      <c r="I1890" s="19">
        <v>43574.5</v>
      </c>
      <c r="J1890" s="20">
        <v>2.7404166666666665</v>
      </c>
    </row>
    <row r="1891" spans="1:10" x14ac:dyDescent="0.25">
      <c r="A1891" s="16" t="s">
        <v>10661</v>
      </c>
      <c r="B1891" s="16" t="s">
        <v>3678</v>
      </c>
      <c r="C1891" s="16" t="s">
        <v>3161</v>
      </c>
      <c r="D1891" s="16" t="s">
        <v>30</v>
      </c>
      <c r="E1891" s="16" t="s">
        <v>38</v>
      </c>
      <c r="F1891" s="16" t="s">
        <v>3182</v>
      </c>
      <c r="G1891" s="16" t="s">
        <v>8802</v>
      </c>
      <c r="H1891" s="19">
        <v>43570.724004629628</v>
      </c>
      <c r="I1891" s="19">
        <v>43574.5</v>
      </c>
      <c r="J1891" s="20">
        <v>2.7404166666666665</v>
      </c>
    </row>
    <row r="1892" spans="1:10" x14ac:dyDescent="0.25">
      <c r="A1892" s="16" t="s">
        <v>10662</v>
      </c>
      <c r="B1892" s="16" t="s">
        <v>306</v>
      </c>
      <c r="C1892" s="16" t="s">
        <v>3161</v>
      </c>
      <c r="D1892" s="16" t="s">
        <v>21</v>
      </c>
      <c r="E1892" s="16" t="s">
        <v>8</v>
      </c>
      <c r="F1892" s="16" t="s">
        <v>3180</v>
      </c>
      <c r="G1892" s="16" t="s">
        <v>8802</v>
      </c>
      <c r="H1892" s="19">
        <v>43571.284560185188</v>
      </c>
      <c r="I1892" s="19">
        <v>43574.5</v>
      </c>
      <c r="J1892" s="20">
        <v>2.7404166666666665</v>
      </c>
    </row>
    <row r="1893" spans="1:10" x14ac:dyDescent="0.25">
      <c r="A1893" s="16" t="s">
        <v>10663</v>
      </c>
      <c r="B1893" s="16" t="s">
        <v>3648</v>
      </c>
      <c r="C1893" s="16" t="s">
        <v>3161</v>
      </c>
      <c r="D1893" s="16" t="s">
        <v>42</v>
      </c>
      <c r="E1893" s="16" t="s">
        <v>38</v>
      </c>
      <c r="F1893" s="16" t="s">
        <v>3182</v>
      </c>
      <c r="G1893" s="16" t="s">
        <v>8802</v>
      </c>
      <c r="H1893" s="19">
        <v>43570.562372685185</v>
      </c>
      <c r="I1893" s="19">
        <v>43574.5</v>
      </c>
      <c r="J1893" s="20">
        <v>2.7404166666666665</v>
      </c>
    </row>
    <row r="1894" spans="1:10" x14ac:dyDescent="0.25">
      <c r="A1894" s="16" t="s">
        <v>10664</v>
      </c>
      <c r="B1894" s="16" t="s">
        <v>410</v>
      </c>
      <c r="C1894" s="16" t="s">
        <v>3161</v>
      </c>
      <c r="D1894" s="16" t="s">
        <v>32</v>
      </c>
      <c r="E1894" s="16" t="s">
        <v>14</v>
      </c>
      <c r="F1894" s="16" t="s">
        <v>3180</v>
      </c>
      <c r="G1894" s="16" t="s">
        <v>8802</v>
      </c>
      <c r="H1894" s="19">
        <v>43570.602164351854</v>
      </c>
      <c r="I1894" s="19">
        <v>43574.5</v>
      </c>
      <c r="J1894" s="20">
        <v>2.7404166666666665</v>
      </c>
    </row>
    <row r="1895" spans="1:10" x14ac:dyDescent="0.25">
      <c r="A1895" s="16" t="s">
        <v>10665</v>
      </c>
      <c r="B1895" s="16" t="s">
        <v>263</v>
      </c>
      <c r="C1895" s="16" t="s">
        <v>3161</v>
      </c>
      <c r="D1895" s="16" t="s">
        <v>21</v>
      </c>
      <c r="E1895" s="16" t="s">
        <v>9</v>
      </c>
      <c r="F1895" s="16" t="s">
        <v>3184</v>
      </c>
      <c r="G1895" s="16" t="s">
        <v>8802</v>
      </c>
      <c r="H1895" s="19">
        <v>43570.756203703706</v>
      </c>
      <c r="I1895" s="19">
        <v>43574.5</v>
      </c>
      <c r="J1895" s="20">
        <v>2.7404166666666665</v>
      </c>
    </row>
    <row r="1896" spans="1:10" x14ac:dyDescent="0.25">
      <c r="A1896" s="16" t="s">
        <v>10666</v>
      </c>
      <c r="B1896" s="16" t="s">
        <v>3269</v>
      </c>
      <c r="C1896" s="16" t="s">
        <v>3161</v>
      </c>
      <c r="D1896" s="16" t="s">
        <v>30</v>
      </c>
      <c r="E1896" s="16" t="s">
        <v>38</v>
      </c>
      <c r="F1896" s="16" t="s">
        <v>3182</v>
      </c>
      <c r="G1896" s="16" t="s">
        <v>8802</v>
      </c>
      <c r="H1896" s="19">
        <v>43571.301736111112</v>
      </c>
      <c r="I1896" s="19">
        <v>43574.5</v>
      </c>
      <c r="J1896" s="20">
        <v>2.7404166666666665</v>
      </c>
    </row>
    <row r="1897" spans="1:10" x14ac:dyDescent="0.25">
      <c r="A1897" s="16" t="s">
        <v>10667</v>
      </c>
      <c r="B1897" s="16" t="s">
        <v>3767</v>
      </c>
      <c r="C1897" s="16" t="s">
        <v>3161</v>
      </c>
      <c r="D1897" s="16" t="s">
        <v>30</v>
      </c>
      <c r="E1897" s="16" t="s">
        <v>38</v>
      </c>
      <c r="F1897" s="16" t="s">
        <v>3182</v>
      </c>
      <c r="G1897" s="16" t="s">
        <v>8802</v>
      </c>
      <c r="H1897" s="19">
        <v>43570.617476851854</v>
      </c>
      <c r="I1897" s="19">
        <v>43574.5</v>
      </c>
      <c r="J1897" s="20">
        <v>2.7404166666666665</v>
      </c>
    </row>
    <row r="1898" spans="1:10" x14ac:dyDescent="0.25">
      <c r="A1898" s="16" t="s">
        <v>10668</v>
      </c>
      <c r="B1898" s="16" t="s">
        <v>3757</v>
      </c>
      <c r="C1898" s="16" t="s">
        <v>3161</v>
      </c>
      <c r="D1898" s="16" t="s">
        <v>42</v>
      </c>
      <c r="E1898" s="16" t="s">
        <v>38</v>
      </c>
      <c r="F1898" s="16" t="s">
        <v>3182</v>
      </c>
      <c r="G1898" s="16" t="s">
        <v>8802</v>
      </c>
      <c r="H1898" s="19">
        <v>43570.603171296294</v>
      </c>
      <c r="I1898" s="19">
        <v>43574.5</v>
      </c>
      <c r="J1898" s="20">
        <v>2.7404166666666665</v>
      </c>
    </row>
    <row r="1899" spans="1:10" x14ac:dyDescent="0.25">
      <c r="A1899" s="16" t="s">
        <v>10669</v>
      </c>
      <c r="B1899" s="16" t="s">
        <v>131</v>
      </c>
      <c r="C1899" s="16" t="s">
        <v>3161</v>
      </c>
      <c r="D1899" s="16" t="s">
        <v>31</v>
      </c>
      <c r="E1899" s="16" t="s">
        <v>22</v>
      </c>
      <c r="F1899" s="16" t="s">
        <v>3182</v>
      </c>
      <c r="G1899" s="16" t="s">
        <v>8802</v>
      </c>
      <c r="H1899" s="19">
        <v>43571.290925925925</v>
      </c>
      <c r="I1899" s="19">
        <v>43574.5</v>
      </c>
      <c r="J1899" s="20">
        <v>2.7404166666666665</v>
      </c>
    </row>
    <row r="1900" spans="1:10" x14ac:dyDescent="0.25">
      <c r="A1900" s="16" t="s">
        <v>10670</v>
      </c>
      <c r="B1900" s="16" t="s">
        <v>3759</v>
      </c>
      <c r="C1900" s="16" t="s">
        <v>3161</v>
      </c>
      <c r="D1900" s="16" t="s">
        <v>42</v>
      </c>
      <c r="E1900" s="16" t="s">
        <v>23</v>
      </c>
      <c r="F1900" s="16" t="s">
        <v>3183</v>
      </c>
      <c r="G1900" s="16" t="s">
        <v>8802</v>
      </c>
      <c r="H1900" s="19">
        <v>43570.603518518517</v>
      </c>
      <c r="I1900" s="19">
        <v>43574.5</v>
      </c>
      <c r="J1900" s="20">
        <v>2.7404166666666665</v>
      </c>
    </row>
    <row r="1901" spans="1:10" x14ac:dyDescent="0.25">
      <c r="A1901" s="16" t="s">
        <v>10671</v>
      </c>
      <c r="B1901" s="16" t="s">
        <v>263</v>
      </c>
      <c r="C1901" s="16" t="s">
        <v>3166</v>
      </c>
      <c r="D1901" s="16" t="s">
        <v>31</v>
      </c>
      <c r="E1901" s="16" t="s">
        <v>9</v>
      </c>
      <c r="F1901" s="16" t="s">
        <v>3184</v>
      </c>
      <c r="G1901" s="16" t="s">
        <v>8802</v>
      </c>
      <c r="H1901" s="19">
        <v>43571.402812500004</v>
      </c>
      <c r="I1901" s="19">
        <v>43574</v>
      </c>
      <c r="J1901" s="20">
        <v>2.7404166666666665</v>
      </c>
    </row>
    <row r="1902" spans="1:10" x14ac:dyDescent="0.25">
      <c r="A1902" s="16" t="s">
        <v>10672</v>
      </c>
      <c r="B1902" s="16" t="s">
        <v>354</v>
      </c>
      <c r="C1902" s="16" t="s">
        <v>3161</v>
      </c>
      <c r="D1902" s="16" t="s">
        <v>31</v>
      </c>
      <c r="E1902" s="16" t="s">
        <v>8</v>
      </c>
      <c r="F1902" s="16" t="s">
        <v>3180</v>
      </c>
      <c r="G1902" s="16" t="s">
        <v>8802</v>
      </c>
      <c r="H1902" s="19">
        <v>43570.606678240743</v>
      </c>
      <c r="I1902" s="19">
        <v>43574.5</v>
      </c>
      <c r="J1902" s="20">
        <v>2.7404166666666665</v>
      </c>
    </row>
    <row r="1903" spans="1:10" x14ac:dyDescent="0.25">
      <c r="A1903" s="16" t="s">
        <v>10673</v>
      </c>
      <c r="B1903" s="16" t="s">
        <v>281</v>
      </c>
      <c r="C1903" s="16" t="s">
        <v>3161</v>
      </c>
      <c r="D1903" s="16" t="s">
        <v>31</v>
      </c>
      <c r="E1903" s="16" t="s">
        <v>9</v>
      </c>
      <c r="F1903" s="16" t="s">
        <v>3184</v>
      </c>
      <c r="G1903" s="16" t="s">
        <v>8802</v>
      </c>
      <c r="H1903" s="19">
        <v>43571.292280092595</v>
      </c>
      <c r="I1903" s="19">
        <v>43574.5</v>
      </c>
      <c r="J1903" s="20">
        <v>2.7404166666666665</v>
      </c>
    </row>
    <row r="1904" spans="1:10" x14ac:dyDescent="0.25">
      <c r="A1904" s="16" t="s">
        <v>10674</v>
      </c>
      <c r="B1904" s="16" t="s">
        <v>777</v>
      </c>
      <c r="C1904" s="16" t="s">
        <v>3161</v>
      </c>
      <c r="D1904" s="16" t="s">
        <v>31</v>
      </c>
      <c r="E1904" s="16" t="s">
        <v>13</v>
      </c>
      <c r="F1904" s="16" t="s">
        <v>3181</v>
      </c>
      <c r="G1904" s="16" t="s">
        <v>8802</v>
      </c>
      <c r="H1904" s="19">
        <v>43571.303032407406</v>
      </c>
      <c r="I1904" s="19">
        <v>43574.5</v>
      </c>
      <c r="J1904" s="20">
        <v>2.7404166666666665</v>
      </c>
    </row>
    <row r="1905" spans="1:10" x14ac:dyDescent="0.25">
      <c r="A1905" s="16" t="s">
        <v>10675</v>
      </c>
      <c r="B1905" s="16" t="s">
        <v>3848</v>
      </c>
      <c r="C1905" s="16" t="s">
        <v>3161</v>
      </c>
      <c r="D1905" s="16" t="s">
        <v>42</v>
      </c>
      <c r="E1905" s="16" t="s">
        <v>38</v>
      </c>
      <c r="F1905" s="16" t="s">
        <v>3182</v>
      </c>
      <c r="G1905" s="16" t="s">
        <v>8802</v>
      </c>
      <c r="H1905" s="19">
        <v>43571.29310185185</v>
      </c>
      <c r="I1905" s="19">
        <v>43574.5</v>
      </c>
      <c r="J1905" s="20">
        <v>2.7404166666666665</v>
      </c>
    </row>
    <row r="1906" spans="1:10" x14ac:dyDescent="0.25">
      <c r="A1906" s="16" t="s">
        <v>10676</v>
      </c>
      <c r="B1906" s="16" t="s">
        <v>760</v>
      </c>
      <c r="C1906" s="16" t="s">
        <v>3161</v>
      </c>
      <c r="D1906" s="16" t="s">
        <v>31</v>
      </c>
      <c r="E1906" s="16" t="s">
        <v>9</v>
      </c>
      <c r="F1906" s="16" t="s">
        <v>3184</v>
      </c>
      <c r="G1906" s="16" t="s">
        <v>8802</v>
      </c>
      <c r="H1906" s="19">
        <v>43571.303159722222</v>
      </c>
      <c r="I1906" s="19">
        <v>43574.5</v>
      </c>
      <c r="J1906" s="20">
        <v>2.7404166666666665</v>
      </c>
    </row>
    <row r="1907" spans="1:10" x14ac:dyDescent="0.25">
      <c r="A1907" s="16" t="s">
        <v>10677</v>
      </c>
      <c r="B1907" s="16" t="s">
        <v>104</v>
      </c>
      <c r="C1907" s="16" t="s">
        <v>3161</v>
      </c>
      <c r="D1907" s="16" t="s">
        <v>26</v>
      </c>
      <c r="E1907" s="16" t="s">
        <v>14</v>
      </c>
      <c r="F1907" s="16" t="s">
        <v>3180</v>
      </c>
      <c r="G1907" s="16" t="s">
        <v>8802</v>
      </c>
      <c r="H1907" s="19">
        <v>43570.724085648151</v>
      </c>
      <c r="I1907" s="19">
        <v>43574.5</v>
      </c>
      <c r="J1907" s="20">
        <v>2.7404166666666665</v>
      </c>
    </row>
    <row r="1908" spans="1:10" x14ac:dyDescent="0.25">
      <c r="A1908" s="16" t="s">
        <v>10678</v>
      </c>
      <c r="B1908" s="16" t="s">
        <v>220</v>
      </c>
      <c r="C1908" s="16" t="s">
        <v>3161</v>
      </c>
      <c r="D1908" s="16" t="s">
        <v>26</v>
      </c>
      <c r="E1908" s="16" t="s">
        <v>9</v>
      </c>
      <c r="F1908" s="16" t="s">
        <v>3184</v>
      </c>
      <c r="G1908" s="16" t="s">
        <v>8802</v>
      </c>
      <c r="H1908" s="19">
        <v>43570.545497685183</v>
      </c>
      <c r="I1908" s="19">
        <v>43574.5</v>
      </c>
      <c r="J1908" s="20">
        <v>2.7404166666666665</v>
      </c>
    </row>
    <row r="1909" spans="1:10" x14ac:dyDescent="0.25">
      <c r="A1909" s="16" t="s">
        <v>10679</v>
      </c>
      <c r="B1909" s="16" t="s">
        <v>3376</v>
      </c>
      <c r="C1909" s="16" t="s">
        <v>3161</v>
      </c>
      <c r="D1909" s="16" t="s">
        <v>42</v>
      </c>
      <c r="E1909" s="16" t="s">
        <v>38</v>
      </c>
      <c r="F1909" s="16" t="s">
        <v>3182</v>
      </c>
      <c r="G1909" s="16" t="s">
        <v>8802</v>
      </c>
      <c r="H1909" s="19">
        <v>43570.563356481478</v>
      </c>
      <c r="I1909" s="19">
        <v>43574.5</v>
      </c>
      <c r="J1909" s="20">
        <v>2.7404166666666665</v>
      </c>
    </row>
    <row r="1910" spans="1:10" x14ac:dyDescent="0.25">
      <c r="A1910" s="16" t="s">
        <v>10680</v>
      </c>
      <c r="B1910" s="16" t="s">
        <v>652</v>
      </c>
      <c r="C1910" s="16" t="s">
        <v>3166</v>
      </c>
      <c r="D1910" s="16" t="s">
        <v>32</v>
      </c>
      <c r="E1910" s="16" t="s">
        <v>14</v>
      </c>
      <c r="F1910" s="16" t="s">
        <v>3180</v>
      </c>
      <c r="G1910" s="16" t="s">
        <v>8802</v>
      </c>
      <c r="H1910" s="19">
        <v>43571.473790509262</v>
      </c>
      <c r="I1910" s="19">
        <v>43574</v>
      </c>
      <c r="J1910" s="20">
        <v>2.7404166666666665</v>
      </c>
    </row>
    <row r="1911" spans="1:10" x14ac:dyDescent="0.25">
      <c r="A1911" s="16" t="s">
        <v>10681</v>
      </c>
      <c r="B1911" s="16" t="s">
        <v>706</v>
      </c>
      <c r="C1911" s="16" t="s">
        <v>3161</v>
      </c>
      <c r="D1911" s="16" t="s">
        <v>21</v>
      </c>
      <c r="E1911" s="16" t="s">
        <v>9</v>
      </c>
      <c r="F1911" s="16" t="s">
        <v>3184</v>
      </c>
      <c r="G1911" s="16" t="s">
        <v>8802</v>
      </c>
      <c r="H1911" s="19">
        <v>43570.633391203701</v>
      </c>
      <c r="I1911" s="19">
        <v>43574.5</v>
      </c>
      <c r="J1911" s="20">
        <v>2.7404166666666665</v>
      </c>
    </row>
    <row r="1912" spans="1:10" x14ac:dyDescent="0.25">
      <c r="A1912" s="16" t="s">
        <v>10682</v>
      </c>
      <c r="B1912" s="16" t="s">
        <v>791</v>
      </c>
      <c r="C1912" s="16" t="s">
        <v>3161</v>
      </c>
      <c r="D1912" s="16" t="s">
        <v>32</v>
      </c>
      <c r="E1912" s="16" t="s">
        <v>14</v>
      </c>
      <c r="F1912" s="16" t="s">
        <v>3180</v>
      </c>
      <c r="G1912" s="16" t="s">
        <v>8802</v>
      </c>
      <c r="H1912" s="19">
        <v>43571.288263888891</v>
      </c>
      <c r="I1912" s="19">
        <v>43574.5</v>
      </c>
      <c r="J1912" s="20">
        <v>2.7404166666666665</v>
      </c>
    </row>
    <row r="1913" spans="1:10" x14ac:dyDescent="0.25">
      <c r="A1913" s="16" t="s">
        <v>10683</v>
      </c>
      <c r="B1913" s="16" t="s">
        <v>3784</v>
      </c>
      <c r="C1913" s="16" t="s">
        <v>3161</v>
      </c>
      <c r="D1913" s="16" t="s">
        <v>30</v>
      </c>
      <c r="E1913" s="16" t="s">
        <v>38</v>
      </c>
      <c r="F1913" s="16" t="s">
        <v>3182</v>
      </c>
      <c r="G1913" s="16" t="s">
        <v>8802</v>
      </c>
      <c r="H1913" s="19">
        <v>43570.652442129627</v>
      </c>
      <c r="I1913" s="19">
        <v>43574.5</v>
      </c>
      <c r="J1913" s="20">
        <v>2.7404166666666665</v>
      </c>
    </row>
    <row r="1914" spans="1:10" x14ac:dyDescent="0.25">
      <c r="A1914" s="16" t="s">
        <v>10684</v>
      </c>
      <c r="B1914" s="16" t="s">
        <v>661</v>
      </c>
      <c r="C1914" s="16" t="s">
        <v>3161</v>
      </c>
      <c r="D1914" s="16" t="s">
        <v>42</v>
      </c>
      <c r="E1914" s="16" t="s">
        <v>24</v>
      </c>
      <c r="F1914" s="16" t="s">
        <v>3183</v>
      </c>
      <c r="G1914" s="16" t="s">
        <v>8802</v>
      </c>
      <c r="H1914" s="19">
        <v>43571.288414351853</v>
      </c>
      <c r="I1914" s="19">
        <v>43574.5</v>
      </c>
      <c r="J1914" s="20">
        <v>2.7404166666666665</v>
      </c>
    </row>
    <row r="1915" spans="1:10" x14ac:dyDescent="0.25">
      <c r="A1915" s="16" t="s">
        <v>10685</v>
      </c>
      <c r="B1915" s="16" t="s">
        <v>272</v>
      </c>
      <c r="C1915" s="16" t="s">
        <v>3161</v>
      </c>
      <c r="D1915" s="16" t="s">
        <v>31</v>
      </c>
      <c r="E1915" s="16" t="s">
        <v>10</v>
      </c>
      <c r="F1915" s="16" t="s">
        <v>3182</v>
      </c>
      <c r="G1915" s="16" t="s">
        <v>8802</v>
      </c>
      <c r="H1915" s="19">
        <v>43571.294814814813</v>
      </c>
      <c r="I1915" s="19">
        <v>43574.5</v>
      </c>
      <c r="J1915" s="20">
        <v>2.7404166666666665</v>
      </c>
    </row>
    <row r="1916" spans="1:10" x14ac:dyDescent="0.25">
      <c r="A1916" s="16" t="s">
        <v>10686</v>
      </c>
      <c r="B1916" s="16" t="s">
        <v>91</v>
      </c>
      <c r="C1916" s="16" t="s">
        <v>3161</v>
      </c>
      <c r="D1916" s="16" t="s">
        <v>31</v>
      </c>
      <c r="E1916" s="16" t="s">
        <v>10</v>
      </c>
      <c r="F1916" s="16" t="s">
        <v>3182</v>
      </c>
      <c r="G1916" s="16" t="s">
        <v>8802</v>
      </c>
      <c r="H1916" s="19">
        <v>43571.289571759262</v>
      </c>
      <c r="I1916" s="19">
        <v>43574.5</v>
      </c>
      <c r="J1916" s="20">
        <v>2.7404166666666665</v>
      </c>
    </row>
    <row r="1917" spans="1:10" x14ac:dyDescent="0.25">
      <c r="A1917" s="16" t="s">
        <v>10687</v>
      </c>
      <c r="B1917" s="16" t="s">
        <v>614</v>
      </c>
      <c r="C1917" s="16" t="s">
        <v>3161</v>
      </c>
      <c r="D1917" s="16" t="s">
        <v>31</v>
      </c>
      <c r="E1917" s="16" t="s">
        <v>14</v>
      </c>
      <c r="F1917" s="16" t="s">
        <v>3180</v>
      </c>
      <c r="G1917" s="16" t="s">
        <v>8802</v>
      </c>
      <c r="H1917" s="19">
        <v>43570.550243055557</v>
      </c>
      <c r="I1917" s="19">
        <v>43574.5</v>
      </c>
      <c r="J1917" s="20">
        <v>2.7404166666666665</v>
      </c>
    </row>
    <row r="1918" spans="1:10" x14ac:dyDescent="0.25">
      <c r="A1918" s="16" t="s">
        <v>10688</v>
      </c>
      <c r="B1918" s="16" t="s">
        <v>151</v>
      </c>
      <c r="C1918" s="16" t="s">
        <v>3161</v>
      </c>
      <c r="D1918" s="16" t="s">
        <v>42</v>
      </c>
      <c r="E1918" s="16" t="s">
        <v>35</v>
      </c>
      <c r="F1918" s="16" t="s">
        <v>3183</v>
      </c>
      <c r="G1918" s="16" t="s">
        <v>8802</v>
      </c>
      <c r="H1918" s="19">
        <v>43571.304259259261</v>
      </c>
      <c r="I1918" s="19">
        <v>43574.5</v>
      </c>
      <c r="J1918" s="20">
        <v>2.7404166666666665</v>
      </c>
    </row>
    <row r="1919" spans="1:10" x14ac:dyDescent="0.25">
      <c r="A1919" s="16" t="s">
        <v>10689</v>
      </c>
      <c r="B1919" s="16" t="s">
        <v>425</v>
      </c>
      <c r="C1919" s="16" t="s">
        <v>3161</v>
      </c>
      <c r="D1919" s="16" t="s">
        <v>31</v>
      </c>
      <c r="E1919" s="16" t="s">
        <v>8</v>
      </c>
      <c r="F1919" s="16" t="s">
        <v>3180</v>
      </c>
      <c r="G1919" s="16" t="s">
        <v>8802</v>
      </c>
      <c r="H1919" s="19">
        <v>43570.620821759258</v>
      </c>
      <c r="I1919" s="19">
        <v>43574.5</v>
      </c>
      <c r="J1919" s="20">
        <v>2.7404166666666665</v>
      </c>
    </row>
    <row r="1920" spans="1:10" x14ac:dyDescent="0.25">
      <c r="A1920" s="16" t="s">
        <v>10690</v>
      </c>
      <c r="B1920" s="16" t="s">
        <v>199</v>
      </c>
      <c r="C1920" s="16" t="s">
        <v>3161</v>
      </c>
      <c r="D1920" s="16" t="s">
        <v>31</v>
      </c>
      <c r="E1920" s="16" t="s">
        <v>9</v>
      </c>
      <c r="F1920" s="16" t="s">
        <v>3184</v>
      </c>
      <c r="G1920" s="16" t="s">
        <v>8802</v>
      </c>
      <c r="H1920" s="19">
        <v>43570.547615740739</v>
      </c>
      <c r="I1920" s="19">
        <v>43574.5</v>
      </c>
      <c r="J1920" s="20">
        <v>2.7404166666666665</v>
      </c>
    </row>
    <row r="1921" spans="1:10" x14ac:dyDescent="0.25">
      <c r="A1921" s="16" t="s">
        <v>10691</v>
      </c>
      <c r="B1921" s="16" t="s">
        <v>395</v>
      </c>
      <c r="C1921" s="16" t="s">
        <v>3161</v>
      </c>
      <c r="D1921" s="16" t="s">
        <v>19</v>
      </c>
      <c r="E1921" s="16" t="s">
        <v>9</v>
      </c>
      <c r="F1921" s="16" t="s">
        <v>3184</v>
      </c>
      <c r="G1921" s="16" t="s">
        <v>8802</v>
      </c>
      <c r="H1921" s="19">
        <v>43570.697789351849</v>
      </c>
      <c r="I1921" s="19">
        <v>43574.5</v>
      </c>
      <c r="J1921" s="20">
        <v>2.7404166666666665</v>
      </c>
    </row>
    <row r="1922" spans="1:10" x14ac:dyDescent="0.25">
      <c r="A1922" s="16" t="s">
        <v>10692</v>
      </c>
      <c r="B1922" s="16" t="s">
        <v>3765</v>
      </c>
      <c r="C1922" s="16" t="s">
        <v>3161</v>
      </c>
      <c r="D1922" s="16" t="s">
        <v>42</v>
      </c>
      <c r="E1922" s="16" t="s">
        <v>38</v>
      </c>
      <c r="F1922" s="16" t="s">
        <v>3182</v>
      </c>
      <c r="G1922" s="16" t="s">
        <v>8802</v>
      </c>
      <c r="H1922" s="19">
        <v>43570.6172337963</v>
      </c>
      <c r="I1922" s="19">
        <v>43574.5</v>
      </c>
      <c r="J1922" s="20">
        <v>2.7404166666666665</v>
      </c>
    </row>
    <row r="1923" spans="1:10" x14ac:dyDescent="0.25">
      <c r="A1923" s="16" t="s">
        <v>10693</v>
      </c>
      <c r="B1923" s="16" t="s">
        <v>3495</v>
      </c>
      <c r="C1923" s="16" t="s">
        <v>3166</v>
      </c>
      <c r="D1923" s="16" t="s">
        <v>42</v>
      </c>
      <c r="E1923" s="16" t="s">
        <v>38</v>
      </c>
      <c r="F1923" s="16" t="s">
        <v>3182</v>
      </c>
      <c r="G1923" s="16" t="s">
        <v>8802</v>
      </c>
      <c r="H1923" s="19">
        <v>43571.756157407406</v>
      </c>
      <c r="I1923" s="19">
        <v>43574.5</v>
      </c>
      <c r="J1923" s="20">
        <v>2.7404166666666665</v>
      </c>
    </row>
    <row r="1924" spans="1:10" x14ac:dyDescent="0.25">
      <c r="A1924" s="16" t="s">
        <v>10694</v>
      </c>
      <c r="B1924" s="16" t="s">
        <v>647</v>
      </c>
      <c r="C1924" s="16" t="s">
        <v>3161</v>
      </c>
      <c r="D1924" s="16" t="s">
        <v>46</v>
      </c>
      <c r="E1924" s="16" t="s">
        <v>39</v>
      </c>
      <c r="F1924" s="16" t="s">
        <v>3181</v>
      </c>
      <c r="G1924" s="16" t="s">
        <v>8802</v>
      </c>
      <c r="H1924" s="19">
        <v>43571.488877314812</v>
      </c>
      <c r="I1924" s="19">
        <v>43574.5</v>
      </c>
      <c r="J1924" s="20">
        <v>2.7404166666666665</v>
      </c>
    </row>
    <row r="1925" spans="1:10" x14ac:dyDescent="0.25">
      <c r="A1925" s="16" t="s">
        <v>10695</v>
      </c>
      <c r="B1925" s="16" t="s">
        <v>3478</v>
      </c>
      <c r="C1925" s="16" t="s">
        <v>3164</v>
      </c>
      <c r="D1925" s="16" t="s">
        <v>31</v>
      </c>
      <c r="E1925" s="16" t="s">
        <v>23</v>
      </c>
      <c r="F1925" s="16" t="s">
        <v>3183</v>
      </c>
      <c r="G1925" s="16" t="s">
        <v>8802</v>
      </c>
      <c r="H1925" s="19">
        <v>43571.55228009259</v>
      </c>
      <c r="I1925" s="19">
        <v>43574.5</v>
      </c>
      <c r="J1925" s="20">
        <v>2.7404166666666665</v>
      </c>
    </row>
    <row r="1926" spans="1:10" x14ac:dyDescent="0.25">
      <c r="A1926" s="16" t="s">
        <v>10696</v>
      </c>
      <c r="B1926" s="16" t="s">
        <v>885</v>
      </c>
      <c r="C1926" s="16" t="s">
        <v>3166</v>
      </c>
      <c r="D1926" s="16" t="s">
        <v>31</v>
      </c>
      <c r="E1926" s="16" t="s">
        <v>8</v>
      </c>
      <c r="F1926" s="16" t="s">
        <v>3180</v>
      </c>
      <c r="G1926" s="16" t="s">
        <v>8802</v>
      </c>
      <c r="H1926" s="19">
        <v>43571.525312500002</v>
      </c>
      <c r="I1926" s="19">
        <v>43574.5</v>
      </c>
      <c r="J1926" s="20">
        <v>2.7404166666666665</v>
      </c>
    </row>
    <row r="1927" spans="1:10" x14ac:dyDescent="0.25">
      <c r="A1927" s="16" t="s">
        <v>10697</v>
      </c>
      <c r="B1927" s="16" t="s">
        <v>201</v>
      </c>
      <c r="C1927" s="16" t="s">
        <v>3161</v>
      </c>
      <c r="D1927" s="16" t="s">
        <v>31</v>
      </c>
      <c r="E1927" s="16" t="s">
        <v>10</v>
      </c>
      <c r="F1927" s="16" t="s">
        <v>3182</v>
      </c>
      <c r="G1927" s="16" t="s">
        <v>8802</v>
      </c>
      <c r="H1927" s="19">
        <v>43571.328460648147</v>
      </c>
      <c r="I1927" s="19">
        <v>43574.5</v>
      </c>
      <c r="J1927" s="20">
        <v>2.7404166666666665</v>
      </c>
    </row>
    <row r="1928" spans="1:10" x14ac:dyDescent="0.25">
      <c r="A1928" s="16" t="s">
        <v>10698</v>
      </c>
      <c r="B1928" s="16" t="s">
        <v>4145</v>
      </c>
      <c r="C1928" s="16" t="s">
        <v>3166</v>
      </c>
      <c r="D1928" s="16" t="s">
        <v>42</v>
      </c>
      <c r="E1928" s="16" t="s">
        <v>38</v>
      </c>
      <c r="F1928" s="16" t="s">
        <v>3182</v>
      </c>
      <c r="G1928" s="16" t="s">
        <v>8802</v>
      </c>
      <c r="H1928" s="19">
        <v>43571.595416666663</v>
      </c>
      <c r="I1928" s="19">
        <v>43574.5</v>
      </c>
      <c r="J1928" s="20">
        <v>2.7404166666666665</v>
      </c>
    </row>
    <row r="1929" spans="1:10" x14ac:dyDescent="0.25">
      <c r="A1929" s="16" t="s">
        <v>10699</v>
      </c>
      <c r="B1929" s="16" t="s">
        <v>3323</v>
      </c>
      <c r="C1929" s="16" t="s">
        <v>3166</v>
      </c>
      <c r="D1929" s="16" t="s">
        <v>42</v>
      </c>
      <c r="E1929" s="16" t="s">
        <v>38</v>
      </c>
      <c r="F1929" s="16" t="s">
        <v>3182</v>
      </c>
      <c r="G1929" s="16" t="s">
        <v>8802</v>
      </c>
      <c r="H1929" s="19">
        <v>43571.552627314813</v>
      </c>
      <c r="I1929" s="19">
        <v>43574.5</v>
      </c>
      <c r="J1929" s="20">
        <v>2.7404166666666665</v>
      </c>
    </row>
    <row r="1930" spans="1:10" x14ac:dyDescent="0.25">
      <c r="A1930" s="16" t="s">
        <v>10700</v>
      </c>
      <c r="B1930" s="16" t="s">
        <v>197</v>
      </c>
      <c r="C1930" s="16" t="s">
        <v>3161</v>
      </c>
      <c r="D1930" s="16" t="s">
        <v>31</v>
      </c>
      <c r="E1930" s="16" t="s">
        <v>10</v>
      </c>
      <c r="F1930" s="16" t="s">
        <v>3182</v>
      </c>
      <c r="G1930" s="16" t="s">
        <v>8802</v>
      </c>
      <c r="H1930" s="19">
        <v>43571.333668981482</v>
      </c>
      <c r="I1930" s="19">
        <v>43574.5</v>
      </c>
      <c r="J1930" s="20">
        <v>2.7404166666666665</v>
      </c>
    </row>
    <row r="1931" spans="1:10" x14ac:dyDescent="0.25">
      <c r="A1931" s="16" t="s">
        <v>10701</v>
      </c>
      <c r="B1931" s="16" t="s">
        <v>182</v>
      </c>
      <c r="C1931" s="16" t="s">
        <v>3161</v>
      </c>
      <c r="D1931" s="16" t="s">
        <v>32</v>
      </c>
      <c r="E1931" s="16" t="s">
        <v>14</v>
      </c>
      <c r="F1931" s="16" t="s">
        <v>3180</v>
      </c>
      <c r="G1931" s="16" t="s">
        <v>8802</v>
      </c>
      <c r="H1931" s="19">
        <v>43571.390185185184</v>
      </c>
      <c r="I1931" s="19">
        <v>43574.5</v>
      </c>
      <c r="J1931" s="20">
        <v>2.7404166666666665</v>
      </c>
    </row>
    <row r="1932" spans="1:10" x14ac:dyDescent="0.25">
      <c r="A1932" s="16" t="s">
        <v>10702</v>
      </c>
      <c r="B1932" s="16" t="s">
        <v>719</v>
      </c>
      <c r="C1932" s="16" t="s">
        <v>3166</v>
      </c>
      <c r="D1932" s="16" t="s">
        <v>43</v>
      </c>
      <c r="E1932" s="16" t="s">
        <v>39</v>
      </c>
      <c r="F1932" s="16" t="s">
        <v>3181</v>
      </c>
      <c r="G1932" s="16" t="s">
        <v>8802</v>
      </c>
      <c r="H1932" s="19">
        <v>43571.597673611112</v>
      </c>
      <c r="I1932" s="19">
        <v>43574.5</v>
      </c>
      <c r="J1932" s="20">
        <v>2.7404166666666665</v>
      </c>
    </row>
    <row r="1933" spans="1:10" x14ac:dyDescent="0.25">
      <c r="A1933" s="16" t="s">
        <v>10703</v>
      </c>
      <c r="B1933" s="16" t="s">
        <v>236</v>
      </c>
      <c r="C1933" s="16" t="s">
        <v>3166</v>
      </c>
      <c r="D1933" s="16" t="s">
        <v>32</v>
      </c>
      <c r="E1933" s="16" t="s">
        <v>14</v>
      </c>
      <c r="F1933" s="16" t="s">
        <v>3180</v>
      </c>
      <c r="G1933" s="16" t="s">
        <v>8802</v>
      </c>
      <c r="H1933" s="19">
        <v>43571.554259259261</v>
      </c>
      <c r="I1933" s="19">
        <v>43574.5</v>
      </c>
      <c r="J1933" s="20">
        <v>2.7404166666666665</v>
      </c>
    </row>
    <row r="1934" spans="1:10" x14ac:dyDescent="0.25">
      <c r="A1934" s="16" t="s">
        <v>10704</v>
      </c>
      <c r="B1934" s="16" t="s">
        <v>872</v>
      </c>
      <c r="C1934" s="16" t="s">
        <v>3161</v>
      </c>
      <c r="D1934" s="16" t="s">
        <v>31</v>
      </c>
      <c r="E1934" s="16" t="s">
        <v>27</v>
      </c>
      <c r="F1934" s="16" t="s">
        <v>3182</v>
      </c>
      <c r="G1934" s="16" t="s">
        <v>8802</v>
      </c>
      <c r="H1934" s="19">
        <v>43571.472291666665</v>
      </c>
      <c r="I1934" s="19">
        <v>43574.5</v>
      </c>
      <c r="J1934" s="20">
        <v>2.7404166666666665</v>
      </c>
    </row>
    <row r="1935" spans="1:10" x14ac:dyDescent="0.25">
      <c r="A1935" s="16" t="s">
        <v>10705</v>
      </c>
      <c r="B1935" s="16" t="s">
        <v>858</v>
      </c>
      <c r="C1935" s="16" t="s">
        <v>3161</v>
      </c>
      <c r="D1935" s="16" t="s">
        <v>31</v>
      </c>
      <c r="E1935" s="16" t="s">
        <v>8</v>
      </c>
      <c r="F1935" s="16" t="s">
        <v>3180</v>
      </c>
      <c r="G1935" s="16" t="s">
        <v>8802</v>
      </c>
      <c r="H1935" s="19">
        <v>43571.390879629631</v>
      </c>
      <c r="I1935" s="19">
        <v>43574.5</v>
      </c>
      <c r="J1935" s="20">
        <v>2.7404166666666665</v>
      </c>
    </row>
    <row r="1936" spans="1:10" x14ac:dyDescent="0.25">
      <c r="A1936" s="16" t="s">
        <v>10706</v>
      </c>
      <c r="B1936" s="16" t="s">
        <v>4151</v>
      </c>
      <c r="C1936" s="16" t="s">
        <v>3166</v>
      </c>
      <c r="D1936" s="16" t="s">
        <v>42</v>
      </c>
      <c r="E1936" s="16" t="s">
        <v>38</v>
      </c>
      <c r="F1936" s="16" t="s">
        <v>3182</v>
      </c>
      <c r="G1936" s="16" t="s">
        <v>8802</v>
      </c>
      <c r="H1936" s="19">
        <v>43571.600960648146</v>
      </c>
      <c r="I1936" s="19">
        <v>43574.5</v>
      </c>
      <c r="J1936" s="20">
        <v>2.7404166666666665</v>
      </c>
    </row>
    <row r="1937" spans="1:10" x14ac:dyDescent="0.25">
      <c r="A1937" s="16" t="s">
        <v>10707</v>
      </c>
      <c r="B1937" s="16" t="s">
        <v>3748</v>
      </c>
      <c r="C1937" s="16" t="s">
        <v>3166</v>
      </c>
      <c r="D1937" s="16" t="s">
        <v>42</v>
      </c>
      <c r="E1937" s="16" t="s">
        <v>23</v>
      </c>
      <c r="F1937" s="16" t="s">
        <v>3183</v>
      </c>
      <c r="G1937" s="16" t="s">
        <v>8802</v>
      </c>
      <c r="H1937" s="19">
        <v>43571.671527777777</v>
      </c>
      <c r="I1937" s="19">
        <v>43574.5</v>
      </c>
      <c r="J1937" s="20">
        <v>2.7404166666666665</v>
      </c>
    </row>
    <row r="1938" spans="1:10" x14ac:dyDescent="0.25">
      <c r="A1938" s="16" t="s">
        <v>10708</v>
      </c>
      <c r="B1938" s="16" t="s">
        <v>758</v>
      </c>
      <c r="C1938" s="16" t="s">
        <v>3161</v>
      </c>
      <c r="D1938" s="16" t="s">
        <v>32</v>
      </c>
      <c r="E1938" s="16" t="s">
        <v>13</v>
      </c>
      <c r="F1938" s="16" t="s">
        <v>3181</v>
      </c>
      <c r="G1938" s="16" t="s">
        <v>8802</v>
      </c>
      <c r="H1938" s="19">
        <v>43571.336689814816</v>
      </c>
      <c r="I1938" s="19">
        <v>43574.5</v>
      </c>
      <c r="J1938" s="20">
        <v>2.7404166666666665</v>
      </c>
    </row>
    <row r="1939" spans="1:10" x14ac:dyDescent="0.25">
      <c r="A1939" s="16" t="s">
        <v>10709</v>
      </c>
      <c r="B1939" s="16" t="s">
        <v>392</v>
      </c>
      <c r="C1939" s="16" t="s">
        <v>3161</v>
      </c>
      <c r="D1939" s="16" t="s">
        <v>31</v>
      </c>
      <c r="E1939" s="16" t="s">
        <v>14</v>
      </c>
      <c r="F1939" s="16" t="s">
        <v>3180</v>
      </c>
      <c r="G1939" s="16" t="s">
        <v>8802</v>
      </c>
      <c r="H1939" s="19">
        <v>43571.493773148148</v>
      </c>
      <c r="I1939" s="19">
        <v>43574.5</v>
      </c>
      <c r="J1939" s="20">
        <v>2.7404166666666665</v>
      </c>
    </row>
    <row r="1940" spans="1:10" x14ac:dyDescent="0.25">
      <c r="A1940" s="16" t="s">
        <v>10710</v>
      </c>
      <c r="B1940" s="16" t="s">
        <v>194</v>
      </c>
      <c r="C1940" s="16" t="s">
        <v>3166</v>
      </c>
      <c r="D1940" s="16" t="s">
        <v>31</v>
      </c>
      <c r="E1940" s="16" t="s">
        <v>8</v>
      </c>
      <c r="F1940" s="16" t="s">
        <v>3180</v>
      </c>
      <c r="G1940" s="16" t="s">
        <v>8802</v>
      </c>
      <c r="H1940" s="19">
        <v>43571.533587962964</v>
      </c>
      <c r="I1940" s="19">
        <v>43574.5</v>
      </c>
      <c r="J1940" s="20">
        <v>2.7404166666666665</v>
      </c>
    </row>
    <row r="1941" spans="1:10" x14ac:dyDescent="0.25">
      <c r="A1941" s="16" t="s">
        <v>10711</v>
      </c>
      <c r="B1941" s="16" t="s">
        <v>408</v>
      </c>
      <c r="C1941" s="16" t="s">
        <v>3161</v>
      </c>
      <c r="D1941" s="16" t="s">
        <v>31</v>
      </c>
      <c r="E1941" s="16" t="s">
        <v>27</v>
      </c>
      <c r="F1941" s="16" t="s">
        <v>3182</v>
      </c>
      <c r="G1941" s="16" t="s">
        <v>8802</v>
      </c>
      <c r="H1941" s="19">
        <v>43571.46329861111</v>
      </c>
      <c r="I1941" s="19">
        <v>43574.5</v>
      </c>
      <c r="J1941" s="20">
        <v>2.7404166666666665</v>
      </c>
    </row>
    <row r="1942" spans="1:10" x14ac:dyDescent="0.25">
      <c r="A1942" s="16" t="s">
        <v>10712</v>
      </c>
      <c r="B1942" s="16" t="s">
        <v>71</v>
      </c>
      <c r="C1942" s="16" t="s">
        <v>3166</v>
      </c>
      <c r="D1942" s="16" t="s">
        <v>31</v>
      </c>
      <c r="E1942" s="16" t="s">
        <v>22</v>
      </c>
      <c r="F1942" s="16" t="s">
        <v>3182</v>
      </c>
      <c r="G1942" s="16" t="s">
        <v>8802</v>
      </c>
      <c r="H1942" s="19">
        <v>43571.609953703701</v>
      </c>
      <c r="I1942" s="19">
        <v>43574.5</v>
      </c>
      <c r="J1942" s="20">
        <v>2.7404166666666665</v>
      </c>
    </row>
    <row r="1943" spans="1:10" x14ac:dyDescent="0.25">
      <c r="A1943" s="16" t="s">
        <v>10713</v>
      </c>
      <c r="B1943" s="16" t="s">
        <v>233</v>
      </c>
      <c r="C1943" s="16" t="s">
        <v>3161</v>
      </c>
      <c r="D1943" s="16" t="s">
        <v>31</v>
      </c>
      <c r="E1943" s="16" t="s">
        <v>10</v>
      </c>
      <c r="F1943" s="16" t="s">
        <v>3182</v>
      </c>
      <c r="G1943" s="16" t="s">
        <v>8802</v>
      </c>
      <c r="H1943" s="19">
        <v>43571.360162037039</v>
      </c>
      <c r="I1943" s="19">
        <v>43574.5</v>
      </c>
      <c r="J1943" s="20">
        <v>2.7404166666666665</v>
      </c>
    </row>
    <row r="1944" spans="1:10" x14ac:dyDescent="0.25">
      <c r="A1944" s="16" t="s">
        <v>10714</v>
      </c>
      <c r="B1944" s="16" t="s">
        <v>527</v>
      </c>
      <c r="C1944" s="16" t="s">
        <v>3166</v>
      </c>
      <c r="D1944" s="16" t="s">
        <v>31</v>
      </c>
      <c r="E1944" s="16" t="s">
        <v>10</v>
      </c>
      <c r="F1944" s="16" t="s">
        <v>3182</v>
      </c>
      <c r="G1944" s="16" t="s">
        <v>8802</v>
      </c>
      <c r="H1944" s="19">
        <v>43571.611840277779</v>
      </c>
      <c r="I1944" s="19">
        <v>43574.5</v>
      </c>
      <c r="J1944" s="20">
        <v>2.7404166666666665</v>
      </c>
    </row>
    <row r="1945" spans="1:10" x14ac:dyDescent="0.25">
      <c r="A1945" s="16" t="s">
        <v>10715</v>
      </c>
      <c r="B1945" s="16" t="s">
        <v>3992</v>
      </c>
      <c r="C1945" s="16" t="s">
        <v>3166</v>
      </c>
      <c r="D1945" s="16" t="s">
        <v>31</v>
      </c>
      <c r="E1945" s="16" t="s">
        <v>23</v>
      </c>
      <c r="F1945" s="16" t="s">
        <v>3183</v>
      </c>
      <c r="G1945" s="16" t="s">
        <v>8802</v>
      </c>
      <c r="H1945" s="19">
        <v>43571.67328703704</v>
      </c>
      <c r="I1945" s="19">
        <v>43574.5</v>
      </c>
      <c r="J1945" s="20">
        <v>2.7404166666666665</v>
      </c>
    </row>
    <row r="1946" spans="1:10" x14ac:dyDescent="0.25">
      <c r="A1946" s="16" t="s">
        <v>10716</v>
      </c>
      <c r="B1946" s="16" t="s">
        <v>200</v>
      </c>
      <c r="C1946" s="16" t="s">
        <v>3166</v>
      </c>
      <c r="D1946" s="16" t="s">
        <v>31</v>
      </c>
      <c r="E1946" s="16" t="s">
        <v>14</v>
      </c>
      <c r="F1946" s="16" t="s">
        <v>3180</v>
      </c>
      <c r="G1946" s="16" t="s">
        <v>8802</v>
      </c>
      <c r="H1946" s="19">
        <v>43571.612083333333</v>
      </c>
      <c r="I1946" s="19">
        <v>43574.5</v>
      </c>
      <c r="J1946" s="20">
        <v>2.7404166666666665</v>
      </c>
    </row>
    <row r="1947" spans="1:10" x14ac:dyDescent="0.25">
      <c r="A1947" s="16" t="s">
        <v>10717</v>
      </c>
      <c r="B1947" s="16" t="s">
        <v>579</v>
      </c>
      <c r="C1947" s="16" t="s">
        <v>3166</v>
      </c>
      <c r="D1947" s="16" t="s">
        <v>32</v>
      </c>
      <c r="E1947" s="16" t="s">
        <v>14</v>
      </c>
      <c r="F1947" s="16" t="s">
        <v>3180</v>
      </c>
      <c r="G1947" s="16" t="s">
        <v>8802</v>
      </c>
      <c r="H1947" s="19">
        <v>43571.554791666669</v>
      </c>
      <c r="I1947" s="19">
        <v>43574.5</v>
      </c>
      <c r="J1947" s="20">
        <v>2.7404166666666665</v>
      </c>
    </row>
    <row r="1948" spans="1:10" x14ac:dyDescent="0.25">
      <c r="A1948" s="16" t="s">
        <v>10718</v>
      </c>
      <c r="B1948" s="16" t="s">
        <v>3430</v>
      </c>
      <c r="C1948" s="16" t="s">
        <v>3166</v>
      </c>
      <c r="D1948" s="16" t="s">
        <v>31</v>
      </c>
      <c r="E1948" s="16" t="s">
        <v>23</v>
      </c>
      <c r="F1948" s="16" t="s">
        <v>3183</v>
      </c>
      <c r="G1948" s="16" t="s">
        <v>8802</v>
      </c>
      <c r="H1948" s="19">
        <v>43571.535601851851</v>
      </c>
      <c r="I1948" s="19">
        <v>43574.5</v>
      </c>
      <c r="J1948" s="20">
        <v>2.7404166666666665</v>
      </c>
    </row>
    <row r="1949" spans="1:10" x14ac:dyDescent="0.25">
      <c r="A1949" s="16" t="s">
        <v>10719</v>
      </c>
      <c r="B1949" s="16" t="s">
        <v>646</v>
      </c>
      <c r="C1949" s="16" t="s">
        <v>3161</v>
      </c>
      <c r="D1949" s="16" t="s">
        <v>32</v>
      </c>
      <c r="E1949" s="16" t="s">
        <v>14</v>
      </c>
      <c r="F1949" s="16" t="s">
        <v>3180</v>
      </c>
      <c r="G1949" s="16" t="s">
        <v>8802</v>
      </c>
      <c r="H1949" s="19">
        <v>43571.451666666668</v>
      </c>
      <c r="I1949" s="19">
        <v>43574.5</v>
      </c>
      <c r="J1949" s="20">
        <v>2.7404166666666665</v>
      </c>
    </row>
    <row r="1950" spans="1:10" x14ac:dyDescent="0.25">
      <c r="A1950" s="16" t="s">
        <v>10720</v>
      </c>
      <c r="B1950" s="16" t="s">
        <v>905</v>
      </c>
      <c r="C1950" s="16" t="s">
        <v>3166</v>
      </c>
      <c r="D1950" s="16" t="s">
        <v>31</v>
      </c>
      <c r="E1950" s="16" t="s">
        <v>24</v>
      </c>
      <c r="F1950" s="16" t="s">
        <v>3183</v>
      </c>
      <c r="G1950" s="16" t="s">
        <v>8802</v>
      </c>
      <c r="H1950" s="19">
        <v>43571.614849537036</v>
      </c>
      <c r="I1950" s="19">
        <v>43574.5</v>
      </c>
      <c r="J1950" s="20">
        <v>2.7404166666666665</v>
      </c>
    </row>
    <row r="1951" spans="1:10" x14ac:dyDescent="0.25">
      <c r="A1951" s="16" t="s">
        <v>10721</v>
      </c>
      <c r="B1951" s="16" t="s">
        <v>538</v>
      </c>
      <c r="C1951" s="16" t="s">
        <v>3166</v>
      </c>
      <c r="D1951" s="16" t="s">
        <v>32</v>
      </c>
      <c r="E1951" s="16" t="s">
        <v>14</v>
      </c>
      <c r="F1951" s="16" t="s">
        <v>3180</v>
      </c>
      <c r="G1951" s="16" t="s">
        <v>8802</v>
      </c>
      <c r="H1951" s="19">
        <v>43571.574930555558</v>
      </c>
      <c r="I1951" s="19">
        <v>43574.5</v>
      </c>
      <c r="J1951" s="20">
        <v>2.7404166666666665</v>
      </c>
    </row>
    <row r="1952" spans="1:10" x14ac:dyDescent="0.25">
      <c r="A1952" s="16" t="s">
        <v>10722</v>
      </c>
      <c r="B1952" s="16" t="s">
        <v>3777</v>
      </c>
      <c r="C1952" s="16" t="s">
        <v>3166</v>
      </c>
      <c r="D1952" s="16" t="s">
        <v>42</v>
      </c>
      <c r="E1952" s="16" t="s">
        <v>38</v>
      </c>
      <c r="F1952" s="16" t="s">
        <v>3182</v>
      </c>
      <c r="G1952" s="16" t="s">
        <v>8802</v>
      </c>
      <c r="H1952" s="19">
        <v>43571.617962962962</v>
      </c>
      <c r="I1952" s="19">
        <v>43574.5</v>
      </c>
      <c r="J1952" s="20">
        <v>2.7404166666666665</v>
      </c>
    </row>
    <row r="1953" spans="1:10" x14ac:dyDescent="0.25">
      <c r="A1953" s="16" t="s">
        <v>10723</v>
      </c>
      <c r="B1953" s="16" t="s">
        <v>84</v>
      </c>
      <c r="C1953" s="16" t="s">
        <v>3161</v>
      </c>
      <c r="D1953" s="16" t="s">
        <v>31</v>
      </c>
      <c r="E1953" s="16" t="s">
        <v>8</v>
      </c>
      <c r="F1953" s="16" t="s">
        <v>3180</v>
      </c>
      <c r="G1953" s="16" t="s">
        <v>8802</v>
      </c>
      <c r="H1953" s="19">
        <v>43571.342592592591</v>
      </c>
      <c r="I1953" s="19">
        <v>43574.5</v>
      </c>
      <c r="J1953" s="20">
        <v>2.7404166666666665</v>
      </c>
    </row>
    <row r="1954" spans="1:10" x14ac:dyDescent="0.25">
      <c r="A1954" s="16" t="s">
        <v>10724</v>
      </c>
      <c r="B1954" s="16" t="s">
        <v>739</v>
      </c>
      <c r="C1954" s="16" t="s">
        <v>3161</v>
      </c>
      <c r="D1954" s="16" t="s">
        <v>43</v>
      </c>
      <c r="E1954" s="16" t="s">
        <v>39</v>
      </c>
      <c r="F1954" s="16" t="s">
        <v>3181</v>
      </c>
      <c r="G1954" s="16" t="s">
        <v>8802</v>
      </c>
      <c r="H1954" s="19">
        <v>43571.373703703706</v>
      </c>
      <c r="I1954" s="19">
        <v>43574.5</v>
      </c>
      <c r="J1954" s="20">
        <v>2.7404166666666665</v>
      </c>
    </row>
    <row r="1955" spans="1:10" x14ac:dyDescent="0.25">
      <c r="A1955" s="16" t="s">
        <v>10725</v>
      </c>
      <c r="B1955" s="16" t="s">
        <v>236</v>
      </c>
      <c r="C1955" s="16" t="s">
        <v>3161</v>
      </c>
      <c r="D1955" s="16" t="s">
        <v>25</v>
      </c>
      <c r="E1955" s="16" t="s">
        <v>14</v>
      </c>
      <c r="F1955" s="16" t="s">
        <v>3180</v>
      </c>
      <c r="G1955" s="16" t="s">
        <v>8802</v>
      </c>
      <c r="H1955" s="19">
        <v>43571.405995370369</v>
      </c>
      <c r="I1955" s="19">
        <v>43574.5</v>
      </c>
      <c r="J1955" s="20">
        <v>2.7404166666666665</v>
      </c>
    </row>
    <row r="1956" spans="1:10" x14ac:dyDescent="0.25">
      <c r="A1956" s="16" t="s">
        <v>10726</v>
      </c>
      <c r="B1956" s="16" t="s">
        <v>3685</v>
      </c>
      <c r="C1956" s="16" t="s">
        <v>3166</v>
      </c>
      <c r="D1956" s="16" t="s">
        <v>42</v>
      </c>
      <c r="E1956" s="16" t="s">
        <v>38</v>
      </c>
      <c r="F1956" s="16" t="s">
        <v>3182</v>
      </c>
      <c r="G1956" s="16" t="s">
        <v>8802</v>
      </c>
      <c r="H1956" s="19">
        <v>43571.620023148149</v>
      </c>
      <c r="I1956" s="19">
        <v>43574.5</v>
      </c>
      <c r="J1956" s="20">
        <v>2.7404166666666665</v>
      </c>
    </row>
    <row r="1957" spans="1:10" x14ac:dyDescent="0.25">
      <c r="A1957" s="16" t="s">
        <v>10727</v>
      </c>
      <c r="B1957" s="16" t="s">
        <v>890</v>
      </c>
      <c r="C1957" s="16" t="s">
        <v>3164</v>
      </c>
      <c r="D1957" s="16" t="s">
        <v>32</v>
      </c>
      <c r="E1957" s="16" t="s">
        <v>24</v>
      </c>
      <c r="F1957" s="16" t="s">
        <v>3183</v>
      </c>
      <c r="G1957" s="16" t="s">
        <v>8802</v>
      </c>
      <c r="H1957" s="19">
        <v>43571.557013888887</v>
      </c>
      <c r="I1957" s="19">
        <v>43574.5</v>
      </c>
      <c r="J1957" s="20">
        <v>2.7404166666666665</v>
      </c>
    </row>
    <row r="1958" spans="1:10" x14ac:dyDescent="0.25">
      <c r="A1958" s="16" t="s">
        <v>10728</v>
      </c>
      <c r="B1958" s="16" t="s">
        <v>4100</v>
      </c>
      <c r="C1958" s="16" t="s">
        <v>3166</v>
      </c>
      <c r="D1958" s="16" t="s">
        <v>30</v>
      </c>
      <c r="E1958" s="16" t="s">
        <v>38</v>
      </c>
      <c r="F1958" s="16" t="s">
        <v>3182</v>
      </c>
      <c r="G1958" s="16" t="s">
        <v>8802</v>
      </c>
      <c r="H1958" s="19">
        <v>43571.620625000003</v>
      </c>
      <c r="I1958" s="19">
        <v>43574.5</v>
      </c>
      <c r="J1958" s="20">
        <v>2.7404166666666665</v>
      </c>
    </row>
    <row r="1959" spans="1:10" x14ac:dyDescent="0.25">
      <c r="A1959" s="16" t="s">
        <v>10729</v>
      </c>
      <c r="B1959" s="16" t="s">
        <v>558</v>
      </c>
      <c r="C1959" s="16" t="s">
        <v>3166</v>
      </c>
      <c r="D1959" s="16" t="s">
        <v>31</v>
      </c>
      <c r="E1959" s="16" t="s">
        <v>9</v>
      </c>
      <c r="F1959" s="16" t="s">
        <v>3184</v>
      </c>
      <c r="G1959" s="16" t="s">
        <v>8802</v>
      </c>
      <c r="H1959" s="19">
        <v>43571.56013888889</v>
      </c>
      <c r="I1959" s="19">
        <v>43574.5</v>
      </c>
      <c r="J1959" s="20">
        <v>2.7404166666666665</v>
      </c>
    </row>
    <row r="1960" spans="1:10" x14ac:dyDescent="0.25">
      <c r="A1960" s="16" t="s">
        <v>10730</v>
      </c>
      <c r="B1960" s="16" t="s">
        <v>4039</v>
      </c>
      <c r="C1960" s="16" t="s">
        <v>3166</v>
      </c>
      <c r="D1960" s="16" t="s">
        <v>42</v>
      </c>
      <c r="E1960" s="16" t="s">
        <v>38</v>
      </c>
      <c r="F1960" s="16" t="s">
        <v>3182</v>
      </c>
      <c r="G1960" s="16" t="s">
        <v>8802</v>
      </c>
      <c r="H1960" s="19">
        <v>43571.524589120367</v>
      </c>
      <c r="I1960" s="19">
        <v>43574</v>
      </c>
      <c r="J1960" s="20">
        <v>2.7404166666666665</v>
      </c>
    </row>
    <row r="1961" spans="1:10" x14ac:dyDescent="0.25">
      <c r="A1961" s="16" t="s">
        <v>10731</v>
      </c>
      <c r="B1961" s="16" t="s">
        <v>3520</v>
      </c>
      <c r="C1961" s="16" t="s">
        <v>3166</v>
      </c>
      <c r="D1961" s="16" t="s">
        <v>42</v>
      </c>
      <c r="E1961" s="16" t="s">
        <v>23</v>
      </c>
      <c r="F1961" s="16" t="s">
        <v>3183</v>
      </c>
      <c r="G1961" s="16" t="s">
        <v>8802</v>
      </c>
      <c r="H1961" s="19">
        <v>43571.560486111113</v>
      </c>
      <c r="I1961" s="19">
        <v>43574.5</v>
      </c>
      <c r="J1961" s="20">
        <v>2.7404166666666665</v>
      </c>
    </row>
    <row r="1962" spans="1:10" x14ac:dyDescent="0.25">
      <c r="A1962" s="16" t="s">
        <v>10732</v>
      </c>
      <c r="B1962" s="16" t="s">
        <v>914</v>
      </c>
      <c r="C1962" s="16" t="s">
        <v>3166</v>
      </c>
      <c r="D1962" s="16" t="s">
        <v>42</v>
      </c>
      <c r="E1962" s="16" t="s">
        <v>24</v>
      </c>
      <c r="F1962" s="16" t="s">
        <v>3183</v>
      </c>
      <c r="G1962" s="16" t="s">
        <v>8802</v>
      </c>
      <c r="H1962" s="19">
        <v>43571.625011574077</v>
      </c>
      <c r="I1962" s="19">
        <v>43574.5</v>
      </c>
      <c r="J1962" s="20">
        <v>2.7404166666666665</v>
      </c>
    </row>
    <row r="1963" spans="1:10" x14ac:dyDescent="0.25">
      <c r="A1963" s="16" t="s">
        <v>10733</v>
      </c>
      <c r="B1963" s="16" t="s">
        <v>924</v>
      </c>
      <c r="C1963" s="16" t="s">
        <v>3161</v>
      </c>
      <c r="D1963" s="16" t="s">
        <v>43</v>
      </c>
      <c r="E1963" s="16" t="s">
        <v>34</v>
      </c>
      <c r="F1963" s="16" t="s">
        <v>3185</v>
      </c>
      <c r="G1963" s="16" t="s">
        <v>8802</v>
      </c>
      <c r="H1963" s="19">
        <v>43571.376331018517</v>
      </c>
      <c r="I1963" s="19">
        <v>43574.5</v>
      </c>
      <c r="J1963" s="20">
        <v>2.7404166666666665</v>
      </c>
    </row>
    <row r="1964" spans="1:10" x14ac:dyDescent="0.25">
      <c r="A1964" s="16" t="s">
        <v>10734</v>
      </c>
      <c r="B1964" s="16" t="s">
        <v>834</v>
      </c>
      <c r="C1964" s="16" t="s">
        <v>3161</v>
      </c>
      <c r="D1964" s="16" t="s">
        <v>31</v>
      </c>
      <c r="E1964" s="16" t="s">
        <v>14</v>
      </c>
      <c r="F1964" s="16" t="s">
        <v>3180</v>
      </c>
      <c r="G1964" s="16" t="s">
        <v>8802</v>
      </c>
      <c r="H1964" s="19">
        <v>43571.414305555554</v>
      </c>
      <c r="I1964" s="19">
        <v>43574.5</v>
      </c>
      <c r="J1964" s="20">
        <v>2.7404166666666665</v>
      </c>
    </row>
    <row r="1965" spans="1:10" x14ac:dyDescent="0.25">
      <c r="A1965" s="16" t="s">
        <v>10735</v>
      </c>
      <c r="B1965" s="16" t="s">
        <v>881</v>
      </c>
      <c r="C1965" s="16" t="s">
        <v>3166</v>
      </c>
      <c r="D1965" s="16" t="s">
        <v>43</v>
      </c>
      <c r="E1965" s="16" t="s">
        <v>39</v>
      </c>
      <c r="F1965" s="16" t="s">
        <v>3181</v>
      </c>
      <c r="G1965" s="16" t="s">
        <v>8802</v>
      </c>
      <c r="H1965" s="19">
        <v>43571.561747685184</v>
      </c>
      <c r="I1965" s="19">
        <v>43574.5</v>
      </c>
      <c r="J1965" s="20">
        <v>2.7404166666666665</v>
      </c>
    </row>
    <row r="1966" spans="1:10" x14ac:dyDescent="0.25">
      <c r="A1966" s="16" t="s">
        <v>10736</v>
      </c>
      <c r="B1966" s="16" t="s">
        <v>916</v>
      </c>
      <c r="C1966" s="16" t="s">
        <v>3166</v>
      </c>
      <c r="D1966" s="16" t="s">
        <v>31</v>
      </c>
      <c r="E1966" s="16" t="s">
        <v>14</v>
      </c>
      <c r="F1966" s="16" t="s">
        <v>3180</v>
      </c>
      <c r="G1966" s="16" t="s">
        <v>8802</v>
      </c>
      <c r="H1966" s="19">
        <v>43571.625902777778</v>
      </c>
      <c r="I1966" s="19">
        <v>43574.5</v>
      </c>
      <c r="J1966" s="20">
        <v>2.7404166666666665</v>
      </c>
    </row>
    <row r="1967" spans="1:10" x14ac:dyDescent="0.25">
      <c r="A1967" s="16" t="s">
        <v>10737</v>
      </c>
      <c r="B1967" s="16" t="s">
        <v>3670</v>
      </c>
      <c r="C1967" s="16" t="s">
        <v>3161</v>
      </c>
      <c r="D1967" s="16" t="s">
        <v>42</v>
      </c>
      <c r="E1967" s="16" t="s">
        <v>38</v>
      </c>
      <c r="F1967" s="16" t="s">
        <v>3182</v>
      </c>
      <c r="G1967" s="16" t="s">
        <v>8802</v>
      </c>
      <c r="H1967" s="19">
        <v>43571.467951388891</v>
      </c>
      <c r="I1967" s="19">
        <v>43574.5</v>
      </c>
      <c r="J1967" s="20">
        <v>2.7404166666666665</v>
      </c>
    </row>
    <row r="1968" spans="1:10" x14ac:dyDescent="0.25">
      <c r="A1968" s="16" t="s">
        <v>10738</v>
      </c>
      <c r="B1968" s="16" t="s">
        <v>848</v>
      </c>
      <c r="C1968" s="16" t="s">
        <v>3161</v>
      </c>
      <c r="D1968" s="16" t="s">
        <v>43</v>
      </c>
      <c r="E1968" s="16" t="s">
        <v>39</v>
      </c>
      <c r="F1968" s="16" t="s">
        <v>3181</v>
      </c>
      <c r="G1968" s="16" t="s">
        <v>8802</v>
      </c>
      <c r="H1968" s="19">
        <v>43571.45453703704</v>
      </c>
      <c r="I1968" s="19">
        <v>43574.5</v>
      </c>
      <c r="J1968" s="20">
        <v>2.7404166666666665</v>
      </c>
    </row>
    <row r="1969" spans="1:10" x14ac:dyDescent="0.25">
      <c r="A1969" s="16" t="s">
        <v>10739</v>
      </c>
      <c r="B1969" s="16" t="s">
        <v>604</v>
      </c>
      <c r="C1969" s="16" t="s">
        <v>3166</v>
      </c>
      <c r="D1969" s="16" t="s">
        <v>32</v>
      </c>
      <c r="E1969" s="16" t="s">
        <v>14</v>
      </c>
      <c r="F1969" s="16" t="s">
        <v>3180</v>
      </c>
      <c r="G1969" s="16" t="s">
        <v>8802</v>
      </c>
      <c r="H1969" s="19">
        <v>43571.682962962965</v>
      </c>
      <c r="I1969" s="19">
        <v>43574.5</v>
      </c>
      <c r="J1969" s="20">
        <v>2.7404166666666665</v>
      </c>
    </row>
    <row r="1970" spans="1:10" x14ac:dyDescent="0.25">
      <c r="A1970" s="16" t="s">
        <v>10740</v>
      </c>
      <c r="B1970" s="16" t="s">
        <v>456</v>
      </c>
      <c r="C1970" s="16" t="s">
        <v>3161</v>
      </c>
      <c r="D1970" s="16" t="s">
        <v>21</v>
      </c>
      <c r="E1970" s="16" t="s">
        <v>10</v>
      </c>
      <c r="F1970" s="16" t="s">
        <v>3182</v>
      </c>
      <c r="G1970" s="16" t="s">
        <v>8802</v>
      </c>
      <c r="H1970" s="19">
        <v>43571.386712962965</v>
      </c>
      <c r="I1970" s="19">
        <v>43574.5</v>
      </c>
      <c r="J1970" s="20">
        <v>2.7404166666666665</v>
      </c>
    </row>
    <row r="1971" spans="1:10" x14ac:dyDescent="0.25">
      <c r="A1971" s="16" t="s">
        <v>10741</v>
      </c>
      <c r="B1971" s="16" t="s">
        <v>4138</v>
      </c>
      <c r="C1971" s="16" t="s">
        <v>3166</v>
      </c>
      <c r="D1971" s="16" t="s">
        <v>42</v>
      </c>
      <c r="E1971" s="16" t="s">
        <v>38</v>
      </c>
      <c r="F1971" s="16" t="s">
        <v>3182</v>
      </c>
      <c r="G1971" s="16" t="s">
        <v>8802</v>
      </c>
      <c r="H1971" s="19">
        <v>43571.721857638884</v>
      </c>
      <c r="I1971" s="19">
        <v>43574.5</v>
      </c>
      <c r="J1971" s="20">
        <v>2.7404166666666665</v>
      </c>
    </row>
    <row r="1972" spans="1:10" x14ac:dyDescent="0.25">
      <c r="A1972" s="16" t="s">
        <v>10742</v>
      </c>
      <c r="B1972" s="16" t="s">
        <v>3780</v>
      </c>
      <c r="C1972" s="16" t="s">
        <v>3164</v>
      </c>
      <c r="D1972" s="16" t="s">
        <v>42</v>
      </c>
      <c r="E1972" s="16" t="s">
        <v>23</v>
      </c>
      <c r="F1972" s="16" t="s">
        <v>3183</v>
      </c>
      <c r="G1972" s="16" t="s">
        <v>8802</v>
      </c>
      <c r="H1972" s="19">
        <v>43571.636886574073</v>
      </c>
      <c r="I1972" s="19">
        <v>43574.5</v>
      </c>
      <c r="J1972" s="20">
        <v>2.7404166666666665</v>
      </c>
    </row>
    <row r="1973" spans="1:10" x14ac:dyDescent="0.25">
      <c r="A1973" s="16" t="s">
        <v>10743</v>
      </c>
      <c r="B1973" s="16" t="s">
        <v>543</v>
      </c>
      <c r="C1973" s="16" t="s">
        <v>3166</v>
      </c>
      <c r="D1973" s="16" t="s">
        <v>32</v>
      </c>
      <c r="E1973" s="16" t="s">
        <v>14</v>
      </c>
      <c r="F1973" s="16" t="s">
        <v>3180</v>
      </c>
      <c r="G1973" s="16" t="s">
        <v>8802</v>
      </c>
      <c r="H1973" s="19">
        <v>43571.504236111112</v>
      </c>
      <c r="I1973" s="19">
        <v>43574.5</v>
      </c>
      <c r="J1973" s="20">
        <v>2.7404166666666665</v>
      </c>
    </row>
    <row r="1974" spans="1:10" x14ac:dyDescent="0.25">
      <c r="A1974" s="16" t="s">
        <v>10744</v>
      </c>
      <c r="B1974" s="16" t="s">
        <v>242</v>
      </c>
      <c r="C1974" s="16" t="s">
        <v>3161</v>
      </c>
      <c r="D1974" s="16" t="s">
        <v>42</v>
      </c>
      <c r="E1974" s="16" t="s">
        <v>35</v>
      </c>
      <c r="F1974" s="16" t="s">
        <v>3183</v>
      </c>
      <c r="G1974" s="16" t="s">
        <v>8802</v>
      </c>
      <c r="H1974" s="19">
        <v>43571.37395833333</v>
      </c>
      <c r="I1974" s="19">
        <v>43574.5</v>
      </c>
      <c r="J1974" s="20">
        <v>2.7404166666666665</v>
      </c>
    </row>
    <row r="1975" spans="1:10" x14ac:dyDescent="0.25">
      <c r="A1975" s="16" t="s">
        <v>10745</v>
      </c>
      <c r="B1975" s="16" t="s">
        <v>549</v>
      </c>
      <c r="C1975" s="16" t="s">
        <v>3166</v>
      </c>
      <c r="D1975" s="16" t="s">
        <v>19</v>
      </c>
      <c r="E1975" s="16" t="s">
        <v>22</v>
      </c>
      <c r="F1975" s="16" t="s">
        <v>3182</v>
      </c>
      <c r="G1975" s="16" t="s">
        <v>8802</v>
      </c>
      <c r="H1975" s="19">
        <v>43571.686759259261</v>
      </c>
      <c r="I1975" s="19">
        <v>43574.5</v>
      </c>
      <c r="J1975" s="20">
        <v>2.7404166666666665</v>
      </c>
    </row>
    <row r="1976" spans="1:10" x14ac:dyDescent="0.25">
      <c r="A1976" s="16" t="s">
        <v>10746</v>
      </c>
      <c r="B1976" s="16" t="s">
        <v>244</v>
      </c>
      <c r="C1976" s="16" t="s">
        <v>3166</v>
      </c>
      <c r="D1976" s="16" t="s">
        <v>31</v>
      </c>
      <c r="E1976" s="16" t="s">
        <v>8</v>
      </c>
      <c r="F1976" s="16" t="s">
        <v>3180</v>
      </c>
      <c r="G1976" s="16" t="s">
        <v>8802</v>
      </c>
      <c r="H1976" s="19">
        <v>43571.639930555553</v>
      </c>
      <c r="I1976" s="19">
        <v>43574.5</v>
      </c>
      <c r="J1976" s="20">
        <v>2.7404166666666665</v>
      </c>
    </row>
    <row r="1977" spans="1:10" x14ac:dyDescent="0.25">
      <c r="A1977" s="16" t="s">
        <v>10747</v>
      </c>
      <c r="B1977" s="16" t="s">
        <v>288</v>
      </c>
      <c r="C1977" s="16" t="s">
        <v>3164</v>
      </c>
      <c r="D1977" s="16" t="s">
        <v>21</v>
      </c>
      <c r="E1977" s="16" t="s">
        <v>10</v>
      </c>
      <c r="F1977" s="16" t="s">
        <v>3182</v>
      </c>
      <c r="G1977" s="16" t="s">
        <v>8802</v>
      </c>
      <c r="H1977" s="19">
        <v>43571.505752314813</v>
      </c>
      <c r="I1977" s="19">
        <v>43574.5</v>
      </c>
      <c r="J1977" s="20">
        <v>2.7404166666666665</v>
      </c>
    </row>
    <row r="1978" spans="1:10" x14ac:dyDescent="0.25">
      <c r="A1978" s="16" t="s">
        <v>10748</v>
      </c>
      <c r="B1978" s="16" t="s">
        <v>651</v>
      </c>
      <c r="C1978" s="16" t="s">
        <v>3166</v>
      </c>
      <c r="D1978" s="16" t="s">
        <v>21</v>
      </c>
      <c r="E1978" s="16" t="s">
        <v>27</v>
      </c>
      <c r="F1978" s="16" t="s">
        <v>3182</v>
      </c>
      <c r="G1978" s="16" t="s">
        <v>8802</v>
      </c>
      <c r="H1978" s="19">
        <v>43571.650347222225</v>
      </c>
      <c r="I1978" s="19">
        <v>43574.5</v>
      </c>
      <c r="J1978" s="20">
        <v>2.7404166666666665</v>
      </c>
    </row>
    <row r="1979" spans="1:10" x14ac:dyDescent="0.25">
      <c r="A1979" s="16" t="s">
        <v>10749</v>
      </c>
      <c r="B1979" s="16" t="s">
        <v>434</v>
      </c>
      <c r="C1979" s="16" t="s">
        <v>3166</v>
      </c>
      <c r="D1979" s="16" t="s">
        <v>31</v>
      </c>
      <c r="E1979" s="16" t="s">
        <v>9</v>
      </c>
      <c r="F1979" s="16" t="s">
        <v>3184</v>
      </c>
      <c r="G1979" s="16" t="s">
        <v>8802</v>
      </c>
      <c r="H1979" s="19">
        <v>43571.569444444445</v>
      </c>
      <c r="I1979" s="19">
        <v>43574.5</v>
      </c>
      <c r="J1979" s="20">
        <v>2.7404166666666665</v>
      </c>
    </row>
    <row r="1980" spans="1:10" x14ac:dyDescent="0.25">
      <c r="A1980" s="16" t="s">
        <v>10750</v>
      </c>
      <c r="B1980" s="16" t="s">
        <v>536</v>
      </c>
      <c r="C1980" s="16" t="s">
        <v>3161</v>
      </c>
      <c r="D1980" s="16" t="s">
        <v>31</v>
      </c>
      <c r="E1980" s="16" t="s">
        <v>27</v>
      </c>
      <c r="F1980" s="16" t="s">
        <v>3182</v>
      </c>
      <c r="G1980" s="16" t="s">
        <v>8802</v>
      </c>
      <c r="H1980" s="19">
        <v>43571.458611111113</v>
      </c>
      <c r="I1980" s="19">
        <v>43574.5</v>
      </c>
      <c r="J1980" s="20">
        <v>2.7404166666666665</v>
      </c>
    </row>
    <row r="1981" spans="1:10" x14ac:dyDescent="0.25">
      <c r="A1981" s="16" t="s">
        <v>10751</v>
      </c>
      <c r="B1981" s="16" t="s">
        <v>3810</v>
      </c>
      <c r="C1981" s="16" t="s">
        <v>3164</v>
      </c>
      <c r="D1981" s="16" t="s">
        <v>42</v>
      </c>
      <c r="E1981" s="16" t="s">
        <v>38</v>
      </c>
      <c r="F1981" s="16" t="s">
        <v>3182</v>
      </c>
      <c r="G1981" s="16" t="s">
        <v>8802</v>
      </c>
      <c r="H1981" s="19">
        <v>43571.506736111114</v>
      </c>
      <c r="I1981" s="19">
        <v>43574.5</v>
      </c>
      <c r="J1981" s="20">
        <v>2.7404166666666665</v>
      </c>
    </row>
    <row r="1982" spans="1:10" x14ac:dyDescent="0.25">
      <c r="A1982" s="16" t="s">
        <v>10752</v>
      </c>
      <c r="B1982" s="16" t="s">
        <v>477</v>
      </c>
      <c r="C1982" s="16" t="s">
        <v>3164</v>
      </c>
      <c r="D1982" s="16" t="s">
        <v>31</v>
      </c>
      <c r="E1982" s="16" t="s">
        <v>8</v>
      </c>
      <c r="F1982" s="16" t="s">
        <v>3180</v>
      </c>
      <c r="G1982" s="16" t="s">
        <v>8802</v>
      </c>
      <c r="H1982" s="19">
        <v>43571.658067129632</v>
      </c>
      <c r="I1982" s="19">
        <v>43574.5</v>
      </c>
      <c r="J1982" s="20">
        <v>2.7404166666666665</v>
      </c>
    </row>
    <row r="1983" spans="1:10" x14ac:dyDescent="0.25">
      <c r="A1983" s="16" t="s">
        <v>10753</v>
      </c>
      <c r="B1983" s="16" t="s">
        <v>460</v>
      </c>
      <c r="C1983" s="16" t="s">
        <v>3166</v>
      </c>
      <c r="D1983" s="16" t="s">
        <v>31</v>
      </c>
      <c r="E1983" s="16" t="s">
        <v>9</v>
      </c>
      <c r="F1983" s="16" t="s">
        <v>3184</v>
      </c>
      <c r="G1983" s="16" t="s">
        <v>8802</v>
      </c>
      <c r="H1983" s="19">
        <v>43571.689050925925</v>
      </c>
      <c r="I1983" s="19">
        <v>43574.5</v>
      </c>
      <c r="J1983" s="20">
        <v>2.7404166666666665</v>
      </c>
    </row>
    <row r="1984" spans="1:10" x14ac:dyDescent="0.25">
      <c r="A1984" s="16" t="s">
        <v>10754</v>
      </c>
      <c r="B1984" s="16" t="s">
        <v>769</v>
      </c>
      <c r="C1984" s="16" t="s">
        <v>3164</v>
      </c>
      <c r="D1984" s="16" t="s">
        <v>21</v>
      </c>
      <c r="E1984" s="16" t="s">
        <v>9</v>
      </c>
      <c r="F1984" s="16" t="s">
        <v>3184</v>
      </c>
      <c r="G1984" s="16" t="s">
        <v>8802</v>
      </c>
      <c r="H1984" s="19">
        <v>43571.661261574074</v>
      </c>
      <c r="I1984" s="19">
        <v>43574.5</v>
      </c>
      <c r="J1984" s="20">
        <v>2.7404166666666665</v>
      </c>
    </row>
    <row r="1985" spans="1:10" x14ac:dyDescent="0.25">
      <c r="A1985" s="16" t="s">
        <v>10755</v>
      </c>
      <c r="B1985" s="16" t="s">
        <v>3569</v>
      </c>
      <c r="C1985" s="16" t="s">
        <v>3166</v>
      </c>
      <c r="D1985" s="16" t="s">
        <v>42</v>
      </c>
      <c r="E1985" s="16" t="s">
        <v>38</v>
      </c>
      <c r="F1985" s="16" t="s">
        <v>3182</v>
      </c>
      <c r="G1985" s="16" t="s">
        <v>8802</v>
      </c>
      <c r="H1985" s="19">
        <v>43571.507870370369</v>
      </c>
      <c r="I1985" s="19">
        <v>43574.5</v>
      </c>
      <c r="J1985" s="20">
        <v>2.7404166666666665</v>
      </c>
    </row>
    <row r="1986" spans="1:10" x14ac:dyDescent="0.25">
      <c r="A1986" s="16" t="s">
        <v>10756</v>
      </c>
      <c r="B1986" s="16" t="s">
        <v>743</v>
      </c>
      <c r="C1986" s="16" t="s">
        <v>3161</v>
      </c>
      <c r="D1986" s="16" t="s">
        <v>28</v>
      </c>
      <c r="E1986" s="16" t="s">
        <v>34</v>
      </c>
      <c r="F1986" s="16" t="s">
        <v>3185</v>
      </c>
      <c r="G1986" s="16" t="s">
        <v>8802</v>
      </c>
      <c r="H1986" s="19">
        <v>43571.436597222222</v>
      </c>
      <c r="I1986" s="19">
        <v>43574.5</v>
      </c>
      <c r="J1986" s="20">
        <v>2.7404166666666665</v>
      </c>
    </row>
    <row r="1987" spans="1:10" x14ac:dyDescent="0.25">
      <c r="A1987" s="16" t="s">
        <v>10757</v>
      </c>
      <c r="B1987" s="16" t="s">
        <v>771</v>
      </c>
      <c r="C1987" s="16" t="s">
        <v>3166</v>
      </c>
      <c r="D1987" s="16" t="s">
        <v>42</v>
      </c>
      <c r="E1987" s="16" t="s">
        <v>17</v>
      </c>
      <c r="F1987" s="16" t="s">
        <v>3185</v>
      </c>
      <c r="G1987" s="16" t="s">
        <v>8802</v>
      </c>
      <c r="H1987" s="19">
        <v>43571.572453703702</v>
      </c>
      <c r="I1987" s="19">
        <v>43574.5</v>
      </c>
      <c r="J1987" s="20">
        <v>2.7404166666666665</v>
      </c>
    </row>
    <row r="1988" spans="1:10" x14ac:dyDescent="0.25">
      <c r="A1988" s="16" t="s">
        <v>10758</v>
      </c>
      <c r="B1988" s="16" t="s">
        <v>4185</v>
      </c>
      <c r="C1988" s="16" t="s">
        <v>3166</v>
      </c>
      <c r="D1988" s="16" t="s">
        <v>42</v>
      </c>
      <c r="E1988" s="16" t="s">
        <v>38</v>
      </c>
      <c r="F1988" s="16" t="s">
        <v>3182</v>
      </c>
      <c r="G1988" s="16" t="s">
        <v>8802</v>
      </c>
      <c r="H1988" s="19">
        <v>43571.663321759261</v>
      </c>
      <c r="I1988" s="19">
        <v>43574.5</v>
      </c>
      <c r="J1988" s="20">
        <v>2.7404166666666665</v>
      </c>
    </row>
    <row r="1989" spans="1:10" x14ac:dyDescent="0.25">
      <c r="A1989" s="16" t="s">
        <v>10759</v>
      </c>
      <c r="B1989" s="16" t="s">
        <v>3657</v>
      </c>
      <c r="C1989" s="16" t="s">
        <v>3164</v>
      </c>
      <c r="D1989" s="16" t="s">
        <v>42</v>
      </c>
      <c r="E1989" s="16" t="s">
        <v>23</v>
      </c>
      <c r="F1989" s="16" t="s">
        <v>3183</v>
      </c>
      <c r="G1989" s="16" t="s">
        <v>8802</v>
      </c>
      <c r="H1989" s="19">
        <v>43571.572557870371</v>
      </c>
      <c r="I1989" s="19">
        <v>43574.5</v>
      </c>
      <c r="J1989" s="20">
        <v>2.7404166666666665</v>
      </c>
    </row>
    <row r="1990" spans="1:10" x14ac:dyDescent="0.25">
      <c r="A1990" s="16" t="s">
        <v>10760</v>
      </c>
      <c r="B1990" s="16" t="s">
        <v>331</v>
      </c>
      <c r="C1990" s="16" t="s">
        <v>3166</v>
      </c>
      <c r="D1990" s="16" t="s">
        <v>31</v>
      </c>
      <c r="E1990" s="16" t="s">
        <v>13</v>
      </c>
      <c r="F1990" s="16" t="s">
        <v>3181</v>
      </c>
      <c r="G1990" s="16" t="s">
        <v>8802</v>
      </c>
      <c r="H1990" s="19">
        <v>43571.590127314812</v>
      </c>
      <c r="I1990" s="19">
        <v>43574.5</v>
      </c>
      <c r="J1990" s="20">
        <v>2.7404166666666665</v>
      </c>
    </row>
    <row r="1991" spans="1:10" x14ac:dyDescent="0.25">
      <c r="A1991" s="16" t="s">
        <v>10761</v>
      </c>
      <c r="B1991" s="16" t="s">
        <v>204</v>
      </c>
      <c r="C1991" s="16" t="s">
        <v>3166</v>
      </c>
      <c r="D1991" s="16" t="s">
        <v>31</v>
      </c>
      <c r="E1991" s="16" t="s">
        <v>14</v>
      </c>
      <c r="F1991" s="16" t="s">
        <v>3180</v>
      </c>
      <c r="G1991" s="16" t="s">
        <v>8802</v>
      </c>
      <c r="H1991" s="19">
        <v>43571.574444444443</v>
      </c>
      <c r="I1991" s="19">
        <v>43574.5</v>
      </c>
      <c r="J1991" s="20">
        <v>2.7404166666666665</v>
      </c>
    </row>
    <row r="1992" spans="1:10" x14ac:dyDescent="0.25">
      <c r="A1992" s="16" t="s">
        <v>10762</v>
      </c>
      <c r="B1992" s="16" t="s">
        <v>3378</v>
      </c>
      <c r="C1992" s="16" t="s">
        <v>3166</v>
      </c>
      <c r="D1992" s="16" t="s">
        <v>42</v>
      </c>
      <c r="E1992" s="16" t="s">
        <v>38</v>
      </c>
      <c r="F1992" s="16" t="s">
        <v>3182</v>
      </c>
      <c r="G1992" s="16" t="s">
        <v>8802</v>
      </c>
      <c r="H1992" s="19">
        <v>43571.596516203703</v>
      </c>
      <c r="I1992" s="19">
        <v>43574.5</v>
      </c>
      <c r="J1992" s="20">
        <v>2.7404166666666665</v>
      </c>
    </row>
    <row r="1993" spans="1:10" x14ac:dyDescent="0.25">
      <c r="A1993" s="16" t="s">
        <v>10763</v>
      </c>
      <c r="B1993" s="16" t="s">
        <v>3513</v>
      </c>
      <c r="C1993" s="16" t="s">
        <v>3166</v>
      </c>
      <c r="D1993" s="16" t="s">
        <v>30</v>
      </c>
      <c r="E1993" s="16" t="s">
        <v>23</v>
      </c>
      <c r="F1993" s="16" t="s">
        <v>3183</v>
      </c>
      <c r="G1993" s="16" t="s">
        <v>8802</v>
      </c>
      <c r="H1993" s="19">
        <v>43571.699108796296</v>
      </c>
      <c r="I1993" s="19">
        <v>43574.5</v>
      </c>
      <c r="J1993" s="20">
        <v>2.7404166666666665</v>
      </c>
    </row>
    <row r="1994" spans="1:10" x14ac:dyDescent="0.25">
      <c r="A1994" s="16" t="s">
        <v>10764</v>
      </c>
      <c r="B1994" s="16" t="s">
        <v>423</v>
      </c>
      <c r="C1994" s="16" t="s">
        <v>3166</v>
      </c>
      <c r="D1994" s="16" t="s">
        <v>31</v>
      </c>
      <c r="E1994" s="16" t="s">
        <v>9</v>
      </c>
      <c r="F1994" s="16" t="s">
        <v>3184</v>
      </c>
      <c r="G1994" s="16" t="s">
        <v>8802</v>
      </c>
      <c r="H1994" s="19">
        <v>43571.529386574075</v>
      </c>
      <c r="I1994" s="19">
        <v>43574.5</v>
      </c>
      <c r="J1994" s="20">
        <v>2.7404166666666665</v>
      </c>
    </row>
    <row r="1995" spans="1:10" x14ac:dyDescent="0.25">
      <c r="A1995" s="16" t="s">
        <v>10765</v>
      </c>
      <c r="B1995" s="16" t="s">
        <v>99</v>
      </c>
      <c r="C1995" s="16" t="s">
        <v>3164</v>
      </c>
      <c r="D1995" s="16" t="s">
        <v>31</v>
      </c>
      <c r="E1995" s="16" t="s">
        <v>10</v>
      </c>
      <c r="F1995" s="16" t="s">
        <v>3182</v>
      </c>
      <c r="G1995" s="16" t="s">
        <v>8802</v>
      </c>
      <c r="H1995" s="19">
        <v>43571.512361111112</v>
      </c>
      <c r="I1995" s="19">
        <v>43574.5</v>
      </c>
      <c r="J1995" s="20">
        <v>2.7404166666666665</v>
      </c>
    </row>
    <row r="1996" spans="1:10" x14ac:dyDescent="0.25">
      <c r="A1996" s="16" t="s">
        <v>10766</v>
      </c>
      <c r="B1996" s="16" t="s">
        <v>366</v>
      </c>
      <c r="C1996" s="16" t="s">
        <v>3166</v>
      </c>
      <c r="D1996" s="16" t="s">
        <v>19</v>
      </c>
      <c r="E1996" s="16" t="s">
        <v>8</v>
      </c>
      <c r="F1996" s="16" t="s">
        <v>3180</v>
      </c>
      <c r="G1996" s="16" t="s">
        <v>8802</v>
      </c>
      <c r="H1996" s="19">
        <v>43571.603148148148</v>
      </c>
      <c r="I1996" s="19">
        <v>43574.5</v>
      </c>
      <c r="J1996" s="20">
        <v>2.7404166666666665</v>
      </c>
    </row>
    <row r="1997" spans="1:10" x14ac:dyDescent="0.25">
      <c r="A1997" s="16" t="s">
        <v>10767</v>
      </c>
      <c r="B1997" s="16" t="s">
        <v>3265</v>
      </c>
      <c r="C1997" s="16" t="s">
        <v>3161</v>
      </c>
      <c r="D1997" s="16" t="s">
        <v>42</v>
      </c>
      <c r="E1997" s="16" t="s">
        <v>38</v>
      </c>
      <c r="F1997" s="16" t="s">
        <v>3182</v>
      </c>
      <c r="G1997" s="16" t="s">
        <v>8802</v>
      </c>
      <c r="H1997" s="19">
        <v>43571.446006944447</v>
      </c>
      <c r="I1997" s="19">
        <v>43574.5</v>
      </c>
      <c r="J1997" s="20">
        <v>2.7404166666666665</v>
      </c>
    </row>
    <row r="1998" spans="1:10" x14ac:dyDescent="0.25">
      <c r="A1998" s="16" t="s">
        <v>10768</v>
      </c>
      <c r="B1998" s="16" t="s">
        <v>289</v>
      </c>
      <c r="C1998" s="16" t="s">
        <v>3164</v>
      </c>
      <c r="D1998" s="16" t="s">
        <v>32</v>
      </c>
      <c r="E1998" s="16" t="s">
        <v>14</v>
      </c>
      <c r="F1998" s="16" t="s">
        <v>3180</v>
      </c>
      <c r="G1998" s="16" t="s">
        <v>8802</v>
      </c>
      <c r="H1998" s="19">
        <v>43571.609236111108</v>
      </c>
      <c r="I1998" s="19">
        <v>43574.5</v>
      </c>
      <c r="J1998" s="20">
        <v>2.7404166666666665</v>
      </c>
    </row>
    <row r="1999" spans="1:10" x14ac:dyDescent="0.25">
      <c r="A1999" s="16" t="s">
        <v>10769</v>
      </c>
      <c r="B1999" s="16" t="s">
        <v>674</v>
      </c>
      <c r="C1999" s="16" t="s">
        <v>3166</v>
      </c>
      <c r="D1999" s="16" t="s">
        <v>42</v>
      </c>
      <c r="E1999" s="16" t="s">
        <v>24</v>
      </c>
      <c r="F1999" s="16" t="s">
        <v>3183</v>
      </c>
      <c r="G1999" s="16" t="s">
        <v>8802</v>
      </c>
      <c r="H1999" s="19">
        <v>43571.514872685184</v>
      </c>
      <c r="I1999" s="19">
        <v>43574.5</v>
      </c>
      <c r="J1999" s="20">
        <v>2.7404166666666665</v>
      </c>
    </row>
    <row r="2000" spans="1:10" x14ac:dyDescent="0.25">
      <c r="A2000" s="16" t="s">
        <v>10770</v>
      </c>
      <c r="B2000" s="16" t="s">
        <v>3476</v>
      </c>
      <c r="C2000" s="16" t="s">
        <v>3166</v>
      </c>
      <c r="D2000" s="16" t="s">
        <v>30</v>
      </c>
      <c r="E2000" s="16" t="s">
        <v>38</v>
      </c>
      <c r="F2000" s="16" t="s">
        <v>3182</v>
      </c>
      <c r="G2000" s="16" t="s">
        <v>8802</v>
      </c>
      <c r="H2000" s="19">
        <v>43571.612083333333</v>
      </c>
      <c r="I2000" s="19">
        <v>43574.5</v>
      </c>
      <c r="J2000" s="20">
        <v>2.7404166666666665</v>
      </c>
    </row>
    <row r="2001" spans="1:10" x14ac:dyDescent="0.25">
      <c r="A2001" s="16" t="s">
        <v>10771</v>
      </c>
      <c r="B2001" s="16" t="s">
        <v>144</v>
      </c>
      <c r="C2001" s="16" t="s">
        <v>3164</v>
      </c>
      <c r="D2001" s="16" t="s">
        <v>32</v>
      </c>
      <c r="E2001" s="16" t="s">
        <v>14</v>
      </c>
      <c r="F2001" s="16" t="s">
        <v>3180</v>
      </c>
      <c r="G2001" s="16" t="s">
        <v>8802</v>
      </c>
      <c r="H2001" s="19">
        <v>43571.516273148147</v>
      </c>
      <c r="I2001" s="19">
        <v>43574.5</v>
      </c>
      <c r="J2001" s="20">
        <v>2.7404166666666665</v>
      </c>
    </row>
    <row r="2002" spans="1:10" x14ac:dyDescent="0.25">
      <c r="A2002" s="16" t="s">
        <v>10772</v>
      </c>
      <c r="B2002" s="16" t="s">
        <v>4164</v>
      </c>
      <c r="C2002" s="16" t="s">
        <v>3166</v>
      </c>
      <c r="D2002" s="16" t="s">
        <v>42</v>
      </c>
      <c r="E2002" s="16" t="s">
        <v>23</v>
      </c>
      <c r="F2002" s="16" t="s">
        <v>3183</v>
      </c>
      <c r="G2002" s="16" t="s">
        <v>8802</v>
      </c>
      <c r="H2002" s="19">
        <v>43571.613495370373</v>
      </c>
      <c r="I2002" s="19">
        <v>43574.5</v>
      </c>
      <c r="J2002" s="20">
        <v>2.7404166666666665</v>
      </c>
    </row>
    <row r="2003" spans="1:10" x14ac:dyDescent="0.25">
      <c r="A2003" s="16" t="s">
        <v>10773</v>
      </c>
      <c r="B2003" s="16" t="s">
        <v>3327</v>
      </c>
      <c r="C2003" s="16" t="s">
        <v>3166</v>
      </c>
      <c r="D2003" s="16" t="s">
        <v>42</v>
      </c>
      <c r="E2003" s="16" t="s">
        <v>23</v>
      </c>
      <c r="F2003" s="16" t="s">
        <v>3183</v>
      </c>
      <c r="G2003" s="16" t="s">
        <v>8802</v>
      </c>
      <c r="H2003" s="19">
        <v>43571.516435185185</v>
      </c>
      <c r="I2003" s="19">
        <v>43574.5</v>
      </c>
      <c r="J2003" s="20">
        <v>2.7404166666666665</v>
      </c>
    </row>
    <row r="2004" spans="1:10" x14ac:dyDescent="0.25">
      <c r="A2004" s="16" t="s">
        <v>10774</v>
      </c>
      <c r="B2004" s="16" t="s">
        <v>4016</v>
      </c>
      <c r="C2004" s="16" t="s">
        <v>3166</v>
      </c>
      <c r="D2004" s="16" t="s">
        <v>42</v>
      </c>
      <c r="E2004" s="16" t="s">
        <v>38</v>
      </c>
      <c r="F2004" s="16" t="s">
        <v>3182</v>
      </c>
      <c r="G2004" s="16" t="s">
        <v>8802</v>
      </c>
      <c r="H2004" s="19">
        <v>43571.619398148148</v>
      </c>
      <c r="I2004" s="19">
        <v>43574.5</v>
      </c>
      <c r="J2004" s="20">
        <v>2.7404166666666665</v>
      </c>
    </row>
    <row r="2005" spans="1:10" x14ac:dyDescent="0.25">
      <c r="A2005" s="16" t="s">
        <v>10775</v>
      </c>
      <c r="B2005" s="16" t="s">
        <v>690</v>
      </c>
      <c r="C2005" s="16" t="s">
        <v>3164</v>
      </c>
      <c r="D2005" s="16" t="s">
        <v>42</v>
      </c>
      <c r="E2005" s="16" t="s">
        <v>24</v>
      </c>
      <c r="F2005" s="16" t="s">
        <v>3183</v>
      </c>
      <c r="G2005" s="16" t="s">
        <v>8802</v>
      </c>
      <c r="H2005" s="19">
        <v>43571.516608796293</v>
      </c>
      <c r="I2005" s="19">
        <v>43574.5</v>
      </c>
      <c r="J2005" s="20">
        <v>2.7404166666666665</v>
      </c>
    </row>
    <row r="2006" spans="1:10" x14ac:dyDescent="0.25">
      <c r="A2006" s="16" t="s">
        <v>10776</v>
      </c>
      <c r="B2006" s="16" t="s">
        <v>4172</v>
      </c>
      <c r="C2006" s="16" t="s">
        <v>3166</v>
      </c>
      <c r="D2006" s="16" t="s">
        <v>42</v>
      </c>
      <c r="E2006" s="16" t="s">
        <v>38</v>
      </c>
      <c r="F2006" s="16" t="s">
        <v>3182</v>
      </c>
      <c r="G2006" s="16" t="s">
        <v>8802</v>
      </c>
      <c r="H2006" s="19">
        <v>43571.620497685188</v>
      </c>
      <c r="I2006" s="19">
        <v>43574.5</v>
      </c>
      <c r="J2006" s="20">
        <v>2.7404166666666665</v>
      </c>
    </row>
    <row r="2007" spans="1:10" x14ac:dyDescent="0.25">
      <c r="A2007" s="16" t="s">
        <v>10777</v>
      </c>
      <c r="B2007" s="16" t="s">
        <v>682</v>
      </c>
      <c r="C2007" s="16" t="s">
        <v>3166</v>
      </c>
      <c r="D2007" s="16" t="s">
        <v>31</v>
      </c>
      <c r="E2007" s="16" t="s">
        <v>8</v>
      </c>
      <c r="F2007" s="16" t="s">
        <v>3180</v>
      </c>
      <c r="G2007" s="16" t="s">
        <v>8802</v>
      </c>
      <c r="H2007" s="19">
        <v>43571.577037037037</v>
      </c>
      <c r="I2007" s="19">
        <v>43574.5</v>
      </c>
      <c r="J2007" s="20">
        <v>2.7404166666666665</v>
      </c>
    </row>
    <row r="2008" spans="1:10" x14ac:dyDescent="0.25">
      <c r="A2008" s="16" t="s">
        <v>10778</v>
      </c>
      <c r="B2008" s="16" t="s">
        <v>82</v>
      </c>
      <c r="C2008" s="16" t="s">
        <v>3166</v>
      </c>
      <c r="D2008" s="16" t="s">
        <v>21</v>
      </c>
      <c r="E2008" s="16" t="s">
        <v>8</v>
      </c>
      <c r="F2008" s="16" t="s">
        <v>3180</v>
      </c>
      <c r="G2008" s="16" t="s">
        <v>8802</v>
      </c>
      <c r="H2008" s="19">
        <v>43571.622534722221</v>
      </c>
      <c r="I2008" s="19">
        <v>43574.5</v>
      </c>
      <c r="J2008" s="20">
        <v>2.7404166666666665</v>
      </c>
    </row>
    <row r="2009" spans="1:10" x14ac:dyDescent="0.25">
      <c r="A2009" s="16" t="s">
        <v>10779</v>
      </c>
      <c r="B2009" s="16" t="s">
        <v>138</v>
      </c>
      <c r="C2009" s="16" t="s">
        <v>3161</v>
      </c>
      <c r="D2009" s="16" t="s">
        <v>31</v>
      </c>
      <c r="E2009" s="16" t="s">
        <v>10</v>
      </c>
      <c r="F2009" s="16" t="s">
        <v>3182</v>
      </c>
      <c r="G2009" s="16" t="s">
        <v>8802</v>
      </c>
      <c r="H2009" s="19">
        <v>43571.382002314815</v>
      </c>
      <c r="I2009" s="19">
        <v>43574.5</v>
      </c>
      <c r="J2009" s="20">
        <v>2.7404166666666665</v>
      </c>
    </row>
    <row r="2010" spans="1:10" x14ac:dyDescent="0.25">
      <c r="A2010" s="16" t="s">
        <v>10780</v>
      </c>
      <c r="B2010" s="16" t="s">
        <v>213</v>
      </c>
      <c r="C2010" s="16" t="s">
        <v>3166</v>
      </c>
      <c r="D2010" s="16" t="s">
        <v>31</v>
      </c>
      <c r="E2010" s="16" t="s">
        <v>8</v>
      </c>
      <c r="F2010" s="16" t="s">
        <v>3180</v>
      </c>
      <c r="G2010" s="16" t="s">
        <v>8802</v>
      </c>
      <c r="H2010" s="19">
        <v>43571.625763888886</v>
      </c>
      <c r="I2010" s="19">
        <v>43574.5</v>
      </c>
      <c r="J2010" s="20">
        <v>2.7404166666666665</v>
      </c>
    </row>
    <row r="2011" spans="1:10" x14ac:dyDescent="0.25">
      <c r="A2011" s="16" t="s">
        <v>10781</v>
      </c>
      <c r="B2011" s="16" t="s">
        <v>882</v>
      </c>
      <c r="C2011" s="16" t="s">
        <v>3164</v>
      </c>
      <c r="D2011" s="16" t="s">
        <v>43</v>
      </c>
      <c r="E2011" s="16" t="s">
        <v>39</v>
      </c>
      <c r="F2011" s="16" t="s">
        <v>3181</v>
      </c>
      <c r="G2011" s="16" t="s">
        <v>8802</v>
      </c>
      <c r="H2011" s="19">
        <v>43571.518576388888</v>
      </c>
      <c r="I2011" s="19">
        <v>43574.5</v>
      </c>
      <c r="J2011" s="20">
        <v>2.7404166666666665</v>
      </c>
    </row>
    <row r="2012" spans="1:10" x14ac:dyDescent="0.25">
      <c r="A2012" s="16" t="s">
        <v>10782</v>
      </c>
      <c r="B2012" s="16" t="s">
        <v>240</v>
      </c>
      <c r="C2012" s="16" t="s">
        <v>3161</v>
      </c>
      <c r="D2012" s="16" t="s">
        <v>42</v>
      </c>
      <c r="E2012" s="16" t="s">
        <v>35</v>
      </c>
      <c r="F2012" s="16" t="s">
        <v>3183</v>
      </c>
      <c r="G2012" s="16" t="s">
        <v>8802</v>
      </c>
      <c r="H2012" s="19">
        <v>43571.454571759263</v>
      </c>
      <c r="I2012" s="19">
        <v>43574.5</v>
      </c>
      <c r="J2012" s="20">
        <v>2.7404166666666665</v>
      </c>
    </row>
    <row r="2013" spans="1:10" x14ac:dyDescent="0.25">
      <c r="A2013" s="16" t="s">
        <v>10783</v>
      </c>
      <c r="B2013" s="16" t="s">
        <v>88</v>
      </c>
      <c r="C2013" s="16" t="s">
        <v>3166</v>
      </c>
      <c r="D2013" s="16" t="s">
        <v>31</v>
      </c>
      <c r="E2013" s="16" t="s">
        <v>10</v>
      </c>
      <c r="F2013" s="16" t="s">
        <v>3182</v>
      </c>
      <c r="G2013" s="16" t="s">
        <v>8802</v>
      </c>
      <c r="H2013" s="19">
        <v>43571.579976851855</v>
      </c>
      <c r="I2013" s="19">
        <v>43574.5</v>
      </c>
      <c r="J2013" s="20">
        <v>2.7404166666666665</v>
      </c>
    </row>
    <row r="2014" spans="1:10" x14ac:dyDescent="0.25">
      <c r="A2014" s="16" t="s">
        <v>10784</v>
      </c>
      <c r="B2014" s="16" t="s">
        <v>3857</v>
      </c>
      <c r="C2014" s="16" t="s">
        <v>3166</v>
      </c>
      <c r="D2014" s="16" t="s">
        <v>42</v>
      </c>
      <c r="E2014" s="16" t="s">
        <v>38</v>
      </c>
      <c r="F2014" s="16" t="s">
        <v>3182</v>
      </c>
      <c r="G2014" s="16" t="s">
        <v>8802</v>
      </c>
      <c r="H2014" s="19">
        <v>43571.63826388889</v>
      </c>
      <c r="I2014" s="19">
        <v>43574.5</v>
      </c>
      <c r="J2014" s="20">
        <v>2.7404166666666665</v>
      </c>
    </row>
    <row r="2015" spans="1:10" x14ac:dyDescent="0.25">
      <c r="A2015" s="16" t="s">
        <v>10785</v>
      </c>
      <c r="B2015" s="16" t="s">
        <v>874</v>
      </c>
      <c r="C2015" s="16" t="s">
        <v>3166</v>
      </c>
      <c r="D2015" s="16" t="s">
        <v>43</v>
      </c>
      <c r="E2015" s="16" t="s">
        <v>34</v>
      </c>
      <c r="F2015" s="16" t="s">
        <v>3185</v>
      </c>
      <c r="G2015" s="16" t="s">
        <v>8802</v>
      </c>
      <c r="H2015" s="19">
        <v>43571.520613425928</v>
      </c>
      <c r="I2015" s="19">
        <v>43574.5</v>
      </c>
      <c r="J2015" s="20">
        <v>2.7404166666666665</v>
      </c>
    </row>
    <row r="2016" spans="1:10" x14ac:dyDescent="0.25">
      <c r="A2016" s="16" t="s">
        <v>10786</v>
      </c>
      <c r="B2016" s="16" t="s">
        <v>3214</v>
      </c>
      <c r="C2016" s="16" t="s">
        <v>3161</v>
      </c>
      <c r="D2016" s="16" t="s">
        <v>42</v>
      </c>
      <c r="E2016" s="16" t="s">
        <v>23</v>
      </c>
      <c r="F2016" s="16" t="s">
        <v>3183</v>
      </c>
      <c r="G2016" s="16" t="s">
        <v>8802</v>
      </c>
      <c r="H2016" s="19">
        <v>43571.457789351851</v>
      </c>
      <c r="I2016" s="19">
        <v>43574.5</v>
      </c>
      <c r="J2016" s="20">
        <v>2.7404166666666665</v>
      </c>
    </row>
    <row r="2017" spans="1:10" x14ac:dyDescent="0.25">
      <c r="A2017" s="16" t="s">
        <v>10787</v>
      </c>
      <c r="B2017" s="16" t="s">
        <v>814</v>
      </c>
      <c r="C2017" s="16" t="s">
        <v>3166</v>
      </c>
      <c r="D2017" s="16" t="s">
        <v>32</v>
      </c>
      <c r="E2017" s="16" t="s">
        <v>14</v>
      </c>
      <c r="F2017" s="16" t="s">
        <v>3180</v>
      </c>
      <c r="G2017" s="16" t="s">
        <v>8802</v>
      </c>
      <c r="H2017" s="19">
        <v>43571.716134259259</v>
      </c>
      <c r="I2017" s="19">
        <v>43574.5</v>
      </c>
      <c r="J2017" s="20">
        <v>2.7404166666666665</v>
      </c>
    </row>
    <row r="2018" spans="1:10" x14ac:dyDescent="0.25">
      <c r="A2018" s="16" t="s">
        <v>10788</v>
      </c>
      <c r="B2018" s="16" t="s">
        <v>3989</v>
      </c>
      <c r="C2018" s="16" t="s">
        <v>3161</v>
      </c>
      <c r="D2018" s="16" t="s">
        <v>42</v>
      </c>
      <c r="E2018" s="16" t="s">
        <v>38</v>
      </c>
      <c r="F2018" s="16" t="s">
        <v>3182</v>
      </c>
      <c r="G2018" s="16" t="s">
        <v>8802</v>
      </c>
      <c r="H2018" s="19">
        <v>43571.345092592594</v>
      </c>
      <c r="I2018" s="19">
        <v>43574.5</v>
      </c>
      <c r="J2018" s="20">
        <v>2.7404166666666665</v>
      </c>
    </row>
    <row r="2019" spans="1:10" x14ac:dyDescent="0.25">
      <c r="A2019" s="16" t="s">
        <v>10789</v>
      </c>
      <c r="B2019" s="16" t="s">
        <v>864</v>
      </c>
      <c r="C2019" s="16" t="s">
        <v>3161</v>
      </c>
      <c r="D2019" s="16" t="s">
        <v>31</v>
      </c>
      <c r="E2019" s="16" t="s">
        <v>22</v>
      </c>
      <c r="F2019" s="16" t="s">
        <v>3182</v>
      </c>
      <c r="G2019" s="16" t="s">
        <v>8802</v>
      </c>
      <c r="H2019" s="19">
        <v>43571.360266203701</v>
      </c>
      <c r="I2019" s="19">
        <v>43574.5</v>
      </c>
      <c r="J2019" s="20">
        <v>2.7404166666666665</v>
      </c>
    </row>
    <row r="2020" spans="1:10" x14ac:dyDescent="0.25">
      <c r="A2020" s="16" t="s">
        <v>10790</v>
      </c>
      <c r="B2020" s="16" t="s">
        <v>3969</v>
      </c>
      <c r="C2020" s="16" t="s">
        <v>3161</v>
      </c>
      <c r="D2020" s="16" t="s">
        <v>42</v>
      </c>
      <c r="E2020" s="16" t="s">
        <v>38</v>
      </c>
      <c r="F2020" s="16" t="s">
        <v>3182</v>
      </c>
      <c r="G2020" s="16" t="s">
        <v>8802</v>
      </c>
      <c r="H2020" s="19">
        <v>43571.459050925929</v>
      </c>
      <c r="I2020" s="19">
        <v>43574.5</v>
      </c>
      <c r="J2020" s="20">
        <v>2.7404166666666665</v>
      </c>
    </row>
    <row r="2021" spans="1:10" x14ac:dyDescent="0.25">
      <c r="A2021" s="16" t="s">
        <v>10791</v>
      </c>
      <c r="B2021" s="16" t="s">
        <v>738</v>
      </c>
      <c r="C2021" s="16" t="s">
        <v>3166</v>
      </c>
      <c r="D2021" s="16" t="s">
        <v>31</v>
      </c>
      <c r="E2021" s="16" t="s">
        <v>14</v>
      </c>
      <c r="F2021" s="16" t="s">
        <v>3180</v>
      </c>
      <c r="G2021" s="16" t="s">
        <v>8802</v>
      </c>
      <c r="H2021" s="19">
        <v>43571.729016203702</v>
      </c>
      <c r="I2021" s="19">
        <v>43574.5</v>
      </c>
      <c r="J2021" s="20">
        <v>2.7404166666666665</v>
      </c>
    </row>
    <row r="2022" spans="1:10" x14ac:dyDescent="0.25">
      <c r="A2022" s="16" t="s">
        <v>10792</v>
      </c>
      <c r="B2022" s="16" t="s">
        <v>3973</v>
      </c>
      <c r="C2022" s="16" t="s">
        <v>3166</v>
      </c>
      <c r="D2022" s="16" t="s">
        <v>42</v>
      </c>
      <c r="E2022" s="16" t="s">
        <v>38</v>
      </c>
      <c r="F2022" s="16" t="s">
        <v>3182</v>
      </c>
      <c r="G2022" s="16" t="s">
        <v>8802</v>
      </c>
      <c r="H2022" s="19">
        <v>43571.551030092596</v>
      </c>
      <c r="I2022" s="19">
        <v>43574.5</v>
      </c>
      <c r="J2022" s="20">
        <v>2.7404166666666665</v>
      </c>
    </row>
    <row r="2023" spans="1:10" x14ac:dyDescent="0.25">
      <c r="A2023" s="16" t="s">
        <v>10793</v>
      </c>
      <c r="B2023" s="16" t="s">
        <v>560</v>
      </c>
      <c r="C2023" s="16" t="s">
        <v>3161</v>
      </c>
      <c r="D2023" s="16" t="s">
        <v>31</v>
      </c>
      <c r="E2023" s="16" t="s">
        <v>9</v>
      </c>
      <c r="F2023" s="16" t="s">
        <v>3184</v>
      </c>
      <c r="G2023" s="16" t="s">
        <v>8802</v>
      </c>
      <c r="H2023" s="19">
        <v>43571.47152777778</v>
      </c>
      <c r="I2023" s="19">
        <v>43574.5</v>
      </c>
      <c r="J2023" s="20">
        <v>2.7404166666666665</v>
      </c>
    </row>
    <row r="2024" spans="1:10" x14ac:dyDescent="0.25">
      <c r="A2024" s="16" t="s">
        <v>10794</v>
      </c>
      <c r="B2024" s="16" t="s">
        <v>724</v>
      </c>
      <c r="C2024" s="16" t="s">
        <v>3166</v>
      </c>
      <c r="D2024" s="16" t="s">
        <v>32</v>
      </c>
      <c r="E2024" s="16" t="s">
        <v>14</v>
      </c>
      <c r="F2024" s="16" t="s">
        <v>3180</v>
      </c>
      <c r="G2024" s="16" t="s">
        <v>8802</v>
      </c>
      <c r="H2024" s="19">
        <v>43571.597303240742</v>
      </c>
      <c r="I2024" s="19">
        <v>43574.5</v>
      </c>
      <c r="J2024" s="20">
        <v>2.7404166666666665</v>
      </c>
    </row>
    <row r="2025" spans="1:10" x14ac:dyDescent="0.25">
      <c r="A2025" s="16" t="s">
        <v>10795</v>
      </c>
      <c r="B2025" s="16" t="s">
        <v>641</v>
      </c>
      <c r="C2025" s="16" t="s">
        <v>3166</v>
      </c>
      <c r="D2025" s="16" t="s">
        <v>32</v>
      </c>
      <c r="E2025" s="16" t="s">
        <v>14</v>
      </c>
      <c r="F2025" s="16" t="s">
        <v>3180</v>
      </c>
      <c r="G2025" s="16" t="s">
        <v>8802</v>
      </c>
      <c r="H2025" s="19">
        <v>43571.733761574076</v>
      </c>
      <c r="I2025" s="19">
        <v>43574.5</v>
      </c>
      <c r="J2025" s="20">
        <v>2.7404166666666665</v>
      </c>
    </row>
    <row r="2026" spans="1:10" x14ac:dyDescent="0.25">
      <c r="A2026" s="16" t="s">
        <v>10796</v>
      </c>
      <c r="B2026" s="16" t="s">
        <v>308</v>
      </c>
      <c r="C2026" s="16" t="s">
        <v>3166</v>
      </c>
      <c r="D2026" s="16" t="s">
        <v>42</v>
      </c>
      <c r="E2026" s="16" t="s">
        <v>17</v>
      </c>
      <c r="F2026" s="16" t="s">
        <v>3185</v>
      </c>
      <c r="G2026" s="16" t="s">
        <v>8802</v>
      </c>
      <c r="H2026" s="19">
        <v>43571.608252314814</v>
      </c>
      <c r="I2026" s="19">
        <v>43574.5</v>
      </c>
      <c r="J2026" s="20">
        <v>2.7404166666666665</v>
      </c>
    </row>
    <row r="2027" spans="1:10" x14ac:dyDescent="0.25">
      <c r="A2027" s="16" t="s">
        <v>10797</v>
      </c>
      <c r="B2027" s="16" t="s">
        <v>143</v>
      </c>
      <c r="C2027" s="16" t="s">
        <v>3166</v>
      </c>
      <c r="D2027" s="16" t="s">
        <v>21</v>
      </c>
      <c r="E2027" s="16" t="s">
        <v>22</v>
      </c>
      <c r="F2027" s="16" t="s">
        <v>3182</v>
      </c>
      <c r="G2027" s="16" t="s">
        <v>8802</v>
      </c>
      <c r="H2027" s="19">
        <v>43571.73400462963</v>
      </c>
      <c r="I2027" s="19">
        <v>43574.5</v>
      </c>
      <c r="J2027" s="20">
        <v>2.7404166666666665</v>
      </c>
    </row>
    <row r="2028" spans="1:10" x14ac:dyDescent="0.25">
      <c r="A2028" s="16" t="s">
        <v>10798</v>
      </c>
      <c r="B2028" s="16" t="s">
        <v>551</v>
      </c>
      <c r="C2028" s="16" t="s">
        <v>3166</v>
      </c>
      <c r="D2028" s="16" t="s">
        <v>31</v>
      </c>
      <c r="E2028" s="16" t="s">
        <v>8</v>
      </c>
      <c r="F2028" s="16" t="s">
        <v>3180</v>
      </c>
      <c r="G2028" s="16" t="s">
        <v>8802</v>
      </c>
      <c r="H2028" s="19">
        <v>43571.612650462965</v>
      </c>
      <c r="I2028" s="19">
        <v>43574.5</v>
      </c>
      <c r="J2028" s="20">
        <v>2.7404166666666665</v>
      </c>
    </row>
    <row r="2029" spans="1:10" x14ac:dyDescent="0.25">
      <c r="A2029" s="16" t="s">
        <v>10799</v>
      </c>
      <c r="B2029" s="16" t="s">
        <v>108</v>
      </c>
      <c r="C2029" s="16" t="s">
        <v>3166</v>
      </c>
      <c r="D2029" s="16" t="s">
        <v>20</v>
      </c>
      <c r="E2029" s="16" t="s">
        <v>14</v>
      </c>
      <c r="F2029" s="16" t="s">
        <v>3180</v>
      </c>
      <c r="G2029" s="16" t="s">
        <v>8802</v>
      </c>
      <c r="H2029" s="19">
        <v>43571.73541666667</v>
      </c>
      <c r="I2029" s="19">
        <v>43574.5</v>
      </c>
      <c r="J2029" s="20">
        <v>2.7404166666666665</v>
      </c>
    </row>
    <row r="2030" spans="1:10" x14ac:dyDescent="0.25">
      <c r="A2030" s="16" t="s">
        <v>10800</v>
      </c>
      <c r="B2030" s="16" t="s">
        <v>505</v>
      </c>
      <c r="C2030" s="16" t="s">
        <v>3166</v>
      </c>
      <c r="D2030" s="16" t="s">
        <v>32</v>
      </c>
      <c r="E2030" s="16" t="s">
        <v>14</v>
      </c>
      <c r="F2030" s="16" t="s">
        <v>3180</v>
      </c>
      <c r="G2030" s="16" t="s">
        <v>8802</v>
      </c>
      <c r="H2030" s="19">
        <v>43571.619826388887</v>
      </c>
      <c r="I2030" s="19">
        <v>43574.5</v>
      </c>
      <c r="J2030" s="20">
        <v>2.7404166666666665</v>
      </c>
    </row>
    <row r="2031" spans="1:10" x14ac:dyDescent="0.25">
      <c r="A2031" s="16" t="s">
        <v>10801</v>
      </c>
      <c r="B2031" s="16" t="s">
        <v>208</v>
      </c>
      <c r="C2031" s="16" t="s">
        <v>3164</v>
      </c>
      <c r="D2031" s="16" t="s">
        <v>21</v>
      </c>
      <c r="E2031" s="16" t="s">
        <v>8</v>
      </c>
      <c r="F2031" s="16" t="s">
        <v>3180</v>
      </c>
      <c r="G2031" s="16" t="s">
        <v>8802</v>
      </c>
      <c r="H2031" s="19">
        <v>43571.735613425924</v>
      </c>
      <c r="I2031" s="19">
        <v>43574.5</v>
      </c>
      <c r="J2031" s="20">
        <v>2.7404166666666665</v>
      </c>
    </row>
    <row r="2032" spans="1:10" x14ac:dyDescent="0.25">
      <c r="A2032" s="16" t="s">
        <v>10802</v>
      </c>
      <c r="B2032" s="16" t="s">
        <v>3791</v>
      </c>
      <c r="C2032" s="16" t="s">
        <v>3166</v>
      </c>
      <c r="D2032" s="16" t="s">
        <v>42</v>
      </c>
      <c r="E2032" s="16" t="s">
        <v>23</v>
      </c>
      <c r="F2032" s="16" t="s">
        <v>3183</v>
      </c>
      <c r="G2032" s="16" t="s">
        <v>8802</v>
      </c>
      <c r="H2032" s="19">
        <v>43571.6250462963</v>
      </c>
      <c r="I2032" s="19">
        <v>43574.5</v>
      </c>
      <c r="J2032" s="20">
        <v>2.7404166666666665</v>
      </c>
    </row>
    <row r="2033" spans="1:10" x14ac:dyDescent="0.25">
      <c r="A2033" s="16" t="s">
        <v>10803</v>
      </c>
      <c r="B2033" s="16" t="s">
        <v>163</v>
      </c>
      <c r="C2033" s="16" t="s">
        <v>3166</v>
      </c>
      <c r="D2033" s="16" t="s">
        <v>32</v>
      </c>
      <c r="E2033" s="16" t="s">
        <v>14</v>
      </c>
      <c r="F2033" s="16" t="s">
        <v>3180</v>
      </c>
      <c r="G2033" s="16" t="s">
        <v>8802</v>
      </c>
      <c r="H2033" s="19">
        <v>43571.587546296294</v>
      </c>
      <c r="I2033" s="19">
        <v>43574.5</v>
      </c>
      <c r="J2033" s="20">
        <v>2.7404166666666665</v>
      </c>
    </row>
    <row r="2034" spans="1:10" x14ac:dyDescent="0.25">
      <c r="A2034" s="16" t="s">
        <v>10804</v>
      </c>
      <c r="B2034" s="16" t="s">
        <v>614</v>
      </c>
      <c r="C2034" s="16" t="s">
        <v>3166</v>
      </c>
      <c r="D2034" s="16" t="s">
        <v>31</v>
      </c>
      <c r="E2034" s="16" t="s">
        <v>14</v>
      </c>
      <c r="F2034" s="16" t="s">
        <v>3180</v>
      </c>
      <c r="G2034" s="16" t="s">
        <v>8802</v>
      </c>
      <c r="H2034" s="19">
        <v>43571.636724537035</v>
      </c>
      <c r="I2034" s="19">
        <v>43574.5</v>
      </c>
      <c r="J2034" s="20">
        <v>2.7404166666666665</v>
      </c>
    </row>
    <row r="2035" spans="1:10" x14ac:dyDescent="0.25">
      <c r="A2035" s="16" t="s">
        <v>10805</v>
      </c>
      <c r="B2035" s="16" t="s">
        <v>788</v>
      </c>
      <c r="C2035" s="16" t="s">
        <v>3166</v>
      </c>
      <c r="D2035" s="16" t="s">
        <v>46</v>
      </c>
      <c r="E2035" s="16" t="s">
        <v>24</v>
      </c>
      <c r="F2035" s="16" t="s">
        <v>3183</v>
      </c>
      <c r="G2035" s="16" t="s">
        <v>8802</v>
      </c>
      <c r="H2035" s="19">
        <v>43571.739004629628</v>
      </c>
      <c r="I2035" s="19">
        <v>43574.5</v>
      </c>
      <c r="J2035" s="20">
        <v>2.7404166666666665</v>
      </c>
    </row>
    <row r="2036" spans="1:10" x14ac:dyDescent="0.25">
      <c r="A2036" s="16" t="s">
        <v>10806</v>
      </c>
      <c r="B2036" s="16" t="s">
        <v>479</v>
      </c>
      <c r="C2036" s="16" t="s">
        <v>3161</v>
      </c>
      <c r="D2036" s="16" t="s">
        <v>32</v>
      </c>
      <c r="E2036" s="16" t="s">
        <v>14</v>
      </c>
      <c r="F2036" s="16" t="s">
        <v>3180</v>
      </c>
      <c r="G2036" s="16" t="s">
        <v>8802</v>
      </c>
      <c r="H2036" s="19">
        <v>43571.358611111114</v>
      </c>
      <c r="I2036" s="19">
        <v>43574.5</v>
      </c>
      <c r="J2036" s="20">
        <v>2.7404166666666665</v>
      </c>
    </row>
    <row r="2037" spans="1:10" x14ac:dyDescent="0.25">
      <c r="A2037" s="16" t="s">
        <v>10807</v>
      </c>
      <c r="B2037" s="16" t="s">
        <v>567</v>
      </c>
      <c r="C2037" s="16" t="s">
        <v>3166</v>
      </c>
      <c r="D2037" s="16" t="s">
        <v>31</v>
      </c>
      <c r="E2037" s="16" t="s">
        <v>9</v>
      </c>
      <c r="F2037" s="16" t="s">
        <v>3184</v>
      </c>
      <c r="G2037" s="16" t="s">
        <v>8802</v>
      </c>
      <c r="H2037" s="19">
        <v>43571.739374999997</v>
      </c>
      <c r="I2037" s="19">
        <v>43574.5</v>
      </c>
      <c r="J2037" s="20">
        <v>2.7404166666666665</v>
      </c>
    </row>
    <row r="2038" spans="1:10" x14ac:dyDescent="0.25">
      <c r="A2038" s="16" t="s">
        <v>10808</v>
      </c>
      <c r="B2038" s="16" t="s">
        <v>895</v>
      </c>
      <c r="C2038" s="16" t="s">
        <v>3166</v>
      </c>
      <c r="D2038" s="16" t="s">
        <v>30</v>
      </c>
      <c r="E2038" s="16" t="s">
        <v>24</v>
      </c>
      <c r="F2038" s="16" t="s">
        <v>3183</v>
      </c>
      <c r="G2038" s="16" t="s">
        <v>8802</v>
      </c>
      <c r="H2038" s="19">
        <v>43571.663252314815</v>
      </c>
      <c r="I2038" s="19">
        <v>43574.5</v>
      </c>
      <c r="J2038" s="20">
        <v>2.7404166666666665</v>
      </c>
    </row>
    <row r="2039" spans="1:10" x14ac:dyDescent="0.25">
      <c r="A2039" s="16" t="s">
        <v>10809</v>
      </c>
      <c r="B2039" s="16" t="s">
        <v>699</v>
      </c>
      <c r="C2039" s="16" t="s">
        <v>3166</v>
      </c>
      <c r="D2039" s="16" t="s">
        <v>31</v>
      </c>
      <c r="E2039" s="16" t="s">
        <v>8</v>
      </c>
      <c r="F2039" s="16" t="s">
        <v>3180</v>
      </c>
      <c r="G2039" s="16" t="s">
        <v>8802</v>
      </c>
      <c r="H2039" s="19">
        <v>43571.588703703703</v>
      </c>
      <c r="I2039" s="19">
        <v>43574.5</v>
      </c>
      <c r="J2039" s="20">
        <v>2.7404166666666665</v>
      </c>
    </row>
    <row r="2040" spans="1:10" x14ac:dyDescent="0.25">
      <c r="A2040" s="16" t="s">
        <v>10810</v>
      </c>
      <c r="B2040" s="16" t="s">
        <v>516</v>
      </c>
      <c r="C2040" s="16" t="s">
        <v>3166</v>
      </c>
      <c r="D2040" s="16" t="s">
        <v>31</v>
      </c>
      <c r="E2040" s="16" t="s">
        <v>8</v>
      </c>
      <c r="F2040" s="16" t="s">
        <v>3180</v>
      </c>
      <c r="G2040" s="16" t="s">
        <v>8802</v>
      </c>
      <c r="H2040" s="19">
        <v>43571.599722222221</v>
      </c>
      <c r="I2040" s="19">
        <v>43574.5</v>
      </c>
      <c r="J2040" s="20">
        <v>2.7404166666666665</v>
      </c>
    </row>
    <row r="2041" spans="1:10" x14ac:dyDescent="0.25">
      <c r="A2041" s="16" t="s">
        <v>10811</v>
      </c>
      <c r="B2041" s="16" t="s">
        <v>468</v>
      </c>
      <c r="C2041" s="16" t="s">
        <v>3166</v>
      </c>
      <c r="D2041" s="16" t="s">
        <v>31</v>
      </c>
      <c r="E2041" s="16" t="s">
        <v>27</v>
      </c>
      <c r="F2041" s="16" t="s">
        <v>3182</v>
      </c>
      <c r="G2041" s="16" t="s">
        <v>8802</v>
      </c>
      <c r="H2041" s="19">
        <v>43571.741238425922</v>
      </c>
      <c r="I2041" s="19">
        <v>43574.5</v>
      </c>
      <c r="J2041" s="20">
        <v>2.7404166666666665</v>
      </c>
    </row>
    <row r="2042" spans="1:10" x14ac:dyDescent="0.25">
      <c r="A2042" s="16" t="s">
        <v>10812</v>
      </c>
      <c r="B2042" s="16" t="s">
        <v>816</v>
      </c>
      <c r="C2042" s="16" t="s">
        <v>3166</v>
      </c>
      <c r="D2042" s="16" t="s">
        <v>46</v>
      </c>
      <c r="E2042" s="16" t="s">
        <v>39</v>
      </c>
      <c r="F2042" s="16" t="s">
        <v>3181</v>
      </c>
      <c r="G2042" s="16" t="s">
        <v>8802</v>
      </c>
      <c r="H2042" s="19">
        <v>43571.617060185185</v>
      </c>
      <c r="I2042" s="19">
        <v>43574.5</v>
      </c>
      <c r="J2042" s="20">
        <v>2.7404166666666665</v>
      </c>
    </row>
    <row r="2043" spans="1:10" x14ac:dyDescent="0.25">
      <c r="A2043" s="16" t="s">
        <v>10813</v>
      </c>
      <c r="B2043" s="16" t="s">
        <v>865</v>
      </c>
      <c r="C2043" s="16" t="s">
        <v>3164</v>
      </c>
      <c r="D2043" s="16" t="s">
        <v>42</v>
      </c>
      <c r="E2043" s="16" t="s">
        <v>24</v>
      </c>
      <c r="F2043" s="16" t="s">
        <v>3183</v>
      </c>
      <c r="G2043" s="16" t="s">
        <v>8802</v>
      </c>
      <c r="H2043" s="19">
        <v>43571.74386574074</v>
      </c>
      <c r="I2043" s="19">
        <v>43574.5</v>
      </c>
      <c r="J2043" s="20">
        <v>2.7404166666666665</v>
      </c>
    </row>
    <row r="2044" spans="1:10" x14ac:dyDescent="0.25">
      <c r="A2044" s="16" t="s">
        <v>10814</v>
      </c>
      <c r="B2044" s="16" t="s">
        <v>711</v>
      </c>
      <c r="C2044" s="16" t="s">
        <v>3166</v>
      </c>
      <c r="D2044" s="16" t="s">
        <v>42</v>
      </c>
      <c r="E2044" s="16" t="s">
        <v>35</v>
      </c>
      <c r="F2044" s="16" t="s">
        <v>3183</v>
      </c>
      <c r="G2044" s="16" t="s">
        <v>8802</v>
      </c>
      <c r="H2044" s="19">
        <v>43571.628541666665</v>
      </c>
      <c r="I2044" s="19">
        <v>43574.5</v>
      </c>
      <c r="J2044" s="20">
        <v>2.7404166666666665</v>
      </c>
    </row>
    <row r="2045" spans="1:10" x14ac:dyDescent="0.25">
      <c r="A2045" s="16" t="s">
        <v>10815</v>
      </c>
      <c r="B2045" s="16" t="s">
        <v>4142</v>
      </c>
      <c r="C2045" s="16" t="s">
        <v>3166</v>
      </c>
      <c r="D2045" s="16" t="s">
        <v>42</v>
      </c>
      <c r="E2045" s="16" t="s">
        <v>23</v>
      </c>
      <c r="F2045" s="16" t="s">
        <v>3183</v>
      </c>
      <c r="G2045" s="16" t="s">
        <v>8802</v>
      </c>
      <c r="H2045" s="19">
        <v>43571.588726851849</v>
      </c>
      <c r="I2045" s="19">
        <v>43574.5</v>
      </c>
      <c r="J2045" s="20">
        <v>2.7404166666666665</v>
      </c>
    </row>
    <row r="2046" spans="1:10" x14ac:dyDescent="0.25">
      <c r="A2046" s="16" t="s">
        <v>10816</v>
      </c>
      <c r="B2046" s="16" t="s">
        <v>385</v>
      </c>
      <c r="C2046" s="16" t="s">
        <v>3164</v>
      </c>
      <c r="D2046" s="16" t="s">
        <v>31</v>
      </c>
      <c r="E2046" s="16" t="s">
        <v>8</v>
      </c>
      <c r="F2046" s="16" t="s">
        <v>3180</v>
      </c>
      <c r="G2046" s="16" t="s">
        <v>8802</v>
      </c>
      <c r="H2046" s="19">
        <v>43571.660358796296</v>
      </c>
      <c r="I2046" s="19">
        <v>43574.5</v>
      </c>
      <c r="J2046" s="20">
        <v>2.7404166666666665</v>
      </c>
    </row>
    <row r="2047" spans="1:10" x14ac:dyDescent="0.25">
      <c r="A2047" s="16" t="s">
        <v>10817</v>
      </c>
      <c r="B2047" s="16" t="s">
        <v>3603</v>
      </c>
      <c r="C2047" s="16" t="s">
        <v>3166</v>
      </c>
      <c r="D2047" s="16" t="s">
        <v>42</v>
      </c>
      <c r="E2047" s="16" t="s">
        <v>38</v>
      </c>
      <c r="F2047" s="16" t="s">
        <v>3182</v>
      </c>
      <c r="G2047" s="16" t="s">
        <v>8802</v>
      </c>
      <c r="H2047" s="19">
        <v>43571.744039351855</v>
      </c>
      <c r="I2047" s="19">
        <v>43574.5</v>
      </c>
      <c r="J2047" s="20">
        <v>2.7404166666666665</v>
      </c>
    </row>
    <row r="2048" spans="1:10" x14ac:dyDescent="0.25">
      <c r="A2048" s="16" t="s">
        <v>10818</v>
      </c>
      <c r="B2048" s="16" t="s">
        <v>640</v>
      </c>
      <c r="C2048" s="16" t="s">
        <v>3166</v>
      </c>
      <c r="D2048" s="16" t="s">
        <v>42</v>
      </c>
      <c r="E2048" s="16" t="s">
        <v>24</v>
      </c>
      <c r="F2048" s="16" t="s">
        <v>3183</v>
      </c>
      <c r="G2048" s="16" t="s">
        <v>8802</v>
      </c>
      <c r="H2048" s="19">
        <v>43571.611435185187</v>
      </c>
      <c r="I2048" s="19">
        <v>43574.5</v>
      </c>
      <c r="J2048" s="20">
        <v>2.7404166666666665</v>
      </c>
    </row>
    <row r="2049" spans="1:10" x14ac:dyDescent="0.25">
      <c r="A2049" s="16" t="s">
        <v>10819</v>
      </c>
      <c r="B2049" s="16" t="s">
        <v>672</v>
      </c>
      <c r="C2049" s="16" t="s">
        <v>3166</v>
      </c>
      <c r="D2049" s="16" t="s">
        <v>43</v>
      </c>
      <c r="E2049" s="16" t="s">
        <v>39</v>
      </c>
      <c r="F2049" s="16" t="s">
        <v>3181</v>
      </c>
      <c r="G2049" s="16" t="s">
        <v>8802</v>
      </c>
      <c r="H2049" s="19">
        <v>43571.523252314815</v>
      </c>
      <c r="I2049" s="19">
        <v>43574.5</v>
      </c>
      <c r="J2049" s="20">
        <v>2.7404166666666665</v>
      </c>
    </row>
    <row r="2050" spans="1:10" x14ac:dyDescent="0.25">
      <c r="A2050" s="16" t="s">
        <v>10820</v>
      </c>
      <c r="B2050" s="16" t="s">
        <v>357</v>
      </c>
      <c r="C2050" s="16" t="s">
        <v>3161</v>
      </c>
      <c r="D2050" s="16" t="s">
        <v>32</v>
      </c>
      <c r="E2050" s="16" t="s">
        <v>14</v>
      </c>
      <c r="F2050" s="16" t="s">
        <v>3180</v>
      </c>
      <c r="G2050" s="16" t="s">
        <v>8802</v>
      </c>
      <c r="H2050" s="19">
        <v>43571.400370370371</v>
      </c>
      <c r="I2050" s="19">
        <v>43574.5</v>
      </c>
      <c r="J2050" s="20">
        <v>2.7404166666666665</v>
      </c>
    </row>
    <row r="2051" spans="1:10" x14ac:dyDescent="0.25">
      <c r="A2051" s="16" t="s">
        <v>10821</v>
      </c>
      <c r="B2051" s="16" t="s">
        <v>920</v>
      </c>
      <c r="C2051" s="16" t="s">
        <v>3166</v>
      </c>
      <c r="D2051" s="16" t="s">
        <v>42</v>
      </c>
      <c r="E2051" s="16" t="s">
        <v>24</v>
      </c>
      <c r="F2051" s="16" t="s">
        <v>3183</v>
      </c>
      <c r="G2051" s="16" t="s">
        <v>8802</v>
      </c>
      <c r="H2051" s="19">
        <v>43571.589375000003</v>
      </c>
      <c r="I2051" s="19">
        <v>43574.5</v>
      </c>
      <c r="J2051" s="20">
        <v>2.7404166666666665</v>
      </c>
    </row>
    <row r="2052" spans="1:10" x14ac:dyDescent="0.25">
      <c r="A2052" s="16" t="s">
        <v>10822</v>
      </c>
      <c r="B2052" s="16" t="s">
        <v>209</v>
      </c>
      <c r="C2052" s="16" t="s">
        <v>3166</v>
      </c>
      <c r="D2052" s="16" t="s">
        <v>31</v>
      </c>
      <c r="E2052" s="16" t="s">
        <v>9</v>
      </c>
      <c r="F2052" s="16" t="s">
        <v>3184</v>
      </c>
      <c r="G2052" s="16" t="s">
        <v>8802</v>
      </c>
      <c r="H2052" s="19">
        <v>43571.62091435185</v>
      </c>
      <c r="I2052" s="19">
        <v>43574.5</v>
      </c>
      <c r="J2052" s="20">
        <v>2.7404166666666665</v>
      </c>
    </row>
    <row r="2053" spans="1:10" x14ac:dyDescent="0.25">
      <c r="A2053" s="16" t="s">
        <v>10823</v>
      </c>
      <c r="B2053" s="16" t="s">
        <v>305</v>
      </c>
      <c r="C2053" s="16" t="s">
        <v>3164</v>
      </c>
      <c r="D2053" s="16" t="s">
        <v>31</v>
      </c>
      <c r="E2053" s="16" t="s">
        <v>14</v>
      </c>
      <c r="F2053" s="16" t="s">
        <v>3180</v>
      </c>
      <c r="G2053" s="16" t="s">
        <v>8802</v>
      </c>
      <c r="H2053" s="19">
        <v>43571.752256944441</v>
      </c>
      <c r="I2053" s="19">
        <v>43574.5</v>
      </c>
      <c r="J2053" s="20">
        <v>2.7404166666666665</v>
      </c>
    </row>
    <row r="2054" spans="1:10" x14ac:dyDescent="0.25">
      <c r="A2054" s="16" t="s">
        <v>10824</v>
      </c>
      <c r="B2054" s="16" t="s">
        <v>345</v>
      </c>
      <c r="C2054" s="16" t="s">
        <v>3164</v>
      </c>
      <c r="D2054" s="16" t="s">
        <v>26</v>
      </c>
      <c r="E2054" s="16" t="s">
        <v>27</v>
      </c>
      <c r="F2054" s="16" t="s">
        <v>3182</v>
      </c>
      <c r="G2054" s="16" t="s">
        <v>8802</v>
      </c>
      <c r="H2054" s="19">
        <v>43571.595208333332</v>
      </c>
      <c r="I2054" s="19">
        <v>43574.5</v>
      </c>
      <c r="J2054" s="20">
        <v>2.7404166666666665</v>
      </c>
    </row>
    <row r="2055" spans="1:10" x14ac:dyDescent="0.25">
      <c r="A2055" s="16" t="s">
        <v>10825</v>
      </c>
      <c r="B2055" s="16" t="s">
        <v>3428</v>
      </c>
      <c r="C2055" s="16" t="s">
        <v>3166</v>
      </c>
      <c r="D2055" s="16" t="s">
        <v>42</v>
      </c>
      <c r="E2055" s="16" t="s">
        <v>23</v>
      </c>
      <c r="F2055" s="16" t="s">
        <v>3183</v>
      </c>
      <c r="G2055" s="16" t="s">
        <v>8802</v>
      </c>
      <c r="H2055" s="19">
        <v>43571.753020833334</v>
      </c>
      <c r="I2055" s="19">
        <v>43574.5</v>
      </c>
      <c r="J2055" s="20">
        <v>2.7404166666666665</v>
      </c>
    </row>
    <row r="2056" spans="1:10" x14ac:dyDescent="0.25">
      <c r="A2056" s="16" t="s">
        <v>10826</v>
      </c>
      <c r="B2056" s="16" t="s">
        <v>138</v>
      </c>
      <c r="C2056" s="16" t="s">
        <v>3162</v>
      </c>
      <c r="D2056" s="16" t="s">
        <v>31</v>
      </c>
      <c r="E2056" s="16" t="s">
        <v>10</v>
      </c>
      <c r="F2056" s="16" t="s">
        <v>3182</v>
      </c>
      <c r="G2056" s="16" t="s">
        <v>8802</v>
      </c>
      <c r="H2056" s="19">
        <v>43565.718935185185</v>
      </c>
      <c r="I2056" s="19">
        <v>43575.5</v>
      </c>
      <c r="J2056" s="20">
        <v>3.7404166666666665</v>
      </c>
    </row>
    <row r="2057" spans="1:10" x14ac:dyDescent="0.25">
      <c r="A2057" s="16" t="s">
        <v>10827</v>
      </c>
      <c r="B2057" s="16" t="s">
        <v>744</v>
      </c>
      <c r="C2057" s="16" t="s">
        <v>3162</v>
      </c>
      <c r="D2057" s="16" t="s">
        <v>21</v>
      </c>
      <c r="E2057" s="16" t="s">
        <v>27</v>
      </c>
      <c r="F2057" s="16" t="s">
        <v>3182</v>
      </c>
      <c r="G2057" s="16" t="s">
        <v>8802</v>
      </c>
      <c r="H2057" s="19">
        <v>43565.603842592594</v>
      </c>
      <c r="I2057" s="19">
        <v>43575.5</v>
      </c>
      <c r="J2057" s="20">
        <v>3.7404166666666665</v>
      </c>
    </row>
    <row r="2058" spans="1:10" x14ac:dyDescent="0.25">
      <c r="A2058" s="16" t="s">
        <v>10828</v>
      </c>
      <c r="B2058" s="16" t="s">
        <v>300</v>
      </c>
      <c r="C2058" s="16" t="s">
        <v>3162</v>
      </c>
      <c r="D2058" s="16" t="s">
        <v>15</v>
      </c>
      <c r="E2058" s="16" t="s">
        <v>14</v>
      </c>
      <c r="F2058" s="16" t="s">
        <v>3180</v>
      </c>
      <c r="G2058" s="16" t="s">
        <v>8802</v>
      </c>
      <c r="H2058" s="19">
        <v>43565.564444444448</v>
      </c>
      <c r="I2058" s="19">
        <v>43575.5</v>
      </c>
      <c r="J2058" s="20">
        <v>3.7404166666666665</v>
      </c>
    </row>
    <row r="2059" spans="1:10" x14ac:dyDescent="0.25">
      <c r="A2059" s="16" t="s">
        <v>10829</v>
      </c>
      <c r="B2059" s="16" t="s">
        <v>94</v>
      </c>
      <c r="C2059" s="16" t="s">
        <v>3162</v>
      </c>
      <c r="D2059" s="16" t="s">
        <v>31</v>
      </c>
      <c r="E2059" s="16" t="s">
        <v>9</v>
      </c>
      <c r="F2059" s="16" t="s">
        <v>3184</v>
      </c>
      <c r="G2059" s="16" t="s">
        <v>8802</v>
      </c>
      <c r="H2059" s="19">
        <v>43565.735937500001</v>
      </c>
      <c r="I2059" s="19">
        <v>43575.5</v>
      </c>
      <c r="J2059" s="20">
        <v>3.7404166666666665</v>
      </c>
    </row>
    <row r="2060" spans="1:10" x14ac:dyDescent="0.25">
      <c r="A2060" s="16" t="s">
        <v>10830</v>
      </c>
      <c r="B2060" s="16" t="s">
        <v>93</v>
      </c>
      <c r="C2060" s="16" t="s">
        <v>3162</v>
      </c>
      <c r="D2060" s="16" t="s">
        <v>31</v>
      </c>
      <c r="E2060" s="16" t="s">
        <v>8</v>
      </c>
      <c r="F2060" s="16" t="s">
        <v>3180</v>
      </c>
      <c r="G2060" s="16" t="s">
        <v>8802</v>
      </c>
      <c r="H2060" s="19">
        <v>43565.713738425926</v>
      </c>
      <c r="I2060" s="19">
        <v>43575.5</v>
      </c>
      <c r="J2060" s="20">
        <v>3.7404166666666665</v>
      </c>
    </row>
    <row r="2061" spans="1:10" x14ac:dyDescent="0.25">
      <c r="A2061" s="16" t="s">
        <v>10831</v>
      </c>
      <c r="B2061" s="16" t="s">
        <v>214</v>
      </c>
      <c r="C2061" s="16" t="s">
        <v>3162</v>
      </c>
      <c r="D2061" s="16" t="s">
        <v>11</v>
      </c>
      <c r="E2061" s="16" t="s">
        <v>9</v>
      </c>
      <c r="F2061" s="16" t="s">
        <v>3184</v>
      </c>
      <c r="G2061" s="16" t="s">
        <v>8802</v>
      </c>
      <c r="H2061" s="19">
        <v>43565.608483796299</v>
      </c>
      <c r="I2061" s="19">
        <v>43575.5</v>
      </c>
      <c r="J2061" s="20">
        <v>3.7404166666666665</v>
      </c>
    </row>
    <row r="2062" spans="1:10" x14ac:dyDescent="0.25">
      <c r="A2062" s="16" t="s">
        <v>10832</v>
      </c>
      <c r="B2062" s="16" t="s">
        <v>3280</v>
      </c>
      <c r="C2062" s="16" t="s">
        <v>3162</v>
      </c>
      <c r="D2062" s="16" t="s">
        <v>42</v>
      </c>
      <c r="E2062" s="16" t="s">
        <v>23</v>
      </c>
      <c r="F2062" s="16" t="s">
        <v>3183</v>
      </c>
      <c r="G2062" s="16" t="s">
        <v>8802</v>
      </c>
      <c r="H2062" s="19">
        <v>43565.868564814817</v>
      </c>
      <c r="I2062" s="19">
        <v>43575.5</v>
      </c>
      <c r="J2062" s="20">
        <v>3.7404166666666665</v>
      </c>
    </row>
    <row r="2063" spans="1:10" x14ac:dyDescent="0.25">
      <c r="A2063" s="16" t="s">
        <v>10833</v>
      </c>
      <c r="B2063" s="16" t="s">
        <v>234</v>
      </c>
      <c r="C2063" s="16" t="s">
        <v>3162</v>
      </c>
      <c r="D2063" s="16" t="s">
        <v>19</v>
      </c>
      <c r="E2063" s="16" t="s">
        <v>10</v>
      </c>
      <c r="F2063" s="16" t="s">
        <v>3182</v>
      </c>
      <c r="G2063" s="16" t="s">
        <v>8802</v>
      </c>
      <c r="H2063" s="19">
        <v>43565.781921296293</v>
      </c>
      <c r="I2063" s="19">
        <v>43575.5</v>
      </c>
      <c r="J2063" s="20">
        <v>3.7404166666666665</v>
      </c>
    </row>
    <row r="2064" spans="1:10" x14ac:dyDescent="0.25">
      <c r="A2064" s="16" t="s">
        <v>10834</v>
      </c>
      <c r="B2064" s="16" t="s">
        <v>576</v>
      </c>
      <c r="C2064" s="16" t="s">
        <v>3162</v>
      </c>
      <c r="D2064" s="16" t="s">
        <v>31</v>
      </c>
      <c r="E2064" s="16" t="s">
        <v>9</v>
      </c>
      <c r="F2064" s="16" t="s">
        <v>3184</v>
      </c>
      <c r="G2064" s="16" t="s">
        <v>8802</v>
      </c>
      <c r="H2064" s="19">
        <v>43565.859814814816</v>
      </c>
      <c r="I2064" s="19">
        <v>43575.5</v>
      </c>
      <c r="J2064" s="20">
        <v>3.7404166666666665</v>
      </c>
    </row>
    <row r="2065" spans="1:10" x14ac:dyDescent="0.25">
      <c r="A2065" s="16" t="s">
        <v>10835</v>
      </c>
      <c r="B2065" s="16" t="s">
        <v>59</v>
      </c>
      <c r="C2065" s="16" t="s">
        <v>3161</v>
      </c>
      <c r="D2065" s="16" t="s">
        <v>21</v>
      </c>
      <c r="E2065" s="16" t="s">
        <v>8</v>
      </c>
      <c r="F2065" s="16" t="s">
        <v>3180</v>
      </c>
      <c r="G2065" s="16" t="s">
        <v>8802</v>
      </c>
      <c r="H2065" s="19">
        <v>43569.26072337963</v>
      </c>
      <c r="I2065" s="19">
        <v>43574</v>
      </c>
      <c r="J2065" s="20">
        <v>3.7404166666666665</v>
      </c>
    </row>
    <row r="2066" spans="1:10" x14ac:dyDescent="0.25">
      <c r="A2066" s="16" t="s">
        <v>10836</v>
      </c>
      <c r="B2066" s="16" t="s">
        <v>85</v>
      </c>
      <c r="C2066" s="16" t="s">
        <v>3162</v>
      </c>
      <c r="D2066" s="16" t="s">
        <v>31</v>
      </c>
      <c r="E2066" s="16" t="s">
        <v>10</v>
      </c>
      <c r="F2066" s="16" t="s">
        <v>3182</v>
      </c>
      <c r="G2066" s="16" t="s">
        <v>8802</v>
      </c>
      <c r="H2066" s="19">
        <v>43565.588275462964</v>
      </c>
      <c r="I2066" s="19">
        <v>43575.5</v>
      </c>
      <c r="J2066" s="20">
        <v>3.7404166666666665</v>
      </c>
    </row>
    <row r="2067" spans="1:10" x14ac:dyDescent="0.25">
      <c r="A2067" s="16" t="s">
        <v>10837</v>
      </c>
      <c r="B2067" s="16" t="s">
        <v>165</v>
      </c>
      <c r="C2067" s="16" t="s">
        <v>3162</v>
      </c>
      <c r="D2067" s="16" t="s">
        <v>19</v>
      </c>
      <c r="E2067" s="16" t="s">
        <v>8</v>
      </c>
      <c r="F2067" s="16" t="s">
        <v>3180</v>
      </c>
      <c r="G2067" s="16" t="s">
        <v>8802</v>
      </c>
      <c r="H2067" s="19">
        <v>43565.861030092594</v>
      </c>
      <c r="I2067" s="19">
        <v>43575.5</v>
      </c>
      <c r="J2067" s="20">
        <v>3.7404166666666665</v>
      </c>
    </row>
    <row r="2068" spans="1:10" x14ac:dyDescent="0.25">
      <c r="A2068" s="16" t="s">
        <v>10838</v>
      </c>
      <c r="B2068" s="16" t="s">
        <v>96</v>
      </c>
      <c r="C2068" s="16" t="s">
        <v>3162</v>
      </c>
      <c r="D2068" s="16" t="s">
        <v>7</v>
      </c>
      <c r="E2068" s="16" t="s">
        <v>8</v>
      </c>
      <c r="F2068" s="16" t="s">
        <v>3180</v>
      </c>
      <c r="G2068" s="16" t="s">
        <v>8802</v>
      </c>
      <c r="H2068" s="19">
        <v>43565.719652777778</v>
      </c>
      <c r="I2068" s="19">
        <v>43575.5</v>
      </c>
      <c r="J2068" s="20">
        <v>3.7404166666666665</v>
      </c>
    </row>
    <row r="2069" spans="1:10" x14ac:dyDescent="0.25">
      <c r="A2069" s="16" t="s">
        <v>10839</v>
      </c>
      <c r="B2069" s="16" t="s">
        <v>365</v>
      </c>
      <c r="C2069" s="16" t="s">
        <v>3161</v>
      </c>
      <c r="D2069" s="16" t="s">
        <v>31</v>
      </c>
      <c r="E2069" s="16" t="s">
        <v>8</v>
      </c>
      <c r="F2069" s="16" t="s">
        <v>3180</v>
      </c>
      <c r="G2069" s="16" t="s">
        <v>8802</v>
      </c>
      <c r="H2069" s="19">
        <v>43569.419623842594</v>
      </c>
      <c r="I2069" s="19">
        <v>43574</v>
      </c>
      <c r="J2069" s="20">
        <v>3.7404166666666665</v>
      </c>
    </row>
    <row r="2070" spans="1:10" x14ac:dyDescent="0.25">
      <c r="A2070" s="16" t="s">
        <v>10840</v>
      </c>
      <c r="B2070" s="16" t="s">
        <v>78</v>
      </c>
      <c r="C2070" s="16" t="s">
        <v>3162</v>
      </c>
      <c r="D2070" s="16" t="s">
        <v>31</v>
      </c>
      <c r="E2070" s="16" t="s">
        <v>8</v>
      </c>
      <c r="F2070" s="16" t="s">
        <v>3180</v>
      </c>
      <c r="G2070" s="16" t="s">
        <v>8802</v>
      </c>
      <c r="H2070" s="19">
        <v>43565.690381944441</v>
      </c>
      <c r="I2070" s="19">
        <v>43575.5</v>
      </c>
      <c r="J2070" s="20">
        <v>3.7404166666666665</v>
      </c>
    </row>
    <row r="2071" spans="1:10" x14ac:dyDescent="0.25">
      <c r="A2071" s="16" t="s">
        <v>10841</v>
      </c>
      <c r="B2071" s="16" t="s">
        <v>170</v>
      </c>
      <c r="C2071" s="16" t="s">
        <v>3162</v>
      </c>
      <c r="D2071" s="16" t="s">
        <v>31</v>
      </c>
      <c r="E2071" s="16" t="s">
        <v>14</v>
      </c>
      <c r="F2071" s="16" t="s">
        <v>3180</v>
      </c>
      <c r="G2071" s="16" t="s">
        <v>8802</v>
      </c>
      <c r="H2071" s="19">
        <v>43565.55568287037</v>
      </c>
      <c r="I2071" s="19">
        <v>43575.5</v>
      </c>
      <c r="J2071" s="20">
        <v>3.7404166666666665</v>
      </c>
    </row>
    <row r="2072" spans="1:10" x14ac:dyDescent="0.25">
      <c r="A2072" s="16" t="s">
        <v>10842</v>
      </c>
      <c r="B2072" s="16" t="s">
        <v>418</v>
      </c>
      <c r="C2072" s="16" t="s">
        <v>3162</v>
      </c>
      <c r="D2072" s="16" t="s">
        <v>31</v>
      </c>
      <c r="E2072" s="16" t="s">
        <v>10</v>
      </c>
      <c r="F2072" s="16" t="s">
        <v>3182</v>
      </c>
      <c r="G2072" s="16" t="s">
        <v>8802</v>
      </c>
      <c r="H2072" s="19">
        <v>43565.589525462965</v>
      </c>
      <c r="I2072" s="19">
        <v>43575.5</v>
      </c>
      <c r="J2072" s="20">
        <v>3.7404166666666665</v>
      </c>
    </row>
    <row r="2073" spans="1:10" x14ac:dyDescent="0.25">
      <c r="A2073" s="16" t="s">
        <v>10843</v>
      </c>
      <c r="B2073" s="16" t="s">
        <v>273</v>
      </c>
      <c r="C2073" s="16" t="s">
        <v>3162</v>
      </c>
      <c r="D2073" s="16" t="s">
        <v>41</v>
      </c>
      <c r="E2073" s="16" t="s">
        <v>39</v>
      </c>
      <c r="F2073" s="16" t="s">
        <v>3181</v>
      </c>
      <c r="G2073" s="16" t="s">
        <v>8802</v>
      </c>
      <c r="H2073" s="19">
        <v>43565.70826388889</v>
      </c>
      <c r="I2073" s="19">
        <v>43575.5</v>
      </c>
      <c r="J2073" s="20">
        <v>3.7404166666666665</v>
      </c>
    </row>
    <row r="2074" spans="1:10" x14ac:dyDescent="0.25">
      <c r="A2074" s="16" t="s">
        <v>10844</v>
      </c>
      <c r="B2074" s="16" t="s">
        <v>92</v>
      </c>
      <c r="C2074" s="16" t="s">
        <v>3162</v>
      </c>
      <c r="D2074" s="16" t="s">
        <v>31</v>
      </c>
      <c r="E2074" s="16" t="s">
        <v>14</v>
      </c>
      <c r="F2074" s="16" t="s">
        <v>3180</v>
      </c>
      <c r="G2074" s="16" t="s">
        <v>8802</v>
      </c>
      <c r="H2074" s="19">
        <v>43565.53534722222</v>
      </c>
      <c r="I2074" s="19">
        <v>43575.5</v>
      </c>
      <c r="J2074" s="20">
        <v>3.7404166666666665</v>
      </c>
    </row>
    <row r="2075" spans="1:10" x14ac:dyDescent="0.25">
      <c r="A2075" s="16" t="s">
        <v>10845</v>
      </c>
      <c r="B2075" s="16" t="s">
        <v>342</v>
      </c>
      <c r="C2075" s="16" t="s">
        <v>3162</v>
      </c>
      <c r="D2075" s="16" t="s">
        <v>19</v>
      </c>
      <c r="E2075" s="16" t="s">
        <v>10</v>
      </c>
      <c r="F2075" s="16" t="s">
        <v>3182</v>
      </c>
      <c r="G2075" s="16" t="s">
        <v>8802</v>
      </c>
      <c r="H2075" s="19">
        <v>43565.753865740742</v>
      </c>
      <c r="I2075" s="19">
        <v>43575.5</v>
      </c>
      <c r="J2075" s="20">
        <v>3.7404166666666665</v>
      </c>
    </row>
    <row r="2076" spans="1:10" x14ac:dyDescent="0.25">
      <c r="A2076" s="16" t="s">
        <v>10846</v>
      </c>
      <c r="B2076" s="16" t="s">
        <v>159</v>
      </c>
      <c r="C2076" s="16" t="s">
        <v>3161</v>
      </c>
      <c r="D2076" s="16" t="s">
        <v>31</v>
      </c>
      <c r="E2076" s="16" t="s">
        <v>27</v>
      </c>
      <c r="F2076" s="16" t="s">
        <v>3182</v>
      </c>
      <c r="G2076" s="16" t="s">
        <v>8802</v>
      </c>
      <c r="H2076" s="19">
        <v>43569.508825231482</v>
      </c>
      <c r="I2076" s="19">
        <v>43574</v>
      </c>
      <c r="J2076" s="20">
        <v>3.7404166666666665</v>
      </c>
    </row>
    <row r="2077" spans="1:10" x14ac:dyDescent="0.25">
      <c r="A2077" s="16" t="s">
        <v>10847</v>
      </c>
      <c r="B2077" s="16" t="s">
        <v>211</v>
      </c>
      <c r="C2077" s="16" t="s">
        <v>3162</v>
      </c>
      <c r="D2077" s="16" t="s">
        <v>29</v>
      </c>
      <c r="E2077" s="16" t="s">
        <v>34</v>
      </c>
      <c r="F2077" s="16" t="s">
        <v>3185</v>
      </c>
      <c r="G2077" s="16" t="s">
        <v>8802</v>
      </c>
      <c r="H2077" s="19">
        <v>43565.599641203706</v>
      </c>
      <c r="I2077" s="19">
        <v>43575.5</v>
      </c>
      <c r="J2077" s="20">
        <v>3.7404166666666665</v>
      </c>
    </row>
    <row r="2078" spans="1:10" x14ac:dyDescent="0.25">
      <c r="A2078" s="16" t="s">
        <v>10848</v>
      </c>
      <c r="B2078" s="16" t="s">
        <v>132</v>
      </c>
      <c r="C2078" s="16" t="s">
        <v>3162</v>
      </c>
      <c r="D2078" s="16" t="s">
        <v>31</v>
      </c>
      <c r="E2078" s="16" t="s">
        <v>14</v>
      </c>
      <c r="F2078" s="16" t="s">
        <v>3180</v>
      </c>
      <c r="G2078" s="16" t="s">
        <v>8802</v>
      </c>
      <c r="H2078" s="19">
        <v>43565.638599537036</v>
      </c>
      <c r="I2078" s="19">
        <v>43575.5</v>
      </c>
      <c r="J2078" s="20">
        <v>3.7404166666666665</v>
      </c>
    </row>
    <row r="2079" spans="1:10" x14ac:dyDescent="0.25">
      <c r="A2079" s="16" t="s">
        <v>10849</v>
      </c>
      <c r="B2079" s="16" t="s">
        <v>3262</v>
      </c>
      <c r="C2079" s="16" t="s">
        <v>3162</v>
      </c>
      <c r="D2079" s="16" t="s">
        <v>30</v>
      </c>
      <c r="E2079" s="16" t="s">
        <v>38</v>
      </c>
      <c r="F2079" s="16" t="s">
        <v>3182</v>
      </c>
      <c r="G2079" s="16" t="s">
        <v>8802</v>
      </c>
      <c r="H2079" s="19">
        <v>43565.501238425924</v>
      </c>
      <c r="I2079" s="19">
        <v>43575.5</v>
      </c>
      <c r="J2079" s="20">
        <v>3.7404166666666665</v>
      </c>
    </row>
    <row r="2080" spans="1:10" x14ac:dyDescent="0.25">
      <c r="A2080" s="16" t="s">
        <v>10850</v>
      </c>
      <c r="B2080" s="16" t="s">
        <v>113</v>
      </c>
      <c r="C2080" s="16" t="s">
        <v>3162</v>
      </c>
      <c r="D2080" s="16" t="s">
        <v>31</v>
      </c>
      <c r="E2080" s="16" t="s">
        <v>10</v>
      </c>
      <c r="F2080" s="16" t="s">
        <v>3182</v>
      </c>
      <c r="G2080" s="16" t="s">
        <v>8802</v>
      </c>
      <c r="H2080" s="19">
        <v>43565.699872685182</v>
      </c>
      <c r="I2080" s="19">
        <v>43575.5</v>
      </c>
      <c r="J2080" s="20">
        <v>3.7404166666666665</v>
      </c>
    </row>
    <row r="2081" spans="1:10" x14ac:dyDescent="0.25">
      <c r="A2081" s="16" t="s">
        <v>10851</v>
      </c>
      <c r="B2081" s="16" t="s">
        <v>3544</v>
      </c>
      <c r="C2081" s="16" t="s">
        <v>3163</v>
      </c>
      <c r="D2081" s="16" t="s">
        <v>42</v>
      </c>
      <c r="E2081" s="16" t="s">
        <v>23</v>
      </c>
      <c r="F2081" s="16" t="s">
        <v>3183</v>
      </c>
      <c r="G2081" s="16" t="s">
        <v>8802</v>
      </c>
      <c r="H2081" s="19">
        <v>43567.67459490741</v>
      </c>
      <c r="I2081" s="19">
        <v>43575.5</v>
      </c>
      <c r="J2081" s="20">
        <v>3.7404166666666665</v>
      </c>
    </row>
    <row r="2082" spans="1:10" x14ac:dyDescent="0.25">
      <c r="A2082" s="16" t="s">
        <v>10852</v>
      </c>
      <c r="B2082" s="16" t="s">
        <v>292</v>
      </c>
      <c r="C2082" s="16" t="s">
        <v>3188</v>
      </c>
      <c r="D2082" s="16" t="s">
        <v>31</v>
      </c>
      <c r="E2082" s="16" t="s">
        <v>10</v>
      </c>
      <c r="F2082" s="16" t="s">
        <v>3182</v>
      </c>
      <c r="G2082" s="16" t="s">
        <v>8802</v>
      </c>
      <c r="H2082" s="19">
        <v>43567.724247685182</v>
      </c>
      <c r="I2082" s="19">
        <v>43575.5</v>
      </c>
      <c r="J2082" s="20">
        <v>3.7404166666666665</v>
      </c>
    </row>
    <row r="2083" spans="1:10" x14ac:dyDescent="0.25">
      <c r="A2083" s="16" t="s">
        <v>10853</v>
      </c>
      <c r="B2083" s="16" t="s">
        <v>3522</v>
      </c>
      <c r="C2083" s="16" t="s">
        <v>3188</v>
      </c>
      <c r="D2083" s="16" t="s">
        <v>29</v>
      </c>
      <c r="E2083" s="16" t="s">
        <v>38</v>
      </c>
      <c r="F2083" s="16" t="s">
        <v>3182</v>
      </c>
      <c r="G2083" s="16" t="s">
        <v>8802</v>
      </c>
      <c r="H2083" s="19">
        <v>43567.531944444447</v>
      </c>
      <c r="I2083" s="19">
        <v>43575.5</v>
      </c>
      <c r="J2083" s="20">
        <v>3.7404166666666665</v>
      </c>
    </row>
    <row r="2084" spans="1:10" x14ac:dyDescent="0.25">
      <c r="A2084" s="16" t="s">
        <v>10854</v>
      </c>
      <c r="B2084" s="16" t="s">
        <v>3557</v>
      </c>
      <c r="C2084" s="16" t="s">
        <v>3188</v>
      </c>
      <c r="D2084" s="16" t="s">
        <v>42</v>
      </c>
      <c r="E2084" s="16" t="s">
        <v>23</v>
      </c>
      <c r="F2084" s="16" t="s">
        <v>3183</v>
      </c>
      <c r="G2084" s="16" t="s">
        <v>8802</v>
      </c>
      <c r="H2084" s="19">
        <v>43567.724537037036</v>
      </c>
      <c r="I2084" s="19">
        <v>43575.5</v>
      </c>
      <c r="J2084" s="20">
        <v>3.7404166666666665</v>
      </c>
    </row>
    <row r="2085" spans="1:10" x14ac:dyDescent="0.25">
      <c r="A2085" s="16" t="s">
        <v>10855</v>
      </c>
      <c r="B2085" s="16" t="s">
        <v>518</v>
      </c>
      <c r="C2085" s="16" t="s">
        <v>3188</v>
      </c>
      <c r="D2085" s="16" t="s">
        <v>19</v>
      </c>
      <c r="E2085" s="16" t="s">
        <v>14</v>
      </c>
      <c r="F2085" s="16" t="s">
        <v>3180</v>
      </c>
      <c r="G2085" s="16" t="s">
        <v>8802</v>
      </c>
      <c r="H2085" s="19">
        <v>43567.540891203702</v>
      </c>
      <c r="I2085" s="19">
        <v>43575.5</v>
      </c>
      <c r="J2085" s="20">
        <v>3.7404166666666665</v>
      </c>
    </row>
    <row r="2086" spans="1:10" x14ac:dyDescent="0.25">
      <c r="A2086" s="16" t="s">
        <v>10856</v>
      </c>
      <c r="B2086" s="16" t="s">
        <v>3559</v>
      </c>
      <c r="C2086" s="16" t="s">
        <v>3188</v>
      </c>
      <c r="D2086" s="16" t="s">
        <v>29</v>
      </c>
      <c r="E2086" s="16" t="s">
        <v>23</v>
      </c>
      <c r="F2086" s="16" t="s">
        <v>3183</v>
      </c>
      <c r="G2086" s="16" t="s">
        <v>8802</v>
      </c>
      <c r="H2086" s="19">
        <v>43567.727013888885</v>
      </c>
      <c r="I2086" s="19">
        <v>43575.5</v>
      </c>
      <c r="J2086" s="20">
        <v>3.7404166666666665</v>
      </c>
    </row>
    <row r="2087" spans="1:10" x14ac:dyDescent="0.25">
      <c r="A2087" s="16" t="s">
        <v>10857</v>
      </c>
      <c r="B2087" s="16" t="s">
        <v>200</v>
      </c>
      <c r="C2087" s="16" t="s">
        <v>3188</v>
      </c>
      <c r="D2087" s="16" t="s">
        <v>26</v>
      </c>
      <c r="E2087" s="16" t="s">
        <v>14</v>
      </c>
      <c r="F2087" s="16" t="s">
        <v>3180</v>
      </c>
      <c r="G2087" s="16" t="s">
        <v>8802</v>
      </c>
      <c r="H2087" s="19">
        <v>43567.549826388888</v>
      </c>
      <c r="I2087" s="19">
        <v>43575.5</v>
      </c>
      <c r="J2087" s="20">
        <v>3.7404166666666665</v>
      </c>
    </row>
    <row r="2088" spans="1:10" x14ac:dyDescent="0.25">
      <c r="A2088" s="16" t="s">
        <v>10858</v>
      </c>
      <c r="B2088" s="16" t="s">
        <v>269</v>
      </c>
      <c r="C2088" s="16" t="s">
        <v>3188</v>
      </c>
      <c r="D2088" s="16" t="s">
        <v>19</v>
      </c>
      <c r="E2088" s="16" t="s">
        <v>22</v>
      </c>
      <c r="F2088" s="16" t="s">
        <v>3182</v>
      </c>
      <c r="G2088" s="16" t="s">
        <v>8802</v>
      </c>
      <c r="H2088" s="19">
        <v>43567.512025462966</v>
      </c>
      <c r="I2088" s="19">
        <v>43575.5</v>
      </c>
      <c r="J2088" s="20">
        <v>3.7404166666666665</v>
      </c>
    </row>
    <row r="2089" spans="1:10" x14ac:dyDescent="0.25">
      <c r="A2089" s="16" t="s">
        <v>10859</v>
      </c>
      <c r="B2089" s="16" t="s">
        <v>3466</v>
      </c>
      <c r="C2089" s="16" t="s">
        <v>3188</v>
      </c>
      <c r="D2089" s="16" t="s">
        <v>30</v>
      </c>
      <c r="E2089" s="16" t="s">
        <v>38</v>
      </c>
      <c r="F2089" s="16" t="s">
        <v>3182</v>
      </c>
      <c r="G2089" s="16" t="s">
        <v>8802</v>
      </c>
      <c r="H2089" s="19">
        <v>43567.552048611113</v>
      </c>
      <c r="I2089" s="19">
        <v>43575.5</v>
      </c>
      <c r="J2089" s="20">
        <v>3.7404166666666665</v>
      </c>
    </row>
    <row r="2090" spans="1:10" x14ac:dyDescent="0.25">
      <c r="A2090" s="16" t="s">
        <v>10860</v>
      </c>
      <c r="B2090" s="16" t="s">
        <v>712</v>
      </c>
      <c r="C2090" s="16" t="s">
        <v>3188</v>
      </c>
      <c r="D2090" s="16" t="s">
        <v>31</v>
      </c>
      <c r="E2090" s="16" t="s">
        <v>13</v>
      </c>
      <c r="F2090" s="16" t="s">
        <v>3181</v>
      </c>
      <c r="G2090" s="16" t="s">
        <v>8802</v>
      </c>
      <c r="H2090" s="19">
        <v>43567.729537037034</v>
      </c>
      <c r="I2090" s="19">
        <v>43575.5</v>
      </c>
      <c r="J2090" s="20">
        <v>3.7404166666666665</v>
      </c>
    </row>
    <row r="2091" spans="1:10" x14ac:dyDescent="0.25">
      <c r="A2091" s="16" t="s">
        <v>10861</v>
      </c>
      <c r="B2091" s="16" t="s">
        <v>447</v>
      </c>
      <c r="C2091" s="16" t="s">
        <v>3188</v>
      </c>
      <c r="D2091" s="16" t="s">
        <v>31</v>
      </c>
      <c r="E2091" s="16" t="s">
        <v>27</v>
      </c>
      <c r="F2091" s="16" t="s">
        <v>3182</v>
      </c>
      <c r="G2091" s="16" t="s">
        <v>8802</v>
      </c>
      <c r="H2091" s="19">
        <v>43567.62890625</v>
      </c>
      <c r="I2091" s="19">
        <v>43575</v>
      </c>
      <c r="J2091" s="20">
        <v>3.7404166666666665</v>
      </c>
    </row>
    <row r="2092" spans="1:10" x14ac:dyDescent="0.25">
      <c r="A2092" s="16" t="s">
        <v>10862</v>
      </c>
      <c r="B2092" s="16" t="s">
        <v>485</v>
      </c>
      <c r="C2092" s="16" t="s">
        <v>3188</v>
      </c>
      <c r="D2092" s="16" t="s">
        <v>19</v>
      </c>
      <c r="E2092" s="16" t="s">
        <v>22</v>
      </c>
      <c r="F2092" s="16" t="s">
        <v>3182</v>
      </c>
      <c r="G2092" s="16" t="s">
        <v>8802</v>
      </c>
      <c r="H2092" s="19">
        <v>43567.51253472222</v>
      </c>
      <c r="I2092" s="19">
        <v>43575.5</v>
      </c>
      <c r="J2092" s="20">
        <v>3.7404166666666665</v>
      </c>
    </row>
    <row r="2093" spans="1:10" x14ac:dyDescent="0.25">
      <c r="A2093" s="16" t="s">
        <v>10863</v>
      </c>
      <c r="B2093" s="16" t="s">
        <v>811</v>
      </c>
      <c r="C2093" s="16" t="s">
        <v>3188</v>
      </c>
      <c r="D2093" s="16" t="s">
        <v>41</v>
      </c>
      <c r="E2093" s="16" t="s">
        <v>39</v>
      </c>
      <c r="F2093" s="16" t="s">
        <v>3181</v>
      </c>
      <c r="G2093" s="16" t="s">
        <v>8802</v>
      </c>
      <c r="H2093" s="19">
        <v>43567.565833333334</v>
      </c>
      <c r="I2093" s="19">
        <v>43575.5</v>
      </c>
      <c r="J2093" s="20">
        <v>3.7404166666666665</v>
      </c>
    </row>
    <row r="2094" spans="1:10" x14ac:dyDescent="0.25">
      <c r="A2094" s="16" t="s">
        <v>10864</v>
      </c>
      <c r="B2094" s="16" t="s">
        <v>370</v>
      </c>
      <c r="C2094" s="16" t="s">
        <v>3188</v>
      </c>
      <c r="D2094" s="16" t="s">
        <v>21</v>
      </c>
      <c r="E2094" s="16" t="s">
        <v>8</v>
      </c>
      <c r="F2094" s="16" t="s">
        <v>3180</v>
      </c>
      <c r="G2094" s="16" t="s">
        <v>8802</v>
      </c>
      <c r="H2094" s="19">
        <v>43567.732592592591</v>
      </c>
      <c r="I2094" s="19">
        <v>43575.5</v>
      </c>
      <c r="J2094" s="20">
        <v>3.7404166666666665</v>
      </c>
    </row>
    <row r="2095" spans="1:10" x14ac:dyDescent="0.25">
      <c r="A2095" s="16" t="s">
        <v>10865</v>
      </c>
      <c r="B2095" s="16" t="s">
        <v>3265</v>
      </c>
      <c r="C2095" s="16" t="s">
        <v>3188</v>
      </c>
      <c r="D2095" s="16" t="s">
        <v>30</v>
      </c>
      <c r="E2095" s="16" t="s">
        <v>38</v>
      </c>
      <c r="F2095" s="16" t="s">
        <v>3182</v>
      </c>
      <c r="G2095" s="16" t="s">
        <v>8802</v>
      </c>
      <c r="H2095" s="19">
        <v>43567.501481481479</v>
      </c>
      <c r="I2095" s="19">
        <v>43575.5</v>
      </c>
      <c r="J2095" s="20">
        <v>3.7404166666666665</v>
      </c>
    </row>
    <row r="2096" spans="1:10" x14ac:dyDescent="0.25">
      <c r="A2096" s="16" t="s">
        <v>10866</v>
      </c>
      <c r="B2096" s="16" t="s">
        <v>192</v>
      </c>
      <c r="C2096" s="16" t="s">
        <v>3163</v>
      </c>
      <c r="D2096" s="16" t="s">
        <v>21</v>
      </c>
      <c r="E2096" s="16" t="s">
        <v>27</v>
      </c>
      <c r="F2096" s="16" t="s">
        <v>3182</v>
      </c>
      <c r="G2096" s="16" t="s">
        <v>8802</v>
      </c>
      <c r="H2096" s="19">
        <v>43567.73300925926</v>
      </c>
      <c r="I2096" s="19">
        <v>43575.5</v>
      </c>
      <c r="J2096" s="20">
        <v>3.7404166666666665</v>
      </c>
    </row>
    <row r="2097" spans="1:10" x14ac:dyDescent="0.25">
      <c r="A2097" s="16" t="s">
        <v>10867</v>
      </c>
      <c r="B2097" s="16" t="s">
        <v>508</v>
      </c>
      <c r="C2097" s="16" t="s">
        <v>3188</v>
      </c>
      <c r="D2097" s="16" t="s">
        <v>28</v>
      </c>
      <c r="E2097" s="16" t="s">
        <v>13</v>
      </c>
      <c r="F2097" s="16" t="s">
        <v>3181</v>
      </c>
      <c r="G2097" s="16" t="s">
        <v>8802</v>
      </c>
      <c r="H2097" s="19">
        <v>43567.502824074072</v>
      </c>
      <c r="I2097" s="19">
        <v>43575.5</v>
      </c>
      <c r="J2097" s="20">
        <v>3.7404166666666665</v>
      </c>
    </row>
    <row r="2098" spans="1:10" x14ac:dyDescent="0.25">
      <c r="A2098" s="16" t="s">
        <v>10868</v>
      </c>
      <c r="B2098" s="16" t="s">
        <v>460</v>
      </c>
      <c r="C2098" s="16" t="s">
        <v>3188</v>
      </c>
      <c r="D2098" s="16" t="s">
        <v>21</v>
      </c>
      <c r="E2098" s="16" t="s">
        <v>9</v>
      </c>
      <c r="F2098" s="16" t="s">
        <v>3184</v>
      </c>
      <c r="G2098" s="16" t="s">
        <v>8802</v>
      </c>
      <c r="H2098" s="19">
        <v>43567.734895833331</v>
      </c>
      <c r="I2098" s="19">
        <v>43575.5</v>
      </c>
      <c r="J2098" s="20">
        <v>3.7404166666666665</v>
      </c>
    </row>
    <row r="2099" spans="1:10" x14ac:dyDescent="0.25">
      <c r="A2099" s="16" t="s">
        <v>10869</v>
      </c>
      <c r="B2099" s="16" t="s">
        <v>208</v>
      </c>
      <c r="C2099" s="16" t="s">
        <v>3188</v>
      </c>
      <c r="D2099" s="16" t="s">
        <v>19</v>
      </c>
      <c r="E2099" s="16" t="s">
        <v>8</v>
      </c>
      <c r="F2099" s="16" t="s">
        <v>3180</v>
      </c>
      <c r="G2099" s="16" t="s">
        <v>8802</v>
      </c>
      <c r="H2099" s="19">
        <v>43567.579699074071</v>
      </c>
      <c r="I2099" s="19">
        <v>43575.5</v>
      </c>
      <c r="J2099" s="20">
        <v>3.7404166666666665</v>
      </c>
    </row>
    <row r="2100" spans="1:10" x14ac:dyDescent="0.25">
      <c r="A2100" s="16" t="s">
        <v>10870</v>
      </c>
      <c r="B2100" s="16" t="s">
        <v>223</v>
      </c>
      <c r="C2100" s="16" t="s">
        <v>3188</v>
      </c>
      <c r="D2100" s="16" t="s">
        <v>21</v>
      </c>
      <c r="E2100" s="16" t="s">
        <v>9</v>
      </c>
      <c r="F2100" s="16" t="s">
        <v>3184</v>
      </c>
      <c r="G2100" s="16" t="s">
        <v>8802</v>
      </c>
      <c r="H2100" s="19">
        <v>43567.741087962961</v>
      </c>
      <c r="I2100" s="19">
        <v>43575.5</v>
      </c>
      <c r="J2100" s="20">
        <v>3.7404166666666665</v>
      </c>
    </row>
    <row r="2101" spans="1:10" x14ac:dyDescent="0.25">
      <c r="A2101" s="16" t="s">
        <v>10871</v>
      </c>
      <c r="B2101" s="16" t="s">
        <v>300</v>
      </c>
      <c r="C2101" s="16" t="s">
        <v>3188</v>
      </c>
      <c r="D2101" s="16" t="s">
        <v>20</v>
      </c>
      <c r="E2101" s="16" t="s">
        <v>14</v>
      </c>
      <c r="F2101" s="16" t="s">
        <v>3180</v>
      </c>
      <c r="G2101" s="16" t="s">
        <v>8802</v>
      </c>
      <c r="H2101" s="19">
        <v>43567.587696759256</v>
      </c>
      <c r="I2101" s="19">
        <v>43575.5</v>
      </c>
      <c r="J2101" s="20">
        <v>3.7404166666666665</v>
      </c>
    </row>
    <row r="2102" spans="1:10" x14ac:dyDescent="0.25">
      <c r="A2102" s="16" t="s">
        <v>10872</v>
      </c>
      <c r="B2102" s="16" t="s">
        <v>340</v>
      </c>
      <c r="C2102" s="16" t="s">
        <v>3188</v>
      </c>
      <c r="D2102" s="16" t="s">
        <v>31</v>
      </c>
      <c r="E2102" s="16" t="s">
        <v>22</v>
      </c>
      <c r="F2102" s="16" t="s">
        <v>3182</v>
      </c>
      <c r="G2102" s="16" t="s">
        <v>8802</v>
      </c>
      <c r="H2102" s="19">
        <v>43567.745821759258</v>
      </c>
      <c r="I2102" s="19">
        <v>43575.5</v>
      </c>
      <c r="J2102" s="20">
        <v>3.7404166666666665</v>
      </c>
    </row>
    <row r="2103" spans="1:10" x14ac:dyDescent="0.25">
      <c r="A2103" s="16" t="s">
        <v>10873</v>
      </c>
      <c r="B2103" s="16" t="s">
        <v>302</v>
      </c>
      <c r="C2103" s="16" t="s">
        <v>3163</v>
      </c>
      <c r="D2103" s="16" t="s">
        <v>20</v>
      </c>
      <c r="E2103" s="16" t="s">
        <v>14</v>
      </c>
      <c r="F2103" s="16" t="s">
        <v>3180</v>
      </c>
      <c r="G2103" s="16" t="s">
        <v>8802</v>
      </c>
      <c r="H2103" s="19">
        <v>43567.593657407408</v>
      </c>
      <c r="I2103" s="19">
        <v>43575.5</v>
      </c>
      <c r="J2103" s="20">
        <v>3.7404166666666665</v>
      </c>
    </row>
    <row r="2104" spans="1:10" x14ac:dyDescent="0.25">
      <c r="A2104" s="16" t="s">
        <v>10874</v>
      </c>
      <c r="B2104" s="16" t="s">
        <v>3513</v>
      </c>
      <c r="C2104" s="16" t="s">
        <v>3188</v>
      </c>
      <c r="D2104" s="16" t="s">
        <v>30</v>
      </c>
      <c r="E2104" s="16" t="s">
        <v>23</v>
      </c>
      <c r="F2104" s="16" t="s">
        <v>3183</v>
      </c>
      <c r="G2104" s="16" t="s">
        <v>8802</v>
      </c>
      <c r="H2104" s="19">
        <v>43567.51462962963</v>
      </c>
      <c r="I2104" s="19">
        <v>43575.5</v>
      </c>
      <c r="J2104" s="20">
        <v>3.7404166666666665</v>
      </c>
    </row>
    <row r="2105" spans="1:10" x14ac:dyDescent="0.25">
      <c r="A2105" s="16" t="s">
        <v>10875</v>
      </c>
      <c r="B2105" s="16" t="s">
        <v>483</v>
      </c>
      <c r="C2105" s="16" t="s">
        <v>3163</v>
      </c>
      <c r="D2105" s="16" t="s">
        <v>19</v>
      </c>
      <c r="E2105" s="16" t="s">
        <v>27</v>
      </c>
      <c r="F2105" s="16" t="s">
        <v>3182</v>
      </c>
      <c r="G2105" s="16" t="s">
        <v>8802</v>
      </c>
      <c r="H2105" s="19">
        <v>43567.615752314814</v>
      </c>
      <c r="I2105" s="19">
        <v>43575.5</v>
      </c>
      <c r="J2105" s="20">
        <v>3.7404166666666665</v>
      </c>
    </row>
    <row r="2106" spans="1:10" x14ac:dyDescent="0.25">
      <c r="A2106" s="16" t="s">
        <v>10876</v>
      </c>
      <c r="B2106" s="16" t="s">
        <v>523</v>
      </c>
      <c r="C2106" s="16" t="s">
        <v>3188</v>
      </c>
      <c r="D2106" s="16" t="s">
        <v>31</v>
      </c>
      <c r="E2106" s="16" t="s">
        <v>14</v>
      </c>
      <c r="F2106" s="16" t="s">
        <v>3180</v>
      </c>
      <c r="G2106" s="16" t="s">
        <v>8802</v>
      </c>
      <c r="H2106" s="19">
        <v>43567.74795138889</v>
      </c>
      <c r="I2106" s="19">
        <v>43575.5</v>
      </c>
      <c r="J2106" s="20">
        <v>3.7404166666666665</v>
      </c>
    </row>
    <row r="2107" spans="1:10" x14ac:dyDescent="0.25">
      <c r="A2107" s="16" t="s">
        <v>10877</v>
      </c>
      <c r="B2107" s="16" t="s">
        <v>471</v>
      </c>
      <c r="C2107" s="16" t="s">
        <v>3163</v>
      </c>
      <c r="D2107" s="16" t="s">
        <v>31</v>
      </c>
      <c r="E2107" s="16" t="s">
        <v>8</v>
      </c>
      <c r="F2107" s="16" t="s">
        <v>3180</v>
      </c>
      <c r="G2107" s="16" t="s">
        <v>8802</v>
      </c>
      <c r="H2107" s="19">
        <v>43567.620034722226</v>
      </c>
      <c r="I2107" s="19">
        <v>43575.5</v>
      </c>
      <c r="J2107" s="20">
        <v>3.7404166666666665</v>
      </c>
    </row>
    <row r="2108" spans="1:10" x14ac:dyDescent="0.25">
      <c r="A2108" s="16" t="s">
        <v>10878</v>
      </c>
      <c r="B2108" s="16" t="s">
        <v>492</v>
      </c>
      <c r="C2108" s="16" t="s">
        <v>3188</v>
      </c>
      <c r="D2108" s="16" t="s">
        <v>29</v>
      </c>
      <c r="E2108" s="16" t="s">
        <v>24</v>
      </c>
      <c r="F2108" s="16" t="s">
        <v>3183</v>
      </c>
      <c r="G2108" s="16" t="s">
        <v>8802</v>
      </c>
      <c r="H2108" s="19">
        <v>43567.515324074076</v>
      </c>
      <c r="I2108" s="19">
        <v>43575.5</v>
      </c>
      <c r="J2108" s="20">
        <v>3.7404166666666665</v>
      </c>
    </row>
    <row r="2109" spans="1:10" x14ac:dyDescent="0.25">
      <c r="A2109" s="16" t="s">
        <v>10879</v>
      </c>
      <c r="B2109" s="16" t="s">
        <v>500</v>
      </c>
      <c r="C2109" s="16" t="s">
        <v>3163</v>
      </c>
      <c r="D2109" s="16" t="s">
        <v>32</v>
      </c>
      <c r="E2109" s="16" t="s">
        <v>14</v>
      </c>
      <c r="F2109" s="16" t="s">
        <v>3180</v>
      </c>
      <c r="G2109" s="16" t="s">
        <v>8802</v>
      </c>
      <c r="H2109" s="19">
        <v>43567.62158564815</v>
      </c>
      <c r="I2109" s="19">
        <v>43575.5</v>
      </c>
      <c r="J2109" s="20">
        <v>3.7404166666666665</v>
      </c>
    </row>
    <row r="2110" spans="1:10" x14ac:dyDescent="0.25">
      <c r="A2110" s="16" t="s">
        <v>10880</v>
      </c>
      <c r="B2110" s="16" t="s">
        <v>348</v>
      </c>
      <c r="C2110" s="16" t="s">
        <v>3188</v>
      </c>
      <c r="D2110" s="16" t="s">
        <v>21</v>
      </c>
      <c r="E2110" s="16" t="s">
        <v>9</v>
      </c>
      <c r="F2110" s="16" t="s">
        <v>3184</v>
      </c>
      <c r="G2110" s="16" t="s">
        <v>8802</v>
      </c>
      <c r="H2110" s="19">
        <v>43567.515729166669</v>
      </c>
      <c r="I2110" s="19">
        <v>43575.5</v>
      </c>
      <c r="J2110" s="20">
        <v>3.7404166666666665</v>
      </c>
    </row>
    <row r="2111" spans="1:10" x14ac:dyDescent="0.25">
      <c r="A2111" s="16" t="s">
        <v>10881</v>
      </c>
      <c r="B2111" s="16" t="s">
        <v>138</v>
      </c>
      <c r="C2111" s="16" t="s">
        <v>3188</v>
      </c>
      <c r="D2111" s="16" t="s">
        <v>31</v>
      </c>
      <c r="E2111" s="16" t="s">
        <v>10</v>
      </c>
      <c r="F2111" s="16" t="s">
        <v>3182</v>
      </c>
      <c r="G2111" s="16" t="s">
        <v>8802</v>
      </c>
      <c r="H2111" s="19">
        <v>43567.635567129626</v>
      </c>
      <c r="I2111" s="19">
        <v>43575.5</v>
      </c>
      <c r="J2111" s="20">
        <v>3.7404166666666665</v>
      </c>
    </row>
    <row r="2112" spans="1:10" x14ac:dyDescent="0.25">
      <c r="A2112" s="16" t="s">
        <v>10882</v>
      </c>
      <c r="B2112" s="16" t="s">
        <v>627</v>
      </c>
      <c r="C2112" s="16" t="s">
        <v>3188</v>
      </c>
      <c r="D2112" s="16" t="s">
        <v>30</v>
      </c>
      <c r="E2112" s="16" t="s">
        <v>24</v>
      </c>
      <c r="F2112" s="16" t="s">
        <v>3183</v>
      </c>
      <c r="G2112" s="16" t="s">
        <v>8802</v>
      </c>
      <c r="H2112" s="19">
        <v>43567.754629629628</v>
      </c>
      <c r="I2112" s="19">
        <v>43575.5</v>
      </c>
      <c r="J2112" s="20">
        <v>3.7404166666666665</v>
      </c>
    </row>
    <row r="2113" spans="1:10" x14ac:dyDescent="0.25">
      <c r="A2113" s="16" t="s">
        <v>10883</v>
      </c>
      <c r="B2113" s="16" t="s">
        <v>81</v>
      </c>
      <c r="C2113" s="16" t="s">
        <v>3188</v>
      </c>
      <c r="D2113" s="16" t="s">
        <v>32</v>
      </c>
      <c r="E2113" s="16" t="s">
        <v>13</v>
      </c>
      <c r="F2113" s="16" t="s">
        <v>3181</v>
      </c>
      <c r="G2113" s="16" t="s">
        <v>8802</v>
      </c>
      <c r="H2113" s="19">
        <v>43567.644421296296</v>
      </c>
      <c r="I2113" s="19">
        <v>43575.5</v>
      </c>
      <c r="J2113" s="20">
        <v>3.7404166666666665</v>
      </c>
    </row>
    <row r="2114" spans="1:10" x14ac:dyDescent="0.25">
      <c r="A2114" s="16" t="s">
        <v>10884</v>
      </c>
      <c r="B2114" s="16" t="s">
        <v>424</v>
      </c>
      <c r="C2114" s="16" t="s">
        <v>3188</v>
      </c>
      <c r="D2114" s="16" t="s">
        <v>7</v>
      </c>
      <c r="E2114" s="16" t="s">
        <v>9</v>
      </c>
      <c r="F2114" s="16" t="s">
        <v>3184</v>
      </c>
      <c r="G2114" s="16" t="s">
        <v>8802</v>
      </c>
      <c r="H2114" s="19">
        <v>43567.754930555559</v>
      </c>
      <c r="I2114" s="19">
        <v>43575.5</v>
      </c>
      <c r="J2114" s="20">
        <v>3.7404166666666665</v>
      </c>
    </row>
    <row r="2115" spans="1:10" x14ac:dyDescent="0.25">
      <c r="A2115" s="16" t="s">
        <v>10885</v>
      </c>
      <c r="B2115" s="16" t="s">
        <v>504</v>
      </c>
      <c r="C2115" s="16" t="s">
        <v>3163</v>
      </c>
      <c r="D2115" s="16" t="s">
        <v>21</v>
      </c>
      <c r="E2115" s="16" t="s">
        <v>8</v>
      </c>
      <c r="F2115" s="16" t="s">
        <v>3180</v>
      </c>
      <c r="G2115" s="16" t="s">
        <v>8802</v>
      </c>
      <c r="H2115" s="19">
        <v>43567.648078703707</v>
      </c>
      <c r="I2115" s="19">
        <v>43575.5</v>
      </c>
      <c r="J2115" s="20">
        <v>3.7404166666666665</v>
      </c>
    </row>
    <row r="2116" spans="1:10" x14ac:dyDescent="0.25">
      <c r="A2116" s="16" t="s">
        <v>10886</v>
      </c>
      <c r="B2116" s="16" t="s">
        <v>206</v>
      </c>
      <c r="C2116" s="16" t="s">
        <v>3188</v>
      </c>
      <c r="D2116" s="16" t="s">
        <v>21</v>
      </c>
      <c r="E2116" s="16" t="s">
        <v>9</v>
      </c>
      <c r="F2116" s="16" t="s">
        <v>3184</v>
      </c>
      <c r="G2116" s="16" t="s">
        <v>8802</v>
      </c>
      <c r="H2116" s="19">
        <v>43567.755439814813</v>
      </c>
      <c r="I2116" s="19">
        <v>43575.5</v>
      </c>
      <c r="J2116" s="20">
        <v>3.7404166666666665</v>
      </c>
    </row>
    <row r="2117" spans="1:10" x14ac:dyDescent="0.25">
      <c r="A2117" s="16" t="s">
        <v>10887</v>
      </c>
      <c r="B2117" s="16" t="s">
        <v>3262</v>
      </c>
      <c r="C2117" s="16" t="s">
        <v>3163</v>
      </c>
      <c r="D2117" s="16" t="s">
        <v>30</v>
      </c>
      <c r="E2117" s="16" t="s">
        <v>38</v>
      </c>
      <c r="F2117" s="16" t="s">
        <v>3182</v>
      </c>
      <c r="G2117" s="16" t="s">
        <v>8802</v>
      </c>
      <c r="H2117" s="19">
        <v>43567.651342592595</v>
      </c>
      <c r="I2117" s="19">
        <v>43575.5</v>
      </c>
      <c r="J2117" s="20">
        <v>3.7404166666666665</v>
      </c>
    </row>
    <row r="2118" spans="1:10" x14ac:dyDescent="0.25">
      <c r="A2118" s="16" t="s">
        <v>10888</v>
      </c>
      <c r="B2118" s="16" t="s">
        <v>567</v>
      </c>
      <c r="C2118" s="16" t="s">
        <v>3188</v>
      </c>
      <c r="D2118" s="16" t="s">
        <v>21</v>
      </c>
      <c r="E2118" s="16" t="s">
        <v>9</v>
      </c>
      <c r="F2118" s="16" t="s">
        <v>3184</v>
      </c>
      <c r="G2118" s="16" t="s">
        <v>8802</v>
      </c>
      <c r="H2118" s="19">
        <v>43567.758148148147</v>
      </c>
      <c r="I2118" s="19">
        <v>43575.5</v>
      </c>
      <c r="J2118" s="20">
        <v>3.7404166666666665</v>
      </c>
    </row>
    <row r="2119" spans="1:10" x14ac:dyDescent="0.25">
      <c r="A2119" s="16" t="s">
        <v>10889</v>
      </c>
      <c r="B2119" s="16" t="s">
        <v>699</v>
      </c>
      <c r="C2119" s="16" t="s">
        <v>3188</v>
      </c>
      <c r="D2119" s="16" t="s">
        <v>31</v>
      </c>
      <c r="E2119" s="16" t="s">
        <v>8</v>
      </c>
      <c r="F2119" s="16" t="s">
        <v>3180</v>
      </c>
      <c r="G2119" s="16" t="s">
        <v>8802</v>
      </c>
      <c r="H2119" s="19">
        <v>43567.655833333331</v>
      </c>
      <c r="I2119" s="19">
        <v>43575.5</v>
      </c>
      <c r="J2119" s="20">
        <v>3.7404166666666665</v>
      </c>
    </row>
    <row r="2120" spans="1:10" x14ac:dyDescent="0.25">
      <c r="A2120" s="16" t="s">
        <v>10890</v>
      </c>
      <c r="B2120" s="16" t="s">
        <v>307</v>
      </c>
      <c r="C2120" s="16" t="s">
        <v>3163</v>
      </c>
      <c r="D2120" s="16" t="s">
        <v>21</v>
      </c>
      <c r="E2120" s="16" t="s">
        <v>9</v>
      </c>
      <c r="F2120" s="16" t="s">
        <v>3184</v>
      </c>
      <c r="G2120" s="16" t="s">
        <v>8802</v>
      </c>
      <c r="H2120" s="19">
        <v>43567.764988425923</v>
      </c>
      <c r="I2120" s="19">
        <v>43575.5</v>
      </c>
      <c r="J2120" s="20">
        <v>3.7404166666666665</v>
      </c>
    </row>
    <row r="2121" spans="1:10" x14ac:dyDescent="0.25">
      <c r="A2121" s="16" t="s">
        <v>10891</v>
      </c>
      <c r="B2121" s="16" t="s">
        <v>416</v>
      </c>
      <c r="C2121" s="16" t="s">
        <v>3188</v>
      </c>
      <c r="D2121" s="16" t="s">
        <v>19</v>
      </c>
      <c r="E2121" s="16" t="s">
        <v>27</v>
      </c>
      <c r="F2121" s="16" t="s">
        <v>3182</v>
      </c>
      <c r="G2121" s="16" t="s">
        <v>8802</v>
      </c>
      <c r="H2121" s="19">
        <v>43567.670775462961</v>
      </c>
      <c r="I2121" s="19">
        <v>43575.5</v>
      </c>
      <c r="J2121" s="20">
        <v>3.7404166666666665</v>
      </c>
    </row>
    <row r="2122" spans="1:10" x14ac:dyDescent="0.25">
      <c r="A2122" s="16" t="s">
        <v>10892</v>
      </c>
      <c r="B2122" s="16" t="s">
        <v>128</v>
      </c>
      <c r="C2122" s="16" t="s">
        <v>3188</v>
      </c>
      <c r="D2122" s="16" t="s">
        <v>21</v>
      </c>
      <c r="E2122" s="16" t="s">
        <v>9</v>
      </c>
      <c r="F2122" s="16" t="s">
        <v>3184</v>
      </c>
      <c r="G2122" s="16" t="s">
        <v>8802</v>
      </c>
      <c r="H2122" s="19">
        <v>43567.767893518518</v>
      </c>
      <c r="I2122" s="19">
        <v>43575.5</v>
      </c>
      <c r="J2122" s="20">
        <v>3.7404166666666665</v>
      </c>
    </row>
    <row r="2123" spans="1:10" x14ac:dyDescent="0.25">
      <c r="A2123" s="16" t="s">
        <v>10893</v>
      </c>
      <c r="B2123" s="16" t="s">
        <v>137</v>
      </c>
      <c r="C2123" s="16" t="s">
        <v>3188</v>
      </c>
      <c r="D2123" s="16" t="s">
        <v>31</v>
      </c>
      <c r="E2123" s="16" t="s">
        <v>22</v>
      </c>
      <c r="F2123" s="16" t="s">
        <v>3182</v>
      </c>
      <c r="G2123" s="16" t="s">
        <v>8802</v>
      </c>
      <c r="H2123" s="19">
        <v>43567.505185185182</v>
      </c>
      <c r="I2123" s="19">
        <v>43575.5</v>
      </c>
      <c r="J2123" s="20">
        <v>3.7404166666666665</v>
      </c>
    </row>
    <row r="2124" spans="1:10" x14ac:dyDescent="0.25">
      <c r="A2124" s="16" t="s">
        <v>10894</v>
      </c>
      <c r="B2124" s="16" t="s">
        <v>459</v>
      </c>
      <c r="C2124" s="16" t="s">
        <v>3188</v>
      </c>
      <c r="D2124" s="16" t="s">
        <v>31</v>
      </c>
      <c r="E2124" s="16" t="s">
        <v>14</v>
      </c>
      <c r="F2124" s="16" t="s">
        <v>3180</v>
      </c>
      <c r="G2124" s="16" t="s">
        <v>8802</v>
      </c>
      <c r="H2124" s="19">
        <v>43567.769571759258</v>
      </c>
      <c r="I2124" s="19">
        <v>43575.5</v>
      </c>
      <c r="J2124" s="20">
        <v>3.7404166666666665</v>
      </c>
    </row>
    <row r="2125" spans="1:10" x14ac:dyDescent="0.25">
      <c r="A2125" s="16" t="s">
        <v>10895</v>
      </c>
      <c r="B2125" s="16" t="s">
        <v>3198</v>
      </c>
      <c r="C2125" s="16" t="s">
        <v>3188</v>
      </c>
      <c r="D2125" s="16" t="s">
        <v>16</v>
      </c>
      <c r="E2125" s="16" t="s">
        <v>23</v>
      </c>
      <c r="F2125" s="16" t="s">
        <v>3183</v>
      </c>
      <c r="G2125" s="16" t="s">
        <v>8802</v>
      </c>
      <c r="H2125" s="19">
        <v>43567.68346064815</v>
      </c>
      <c r="I2125" s="19">
        <v>43575.5</v>
      </c>
      <c r="J2125" s="20">
        <v>3.7404166666666665</v>
      </c>
    </row>
    <row r="2126" spans="1:10" x14ac:dyDescent="0.25">
      <c r="A2126" s="16" t="s">
        <v>10896</v>
      </c>
      <c r="B2126" s="16" t="s">
        <v>366</v>
      </c>
      <c r="C2126" s="16" t="s">
        <v>3188</v>
      </c>
      <c r="D2126" s="16" t="s">
        <v>21</v>
      </c>
      <c r="E2126" s="16" t="s">
        <v>8</v>
      </c>
      <c r="F2126" s="16" t="s">
        <v>3180</v>
      </c>
      <c r="G2126" s="16" t="s">
        <v>8802</v>
      </c>
      <c r="H2126" s="19">
        <v>43567.769988425927</v>
      </c>
      <c r="I2126" s="19">
        <v>43575.5</v>
      </c>
      <c r="J2126" s="20">
        <v>3.7404166666666665</v>
      </c>
    </row>
    <row r="2127" spans="1:10" x14ac:dyDescent="0.25">
      <c r="A2127" s="16" t="s">
        <v>10897</v>
      </c>
      <c r="B2127" s="16" t="s">
        <v>158</v>
      </c>
      <c r="C2127" s="16" t="s">
        <v>3188</v>
      </c>
      <c r="D2127" s="16" t="s">
        <v>21</v>
      </c>
      <c r="E2127" s="16" t="s">
        <v>14</v>
      </c>
      <c r="F2127" s="16" t="s">
        <v>3180</v>
      </c>
      <c r="G2127" s="16" t="s">
        <v>8802</v>
      </c>
      <c r="H2127" s="19">
        <v>43567.692754629628</v>
      </c>
      <c r="I2127" s="19">
        <v>43575.5</v>
      </c>
      <c r="J2127" s="20">
        <v>3.7404166666666665</v>
      </c>
    </row>
    <row r="2128" spans="1:10" x14ac:dyDescent="0.25">
      <c r="A2128" s="16" t="s">
        <v>10898</v>
      </c>
      <c r="B2128" s="16" t="s">
        <v>359</v>
      </c>
      <c r="C2128" s="16" t="s">
        <v>3188</v>
      </c>
      <c r="D2128" s="16" t="s">
        <v>20</v>
      </c>
      <c r="E2128" s="16" t="s">
        <v>14</v>
      </c>
      <c r="F2128" s="16" t="s">
        <v>3180</v>
      </c>
      <c r="G2128" s="16" t="s">
        <v>8802</v>
      </c>
      <c r="H2128" s="19">
        <v>43567.775324074071</v>
      </c>
      <c r="I2128" s="19">
        <v>43575.5</v>
      </c>
      <c r="J2128" s="20">
        <v>3.7404166666666665</v>
      </c>
    </row>
    <row r="2129" spans="1:10" x14ac:dyDescent="0.25">
      <c r="A2129" s="16" t="s">
        <v>10899</v>
      </c>
      <c r="B2129" s="16" t="s">
        <v>227</v>
      </c>
      <c r="C2129" s="16" t="s">
        <v>3161</v>
      </c>
      <c r="D2129" s="16" t="s">
        <v>31</v>
      </c>
      <c r="E2129" s="16" t="s">
        <v>8</v>
      </c>
      <c r="F2129" s="16" t="s">
        <v>3180</v>
      </c>
      <c r="G2129" s="16" t="s">
        <v>8802</v>
      </c>
      <c r="H2129" s="19">
        <v>43569.459519675933</v>
      </c>
      <c r="I2129" s="19">
        <v>43574</v>
      </c>
      <c r="J2129" s="20">
        <v>3.7404166666666665</v>
      </c>
    </row>
    <row r="2130" spans="1:10" x14ac:dyDescent="0.25">
      <c r="A2130" s="16" t="s">
        <v>10900</v>
      </c>
      <c r="B2130" s="16" t="s">
        <v>194</v>
      </c>
      <c r="C2130" s="16" t="s">
        <v>3163</v>
      </c>
      <c r="D2130" s="16" t="s">
        <v>21</v>
      </c>
      <c r="E2130" s="16" t="s">
        <v>8</v>
      </c>
      <c r="F2130" s="16" t="s">
        <v>3180</v>
      </c>
      <c r="G2130" s="16" t="s">
        <v>8802</v>
      </c>
      <c r="H2130" s="19">
        <v>43567.775833333333</v>
      </c>
      <c r="I2130" s="19">
        <v>43575.5</v>
      </c>
      <c r="J2130" s="20">
        <v>3.7404166666666665</v>
      </c>
    </row>
    <row r="2131" spans="1:10" x14ac:dyDescent="0.25">
      <c r="A2131" s="16" t="s">
        <v>10901</v>
      </c>
      <c r="B2131" s="16" t="s">
        <v>458</v>
      </c>
      <c r="C2131" s="16" t="s">
        <v>3188</v>
      </c>
      <c r="D2131" s="16" t="s">
        <v>31</v>
      </c>
      <c r="E2131" s="16" t="s">
        <v>22</v>
      </c>
      <c r="F2131" s="16" t="s">
        <v>3182</v>
      </c>
      <c r="G2131" s="16" t="s">
        <v>8802</v>
      </c>
      <c r="H2131" s="19">
        <v>43567.516504629632</v>
      </c>
      <c r="I2131" s="19">
        <v>43575</v>
      </c>
      <c r="J2131" s="20">
        <v>3.7404166666666665</v>
      </c>
    </row>
    <row r="2132" spans="1:10" x14ac:dyDescent="0.25">
      <c r="A2132" s="16" t="s">
        <v>10902</v>
      </c>
      <c r="B2132" s="16" t="s">
        <v>348</v>
      </c>
      <c r="C2132" s="16" t="s">
        <v>3163</v>
      </c>
      <c r="D2132" s="16" t="s">
        <v>7</v>
      </c>
      <c r="E2132" s="16" t="s">
        <v>9</v>
      </c>
      <c r="F2132" s="16" t="s">
        <v>3184</v>
      </c>
      <c r="G2132" s="16" t="s">
        <v>8802</v>
      </c>
      <c r="H2132" s="19">
        <v>43567.775925925926</v>
      </c>
      <c r="I2132" s="19">
        <v>43575.5</v>
      </c>
      <c r="J2132" s="20">
        <v>3.7404166666666665</v>
      </c>
    </row>
    <row r="2133" spans="1:10" x14ac:dyDescent="0.25">
      <c r="A2133" s="16" t="s">
        <v>10903</v>
      </c>
      <c r="B2133" s="16" t="s">
        <v>138</v>
      </c>
      <c r="C2133" s="16" t="s">
        <v>3188</v>
      </c>
      <c r="D2133" s="16" t="s">
        <v>21</v>
      </c>
      <c r="E2133" s="16" t="s">
        <v>10</v>
      </c>
      <c r="F2133" s="16" t="s">
        <v>3182</v>
      </c>
      <c r="G2133" s="16" t="s">
        <v>8802</v>
      </c>
      <c r="H2133" s="19">
        <v>43567.509664351855</v>
      </c>
      <c r="I2133" s="19">
        <v>43575.5</v>
      </c>
      <c r="J2133" s="20">
        <v>3.7404166666666665</v>
      </c>
    </row>
    <row r="2134" spans="1:10" x14ac:dyDescent="0.25">
      <c r="A2134" s="16" t="s">
        <v>10904</v>
      </c>
      <c r="B2134" s="16" t="s">
        <v>285</v>
      </c>
      <c r="C2134" s="16" t="s">
        <v>3163</v>
      </c>
      <c r="D2134" s="16" t="s">
        <v>31</v>
      </c>
      <c r="E2134" s="16" t="s">
        <v>10</v>
      </c>
      <c r="F2134" s="16" t="s">
        <v>3182</v>
      </c>
      <c r="G2134" s="16" t="s">
        <v>8802</v>
      </c>
      <c r="H2134" s="19">
        <v>43567.779768518521</v>
      </c>
      <c r="I2134" s="19">
        <v>43575.5</v>
      </c>
      <c r="J2134" s="20">
        <v>3.7404166666666665</v>
      </c>
    </row>
    <row r="2135" spans="1:10" x14ac:dyDescent="0.25">
      <c r="A2135" s="16" t="s">
        <v>10905</v>
      </c>
      <c r="B2135" s="16" t="s">
        <v>303</v>
      </c>
      <c r="C2135" s="16" t="s">
        <v>3188</v>
      </c>
      <c r="D2135" s="16" t="s">
        <v>21</v>
      </c>
      <c r="E2135" s="16" t="s">
        <v>10</v>
      </c>
      <c r="F2135" s="16" t="s">
        <v>3182</v>
      </c>
      <c r="G2135" s="16" t="s">
        <v>8802</v>
      </c>
      <c r="H2135" s="19">
        <v>43567.707071759258</v>
      </c>
      <c r="I2135" s="19">
        <v>43575.5</v>
      </c>
      <c r="J2135" s="20">
        <v>3.7404166666666665</v>
      </c>
    </row>
    <row r="2136" spans="1:10" x14ac:dyDescent="0.25">
      <c r="A2136" s="16" t="s">
        <v>10906</v>
      </c>
      <c r="B2136" s="16" t="s">
        <v>3535</v>
      </c>
      <c r="C2136" s="16" t="s">
        <v>3188</v>
      </c>
      <c r="D2136" s="16" t="s">
        <v>30</v>
      </c>
      <c r="E2136" s="16" t="s">
        <v>23</v>
      </c>
      <c r="F2136" s="16" t="s">
        <v>3183</v>
      </c>
      <c r="G2136" s="16" t="s">
        <v>8802</v>
      </c>
      <c r="H2136" s="19">
        <v>43567.780370370368</v>
      </c>
      <c r="I2136" s="19">
        <v>43575.5</v>
      </c>
      <c r="J2136" s="20">
        <v>3.7404166666666665</v>
      </c>
    </row>
    <row r="2137" spans="1:10" x14ac:dyDescent="0.25">
      <c r="A2137" s="16" t="s">
        <v>10907</v>
      </c>
      <c r="B2137" s="16" t="s">
        <v>3555</v>
      </c>
      <c r="C2137" s="16" t="s">
        <v>3188</v>
      </c>
      <c r="D2137" s="16" t="s">
        <v>42</v>
      </c>
      <c r="E2137" s="16" t="s">
        <v>23</v>
      </c>
      <c r="F2137" s="16" t="s">
        <v>3183</v>
      </c>
      <c r="G2137" s="16" t="s">
        <v>8802</v>
      </c>
      <c r="H2137" s="19">
        <v>43567.710069444445</v>
      </c>
      <c r="I2137" s="19">
        <v>43575.5</v>
      </c>
      <c r="J2137" s="20">
        <v>3.7404166666666665</v>
      </c>
    </row>
    <row r="2138" spans="1:10" x14ac:dyDescent="0.25">
      <c r="A2138" s="16" t="s">
        <v>10908</v>
      </c>
      <c r="B2138" s="16" t="s">
        <v>142</v>
      </c>
      <c r="C2138" s="16" t="s">
        <v>3188</v>
      </c>
      <c r="D2138" s="16" t="s">
        <v>21</v>
      </c>
      <c r="E2138" s="16" t="s">
        <v>27</v>
      </c>
      <c r="F2138" s="16" t="s">
        <v>3182</v>
      </c>
      <c r="G2138" s="16" t="s">
        <v>8802</v>
      </c>
      <c r="H2138" s="19">
        <v>43567.516562500001</v>
      </c>
      <c r="I2138" s="19">
        <v>43575.5</v>
      </c>
      <c r="J2138" s="20">
        <v>3.7404166666666665</v>
      </c>
    </row>
    <row r="2139" spans="1:10" x14ac:dyDescent="0.25">
      <c r="A2139" s="16" t="s">
        <v>10909</v>
      </c>
      <c r="B2139" s="16" t="s">
        <v>670</v>
      </c>
      <c r="C2139" s="16" t="s">
        <v>3163</v>
      </c>
      <c r="D2139" s="16" t="s">
        <v>7</v>
      </c>
      <c r="E2139" s="16" t="s">
        <v>10</v>
      </c>
      <c r="F2139" s="16" t="s">
        <v>3182</v>
      </c>
      <c r="G2139" s="16" t="s">
        <v>8802</v>
      </c>
      <c r="H2139" s="19">
        <v>43567.714270833334</v>
      </c>
      <c r="I2139" s="19">
        <v>43575.5</v>
      </c>
      <c r="J2139" s="20">
        <v>3.7404166666666665</v>
      </c>
    </row>
    <row r="2140" spans="1:10" x14ac:dyDescent="0.25">
      <c r="A2140" s="16" t="s">
        <v>10910</v>
      </c>
      <c r="B2140" s="16" t="s">
        <v>3344</v>
      </c>
      <c r="C2140" s="16" t="s">
        <v>3188</v>
      </c>
      <c r="D2140" s="16" t="s">
        <v>42</v>
      </c>
      <c r="E2140" s="16" t="s">
        <v>23</v>
      </c>
      <c r="F2140" s="16" t="s">
        <v>3183</v>
      </c>
      <c r="G2140" s="16" t="s">
        <v>8802</v>
      </c>
      <c r="H2140" s="19">
        <v>43567.784432870372</v>
      </c>
      <c r="I2140" s="19">
        <v>43575.5</v>
      </c>
      <c r="J2140" s="20">
        <v>3.7404166666666665</v>
      </c>
    </row>
    <row r="2141" spans="1:10" x14ac:dyDescent="0.25">
      <c r="A2141" s="16" t="s">
        <v>10911</v>
      </c>
      <c r="B2141" s="16" t="s">
        <v>369</v>
      </c>
      <c r="C2141" s="16" t="s">
        <v>3188</v>
      </c>
      <c r="D2141" s="16" t="s">
        <v>20</v>
      </c>
      <c r="E2141" s="16" t="s">
        <v>14</v>
      </c>
      <c r="F2141" s="16" t="s">
        <v>3180</v>
      </c>
      <c r="G2141" s="16" t="s">
        <v>8802</v>
      </c>
      <c r="H2141" s="19">
        <v>43567.721678240741</v>
      </c>
      <c r="I2141" s="19">
        <v>43575.5</v>
      </c>
      <c r="J2141" s="20">
        <v>3.7404166666666665</v>
      </c>
    </row>
    <row r="2142" spans="1:10" x14ac:dyDescent="0.25">
      <c r="A2142" s="16" t="s">
        <v>10912</v>
      </c>
      <c r="B2142" s="16" t="s">
        <v>101</v>
      </c>
      <c r="C2142" s="16" t="s">
        <v>3188</v>
      </c>
      <c r="D2142" s="16" t="s">
        <v>32</v>
      </c>
      <c r="E2142" s="16" t="s">
        <v>13</v>
      </c>
      <c r="F2142" s="16" t="s">
        <v>3181</v>
      </c>
      <c r="G2142" s="16" t="s">
        <v>8802</v>
      </c>
      <c r="H2142" s="19">
        <v>43567.793078703704</v>
      </c>
      <c r="I2142" s="19">
        <v>43575.5</v>
      </c>
      <c r="J2142" s="20">
        <v>3.7404166666666665</v>
      </c>
    </row>
    <row r="2143" spans="1:10" x14ac:dyDescent="0.25">
      <c r="A2143" s="16" t="s">
        <v>10913</v>
      </c>
      <c r="B2143" s="16" t="s">
        <v>443</v>
      </c>
      <c r="C2143" s="16" t="s">
        <v>3188</v>
      </c>
      <c r="D2143" s="16" t="s">
        <v>31</v>
      </c>
      <c r="E2143" s="16" t="s">
        <v>14</v>
      </c>
      <c r="F2143" s="16" t="s">
        <v>3180</v>
      </c>
      <c r="G2143" s="16" t="s">
        <v>8802</v>
      </c>
      <c r="H2143" s="19">
        <v>43567.72351851852</v>
      </c>
      <c r="I2143" s="19">
        <v>43575.5</v>
      </c>
      <c r="J2143" s="20">
        <v>3.7404166666666665</v>
      </c>
    </row>
    <row r="2144" spans="1:10" x14ac:dyDescent="0.25">
      <c r="A2144" s="16" t="s">
        <v>10914</v>
      </c>
      <c r="B2144" s="16" t="s">
        <v>3210</v>
      </c>
      <c r="C2144" s="16" t="s">
        <v>3163</v>
      </c>
      <c r="D2144" s="16" t="s">
        <v>30</v>
      </c>
      <c r="E2144" s="16" t="s">
        <v>23</v>
      </c>
      <c r="F2144" s="16" t="s">
        <v>3183</v>
      </c>
      <c r="G2144" s="16" t="s">
        <v>8802</v>
      </c>
      <c r="H2144" s="19">
        <v>43567.793796296297</v>
      </c>
      <c r="I2144" s="19">
        <v>43575.5</v>
      </c>
      <c r="J2144" s="20">
        <v>3.7404166666666665</v>
      </c>
    </row>
    <row r="2145" spans="1:10" x14ac:dyDescent="0.25">
      <c r="A2145" s="16" t="s">
        <v>10915</v>
      </c>
      <c r="B2145" s="16" t="s">
        <v>345</v>
      </c>
      <c r="C2145" s="16" t="s">
        <v>3188</v>
      </c>
      <c r="D2145" s="16" t="s">
        <v>31</v>
      </c>
      <c r="E2145" s="16" t="s">
        <v>27</v>
      </c>
      <c r="F2145" s="16" t="s">
        <v>3182</v>
      </c>
      <c r="G2145" s="16" t="s">
        <v>8802</v>
      </c>
      <c r="H2145" s="19">
        <v>43567.549791666665</v>
      </c>
      <c r="I2145" s="19">
        <v>43575.5</v>
      </c>
      <c r="J2145" s="20">
        <v>3.7404166666666665</v>
      </c>
    </row>
    <row r="2146" spans="1:10" x14ac:dyDescent="0.25">
      <c r="A2146" s="16" t="s">
        <v>10916</v>
      </c>
      <c r="B2146" s="16" t="s">
        <v>578</v>
      </c>
      <c r="C2146" s="16" t="s">
        <v>3188</v>
      </c>
      <c r="D2146" s="16" t="s">
        <v>16</v>
      </c>
      <c r="E2146" s="16" t="s">
        <v>35</v>
      </c>
      <c r="F2146" s="16" t="s">
        <v>3183</v>
      </c>
      <c r="G2146" s="16" t="s">
        <v>8802</v>
      </c>
      <c r="H2146" s="19">
        <v>43567.794756944444</v>
      </c>
      <c r="I2146" s="19">
        <v>43575.5</v>
      </c>
      <c r="J2146" s="20">
        <v>3.7404166666666665</v>
      </c>
    </row>
    <row r="2147" spans="1:10" x14ac:dyDescent="0.25">
      <c r="A2147" s="16" t="s">
        <v>10917</v>
      </c>
      <c r="B2147" s="16" t="s">
        <v>3527</v>
      </c>
      <c r="C2147" s="16" t="s">
        <v>3188</v>
      </c>
      <c r="D2147" s="16" t="s">
        <v>42</v>
      </c>
      <c r="E2147" s="16" t="s">
        <v>38</v>
      </c>
      <c r="F2147" s="16" t="s">
        <v>3182</v>
      </c>
      <c r="G2147" s="16" t="s">
        <v>8802</v>
      </c>
      <c r="H2147" s="19">
        <v>43567.552754629629</v>
      </c>
      <c r="I2147" s="19">
        <v>43575.5</v>
      </c>
      <c r="J2147" s="20">
        <v>3.7404166666666665</v>
      </c>
    </row>
    <row r="2148" spans="1:10" x14ac:dyDescent="0.25">
      <c r="A2148" s="16" t="s">
        <v>10918</v>
      </c>
      <c r="B2148" s="16" t="s">
        <v>639</v>
      </c>
      <c r="C2148" s="16" t="s">
        <v>3188</v>
      </c>
      <c r="D2148" s="16" t="s">
        <v>31</v>
      </c>
      <c r="E2148" s="16" t="s">
        <v>9</v>
      </c>
      <c r="F2148" s="16" t="s">
        <v>3184</v>
      </c>
      <c r="G2148" s="16" t="s">
        <v>8802</v>
      </c>
      <c r="H2148" s="19">
        <v>43567.80232638889</v>
      </c>
      <c r="I2148" s="19">
        <v>43575.5</v>
      </c>
      <c r="J2148" s="20">
        <v>3.7404166666666665</v>
      </c>
    </row>
    <row r="2149" spans="1:10" x14ac:dyDescent="0.25">
      <c r="A2149" s="16" t="s">
        <v>10919</v>
      </c>
      <c r="B2149" s="16" t="s">
        <v>230</v>
      </c>
      <c r="C2149" s="16" t="s">
        <v>3188</v>
      </c>
      <c r="D2149" s="16" t="s">
        <v>31</v>
      </c>
      <c r="E2149" s="16" t="s">
        <v>10</v>
      </c>
      <c r="F2149" s="16" t="s">
        <v>3182</v>
      </c>
      <c r="G2149" s="16" t="s">
        <v>8802</v>
      </c>
      <c r="H2149" s="19">
        <v>43567.50068287037</v>
      </c>
      <c r="I2149" s="19">
        <v>43575.5</v>
      </c>
      <c r="J2149" s="20">
        <v>3.7404166666666665</v>
      </c>
    </row>
    <row r="2150" spans="1:10" x14ac:dyDescent="0.25">
      <c r="A2150" s="16" t="s">
        <v>10920</v>
      </c>
      <c r="B2150" s="16" t="s">
        <v>312</v>
      </c>
      <c r="C2150" s="16" t="s">
        <v>3188</v>
      </c>
      <c r="D2150" s="16" t="s">
        <v>21</v>
      </c>
      <c r="E2150" s="16" t="s">
        <v>14</v>
      </c>
      <c r="F2150" s="16" t="s">
        <v>3180</v>
      </c>
      <c r="G2150" s="16" t="s">
        <v>8802</v>
      </c>
      <c r="H2150" s="19">
        <v>43567.802743055552</v>
      </c>
      <c r="I2150" s="19">
        <v>43575.5</v>
      </c>
      <c r="J2150" s="20">
        <v>3.7404166666666665</v>
      </c>
    </row>
    <row r="2151" spans="1:10" x14ac:dyDescent="0.25">
      <c r="A2151" s="16" t="s">
        <v>10921</v>
      </c>
      <c r="B2151" s="16" t="s">
        <v>549</v>
      </c>
      <c r="C2151" s="16" t="s">
        <v>3188</v>
      </c>
      <c r="D2151" s="16" t="s">
        <v>31</v>
      </c>
      <c r="E2151" s="16" t="s">
        <v>22</v>
      </c>
      <c r="F2151" s="16" t="s">
        <v>3182</v>
      </c>
      <c r="G2151" s="16" t="s">
        <v>8802</v>
      </c>
      <c r="H2151" s="19">
        <v>43567.50309027778</v>
      </c>
      <c r="I2151" s="19">
        <v>43575.5</v>
      </c>
      <c r="J2151" s="20">
        <v>3.7404166666666665</v>
      </c>
    </row>
    <row r="2152" spans="1:10" x14ac:dyDescent="0.25">
      <c r="A2152" s="16" t="s">
        <v>10922</v>
      </c>
      <c r="B2152" s="16" t="s">
        <v>374</v>
      </c>
      <c r="C2152" s="16" t="s">
        <v>3188</v>
      </c>
      <c r="D2152" s="16" t="s">
        <v>31</v>
      </c>
      <c r="E2152" s="16" t="s">
        <v>10</v>
      </c>
      <c r="F2152" s="16" t="s">
        <v>3182</v>
      </c>
      <c r="G2152" s="16" t="s">
        <v>8802</v>
      </c>
      <c r="H2152" s="19">
        <v>43567.423522376543</v>
      </c>
      <c r="I2152" s="19">
        <v>43574.833333333336</v>
      </c>
      <c r="J2152" s="20">
        <v>3.7404166666666665</v>
      </c>
    </row>
    <row r="2153" spans="1:10" x14ac:dyDescent="0.25">
      <c r="A2153" s="16" t="s">
        <v>10923</v>
      </c>
      <c r="B2153" s="16" t="s">
        <v>3491</v>
      </c>
      <c r="C2153" s="16" t="s">
        <v>3188</v>
      </c>
      <c r="D2153" s="16" t="s">
        <v>42</v>
      </c>
      <c r="E2153" s="16" t="s">
        <v>23</v>
      </c>
      <c r="F2153" s="16" t="s">
        <v>3183</v>
      </c>
      <c r="G2153" s="16" t="s">
        <v>8802</v>
      </c>
      <c r="H2153" s="19">
        <v>43567.588796296295</v>
      </c>
      <c r="I2153" s="19">
        <v>43575.5</v>
      </c>
      <c r="J2153" s="20">
        <v>3.7404166666666665</v>
      </c>
    </row>
    <row r="2154" spans="1:10" x14ac:dyDescent="0.25">
      <c r="A2154" s="16" t="s">
        <v>10924</v>
      </c>
      <c r="B2154" s="16" t="s">
        <v>3482</v>
      </c>
      <c r="C2154" s="16" t="s">
        <v>3163</v>
      </c>
      <c r="D2154" s="16" t="s">
        <v>29</v>
      </c>
      <c r="E2154" s="16" t="s">
        <v>38</v>
      </c>
      <c r="F2154" s="16" t="s">
        <v>3182</v>
      </c>
      <c r="G2154" s="16" t="s">
        <v>8802</v>
      </c>
      <c r="H2154" s="19">
        <v>43567.815578703703</v>
      </c>
      <c r="I2154" s="19">
        <v>43575.5</v>
      </c>
      <c r="J2154" s="20">
        <v>3.7404166666666665</v>
      </c>
    </row>
    <row r="2155" spans="1:10" x14ac:dyDescent="0.25">
      <c r="A2155" s="16" t="s">
        <v>10925</v>
      </c>
      <c r="B2155" s="16" t="s">
        <v>175</v>
      </c>
      <c r="C2155" s="16" t="s">
        <v>3163</v>
      </c>
      <c r="D2155" s="16" t="s">
        <v>21</v>
      </c>
      <c r="E2155" s="16" t="s">
        <v>9</v>
      </c>
      <c r="F2155" s="16" t="s">
        <v>3184</v>
      </c>
      <c r="G2155" s="16" t="s">
        <v>8802</v>
      </c>
      <c r="H2155" s="19">
        <v>43567.617361111108</v>
      </c>
      <c r="I2155" s="19">
        <v>43575.5</v>
      </c>
      <c r="J2155" s="20">
        <v>3.7404166666666665</v>
      </c>
    </row>
    <row r="2156" spans="1:10" x14ac:dyDescent="0.25">
      <c r="A2156" s="16" t="s">
        <v>10926</v>
      </c>
      <c r="B2156" s="16" t="s">
        <v>220</v>
      </c>
      <c r="C2156" s="16" t="s">
        <v>3188</v>
      </c>
      <c r="D2156" s="16" t="s">
        <v>21</v>
      </c>
      <c r="E2156" s="16" t="s">
        <v>9</v>
      </c>
      <c r="F2156" s="16" t="s">
        <v>3184</v>
      </c>
      <c r="G2156" s="16" t="s">
        <v>8802</v>
      </c>
      <c r="H2156" s="19">
        <v>43567.816504629627</v>
      </c>
      <c r="I2156" s="19">
        <v>43575.5</v>
      </c>
      <c r="J2156" s="20">
        <v>3.7404166666666665</v>
      </c>
    </row>
    <row r="2157" spans="1:10" x14ac:dyDescent="0.25">
      <c r="A2157" s="16" t="s">
        <v>10927</v>
      </c>
      <c r="B2157" s="16" t="s">
        <v>200</v>
      </c>
      <c r="C2157" s="16" t="s">
        <v>3163</v>
      </c>
      <c r="D2157" s="16" t="s">
        <v>21</v>
      </c>
      <c r="E2157" s="16" t="s">
        <v>14</v>
      </c>
      <c r="F2157" s="16" t="s">
        <v>3180</v>
      </c>
      <c r="G2157" s="16" t="s">
        <v>8802</v>
      </c>
      <c r="H2157" s="19">
        <v>43567.625949074078</v>
      </c>
      <c r="I2157" s="19">
        <v>43575.5</v>
      </c>
      <c r="J2157" s="20">
        <v>3.7404166666666665</v>
      </c>
    </row>
    <row r="2158" spans="1:10" x14ac:dyDescent="0.25">
      <c r="A2158" s="16" t="s">
        <v>10928</v>
      </c>
      <c r="B2158" s="16" t="s">
        <v>3569</v>
      </c>
      <c r="C2158" s="16" t="s">
        <v>3188</v>
      </c>
      <c r="D2158" s="16" t="s">
        <v>42</v>
      </c>
      <c r="E2158" s="16" t="s">
        <v>38</v>
      </c>
      <c r="F2158" s="16" t="s">
        <v>3182</v>
      </c>
      <c r="G2158" s="16" t="s">
        <v>8802</v>
      </c>
      <c r="H2158" s="19">
        <v>43567.817754629628</v>
      </c>
      <c r="I2158" s="19">
        <v>43575.5</v>
      </c>
      <c r="J2158" s="20">
        <v>3.7404166666666665</v>
      </c>
    </row>
    <row r="2159" spans="1:10" x14ac:dyDescent="0.25">
      <c r="A2159" s="16" t="s">
        <v>10929</v>
      </c>
      <c r="B2159" s="16" t="s">
        <v>240</v>
      </c>
      <c r="C2159" s="16" t="s">
        <v>3163</v>
      </c>
      <c r="D2159" s="16" t="s">
        <v>30</v>
      </c>
      <c r="E2159" s="16" t="s">
        <v>35</v>
      </c>
      <c r="F2159" s="16" t="s">
        <v>3183</v>
      </c>
      <c r="G2159" s="16" t="s">
        <v>8802</v>
      </c>
      <c r="H2159" s="19">
        <v>43567.647766203707</v>
      </c>
      <c r="I2159" s="19">
        <v>43575.5</v>
      </c>
      <c r="J2159" s="20">
        <v>3.7404166666666665</v>
      </c>
    </row>
    <row r="2160" spans="1:10" x14ac:dyDescent="0.25">
      <c r="A2160" s="16" t="s">
        <v>10930</v>
      </c>
      <c r="B2160" s="16" t="s">
        <v>143</v>
      </c>
      <c r="C2160" s="16" t="s">
        <v>3188</v>
      </c>
      <c r="D2160" s="16" t="s">
        <v>21</v>
      </c>
      <c r="E2160" s="16" t="s">
        <v>22</v>
      </c>
      <c r="F2160" s="16" t="s">
        <v>3182</v>
      </c>
      <c r="G2160" s="16" t="s">
        <v>8802</v>
      </c>
      <c r="H2160" s="19">
        <v>43567.819201388891</v>
      </c>
      <c r="I2160" s="19">
        <v>43575.5</v>
      </c>
      <c r="J2160" s="20">
        <v>3.7404166666666665</v>
      </c>
    </row>
    <row r="2161" spans="1:10" x14ac:dyDescent="0.25">
      <c r="A2161" s="16" t="s">
        <v>10931</v>
      </c>
      <c r="B2161" s="16" t="s">
        <v>180</v>
      </c>
      <c r="C2161" s="16" t="s">
        <v>3188</v>
      </c>
      <c r="D2161" s="16" t="s">
        <v>31</v>
      </c>
      <c r="E2161" s="16" t="s">
        <v>14</v>
      </c>
      <c r="F2161" s="16" t="s">
        <v>3180</v>
      </c>
      <c r="G2161" s="16" t="s">
        <v>8802</v>
      </c>
      <c r="H2161" s="19">
        <v>43567.504583333335</v>
      </c>
      <c r="I2161" s="19">
        <v>43575.5</v>
      </c>
      <c r="J2161" s="20">
        <v>3.7404166666666665</v>
      </c>
    </row>
    <row r="2162" spans="1:10" x14ac:dyDescent="0.25">
      <c r="A2162" s="16" t="s">
        <v>10932</v>
      </c>
      <c r="B2162" s="16" t="s">
        <v>289</v>
      </c>
      <c r="C2162" s="16" t="s">
        <v>3188</v>
      </c>
      <c r="D2162" s="16" t="s">
        <v>28</v>
      </c>
      <c r="E2162" s="16" t="s">
        <v>14</v>
      </c>
      <c r="F2162" s="16" t="s">
        <v>3180</v>
      </c>
      <c r="G2162" s="16" t="s">
        <v>8802</v>
      </c>
      <c r="H2162" s="19">
        <v>43567.824120370373</v>
      </c>
      <c r="I2162" s="19">
        <v>43575.5</v>
      </c>
      <c r="J2162" s="20">
        <v>3.7404166666666665</v>
      </c>
    </row>
    <row r="2163" spans="1:10" x14ac:dyDescent="0.25">
      <c r="A2163" s="16" t="s">
        <v>10933</v>
      </c>
      <c r="B2163" s="16" t="s">
        <v>3274</v>
      </c>
      <c r="C2163" s="16" t="s">
        <v>3188</v>
      </c>
      <c r="D2163" s="16" t="s">
        <v>30</v>
      </c>
      <c r="E2163" s="16" t="s">
        <v>38</v>
      </c>
      <c r="F2163" s="16" t="s">
        <v>3182</v>
      </c>
      <c r="G2163" s="16" t="s">
        <v>8802</v>
      </c>
      <c r="H2163" s="19">
        <v>43567.504999999997</v>
      </c>
      <c r="I2163" s="19">
        <v>43575.5</v>
      </c>
      <c r="J2163" s="20">
        <v>3.7404166666666665</v>
      </c>
    </row>
    <row r="2164" spans="1:10" x14ac:dyDescent="0.25">
      <c r="A2164" s="16" t="s">
        <v>10934</v>
      </c>
      <c r="B2164" s="16" t="s">
        <v>324</v>
      </c>
      <c r="C2164" s="16" t="s">
        <v>3188</v>
      </c>
      <c r="D2164" s="16" t="s">
        <v>32</v>
      </c>
      <c r="E2164" s="16" t="s">
        <v>14</v>
      </c>
      <c r="F2164" s="16" t="s">
        <v>3180</v>
      </c>
      <c r="G2164" s="16" t="s">
        <v>8802</v>
      </c>
      <c r="H2164" s="19">
        <v>43567.826863425929</v>
      </c>
      <c r="I2164" s="19">
        <v>43575.5</v>
      </c>
      <c r="J2164" s="20">
        <v>3.7404166666666665</v>
      </c>
    </row>
    <row r="2165" spans="1:10" x14ac:dyDescent="0.25">
      <c r="A2165" s="16" t="s">
        <v>10935</v>
      </c>
      <c r="B2165" s="16" t="s">
        <v>522</v>
      </c>
      <c r="C2165" s="16" t="s">
        <v>3188</v>
      </c>
      <c r="D2165" s="16" t="s">
        <v>31</v>
      </c>
      <c r="E2165" s="16" t="s">
        <v>8</v>
      </c>
      <c r="F2165" s="16" t="s">
        <v>3180</v>
      </c>
      <c r="G2165" s="16" t="s">
        <v>8802</v>
      </c>
      <c r="H2165" s="19">
        <v>43567.505219907405</v>
      </c>
      <c r="I2165" s="19">
        <v>43575.5</v>
      </c>
      <c r="J2165" s="20">
        <v>3.7404166666666665</v>
      </c>
    </row>
    <row r="2166" spans="1:10" x14ac:dyDescent="0.25">
      <c r="A2166" s="16" t="s">
        <v>10936</v>
      </c>
      <c r="B2166" s="16" t="s">
        <v>106</v>
      </c>
      <c r="C2166" s="16" t="s">
        <v>3188</v>
      </c>
      <c r="D2166" s="16" t="s">
        <v>32</v>
      </c>
      <c r="E2166" s="16" t="s">
        <v>14</v>
      </c>
      <c r="F2166" s="16" t="s">
        <v>3180</v>
      </c>
      <c r="G2166" s="16" t="s">
        <v>8802</v>
      </c>
      <c r="H2166" s="19">
        <v>43567.827847222223</v>
      </c>
      <c r="I2166" s="19">
        <v>43575.5</v>
      </c>
      <c r="J2166" s="20">
        <v>3.7404166666666665</v>
      </c>
    </row>
    <row r="2167" spans="1:10" x14ac:dyDescent="0.25">
      <c r="A2167" s="16" t="s">
        <v>10937</v>
      </c>
      <c r="B2167" s="16" t="s">
        <v>369</v>
      </c>
      <c r="C2167" s="16" t="s">
        <v>3163</v>
      </c>
      <c r="D2167" s="16" t="s">
        <v>25</v>
      </c>
      <c r="E2167" s="16" t="s">
        <v>14</v>
      </c>
      <c r="F2167" s="16" t="s">
        <v>3180</v>
      </c>
      <c r="G2167" s="16" t="s">
        <v>8802</v>
      </c>
      <c r="H2167" s="19">
        <v>43567.694340277776</v>
      </c>
      <c r="I2167" s="19">
        <v>43575.5</v>
      </c>
      <c r="J2167" s="20">
        <v>3.7404166666666665</v>
      </c>
    </row>
    <row r="2168" spans="1:10" x14ac:dyDescent="0.25">
      <c r="A2168" s="16" t="s">
        <v>10938</v>
      </c>
      <c r="B2168" s="16" t="s">
        <v>109</v>
      </c>
      <c r="C2168" s="16" t="s">
        <v>3188</v>
      </c>
      <c r="D2168" s="16" t="s">
        <v>31</v>
      </c>
      <c r="E2168" s="16" t="s">
        <v>27</v>
      </c>
      <c r="F2168" s="16" t="s">
        <v>3182</v>
      </c>
      <c r="G2168" s="16" t="s">
        <v>8802</v>
      </c>
      <c r="H2168" s="19">
        <v>43567.828449074077</v>
      </c>
      <c r="I2168" s="19">
        <v>43575.5</v>
      </c>
      <c r="J2168" s="20">
        <v>3.7404166666666665</v>
      </c>
    </row>
    <row r="2169" spans="1:10" x14ac:dyDescent="0.25">
      <c r="A2169" s="16" t="s">
        <v>10939</v>
      </c>
      <c r="B2169" s="16" t="s">
        <v>3553</v>
      </c>
      <c r="C2169" s="16" t="s">
        <v>3188</v>
      </c>
      <c r="D2169" s="16" t="s">
        <v>42</v>
      </c>
      <c r="E2169" s="16" t="s">
        <v>23</v>
      </c>
      <c r="F2169" s="16" t="s">
        <v>3183</v>
      </c>
      <c r="G2169" s="16" t="s">
        <v>8802</v>
      </c>
      <c r="H2169" s="19">
        <v>43567.706805555557</v>
      </c>
      <c r="I2169" s="19">
        <v>43575.5</v>
      </c>
      <c r="J2169" s="20">
        <v>3.7404166666666665</v>
      </c>
    </row>
    <row r="2170" spans="1:10" x14ac:dyDescent="0.25">
      <c r="A2170" s="16" t="s">
        <v>10940</v>
      </c>
      <c r="B2170" s="16" t="s">
        <v>3515</v>
      </c>
      <c r="C2170" s="16" t="s">
        <v>3163</v>
      </c>
      <c r="D2170" s="16" t="s">
        <v>30</v>
      </c>
      <c r="E2170" s="16" t="s">
        <v>23</v>
      </c>
      <c r="F2170" s="16" t="s">
        <v>3183</v>
      </c>
      <c r="G2170" s="16" t="s">
        <v>8802</v>
      </c>
      <c r="H2170" s="19">
        <v>43567.51898148148</v>
      </c>
      <c r="I2170" s="19">
        <v>43575.5</v>
      </c>
      <c r="J2170" s="20">
        <v>3.7404166666666665</v>
      </c>
    </row>
    <row r="2171" spans="1:10" x14ac:dyDescent="0.25">
      <c r="A2171" s="16" t="s">
        <v>10941</v>
      </c>
      <c r="B2171" s="16" t="s">
        <v>189</v>
      </c>
      <c r="C2171" s="16" t="s">
        <v>3163</v>
      </c>
      <c r="D2171" s="16" t="s">
        <v>31</v>
      </c>
      <c r="E2171" s="16" t="s">
        <v>10</v>
      </c>
      <c r="F2171" s="16" t="s">
        <v>3182</v>
      </c>
      <c r="G2171" s="16" t="s">
        <v>8802</v>
      </c>
      <c r="H2171" s="19">
        <v>43567.710775462961</v>
      </c>
      <c r="I2171" s="19">
        <v>43575.5</v>
      </c>
      <c r="J2171" s="20">
        <v>3.7404166666666665</v>
      </c>
    </row>
    <row r="2172" spans="1:10" x14ac:dyDescent="0.25">
      <c r="A2172" s="16" t="s">
        <v>10942</v>
      </c>
      <c r="B2172" s="16" t="s">
        <v>95</v>
      </c>
      <c r="C2172" s="16" t="s">
        <v>3188</v>
      </c>
      <c r="D2172" s="16" t="s">
        <v>19</v>
      </c>
      <c r="E2172" s="16" t="s">
        <v>14</v>
      </c>
      <c r="F2172" s="16" t="s">
        <v>3180</v>
      </c>
      <c r="G2172" s="16" t="s">
        <v>8802</v>
      </c>
      <c r="H2172" s="19">
        <v>43567.835613425923</v>
      </c>
      <c r="I2172" s="19">
        <v>43575.5</v>
      </c>
      <c r="J2172" s="20">
        <v>3.7404166666666665</v>
      </c>
    </row>
    <row r="2173" spans="1:10" x14ac:dyDescent="0.25">
      <c r="A2173" s="16" t="s">
        <v>10943</v>
      </c>
      <c r="B2173" s="16" t="s">
        <v>272</v>
      </c>
      <c r="C2173" s="16" t="s">
        <v>3188</v>
      </c>
      <c r="D2173" s="16" t="s">
        <v>11</v>
      </c>
      <c r="E2173" s="16" t="s">
        <v>10</v>
      </c>
      <c r="F2173" s="16" t="s">
        <v>3182</v>
      </c>
      <c r="G2173" s="16" t="s">
        <v>8802</v>
      </c>
      <c r="H2173" s="19">
        <v>43567.51121527778</v>
      </c>
      <c r="I2173" s="19">
        <v>43575.5</v>
      </c>
      <c r="J2173" s="20">
        <v>3.7404166666666665</v>
      </c>
    </row>
    <row r="2174" spans="1:10" x14ac:dyDescent="0.25">
      <c r="A2174" s="16" t="s">
        <v>10944</v>
      </c>
      <c r="B2174" s="16" t="s">
        <v>374</v>
      </c>
      <c r="C2174" s="16" t="s">
        <v>3188</v>
      </c>
      <c r="D2174" s="16" t="s">
        <v>19</v>
      </c>
      <c r="E2174" s="16" t="s">
        <v>10</v>
      </c>
      <c r="F2174" s="16" t="s">
        <v>3182</v>
      </c>
      <c r="G2174" s="16" t="s">
        <v>8802</v>
      </c>
      <c r="H2174" s="19">
        <v>43567.837800925925</v>
      </c>
      <c r="I2174" s="19">
        <v>43575.5</v>
      </c>
      <c r="J2174" s="20">
        <v>3.7404166666666665</v>
      </c>
    </row>
    <row r="2175" spans="1:10" x14ac:dyDescent="0.25">
      <c r="A2175" s="16" t="s">
        <v>10945</v>
      </c>
      <c r="B2175" s="16" t="s">
        <v>185</v>
      </c>
      <c r="C2175" s="16" t="s">
        <v>3188</v>
      </c>
      <c r="D2175" s="16" t="s">
        <v>21</v>
      </c>
      <c r="E2175" s="16" t="s">
        <v>8</v>
      </c>
      <c r="F2175" s="16" t="s">
        <v>3180</v>
      </c>
      <c r="G2175" s="16" t="s">
        <v>8802</v>
      </c>
      <c r="H2175" s="19">
        <v>43567.551851851851</v>
      </c>
      <c r="I2175" s="19">
        <v>43575.5</v>
      </c>
      <c r="J2175" s="20">
        <v>3.7404166666666665</v>
      </c>
    </row>
    <row r="2176" spans="1:10" x14ac:dyDescent="0.25">
      <c r="A2176" s="16" t="s">
        <v>10946</v>
      </c>
      <c r="B2176" s="16" t="s">
        <v>187</v>
      </c>
      <c r="C2176" s="16" t="s">
        <v>3163</v>
      </c>
      <c r="D2176" s="16" t="s">
        <v>31</v>
      </c>
      <c r="E2176" s="16" t="s">
        <v>14</v>
      </c>
      <c r="F2176" s="16" t="s">
        <v>3180</v>
      </c>
      <c r="G2176" s="16" t="s">
        <v>8802</v>
      </c>
      <c r="H2176" s="19">
        <v>43567.519525462965</v>
      </c>
      <c r="I2176" s="19">
        <v>43575.5</v>
      </c>
      <c r="J2176" s="20">
        <v>3.7404166666666665</v>
      </c>
    </row>
    <row r="2177" spans="1:10" x14ac:dyDescent="0.25">
      <c r="A2177" s="16" t="s">
        <v>10947</v>
      </c>
      <c r="B2177" s="16" t="s">
        <v>552</v>
      </c>
      <c r="C2177" s="16" t="s">
        <v>3188</v>
      </c>
      <c r="D2177" s="16" t="s">
        <v>31</v>
      </c>
      <c r="E2177" s="16" t="s">
        <v>14</v>
      </c>
      <c r="F2177" s="16" t="s">
        <v>3180</v>
      </c>
      <c r="G2177" s="16" t="s">
        <v>8802</v>
      </c>
      <c r="H2177" s="19">
        <v>43567.570798611108</v>
      </c>
      <c r="I2177" s="19">
        <v>43575.5</v>
      </c>
      <c r="J2177" s="20">
        <v>3.7404166666666665</v>
      </c>
    </row>
    <row r="2178" spans="1:10" x14ac:dyDescent="0.25">
      <c r="A2178" s="16" t="s">
        <v>10948</v>
      </c>
      <c r="B2178" s="16" t="s">
        <v>191</v>
      </c>
      <c r="C2178" s="16" t="s">
        <v>3188</v>
      </c>
      <c r="D2178" s="16" t="s">
        <v>21</v>
      </c>
      <c r="E2178" s="16" t="s">
        <v>27</v>
      </c>
      <c r="F2178" s="16" t="s">
        <v>3182</v>
      </c>
      <c r="G2178" s="16" t="s">
        <v>8802</v>
      </c>
      <c r="H2178" s="19">
        <v>43567.84171296296</v>
      </c>
      <c r="I2178" s="19">
        <v>43575.5</v>
      </c>
      <c r="J2178" s="20">
        <v>3.7404166666666665</v>
      </c>
    </row>
    <row r="2179" spans="1:10" x14ac:dyDescent="0.25">
      <c r="A2179" s="16" t="s">
        <v>10949</v>
      </c>
      <c r="B2179" s="16" t="s">
        <v>344</v>
      </c>
      <c r="C2179" s="16" t="s">
        <v>3188</v>
      </c>
      <c r="D2179" s="16" t="s">
        <v>26</v>
      </c>
      <c r="E2179" s="16" t="s">
        <v>9</v>
      </c>
      <c r="F2179" s="16" t="s">
        <v>3184</v>
      </c>
      <c r="G2179" s="16" t="s">
        <v>8802</v>
      </c>
      <c r="H2179" s="19">
        <v>43567.50371527778</v>
      </c>
      <c r="I2179" s="19">
        <v>43575.5</v>
      </c>
      <c r="J2179" s="20">
        <v>3.7404166666666665</v>
      </c>
    </row>
    <row r="2180" spans="1:10" x14ac:dyDescent="0.25">
      <c r="A2180" s="16" t="s">
        <v>10950</v>
      </c>
      <c r="B2180" s="16" t="s">
        <v>118</v>
      </c>
      <c r="C2180" s="16" t="s">
        <v>3163</v>
      </c>
      <c r="D2180" s="16" t="s">
        <v>19</v>
      </c>
      <c r="E2180" s="16" t="s">
        <v>13</v>
      </c>
      <c r="F2180" s="16" t="s">
        <v>3181</v>
      </c>
      <c r="G2180" s="16" t="s">
        <v>8802</v>
      </c>
      <c r="H2180" s="19">
        <v>43567.842187499999</v>
      </c>
      <c r="I2180" s="19">
        <v>43575.5</v>
      </c>
      <c r="J2180" s="20">
        <v>3.7404166666666665</v>
      </c>
    </row>
    <row r="2181" spans="1:10" x14ac:dyDescent="0.25">
      <c r="A2181" s="16" t="s">
        <v>10951</v>
      </c>
      <c r="B2181" s="16" t="s">
        <v>738</v>
      </c>
      <c r="C2181" s="16" t="s">
        <v>3163</v>
      </c>
      <c r="D2181" s="16" t="s">
        <v>21</v>
      </c>
      <c r="E2181" s="16" t="s">
        <v>14</v>
      </c>
      <c r="F2181" s="16" t="s">
        <v>3180</v>
      </c>
      <c r="G2181" s="16" t="s">
        <v>8802</v>
      </c>
      <c r="H2181" s="19">
        <v>43567.644062500003</v>
      </c>
      <c r="I2181" s="19">
        <v>43575.5</v>
      </c>
      <c r="J2181" s="20">
        <v>3.7404166666666665</v>
      </c>
    </row>
    <row r="2182" spans="1:10" x14ac:dyDescent="0.25">
      <c r="A2182" s="16" t="s">
        <v>10952</v>
      </c>
      <c r="B2182" s="16" t="s">
        <v>513</v>
      </c>
      <c r="C2182" s="16" t="s">
        <v>3188</v>
      </c>
      <c r="D2182" s="16" t="s">
        <v>21</v>
      </c>
      <c r="E2182" s="16" t="s">
        <v>9</v>
      </c>
      <c r="F2182" s="16" t="s">
        <v>3184</v>
      </c>
      <c r="G2182" s="16" t="s">
        <v>8802</v>
      </c>
      <c r="H2182" s="19">
        <v>43567.845775462964</v>
      </c>
      <c r="I2182" s="19">
        <v>43575.5</v>
      </c>
      <c r="J2182" s="20">
        <v>3.7404166666666665</v>
      </c>
    </row>
    <row r="2183" spans="1:10" x14ac:dyDescent="0.25">
      <c r="A2183" s="16" t="s">
        <v>10953</v>
      </c>
      <c r="B2183" s="16" t="s">
        <v>189</v>
      </c>
      <c r="C2183" s="16" t="s">
        <v>3188</v>
      </c>
      <c r="D2183" s="16" t="s">
        <v>21</v>
      </c>
      <c r="E2183" s="16" t="s">
        <v>10</v>
      </c>
      <c r="F2183" s="16" t="s">
        <v>3182</v>
      </c>
      <c r="G2183" s="16" t="s">
        <v>8802</v>
      </c>
      <c r="H2183" s="19">
        <v>43567.657060185185</v>
      </c>
      <c r="I2183" s="19">
        <v>43575.5</v>
      </c>
      <c r="J2183" s="20">
        <v>3.7404166666666665</v>
      </c>
    </row>
    <row r="2184" spans="1:10" x14ac:dyDescent="0.25">
      <c r="A2184" s="16" t="s">
        <v>10954</v>
      </c>
      <c r="B2184" s="16" t="s">
        <v>3248</v>
      </c>
      <c r="C2184" s="16" t="s">
        <v>3188</v>
      </c>
      <c r="D2184" s="16" t="s">
        <v>29</v>
      </c>
      <c r="E2184" s="16" t="s">
        <v>38</v>
      </c>
      <c r="F2184" s="16" t="s">
        <v>3182</v>
      </c>
      <c r="G2184" s="16" t="s">
        <v>8802</v>
      </c>
      <c r="H2184" s="19">
        <v>43567.522858796299</v>
      </c>
      <c r="I2184" s="19">
        <v>43575.5</v>
      </c>
      <c r="J2184" s="20">
        <v>3.7404166666666665</v>
      </c>
    </row>
    <row r="2185" spans="1:10" x14ac:dyDescent="0.25">
      <c r="A2185" s="16" t="s">
        <v>10955</v>
      </c>
      <c r="B2185" s="16" t="s">
        <v>3222</v>
      </c>
      <c r="C2185" s="16" t="s">
        <v>3163</v>
      </c>
      <c r="D2185" s="16" t="s">
        <v>16</v>
      </c>
      <c r="E2185" s="16" t="s">
        <v>23</v>
      </c>
      <c r="F2185" s="16" t="s">
        <v>3183</v>
      </c>
      <c r="G2185" s="16" t="s">
        <v>8802</v>
      </c>
      <c r="H2185" s="19">
        <v>43567.693414351852</v>
      </c>
      <c r="I2185" s="19">
        <v>43575.5</v>
      </c>
      <c r="J2185" s="20">
        <v>3.7404166666666665</v>
      </c>
    </row>
    <row r="2186" spans="1:10" x14ac:dyDescent="0.25">
      <c r="A2186" s="16" t="s">
        <v>10956</v>
      </c>
      <c r="B2186" s="16" t="s">
        <v>3518</v>
      </c>
      <c r="C2186" s="16" t="s">
        <v>3188</v>
      </c>
      <c r="D2186" s="16" t="s">
        <v>30</v>
      </c>
      <c r="E2186" s="16" t="s">
        <v>38</v>
      </c>
      <c r="F2186" s="16" t="s">
        <v>3182</v>
      </c>
      <c r="G2186" s="16" t="s">
        <v>8802</v>
      </c>
      <c r="H2186" s="19">
        <v>43567.523738425924</v>
      </c>
      <c r="I2186" s="19">
        <v>43575.5</v>
      </c>
      <c r="J2186" s="20">
        <v>3.7404166666666665</v>
      </c>
    </row>
    <row r="2187" spans="1:10" x14ac:dyDescent="0.25">
      <c r="A2187" s="16" t="s">
        <v>10957</v>
      </c>
      <c r="B2187" s="16" t="s">
        <v>294</v>
      </c>
      <c r="C2187" s="16" t="s">
        <v>3188</v>
      </c>
      <c r="D2187" s="16" t="s">
        <v>28</v>
      </c>
      <c r="E2187" s="16" t="s">
        <v>14</v>
      </c>
      <c r="F2187" s="16" t="s">
        <v>3180</v>
      </c>
      <c r="G2187" s="16" t="s">
        <v>8802</v>
      </c>
      <c r="H2187" s="19">
        <v>43567.532164351855</v>
      </c>
      <c r="I2187" s="19">
        <v>43575.5</v>
      </c>
      <c r="J2187" s="20">
        <v>3.7404166666666665</v>
      </c>
    </row>
    <row r="2188" spans="1:10" x14ac:dyDescent="0.25">
      <c r="A2188" s="16" t="s">
        <v>10958</v>
      </c>
      <c r="B2188" s="16" t="s">
        <v>3573</v>
      </c>
      <c r="C2188" s="16" t="s">
        <v>3163</v>
      </c>
      <c r="D2188" s="16" t="s">
        <v>16</v>
      </c>
      <c r="E2188" s="16" t="s">
        <v>23</v>
      </c>
      <c r="F2188" s="16" t="s">
        <v>3183</v>
      </c>
      <c r="G2188" s="16" t="s">
        <v>8802</v>
      </c>
      <c r="H2188" s="19">
        <v>43567.870289351849</v>
      </c>
      <c r="I2188" s="19">
        <v>43575.5</v>
      </c>
      <c r="J2188" s="20">
        <v>3.7404166666666665</v>
      </c>
    </row>
    <row r="2189" spans="1:10" x14ac:dyDescent="0.25">
      <c r="A2189" s="16" t="s">
        <v>10959</v>
      </c>
      <c r="B2189" s="16" t="s">
        <v>3524</v>
      </c>
      <c r="C2189" s="16" t="s">
        <v>3188</v>
      </c>
      <c r="D2189" s="16" t="s">
        <v>42</v>
      </c>
      <c r="E2189" s="16" t="s">
        <v>38</v>
      </c>
      <c r="F2189" s="16" t="s">
        <v>3182</v>
      </c>
      <c r="G2189" s="16" t="s">
        <v>8802</v>
      </c>
      <c r="H2189" s="19">
        <v>43567.540451388886</v>
      </c>
      <c r="I2189" s="19">
        <v>43575.5</v>
      </c>
      <c r="J2189" s="20">
        <v>3.7404166666666665</v>
      </c>
    </row>
    <row r="2190" spans="1:10" x14ac:dyDescent="0.25">
      <c r="A2190" s="16" t="s">
        <v>10960</v>
      </c>
      <c r="B2190" s="16" t="s">
        <v>224</v>
      </c>
      <c r="C2190" s="16" t="s">
        <v>3188</v>
      </c>
      <c r="D2190" s="16" t="s">
        <v>41</v>
      </c>
      <c r="E2190" s="16" t="s">
        <v>39</v>
      </c>
      <c r="F2190" s="16" t="s">
        <v>3181</v>
      </c>
      <c r="G2190" s="16" t="s">
        <v>8802</v>
      </c>
      <c r="H2190" s="19">
        <v>43567.525150462963</v>
      </c>
      <c r="I2190" s="19">
        <v>43575.5</v>
      </c>
      <c r="J2190" s="20">
        <v>3.7404166666666665</v>
      </c>
    </row>
    <row r="2191" spans="1:10" x14ac:dyDescent="0.25">
      <c r="A2191" s="16" t="s">
        <v>10961</v>
      </c>
      <c r="B2191" s="16" t="s">
        <v>291</v>
      </c>
      <c r="C2191" s="16" t="s">
        <v>3188</v>
      </c>
      <c r="D2191" s="16" t="s">
        <v>31</v>
      </c>
      <c r="E2191" s="16" t="s">
        <v>14</v>
      </c>
      <c r="F2191" s="16" t="s">
        <v>3180</v>
      </c>
      <c r="G2191" s="16" t="s">
        <v>8802</v>
      </c>
      <c r="H2191" s="19">
        <v>43567.583657407406</v>
      </c>
      <c r="I2191" s="19">
        <v>43575.5</v>
      </c>
      <c r="J2191" s="20">
        <v>3.7404166666666665</v>
      </c>
    </row>
    <row r="2192" spans="1:10" x14ac:dyDescent="0.25">
      <c r="A2192" s="16" t="s">
        <v>10962</v>
      </c>
      <c r="B2192" s="16" t="s">
        <v>287</v>
      </c>
      <c r="C2192" s="16" t="s">
        <v>3188</v>
      </c>
      <c r="D2192" s="16" t="s">
        <v>26</v>
      </c>
      <c r="E2192" s="16" t="s">
        <v>14</v>
      </c>
      <c r="F2192" s="16" t="s">
        <v>3180</v>
      </c>
      <c r="G2192" s="16" t="s">
        <v>8802</v>
      </c>
      <c r="H2192" s="19">
        <v>43567.526967592596</v>
      </c>
      <c r="I2192" s="19">
        <v>43575.5</v>
      </c>
      <c r="J2192" s="20">
        <v>3.7404166666666665</v>
      </c>
    </row>
    <row r="2193" spans="1:10" x14ac:dyDescent="0.25">
      <c r="A2193" s="16" t="s">
        <v>10963</v>
      </c>
      <c r="B2193" s="16" t="s">
        <v>543</v>
      </c>
      <c r="C2193" s="16" t="s">
        <v>3188</v>
      </c>
      <c r="D2193" s="16" t="s">
        <v>25</v>
      </c>
      <c r="E2193" s="16" t="s">
        <v>14</v>
      </c>
      <c r="F2193" s="16" t="s">
        <v>3180</v>
      </c>
      <c r="G2193" s="16" t="s">
        <v>8802</v>
      </c>
      <c r="H2193" s="19">
        <v>43567.504363425927</v>
      </c>
      <c r="I2193" s="19">
        <v>43575.5</v>
      </c>
      <c r="J2193" s="20">
        <v>3.7404166666666665</v>
      </c>
    </row>
    <row r="2194" spans="1:10" x14ac:dyDescent="0.25">
      <c r="A2194" s="16" t="s">
        <v>10964</v>
      </c>
      <c r="B2194" s="16" t="s">
        <v>122</v>
      </c>
      <c r="C2194" s="16" t="s">
        <v>3188</v>
      </c>
      <c r="D2194" s="16" t="s">
        <v>26</v>
      </c>
      <c r="E2194" s="16" t="s">
        <v>10</v>
      </c>
      <c r="F2194" s="16" t="s">
        <v>3182</v>
      </c>
      <c r="G2194" s="16" t="s">
        <v>8802</v>
      </c>
      <c r="H2194" s="19">
        <v>43567.527453703704</v>
      </c>
      <c r="I2194" s="19">
        <v>43575.5</v>
      </c>
      <c r="J2194" s="20">
        <v>3.7404166666666665</v>
      </c>
    </row>
    <row r="2195" spans="1:10" x14ac:dyDescent="0.25">
      <c r="A2195" s="16" t="s">
        <v>10965</v>
      </c>
      <c r="B2195" s="16" t="s">
        <v>703</v>
      </c>
      <c r="C2195" s="16" t="s">
        <v>3188</v>
      </c>
      <c r="D2195" s="16" t="s">
        <v>21</v>
      </c>
      <c r="E2195" s="16" t="s">
        <v>27</v>
      </c>
      <c r="F2195" s="16" t="s">
        <v>3182</v>
      </c>
      <c r="G2195" s="16" t="s">
        <v>8802</v>
      </c>
      <c r="H2195" s="19">
        <v>43567.698067129626</v>
      </c>
      <c r="I2195" s="19">
        <v>43575.5</v>
      </c>
      <c r="J2195" s="20">
        <v>3.7404166666666665</v>
      </c>
    </row>
    <row r="2196" spans="1:10" x14ac:dyDescent="0.25">
      <c r="A2196" s="16" t="s">
        <v>10966</v>
      </c>
      <c r="B2196" s="16" t="s">
        <v>473</v>
      </c>
      <c r="C2196" s="16" t="s">
        <v>3188</v>
      </c>
      <c r="D2196" s="16" t="s">
        <v>30</v>
      </c>
      <c r="E2196" s="16" t="s">
        <v>35</v>
      </c>
      <c r="F2196" s="16" t="s">
        <v>3183</v>
      </c>
      <c r="G2196" s="16" t="s">
        <v>8802</v>
      </c>
      <c r="H2196" s="19">
        <v>43567.879282407404</v>
      </c>
      <c r="I2196" s="19">
        <v>43575.5</v>
      </c>
      <c r="J2196" s="20">
        <v>3.7404166666666665</v>
      </c>
    </row>
    <row r="2197" spans="1:10" x14ac:dyDescent="0.25">
      <c r="A2197" s="16" t="s">
        <v>10967</v>
      </c>
      <c r="B2197" s="16" t="s">
        <v>3529</v>
      </c>
      <c r="C2197" s="16" t="s">
        <v>3188</v>
      </c>
      <c r="D2197" s="16" t="s">
        <v>42</v>
      </c>
      <c r="E2197" s="16" t="s">
        <v>38</v>
      </c>
      <c r="F2197" s="16" t="s">
        <v>3182</v>
      </c>
      <c r="G2197" s="16" t="s">
        <v>8802</v>
      </c>
      <c r="H2197" s="19">
        <v>43567.564641203702</v>
      </c>
      <c r="I2197" s="19">
        <v>43575.5</v>
      </c>
      <c r="J2197" s="20">
        <v>3.7404166666666665</v>
      </c>
    </row>
    <row r="2198" spans="1:10" x14ac:dyDescent="0.25">
      <c r="A2198" s="16" t="s">
        <v>10968</v>
      </c>
      <c r="B2198" s="16" t="s">
        <v>429</v>
      </c>
      <c r="C2198" s="16" t="s">
        <v>3188</v>
      </c>
      <c r="D2198" s="16" t="s">
        <v>28</v>
      </c>
      <c r="E2198" s="16" t="s">
        <v>14</v>
      </c>
      <c r="F2198" s="16" t="s">
        <v>3180</v>
      </c>
      <c r="G2198" s="16" t="s">
        <v>8802</v>
      </c>
      <c r="H2198" s="19">
        <v>43567.528067129628</v>
      </c>
      <c r="I2198" s="19">
        <v>43575.5</v>
      </c>
      <c r="J2198" s="20">
        <v>3.7404166666666665</v>
      </c>
    </row>
    <row r="2199" spans="1:10" x14ac:dyDescent="0.25">
      <c r="A2199" s="16" t="s">
        <v>10969</v>
      </c>
      <c r="B2199" s="16" t="s">
        <v>407</v>
      </c>
      <c r="C2199" s="16" t="s">
        <v>3163</v>
      </c>
      <c r="D2199" s="16" t="s">
        <v>31</v>
      </c>
      <c r="E2199" s="16" t="s">
        <v>10</v>
      </c>
      <c r="F2199" s="16" t="s">
        <v>3182</v>
      </c>
      <c r="G2199" s="16" t="s">
        <v>8802</v>
      </c>
      <c r="H2199" s="19">
        <v>43567.682488425926</v>
      </c>
      <c r="I2199" s="19">
        <v>43575.5</v>
      </c>
      <c r="J2199" s="20">
        <v>3.7404166666666665</v>
      </c>
    </row>
    <row r="2200" spans="1:10" x14ac:dyDescent="0.25">
      <c r="A2200" s="16" t="s">
        <v>10970</v>
      </c>
      <c r="B2200" s="16" t="s">
        <v>243</v>
      </c>
      <c r="C2200" s="16" t="s">
        <v>3188</v>
      </c>
      <c r="D2200" s="16" t="s">
        <v>31</v>
      </c>
      <c r="E2200" s="16" t="s">
        <v>10</v>
      </c>
      <c r="F2200" s="16" t="s">
        <v>3182</v>
      </c>
      <c r="G2200" s="16" t="s">
        <v>8802</v>
      </c>
      <c r="H2200" s="19">
        <v>43567.528252314813</v>
      </c>
      <c r="I2200" s="19">
        <v>43575.5</v>
      </c>
      <c r="J2200" s="20">
        <v>3.7404166666666665</v>
      </c>
    </row>
    <row r="2201" spans="1:10" x14ac:dyDescent="0.25">
      <c r="A2201" s="16" t="s">
        <v>10971</v>
      </c>
      <c r="B2201" s="16" t="s">
        <v>201</v>
      </c>
      <c r="C2201" s="16" t="s">
        <v>3163</v>
      </c>
      <c r="D2201" s="16" t="s">
        <v>21</v>
      </c>
      <c r="E2201" s="16" t="s">
        <v>10</v>
      </c>
      <c r="F2201" s="16" t="s">
        <v>3182</v>
      </c>
      <c r="G2201" s="16" t="s">
        <v>8802</v>
      </c>
      <c r="H2201" s="19">
        <v>43567.621261574073</v>
      </c>
      <c r="I2201" s="19">
        <v>43575.5</v>
      </c>
      <c r="J2201" s="20">
        <v>3.7404166666666665</v>
      </c>
    </row>
    <row r="2202" spans="1:10" x14ac:dyDescent="0.25">
      <c r="A2202" s="16" t="s">
        <v>10972</v>
      </c>
      <c r="B2202" s="16" t="s">
        <v>292</v>
      </c>
      <c r="C2202" s="16" t="s">
        <v>3188</v>
      </c>
      <c r="D2202" s="16" t="s">
        <v>26</v>
      </c>
      <c r="E2202" s="16" t="s">
        <v>10</v>
      </c>
      <c r="F2202" s="16" t="s">
        <v>3182</v>
      </c>
      <c r="G2202" s="16" t="s">
        <v>8802</v>
      </c>
      <c r="H2202" s="19">
        <v>43567.530289351853</v>
      </c>
      <c r="I2202" s="19">
        <v>43575.5</v>
      </c>
      <c r="J2202" s="20">
        <v>3.7404166666666665</v>
      </c>
    </row>
    <row r="2203" spans="1:10" x14ac:dyDescent="0.25">
      <c r="A2203" s="16" t="s">
        <v>10973</v>
      </c>
      <c r="B2203" s="16" t="s">
        <v>3220</v>
      </c>
      <c r="C2203" s="16" t="s">
        <v>3188</v>
      </c>
      <c r="D2203" s="16" t="s">
        <v>30</v>
      </c>
      <c r="E2203" s="16" t="s">
        <v>38</v>
      </c>
      <c r="F2203" s="16" t="s">
        <v>3182</v>
      </c>
      <c r="G2203" s="16" t="s">
        <v>8802</v>
      </c>
      <c r="H2203" s="19">
        <v>43567.510972222219</v>
      </c>
      <c r="I2203" s="19">
        <v>43575.5</v>
      </c>
      <c r="J2203" s="20">
        <v>3.7404166666666665</v>
      </c>
    </row>
    <row r="2204" spans="1:10" x14ac:dyDescent="0.25">
      <c r="A2204" s="16" t="s">
        <v>10974</v>
      </c>
      <c r="B2204" s="16" t="s">
        <v>660</v>
      </c>
      <c r="C2204" s="16" t="s">
        <v>3188</v>
      </c>
      <c r="D2204" s="16" t="s">
        <v>29</v>
      </c>
      <c r="E2204" s="16" t="s">
        <v>24</v>
      </c>
      <c r="F2204" s="16" t="s">
        <v>3183</v>
      </c>
      <c r="G2204" s="16" t="s">
        <v>8802</v>
      </c>
      <c r="H2204" s="19">
        <v>43567.531145833331</v>
      </c>
      <c r="I2204" s="19">
        <v>43575.5</v>
      </c>
      <c r="J2204" s="20">
        <v>3.7404166666666665</v>
      </c>
    </row>
    <row r="2205" spans="1:10" x14ac:dyDescent="0.25">
      <c r="A2205" s="16" t="s">
        <v>10975</v>
      </c>
      <c r="B2205" s="16" t="s">
        <v>3489</v>
      </c>
      <c r="C2205" s="16" t="s">
        <v>3165</v>
      </c>
      <c r="D2205" s="16" t="s">
        <v>30</v>
      </c>
      <c r="E2205" s="16" t="s">
        <v>38</v>
      </c>
      <c r="F2205" s="16" t="s">
        <v>3182</v>
      </c>
      <c r="G2205" s="16" t="s">
        <v>8802</v>
      </c>
      <c r="H2205" s="19">
        <v>43570.759212962963</v>
      </c>
      <c r="I2205" s="19">
        <v>43575.5</v>
      </c>
      <c r="J2205" s="20">
        <v>3.7404166666666665</v>
      </c>
    </row>
    <row r="2206" spans="1:10" x14ac:dyDescent="0.25">
      <c r="A2206" s="16" t="s">
        <v>10976</v>
      </c>
      <c r="B2206" s="16" t="s">
        <v>655</v>
      </c>
      <c r="C2206" s="16" t="s">
        <v>3165</v>
      </c>
      <c r="D2206" s="16" t="s">
        <v>36</v>
      </c>
      <c r="E2206" s="16" t="s">
        <v>24</v>
      </c>
      <c r="F2206" s="16" t="s">
        <v>3183</v>
      </c>
      <c r="G2206" s="16" t="s">
        <v>8802</v>
      </c>
      <c r="H2206" s="19">
        <v>43570.694050925929</v>
      </c>
      <c r="I2206" s="19">
        <v>43575.5</v>
      </c>
      <c r="J2206" s="20">
        <v>3.7404166666666665</v>
      </c>
    </row>
    <row r="2207" spans="1:10" x14ac:dyDescent="0.25">
      <c r="A2207" s="16" t="s">
        <v>10977</v>
      </c>
      <c r="B2207" s="16" t="s">
        <v>3846</v>
      </c>
      <c r="C2207" s="16" t="s">
        <v>3161</v>
      </c>
      <c r="D2207" s="16" t="s">
        <v>42</v>
      </c>
      <c r="E2207" s="16" t="s">
        <v>38</v>
      </c>
      <c r="F2207" s="16" t="s">
        <v>3182</v>
      </c>
      <c r="G2207" s="16" t="s">
        <v>8802</v>
      </c>
      <c r="H2207" s="19">
        <v>43571.455405092594</v>
      </c>
      <c r="I2207" s="19">
        <v>43575</v>
      </c>
      <c r="J2207" s="20">
        <v>3.7404166666666665</v>
      </c>
    </row>
    <row r="2208" spans="1:10" x14ac:dyDescent="0.25">
      <c r="A2208" s="16" t="s">
        <v>10978</v>
      </c>
      <c r="B2208" s="16" t="s">
        <v>3288</v>
      </c>
      <c r="C2208" s="16" t="s">
        <v>3165</v>
      </c>
      <c r="D2208" s="16" t="s">
        <v>29</v>
      </c>
      <c r="E2208" s="16" t="s">
        <v>23</v>
      </c>
      <c r="F2208" s="16" t="s">
        <v>3183</v>
      </c>
      <c r="G2208" s="16" t="s">
        <v>8802</v>
      </c>
      <c r="H2208" s="19">
        <v>43570.71806712963</v>
      </c>
      <c r="I2208" s="19">
        <v>43575.5</v>
      </c>
      <c r="J2208" s="20">
        <v>3.7404166666666665</v>
      </c>
    </row>
    <row r="2209" spans="1:10" x14ac:dyDescent="0.25">
      <c r="A2209" s="16" t="s">
        <v>10979</v>
      </c>
      <c r="B2209" s="16" t="s">
        <v>3775</v>
      </c>
      <c r="C2209" s="16" t="s">
        <v>3165</v>
      </c>
      <c r="D2209" s="16" t="s">
        <v>42</v>
      </c>
      <c r="E2209" s="16" t="s">
        <v>38</v>
      </c>
      <c r="F2209" s="16" t="s">
        <v>3182</v>
      </c>
      <c r="G2209" s="16" t="s">
        <v>8802</v>
      </c>
      <c r="H2209" s="19">
        <v>43570.637592592589</v>
      </c>
      <c r="I2209" s="19">
        <v>43575.5</v>
      </c>
      <c r="J2209" s="20">
        <v>3.7404166666666665</v>
      </c>
    </row>
    <row r="2210" spans="1:10" x14ac:dyDescent="0.25">
      <c r="A2210" s="16" t="s">
        <v>10980</v>
      </c>
      <c r="B2210" s="16" t="s">
        <v>631</v>
      </c>
      <c r="C2210" s="16" t="s">
        <v>3165</v>
      </c>
      <c r="D2210" s="16" t="s">
        <v>31</v>
      </c>
      <c r="E2210" s="16" t="s">
        <v>9</v>
      </c>
      <c r="F2210" s="16" t="s">
        <v>3184</v>
      </c>
      <c r="G2210" s="16" t="s">
        <v>8802</v>
      </c>
      <c r="H2210" s="19">
        <v>43570.743425925924</v>
      </c>
      <c r="I2210" s="19">
        <v>43575.5</v>
      </c>
      <c r="J2210" s="20">
        <v>3.7404166666666665</v>
      </c>
    </row>
    <row r="2211" spans="1:10" x14ac:dyDescent="0.25">
      <c r="A2211" s="16" t="s">
        <v>10981</v>
      </c>
      <c r="B2211" s="16" t="s">
        <v>3771</v>
      </c>
      <c r="C2211" s="16" t="s">
        <v>3165</v>
      </c>
      <c r="D2211" s="16" t="s">
        <v>42</v>
      </c>
      <c r="E2211" s="16" t="s">
        <v>38</v>
      </c>
      <c r="F2211" s="16" t="s">
        <v>3182</v>
      </c>
      <c r="G2211" s="16" t="s">
        <v>8802</v>
      </c>
      <c r="H2211" s="19">
        <v>43570.624467592592</v>
      </c>
      <c r="I2211" s="19">
        <v>43575.5</v>
      </c>
      <c r="J2211" s="20">
        <v>3.7404166666666665</v>
      </c>
    </row>
    <row r="2212" spans="1:10" x14ac:dyDescent="0.25">
      <c r="A2212" s="16" t="s">
        <v>10982</v>
      </c>
      <c r="B2212" s="16" t="s">
        <v>815</v>
      </c>
      <c r="C2212" s="16" t="s">
        <v>3161</v>
      </c>
      <c r="D2212" s="16" t="s">
        <v>32</v>
      </c>
      <c r="E2212" s="16" t="s">
        <v>14</v>
      </c>
      <c r="F2212" s="16" t="s">
        <v>3180</v>
      </c>
      <c r="G2212" s="16" t="s">
        <v>8802</v>
      </c>
      <c r="H2212" s="19">
        <v>43571.454045138889</v>
      </c>
      <c r="I2212" s="19">
        <v>43575</v>
      </c>
      <c r="J2212" s="20">
        <v>3.7404166666666665</v>
      </c>
    </row>
    <row r="2213" spans="1:10" x14ac:dyDescent="0.25">
      <c r="A2213" s="16" t="s">
        <v>10983</v>
      </c>
      <c r="B2213" s="16" t="s">
        <v>3288</v>
      </c>
      <c r="C2213" s="16" t="s">
        <v>3161</v>
      </c>
      <c r="D2213" s="16" t="s">
        <v>42</v>
      </c>
      <c r="E2213" s="16" t="s">
        <v>23</v>
      </c>
      <c r="F2213" s="16" t="s">
        <v>3183</v>
      </c>
      <c r="G2213" s="16" t="s">
        <v>8802</v>
      </c>
      <c r="H2213" s="19">
        <v>43571.491186342595</v>
      </c>
      <c r="I2213" s="19">
        <v>43575</v>
      </c>
      <c r="J2213" s="20">
        <v>3.7404166666666665</v>
      </c>
    </row>
    <row r="2214" spans="1:10" x14ac:dyDescent="0.25">
      <c r="A2214" s="16" t="s">
        <v>10984</v>
      </c>
      <c r="B2214" s="16" t="s">
        <v>390</v>
      </c>
      <c r="C2214" s="16" t="s">
        <v>3165</v>
      </c>
      <c r="D2214" s="16" t="s">
        <v>32</v>
      </c>
      <c r="E2214" s="16" t="s">
        <v>14</v>
      </c>
      <c r="F2214" s="16" t="s">
        <v>3180</v>
      </c>
      <c r="G2214" s="16" t="s">
        <v>8802</v>
      </c>
      <c r="H2214" s="19">
        <v>43570.768252314818</v>
      </c>
      <c r="I2214" s="19">
        <v>43575.5</v>
      </c>
      <c r="J2214" s="20">
        <v>3.7404166666666665</v>
      </c>
    </row>
    <row r="2215" spans="1:10" x14ac:dyDescent="0.25">
      <c r="A2215" s="16" t="s">
        <v>10985</v>
      </c>
      <c r="B2215" s="16" t="s">
        <v>719</v>
      </c>
      <c r="C2215" s="16" t="s">
        <v>3161</v>
      </c>
      <c r="D2215" s="16" t="s">
        <v>46</v>
      </c>
      <c r="E2215" s="16" t="s">
        <v>39</v>
      </c>
      <c r="F2215" s="16" t="s">
        <v>3181</v>
      </c>
      <c r="G2215" s="16" t="s">
        <v>8802</v>
      </c>
      <c r="H2215" s="19">
        <v>43571.501469907409</v>
      </c>
      <c r="I2215" s="19">
        <v>43575.5</v>
      </c>
      <c r="J2215" s="20">
        <v>3.7404166666666665</v>
      </c>
    </row>
    <row r="2216" spans="1:10" x14ac:dyDescent="0.25">
      <c r="A2216" s="16" t="s">
        <v>10986</v>
      </c>
      <c r="B2216" s="16" t="s">
        <v>749</v>
      </c>
      <c r="C2216" s="16" t="s">
        <v>3161</v>
      </c>
      <c r="D2216" s="16" t="s">
        <v>31</v>
      </c>
      <c r="E2216" s="16" t="s">
        <v>13</v>
      </c>
      <c r="F2216" s="16" t="s">
        <v>3181</v>
      </c>
      <c r="G2216" s="16" t="s">
        <v>8802</v>
      </c>
      <c r="H2216" s="19">
        <v>43571.549398148149</v>
      </c>
      <c r="I2216" s="19">
        <v>43575.5</v>
      </c>
      <c r="J2216" s="20">
        <v>3.7404166666666665</v>
      </c>
    </row>
    <row r="2217" spans="1:10" x14ac:dyDescent="0.25">
      <c r="A2217" s="16" t="s">
        <v>10987</v>
      </c>
      <c r="B2217" s="16" t="s">
        <v>673</v>
      </c>
      <c r="C2217" s="16" t="s">
        <v>3161</v>
      </c>
      <c r="D2217" s="16" t="s">
        <v>31</v>
      </c>
      <c r="E2217" s="16" t="s">
        <v>9</v>
      </c>
      <c r="F2217" s="16" t="s">
        <v>3184</v>
      </c>
      <c r="G2217" s="16" t="s">
        <v>8802</v>
      </c>
      <c r="H2217" s="19">
        <v>43571.755173611113</v>
      </c>
      <c r="I2217" s="19">
        <v>43575.5</v>
      </c>
      <c r="J2217" s="20">
        <v>3.7404166666666665</v>
      </c>
    </row>
    <row r="2218" spans="1:10" x14ac:dyDescent="0.25">
      <c r="A2218" s="16" t="s">
        <v>10988</v>
      </c>
      <c r="B2218" s="16" t="s">
        <v>4090</v>
      </c>
      <c r="C2218" s="16" t="s">
        <v>3161</v>
      </c>
      <c r="D2218" s="16" t="s">
        <v>42</v>
      </c>
      <c r="E2218" s="16" t="s">
        <v>38</v>
      </c>
      <c r="F2218" s="16" t="s">
        <v>3182</v>
      </c>
      <c r="G2218" s="16" t="s">
        <v>8802</v>
      </c>
      <c r="H2218" s="19">
        <v>43571.529606481483</v>
      </c>
      <c r="I2218" s="19">
        <v>43575.5</v>
      </c>
      <c r="J2218" s="20">
        <v>3.7404166666666665</v>
      </c>
    </row>
    <row r="2219" spans="1:10" x14ac:dyDescent="0.25">
      <c r="A2219" s="16" t="s">
        <v>10989</v>
      </c>
      <c r="B2219" s="16" t="s">
        <v>241</v>
      </c>
      <c r="C2219" s="16" t="s">
        <v>3161</v>
      </c>
      <c r="D2219" s="16" t="s">
        <v>31</v>
      </c>
      <c r="E2219" s="16" t="s">
        <v>14</v>
      </c>
      <c r="F2219" s="16" t="s">
        <v>3180</v>
      </c>
      <c r="G2219" s="16" t="s">
        <v>8802</v>
      </c>
      <c r="H2219" s="19">
        <v>43571.550625000003</v>
      </c>
      <c r="I2219" s="19">
        <v>43575.5</v>
      </c>
      <c r="J2219" s="20">
        <v>3.7404166666666665</v>
      </c>
    </row>
    <row r="2220" spans="1:10" x14ac:dyDescent="0.25">
      <c r="A2220" s="16" t="s">
        <v>10990</v>
      </c>
      <c r="B2220" s="16" t="s">
        <v>556</v>
      </c>
      <c r="C2220" s="16" t="s">
        <v>3161</v>
      </c>
      <c r="D2220" s="16" t="s">
        <v>31</v>
      </c>
      <c r="E2220" s="16" t="s">
        <v>8</v>
      </c>
      <c r="F2220" s="16" t="s">
        <v>3180</v>
      </c>
      <c r="G2220" s="16" t="s">
        <v>8802</v>
      </c>
      <c r="H2220" s="19">
        <v>43571.594398148147</v>
      </c>
      <c r="I2220" s="19">
        <v>43575.5</v>
      </c>
      <c r="J2220" s="20">
        <v>3.7404166666666665</v>
      </c>
    </row>
    <row r="2221" spans="1:10" x14ac:dyDescent="0.25">
      <c r="A2221" s="16" t="s">
        <v>10991</v>
      </c>
      <c r="B2221" s="16" t="s">
        <v>844</v>
      </c>
      <c r="C2221" s="16" t="s">
        <v>3161</v>
      </c>
      <c r="D2221" s="16" t="s">
        <v>43</v>
      </c>
      <c r="E2221" s="16" t="s">
        <v>39</v>
      </c>
      <c r="F2221" s="16" t="s">
        <v>3181</v>
      </c>
      <c r="G2221" s="16" t="s">
        <v>8802</v>
      </c>
      <c r="H2221" s="19">
        <v>43571.502592592595</v>
      </c>
      <c r="I2221" s="19">
        <v>43575.5</v>
      </c>
      <c r="J2221" s="20">
        <v>3.7404166666666665</v>
      </c>
    </row>
    <row r="2222" spans="1:10" x14ac:dyDescent="0.25">
      <c r="A2222" s="16" t="s">
        <v>10992</v>
      </c>
      <c r="B2222" s="16" t="s">
        <v>730</v>
      </c>
      <c r="C2222" s="16" t="s">
        <v>3161</v>
      </c>
      <c r="D2222" s="16" t="s">
        <v>31</v>
      </c>
      <c r="E2222" s="16" t="s">
        <v>8</v>
      </c>
      <c r="F2222" s="16" t="s">
        <v>3180</v>
      </c>
      <c r="G2222" s="16" t="s">
        <v>8802</v>
      </c>
      <c r="H2222" s="19">
        <v>43571.697847222225</v>
      </c>
      <c r="I2222" s="19">
        <v>43575.5</v>
      </c>
      <c r="J2222" s="20">
        <v>3.7404166666666665</v>
      </c>
    </row>
    <row r="2223" spans="1:10" x14ac:dyDescent="0.25">
      <c r="A2223" s="16" t="s">
        <v>10993</v>
      </c>
      <c r="B2223" s="16" t="s">
        <v>3257</v>
      </c>
      <c r="C2223" s="16" t="s">
        <v>3161</v>
      </c>
      <c r="D2223" s="16" t="s">
        <v>42</v>
      </c>
      <c r="E2223" s="16" t="s">
        <v>23</v>
      </c>
      <c r="F2223" s="16" t="s">
        <v>3183</v>
      </c>
      <c r="G2223" s="16" t="s">
        <v>8802</v>
      </c>
      <c r="H2223" s="19">
        <v>43571.505590277775</v>
      </c>
      <c r="I2223" s="19">
        <v>43575.5</v>
      </c>
      <c r="J2223" s="20">
        <v>3.7404166666666665</v>
      </c>
    </row>
    <row r="2224" spans="1:10" x14ac:dyDescent="0.25">
      <c r="A2224" s="16" t="s">
        <v>10994</v>
      </c>
      <c r="B2224" s="16" t="s">
        <v>541</v>
      </c>
      <c r="C2224" s="16" t="s">
        <v>3161</v>
      </c>
      <c r="D2224" s="16" t="s">
        <v>31</v>
      </c>
      <c r="E2224" s="16" t="s">
        <v>9</v>
      </c>
      <c r="F2224" s="16" t="s">
        <v>3184</v>
      </c>
      <c r="G2224" s="16" t="s">
        <v>8802</v>
      </c>
      <c r="H2224" s="19">
        <v>43571.699456018519</v>
      </c>
      <c r="I2224" s="19">
        <v>43575.5</v>
      </c>
      <c r="J2224" s="20">
        <v>3.7404166666666665</v>
      </c>
    </row>
    <row r="2225" spans="1:10" x14ac:dyDescent="0.25">
      <c r="A2225" s="16" t="s">
        <v>10995</v>
      </c>
      <c r="B2225" s="16" t="s">
        <v>3984</v>
      </c>
      <c r="C2225" s="16" t="s">
        <v>3161</v>
      </c>
      <c r="D2225" s="16" t="s">
        <v>31</v>
      </c>
      <c r="E2225" s="16" t="s">
        <v>23</v>
      </c>
      <c r="F2225" s="16" t="s">
        <v>3183</v>
      </c>
      <c r="G2225" s="16" t="s">
        <v>8802</v>
      </c>
      <c r="H2225" s="19">
        <v>43571.558425925927</v>
      </c>
      <c r="I2225" s="19">
        <v>43575.5</v>
      </c>
      <c r="J2225" s="20">
        <v>3.7404166666666665</v>
      </c>
    </row>
    <row r="2226" spans="1:10" x14ac:dyDescent="0.25">
      <c r="A2226" s="16" t="s">
        <v>10996</v>
      </c>
      <c r="B2226" s="16" t="s">
        <v>4209</v>
      </c>
      <c r="C2226" s="16" t="s">
        <v>3161</v>
      </c>
      <c r="D2226" s="16" t="s">
        <v>19</v>
      </c>
      <c r="E2226" s="16" t="s">
        <v>23</v>
      </c>
      <c r="F2226" s="16" t="s">
        <v>3183</v>
      </c>
      <c r="G2226" s="16" t="s">
        <v>8802</v>
      </c>
      <c r="H2226" s="19">
        <v>43571.701585648145</v>
      </c>
      <c r="I2226" s="19">
        <v>43575.5</v>
      </c>
      <c r="J2226" s="20">
        <v>3.7404166666666665</v>
      </c>
    </row>
    <row r="2227" spans="1:10" x14ac:dyDescent="0.25">
      <c r="A2227" s="16" t="s">
        <v>10997</v>
      </c>
      <c r="B2227" s="16" t="s">
        <v>697</v>
      </c>
      <c r="C2227" s="16" t="s">
        <v>3161</v>
      </c>
      <c r="D2227" s="16" t="s">
        <v>42</v>
      </c>
      <c r="E2227" s="16" t="s">
        <v>17</v>
      </c>
      <c r="F2227" s="16" t="s">
        <v>3185</v>
      </c>
      <c r="G2227" s="16" t="s">
        <v>8802</v>
      </c>
      <c r="H2227" s="19">
        <v>43571.639826388891</v>
      </c>
      <c r="I2227" s="19">
        <v>43575.5</v>
      </c>
      <c r="J2227" s="20">
        <v>3.7404166666666665</v>
      </c>
    </row>
    <row r="2228" spans="1:10" x14ac:dyDescent="0.25">
      <c r="A2228" s="16" t="s">
        <v>10998</v>
      </c>
      <c r="B2228" s="16" t="s">
        <v>3420</v>
      </c>
      <c r="C2228" s="16" t="s">
        <v>3161</v>
      </c>
      <c r="D2228" s="16" t="s">
        <v>42</v>
      </c>
      <c r="E2228" s="16" t="s">
        <v>38</v>
      </c>
      <c r="F2228" s="16" t="s">
        <v>3182</v>
      </c>
      <c r="G2228" s="16" t="s">
        <v>8802</v>
      </c>
      <c r="H2228" s="19">
        <v>43571.703009259261</v>
      </c>
      <c r="I2228" s="19">
        <v>43575.5</v>
      </c>
      <c r="J2228" s="20">
        <v>3.7404166666666665</v>
      </c>
    </row>
    <row r="2229" spans="1:10" x14ac:dyDescent="0.25">
      <c r="A2229" s="16" t="s">
        <v>10999</v>
      </c>
      <c r="B2229" s="16" t="s">
        <v>3447</v>
      </c>
      <c r="C2229" s="16" t="s">
        <v>3161</v>
      </c>
      <c r="D2229" s="16" t="s">
        <v>42</v>
      </c>
      <c r="E2229" s="16" t="s">
        <v>38</v>
      </c>
      <c r="F2229" s="16" t="s">
        <v>3182</v>
      </c>
      <c r="G2229" s="16" t="s">
        <v>8802</v>
      </c>
      <c r="H2229" s="19">
        <v>43571.645752314813</v>
      </c>
      <c r="I2229" s="19">
        <v>43575.5</v>
      </c>
      <c r="J2229" s="20">
        <v>3.7404166666666665</v>
      </c>
    </row>
    <row r="2230" spans="1:10" x14ac:dyDescent="0.25">
      <c r="A2230" s="16" t="s">
        <v>11000</v>
      </c>
      <c r="B2230" s="16" t="s">
        <v>531</v>
      </c>
      <c r="C2230" s="16" t="s">
        <v>3161</v>
      </c>
      <c r="D2230" s="16" t="s">
        <v>42</v>
      </c>
      <c r="E2230" s="16" t="s">
        <v>24</v>
      </c>
      <c r="F2230" s="16" t="s">
        <v>3183</v>
      </c>
      <c r="G2230" s="16" t="s">
        <v>8802</v>
      </c>
      <c r="H2230" s="19">
        <v>43571.705578703702</v>
      </c>
      <c r="I2230" s="19">
        <v>43575.5</v>
      </c>
      <c r="J2230" s="20">
        <v>3.7404166666666665</v>
      </c>
    </row>
    <row r="2231" spans="1:10" x14ac:dyDescent="0.25">
      <c r="A2231" s="16" t="s">
        <v>11001</v>
      </c>
      <c r="B2231" s="16" t="s">
        <v>511</v>
      </c>
      <c r="C2231" s="16" t="s">
        <v>3161</v>
      </c>
      <c r="D2231" s="16" t="s">
        <v>31</v>
      </c>
      <c r="E2231" s="16" t="s">
        <v>9</v>
      </c>
      <c r="F2231" s="16" t="s">
        <v>3184</v>
      </c>
      <c r="G2231" s="16" t="s">
        <v>8802</v>
      </c>
      <c r="H2231" s="19">
        <v>43571.653252314813</v>
      </c>
      <c r="I2231" s="19">
        <v>43575.5</v>
      </c>
      <c r="J2231" s="20">
        <v>3.7404166666666665</v>
      </c>
    </row>
    <row r="2232" spans="1:10" x14ac:dyDescent="0.25">
      <c r="A2232" s="16" t="s">
        <v>11002</v>
      </c>
      <c r="B2232" s="16" t="s">
        <v>3877</v>
      </c>
      <c r="C2232" s="16" t="s">
        <v>3161</v>
      </c>
      <c r="D2232" s="16" t="s">
        <v>30</v>
      </c>
      <c r="E2232" s="16" t="s">
        <v>38</v>
      </c>
      <c r="F2232" s="16" t="s">
        <v>3182</v>
      </c>
      <c r="G2232" s="16" t="s">
        <v>8802</v>
      </c>
      <c r="H2232" s="19">
        <v>43571.705706018518</v>
      </c>
      <c r="I2232" s="19">
        <v>43575.5</v>
      </c>
      <c r="J2232" s="20">
        <v>3.7404166666666665</v>
      </c>
    </row>
    <row r="2233" spans="1:10" x14ac:dyDescent="0.25">
      <c r="A2233" s="16" t="s">
        <v>11003</v>
      </c>
      <c r="B2233" s="16" t="s">
        <v>782</v>
      </c>
      <c r="C2233" s="16" t="s">
        <v>3161</v>
      </c>
      <c r="D2233" s="16" t="s">
        <v>31</v>
      </c>
      <c r="E2233" s="16" t="s">
        <v>8</v>
      </c>
      <c r="F2233" s="16" t="s">
        <v>3180</v>
      </c>
      <c r="G2233" s="16" t="s">
        <v>8802</v>
      </c>
      <c r="H2233" s="19">
        <v>43571.510428240741</v>
      </c>
      <c r="I2233" s="19">
        <v>43575.5</v>
      </c>
      <c r="J2233" s="20">
        <v>3.7404166666666665</v>
      </c>
    </row>
    <row r="2234" spans="1:10" x14ac:dyDescent="0.25">
      <c r="A2234" s="16" t="s">
        <v>11004</v>
      </c>
      <c r="B2234" s="16" t="s">
        <v>926</v>
      </c>
      <c r="C2234" s="16" t="s">
        <v>3161</v>
      </c>
      <c r="D2234" s="16" t="s">
        <v>31</v>
      </c>
      <c r="E2234" s="16" t="s">
        <v>14</v>
      </c>
      <c r="F2234" s="16" t="s">
        <v>3180</v>
      </c>
      <c r="G2234" s="16" t="s">
        <v>8802</v>
      </c>
      <c r="H2234" s="19">
        <v>43571.707835648151</v>
      </c>
      <c r="I2234" s="19">
        <v>43575.5</v>
      </c>
      <c r="J2234" s="20">
        <v>3.7404166666666665</v>
      </c>
    </row>
    <row r="2235" spans="1:10" x14ac:dyDescent="0.25">
      <c r="A2235" s="16" t="s">
        <v>11005</v>
      </c>
      <c r="B2235" s="16" t="s">
        <v>48</v>
      </c>
      <c r="C2235" s="16" t="s">
        <v>3161</v>
      </c>
      <c r="D2235" s="16" t="s">
        <v>31</v>
      </c>
      <c r="E2235" s="16" t="s">
        <v>8</v>
      </c>
      <c r="F2235" s="16" t="s">
        <v>3180</v>
      </c>
      <c r="G2235" s="16" t="s">
        <v>8802</v>
      </c>
      <c r="H2235" s="19">
        <v>43571.661319444444</v>
      </c>
      <c r="I2235" s="19">
        <v>43575.5</v>
      </c>
      <c r="J2235" s="20">
        <v>3.7404166666666665</v>
      </c>
    </row>
    <row r="2236" spans="1:10" x14ac:dyDescent="0.25">
      <c r="A2236" s="16" t="s">
        <v>11006</v>
      </c>
      <c r="B2236" s="16" t="s">
        <v>417</v>
      </c>
      <c r="C2236" s="16" t="s">
        <v>3161</v>
      </c>
      <c r="D2236" s="16" t="s">
        <v>31</v>
      </c>
      <c r="E2236" s="16" t="s">
        <v>27</v>
      </c>
      <c r="F2236" s="16" t="s">
        <v>3182</v>
      </c>
      <c r="G2236" s="16" t="s">
        <v>8802</v>
      </c>
      <c r="H2236" s="19">
        <v>43571.53802083333</v>
      </c>
      <c r="I2236" s="19">
        <v>43575.5</v>
      </c>
      <c r="J2236" s="20">
        <v>3.7404166666666665</v>
      </c>
    </row>
    <row r="2237" spans="1:10" x14ac:dyDescent="0.25">
      <c r="A2237" s="16" t="s">
        <v>11007</v>
      </c>
      <c r="B2237" s="16" t="s">
        <v>849</v>
      </c>
      <c r="C2237" s="16" t="s">
        <v>3161</v>
      </c>
      <c r="D2237" s="16" t="s">
        <v>43</v>
      </c>
      <c r="E2237" s="16" t="s">
        <v>39</v>
      </c>
      <c r="F2237" s="16" t="s">
        <v>3181</v>
      </c>
      <c r="G2237" s="16" t="s">
        <v>8802</v>
      </c>
      <c r="H2237" s="19">
        <v>43571.572523148148</v>
      </c>
      <c r="I2237" s="19">
        <v>43575.5</v>
      </c>
      <c r="J2237" s="20">
        <v>3.7404166666666665</v>
      </c>
    </row>
    <row r="2238" spans="1:10" x14ac:dyDescent="0.25">
      <c r="A2238" s="16" t="s">
        <v>11008</v>
      </c>
      <c r="B2238" s="16" t="s">
        <v>3385</v>
      </c>
      <c r="C2238" s="16" t="s">
        <v>3161</v>
      </c>
      <c r="D2238" s="16" t="s">
        <v>31</v>
      </c>
      <c r="E2238" s="16" t="s">
        <v>23</v>
      </c>
      <c r="F2238" s="16" t="s">
        <v>3183</v>
      </c>
      <c r="G2238" s="16" t="s">
        <v>8802</v>
      </c>
      <c r="H2238" s="19">
        <v>43571.601319444446</v>
      </c>
      <c r="I2238" s="19">
        <v>43575.5</v>
      </c>
      <c r="J2238" s="20">
        <v>3.7404166666666665</v>
      </c>
    </row>
    <row r="2239" spans="1:10" x14ac:dyDescent="0.25">
      <c r="A2239" s="16" t="s">
        <v>11009</v>
      </c>
      <c r="B2239" s="16" t="s">
        <v>683</v>
      </c>
      <c r="C2239" s="16" t="s">
        <v>3161</v>
      </c>
      <c r="D2239" s="16" t="s">
        <v>31</v>
      </c>
      <c r="E2239" s="16" t="s">
        <v>13</v>
      </c>
      <c r="F2239" s="16" t="s">
        <v>3181</v>
      </c>
      <c r="G2239" s="16" t="s">
        <v>8802</v>
      </c>
      <c r="H2239" s="19">
        <v>43571.574594907404</v>
      </c>
      <c r="I2239" s="19">
        <v>43575.5</v>
      </c>
      <c r="J2239" s="20">
        <v>3.7404166666666665</v>
      </c>
    </row>
    <row r="2240" spans="1:10" x14ac:dyDescent="0.25">
      <c r="A2240" s="16" t="s">
        <v>11010</v>
      </c>
      <c r="B2240" s="16" t="s">
        <v>4221</v>
      </c>
      <c r="C2240" s="16" t="s">
        <v>3161</v>
      </c>
      <c r="D2240" s="16" t="s">
        <v>19</v>
      </c>
      <c r="E2240" s="16" t="s">
        <v>23</v>
      </c>
      <c r="F2240" s="16" t="s">
        <v>3183</v>
      </c>
      <c r="G2240" s="16" t="s">
        <v>8802</v>
      </c>
      <c r="H2240" s="19">
        <v>43571.720648148148</v>
      </c>
      <c r="I2240" s="19">
        <v>43575.5</v>
      </c>
      <c r="J2240" s="20">
        <v>3.7404166666666665</v>
      </c>
    </row>
    <row r="2241" spans="1:10" x14ac:dyDescent="0.25">
      <c r="A2241" s="16" t="s">
        <v>11011</v>
      </c>
      <c r="B2241" s="16" t="s">
        <v>3380</v>
      </c>
      <c r="C2241" s="16" t="s">
        <v>3161</v>
      </c>
      <c r="D2241" s="16" t="s">
        <v>32</v>
      </c>
      <c r="E2241" s="16" t="s">
        <v>23</v>
      </c>
      <c r="F2241" s="16" t="s">
        <v>3183</v>
      </c>
      <c r="G2241" s="16" t="s">
        <v>8802</v>
      </c>
      <c r="H2241" s="19">
        <v>43571.675405092596</v>
      </c>
      <c r="I2241" s="19">
        <v>43575.5</v>
      </c>
      <c r="J2241" s="20">
        <v>3.7404166666666665</v>
      </c>
    </row>
    <row r="2242" spans="1:10" x14ac:dyDescent="0.25">
      <c r="A2242" s="16" t="s">
        <v>11012</v>
      </c>
      <c r="B2242" s="16" t="s">
        <v>3896</v>
      </c>
      <c r="C2242" s="16" t="s">
        <v>3161</v>
      </c>
      <c r="D2242" s="16" t="s">
        <v>42</v>
      </c>
      <c r="E2242" s="16" t="s">
        <v>38</v>
      </c>
      <c r="F2242" s="16" t="s">
        <v>3182</v>
      </c>
      <c r="G2242" s="16" t="s">
        <v>8802</v>
      </c>
      <c r="H2242" s="19">
        <v>43571.723414351851</v>
      </c>
      <c r="I2242" s="19">
        <v>43575.5</v>
      </c>
      <c r="J2242" s="20">
        <v>3.7404166666666665</v>
      </c>
    </row>
    <row r="2243" spans="1:10" x14ac:dyDescent="0.25">
      <c r="A2243" s="16" t="s">
        <v>11013</v>
      </c>
      <c r="B2243" s="16" t="s">
        <v>583</v>
      </c>
      <c r="C2243" s="16" t="s">
        <v>3161</v>
      </c>
      <c r="D2243" s="16" t="s">
        <v>42</v>
      </c>
      <c r="E2243" s="16" t="s">
        <v>35</v>
      </c>
      <c r="F2243" s="16" t="s">
        <v>3183</v>
      </c>
      <c r="G2243" s="16" t="s">
        <v>8802</v>
      </c>
      <c r="H2243" s="19">
        <v>43571.581099537034</v>
      </c>
      <c r="I2243" s="19">
        <v>43575.5</v>
      </c>
      <c r="J2243" s="20">
        <v>3.7404166666666665</v>
      </c>
    </row>
    <row r="2244" spans="1:10" x14ac:dyDescent="0.25">
      <c r="A2244" s="16" t="s">
        <v>11014</v>
      </c>
      <c r="B2244" s="16" t="s">
        <v>3557</v>
      </c>
      <c r="C2244" s="16" t="s">
        <v>3161</v>
      </c>
      <c r="D2244" s="16" t="s">
        <v>42</v>
      </c>
      <c r="E2244" s="16" t="s">
        <v>23</v>
      </c>
      <c r="F2244" s="16" t="s">
        <v>3183</v>
      </c>
      <c r="G2244" s="16" t="s">
        <v>8802</v>
      </c>
      <c r="H2244" s="19">
        <v>43571.726400462961</v>
      </c>
      <c r="I2244" s="19">
        <v>43575.5</v>
      </c>
      <c r="J2244" s="20">
        <v>3.7404166666666665</v>
      </c>
    </row>
    <row r="2245" spans="1:10" x14ac:dyDescent="0.25">
      <c r="A2245" s="16" t="s">
        <v>11015</v>
      </c>
      <c r="B2245" s="16" t="s">
        <v>4138</v>
      </c>
      <c r="C2245" s="16" t="s">
        <v>3161</v>
      </c>
      <c r="D2245" s="16" t="s">
        <v>42</v>
      </c>
      <c r="E2245" s="16" t="s">
        <v>38</v>
      </c>
      <c r="F2245" s="16" t="s">
        <v>3182</v>
      </c>
      <c r="G2245" s="16" t="s">
        <v>8802</v>
      </c>
      <c r="H2245" s="19">
        <v>43571.583738425928</v>
      </c>
      <c r="I2245" s="19">
        <v>43575.5</v>
      </c>
      <c r="J2245" s="20">
        <v>3.7404166666666665</v>
      </c>
    </row>
    <row r="2246" spans="1:10" x14ac:dyDescent="0.25">
      <c r="A2246" s="16" t="s">
        <v>11016</v>
      </c>
      <c r="B2246" s="16" t="s">
        <v>668</v>
      </c>
      <c r="C2246" s="16" t="s">
        <v>3161</v>
      </c>
      <c r="D2246" s="16" t="s">
        <v>21</v>
      </c>
      <c r="E2246" s="16" t="s">
        <v>13</v>
      </c>
      <c r="F2246" s="16" t="s">
        <v>3181</v>
      </c>
      <c r="G2246" s="16" t="s">
        <v>8802</v>
      </c>
      <c r="H2246" s="19">
        <v>43571.729050925926</v>
      </c>
      <c r="I2246" s="19">
        <v>43575.5</v>
      </c>
      <c r="J2246" s="20">
        <v>3.7404166666666665</v>
      </c>
    </row>
    <row r="2247" spans="1:10" x14ac:dyDescent="0.25">
      <c r="A2247" s="16" t="s">
        <v>11017</v>
      </c>
      <c r="B2247" s="16" t="s">
        <v>789</v>
      </c>
      <c r="C2247" s="16" t="s">
        <v>3161</v>
      </c>
      <c r="D2247" s="16" t="s">
        <v>30</v>
      </c>
      <c r="E2247" s="16" t="s">
        <v>24</v>
      </c>
      <c r="F2247" s="16" t="s">
        <v>3183</v>
      </c>
      <c r="G2247" s="16" t="s">
        <v>8802</v>
      </c>
      <c r="H2247" s="19">
        <v>43571.618206018517</v>
      </c>
      <c r="I2247" s="19">
        <v>43575.5</v>
      </c>
      <c r="J2247" s="20">
        <v>3.7404166666666665</v>
      </c>
    </row>
    <row r="2248" spans="1:10" x14ac:dyDescent="0.25">
      <c r="A2248" s="16" t="s">
        <v>11018</v>
      </c>
      <c r="B2248" s="16" t="s">
        <v>262</v>
      </c>
      <c r="C2248" s="16" t="s">
        <v>3161</v>
      </c>
      <c r="D2248" s="16" t="s">
        <v>32</v>
      </c>
      <c r="E2248" s="16" t="s">
        <v>13</v>
      </c>
      <c r="F2248" s="16" t="s">
        <v>3181</v>
      </c>
      <c r="G2248" s="16" t="s">
        <v>8802</v>
      </c>
      <c r="H2248" s="19">
        <v>43571.734444444446</v>
      </c>
      <c r="I2248" s="19">
        <v>43575.5</v>
      </c>
      <c r="J2248" s="20">
        <v>3.7404166666666665</v>
      </c>
    </row>
    <row r="2249" spans="1:10" x14ac:dyDescent="0.25">
      <c r="A2249" s="16" t="s">
        <v>11019</v>
      </c>
      <c r="B2249" s="16" t="s">
        <v>269</v>
      </c>
      <c r="C2249" s="16" t="s">
        <v>3161</v>
      </c>
      <c r="D2249" s="16" t="s">
        <v>31</v>
      </c>
      <c r="E2249" s="16" t="s">
        <v>22</v>
      </c>
      <c r="F2249" s="16" t="s">
        <v>3182</v>
      </c>
      <c r="G2249" s="16" t="s">
        <v>8802</v>
      </c>
      <c r="H2249" s="19">
        <v>43571.503263888888</v>
      </c>
      <c r="I2249" s="19">
        <v>43575.5</v>
      </c>
      <c r="J2249" s="20">
        <v>3.7404166666666665</v>
      </c>
    </row>
    <row r="2250" spans="1:10" x14ac:dyDescent="0.25">
      <c r="A2250" s="16" t="s">
        <v>11020</v>
      </c>
      <c r="B2250" s="16" t="s">
        <v>537</v>
      </c>
      <c r="C2250" s="16" t="s">
        <v>3161</v>
      </c>
      <c r="D2250" s="16" t="s">
        <v>31</v>
      </c>
      <c r="E2250" s="16" t="s">
        <v>14</v>
      </c>
      <c r="F2250" s="16" t="s">
        <v>3180</v>
      </c>
      <c r="G2250" s="16" t="s">
        <v>8802</v>
      </c>
      <c r="H2250" s="19">
        <v>43571.737013888887</v>
      </c>
      <c r="I2250" s="19">
        <v>43575.5</v>
      </c>
      <c r="J2250" s="20">
        <v>3.7404166666666665</v>
      </c>
    </row>
    <row r="2251" spans="1:10" x14ac:dyDescent="0.25">
      <c r="A2251" s="16" t="s">
        <v>11021</v>
      </c>
      <c r="B2251" s="16" t="s">
        <v>4179</v>
      </c>
      <c r="C2251" s="16" t="s">
        <v>3161</v>
      </c>
      <c r="D2251" s="16" t="s">
        <v>31</v>
      </c>
      <c r="E2251" s="16" t="s">
        <v>38</v>
      </c>
      <c r="F2251" s="16" t="s">
        <v>3182</v>
      </c>
      <c r="G2251" s="16" t="s">
        <v>8802</v>
      </c>
      <c r="H2251" s="19">
        <v>43571.638831018521</v>
      </c>
      <c r="I2251" s="19">
        <v>43575.5</v>
      </c>
      <c r="J2251" s="20">
        <v>3.7404166666666665</v>
      </c>
    </row>
    <row r="2252" spans="1:10" x14ac:dyDescent="0.25">
      <c r="A2252" s="16" t="s">
        <v>11022</v>
      </c>
      <c r="B2252" s="16" t="s">
        <v>733</v>
      </c>
      <c r="C2252" s="16" t="s">
        <v>3161</v>
      </c>
      <c r="D2252" s="16" t="s">
        <v>31</v>
      </c>
      <c r="E2252" s="16" t="s">
        <v>10</v>
      </c>
      <c r="F2252" s="16" t="s">
        <v>3182</v>
      </c>
      <c r="G2252" s="16" t="s">
        <v>8802</v>
      </c>
      <c r="H2252" s="19">
        <v>43571.560538194448</v>
      </c>
      <c r="I2252" s="19">
        <v>43575</v>
      </c>
      <c r="J2252" s="20">
        <v>3.7404166666666665</v>
      </c>
    </row>
    <row r="2253" spans="1:10" x14ac:dyDescent="0.25">
      <c r="A2253" s="16" t="s">
        <v>11023</v>
      </c>
      <c r="B2253" s="16" t="s">
        <v>615</v>
      </c>
      <c r="C2253" s="16" t="s">
        <v>3161</v>
      </c>
      <c r="D2253" s="16" t="s">
        <v>42</v>
      </c>
      <c r="E2253" s="16" t="s">
        <v>17</v>
      </c>
      <c r="F2253" s="16" t="s">
        <v>3185</v>
      </c>
      <c r="G2253" s="16" t="s">
        <v>8802</v>
      </c>
      <c r="H2253" s="19">
        <v>43571.649965277778</v>
      </c>
      <c r="I2253" s="19">
        <v>43575.5</v>
      </c>
      <c r="J2253" s="20">
        <v>3.7404166666666665</v>
      </c>
    </row>
    <row r="2254" spans="1:10" x14ac:dyDescent="0.25">
      <c r="A2254" s="16" t="s">
        <v>11024</v>
      </c>
      <c r="B2254" s="16" t="s">
        <v>430</v>
      </c>
      <c r="C2254" s="16" t="s">
        <v>3161</v>
      </c>
      <c r="D2254" s="16" t="s">
        <v>32</v>
      </c>
      <c r="E2254" s="16" t="s">
        <v>14</v>
      </c>
      <c r="F2254" s="16" t="s">
        <v>3180</v>
      </c>
      <c r="G2254" s="16" t="s">
        <v>8802</v>
      </c>
      <c r="H2254" s="19">
        <v>43571.738935185182</v>
      </c>
      <c r="I2254" s="19">
        <v>43575.5</v>
      </c>
      <c r="J2254" s="20">
        <v>3.7404166666666665</v>
      </c>
    </row>
    <row r="2255" spans="1:10" x14ac:dyDescent="0.25">
      <c r="A2255" s="16" t="s">
        <v>11025</v>
      </c>
      <c r="B2255" s="16" t="s">
        <v>4081</v>
      </c>
      <c r="C2255" s="16" t="s">
        <v>3161</v>
      </c>
      <c r="D2255" s="16" t="s">
        <v>42</v>
      </c>
      <c r="E2255" s="16" t="s">
        <v>38</v>
      </c>
      <c r="F2255" s="16" t="s">
        <v>3182</v>
      </c>
      <c r="G2255" s="16" t="s">
        <v>8802</v>
      </c>
      <c r="H2255" s="19">
        <v>43571.510520833333</v>
      </c>
      <c r="I2255" s="19">
        <v>43575.5</v>
      </c>
      <c r="J2255" s="20">
        <v>3.7404166666666665</v>
      </c>
    </row>
    <row r="2256" spans="1:10" x14ac:dyDescent="0.25">
      <c r="A2256" s="16" t="s">
        <v>11026</v>
      </c>
      <c r="B2256" s="16" t="s">
        <v>528</v>
      </c>
      <c r="C2256" s="16" t="s">
        <v>3161</v>
      </c>
      <c r="D2256" s="16" t="s">
        <v>32</v>
      </c>
      <c r="E2256" s="16" t="s">
        <v>14</v>
      </c>
      <c r="F2256" s="16" t="s">
        <v>3180</v>
      </c>
      <c r="G2256" s="16" t="s">
        <v>8802</v>
      </c>
      <c r="H2256" s="19">
        <v>43571.739837962959</v>
      </c>
      <c r="I2256" s="19">
        <v>43575.5</v>
      </c>
      <c r="J2256" s="20">
        <v>3.7404166666666665</v>
      </c>
    </row>
    <row r="2257" spans="1:10" x14ac:dyDescent="0.25">
      <c r="A2257" s="16" t="s">
        <v>11027</v>
      </c>
      <c r="B2257" s="16" t="s">
        <v>705</v>
      </c>
      <c r="C2257" s="16" t="s">
        <v>3161</v>
      </c>
      <c r="D2257" s="16" t="s">
        <v>32</v>
      </c>
      <c r="E2257" s="16" t="s">
        <v>14</v>
      </c>
      <c r="F2257" s="16" t="s">
        <v>3180</v>
      </c>
      <c r="G2257" s="16" t="s">
        <v>8802</v>
      </c>
      <c r="H2257" s="19">
        <v>43571.670902777776</v>
      </c>
      <c r="I2257" s="19">
        <v>43575.5</v>
      </c>
      <c r="J2257" s="20">
        <v>3.7404166666666665</v>
      </c>
    </row>
    <row r="2258" spans="1:10" x14ac:dyDescent="0.25">
      <c r="A2258" s="16" t="s">
        <v>11028</v>
      </c>
      <c r="B2258" s="16" t="s">
        <v>3665</v>
      </c>
      <c r="C2258" s="16" t="s">
        <v>3161</v>
      </c>
      <c r="D2258" s="16" t="s">
        <v>42</v>
      </c>
      <c r="E2258" s="16" t="s">
        <v>38</v>
      </c>
      <c r="F2258" s="16" t="s">
        <v>3182</v>
      </c>
      <c r="G2258" s="16" t="s">
        <v>8802</v>
      </c>
      <c r="H2258" s="19">
        <v>43571.611087962963</v>
      </c>
      <c r="I2258" s="19">
        <v>43575.5</v>
      </c>
      <c r="J2258" s="20">
        <v>3.7404166666666665</v>
      </c>
    </row>
    <row r="2259" spans="1:10" x14ac:dyDescent="0.25">
      <c r="A2259" s="16" t="s">
        <v>11029</v>
      </c>
      <c r="B2259" s="16" t="s">
        <v>3566</v>
      </c>
      <c r="C2259" s="16" t="s">
        <v>3161</v>
      </c>
      <c r="D2259" s="16" t="s">
        <v>42</v>
      </c>
      <c r="E2259" s="16" t="s">
        <v>38</v>
      </c>
      <c r="F2259" s="16" t="s">
        <v>3182</v>
      </c>
      <c r="G2259" s="16" t="s">
        <v>8802</v>
      </c>
      <c r="H2259" s="19">
        <v>43571.548634259256</v>
      </c>
      <c r="I2259" s="19">
        <v>43575.5</v>
      </c>
      <c r="J2259" s="20">
        <v>3.7404166666666665</v>
      </c>
    </row>
    <row r="2260" spans="1:10" x14ac:dyDescent="0.25">
      <c r="A2260" s="16" t="s">
        <v>11030</v>
      </c>
      <c r="B2260" s="16" t="s">
        <v>4233</v>
      </c>
      <c r="C2260" s="16" t="s">
        <v>3161</v>
      </c>
      <c r="D2260" s="16" t="s">
        <v>42</v>
      </c>
      <c r="E2260" s="16" t="s">
        <v>23</v>
      </c>
      <c r="F2260" s="16" t="s">
        <v>3183</v>
      </c>
      <c r="G2260" s="16" t="s">
        <v>8802</v>
      </c>
      <c r="H2260" s="19">
        <v>43571.741932870369</v>
      </c>
      <c r="I2260" s="19">
        <v>43575.5</v>
      </c>
      <c r="J2260" s="20">
        <v>3.7404166666666665</v>
      </c>
    </row>
    <row r="2261" spans="1:10" x14ac:dyDescent="0.25">
      <c r="A2261" s="16" t="s">
        <v>11031</v>
      </c>
      <c r="B2261" s="16" t="s">
        <v>3252</v>
      </c>
      <c r="C2261" s="16" t="s">
        <v>3161</v>
      </c>
      <c r="D2261" s="16" t="s">
        <v>42</v>
      </c>
      <c r="E2261" s="16" t="s">
        <v>38</v>
      </c>
      <c r="F2261" s="16" t="s">
        <v>3182</v>
      </c>
      <c r="G2261" s="16" t="s">
        <v>8802</v>
      </c>
      <c r="H2261" s="19">
        <v>43571.528495370374</v>
      </c>
      <c r="I2261" s="19">
        <v>43575.5</v>
      </c>
      <c r="J2261" s="20">
        <v>3.7404166666666665</v>
      </c>
    </row>
    <row r="2262" spans="1:10" x14ac:dyDescent="0.25">
      <c r="A2262" s="16" t="s">
        <v>11032</v>
      </c>
      <c r="B2262" s="16" t="s">
        <v>485</v>
      </c>
      <c r="C2262" s="16" t="s">
        <v>3161</v>
      </c>
      <c r="D2262" s="16" t="s">
        <v>31</v>
      </c>
      <c r="E2262" s="16" t="s">
        <v>22</v>
      </c>
      <c r="F2262" s="16" t="s">
        <v>3182</v>
      </c>
      <c r="G2262" s="16" t="s">
        <v>8802</v>
      </c>
      <c r="H2262" s="19">
        <v>43571.748159722221</v>
      </c>
      <c r="I2262" s="19">
        <v>43575.5</v>
      </c>
      <c r="J2262" s="20">
        <v>3.7404166666666665</v>
      </c>
    </row>
    <row r="2263" spans="1:10" x14ac:dyDescent="0.25">
      <c r="A2263" s="16" t="s">
        <v>11033</v>
      </c>
      <c r="B2263" s="16" t="s">
        <v>415</v>
      </c>
      <c r="C2263" s="16" t="s">
        <v>3161</v>
      </c>
      <c r="D2263" s="16" t="s">
        <v>31</v>
      </c>
      <c r="E2263" s="16" t="s">
        <v>27</v>
      </c>
      <c r="F2263" s="16" t="s">
        <v>3182</v>
      </c>
      <c r="G2263" s="16" t="s">
        <v>8802</v>
      </c>
      <c r="H2263" s="19">
        <v>43571.558287037034</v>
      </c>
      <c r="I2263" s="19">
        <v>43575.5</v>
      </c>
      <c r="J2263" s="20">
        <v>3.7404166666666665</v>
      </c>
    </row>
    <row r="2264" spans="1:10" x14ac:dyDescent="0.25">
      <c r="A2264" s="16" t="s">
        <v>11034</v>
      </c>
      <c r="B2264" s="16" t="s">
        <v>693</v>
      </c>
      <c r="C2264" s="16" t="s">
        <v>3161</v>
      </c>
      <c r="D2264" s="16" t="s">
        <v>30</v>
      </c>
      <c r="E2264" s="16" t="s">
        <v>24</v>
      </c>
      <c r="F2264" s="16" t="s">
        <v>3183</v>
      </c>
      <c r="G2264" s="16" t="s">
        <v>8802</v>
      </c>
      <c r="H2264" s="19">
        <v>43571.748831018522</v>
      </c>
      <c r="I2264" s="19">
        <v>43575.5</v>
      </c>
      <c r="J2264" s="20">
        <v>3.7404166666666665</v>
      </c>
    </row>
    <row r="2265" spans="1:10" x14ac:dyDescent="0.25">
      <c r="A2265" s="16" t="s">
        <v>11035</v>
      </c>
      <c r="B2265" s="16" t="s">
        <v>670</v>
      </c>
      <c r="C2265" s="16" t="s">
        <v>3161</v>
      </c>
      <c r="D2265" s="16" t="s">
        <v>31</v>
      </c>
      <c r="E2265" s="16" t="s">
        <v>10</v>
      </c>
      <c r="F2265" s="16" t="s">
        <v>3182</v>
      </c>
      <c r="G2265" s="16" t="s">
        <v>8802</v>
      </c>
      <c r="H2265" s="19">
        <v>43571.609537037031</v>
      </c>
      <c r="I2265" s="19">
        <v>43575</v>
      </c>
      <c r="J2265" s="20">
        <v>3.7404166666666665</v>
      </c>
    </row>
    <row r="2266" spans="1:10" x14ac:dyDescent="0.25">
      <c r="A2266" s="16" t="s">
        <v>11036</v>
      </c>
      <c r="B2266" s="16" t="s">
        <v>298</v>
      </c>
      <c r="C2266" s="16" t="s">
        <v>3161</v>
      </c>
      <c r="D2266" s="16" t="s">
        <v>32</v>
      </c>
      <c r="E2266" s="16" t="s">
        <v>14</v>
      </c>
      <c r="F2266" s="16" t="s">
        <v>3180</v>
      </c>
      <c r="G2266" s="16" t="s">
        <v>8802</v>
      </c>
      <c r="H2266" s="19">
        <v>43571.749363425923</v>
      </c>
      <c r="I2266" s="19">
        <v>43575.5</v>
      </c>
      <c r="J2266" s="20">
        <v>3.7404166666666665</v>
      </c>
    </row>
    <row r="2267" spans="1:10" x14ac:dyDescent="0.25">
      <c r="A2267" s="16" t="s">
        <v>11037</v>
      </c>
      <c r="B2267" s="16" t="s">
        <v>302</v>
      </c>
      <c r="C2267" s="16" t="s">
        <v>3161</v>
      </c>
      <c r="D2267" s="16" t="s">
        <v>32</v>
      </c>
      <c r="E2267" s="16" t="s">
        <v>14</v>
      </c>
      <c r="F2267" s="16" t="s">
        <v>3180</v>
      </c>
      <c r="G2267" s="16" t="s">
        <v>8802</v>
      </c>
      <c r="H2267" s="19">
        <v>43571.576423611114</v>
      </c>
      <c r="I2267" s="19">
        <v>43575.5</v>
      </c>
      <c r="J2267" s="20">
        <v>3.7404166666666665</v>
      </c>
    </row>
    <row r="2268" spans="1:10" x14ac:dyDescent="0.25">
      <c r="A2268" s="16" t="s">
        <v>11038</v>
      </c>
      <c r="B2268" s="16" t="s">
        <v>4162</v>
      </c>
      <c r="C2268" s="16" t="s">
        <v>3161</v>
      </c>
      <c r="D2268" s="16" t="s">
        <v>31</v>
      </c>
      <c r="E2268" s="16" t="s">
        <v>38</v>
      </c>
      <c r="F2268" s="16" t="s">
        <v>3182</v>
      </c>
      <c r="G2268" s="16" t="s">
        <v>8802</v>
      </c>
      <c r="H2268" s="19">
        <v>43571.612442129626</v>
      </c>
      <c r="I2268" s="19">
        <v>43575.5</v>
      </c>
      <c r="J2268" s="20">
        <v>3.7404166666666665</v>
      </c>
    </row>
    <row r="2269" spans="1:10" x14ac:dyDescent="0.25">
      <c r="A2269" s="16" t="s">
        <v>11039</v>
      </c>
      <c r="B2269" s="16" t="s">
        <v>4031</v>
      </c>
      <c r="C2269" s="16" t="s">
        <v>3161</v>
      </c>
      <c r="D2269" s="16" t="s">
        <v>42</v>
      </c>
      <c r="E2269" s="16" t="s">
        <v>38</v>
      </c>
      <c r="F2269" s="16" t="s">
        <v>3182</v>
      </c>
      <c r="G2269" s="16" t="s">
        <v>8802</v>
      </c>
      <c r="H2269" s="19">
        <v>43571.471979166672</v>
      </c>
      <c r="I2269" s="19">
        <v>43575</v>
      </c>
      <c r="J2269" s="20">
        <v>3.7404166666666665</v>
      </c>
    </row>
    <row r="2270" spans="1:10" x14ac:dyDescent="0.25">
      <c r="A2270" s="16" t="s">
        <v>11040</v>
      </c>
      <c r="B2270" s="16" t="s">
        <v>398</v>
      </c>
      <c r="C2270" s="16" t="s">
        <v>3161</v>
      </c>
      <c r="D2270" s="16" t="s">
        <v>19</v>
      </c>
      <c r="E2270" s="16" t="s">
        <v>8</v>
      </c>
      <c r="F2270" s="16" t="s">
        <v>3180</v>
      </c>
      <c r="G2270" s="16" t="s">
        <v>8802</v>
      </c>
      <c r="H2270" s="19">
        <v>43571.752824074072</v>
      </c>
      <c r="I2270" s="19">
        <v>43575.5</v>
      </c>
      <c r="J2270" s="20">
        <v>3.7404166666666665</v>
      </c>
    </row>
    <row r="2271" spans="1:10" x14ac:dyDescent="0.25">
      <c r="A2271" s="16" t="s">
        <v>11041</v>
      </c>
      <c r="B2271" s="16" t="s">
        <v>543</v>
      </c>
      <c r="C2271" s="16" t="s">
        <v>3161</v>
      </c>
      <c r="D2271" s="16" t="s">
        <v>32</v>
      </c>
      <c r="E2271" s="16" t="s">
        <v>14</v>
      </c>
      <c r="F2271" s="16" t="s">
        <v>3180</v>
      </c>
      <c r="G2271" s="16" t="s">
        <v>8802</v>
      </c>
      <c r="H2271" s="19">
        <v>43571.567754629628</v>
      </c>
      <c r="I2271" s="19">
        <v>43575.5</v>
      </c>
      <c r="J2271" s="20">
        <v>3.7404166666666665</v>
      </c>
    </row>
    <row r="2272" spans="1:10" x14ac:dyDescent="0.25">
      <c r="A2272" s="16" t="s">
        <v>11042</v>
      </c>
      <c r="B2272" s="16" t="s">
        <v>3725</v>
      </c>
      <c r="C2272" s="16" t="s">
        <v>3161</v>
      </c>
      <c r="D2272" s="16" t="s">
        <v>42</v>
      </c>
      <c r="E2272" s="16" t="s">
        <v>38</v>
      </c>
      <c r="F2272" s="16" t="s">
        <v>3182</v>
      </c>
      <c r="G2272" s="16" t="s">
        <v>8802</v>
      </c>
      <c r="H2272" s="19">
        <v>43571.548425925925</v>
      </c>
      <c r="I2272" s="19">
        <v>43575.5</v>
      </c>
      <c r="J2272" s="20">
        <v>3.7404166666666665</v>
      </c>
    </row>
    <row r="2273" spans="1:10" x14ac:dyDescent="0.25">
      <c r="A2273" s="16" t="s">
        <v>11043</v>
      </c>
      <c r="B2273" s="16" t="s">
        <v>490</v>
      </c>
      <c r="C2273" s="16" t="s">
        <v>3161</v>
      </c>
      <c r="D2273" s="16" t="s">
        <v>32</v>
      </c>
      <c r="E2273" s="16" t="s">
        <v>13</v>
      </c>
      <c r="F2273" s="16" t="s">
        <v>3181</v>
      </c>
      <c r="G2273" s="16" t="s">
        <v>8802</v>
      </c>
      <c r="H2273" s="19">
        <v>43571.505960648145</v>
      </c>
      <c r="I2273" s="19">
        <v>43575.5</v>
      </c>
      <c r="J2273" s="20">
        <v>3.7404166666666665</v>
      </c>
    </row>
    <row r="2274" spans="1:10" x14ac:dyDescent="0.25">
      <c r="A2274" s="16" t="s">
        <v>11044</v>
      </c>
      <c r="B2274" s="16" t="s">
        <v>333</v>
      </c>
      <c r="C2274" s="16" t="s">
        <v>3161</v>
      </c>
      <c r="D2274" s="16" t="s">
        <v>31</v>
      </c>
      <c r="E2274" s="16" t="s">
        <v>10</v>
      </c>
      <c r="F2274" s="16" t="s">
        <v>3182</v>
      </c>
      <c r="G2274" s="16" t="s">
        <v>8802</v>
      </c>
      <c r="H2274" s="19">
        <v>43571.754999999997</v>
      </c>
      <c r="I2274" s="19">
        <v>43575.5</v>
      </c>
      <c r="J2274" s="20">
        <v>3.7404166666666665</v>
      </c>
    </row>
    <row r="2275" spans="1:10" x14ac:dyDescent="0.25">
      <c r="A2275" s="16" t="s">
        <v>11045</v>
      </c>
      <c r="B2275" s="16" t="s">
        <v>644</v>
      </c>
      <c r="C2275" s="16" t="s">
        <v>3161</v>
      </c>
      <c r="D2275" s="16" t="s">
        <v>32</v>
      </c>
      <c r="E2275" s="16" t="s">
        <v>14</v>
      </c>
      <c r="F2275" s="16" t="s">
        <v>3180</v>
      </c>
      <c r="G2275" s="16" t="s">
        <v>8802</v>
      </c>
      <c r="H2275" s="19">
        <v>43571.682708333334</v>
      </c>
      <c r="I2275" s="19">
        <v>43575.5</v>
      </c>
      <c r="J2275" s="20">
        <v>3.7404166666666665</v>
      </c>
    </row>
    <row r="2276" spans="1:10" x14ac:dyDescent="0.25">
      <c r="A2276" s="16" t="s">
        <v>11046</v>
      </c>
      <c r="B2276" s="16" t="s">
        <v>244</v>
      </c>
      <c r="C2276" s="16" t="s">
        <v>3161</v>
      </c>
      <c r="D2276" s="16" t="s">
        <v>31</v>
      </c>
      <c r="E2276" s="16" t="s">
        <v>8</v>
      </c>
      <c r="F2276" s="16" t="s">
        <v>3180</v>
      </c>
      <c r="G2276" s="16" t="s">
        <v>8802</v>
      </c>
      <c r="H2276" s="19">
        <v>43571.755150462966</v>
      </c>
      <c r="I2276" s="19">
        <v>43575.5</v>
      </c>
      <c r="J2276" s="20">
        <v>3.7404166666666665</v>
      </c>
    </row>
    <row r="2277" spans="1:10" x14ac:dyDescent="0.25">
      <c r="A2277" s="16" t="s">
        <v>11047</v>
      </c>
      <c r="B2277" s="16" t="s">
        <v>106</v>
      </c>
      <c r="C2277" s="16" t="s">
        <v>3162</v>
      </c>
      <c r="D2277" s="16" t="s">
        <v>20</v>
      </c>
      <c r="E2277" s="16" t="s">
        <v>14</v>
      </c>
      <c r="F2277" s="16" t="s">
        <v>3180</v>
      </c>
      <c r="G2277" s="16" t="s">
        <v>8802</v>
      </c>
      <c r="H2277" s="19">
        <v>43566.330914351849</v>
      </c>
      <c r="I2277" s="19">
        <v>43577.5</v>
      </c>
      <c r="J2277" s="20">
        <v>5.7404166666666665</v>
      </c>
    </row>
    <row r="2278" spans="1:10" x14ac:dyDescent="0.25">
      <c r="A2278" s="16" t="s">
        <v>11048</v>
      </c>
      <c r="B2278" s="16" t="s">
        <v>108</v>
      </c>
      <c r="C2278" s="16" t="s">
        <v>3162</v>
      </c>
      <c r="D2278" s="16" t="s">
        <v>20</v>
      </c>
      <c r="E2278" s="16" t="s">
        <v>14</v>
      </c>
      <c r="F2278" s="16" t="s">
        <v>3180</v>
      </c>
      <c r="G2278" s="16" t="s">
        <v>8802</v>
      </c>
      <c r="H2278" s="19">
        <v>43566.329131944447</v>
      </c>
      <c r="I2278" s="19">
        <v>43577.5</v>
      </c>
      <c r="J2278" s="20">
        <v>5.7404166666666665</v>
      </c>
    </row>
    <row r="2279" spans="1:10" x14ac:dyDescent="0.25">
      <c r="A2279" s="16" t="s">
        <v>11049</v>
      </c>
      <c r="B2279" s="16" t="s">
        <v>658</v>
      </c>
      <c r="C2279" s="16" t="s">
        <v>3162</v>
      </c>
      <c r="D2279" s="16" t="s">
        <v>21</v>
      </c>
      <c r="E2279" s="16" t="s">
        <v>10</v>
      </c>
      <c r="F2279" s="16" t="s">
        <v>3182</v>
      </c>
      <c r="G2279" s="16" t="s">
        <v>8802</v>
      </c>
      <c r="H2279" s="19">
        <v>43566.319652777776</v>
      </c>
      <c r="I2279" s="19">
        <v>43577.5</v>
      </c>
      <c r="J2279" s="20">
        <v>5.7404166666666665</v>
      </c>
    </row>
    <row r="2280" spans="1:10" x14ac:dyDescent="0.25">
      <c r="A2280" s="16" t="s">
        <v>11050</v>
      </c>
      <c r="B2280" s="16" t="s">
        <v>312</v>
      </c>
      <c r="C2280" s="16" t="s">
        <v>3162</v>
      </c>
      <c r="D2280" s="16" t="s">
        <v>31</v>
      </c>
      <c r="E2280" s="16" t="s">
        <v>14</v>
      </c>
      <c r="F2280" s="16" t="s">
        <v>3180</v>
      </c>
      <c r="G2280" s="16" t="s">
        <v>8802</v>
      </c>
      <c r="H2280" s="19">
        <v>43566.329791666663</v>
      </c>
      <c r="I2280" s="19">
        <v>43577.5</v>
      </c>
      <c r="J2280" s="20">
        <v>5.7404166666666665</v>
      </c>
    </row>
    <row r="2281" spans="1:10" x14ac:dyDescent="0.25">
      <c r="A2281" s="16" t="s">
        <v>11051</v>
      </c>
      <c r="B2281" s="16" t="s">
        <v>353</v>
      </c>
      <c r="C2281" s="16" t="s">
        <v>3162</v>
      </c>
      <c r="D2281" s="16" t="s">
        <v>31</v>
      </c>
      <c r="E2281" s="16" t="s">
        <v>8</v>
      </c>
      <c r="F2281" s="16" t="s">
        <v>3180</v>
      </c>
      <c r="G2281" s="16" t="s">
        <v>8802</v>
      </c>
      <c r="H2281" s="19">
        <v>43566.283182870371</v>
      </c>
      <c r="I2281" s="19">
        <v>43577.5</v>
      </c>
      <c r="J2281" s="20">
        <v>5.7404166666666665</v>
      </c>
    </row>
    <row r="2282" spans="1:10" x14ac:dyDescent="0.25">
      <c r="A2282" s="16" t="s">
        <v>11052</v>
      </c>
      <c r="B2282" s="16" t="s">
        <v>3284</v>
      </c>
      <c r="C2282" s="16" t="s">
        <v>3162</v>
      </c>
      <c r="D2282" s="16" t="s">
        <v>30</v>
      </c>
      <c r="E2282" s="16" t="s">
        <v>38</v>
      </c>
      <c r="F2282" s="16" t="s">
        <v>3182</v>
      </c>
      <c r="G2282" s="16" t="s">
        <v>8802</v>
      </c>
      <c r="H2282" s="19">
        <v>43566.330254629633</v>
      </c>
      <c r="I2282" s="19">
        <v>43577.5</v>
      </c>
      <c r="J2282" s="20">
        <v>5.7404166666666665</v>
      </c>
    </row>
    <row r="2283" spans="1:10" x14ac:dyDescent="0.25">
      <c r="A2283" s="16" t="s">
        <v>11053</v>
      </c>
      <c r="B2283" s="16" t="s">
        <v>458</v>
      </c>
      <c r="C2283" s="16" t="s">
        <v>3162</v>
      </c>
      <c r="D2283" s="16" t="s">
        <v>21</v>
      </c>
      <c r="E2283" s="16" t="s">
        <v>22</v>
      </c>
      <c r="F2283" s="16" t="s">
        <v>3182</v>
      </c>
      <c r="G2283" s="16" t="s">
        <v>8802</v>
      </c>
      <c r="H2283" s="19">
        <v>43566.319918981484</v>
      </c>
      <c r="I2283" s="19">
        <v>43577.5</v>
      </c>
      <c r="J2283" s="20">
        <v>5.7404166666666665</v>
      </c>
    </row>
    <row r="2284" spans="1:10" x14ac:dyDescent="0.25">
      <c r="A2284" s="16" t="s">
        <v>11054</v>
      </c>
      <c r="B2284" s="16" t="s">
        <v>406</v>
      </c>
      <c r="C2284" s="16" t="s">
        <v>3162</v>
      </c>
      <c r="D2284" s="16" t="s">
        <v>31</v>
      </c>
      <c r="E2284" s="16" t="s">
        <v>10</v>
      </c>
      <c r="F2284" s="16" t="s">
        <v>3182</v>
      </c>
      <c r="G2284" s="16" t="s">
        <v>8802</v>
      </c>
      <c r="H2284" s="19">
        <v>43566.318888888891</v>
      </c>
      <c r="I2284" s="19">
        <v>43577.5</v>
      </c>
      <c r="J2284" s="20">
        <v>5.7404166666666665</v>
      </c>
    </row>
    <row r="2285" spans="1:10" x14ac:dyDescent="0.25">
      <c r="A2285" s="16" t="s">
        <v>11055</v>
      </c>
      <c r="B2285" s="16" t="s">
        <v>408</v>
      </c>
      <c r="C2285" s="16" t="s">
        <v>3162</v>
      </c>
      <c r="D2285" s="16" t="s">
        <v>7</v>
      </c>
      <c r="E2285" s="16" t="s">
        <v>27</v>
      </c>
      <c r="F2285" s="16" t="s">
        <v>3182</v>
      </c>
      <c r="G2285" s="16" t="s">
        <v>8802</v>
      </c>
      <c r="H2285" s="19">
        <v>43566.319884259261</v>
      </c>
      <c r="I2285" s="19">
        <v>43577.5</v>
      </c>
      <c r="J2285" s="20">
        <v>5.7404166666666665</v>
      </c>
    </row>
    <row r="2286" spans="1:10" x14ac:dyDescent="0.25">
      <c r="A2286" s="16" t="s">
        <v>11056</v>
      </c>
      <c r="B2286" s="16" t="s">
        <v>177</v>
      </c>
      <c r="C2286" s="16" t="s">
        <v>3162</v>
      </c>
      <c r="D2286" s="16" t="s">
        <v>21</v>
      </c>
      <c r="E2286" s="16" t="s">
        <v>27</v>
      </c>
      <c r="F2286" s="16" t="s">
        <v>3182</v>
      </c>
      <c r="G2286" s="16" t="s">
        <v>8802</v>
      </c>
      <c r="H2286" s="19">
        <v>43566.331076388888</v>
      </c>
      <c r="I2286" s="19">
        <v>43577.5</v>
      </c>
      <c r="J2286" s="20">
        <v>5.7404166666666665</v>
      </c>
    </row>
    <row r="2287" spans="1:10" x14ac:dyDescent="0.25">
      <c r="A2287" s="16" t="s">
        <v>11057</v>
      </c>
      <c r="B2287" s="16" t="s">
        <v>3335</v>
      </c>
      <c r="C2287" s="16" t="s">
        <v>3163</v>
      </c>
      <c r="D2287" s="16" t="s">
        <v>42</v>
      </c>
      <c r="E2287" s="16" t="s">
        <v>38</v>
      </c>
      <c r="F2287" s="16" t="s">
        <v>3182</v>
      </c>
      <c r="G2287" s="16" t="s">
        <v>8802</v>
      </c>
      <c r="H2287" s="19">
        <v>43570.335763888892</v>
      </c>
      <c r="I2287" s="19">
        <v>43577.5</v>
      </c>
      <c r="J2287" s="20">
        <v>5.7404166666666665</v>
      </c>
    </row>
    <row r="2288" spans="1:10" x14ac:dyDescent="0.25">
      <c r="A2288" s="16" t="s">
        <v>11058</v>
      </c>
      <c r="B2288" s="16" t="s">
        <v>318</v>
      </c>
      <c r="C2288" s="16" t="s">
        <v>3188</v>
      </c>
      <c r="D2288" s="16" t="s">
        <v>31</v>
      </c>
      <c r="E2288" s="16" t="s">
        <v>10</v>
      </c>
      <c r="F2288" s="16" t="s">
        <v>3182</v>
      </c>
      <c r="G2288" s="16" t="s">
        <v>8802</v>
      </c>
      <c r="H2288" s="19">
        <v>43570.307534722226</v>
      </c>
      <c r="I2288" s="19">
        <v>43577.5</v>
      </c>
      <c r="J2288" s="20">
        <v>5.7404166666666665</v>
      </c>
    </row>
    <row r="2289" spans="1:10" x14ac:dyDescent="0.25">
      <c r="A2289" s="16" t="s">
        <v>11059</v>
      </c>
      <c r="B2289" s="16" t="s">
        <v>3571</v>
      </c>
      <c r="C2289" s="16" t="s">
        <v>3163</v>
      </c>
      <c r="D2289" s="16" t="s">
        <v>36</v>
      </c>
      <c r="E2289" s="16" t="s">
        <v>38</v>
      </c>
      <c r="F2289" s="16" t="s">
        <v>3182</v>
      </c>
      <c r="G2289" s="16" t="s">
        <v>8802</v>
      </c>
      <c r="H2289" s="19">
        <v>43570.308032407411</v>
      </c>
      <c r="I2289" s="19">
        <v>43577.5</v>
      </c>
      <c r="J2289" s="20">
        <v>5.7404166666666665</v>
      </c>
    </row>
    <row r="2290" spans="1:10" x14ac:dyDescent="0.25">
      <c r="A2290" s="16" t="s">
        <v>11060</v>
      </c>
      <c r="B2290" s="16" t="s">
        <v>577</v>
      </c>
      <c r="C2290" s="16" t="s">
        <v>3163</v>
      </c>
      <c r="D2290" s="16" t="s">
        <v>32</v>
      </c>
      <c r="E2290" s="16" t="s">
        <v>14</v>
      </c>
      <c r="F2290" s="16" t="s">
        <v>3180</v>
      </c>
      <c r="G2290" s="16" t="s">
        <v>8802</v>
      </c>
      <c r="H2290" s="19">
        <v>43570.325532407405</v>
      </c>
      <c r="I2290" s="19">
        <v>43577.5</v>
      </c>
      <c r="J2290" s="20">
        <v>5.7404166666666665</v>
      </c>
    </row>
    <row r="2291" spans="1:10" x14ac:dyDescent="0.25">
      <c r="A2291" s="16" t="s">
        <v>11061</v>
      </c>
      <c r="B2291" s="16" t="s">
        <v>618</v>
      </c>
      <c r="C2291" s="16" t="s">
        <v>3163</v>
      </c>
      <c r="D2291" s="16" t="s">
        <v>45</v>
      </c>
      <c r="E2291" s="16" t="s">
        <v>39</v>
      </c>
      <c r="F2291" s="16" t="s">
        <v>3181</v>
      </c>
      <c r="G2291" s="16" t="s">
        <v>8802</v>
      </c>
      <c r="H2291" s="19">
        <v>43570.309699074074</v>
      </c>
      <c r="I2291" s="19">
        <v>43577.5</v>
      </c>
      <c r="J2291" s="20">
        <v>5.7404166666666665</v>
      </c>
    </row>
    <row r="2292" spans="1:10" x14ac:dyDescent="0.25">
      <c r="A2292" s="16" t="s">
        <v>11062</v>
      </c>
      <c r="B2292" s="16" t="s">
        <v>691</v>
      </c>
      <c r="C2292" s="16" t="s">
        <v>3188</v>
      </c>
      <c r="D2292" s="16" t="s">
        <v>30</v>
      </c>
      <c r="E2292" s="16" t="s">
        <v>24</v>
      </c>
      <c r="F2292" s="16" t="s">
        <v>3183</v>
      </c>
      <c r="G2292" s="16" t="s">
        <v>8802</v>
      </c>
      <c r="H2292" s="19">
        <v>43570.31590277778</v>
      </c>
      <c r="I2292" s="19">
        <v>43577.5</v>
      </c>
      <c r="J2292" s="20">
        <v>5.7404166666666665</v>
      </c>
    </row>
    <row r="2293" spans="1:10" x14ac:dyDescent="0.25">
      <c r="A2293" s="16" t="s">
        <v>11063</v>
      </c>
      <c r="B2293" s="16" t="s">
        <v>97</v>
      </c>
      <c r="C2293" s="16" t="s">
        <v>3163</v>
      </c>
      <c r="D2293" s="16" t="s">
        <v>31</v>
      </c>
      <c r="E2293" s="16" t="s">
        <v>27</v>
      </c>
      <c r="F2293" s="16" t="s">
        <v>3182</v>
      </c>
      <c r="G2293" s="16" t="s">
        <v>8802</v>
      </c>
      <c r="H2293" s="19">
        <v>43570.309895833336</v>
      </c>
      <c r="I2293" s="19">
        <v>43577.5</v>
      </c>
      <c r="J2293" s="20">
        <v>5.7404166666666665</v>
      </c>
    </row>
    <row r="2294" spans="1:10" x14ac:dyDescent="0.25">
      <c r="A2294" s="16" t="s">
        <v>11064</v>
      </c>
      <c r="B2294" s="16" t="s">
        <v>3319</v>
      </c>
      <c r="C2294" s="16" t="s">
        <v>3188</v>
      </c>
      <c r="D2294" s="16" t="s">
        <v>42</v>
      </c>
      <c r="E2294" s="16" t="s">
        <v>38</v>
      </c>
      <c r="F2294" s="16" t="s">
        <v>3182</v>
      </c>
      <c r="G2294" s="16" t="s">
        <v>8802</v>
      </c>
      <c r="H2294" s="19">
        <v>43570.317777777775</v>
      </c>
      <c r="I2294" s="19">
        <v>43577.5</v>
      </c>
      <c r="J2294" s="20">
        <v>5.7404166666666665</v>
      </c>
    </row>
    <row r="2295" spans="1:10" x14ac:dyDescent="0.25">
      <c r="A2295" s="16" t="s">
        <v>11065</v>
      </c>
      <c r="B2295" s="16" t="s">
        <v>346</v>
      </c>
      <c r="C2295" s="16" t="s">
        <v>3163</v>
      </c>
      <c r="D2295" s="16" t="s">
        <v>31</v>
      </c>
      <c r="E2295" s="16" t="s">
        <v>10</v>
      </c>
      <c r="F2295" s="16" t="s">
        <v>3182</v>
      </c>
      <c r="G2295" s="16" t="s">
        <v>8802</v>
      </c>
      <c r="H2295" s="19">
        <v>43570.310891203706</v>
      </c>
      <c r="I2295" s="19">
        <v>43577.5</v>
      </c>
      <c r="J2295" s="20">
        <v>5.7404166666666665</v>
      </c>
    </row>
    <row r="2296" spans="1:10" x14ac:dyDescent="0.25">
      <c r="A2296" s="16" t="s">
        <v>11066</v>
      </c>
      <c r="B2296" s="16" t="s">
        <v>3606</v>
      </c>
      <c r="C2296" s="16" t="s">
        <v>3188</v>
      </c>
      <c r="D2296" s="16" t="s">
        <v>42</v>
      </c>
      <c r="E2296" s="16" t="s">
        <v>38</v>
      </c>
      <c r="F2296" s="16" t="s">
        <v>3182</v>
      </c>
      <c r="G2296" s="16" t="s">
        <v>8802</v>
      </c>
      <c r="H2296" s="19">
        <v>43570.318541666667</v>
      </c>
      <c r="I2296" s="19">
        <v>43577.5</v>
      </c>
      <c r="J2296" s="20">
        <v>5.7404166666666665</v>
      </c>
    </row>
    <row r="2297" spans="1:10" x14ac:dyDescent="0.25">
      <c r="A2297" s="16" t="s">
        <v>11067</v>
      </c>
      <c r="B2297" s="16" t="s">
        <v>106</v>
      </c>
      <c r="C2297" s="16" t="s">
        <v>3163</v>
      </c>
      <c r="D2297" s="16" t="s">
        <v>32</v>
      </c>
      <c r="E2297" s="16" t="s">
        <v>14</v>
      </c>
      <c r="F2297" s="16" t="s">
        <v>3180</v>
      </c>
      <c r="G2297" s="16" t="s">
        <v>8802</v>
      </c>
      <c r="H2297" s="19">
        <v>43570.310925925929</v>
      </c>
      <c r="I2297" s="19">
        <v>43577.5</v>
      </c>
      <c r="J2297" s="20">
        <v>5.7404166666666665</v>
      </c>
    </row>
    <row r="2298" spans="1:10" x14ac:dyDescent="0.25">
      <c r="A2298" s="16" t="s">
        <v>11068</v>
      </c>
      <c r="B2298" s="16" t="s">
        <v>3227</v>
      </c>
      <c r="C2298" s="16" t="s">
        <v>3188</v>
      </c>
      <c r="D2298" s="16" t="s">
        <v>42</v>
      </c>
      <c r="E2298" s="16" t="s">
        <v>38</v>
      </c>
      <c r="F2298" s="16" t="s">
        <v>3182</v>
      </c>
      <c r="G2298" s="16" t="s">
        <v>8802</v>
      </c>
      <c r="H2298" s="19">
        <v>43570.318796296298</v>
      </c>
      <c r="I2298" s="19">
        <v>43577.5</v>
      </c>
      <c r="J2298" s="20">
        <v>5.7404166666666665</v>
      </c>
    </row>
    <row r="2299" spans="1:10" x14ac:dyDescent="0.25">
      <c r="A2299" s="16" t="s">
        <v>11069</v>
      </c>
      <c r="B2299" s="16" t="s">
        <v>125</v>
      </c>
      <c r="C2299" s="16" t="s">
        <v>3188</v>
      </c>
      <c r="D2299" s="16" t="s">
        <v>26</v>
      </c>
      <c r="E2299" s="16" t="s">
        <v>10</v>
      </c>
      <c r="F2299" s="16" t="s">
        <v>3182</v>
      </c>
      <c r="G2299" s="16" t="s">
        <v>8802</v>
      </c>
      <c r="H2299" s="19">
        <v>43570.312650462962</v>
      </c>
      <c r="I2299" s="19">
        <v>43577.5</v>
      </c>
      <c r="J2299" s="20">
        <v>5.7404166666666665</v>
      </c>
    </row>
    <row r="2300" spans="1:10" x14ac:dyDescent="0.25">
      <c r="A2300" s="16" t="s">
        <v>11070</v>
      </c>
      <c r="B2300" s="16" t="s">
        <v>176</v>
      </c>
      <c r="C2300" s="16" t="s">
        <v>3188</v>
      </c>
      <c r="D2300" s="16" t="s">
        <v>29</v>
      </c>
      <c r="E2300" s="16" t="s">
        <v>17</v>
      </c>
      <c r="F2300" s="16" t="s">
        <v>3185</v>
      </c>
      <c r="G2300" s="16" t="s">
        <v>8802</v>
      </c>
      <c r="H2300" s="19">
        <v>43570.34097222222</v>
      </c>
      <c r="I2300" s="19">
        <v>43577.5</v>
      </c>
      <c r="J2300" s="20">
        <v>5.7404166666666665</v>
      </c>
    </row>
    <row r="2301" spans="1:10" x14ac:dyDescent="0.25">
      <c r="A2301" s="16" t="s">
        <v>11071</v>
      </c>
      <c r="B2301" s="16" t="s">
        <v>875</v>
      </c>
      <c r="C2301" s="16" t="s">
        <v>3188</v>
      </c>
      <c r="D2301" s="16" t="s">
        <v>46</v>
      </c>
      <c r="E2301" s="16" t="s">
        <v>39</v>
      </c>
      <c r="F2301" s="16" t="s">
        <v>3181</v>
      </c>
      <c r="G2301" s="16" t="s">
        <v>8802</v>
      </c>
      <c r="H2301" s="19">
        <v>43570.32912037037</v>
      </c>
      <c r="I2301" s="19">
        <v>43577.5</v>
      </c>
      <c r="J2301" s="20">
        <v>5.7404166666666665</v>
      </c>
    </row>
    <row r="2302" spans="1:10" x14ac:dyDescent="0.25">
      <c r="A2302" s="16" t="s">
        <v>11072</v>
      </c>
      <c r="B2302" s="16" t="s">
        <v>261</v>
      </c>
      <c r="C2302" s="16" t="s">
        <v>3188</v>
      </c>
      <c r="D2302" s="16" t="s">
        <v>31</v>
      </c>
      <c r="E2302" s="16" t="s">
        <v>22</v>
      </c>
      <c r="F2302" s="16" t="s">
        <v>3182</v>
      </c>
      <c r="G2302" s="16" t="s">
        <v>8802</v>
      </c>
      <c r="H2302" s="19">
        <v>43570.342453703706</v>
      </c>
      <c r="I2302" s="19">
        <v>43577.5</v>
      </c>
      <c r="J2302" s="20">
        <v>5.7404166666666665</v>
      </c>
    </row>
    <row r="2303" spans="1:10" x14ac:dyDescent="0.25">
      <c r="A2303" s="16" t="s">
        <v>11073</v>
      </c>
      <c r="B2303" s="16" t="s">
        <v>595</v>
      </c>
      <c r="C2303" s="16" t="s">
        <v>3188</v>
      </c>
      <c r="D2303" s="16" t="s">
        <v>44</v>
      </c>
      <c r="E2303" s="16" t="s">
        <v>39</v>
      </c>
      <c r="F2303" s="16" t="s">
        <v>3181</v>
      </c>
      <c r="G2303" s="16" t="s">
        <v>8802</v>
      </c>
      <c r="H2303" s="19">
        <v>43570.313391203701</v>
      </c>
      <c r="I2303" s="19">
        <v>43577.5</v>
      </c>
      <c r="J2303" s="20">
        <v>5.7404166666666665</v>
      </c>
    </row>
    <row r="2304" spans="1:10" x14ac:dyDescent="0.25">
      <c r="A2304" s="16" t="s">
        <v>11074</v>
      </c>
      <c r="B2304" s="16" t="s">
        <v>372</v>
      </c>
      <c r="C2304" s="16" t="s">
        <v>3188</v>
      </c>
      <c r="D2304" s="16" t="s">
        <v>42</v>
      </c>
      <c r="E2304" s="16" t="s">
        <v>34</v>
      </c>
      <c r="F2304" s="16" t="s">
        <v>3185</v>
      </c>
      <c r="G2304" s="16" t="s">
        <v>8802</v>
      </c>
      <c r="H2304" s="19">
        <v>43570.342824074076</v>
      </c>
      <c r="I2304" s="19">
        <v>43577.5</v>
      </c>
      <c r="J2304" s="20">
        <v>5.7404166666666665</v>
      </c>
    </row>
    <row r="2305" spans="1:10" x14ac:dyDescent="0.25">
      <c r="A2305" s="16" t="s">
        <v>11075</v>
      </c>
      <c r="B2305" s="16" t="s">
        <v>333</v>
      </c>
      <c r="C2305" s="16" t="s">
        <v>3188</v>
      </c>
      <c r="D2305" s="16" t="s">
        <v>31</v>
      </c>
      <c r="E2305" s="16" t="s">
        <v>10</v>
      </c>
      <c r="F2305" s="16" t="s">
        <v>3182</v>
      </c>
      <c r="G2305" s="16" t="s">
        <v>8802</v>
      </c>
      <c r="H2305" s="19">
        <v>43570.356481481482</v>
      </c>
      <c r="I2305" s="19">
        <v>43577.5</v>
      </c>
      <c r="J2305" s="20">
        <v>5.7404166666666665</v>
      </c>
    </row>
    <row r="2306" spans="1:10" x14ac:dyDescent="0.25">
      <c r="A2306" s="16" t="s">
        <v>11076</v>
      </c>
      <c r="B2306" s="16" t="s">
        <v>511</v>
      </c>
      <c r="C2306" s="16" t="s">
        <v>3188</v>
      </c>
      <c r="D2306" s="16" t="s">
        <v>31</v>
      </c>
      <c r="E2306" s="16" t="s">
        <v>9</v>
      </c>
      <c r="F2306" s="16" t="s">
        <v>3184</v>
      </c>
      <c r="G2306" s="16" t="s">
        <v>8802</v>
      </c>
      <c r="H2306" s="19">
        <v>43570.303379629629</v>
      </c>
      <c r="I2306" s="19">
        <v>43577.5</v>
      </c>
      <c r="J2306" s="20">
        <v>5.7404166666666665</v>
      </c>
    </row>
    <row r="2307" spans="1:10" x14ac:dyDescent="0.25">
      <c r="A2307" s="16" t="s">
        <v>11077</v>
      </c>
      <c r="B2307" s="16" t="s">
        <v>159</v>
      </c>
      <c r="C2307" s="16" t="s">
        <v>3188</v>
      </c>
      <c r="D2307" s="16" t="s">
        <v>26</v>
      </c>
      <c r="E2307" s="16" t="s">
        <v>27</v>
      </c>
      <c r="F2307" s="16" t="s">
        <v>3182</v>
      </c>
      <c r="G2307" s="16" t="s">
        <v>8802</v>
      </c>
      <c r="H2307" s="19">
        <v>43570.356481481482</v>
      </c>
      <c r="I2307" s="19">
        <v>43577.5</v>
      </c>
      <c r="J2307" s="20">
        <v>5.7404166666666665</v>
      </c>
    </row>
    <row r="2308" spans="1:10" x14ac:dyDescent="0.25">
      <c r="A2308" s="16" t="s">
        <v>11078</v>
      </c>
      <c r="B2308" s="16" t="s">
        <v>158</v>
      </c>
      <c r="C2308" s="16" t="s">
        <v>3188</v>
      </c>
      <c r="D2308" s="16" t="s">
        <v>31</v>
      </c>
      <c r="E2308" s="16" t="s">
        <v>14</v>
      </c>
      <c r="F2308" s="16" t="s">
        <v>3180</v>
      </c>
      <c r="G2308" s="16" t="s">
        <v>8802</v>
      </c>
      <c r="H2308" s="19">
        <v>43570.335601851853</v>
      </c>
      <c r="I2308" s="19">
        <v>43577.5</v>
      </c>
      <c r="J2308" s="20">
        <v>5.7404166666666665</v>
      </c>
    </row>
    <row r="2309" spans="1:10" x14ac:dyDescent="0.25">
      <c r="A2309" s="16" t="s">
        <v>11079</v>
      </c>
      <c r="B2309" s="16" t="s">
        <v>653</v>
      </c>
      <c r="C2309" s="16" t="s">
        <v>3188</v>
      </c>
      <c r="D2309" s="16" t="s">
        <v>21</v>
      </c>
      <c r="E2309" s="16" t="s">
        <v>14</v>
      </c>
      <c r="F2309" s="16" t="s">
        <v>3180</v>
      </c>
      <c r="G2309" s="16" t="s">
        <v>8802</v>
      </c>
      <c r="H2309" s="19">
        <v>43570.313657407409</v>
      </c>
      <c r="I2309" s="19">
        <v>43577.5</v>
      </c>
      <c r="J2309" s="20">
        <v>5.7404166666666665</v>
      </c>
    </row>
    <row r="2310" spans="1:10" x14ac:dyDescent="0.25">
      <c r="A2310" s="16" t="s">
        <v>11080</v>
      </c>
      <c r="B2310" s="16" t="s">
        <v>57</v>
      </c>
      <c r="C2310" s="16" t="s">
        <v>3188</v>
      </c>
      <c r="D2310" s="16" t="s">
        <v>32</v>
      </c>
      <c r="E2310" s="16" t="s">
        <v>13</v>
      </c>
      <c r="F2310" s="16" t="s">
        <v>3181</v>
      </c>
      <c r="G2310" s="16" t="s">
        <v>8802</v>
      </c>
      <c r="H2310" s="19">
        <v>43570.344988425924</v>
      </c>
      <c r="I2310" s="19">
        <v>43577.5</v>
      </c>
      <c r="J2310" s="20">
        <v>5.7404166666666665</v>
      </c>
    </row>
    <row r="2311" spans="1:10" x14ac:dyDescent="0.25">
      <c r="A2311" s="16" t="s">
        <v>11081</v>
      </c>
      <c r="B2311" s="16" t="s">
        <v>798</v>
      </c>
      <c r="C2311" s="16" t="s">
        <v>3188</v>
      </c>
      <c r="D2311" s="16" t="s">
        <v>32</v>
      </c>
      <c r="E2311" s="16" t="s">
        <v>14</v>
      </c>
      <c r="F2311" s="16" t="s">
        <v>3180</v>
      </c>
      <c r="G2311" s="16" t="s">
        <v>8802</v>
      </c>
      <c r="H2311" s="19">
        <v>43570.329641203702</v>
      </c>
      <c r="I2311" s="19">
        <v>43577.5</v>
      </c>
      <c r="J2311" s="20">
        <v>5.7404166666666665</v>
      </c>
    </row>
    <row r="2312" spans="1:10" x14ac:dyDescent="0.25">
      <c r="A2312" s="16" t="s">
        <v>11082</v>
      </c>
      <c r="B2312" s="16" t="s">
        <v>69</v>
      </c>
      <c r="C2312" s="16" t="s">
        <v>3163</v>
      </c>
      <c r="D2312" s="16" t="s">
        <v>31</v>
      </c>
      <c r="E2312" s="16" t="s">
        <v>8</v>
      </c>
      <c r="F2312" s="16" t="s">
        <v>3180</v>
      </c>
      <c r="G2312" s="16" t="s">
        <v>8802</v>
      </c>
      <c r="H2312" s="19">
        <v>43570.320567129631</v>
      </c>
      <c r="I2312" s="19">
        <v>43577.5</v>
      </c>
      <c r="J2312" s="20">
        <v>5.7404166666666665</v>
      </c>
    </row>
    <row r="2313" spans="1:10" x14ac:dyDescent="0.25">
      <c r="A2313" s="16" t="s">
        <v>11083</v>
      </c>
      <c r="B2313" s="16" t="s">
        <v>544</v>
      </c>
      <c r="C2313" s="16" t="s">
        <v>3188</v>
      </c>
      <c r="D2313" s="16" t="s">
        <v>42</v>
      </c>
      <c r="E2313" s="16" t="s">
        <v>17</v>
      </c>
      <c r="F2313" s="16" t="s">
        <v>3185</v>
      </c>
      <c r="G2313" s="16" t="s">
        <v>8802</v>
      </c>
      <c r="H2313" s="19">
        <v>43570.313668981478</v>
      </c>
      <c r="I2313" s="19">
        <v>43577.5</v>
      </c>
      <c r="J2313" s="20">
        <v>5.7404166666666665</v>
      </c>
    </row>
    <row r="2314" spans="1:10" x14ac:dyDescent="0.25">
      <c r="A2314" s="16" t="s">
        <v>11084</v>
      </c>
      <c r="B2314" s="16" t="s">
        <v>920</v>
      </c>
      <c r="C2314" s="16" t="s">
        <v>3163</v>
      </c>
      <c r="D2314" s="16" t="s">
        <v>29</v>
      </c>
      <c r="E2314" s="16" t="s">
        <v>24</v>
      </c>
      <c r="F2314" s="16" t="s">
        <v>3183</v>
      </c>
      <c r="G2314" s="16" t="s">
        <v>8802</v>
      </c>
      <c r="H2314" s="19">
        <v>43570.320891203701</v>
      </c>
      <c r="I2314" s="19">
        <v>43577.5</v>
      </c>
      <c r="J2314" s="20">
        <v>5.7404166666666665</v>
      </c>
    </row>
    <row r="2315" spans="1:10" x14ac:dyDescent="0.25">
      <c r="A2315" s="16" t="s">
        <v>11085</v>
      </c>
      <c r="B2315" s="16" t="s">
        <v>508</v>
      </c>
      <c r="C2315" s="16" t="s">
        <v>3163</v>
      </c>
      <c r="D2315" s="16" t="s">
        <v>32</v>
      </c>
      <c r="E2315" s="16" t="s">
        <v>13</v>
      </c>
      <c r="F2315" s="16" t="s">
        <v>3181</v>
      </c>
      <c r="G2315" s="16" t="s">
        <v>8802</v>
      </c>
      <c r="H2315" s="19">
        <v>43570.357256944444</v>
      </c>
      <c r="I2315" s="19">
        <v>43577.5</v>
      </c>
      <c r="J2315" s="20">
        <v>5.7404166666666665</v>
      </c>
    </row>
    <row r="2316" spans="1:10" x14ac:dyDescent="0.25">
      <c r="A2316" s="16" t="s">
        <v>11086</v>
      </c>
      <c r="B2316" s="16" t="s">
        <v>3426</v>
      </c>
      <c r="C2316" s="16" t="s">
        <v>3188</v>
      </c>
      <c r="D2316" s="16" t="s">
        <v>42</v>
      </c>
      <c r="E2316" s="16" t="s">
        <v>38</v>
      </c>
      <c r="F2316" s="16" t="s">
        <v>3182</v>
      </c>
      <c r="G2316" s="16" t="s">
        <v>8802</v>
      </c>
      <c r="H2316" s="19">
        <v>43570.321550925924</v>
      </c>
      <c r="I2316" s="19">
        <v>43577.5</v>
      </c>
      <c r="J2316" s="20">
        <v>5.7404166666666665</v>
      </c>
    </row>
    <row r="2317" spans="1:10" x14ac:dyDescent="0.25">
      <c r="A2317" s="16" t="s">
        <v>11087</v>
      </c>
      <c r="B2317" s="16" t="s">
        <v>3406</v>
      </c>
      <c r="C2317" s="16" t="s">
        <v>3188</v>
      </c>
      <c r="D2317" s="16" t="s">
        <v>42</v>
      </c>
      <c r="E2317" s="16" t="s">
        <v>23</v>
      </c>
      <c r="F2317" s="16" t="s">
        <v>3183</v>
      </c>
      <c r="G2317" s="16" t="s">
        <v>8802</v>
      </c>
      <c r="H2317" s="19">
        <v>43570.357430555552</v>
      </c>
      <c r="I2317" s="19">
        <v>43577.5</v>
      </c>
      <c r="J2317" s="20">
        <v>5.7404166666666665</v>
      </c>
    </row>
    <row r="2318" spans="1:10" x14ac:dyDescent="0.25">
      <c r="A2318" s="16" t="s">
        <v>11088</v>
      </c>
      <c r="B2318" s="16" t="s">
        <v>380</v>
      </c>
      <c r="C2318" s="16" t="s">
        <v>3163</v>
      </c>
      <c r="D2318" s="16" t="s">
        <v>32</v>
      </c>
      <c r="E2318" s="16" t="s">
        <v>13</v>
      </c>
      <c r="F2318" s="16" t="s">
        <v>3181</v>
      </c>
      <c r="G2318" s="16" t="s">
        <v>8802</v>
      </c>
      <c r="H2318" s="19">
        <v>43570.321898148148</v>
      </c>
      <c r="I2318" s="19">
        <v>43577.5</v>
      </c>
      <c r="J2318" s="20">
        <v>5.7404166666666665</v>
      </c>
    </row>
    <row r="2319" spans="1:10" x14ac:dyDescent="0.25">
      <c r="A2319" s="16" t="s">
        <v>11089</v>
      </c>
      <c r="B2319" s="16" t="s">
        <v>86</v>
      </c>
      <c r="C2319" s="16" t="s">
        <v>3188</v>
      </c>
      <c r="D2319" s="16" t="s">
        <v>31</v>
      </c>
      <c r="E2319" s="16" t="s">
        <v>14</v>
      </c>
      <c r="F2319" s="16" t="s">
        <v>3180</v>
      </c>
      <c r="G2319" s="16" t="s">
        <v>8802</v>
      </c>
      <c r="H2319" s="19">
        <v>43568.944369212957</v>
      </c>
      <c r="I2319" s="19">
        <v>43576</v>
      </c>
      <c r="J2319" s="20">
        <v>5.7404166666666665</v>
      </c>
    </row>
    <row r="2320" spans="1:10" x14ac:dyDescent="0.25">
      <c r="A2320" s="16" t="s">
        <v>11090</v>
      </c>
      <c r="B2320" s="16" t="s">
        <v>156</v>
      </c>
      <c r="C2320" s="16" t="s">
        <v>3188</v>
      </c>
      <c r="D2320" s="16" t="s">
        <v>31</v>
      </c>
      <c r="E2320" s="16" t="s">
        <v>22</v>
      </c>
      <c r="F2320" s="16" t="s">
        <v>3182</v>
      </c>
      <c r="G2320" s="16" t="s">
        <v>8802</v>
      </c>
      <c r="H2320" s="19">
        <v>43568.985856481479</v>
      </c>
      <c r="I2320" s="19">
        <v>43576.5</v>
      </c>
      <c r="J2320" s="20">
        <v>5.7404166666666665</v>
      </c>
    </row>
    <row r="2321" spans="1:10" x14ac:dyDescent="0.25">
      <c r="A2321" s="16" t="s">
        <v>11091</v>
      </c>
      <c r="B2321" s="16" t="s">
        <v>249</v>
      </c>
      <c r="C2321" s="16" t="s">
        <v>3188</v>
      </c>
      <c r="D2321" s="16" t="s">
        <v>31</v>
      </c>
      <c r="E2321" s="16" t="s">
        <v>9</v>
      </c>
      <c r="F2321" s="16" t="s">
        <v>3184</v>
      </c>
      <c r="G2321" s="16" t="s">
        <v>8802</v>
      </c>
      <c r="H2321" s="19">
        <v>43568.923125000001</v>
      </c>
      <c r="I2321" s="19">
        <v>43576</v>
      </c>
      <c r="J2321" s="20">
        <v>5.7404166666666665</v>
      </c>
    </row>
    <row r="2322" spans="1:10" x14ac:dyDescent="0.25">
      <c r="A2322" s="16" t="s">
        <v>11092</v>
      </c>
      <c r="B2322" s="16" t="s">
        <v>927</v>
      </c>
      <c r="C2322" s="16" t="s">
        <v>3188</v>
      </c>
      <c r="D2322" s="16" t="s">
        <v>42</v>
      </c>
      <c r="E2322" s="16" t="s">
        <v>17</v>
      </c>
      <c r="F2322" s="16" t="s">
        <v>3185</v>
      </c>
      <c r="G2322" s="16" t="s">
        <v>8802</v>
      </c>
      <c r="H2322" s="19">
        <v>43570.348194444443</v>
      </c>
      <c r="I2322" s="19">
        <v>43577.5</v>
      </c>
      <c r="J2322" s="20">
        <v>5.7404166666666665</v>
      </c>
    </row>
    <row r="2323" spans="1:10" x14ac:dyDescent="0.25">
      <c r="A2323" s="16" t="s">
        <v>11093</v>
      </c>
      <c r="B2323" s="16" t="s">
        <v>713</v>
      </c>
      <c r="C2323" s="16" t="s">
        <v>3188</v>
      </c>
      <c r="D2323" s="16" t="s">
        <v>31</v>
      </c>
      <c r="E2323" s="16" t="s">
        <v>13</v>
      </c>
      <c r="F2323" s="16" t="s">
        <v>3181</v>
      </c>
      <c r="G2323" s="16" t="s">
        <v>8802</v>
      </c>
      <c r="H2323" s="19">
        <v>43570.360486111109</v>
      </c>
      <c r="I2323" s="19">
        <v>43577.5</v>
      </c>
      <c r="J2323" s="20">
        <v>5.7404166666666665</v>
      </c>
    </row>
    <row r="2324" spans="1:10" x14ac:dyDescent="0.25">
      <c r="A2324" s="16" t="s">
        <v>11094</v>
      </c>
      <c r="B2324" s="16" t="s">
        <v>203</v>
      </c>
      <c r="C2324" s="16" t="s">
        <v>3163</v>
      </c>
      <c r="D2324" s="16" t="s">
        <v>31</v>
      </c>
      <c r="E2324" s="16" t="s">
        <v>14</v>
      </c>
      <c r="F2324" s="16" t="s">
        <v>3180</v>
      </c>
      <c r="G2324" s="16" t="s">
        <v>8802</v>
      </c>
      <c r="H2324" s="19">
        <v>43570.306319444448</v>
      </c>
      <c r="I2324" s="19">
        <v>43577.5</v>
      </c>
      <c r="J2324" s="20">
        <v>5.7404166666666665</v>
      </c>
    </row>
    <row r="2325" spans="1:10" x14ac:dyDescent="0.25">
      <c r="A2325" s="16" t="s">
        <v>11095</v>
      </c>
      <c r="B2325" s="16" t="s">
        <v>454</v>
      </c>
      <c r="C2325" s="16" t="s">
        <v>3188</v>
      </c>
      <c r="D2325" s="16" t="s">
        <v>31</v>
      </c>
      <c r="E2325" s="16" t="s">
        <v>14</v>
      </c>
      <c r="F2325" s="16" t="s">
        <v>3180</v>
      </c>
      <c r="G2325" s="16" t="s">
        <v>8802</v>
      </c>
      <c r="H2325" s="19">
        <v>43570.314097222225</v>
      </c>
      <c r="I2325" s="19">
        <v>43577.5</v>
      </c>
      <c r="J2325" s="20">
        <v>5.7404166666666665</v>
      </c>
    </row>
    <row r="2326" spans="1:10" x14ac:dyDescent="0.25">
      <c r="A2326" s="16" t="s">
        <v>11096</v>
      </c>
      <c r="B2326" s="16" t="s">
        <v>421</v>
      </c>
      <c r="C2326" s="16" t="s">
        <v>3188</v>
      </c>
      <c r="D2326" s="16" t="s">
        <v>42</v>
      </c>
      <c r="E2326" s="16" t="s">
        <v>17</v>
      </c>
      <c r="F2326" s="16" t="s">
        <v>3185</v>
      </c>
      <c r="G2326" s="16" t="s">
        <v>8802</v>
      </c>
      <c r="H2326" s="19">
        <v>43570.349756944444</v>
      </c>
      <c r="I2326" s="19">
        <v>43577.5</v>
      </c>
      <c r="J2326" s="20">
        <v>5.7404166666666665</v>
      </c>
    </row>
    <row r="2327" spans="1:10" x14ac:dyDescent="0.25">
      <c r="A2327" s="16" t="s">
        <v>11097</v>
      </c>
      <c r="B2327" s="16" t="s">
        <v>3596</v>
      </c>
      <c r="C2327" s="16" t="s">
        <v>3188</v>
      </c>
      <c r="D2327" s="16" t="s">
        <v>7</v>
      </c>
      <c r="E2327" s="16" t="s">
        <v>23</v>
      </c>
      <c r="F2327" s="16" t="s">
        <v>3183</v>
      </c>
      <c r="G2327" s="16" t="s">
        <v>8802</v>
      </c>
      <c r="H2327" s="19">
        <v>43570.314247685186</v>
      </c>
      <c r="I2327" s="19">
        <v>43577.5</v>
      </c>
      <c r="J2327" s="20">
        <v>5.7404166666666665</v>
      </c>
    </row>
    <row r="2328" spans="1:10" x14ac:dyDescent="0.25">
      <c r="A2328" s="16" t="s">
        <v>11098</v>
      </c>
      <c r="B2328" s="16" t="s">
        <v>290</v>
      </c>
      <c r="C2328" s="16" t="s">
        <v>3188</v>
      </c>
      <c r="D2328" s="16" t="s">
        <v>21</v>
      </c>
      <c r="E2328" s="16" t="s">
        <v>9</v>
      </c>
      <c r="F2328" s="16" t="s">
        <v>3184</v>
      </c>
      <c r="G2328" s="16" t="s">
        <v>8802</v>
      </c>
      <c r="H2328" s="19">
        <v>43570.350208333337</v>
      </c>
      <c r="I2328" s="19">
        <v>43577.5</v>
      </c>
      <c r="J2328" s="20">
        <v>5.7404166666666665</v>
      </c>
    </row>
    <row r="2329" spans="1:10" x14ac:dyDescent="0.25">
      <c r="A2329" s="16" t="s">
        <v>11099</v>
      </c>
      <c r="B2329" s="16" t="s">
        <v>453</v>
      </c>
      <c r="C2329" s="16" t="s">
        <v>3188</v>
      </c>
      <c r="D2329" s="16" t="s">
        <v>20</v>
      </c>
      <c r="E2329" s="16" t="s">
        <v>14</v>
      </c>
      <c r="F2329" s="16" t="s">
        <v>3180</v>
      </c>
      <c r="G2329" s="16" t="s">
        <v>8802</v>
      </c>
      <c r="H2329" s="19">
        <v>43570.361944444441</v>
      </c>
      <c r="I2329" s="19">
        <v>43577.5</v>
      </c>
      <c r="J2329" s="20">
        <v>5.7404166666666665</v>
      </c>
    </row>
    <row r="2330" spans="1:10" x14ac:dyDescent="0.25">
      <c r="A2330" s="16" t="s">
        <v>11100</v>
      </c>
      <c r="B2330" s="16" t="s">
        <v>529</v>
      </c>
      <c r="C2330" s="16" t="s">
        <v>3188</v>
      </c>
      <c r="D2330" s="16" t="s">
        <v>31</v>
      </c>
      <c r="E2330" s="16" t="s">
        <v>22</v>
      </c>
      <c r="F2330" s="16" t="s">
        <v>3182</v>
      </c>
      <c r="G2330" s="16" t="s">
        <v>8802</v>
      </c>
      <c r="H2330" s="19">
        <v>43570.323912037034</v>
      </c>
      <c r="I2330" s="19">
        <v>43577.5</v>
      </c>
      <c r="J2330" s="20">
        <v>5.7404166666666665</v>
      </c>
    </row>
    <row r="2331" spans="1:10" x14ac:dyDescent="0.25">
      <c r="A2331" s="16" t="s">
        <v>11101</v>
      </c>
      <c r="B2331" s="16" t="s">
        <v>514</v>
      </c>
      <c r="C2331" s="16" t="s">
        <v>3188</v>
      </c>
      <c r="D2331" s="16" t="s">
        <v>21</v>
      </c>
      <c r="E2331" s="16" t="s">
        <v>22</v>
      </c>
      <c r="F2331" s="16" t="s">
        <v>3182</v>
      </c>
      <c r="G2331" s="16" t="s">
        <v>8802</v>
      </c>
      <c r="H2331" s="19">
        <v>43570.362696759257</v>
      </c>
      <c r="I2331" s="19">
        <v>43577.5</v>
      </c>
      <c r="J2331" s="20">
        <v>5.7404166666666665</v>
      </c>
    </row>
    <row r="2332" spans="1:10" x14ac:dyDescent="0.25">
      <c r="A2332" s="16" t="s">
        <v>11102</v>
      </c>
      <c r="B2332" s="16" t="s">
        <v>387</v>
      </c>
      <c r="C2332" s="16" t="s">
        <v>3163</v>
      </c>
      <c r="D2332" s="16" t="s">
        <v>19</v>
      </c>
      <c r="E2332" s="16" t="s">
        <v>10</v>
      </c>
      <c r="F2332" s="16" t="s">
        <v>3182</v>
      </c>
      <c r="G2332" s="16" t="s">
        <v>8802</v>
      </c>
      <c r="H2332" s="19">
        <v>43570.307523148149</v>
      </c>
      <c r="I2332" s="19">
        <v>43577.5</v>
      </c>
      <c r="J2332" s="20">
        <v>5.7404166666666665</v>
      </c>
    </row>
    <row r="2333" spans="1:10" x14ac:dyDescent="0.25">
      <c r="A2333" s="16" t="s">
        <v>11103</v>
      </c>
      <c r="B2333" s="16" t="s">
        <v>551</v>
      </c>
      <c r="C2333" s="16" t="s">
        <v>3188</v>
      </c>
      <c r="D2333" s="16" t="s">
        <v>21</v>
      </c>
      <c r="E2333" s="16" t="s">
        <v>8</v>
      </c>
      <c r="F2333" s="16" t="s">
        <v>3180</v>
      </c>
      <c r="G2333" s="16" t="s">
        <v>8802</v>
      </c>
      <c r="H2333" s="19">
        <v>43570.363402777781</v>
      </c>
      <c r="I2333" s="19">
        <v>43577.5</v>
      </c>
      <c r="J2333" s="20">
        <v>5.7404166666666665</v>
      </c>
    </row>
    <row r="2334" spans="1:10" x14ac:dyDescent="0.25">
      <c r="A2334" s="16" t="s">
        <v>11104</v>
      </c>
      <c r="B2334" s="16" t="s">
        <v>3487</v>
      </c>
      <c r="C2334" s="16" t="s">
        <v>3188</v>
      </c>
      <c r="D2334" s="16" t="s">
        <v>29</v>
      </c>
      <c r="E2334" s="16" t="s">
        <v>38</v>
      </c>
      <c r="F2334" s="16" t="s">
        <v>3182</v>
      </c>
      <c r="G2334" s="16" t="s">
        <v>8802</v>
      </c>
      <c r="H2334" s="19">
        <v>43568.941979166666</v>
      </c>
      <c r="I2334" s="19">
        <v>43576</v>
      </c>
      <c r="J2334" s="20">
        <v>5.7404166666666665</v>
      </c>
    </row>
    <row r="2335" spans="1:10" x14ac:dyDescent="0.25">
      <c r="A2335" s="16" t="s">
        <v>11105</v>
      </c>
      <c r="B2335" s="16" t="s">
        <v>201</v>
      </c>
      <c r="C2335" s="16" t="s">
        <v>3188</v>
      </c>
      <c r="D2335" s="16" t="s">
        <v>21</v>
      </c>
      <c r="E2335" s="16" t="s">
        <v>10</v>
      </c>
      <c r="F2335" s="16" t="s">
        <v>3182</v>
      </c>
      <c r="G2335" s="16" t="s">
        <v>8802</v>
      </c>
      <c r="H2335" s="19">
        <v>43570.363576388889</v>
      </c>
      <c r="I2335" s="19">
        <v>43577.5</v>
      </c>
      <c r="J2335" s="20">
        <v>5.7404166666666665</v>
      </c>
    </row>
    <row r="2336" spans="1:10" x14ac:dyDescent="0.25">
      <c r="A2336" s="16" t="s">
        <v>11106</v>
      </c>
      <c r="B2336" s="16" t="s">
        <v>598</v>
      </c>
      <c r="C2336" s="16" t="s">
        <v>3188</v>
      </c>
      <c r="D2336" s="16" t="s">
        <v>31</v>
      </c>
      <c r="E2336" s="16" t="s">
        <v>27</v>
      </c>
      <c r="F2336" s="16" t="s">
        <v>3182</v>
      </c>
      <c r="G2336" s="16" t="s">
        <v>8802</v>
      </c>
      <c r="H2336" s="19">
        <v>43570.318206018521</v>
      </c>
      <c r="I2336" s="19">
        <v>43577.5</v>
      </c>
      <c r="J2336" s="20">
        <v>5.7404166666666665</v>
      </c>
    </row>
    <row r="2337" spans="1:10" x14ac:dyDescent="0.25">
      <c r="A2337" s="16" t="s">
        <v>11107</v>
      </c>
      <c r="B2337" s="16" t="s">
        <v>731</v>
      </c>
      <c r="C2337" s="16" t="s">
        <v>3188</v>
      </c>
      <c r="D2337" s="16" t="s">
        <v>31</v>
      </c>
      <c r="E2337" s="16" t="s">
        <v>14</v>
      </c>
      <c r="F2337" s="16" t="s">
        <v>3180</v>
      </c>
      <c r="G2337" s="16" t="s">
        <v>8802</v>
      </c>
      <c r="H2337" s="19">
        <v>43570.363576388889</v>
      </c>
      <c r="I2337" s="19">
        <v>43577.5</v>
      </c>
      <c r="J2337" s="20">
        <v>5.7404166666666665</v>
      </c>
    </row>
    <row r="2338" spans="1:10" x14ac:dyDescent="0.25">
      <c r="A2338" s="16" t="s">
        <v>11108</v>
      </c>
      <c r="B2338" s="16" t="s">
        <v>3609</v>
      </c>
      <c r="C2338" s="16" t="s">
        <v>3188</v>
      </c>
      <c r="D2338" s="16" t="s">
        <v>42</v>
      </c>
      <c r="E2338" s="16" t="s">
        <v>38</v>
      </c>
      <c r="F2338" s="16" t="s">
        <v>3182</v>
      </c>
      <c r="G2338" s="16" t="s">
        <v>8802</v>
      </c>
      <c r="H2338" s="19">
        <v>43570.319143518522</v>
      </c>
      <c r="I2338" s="19">
        <v>43577.5</v>
      </c>
      <c r="J2338" s="20">
        <v>5.7404166666666665</v>
      </c>
    </row>
    <row r="2339" spans="1:10" x14ac:dyDescent="0.25">
      <c r="A2339" s="16" t="s">
        <v>11109</v>
      </c>
      <c r="B2339" s="16" t="s">
        <v>146</v>
      </c>
      <c r="C2339" s="16" t="s">
        <v>3188</v>
      </c>
      <c r="D2339" s="16" t="s">
        <v>42</v>
      </c>
      <c r="E2339" s="16" t="s">
        <v>34</v>
      </c>
      <c r="F2339" s="16" t="s">
        <v>3185</v>
      </c>
      <c r="G2339" s="16" t="s">
        <v>8802</v>
      </c>
      <c r="H2339" s="19">
        <v>43570.363634259258</v>
      </c>
      <c r="I2339" s="19">
        <v>43577.5</v>
      </c>
      <c r="J2339" s="20">
        <v>5.7404166666666665</v>
      </c>
    </row>
    <row r="2340" spans="1:10" x14ac:dyDescent="0.25">
      <c r="A2340" s="16" t="s">
        <v>11110</v>
      </c>
      <c r="B2340" s="16" t="s">
        <v>172</v>
      </c>
      <c r="C2340" s="16" t="s">
        <v>3188</v>
      </c>
      <c r="D2340" s="16" t="s">
        <v>31</v>
      </c>
      <c r="E2340" s="16" t="s">
        <v>14</v>
      </c>
      <c r="F2340" s="16" t="s">
        <v>3180</v>
      </c>
      <c r="G2340" s="16" t="s">
        <v>8802</v>
      </c>
      <c r="H2340" s="19">
        <v>43570.319641203707</v>
      </c>
      <c r="I2340" s="19">
        <v>43577.5</v>
      </c>
      <c r="J2340" s="20">
        <v>5.7404166666666665</v>
      </c>
    </row>
    <row r="2341" spans="1:10" x14ac:dyDescent="0.25">
      <c r="A2341" s="16" t="s">
        <v>11111</v>
      </c>
      <c r="B2341" s="16" t="s">
        <v>358</v>
      </c>
      <c r="C2341" s="16" t="s">
        <v>3188</v>
      </c>
      <c r="D2341" s="16" t="s">
        <v>19</v>
      </c>
      <c r="E2341" s="16" t="s">
        <v>14</v>
      </c>
      <c r="F2341" s="16" t="s">
        <v>3180</v>
      </c>
      <c r="G2341" s="16" t="s">
        <v>8802</v>
      </c>
      <c r="H2341" s="19">
        <v>43570.36377314815</v>
      </c>
      <c r="I2341" s="19">
        <v>43577.5</v>
      </c>
      <c r="J2341" s="20">
        <v>5.7404166666666665</v>
      </c>
    </row>
    <row r="2342" spans="1:10" x14ac:dyDescent="0.25">
      <c r="A2342" s="16" t="s">
        <v>11112</v>
      </c>
      <c r="B2342" s="16" t="s">
        <v>371</v>
      </c>
      <c r="C2342" s="16" t="s">
        <v>3188</v>
      </c>
      <c r="D2342" s="16" t="s">
        <v>31</v>
      </c>
      <c r="E2342" s="16" t="s">
        <v>22</v>
      </c>
      <c r="F2342" s="16" t="s">
        <v>3182</v>
      </c>
      <c r="G2342" s="16" t="s">
        <v>8802</v>
      </c>
      <c r="H2342" s="19">
        <v>43570.344340277778</v>
      </c>
      <c r="I2342" s="19">
        <v>43577.5</v>
      </c>
      <c r="J2342" s="20">
        <v>5.7404166666666665</v>
      </c>
    </row>
    <row r="2343" spans="1:10" x14ac:dyDescent="0.25">
      <c r="A2343" s="16" t="s">
        <v>11113</v>
      </c>
      <c r="B2343" s="16" t="s">
        <v>148</v>
      </c>
      <c r="C2343" s="16" t="s">
        <v>3188</v>
      </c>
      <c r="D2343" s="16" t="s">
        <v>31</v>
      </c>
      <c r="E2343" s="16" t="s">
        <v>8</v>
      </c>
      <c r="F2343" s="16" t="s">
        <v>3180</v>
      </c>
      <c r="G2343" s="16" t="s">
        <v>8802</v>
      </c>
      <c r="H2343" s="19">
        <v>43570.36378472222</v>
      </c>
      <c r="I2343" s="19">
        <v>43577.5</v>
      </c>
      <c r="J2343" s="20">
        <v>5.7404166666666665</v>
      </c>
    </row>
    <row r="2344" spans="1:10" x14ac:dyDescent="0.25">
      <c r="A2344" s="16" t="s">
        <v>11114</v>
      </c>
      <c r="B2344" s="16" t="s">
        <v>638</v>
      </c>
      <c r="C2344" s="16" t="s">
        <v>3188</v>
      </c>
      <c r="D2344" s="16" t="s">
        <v>42</v>
      </c>
      <c r="E2344" s="16" t="s">
        <v>17</v>
      </c>
      <c r="F2344" s="16" t="s">
        <v>3185</v>
      </c>
      <c r="G2344" s="16" t="s">
        <v>8802</v>
      </c>
      <c r="H2344" s="19">
        <v>43570.345000000001</v>
      </c>
      <c r="I2344" s="19">
        <v>43577.5</v>
      </c>
      <c r="J2344" s="20">
        <v>5.7404166666666665</v>
      </c>
    </row>
    <row r="2345" spans="1:10" x14ac:dyDescent="0.25">
      <c r="A2345" s="16" t="s">
        <v>11115</v>
      </c>
      <c r="B2345" s="16" t="s">
        <v>384</v>
      </c>
      <c r="C2345" s="16" t="s">
        <v>3188</v>
      </c>
      <c r="D2345" s="16" t="s">
        <v>21</v>
      </c>
      <c r="E2345" s="16" t="s">
        <v>10</v>
      </c>
      <c r="F2345" s="16" t="s">
        <v>3182</v>
      </c>
      <c r="G2345" s="16" t="s">
        <v>8802</v>
      </c>
      <c r="H2345" s="19">
        <v>43570.363877314812</v>
      </c>
      <c r="I2345" s="19">
        <v>43577.5</v>
      </c>
      <c r="J2345" s="20">
        <v>5.7404166666666665</v>
      </c>
    </row>
    <row r="2346" spans="1:10" x14ac:dyDescent="0.25">
      <c r="A2346" s="16" t="s">
        <v>11116</v>
      </c>
      <c r="B2346" s="16" t="s">
        <v>228</v>
      </c>
      <c r="C2346" s="16" t="s">
        <v>3188</v>
      </c>
      <c r="D2346" s="16" t="s">
        <v>28</v>
      </c>
      <c r="E2346" s="16" t="s">
        <v>14</v>
      </c>
      <c r="F2346" s="16" t="s">
        <v>3180</v>
      </c>
      <c r="G2346" s="16" t="s">
        <v>8802</v>
      </c>
      <c r="H2346" s="19">
        <v>43570.345613425925</v>
      </c>
      <c r="I2346" s="19">
        <v>43577.5</v>
      </c>
      <c r="J2346" s="20">
        <v>5.7404166666666665</v>
      </c>
    </row>
    <row r="2347" spans="1:10" x14ac:dyDescent="0.25">
      <c r="A2347" s="16" t="s">
        <v>11117</v>
      </c>
      <c r="B2347" s="16" t="s">
        <v>296</v>
      </c>
      <c r="C2347" s="16" t="s">
        <v>3188</v>
      </c>
      <c r="D2347" s="16" t="s">
        <v>20</v>
      </c>
      <c r="E2347" s="16" t="s">
        <v>14</v>
      </c>
      <c r="F2347" s="16" t="s">
        <v>3180</v>
      </c>
      <c r="G2347" s="16" t="s">
        <v>8802</v>
      </c>
      <c r="H2347" s="19">
        <v>43570.364351851851</v>
      </c>
      <c r="I2347" s="19">
        <v>43577.5</v>
      </c>
      <c r="J2347" s="20">
        <v>5.7404166666666665</v>
      </c>
    </row>
    <row r="2348" spans="1:10" x14ac:dyDescent="0.25">
      <c r="A2348" s="16" t="s">
        <v>11118</v>
      </c>
      <c r="B2348" s="16" t="s">
        <v>887</v>
      </c>
      <c r="C2348" s="16" t="s">
        <v>3188</v>
      </c>
      <c r="D2348" s="16" t="s">
        <v>21</v>
      </c>
      <c r="E2348" s="16" t="s">
        <v>13</v>
      </c>
      <c r="F2348" s="16" t="s">
        <v>3181</v>
      </c>
      <c r="G2348" s="16" t="s">
        <v>8802</v>
      </c>
      <c r="H2348" s="19">
        <v>43570.347650462965</v>
      </c>
      <c r="I2348" s="19">
        <v>43577.5</v>
      </c>
      <c r="J2348" s="20">
        <v>5.7404166666666665</v>
      </c>
    </row>
    <row r="2349" spans="1:10" x14ac:dyDescent="0.25">
      <c r="A2349" s="16" t="s">
        <v>11119</v>
      </c>
      <c r="B2349" s="16" t="s">
        <v>436</v>
      </c>
      <c r="C2349" s="16" t="s">
        <v>3188</v>
      </c>
      <c r="D2349" s="16" t="s">
        <v>30</v>
      </c>
      <c r="E2349" s="16" t="s">
        <v>17</v>
      </c>
      <c r="F2349" s="16" t="s">
        <v>3185</v>
      </c>
      <c r="G2349" s="16" t="s">
        <v>8802</v>
      </c>
      <c r="H2349" s="19">
        <v>43570.364872685182</v>
      </c>
      <c r="I2349" s="19">
        <v>43577.5</v>
      </c>
      <c r="J2349" s="20">
        <v>5.7404166666666665</v>
      </c>
    </row>
    <row r="2350" spans="1:10" x14ac:dyDescent="0.25">
      <c r="A2350" s="16" t="s">
        <v>11120</v>
      </c>
      <c r="B2350" s="16" t="s">
        <v>688</v>
      </c>
      <c r="C2350" s="16" t="s">
        <v>3163</v>
      </c>
      <c r="D2350" s="16" t="s">
        <v>29</v>
      </c>
      <c r="E2350" s="16" t="s">
        <v>24</v>
      </c>
      <c r="F2350" s="16" t="s">
        <v>3183</v>
      </c>
      <c r="G2350" s="16" t="s">
        <v>8802</v>
      </c>
      <c r="H2350" s="19">
        <v>43570.322488425925</v>
      </c>
      <c r="I2350" s="19">
        <v>43577.5</v>
      </c>
      <c r="J2350" s="20">
        <v>5.7404166666666665</v>
      </c>
    </row>
    <row r="2351" spans="1:10" x14ac:dyDescent="0.25">
      <c r="A2351" s="16" t="s">
        <v>11121</v>
      </c>
      <c r="B2351" s="16" t="s">
        <v>344</v>
      </c>
      <c r="C2351" s="16" t="s">
        <v>3188</v>
      </c>
      <c r="D2351" s="16" t="s">
        <v>31</v>
      </c>
      <c r="E2351" s="16" t="s">
        <v>9</v>
      </c>
      <c r="F2351" s="16" t="s">
        <v>3184</v>
      </c>
      <c r="G2351" s="16" t="s">
        <v>8802</v>
      </c>
      <c r="H2351" s="19">
        <v>43570.365104166667</v>
      </c>
      <c r="I2351" s="19">
        <v>43577.5</v>
      </c>
      <c r="J2351" s="20">
        <v>5.7404166666666665</v>
      </c>
    </row>
    <row r="2352" spans="1:10" x14ac:dyDescent="0.25">
      <c r="A2352" s="16" t="s">
        <v>11122</v>
      </c>
      <c r="B2352" s="16" t="s">
        <v>141</v>
      </c>
      <c r="C2352" s="16" t="s">
        <v>3188</v>
      </c>
      <c r="D2352" s="16" t="s">
        <v>31</v>
      </c>
      <c r="E2352" s="16" t="s">
        <v>9</v>
      </c>
      <c r="F2352" s="16" t="s">
        <v>3184</v>
      </c>
      <c r="G2352" s="16" t="s">
        <v>8802</v>
      </c>
      <c r="H2352" s="19">
        <v>43570.349988425929</v>
      </c>
      <c r="I2352" s="19">
        <v>43577.5</v>
      </c>
      <c r="J2352" s="20">
        <v>5.7404166666666665</v>
      </c>
    </row>
    <row r="2353" spans="1:10" x14ac:dyDescent="0.25">
      <c r="A2353" s="16" t="s">
        <v>11123</v>
      </c>
      <c r="B2353" s="16" t="s">
        <v>434</v>
      </c>
      <c r="C2353" s="16" t="s">
        <v>3188</v>
      </c>
      <c r="D2353" s="16" t="s">
        <v>19</v>
      </c>
      <c r="E2353" s="16" t="s">
        <v>9</v>
      </c>
      <c r="F2353" s="16" t="s">
        <v>3184</v>
      </c>
      <c r="G2353" s="16" t="s">
        <v>8802</v>
      </c>
      <c r="H2353" s="19">
        <v>43570.365266203706</v>
      </c>
      <c r="I2353" s="19">
        <v>43577.5</v>
      </c>
      <c r="J2353" s="20">
        <v>5.7404166666666665</v>
      </c>
    </row>
    <row r="2354" spans="1:10" x14ac:dyDescent="0.25">
      <c r="A2354" s="16" t="s">
        <v>11124</v>
      </c>
      <c r="B2354" s="16" t="s">
        <v>3621</v>
      </c>
      <c r="C2354" s="16" t="s">
        <v>3188</v>
      </c>
      <c r="D2354" s="16" t="s">
        <v>42</v>
      </c>
      <c r="E2354" s="16" t="s">
        <v>38</v>
      </c>
      <c r="F2354" s="16" t="s">
        <v>3182</v>
      </c>
      <c r="G2354" s="16" t="s">
        <v>8802</v>
      </c>
      <c r="H2354" s="19">
        <v>43570.323946759258</v>
      </c>
      <c r="I2354" s="19">
        <v>43577.5</v>
      </c>
      <c r="J2354" s="20">
        <v>5.7404166666666665</v>
      </c>
    </row>
    <row r="2355" spans="1:10" x14ac:dyDescent="0.25">
      <c r="A2355" s="16" t="s">
        <v>11125</v>
      </c>
      <c r="B2355" s="16" t="s">
        <v>190</v>
      </c>
      <c r="C2355" s="16" t="s">
        <v>3188</v>
      </c>
      <c r="D2355" s="16" t="s">
        <v>31</v>
      </c>
      <c r="E2355" s="16" t="s">
        <v>27</v>
      </c>
      <c r="F2355" s="16" t="s">
        <v>3182</v>
      </c>
      <c r="G2355" s="16" t="s">
        <v>8802</v>
      </c>
      <c r="H2355" s="19">
        <v>43570.365520833337</v>
      </c>
      <c r="I2355" s="19">
        <v>43577.5</v>
      </c>
      <c r="J2355" s="20">
        <v>5.7404166666666665</v>
      </c>
    </row>
    <row r="2356" spans="1:10" x14ac:dyDescent="0.25">
      <c r="A2356" s="16" t="s">
        <v>11126</v>
      </c>
      <c r="B2356" s="16" t="s">
        <v>315</v>
      </c>
      <c r="C2356" s="16" t="s">
        <v>3188</v>
      </c>
      <c r="D2356" s="16" t="s">
        <v>31</v>
      </c>
      <c r="E2356" s="16" t="s">
        <v>14</v>
      </c>
      <c r="F2356" s="16" t="s">
        <v>3180</v>
      </c>
      <c r="G2356" s="16" t="s">
        <v>8802</v>
      </c>
      <c r="H2356" s="19">
        <v>43570.317465277774</v>
      </c>
      <c r="I2356" s="19">
        <v>43577.5</v>
      </c>
      <c r="J2356" s="20">
        <v>5.7404166666666665</v>
      </c>
    </row>
    <row r="2357" spans="1:10" x14ac:dyDescent="0.25">
      <c r="A2357" s="16" t="s">
        <v>11127</v>
      </c>
      <c r="B2357" s="16" t="s">
        <v>643</v>
      </c>
      <c r="C2357" s="16" t="s">
        <v>3188</v>
      </c>
      <c r="D2357" s="16" t="s">
        <v>19</v>
      </c>
      <c r="E2357" s="16" t="s">
        <v>8</v>
      </c>
      <c r="F2357" s="16" t="s">
        <v>3180</v>
      </c>
      <c r="G2357" s="16" t="s">
        <v>8802</v>
      </c>
      <c r="H2357" s="19">
        <v>43570.365532407406</v>
      </c>
      <c r="I2357" s="19">
        <v>43577.5</v>
      </c>
      <c r="J2357" s="20">
        <v>5.7404166666666665</v>
      </c>
    </row>
    <row r="2358" spans="1:10" x14ac:dyDescent="0.25">
      <c r="A2358" s="16" t="s">
        <v>11128</v>
      </c>
      <c r="B2358" s="16" t="s">
        <v>357</v>
      </c>
      <c r="C2358" s="16" t="s">
        <v>3188</v>
      </c>
      <c r="D2358" s="16" t="s">
        <v>12</v>
      </c>
      <c r="E2358" s="16" t="s">
        <v>14</v>
      </c>
      <c r="F2358" s="16" t="s">
        <v>3180</v>
      </c>
      <c r="G2358" s="16" t="s">
        <v>8802</v>
      </c>
      <c r="H2358" s="19">
        <v>43570.342314814814</v>
      </c>
      <c r="I2358" s="19">
        <v>43577.5</v>
      </c>
      <c r="J2358" s="20">
        <v>5.7404166666666665</v>
      </c>
    </row>
    <row r="2359" spans="1:10" x14ac:dyDescent="0.25">
      <c r="A2359" s="16" t="s">
        <v>11129</v>
      </c>
      <c r="B2359" s="16" t="s">
        <v>596</v>
      </c>
      <c r="C2359" s="16" t="s">
        <v>3188</v>
      </c>
      <c r="D2359" s="16" t="s">
        <v>31</v>
      </c>
      <c r="E2359" s="16" t="s">
        <v>14</v>
      </c>
      <c r="F2359" s="16" t="s">
        <v>3180</v>
      </c>
      <c r="G2359" s="16" t="s">
        <v>8802</v>
      </c>
      <c r="H2359" s="19">
        <v>43570.314456018517</v>
      </c>
      <c r="I2359" s="19">
        <v>43577.5</v>
      </c>
      <c r="J2359" s="20">
        <v>5.7404166666666665</v>
      </c>
    </row>
    <row r="2360" spans="1:10" x14ac:dyDescent="0.25">
      <c r="A2360" s="16" t="s">
        <v>11130</v>
      </c>
      <c r="B2360" s="16" t="s">
        <v>512</v>
      </c>
      <c r="C2360" s="16" t="s">
        <v>3188</v>
      </c>
      <c r="D2360" s="16" t="s">
        <v>19</v>
      </c>
      <c r="E2360" s="16" t="s">
        <v>27</v>
      </c>
      <c r="F2360" s="16" t="s">
        <v>3182</v>
      </c>
      <c r="G2360" s="16" t="s">
        <v>8802</v>
      </c>
      <c r="H2360" s="19">
        <v>43570.320428240739</v>
      </c>
      <c r="I2360" s="19">
        <v>43577.5</v>
      </c>
      <c r="J2360" s="20">
        <v>5.7404166666666665</v>
      </c>
    </row>
    <row r="2361" spans="1:10" x14ac:dyDescent="0.25">
      <c r="A2361" s="16" t="s">
        <v>11131</v>
      </c>
      <c r="B2361" s="16" t="s">
        <v>202</v>
      </c>
      <c r="C2361" s="16" t="s">
        <v>3188</v>
      </c>
      <c r="D2361" s="16" t="s">
        <v>19</v>
      </c>
      <c r="E2361" s="16" t="s">
        <v>10</v>
      </c>
      <c r="F2361" s="16" t="s">
        <v>3182</v>
      </c>
      <c r="G2361" s="16" t="s">
        <v>8802</v>
      </c>
      <c r="H2361" s="19">
        <v>43570.314756944441</v>
      </c>
      <c r="I2361" s="19">
        <v>43577.5</v>
      </c>
      <c r="J2361" s="20">
        <v>5.7404166666666665</v>
      </c>
    </row>
    <row r="2362" spans="1:10" x14ac:dyDescent="0.25">
      <c r="A2362" s="16" t="s">
        <v>11132</v>
      </c>
      <c r="B2362" s="16" t="s">
        <v>267</v>
      </c>
      <c r="C2362" s="16" t="s">
        <v>3188</v>
      </c>
      <c r="D2362" s="16" t="s">
        <v>19</v>
      </c>
      <c r="E2362" s="16" t="s">
        <v>27</v>
      </c>
      <c r="F2362" s="16" t="s">
        <v>3182</v>
      </c>
      <c r="G2362" s="16" t="s">
        <v>8802</v>
      </c>
      <c r="H2362" s="19">
        <v>43570.321620370371</v>
      </c>
      <c r="I2362" s="19">
        <v>43577.5</v>
      </c>
      <c r="J2362" s="20">
        <v>5.7404166666666665</v>
      </c>
    </row>
    <row r="2363" spans="1:10" x14ac:dyDescent="0.25">
      <c r="A2363" s="16" t="s">
        <v>11133</v>
      </c>
      <c r="B2363" s="16" t="s">
        <v>428</v>
      </c>
      <c r="C2363" s="16" t="s">
        <v>3188</v>
      </c>
      <c r="D2363" s="16" t="s">
        <v>26</v>
      </c>
      <c r="E2363" s="16" t="s">
        <v>9</v>
      </c>
      <c r="F2363" s="16" t="s">
        <v>3184</v>
      </c>
      <c r="G2363" s="16" t="s">
        <v>8802</v>
      </c>
      <c r="H2363" s="19">
        <v>43570.367025462961</v>
      </c>
      <c r="I2363" s="19">
        <v>43577.5</v>
      </c>
      <c r="J2363" s="20">
        <v>5.7404166666666665</v>
      </c>
    </row>
    <row r="2364" spans="1:10" x14ac:dyDescent="0.25">
      <c r="A2364" s="16" t="s">
        <v>11134</v>
      </c>
      <c r="B2364" s="16" t="s">
        <v>560</v>
      </c>
      <c r="C2364" s="16" t="s">
        <v>3188</v>
      </c>
      <c r="D2364" s="16" t="s">
        <v>31</v>
      </c>
      <c r="E2364" s="16" t="s">
        <v>9</v>
      </c>
      <c r="F2364" s="16" t="s">
        <v>3184</v>
      </c>
      <c r="G2364" s="16" t="s">
        <v>8802</v>
      </c>
      <c r="H2364" s="19">
        <v>43570.32298611111</v>
      </c>
      <c r="I2364" s="19">
        <v>43577.5</v>
      </c>
      <c r="J2364" s="20">
        <v>5.7404166666666665</v>
      </c>
    </row>
    <row r="2365" spans="1:10" x14ac:dyDescent="0.25">
      <c r="A2365" s="16" t="s">
        <v>11135</v>
      </c>
      <c r="B2365" s="16" t="s">
        <v>191</v>
      </c>
      <c r="C2365" s="16" t="s">
        <v>3188</v>
      </c>
      <c r="D2365" s="16" t="s">
        <v>19</v>
      </c>
      <c r="E2365" s="16" t="s">
        <v>27</v>
      </c>
      <c r="F2365" s="16" t="s">
        <v>3182</v>
      </c>
      <c r="G2365" s="16" t="s">
        <v>8802</v>
      </c>
      <c r="H2365" s="19">
        <v>43570.367395833331</v>
      </c>
      <c r="I2365" s="19">
        <v>43577.5</v>
      </c>
      <c r="J2365" s="20">
        <v>5.7404166666666665</v>
      </c>
    </row>
    <row r="2366" spans="1:10" x14ac:dyDescent="0.25">
      <c r="A2366" s="16" t="s">
        <v>11136</v>
      </c>
      <c r="B2366" s="16" t="s">
        <v>917</v>
      </c>
      <c r="C2366" s="16" t="s">
        <v>3188</v>
      </c>
      <c r="D2366" s="16" t="s">
        <v>42</v>
      </c>
      <c r="E2366" s="16" t="s">
        <v>24</v>
      </c>
      <c r="F2366" s="16" t="s">
        <v>3183</v>
      </c>
      <c r="G2366" s="16" t="s">
        <v>8802</v>
      </c>
      <c r="H2366" s="19">
        <v>43570.315833333334</v>
      </c>
      <c r="I2366" s="19">
        <v>43577.5</v>
      </c>
      <c r="J2366" s="20">
        <v>5.7404166666666665</v>
      </c>
    </row>
    <row r="2367" spans="1:10" x14ac:dyDescent="0.25">
      <c r="A2367" s="16" t="s">
        <v>11137</v>
      </c>
      <c r="B2367" s="16" t="s">
        <v>313</v>
      </c>
      <c r="C2367" s="16" t="s">
        <v>3188</v>
      </c>
      <c r="D2367" s="16" t="s">
        <v>21</v>
      </c>
      <c r="E2367" s="16" t="s">
        <v>14</v>
      </c>
      <c r="F2367" s="16" t="s">
        <v>3180</v>
      </c>
      <c r="G2367" s="16" t="s">
        <v>8802</v>
      </c>
      <c r="H2367" s="19">
        <v>43570.314849537041</v>
      </c>
      <c r="I2367" s="19">
        <v>43577.5</v>
      </c>
      <c r="J2367" s="20">
        <v>5.7404166666666665</v>
      </c>
    </row>
    <row r="2368" spans="1:10" x14ac:dyDescent="0.25">
      <c r="A2368" s="16" t="s">
        <v>11138</v>
      </c>
      <c r="B2368" s="16" t="s">
        <v>141</v>
      </c>
      <c r="C2368" s="16" t="s">
        <v>3188</v>
      </c>
      <c r="D2368" s="16" t="s">
        <v>26</v>
      </c>
      <c r="E2368" s="16" t="s">
        <v>9</v>
      </c>
      <c r="F2368" s="16" t="s">
        <v>3184</v>
      </c>
      <c r="G2368" s="16" t="s">
        <v>8802</v>
      </c>
      <c r="H2368" s="19">
        <v>43570.342881944445</v>
      </c>
      <c r="I2368" s="19">
        <v>43577.5</v>
      </c>
      <c r="J2368" s="20">
        <v>5.7404166666666665</v>
      </c>
    </row>
    <row r="2369" spans="1:10" x14ac:dyDescent="0.25">
      <c r="A2369" s="16" t="s">
        <v>11139</v>
      </c>
      <c r="B2369" s="16" t="s">
        <v>391</v>
      </c>
      <c r="C2369" s="16" t="s">
        <v>3188</v>
      </c>
      <c r="D2369" s="16" t="s">
        <v>19</v>
      </c>
      <c r="E2369" s="16" t="s">
        <v>8</v>
      </c>
      <c r="F2369" s="16" t="s">
        <v>3180</v>
      </c>
      <c r="G2369" s="16" t="s">
        <v>8802</v>
      </c>
      <c r="H2369" s="19">
        <v>43570.367511574077</v>
      </c>
      <c r="I2369" s="19">
        <v>43577.5</v>
      </c>
      <c r="J2369" s="20">
        <v>5.7404166666666665</v>
      </c>
    </row>
    <row r="2370" spans="1:10" x14ac:dyDescent="0.25">
      <c r="A2370" s="16" t="s">
        <v>11140</v>
      </c>
      <c r="B2370" s="16" t="s">
        <v>456</v>
      </c>
      <c r="C2370" s="16" t="s">
        <v>3188</v>
      </c>
      <c r="D2370" s="16" t="s">
        <v>31</v>
      </c>
      <c r="E2370" s="16" t="s">
        <v>10</v>
      </c>
      <c r="F2370" s="16" t="s">
        <v>3182</v>
      </c>
      <c r="G2370" s="16" t="s">
        <v>8802</v>
      </c>
      <c r="H2370" s="19">
        <v>43570.348055555558</v>
      </c>
      <c r="I2370" s="19">
        <v>43577.5</v>
      </c>
      <c r="J2370" s="20">
        <v>5.7404166666666665</v>
      </c>
    </row>
    <row r="2371" spans="1:10" x14ac:dyDescent="0.25">
      <c r="A2371" s="16" t="s">
        <v>11141</v>
      </c>
      <c r="B2371" s="16" t="s">
        <v>230</v>
      </c>
      <c r="C2371" s="16" t="s">
        <v>3188</v>
      </c>
      <c r="D2371" s="16" t="s">
        <v>21</v>
      </c>
      <c r="E2371" s="16" t="s">
        <v>10</v>
      </c>
      <c r="F2371" s="16" t="s">
        <v>3182</v>
      </c>
      <c r="G2371" s="16" t="s">
        <v>8802</v>
      </c>
      <c r="H2371" s="19">
        <v>43568.923472222217</v>
      </c>
      <c r="I2371" s="19">
        <v>43576</v>
      </c>
      <c r="J2371" s="20">
        <v>5.7404166666666665</v>
      </c>
    </row>
    <row r="2372" spans="1:10" x14ac:dyDescent="0.25">
      <c r="A2372" s="16" t="s">
        <v>11142</v>
      </c>
      <c r="B2372" s="16" t="s">
        <v>518</v>
      </c>
      <c r="C2372" s="16" t="s">
        <v>3188</v>
      </c>
      <c r="D2372" s="16" t="s">
        <v>26</v>
      </c>
      <c r="E2372" s="16" t="s">
        <v>14</v>
      </c>
      <c r="F2372" s="16" t="s">
        <v>3180</v>
      </c>
      <c r="G2372" s="16" t="s">
        <v>8802</v>
      </c>
      <c r="H2372" s="19">
        <v>43570.339618055557</v>
      </c>
      <c r="I2372" s="19">
        <v>43577.5</v>
      </c>
      <c r="J2372" s="20">
        <v>5.7404166666666665</v>
      </c>
    </row>
    <row r="2373" spans="1:10" x14ac:dyDescent="0.25">
      <c r="A2373" s="16" t="s">
        <v>11143</v>
      </c>
      <c r="B2373" s="16" t="s">
        <v>409</v>
      </c>
      <c r="C2373" s="16" t="s">
        <v>3188</v>
      </c>
      <c r="D2373" s="16" t="s">
        <v>20</v>
      </c>
      <c r="E2373" s="16" t="s">
        <v>14</v>
      </c>
      <c r="F2373" s="16" t="s">
        <v>3180</v>
      </c>
      <c r="G2373" s="16" t="s">
        <v>8802</v>
      </c>
      <c r="H2373" s="19">
        <v>43570.367858796293</v>
      </c>
      <c r="I2373" s="19">
        <v>43577.5</v>
      </c>
      <c r="J2373" s="20">
        <v>5.7404166666666665</v>
      </c>
    </row>
    <row r="2374" spans="1:10" x14ac:dyDescent="0.25">
      <c r="A2374" s="16" t="s">
        <v>11144</v>
      </c>
      <c r="B2374" s="16" t="s">
        <v>3589</v>
      </c>
      <c r="C2374" s="16" t="s">
        <v>3163</v>
      </c>
      <c r="D2374" s="16" t="s">
        <v>31</v>
      </c>
      <c r="E2374" s="16" t="s">
        <v>23</v>
      </c>
      <c r="F2374" s="16" t="s">
        <v>3183</v>
      </c>
      <c r="G2374" s="16" t="s">
        <v>8802</v>
      </c>
      <c r="H2374" s="19">
        <v>43570.307060185187</v>
      </c>
      <c r="I2374" s="19">
        <v>43577.5</v>
      </c>
      <c r="J2374" s="20">
        <v>5.7404166666666665</v>
      </c>
    </row>
    <row r="2375" spans="1:10" x14ac:dyDescent="0.25">
      <c r="A2375" s="16" t="s">
        <v>11145</v>
      </c>
      <c r="B2375" s="16" t="s">
        <v>539</v>
      </c>
      <c r="C2375" s="16" t="s">
        <v>3188</v>
      </c>
      <c r="D2375" s="16" t="s">
        <v>44</v>
      </c>
      <c r="E2375" s="16" t="s">
        <v>34</v>
      </c>
      <c r="F2375" s="16" t="s">
        <v>3185</v>
      </c>
      <c r="G2375" s="16" t="s">
        <v>8802</v>
      </c>
      <c r="H2375" s="19">
        <v>43570.368750000001</v>
      </c>
      <c r="I2375" s="19">
        <v>43577.5</v>
      </c>
      <c r="J2375" s="20">
        <v>5.7404166666666665</v>
      </c>
    </row>
    <row r="2376" spans="1:10" x14ac:dyDescent="0.25">
      <c r="A2376" s="16" t="s">
        <v>11146</v>
      </c>
      <c r="B2376" s="16" t="s">
        <v>3616</v>
      </c>
      <c r="C2376" s="16" t="s">
        <v>3188</v>
      </c>
      <c r="D2376" s="16" t="s">
        <v>42</v>
      </c>
      <c r="E2376" s="16" t="s">
        <v>38</v>
      </c>
      <c r="F2376" s="16" t="s">
        <v>3182</v>
      </c>
      <c r="G2376" s="16" t="s">
        <v>8802</v>
      </c>
      <c r="H2376" s="19">
        <v>43570.320729166669</v>
      </c>
      <c r="I2376" s="19">
        <v>43577.5</v>
      </c>
      <c r="J2376" s="20">
        <v>5.7404166666666665</v>
      </c>
    </row>
    <row r="2377" spans="1:10" x14ac:dyDescent="0.25">
      <c r="A2377" s="16" t="s">
        <v>11147</v>
      </c>
      <c r="B2377" s="16" t="s">
        <v>577</v>
      </c>
      <c r="C2377" s="16" t="s">
        <v>3188</v>
      </c>
      <c r="D2377" s="16" t="s">
        <v>20</v>
      </c>
      <c r="E2377" s="16" t="s">
        <v>14</v>
      </c>
      <c r="F2377" s="16" t="s">
        <v>3180</v>
      </c>
      <c r="G2377" s="16" t="s">
        <v>8802</v>
      </c>
      <c r="H2377" s="19">
        <v>43570.315023148149</v>
      </c>
      <c r="I2377" s="19">
        <v>43577.5</v>
      </c>
      <c r="J2377" s="20">
        <v>5.7404166666666665</v>
      </c>
    </row>
    <row r="2378" spans="1:10" x14ac:dyDescent="0.25">
      <c r="A2378" s="16" t="s">
        <v>11148</v>
      </c>
      <c r="B2378" s="16" t="s">
        <v>3685</v>
      </c>
      <c r="C2378" s="16" t="s">
        <v>3188</v>
      </c>
      <c r="D2378" s="16" t="s">
        <v>42</v>
      </c>
      <c r="E2378" s="16" t="s">
        <v>38</v>
      </c>
      <c r="F2378" s="16" t="s">
        <v>3182</v>
      </c>
      <c r="G2378" s="16" t="s">
        <v>8802</v>
      </c>
      <c r="H2378" s="19">
        <v>43570.391157407408</v>
      </c>
      <c r="I2378" s="19">
        <v>43577.5</v>
      </c>
      <c r="J2378" s="20">
        <v>5.7404166666666665</v>
      </c>
    </row>
    <row r="2379" spans="1:10" x14ac:dyDescent="0.25">
      <c r="A2379" s="16" t="s">
        <v>11149</v>
      </c>
      <c r="B2379" s="16" t="s">
        <v>3670</v>
      </c>
      <c r="C2379" s="16" t="s">
        <v>3188</v>
      </c>
      <c r="D2379" s="16" t="s">
        <v>42</v>
      </c>
      <c r="E2379" s="16" t="s">
        <v>38</v>
      </c>
      <c r="F2379" s="16" t="s">
        <v>3182</v>
      </c>
      <c r="G2379" s="16" t="s">
        <v>8802</v>
      </c>
      <c r="H2379" s="19">
        <v>43570.489675925928</v>
      </c>
      <c r="I2379" s="19">
        <v>43577.5</v>
      </c>
      <c r="J2379" s="20">
        <v>5.7404166666666665</v>
      </c>
    </row>
    <row r="2380" spans="1:10" x14ac:dyDescent="0.25">
      <c r="A2380" s="16" t="s">
        <v>11150</v>
      </c>
      <c r="B2380" s="16" t="s">
        <v>903</v>
      </c>
      <c r="C2380" s="16" t="s">
        <v>3188</v>
      </c>
      <c r="D2380" s="16" t="s">
        <v>42</v>
      </c>
      <c r="E2380" s="16" t="s">
        <v>24</v>
      </c>
      <c r="F2380" s="16" t="s">
        <v>3183</v>
      </c>
      <c r="G2380" s="16" t="s">
        <v>8802</v>
      </c>
      <c r="H2380" s="19">
        <v>43570.46329861111</v>
      </c>
      <c r="I2380" s="19">
        <v>43577.5</v>
      </c>
      <c r="J2380" s="20">
        <v>5.7404166666666665</v>
      </c>
    </row>
    <row r="2381" spans="1:10" x14ac:dyDescent="0.25">
      <c r="A2381" s="16" t="s">
        <v>11151</v>
      </c>
      <c r="B2381" s="16" t="s">
        <v>493</v>
      </c>
      <c r="C2381" s="16" t="s">
        <v>3163</v>
      </c>
      <c r="D2381" s="16" t="s">
        <v>32</v>
      </c>
      <c r="E2381" s="16" t="s">
        <v>13</v>
      </c>
      <c r="F2381" s="16" t="s">
        <v>3181</v>
      </c>
      <c r="G2381" s="16" t="s">
        <v>8802</v>
      </c>
      <c r="H2381" s="19">
        <v>43570.471898148149</v>
      </c>
      <c r="I2381" s="19">
        <v>43577.5</v>
      </c>
      <c r="J2381" s="20">
        <v>5.7404166666666665</v>
      </c>
    </row>
    <row r="2382" spans="1:10" x14ac:dyDescent="0.25">
      <c r="A2382" s="16" t="s">
        <v>11152</v>
      </c>
      <c r="B2382" s="16" t="s">
        <v>3307</v>
      </c>
      <c r="C2382" s="16" t="s">
        <v>3188</v>
      </c>
      <c r="D2382" s="16" t="s">
        <v>42</v>
      </c>
      <c r="E2382" s="16" t="s">
        <v>23</v>
      </c>
      <c r="F2382" s="16" t="s">
        <v>3183</v>
      </c>
      <c r="G2382" s="16" t="s">
        <v>8802</v>
      </c>
      <c r="H2382" s="19">
        <v>43570.378344907411</v>
      </c>
      <c r="I2382" s="19">
        <v>43577.5</v>
      </c>
      <c r="J2382" s="20">
        <v>5.7404166666666665</v>
      </c>
    </row>
    <row r="2383" spans="1:10" x14ac:dyDescent="0.25">
      <c r="A2383" s="16" t="s">
        <v>11153</v>
      </c>
      <c r="B2383" s="16" t="s">
        <v>186</v>
      </c>
      <c r="C2383" s="16" t="s">
        <v>3188</v>
      </c>
      <c r="D2383" s="16" t="s">
        <v>19</v>
      </c>
      <c r="E2383" s="16" t="s">
        <v>27</v>
      </c>
      <c r="F2383" s="16" t="s">
        <v>3182</v>
      </c>
      <c r="G2383" s="16" t="s">
        <v>8802</v>
      </c>
      <c r="H2383" s="19">
        <v>43570.474259259259</v>
      </c>
      <c r="I2383" s="19">
        <v>43577.5</v>
      </c>
      <c r="J2383" s="20">
        <v>5.7404166666666665</v>
      </c>
    </row>
    <row r="2384" spans="1:10" x14ac:dyDescent="0.25">
      <c r="A2384" s="16" t="s">
        <v>11154</v>
      </c>
      <c r="B2384" s="16" t="s">
        <v>358</v>
      </c>
      <c r="C2384" s="16" t="s">
        <v>3188</v>
      </c>
      <c r="D2384" s="16" t="s">
        <v>31</v>
      </c>
      <c r="E2384" s="16" t="s">
        <v>14</v>
      </c>
      <c r="F2384" s="16" t="s">
        <v>3180</v>
      </c>
      <c r="G2384" s="16" t="s">
        <v>8802</v>
      </c>
      <c r="H2384" s="19">
        <v>43570.448599537034</v>
      </c>
      <c r="I2384" s="19">
        <v>43577.5</v>
      </c>
      <c r="J2384" s="20">
        <v>5.7404166666666665</v>
      </c>
    </row>
    <row r="2385" spans="1:10" x14ac:dyDescent="0.25">
      <c r="A2385" s="16" t="s">
        <v>11155</v>
      </c>
      <c r="B2385" s="16" t="s">
        <v>206</v>
      </c>
      <c r="C2385" s="16" t="s">
        <v>3188</v>
      </c>
      <c r="D2385" s="16" t="s">
        <v>7</v>
      </c>
      <c r="E2385" s="16" t="s">
        <v>9</v>
      </c>
      <c r="F2385" s="16" t="s">
        <v>3184</v>
      </c>
      <c r="G2385" s="16" t="s">
        <v>8802</v>
      </c>
      <c r="H2385" s="19">
        <v>43570.474502314813</v>
      </c>
      <c r="I2385" s="19">
        <v>43577.5</v>
      </c>
      <c r="J2385" s="20">
        <v>5.7404166666666665</v>
      </c>
    </row>
    <row r="2386" spans="1:10" x14ac:dyDescent="0.25">
      <c r="A2386" s="16" t="s">
        <v>11156</v>
      </c>
      <c r="B2386" s="16" t="s">
        <v>195</v>
      </c>
      <c r="C2386" s="16" t="s">
        <v>3188</v>
      </c>
      <c r="D2386" s="16" t="s">
        <v>31</v>
      </c>
      <c r="E2386" s="16" t="s">
        <v>22</v>
      </c>
      <c r="F2386" s="16" t="s">
        <v>3182</v>
      </c>
      <c r="G2386" s="16" t="s">
        <v>8802</v>
      </c>
      <c r="H2386" s="19">
        <v>43570.430127314816</v>
      </c>
      <c r="I2386" s="19">
        <v>43577.5</v>
      </c>
      <c r="J2386" s="20">
        <v>5.7404166666666665</v>
      </c>
    </row>
    <row r="2387" spans="1:10" x14ac:dyDescent="0.25">
      <c r="A2387" s="16" t="s">
        <v>11157</v>
      </c>
      <c r="B2387" s="16" t="s">
        <v>243</v>
      </c>
      <c r="C2387" s="16" t="s">
        <v>3188</v>
      </c>
      <c r="D2387" s="16" t="s">
        <v>21</v>
      </c>
      <c r="E2387" s="16" t="s">
        <v>10</v>
      </c>
      <c r="F2387" s="16" t="s">
        <v>3182</v>
      </c>
      <c r="G2387" s="16" t="s">
        <v>8802</v>
      </c>
      <c r="H2387" s="19">
        <v>43570.370219907411</v>
      </c>
      <c r="I2387" s="19">
        <v>43577.5</v>
      </c>
      <c r="J2387" s="20">
        <v>5.7404166666666665</v>
      </c>
    </row>
    <row r="2388" spans="1:10" x14ac:dyDescent="0.25">
      <c r="A2388" s="16" t="s">
        <v>11158</v>
      </c>
      <c r="B2388" s="16" t="s">
        <v>3655</v>
      </c>
      <c r="C2388" s="16" t="s">
        <v>3188</v>
      </c>
      <c r="D2388" s="16" t="s">
        <v>30</v>
      </c>
      <c r="E2388" s="16" t="s">
        <v>38</v>
      </c>
      <c r="F2388" s="16" t="s">
        <v>3182</v>
      </c>
      <c r="G2388" s="16" t="s">
        <v>8802</v>
      </c>
      <c r="H2388" s="19">
        <v>43570.414976851855</v>
      </c>
      <c r="I2388" s="19">
        <v>43577.5</v>
      </c>
      <c r="J2388" s="20">
        <v>5.7404166666666665</v>
      </c>
    </row>
    <row r="2389" spans="1:10" x14ac:dyDescent="0.25">
      <c r="A2389" s="16" t="s">
        <v>11159</v>
      </c>
      <c r="B2389" s="16" t="s">
        <v>862</v>
      </c>
      <c r="C2389" s="16" t="s">
        <v>3163</v>
      </c>
      <c r="D2389" s="16" t="s">
        <v>30</v>
      </c>
      <c r="E2389" s="16" t="s">
        <v>24</v>
      </c>
      <c r="F2389" s="16" t="s">
        <v>3183</v>
      </c>
      <c r="G2389" s="16" t="s">
        <v>8802</v>
      </c>
      <c r="H2389" s="19">
        <v>43570.480381944442</v>
      </c>
      <c r="I2389" s="19">
        <v>43577.5</v>
      </c>
      <c r="J2389" s="20">
        <v>5.7404166666666665</v>
      </c>
    </row>
    <row r="2390" spans="1:10" x14ac:dyDescent="0.25">
      <c r="A2390" s="16" t="s">
        <v>11160</v>
      </c>
      <c r="B2390" s="16" t="s">
        <v>3717</v>
      </c>
      <c r="C2390" s="16" t="s">
        <v>3188</v>
      </c>
      <c r="D2390" s="16" t="s">
        <v>30</v>
      </c>
      <c r="E2390" s="16" t="s">
        <v>23</v>
      </c>
      <c r="F2390" s="16" t="s">
        <v>3183</v>
      </c>
      <c r="G2390" s="16" t="s">
        <v>8802</v>
      </c>
      <c r="H2390" s="19">
        <v>43570.493506944447</v>
      </c>
      <c r="I2390" s="19">
        <v>43577.5</v>
      </c>
      <c r="J2390" s="20">
        <v>5.7404166666666665</v>
      </c>
    </row>
    <row r="2391" spans="1:10" x14ac:dyDescent="0.25">
      <c r="A2391" s="16" t="s">
        <v>11161</v>
      </c>
      <c r="B2391" s="16" t="s">
        <v>659</v>
      </c>
      <c r="C2391" s="16" t="s">
        <v>3188</v>
      </c>
      <c r="D2391" s="16" t="s">
        <v>29</v>
      </c>
      <c r="E2391" s="16" t="s">
        <v>24</v>
      </c>
      <c r="F2391" s="16" t="s">
        <v>3183</v>
      </c>
      <c r="G2391" s="16" t="s">
        <v>8802</v>
      </c>
      <c r="H2391" s="19">
        <v>43570.429027777776</v>
      </c>
      <c r="I2391" s="19">
        <v>43577.5</v>
      </c>
      <c r="J2391" s="20">
        <v>5.7404166666666665</v>
      </c>
    </row>
    <row r="2392" spans="1:10" x14ac:dyDescent="0.25">
      <c r="A2392" s="16" t="s">
        <v>11162</v>
      </c>
      <c r="B2392" s="16" t="s">
        <v>181</v>
      </c>
      <c r="C2392" s="16" t="s">
        <v>3188</v>
      </c>
      <c r="D2392" s="16" t="s">
        <v>31</v>
      </c>
      <c r="E2392" s="16" t="s">
        <v>14</v>
      </c>
      <c r="F2392" s="16" t="s">
        <v>3180</v>
      </c>
      <c r="G2392" s="16" t="s">
        <v>8802</v>
      </c>
      <c r="H2392" s="19">
        <v>43570.495115740741</v>
      </c>
      <c r="I2392" s="19">
        <v>43577.5</v>
      </c>
      <c r="J2392" s="20">
        <v>5.7404166666666665</v>
      </c>
    </row>
    <row r="2393" spans="1:10" x14ac:dyDescent="0.25">
      <c r="A2393" s="16" t="s">
        <v>11163</v>
      </c>
      <c r="B2393" s="16" t="s">
        <v>76</v>
      </c>
      <c r="C2393" s="16" t="s">
        <v>3188</v>
      </c>
      <c r="D2393" s="16" t="s">
        <v>31</v>
      </c>
      <c r="E2393" s="16" t="s">
        <v>8</v>
      </c>
      <c r="F2393" s="16" t="s">
        <v>3180</v>
      </c>
      <c r="G2393" s="16" t="s">
        <v>8802</v>
      </c>
      <c r="H2393" s="19">
        <v>43570.376979166664</v>
      </c>
      <c r="I2393" s="19">
        <v>43577.5</v>
      </c>
      <c r="J2393" s="20">
        <v>5.7404166666666665</v>
      </c>
    </row>
    <row r="2394" spans="1:10" x14ac:dyDescent="0.25">
      <c r="A2394" s="16" t="s">
        <v>11164</v>
      </c>
      <c r="B2394" s="16" t="s">
        <v>139</v>
      </c>
      <c r="C2394" s="16" t="s">
        <v>3188</v>
      </c>
      <c r="D2394" s="16" t="s">
        <v>20</v>
      </c>
      <c r="E2394" s="16" t="s">
        <v>14</v>
      </c>
      <c r="F2394" s="16" t="s">
        <v>3180</v>
      </c>
      <c r="G2394" s="16" t="s">
        <v>8802</v>
      </c>
      <c r="H2394" s="19">
        <v>43570.449629629627</v>
      </c>
      <c r="I2394" s="19">
        <v>43577.5</v>
      </c>
      <c r="J2394" s="20">
        <v>5.7404166666666665</v>
      </c>
    </row>
    <row r="2395" spans="1:10" x14ac:dyDescent="0.25">
      <c r="A2395" s="16" t="s">
        <v>11165</v>
      </c>
      <c r="B2395" s="16" t="s">
        <v>634</v>
      </c>
      <c r="C2395" s="16" t="s">
        <v>3188</v>
      </c>
      <c r="D2395" s="16" t="s">
        <v>31</v>
      </c>
      <c r="E2395" s="16" t="s">
        <v>10</v>
      </c>
      <c r="F2395" s="16" t="s">
        <v>3182</v>
      </c>
      <c r="G2395" s="16" t="s">
        <v>8802</v>
      </c>
      <c r="H2395" s="19">
        <v>43570.445925925924</v>
      </c>
      <c r="I2395" s="19">
        <v>43577.5</v>
      </c>
      <c r="J2395" s="20">
        <v>5.7404166666666665</v>
      </c>
    </row>
    <row r="2396" spans="1:10" x14ac:dyDescent="0.25">
      <c r="A2396" s="16" t="s">
        <v>11166</v>
      </c>
      <c r="B2396" s="16" t="s">
        <v>156</v>
      </c>
      <c r="C2396" s="16" t="s">
        <v>3188</v>
      </c>
      <c r="D2396" s="16" t="s">
        <v>21</v>
      </c>
      <c r="E2396" s="16" t="s">
        <v>22</v>
      </c>
      <c r="F2396" s="16" t="s">
        <v>3182</v>
      </c>
      <c r="G2396" s="16" t="s">
        <v>8802</v>
      </c>
      <c r="H2396" s="19">
        <v>43570.496064814812</v>
      </c>
      <c r="I2396" s="19">
        <v>43577.5</v>
      </c>
      <c r="J2396" s="20">
        <v>5.7404166666666665</v>
      </c>
    </row>
    <row r="2397" spans="1:10" x14ac:dyDescent="0.25">
      <c r="A2397" s="16" t="s">
        <v>11167</v>
      </c>
      <c r="B2397" s="16" t="s">
        <v>477</v>
      </c>
      <c r="C2397" s="16" t="s">
        <v>3188</v>
      </c>
      <c r="D2397" s="16" t="s">
        <v>11</v>
      </c>
      <c r="E2397" s="16" t="s">
        <v>8</v>
      </c>
      <c r="F2397" s="16" t="s">
        <v>3180</v>
      </c>
      <c r="G2397" s="16" t="s">
        <v>8802</v>
      </c>
      <c r="H2397" s="19">
        <v>43570.408252314817</v>
      </c>
      <c r="I2397" s="19">
        <v>43577.5</v>
      </c>
      <c r="J2397" s="20">
        <v>5.7404166666666665</v>
      </c>
    </row>
    <row r="2398" spans="1:10" x14ac:dyDescent="0.25">
      <c r="A2398" s="16" t="s">
        <v>11168</v>
      </c>
      <c r="B2398" s="16" t="s">
        <v>116</v>
      </c>
      <c r="C2398" s="16" t="s">
        <v>3188</v>
      </c>
      <c r="D2398" s="16" t="s">
        <v>26</v>
      </c>
      <c r="E2398" s="16" t="s">
        <v>8</v>
      </c>
      <c r="F2398" s="16" t="s">
        <v>3180</v>
      </c>
      <c r="G2398" s="16" t="s">
        <v>8802</v>
      </c>
      <c r="H2398" s="19">
        <v>43570.496527777781</v>
      </c>
      <c r="I2398" s="19">
        <v>43577.5</v>
      </c>
      <c r="J2398" s="20">
        <v>5.7404166666666665</v>
      </c>
    </row>
    <row r="2399" spans="1:10" x14ac:dyDescent="0.25">
      <c r="A2399" s="16" t="s">
        <v>11169</v>
      </c>
      <c r="B2399" s="16" t="s">
        <v>89</v>
      </c>
      <c r="C2399" s="16" t="s">
        <v>3188</v>
      </c>
      <c r="D2399" s="16" t="s">
        <v>32</v>
      </c>
      <c r="E2399" s="16" t="s">
        <v>13</v>
      </c>
      <c r="F2399" s="16" t="s">
        <v>3181</v>
      </c>
      <c r="G2399" s="16" t="s">
        <v>8802</v>
      </c>
      <c r="H2399" s="19">
        <v>43570.488807870373</v>
      </c>
      <c r="I2399" s="19">
        <v>43577.5</v>
      </c>
      <c r="J2399" s="20">
        <v>5.7404166666666665</v>
      </c>
    </row>
    <row r="2400" spans="1:10" x14ac:dyDescent="0.25">
      <c r="A2400" s="16" t="s">
        <v>11170</v>
      </c>
      <c r="B2400" s="16" t="s">
        <v>692</v>
      </c>
      <c r="C2400" s="16" t="s">
        <v>3188</v>
      </c>
      <c r="D2400" s="16" t="s">
        <v>42</v>
      </c>
      <c r="E2400" s="16" t="s">
        <v>34</v>
      </c>
      <c r="F2400" s="16" t="s">
        <v>3185</v>
      </c>
      <c r="G2400" s="16" t="s">
        <v>8802</v>
      </c>
      <c r="H2400" s="19">
        <v>43570.498067129629</v>
      </c>
      <c r="I2400" s="19">
        <v>43577.5</v>
      </c>
      <c r="J2400" s="20">
        <v>5.7404166666666665</v>
      </c>
    </row>
    <row r="2401" spans="1:10" x14ac:dyDescent="0.25">
      <c r="A2401" s="16" t="s">
        <v>11171</v>
      </c>
      <c r="B2401" s="16" t="s">
        <v>784</v>
      </c>
      <c r="C2401" s="16" t="s">
        <v>3188</v>
      </c>
      <c r="D2401" s="16" t="s">
        <v>31</v>
      </c>
      <c r="E2401" s="16" t="s">
        <v>27</v>
      </c>
      <c r="F2401" s="16" t="s">
        <v>3182</v>
      </c>
      <c r="G2401" s="16" t="s">
        <v>8802</v>
      </c>
      <c r="H2401" s="19">
        <v>43570.489571759259</v>
      </c>
      <c r="I2401" s="19">
        <v>43577.5</v>
      </c>
      <c r="J2401" s="20">
        <v>5.7404166666666665</v>
      </c>
    </row>
    <row r="2402" spans="1:10" x14ac:dyDescent="0.25">
      <c r="A2402" s="16" t="s">
        <v>11172</v>
      </c>
      <c r="B2402" s="16" t="s">
        <v>193</v>
      </c>
      <c r="C2402" s="16" t="s">
        <v>3188</v>
      </c>
      <c r="D2402" s="16" t="s">
        <v>21</v>
      </c>
      <c r="E2402" s="16" t="s">
        <v>14</v>
      </c>
      <c r="F2402" s="16" t="s">
        <v>3180</v>
      </c>
      <c r="G2402" s="16" t="s">
        <v>8802</v>
      </c>
      <c r="H2402" s="19">
        <v>43570.432083333333</v>
      </c>
      <c r="I2402" s="19">
        <v>43577.5</v>
      </c>
      <c r="J2402" s="20">
        <v>5.7404166666666665</v>
      </c>
    </row>
    <row r="2403" spans="1:10" x14ac:dyDescent="0.25">
      <c r="A2403" s="16" t="s">
        <v>11173</v>
      </c>
      <c r="B2403" s="16" t="s">
        <v>148</v>
      </c>
      <c r="C2403" s="16" t="s">
        <v>3188</v>
      </c>
      <c r="D2403" s="16" t="s">
        <v>26</v>
      </c>
      <c r="E2403" s="16" t="s">
        <v>8</v>
      </c>
      <c r="F2403" s="16" t="s">
        <v>3180</v>
      </c>
      <c r="G2403" s="16" t="s">
        <v>8802</v>
      </c>
      <c r="H2403" s="19">
        <v>43570.410752314812</v>
      </c>
      <c r="I2403" s="19">
        <v>43577.5</v>
      </c>
      <c r="J2403" s="20">
        <v>5.7404166666666665</v>
      </c>
    </row>
    <row r="2404" spans="1:10" x14ac:dyDescent="0.25">
      <c r="A2404" s="16" t="s">
        <v>11174</v>
      </c>
      <c r="B2404" s="16" t="s">
        <v>234</v>
      </c>
      <c r="C2404" s="16" t="s">
        <v>3188</v>
      </c>
      <c r="D2404" s="16" t="s">
        <v>31</v>
      </c>
      <c r="E2404" s="16" t="s">
        <v>10</v>
      </c>
      <c r="F2404" s="16" t="s">
        <v>3182</v>
      </c>
      <c r="G2404" s="16" t="s">
        <v>8802</v>
      </c>
      <c r="H2404" s="19">
        <v>43570.499050925922</v>
      </c>
      <c r="I2404" s="19">
        <v>43577.5</v>
      </c>
      <c r="J2404" s="20">
        <v>5.7404166666666665</v>
      </c>
    </row>
    <row r="2405" spans="1:10" x14ac:dyDescent="0.25">
      <c r="A2405" s="16" t="s">
        <v>11175</v>
      </c>
      <c r="B2405" s="16" t="s">
        <v>3703</v>
      </c>
      <c r="C2405" s="16" t="s">
        <v>3188</v>
      </c>
      <c r="D2405" s="16" t="s">
        <v>30</v>
      </c>
      <c r="E2405" s="16" t="s">
        <v>23</v>
      </c>
      <c r="F2405" s="16" t="s">
        <v>3183</v>
      </c>
      <c r="G2405" s="16" t="s">
        <v>8802</v>
      </c>
      <c r="H2405" s="19">
        <v>43570.440150462964</v>
      </c>
      <c r="I2405" s="19">
        <v>43577.5</v>
      </c>
      <c r="J2405" s="20">
        <v>5.7404166666666665</v>
      </c>
    </row>
    <row r="2406" spans="1:10" x14ac:dyDescent="0.25">
      <c r="A2406" s="16" t="s">
        <v>11176</v>
      </c>
      <c r="B2406" s="16" t="s">
        <v>200</v>
      </c>
      <c r="C2406" s="16" t="s">
        <v>3188</v>
      </c>
      <c r="D2406" s="16" t="s">
        <v>21</v>
      </c>
      <c r="E2406" s="16" t="s">
        <v>14</v>
      </c>
      <c r="F2406" s="16" t="s">
        <v>3180</v>
      </c>
      <c r="G2406" s="16" t="s">
        <v>8802</v>
      </c>
      <c r="H2406" s="19">
        <v>43570.408263888887</v>
      </c>
      <c r="I2406" s="19">
        <v>43577.5</v>
      </c>
      <c r="J2406" s="20">
        <v>5.7404166666666665</v>
      </c>
    </row>
    <row r="2407" spans="1:10" x14ac:dyDescent="0.25">
      <c r="A2407" s="16" t="s">
        <v>11177</v>
      </c>
      <c r="B2407" s="16" t="s">
        <v>3695</v>
      </c>
      <c r="C2407" s="16" t="s">
        <v>3188</v>
      </c>
      <c r="D2407" s="16" t="s">
        <v>29</v>
      </c>
      <c r="E2407" s="16" t="s">
        <v>23</v>
      </c>
      <c r="F2407" s="16" t="s">
        <v>3183</v>
      </c>
      <c r="G2407" s="16" t="s">
        <v>8802</v>
      </c>
      <c r="H2407" s="19">
        <v>43570.412164351852</v>
      </c>
      <c r="I2407" s="19">
        <v>43577.5</v>
      </c>
      <c r="J2407" s="20">
        <v>5.7404166666666665</v>
      </c>
    </row>
    <row r="2408" spans="1:10" x14ac:dyDescent="0.25">
      <c r="A2408" s="16" t="s">
        <v>11178</v>
      </c>
      <c r="B2408" s="16" t="s">
        <v>3721</v>
      </c>
      <c r="C2408" s="16" t="s">
        <v>3188</v>
      </c>
      <c r="D2408" s="16" t="s">
        <v>42</v>
      </c>
      <c r="E2408" s="16" t="s">
        <v>38</v>
      </c>
      <c r="F2408" s="16" t="s">
        <v>3182</v>
      </c>
      <c r="G2408" s="16" t="s">
        <v>8802</v>
      </c>
      <c r="H2408" s="19">
        <v>43570.499699074076</v>
      </c>
      <c r="I2408" s="19">
        <v>43577.5</v>
      </c>
      <c r="J2408" s="20">
        <v>5.7404166666666665</v>
      </c>
    </row>
    <row r="2409" spans="1:10" x14ac:dyDescent="0.25">
      <c r="A2409" s="16" t="s">
        <v>11179</v>
      </c>
      <c r="B2409" s="16" t="s">
        <v>148</v>
      </c>
      <c r="C2409" s="16" t="s">
        <v>3163</v>
      </c>
      <c r="D2409" s="16" t="s">
        <v>31</v>
      </c>
      <c r="E2409" s="16" t="s">
        <v>8</v>
      </c>
      <c r="F2409" s="16" t="s">
        <v>3180</v>
      </c>
      <c r="G2409" s="16" t="s">
        <v>8802</v>
      </c>
      <c r="H2409" s="19">
        <v>43570.445648148147</v>
      </c>
      <c r="I2409" s="19">
        <v>43577.5</v>
      </c>
      <c r="J2409" s="20">
        <v>5.7404166666666665</v>
      </c>
    </row>
    <row r="2410" spans="1:10" x14ac:dyDescent="0.25">
      <c r="A2410" s="16" t="s">
        <v>11180</v>
      </c>
      <c r="B2410" s="16" t="s">
        <v>454</v>
      </c>
      <c r="C2410" s="16" t="s">
        <v>3188</v>
      </c>
      <c r="D2410" s="16" t="s">
        <v>19</v>
      </c>
      <c r="E2410" s="16" t="s">
        <v>14</v>
      </c>
      <c r="F2410" s="16" t="s">
        <v>3180</v>
      </c>
      <c r="G2410" s="16" t="s">
        <v>8802</v>
      </c>
      <c r="H2410" s="19">
        <v>43570.415659722225</v>
      </c>
      <c r="I2410" s="19">
        <v>43577.5</v>
      </c>
      <c r="J2410" s="20">
        <v>5.7404166666666665</v>
      </c>
    </row>
    <row r="2411" spans="1:10" x14ac:dyDescent="0.25">
      <c r="A2411" s="16" t="s">
        <v>11181</v>
      </c>
      <c r="B2411" s="16" t="s">
        <v>3456</v>
      </c>
      <c r="C2411" s="16" t="s">
        <v>3188</v>
      </c>
      <c r="D2411" s="16" t="s">
        <v>30</v>
      </c>
      <c r="E2411" s="16" t="s">
        <v>38</v>
      </c>
      <c r="F2411" s="16" t="s">
        <v>3182</v>
      </c>
      <c r="G2411" s="16" t="s">
        <v>8802</v>
      </c>
      <c r="H2411" s="19">
        <v>43570.488726851851</v>
      </c>
      <c r="I2411" s="19">
        <v>43577.5</v>
      </c>
      <c r="J2411" s="20">
        <v>5.7404166666666665</v>
      </c>
    </row>
    <row r="2412" spans="1:10" x14ac:dyDescent="0.25">
      <c r="A2412" s="16" t="s">
        <v>11182</v>
      </c>
      <c r="B2412" s="16" t="s">
        <v>172</v>
      </c>
      <c r="C2412" s="16" t="s">
        <v>3188</v>
      </c>
      <c r="D2412" s="16" t="s">
        <v>19</v>
      </c>
      <c r="E2412" s="16" t="s">
        <v>14</v>
      </c>
      <c r="F2412" s="16" t="s">
        <v>3180</v>
      </c>
      <c r="G2412" s="16" t="s">
        <v>8802</v>
      </c>
      <c r="H2412" s="19">
        <v>43570.416365740741</v>
      </c>
      <c r="I2412" s="19">
        <v>43577.5</v>
      </c>
      <c r="J2412" s="20">
        <v>5.7404166666666665</v>
      </c>
    </row>
    <row r="2413" spans="1:10" x14ac:dyDescent="0.25">
      <c r="A2413" s="16" t="s">
        <v>11183</v>
      </c>
      <c r="B2413" s="16" t="s">
        <v>3299</v>
      </c>
      <c r="C2413" s="16" t="s">
        <v>3188</v>
      </c>
      <c r="D2413" s="16" t="s">
        <v>30</v>
      </c>
      <c r="E2413" s="16" t="s">
        <v>38</v>
      </c>
      <c r="F2413" s="16" t="s">
        <v>3182</v>
      </c>
      <c r="G2413" s="16" t="s">
        <v>8802</v>
      </c>
      <c r="H2413" s="19">
        <v>43570.437442129631</v>
      </c>
      <c r="I2413" s="19">
        <v>43577.5</v>
      </c>
      <c r="J2413" s="20">
        <v>5.7404166666666665</v>
      </c>
    </row>
    <row r="2414" spans="1:10" x14ac:dyDescent="0.25">
      <c r="A2414" s="16" t="s">
        <v>11184</v>
      </c>
      <c r="B2414" s="16" t="s">
        <v>3683</v>
      </c>
      <c r="C2414" s="16" t="s">
        <v>3188</v>
      </c>
      <c r="D2414" s="16" t="s">
        <v>42</v>
      </c>
      <c r="E2414" s="16" t="s">
        <v>38</v>
      </c>
      <c r="F2414" s="16" t="s">
        <v>3182</v>
      </c>
      <c r="G2414" s="16" t="s">
        <v>8802</v>
      </c>
      <c r="H2414" s="19">
        <v>43570.386493055557</v>
      </c>
      <c r="I2414" s="19">
        <v>43577.5</v>
      </c>
      <c r="J2414" s="20">
        <v>5.7404166666666665</v>
      </c>
    </row>
    <row r="2415" spans="1:10" x14ac:dyDescent="0.25">
      <c r="A2415" s="16" t="s">
        <v>11185</v>
      </c>
      <c r="B2415" s="16" t="s">
        <v>335</v>
      </c>
      <c r="C2415" s="16" t="s">
        <v>3188</v>
      </c>
      <c r="D2415" s="16" t="s">
        <v>21</v>
      </c>
      <c r="E2415" s="16" t="s">
        <v>14</v>
      </c>
      <c r="F2415" s="16" t="s">
        <v>3180</v>
      </c>
      <c r="G2415" s="16" t="s">
        <v>8802</v>
      </c>
      <c r="H2415" s="19">
        <v>43570.42864583333</v>
      </c>
      <c r="I2415" s="19">
        <v>43577.5</v>
      </c>
      <c r="J2415" s="20">
        <v>5.7404166666666665</v>
      </c>
    </row>
    <row r="2416" spans="1:10" x14ac:dyDescent="0.25">
      <c r="A2416" s="16" t="s">
        <v>11186</v>
      </c>
      <c r="B2416" s="16" t="s">
        <v>439</v>
      </c>
      <c r="C2416" s="16" t="s">
        <v>3188</v>
      </c>
      <c r="D2416" s="16" t="s">
        <v>20</v>
      </c>
      <c r="E2416" s="16" t="s">
        <v>14</v>
      </c>
      <c r="F2416" s="16" t="s">
        <v>3180</v>
      </c>
      <c r="G2416" s="16" t="s">
        <v>8802</v>
      </c>
      <c r="H2416" s="19">
        <v>43570.454375000001</v>
      </c>
      <c r="I2416" s="19">
        <v>43577.5</v>
      </c>
      <c r="J2416" s="20">
        <v>5.7404166666666665</v>
      </c>
    </row>
    <row r="2417" spans="1:10" x14ac:dyDescent="0.25">
      <c r="A2417" s="16" t="s">
        <v>11187</v>
      </c>
      <c r="B2417" s="16" t="s">
        <v>618</v>
      </c>
      <c r="C2417" s="16" t="s">
        <v>3188</v>
      </c>
      <c r="D2417" s="16" t="s">
        <v>44</v>
      </c>
      <c r="E2417" s="16" t="s">
        <v>39</v>
      </c>
      <c r="F2417" s="16" t="s">
        <v>3181</v>
      </c>
      <c r="G2417" s="16" t="s">
        <v>8802</v>
      </c>
      <c r="H2417" s="19">
        <v>43570.447106481479</v>
      </c>
      <c r="I2417" s="19">
        <v>43577.5</v>
      </c>
      <c r="J2417" s="20">
        <v>5.7404166666666665</v>
      </c>
    </row>
    <row r="2418" spans="1:10" x14ac:dyDescent="0.25">
      <c r="A2418" s="16" t="s">
        <v>11188</v>
      </c>
      <c r="B2418" s="16" t="s">
        <v>3668</v>
      </c>
      <c r="C2418" s="16" t="s">
        <v>3188</v>
      </c>
      <c r="D2418" s="16" t="s">
        <v>32</v>
      </c>
      <c r="E2418" s="16" t="s">
        <v>40</v>
      </c>
      <c r="F2418" s="16" t="s">
        <v>3180</v>
      </c>
      <c r="G2418" s="16" t="s">
        <v>8802</v>
      </c>
      <c r="H2418" s="19">
        <v>43570.371134259258</v>
      </c>
      <c r="I2418" s="19">
        <v>43577.5</v>
      </c>
      <c r="J2418" s="20">
        <v>5.7404166666666665</v>
      </c>
    </row>
    <row r="2419" spans="1:10" x14ac:dyDescent="0.25">
      <c r="A2419" s="16" t="s">
        <v>11189</v>
      </c>
      <c r="B2419" s="16" t="s">
        <v>3708</v>
      </c>
      <c r="C2419" s="16" t="s">
        <v>3188</v>
      </c>
      <c r="D2419" s="16" t="s">
        <v>42</v>
      </c>
      <c r="E2419" s="16" t="s">
        <v>23</v>
      </c>
      <c r="F2419" s="16" t="s">
        <v>3183</v>
      </c>
      <c r="G2419" s="16" t="s">
        <v>8802</v>
      </c>
      <c r="H2419" s="19">
        <v>43570.459409722222</v>
      </c>
      <c r="I2419" s="19">
        <v>43577.5</v>
      </c>
      <c r="J2419" s="20">
        <v>5.7404166666666665</v>
      </c>
    </row>
    <row r="2420" spans="1:10" x14ac:dyDescent="0.25">
      <c r="A2420" s="16" t="s">
        <v>11190</v>
      </c>
      <c r="B2420" s="16" t="s">
        <v>522</v>
      </c>
      <c r="C2420" s="16" t="s">
        <v>3163</v>
      </c>
      <c r="D2420" s="16" t="s">
        <v>21</v>
      </c>
      <c r="E2420" s="16" t="s">
        <v>8</v>
      </c>
      <c r="F2420" s="16" t="s">
        <v>3180</v>
      </c>
      <c r="G2420" s="16" t="s">
        <v>8802</v>
      </c>
      <c r="H2420" s="19">
        <v>43570.436319444445</v>
      </c>
      <c r="I2420" s="19">
        <v>43577.5</v>
      </c>
      <c r="J2420" s="20">
        <v>5.7404166666666665</v>
      </c>
    </row>
    <row r="2421" spans="1:10" x14ac:dyDescent="0.25">
      <c r="A2421" s="16" t="s">
        <v>11191</v>
      </c>
      <c r="B2421" s="16" t="s">
        <v>673</v>
      </c>
      <c r="C2421" s="16" t="s">
        <v>3188</v>
      </c>
      <c r="D2421" s="16" t="s">
        <v>19</v>
      </c>
      <c r="E2421" s="16" t="s">
        <v>9</v>
      </c>
      <c r="F2421" s="16" t="s">
        <v>3184</v>
      </c>
      <c r="G2421" s="16" t="s">
        <v>8802</v>
      </c>
      <c r="H2421" s="19">
        <v>43570.429409722223</v>
      </c>
      <c r="I2421" s="19">
        <v>43577.5</v>
      </c>
      <c r="J2421" s="20">
        <v>5.7404166666666665</v>
      </c>
    </row>
    <row r="2422" spans="1:10" x14ac:dyDescent="0.25">
      <c r="A2422" s="16" t="s">
        <v>11192</v>
      </c>
      <c r="B2422" s="16" t="s">
        <v>473</v>
      </c>
      <c r="C2422" s="16" t="s">
        <v>3188</v>
      </c>
      <c r="D2422" s="16" t="s">
        <v>42</v>
      </c>
      <c r="E2422" s="16" t="s">
        <v>35</v>
      </c>
      <c r="F2422" s="16" t="s">
        <v>3183</v>
      </c>
      <c r="G2422" s="16" t="s">
        <v>8802</v>
      </c>
      <c r="H2422" s="19">
        <v>43570.457511574074</v>
      </c>
      <c r="I2422" s="19">
        <v>43577.5</v>
      </c>
      <c r="J2422" s="20">
        <v>5.7404166666666665</v>
      </c>
    </row>
    <row r="2423" spans="1:10" x14ac:dyDescent="0.25">
      <c r="A2423" s="16" t="s">
        <v>11193</v>
      </c>
      <c r="B2423" s="16" t="s">
        <v>746</v>
      </c>
      <c r="C2423" s="16" t="s">
        <v>3188</v>
      </c>
      <c r="D2423" s="16" t="s">
        <v>32</v>
      </c>
      <c r="E2423" s="16" t="s">
        <v>14</v>
      </c>
      <c r="F2423" s="16" t="s">
        <v>3180</v>
      </c>
      <c r="G2423" s="16" t="s">
        <v>8802</v>
      </c>
      <c r="H2423" s="19">
        <v>43570.483611111114</v>
      </c>
      <c r="I2423" s="19">
        <v>43577.5</v>
      </c>
      <c r="J2423" s="20">
        <v>5.7404166666666665</v>
      </c>
    </row>
    <row r="2424" spans="1:10" x14ac:dyDescent="0.25">
      <c r="A2424" s="16" t="s">
        <v>11194</v>
      </c>
      <c r="B2424" s="16" t="s">
        <v>126</v>
      </c>
      <c r="C2424" s="16" t="s">
        <v>3188</v>
      </c>
      <c r="D2424" s="16" t="s">
        <v>7</v>
      </c>
      <c r="E2424" s="16" t="s">
        <v>8</v>
      </c>
      <c r="F2424" s="16" t="s">
        <v>3180</v>
      </c>
      <c r="G2424" s="16" t="s">
        <v>8802</v>
      </c>
      <c r="H2424" s="19">
        <v>43570.421747685185</v>
      </c>
      <c r="I2424" s="19">
        <v>43577.5</v>
      </c>
      <c r="J2424" s="20">
        <v>5.7404166666666665</v>
      </c>
    </row>
    <row r="2425" spans="1:10" x14ac:dyDescent="0.25">
      <c r="A2425" s="16" t="s">
        <v>11195</v>
      </c>
      <c r="B2425" s="16" t="s">
        <v>140</v>
      </c>
      <c r="C2425" s="16" t="s">
        <v>3162</v>
      </c>
      <c r="D2425" s="16" t="s">
        <v>15</v>
      </c>
      <c r="E2425" s="16" t="s">
        <v>14</v>
      </c>
      <c r="F2425" s="16" t="s">
        <v>3180</v>
      </c>
      <c r="G2425" s="16" t="s">
        <v>8802</v>
      </c>
      <c r="H2425" s="19">
        <v>43566.804814814815</v>
      </c>
      <c r="I2425" s="19">
        <v>43578.5</v>
      </c>
      <c r="J2425" s="20">
        <v>6.7404166666666665</v>
      </c>
    </row>
    <row r="2426" spans="1:10" x14ac:dyDescent="0.25">
      <c r="A2426" s="16" t="s">
        <v>11196</v>
      </c>
      <c r="B2426" s="16" t="s">
        <v>3198</v>
      </c>
      <c r="C2426" s="16" t="s">
        <v>3162</v>
      </c>
      <c r="D2426" s="16" t="s">
        <v>29</v>
      </c>
      <c r="E2426" s="16" t="s">
        <v>23</v>
      </c>
      <c r="F2426" s="16" t="s">
        <v>3183</v>
      </c>
      <c r="G2426" s="16" t="s">
        <v>8802</v>
      </c>
      <c r="H2426" s="19">
        <v>43566.750162037039</v>
      </c>
      <c r="I2426" s="19">
        <v>43578.5</v>
      </c>
      <c r="J2426" s="20">
        <v>6.7404166666666665</v>
      </c>
    </row>
    <row r="2427" spans="1:10" x14ac:dyDescent="0.25">
      <c r="A2427" s="16" t="s">
        <v>11197</v>
      </c>
      <c r="B2427" s="16" t="s">
        <v>571</v>
      </c>
      <c r="C2427" s="16" t="s">
        <v>3162</v>
      </c>
      <c r="D2427" s="16" t="s">
        <v>31</v>
      </c>
      <c r="E2427" s="16" t="s">
        <v>8</v>
      </c>
      <c r="F2427" s="16" t="s">
        <v>3180</v>
      </c>
      <c r="G2427" s="16" t="s">
        <v>8802</v>
      </c>
      <c r="H2427" s="19">
        <v>43566.607754629629</v>
      </c>
      <c r="I2427" s="19">
        <v>43578.5</v>
      </c>
      <c r="J2427" s="20">
        <v>6.7404166666666665</v>
      </c>
    </row>
    <row r="2428" spans="1:10" x14ac:dyDescent="0.25">
      <c r="A2428" s="16" t="s">
        <v>11198</v>
      </c>
      <c r="B2428" s="16" t="s">
        <v>254</v>
      </c>
      <c r="C2428" s="16" t="s">
        <v>3162</v>
      </c>
      <c r="D2428" s="16" t="s">
        <v>21</v>
      </c>
      <c r="E2428" s="16" t="s">
        <v>10</v>
      </c>
      <c r="F2428" s="16" t="s">
        <v>3182</v>
      </c>
      <c r="G2428" s="16" t="s">
        <v>8802</v>
      </c>
      <c r="H2428" s="19">
        <v>43566.755891203706</v>
      </c>
      <c r="I2428" s="19">
        <v>43578.5</v>
      </c>
      <c r="J2428" s="20">
        <v>6.7404166666666665</v>
      </c>
    </row>
    <row r="2429" spans="1:10" x14ac:dyDescent="0.25">
      <c r="A2429" s="16" t="s">
        <v>11199</v>
      </c>
      <c r="B2429" s="16" t="s">
        <v>212</v>
      </c>
      <c r="C2429" s="16" t="s">
        <v>3162</v>
      </c>
      <c r="D2429" s="16" t="s">
        <v>26</v>
      </c>
      <c r="E2429" s="16" t="s">
        <v>8</v>
      </c>
      <c r="F2429" s="16" t="s">
        <v>3180</v>
      </c>
      <c r="G2429" s="16" t="s">
        <v>8802</v>
      </c>
      <c r="H2429" s="19">
        <v>43566.750914351855</v>
      </c>
      <c r="I2429" s="19">
        <v>43578.5</v>
      </c>
      <c r="J2429" s="20">
        <v>6.7404166666666665</v>
      </c>
    </row>
    <row r="2430" spans="1:10" x14ac:dyDescent="0.25">
      <c r="A2430" s="16" t="s">
        <v>11200</v>
      </c>
      <c r="B2430" s="16" t="s">
        <v>307</v>
      </c>
      <c r="C2430" s="16" t="s">
        <v>3162</v>
      </c>
      <c r="D2430" s="16" t="s">
        <v>31</v>
      </c>
      <c r="E2430" s="16" t="s">
        <v>9</v>
      </c>
      <c r="F2430" s="16" t="s">
        <v>3184</v>
      </c>
      <c r="G2430" s="16" t="s">
        <v>8802</v>
      </c>
      <c r="H2430" s="19">
        <v>43566.573599537034</v>
      </c>
      <c r="I2430" s="19">
        <v>43578.5</v>
      </c>
      <c r="J2430" s="20">
        <v>6.7404166666666665</v>
      </c>
    </row>
    <row r="2431" spans="1:10" x14ac:dyDescent="0.25">
      <c r="A2431" s="16" t="s">
        <v>11201</v>
      </c>
      <c r="B2431" s="16" t="s">
        <v>316</v>
      </c>
      <c r="C2431" s="16" t="s">
        <v>3162</v>
      </c>
      <c r="D2431" s="16" t="s">
        <v>31</v>
      </c>
      <c r="E2431" s="16" t="s">
        <v>22</v>
      </c>
      <c r="F2431" s="16" t="s">
        <v>3182</v>
      </c>
      <c r="G2431" s="16" t="s">
        <v>8802</v>
      </c>
      <c r="H2431" s="19">
        <v>43566.582314814812</v>
      </c>
      <c r="I2431" s="19">
        <v>43578.5</v>
      </c>
      <c r="J2431" s="20">
        <v>6.7404166666666665</v>
      </c>
    </row>
    <row r="2432" spans="1:10" x14ac:dyDescent="0.25">
      <c r="A2432" s="16" t="s">
        <v>11202</v>
      </c>
      <c r="B2432" s="16" t="s">
        <v>265</v>
      </c>
      <c r="C2432" s="16" t="s">
        <v>3188</v>
      </c>
      <c r="D2432" s="16" t="s">
        <v>31</v>
      </c>
      <c r="E2432" s="16" t="s">
        <v>9</v>
      </c>
      <c r="F2432" s="16" t="s">
        <v>3184</v>
      </c>
      <c r="G2432" s="16" t="s">
        <v>8802</v>
      </c>
      <c r="H2432" s="19">
        <v>43568.835092592592</v>
      </c>
      <c r="I2432" s="19">
        <v>43576</v>
      </c>
      <c r="J2432" s="20">
        <v>6.7404166666666665</v>
      </c>
    </row>
    <row r="2433" spans="1:10" x14ac:dyDescent="0.25">
      <c r="A2433" s="16" t="s">
        <v>11203</v>
      </c>
      <c r="B2433" s="16" t="s">
        <v>278</v>
      </c>
      <c r="C2433" s="16" t="s">
        <v>3162</v>
      </c>
      <c r="D2433" s="16" t="s">
        <v>26</v>
      </c>
      <c r="E2433" s="16" t="s">
        <v>9</v>
      </c>
      <c r="F2433" s="16" t="s">
        <v>3184</v>
      </c>
      <c r="G2433" s="16" t="s">
        <v>8802</v>
      </c>
      <c r="H2433" s="19">
        <v>43566.611111111109</v>
      </c>
      <c r="I2433" s="19">
        <v>43578.5</v>
      </c>
      <c r="J2433" s="20">
        <v>6.7404166666666665</v>
      </c>
    </row>
    <row r="2434" spans="1:10" x14ac:dyDescent="0.25">
      <c r="A2434" s="16" t="s">
        <v>11204</v>
      </c>
      <c r="B2434" s="16" t="s">
        <v>154</v>
      </c>
      <c r="C2434" s="16" t="s">
        <v>3162</v>
      </c>
      <c r="D2434" s="16" t="s">
        <v>29</v>
      </c>
      <c r="E2434" s="16" t="s">
        <v>35</v>
      </c>
      <c r="F2434" s="16" t="s">
        <v>3183</v>
      </c>
      <c r="G2434" s="16" t="s">
        <v>8802</v>
      </c>
      <c r="H2434" s="19">
        <v>43566.725995370369</v>
      </c>
      <c r="I2434" s="19">
        <v>43578.5</v>
      </c>
      <c r="J2434" s="20">
        <v>6.7404166666666665</v>
      </c>
    </row>
    <row r="2435" spans="1:10" x14ac:dyDescent="0.25">
      <c r="A2435" s="16" t="s">
        <v>11205</v>
      </c>
      <c r="B2435" s="16" t="s">
        <v>82</v>
      </c>
      <c r="C2435" s="16" t="s">
        <v>3188</v>
      </c>
      <c r="D2435" s="16" t="s">
        <v>31</v>
      </c>
      <c r="E2435" s="16" t="s">
        <v>8</v>
      </c>
      <c r="F2435" s="16" t="s">
        <v>3180</v>
      </c>
      <c r="G2435" s="16" t="s">
        <v>8802</v>
      </c>
      <c r="H2435" s="19">
        <v>43568.303987268519</v>
      </c>
      <c r="I2435" s="19">
        <v>43575.5</v>
      </c>
      <c r="J2435" s="20">
        <v>6.7404166666666665</v>
      </c>
    </row>
    <row r="2436" spans="1:10" x14ac:dyDescent="0.25">
      <c r="A2436" s="16" t="s">
        <v>11206</v>
      </c>
      <c r="B2436" s="16" t="s">
        <v>665</v>
      </c>
      <c r="C2436" s="16" t="s">
        <v>3162</v>
      </c>
      <c r="D2436" s="16" t="s">
        <v>28</v>
      </c>
      <c r="E2436" s="16" t="s">
        <v>14</v>
      </c>
      <c r="F2436" s="16" t="s">
        <v>3180</v>
      </c>
      <c r="G2436" s="16" t="s">
        <v>8802</v>
      </c>
      <c r="H2436" s="19">
        <v>43567.313287037039</v>
      </c>
      <c r="I2436" s="19">
        <v>43578.5</v>
      </c>
      <c r="J2436" s="20">
        <v>6.7404166666666665</v>
      </c>
    </row>
    <row r="2437" spans="1:10" x14ac:dyDescent="0.25">
      <c r="A2437" s="16" t="s">
        <v>11207</v>
      </c>
      <c r="B2437" s="16" t="s">
        <v>3476</v>
      </c>
      <c r="C2437" s="16" t="s">
        <v>3162</v>
      </c>
      <c r="D2437" s="16" t="s">
        <v>42</v>
      </c>
      <c r="E2437" s="16" t="s">
        <v>38</v>
      </c>
      <c r="F2437" s="16" t="s">
        <v>3182</v>
      </c>
      <c r="G2437" s="16" t="s">
        <v>8802</v>
      </c>
      <c r="H2437" s="19">
        <v>43567.421956018516</v>
      </c>
      <c r="I2437" s="19">
        <v>43578.5</v>
      </c>
      <c r="J2437" s="20">
        <v>6.7404166666666665</v>
      </c>
    </row>
    <row r="2438" spans="1:10" x14ac:dyDescent="0.25">
      <c r="A2438" s="16" t="s">
        <v>11208</v>
      </c>
      <c r="B2438" s="16" t="s">
        <v>404</v>
      </c>
      <c r="C2438" s="16" t="s">
        <v>3163</v>
      </c>
      <c r="D2438" s="16" t="s">
        <v>32</v>
      </c>
      <c r="E2438" s="16" t="s">
        <v>14</v>
      </c>
      <c r="F2438" s="16" t="s">
        <v>3180</v>
      </c>
      <c r="G2438" s="16" t="s">
        <v>8802</v>
      </c>
      <c r="H2438" s="19">
        <v>43569.013078703705</v>
      </c>
      <c r="I2438" s="19">
        <v>43576.5</v>
      </c>
      <c r="J2438" s="20">
        <v>6.7404166666666665</v>
      </c>
    </row>
    <row r="2439" spans="1:10" x14ac:dyDescent="0.25">
      <c r="A2439" s="16" t="s">
        <v>11209</v>
      </c>
      <c r="B2439" s="16" t="s">
        <v>254</v>
      </c>
      <c r="C2439" s="16" t="s">
        <v>3188</v>
      </c>
      <c r="D2439" s="16" t="s">
        <v>31</v>
      </c>
      <c r="E2439" s="16" t="s">
        <v>10</v>
      </c>
      <c r="F2439" s="16" t="s">
        <v>3182</v>
      </c>
      <c r="G2439" s="16" t="s">
        <v>8802</v>
      </c>
      <c r="H2439" s="19">
        <v>43569.448283179016</v>
      </c>
      <c r="I2439" s="19">
        <v>43576.833333333336</v>
      </c>
      <c r="J2439" s="20">
        <v>6.7404166666666665</v>
      </c>
    </row>
    <row r="2440" spans="1:10" x14ac:dyDescent="0.25">
      <c r="A2440" s="16" t="s">
        <v>11210</v>
      </c>
      <c r="B2440" s="16" t="s">
        <v>442</v>
      </c>
      <c r="C2440" s="16" t="s">
        <v>3162</v>
      </c>
      <c r="D2440" s="16" t="s">
        <v>31</v>
      </c>
      <c r="E2440" s="16" t="s">
        <v>8</v>
      </c>
      <c r="F2440" s="16" t="s">
        <v>3180</v>
      </c>
      <c r="G2440" s="16" t="s">
        <v>8802</v>
      </c>
      <c r="H2440" s="19">
        <v>43567.314108796294</v>
      </c>
      <c r="I2440" s="19">
        <v>43578.5</v>
      </c>
      <c r="J2440" s="20">
        <v>6.7404166666666665</v>
      </c>
    </row>
    <row r="2441" spans="1:10" x14ac:dyDescent="0.25">
      <c r="A2441" s="16" t="s">
        <v>11211</v>
      </c>
      <c r="B2441" s="16" t="s">
        <v>431</v>
      </c>
      <c r="C2441" s="16" t="s">
        <v>3163</v>
      </c>
      <c r="D2441" s="16" t="s">
        <v>42</v>
      </c>
      <c r="E2441" s="16" t="s">
        <v>18</v>
      </c>
      <c r="F2441" s="16" t="s">
        <v>3185</v>
      </c>
      <c r="G2441" s="16" t="s">
        <v>8802</v>
      </c>
      <c r="H2441" s="19">
        <v>43569.05332175926</v>
      </c>
      <c r="I2441" s="19">
        <v>43576.5</v>
      </c>
      <c r="J2441" s="20">
        <v>6.7404166666666665</v>
      </c>
    </row>
    <row r="2442" spans="1:10" x14ac:dyDescent="0.25">
      <c r="A2442" s="16" t="s">
        <v>11212</v>
      </c>
      <c r="B2442" s="16" t="s">
        <v>559</v>
      </c>
      <c r="C2442" s="16" t="s">
        <v>3163</v>
      </c>
      <c r="D2442" s="16" t="s">
        <v>32</v>
      </c>
      <c r="E2442" s="16" t="s">
        <v>14</v>
      </c>
      <c r="F2442" s="16" t="s">
        <v>3180</v>
      </c>
      <c r="G2442" s="16" t="s">
        <v>8802</v>
      </c>
      <c r="H2442" s="19">
        <v>43569.574299768516</v>
      </c>
      <c r="I2442" s="19">
        <v>43577</v>
      </c>
      <c r="J2442" s="20">
        <v>6.7404166666666665</v>
      </c>
    </row>
    <row r="2443" spans="1:10" x14ac:dyDescent="0.25">
      <c r="A2443" s="16" t="s">
        <v>11213</v>
      </c>
      <c r="B2443" s="16" t="s">
        <v>174</v>
      </c>
      <c r="C2443" s="16" t="s">
        <v>3188</v>
      </c>
      <c r="D2443" s="16" t="s">
        <v>31</v>
      </c>
      <c r="E2443" s="16" t="s">
        <v>9</v>
      </c>
      <c r="F2443" s="16" t="s">
        <v>3184</v>
      </c>
      <c r="G2443" s="16" t="s">
        <v>8802</v>
      </c>
      <c r="H2443" s="19">
        <v>43569.432285879629</v>
      </c>
      <c r="I2443" s="19">
        <v>43576.5</v>
      </c>
      <c r="J2443" s="20">
        <v>6.7404166666666665</v>
      </c>
    </row>
    <row r="2444" spans="1:10" x14ac:dyDescent="0.25">
      <c r="A2444" s="16" t="s">
        <v>11214</v>
      </c>
      <c r="B2444" s="16" t="s">
        <v>401</v>
      </c>
      <c r="C2444" s="16" t="s">
        <v>3162</v>
      </c>
      <c r="D2444" s="16" t="s">
        <v>20</v>
      </c>
      <c r="E2444" s="16" t="s">
        <v>14</v>
      </c>
      <c r="F2444" s="16" t="s">
        <v>3180</v>
      </c>
      <c r="G2444" s="16" t="s">
        <v>8802</v>
      </c>
      <c r="H2444" s="19">
        <v>43567.315520833334</v>
      </c>
      <c r="I2444" s="19">
        <v>43578.5</v>
      </c>
      <c r="J2444" s="20">
        <v>6.7404166666666665</v>
      </c>
    </row>
    <row r="2445" spans="1:10" x14ac:dyDescent="0.25">
      <c r="A2445" s="16" t="s">
        <v>11215</v>
      </c>
      <c r="B2445" s="16" t="s">
        <v>3428</v>
      </c>
      <c r="C2445" s="16" t="s">
        <v>3162</v>
      </c>
      <c r="D2445" s="16" t="s">
        <v>42</v>
      </c>
      <c r="E2445" s="16" t="s">
        <v>23</v>
      </c>
      <c r="F2445" s="16" t="s">
        <v>3183</v>
      </c>
      <c r="G2445" s="16" t="s">
        <v>8802</v>
      </c>
      <c r="H2445" s="19">
        <v>43567.310196759259</v>
      </c>
      <c r="I2445" s="19">
        <v>43578.5</v>
      </c>
      <c r="J2445" s="20">
        <v>6.7404166666666665</v>
      </c>
    </row>
    <row r="2446" spans="1:10" x14ac:dyDescent="0.25">
      <c r="A2446" s="16" t="s">
        <v>11216</v>
      </c>
      <c r="B2446" s="16" t="s">
        <v>193</v>
      </c>
      <c r="C2446" s="16" t="s">
        <v>3188</v>
      </c>
      <c r="D2446" s="16" t="s">
        <v>31</v>
      </c>
      <c r="E2446" s="16" t="s">
        <v>14</v>
      </c>
      <c r="F2446" s="16" t="s">
        <v>3180</v>
      </c>
      <c r="G2446" s="16" t="s">
        <v>8802</v>
      </c>
      <c r="H2446" s="19">
        <v>43569.584635416672</v>
      </c>
      <c r="I2446" s="19">
        <v>43577</v>
      </c>
      <c r="J2446" s="20">
        <v>6.7404166666666665</v>
      </c>
    </row>
    <row r="2447" spans="1:10" x14ac:dyDescent="0.25">
      <c r="A2447" s="16" t="s">
        <v>11217</v>
      </c>
      <c r="B2447" s="16" t="s">
        <v>440</v>
      </c>
      <c r="C2447" s="16" t="s">
        <v>3162</v>
      </c>
      <c r="D2447" s="16" t="s">
        <v>31</v>
      </c>
      <c r="E2447" s="16" t="s">
        <v>9</v>
      </c>
      <c r="F2447" s="16" t="s">
        <v>3184</v>
      </c>
      <c r="G2447" s="16" t="s">
        <v>8802</v>
      </c>
      <c r="H2447" s="19">
        <v>43567.312928240739</v>
      </c>
      <c r="I2447" s="19">
        <v>43578.5</v>
      </c>
      <c r="J2447" s="20">
        <v>6.7404166666666665</v>
      </c>
    </row>
    <row r="2448" spans="1:10" x14ac:dyDescent="0.25">
      <c r="A2448" s="16" t="s">
        <v>11218</v>
      </c>
      <c r="B2448" s="16" t="s">
        <v>379</v>
      </c>
      <c r="C2448" s="16" t="s">
        <v>3188</v>
      </c>
      <c r="D2448" s="16" t="s">
        <v>31</v>
      </c>
      <c r="E2448" s="16" t="s">
        <v>14</v>
      </c>
      <c r="F2448" s="16" t="s">
        <v>3180</v>
      </c>
      <c r="G2448" s="16" t="s">
        <v>8802</v>
      </c>
      <c r="H2448" s="19">
        <v>43570.475144675926</v>
      </c>
      <c r="I2448" s="19">
        <v>43578</v>
      </c>
      <c r="J2448" s="20">
        <v>6.7404166666666665</v>
      </c>
    </row>
    <row r="2449" spans="1:10" x14ac:dyDescent="0.25">
      <c r="A2449" s="16" t="s">
        <v>11219</v>
      </c>
      <c r="B2449" s="16" t="s">
        <v>742</v>
      </c>
      <c r="C2449" s="16" t="s">
        <v>3162</v>
      </c>
      <c r="D2449" s="16" t="s">
        <v>31</v>
      </c>
      <c r="E2449" s="16" t="s">
        <v>10</v>
      </c>
      <c r="F2449" s="16" t="s">
        <v>3182</v>
      </c>
      <c r="G2449" s="16" t="s">
        <v>8802</v>
      </c>
      <c r="H2449" s="19">
        <v>43567.496365740742</v>
      </c>
      <c r="I2449" s="19">
        <v>43578.5</v>
      </c>
      <c r="J2449" s="20">
        <v>6.7404166666666665</v>
      </c>
    </row>
    <row r="2450" spans="1:10" x14ac:dyDescent="0.25">
      <c r="A2450" s="16" t="s">
        <v>11220</v>
      </c>
      <c r="B2450" s="16" t="s">
        <v>390</v>
      </c>
      <c r="C2450" s="16" t="s">
        <v>3162</v>
      </c>
      <c r="D2450" s="16" t="s">
        <v>20</v>
      </c>
      <c r="E2450" s="16" t="s">
        <v>14</v>
      </c>
      <c r="F2450" s="16" t="s">
        <v>3180</v>
      </c>
      <c r="G2450" s="16" t="s">
        <v>8802</v>
      </c>
      <c r="H2450" s="19">
        <v>43567.427361111113</v>
      </c>
      <c r="I2450" s="19">
        <v>43578.5</v>
      </c>
      <c r="J2450" s="20">
        <v>6.7404166666666665</v>
      </c>
    </row>
    <row r="2451" spans="1:10" x14ac:dyDescent="0.25">
      <c r="A2451" s="16" t="s">
        <v>11221</v>
      </c>
      <c r="B2451" s="16" t="s">
        <v>3520</v>
      </c>
      <c r="C2451" s="16" t="s">
        <v>3188</v>
      </c>
      <c r="D2451" s="16" t="s">
        <v>42</v>
      </c>
      <c r="E2451" s="16" t="s">
        <v>23</v>
      </c>
      <c r="F2451" s="16" t="s">
        <v>3183</v>
      </c>
      <c r="G2451" s="16" t="s">
        <v>8802</v>
      </c>
      <c r="H2451" s="19">
        <v>43569.409577546292</v>
      </c>
      <c r="I2451" s="19">
        <v>43577</v>
      </c>
      <c r="J2451" s="20">
        <v>6.7404166666666665</v>
      </c>
    </row>
    <row r="2452" spans="1:10" x14ac:dyDescent="0.25">
      <c r="A2452" s="16" t="s">
        <v>11222</v>
      </c>
      <c r="B2452" s="16" t="s">
        <v>149</v>
      </c>
      <c r="C2452" s="16" t="s">
        <v>3188</v>
      </c>
      <c r="D2452" s="16" t="s">
        <v>31</v>
      </c>
      <c r="E2452" s="16" t="s">
        <v>9</v>
      </c>
      <c r="F2452" s="16" t="s">
        <v>3184</v>
      </c>
      <c r="G2452" s="16" t="s">
        <v>8802</v>
      </c>
      <c r="H2452" s="19">
        <v>43570.821591435189</v>
      </c>
      <c r="I2452" s="19">
        <v>43578</v>
      </c>
      <c r="J2452" s="20">
        <v>6.7404166666666665</v>
      </c>
    </row>
    <row r="2453" spans="1:10" x14ac:dyDescent="0.25">
      <c r="A2453" s="16" t="s">
        <v>11223</v>
      </c>
      <c r="B2453" s="16" t="s">
        <v>382</v>
      </c>
      <c r="C2453" s="16" t="s">
        <v>3162</v>
      </c>
      <c r="D2453" s="16" t="s">
        <v>31</v>
      </c>
      <c r="E2453" s="16" t="s">
        <v>14</v>
      </c>
      <c r="F2453" s="16" t="s">
        <v>3180</v>
      </c>
      <c r="G2453" s="16" t="s">
        <v>8802</v>
      </c>
      <c r="H2453" s="19">
        <v>43567.313842592594</v>
      </c>
      <c r="I2453" s="19">
        <v>43578.5</v>
      </c>
      <c r="J2453" s="20">
        <v>6.7404166666666665</v>
      </c>
    </row>
    <row r="2454" spans="1:10" x14ac:dyDescent="0.25">
      <c r="A2454" s="16" t="s">
        <v>11224</v>
      </c>
      <c r="B2454" s="16" t="s">
        <v>449</v>
      </c>
      <c r="C2454" s="16" t="s">
        <v>3188</v>
      </c>
      <c r="D2454" s="16" t="s">
        <v>20</v>
      </c>
      <c r="E2454" s="16" t="s">
        <v>14</v>
      </c>
      <c r="F2454" s="16" t="s">
        <v>3180</v>
      </c>
      <c r="G2454" s="16" t="s">
        <v>8802</v>
      </c>
      <c r="H2454" s="19">
        <v>43570.756539351853</v>
      </c>
      <c r="I2454" s="19">
        <v>43578.5</v>
      </c>
      <c r="J2454" s="20">
        <v>6.7404166666666665</v>
      </c>
    </row>
    <row r="2455" spans="1:10" x14ac:dyDescent="0.25">
      <c r="A2455" s="16" t="s">
        <v>11225</v>
      </c>
      <c r="B2455" s="16" t="s">
        <v>110</v>
      </c>
      <c r="C2455" s="16" t="s">
        <v>3188</v>
      </c>
      <c r="D2455" s="16" t="s">
        <v>21</v>
      </c>
      <c r="E2455" s="16" t="s">
        <v>22</v>
      </c>
      <c r="F2455" s="16" t="s">
        <v>3182</v>
      </c>
      <c r="G2455" s="16" t="s">
        <v>8802</v>
      </c>
      <c r="H2455" s="19">
        <v>43570.770150462966</v>
      </c>
      <c r="I2455" s="19">
        <v>43578.5</v>
      </c>
      <c r="J2455" s="20">
        <v>6.7404166666666665</v>
      </c>
    </row>
    <row r="2456" spans="1:10" x14ac:dyDescent="0.25">
      <c r="A2456" s="16" t="s">
        <v>11226</v>
      </c>
      <c r="B2456" s="16" t="s">
        <v>76</v>
      </c>
      <c r="C2456" s="16" t="s">
        <v>3188</v>
      </c>
      <c r="D2456" s="16" t="s">
        <v>21</v>
      </c>
      <c r="E2456" s="16" t="s">
        <v>8</v>
      </c>
      <c r="F2456" s="16" t="s">
        <v>3180</v>
      </c>
      <c r="G2456" s="16" t="s">
        <v>8802</v>
      </c>
      <c r="H2456" s="19">
        <v>43570.771678240744</v>
      </c>
      <c r="I2456" s="19">
        <v>43578.5</v>
      </c>
      <c r="J2456" s="20">
        <v>6.7404166666666665</v>
      </c>
    </row>
    <row r="2457" spans="1:10" x14ac:dyDescent="0.25">
      <c r="A2457" s="16" t="s">
        <v>11227</v>
      </c>
      <c r="B2457" s="16" t="s">
        <v>388</v>
      </c>
      <c r="C2457" s="16" t="s">
        <v>3188</v>
      </c>
      <c r="D2457" s="16" t="s">
        <v>19</v>
      </c>
      <c r="E2457" s="16" t="s">
        <v>9</v>
      </c>
      <c r="F2457" s="16" t="s">
        <v>3184</v>
      </c>
      <c r="G2457" s="16" t="s">
        <v>8802</v>
      </c>
      <c r="H2457" s="19">
        <v>43570.642847222225</v>
      </c>
      <c r="I2457" s="19">
        <v>43578.5</v>
      </c>
      <c r="J2457" s="20">
        <v>6.7404166666666665</v>
      </c>
    </row>
    <row r="2458" spans="1:10" x14ac:dyDescent="0.25">
      <c r="A2458" s="16" t="s">
        <v>11228</v>
      </c>
      <c r="B2458" s="16" t="s">
        <v>215</v>
      </c>
      <c r="C2458" s="16" t="s">
        <v>3188</v>
      </c>
      <c r="D2458" s="16" t="s">
        <v>19</v>
      </c>
      <c r="E2458" s="16" t="s">
        <v>9</v>
      </c>
      <c r="F2458" s="16" t="s">
        <v>3184</v>
      </c>
      <c r="G2458" s="16" t="s">
        <v>8802</v>
      </c>
      <c r="H2458" s="19">
        <v>43570.772743055553</v>
      </c>
      <c r="I2458" s="19">
        <v>43578.5</v>
      </c>
      <c r="J2458" s="20">
        <v>6.7404166666666665</v>
      </c>
    </row>
    <row r="2459" spans="1:10" x14ac:dyDescent="0.25">
      <c r="A2459" s="16" t="s">
        <v>11229</v>
      </c>
      <c r="B2459" s="16" t="s">
        <v>208</v>
      </c>
      <c r="C2459" s="16" t="s">
        <v>3188</v>
      </c>
      <c r="D2459" s="16" t="s">
        <v>21</v>
      </c>
      <c r="E2459" s="16" t="s">
        <v>8</v>
      </c>
      <c r="F2459" s="16" t="s">
        <v>3180</v>
      </c>
      <c r="G2459" s="16" t="s">
        <v>8802</v>
      </c>
      <c r="H2459" s="19">
        <v>43570.515023148146</v>
      </c>
      <c r="I2459" s="19">
        <v>43578.5</v>
      </c>
      <c r="J2459" s="20">
        <v>6.7404166666666665</v>
      </c>
    </row>
    <row r="2460" spans="1:10" x14ac:dyDescent="0.25">
      <c r="A2460" s="16" t="s">
        <v>11230</v>
      </c>
      <c r="B2460" s="16" t="s">
        <v>564</v>
      </c>
      <c r="C2460" s="16" t="s">
        <v>3188</v>
      </c>
      <c r="D2460" s="16" t="s">
        <v>21</v>
      </c>
      <c r="E2460" s="16" t="s">
        <v>14</v>
      </c>
      <c r="F2460" s="16" t="s">
        <v>3180</v>
      </c>
      <c r="G2460" s="16" t="s">
        <v>8802</v>
      </c>
      <c r="H2460" s="19">
        <v>43570.773958333331</v>
      </c>
      <c r="I2460" s="19">
        <v>43578.5</v>
      </c>
      <c r="J2460" s="20">
        <v>6.7404166666666665</v>
      </c>
    </row>
    <row r="2461" spans="1:10" x14ac:dyDescent="0.25">
      <c r="A2461" s="16" t="s">
        <v>11231</v>
      </c>
      <c r="B2461" s="16" t="s">
        <v>545</v>
      </c>
      <c r="C2461" s="16" t="s">
        <v>3188</v>
      </c>
      <c r="D2461" s="16" t="s">
        <v>32</v>
      </c>
      <c r="E2461" s="16" t="s">
        <v>14</v>
      </c>
      <c r="F2461" s="16" t="s">
        <v>3180</v>
      </c>
      <c r="G2461" s="16" t="s">
        <v>8802</v>
      </c>
      <c r="H2461" s="19">
        <v>43570.516608796293</v>
      </c>
      <c r="I2461" s="19">
        <v>43578.5</v>
      </c>
      <c r="J2461" s="20">
        <v>6.7404166666666665</v>
      </c>
    </row>
    <row r="2462" spans="1:10" x14ac:dyDescent="0.25">
      <c r="A2462" s="16" t="s">
        <v>11232</v>
      </c>
      <c r="B2462" s="16" t="s">
        <v>508</v>
      </c>
      <c r="C2462" s="16" t="s">
        <v>3188</v>
      </c>
      <c r="D2462" s="16" t="s">
        <v>32</v>
      </c>
      <c r="E2462" s="16" t="s">
        <v>13</v>
      </c>
      <c r="F2462" s="16" t="s">
        <v>3181</v>
      </c>
      <c r="G2462" s="16" t="s">
        <v>8802</v>
      </c>
      <c r="H2462" s="19">
        <v>43571.305081018516</v>
      </c>
      <c r="I2462" s="19">
        <v>43578.5</v>
      </c>
      <c r="J2462" s="20">
        <v>6.7404166666666665</v>
      </c>
    </row>
    <row r="2463" spans="1:10" x14ac:dyDescent="0.25">
      <c r="A2463" s="16" t="s">
        <v>11233</v>
      </c>
      <c r="B2463" s="16" t="s">
        <v>3295</v>
      </c>
      <c r="C2463" s="16" t="s">
        <v>3188</v>
      </c>
      <c r="D2463" s="16" t="s">
        <v>30</v>
      </c>
      <c r="E2463" s="16" t="s">
        <v>23</v>
      </c>
      <c r="F2463" s="16" t="s">
        <v>3183</v>
      </c>
      <c r="G2463" s="16" t="s">
        <v>8802</v>
      </c>
      <c r="H2463" s="19">
        <v>43570.650856481479</v>
      </c>
      <c r="I2463" s="19">
        <v>43578.5</v>
      </c>
      <c r="J2463" s="20">
        <v>6.7404166666666665</v>
      </c>
    </row>
    <row r="2464" spans="1:10" x14ac:dyDescent="0.25">
      <c r="A2464" s="16" t="s">
        <v>11234</v>
      </c>
      <c r="B2464" s="16" t="s">
        <v>565</v>
      </c>
      <c r="C2464" s="16" t="s">
        <v>3188</v>
      </c>
      <c r="D2464" s="16" t="s">
        <v>21</v>
      </c>
      <c r="E2464" s="16" t="s">
        <v>22</v>
      </c>
      <c r="F2464" s="16" t="s">
        <v>3182</v>
      </c>
      <c r="G2464" s="16" t="s">
        <v>8802</v>
      </c>
      <c r="H2464" s="19">
        <v>43570.77516203704</v>
      </c>
      <c r="I2464" s="19">
        <v>43578.5</v>
      </c>
      <c r="J2464" s="20">
        <v>6.7404166666666665</v>
      </c>
    </row>
    <row r="2465" spans="1:10" x14ac:dyDescent="0.25">
      <c r="A2465" s="16" t="s">
        <v>11235</v>
      </c>
      <c r="B2465" s="16" t="s">
        <v>3723</v>
      </c>
      <c r="C2465" s="16" t="s">
        <v>3188</v>
      </c>
      <c r="D2465" s="16" t="s">
        <v>31</v>
      </c>
      <c r="E2465" s="16" t="s">
        <v>23</v>
      </c>
      <c r="F2465" s="16" t="s">
        <v>3183</v>
      </c>
      <c r="G2465" s="16" t="s">
        <v>8802</v>
      </c>
      <c r="H2465" s="19">
        <v>43570.504780092589</v>
      </c>
      <c r="I2465" s="19">
        <v>43578.5</v>
      </c>
      <c r="J2465" s="20">
        <v>6.7404166666666665</v>
      </c>
    </row>
    <row r="2466" spans="1:10" x14ac:dyDescent="0.25">
      <c r="A2466" s="16" t="s">
        <v>11236</v>
      </c>
      <c r="B2466" s="16" t="s">
        <v>543</v>
      </c>
      <c r="C2466" s="16" t="s">
        <v>3188</v>
      </c>
      <c r="D2466" s="16" t="s">
        <v>28</v>
      </c>
      <c r="E2466" s="16" t="s">
        <v>14</v>
      </c>
      <c r="F2466" s="16" t="s">
        <v>3180</v>
      </c>
      <c r="G2466" s="16" t="s">
        <v>8802</v>
      </c>
      <c r="H2466" s="19">
        <v>43570.508518518516</v>
      </c>
      <c r="I2466" s="19">
        <v>43578.5</v>
      </c>
      <c r="J2466" s="20">
        <v>6.7404166666666665</v>
      </c>
    </row>
    <row r="2467" spans="1:10" x14ac:dyDescent="0.25">
      <c r="A2467" s="16" t="s">
        <v>11237</v>
      </c>
      <c r="B2467" s="16" t="s">
        <v>299</v>
      </c>
      <c r="C2467" s="16" t="s">
        <v>3188</v>
      </c>
      <c r="D2467" s="16" t="s">
        <v>42</v>
      </c>
      <c r="E2467" s="16" t="s">
        <v>35</v>
      </c>
      <c r="F2467" s="16" t="s">
        <v>3183</v>
      </c>
      <c r="G2467" s="16" t="s">
        <v>8802</v>
      </c>
      <c r="H2467" s="19">
        <v>43570.559583333335</v>
      </c>
      <c r="I2467" s="19">
        <v>43578.5</v>
      </c>
      <c r="J2467" s="20">
        <v>6.7404166666666665</v>
      </c>
    </row>
    <row r="2468" spans="1:10" x14ac:dyDescent="0.25">
      <c r="A2468" s="16" t="s">
        <v>11238</v>
      </c>
      <c r="B2468" s="16" t="s">
        <v>308</v>
      </c>
      <c r="C2468" s="16" t="s">
        <v>3188</v>
      </c>
      <c r="D2468" s="16" t="s">
        <v>30</v>
      </c>
      <c r="E2468" s="16" t="s">
        <v>17</v>
      </c>
      <c r="F2468" s="16" t="s">
        <v>3185</v>
      </c>
      <c r="G2468" s="16" t="s">
        <v>8802</v>
      </c>
      <c r="H2468" s="19">
        <v>43570.644756944443</v>
      </c>
      <c r="I2468" s="19">
        <v>43578.5</v>
      </c>
      <c r="J2468" s="20">
        <v>6.7404166666666665</v>
      </c>
    </row>
    <row r="2469" spans="1:10" x14ac:dyDescent="0.25">
      <c r="A2469" s="16" t="s">
        <v>11239</v>
      </c>
      <c r="B2469" s="16" t="s">
        <v>487</v>
      </c>
      <c r="C2469" s="16" t="s">
        <v>3188</v>
      </c>
      <c r="D2469" s="16" t="s">
        <v>19</v>
      </c>
      <c r="E2469" s="16" t="s">
        <v>9</v>
      </c>
      <c r="F2469" s="16" t="s">
        <v>3184</v>
      </c>
      <c r="G2469" s="16" t="s">
        <v>8802</v>
      </c>
      <c r="H2469" s="19">
        <v>43570.657951388886</v>
      </c>
      <c r="I2469" s="19">
        <v>43578.5</v>
      </c>
      <c r="J2469" s="20">
        <v>6.7404166666666665</v>
      </c>
    </row>
    <row r="2470" spans="1:10" x14ac:dyDescent="0.25">
      <c r="A2470" s="16" t="s">
        <v>11240</v>
      </c>
      <c r="B2470" s="16" t="s">
        <v>553</v>
      </c>
      <c r="C2470" s="16" t="s">
        <v>3163</v>
      </c>
      <c r="D2470" s="16" t="s">
        <v>42</v>
      </c>
      <c r="E2470" s="16" t="s">
        <v>35</v>
      </c>
      <c r="F2470" s="16" t="s">
        <v>3183</v>
      </c>
      <c r="G2470" s="16" t="s">
        <v>8802</v>
      </c>
      <c r="H2470" s="19">
        <v>43570.650127314817</v>
      </c>
      <c r="I2470" s="19">
        <v>43578.5</v>
      </c>
      <c r="J2470" s="20">
        <v>6.7404166666666665</v>
      </c>
    </row>
    <row r="2471" spans="1:10" x14ac:dyDescent="0.25">
      <c r="A2471" s="16" t="s">
        <v>11241</v>
      </c>
      <c r="B2471" s="16" t="s">
        <v>3282</v>
      </c>
      <c r="C2471" s="16" t="s">
        <v>3188</v>
      </c>
      <c r="D2471" s="16" t="s">
        <v>31</v>
      </c>
      <c r="E2471" s="16" t="s">
        <v>23</v>
      </c>
      <c r="F2471" s="16" t="s">
        <v>3183</v>
      </c>
      <c r="G2471" s="16" t="s">
        <v>8802</v>
      </c>
      <c r="H2471" s="19">
        <v>43570.661851851852</v>
      </c>
      <c r="I2471" s="19">
        <v>43578.5</v>
      </c>
      <c r="J2471" s="20">
        <v>6.7404166666666665</v>
      </c>
    </row>
    <row r="2472" spans="1:10" x14ac:dyDescent="0.25">
      <c r="A2472" s="16" t="s">
        <v>11242</v>
      </c>
      <c r="B2472" s="16" t="s">
        <v>562</v>
      </c>
      <c r="C2472" s="16" t="s">
        <v>3163</v>
      </c>
      <c r="D2472" s="16" t="s">
        <v>42</v>
      </c>
      <c r="E2472" s="16" t="s">
        <v>17</v>
      </c>
      <c r="F2472" s="16" t="s">
        <v>3185</v>
      </c>
      <c r="G2472" s="16" t="s">
        <v>8802</v>
      </c>
      <c r="H2472" s="19">
        <v>43570.65121527778</v>
      </c>
      <c r="I2472" s="19">
        <v>43578.5</v>
      </c>
      <c r="J2472" s="20">
        <v>6.7404166666666665</v>
      </c>
    </row>
    <row r="2473" spans="1:10" x14ac:dyDescent="0.25">
      <c r="A2473" s="16" t="s">
        <v>11243</v>
      </c>
      <c r="B2473" s="16" t="s">
        <v>3748</v>
      </c>
      <c r="C2473" s="16" t="s">
        <v>3188</v>
      </c>
      <c r="D2473" s="16" t="s">
        <v>42</v>
      </c>
      <c r="E2473" s="16" t="s">
        <v>23</v>
      </c>
      <c r="F2473" s="16" t="s">
        <v>3183</v>
      </c>
      <c r="G2473" s="16" t="s">
        <v>8802</v>
      </c>
      <c r="H2473" s="19">
        <v>43570.566145833334</v>
      </c>
      <c r="I2473" s="19">
        <v>43578.5</v>
      </c>
      <c r="J2473" s="20">
        <v>6.7404166666666665</v>
      </c>
    </row>
    <row r="2474" spans="1:10" x14ac:dyDescent="0.25">
      <c r="A2474" s="16" t="s">
        <v>11244</v>
      </c>
      <c r="B2474" s="16" t="s">
        <v>244</v>
      </c>
      <c r="C2474" s="16" t="s">
        <v>3188</v>
      </c>
      <c r="D2474" s="16" t="s">
        <v>21</v>
      </c>
      <c r="E2474" s="16" t="s">
        <v>8</v>
      </c>
      <c r="F2474" s="16" t="s">
        <v>3180</v>
      </c>
      <c r="G2474" s="16" t="s">
        <v>8802</v>
      </c>
      <c r="H2474" s="19">
        <v>43570.517754629633</v>
      </c>
      <c r="I2474" s="19">
        <v>43578.5</v>
      </c>
      <c r="J2474" s="20">
        <v>6.7404166666666665</v>
      </c>
    </row>
    <row r="2475" spans="1:10" x14ac:dyDescent="0.25">
      <c r="A2475" s="16" t="s">
        <v>11245</v>
      </c>
      <c r="B2475" s="16" t="s">
        <v>100</v>
      </c>
      <c r="C2475" s="16" t="s">
        <v>3163</v>
      </c>
      <c r="D2475" s="16" t="s">
        <v>31</v>
      </c>
      <c r="E2475" s="16" t="s">
        <v>8</v>
      </c>
      <c r="F2475" s="16" t="s">
        <v>3180</v>
      </c>
      <c r="G2475" s="16" t="s">
        <v>8802</v>
      </c>
      <c r="H2475" s="19">
        <v>43570.665393518517</v>
      </c>
      <c r="I2475" s="19">
        <v>43578.5</v>
      </c>
      <c r="J2475" s="20">
        <v>6.7404166666666665</v>
      </c>
    </row>
    <row r="2476" spans="1:10" x14ac:dyDescent="0.25">
      <c r="A2476" s="16" t="s">
        <v>11246</v>
      </c>
      <c r="B2476" s="16" t="s">
        <v>452</v>
      </c>
      <c r="C2476" s="16" t="s">
        <v>3188</v>
      </c>
      <c r="D2476" s="16" t="s">
        <v>21</v>
      </c>
      <c r="E2476" s="16" t="s">
        <v>10</v>
      </c>
      <c r="F2476" s="16" t="s">
        <v>3182</v>
      </c>
      <c r="G2476" s="16" t="s">
        <v>8802</v>
      </c>
      <c r="H2476" s="19">
        <v>43571.292291666665</v>
      </c>
      <c r="I2476" s="19">
        <v>43578.5</v>
      </c>
      <c r="J2476" s="20">
        <v>6.7404166666666665</v>
      </c>
    </row>
    <row r="2477" spans="1:10" x14ac:dyDescent="0.25">
      <c r="A2477" s="16" t="s">
        <v>11247</v>
      </c>
      <c r="B2477" s="16" t="s">
        <v>81</v>
      </c>
      <c r="C2477" s="16" t="s">
        <v>3188</v>
      </c>
      <c r="D2477" s="16" t="s">
        <v>25</v>
      </c>
      <c r="E2477" s="16" t="s">
        <v>13</v>
      </c>
      <c r="F2477" s="16" t="s">
        <v>3181</v>
      </c>
      <c r="G2477" s="16" t="s">
        <v>8802</v>
      </c>
      <c r="H2477" s="19">
        <v>43570.665763888886</v>
      </c>
      <c r="I2477" s="19">
        <v>43578.5</v>
      </c>
      <c r="J2477" s="20">
        <v>6.7404166666666665</v>
      </c>
    </row>
    <row r="2478" spans="1:10" x14ac:dyDescent="0.25">
      <c r="A2478" s="16" t="s">
        <v>11248</v>
      </c>
      <c r="B2478" s="16" t="s">
        <v>279</v>
      </c>
      <c r="C2478" s="16" t="s">
        <v>3188</v>
      </c>
      <c r="D2478" s="16" t="s">
        <v>21</v>
      </c>
      <c r="E2478" s="16" t="s">
        <v>14</v>
      </c>
      <c r="F2478" s="16" t="s">
        <v>3180</v>
      </c>
      <c r="G2478" s="16" t="s">
        <v>8802</v>
      </c>
      <c r="H2478" s="19">
        <v>43570.508796296293</v>
      </c>
      <c r="I2478" s="19">
        <v>43578.5</v>
      </c>
      <c r="J2478" s="20">
        <v>6.7404166666666665</v>
      </c>
    </row>
    <row r="2479" spans="1:10" x14ac:dyDescent="0.25">
      <c r="A2479" s="16" t="s">
        <v>11249</v>
      </c>
      <c r="B2479" s="16" t="s">
        <v>725</v>
      </c>
      <c r="C2479" s="16" t="s">
        <v>3163</v>
      </c>
      <c r="D2479" s="16" t="s">
        <v>36</v>
      </c>
      <c r="E2479" s="16" t="s">
        <v>24</v>
      </c>
      <c r="F2479" s="16" t="s">
        <v>3183</v>
      </c>
      <c r="G2479" s="16" t="s">
        <v>8802</v>
      </c>
      <c r="H2479" s="19">
        <v>43570.670567129629</v>
      </c>
      <c r="I2479" s="19">
        <v>43578.5</v>
      </c>
      <c r="J2479" s="20">
        <v>6.7404166666666665</v>
      </c>
    </row>
    <row r="2480" spans="1:10" x14ac:dyDescent="0.25">
      <c r="A2480" s="16" t="s">
        <v>11250</v>
      </c>
      <c r="B2480" s="16" t="s">
        <v>538</v>
      </c>
      <c r="C2480" s="16" t="s">
        <v>3188</v>
      </c>
      <c r="D2480" s="16" t="s">
        <v>32</v>
      </c>
      <c r="E2480" s="16" t="s">
        <v>14</v>
      </c>
      <c r="F2480" s="16" t="s">
        <v>3180</v>
      </c>
      <c r="G2480" s="16" t="s">
        <v>8802</v>
      </c>
      <c r="H2480" s="19">
        <v>43571.306226851855</v>
      </c>
      <c r="I2480" s="19">
        <v>43578.5</v>
      </c>
      <c r="J2480" s="20">
        <v>6.7404166666666665</v>
      </c>
    </row>
    <row r="2481" spans="1:10" x14ac:dyDescent="0.25">
      <c r="A2481" s="16" t="s">
        <v>11251</v>
      </c>
      <c r="B2481" s="16" t="s">
        <v>335</v>
      </c>
      <c r="C2481" s="16" t="s">
        <v>3188</v>
      </c>
      <c r="D2481" s="16" t="s">
        <v>31</v>
      </c>
      <c r="E2481" s="16" t="s">
        <v>14</v>
      </c>
      <c r="F2481" s="16" t="s">
        <v>3180</v>
      </c>
      <c r="G2481" s="16" t="s">
        <v>8802</v>
      </c>
      <c r="H2481" s="19">
        <v>43571.293333333335</v>
      </c>
      <c r="I2481" s="19">
        <v>43578.5</v>
      </c>
      <c r="J2481" s="20">
        <v>6.7404166666666665</v>
      </c>
    </row>
    <row r="2482" spans="1:10" x14ac:dyDescent="0.25">
      <c r="A2482" s="16" t="s">
        <v>11252</v>
      </c>
      <c r="B2482" s="16" t="s">
        <v>182</v>
      </c>
      <c r="C2482" s="16" t="s">
        <v>3163</v>
      </c>
      <c r="D2482" s="16" t="s">
        <v>20</v>
      </c>
      <c r="E2482" s="16" t="s">
        <v>14</v>
      </c>
      <c r="F2482" s="16" t="s">
        <v>3180</v>
      </c>
      <c r="G2482" s="16" t="s">
        <v>8802</v>
      </c>
      <c r="H2482" s="19">
        <v>43570.776134259257</v>
      </c>
      <c r="I2482" s="19">
        <v>43578.5</v>
      </c>
      <c r="J2482" s="20">
        <v>6.7404166666666665</v>
      </c>
    </row>
    <row r="2483" spans="1:10" x14ac:dyDescent="0.25">
      <c r="A2483" s="16" t="s">
        <v>11253</v>
      </c>
      <c r="B2483" s="16" t="s">
        <v>606</v>
      </c>
      <c r="C2483" s="16" t="s">
        <v>3188</v>
      </c>
      <c r="D2483" s="16" t="s">
        <v>32</v>
      </c>
      <c r="E2483" s="16" t="s">
        <v>14</v>
      </c>
      <c r="F2483" s="16" t="s">
        <v>3180</v>
      </c>
      <c r="G2483" s="16" t="s">
        <v>8802</v>
      </c>
      <c r="H2483" s="19">
        <v>43571.293379629627</v>
      </c>
      <c r="I2483" s="19">
        <v>43578.5</v>
      </c>
      <c r="J2483" s="20">
        <v>6.7404166666666665</v>
      </c>
    </row>
    <row r="2484" spans="1:10" x14ac:dyDescent="0.25">
      <c r="A2484" s="16" t="s">
        <v>11254</v>
      </c>
      <c r="B2484" s="16" t="s">
        <v>3888</v>
      </c>
      <c r="C2484" s="16" t="s">
        <v>3188</v>
      </c>
      <c r="D2484" s="16" t="s">
        <v>42</v>
      </c>
      <c r="E2484" s="16" t="s">
        <v>38</v>
      </c>
      <c r="F2484" s="16" t="s">
        <v>3182</v>
      </c>
      <c r="G2484" s="16" t="s">
        <v>8802</v>
      </c>
      <c r="H2484" s="19">
        <v>43571.306481481479</v>
      </c>
      <c r="I2484" s="19">
        <v>43578.5</v>
      </c>
      <c r="J2484" s="20">
        <v>6.7404166666666665</v>
      </c>
    </row>
    <row r="2485" spans="1:10" x14ac:dyDescent="0.25">
      <c r="A2485" s="16" t="s">
        <v>11255</v>
      </c>
      <c r="B2485" s="16" t="s">
        <v>48</v>
      </c>
      <c r="C2485" s="16" t="s">
        <v>3188</v>
      </c>
      <c r="D2485" s="16" t="s">
        <v>7</v>
      </c>
      <c r="E2485" s="16" t="s">
        <v>8</v>
      </c>
      <c r="F2485" s="16" t="s">
        <v>3180</v>
      </c>
      <c r="G2485" s="16" t="s">
        <v>8802</v>
      </c>
      <c r="H2485" s="19">
        <v>43570.675023148149</v>
      </c>
      <c r="I2485" s="19">
        <v>43578.5</v>
      </c>
      <c r="J2485" s="20">
        <v>6.7404166666666665</v>
      </c>
    </row>
    <row r="2486" spans="1:10" x14ac:dyDescent="0.25">
      <c r="A2486" s="16" t="s">
        <v>11256</v>
      </c>
      <c r="B2486" s="16" t="s">
        <v>3404</v>
      </c>
      <c r="C2486" s="16" t="s">
        <v>3163</v>
      </c>
      <c r="D2486" s="16" t="s">
        <v>42</v>
      </c>
      <c r="E2486" s="16" t="s">
        <v>23</v>
      </c>
      <c r="F2486" s="16" t="s">
        <v>3183</v>
      </c>
      <c r="G2486" s="16" t="s">
        <v>8802</v>
      </c>
      <c r="H2486" s="19">
        <v>43570.777233796296</v>
      </c>
      <c r="I2486" s="19">
        <v>43578.5</v>
      </c>
      <c r="J2486" s="20">
        <v>6.7404166666666665</v>
      </c>
    </row>
    <row r="2487" spans="1:10" x14ac:dyDescent="0.25">
      <c r="A2487" s="16" t="s">
        <v>11257</v>
      </c>
      <c r="B2487" s="16" t="s">
        <v>430</v>
      </c>
      <c r="C2487" s="16" t="s">
        <v>3188</v>
      </c>
      <c r="D2487" s="16" t="s">
        <v>32</v>
      </c>
      <c r="E2487" s="16" t="s">
        <v>14</v>
      </c>
      <c r="F2487" s="16" t="s">
        <v>3180</v>
      </c>
      <c r="G2487" s="16" t="s">
        <v>8802</v>
      </c>
      <c r="H2487" s="19">
        <v>43570.676307870373</v>
      </c>
      <c r="I2487" s="19">
        <v>43578.5</v>
      </c>
      <c r="J2487" s="20">
        <v>6.7404166666666665</v>
      </c>
    </row>
    <row r="2488" spans="1:10" x14ac:dyDescent="0.25">
      <c r="A2488" s="16" t="s">
        <v>11258</v>
      </c>
      <c r="B2488" s="16" t="s">
        <v>282</v>
      </c>
      <c r="C2488" s="16" t="s">
        <v>3163</v>
      </c>
      <c r="D2488" s="16" t="s">
        <v>42</v>
      </c>
      <c r="E2488" s="16" t="s">
        <v>34</v>
      </c>
      <c r="F2488" s="16" t="s">
        <v>3185</v>
      </c>
      <c r="G2488" s="16" t="s">
        <v>8802</v>
      </c>
      <c r="H2488" s="19">
        <v>43570.598171296297</v>
      </c>
      <c r="I2488" s="19">
        <v>43578.5</v>
      </c>
      <c r="J2488" s="20">
        <v>6.7404166666666665</v>
      </c>
    </row>
    <row r="2489" spans="1:10" x14ac:dyDescent="0.25">
      <c r="A2489" s="16" t="s">
        <v>11259</v>
      </c>
      <c r="B2489" s="16" t="s">
        <v>922</v>
      </c>
      <c r="C2489" s="16" t="s">
        <v>3188</v>
      </c>
      <c r="D2489" s="16" t="s">
        <v>31</v>
      </c>
      <c r="E2489" s="16" t="s">
        <v>14</v>
      </c>
      <c r="F2489" s="16" t="s">
        <v>3180</v>
      </c>
      <c r="G2489" s="16" t="s">
        <v>8802</v>
      </c>
      <c r="H2489" s="19">
        <v>43570.67832175926</v>
      </c>
      <c r="I2489" s="19">
        <v>43578.5</v>
      </c>
      <c r="J2489" s="20">
        <v>6.7404166666666665</v>
      </c>
    </row>
    <row r="2490" spans="1:10" x14ac:dyDescent="0.25">
      <c r="A2490" s="16" t="s">
        <v>11260</v>
      </c>
      <c r="B2490" s="16" t="s">
        <v>3890</v>
      </c>
      <c r="C2490" s="16" t="s">
        <v>3188</v>
      </c>
      <c r="D2490" s="16" t="s">
        <v>42</v>
      </c>
      <c r="E2490" s="16" t="s">
        <v>23</v>
      </c>
      <c r="F2490" s="16" t="s">
        <v>3183</v>
      </c>
      <c r="G2490" s="16" t="s">
        <v>8802</v>
      </c>
      <c r="H2490" s="19">
        <v>43571.30704861111</v>
      </c>
      <c r="I2490" s="19">
        <v>43578.5</v>
      </c>
      <c r="J2490" s="20">
        <v>6.7404166666666665</v>
      </c>
    </row>
    <row r="2491" spans="1:10" x14ac:dyDescent="0.25">
      <c r="A2491" s="16" t="s">
        <v>11261</v>
      </c>
      <c r="B2491" s="16" t="s">
        <v>839</v>
      </c>
      <c r="C2491" s="16" t="s">
        <v>3163</v>
      </c>
      <c r="D2491" s="16" t="s">
        <v>46</v>
      </c>
      <c r="E2491" s="16" t="s">
        <v>39</v>
      </c>
      <c r="F2491" s="16" t="s">
        <v>3181</v>
      </c>
      <c r="G2491" s="16" t="s">
        <v>8802</v>
      </c>
      <c r="H2491" s="19">
        <v>43570.681817129633</v>
      </c>
      <c r="I2491" s="19">
        <v>43578.5</v>
      </c>
      <c r="J2491" s="20">
        <v>6.7404166666666665</v>
      </c>
    </row>
    <row r="2492" spans="1:10" x14ac:dyDescent="0.25">
      <c r="A2492" s="16" t="s">
        <v>11262</v>
      </c>
      <c r="B2492" s="16" t="s">
        <v>444</v>
      </c>
      <c r="C2492" s="16" t="s">
        <v>3163</v>
      </c>
      <c r="D2492" s="16" t="s">
        <v>42</v>
      </c>
      <c r="E2492" s="16" t="s">
        <v>34</v>
      </c>
      <c r="F2492" s="16" t="s">
        <v>3185</v>
      </c>
      <c r="G2492" s="16" t="s">
        <v>8802</v>
      </c>
      <c r="H2492" s="19">
        <v>43570.78601851852</v>
      </c>
      <c r="I2492" s="19">
        <v>43578.5</v>
      </c>
      <c r="J2492" s="20">
        <v>6.7404166666666665</v>
      </c>
    </row>
    <row r="2493" spans="1:10" x14ac:dyDescent="0.25">
      <c r="A2493" s="16" t="s">
        <v>11263</v>
      </c>
      <c r="B2493" s="16" t="s">
        <v>931</v>
      </c>
      <c r="C2493" s="16" t="s">
        <v>3188</v>
      </c>
      <c r="D2493" s="16" t="s">
        <v>42</v>
      </c>
      <c r="E2493" s="16" t="s">
        <v>17</v>
      </c>
      <c r="F2493" s="16" t="s">
        <v>3185</v>
      </c>
      <c r="G2493" s="16" t="s">
        <v>8802</v>
      </c>
      <c r="H2493" s="19">
        <v>43571.29446759259</v>
      </c>
      <c r="I2493" s="19">
        <v>43578.5</v>
      </c>
      <c r="J2493" s="20">
        <v>6.7404166666666665</v>
      </c>
    </row>
    <row r="2494" spans="1:10" x14ac:dyDescent="0.25">
      <c r="A2494" s="16" t="s">
        <v>11264</v>
      </c>
      <c r="B2494" s="16" t="s">
        <v>310</v>
      </c>
      <c r="C2494" s="16" t="s">
        <v>3188</v>
      </c>
      <c r="D2494" s="16" t="s">
        <v>21</v>
      </c>
      <c r="E2494" s="16" t="s">
        <v>8</v>
      </c>
      <c r="F2494" s="16" t="s">
        <v>3180</v>
      </c>
      <c r="G2494" s="16" t="s">
        <v>8802</v>
      </c>
      <c r="H2494" s="19">
        <v>43570.788321759261</v>
      </c>
      <c r="I2494" s="19">
        <v>43578.5</v>
      </c>
      <c r="J2494" s="20">
        <v>6.7404166666666665</v>
      </c>
    </row>
    <row r="2495" spans="1:10" x14ac:dyDescent="0.25">
      <c r="A2495" s="16" t="s">
        <v>11265</v>
      </c>
      <c r="B2495" s="16" t="s">
        <v>667</v>
      </c>
      <c r="C2495" s="16" t="s">
        <v>3188</v>
      </c>
      <c r="D2495" s="16" t="s">
        <v>31</v>
      </c>
      <c r="E2495" s="16" t="s">
        <v>14</v>
      </c>
      <c r="F2495" s="16" t="s">
        <v>3180</v>
      </c>
      <c r="G2495" s="16" t="s">
        <v>8802</v>
      </c>
      <c r="H2495" s="19">
        <v>43571.294629629629</v>
      </c>
      <c r="I2495" s="19">
        <v>43578.5</v>
      </c>
      <c r="J2495" s="20">
        <v>6.7404166666666665</v>
      </c>
    </row>
    <row r="2496" spans="1:10" x14ac:dyDescent="0.25">
      <c r="A2496" s="16" t="s">
        <v>11266</v>
      </c>
      <c r="B2496" s="16" t="s">
        <v>411</v>
      </c>
      <c r="C2496" s="16" t="s">
        <v>3188</v>
      </c>
      <c r="D2496" s="16" t="s">
        <v>19</v>
      </c>
      <c r="E2496" s="16" t="s">
        <v>8</v>
      </c>
      <c r="F2496" s="16" t="s">
        <v>3180</v>
      </c>
      <c r="G2496" s="16" t="s">
        <v>8802</v>
      </c>
      <c r="H2496" s="19">
        <v>43570.791122685187</v>
      </c>
      <c r="I2496" s="19">
        <v>43578.5</v>
      </c>
      <c r="J2496" s="20">
        <v>6.7404166666666665</v>
      </c>
    </row>
    <row r="2497" spans="1:10" x14ac:dyDescent="0.25">
      <c r="A2497" s="16" t="s">
        <v>11267</v>
      </c>
      <c r="B2497" s="16" t="s">
        <v>392</v>
      </c>
      <c r="C2497" s="16" t="s">
        <v>3163</v>
      </c>
      <c r="D2497" s="16" t="s">
        <v>19</v>
      </c>
      <c r="E2497" s="16" t="s">
        <v>14</v>
      </c>
      <c r="F2497" s="16" t="s">
        <v>3180</v>
      </c>
      <c r="G2497" s="16" t="s">
        <v>8802</v>
      </c>
      <c r="H2497" s="19">
        <v>43570.688321759262</v>
      </c>
      <c r="I2497" s="19">
        <v>43578.5</v>
      </c>
      <c r="J2497" s="20">
        <v>6.7404166666666665</v>
      </c>
    </row>
    <row r="2498" spans="1:10" x14ac:dyDescent="0.25">
      <c r="A2498" s="16" t="s">
        <v>11268</v>
      </c>
      <c r="B2498" s="16" t="s">
        <v>387</v>
      </c>
      <c r="C2498" s="16" t="s">
        <v>3188</v>
      </c>
      <c r="D2498" s="16" t="s">
        <v>26</v>
      </c>
      <c r="E2498" s="16" t="s">
        <v>10</v>
      </c>
      <c r="F2498" s="16" t="s">
        <v>3182</v>
      </c>
      <c r="G2498" s="16" t="s">
        <v>8802</v>
      </c>
      <c r="H2498" s="19">
        <v>43570.793807870374</v>
      </c>
      <c r="I2498" s="19">
        <v>43578.5</v>
      </c>
      <c r="J2498" s="20">
        <v>6.7404166666666665</v>
      </c>
    </row>
    <row r="2499" spans="1:10" x14ac:dyDescent="0.25">
      <c r="A2499" s="16" t="s">
        <v>11269</v>
      </c>
      <c r="B2499" s="16" t="s">
        <v>3750</v>
      </c>
      <c r="C2499" s="16" t="s">
        <v>3163</v>
      </c>
      <c r="D2499" s="16" t="s">
        <v>42</v>
      </c>
      <c r="E2499" s="16" t="s">
        <v>38</v>
      </c>
      <c r="F2499" s="16" t="s">
        <v>3182</v>
      </c>
      <c r="G2499" s="16" t="s">
        <v>8802</v>
      </c>
      <c r="H2499" s="19">
        <v>43570.571064814816</v>
      </c>
      <c r="I2499" s="19">
        <v>43578.5</v>
      </c>
      <c r="J2499" s="20">
        <v>6.7404166666666665</v>
      </c>
    </row>
    <row r="2500" spans="1:10" x14ac:dyDescent="0.25">
      <c r="A2500" s="16" t="s">
        <v>11270</v>
      </c>
      <c r="B2500" s="16" t="s">
        <v>175</v>
      </c>
      <c r="C2500" s="16" t="s">
        <v>3188</v>
      </c>
      <c r="D2500" s="16" t="s">
        <v>31</v>
      </c>
      <c r="E2500" s="16" t="s">
        <v>9</v>
      </c>
      <c r="F2500" s="16" t="s">
        <v>3184</v>
      </c>
      <c r="G2500" s="16" t="s">
        <v>8802</v>
      </c>
      <c r="H2500" s="19">
        <v>43570.796111111114</v>
      </c>
      <c r="I2500" s="19">
        <v>43578.5</v>
      </c>
      <c r="J2500" s="20">
        <v>6.7404166666666665</v>
      </c>
    </row>
    <row r="2501" spans="1:10" x14ac:dyDescent="0.25">
      <c r="A2501" s="16" t="s">
        <v>11271</v>
      </c>
      <c r="B2501" s="16" t="s">
        <v>391</v>
      </c>
      <c r="C2501" s="16" t="s">
        <v>3188</v>
      </c>
      <c r="D2501" s="16" t="s">
        <v>31</v>
      </c>
      <c r="E2501" s="16" t="s">
        <v>8</v>
      </c>
      <c r="F2501" s="16" t="s">
        <v>3180</v>
      </c>
      <c r="G2501" s="16" t="s">
        <v>8802</v>
      </c>
      <c r="H2501" s="19">
        <v>43571.295358796298</v>
      </c>
      <c r="I2501" s="19">
        <v>43578.5</v>
      </c>
      <c r="J2501" s="20">
        <v>6.7404166666666665</v>
      </c>
    </row>
    <row r="2502" spans="1:10" x14ac:dyDescent="0.25">
      <c r="A2502" s="16" t="s">
        <v>11272</v>
      </c>
      <c r="B2502" s="16" t="s">
        <v>390</v>
      </c>
      <c r="C2502" s="16" t="s">
        <v>3188</v>
      </c>
      <c r="D2502" s="16" t="s">
        <v>32</v>
      </c>
      <c r="E2502" s="16" t="s">
        <v>14</v>
      </c>
      <c r="F2502" s="16" t="s">
        <v>3180</v>
      </c>
      <c r="G2502" s="16" t="s">
        <v>8802</v>
      </c>
      <c r="H2502" s="19">
        <v>43570.535185185188</v>
      </c>
      <c r="I2502" s="19">
        <v>43578.5</v>
      </c>
      <c r="J2502" s="20">
        <v>6.7404166666666665</v>
      </c>
    </row>
    <row r="2503" spans="1:10" x14ac:dyDescent="0.25">
      <c r="A2503" s="16" t="s">
        <v>11273</v>
      </c>
      <c r="B2503" s="16" t="s">
        <v>3857</v>
      </c>
      <c r="C2503" s="16" t="s">
        <v>3188</v>
      </c>
      <c r="D2503" s="16" t="s">
        <v>42</v>
      </c>
      <c r="E2503" s="16" t="s">
        <v>38</v>
      </c>
      <c r="F2503" s="16" t="s">
        <v>3182</v>
      </c>
      <c r="G2503" s="16" t="s">
        <v>8802</v>
      </c>
      <c r="H2503" s="19">
        <v>43571.295486111114</v>
      </c>
      <c r="I2503" s="19">
        <v>43578.5</v>
      </c>
      <c r="J2503" s="20">
        <v>6.7404166666666665</v>
      </c>
    </row>
    <row r="2504" spans="1:10" x14ac:dyDescent="0.25">
      <c r="A2504" s="16" t="s">
        <v>11274</v>
      </c>
      <c r="B2504" s="16" t="s">
        <v>557</v>
      </c>
      <c r="C2504" s="16" t="s">
        <v>3163</v>
      </c>
      <c r="D2504" s="16" t="s">
        <v>20</v>
      </c>
      <c r="E2504" s="16" t="s">
        <v>14</v>
      </c>
      <c r="F2504" s="16" t="s">
        <v>3180</v>
      </c>
      <c r="G2504" s="16" t="s">
        <v>8802</v>
      </c>
      <c r="H2504" s="19">
        <v>43570.798854166664</v>
      </c>
      <c r="I2504" s="19">
        <v>43578.5</v>
      </c>
      <c r="J2504" s="20">
        <v>6.7404166666666665</v>
      </c>
    </row>
    <row r="2505" spans="1:10" x14ac:dyDescent="0.25">
      <c r="A2505" s="16" t="s">
        <v>11275</v>
      </c>
      <c r="B2505" s="16" t="s">
        <v>3857</v>
      </c>
      <c r="C2505" s="16" t="s">
        <v>3163</v>
      </c>
      <c r="D2505" s="16" t="s">
        <v>30</v>
      </c>
      <c r="E2505" s="16" t="s">
        <v>38</v>
      </c>
      <c r="F2505" s="16" t="s">
        <v>3182</v>
      </c>
      <c r="G2505" s="16" t="s">
        <v>8802</v>
      </c>
      <c r="H2505" s="19">
        <v>43571.295613425929</v>
      </c>
      <c r="I2505" s="19">
        <v>43578.5</v>
      </c>
      <c r="J2505" s="20">
        <v>6.7404166666666665</v>
      </c>
    </row>
    <row r="2506" spans="1:10" x14ac:dyDescent="0.25">
      <c r="A2506" s="16" t="s">
        <v>11276</v>
      </c>
      <c r="B2506" s="16" t="s">
        <v>3571</v>
      </c>
      <c r="C2506" s="16" t="s">
        <v>3188</v>
      </c>
      <c r="D2506" s="16" t="s">
        <v>42</v>
      </c>
      <c r="E2506" s="16" t="s">
        <v>38</v>
      </c>
      <c r="F2506" s="16" t="s">
        <v>3182</v>
      </c>
      <c r="G2506" s="16" t="s">
        <v>8802</v>
      </c>
      <c r="H2506" s="19">
        <v>43570.80097222222</v>
      </c>
      <c r="I2506" s="19">
        <v>43578.5</v>
      </c>
      <c r="J2506" s="20">
        <v>6.7404166666666665</v>
      </c>
    </row>
    <row r="2507" spans="1:10" x14ac:dyDescent="0.25">
      <c r="A2507" s="16" t="s">
        <v>11277</v>
      </c>
      <c r="B2507" s="16" t="s">
        <v>678</v>
      </c>
      <c r="C2507" s="16" t="s">
        <v>3188</v>
      </c>
      <c r="D2507" s="16" t="s">
        <v>42</v>
      </c>
      <c r="E2507" s="16" t="s">
        <v>24</v>
      </c>
      <c r="F2507" s="16" t="s">
        <v>3183</v>
      </c>
      <c r="G2507" s="16" t="s">
        <v>8802</v>
      </c>
      <c r="H2507" s="19">
        <v>43571.295659722222</v>
      </c>
      <c r="I2507" s="19">
        <v>43578.5</v>
      </c>
      <c r="J2507" s="20">
        <v>6.7404166666666665</v>
      </c>
    </row>
    <row r="2508" spans="1:10" x14ac:dyDescent="0.25">
      <c r="A2508" s="16" t="s">
        <v>11278</v>
      </c>
      <c r="B2508" s="16" t="s">
        <v>358</v>
      </c>
      <c r="C2508" s="16" t="s">
        <v>3163</v>
      </c>
      <c r="D2508" s="16" t="s">
        <v>21</v>
      </c>
      <c r="E2508" s="16" t="s">
        <v>14</v>
      </c>
      <c r="F2508" s="16" t="s">
        <v>3180</v>
      </c>
      <c r="G2508" s="16" t="s">
        <v>8802</v>
      </c>
      <c r="H2508" s="19">
        <v>43570.802083333336</v>
      </c>
      <c r="I2508" s="19">
        <v>43578.5</v>
      </c>
      <c r="J2508" s="20">
        <v>6.7404166666666665</v>
      </c>
    </row>
    <row r="2509" spans="1:10" x14ac:dyDescent="0.25">
      <c r="A2509" s="16" t="s">
        <v>11279</v>
      </c>
      <c r="B2509" s="16" t="s">
        <v>445</v>
      </c>
      <c r="C2509" s="16" t="s">
        <v>3163</v>
      </c>
      <c r="D2509" s="16" t="s">
        <v>21</v>
      </c>
      <c r="E2509" s="16" t="s">
        <v>27</v>
      </c>
      <c r="F2509" s="16" t="s">
        <v>3182</v>
      </c>
      <c r="G2509" s="16" t="s">
        <v>8802</v>
      </c>
      <c r="H2509" s="19">
        <v>43570.705787037034</v>
      </c>
      <c r="I2509" s="19">
        <v>43578.5</v>
      </c>
      <c r="J2509" s="20">
        <v>6.7404166666666665</v>
      </c>
    </row>
    <row r="2510" spans="1:10" x14ac:dyDescent="0.25">
      <c r="A2510" s="16" t="s">
        <v>11280</v>
      </c>
      <c r="B2510" s="16" t="s">
        <v>346</v>
      </c>
      <c r="C2510" s="16" t="s">
        <v>3188</v>
      </c>
      <c r="D2510" s="16" t="s">
        <v>26</v>
      </c>
      <c r="E2510" s="16" t="s">
        <v>10</v>
      </c>
      <c r="F2510" s="16" t="s">
        <v>3182</v>
      </c>
      <c r="G2510" s="16" t="s">
        <v>8802</v>
      </c>
      <c r="H2510" s="19">
        <v>43570.804814814815</v>
      </c>
      <c r="I2510" s="19">
        <v>43578.5</v>
      </c>
      <c r="J2510" s="20">
        <v>6.7404166666666665</v>
      </c>
    </row>
    <row r="2511" spans="1:10" x14ac:dyDescent="0.25">
      <c r="A2511" s="16" t="s">
        <v>11281</v>
      </c>
      <c r="B2511" s="16" t="s">
        <v>3725</v>
      </c>
      <c r="C2511" s="16" t="s">
        <v>3188</v>
      </c>
      <c r="D2511" s="16" t="s">
        <v>30</v>
      </c>
      <c r="E2511" s="16" t="s">
        <v>38</v>
      </c>
      <c r="F2511" s="16" t="s">
        <v>3182</v>
      </c>
      <c r="G2511" s="16" t="s">
        <v>8802</v>
      </c>
      <c r="H2511" s="19">
        <v>43570.505057870374</v>
      </c>
      <c r="I2511" s="19">
        <v>43578.5</v>
      </c>
      <c r="J2511" s="20">
        <v>6.7404166666666665</v>
      </c>
    </row>
    <row r="2512" spans="1:10" x14ac:dyDescent="0.25">
      <c r="A2512" s="16" t="s">
        <v>11282</v>
      </c>
      <c r="B2512" s="16" t="s">
        <v>471</v>
      </c>
      <c r="C2512" s="16" t="s">
        <v>3188</v>
      </c>
      <c r="D2512" s="16" t="s">
        <v>31</v>
      </c>
      <c r="E2512" s="16" t="s">
        <v>8</v>
      </c>
      <c r="F2512" s="16" t="s">
        <v>3180</v>
      </c>
      <c r="G2512" s="16" t="s">
        <v>8802</v>
      </c>
      <c r="H2512" s="19">
        <v>43570.509525462963</v>
      </c>
      <c r="I2512" s="19">
        <v>43578.5</v>
      </c>
      <c r="J2512" s="20">
        <v>6.7404166666666665</v>
      </c>
    </row>
    <row r="2513" spans="1:10" x14ac:dyDescent="0.25">
      <c r="A2513" s="16" t="s">
        <v>11283</v>
      </c>
      <c r="B2513" s="16" t="s">
        <v>3559</v>
      </c>
      <c r="C2513" s="16" t="s">
        <v>3188</v>
      </c>
      <c r="D2513" s="16" t="s">
        <v>42</v>
      </c>
      <c r="E2513" s="16" t="s">
        <v>23</v>
      </c>
      <c r="F2513" s="16" t="s">
        <v>3183</v>
      </c>
      <c r="G2513" s="16" t="s">
        <v>8802</v>
      </c>
      <c r="H2513" s="19">
        <v>43571.296064814815</v>
      </c>
      <c r="I2513" s="19">
        <v>43578.5</v>
      </c>
      <c r="J2513" s="20">
        <v>6.7404166666666665</v>
      </c>
    </row>
    <row r="2514" spans="1:10" x14ac:dyDescent="0.25">
      <c r="A2514" s="16" t="s">
        <v>11284</v>
      </c>
      <c r="B2514" s="16" t="s">
        <v>572</v>
      </c>
      <c r="C2514" s="16" t="s">
        <v>3188</v>
      </c>
      <c r="D2514" s="16" t="s">
        <v>36</v>
      </c>
      <c r="E2514" s="16" t="s">
        <v>24</v>
      </c>
      <c r="F2514" s="16" t="s">
        <v>3183</v>
      </c>
      <c r="G2514" s="16" t="s">
        <v>8802</v>
      </c>
      <c r="H2514" s="19">
        <v>43570.539849537039</v>
      </c>
      <c r="I2514" s="19">
        <v>43578.5</v>
      </c>
      <c r="J2514" s="20">
        <v>6.7404166666666665</v>
      </c>
    </row>
    <row r="2515" spans="1:10" x14ac:dyDescent="0.25">
      <c r="A2515" s="16" t="s">
        <v>11285</v>
      </c>
      <c r="B2515" s="16" t="s">
        <v>431</v>
      </c>
      <c r="C2515" s="16" t="s">
        <v>3188</v>
      </c>
      <c r="D2515" s="16" t="s">
        <v>42</v>
      </c>
      <c r="E2515" s="16" t="s">
        <v>18</v>
      </c>
      <c r="F2515" s="16" t="s">
        <v>3185</v>
      </c>
      <c r="G2515" s="16" t="s">
        <v>8802</v>
      </c>
      <c r="H2515" s="19">
        <v>43571.296273148146</v>
      </c>
      <c r="I2515" s="19">
        <v>43578.5</v>
      </c>
      <c r="J2515" s="20">
        <v>6.7404166666666665</v>
      </c>
    </row>
    <row r="2516" spans="1:10" x14ac:dyDescent="0.25">
      <c r="A2516" s="16" t="s">
        <v>11286</v>
      </c>
      <c r="B2516" s="16" t="s">
        <v>896</v>
      </c>
      <c r="C2516" s="16" t="s">
        <v>3188</v>
      </c>
      <c r="D2516" s="16" t="s">
        <v>43</v>
      </c>
      <c r="E2516" s="16" t="s">
        <v>39</v>
      </c>
      <c r="F2516" s="16" t="s">
        <v>3181</v>
      </c>
      <c r="G2516" s="16" t="s">
        <v>8802</v>
      </c>
      <c r="H2516" s="19">
        <v>43570.810474537036</v>
      </c>
      <c r="I2516" s="19">
        <v>43578.5</v>
      </c>
      <c r="J2516" s="20">
        <v>6.7404166666666665</v>
      </c>
    </row>
    <row r="2517" spans="1:10" x14ac:dyDescent="0.25">
      <c r="A2517" s="16" t="s">
        <v>11287</v>
      </c>
      <c r="B2517" s="16" t="s">
        <v>197</v>
      </c>
      <c r="C2517" s="16" t="s">
        <v>3163</v>
      </c>
      <c r="D2517" s="16" t="s">
        <v>31</v>
      </c>
      <c r="E2517" s="16" t="s">
        <v>10</v>
      </c>
      <c r="F2517" s="16" t="s">
        <v>3182</v>
      </c>
      <c r="G2517" s="16" t="s">
        <v>8802</v>
      </c>
      <c r="H2517" s="19">
        <v>43570.765121527773</v>
      </c>
      <c r="I2517" s="19">
        <v>43578.5</v>
      </c>
      <c r="J2517" s="20">
        <v>6.7404166666666665</v>
      </c>
    </row>
    <row r="2518" spans="1:10" x14ac:dyDescent="0.25">
      <c r="A2518" s="16" t="s">
        <v>11288</v>
      </c>
      <c r="B2518" s="16" t="s">
        <v>148</v>
      </c>
      <c r="C2518" s="16" t="s">
        <v>3188</v>
      </c>
      <c r="D2518" s="16" t="s">
        <v>21</v>
      </c>
      <c r="E2518" s="16" t="s">
        <v>8</v>
      </c>
      <c r="F2518" s="16" t="s">
        <v>3180</v>
      </c>
      <c r="G2518" s="16" t="s">
        <v>8802</v>
      </c>
      <c r="H2518" s="19">
        <v>43570.63027199074</v>
      </c>
      <c r="I2518" s="19">
        <v>43578</v>
      </c>
      <c r="J2518" s="20">
        <v>6.7404166666666665</v>
      </c>
    </row>
    <row r="2519" spans="1:10" x14ac:dyDescent="0.25">
      <c r="A2519" s="16" t="s">
        <v>11289</v>
      </c>
      <c r="B2519" s="16" t="s">
        <v>3413</v>
      </c>
      <c r="C2519" s="16" t="s">
        <v>3188</v>
      </c>
      <c r="D2519" s="16" t="s">
        <v>42</v>
      </c>
      <c r="E2519" s="16" t="s">
        <v>38</v>
      </c>
      <c r="F2519" s="16" t="s">
        <v>3182</v>
      </c>
      <c r="G2519" s="16" t="s">
        <v>8802</v>
      </c>
      <c r="H2519" s="19">
        <v>43571.296782407408</v>
      </c>
      <c r="I2519" s="19">
        <v>43578.5</v>
      </c>
      <c r="J2519" s="20">
        <v>6.7404166666666665</v>
      </c>
    </row>
    <row r="2520" spans="1:10" x14ac:dyDescent="0.25">
      <c r="A2520" s="16" t="s">
        <v>11290</v>
      </c>
      <c r="B2520" s="16" t="s">
        <v>207</v>
      </c>
      <c r="C2520" s="16" t="s">
        <v>3163</v>
      </c>
      <c r="D2520" s="16" t="s">
        <v>31</v>
      </c>
      <c r="E2520" s="16" t="s">
        <v>22</v>
      </c>
      <c r="F2520" s="16" t="s">
        <v>3182</v>
      </c>
      <c r="G2520" s="16" t="s">
        <v>8802</v>
      </c>
      <c r="H2520" s="19">
        <v>43570.606273148151</v>
      </c>
      <c r="I2520" s="19">
        <v>43578.5</v>
      </c>
      <c r="J2520" s="20">
        <v>6.7404166666666665</v>
      </c>
    </row>
    <row r="2521" spans="1:10" x14ac:dyDescent="0.25">
      <c r="A2521" s="16" t="s">
        <v>11291</v>
      </c>
      <c r="B2521" s="16" t="s">
        <v>729</v>
      </c>
      <c r="C2521" s="16" t="s">
        <v>3163</v>
      </c>
      <c r="D2521" s="16" t="s">
        <v>31</v>
      </c>
      <c r="E2521" s="16" t="s">
        <v>10</v>
      </c>
      <c r="F2521" s="16" t="s">
        <v>3182</v>
      </c>
      <c r="G2521" s="16" t="s">
        <v>8802</v>
      </c>
      <c r="H2521" s="19">
        <v>43570.714467592596</v>
      </c>
      <c r="I2521" s="19">
        <v>43578.5</v>
      </c>
      <c r="J2521" s="20">
        <v>6.7404166666666665</v>
      </c>
    </row>
    <row r="2522" spans="1:10" x14ac:dyDescent="0.25">
      <c r="A2522" s="16" t="s">
        <v>11292</v>
      </c>
      <c r="B2522" s="16" t="s">
        <v>3238</v>
      </c>
      <c r="C2522" s="16" t="s">
        <v>3188</v>
      </c>
      <c r="D2522" s="16" t="s">
        <v>36</v>
      </c>
      <c r="E2522" s="16" t="s">
        <v>38</v>
      </c>
      <c r="F2522" s="16" t="s">
        <v>3182</v>
      </c>
      <c r="G2522" s="16" t="s">
        <v>8802</v>
      </c>
      <c r="H2522" s="19">
        <v>43570.816435185188</v>
      </c>
      <c r="I2522" s="19">
        <v>43578.5</v>
      </c>
      <c r="J2522" s="20">
        <v>6.7404166666666665</v>
      </c>
    </row>
    <row r="2523" spans="1:10" x14ac:dyDescent="0.25">
      <c r="A2523" s="16" t="s">
        <v>11293</v>
      </c>
      <c r="B2523" s="16" t="s">
        <v>101</v>
      </c>
      <c r="C2523" s="16" t="s">
        <v>3163</v>
      </c>
      <c r="D2523" s="16" t="s">
        <v>32</v>
      </c>
      <c r="E2523" s="16" t="s">
        <v>13</v>
      </c>
      <c r="F2523" s="16" t="s">
        <v>3181</v>
      </c>
      <c r="G2523" s="16" t="s">
        <v>8802</v>
      </c>
      <c r="H2523" s="19">
        <v>43570.714513888888</v>
      </c>
      <c r="I2523" s="19">
        <v>43578.5</v>
      </c>
      <c r="J2523" s="20">
        <v>6.7404166666666665</v>
      </c>
    </row>
    <row r="2524" spans="1:10" x14ac:dyDescent="0.25">
      <c r="A2524" s="16" t="s">
        <v>11294</v>
      </c>
      <c r="B2524" s="16" t="s">
        <v>500</v>
      </c>
      <c r="C2524" s="16" t="s">
        <v>3188</v>
      </c>
      <c r="D2524" s="16" t="s">
        <v>20</v>
      </c>
      <c r="E2524" s="16" t="s">
        <v>14</v>
      </c>
      <c r="F2524" s="16" t="s">
        <v>3180</v>
      </c>
      <c r="G2524" s="16" t="s">
        <v>8802</v>
      </c>
      <c r="H2524" s="19">
        <v>43570.816747685189</v>
      </c>
      <c r="I2524" s="19">
        <v>43578.5</v>
      </c>
      <c r="J2524" s="20">
        <v>6.7404166666666665</v>
      </c>
    </row>
    <row r="2525" spans="1:10" x14ac:dyDescent="0.25">
      <c r="A2525" s="16" t="s">
        <v>11295</v>
      </c>
      <c r="B2525" s="16" t="s">
        <v>114</v>
      </c>
      <c r="C2525" s="16" t="s">
        <v>3163</v>
      </c>
      <c r="D2525" s="16" t="s">
        <v>19</v>
      </c>
      <c r="E2525" s="16" t="s">
        <v>14</v>
      </c>
      <c r="F2525" s="16" t="s">
        <v>3180</v>
      </c>
      <c r="G2525" s="16" t="s">
        <v>8802</v>
      </c>
      <c r="H2525" s="19">
        <v>43570.716898148145</v>
      </c>
      <c r="I2525" s="19">
        <v>43578.5</v>
      </c>
      <c r="J2525" s="20">
        <v>6.7404166666666665</v>
      </c>
    </row>
    <row r="2526" spans="1:10" x14ac:dyDescent="0.25">
      <c r="A2526" s="16" t="s">
        <v>11296</v>
      </c>
      <c r="B2526" s="16" t="s">
        <v>3619</v>
      </c>
      <c r="C2526" s="16" t="s">
        <v>3188</v>
      </c>
      <c r="D2526" s="16" t="s">
        <v>29</v>
      </c>
      <c r="E2526" s="16" t="s">
        <v>38</v>
      </c>
      <c r="F2526" s="16" t="s">
        <v>3182</v>
      </c>
      <c r="G2526" s="16" t="s">
        <v>8802</v>
      </c>
      <c r="H2526" s="19">
        <v>43570.818935185183</v>
      </c>
      <c r="I2526" s="19">
        <v>43578.5</v>
      </c>
      <c r="J2526" s="20">
        <v>6.7404166666666665</v>
      </c>
    </row>
    <row r="2527" spans="1:10" x14ac:dyDescent="0.25">
      <c r="A2527" s="16" t="s">
        <v>11297</v>
      </c>
      <c r="B2527" s="16" t="s">
        <v>581</v>
      </c>
      <c r="C2527" s="16" t="s">
        <v>3188</v>
      </c>
      <c r="D2527" s="16" t="s">
        <v>31</v>
      </c>
      <c r="E2527" s="16" t="s">
        <v>10</v>
      </c>
      <c r="F2527" s="16" t="s">
        <v>3182</v>
      </c>
      <c r="G2527" s="16" t="s">
        <v>8802</v>
      </c>
      <c r="H2527" s="19">
        <v>43570.575254629628</v>
      </c>
      <c r="I2527" s="19">
        <v>43578.5</v>
      </c>
      <c r="J2527" s="20">
        <v>6.7404166666666665</v>
      </c>
    </row>
    <row r="2528" spans="1:10" x14ac:dyDescent="0.25">
      <c r="A2528" s="16" t="s">
        <v>11298</v>
      </c>
      <c r="B2528" s="16" t="s">
        <v>906</v>
      </c>
      <c r="C2528" s="16" t="s">
        <v>3188</v>
      </c>
      <c r="D2528" s="16" t="s">
        <v>32</v>
      </c>
      <c r="E2528" s="16" t="s">
        <v>24</v>
      </c>
      <c r="F2528" s="16" t="s">
        <v>3183</v>
      </c>
      <c r="G2528" s="16" t="s">
        <v>8802</v>
      </c>
      <c r="H2528" s="19">
        <v>43570.822094907409</v>
      </c>
      <c r="I2528" s="19">
        <v>43578.5</v>
      </c>
      <c r="J2528" s="20">
        <v>6.7404166666666665</v>
      </c>
    </row>
    <row r="2529" spans="1:10" x14ac:dyDescent="0.25">
      <c r="A2529" s="16" t="s">
        <v>11299</v>
      </c>
      <c r="B2529" s="16" t="s">
        <v>198</v>
      </c>
      <c r="C2529" s="16" t="s">
        <v>3188</v>
      </c>
      <c r="D2529" s="16" t="s">
        <v>21</v>
      </c>
      <c r="E2529" s="16" t="s">
        <v>22</v>
      </c>
      <c r="F2529" s="16" t="s">
        <v>3182</v>
      </c>
      <c r="G2529" s="16" t="s">
        <v>8802</v>
      </c>
      <c r="H2529" s="19">
        <v>43570.720231481479</v>
      </c>
      <c r="I2529" s="19">
        <v>43578.5</v>
      </c>
      <c r="J2529" s="20">
        <v>6.7404166666666665</v>
      </c>
    </row>
    <row r="2530" spans="1:10" x14ac:dyDescent="0.25">
      <c r="A2530" s="16" t="s">
        <v>11300</v>
      </c>
      <c r="B2530" s="16" t="s">
        <v>3274</v>
      </c>
      <c r="C2530" s="16" t="s">
        <v>3188</v>
      </c>
      <c r="D2530" s="16" t="s">
        <v>29</v>
      </c>
      <c r="E2530" s="16" t="s">
        <v>38</v>
      </c>
      <c r="F2530" s="16" t="s">
        <v>3182</v>
      </c>
      <c r="G2530" s="16" t="s">
        <v>8802</v>
      </c>
      <c r="H2530" s="19">
        <v>43570.82298611111</v>
      </c>
      <c r="I2530" s="19">
        <v>43578.5</v>
      </c>
      <c r="J2530" s="20">
        <v>6.7404166666666665</v>
      </c>
    </row>
    <row r="2531" spans="1:10" x14ac:dyDescent="0.25">
      <c r="A2531" s="16" t="s">
        <v>11301</v>
      </c>
      <c r="B2531" s="16" t="s">
        <v>319</v>
      </c>
      <c r="C2531" s="16" t="s">
        <v>3188</v>
      </c>
      <c r="D2531" s="16" t="s">
        <v>21</v>
      </c>
      <c r="E2531" s="16" t="s">
        <v>9</v>
      </c>
      <c r="F2531" s="16" t="s">
        <v>3184</v>
      </c>
      <c r="G2531" s="16" t="s">
        <v>8802</v>
      </c>
      <c r="H2531" s="19">
        <v>43570.505682870367</v>
      </c>
      <c r="I2531" s="19">
        <v>43578.5</v>
      </c>
      <c r="J2531" s="20">
        <v>6.7404166666666665</v>
      </c>
    </row>
    <row r="2532" spans="1:10" x14ac:dyDescent="0.25">
      <c r="A2532" s="16" t="s">
        <v>11302</v>
      </c>
      <c r="B2532" s="16" t="s">
        <v>3810</v>
      </c>
      <c r="C2532" s="16" t="s">
        <v>3188</v>
      </c>
      <c r="D2532" s="16" t="s">
        <v>42</v>
      </c>
      <c r="E2532" s="16" t="s">
        <v>38</v>
      </c>
      <c r="F2532" s="16" t="s">
        <v>3182</v>
      </c>
      <c r="G2532" s="16" t="s">
        <v>8802</v>
      </c>
      <c r="H2532" s="19">
        <v>43570.823506944442</v>
      </c>
      <c r="I2532" s="19">
        <v>43578.5</v>
      </c>
      <c r="J2532" s="20">
        <v>6.7404166666666665</v>
      </c>
    </row>
    <row r="2533" spans="1:10" x14ac:dyDescent="0.25">
      <c r="A2533" s="16" t="s">
        <v>11303</v>
      </c>
      <c r="B2533" s="16" t="s">
        <v>775</v>
      </c>
      <c r="C2533" s="16" t="s">
        <v>3188</v>
      </c>
      <c r="D2533" s="16" t="s">
        <v>31</v>
      </c>
      <c r="E2533" s="16" t="s">
        <v>14</v>
      </c>
      <c r="F2533" s="16" t="s">
        <v>3180</v>
      </c>
      <c r="G2533" s="16" t="s">
        <v>8802</v>
      </c>
      <c r="H2533" s="19">
        <v>43571.298483796294</v>
      </c>
      <c r="I2533" s="19">
        <v>43578.5</v>
      </c>
      <c r="J2533" s="20">
        <v>6.7404166666666665</v>
      </c>
    </row>
    <row r="2534" spans="1:10" x14ac:dyDescent="0.25">
      <c r="A2534" s="16" t="s">
        <v>11304</v>
      </c>
      <c r="B2534" s="16" t="s">
        <v>322</v>
      </c>
      <c r="C2534" s="16" t="s">
        <v>3188</v>
      </c>
      <c r="D2534" s="16" t="s">
        <v>31</v>
      </c>
      <c r="E2534" s="16" t="s">
        <v>13</v>
      </c>
      <c r="F2534" s="16" t="s">
        <v>3181</v>
      </c>
      <c r="G2534" s="16" t="s">
        <v>8802</v>
      </c>
      <c r="H2534" s="19">
        <v>43570.82744212963</v>
      </c>
      <c r="I2534" s="19">
        <v>43578.5</v>
      </c>
      <c r="J2534" s="20">
        <v>6.7404166666666665</v>
      </c>
    </row>
    <row r="2535" spans="1:10" x14ac:dyDescent="0.25">
      <c r="A2535" s="16" t="s">
        <v>11305</v>
      </c>
      <c r="B2535" s="16" t="s">
        <v>233</v>
      </c>
      <c r="C2535" s="16" t="s">
        <v>3163</v>
      </c>
      <c r="D2535" s="16" t="s">
        <v>31</v>
      </c>
      <c r="E2535" s="16" t="s">
        <v>10</v>
      </c>
      <c r="F2535" s="16" t="s">
        <v>3182</v>
      </c>
      <c r="G2535" s="16" t="s">
        <v>8802</v>
      </c>
      <c r="H2535" s="19">
        <v>43570.727835648147</v>
      </c>
      <c r="I2535" s="19">
        <v>43578.5</v>
      </c>
      <c r="J2535" s="20">
        <v>6.7404166666666665</v>
      </c>
    </row>
    <row r="2536" spans="1:10" x14ac:dyDescent="0.25">
      <c r="A2536" s="16" t="s">
        <v>11306</v>
      </c>
      <c r="B2536" s="16" t="s">
        <v>3812</v>
      </c>
      <c r="C2536" s="16" t="s">
        <v>3188</v>
      </c>
      <c r="D2536" s="16" t="s">
        <v>26</v>
      </c>
      <c r="E2536" s="16" t="s">
        <v>23</v>
      </c>
      <c r="F2536" s="16" t="s">
        <v>3183</v>
      </c>
      <c r="G2536" s="16" t="s">
        <v>8802</v>
      </c>
      <c r="H2536" s="19">
        <v>43570.828946759262</v>
      </c>
      <c r="I2536" s="19">
        <v>43578.5</v>
      </c>
      <c r="J2536" s="20">
        <v>6.7404166666666665</v>
      </c>
    </row>
    <row r="2537" spans="1:10" x14ac:dyDescent="0.25">
      <c r="A2537" s="16" t="s">
        <v>11307</v>
      </c>
      <c r="B2537" s="16" t="s">
        <v>186</v>
      </c>
      <c r="C2537" s="16" t="s">
        <v>3163</v>
      </c>
      <c r="D2537" s="16" t="s">
        <v>21</v>
      </c>
      <c r="E2537" s="16" t="s">
        <v>27</v>
      </c>
      <c r="F2537" s="16" t="s">
        <v>3182</v>
      </c>
      <c r="G2537" s="16" t="s">
        <v>8802</v>
      </c>
      <c r="H2537" s="19">
        <v>43570.732719907406</v>
      </c>
      <c r="I2537" s="19">
        <v>43578.5</v>
      </c>
      <c r="J2537" s="20">
        <v>6.7404166666666665</v>
      </c>
    </row>
    <row r="2538" spans="1:10" x14ac:dyDescent="0.25">
      <c r="A2538" s="16" t="s">
        <v>11308</v>
      </c>
      <c r="B2538" s="16" t="s">
        <v>3196</v>
      </c>
      <c r="C2538" s="16" t="s">
        <v>3188</v>
      </c>
      <c r="D2538" s="16" t="s">
        <v>36</v>
      </c>
      <c r="E2538" s="16" t="s">
        <v>38</v>
      </c>
      <c r="F2538" s="16" t="s">
        <v>3182</v>
      </c>
      <c r="G2538" s="16" t="s">
        <v>8802</v>
      </c>
      <c r="H2538" s="19">
        <v>43570.828993055555</v>
      </c>
      <c r="I2538" s="19">
        <v>43578.5</v>
      </c>
      <c r="J2538" s="20">
        <v>6.7404166666666665</v>
      </c>
    </row>
    <row r="2539" spans="1:10" x14ac:dyDescent="0.25">
      <c r="A2539" s="16" t="s">
        <v>11309</v>
      </c>
      <c r="B2539" s="16" t="s">
        <v>3433</v>
      </c>
      <c r="C2539" s="16" t="s">
        <v>3188</v>
      </c>
      <c r="D2539" s="16" t="s">
        <v>31</v>
      </c>
      <c r="E2539" s="16" t="s">
        <v>23</v>
      </c>
      <c r="F2539" s="16" t="s">
        <v>3183</v>
      </c>
      <c r="G2539" s="16" t="s">
        <v>8802</v>
      </c>
      <c r="H2539" s="19">
        <v>43571.298773148148</v>
      </c>
      <c r="I2539" s="19">
        <v>43578.5</v>
      </c>
      <c r="J2539" s="20">
        <v>6.7404166666666665</v>
      </c>
    </row>
    <row r="2540" spans="1:10" x14ac:dyDescent="0.25">
      <c r="A2540" s="16" t="s">
        <v>11310</v>
      </c>
      <c r="B2540" s="16" t="s">
        <v>191</v>
      </c>
      <c r="C2540" s="16" t="s">
        <v>3188</v>
      </c>
      <c r="D2540" s="16" t="s">
        <v>11</v>
      </c>
      <c r="E2540" s="16" t="s">
        <v>27</v>
      </c>
      <c r="F2540" s="16" t="s">
        <v>3182</v>
      </c>
      <c r="G2540" s="16" t="s">
        <v>8802</v>
      </c>
      <c r="H2540" s="19">
        <v>43570.829155092593</v>
      </c>
      <c r="I2540" s="19">
        <v>43578.5</v>
      </c>
      <c r="J2540" s="20">
        <v>6.7404166666666665</v>
      </c>
    </row>
    <row r="2541" spans="1:10" x14ac:dyDescent="0.25">
      <c r="A2541" s="16" t="s">
        <v>11311</v>
      </c>
      <c r="B2541" s="16" t="s">
        <v>778</v>
      </c>
      <c r="C2541" s="16" t="s">
        <v>3188</v>
      </c>
      <c r="D2541" s="16" t="s">
        <v>31</v>
      </c>
      <c r="E2541" s="16" t="s">
        <v>14</v>
      </c>
      <c r="F2541" s="16" t="s">
        <v>3180</v>
      </c>
      <c r="G2541" s="16" t="s">
        <v>8802</v>
      </c>
      <c r="H2541" s="19">
        <v>43571.298854166664</v>
      </c>
      <c r="I2541" s="19">
        <v>43578.5</v>
      </c>
      <c r="J2541" s="20">
        <v>6.7404166666666665</v>
      </c>
    </row>
    <row r="2542" spans="1:10" x14ac:dyDescent="0.25">
      <c r="A2542" s="16" t="s">
        <v>11312</v>
      </c>
      <c r="B2542" s="16" t="s">
        <v>277</v>
      </c>
      <c r="C2542" s="16" t="s">
        <v>3188</v>
      </c>
      <c r="D2542" s="16" t="s">
        <v>19</v>
      </c>
      <c r="E2542" s="16" t="s">
        <v>14</v>
      </c>
      <c r="F2542" s="16" t="s">
        <v>3180</v>
      </c>
      <c r="G2542" s="16" t="s">
        <v>8802</v>
      </c>
      <c r="H2542" s="19">
        <v>43570.832395833335</v>
      </c>
      <c r="I2542" s="19">
        <v>43578.5</v>
      </c>
      <c r="J2542" s="20">
        <v>6.7404166666666665</v>
      </c>
    </row>
    <row r="2543" spans="1:10" x14ac:dyDescent="0.25">
      <c r="A2543" s="16" t="s">
        <v>11313</v>
      </c>
      <c r="B2543" s="16" t="s">
        <v>272</v>
      </c>
      <c r="C2543" s="16" t="s">
        <v>3188</v>
      </c>
      <c r="D2543" s="16" t="s">
        <v>31</v>
      </c>
      <c r="E2543" s="16" t="s">
        <v>10</v>
      </c>
      <c r="F2543" s="16" t="s">
        <v>3182</v>
      </c>
      <c r="G2543" s="16" t="s">
        <v>8802</v>
      </c>
      <c r="H2543" s="19">
        <v>43570.745162037034</v>
      </c>
      <c r="I2543" s="19">
        <v>43578.5</v>
      </c>
      <c r="J2543" s="20">
        <v>6.7404166666666665</v>
      </c>
    </row>
    <row r="2544" spans="1:10" x14ac:dyDescent="0.25">
      <c r="A2544" s="16" t="s">
        <v>11314</v>
      </c>
      <c r="B2544" s="16" t="s">
        <v>3723</v>
      </c>
      <c r="C2544" s="16" t="s">
        <v>3163</v>
      </c>
      <c r="D2544" s="16" t="s">
        <v>19</v>
      </c>
      <c r="E2544" s="16" t="s">
        <v>23</v>
      </c>
      <c r="F2544" s="16" t="s">
        <v>3183</v>
      </c>
      <c r="G2544" s="16" t="s">
        <v>8802</v>
      </c>
      <c r="H2544" s="19">
        <v>43570.835625</v>
      </c>
      <c r="I2544" s="19">
        <v>43578.5</v>
      </c>
      <c r="J2544" s="20">
        <v>6.7404166666666665</v>
      </c>
    </row>
    <row r="2545" spans="1:10" x14ac:dyDescent="0.25">
      <c r="A2545" s="16" t="s">
        <v>11315</v>
      </c>
      <c r="B2545" s="16" t="s">
        <v>297</v>
      </c>
      <c r="C2545" s="16" t="s">
        <v>3188</v>
      </c>
      <c r="D2545" s="16" t="s">
        <v>32</v>
      </c>
      <c r="E2545" s="16" t="s">
        <v>14</v>
      </c>
      <c r="F2545" s="16" t="s">
        <v>3180</v>
      </c>
      <c r="G2545" s="16" t="s">
        <v>8802</v>
      </c>
      <c r="H2545" s="19">
        <v>43571.299178240741</v>
      </c>
      <c r="I2545" s="19">
        <v>43578.5</v>
      </c>
      <c r="J2545" s="20">
        <v>6.7404166666666665</v>
      </c>
    </row>
    <row r="2546" spans="1:10" x14ac:dyDescent="0.25">
      <c r="A2546" s="16" t="s">
        <v>11316</v>
      </c>
      <c r="B2546" s="16" t="s">
        <v>465</v>
      </c>
      <c r="C2546" s="16" t="s">
        <v>3188</v>
      </c>
      <c r="D2546" s="16" t="s">
        <v>42</v>
      </c>
      <c r="E2546" s="16" t="s">
        <v>17</v>
      </c>
      <c r="F2546" s="16" t="s">
        <v>3185</v>
      </c>
      <c r="G2546" s="16" t="s">
        <v>8802</v>
      </c>
      <c r="H2546" s="19">
        <v>43571.311655092592</v>
      </c>
      <c r="I2546" s="19">
        <v>43578.5</v>
      </c>
      <c r="J2546" s="20">
        <v>6.7404166666666665</v>
      </c>
    </row>
    <row r="2547" spans="1:10" x14ac:dyDescent="0.25">
      <c r="A2547" s="16" t="s">
        <v>11317</v>
      </c>
      <c r="B2547" s="16" t="s">
        <v>56</v>
      </c>
      <c r="C2547" s="16" t="s">
        <v>3188</v>
      </c>
      <c r="D2547" s="16" t="s">
        <v>31</v>
      </c>
      <c r="E2547" s="16" t="s">
        <v>8</v>
      </c>
      <c r="F2547" s="16" t="s">
        <v>3180</v>
      </c>
      <c r="G2547" s="16" t="s">
        <v>8802</v>
      </c>
      <c r="H2547" s="19">
        <v>43570.746064814812</v>
      </c>
      <c r="I2547" s="19">
        <v>43578.5</v>
      </c>
      <c r="J2547" s="20">
        <v>6.7404166666666665</v>
      </c>
    </row>
    <row r="2548" spans="1:10" x14ac:dyDescent="0.25">
      <c r="A2548" s="16" t="s">
        <v>11318</v>
      </c>
      <c r="B2548" s="16" t="s">
        <v>3212</v>
      </c>
      <c r="C2548" s="16" t="s">
        <v>3188</v>
      </c>
      <c r="D2548" s="16" t="s">
        <v>42</v>
      </c>
      <c r="E2548" s="16" t="s">
        <v>40</v>
      </c>
      <c r="F2548" s="16" t="s">
        <v>3180</v>
      </c>
      <c r="G2548" s="16" t="s">
        <v>8802</v>
      </c>
      <c r="H2548" s="19">
        <v>43570.840960648151</v>
      </c>
      <c r="I2548" s="19">
        <v>43578.5</v>
      </c>
      <c r="J2548" s="20">
        <v>6.7404166666666665</v>
      </c>
    </row>
    <row r="2549" spans="1:10" x14ac:dyDescent="0.25">
      <c r="A2549" s="16" t="s">
        <v>11319</v>
      </c>
      <c r="B2549" s="16" t="s">
        <v>905</v>
      </c>
      <c r="C2549" s="16" t="s">
        <v>3188</v>
      </c>
      <c r="D2549" s="16" t="s">
        <v>26</v>
      </c>
      <c r="E2549" s="16" t="s">
        <v>24</v>
      </c>
      <c r="F2549" s="16" t="s">
        <v>3183</v>
      </c>
      <c r="G2549" s="16" t="s">
        <v>8802</v>
      </c>
      <c r="H2549" s="19">
        <v>43570.521574074075</v>
      </c>
      <c r="I2549" s="19">
        <v>43578.5</v>
      </c>
      <c r="J2549" s="20">
        <v>6.7404166666666665</v>
      </c>
    </row>
    <row r="2550" spans="1:10" x14ac:dyDescent="0.25">
      <c r="A2550" s="16" t="s">
        <v>11320</v>
      </c>
      <c r="B2550" s="16" t="s">
        <v>338</v>
      </c>
      <c r="C2550" s="16" t="s">
        <v>3188</v>
      </c>
      <c r="D2550" s="16" t="s">
        <v>32</v>
      </c>
      <c r="E2550" s="16" t="s">
        <v>13</v>
      </c>
      <c r="F2550" s="16" t="s">
        <v>3181</v>
      </c>
      <c r="G2550" s="16" t="s">
        <v>8802</v>
      </c>
      <c r="H2550" s="19">
        <v>43570.841284722221</v>
      </c>
      <c r="I2550" s="19">
        <v>43578.5</v>
      </c>
      <c r="J2550" s="20">
        <v>6.7404166666666665</v>
      </c>
    </row>
    <row r="2551" spans="1:10" x14ac:dyDescent="0.25">
      <c r="A2551" s="16" t="s">
        <v>11321</v>
      </c>
      <c r="B2551" s="16" t="s">
        <v>532</v>
      </c>
      <c r="C2551" s="16" t="s">
        <v>3188</v>
      </c>
      <c r="D2551" s="16" t="s">
        <v>21</v>
      </c>
      <c r="E2551" s="16" t="s">
        <v>10</v>
      </c>
      <c r="F2551" s="16" t="s">
        <v>3182</v>
      </c>
      <c r="G2551" s="16" t="s">
        <v>8802</v>
      </c>
      <c r="H2551" s="19">
        <v>43570.507118055553</v>
      </c>
      <c r="I2551" s="19">
        <v>43578.5</v>
      </c>
      <c r="J2551" s="20">
        <v>6.7404166666666665</v>
      </c>
    </row>
    <row r="2552" spans="1:10" x14ac:dyDescent="0.25">
      <c r="A2552" s="16" t="s">
        <v>11322</v>
      </c>
      <c r="B2552" s="16" t="s">
        <v>223</v>
      </c>
      <c r="C2552" s="16" t="s">
        <v>3188</v>
      </c>
      <c r="D2552" s="16" t="s">
        <v>31</v>
      </c>
      <c r="E2552" s="16" t="s">
        <v>9</v>
      </c>
      <c r="F2552" s="16" t="s">
        <v>3184</v>
      </c>
      <c r="G2552" s="16" t="s">
        <v>8802</v>
      </c>
      <c r="H2552" s="19">
        <v>43570.843194444446</v>
      </c>
      <c r="I2552" s="19">
        <v>43578.5</v>
      </c>
      <c r="J2552" s="20">
        <v>6.7404166666666665</v>
      </c>
    </row>
    <row r="2553" spans="1:10" x14ac:dyDescent="0.25">
      <c r="A2553" s="16" t="s">
        <v>11323</v>
      </c>
      <c r="B2553" s="16" t="s">
        <v>651</v>
      </c>
      <c r="C2553" s="16" t="s">
        <v>3188</v>
      </c>
      <c r="D2553" s="16" t="s">
        <v>31</v>
      </c>
      <c r="E2553" s="16" t="s">
        <v>27</v>
      </c>
      <c r="F2553" s="16" t="s">
        <v>3182</v>
      </c>
      <c r="G2553" s="16" t="s">
        <v>8802</v>
      </c>
      <c r="H2553" s="19">
        <v>43571.300185185188</v>
      </c>
      <c r="I2553" s="19">
        <v>43578.5</v>
      </c>
      <c r="J2553" s="20">
        <v>6.7404166666666665</v>
      </c>
    </row>
    <row r="2554" spans="1:10" x14ac:dyDescent="0.25">
      <c r="A2554" s="16" t="s">
        <v>11324</v>
      </c>
      <c r="B2554" s="16" t="s">
        <v>3817</v>
      </c>
      <c r="C2554" s="16" t="s">
        <v>3188</v>
      </c>
      <c r="D2554" s="16" t="s">
        <v>31</v>
      </c>
      <c r="E2554" s="16" t="s">
        <v>38</v>
      </c>
      <c r="F2554" s="16" t="s">
        <v>3182</v>
      </c>
      <c r="G2554" s="16" t="s">
        <v>8802</v>
      </c>
      <c r="H2554" s="19">
        <v>43570.84574074074</v>
      </c>
      <c r="I2554" s="19">
        <v>43578.5</v>
      </c>
      <c r="J2554" s="20">
        <v>6.7404166666666665</v>
      </c>
    </row>
    <row r="2555" spans="1:10" x14ac:dyDescent="0.25">
      <c r="A2555" s="16" t="s">
        <v>11325</v>
      </c>
      <c r="B2555" s="16" t="s">
        <v>114</v>
      </c>
      <c r="C2555" s="16" t="s">
        <v>3188</v>
      </c>
      <c r="D2555" s="16" t="s">
        <v>31</v>
      </c>
      <c r="E2555" s="16" t="s">
        <v>14</v>
      </c>
      <c r="F2555" s="16" t="s">
        <v>3180</v>
      </c>
      <c r="G2555" s="16" t="s">
        <v>8802</v>
      </c>
      <c r="H2555" s="19">
        <v>43570.5075</v>
      </c>
      <c r="I2555" s="19">
        <v>43578.5</v>
      </c>
      <c r="J2555" s="20">
        <v>6.7404166666666665</v>
      </c>
    </row>
    <row r="2556" spans="1:10" x14ac:dyDescent="0.25">
      <c r="A2556" s="16" t="s">
        <v>11326</v>
      </c>
      <c r="B2556" s="16" t="s">
        <v>197</v>
      </c>
      <c r="C2556" s="16" t="s">
        <v>3188</v>
      </c>
      <c r="D2556" s="16" t="s">
        <v>19</v>
      </c>
      <c r="E2556" s="16" t="s">
        <v>10</v>
      </c>
      <c r="F2556" s="16" t="s">
        <v>3182</v>
      </c>
      <c r="G2556" s="16" t="s">
        <v>8802</v>
      </c>
      <c r="H2556" s="19">
        <v>43570.641967592594</v>
      </c>
      <c r="I2556" s="19">
        <v>43578.5</v>
      </c>
      <c r="J2556" s="20">
        <v>6.7404166666666665</v>
      </c>
    </row>
    <row r="2557" spans="1:10" x14ac:dyDescent="0.25">
      <c r="A2557" s="16" t="s">
        <v>11327</v>
      </c>
      <c r="B2557" s="16" t="s">
        <v>105</v>
      </c>
      <c r="C2557" s="16" t="s">
        <v>3188</v>
      </c>
      <c r="D2557" s="16" t="s">
        <v>26</v>
      </c>
      <c r="E2557" s="16" t="s">
        <v>27</v>
      </c>
      <c r="F2557" s="16" t="s">
        <v>3182</v>
      </c>
      <c r="G2557" s="16" t="s">
        <v>8802</v>
      </c>
      <c r="H2557" s="19">
        <v>43570.757106481484</v>
      </c>
      <c r="I2557" s="19">
        <v>43578.5</v>
      </c>
      <c r="J2557" s="20">
        <v>6.7404166666666665</v>
      </c>
    </row>
    <row r="2558" spans="1:10" x14ac:dyDescent="0.25">
      <c r="A2558" s="16" t="s">
        <v>11328</v>
      </c>
      <c r="B2558" s="16" t="s">
        <v>3454</v>
      </c>
      <c r="C2558" s="16" t="s">
        <v>3188</v>
      </c>
      <c r="D2558" s="16" t="s">
        <v>42</v>
      </c>
      <c r="E2558" s="16" t="s">
        <v>38</v>
      </c>
      <c r="F2558" s="16" t="s">
        <v>3182</v>
      </c>
      <c r="G2558" s="16" t="s">
        <v>8802</v>
      </c>
      <c r="H2558" s="19">
        <v>43570.507800925923</v>
      </c>
      <c r="I2558" s="19">
        <v>43578.5</v>
      </c>
      <c r="J2558" s="20">
        <v>6.7404166666666665</v>
      </c>
    </row>
    <row r="2559" spans="1:10" x14ac:dyDescent="0.25">
      <c r="A2559" s="16" t="s">
        <v>11329</v>
      </c>
      <c r="B2559" s="16" t="s">
        <v>400</v>
      </c>
      <c r="C2559" s="16" t="s">
        <v>3163</v>
      </c>
      <c r="D2559" s="16" t="s">
        <v>31</v>
      </c>
      <c r="E2559" s="16" t="s">
        <v>8</v>
      </c>
      <c r="F2559" s="16" t="s">
        <v>3180</v>
      </c>
      <c r="G2559" s="16" t="s">
        <v>8802</v>
      </c>
      <c r="H2559" s="19">
        <v>43570.847569444442</v>
      </c>
      <c r="I2559" s="19">
        <v>43578.5</v>
      </c>
      <c r="J2559" s="20">
        <v>6.7404166666666665</v>
      </c>
    </row>
    <row r="2560" spans="1:10" x14ac:dyDescent="0.25">
      <c r="A2560" s="16" t="s">
        <v>11330</v>
      </c>
      <c r="B2560" s="16" t="s">
        <v>136</v>
      </c>
      <c r="C2560" s="16" t="s">
        <v>3188</v>
      </c>
      <c r="D2560" s="16" t="s">
        <v>21</v>
      </c>
      <c r="E2560" s="16" t="s">
        <v>14</v>
      </c>
      <c r="F2560" s="16" t="s">
        <v>3180</v>
      </c>
      <c r="G2560" s="16" t="s">
        <v>8802</v>
      </c>
      <c r="H2560" s="19">
        <v>43570.763680555552</v>
      </c>
      <c r="I2560" s="19">
        <v>43578.5</v>
      </c>
      <c r="J2560" s="20">
        <v>6.7404166666666665</v>
      </c>
    </row>
    <row r="2561" spans="1:10" x14ac:dyDescent="0.25">
      <c r="A2561" s="16" t="s">
        <v>11331</v>
      </c>
      <c r="B2561" s="16" t="s">
        <v>123</v>
      </c>
      <c r="C2561" s="16" t="s">
        <v>3188</v>
      </c>
      <c r="D2561" s="16" t="s">
        <v>21</v>
      </c>
      <c r="E2561" s="16" t="s">
        <v>10</v>
      </c>
      <c r="F2561" s="16" t="s">
        <v>3182</v>
      </c>
      <c r="G2561" s="16" t="s">
        <v>8802</v>
      </c>
      <c r="H2561" s="19">
        <v>43570.849270833336</v>
      </c>
      <c r="I2561" s="19">
        <v>43578.5</v>
      </c>
      <c r="J2561" s="20">
        <v>6.7404166666666665</v>
      </c>
    </row>
    <row r="2562" spans="1:10" x14ac:dyDescent="0.25">
      <c r="A2562" s="16" t="s">
        <v>11332</v>
      </c>
      <c r="B2562" s="16" t="s">
        <v>250</v>
      </c>
      <c r="C2562" s="16" t="s">
        <v>3188</v>
      </c>
      <c r="D2562" s="16" t="s">
        <v>21</v>
      </c>
      <c r="E2562" s="16" t="s">
        <v>10</v>
      </c>
      <c r="F2562" s="16" t="s">
        <v>3182</v>
      </c>
      <c r="G2562" s="16" t="s">
        <v>8802</v>
      </c>
      <c r="H2562" s="19">
        <v>43570.592013888891</v>
      </c>
      <c r="I2562" s="19">
        <v>43578.5</v>
      </c>
      <c r="J2562" s="20">
        <v>6.7404166666666665</v>
      </c>
    </row>
    <row r="2563" spans="1:10" x14ac:dyDescent="0.25">
      <c r="A2563" s="16" t="s">
        <v>11333</v>
      </c>
      <c r="B2563" s="16" t="s">
        <v>364</v>
      </c>
      <c r="C2563" s="16" t="s">
        <v>3188</v>
      </c>
      <c r="D2563" s="16" t="s">
        <v>21</v>
      </c>
      <c r="E2563" s="16" t="s">
        <v>14</v>
      </c>
      <c r="F2563" s="16" t="s">
        <v>3180</v>
      </c>
      <c r="G2563" s="16" t="s">
        <v>8802</v>
      </c>
      <c r="H2563" s="19">
        <v>43570.851585648146</v>
      </c>
      <c r="I2563" s="19">
        <v>43578.5</v>
      </c>
      <c r="J2563" s="20">
        <v>6.7404166666666665</v>
      </c>
    </row>
    <row r="2564" spans="1:10" x14ac:dyDescent="0.25">
      <c r="A2564" s="16" t="s">
        <v>11334</v>
      </c>
      <c r="B2564" s="16" t="s">
        <v>163</v>
      </c>
      <c r="C2564" s="16" t="s">
        <v>3163</v>
      </c>
      <c r="D2564" s="16" t="s">
        <v>32</v>
      </c>
      <c r="E2564" s="16" t="s">
        <v>14</v>
      </c>
      <c r="F2564" s="16" t="s">
        <v>3180</v>
      </c>
      <c r="G2564" s="16" t="s">
        <v>8802</v>
      </c>
      <c r="H2564" s="19">
        <v>43570.768888888888</v>
      </c>
      <c r="I2564" s="19">
        <v>43578.5</v>
      </c>
      <c r="J2564" s="20">
        <v>6.7404166666666665</v>
      </c>
    </row>
    <row r="2565" spans="1:10" x14ac:dyDescent="0.25">
      <c r="A2565" s="16" t="s">
        <v>11335</v>
      </c>
      <c r="B2565" s="16" t="s">
        <v>373</v>
      </c>
      <c r="C2565" s="16" t="s">
        <v>3188</v>
      </c>
      <c r="D2565" s="16" t="s">
        <v>20</v>
      </c>
      <c r="E2565" s="16" t="s">
        <v>14</v>
      </c>
      <c r="F2565" s="16" t="s">
        <v>3180</v>
      </c>
      <c r="G2565" s="16" t="s">
        <v>8802</v>
      </c>
      <c r="H2565" s="19">
        <v>43570.854270833333</v>
      </c>
      <c r="I2565" s="19">
        <v>43578.5</v>
      </c>
      <c r="J2565" s="20">
        <v>6.7404166666666665</v>
      </c>
    </row>
    <row r="2566" spans="1:10" x14ac:dyDescent="0.25">
      <c r="A2566" s="16" t="s">
        <v>11336</v>
      </c>
      <c r="B2566" s="16" t="s">
        <v>520</v>
      </c>
      <c r="C2566" s="16" t="s">
        <v>3188</v>
      </c>
      <c r="D2566" s="16" t="s">
        <v>16</v>
      </c>
      <c r="E2566" s="16" t="s">
        <v>24</v>
      </c>
      <c r="F2566" s="16" t="s">
        <v>3183</v>
      </c>
      <c r="G2566" s="16" t="s">
        <v>8802</v>
      </c>
      <c r="H2566" s="19">
        <v>43570.769988425927</v>
      </c>
      <c r="I2566" s="19">
        <v>43578.5</v>
      </c>
      <c r="J2566" s="20">
        <v>6.7404166666666665</v>
      </c>
    </row>
    <row r="2567" spans="1:10" x14ac:dyDescent="0.25">
      <c r="A2567" s="16" t="s">
        <v>11337</v>
      </c>
      <c r="B2567" s="16" t="s">
        <v>211</v>
      </c>
      <c r="C2567" s="16" t="s">
        <v>3163</v>
      </c>
      <c r="D2567" s="16" t="s">
        <v>42</v>
      </c>
      <c r="E2567" s="16" t="s">
        <v>34</v>
      </c>
      <c r="F2567" s="16" t="s">
        <v>3185</v>
      </c>
      <c r="G2567" s="16" t="s">
        <v>8802</v>
      </c>
      <c r="H2567" s="19">
        <v>43570.854456018518</v>
      </c>
      <c r="I2567" s="19">
        <v>43578.5</v>
      </c>
      <c r="J2567" s="20">
        <v>6.7404166666666665</v>
      </c>
    </row>
    <row r="2568" spans="1:10" x14ac:dyDescent="0.25">
      <c r="A2568" s="16" t="s">
        <v>11338</v>
      </c>
      <c r="B2568" s="16" t="s">
        <v>682</v>
      </c>
      <c r="C2568" s="16" t="s">
        <v>3188</v>
      </c>
      <c r="D2568" s="16" t="s">
        <v>31</v>
      </c>
      <c r="E2568" s="16" t="s">
        <v>8</v>
      </c>
      <c r="F2568" s="16" t="s">
        <v>3180</v>
      </c>
      <c r="G2568" s="16" t="s">
        <v>8802</v>
      </c>
      <c r="H2568" s="19">
        <v>43570.64230324074</v>
      </c>
      <c r="I2568" s="19">
        <v>43578.5</v>
      </c>
      <c r="J2568" s="20">
        <v>6.7404166666666665</v>
      </c>
    </row>
    <row r="2569" spans="1:10" x14ac:dyDescent="0.25">
      <c r="A2569" s="16" t="s">
        <v>11339</v>
      </c>
      <c r="B2569" s="16" t="s">
        <v>3819</v>
      </c>
      <c r="C2569" s="16" t="s">
        <v>3188</v>
      </c>
      <c r="D2569" s="16" t="s">
        <v>36</v>
      </c>
      <c r="E2569" s="16" t="s">
        <v>23</v>
      </c>
      <c r="F2569" s="16" t="s">
        <v>3183</v>
      </c>
      <c r="G2569" s="16" t="s">
        <v>8802</v>
      </c>
      <c r="H2569" s="19">
        <v>43570.854756944442</v>
      </c>
      <c r="I2569" s="19">
        <v>43578.5</v>
      </c>
      <c r="J2569" s="20">
        <v>6.7404166666666665</v>
      </c>
    </row>
    <row r="2570" spans="1:10" x14ac:dyDescent="0.25">
      <c r="A2570" s="16" t="s">
        <v>11340</v>
      </c>
      <c r="B2570" s="16" t="s">
        <v>507</v>
      </c>
      <c r="C2570" s="16" t="s">
        <v>3188</v>
      </c>
      <c r="D2570" s="16" t="s">
        <v>32</v>
      </c>
      <c r="E2570" s="16" t="s">
        <v>14</v>
      </c>
      <c r="F2570" s="16" t="s">
        <v>3180</v>
      </c>
      <c r="G2570" s="16" t="s">
        <v>8802</v>
      </c>
      <c r="H2570" s="19">
        <v>43571.292592592596</v>
      </c>
      <c r="I2570" s="19">
        <v>43578.5</v>
      </c>
      <c r="J2570" s="20">
        <v>6.7404166666666665</v>
      </c>
    </row>
    <row r="2571" spans="1:10" x14ac:dyDescent="0.25">
      <c r="A2571" s="16" t="s">
        <v>11341</v>
      </c>
      <c r="B2571" s="16" t="s">
        <v>270</v>
      </c>
      <c r="C2571" s="16" t="s">
        <v>3188</v>
      </c>
      <c r="D2571" s="16" t="s">
        <v>32</v>
      </c>
      <c r="E2571" s="16" t="s">
        <v>14</v>
      </c>
      <c r="F2571" s="16" t="s">
        <v>3180</v>
      </c>
      <c r="G2571" s="16" t="s">
        <v>8802</v>
      </c>
      <c r="H2571" s="19">
        <v>43571.077760416665</v>
      </c>
      <c r="I2571" s="19">
        <v>43578.5</v>
      </c>
      <c r="J2571" s="20">
        <v>6.7404166666666665</v>
      </c>
    </row>
    <row r="2572" spans="1:10" x14ac:dyDescent="0.25">
      <c r="A2572" s="16" t="s">
        <v>11342</v>
      </c>
      <c r="B2572" s="16" t="s">
        <v>467</v>
      </c>
      <c r="C2572" s="16" t="s">
        <v>3163</v>
      </c>
      <c r="D2572" s="16" t="s">
        <v>31</v>
      </c>
      <c r="E2572" s="16" t="s">
        <v>9</v>
      </c>
      <c r="F2572" s="16" t="s">
        <v>3184</v>
      </c>
      <c r="G2572" s="16" t="s">
        <v>8802</v>
      </c>
      <c r="H2572" s="19">
        <v>43570.665509259263</v>
      </c>
      <c r="I2572" s="19">
        <v>43578.5</v>
      </c>
      <c r="J2572" s="20">
        <v>6.7404166666666665</v>
      </c>
    </row>
    <row r="2573" spans="1:10" x14ac:dyDescent="0.25">
      <c r="A2573" s="16" t="s">
        <v>11343</v>
      </c>
      <c r="B2573" s="16" t="s">
        <v>3761</v>
      </c>
      <c r="C2573" s="16" t="s">
        <v>3188</v>
      </c>
      <c r="D2573" s="16" t="s">
        <v>42</v>
      </c>
      <c r="E2573" s="16" t="s">
        <v>38</v>
      </c>
      <c r="F2573" s="16" t="s">
        <v>3182</v>
      </c>
      <c r="G2573" s="16" t="s">
        <v>8802</v>
      </c>
      <c r="H2573" s="19">
        <v>43570.611111111109</v>
      </c>
      <c r="I2573" s="19">
        <v>43578.5</v>
      </c>
      <c r="J2573" s="20">
        <v>6.7404166666666665</v>
      </c>
    </row>
    <row r="2574" spans="1:10" x14ac:dyDescent="0.25">
      <c r="A2574" s="16" t="s">
        <v>11344</v>
      </c>
      <c r="B2574" s="16" t="s">
        <v>3284</v>
      </c>
      <c r="C2574" s="16" t="s">
        <v>3188</v>
      </c>
      <c r="D2574" s="16" t="s">
        <v>42</v>
      </c>
      <c r="E2574" s="16" t="s">
        <v>38</v>
      </c>
      <c r="F2574" s="16" t="s">
        <v>3182</v>
      </c>
      <c r="G2574" s="16" t="s">
        <v>8802</v>
      </c>
      <c r="H2574" s="19">
        <v>43571.293206018519</v>
      </c>
      <c r="I2574" s="19">
        <v>43578.5</v>
      </c>
      <c r="J2574" s="20">
        <v>6.7404166666666665</v>
      </c>
    </row>
    <row r="2575" spans="1:10" x14ac:dyDescent="0.25">
      <c r="A2575" s="16" t="s">
        <v>11345</v>
      </c>
      <c r="B2575" s="16" t="s">
        <v>695</v>
      </c>
      <c r="C2575" s="16" t="s">
        <v>3188</v>
      </c>
      <c r="D2575" s="16" t="s">
        <v>30</v>
      </c>
      <c r="E2575" s="16" t="s">
        <v>24</v>
      </c>
      <c r="F2575" s="16" t="s">
        <v>3183</v>
      </c>
      <c r="G2575" s="16" t="s">
        <v>8802</v>
      </c>
      <c r="H2575" s="19">
        <v>43570.501909722225</v>
      </c>
      <c r="I2575" s="19">
        <v>43578.5</v>
      </c>
      <c r="J2575" s="20">
        <v>6.7404166666666665</v>
      </c>
    </row>
    <row r="2576" spans="1:10" x14ac:dyDescent="0.25">
      <c r="A2576" s="16" t="s">
        <v>11346</v>
      </c>
      <c r="B2576" s="16" t="s">
        <v>540</v>
      </c>
      <c r="C2576" s="16" t="s">
        <v>3188</v>
      </c>
      <c r="D2576" s="16" t="s">
        <v>19</v>
      </c>
      <c r="E2576" s="16" t="s">
        <v>27</v>
      </c>
      <c r="F2576" s="16" t="s">
        <v>3182</v>
      </c>
      <c r="G2576" s="16" t="s">
        <v>8802</v>
      </c>
      <c r="H2576" s="19">
        <v>43570.673425925925</v>
      </c>
      <c r="I2576" s="19">
        <v>43578.5</v>
      </c>
      <c r="J2576" s="20">
        <v>6.7404166666666665</v>
      </c>
    </row>
    <row r="2577" spans="1:10" x14ac:dyDescent="0.25">
      <c r="A2577" s="16" t="s">
        <v>11347</v>
      </c>
      <c r="B2577" s="16" t="s">
        <v>202</v>
      </c>
      <c r="C2577" s="16" t="s">
        <v>3188</v>
      </c>
      <c r="D2577" s="16" t="s">
        <v>31</v>
      </c>
      <c r="E2577" s="16" t="s">
        <v>10</v>
      </c>
      <c r="F2577" s="16" t="s">
        <v>3182</v>
      </c>
      <c r="G2577" s="16" t="s">
        <v>8802</v>
      </c>
      <c r="H2577" s="19">
        <v>43570.859050925923</v>
      </c>
      <c r="I2577" s="19">
        <v>43578.5</v>
      </c>
      <c r="J2577" s="20">
        <v>6.7404166666666665</v>
      </c>
    </row>
    <row r="2578" spans="1:10" x14ac:dyDescent="0.25">
      <c r="A2578" s="16" t="s">
        <v>11348</v>
      </c>
      <c r="B2578" s="16" t="s">
        <v>118</v>
      </c>
      <c r="C2578" s="16" t="s">
        <v>3188</v>
      </c>
      <c r="D2578" s="16" t="s">
        <v>31</v>
      </c>
      <c r="E2578" s="16" t="s">
        <v>13</v>
      </c>
      <c r="F2578" s="16" t="s">
        <v>3181</v>
      </c>
      <c r="G2578" s="16" t="s">
        <v>8802</v>
      </c>
      <c r="H2578" s="19">
        <v>43571.293935185182</v>
      </c>
      <c r="I2578" s="19">
        <v>43578.5</v>
      </c>
      <c r="J2578" s="20">
        <v>6.7404166666666665</v>
      </c>
    </row>
    <row r="2579" spans="1:10" x14ac:dyDescent="0.25">
      <c r="A2579" s="16" t="s">
        <v>11349</v>
      </c>
      <c r="B2579" s="16" t="s">
        <v>737</v>
      </c>
      <c r="C2579" s="16" t="s">
        <v>3188</v>
      </c>
      <c r="D2579" s="16" t="s">
        <v>31</v>
      </c>
      <c r="E2579" s="16" t="s">
        <v>8</v>
      </c>
      <c r="F2579" s="16" t="s">
        <v>3180</v>
      </c>
      <c r="G2579" s="16" t="s">
        <v>8802</v>
      </c>
      <c r="H2579" s="19">
        <v>43570.502442129633</v>
      </c>
      <c r="I2579" s="19">
        <v>43578.5</v>
      </c>
      <c r="J2579" s="20">
        <v>6.7404166666666665</v>
      </c>
    </row>
    <row r="2580" spans="1:10" x14ac:dyDescent="0.25">
      <c r="A2580" s="16" t="s">
        <v>11350</v>
      </c>
      <c r="B2580" s="16" t="s">
        <v>754</v>
      </c>
      <c r="C2580" s="16" t="s">
        <v>3188</v>
      </c>
      <c r="D2580" s="16" t="s">
        <v>31</v>
      </c>
      <c r="E2580" s="16" t="s">
        <v>27</v>
      </c>
      <c r="F2580" s="16" t="s">
        <v>3182</v>
      </c>
      <c r="G2580" s="16" t="s">
        <v>8802</v>
      </c>
      <c r="H2580" s="19">
        <v>43571.294432870367</v>
      </c>
      <c r="I2580" s="19">
        <v>43578.5</v>
      </c>
      <c r="J2580" s="20">
        <v>6.7404166666666665</v>
      </c>
    </row>
    <row r="2581" spans="1:10" x14ac:dyDescent="0.25">
      <c r="A2581" s="16" t="s">
        <v>11351</v>
      </c>
      <c r="B2581" s="16" t="s">
        <v>514</v>
      </c>
      <c r="C2581" s="16" t="s">
        <v>3188</v>
      </c>
      <c r="D2581" s="16" t="s">
        <v>31</v>
      </c>
      <c r="E2581" s="16" t="s">
        <v>22</v>
      </c>
      <c r="F2581" s="16" t="s">
        <v>3182</v>
      </c>
      <c r="G2581" s="16" t="s">
        <v>8802</v>
      </c>
      <c r="H2581" s="19">
        <v>43570.865034722221</v>
      </c>
      <c r="I2581" s="19">
        <v>43578.5</v>
      </c>
      <c r="J2581" s="20">
        <v>6.7404166666666665</v>
      </c>
    </row>
    <row r="2582" spans="1:10" x14ac:dyDescent="0.25">
      <c r="A2582" s="16" t="s">
        <v>11352</v>
      </c>
      <c r="B2582" s="16" t="s">
        <v>313</v>
      </c>
      <c r="C2582" s="16" t="s">
        <v>3188</v>
      </c>
      <c r="D2582" s="16" t="s">
        <v>19</v>
      </c>
      <c r="E2582" s="16" t="s">
        <v>14</v>
      </c>
      <c r="F2582" s="16" t="s">
        <v>3180</v>
      </c>
      <c r="G2582" s="16" t="s">
        <v>8802</v>
      </c>
      <c r="H2582" s="19">
        <v>43570.686053240737</v>
      </c>
      <c r="I2582" s="19">
        <v>43578.5</v>
      </c>
      <c r="J2582" s="20">
        <v>6.7404166666666665</v>
      </c>
    </row>
    <row r="2583" spans="1:10" x14ac:dyDescent="0.25">
      <c r="A2583" s="16" t="s">
        <v>11353</v>
      </c>
      <c r="B2583" s="16" t="s">
        <v>99</v>
      </c>
      <c r="C2583" s="16" t="s">
        <v>3188</v>
      </c>
      <c r="D2583" s="16" t="s">
        <v>21</v>
      </c>
      <c r="E2583" s="16" t="s">
        <v>10</v>
      </c>
      <c r="F2583" s="16" t="s">
        <v>3182</v>
      </c>
      <c r="G2583" s="16" t="s">
        <v>8802</v>
      </c>
      <c r="H2583" s="19">
        <v>43570.866377314815</v>
      </c>
      <c r="I2583" s="19">
        <v>43578.5</v>
      </c>
      <c r="J2583" s="20">
        <v>6.7404166666666665</v>
      </c>
    </row>
    <row r="2584" spans="1:10" x14ac:dyDescent="0.25">
      <c r="A2584" s="16" t="s">
        <v>11354</v>
      </c>
      <c r="B2584" s="16" t="s">
        <v>396</v>
      </c>
      <c r="C2584" s="16" t="s">
        <v>3188</v>
      </c>
      <c r="D2584" s="16" t="s">
        <v>19</v>
      </c>
      <c r="E2584" s="16" t="s">
        <v>14</v>
      </c>
      <c r="F2584" s="16" t="s">
        <v>3180</v>
      </c>
      <c r="G2584" s="16" t="s">
        <v>8802</v>
      </c>
      <c r="H2584" s="19">
        <v>43570.698888888888</v>
      </c>
      <c r="I2584" s="19">
        <v>43578.5</v>
      </c>
      <c r="J2584" s="20">
        <v>6.7404166666666665</v>
      </c>
    </row>
    <row r="2585" spans="1:10" x14ac:dyDescent="0.25">
      <c r="A2585" s="16" t="s">
        <v>11355</v>
      </c>
      <c r="B2585" s="16" t="s">
        <v>230</v>
      </c>
      <c r="C2585" s="16" t="s">
        <v>3188</v>
      </c>
      <c r="D2585" s="16" t="s">
        <v>7</v>
      </c>
      <c r="E2585" s="16" t="s">
        <v>10</v>
      </c>
      <c r="F2585" s="16" t="s">
        <v>3182</v>
      </c>
      <c r="G2585" s="16" t="s">
        <v>8802</v>
      </c>
      <c r="H2585" s="19">
        <v>43570.870497685188</v>
      </c>
      <c r="I2585" s="19">
        <v>43578.5</v>
      </c>
      <c r="J2585" s="20">
        <v>6.7404166666666665</v>
      </c>
    </row>
    <row r="2586" spans="1:10" x14ac:dyDescent="0.25">
      <c r="A2586" s="16" t="s">
        <v>11356</v>
      </c>
      <c r="B2586" s="16" t="s">
        <v>565</v>
      </c>
      <c r="C2586" s="16" t="s">
        <v>3188</v>
      </c>
      <c r="D2586" s="16" t="s">
        <v>31</v>
      </c>
      <c r="E2586" s="16" t="s">
        <v>22</v>
      </c>
      <c r="F2586" s="16" t="s">
        <v>3182</v>
      </c>
      <c r="G2586" s="16" t="s">
        <v>8802</v>
      </c>
      <c r="H2586" s="19">
        <v>43571.295590277776</v>
      </c>
      <c r="I2586" s="19">
        <v>43578.5</v>
      </c>
      <c r="J2586" s="20">
        <v>6.7404166666666665</v>
      </c>
    </row>
    <row r="2587" spans="1:10" x14ac:dyDescent="0.25">
      <c r="A2587" s="16" t="s">
        <v>11357</v>
      </c>
      <c r="B2587" s="16" t="s">
        <v>334</v>
      </c>
      <c r="C2587" s="16" t="s">
        <v>3163</v>
      </c>
      <c r="D2587" s="16" t="s">
        <v>29</v>
      </c>
      <c r="E2587" s="16" t="s">
        <v>35</v>
      </c>
      <c r="F2587" s="16" t="s">
        <v>3183</v>
      </c>
      <c r="G2587" s="16" t="s">
        <v>8802</v>
      </c>
      <c r="H2587" s="19">
        <v>43570.871712962966</v>
      </c>
      <c r="I2587" s="19">
        <v>43578.5</v>
      </c>
      <c r="J2587" s="20">
        <v>6.7404166666666665</v>
      </c>
    </row>
    <row r="2588" spans="1:10" x14ac:dyDescent="0.25">
      <c r="A2588" s="16" t="s">
        <v>11358</v>
      </c>
      <c r="B2588" s="16" t="s">
        <v>751</v>
      </c>
      <c r="C2588" s="16" t="s">
        <v>3188</v>
      </c>
      <c r="D2588" s="16" t="s">
        <v>31</v>
      </c>
      <c r="E2588" s="16" t="s">
        <v>27</v>
      </c>
      <c r="F2588" s="16" t="s">
        <v>3182</v>
      </c>
      <c r="G2588" s="16" t="s">
        <v>8802</v>
      </c>
      <c r="H2588" s="19">
        <v>43570.701458333337</v>
      </c>
      <c r="I2588" s="19">
        <v>43578.5</v>
      </c>
      <c r="J2588" s="20">
        <v>6.7404166666666665</v>
      </c>
    </row>
    <row r="2589" spans="1:10" x14ac:dyDescent="0.25">
      <c r="A2589" s="16" t="s">
        <v>11359</v>
      </c>
      <c r="B2589" s="16" t="s">
        <v>62</v>
      </c>
      <c r="C2589" s="16" t="s">
        <v>3188</v>
      </c>
      <c r="D2589" s="16" t="s">
        <v>20</v>
      </c>
      <c r="E2589" s="16" t="s">
        <v>14</v>
      </c>
      <c r="F2589" s="16" t="s">
        <v>3180</v>
      </c>
      <c r="G2589" s="16" t="s">
        <v>8802</v>
      </c>
      <c r="H2589" s="19">
        <v>43570.511782407404</v>
      </c>
      <c r="I2589" s="19">
        <v>43578.5</v>
      </c>
      <c r="J2589" s="20">
        <v>6.7404166666666665</v>
      </c>
    </row>
    <row r="2590" spans="1:10" x14ac:dyDescent="0.25">
      <c r="A2590" s="16" t="s">
        <v>11360</v>
      </c>
      <c r="B2590" s="16" t="s">
        <v>568</v>
      </c>
      <c r="C2590" s="16" t="s">
        <v>3188</v>
      </c>
      <c r="D2590" s="16" t="s">
        <v>19</v>
      </c>
      <c r="E2590" s="16" t="s">
        <v>22</v>
      </c>
      <c r="F2590" s="16" t="s">
        <v>3182</v>
      </c>
      <c r="G2590" s="16" t="s">
        <v>8802</v>
      </c>
      <c r="H2590" s="19">
        <v>43570.710648148146</v>
      </c>
      <c r="I2590" s="19">
        <v>43578.5</v>
      </c>
      <c r="J2590" s="20">
        <v>6.7404166666666665</v>
      </c>
    </row>
    <row r="2591" spans="1:10" x14ac:dyDescent="0.25">
      <c r="A2591" s="16" t="s">
        <v>11361</v>
      </c>
      <c r="B2591" s="16" t="s">
        <v>856</v>
      </c>
      <c r="C2591" s="16" t="s">
        <v>3188</v>
      </c>
      <c r="D2591" s="16" t="s">
        <v>31</v>
      </c>
      <c r="E2591" s="16" t="s">
        <v>22</v>
      </c>
      <c r="F2591" s="16" t="s">
        <v>3182</v>
      </c>
      <c r="G2591" s="16" t="s">
        <v>8802</v>
      </c>
      <c r="H2591" s="19">
        <v>43570.511863425927</v>
      </c>
      <c r="I2591" s="19">
        <v>43578.5</v>
      </c>
      <c r="J2591" s="20">
        <v>6.7404166666666665</v>
      </c>
    </row>
    <row r="2592" spans="1:10" x14ac:dyDescent="0.25">
      <c r="A2592" s="16" t="s">
        <v>11362</v>
      </c>
      <c r="B2592" s="16" t="s">
        <v>228</v>
      </c>
      <c r="C2592" s="16" t="s">
        <v>3163</v>
      </c>
      <c r="D2592" s="16" t="s">
        <v>32</v>
      </c>
      <c r="E2592" s="16" t="s">
        <v>14</v>
      </c>
      <c r="F2592" s="16" t="s">
        <v>3180</v>
      </c>
      <c r="G2592" s="16" t="s">
        <v>8802</v>
      </c>
      <c r="H2592" s="19">
        <v>43570.712511574071</v>
      </c>
      <c r="I2592" s="19">
        <v>43578.5</v>
      </c>
      <c r="J2592" s="20">
        <v>6.7404166666666665</v>
      </c>
    </row>
    <row r="2593" spans="1:10" x14ac:dyDescent="0.25">
      <c r="A2593" s="16" t="s">
        <v>11363</v>
      </c>
      <c r="B2593" s="16" t="s">
        <v>393</v>
      </c>
      <c r="C2593" s="16" t="s">
        <v>3163</v>
      </c>
      <c r="D2593" s="16" t="s">
        <v>21</v>
      </c>
      <c r="E2593" s="16" t="s">
        <v>9</v>
      </c>
      <c r="F2593" s="16" t="s">
        <v>3184</v>
      </c>
      <c r="G2593" s="16" t="s">
        <v>8802</v>
      </c>
      <c r="H2593" s="19">
        <v>43570.512662037036</v>
      </c>
      <c r="I2593" s="19">
        <v>43578.5</v>
      </c>
      <c r="J2593" s="20">
        <v>6.7404166666666665</v>
      </c>
    </row>
    <row r="2594" spans="1:10" x14ac:dyDescent="0.25">
      <c r="A2594" s="16" t="s">
        <v>11364</v>
      </c>
      <c r="B2594" s="16" t="s">
        <v>889</v>
      </c>
      <c r="C2594" s="16" t="s">
        <v>3188</v>
      </c>
      <c r="D2594" s="16" t="s">
        <v>43</v>
      </c>
      <c r="E2594" s="16" t="s">
        <v>39</v>
      </c>
      <c r="F2594" s="16" t="s">
        <v>3181</v>
      </c>
      <c r="G2594" s="16" t="s">
        <v>8802</v>
      </c>
      <c r="H2594" s="19">
        <v>43571.296875</v>
      </c>
      <c r="I2594" s="19">
        <v>43578.5</v>
      </c>
      <c r="J2594" s="20">
        <v>6.7404166666666665</v>
      </c>
    </row>
    <row r="2595" spans="1:10" x14ac:dyDescent="0.25">
      <c r="A2595" s="16" t="s">
        <v>11365</v>
      </c>
      <c r="B2595" s="16" t="s">
        <v>198</v>
      </c>
      <c r="C2595" s="16" t="s">
        <v>3188</v>
      </c>
      <c r="D2595" s="16" t="s">
        <v>31</v>
      </c>
      <c r="E2595" s="16" t="s">
        <v>22</v>
      </c>
      <c r="F2595" s="16" t="s">
        <v>3182</v>
      </c>
      <c r="G2595" s="16" t="s">
        <v>8802</v>
      </c>
      <c r="H2595" s="19">
        <v>43570.502847222226</v>
      </c>
      <c r="I2595" s="19">
        <v>43578.5</v>
      </c>
      <c r="J2595" s="20">
        <v>6.7404166666666665</v>
      </c>
    </row>
    <row r="2596" spans="1:10" x14ac:dyDescent="0.25">
      <c r="A2596" s="16" t="s">
        <v>11366</v>
      </c>
      <c r="B2596" s="16" t="s">
        <v>205</v>
      </c>
      <c r="C2596" s="16" t="s">
        <v>3188</v>
      </c>
      <c r="D2596" s="16" t="s">
        <v>20</v>
      </c>
      <c r="E2596" s="16" t="s">
        <v>14</v>
      </c>
      <c r="F2596" s="16" t="s">
        <v>3180</v>
      </c>
      <c r="G2596" s="16" t="s">
        <v>8802</v>
      </c>
      <c r="H2596" s="19">
        <v>43570.716446759259</v>
      </c>
      <c r="I2596" s="19">
        <v>43578.5</v>
      </c>
      <c r="J2596" s="20">
        <v>6.7404166666666665</v>
      </c>
    </row>
    <row r="2597" spans="1:10" x14ac:dyDescent="0.25">
      <c r="A2597" s="16" t="s">
        <v>11367</v>
      </c>
      <c r="B2597" s="16" t="s">
        <v>215</v>
      </c>
      <c r="C2597" s="16" t="s">
        <v>3188</v>
      </c>
      <c r="D2597" s="16" t="s">
        <v>31</v>
      </c>
      <c r="E2597" s="16" t="s">
        <v>9</v>
      </c>
      <c r="F2597" s="16" t="s">
        <v>3184</v>
      </c>
      <c r="G2597" s="16" t="s">
        <v>8802</v>
      </c>
      <c r="H2597" s="19">
        <v>43570.503553240742</v>
      </c>
      <c r="I2597" s="19">
        <v>43578.5</v>
      </c>
      <c r="J2597" s="20">
        <v>6.7404166666666665</v>
      </c>
    </row>
    <row r="2598" spans="1:10" x14ac:dyDescent="0.25">
      <c r="A2598" s="16" t="s">
        <v>11368</v>
      </c>
      <c r="B2598" s="16" t="s">
        <v>314</v>
      </c>
      <c r="C2598" s="16" t="s">
        <v>3188</v>
      </c>
      <c r="D2598" s="16" t="s">
        <v>31</v>
      </c>
      <c r="E2598" s="16" t="s">
        <v>22</v>
      </c>
      <c r="F2598" s="16" t="s">
        <v>3182</v>
      </c>
      <c r="G2598" s="16" t="s">
        <v>8802</v>
      </c>
      <c r="H2598" s="19">
        <v>43570.719293981485</v>
      </c>
      <c r="I2598" s="19">
        <v>43578.5</v>
      </c>
      <c r="J2598" s="20">
        <v>6.7404166666666665</v>
      </c>
    </row>
    <row r="2599" spans="1:10" x14ac:dyDescent="0.25">
      <c r="A2599" s="16" t="s">
        <v>11369</v>
      </c>
      <c r="B2599" s="16" t="s">
        <v>664</v>
      </c>
      <c r="C2599" s="16" t="s">
        <v>3188</v>
      </c>
      <c r="D2599" s="16" t="s">
        <v>32</v>
      </c>
      <c r="E2599" s="16" t="s">
        <v>14</v>
      </c>
      <c r="F2599" s="16" t="s">
        <v>3180</v>
      </c>
      <c r="G2599" s="16" t="s">
        <v>8802</v>
      </c>
      <c r="H2599" s="19">
        <v>43570.503865740742</v>
      </c>
      <c r="I2599" s="19">
        <v>43578.5</v>
      </c>
      <c r="J2599" s="20">
        <v>6.7404166666666665</v>
      </c>
    </row>
    <row r="2600" spans="1:10" x14ac:dyDescent="0.25">
      <c r="A2600" s="16" t="s">
        <v>11370</v>
      </c>
      <c r="B2600" s="16" t="s">
        <v>672</v>
      </c>
      <c r="C2600" s="16" t="s">
        <v>3188</v>
      </c>
      <c r="D2600" s="16" t="s">
        <v>43</v>
      </c>
      <c r="E2600" s="16" t="s">
        <v>39</v>
      </c>
      <c r="F2600" s="16" t="s">
        <v>3181</v>
      </c>
      <c r="G2600" s="16" t="s">
        <v>8802</v>
      </c>
      <c r="H2600" s="19">
        <v>43570.580057870371</v>
      </c>
      <c r="I2600" s="19">
        <v>43578.5</v>
      </c>
      <c r="J2600" s="20">
        <v>6.7404166666666665</v>
      </c>
    </row>
    <row r="2601" spans="1:10" x14ac:dyDescent="0.25">
      <c r="A2601" s="16" t="s">
        <v>11371</v>
      </c>
      <c r="B2601" s="16" t="s">
        <v>363</v>
      </c>
      <c r="C2601" s="16" t="s">
        <v>3188</v>
      </c>
      <c r="D2601" s="16" t="s">
        <v>31</v>
      </c>
      <c r="E2601" s="16" t="s">
        <v>10</v>
      </c>
      <c r="F2601" s="16" t="s">
        <v>3182</v>
      </c>
      <c r="G2601" s="16" t="s">
        <v>8802</v>
      </c>
      <c r="H2601" s="19">
        <v>43570.513657407406</v>
      </c>
      <c r="I2601" s="19">
        <v>43578.5</v>
      </c>
      <c r="J2601" s="20">
        <v>6.7404166666666665</v>
      </c>
    </row>
    <row r="2602" spans="1:10" x14ac:dyDescent="0.25">
      <c r="A2602" s="16" t="s">
        <v>11372</v>
      </c>
      <c r="B2602" s="16" t="s">
        <v>3791</v>
      </c>
      <c r="C2602" s="16" t="s">
        <v>3188</v>
      </c>
      <c r="D2602" s="16" t="s">
        <v>42</v>
      </c>
      <c r="E2602" s="16" t="s">
        <v>23</v>
      </c>
      <c r="F2602" s="16" t="s">
        <v>3183</v>
      </c>
      <c r="G2602" s="16" t="s">
        <v>8802</v>
      </c>
      <c r="H2602" s="19">
        <v>43570.731134259258</v>
      </c>
      <c r="I2602" s="19">
        <v>43578.5</v>
      </c>
      <c r="J2602" s="20">
        <v>6.7404166666666665</v>
      </c>
    </row>
    <row r="2603" spans="1:10" x14ac:dyDescent="0.25">
      <c r="A2603" s="16" t="s">
        <v>11373</v>
      </c>
      <c r="B2603" s="16" t="s">
        <v>3823</v>
      </c>
      <c r="C2603" s="16" t="s">
        <v>3163</v>
      </c>
      <c r="D2603" s="16" t="s">
        <v>42</v>
      </c>
      <c r="E2603" s="16" t="s">
        <v>40</v>
      </c>
      <c r="F2603" s="16" t="s">
        <v>3180</v>
      </c>
      <c r="G2603" s="16" t="s">
        <v>8802</v>
      </c>
      <c r="H2603" s="19">
        <v>43571.286712962959</v>
      </c>
      <c r="I2603" s="19">
        <v>43578.5</v>
      </c>
      <c r="J2603" s="20">
        <v>6.7404166666666665</v>
      </c>
    </row>
    <row r="2604" spans="1:10" x14ac:dyDescent="0.25">
      <c r="A2604" s="16" t="s">
        <v>11374</v>
      </c>
      <c r="B2604" s="16" t="s">
        <v>722</v>
      </c>
      <c r="C2604" s="16" t="s">
        <v>3188</v>
      </c>
      <c r="D2604" s="16" t="s">
        <v>31</v>
      </c>
      <c r="E2604" s="16" t="s">
        <v>9</v>
      </c>
      <c r="F2604" s="16" t="s">
        <v>3184</v>
      </c>
      <c r="G2604" s="16" t="s">
        <v>8802</v>
      </c>
      <c r="H2604" s="19">
        <v>43570.742881944447</v>
      </c>
      <c r="I2604" s="19">
        <v>43578.5</v>
      </c>
      <c r="J2604" s="20">
        <v>6.7404166666666665</v>
      </c>
    </row>
    <row r="2605" spans="1:10" x14ac:dyDescent="0.25">
      <c r="A2605" s="16" t="s">
        <v>11375</v>
      </c>
      <c r="B2605" s="16" t="s">
        <v>513</v>
      </c>
      <c r="C2605" s="16" t="s">
        <v>3163</v>
      </c>
      <c r="D2605" s="16" t="s">
        <v>7</v>
      </c>
      <c r="E2605" s="16" t="s">
        <v>9</v>
      </c>
      <c r="F2605" s="16" t="s">
        <v>3184</v>
      </c>
      <c r="G2605" s="16" t="s">
        <v>8802</v>
      </c>
      <c r="H2605" s="19">
        <v>43571.286909722221</v>
      </c>
      <c r="I2605" s="19">
        <v>43578.5</v>
      </c>
      <c r="J2605" s="20">
        <v>6.7404166666666665</v>
      </c>
    </row>
    <row r="2606" spans="1:10" x14ac:dyDescent="0.25">
      <c r="A2606" s="16" t="s">
        <v>11376</v>
      </c>
      <c r="B2606" s="16" t="s">
        <v>584</v>
      </c>
      <c r="C2606" s="16" t="s">
        <v>3188</v>
      </c>
      <c r="D2606" s="16" t="s">
        <v>31</v>
      </c>
      <c r="E2606" s="16" t="s">
        <v>8</v>
      </c>
      <c r="F2606" s="16" t="s">
        <v>3180</v>
      </c>
      <c r="G2606" s="16" t="s">
        <v>8802</v>
      </c>
      <c r="H2606" s="19">
        <v>43571.299131944441</v>
      </c>
      <c r="I2606" s="19">
        <v>43578.5</v>
      </c>
      <c r="J2606" s="20">
        <v>6.7404166666666665</v>
      </c>
    </row>
    <row r="2607" spans="1:10" x14ac:dyDescent="0.25">
      <c r="A2607" s="16" t="s">
        <v>11377</v>
      </c>
      <c r="B2607" s="16" t="s">
        <v>142</v>
      </c>
      <c r="C2607" s="16" t="s">
        <v>3188</v>
      </c>
      <c r="D2607" s="16" t="s">
        <v>31</v>
      </c>
      <c r="E2607" s="16" t="s">
        <v>27</v>
      </c>
      <c r="F2607" s="16" t="s">
        <v>3182</v>
      </c>
      <c r="G2607" s="16" t="s">
        <v>8802</v>
      </c>
      <c r="H2607" s="19">
        <v>43570.631608796299</v>
      </c>
      <c r="I2607" s="19">
        <v>43578.5</v>
      </c>
      <c r="J2607" s="20">
        <v>6.7404166666666665</v>
      </c>
    </row>
    <row r="2608" spans="1:10" x14ac:dyDescent="0.25">
      <c r="A2608" s="16" t="s">
        <v>11378</v>
      </c>
      <c r="B2608" s="16" t="s">
        <v>3767</v>
      </c>
      <c r="C2608" s="16" t="s">
        <v>3188</v>
      </c>
      <c r="D2608" s="16" t="s">
        <v>42</v>
      </c>
      <c r="E2608" s="16" t="s">
        <v>38</v>
      </c>
      <c r="F2608" s="16" t="s">
        <v>3182</v>
      </c>
      <c r="G2608" s="16" t="s">
        <v>8802</v>
      </c>
      <c r="H2608" s="19">
        <v>43571.299583333333</v>
      </c>
      <c r="I2608" s="19">
        <v>43578.5</v>
      </c>
      <c r="J2608" s="20">
        <v>6.7404166666666665</v>
      </c>
    </row>
    <row r="2609" spans="1:10" x14ac:dyDescent="0.25">
      <c r="A2609" s="16" t="s">
        <v>11379</v>
      </c>
      <c r="B2609" s="16" t="s">
        <v>264</v>
      </c>
      <c r="C2609" s="16" t="s">
        <v>3188</v>
      </c>
      <c r="D2609" s="16" t="s">
        <v>26</v>
      </c>
      <c r="E2609" s="16" t="s">
        <v>27</v>
      </c>
      <c r="F2609" s="16" t="s">
        <v>3182</v>
      </c>
      <c r="G2609" s="16" t="s">
        <v>8802</v>
      </c>
      <c r="H2609" s="19">
        <v>43570.632453703707</v>
      </c>
      <c r="I2609" s="19">
        <v>43578.5</v>
      </c>
      <c r="J2609" s="20">
        <v>6.7404166666666665</v>
      </c>
    </row>
    <row r="2610" spans="1:10" x14ac:dyDescent="0.25">
      <c r="A2610" s="16" t="s">
        <v>11380</v>
      </c>
      <c r="B2610" s="16" t="s">
        <v>352</v>
      </c>
      <c r="C2610" s="16" t="s">
        <v>3163</v>
      </c>
      <c r="D2610" s="16" t="s">
        <v>31</v>
      </c>
      <c r="E2610" s="16" t="s">
        <v>14</v>
      </c>
      <c r="F2610" s="16" t="s">
        <v>3180</v>
      </c>
      <c r="G2610" s="16" t="s">
        <v>8802</v>
      </c>
      <c r="H2610" s="19">
        <v>43570.752465277779</v>
      </c>
      <c r="I2610" s="19">
        <v>43578.5</v>
      </c>
      <c r="J2610" s="20">
        <v>6.7404166666666665</v>
      </c>
    </row>
    <row r="2611" spans="1:10" x14ac:dyDescent="0.25">
      <c r="A2611" s="16" t="s">
        <v>11381</v>
      </c>
      <c r="B2611" s="16" t="s">
        <v>494</v>
      </c>
      <c r="C2611" s="16" t="s">
        <v>3163</v>
      </c>
      <c r="D2611" s="16" t="s">
        <v>46</v>
      </c>
      <c r="E2611" s="16" t="s">
        <v>39</v>
      </c>
      <c r="F2611" s="16" t="s">
        <v>3181</v>
      </c>
      <c r="G2611" s="16" t="s">
        <v>8802</v>
      </c>
      <c r="H2611" s="19">
        <v>43571.287199074075</v>
      </c>
      <c r="I2611" s="19">
        <v>43578.5</v>
      </c>
      <c r="J2611" s="20">
        <v>6.7404166666666665</v>
      </c>
    </row>
    <row r="2612" spans="1:10" x14ac:dyDescent="0.25">
      <c r="A2612" s="16" t="s">
        <v>11382</v>
      </c>
      <c r="B2612" s="16" t="s">
        <v>3511</v>
      </c>
      <c r="C2612" s="16" t="s">
        <v>3188</v>
      </c>
      <c r="D2612" s="16" t="s">
        <v>16</v>
      </c>
      <c r="E2612" s="16" t="s">
        <v>38</v>
      </c>
      <c r="F2612" s="16" t="s">
        <v>3182</v>
      </c>
      <c r="G2612" s="16" t="s">
        <v>8802</v>
      </c>
      <c r="H2612" s="19">
        <v>43570.763472222221</v>
      </c>
      <c r="I2612" s="19">
        <v>43578.5</v>
      </c>
      <c r="J2612" s="20">
        <v>6.7404166666666665</v>
      </c>
    </row>
    <row r="2613" spans="1:10" x14ac:dyDescent="0.25">
      <c r="A2613" s="16" t="s">
        <v>11383</v>
      </c>
      <c r="B2613" s="16" t="s">
        <v>186</v>
      </c>
      <c r="C2613" s="16" t="s">
        <v>3163</v>
      </c>
      <c r="D2613" s="16" t="s">
        <v>7</v>
      </c>
      <c r="E2613" s="16" t="s">
        <v>27</v>
      </c>
      <c r="F2613" s="16" t="s">
        <v>3182</v>
      </c>
      <c r="G2613" s="16" t="s">
        <v>8802</v>
      </c>
      <c r="H2613" s="19">
        <v>43571.287858796299</v>
      </c>
      <c r="I2613" s="19">
        <v>43578.5</v>
      </c>
      <c r="J2613" s="20">
        <v>6.7404166666666665</v>
      </c>
    </row>
    <row r="2614" spans="1:10" x14ac:dyDescent="0.25">
      <c r="A2614" s="16" t="s">
        <v>11384</v>
      </c>
      <c r="B2614" s="16" t="s">
        <v>696</v>
      </c>
      <c r="C2614" s="16" t="s">
        <v>3188</v>
      </c>
      <c r="D2614" s="16" t="s">
        <v>21</v>
      </c>
      <c r="E2614" s="16" t="s">
        <v>14</v>
      </c>
      <c r="F2614" s="16" t="s">
        <v>3180</v>
      </c>
      <c r="G2614" s="16" t="s">
        <v>8802</v>
      </c>
      <c r="H2614" s="19">
        <v>43570.508483796293</v>
      </c>
      <c r="I2614" s="19">
        <v>43578.5</v>
      </c>
      <c r="J2614" s="20">
        <v>6.7404166666666665</v>
      </c>
    </row>
    <row r="2615" spans="1:10" x14ac:dyDescent="0.25">
      <c r="A2615" s="16" t="s">
        <v>11385</v>
      </c>
      <c r="B2615" s="16" t="s">
        <v>380</v>
      </c>
      <c r="C2615" s="16" t="s">
        <v>3188</v>
      </c>
      <c r="D2615" s="16" t="s">
        <v>32</v>
      </c>
      <c r="E2615" s="16" t="s">
        <v>13</v>
      </c>
      <c r="F2615" s="16" t="s">
        <v>3181</v>
      </c>
      <c r="G2615" s="16" t="s">
        <v>8802</v>
      </c>
      <c r="H2615" s="19">
        <v>43570.514270833337</v>
      </c>
      <c r="I2615" s="19">
        <v>43578.5</v>
      </c>
      <c r="J2615" s="20">
        <v>6.7404166666666665</v>
      </c>
    </row>
    <row r="2616" spans="1:10" x14ac:dyDescent="0.25">
      <c r="A2616" s="16" t="s">
        <v>11386</v>
      </c>
      <c r="B2616" s="16" t="s">
        <v>3780</v>
      </c>
      <c r="C2616" s="16" t="s">
        <v>3188</v>
      </c>
      <c r="D2616" s="16" t="s">
        <v>30</v>
      </c>
      <c r="E2616" s="16" t="s">
        <v>23</v>
      </c>
      <c r="F2616" s="16" t="s">
        <v>3183</v>
      </c>
      <c r="G2616" s="16" t="s">
        <v>8802</v>
      </c>
      <c r="H2616" s="19">
        <v>43570.64234953704</v>
      </c>
      <c r="I2616" s="19">
        <v>43578.5</v>
      </c>
      <c r="J2616" s="20">
        <v>6.7404166666666665</v>
      </c>
    </row>
    <row r="2617" spans="1:10" x14ac:dyDescent="0.25">
      <c r="A2617" s="16" t="s">
        <v>11387</v>
      </c>
      <c r="B2617" s="16" t="s">
        <v>606</v>
      </c>
      <c r="C2617" s="16" t="s">
        <v>3163</v>
      </c>
      <c r="D2617" s="16" t="s">
        <v>32</v>
      </c>
      <c r="E2617" s="16" t="s">
        <v>14</v>
      </c>
      <c r="F2617" s="16" t="s">
        <v>3180</v>
      </c>
      <c r="G2617" s="16" t="s">
        <v>8802</v>
      </c>
      <c r="H2617" s="19">
        <v>43571.288043981483</v>
      </c>
      <c r="I2617" s="19">
        <v>43578.5</v>
      </c>
      <c r="J2617" s="20">
        <v>6.7404166666666665</v>
      </c>
    </row>
    <row r="2618" spans="1:10" x14ac:dyDescent="0.25">
      <c r="A2618" s="16" t="s">
        <v>11388</v>
      </c>
      <c r="B2618" s="16" t="s">
        <v>632</v>
      </c>
      <c r="C2618" s="16" t="s">
        <v>3188</v>
      </c>
      <c r="D2618" s="16" t="s">
        <v>45</v>
      </c>
      <c r="E2618" s="16" t="s">
        <v>39</v>
      </c>
      <c r="F2618" s="16" t="s">
        <v>3181</v>
      </c>
      <c r="G2618" s="16" t="s">
        <v>8802</v>
      </c>
      <c r="H2618" s="19">
        <v>43570.664699074077</v>
      </c>
      <c r="I2618" s="19">
        <v>43578.5</v>
      </c>
      <c r="J2618" s="20">
        <v>6.7404166666666665</v>
      </c>
    </row>
    <row r="2619" spans="1:10" x14ac:dyDescent="0.25">
      <c r="A2619" s="16" t="s">
        <v>11389</v>
      </c>
      <c r="B2619" s="16" t="s">
        <v>171</v>
      </c>
      <c r="C2619" s="16" t="s">
        <v>3163</v>
      </c>
      <c r="D2619" s="16" t="s">
        <v>20</v>
      </c>
      <c r="E2619" s="16" t="s">
        <v>14</v>
      </c>
      <c r="F2619" s="16" t="s">
        <v>3180</v>
      </c>
      <c r="G2619" s="16" t="s">
        <v>8802</v>
      </c>
      <c r="H2619" s="19">
        <v>43571.288240740738</v>
      </c>
      <c r="I2619" s="19">
        <v>43578.5</v>
      </c>
      <c r="J2619" s="20">
        <v>6.7404166666666665</v>
      </c>
    </row>
    <row r="2620" spans="1:10" x14ac:dyDescent="0.25">
      <c r="A2620" s="16" t="s">
        <v>11390</v>
      </c>
      <c r="B2620" s="16" t="s">
        <v>302</v>
      </c>
      <c r="C2620" s="16" t="s">
        <v>3188</v>
      </c>
      <c r="D2620" s="16" t="s">
        <v>32</v>
      </c>
      <c r="E2620" s="16" t="s">
        <v>14</v>
      </c>
      <c r="F2620" s="16" t="s">
        <v>3180</v>
      </c>
      <c r="G2620" s="16" t="s">
        <v>8802</v>
      </c>
      <c r="H2620" s="19">
        <v>43571.293344907404</v>
      </c>
      <c r="I2620" s="19">
        <v>43578.5</v>
      </c>
      <c r="J2620" s="20">
        <v>6.7404166666666665</v>
      </c>
    </row>
    <row r="2621" spans="1:10" x14ac:dyDescent="0.25">
      <c r="A2621" s="16" t="s">
        <v>11391</v>
      </c>
      <c r="B2621" s="16" t="s">
        <v>461</v>
      </c>
      <c r="C2621" s="16" t="s">
        <v>3188</v>
      </c>
      <c r="D2621" s="16" t="s">
        <v>21</v>
      </c>
      <c r="E2621" s="16" t="s">
        <v>8</v>
      </c>
      <c r="F2621" s="16" t="s">
        <v>3180</v>
      </c>
      <c r="G2621" s="16" t="s">
        <v>8802</v>
      </c>
      <c r="H2621" s="19">
        <v>43570.514432870368</v>
      </c>
      <c r="I2621" s="19">
        <v>43578.5</v>
      </c>
      <c r="J2621" s="20">
        <v>6.7404166666666665</v>
      </c>
    </row>
    <row r="2622" spans="1:10" x14ac:dyDescent="0.25">
      <c r="A2622" s="16" t="s">
        <v>11392</v>
      </c>
      <c r="B2622" s="16" t="s">
        <v>773</v>
      </c>
      <c r="C2622" s="16" t="s">
        <v>3188</v>
      </c>
      <c r="D2622" s="16" t="s">
        <v>32</v>
      </c>
      <c r="E2622" s="16" t="s">
        <v>14</v>
      </c>
      <c r="F2622" s="16" t="s">
        <v>3180</v>
      </c>
      <c r="G2622" s="16" t="s">
        <v>8802</v>
      </c>
      <c r="H2622" s="19">
        <v>43571.345729166671</v>
      </c>
      <c r="I2622" s="19">
        <v>43578.5</v>
      </c>
      <c r="J2622" s="20">
        <v>6.7404166666666665</v>
      </c>
    </row>
    <row r="2623" spans="1:10" x14ac:dyDescent="0.25">
      <c r="A2623" s="16" t="s">
        <v>11393</v>
      </c>
      <c r="B2623" s="16" t="s">
        <v>319</v>
      </c>
      <c r="C2623" s="16" t="s">
        <v>3188</v>
      </c>
      <c r="D2623" s="16" t="s">
        <v>31</v>
      </c>
      <c r="E2623" s="16" t="s">
        <v>9</v>
      </c>
      <c r="F2623" s="16" t="s">
        <v>3184</v>
      </c>
      <c r="G2623" s="16" t="s">
        <v>8802</v>
      </c>
      <c r="H2623" s="19">
        <v>43570.633784722224</v>
      </c>
      <c r="I2623" s="19">
        <v>43578.5</v>
      </c>
      <c r="J2623" s="20">
        <v>6.7404166666666665</v>
      </c>
    </row>
    <row r="2624" spans="1:10" x14ac:dyDescent="0.25">
      <c r="A2624" s="16" t="s">
        <v>11394</v>
      </c>
      <c r="B2624" s="16" t="s">
        <v>274</v>
      </c>
      <c r="C2624" s="16" t="s">
        <v>3163</v>
      </c>
      <c r="D2624" s="16" t="s">
        <v>31</v>
      </c>
      <c r="E2624" s="16" t="s">
        <v>22</v>
      </c>
      <c r="F2624" s="16" t="s">
        <v>3182</v>
      </c>
      <c r="G2624" s="16" t="s">
        <v>8802</v>
      </c>
      <c r="H2624" s="19">
        <v>43570.693854166668</v>
      </c>
      <c r="I2624" s="19">
        <v>43578.5</v>
      </c>
      <c r="J2624" s="20">
        <v>6.7404166666666665</v>
      </c>
    </row>
    <row r="2625" spans="1:10" x14ac:dyDescent="0.25">
      <c r="A2625" s="16" t="s">
        <v>11395</v>
      </c>
      <c r="B2625" s="16" t="s">
        <v>500</v>
      </c>
      <c r="C2625" s="16" t="s">
        <v>3163</v>
      </c>
      <c r="D2625" s="16" t="s">
        <v>28</v>
      </c>
      <c r="E2625" s="16" t="s">
        <v>14</v>
      </c>
      <c r="F2625" s="16" t="s">
        <v>3180</v>
      </c>
      <c r="G2625" s="16" t="s">
        <v>8802</v>
      </c>
      <c r="H2625" s="19">
        <v>43571.288460648146</v>
      </c>
      <c r="I2625" s="19">
        <v>43578.5</v>
      </c>
      <c r="J2625" s="20">
        <v>6.7404166666666665</v>
      </c>
    </row>
    <row r="2626" spans="1:10" x14ac:dyDescent="0.25">
      <c r="A2626" s="16" t="s">
        <v>11396</v>
      </c>
      <c r="B2626" s="16" t="s">
        <v>161</v>
      </c>
      <c r="C2626" s="16" t="s">
        <v>3188</v>
      </c>
      <c r="D2626" s="16" t="s">
        <v>25</v>
      </c>
      <c r="E2626" s="16" t="s">
        <v>14</v>
      </c>
      <c r="F2626" s="16" t="s">
        <v>3180</v>
      </c>
      <c r="G2626" s="16" t="s">
        <v>8802</v>
      </c>
      <c r="H2626" s="19">
        <v>43570.701180555552</v>
      </c>
      <c r="I2626" s="19">
        <v>43578.5</v>
      </c>
      <c r="J2626" s="20">
        <v>6.7404166666666665</v>
      </c>
    </row>
    <row r="2627" spans="1:10" x14ac:dyDescent="0.25">
      <c r="A2627" s="16" t="s">
        <v>11397</v>
      </c>
      <c r="B2627" s="16" t="s">
        <v>397</v>
      </c>
      <c r="C2627" s="16" t="s">
        <v>3163</v>
      </c>
      <c r="D2627" s="16" t="s">
        <v>32</v>
      </c>
      <c r="E2627" s="16" t="s">
        <v>14</v>
      </c>
      <c r="F2627" s="16" t="s">
        <v>3180</v>
      </c>
      <c r="G2627" s="16" t="s">
        <v>8802</v>
      </c>
      <c r="H2627" s="19">
        <v>43571.288576388892</v>
      </c>
      <c r="I2627" s="19">
        <v>43578.5</v>
      </c>
      <c r="J2627" s="20">
        <v>6.7404166666666665</v>
      </c>
    </row>
    <row r="2628" spans="1:10" x14ac:dyDescent="0.25">
      <c r="A2628" s="16" t="s">
        <v>11398</v>
      </c>
      <c r="B2628" s="16" t="s">
        <v>361</v>
      </c>
      <c r="C2628" s="16" t="s">
        <v>3188</v>
      </c>
      <c r="D2628" s="16" t="s">
        <v>31</v>
      </c>
      <c r="E2628" s="16" t="s">
        <v>14</v>
      </c>
      <c r="F2628" s="16" t="s">
        <v>3180</v>
      </c>
      <c r="G2628" s="16" t="s">
        <v>8802</v>
      </c>
      <c r="H2628" s="19">
        <v>43571.296238425923</v>
      </c>
      <c r="I2628" s="19">
        <v>43578.5</v>
      </c>
      <c r="J2628" s="20">
        <v>6.7404166666666665</v>
      </c>
    </row>
    <row r="2629" spans="1:10" x14ac:dyDescent="0.25">
      <c r="A2629" s="16" t="s">
        <v>11399</v>
      </c>
      <c r="B2629" s="16" t="s">
        <v>756</v>
      </c>
      <c r="C2629" s="16" t="s">
        <v>3163</v>
      </c>
      <c r="D2629" s="16" t="s">
        <v>31</v>
      </c>
      <c r="E2629" s="16" t="s">
        <v>10</v>
      </c>
      <c r="F2629" s="16" t="s">
        <v>3182</v>
      </c>
      <c r="G2629" s="16" t="s">
        <v>8802</v>
      </c>
      <c r="H2629" s="19">
        <v>43571.288680555554</v>
      </c>
      <c r="I2629" s="19">
        <v>43578.5</v>
      </c>
      <c r="J2629" s="20">
        <v>6.7404166666666665</v>
      </c>
    </row>
    <row r="2630" spans="1:10" x14ac:dyDescent="0.25">
      <c r="A2630" s="16" t="s">
        <v>11400</v>
      </c>
      <c r="B2630" s="16" t="s">
        <v>476</v>
      </c>
      <c r="C2630" s="16" t="s">
        <v>3188</v>
      </c>
      <c r="D2630" s="16" t="s">
        <v>31</v>
      </c>
      <c r="E2630" s="16" t="s">
        <v>10</v>
      </c>
      <c r="F2630" s="16" t="s">
        <v>3182</v>
      </c>
      <c r="G2630" s="16" t="s">
        <v>8802</v>
      </c>
      <c r="H2630" s="19">
        <v>43571.297118055554</v>
      </c>
      <c r="I2630" s="19">
        <v>43578.5</v>
      </c>
      <c r="J2630" s="20">
        <v>6.7404166666666665</v>
      </c>
    </row>
    <row r="2631" spans="1:10" x14ac:dyDescent="0.25">
      <c r="A2631" s="16" t="s">
        <v>11401</v>
      </c>
      <c r="B2631" s="16" t="s">
        <v>209</v>
      </c>
      <c r="C2631" s="16" t="s">
        <v>3188</v>
      </c>
      <c r="D2631" s="16" t="s">
        <v>31</v>
      </c>
      <c r="E2631" s="16" t="s">
        <v>9</v>
      </c>
      <c r="F2631" s="16" t="s">
        <v>3184</v>
      </c>
      <c r="G2631" s="16" t="s">
        <v>8802</v>
      </c>
      <c r="H2631" s="19">
        <v>43571.288726851853</v>
      </c>
      <c r="I2631" s="19">
        <v>43578.5</v>
      </c>
      <c r="J2631" s="20">
        <v>6.7404166666666665</v>
      </c>
    </row>
    <row r="2632" spans="1:10" x14ac:dyDescent="0.25">
      <c r="A2632" s="16" t="s">
        <v>11402</v>
      </c>
      <c r="B2632" s="16" t="s">
        <v>329</v>
      </c>
      <c r="C2632" s="16" t="s">
        <v>3188</v>
      </c>
      <c r="D2632" s="16" t="s">
        <v>20</v>
      </c>
      <c r="E2632" s="16" t="s">
        <v>14</v>
      </c>
      <c r="F2632" s="16" t="s">
        <v>3180</v>
      </c>
      <c r="G2632" s="16" t="s">
        <v>8802</v>
      </c>
      <c r="H2632" s="19">
        <v>43570.721458333333</v>
      </c>
      <c r="I2632" s="19">
        <v>43578.5</v>
      </c>
      <c r="J2632" s="20">
        <v>6.7404166666666665</v>
      </c>
    </row>
    <row r="2633" spans="1:10" x14ac:dyDescent="0.25">
      <c r="A2633" s="16" t="s">
        <v>11403</v>
      </c>
      <c r="B2633" s="16" t="s">
        <v>3825</v>
      </c>
      <c r="C2633" s="16" t="s">
        <v>3163</v>
      </c>
      <c r="D2633" s="16" t="s">
        <v>42</v>
      </c>
      <c r="E2633" s="16" t="s">
        <v>23</v>
      </c>
      <c r="F2633" s="16" t="s">
        <v>3183</v>
      </c>
      <c r="G2633" s="16" t="s">
        <v>8802</v>
      </c>
      <c r="H2633" s="19">
        <v>43571.289120370369</v>
      </c>
      <c r="I2633" s="19">
        <v>43578.5</v>
      </c>
      <c r="J2633" s="20">
        <v>6.7404166666666665</v>
      </c>
    </row>
    <row r="2634" spans="1:10" x14ac:dyDescent="0.25">
      <c r="A2634" s="16" t="s">
        <v>11404</v>
      </c>
      <c r="B2634" s="16" t="s">
        <v>721</v>
      </c>
      <c r="C2634" s="16" t="s">
        <v>3163</v>
      </c>
      <c r="D2634" s="16" t="s">
        <v>31</v>
      </c>
      <c r="E2634" s="16" t="s">
        <v>27</v>
      </c>
      <c r="F2634" s="16" t="s">
        <v>3182</v>
      </c>
      <c r="G2634" s="16" t="s">
        <v>8802</v>
      </c>
      <c r="H2634" s="19">
        <v>43570.736550925925</v>
      </c>
      <c r="I2634" s="19">
        <v>43578.5</v>
      </c>
      <c r="J2634" s="20">
        <v>6.7404166666666665</v>
      </c>
    </row>
    <row r="2635" spans="1:10" x14ac:dyDescent="0.25">
      <c r="A2635" s="16" t="s">
        <v>11405</v>
      </c>
      <c r="B2635" s="16" t="s">
        <v>220</v>
      </c>
      <c r="C2635" s="16" t="s">
        <v>3188</v>
      </c>
      <c r="D2635" s="16" t="s">
        <v>19</v>
      </c>
      <c r="E2635" s="16" t="s">
        <v>9</v>
      </c>
      <c r="F2635" s="16" t="s">
        <v>3184</v>
      </c>
      <c r="G2635" s="16" t="s">
        <v>8802</v>
      </c>
      <c r="H2635" s="19">
        <v>43570.635474537034</v>
      </c>
      <c r="I2635" s="19">
        <v>43578.5</v>
      </c>
      <c r="J2635" s="20">
        <v>6.7404166666666665</v>
      </c>
    </row>
    <row r="2636" spans="1:10" x14ac:dyDescent="0.25">
      <c r="A2636" s="16" t="s">
        <v>11406</v>
      </c>
      <c r="B2636" s="16" t="s">
        <v>161</v>
      </c>
      <c r="C2636" s="16" t="s">
        <v>3188</v>
      </c>
      <c r="D2636" s="16" t="s">
        <v>32</v>
      </c>
      <c r="E2636" s="16" t="s">
        <v>14</v>
      </c>
      <c r="F2636" s="16" t="s">
        <v>3180</v>
      </c>
      <c r="G2636" s="16" t="s">
        <v>8802</v>
      </c>
      <c r="H2636" s="19">
        <v>43570.745208333334</v>
      </c>
      <c r="I2636" s="19">
        <v>43578.5</v>
      </c>
      <c r="J2636" s="20">
        <v>6.7404166666666665</v>
      </c>
    </row>
    <row r="2637" spans="1:10" x14ac:dyDescent="0.25">
      <c r="A2637" s="16" t="s">
        <v>11407</v>
      </c>
      <c r="B2637" s="16" t="s">
        <v>484</v>
      </c>
      <c r="C2637" s="16" t="s">
        <v>3188</v>
      </c>
      <c r="D2637" s="16" t="s">
        <v>32</v>
      </c>
      <c r="E2637" s="16" t="s">
        <v>34</v>
      </c>
      <c r="F2637" s="16" t="s">
        <v>3185</v>
      </c>
      <c r="G2637" s="16" t="s">
        <v>8802</v>
      </c>
      <c r="H2637" s="19">
        <v>43570.636423611111</v>
      </c>
      <c r="I2637" s="19">
        <v>43578.5</v>
      </c>
      <c r="J2637" s="20">
        <v>6.7404166666666665</v>
      </c>
    </row>
    <row r="2638" spans="1:10" x14ac:dyDescent="0.25">
      <c r="A2638" s="16" t="s">
        <v>11408</v>
      </c>
      <c r="B2638" s="16" t="s">
        <v>3796</v>
      </c>
      <c r="C2638" s="16" t="s">
        <v>3188</v>
      </c>
      <c r="D2638" s="16" t="s">
        <v>30</v>
      </c>
      <c r="E2638" s="16" t="s">
        <v>38</v>
      </c>
      <c r="F2638" s="16" t="s">
        <v>3182</v>
      </c>
      <c r="G2638" s="16" t="s">
        <v>8802</v>
      </c>
      <c r="H2638" s="19">
        <v>43570.758287037039</v>
      </c>
      <c r="I2638" s="19">
        <v>43578.5</v>
      </c>
      <c r="J2638" s="20">
        <v>6.7404166666666665</v>
      </c>
    </row>
    <row r="2639" spans="1:10" x14ac:dyDescent="0.25">
      <c r="A2639" s="16" t="s">
        <v>11409</v>
      </c>
      <c r="B2639" s="16" t="s">
        <v>203</v>
      </c>
      <c r="C2639" s="16" t="s">
        <v>3188</v>
      </c>
      <c r="D2639" s="16" t="s">
        <v>21</v>
      </c>
      <c r="E2639" s="16" t="s">
        <v>14</v>
      </c>
      <c r="F2639" s="16" t="s">
        <v>3180</v>
      </c>
      <c r="G2639" s="16" t="s">
        <v>8802</v>
      </c>
      <c r="H2639" s="19">
        <v>43570.636817129627</v>
      </c>
      <c r="I2639" s="19">
        <v>43578.5</v>
      </c>
      <c r="J2639" s="20">
        <v>6.7404166666666665</v>
      </c>
    </row>
    <row r="2640" spans="1:10" x14ac:dyDescent="0.25">
      <c r="A2640" s="16" t="s">
        <v>11410</v>
      </c>
      <c r="B2640" s="16" t="s">
        <v>77</v>
      </c>
      <c r="C2640" s="16" t="s">
        <v>3188</v>
      </c>
      <c r="D2640" s="16" t="s">
        <v>32</v>
      </c>
      <c r="E2640" s="16" t="s">
        <v>13</v>
      </c>
      <c r="F2640" s="16" t="s">
        <v>3181</v>
      </c>
      <c r="G2640" s="16" t="s">
        <v>8802</v>
      </c>
      <c r="H2640" s="19">
        <v>43570.59302083333</v>
      </c>
      <c r="I2640" s="19">
        <v>43578.5</v>
      </c>
      <c r="J2640" s="20">
        <v>6.7404166666666665</v>
      </c>
    </row>
    <row r="2641" spans="1:10" x14ac:dyDescent="0.25">
      <c r="A2641" s="16" t="s">
        <v>11411</v>
      </c>
      <c r="B2641" s="16" t="s">
        <v>441</v>
      </c>
      <c r="C2641" s="16" t="s">
        <v>3188</v>
      </c>
      <c r="D2641" s="16" t="s">
        <v>21</v>
      </c>
      <c r="E2641" s="16" t="s">
        <v>27</v>
      </c>
      <c r="F2641" s="16" t="s">
        <v>3182</v>
      </c>
      <c r="G2641" s="16" t="s">
        <v>8802</v>
      </c>
      <c r="H2641" s="19">
        <v>43571.289988425924</v>
      </c>
      <c r="I2641" s="19">
        <v>43578.5</v>
      </c>
      <c r="J2641" s="20">
        <v>6.7404166666666665</v>
      </c>
    </row>
    <row r="2642" spans="1:10" x14ac:dyDescent="0.25">
      <c r="A2642" s="16" t="s">
        <v>11412</v>
      </c>
      <c r="B2642" s="16" t="s">
        <v>116</v>
      </c>
      <c r="C2642" s="16" t="s">
        <v>3163</v>
      </c>
      <c r="D2642" s="16" t="s">
        <v>31</v>
      </c>
      <c r="E2642" s="16" t="s">
        <v>8</v>
      </c>
      <c r="F2642" s="16" t="s">
        <v>3180</v>
      </c>
      <c r="G2642" s="16" t="s">
        <v>8802</v>
      </c>
      <c r="H2642" s="19">
        <v>43570.666238425925</v>
      </c>
      <c r="I2642" s="19">
        <v>43578.5</v>
      </c>
      <c r="J2642" s="20">
        <v>6.7404166666666665</v>
      </c>
    </row>
    <row r="2643" spans="1:10" x14ac:dyDescent="0.25">
      <c r="A2643" s="16" t="s">
        <v>11413</v>
      </c>
      <c r="B2643" s="16" t="s">
        <v>3930</v>
      </c>
      <c r="C2643" s="16" t="s">
        <v>3188</v>
      </c>
      <c r="D2643" s="16" t="s">
        <v>42</v>
      </c>
      <c r="E2643" s="16" t="s">
        <v>38</v>
      </c>
      <c r="F2643" s="16" t="s">
        <v>3182</v>
      </c>
      <c r="G2643" s="16" t="s">
        <v>8802</v>
      </c>
      <c r="H2643" s="19">
        <v>43571.317812499998</v>
      </c>
      <c r="I2643" s="19">
        <v>43578.5</v>
      </c>
      <c r="J2643" s="20">
        <v>6.7404166666666665</v>
      </c>
    </row>
    <row r="2644" spans="1:10" x14ac:dyDescent="0.25">
      <c r="A2644" s="16" t="s">
        <v>11414</v>
      </c>
      <c r="B2644" s="16" t="s">
        <v>727</v>
      </c>
      <c r="C2644" s="16" t="s">
        <v>3188</v>
      </c>
      <c r="D2644" s="16" t="s">
        <v>19</v>
      </c>
      <c r="E2644" s="16" t="s">
        <v>14</v>
      </c>
      <c r="F2644" s="16" t="s">
        <v>3180</v>
      </c>
      <c r="G2644" s="16" t="s">
        <v>8802</v>
      </c>
      <c r="H2644" s="19">
        <v>43570.686030092591</v>
      </c>
      <c r="I2644" s="19">
        <v>43578.5</v>
      </c>
      <c r="J2644" s="20">
        <v>6.7404166666666665</v>
      </c>
    </row>
    <row r="2645" spans="1:10" x14ac:dyDescent="0.25">
      <c r="A2645" s="16" t="s">
        <v>11415</v>
      </c>
      <c r="B2645" s="16" t="s">
        <v>618</v>
      </c>
      <c r="C2645" s="16" t="s">
        <v>3188</v>
      </c>
      <c r="D2645" s="16" t="s">
        <v>43</v>
      </c>
      <c r="E2645" s="16" t="s">
        <v>39</v>
      </c>
      <c r="F2645" s="16" t="s">
        <v>3181</v>
      </c>
      <c r="G2645" s="16" t="s">
        <v>8802</v>
      </c>
      <c r="H2645" s="19">
        <v>43571.290138888886</v>
      </c>
      <c r="I2645" s="19">
        <v>43578.5</v>
      </c>
      <c r="J2645" s="20">
        <v>6.7404166666666665</v>
      </c>
    </row>
    <row r="2646" spans="1:10" x14ac:dyDescent="0.25">
      <c r="A2646" s="16" t="s">
        <v>11416</v>
      </c>
      <c r="B2646" s="16" t="s">
        <v>199</v>
      </c>
      <c r="C2646" s="16" t="s">
        <v>3188</v>
      </c>
      <c r="D2646" s="16" t="s">
        <v>21</v>
      </c>
      <c r="E2646" s="16" t="s">
        <v>9</v>
      </c>
      <c r="F2646" s="16" t="s">
        <v>3184</v>
      </c>
      <c r="G2646" s="16" t="s">
        <v>8802</v>
      </c>
      <c r="H2646" s="19">
        <v>43570.708981481483</v>
      </c>
      <c r="I2646" s="19">
        <v>43578.5</v>
      </c>
      <c r="J2646" s="20">
        <v>6.7404166666666665</v>
      </c>
    </row>
    <row r="2647" spans="1:10" x14ac:dyDescent="0.25">
      <c r="A2647" s="16" t="s">
        <v>11417</v>
      </c>
      <c r="B2647" s="16" t="s">
        <v>3742</v>
      </c>
      <c r="C2647" s="16" t="s">
        <v>3188</v>
      </c>
      <c r="D2647" s="16" t="s">
        <v>42</v>
      </c>
      <c r="E2647" s="16" t="s">
        <v>38</v>
      </c>
      <c r="F2647" s="16" t="s">
        <v>3182</v>
      </c>
      <c r="G2647" s="16" t="s">
        <v>8802</v>
      </c>
      <c r="H2647" s="19">
        <v>43570.557071759256</v>
      </c>
      <c r="I2647" s="19">
        <v>43578.5</v>
      </c>
      <c r="J2647" s="20">
        <v>6.7404166666666665</v>
      </c>
    </row>
    <row r="2648" spans="1:10" x14ac:dyDescent="0.25">
      <c r="A2648" s="16" t="s">
        <v>11418</v>
      </c>
      <c r="B2648" s="16" t="s">
        <v>296</v>
      </c>
      <c r="C2648" s="16" t="s">
        <v>3188</v>
      </c>
      <c r="D2648" s="16" t="s">
        <v>32</v>
      </c>
      <c r="E2648" s="16" t="s">
        <v>14</v>
      </c>
      <c r="F2648" s="16" t="s">
        <v>3180</v>
      </c>
      <c r="G2648" s="16" t="s">
        <v>8802</v>
      </c>
      <c r="H2648" s="19">
        <v>43571.297407407408</v>
      </c>
      <c r="I2648" s="19">
        <v>43578.5</v>
      </c>
      <c r="J2648" s="20">
        <v>6.7404166666666665</v>
      </c>
    </row>
    <row r="2649" spans="1:10" x14ac:dyDescent="0.25">
      <c r="A2649" s="16" t="s">
        <v>11419</v>
      </c>
      <c r="B2649" s="16" t="s">
        <v>701</v>
      </c>
      <c r="C2649" s="16" t="s">
        <v>3188</v>
      </c>
      <c r="D2649" s="16" t="s">
        <v>42</v>
      </c>
      <c r="E2649" s="16" t="s">
        <v>24</v>
      </c>
      <c r="F2649" s="16" t="s">
        <v>3183</v>
      </c>
      <c r="G2649" s="16" t="s">
        <v>8802</v>
      </c>
      <c r="H2649" s="19">
        <v>43570.51457175926</v>
      </c>
      <c r="I2649" s="19">
        <v>43578.5</v>
      </c>
      <c r="J2649" s="20">
        <v>6.7404166666666665</v>
      </c>
    </row>
    <row r="2650" spans="1:10" x14ac:dyDescent="0.25">
      <c r="A2650" s="16" t="s">
        <v>11420</v>
      </c>
      <c r="B2650" s="16" t="s">
        <v>3727</v>
      </c>
      <c r="C2650" s="16" t="s">
        <v>3188</v>
      </c>
      <c r="D2650" s="16" t="s">
        <v>30</v>
      </c>
      <c r="E2650" s="16" t="s">
        <v>38</v>
      </c>
      <c r="F2650" s="16" t="s">
        <v>3182</v>
      </c>
      <c r="G2650" s="16" t="s">
        <v>8802</v>
      </c>
      <c r="H2650" s="19">
        <v>43570.506585648145</v>
      </c>
      <c r="I2650" s="19">
        <v>43578.5</v>
      </c>
      <c r="J2650" s="20">
        <v>6.7404166666666665</v>
      </c>
    </row>
    <row r="2651" spans="1:10" x14ac:dyDescent="0.25">
      <c r="A2651" s="16" t="s">
        <v>11421</v>
      </c>
      <c r="B2651" s="16" t="s">
        <v>933</v>
      </c>
      <c r="C2651" s="16" t="s">
        <v>3188</v>
      </c>
      <c r="D2651" s="16" t="s">
        <v>43</v>
      </c>
      <c r="E2651" s="16" t="s">
        <v>34</v>
      </c>
      <c r="F2651" s="16" t="s">
        <v>3185</v>
      </c>
      <c r="G2651" s="16" t="s">
        <v>8802</v>
      </c>
      <c r="H2651" s="19">
        <v>43570.639861111114</v>
      </c>
      <c r="I2651" s="19">
        <v>43578.5</v>
      </c>
      <c r="J2651" s="20">
        <v>6.7404166666666665</v>
      </c>
    </row>
    <row r="2652" spans="1:10" x14ac:dyDescent="0.25">
      <c r="A2652" s="16" t="s">
        <v>11422</v>
      </c>
      <c r="B2652" s="16" t="s">
        <v>547</v>
      </c>
      <c r="C2652" s="16" t="s">
        <v>3188</v>
      </c>
      <c r="D2652" s="16" t="s">
        <v>19</v>
      </c>
      <c r="E2652" s="16" t="s">
        <v>10</v>
      </c>
      <c r="F2652" s="16" t="s">
        <v>3182</v>
      </c>
      <c r="G2652" s="16" t="s">
        <v>8802</v>
      </c>
      <c r="H2652" s="19">
        <v>43570.508229166669</v>
      </c>
      <c r="I2652" s="19">
        <v>43578.5</v>
      </c>
      <c r="J2652" s="20">
        <v>6.7404166666666665</v>
      </c>
    </row>
    <row r="2653" spans="1:10" x14ac:dyDescent="0.25">
      <c r="A2653" s="16" t="s">
        <v>11423</v>
      </c>
      <c r="B2653" s="16" t="s">
        <v>3831</v>
      </c>
      <c r="C2653" s="16" t="s">
        <v>3188</v>
      </c>
      <c r="D2653" s="16" t="s">
        <v>42</v>
      </c>
      <c r="E2653" s="16" t="s">
        <v>23</v>
      </c>
      <c r="F2653" s="16" t="s">
        <v>3183</v>
      </c>
      <c r="G2653" s="16" t="s">
        <v>8802</v>
      </c>
      <c r="H2653" s="19">
        <v>43571.290393518517</v>
      </c>
      <c r="I2653" s="19">
        <v>43578.5</v>
      </c>
      <c r="J2653" s="20">
        <v>6.7404166666666665</v>
      </c>
    </row>
    <row r="2654" spans="1:10" x14ac:dyDescent="0.25">
      <c r="A2654" s="16" t="s">
        <v>11424</v>
      </c>
      <c r="B2654" s="16" t="s">
        <v>373</v>
      </c>
      <c r="C2654" s="16" t="s">
        <v>3188</v>
      </c>
      <c r="D2654" s="16" t="s">
        <v>32</v>
      </c>
      <c r="E2654" s="16" t="s">
        <v>14</v>
      </c>
      <c r="F2654" s="16" t="s">
        <v>3180</v>
      </c>
      <c r="G2654" s="16" t="s">
        <v>8802</v>
      </c>
      <c r="H2654" s="19">
        <v>43571.293530092589</v>
      </c>
      <c r="I2654" s="19">
        <v>43578.5</v>
      </c>
      <c r="J2654" s="20">
        <v>6.7404166666666665</v>
      </c>
    </row>
    <row r="2655" spans="1:10" x14ac:dyDescent="0.25">
      <c r="A2655" s="16" t="s">
        <v>11425</v>
      </c>
      <c r="B2655" s="16" t="s">
        <v>3744</v>
      </c>
      <c r="C2655" s="16" t="s">
        <v>3188</v>
      </c>
      <c r="D2655" s="16" t="s">
        <v>42</v>
      </c>
      <c r="E2655" s="16" t="s">
        <v>23</v>
      </c>
      <c r="F2655" s="16" t="s">
        <v>3183</v>
      </c>
      <c r="G2655" s="16" t="s">
        <v>8802</v>
      </c>
      <c r="H2655" s="19">
        <v>43570.558125000003</v>
      </c>
      <c r="I2655" s="19">
        <v>43578.5</v>
      </c>
      <c r="J2655" s="20">
        <v>6.7404166666666665</v>
      </c>
    </row>
    <row r="2656" spans="1:10" x14ac:dyDescent="0.25">
      <c r="A2656" s="16" t="s">
        <v>11426</v>
      </c>
      <c r="B2656" s="16" t="s">
        <v>177</v>
      </c>
      <c r="C2656" s="16" t="s">
        <v>3188</v>
      </c>
      <c r="D2656" s="16" t="s">
        <v>31</v>
      </c>
      <c r="E2656" s="16" t="s">
        <v>27</v>
      </c>
      <c r="F2656" s="16" t="s">
        <v>3182</v>
      </c>
      <c r="G2656" s="16" t="s">
        <v>8802</v>
      </c>
      <c r="H2656" s="19">
        <v>43570.714305555557</v>
      </c>
      <c r="I2656" s="19">
        <v>43578.5</v>
      </c>
      <c r="J2656" s="20">
        <v>6.7404166666666665</v>
      </c>
    </row>
    <row r="2657" spans="1:10" x14ac:dyDescent="0.25">
      <c r="A2657" s="16" t="s">
        <v>11427</v>
      </c>
      <c r="B2657" s="16" t="s">
        <v>474</v>
      </c>
      <c r="C2657" s="16" t="s">
        <v>3163</v>
      </c>
      <c r="D2657" s="16" t="s">
        <v>32</v>
      </c>
      <c r="E2657" s="16" t="s">
        <v>14</v>
      </c>
      <c r="F2657" s="16" t="s">
        <v>3180</v>
      </c>
      <c r="G2657" s="16" t="s">
        <v>8802</v>
      </c>
      <c r="H2657" s="19">
        <v>43570.641435185185</v>
      </c>
      <c r="I2657" s="19">
        <v>43578.5</v>
      </c>
      <c r="J2657" s="20">
        <v>6.7404166666666665</v>
      </c>
    </row>
    <row r="2658" spans="1:10" x14ac:dyDescent="0.25">
      <c r="A2658" s="16" t="s">
        <v>11428</v>
      </c>
      <c r="B2658" s="16" t="s">
        <v>709</v>
      </c>
      <c r="C2658" s="16" t="s">
        <v>3188</v>
      </c>
      <c r="D2658" s="16" t="s">
        <v>31</v>
      </c>
      <c r="E2658" s="16" t="s">
        <v>8</v>
      </c>
      <c r="F2658" s="16" t="s">
        <v>3180</v>
      </c>
      <c r="G2658" s="16" t="s">
        <v>8802</v>
      </c>
      <c r="H2658" s="19">
        <v>43570.583252314813</v>
      </c>
      <c r="I2658" s="19">
        <v>43578.5</v>
      </c>
      <c r="J2658" s="20">
        <v>6.7404166666666665</v>
      </c>
    </row>
    <row r="2659" spans="1:10" x14ac:dyDescent="0.25">
      <c r="A2659" s="16" t="s">
        <v>11429</v>
      </c>
      <c r="B2659" s="16" t="s">
        <v>280</v>
      </c>
      <c r="C2659" s="16" t="s">
        <v>3188</v>
      </c>
      <c r="D2659" s="16" t="s">
        <v>21</v>
      </c>
      <c r="E2659" s="16" t="s">
        <v>10</v>
      </c>
      <c r="F2659" s="16" t="s">
        <v>3182</v>
      </c>
      <c r="G2659" s="16" t="s">
        <v>8802</v>
      </c>
      <c r="H2659" s="19">
        <v>43570.75681712963</v>
      </c>
      <c r="I2659" s="19">
        <v>43578.5</v>
      </c>
      <c r="J2659" s="20">
        <v>6.7404166666666665</v>
      </c>
    </row>
    <row r="2660" spans="1:10" x14ac:dyDescent="0.25">
      <c r="A2660" s="16" t="s">
        <v>11430</v>
      </c>
      <c r="B2660" s="16" t="s">
        <v>3787</v>
      </c>
      <c r="C2660" s="16" t="s">
        <v>3163</v>
      </c>
      <c r="D2660" s="16" t="s">
        <v>42</v>
      </c>
      <c r="E2660" s="16" t="s">
        <v>38</v>
      </c>
      <c r="F2660" s="16" t="s">
        <v>3182</v>
      </c>
      <c r="G2660" s="16" t="s">
        <v>8802</v>
      </c>
      <c r="H2660" s="19">
        <v>43570.700752314813</v>
      </c>
      <c r="I2660" s="19">
        <v>43578.5</v>
      </c>
      <c r="J2660" s="20">
        <v>6.7404166666666665</v>
      </c>
    </row>
    <row r="2661" spans="1:10" x14ac:dyDescent="0.25">
      <c r="A2661" s="16" t="s">
        <v>11431</v>
      </c>
      <c r="B2661" s="16" t="s">
        <v>383</v>
      </c>
      <c r="C2661" s="16" t="s">
        <v>3163</v>
      </c>
      <c r="D2661" s="16" t="s">
        <v>31</v>
      </c>
      <c r="E2661" s="16" t="s">
        <v>10</v>
      </c>
      <c r="F2661" s="16" t="s">
        <v>3182</v>
      </c>
      <c r="G2661" s="16" t="s">
        <v>8802</v>
      </c>
      <c r="H2661" s="19">
        <v>43571.290543981479</v>
      </c>
      <c r="I2661" s="19">
        <v>43578.5</v>
      </c>
      <c r="J2661" s="20">
        <v>6.7404166666666665</v>
      </c>
    </row>
    <row r="2662" spans="1:10" x14ac:dyDescent="0.25">
      <c r="A2662" s="16" t="s">
        <v>11432</v>
      </c>
      <c r="B2662" s="16" t="s">
        <v>715</v>
      </c>
      <c r="C2662" s="16" t="s">
        <v>3188</v>
      </c>
      <c r="D2662" s="16" t="s">
        <v>31</v>
      </c>
      <c r="E2662" s="16" t="s">
        <v>9</v>
      </c>
      <c r="F2662" s="16" t="s">
        <v>3184</v>
      </c>
      <c r="G2662" s="16" t="s">
        <v>8802</v>
      </c>
      <c r="H2662" s="19">
        <v>43570.563483796293</v>
      </c>
      <c r="I2662" s="19">
        <v>43578.5</v>
      </c>
      <c r="J2662" s="20">
        <v>6.7404166666666665</v>
      </c>
    </row>
    <row r="2663" spans="1:10" x14ac:dyDescent="0.25">
      <c r="A2663" s="16" t="s">
        <v>11433</v>
      </c>
      <c r="B2663" s="16" t="s">
        <v>384</v>
      </c>
      <c r="C2663" s="16" t="s">
        <v>3163</v>
      </c>
      <c r="D2663" s="16" t="s">
        <v>31</v>
      </c>
      <c r="E2663" s="16" t="s">
        <v>10</v>
      </c>
      <c r="F2663" s="16" t="s">
        <v>3182</v>
      </c>
      <c r="G2663" s="16" t="s">
        <v>8802</v>
      </c>
      <c r="H2663" s="19">
        <v>43571.290856481479</v>
      </c>
      <c r="I2663" s="19">
        <v>43578.5</v>
      </c>
      <c r="J2663" s="20">
        <v>6.7404166666666665</v>
      </c>
    </row>
    <row r="2664" spans="1:10" x14ac:dyDescent="0.25">
      <c r="A2664" s="16" t="s">
        <v>11434</v>
      </c>
      <c r="B2664" s="16" t="s">
        <v>309</v>
      </c>
      <c r="C2664" s="16" t="s">
        <v>3188</v>
      </c>
      <c r="D2664" s="16" t="s">
        <v>21</v>
      </c>
      <c r="E2664" s="16" t="s">
        <v>14</v>
      </c>
      <c r="F2664" s="16" t="s">
        <v>3180</v>
      </c>
      <c r="G2664" s="16" t="s">
        <v>8802</v>
      </c>
      <c r="H2664" s="19">
        <v>43570.726018518515</v>
      </c>
      <c r="I2664" s="19">
        <v>43578.5</v>
      </c>
      <c r="J2664" s="20">
        <v>6.7404166666666665</v>
      </c>
    </row>
    <row r="2665" spans="1:10" x14ac:dyDescent="0.25">
      <c r="A2665" s="16" t="s">
        <v>11435</v>
      </c>
      <c r="B2665" s="16" t="s">
        <v>464</v>
      </c>
      <c r="C2665" s="16" t="s">
        <v>3188</v>
      </c>
      <c r="D2665" s="16" t="s">
        <v>31</v>
      </c>
      <c r="E2665" s="16" t="s">
        <v>10</v>
      </c>
      <c r="F2665" s="16" t="s">
        <v>3182</v>
      </c>
      <c r="G2665" s="16" t="s">
        <v>8802</v>
      </c>
      <c r="H2665" s="19">
        <v>43570.514699074076</v>
      </c>
      <c r="I2665" s="19">
        <v>43578.5</v>
      </c>
      <c r="J2665" s="20">
        <v>6.7404166666666665</v>
      </c>
    </row>
    <row r="2666" spans="1:10" x14ac:dyDescent="0.25">
      <c r="A2666" s="16" t="s">
        <v>11436</v>
      </c>
      <c r="B2666" s="16" t="s">
        <v>4036</v>
      </c>
      <c r="C2666" s="16" t="s">
        <v>3188</v>
      </c>
      <c r="D2666" s="16" t="s">
        <v>42</v>
      </c>
      <c r="E2666" s="16" t="s">
        <v>38</v>
      </c>
      <c r="F2666" s="16" t="s">
        <v>3182</v>
      </c>
      <c r="G2666" s="16" t="s">
        <v>8802</v>
      </c>
      <c r="H2666" s="19">
        <v>43571.476921296293</v>
      </c>
      <c r="I2666" s="19">
        <v>43578.5</v>
      </c>
      <c r="J2666" s="20">
        <v>6.7404166666666665</v>
      </c>
    </row>
    <row r="2667" spans="1:10" x14ac:dyDescent="0.25">
      <c r="A2667" s="16" t="s">
        <v>11437</v>
      </c>
      <c r="B2667" s="16" t="s">
        <v>884</v>
      </c>
      <c r="C2667" s="16" t="s">
        <v>3163</v>
      </c>
      <c r="D2667" s="16" t="s">
        <v>43</v>
      </c>
      <c r="E2667" s="16" t="s">
        <v>39</v>
      </c>
      <c r="F2667" s="16" t="s">
        <v>3181</v>
      </c>
      <c r="G2667" s="16" t="s">
        <v>8802</v>
      </c>
      <c r="H2667" s="19">
        <v>43571.412048611113</v>
      </c>
      <c r="I2667" s="19">
        <v>43578.5</v>
      </c>
      <c r="J2667" s="20">
        <v>6.7404166666666665</v>
      </c>
    </row>
    <row r="2668" spans="1:10" x14ac:dyDescent="0.25">
      <c r="A2668" s="16" t="s">
        <v>11438</v>
      </c>
      <c r="B2668" s="16" t="s">
        <v>451</v>
      </c>
      <c r="C2668" s="16" t="s">
        <v>3163</v>
      </c>
      <c r="D2668" s="16" t="s">
        <v>31</v>
      </c>
      <c r="E2668" s="16" t="s">
        <v>9</v>
      </c>
      <c r="F2668" s="16" t="s">
        <v>3184</v>
      </c>
      <c r="G2668" s="16" t="s">
        <v>8802</v>
      </c>
      <c r="H2668" s="19">
        <v>43571.492569444446</v>
      </c>
      <c r="I2668" s="19">
        <v>43578.5</v>
      </c>
      <c r="J2668" s="20">
        <v>6.7404166666666665</v>
      </c>
    </row>
    <row r="2669" spans="1:10" x14ac:dyDescent="0.25">
      <c r="A2669" s="16" t="s">
        <v>11439</v>
      </c>
      <c r="B2669" s="16" t="s">
        <v>711</v>
      </c>
      <c r="C2669" s="16" t="s">
        <v>3188</v>
      </c>
      <c r="D2669" s="16" t="s">
        <v>42</v>
      </c>
      <c r="E2669" s="16" t="s">
        <v>35</v>
      </c>
      <c r="F2669" s="16" t="s">
        <v>3183</v>
      </c>
      <c r="G2669" s="16" t="s">
        <v>8802</v>
      </c>
      <c r="H2669" s="19">
        <v>43571.361851851849</v>
      </c>
      <c r="I2669" s="19">
        <v>43578.5</v>
      </c>
      <c r="J2669" s="20">
        <v>6.7404166666666665</v>
      </c>
    </row>
    <row r="2670" spans="1:10" x14ac:dyDescent="0.25">
      <c r="A2670" s="16" t="s">
        <v>11440</v>
      </c>
      <c r="B2670" s="16" t="s">
        <v>92</v>
      </c>
      <c r="C2670" s="16" t="s">
        <v>3163</v>
      </c>
      <c r="D2670" s="16" t="s">
        <v>31</v>
      </c>
      <c r="E2670" s="16" t="s">
        <v>14</v>
      </c>
      <c r="F2670" s="16" t="s">
        <v>3180</v>
      </c>
      <c r="G2670" s="16" t="s">
        <v>8802</v>
      </c>
      <c r="H2670" s="19">
        <v>43571.364756944444</v>
      </c>
      <c r="I2670" s="19">
        <v>43578.5</v>
      </c>
      <c r="J2670" s="20">
        <v>6.7404166666666665</v>
      </c>
    </row>
    <row r="2671" spans="1:10" x14ac:dyDescent="0.25">
      <c r="A2671" s="16" t="s">
        <v>11441</v>
      </c>
      <c r="B2671" s="16" t="s">
        <v>842</v>
      </c>
      <c r="C2671" s="16" t="s">
        <v>3188</v>
      </c>
      <c r="D2671" s="16" t="s">
        <v>43</v>
      </c>
      <c r="E2671" s="16" t="s">
        <v>39</v>
      </c>
      <c r="F2671" s="16" t="s">
        <v>3181</v>
      </c>
      <c r="G2671" s="16" t="s">
        <v>8802</v>
      </c>
      <c r="H2671" s="19">
        <v>43571.340439814812</v>
      </c>
      <c r="I2671" s="19">
        <v>43578.5</v>
      </c>
      <c r="J2671" s="20">
        <v>6.7404166666666665</v>
      </c>
    </row>
    <row r="2672" spans="1:10" x14ac:dyDescent="0.25">
      <c r="A2672" s="16" t="s">
        <v>11442</v>
      </c>
      <c r="B2672" s="16" t="s">
        <v>3311</v>
      </c>
      <c r="C2672" s="16" t="s">
        <v>3163</v>
      </c>
      <c r="D2672" s="16" t="s">
        <v>31</v>
      </c>
      <c r="E2672" s="16" t="s">
        <v>23</v>
      </c>
      <c r="F2672" s="16" t="s">
        <v>3183</v>
      </c>
      <c r="G2672" s="16" t="s">
        <v>8802</v>
      </c>
      <c r="H2672" s="19">
        <v>43571.337210648147</v>
      </c>
      <c r="I2672" s="19">
        <v>43578.5</v>
      </c>
      <c r="J2672" s="20">
        <v>6.7404166666666665</v>
      </c>
    </row>
    <row r="2673" spans="1:10" x14ac:dyDescent="0.25">
      <c r="A2673" s="16" t="s">
        <v>11443</v>
      </c>
      <c r="B2673" s="16" t="s">
        <v>437</v>
      </c>
      <c r="C2673" s="16" t="s">
        <v>3163</v>
      </c>
      <c r="D2673" s="16" t="s">
        <v>12</v>
      </c>
      <c r="E2673" s="16" t="s">
        <v>13</v>
      </c>
      <c r="F2673" s="16" t="s">
        <v>3181</v>
      </c>
      <c r="G2673" s="16" t="s">
        <v>8802</v>
      </c>
      <c r="H2673" s="19">
        <v>43571.406400462962</v>
      </c>
      <c r="I2673" s="19">
        <v>43578.5</v>
      </c>
      <c r="J2673" s="20">
        <v>6.7404166666666665</v>
      </c>
    </row>
    <row r="2674" spans="1:10" x14ac:dyDescent="0.25">
      <c r="A2674" s="16" t="s">
        <v>11444</v>
      </c>
      <c r="B2674" s="16" t="s">
        <v>3499</v>
      </c>
      <c r="C2674" s="16" t="s">
        <v>3188</v>
      </c>
      <c r="D2674" s="16" t="s">
        <v>42</v>
      </c>
      <c r="E2674" s="16" t="s">
        <v>38</v>
      </c>
      <c r="F2674" s="16" t="s">
        <v>3182</v>
      </c>
      <c r="G2674" s="16" t="s">
        <v>8802</v>
      </c>
      <c r="H2674" s="19">
        <v>43571.440254629626</v>
      </c>
      <c r="I2674" s="19">
        <v>43578.5</v>
      </c>
      <c r="J2674" s="20">
        <v>6.7404166666666665</v>
      </c>
    </row>
    <row r="2675" spans="1:10" x14ac:dyDescent="0.25">
      <c r="A2675" s="16" t="s">
        <v>11445</v>
      </c>
      <c r="B2675" s="16" t="s">
        <v>4005</v>
      </c>
      <c r="C2675" s="16" t="s">
        <v>3188</v>
      </c>
      <c r="D2675" s="16" t="s">
        <v>32</v>
      </c>
      <c r="E2675" s="16" t="s">
        <v>40</v>
      </c>
      <c r="F2675" s="16" t="s">
        <v>3180</v>
      </c>
      <c r="G2675" s="16" t="s">
        <v>8802</v>
      </c>
      <c r="H2675" s="19">
        <v>43571.37232638889</v>
      </c>
      <c r="I2675" s="19">
        <v>43578.5</v>
      </c>
      <c r="J2675" s="20">
        <v>6.7404166666666665</v>
      </c>
    </row>
    <row r="2676" spans="1:10" x14ac:dyDescent="0.25">
      <c r="A2676" s="16" t="s">
        <v>11446</v>
      </c>
      <c r="B2676" s="16" t="s">
        <v>269</v>
      </c>
      <c r="C2676" s="16" t="s">
        <v>3188</v>
      </c>
      <c r="D2676" s="16" t="s">
        <v>31</v>
      </c>
      <c r="E2676" s="16" t="s">
        <v>22</v>
      </c>
      <c r="F2676" s="16" t="s">
        <v>3182</v>
      </c>
      <c r="G2676" s="16" t="s">
        <v>8802</v>
      </c>
      <c r="H2676" s="19">
        <v>43571.413055555553</v>
      </c>
      <c r="I2676" s="19">
        <v>43578.5</v>
      </c>
      <c r="J2676" s="20">
        <v>6.7404166666666665</v>
      </c>
    </row>
    <row r="2677" spans="1:10" x14ac:dyDescent="0.25">
      <c r="A2677" s="16" t="s">
        <v>11447</v>
      </c>
      <c r="B2677" s="16" t="s">
        <v>3984</v>
      </c>
      <c r="C2677" s="16" t="s">
        <v>3188</v>
      </c>
      <c r="D2677" s="16" t="s">
        <v>31</v>
      </c>
      <c r="E2677" s="16" t="s">
        <v>23</v>
      </c>
      <c r="F2677" s="16" t="s">
        <v>3183</v>
      </c>
      <c r="G2677" s="16" t="s">
        <v>8802</v>
      </c>
      <c r="H2677" s="19">
        <v>43571.342523148145</v>
      </c>
      <c r="I2677" s="19">
        <v>43578.5</v>
      </c>
      <c r="J2677" s="20">
        <v>6.7404166666666665</v>
      </c>
    </row>
    <row r="2678" spans="1:10" x14ac:dyDescent="0.25">
      <c r="A2678" s="16" t="s">
        <v>11448</v>
      </c>
      <c r="B2678" s="16" t="s">
        <v>336</v>
      </c>
      <c r="C2678" s="16" t="s">
        <v>3188</v>
      </c>
      <c r="D2678" s="16" t="s">
        <v>31</v>
      </c>
      <c r="E2678" s="16" t="s">
        <v>10</v>
      </c>
      <c r="F2678" s="16" t="s">
        <v>3182</v>
      </c>
      <c r="G2678" s="16" t="s">
        <v>8802</v>
      </c>
      <c r="H2678" s="19">
        <v>43571.488020833334</v>
      </c>
      <c r="I2678" s="19">
        <v>43578.5</v>
      </c>
      <c r="J2678" s="20">
        <v>6.7404166666666665</v>
      </c>
    </row>
    <row r="2679" spans="1:10" x14ac:dyDescent="0.25">
      <c r="A2679" s="16" t="s">
        <v>11449</v>
      </c>
      <c r="B2679" s="16" t="s">
        <v>3872</v>
      </c>
      <c r="C2679" s="16" t="s">
        <v>3188</v>
      </c>
      <c r="D2679" s="16" t="s">
        <v>42</v>
      </c>
      <c r="E2679" s="16" t="s">
        <v>38</v>
      </c>
      <c r="F2679" s="16" t="s">
        <v>3182</v>
      </c>
      <c r="G2679" s="16" t="s">
        <v>8802</v>
      </c>
      <c r="H2679" s="19">
        <v>43571.401550925926</v>
      </c>
      <c r="I2679" s="19">
        <v>43578.5</v>
      </c>
      <c r="J2679" s="20">
        <v>6.7404166666666665</v>
      </c>
    </row>
    <row r="2680" spans="1:10" x14ac:dyDescent="0.25">
      <c r="A2680" s="16" t="s">
        <v>11450</v>
      </c>
      <c r="B2680" s="16" t="s">
        <v>876</v>
      </c>
      <c r="C2680" s="16" t="s">
        <v>3163</v>
      </c>
      <c r="D2680" s="16" t="s">
        <v>21</v>
      </c>
      <c r="E2680" s="16" t="s">
        <v>22</v>
      </c>
      <c r="F2680" s="16" t="s">
        <v>3182</v>
      </c>
      <c r="G2680" s="16" t="s">
        <v>8802</v>
      </c>
      <c r="H2680" s="19">
        <v>43571.336238425924</v>
      </c>
      <c r="I2680" s="19">
        <v>43578.5</v>
      </c>
      <c r="J2680" s="20">
        <v>6.7404166666666665</v>
      </c>
    </row>
    <row r="2681" spans="1:10" x14ac:dyDescent="0.25">
      <c r="A2681" s="16" t="s">
        <v>11451</v>
      </c>
      <c r="B2681" s="16" t="s">
        <v>3561</v>
      </c>
      <c r="C2681" s="16" t="s">
        <v>3188</v>
      </c>
      <c r="D2681" s="16" t="s">
        <v>42</v>
      </c>
      <c r="E2681" s="16" t="s">
        <v>38</v>
      </c>
      <c r="F2681" s="16" t="s">
        <v>3182</v>
      </c>
      <c r="G2681" s="16" t="s">
        <v>8802</v>
      </c>
      <c r="H2681" s="19">
        <v>43571.483541666668</v>
      </c>
      <c r="I2681" s="19">
        <v>43578.5</v>
      </c>
      <c r="J2681" s="20">
        <v>6.7404166666666665</v>
      </c>
    </row>
    <row r="2682" spans="1:10" x14ac:dyDescent="0.25">
      <c r="A2682" s="16" t="s">
        <v>11452</v>
      </c>
      <c r="B2682" s="16" t="s">
        <v>337</v>
      </c>
      <c r="C2682" s="16" t="s">
        <v>3188</v>
      </c>
      <c r="D2682" s="16" t="s">
        <v>31</v>
      </c>
      <c r="E2682" s="16" t="s">
        <v>9</v>
      </c>
      <c r="F2682" s="16" t="s">
        <v>3184</v>
      </c>
      <c r="G2682" s="16" t="s">
        <v>8802</v>
      </c>
      <c r="H2682" s="19">
        <v>43571.395914351851</v>
      </c>
      <c r="I2682" s="19">
        <v>43578.5</v>
      </c>
      <c r="J2682" s="20">
        <v>6.7404166666666665</v>
      </c>
    </row>
    <row r="2683" spans="1:10" x14ac:dyDescent="0.25">
      <c r="A2683" s="16" t="s">
        <v>11453</v>
      </c>
      <c r="B2683" s="16" t="s">
        <v>513</v>
      </c>
      <c r="C2683" s="16" t="s">
        <v>3188</v>
      </c>
      <c r="D2683" s="16" t="s">
        <v>31</v>
      </c>
      <c r="E2683" s="16" t="s">
        <v>9</v>
      </c>
      <c r="F2683" s="16" t="s">
        <v>3184</v>
      </c>
      <c r="G2683" s="16" t="s">
        <v>8802</v>
      </c>
      <c r="H2683" s="19">
        <v>43571.483807870369</v>
      </c>
      <c r="I2683" s="19">
        <v>43578.5</v>
      </c>
      <c r="J2683" s="20">
        <v>6.7404166666666665</v>
      </c>
    </row>
    <row r="2684" spans="1:10" x14ac:dyDescent="0.25">
      <c r="A2684" s="16" t="s">
        <v>11454</v>
      </c>
      <c r="B2684" s="16" t="s">
        <v>728</v>
      </c>
      <c r="C2684" s="16" t="s">
        <v>3188</v>
      </c>
      <c r="D2684" s="16" t="s">
        <v>32</v>
      </c>
      <c r="E2684" s="16" t="s">
        <v>14</v>
      </c>
      <c r="F2684" s="16" t="s">
        <v>3180</v>
      </c>
      <c r="G2684" s="16" t="s">
        <v>8802</v>
      </c>
      <c r="H2684" s="19">
        <v>43571.409467592595</v>
      </c>
      <c r="I2684" s="19">
        <v>43578.5</v>
      </c>
      <c r="J2684" s="20">
        <v>6.7404166666666665</v>
      </c>
    </row>
    <row r="2685" spans="1:10" x14ac:dyDescent="0.25">
      <c r="A2685" s="16" t="s">
        <v>11455</v>
      </c>
      <c r="B2685" s="16" t="s">
        <v>869</v>
      </c>
      <c r="C2685" s="16" t="s">
        <v>3188</v>
      </c>
      <c r="D2685" s="16" t="s">
        <v>32</v>
      </c>
      <c r="E2685" s="16" t="s">
        <v>24</v>
      </c>
      <c r="F2685" s="16" t="s">
        <v>3183</v>
      </c>
      <c r="G2685" s="16" t="s">
        <v>8802</v>
      </c>
      <c r="H2685" s="19">
        <v>43571.49894675926</v>
      </c>
      <c r="I2685" s="19">
        <v>43578.5</v>
      </c>
      <c r="J2685" s="20">
        <v>6.7404166666666665</v>
      </c>
    </row>
    <row r="2686" spans="1:10" x14ac:dyDescent="0.25">
      <c r="A2686" s="16" t="s">
        <v>11456</v>
      </c>
      <c r="B2686" s="16" t="s">
        <v>877</v>
      </c>
      <c r="C2686" s="16" t="s">
        <v>3188</v>
      </c>
      <c r="D2686" s="16" t="s">
        <v>43</v>
      </c>
      <c r="E2686" s="16" t="s">
        <v>39</v>
      </c>
      <c r="F2686" s="16" t="s">
        <v>3181</v>
      </c>
      <c r="G2686" s="16" t="s">
        <v>8802</v>
      </c>
      <c r="H2686" s="19">
        <v>43571.462523148148</v>
      </c>
      <c r="I2686" s="19">
        <v>43578.5</v>
      </c>
      <c r="J2686" s="20">
        <v>6.7404166666666665</v>
      </c>
    </row>
    <row r="2687" spans="1:10" x14ac:dyDescent="0.25">
      <c r="A2687" s="16" t="s">
        <v>11457</v>
      </c>
      <c r="B2687" s="16" t="s">
        <v>645</v>
      </c>
      <c r="C2687" s="16" t="s">
        <v>3188</v>
      </c>
      <c r="D2687" s="16" t="s">
        <v>32</v>
      </c>
      <c r="E2687" s="16" t="s">
        <v>14</v>
      </c>
      <c r="F2687" s="16" t="s">
        <v>3180</v>
      </c>
      <c r="G2687" s="16" t="s">
        <v>8802</v>
      </c>
      <c r="H2687" s="19">
        <v>43571.422129629631</v>
      </c>
      <c r="I2687" s="19">
        <v>43578.5</v>
      </c>
      <c r="J2687" s="20">
        <v>6.7404166666666665</v>
      </c>
    </row>
    <row r="2688" spans="1:10" x14ac:dyDescent="0.25">
      <c r="A2688" s="16" t="s">
        <v>11458</v>
      </c>
      <c r="B2688" s="16" t="s">
        <v>250</v>
      </c>
      <c r="C2688" s="16" t="s">
        <v>3163</v>
      </c>
      <c r="D2688" s="16" t="s">
        <v>31</v>
      </c>
      <c r="E2688" s="16" t="s">
        <v>10</v>
      </c>
      <c r="F2688" s="16" t="s">
        <v>3182</v>
      </c>
      <c r="G2688" s="16" t="s">
        <v>8802</v>
      </c>
      <c r="H2688" s="19">
        <v>43571.452268518522</v>
      </c>
      <c r="I2688" s="19">
        <v>43578.5</v>
      </c>
      <c r="J2688" s="20">
        <v>6.7404166666666665</v>
      </c>
    </row>
    <row r="2689" spans="1:10" x14ac:dyDescent="0.25">
      <c r="A2689" s="16" t="s">
        <v>11459</v>
      </c>
      <c r="B2689" s="16" t="s">
        <v>4011</v>
      </c>
      <c r="C2689" s="16" t="s">
        <v>3163</v>
      </c>
      <c r="D2689" s="16" t="s">
        <v>42</v>
      </c>
      <c r="E2689" s="16" t="s">
        <v>23</v>
      </c>
      <c r="F2689" s="16" t="s">
        <v>3183</v>
      </c>
      <c r="G2689" s="16" t="s">
        <v>8802</v>
      </c>
      <c r="H2689" s="19">
        <v>43571.378287037034</v>
      </c>
      <c r="I2689" s="19">
        <v>43578.5</v>
      </c>
      <c r="J2689" s="20">
        <v>6.7404166666666665</v>
      </c>
    </row>
    <row r="2690" spans="1:10" x14ac:dyDescent="0.25">
      <c r="A2690" s="16" t="s">
        <v>11460</v>
      </c>
      <c r="B2690" s="16" t="s">
        <v>3291</v>
      </c>
      <c r="C2690" s="16" t="s">
        <v>3188</v>
      </c>
      <c r="D2690" s="16" t="s">
        <v>42</v>
      </c>
      <c r="E2690" s="16" t="s">
        <v>38</v>
      </c>
      <c r="F2690" s="16" t="s">
        <v>3182</v>
      </c>
      <c r="G2690" s="16" t="s">
        <v>8802</v>
      </c>
      <c r="H2690" s="19">
        <v>43571.383576388886</v>
      </c>
      <c r="I2690" s="19">
        <v>43578.5</v>
      </c>
      <c r="J2690" s="20">
        <v>6.7404166666666665</v>
      </c>
    </row>
    <row r="2691" spans="1:10" x14ac:dyDescent="0.25">
      <c r="A2691" s="16" t="s">
        <v>11461</v>
      </c>
      <c r="B2691" s="16" t="s">
        <v>662</v>
      </c>
      <c r="C2691" s="16" t="s">
        <v>3188</v>
      </c>
      <c r="D2691" s="16" t="s">
        <v>44</v>
      </c>
      <c r="E2691" s="16" t="s">
        <v>34</v>
      </c>
      <c r="F2691" s="16" t="s">
        <v>3185</v>
      </c>
      <c r="G2691" s="16" t="s">
        <v>8802</v>
      </c>
      <c r="H2691" s="19">
        <v>43571.389386574076</v>
      </c>
      <c r="I2691" s="19">
        <v>43578.5</v>
      </c>
      <c r="J2691" s="20">
        <v>6.7404166666666665</v>
      </c>
    </row>
    <row r="2692" spans="1:10" x14ac:dyDescent="0.25">
      <c r="A2692" s="16" t="s">
        <v>11462</v>
      </c>
      <c r="B2692" s="16" t="s">
        <v>857</v>
      </c>
      <c r="C2692" s="16" t="s">
        <v>3188</v>
      </c>
      <c r="D2692" s="16" t="s">
        <v>31</v>
      </c>
      <c r="E2692" s="16" t="s">
        <v>14</v>
      </c>
      <c r="F2692" s="16" t="s">
        <v>3180</v>
      </c>
      <c r="G2692" s="16" t="s">
        <v>8802</v>
      </c>
      <c r="H2692" s="19">
        <v>43571.351284722223</v>
      </c>
      <c r="I2692" s="19">
        <v>43578.5</v>
      </c>
      <c r="J2692" s="20">
        <v>6.7404166666666665</v>
      </c>
    </row>
    <row r="2693" spans="1:10" x14ac:dyDescent="0.25">
      <c r="A2693" s="16" t="s">
        <v>11463</v>
      </c>
      <c r="B2693" s="16" t="s">
        <v>3992</v>
      </c>
      <c r="C2693" s="16" t="s">
        <v>3188</v>
      </c>
      <c r="D2693" s="16" t="s">
        <v>31</v>
      </c>
      <c r="E2693" s="16" t="s">
        <v>23</v>
      </c>
      <c r="F2693" s="16" t="s">
        <v>3183</v>
      </c>
      <c r="G2693" s="16" t="s">
        <v>8802</v>
      </c>
      <c r="H2693" s="19">
        <v>43571.345925925925</v>
      </c>
      <c r="I2693" s="19">
        <v>43578.5</v>
      </c>
      <c r="J2693" s="20">
        <v>6.7404166666666665</v>
      </c>
    </row>
    <row r="2694" spans="1:10" x14ac:dyDescent="0.25">
      <c r="A2694" s="16" t="s">
        <v>11464</v>
      </c>
      <c r="B2694" s="16" t="s">
        <v>666</v>
      </c>
      <c r="C2694" s="16" t="s">
        <v>3188</v>
      </c>
      <c r="D2694" s="16" t="s">
        <v>12</v>
      </c>
      <c r="E2694" s="16" t="s">
        <v>14</v>
      </c>
      <c r="F2694" s="16" t="s">
        <v>3180</v>
      </c>
      <c r="G2694" s="16" t="s">
        <v>8802</v>
      </c>
      <c r="H2694" s="19">
        <v>43571.427488425928</v>
      </c>
      <c r="I2694" s="19">
        <v>43578.5</v>
      </c>
      <c r="J2694" s="20">
        <v>6.7404166666666665</v>
      </c>
    </row>
    <row r="2695" spans="1:10" x14ac:dyDescent="0.25">
      <c r="A2695" s="16" t="s">
        <v>11465</v>
      </c>
      <c r="B2695" s="16" t="s">
        <v>870</v>
      </c>
      <c r="C2695" s="16" t="s">
        <v>3188</v>
      </c>
      <c r="D2695" s="16" t="s">
        <v>42</v>
      </c>
      <c r="E2695" s="16" t="s">
        <v>24</v>
      </c>
      <c r="F2695" s="16" t="s">
        <v>3183</v>
      </c>
      <c r="G2695" s="16" t="s">
        <v>8802</v>
      </c>
      <c r="H2695" s="19">
        <v>43571.482557870368</v>
      </c>
      <c r="I2695" s="19">
        <v>43578.5</v>
      </c>
      <c r="J2695" s="20">
        <v>6.7404166666666665</v>
      </c>
    </row>
    <row r="2696" spans="1:10" x14ac:dyDescent="0.25">
      <c r="A2696" s="16" t="s">
        <v>11466</v>
      </c>
      <c r="B2696" s="16" t="s">
        <v>55</v>
      </c>
      <c r="C2696" s="16" t="s">
        <v>3163</v>
      </c>
      <c r="D2696" s="16" t="s">
        <v>31</v>
      </c>
      <c r="E2696" s="16" t="s">
        <v>8</v>
      </c>
      <c r="F2696" s="16" t="s">
        <v>3180</v>
      </c>
      <c r="G2696" s="16" t="s">
        <v>8802</v>
      </c>
      <c r="H2696" s="19">
        <v>43571.356006944443</v>
      </c>
      <c r="I2696" s="19">
        <v>43578.5</v>
      </c>
      <c r="J2696" s="20">
        <v>6.7404166666666665</v>
      </c>
    </row>
    <row r="2697" spans="1:10" x14ac:dyDescent="0.25">
      <c r="A2697" s="16" t="s">
        <v>11467</v>
      </c>
      <c r="B2697" s="16" t="s">
        <v>748</v>
      </c>
      <c r="C2697" s="16" t="s">
        <v>3188</v>
      </c>
      <c r="D2697" s="16" t="s">
        <v>31</v>
      </c>
      <c r="E2697" s="16" t="s">
        <v>14</v>
      </c>
      <c r="F2697" s="16" t="s">
        <v>3180</v>
      </c>
      <c r="G2697" s="16" t="s">
        <v>8802</v>
      </c>
      <c r="H2697" s="19">
        <v>43571.355752314812</v>
      </c>
      <c r="I2697" s="19">
        <v>43578.5</v>
      </c>
      <c r="J2697" s="20">
        <v>6.7404166666666665</v>
      </c>
    </row>
    <row r="2698" spans="1:10" x14ac:dyDescent="0.25">
      <c r="A2698" s="16" t="s">
        <v>11468</v>
      </c>
      <c r="B2698" s="16" t="s">
        <v>4026</v>
      </c>
      <c r="C2698" s="16" t="s">
        <v>3188</v>
      </c>
      <c r="D2698" s="16" t="s">
        <v>42</v>
      </c>
      <c r="E2698" s="16" t="s">
        <v>23</v>
      </c>
      <c r="F2698" s="16" t="s">
        <v>3183</v>
      </c>
      <c r="G2698" s="16" t="s">
        <v>8802</v>
      </c>
      <c r="H2698" s="19">
        <v>43571.405925925923</v>
      </c>
      <c r="I2698" s="19">
        <v>43578.5</v>
      </c>
      <c r="J2698" s="20">
        <v>6.7404166666666665</v>
      </c>
    </row>
    <row r="2699" spans="1:10" x14ac:dyDescent="0.25">
      <c r="A2699" s="16" t="s">
        <v>11469</v>
      </c>
      <c r="B2699" s="16" t="s">
        <v>793</v>
      </c>
      <c r="C2699" s="16" t="s">
        <v>3163</v>
      </c>
      <c r="D2699" s="16" t="s">
        <v>43</v>
      </c>
      <c r="E2699" s="16" t="s">
        <v>24</v>
      </c>
      <c r="F2699" s="16" t="s">
        <v>3183</v>
      </c>
      <c r="G2699" s="16" t="s">
        <v>8802</v>
      </c>
      <c r="H2699" s="19">
        <v>43571.332106481481</v>
      </c>
      <c r="I2699" s="19">
        <v>43578.5</v>
      </c>
      <c r="J2699" s="20">
        <v>6.7404166666666665</v>
      </c>
    </row>
    <row r="2700" spans="1:10" x14ac:dyDescent="0.25">
      <c r="A2700" s="16" t="s">
        <v>11470</v>
      </c>
      <c r="B2700" s="16" t="s">
        <v>435</v>
      </c>
      <c r="C2700" s="16" t="s">
        <v>3188</v>
      </c>
      <c r="D2700" s="16" t="s">
        <v>31</v>
      </c>
      <c r="E2700" s="16" t="s">
        <v>13</v>
      </c>
      <c r="F2700" s="16" t="s">
        <v>3181</v>
      </c>
      <c r="G2700" s="16" t="s">
        <v>8802</v>
      </c>
      <c r="H2700" s="19">
        <v>43571.377013888887</v>
      </c>
      <c r="I2700" s="19">
        <v>43578.5</v>
      </c>
      <c r="J2700" s="20">
        <v>6.7404166666666665</v>
      </c>
    </row>
    <row r="2701" spans="1:10" x14ac:dyDescent="0.25">
      <c r="A2701" s="16" t="s">
        <v>11471</v>
      </c>
      <c r="B2701" s="16" t="s">
        <v>650</v>
      </c>
      <c r="C2701" s="16" t="s">
        <v>3188</v>
      </c>
      <c r="D2701" s="16" t="s">
        <v>43</v>
      </c>
      <c r="E2701" s="16" t="s">
        <v>34</v>
      </c>
      <c r="F2701" s="16" t="s">
        <v>3185</v>
      </c>
      <c r="G2701" s="16" t="s">
        <v>8802</v>
      </c>
      <c r="H2701" s="19">
        <v>43571.43577546296</v>
      </c>
      <c r="I2701" s="19">
        <v>43578.5</v>
      </c>
      <c r="J2701" s="20">
        <v>6.7404166666666665</v>
      </c>
    </row>
    <row r="2702" spans="1:10" x14ac:dyDescent="0.25">
      <c r="A2702" s="16" t="s">
        <v>11472</v>
      </c>
      <c r="B2702" s="16" t="s">
        <v>708</v>
      </c>
      <c r="C2702" s="16" t="s">
        <v>3163</v>
      </c>
      <c r="D2702" s="16" t="s">
        <v>46</v>
      </c>
      <c r="E2702" s="16" t="s">
        <v>24</v>
      </c>
      <c r="F2702" s="16" t="s">
        <v>3183</v>
      </c>
      <c r="G2702" s="16" t="s">
        <v>8802</v>
      </c>
      <c r="H2702" s="19">
        <v>43571.385844907411</v>
      </c>
      <c r="I2702" s="19">
        <v>43578.5</v>
      </c>
      <c r="J2702" s="20">
        <v>6.7404166666666665</v>
      </c>
    </row>
    <row r="2703" spans="1:10" x14ac:dyDescent="0.25">
      <c r="A2703" s="16" t="s">
        <v>11473</v>
      </c>
      <c r="B2703" s="16" t="s">
        <v>264</v>
      </c>
      <c r="C2703" s="16" t="s">
        <v>3188</v>
      </c>
      <c r="D2703" s="16" t="s">
        <v>31</v>
      </c>
      <c r="E2703" s="16" t="s">
        <v>27</v>
      </c>
      <c r="F2703" s="16" t="s">
        <v>3182</v>
      </c>
      <c r="G2703" s="16" t="s">
        <v>8802</v>
      </c>
      <c r="H2703" s="19">
        <v>43569.212785493823</v>
      </c>
      <c r="I2703" s="19">
        <v>43576.833333333336</v>
      </c>
      <c r="J2703" s="20">
        <v>7.7404166666666665</v>
      </c>
    </row>
    <row r="2704" spans="1:10" x14ac:dyDescent="0.25">
      <c r="A2704" s="16" t="s">
        <v>11474</v>
      </c>
      <c r="B2704" s="16" t="s">
        <v>125</v>
      </c>
      <c r="C2704" s="16" t="s">
        <v>3162</v>
      </c>
      <c r="D2704" s="16" t="s">
        <v>21</v>
      </c>
      <c r="E2704" s="16" t="s">
        <v>10</v>
      </c>
      <c r="F2704" s="16" t="s">
        <v>3182</v>
      </c>
      <c r="G2704" s="16" t="s">
        <v>8802</v>
      </c>
      <c r="H2704" s="19">
        <v>43570.351076388892</v>
      </c>
      <c r="I2704" s="19">
        <v>43579.5</v>
      </c>
      <c r="J2704" s="20">
        <v>7.7404166666666665</v>
      </c>
    </row>
    <row r="2705" spans="1:10" x14ac:dyDescent="0.25">
      <c r="A2705" s="16" t="s">
        <v>11475</v>
      </c>
      <c r="B2705" s="16" t="s">
        <v>643</v>
      </c>
      <c r="C2705" s="16" t="s">
        <v>3162</v>
      </c>
      <c r="D2705" s="16" t="s">
        <v>31</v>
      </c>
      <c r="E2705" s="16" t="s">
        <v>8</v>
      </c>
      <c r="F2705" s="16" t="s">
        <v>3180</v>
      </c>
      <c r="G2705" s="16" t="s">
        <v>8802</v>
      </c>
      <c r="H2705" s="19">
        <v>43570.345902777779</v>
      </c>
      <c r="I2705" s="19">
        <v>43579.5</v>
      </c>
      <c r="J2705" s="20">
        <v>7.7404166666666665</v>
      </c>
    </row>
    <row r="2706" spans="1:10" x14ac:dyDescent="0.25">
      <c r="A2706" s="16" t="s">
        <v>11476</v>
      </c>
      <c r="B2706" s="16" t="s">
        <v>854</v>
      </c>
      <c r="C2706" s="16" t="s">
        <v>3162</v>
      </c>
      <c r="D2706" s="16" t="s">
        <v>42</v>
      </c>
      <c r="E2706" s="16" t="s">
        <v>24</v>
      </c>
      <c r="F2706" s="16" t="s">
        <v>3183</v>
      </c>
      <c r="G2706" s="16" t="s">
        <v>8802</v>
      </c>
      <c r="H2706" s="19">
        <v>43570.301168981481</v>
      </c>
      <c r="I2706" s="19">
        <v>43579.5</v>
      </c>
      <c r="J2706" s="20">
        <v>7.7404166666666665</v>
      </c>
    </row>
    <row r="2707" spans="1:10" x14ac:dyDescent="0.25">
      <c r="A2707" s="16" t="s">
        <v>11477</v>
      </c>
      <c r="B2707" s="16" t="s">
        <v>567</v>
      </c>
      <c r="C2707" s="16" t="s">
        <v>3162</v>
      </c>
      <c r="D2707" s="16" t="s">
        <v>21</v>
      </c>
      <c r="E2707" s="16" t="s">
        <v>9</v>
      </c>
      <c r="F2707" s="16" t="s">
        <v>3184</v>
      </c>
      <c r="G2707" s="16" t="s">
        <v>8802</v>
      </c>
      <c r="H2707" s="19">
        <v>43567.687337962961</v>
      </c>
      <c r="I2707" s="19">
        <v>43579.5</v>
      </c>
      <c r="J2707" s="20">
        <v>7.7404166666666665</v>
      </c>
    </row>
    <row r="2708" spans="1:10" x14ac:dyDescent="0.25">
      <c r="A2708" s="16" t="s">
        <v>11478</v>
      </c>
      <c r="B2708" s="16" t="s">
        <v>140</v>
      </c>
      <c r="C2708" s="16" t="s">
        <v>3162</v>
      </c>
      <c r="D2708" s="16" t="s">
        <v>20</v>
      </c>
      <c r="E2708" s="16" t="s">
        <v>14</v>
      </c>
      <c r="F2708" s="16" t="s">
        <v>3180</v>
      </c>
      <c r="G2708" s="16" t="s">
        <v>8802</v>
      </c>
      <c r="H2708" s="19">
        <v>43567.777858796297</v>
      </c>
      <c r="I2708" s="19">
        <v>43579.5</v>
      </c>
      <c r="J2708" s="20">
        <v>7.7404166666666665</v>
      </c>
    </row>
    <row r="2709" spans="1:10" x14ac:dyDescent="0.25">
      <c r="A2709" s="16" t="s">
        <v>11479</v>
      </c>
      <c r="B2709" s="16" t="s">
        <v>3586</v>
      </c>
      <c r="C2709" s="16" t="s">
        <v>3162</v>
      </c>
      <c r="D2709" s="16" t="s">
        <v>42</v>
      </c>
      <c r="E2709" s="16" t="s">
        <v>23</v>
      </c>
      <c r="F2709" s="16" t="s">
        <v>3183</v>
      </c>
      <c r="G2709" s="16" t="s">
        <v>8802</v>
      </c>
      <c r="H2709" s="19">
        <v>43570.303622685184</v>
      </c>
      <c r="I2709" s="19">
        <v>43579.5</v>
      </c>
      <c r="J2709" s="20">
        <v>7.7404166666666665</v>
      </c>
    </row>
    <row r="2710" spans="1:10" x14ac:dyDescent="0.25">
      <c r="A2710" s="16" t="s">
        <v>11480</v>
      </c>
      <c r="B2710" s="16" t="s">
        <v>441</v>
      </c>
      <c r="C2710" s="16" t="s">
        <v>3162</v>
      </c>
      <c r="D2710" s="16" t="s">
        <v>31</v>
      </c>
      <c r="E2710" s="16" t="s">
        <v>27</v>
      </c>
      <c r="F2710" s="16" t="s">
        <v>3182</v>
      </c>
      <c r="G2710" s="16" t="s">
        <v>8802</v>
      </c>
      <c r="H2710" s="19">
        <v>43567.742488425924</v>
      </c>
      <c r="I2710" s="19">
        <v>43579.5</v>
      </c>
      <c r="J2710" s="20">
        <v>7.7404166666666665</v>
      </c>
    </row>
    <row r="2711" spans="1:10" x14ac:dyDescent="0.25">
      <c r="A2711" s="16" t="s">
        <v>11481</v>
      </c>
      <c r="B2711" s="16" t="s">
        <v>591</v>
      </c>
      <c r="C2711" s="16" t="s">
        <v>3162</v>
      </c>
      <c r="D2711" s="16" t="s">
        <v>32</v>
      </c>
      <c r="E2711" s="16" t="s">
        <v>24</v>
      </c>
      <c r="F2711" s="16" t="s">
        <v>3183</v>
      </c>
      <c r="G2711" s="16" t="s">
        <v>8802</v>
      </c>
      <c r="H2711" s="19">
        <v>43570.300069444442</v>
      </c>
      <c r="I2711" s="19">
        <v>43579.5</v>
      </c>
      <c r="J2711" s="20">
        <v>7.7404166666666665</v>
      </c>
    </row>
    <row r="2712" spans="1:10" x14ac:dyDescent="0.25">
      <c r="A2712" s="16" t="s">
        <v>11482</v>
      </c>
      <c r="B2712" s="16" t="s">
        <v>215</v>
      </c>
      <c r="C2712" s="16" t="s">
        <v>3162</v>
      </c>
      <c r="D2712" s="16" t="s">
        <v>31</v>
      </c>
      <c r="E2712" s="16" t="s">
        <v>9</v>
      </c>
      <c r="F2712" s="16" t="s">
        <v>3184</v>
      </c>
      <c r="G2712" s="16" t="s">
        <v>8802</v>
      </c>
      <c r="H2712" s="19">
        <v>43567.558194444442</v>
      </c>
      <c r="I2712" s="19">
        <v>43579.5</v>
      </c>
      <c r="J2712" s="20">
        <v>7.7404166666666665</v>
      </c>
    </row>
    <row r="2713" spans="1:10" x14ac:dyDescent="0.25">
      <c r="A2713" s="16" t="s">
        <v>11483</v>
      </c>
      <c r="B2713" s="16" t="s">
        <v>401</v>
      </c>
      <c r="C2713" s="16" t="s">
        <v>3162</v>
      </c>
      <c r="D2713" s="16" t="s">
        <v>32</v>
      </c>
      <c r="E2713" s="16" t="s">
        <v>14</v>
      </c>
      <c r="F2713" s="16" t="s">
        <v>3180</v>
      </c>
      <c r="G2713" s="16" t="s">
        <v>8802</v>
      </c>
      <c r="H2713" s="19">
        <v>43570.302210648151</v>
      </c>
      <c r="I2713" s="19">
        <v>43579.5</v>
      </c>
      <c r="J2713" s="20">
        <v>7.7404166666666665</v>
      </c>
    </row>
    <row r="2714" spans="1:10" x14ac:dyDescent="0.25">
      <c r="A2714" s="16" t="s">
        <v>11484</v>
      </c>
      <c r="B2714" s="16" t="s">
        <v>3580</v>
      </c>
      <c r="C2714" s="16" t="s">
        <v>3162</v>
      </c>
      <c r="D2714" s="16" t="s">
        <v>42</v>
      </c>
      <c r="E2714" s="16" t="s">
        <v>23</v>
      </c>
      <c r="F2714" s="16" t="s">
        <v>3183</v>
      </c>
      <c r="G2714" s="16" t="s">
        <v>8802</v>
      </c>
      <c r="H2714" s="19">
        <v>43570.299386574072</v>
      </c>
      <c r="I2714" s="19">
        <v>43579.5</v>
      </c>
      <c r="J2714" s="20">
        <v>7.7404166666666665</v>
      </c>
    </row>
    <row r="2715" spans="1:10" x14ac:dyDescent="0.25">
      <c r="A2715" s="16" t="s">
        <v>11485</v>
      </c>
      <c r="B2715" s="16" t="s">
        <v>590</v>
      </c>
      <c r="C2715" s="16" t="s">
        <v>3162</v>
      </c>
      <c r="D2715" s="16" t="s">
        <v>21</v>
      </c>
      <c r="E2715" s="16" t="s">
        <v>9</v>
      </c>
      <c r="F2715" s="16" t="s">
        <v>3184</v>
      </c>
      <c r="G2715" s="16" t="s">
        <v>8802</v>
      </c>
      <c r="H2715" s="19">
        <v>43570.299756944441</v>
      </c>
      <c r="I2715" s="19">
        <v>43579.5</v>
      </c>
      <c r="J2715" s="20">
        <v>7.7404166666666665</v>
      </c>
    </row>
    <row r="2716" spans="1:10" x14ac:dyDescent="0.25">
      <c r="A2716" s="16" t="s">
        <v>11486</v>
      </c>
      <c r="B2716" s="16" t="s">
        <v>3511</v>
      </c>
      <c r="C2716" s="16" t="s">
        <v>3162</v>
      </c>
      <c r="D2716" s="16" t="s">
        <v>42</v>
      </c>
      <c r="E2716" s="16" t="s">
        <v>38</v>
      </c>
      <c r="F2716" s="16" t="s">
        <v>3182</v>
      </c>
      <c r="G2716" s="16" t="s">
        <v>8802</v>
      </c>
      <c r="H2716" s="19">
        <v>43567.51353009259</v>
      </c>
      <c r="I2716" s="19">
        <v>43579.5</v>
      </c>
      <c r="J2716" s="20">
        <v>7.7404166666666665</v>
      </c>
    </row>
    <row r="2717" spans="1:10" x14ac:dyDescent="0.25">
      <c r="A2717" s="16" t="s">
        <v>11487</v>
      </c>
      <c r="B2717" s="16" t="s">
        <v>296</v>
      </c>
      <c r="C2717" s="16" t="s">
        <v>3163</v>
      </c>
      <c r="D2717" s="16" t="s">
        <v>32</v>
      </c>
      <c r="E2717" s="16" t="s">
        <v>14</v>
      </c>
      <c r="F2717" s="16" t="s">
        <v>3180</v>
      </c>
      <c r="G2717" s="16" t="s">
        <v>8802</v>
      </c>
      <c r="H2717" s="19">
        <v>43569.685231481482</v>
      </c>
      <c r="I2717" s="19">
        <v>43577.5</v>
      </c>
      <c r="J2717" s="20">
        <v>7.7404166666666665</v>
      </c>
    </row>
    <row r="2718" spans="1:10" x14ac:dyDescent="0.25">
      <c r="A2718" s="16" t="s">
        <v>11488</v>
      </c>
      <c r="B2718" s="16" t="s">
        <v>367</v>
      </c>
      <c r="C2718" s="16" t="s">
        <v>3162</v>
      </c>
      <c r="D2718" s="16" t="s">
        <v>21</v>
      </c>
      <c r="E2718" s="16" t="s">
        <v>8</v>
      </c>
      <c r="F2718" s="16" t="s">
        <v>3180</v>
      </c>
      <c r="G2718" s="16" t="s">
        <v>8802</v>
      </c>
      <c r="H2718" s="19">
        <v>43567.771168981482</v>
      </c>
      <c r="I2718" s="19">
        <v>43579.5</v>
      </c>
      <c r="J2718" s="20">
        <v>7.7404166666666665</v>
      </c>
    </row>
    <row r="2719" spans="1:10" x14ac:dyDescent="0.25">
      <c r="A2719" s="16" t="s">
        <v>11489</v>
      </c>
      <c r="B2719" s="16" t="s">
        <v>3582</v>
      </c>
      <c r="C2719" s="16" t="s">
        <v>3162</v>
      </c>
      <c r="D2719" s="16" t="s">
        <v>42</v>
      </c>
      <c r="E2719" s="16" t="s">
        <v>23</v>
      </c>
      <c r="F2719" s="16" t="s">
        <v>3183</v>
      </c>
      <c r="G2719" s="16" t="s">
        <v>8802</v>
      </c>
      <c r="H2719" s="19">
        <v>43570.301458333335</v>
      </c>
      <c r="I2719" s="19">
        <v>43579.5</v>
      </c>
      <c r="J2719" s="20">
        <v>7.7404166666666665</v>
      </c>
    </row>
    <row r="2720" spans="1:10" x14ac:dyDescent="0.25">
      <c r="A2720" s="16" t="s">
        <v>11490</v>
      </c>
      <c r="B2720" s="16" t="s">
        <v>3600</v>
      </c>
      <c r="C2720" s="16" t="s">
        <v>3162</v>
      </c>
      <c r="D2720" s="16" t="s">
        <v>42</v>
      </c>
      <c r="E2720" s="16" t="s">
        <v>23</v>
      </c>
      <c r="F2720" s="16" t="s">
        <v>3183</v>
      </c>
      <c r="G2720" s="16" t="s">
        <v>8802</v>
      </c>
      <c r="H2720" s="19">
        <v>43570.315335648149</v>
      </c>
      <c r="I2720" s="19">
        <v>43579.5</v>
      </c>
      <c r="J2720" s="20">
        <v>7.7404166666666665</v>
      </c>
    </row>
    <row r="2721" spans="1:10" x14ac:dyDescent="0.25">
      <c r="A2721" s="16" t="s">
        <v>11491</v>
      </c>
      <c r="B2721" s="16" t="s">
        <v>594</v>
      </c>
      <c r="C2721" s="16" t="s">
        <v>3162</v>
      </c>
      <c r="D2721" s="16" t="s">
        <v>32</v>
      </c>
      <c r="E2721" s="16" t="s">
        <v>14</v>
      </c>
      <c r="F2721" s="16" t="s">
        <v>3180</v>
      </c>
      <c r="G2721" s="16" t="s">
        <v>8802</v>
      </c>
      <c r="H2721" s="19">
        <v>43570.317673611113</v>
      </c>
      <c r="I2721" s="19">
        <v>43579.5</v>
      </c>
      <c r="J2721" s="20">
        <v>7.7404166666666665</v>
      </c>
    </row>
    <row r="2722" spans="1:10" x14ac:dyDescent="0.25">
      <c r="A2722" s="16" t="s">
        <v>11492</v>
      </c>
      <c r="B2722" s="16" t="s">
        <v>417</v>
      </c>
      <c r="C2722" s="16" t="s">
        <v>3162</v>
      </c>
      <c r="D2722" s="16" t="s">
        <v>19</v>
      </c>
      <c r="E2722" s="16" t="s">
        <v>27</v>
      </c>
      <c r="F2722" s="16" t="s">
        <v>3182</v>
      </c>
      <c r="G2722" s="16" t="s">
        <v>8802</v>
      </c>
      <c r="H2722" s="19">
        <v>43570.295659722222</v>
      </c>
      <c r="I2722" s="19">
        <v>43579.5</v>
      </c>
      <c r="J2722" s="20">
        <v>7.7404166666666665</v>
      </c>
    </row>
    <row r="2723" spans="1:10" x14ac:dyDescent="0.25">
      <c r="A2723" s="16" t="s">
        <v>11493</v>
      </c>
      <c r="B2723" s="16" t="s">
        <v>3346</v>
      </c>
      <c r="C2723" s="16" t="s">
        <v>3188</v>
      </c>
      <c r="D2723" s="16" t="s">
        <v>26</v>
      </c>
      <c r="E2723" s="16" t="s">
        <v>23</v>
      </c>
      <c r="F2723" s="16" t="s">
        <v>3183</v>
      </c>
      <c r="G2723" s="16" t="s">
        <v>8802</v>
      </c>
      <c r="H2723" s="19">
        <v>43571.061475694441</v>
      </c>
      <c r="I2723" s="19">
        <v>43578.5</v>
      </c>
      <c r="J2723" s="20">
        <v>7.7404166666666665</v>
      </c>
    </row>
    <row r="2724" spans="1:10" x14ac:dyDescent="0.25">
      <c r="A2724" s="16" t="s">
        <v>11494</v>
      </c>
      <c r="B2724" s="16" t="s">
        <v>110</v>
      </c>
      <c r="C2724" s="16" t="s">
        <v>3188</v>
      </c>
      <c r="D2724" s="16" t="s">
        <v>31</v>
      </c>
      <c r="E2724" s="16" t="s">
        <v>22</v>
      </c>
      <c r="F2724" s="16" t="s">
        <v>3182</v>
      </c>
      <c r="G2724" s="16" t="s">
        <v>8802</v>
      </c>
      <c r="H2724" s="19">
        <v>43571.193929398149</v>
      </c>
      <c r="I2724" s="19">
        <v>43579</v>
      </c>
      <c r="J2724" s="20">
        <v>7.7404166666666665</v>
      </c>
    </row>
    <row r="2725" spans="1:10" x14ac:dyDescent="0.25">
      <c r="A2725" s="16" t="s">
        <v>11495</v>
      </c>
      <c r="B2725" s="16" t="s">
        <v>265</v>
      </c>
      <c r="C2725" s="16" t="s">
        <v>3162</v>
      </c>
      <c r="D2725" s="16" t="s">
        <v>31</v>
      </c>
      <c r="E2725" s="16" t="s">
        <v>9</v>
      </c>
      <c r="F2725" s="16" t="s">
        <v>3184</v>
      </c>
      <c r="G2725" s="16" t="s">
        <v>8802</v>
      </c>
      <c r="H2725" s="19">
        <v>43570.420381944445</v>
      </c>
      <c r="I2725" s="19">
        <v>43579.5</v>
      </c>
      <c r="J2725" s="20">
        <v>7.7404166666666665</v>
      </c>
    </row>
    <row r="2726" spans="1:10" x14ac:dyDescent="0.25">
      <c r="A2726" s="16" t="s">
        <v>11496</v>
      </c>
      <c r="B2726" s="16" t="s">
        <v>496</v>
      </c>
      <c r="C2726" s="16" t="s">
        <v>3188</v>
      </c>
      <c r="D2726" s="16" t="s">
        <v>43</v>
      </c>
      <c r="E2726" s="16" t="s">
        <v>39</v>
      </c>
      <c r="F2726" s="16" t="s">
        <v>3181</v>
      </c>
      <c r="G2726" s="16" t="s">
        <v>8802</v>
      </c>
      <c r="H2726" s="19">
        <v>43571.528715277775</v>
      </c>
      <c r="I2726" s="19">
        <v>43579.5</v>
      </c>
      <c r="J2726" s="20">
        <v>7.7404166666666665</v>
      </c>
    </row>
    <row r="2727" spans="1:10" x14ac:dyDescent="0.25">
      <c r="A2727" s="16" t="s">
        <v>11497</v>
      </c>
      <c r="B2727" s="16" t="s">
        <v>364</v>
      </c>
      <c r="C2727" s="16" t="s">
        <v>3163</v>
      </c>
      <c r="D2727" s="16" t="s">
        <v>31</v>
      </c>
      <c r="E2727" s="16" t="s">
        <v>14</v>
      </c>
      <c r="F2727" s="16" t="s">
        <v>3180</v>
      </c>
      <c r="G2727" s="16" t="s">
        <v>8802</v>
      </c>
      <c r="H2727" s="19">
        <v>43571.539652777778</v>
      </c>
      <c r="I2727" s="19">
        <v>43579.5</v>
      </c>
      <c r="J2727" s="20">
        <v>7.7404166666666665</v>
      </c>
    </row>
    <row r="2728" spans="1:10" x14ac:dyDescent="0.25">
      <c r="A2728" s="16" t="s">
        <v>11498</v>
      </c>
      <c r="B2728" s="16" t="s">
        <v>863</v>
      </c>
      <c r="C2728" s="16" t="s">
        <v>3163</v>
      </c>
      <c r="D2728" s="16" t="s">
        <v>42</v>
      </c>
      <c r="E2728" s="16" t="s">
        <v>35</v>
      </c>
      <c r="F2728" s="16" t="s">
        <v>3183</v>
      </c>
      <c r="G2728" s="16" t="s">
        <v>8802</v>
      </c>
      <c r="H2728" s="19">
        <v>43571.502025462964</v>
      </c>
      <c r="I2728" s="19">
        <v>43579.5</v>
      </c>
      <c r="J2728" s="20">
        <v>7.7404166666666665</v>
      </c>
    </row>
    <row r="2729" spans="1:10" x14ac:dyDescent="0.25">
      <c r="A2729" s="16" t="s">
        <v>11499</v>
      </c>
      <c r="B2729" s="16" t="s">
        <v>3698</v>
      </c>
      <c r="C2729" s="16" t="s">
        <v>3188</v>
      </c>
      <c r="D2729" s="16" t="s">
        <v>42</v>
      </c>
      <c r="E2729" s="16" t="s">
        <v>23</v>
      </c>
      <c r="F2729" s="16" t="s">
        <v>3183</v>
      </c>
      <c r="G2729" s="16" t="s">
        <v>8802</v>
      </c>
      <c r="H2729" s="19">
        <v>43571.60428240741</v>
      </c>
      <c r="I2729" s="19">
        <v>43579.5</v>
      </c>
      <c r="J2729" s="20">
        <v>7.7404166666666665</v>
      </c>
    </row>
    <row r="2730" spans="1:10" x14ac:dyDescent="0.25">
      <c r="A2730" s="16" t="s">
        <v>11500</v>
      </c>
      <c r="B2730" s="16" t="s">
        <v>858</v>
      </c>
      <c r="C2730" s="16" t="s">
        <v>3188</v>
      </c>
      <c r="D2730" s="16" t="s">
        <v>31</v>
      </c>
      <c r="E2730" s="16" t="s">
        <v>8</v>
      </c>
      <c r="F2730" s="16" t="s">
        <v>3180</v>
      </c>
      <c r="G2730" s="16" t="s">
        <v>8802</v>
      </c>
      <c r="H2730" s="19">
        <v>43571.561597222222</v>
      </c>
      <c r="I2730" s="19">
        <v>43579.5</v>
      </c>
      <c r="J2730" s="20">
        <v>7.7404166666666665</v>
      </c>
    </row>
    <row r="2731" spans="1:10" x14ac:dyDescent="0.25">
      <c r="A2731" s="16" t="s">
        <v>11501</v>
      </c>
      <c r="B2731" s="16" t="s">
        <v>526</v>
      </c>
      <c r="C2731" s="16" t="s">
        <v>3188</v>
      </c>
      <c r="D2731" s="16" t="s">
        <v>32</v>
      </c>
      <c r="E2731" s="16" t="s">
        <v>14</v>
      </c>
      <c r="F2731" s="16" t="s">
        <v>3180</v>
      </c>
      <c r="G2731" s="16" t="s">
        <v>8802</v>
      </c>
      <c r="H2731" s="19">
        <v>43571.578449074077</v>
      </c>
      <c r="I2731" s="19">
        <v>43579.5</v>
      </c>
      <c r="J2731" s="20">
        <v>7.7404166666666665</v>
      </c>
    </row>
    <row r="2732" spans="1:10" x14ac:dyDescent="0.25">
      <c r="A2732" s="16" t="s">
        <v>11502</v>
      </c>
      <c r="B2732" s="16" t="s">
        <v>4156</v>
      </c>
      <c r="C2732" s="16" t="s">
        <v>3188</v>
      </c>
      <c r="D2732" s="16" t="s">
        <v>42</v>
      </c>
      <c r="E2732" s="16" t="s">
        <v>38</v>
      </c>
      <c r="F2732" s="16" t="s">
        <v>3182</v>
      </c>
      <c r="G2732" s="16" t="s">
        <v>8802</v>
      </c>
      <c r="H2732" s="19">
        <v>43571.605624999997</v>
      </c>
      <c r="I2732" s="19">
        <v>43579.5</v>
      </c>
      <c r="J2732" s="20">
        <v>7.7404166666666665</v>
      </c>
    </row>
    <row r="2733" spans="1:10" x14ac:dyDescent="0.25">
      <c r="A2733" s="16" t="s">
        <v>11503</v>
      </c>
      <c r="B2733" s="16" t="s">
        <v>4229</v>
      </c>
      <c r="C2733" s="16" t="s">
        <v>3163</v>
      </c>
      <c r="D2733" s="16" t="s">
        <v>42</v>
      </c>
      <c r="E2733" s="16" t="s">
        <v>23</v>
      </c>
      <c r="F2733" s="16" t="s">
        <v>3183</v>
      </c>
      <c r="G2733" s="16" t="s">
        <v>8802</v>
      </c>
      <c r="H2733" s="19">
        <v>43571.735717592594</v>
      </c>
      <c r="I2733" s="19">
        <v>43579.5</v>
      </c>
      <c r="J2733" s="20">
        <v>7.7404166666666665</v>
      </c>
    </row>
    <row r="2734" spans="1:10" x14ac:dyDescent="0.25">
      <c r="A2734" s="16" t="s">
        <v>11504</v>
      </c>
      <c r="B2734" s="16" t="s">
        <v>4215</v>
      </c>
      <c r="C2734" s="16" t="s">
        <v>3188</v>
      </c>
      <c r="D2734" s="16" t="s">
        <v>42</v>
      </c>
      <c r="E2734" s="16" t="s">
        <v>23</v>
      </c>
      <c r="F2734" s="16" t="s">
        <v>3183</v>
      </c>
      <c r="G2734" s="16" t="s">
        <v>8802</v>
      </c>
      <c r="H2734" s="19">
        <v>43571.703923611109</v>
      </c>
      <c r="I2734" s="19">
        <v>43579.5</v>
      </c>
      <c r="J2734" s="20">
        <v>7.7404166666666665</v>
      </c>
    </row>
    <row r="2735" spans="1:10" x14ac:dyDescent="0.25">
      <c r="A2735" s="16" t="s">
        <v>11505</v>
      </c>
      <c r="B2735" s="16" t="s">
        <v>560</v>
      </c>
      <c r="C2735" s="16" t="s">
        <v>3163</v>
      </c>
      <c r="D2735" s="16" t="s">
        <v>31</v>
      </c>
      <c r="E2735" s="16" t="s">
        <v>9</v>
      </c>
      <c r="F2735" s="16" t="s">
        <v>3184</v>
      </c>
      <c r="G2735" s="16" t="s">
        <v>8802</v>
      </c>
      <c r="H2735" s="19">
        <v>43571.680497685185</v>
      </c>
      <c r="I2735" s="19">
        <v>43579.5</v>
      </c>
      <c r="J2735" s="20">
        <v>7.7404166666666665</v>
      </c>
    </row>
    <row r="2736" spans="1:10" x14ac:dyDescent="0.25">
      <c r="A2736" s="16" t="s">
        <v>11506</v>
      </c>
      <c r="B2736" s="16" t="s">
        <v>766</v>
      </c>
      <c r="C2736" s="16" t="s">
        <v>3163</v>
      </c>
      <c r="D2736" s="16" t="s">
        <v>31</v>
      </c>
      <c r="E2736" s="16" t="s">
        <v>9</v>
      </c>
      <c r="F2736" s="16" t="s">
        <v>3184</v>
      </c>
      <c r="G2736" s="16" t="s">
        <v>8802</v>
      </c>
      <c r="H2736" s="19">
        <v>43571.535844907405</v>
      </c>
      <c r="I2736" s="19">
        <v>43579.5</v>
      </c>
      <c r="J2736" s="20">
        <v>7.7404166666666665</v>
      </c>
    </row>
    <row r="2737" spans="1:10" x14ac:dyDescent="0.25">
      <c r="A2737" s="16" t="s">
        <v>11507</v>
      </c>
      <c r="B2737" s="16" t="s">
        <v>3710</v>
      </c>
      <c r="C2737" s="16" t="s">
        <v>3188</v>
      </c>
      <c r="D2737" s="16" t="s">
        <v>42</v>
      </c>
      <c r="E2737" s="16" t="s">
        <v>38</v>
      </c>
      <c r="F2737" s="16" t="s">
        <v>3182</v>
      </c>
      <c r="G2737" s="16" t="s">
        <v>8802</v>
      </c>
      <c r="H2737" s="19">
        <v>43571.737233796295</v>
      </c>
      <c r="I2737" s="19">
        <v>43579.5</v>
      </c>
      <c r="J2737" s="20">
        <v>7.7404166666666665</v>
      </c>
    </row>
    <row r="2738" spans="1:10" x14ac:dyDescent="0.25">
      <c r="A2738" s="16" t="s">
        <v>11508</v>
      </c>
      <c r="B2738" s="16" t="s">
        <v>507</v>
      </c>
      <c r="C2738" s="16" t="s">
        <v>3188</v>
      </c>
      <c r="D2738" s="16" t="s">
        <v>12</v>
      </c>
      <c r="E2738" s="16" t="s">
        <v>14</v>
      </c>
      <c r="F2738" s="16" t="s">
        <v>3180</v>
      </c>
      <c r="G2738" s="16" t="s">
        <v>8802</v>
      </c>
      <c r="H2738" s="19">
        <v>43571.710393518515</v>
      </c>
      <c r="I2738" s="19">
        <v>43579.5</v>
      </c>
      <c r="J2738" s="20">
        <v>7.7404166666666665</v>
      </c>
    </row>
    <row r="2739" spans="1:10" x14ac:dyDescent="0.25">
      <c r="A2739" s="16" t="s">
        <v>11509</v>
      </c>
      <c r="B2739" s="16" t="s">
        <v>310</v>
      </c>
      <c r="C2739" s="16" t="s">
        <v>3188</v>
      </c>
      <c r="D2739" s="16" t="s">
        <v>31</v>
      </c>
      <c r="E2739" s="16" t="s">
        <v>8</v>
      </c>
      <c r="F2739" s="16" t="s">
        <v>3180</v>
      </c>
      <c r="G2739" s="16" t="s">
        <v>8802</v>
      </c>
      <c r="H2739" s="19">
        <v>43571.737766203703</v>
      </c>
      <c r="I2739" s="19">
        <v>43579.5</v>
      </c>
      <c r="J2739" s="20">
        <v>7.7404166666666665</v>
      </c>
    </row>
    <row r="2740" spans="1:10" x14ac:dyDescent="0.25">
      <c r="A2740" s="16" t="s">
        <v>11510</v>
      </c>
      <c r="B2740" s="16" t="s">
        <v>671</v>
      </c>
      <c r="C2740" s="16" t="s">
        <v>3163</v>
      </c>
      <c r="D2740" s="16" t="s">
        <v>31</v>
      </c>
      <c r="E2740" s="16" t="s">
        <v>22</v>
      </c>
      <c r="F2740" s="16" t="s">
        <v>3182</v>
      </c>
      <c r="G2740" s="16" t="s">
        <v>8802</v>
      </c>
      <c r="H2740" s="19">
        <v>43571.599247685182</v>
      </c>
      <c r="I2740" s="19">
        <v>43579.5</v>
      </c>
      <c r="J2740" s="20">
        <v>7.7404166666666665</v>
      </c>
    </row>
    <row r="2741" spans="1:10" x14ac:dyDescent="0.25">
      <c r="A2741" s="16" t="s">
        <v>11511</v>
      </c>
      <c r="B2741" s="16" t="s">
        <v>884</v>
      </c>
      <c r="C2741" s="16" t="s">
        <v>3188</v>
      </c>
      <c r="D2741" s="16" t="s">
        <v>46</v>
      </c>
      <c r="E2741" s="16" t="s">
        <v>39</v>
      </c>
      <c r="F2741" s="16" t="s">
        <v>3181</v>
      </c>
      <c r="G2741" s="16" t="s">
        <v>8802</v>
      </c>
      <c r="H2741" s="19">
        <v>43571.52684027778</v>
      </c>
      <c r="I2741" s="19">
        <v>43579.5</v>
      </c>
      <c r="J2741" s="20">
        <v>7.7404166666666665</v>
      </c>
    </row>
    <row r="2742" spans="1:10" x14ac:dyDescent="0.25">
      <c r="A2742" s="16" t="s">
        <v>11512</v>
      </c>
      <c r="B2742" s="16" t="s">
        <v>630</v>
      </c>
      <c r="C2742" s="16" t="s">
        <v>3188</v>
      </c>
      <c r="D2742" s="16" t="s">
        <v>31</v>
      </c>
      <c r="E2742" s="16" t="s">
        <v>22</v>
      </c>
      <c r="F2742" s="16" t="s">
        <v>3182</v>
      </c>
      <c r="G2742" s="16" t="s">
        <v>8802</v>
      </c>
      <c r="H2742" s="19">
        <v>43571.552523148152</v>
      </c>
      <c r="I2742" s="19">
        <v>43579.5</v>
      </c>
      <c r="J2742" s="20">
        <v>7.7404166666666665</v>
      </c>
    </row>
    <row r="2743" spans="1:10" x14ac:dyDescent="0.25">
      <c r="A2743" s="16" t="s">
        <v>11513</v>
      </c>
      <c r="B2743" s="16" t="s">
        <v>844</v>
      </c>
      <c r="C2743" s="16" t="s">
        <v>3163</v>
      </c>
      <c r="D2743" s="16" t="s">
        <v>46</v>
      </c>
      <c r="E2743" s="16" t="s">
        <v>39</v>
      </c>
      <c r="F2743" s="16" t="s">
        <v>3181</v>
      </c>
      <c r="G2743" s="16" t="s">
        <v>8802</v>
      </c>
      <c r="H2743" s="19">
        <v>43571.505902777775</v>
      </c>
      <c r="I2743" s="19">
        <v>43579.5</v>
      </c>
      <c r="J2743" s="20">
        <v>7.7404166666666665</v>
      </c>
    </row>
    <row r="2744" spans="1:10" x14ac:dyDescent="0.25">
      <c r="A2744" s="16" t="s">
        <v>11514</v>
      </c>
      <c r="B2744" s="16" t="s">
        <v>203</v>
      </c>
      <c r="C2744" s="16" t="s">
        <v>3188</v>
      </c>
      <c r="D2744" s="16" t="s">
        <v>31</v>
      </c>
      <c r="E2744" s="16" t="s">
        <v>14</v>
      </c>
      <c r="F2744" s="16" t="s">
        <v>3180</v>
      </c>
      <c r="G2744" s="16" t="s">
        <v>8802</v>
      </c>
      <c r="H2744" s="19">
        <v>43571.715289351851</v>
      </c>
      <c r="I2744" s="19">
        <v>43579.5</v>
      </c>
      <c r="J2744" s="20">
        <v>7.7404166666666665</v>
      </c>
    </row>
    <row r="2745" spans="1:10" x14ac:dyDescent="0.25">
      <c r="A2745" s="16" t="s">
        <v>11515</v>
      </c>
      <c r="B2745" s="16" t="s">
        <v>898</v>
      </c>
      <c r="C2745" s="16" t="s">
        <v>3188</v>
      </c>
      <c r="D2745" s="16" t="s">
        <v>42</v>
      </c>
      <c r="E2745" s="16" t="s">
        <v>34</v>
      </c>
      <c r="F2745" s="16" t="s">
        <v>3185</v>
      </c>
      <c r="G2745" s="16" t="s">
        <v>8802</v>
      </c>
      <c r="H2745" s="19">
        <v>43571.582187499997</v>
      </c>
      <c r="I2745" s="19">
        <v>43579.5</v>
      </c>
      <c r="J2745" s="20">
        <v>7.7404166666666665</v>
      </c>
    </row>
    <row r="2746" spans="1:10" x14ac:dyDescent="0.25">
      <c r="A2746" s="16" t="s">
        <v>11516</v>
      </c>
      <c r="B2746" s="16" t="s">
        <v>316</v>
      </c>
      <c r="C2746" s="16" t="s">
        <v>3188</v>
      </c>
      <c r="D2746" s="16" t="s">
        <v>31</v>
      </c>
      <c r="E2746" s="16" t="s">
        <v>22</v>
      </c>
      <c r="F2746" s="16" t="s">
        <v>3182</v>
      </c>
      <c r="G2746" s="16" t="s">
        <v>8802</v>
      </c>
      <c r="H2746" s="19">
        <v>43571.657314814816</v>
      </c>
      <c r="I2746" s="19">
        <v>43579.5</v>
      </c>
      <c r="J2746" s="20">
        <v>7.7404166666666665</v>
      </c>
    </row>
    <row r="2747" spans="1:10" x14ac:dyDescent="0.25">
      <c r="A2747" s="16" t="s">
        <v>11517</v>
      </c>
      <c r="B2747" s="16" t="s">
        <v>668</v>
      </c>
      <c r="C2747" s="16" t="s">
        <v>3188</v>
      </c>
      <c r="D2747" s="16" t="s">
        <v>31</v>
      </c>
      <c r="E2747" s="16" t="s">
        <v>13</v>
      </c>
      <c r="F2747" s="16" t="s">
        <v>3181</v>
      </c>
      <c r="G2747" s="16" t="s">
        <v>8802</v>
      </c>
      <c r="H2747" s="19">
        <v>43571.739166666666</v>
      </c>
      <c r="I2747" s="19">
        <v>43579.5</v>
      </c>
      <c r="J2747" s="20">
        <v>7.7404166666666665</v>
      </c>
    </row>
    <row r="2748" spans="1:10" x14ac:dyDescent="0.25">
      <c r="A2748" s="16" t="s">
        <v>11518</v>
      </c>
      <c r="B2748" s="16" t="s">
        <v>4122</v>
      </c>
      <c r="C2748" s="16" t="s">
        <v>3163</v>
      </c>
      <c r="D2748" s="16" t="s">
        <v>42</v>
      </c>
      <c r="E2748" s="16" t="s">
        <v>23</v>
      </c>
      <c r="F2748" s="16" t="s">
        <v>3183</v>
      </c>
      <c r="G2748" s="16" t="s">
        <v>8802</v>
      </c>
      <c r="H2748" s="19">
        <v>43571.563391203701</v>
      </c>
      <c r="I2748" s="19">
        <v>43579.5</v>
      </c>
      <c r="J2748" s="20">
        <v>7.7404166666666665</v>
      </c>
    </row>
    <row r="2749" spans="1:10" x14ac:dyDescent="0.25">
      <c r="A2749" s="16" t="s">
        <v>11519</v>
      </c>
      <c r="B2749" s="16" t="s">
        <v>3366</v>
      </c>
      <c r="C2749" s="16" t="s">
        <v>3188</v>
      </c>
      <c r="D2749" s="16" t="s">
        <v>42</v>
      </c>
      <c r="E2749" s="16" t="s">
        <v>23</v>
      </c>
      <c r="F2749" s="16" t="s">
        <v>3183</v>
      </c>
      <c r="G2749" s="16" t="s">
        <v>8802</v>
      </c>
      <c r="H2749" s="19">
        <v>43571.503298611111</v>
      </c>
      <c r="I2749" s="19">
        <v>43579.5</v>
      </c>
      <c r="J2749" s="20">
        <v>7.7404166666666665</v>
      </c>
    </row>
    <row r="2750" spans="1:10" x14ac:dyDescent="0.25">
      <c r="A2750" s="16" t="s">
        <v>11520</v>
      </c>
      <c r="B2750" s="16" t="s">
        <v>694</v>
      </c>
      <c r="C2750" s="16" t="s">
        <v>3188</v>
      </c>
      <c r="D2750" s="16" t="s">
        <v>30</v>
      </c>
      <c r="E2750" s="16" t="s">
        <v>24</v>
      </c>
      <c r="F2750" s="16" t="s">
        <v>3183</v>
      </c>
      <c r="G2750" s="16" t="s">
        <v>8802</v>
      </c>
      <c r="H2750" s="19">
        <v>43571.725358796299</v>
      </c>
      <c r="I2750" s="19">
        <v>43579.5</v>
      </c>
      <c r="J2750" s="20">
        <v>7.7404166666666665</v>
      </c>
    </row>
    <row r="2751" spans="1:10" x14ac:dyDescent="0.25">
      <c r="A2751" s="16" t="s">
        <v>11521</v>
      </c>
      <c r="B2751" s="16" t="s">
        <v>178</v>
      </c>
      <c r="C2751" s="16" t="s">
        <v>3188</v>
      </c>
      <c r="D2751" s="16" t="s">
        <v>46</v>
      </c>
      <c r="E2751" s="16" t="s">
        <v>34</v>
      </c>
      <c r="F2751" s="16" t="s">
        <v>3185</v>
      </c>
      <c r="G2751" s="16" t="s">
        <v>8802</v>
      </c>
      <c r="H2751" s="19">
        <v>43571.739675925928</v>
      </c>
      <c r="I2751" s="19">
        <v>43579.5</v>
      </c>
      <c r="J2751" s="20">
        <v>7.7404166666666665</v>
      </c>
    </row>
    <row r="2752" spans="1:10" x14ac:dyDescent="0.25">
      <c r="A2752" s="16" t="s">
        <v>11522</v>
      </c>
      <c r="B2752" s="16" t="s">
        <v>348</v>
      </c>
      <c r="C2752" s="16" t="s">
        <v>3188</v>
      </c>
      <c r="D2752" s="16" t="s">
        <v>26</v>
      </c>
      <c r="E2752" s="16" t="s">
        <v>9</v>
      </c>
      <c r="F2752" s="16" t="s">
        <v>3184</v>
      </c>
      <c r="G2752" s="16" t="s">
        <v>8802</v>
      </c>
      <c r="H2752" s="19">
        <v>43571.658136574071</v>
      </c>
      <c r="I2752" s="19">
        <v>43579.5</v>
      </c>
      <c r="J2752" s="20">
        <v>7.7404166666666665</v>
      </c>
    </row>
    <row r="2753" spans="1:10" x14ac:dyDescent="0.25">
      <c r="A2753" s="16" t="s">
        <v>11523</v>
      </c>
      <c r="B2753" s="16" t="s">
        <v>786</v>
      </c>
      <c r="C2753" s="16" t="s">
        <v>3188</v>
      </c>
      <c r="D2753" s="16" t="s">
        <v>31</v>
      </c>
      <c r="E2753" s="16" t="s">
        <v>13</v>
      </c>
      <c r="F2753" s="16" t="s">
        <v>3181</v>
      </c>
      <c r="G2753" s="16" t="s">
        <v>8802</v>
      </c>
      <c r="H2753" s="19">
        <v>43571.572170138883</v>
      </c>
      <c r="I2753" s="19">
        <v>43579.5</v>
      </c>
      <c r="J2753" s="20">
        <v>7.7404166666666665</v>
      </c>
    </row>
    <row r="2754" spans="1:10" x14ac:dyDescent="0.25">
      <c r="A2754" s="16" t="s">
        <v>11524</v>
      </c>
      <c r="B2754" s="16" t="s">
        <v>416</v>
      </c>
      <c r="C2754" s="16" t="s">
        <v>3188</v>
      </c>
      <c r="D2754" s="16" t="s">
        <v>21</v>
      </c>
      <c r="E2754" s="16" t="s">
        <v>27</v>
      </c>
      <c r="F2754" s="16" t="s">
        <v>3182</v>
      </c>
      <c r="G2754" s="16" t="s">
        <v>8802</v>
      </c>
      <c r="H2754" s="19">
        <v>43571.728402777779</v>
      </c>
      <c r="I2754" s="19">
        <v>43579.5</v>
      </c>
      <c r="J2754" s="20">
        <v>7.7404166666666665</v>
      </c>
    </row>
    <row r="2755" spans="1:10" x14ac:dyDescent="0.25">
      <c r="A2755" s="16" t="s">
        <v>11525</v>
      </c>
      <c r="B2755" s="16" t="s">
        <v>845</v>
      </c>
      <c r="C2755" s="16" t="s">
        <v>3188</v>
      </c>
      <c r="D2755" s="16" t="s">
        <v>32</v>
      </c>
      <c r="E2755" s="16" t="s">
        <v>24</v>
      </c>
      <c r="F2755" s="16" t="s">
        <v>3183</v>
      </c>
      <c r="G2755" s="16" t="s">
        <v>8802</v>
      </c>
      <c r="H2755" s="19">
        <v>43571.527002314811</v>
      </c>
      <c r="I2755" s="19">
        <v>43579.5</v>
      </c>
      <c r="J2755" s="20">
        <v>7.7404166666666665</v>
      </c>
    </row>
    <row r="2756" spans="1:10" x14ac:dyDescent="0.25">
      <c r="A2756" s="16" t="s">
        <v>11526</v>
      </c>
      <c r="B2756" s="16" t="s">
        <v>930</v>
      </c>
      <c r="C2756" s="16" t="s">
        <v>3188</v>
      </c>
      <c r="D2756" s="16" t="s">
        <v>32</v>
      </c>
      <c r="E2756" s="16" t="s">
        <v>14</v>
      </c>
      <c r="F2756" s="16" t="s">
        <v>3180</v>
      </c>
      <c r="G2756" s="16" t="s">
        <v>8802</v>
      </c>
      <c r="H2756" s="19">
        <v>43571.678472222222</v>
      </c>
      <c r="I2756" s="19">
        <v>43579.5</v>
      </c>
      <c r="J2756" s="20">
        <v>7.7404166666666665</v>
      </c>
    </row>
    <row r="2757" spans="1:10" x14ac:dyDescent="0.25">
      <c r="A2757" s="16" t="s">
        <v>11527</v>
      </c>
      <c r="B2757" s="16" t="s">
        <v>3659</v>
      </c>
      <c r="C2757" s="16" t="s">
        <v>3188</v>
      </c>
      <c r="D2757" s="16" t="s">
        <v>42</v>
      </c>
      <c r="E2757" s="16" t="s">
        <v>23</v>
      </c>
      <c r="F2757" s="16" t="s">
        <v>3183</v>
      </c>
      <c r="G2757" s="16" t="s">
        <v>8802</v>
      </c>
      <c r="H2757" s="19">
        <v>43571.52820601852</v>
      </c>
      <c r="I2757" s="19">
        <v>43579.5</v>
      </c>
      <c r="J2757" s="20">
        <v>7.7404166666666665</v>
      </c>
    </row>
    <row r="2758" spans="1:10" x14ac:dyDescent="0.25">
      <c r="A2758" s="16" t="s">
        <v>11528</v>
      </c>
      <c r="B2758" s="16" t="s">
        <v>3233</v>
      </c>
      <c r="C2758" s="16" t="s">
        <v>3188</v>
      </c>
      <c r="D2758" s="16" t="s">
        <v>42</v>
      </c>
      <c r="E2758" s="16" t="s">
        <v>38</v>
      </c>
      <c r="F2758" s="16" t="s">
        <v>3182</v>
      </c>
      <c r="G2758" s="16" t="s">
        <v>8802</v>
      </c>
      <c r="H2758" s="19">
        <v>43571.564363425925</v>
      </c>
      <c r="I2758" s="19">
        <v>43579.5</v>
      </c>
      <c r="J2758" s="20">
        <v>7.7404166666666665</v>
      </c>
    </row>
    <row r="2759" spans="1:10" x14ac:dyDescent="0.25">
      <c r="A2759" s="16" t="s">
        <v>11529</v>
      </c>
      <c r="B2759" s="16" t="s">
        <v>888</v>
      </c>
      <c r="C2759" s="16" t="s">
        <v>3163</v>
      </c>
      <c r="D2759" s="16" t="s">
        <v>43</v>
      </c>
      <c r="E2759" s="16" t="s">
        <v>34</v>
      </c>
      <c r="F2759" s="16" t="s">
        <v>3185</v>
      </c>
      <c r="G2759" s="16" t="s">
        <v>8802</v>
      </c>
      <c r="H2759" s="19">
        <v>43571.570856481485</v>
      </c>
      <c r="I2759" s="19">
        <v>43579.5</v>
      </c>
      <c r="J2759" s="20">
        <v>7.7404166666666665</v>
      </c>
    </row>
    <row r="2760" spans="1:10" x14ac:dyDescent="0.25">
      <c r="A2760" s="16" t="s">
        <v>11530</v>
      </c>
      <c r="B2760" s="16" t="s">
        <v>128</v>
      </c>
      <c r="C2760" s="16" t="s">
        <v>3188</v>
      </c>
      <c r="D2760" s="16" t="s">
        <v>31</v>
      </c>
      <c r="E2760" s="16" t="s">
        <v>9</v>
      </c>
      <c r="F2760" s="16" t="s">
        <v>3184</v>
      </c>
      <c r="G2760" s="16" t="s">
        <v>8802</v>
      </c>
      <c r="H2760" s="19">
        <v>43571.516782407409</v>
      </c>
      <c r="I2760" s="19">
        <v>43579.5</v>
      </c>
      <c r="J2760" s="20">
        <v>7.7404166666666665</v>
      </c>
    </row>
    <row r="2761" spans="1:10" x14ac:dyDescent="0.25">
      <c r="A2761" s="16" t="s">
        <v>11531</v>
      </c>
      <c r="B2761" s="16" t="s">
        <v>290</v>
      </c>
      <c r="C2761" s="16" t="s">
        <v>3188</v>
      </c>
      <c r="D2761" s="16" t="s">
        <v>31</v>
      </c>
      <c r="E2761" s="16" t="s">
        <v>9</v>
      </c>
      <c r="F2761" s="16" t="s">
        <v>3184</v>
      </c>
      <c r="G2761" s="16" t="s">
        <v>8802</v>
      </c>
      <c r="H2761" s="19">
        <v>43571.742337962962</v>
      </c>
      <c r="I2761" s="19">
        <v>43579.5</v>
      </c>
      <c r="J2761" s="20">
        <v>7.7404166666666665</v>
      </c>
    </row>
    <row r="2762" spans="1:10" x14ac:dyDescent="0.25">
      <c r="A2762" s="16" t="s">
        <v>11532</v>
      </c>
      <c r="B2762" s="16" t="s">
        <v>504</v>
      </c>
      <c r="C2762" s="16" t="s">
        <v>3188</v>
      </c>
      <c r="D2762" s="16" t="s">
        <v>31</v>
      </c>
      <c r="E2762" s="16" t="s">
        <v>8</v>
      </c>
      <c r="F2762" s="16" t="s">
        <v>3180</v>
      </c>
      <c r="G2762" s="16" t="s">
        <v>8802</v>
      </c>
      <c r="H2762" s="19">
        <v>43571.759583333333</v>
      </c>
      <c r="I2762" s="19">
        <v>43579.5</v>
      </c>
      <c r="J2762" s="20">
        <v>7.7404166666666665</v>
      </c>
    </row>
    <row r="2763" spans="1:10" x14ac:dyDescent="0.25">
      <c r="A2763" s="16" t="s">
        <v>11533</v>
      </c>
      <c r="B2763" s="16" t="s">
        <v>3533</v>
      </c>
      <c r="C2763" s="16" t="s">
        <v>3188</v>
      </c>
      <c r="D2763" s="16" t="s">
        <v>42</v>
      </c>
      <c r="E2763" s="16" t="s">
        <v>38</v>
      </c>
      <c r="F2763" s="16" t="s">
        <v>3182</v>
      </c>
      <c r="G2763" s="16" t="s">
        <v>8802</v>
      </c>
      <c r="H2763" s="19">
        <v>43571.611712962964</v>
      </c>
      <c r="I2763" s="19">
        <v>43579.5</v>
      </c>
      <c r="J2763" s="20">
        <v>7.7404166666666665</v>
      </c>
    </row>
    <row r="2764" spans="1:10" x14ac:dyDescent="0.25">
      <c r="A2764" s="16" t="s">
        <v>11534</v>
      </c>
      <c r="B2764" s="16" t="s">
        <v>3952</v>
      </c>
      <c r="C2764" s="16" t="s">
        <v>3188</v>
      </c>
      <c r="D2764" s="16" t="s">
        <v>16</v>
      </c>
      <c r="E2764" s="16" t="s">
        <v>38</v>
      </c>
      <c r="F2764" s="16" t="s">
        <v>3182</v>
      </c>
      <c r="G2764" s="16" t="s">
        <v>8802</v>
      </c>
      <c r="H2764" s="19">
        <v>43571.63548611111</v>
      </c>
      <c r="I2764" s="19">
        <v>43579.5</v>
      </c>
      <c r="J2764" s="20">
        <v>7.7404166666666665</v>
      </c>
    </row>
    <row r="2765" spans="1:10" x14ac:dyDescent="0.25">
      <c r="A2765" s="16" t="s">
        <v>11535</v>
      </c>
      <c r="B2765" s="16" t="s">
        <v>897</v>
      </c>
      <c r="C2765" s="16" t="s">
        <v>3163</v>
      </c>
      <c r="D2765" s="16" t="s">
        <v>31</v>
      </c>
      <c r="E2765" s="16" t="s">
        <v>13</v>
      </c>
      <c r="F2765" s="16" t="s">
        <v>3181</v>
      </c>
      <c r="G2765" s="16" t="s">
        <v>8802</v>
      </c>
      <c r="H2765" s="19">
        <v>43571.545173611114</v>
      </c>
      <c r="I2765" s="19">
        <v>43579.5</v>
      </c>
      <c r="J2765" s="20">
        <v>7.7404166666666665</v>
      </c>
    </row>
    <row r="2766" spans="1:10" x14ac:dyDescent="0.25">
      <c r="A2766" s="16" t="s">
        <v>11536</v>
      </c>
      <c r="B2766" s="16" t="s">
        <v>3643</v>
      </c>
      <c r="C2766" s="16" t="s">
        <v>3163</v>
      </c>
      <c r="D2766" s="16" t="s">
        <v>31</v>
      </c>
      <c r="E2766" s="16" t="s">
        <v>23</v>
      </c>
      <c r="F2766" s="16" t="s">
        <v>3183</v>
      </c>
      <c r="G2766" s="16" t="s">
        <v>8802</v>
      </c>
      <c r="H2766" s="19">
        <v>43571.711643518516</v>
      </c>
      <c r="I2766" s="19">
        <v>43579.5</v>
      </c>
      <c r="J2766" s="20">
        <v>7.7404166666666665</v>
      </c>
    </row>
    <row r="2767" spans="1:10" x14ac:dyDescent="0.25">
      <c r="A2767" s="16" t="s">
        <v>11537</v>
      </c>
      <c r="B2767" s="16" t="s">
        <v>843</v>
      </c>
      <c r="C2767" s="16" t="s">
        <v>3163</v>
      </c>
      <c r="D2767" s="16" t="s">
        <v>43</v>
      </c>
      <c r="E2767" s="16" t="s">
        <v>34</v>
      </c>
      <c r="F2767" s="16" t="s">
        <v>3185</v>
      </c>
      <c r="G2767" s="16" t="s">
        <v>8802</v>
      </c>
      <c r="H2767" s="19">
        <v>43571.504259259258</v>
      </c>
      <c r="I2767" s="19">
        <v>43579.5</v>
      </c>
      <c r="J2767" s="20">
        <v>7.7404166666666665</v>
      </c>
    </row>
    <row r="2768" spans="1:10" x14ac:dyDescent="0.25">
      <c r="A2768" s="16" t="s">
        <v>11538</v>
      </c>
      <c r="B2768" s="16" t="s">
        <v>602</v>
      </c>
      <c r="C2768" s="16" t="s">
        <v>3188</v>
      </c>
      <c r="D2768" s="16" t="s">
        <v>31</v>
      </c>
      <c r="E2768" s="16" t="s">
        <v>22</v>
      </c>
      <c r="F2768" s="16" t="s">
        <v>3182</v>
      </c>
      <c r="G2768" s="16" t="s">
        <v>8802</v>
      </c>
      <c r="H2768" s="19">
        <v>43571.522881944446</v>
      </c>
      <c r="I2768" s="19">
        <v>43579.5</v>
      </c>
      <c r="J2768" s="20">
        <v>7.7404166666666665</v>
      </c>
    </row>
    <row r="2769" spans="1:10" x14ac:dyDescent="0.25">
      <c r="A2769" s="16" t="s">
        <v>11539</v>
      </c>
      <c r="B2769" s="16" t="s">
        <v>374</v>
      </c>
      <c r="C2769" s="16" t="s">
        <v>3163</v>
      </c>
      <c r="D2769" s="16" t="s">
        <v>31</v>
      </c>
      <c r="E2769" s="16" t="s">
        <v>10</v>
      </c>
      <c r="F2769" s="16" t="s">
        <v>3182</v>
      </c>
      <c r="G2769" s="16" t="s">
        <v>8802</v>
      </c>
      <c r="H2769" s="19">
        <v>43571.61241898148</v>
      </c>
      <c r="I2769" s="19">
        <v>43579.5</v>
      </c>
      <c r="J2769" s="20">
        <v>7.7404166666666665</v>
      </c>
    </row>
    <row r="2770" spans="1:10" x14ac:dyDescent="0.25">
      <c r="A2770" s="16" t="s">
        <v>11540</v>
      </c>
      <c r="B2770" s="16" t="s">
        <v>353</v>
      </c>
      <c r="C2770" s="16" t="s">
        <v>3188</v>
      </c>
      <c r="D2770" s="16" t="s">
        <v>31</v>
      </c>
      <c r="E2770" s="16" t="s">
        <v>8</v>
      </c>
      <c r="F2770" s="16" t="s">
        <v>3180</v>
      </c>
      <c r="G2770" s="16" t="s">
        <v>8802</v>
      </c>
      <c r="H2770" s="19">
        <v>43571.723946759259</v>
      </c>
      <c r="I2770" s="19">
        <v>43579.5</v>
      </c>
      <c r="J2770" s="20">
        <v>7.7404166666666665</v>
      </c>
    </row>
    <row r="2771" spans="1:10" x14ac:dyDescent="0.25">
      <c r="A2771" s="16" t="s">
        <v>11541</v>
      </c>
      <c r="B2771" s="16" t="s">
        <v>455</v>
      </c>
      <c r="C2771" s="16" t="s">
        <v>3163</v>
      </c>
      <c r="D2771" s="16" t="s">
        <v>32</v>
      </c>
      <c r="E2771" s="16" t="s">
        <v>14</v>
      </c>
      <c r="F2771" s="16" t="s">
        <v>3180</v>
      </c>
      <c r="G2771" s="16" t="s">
        <v>8802</v>
      </c>
      <c r="H2771" s="19">
        <v>43571.6328125</v>
      </c>
      <c r="I2771" s="19">
        <v>43579.5</v>
      </c>
      <c r="J2771" s="20">
        <v>7.7404166666666665</v>
      </c>
    </row>
    <row r="2772" spans="1:10" x14ac:dyDescent="0.25">
      <c r="A2772" s="16" t="s">
        <v>11542</v>
      </c>
      <c r="B2772" s="16" t="s">
        <v>3323</v>
      </c>
      <c r="C2772" s="16" t="s">
        <v>3188</v>
      </c>
      <c r="D2772" s="16" t="s">
        <v>30</v>
      </c>
      <c r="E2772" s="16" t="s">
        <v>38</v>
      </c>
      <c r="F2772" s="16" t="s">
        <v>3182</v>
      </c>
      <c r="G2772" s="16" t="s">
        <v>8802</v>
      </c>
      <c r="H2772" s="19">
        <v>43571.727662037039</v>
      </c>
      <c r="I2772" s="19">
        <v>43579.5</v>
      </c>
      <c r="J2772" s="20">
        <v>7.7404166666666665</v>
      </c>
    </row>
    <row r="2773" spans="1:10" x14ac:dyDescent="0.25">
      <c r="A2773" s="16" t="s">
        <v>11543</v>
      </c>
      <c r="B2773" s="16" t="s">
        <v>782</v>
      </c>
      <c r="C2773" s="16" t="s">
        <v>3188</v>
      </c>
      <c r="D2773" s="16" t="s">
        <v>31</v>
      </c>
      <c r="E2773" s="16" t="s">
        <v>8</v>
      </c>
      <c r="F2773" s="16" t="s">
        <v>3180</v>
      </c>
      <c r="G2773" s="16" t="s">
        <v>8802</v>
      </c>
      <c r="H2773" s="19">
        <v>43571.748298611114</v>
      </c>
      <c r="I2773" s="19">
        <v>43579.5</v>
      </c>
      <c r="J2773" s="20">
        <v>7.7404166666666665</v>
      </c>
    </row>
    <row r="2774" spans="1:10" x14ac:dyDescent="0.25">
      <c r="A2774" s="16" t="s">
        <v>11544</v>
      </c>
      <c r="B2774" s="16" t="s">
        <v>4227</v>
      </c>
      <c r="C2774" s="16" t="s">
        <v>3188</v>
      </c>
      <c r="D2774" s="16" t="s">
        <v>42</v>
      </c>
      <c r="E2774" s="16" t="s">
        <v>23</v>
      </c>
      <c r="F2774" s="16" t="s">
        <v>3183</v>
      </c>
      <c r="G2774" s="16" t="s">
        <v>8802</v>
      </c>
      <c r="H2774" s="19">
        <v>43571.729305555556</v>
      </c>
      <c r="I2774" s="19">
        <v>43579.5</v>
      </c>
      <c r="J2774" s="20">
        <v>7.7404166666666665</v>
      </c>
    </row>
    <row r="2775" spans="1:10" x14ac:dyDescent="0.25">
      <c r="A2775" s="16" t="s">
        <v>11545</v>
      </c>
      <c r="B2775" s="16" t="s">
        <v>541</v>
      </c>
      <c r="C2775" s="16" t="s">
        <v>3188</v>
      </c>
      <c r="D2775" s="16" t="s">
        <v>31</v>
      </c>
      <c r="E2775" s="16" t="s">
        <v>9</v>
      </c>
      <c r="F2775" s="16" t="s">
        <v>3184</v>
      </c>
      <c r="G2775" s="16" t="s">
        <v>8802</v>
      </c>
      <c r="H2775" s="19">
        <v>43571.748703703706</v>
      </c>
      <c r="I2775" s="19">
        <v>43579.5</v>
      </c>
      <c r="J2775" s="20">
        <v>7.7404166666666665</v>
      </c>
    </row>
    <row r="2776" spans="1:10" x14ac:dyDescent="0.25">
      <c r="A2776" s="16" t="s">
        <v>11546</v>
      </c>
      <c r="B2776" s="16" t="s">
        <v>4213</v>
      </c>
      <c r="C2776" s="16" t="s">
        <v>3188</v>
      </c>
      <c r="D2776" s="16" t="s">
        <v>42</v>
      </c>
      <c r="E2776" s="16" t="s">
        <v>23</v>
      </c>
      <c r="F2776" s="16" t="s">
        <v>3183</v>
      </c>
      <c r="G2776" s="16" t="s">
        <v>8802</v>
      </c>
      <c r="H2776" s="19">
        <v>43571.703287037039</v>
      </c>
      <c r="I2776" s="19">
        <v>43579.5</v>
      </c>
      <c r="J2776" s="20">
        <v>7.7404166666666665</v>
      </c>
    </row>
    <row r="2777" spans="1:10" x14ac:dyDescent="0.25">
      <c r="A2777" s="16" t="s">
        <v>11547</v>
      </c>
      <c r="B2777" s="16" t="s">
        <v>894</v>
      </c>
      <c r="C2777" s="16" t="s">
        <v>3163</v>
      </c>
      <c r="D2777" s="16" t="s">
        <v>43</v>
      </c>
      <c r="E2777" s="16" t="s">
        <v>39</v>
      </c>
      <c r="F2777" s="16" t="s">
        <v>3181</v>
      </c>
      <c r="G2777" s="16" t="s">
        <v>8802</v>
      </c>
      <c r="H2777" s="19">
        <v>43571.529826388891</v>
      </c>
      <c r="I2777" s="19">
        <v>43579.5</v>
      </c>
      <c r="J2777" s="20">
        <v>7.7404166666666665</v>
      </c>
    </row>
    <row r="2778" spans="1:10" x14ac:dyDescent="0.25">
      <c r="A2778" s="16" t="s">
        <v>11548</v>
      </c>
      <c r="B2778" s="16" t="s">
        <v>3389</v>
      </c>
      <c r="C2778" s="16" t="s">
        <v>3188</v>
      </c>
      <c r="D2778" s="16" t="s">
        <v>42</v>
      </c>
      <c r="E2778" s="16" t="s">
        <v>38</v>
      </c>
      <c r="F2778" s="16" t="s">
        <v>3182</v>
      </c>
      <c r="G2778" s="16" t="s">
        <v>8802</v>
      </c>
      <c r="H2778" s="19">
        <v>43571.537824074076</v>
      </c>
      <c r="I2778" s="19">
        <v>43579.5</v>
      </c>
      <c r="J2778" s="20">
        <v>7.7404166666666665</v>
      </c>
    </row>
    <row r="2779" spans="1:10" x14ac:dyDescent="0.25">
      <c r="A2779" s="16" t="s">
        <v>11549</v>
      </c>
      <c r="B2779" s="16" t="s">
        <v>4236</v>
      </c>
      <c r="C2779" s="16" t="s">
        <v>3188</v>
      </c>
      <c r="D2779" s="16" t="s">
        <v>42</v>
      </c>
      <c r="E2779" s="16" t="s">
        <v>38</v>
      </c>
      <c r="F2779" s="16" t="s">
        <v>3182</v>
      </c>
      <c r="G2779" s="16" t="s">
        <v>8802</v>
      </c>
      <c r="H2779" s="19">
        <v>43571.749432870369</v>
      </c>
      <c r="I2779" s="19">
        <v>43579.5</v>
      </c>
      <c r="J2779" s="20">
        <v>7.7404166666666665</v>
      </c>
    </row>
    <row r="2780" spans="1:10" x14ac:dyDescent="0.25">
      <c r="A2780" s="16" t="s">
        <v>11550</v>
      </c>
      <c r="B2780" s="16" t="s">
        <v>411</v>
      </c>
      <c r="C2780" s="16" t="s">
        <v>3188</v>
      </c>
      <c r="D2780" s="16" t="s">
        <v>7</v>
      </c>
      <c r="E2780" s="16" t="s">
        <v>8</v>
      </c>
      <c r="F2780" s="16" t="s">
        <v>3180</v>
      </c>
      <c r="G2780" s="16" t="s">
        <v>8802</v>
      </c>
      <c r="H2780" s="19">
        <v>43571.601770833331</v>
      </c>
      <c r="I2780" s="19">
        <v>43579.5</v>
      </c>
      <c r="J2780" s="20">
        <v>7.7404166666666665</v>
      </c>
    </row>
    <row r="2781" spans="1:10" x14ac:dyDescent="0.25">
      <c r="A2781" s="16" t="s">
        <v>11551</v>
      </c>
      <c r="B2781" s="16" t="s">
        <v>3676</v>
      </c>
      <c r="C2781" s="16" t="s">
        <v>3188</v>
      </c>
      <c r="D2781" s="16" t="s">
        <v>42</v>
      </c>
      <c r="E2781" s="16" t="s">
        <v>38</v>
      </c>
      <c r="F2781" s="16" t="s">
        <v>3182</v>
      </c>
      <c r="G2781" s="16" t="s">
        <v>8802</v>
      </c>
      <c r="H2781" s="19">
        <v>43571.666377314818</v>
      </c>
      <c r="I2781" s="19">
        <v>43579.5</v>
      </c>
      <c r="J2781" s="20">
        <v>7.7404166666666665</v>
      </c>
    </row>
    <row r="2782" spans="1:10" x14ac:dyDescent="0.25">
      <c r="A2782" s="16" t="s">
        <v>11552</v>
      </c>
      <c r="B2782" s="16" t="s">
        <v>3502</v>
      </c>
      <c r="C2782" s="16" t="s">
        <v>3188</v>
      </c>
      <c r="D2782" s="16" t="s">
        <v>42</v>
      </c>
      <c r="E2782" s="16" t="s">
        <v>38</v>
      </c>
      <c r="F2782" s="16" t="s">
        <v>3182</v>
      </c>
      <c r="G2782" s="16" t="s">
        <v>8802</v>
      </c>
      <c r="H2782" s="19">
        <v>43571.602546296293</v>
      </c>
      <c r="I2782" s="19">
        <v>43579.5</v>
      </c>
      <c r="J2782" s="20">
        <v>7.7404166666666665</v>
      </c>
    </row>
    <row r="2783" spans="1:10" x14ac:dyDescent="0.25">
      <c r="A2783" s="16" t="s">
        <v>11553</v>
      </c>
      <c r="B2783" s="16" t="s">
        <v>366</v>
      </c>
      <c r="C2783" s="16" t="s">
        <v>3188</v>
      </c>
      <c r="D2783" s="16" t="s">
        <v>31</v>
      </c>
      <c r="E2783" s="16" t="s">
        <v>8</v>
      </c>
      <c r="F2783" s="16" t="s">
        <v>3180</v>
      </c>
      <c r="G2783" s="16" t="s">
        <v>8802</v>
      </c>
      <c r="H2783" s="19">
        <v>43571.646863425929</v>
      </c>
      <c r="I2783" s="19">
        <v>43579.5</v>
      </c>
      <c r="J2783" s="20">
        <v>7.7404166666666665</v>
      </c>
    </row>
    <row r="2784" spans="1:10" x14ac:dyDescent="0.25">
      <c r="A2784" s="16" t="s">
        <v>11554</v>
      </c>
      <c r="B2784" s="16" t="s">
        <v>4142</v>
      </c>
      <c r="C2784" s="16" t="s">
        <v>3188</v>
      </c>
      <c r="D2784" s="16" t="s">
        <v>42</v>
      </c>
      <c r="E2784" s="16" t="s">
        <v>23</v>
      </c>
      <c r="F2784" s="16" t="s">
        <v>3183</v>
      </c>
      <c r="G2784" s="16" t="s">
        <v>8802</v>
      </c>
      <c r="H2784" s="19">
        <v>43571.652824074074</v>
      </c>
      <c r="I2784" s="19">
        <v>43579.5</v>
      </c>
      <c r="J2784" s="20">
        <v>7.7404166666666665</v>
      </c>
    </row>
    <row r="2785" spans="1:10" x14ac:dyDescent="0.25">
      <c r="A2785" s="16" t="s">
        <v>11555</v>
      </c>
      <c r="B2785" s="16" t="s">
        <v>4130</v>
      </c>
      <c r="C2785" s="16" t="s">
        <v>3163</v>
      </c>
      <c r="D2785" s="16" t="s">
        <v>31</v>
      </c>
      <c r="E2785" s="16" t="s">
        <v>23</v>
      </c>
      <c r="F2785" s="16" t="s">
        <v>3183</v>
      </c>
      <c r="G2785" s="16" t="s">
        <v>8802</v>
      </c>
      <c r="H2785" s="19">
        <v>43571.573750000003</v>
      </c>
      <c r="I2785" s="19">
        <v>43579.5</v>
      </c>
      <c r="J2785" s="20">
        <v>7.7404166666666665</v>
      </c>
    </row>
    <row r="2786" spans="1:10" x14ac:dyDescent="0.25">
      <c r="A2786" s="16" t="s">
        <v>11556</v>
      </c>
      <c r="B2786" s="16" t="s">
        <v>145</v>
      </c>
      <c r="C2786" s="16" t="s">
        <v>3188</v>
      </c>
      <c r="D2786" s="16" t="s">
        <v>31</v>
      </c>
      <c r="E2786" s="16" t="s">
        <v>9</v>
      </c>
      <c r="F2786" s="16" t="s">
        <v>3184</v>
      </c>
      <c r="G2786" s="16" t="s">
        <v>8802</v>
      </c>
      <c r="H2786" s="19">
        <v>43571.726087962961</v>
      </c>
      <c r="I2786" s="19">
        <v>43579.5</v>
      </c>
      <c r="J2786" s="20">
        <v>7.7404166666666665</v>
      </c>
    </row>
    <row r="2787" spans="1:10" x14ac:dyDescent="0.25">
      <c r="A2787" s="16" t="s">
        <v>11557</v>
      </c>
      <c r="B2787" s="16" t="s">
        <v>4206</v>
      </c>
      <c r="C2787" s="16" t="s">
        <v>3188</v>
      </c>
      <c r="D2787" s="16" t="s">
        <v>42</v>
      </c>
      <c r="E2787" s="16" t="s">
        <v>23</v>
      </c>
      <c r="F2787" s="16" t="s">
        <v>3183</v>
      </c>
      <c r="G2787" s="16" t="s">
        <v>8802</v>
      </c>
      <c r="H2787" s="19">
        <v>43571.697442129633</v>
      </c>
      <c r="I2787" s="19">
        <v>43579.5</v>
      </c>
      <c r="J2787" s="20">
        <v>7.7404166666666665</v>
      </c>
    </row>
    <row r="2788" spans="1:10" x14ac:dyDescent="0.25">
      <c r="A2788" s="16" t="s">
        <v>11558</v>
      </c>
      <c r="B2788" s="16" t="s">
        <v>4098</v>
      </c>
      <c r="C2788" s="16" t="s">
        <v>3188</v>
      </c>
      <c r="D2788" s="16" t="s">
        <v>42</v>
      </c>
      <c r="E2788" s="16" t="s">
        <v>23</v>
      </c>
      <c r="F2788" s="16" t="s">
        <v>3183</v>
      </c>
      <c r="G2788" s="16" t="s">
        <v>8802</v>
      </c>
      <c r="H2788" s="19">
        <v>43571.538229166668</v>
      </c>
      <c r="I2788" s="19">
        <v>43579.5</v>
      </c>
      <c r="J2788" s="20">
        <v>7.7404166666666665</v>
      </c>
    </row>
    <row r="2789" spans="1:10" x14ac:dyDescent="0.25">
      <c r="A2789" s="16" t="s">
        <v>11559</v>
      </c>
      <c r="B2789" s="16" t="s">
        <v>732</v>
      </c>
      <c r="C2789" s="16" t="s">
        <v>3163</v>
      </c>
      <c r="D2789" s="16" t="s">
        <v>31</v>
      </c>
      <c r="E2789" s="16" t="s">
        <v>9</v>
      </c>
      <c r="F2789" s="16" t="s">
        <v>3184</v>
      </c>
      <c r="G2789" s="16" t="s">
        <v>8802</v>
      </c>
      <c r="H2789" s="19">
        <v>43571.501417824074</v>
      </c>
      <c r="I2789" s="19">
        <v>43579</v>
      </c>
      <c r="J2789" s="20">
        <v>7.7404166666666665</v>
      </c>
    </row>
    <row r="2790" spans="1:10" x14ac:dyDescent="0.25">
      <c r="A2790" s="16" t="s">
        <v>11560</v>
      </c>
      <c r="B2790" s="16" t="s">
        <v>213</v>
      </c>
      <c r="C2790" s="16" t="s">
        <v>3163</v>
      </c>
      <c r="D2790" s="16" t="s">
        <v>31</v>
      </c>
      <c r="E2790" s="16" t="s">
        <v>8</v>
      </c>
      <c r="F2790" s="16" t="s">
        <v>3180</v>
      </c>
      <c r="G2790" s="16" t="s">
        <v>8802</v>
      </c>
      <c r="H2790" s="19">
        <v>43571.733229166668</v>
      </c>
      <c r="I2790" s="19">
        <v>43579.5</v>
      </c>
      <c r="J2790" s="20">
        <v>7.7404166666666665</v>
      </c>
    </row>
    <row r="2791" spans="1:10" x14ac:dyDescent="0.25">
      <c r="A2791" s="16" t="s">
        <v>11561</v>
      </c>
      <c r="B2791" s="16" t="s">
        <v>879</v>
      </c>
      <c r="C2791" s="16" t="s">
        <v>3188</v>
      </c>
      <c r="D2791" s="16" t="s">
        <v>43</v>
      </c>
      <c r="E2791" s="16" t="s">
        <v>39</v>
      </c>
      <c r="F2791" s="16" t="s">
        <v>3181</v>
      </c>
      <c r="G2791" s="16" t="s">
        <v>8802</v>
      </c>
      <c r="H2791" s="19">
        <v>43571.534166666665</v>
      </c>
      <c r="I2791" s="19">
        <v>43579.5</v>
      </c>
      <c r="J2791" s="20">
        <v>7.7404166666666665</v>
      </c>
    </row>
    <row r="2792" spans="1:10" x14ac:dyDescent="0.25">
      <c r="A2792" s="16" t="s">
        <v>11562</v>
      </c>
      <c r="B2792" s="16" t="s">
        <v>656</v>
      </c>
      <c r="C2792" s="16" t="s">
        <v>3162</v>
      </c>
      <c r="D2792" s="16" t="s">
        <v>21</v>
      </c>
      <c r="E2792" s="16" t="s">
        <v>9</v>
      </c>
      <c r="F2792" s="16" t="s">
        <v>3184</v>
      </c>
      <c r="G2792" s="16" t="s">
        <v>8802</v>
      </c>
      <c r="H2792" s="19">
        <v>43570.65729166667</v>
      </c>
      <c r="I2792" s="19">
        <v>43580.5</v>
      </c>
      <c r="J2792" s="20">
        <v>8.7404166666666665</v>
      </c>
    </row>
    <row r="2793" spans="1:10" x14ac:dyDescent="0.25">
      <c r="A2793" s="16" t="s">
        <v>11563</v>
      </c>
      <c r="B2793" s="16" t="s">
        <v>266</v>
      </c>
      <c r="C2793" s="16" t="s">
        <v>3162</v>
      </c>
      <c r="D2793" s="16" t="s">
        <v>31</v>
      </c>
      <c r="E2793" s="16" t="s">
        <v>14</v>
      </c>
      <c r="F2793" s="16" t="s">
        <v>3180</v>
      </c>
      <c r="G2793" s="16" t="s">
        <v>8802</v>
      </c>
      <c r="H2793" s="19">
        <v>43571.288055555553</v>
      </c>
      <c r="I2793" s="19">
        <v>43580.5</v>
      </c>
      <c r="J2793" s="20">
        <v>8.7404166666666665</v>
      </c>
    </row>
    <row r="2794" spans="1:10" x14ac:dyDescent="0.25">
      <c r="A2794" s="16" t="s">
        <v>11564</v>
      </c>
      <c r="B2794" s="16" t="s">
        <v>338</v>
      </c>
      <c r="C2794" s="16" t="s">
        <v>3162</v>
      </c>
      <c r="D2794" s="16" t="s">
        <v>32</v>
      </c>
      <c r="E2794" s="16" t="s">
        <v>13</v>
      </c>
      <c r="F2794" s="16" t="s">
        <v>3181</v>
      </c>
      <c r="G2794" s="16" t="s">
        <v>8802</v>
      </c>
      <c r="H2794" s="19">
        <v>43570.616481481484</v>
      </c>
      <c r="I2794" s="19">
        <v>43580.5</v>
      </c>
      <c r="J2794" s="20">
        <v>8.7404166666666665</v>
      </c>
    </row>
    <row r="2795" spans="1:10" x14ac:dyDescent="0.25">
      <c r="A2795" s="16" t="s">
        <v>11565</v>
      </c>
      <c r="B2795" s="16" t="s">
        <v>465</v>
      </c>
      <c r="C2795" s="16" t="s">
        <v>3162</v>
      </c>
      <c r="D2795" s="16" t="s">
        <v>42</v>
      </c>
      <c r="E2795" s="16" t="s">
        <v>17</v>
      </c>
      <c r="F2795" s="16" t="s">
        <v>3185</v>
      </c>
      <c r="G2795" s="16" t="s">
        <v>8802</v>
      </c>
      <c r="H2795" s="19">
        <v>43571.288101851853</v>
      </c>
      <c r="I2795" s="19">
        <v>43580.5</v>
      </c>
      <c r="J2795" s="20">
        <v>8.7404166666666665</v>
      </c>
    </row>
    <row r="2796" spans="1:10" x14ac:dyDescent="0.25">
      <c r="A2796" s="16" t="s">
        <v>11566</v>
      </c>
      <c r="B2796" s="16" t="s">
        <v>343</v>
      </c>
      <c r="C2796" s="16" t="s">
        <v>3162</v>
      </c>
      <c r="D2796" s="16" t="s">
        <v>21</v>
      </c>
      <c r="E2796" s="16" t="s">
        <v>9</v>
      </c>
      <c r="F2796" s="16" t="s">
        <v>3184</v>
      </c>
      <c r="G2796" s="16" t="s">
        <v>8802</v>
      </c>
      <c r="H2796" s="19">
        <v>43571.286064814813</v>
      </c>
      <c r="I2796" s="19">
        <v>43580.5</v>
      </c>
      <c r="J2796" s="20">
        <v>8.7404166666666665</v>
      </c>
    </row>
    <row r="2797" spans="1:10" x14ac:dyDescent="0.25">
      <c r="A2797" s="16" t="s">
        <v>11567</v>
      </c>
      <c r="B2797" s="16" t="s">
        <v>3637</v>
      </c>
      <c r="C2797" s="16" t="s">
        <v>3162</v>
      </c>
      <c r="D2797" s="16" t="s">
        <v>42</v>
      </c>
      <c r="E2797" s="16" t="s">
        <v>38</v>
      </c>
      <c r="F2797" s="16" t="s">
        <v>3182</v>
      </c>
      <c r="G2797" s="16" t="s">
        <v>8802</v>
      </c>
      <c r="H2797" s="19">
        <v>43570.78361111111</v>
      </c>
      <c r="I2797" s="19">
        <v>43580.5</v>
      </c>
      <c r="J2797" s="20">
        <v>8.7404166666666665</v>
      </c>
    </row>
    <row r="2798" spans="1:10" x14ac:dyDescent="0.25">
      <c r="A2798" s="16" t="s">
        <v>11568</v>
      </c>
      <c r="B2798" s="16" t="s">
        <v>3794</v>
      </c>
      <c r="C2798" s="16" t="s">
        <v>3162</v>
      </c>
      <c r="D2798" s="16" t="s">
        <v>42</v>
      </c>
      <c r="E2798" s="16" t="s">
        <v>23</v>
      </c>
      <c r="F2798" s="16" t="s">
        <v>3183</v>
      </c>
      <c r="G2798" s="16" t="s">
        <v>8802</v>
      </c>
      <c r="H2798" s="19">
        <v>43570.756527777776</v>
      </c>
      <c r="I2798" s="19">
        <v>43580.5</v>
      </c>
      <c r="J2798" s="20">
        <v>8.7404166666666665</v>
      </c>
    </row>
    <row r="2799" spans="1:10" x14ac:dyDescent="0.25">
      <c r="A2799" s="16" t="s">
        <v>11569</v>
      </c>
      <c r="B2799" s="16" t="s">
        <v>3515</v>
      </c>
      <c r="C2799" s="16" t="s">
        <v>3162</v>
      </c>
      <c r="D2799" s="16" t="s">
        <v>30</v>
      </c>
      <c r="E2799" s="16" t="s">
        <v>23</v>
      </c>
      <c r="F2799" s="16" t="s">
        <v>3183</v>
      </c>
      <c r="G2799" s="16" t="s">
        <v>8802</v>
      </c>
      <c r="H2799" s="19">
        <v>43570.807511574072</v>
      </c>
      <c r="I2799" s="19">
        <v>43580.5</v>
      </c>
      <c r="J2799" s="20">
        <v>8.7404166666666665</v>
      </c>
    </row>
    <row r="2800" spans="1:10" x14ac:dyDescent="0.25">
      <c r="A2800" s="16" t="s">
        <v>11570</v>
      </c>
      <c r="B2800" s="16" t="s">
        <v>753</v>
      </c>
      <c r="C2800" s="16" t="s">
        <v>3162</v>
      </c>
      <c r="D2800" s="16" t="s">
        <v>20</v>
      </c>
      <c r="E2800" s="16" t="s">
        <v>14</v>
      </c>
      <c r="F2800" s="16" t="s">
        <v>3180</v>
      </c>
      <c r="G2800" s="16" t="s">
        <v>8802</v>
      </c>
      <c r="H2800" s="19">
        <v>43571.287222222221</v>
      </c>
      <c r="I2800" s="19">
        <v>43580.5</v>
      </c>
      <c r="J2800" s="20">
        <v>8.7404166666666665</v>
      </c>
    </row>
    <row r="2801" spans="1:10" x14ac:dyDescent="0.25">
      <c r="A2801" s="16" t="s">
        <v>11571</v>
      </c>
      <c r="B2801" s="16" t="s">
        <v>196</v>
      </c>
      <c r="C2801" s="16" t="s">
        <v>3162</v>
      </c>
      <c r="D2801" s="16" t="s">
        <v>32</v>
      </c>
      <c r="E2801" s="16" t="s">
        <v>13</v>
      </c>
      <c r="F2801" s="16" t="s">
        <v>3181</v>
      </c>
      <c r="G2801" s="16" t="s">
        <v>8802</v>
      </c>
      <c r="H2801" s="19">
        <v>43570.519189814811</v>
      </c>
      <c r="I2801" s="19">
        <v>43580.5</v>
      </c>
      <c r="J2801" s="20">
        <v>8.7404166666666665</v>
      </c>
    </row>
    <row r="2802" spans="1:10" x14ac:dyDescent="0.25">
      <c r="A2802" s="16" t="s">
        <v>11572</v>
      </c>
      <c r="B2802" s="16" t="s">
        <v>174</v>
      </c>
      <c r="C2802" s="16" t="s">
        <v>3162</v>
      </c>
      <c r="D2802" s="16" t="s">
        <v>21</v>
      </c>
      <c r="E2802" s="16" t="s">
        <v>9</v>
      </c>
      <c r="F2802" s="16" t="s">
        <v>3184</v>
      </c>
      <c r="G2802" s="16" t="s">
        <v>8802</v>
      </c>
      <c r="H2802" s="19">
        <v>43571.286273148151</v>
      </c>
      <c r="I2802" s="19">
        <v>43580.5</v>
      </c>
      <c r="J2802" s="20">
        <v>8.7404166666666665</v>
      </c>
    </row>
    <row r="2803" spans="1:10" x14ac:dyDescent="0.25">
      <c r="A2803" s="16" t="s">
        <v>11573</v>
      </c>
      <c r="B2803" s="16" t="s">
        <v>3265</v>
      </c>
      <c r="C2803" s="16" t="s">
        <v>3162</v>
      </c>
      <c r="D2803" s="16" t="s">
        <v>42</v>
      </c>
      <c r="E2803" s="16" t="s">
        <v>38</v>
      </c>
      <c r="F2803" s="16" t="s">
        <v>3182</v>
      </c>
      <c r="G2803" s="16" t="s">
        <v>8802</v>
      </c>
      <c r="H2803" s="19">
        <v>43570.642233796294</v>
      </c>
      <c r="I2803" s="19">
        <v>43580.5</v>
      </c>
      <c r="J2803" s="20">
        <v>8.7404166666666665</v>
      </c>
    </row>
    <row r="2804" spans="1:10" x14ac:dyDescent="0.25">
      <c r="A2804" s="16" t="s">
        <v>11574</v>
      </c>
      <c r="B2804" s="16" t="s">
        <v>492</v>
      </c>
      <c r="C2804" s="16" t="s">
        <v>3162</v>
      </c>
      <c r="D2804" s="16" t="s">
        <v>42</v>
      </c>
      <c r="E2804" s="16" t="s">
        <v>24</v>
      </c>
      <c r="F2804" s="16" t="s">
        <v>3183</v>
      </c>
      <c r="G2804" s="16" t="s">
        <v>8802</v>
      </c>
      <c r="H2804" s="19">
        <v>43571.288935185185</v>
      </c>
      <c r="I2804" s="19">
        <v>43580.5</v>
      </c>
      <c r="J2804" s="20">
        <v>8.7404166666666665</v>
      </c>
    </row>
    <row r="2805" spans="1:10" x14ac:dyDescent="0.25">
      <c r="A2805" s="16" t="s">
        <v>11575</v>
      </c>
      <c r="B2805" s="16" t="s">
        <v>430</v>
      </c>
      <c r="C2805" s="16" t="s">
        <v>3162</v>
      </c>
      <c r="D2805" s="16" t="s">
        <v>32</v>
      </c>
      <c r="E2805" s="16" t="s">
        <v>14</v>
      </c>
      <c r="F2805" s="16" t="s">
        <v>3180</v>
      </c>
      <c r="G2805" s="16" t="s">
        <v>8802</v>
      </c>
      <c r="H2805" s="19">
        <v>43570.775625000002</v>
      </c>
      <c r="I2805" s="19">
        <v>43580.5</v>
      </c>
      <c r="J2805" s="20">
        <v>8.7404166666666665</v>
      </c>
    </row>
    <row r="2806" spans="1:10" x14ac:dyDescent="0.25">
      <c r="A2806" s="16" t="s">
        <v>11576</v>
      </c>
      <c r="B2806" s="16" t="s">
        <v>909</v>
      </c>
      <c r="C2806" s="16" t="s">
        <v>3162</v>
      </c>
      <c r="D2806" s="16" t="s">
        <v>20</v>
      </c>
      <c r="E2806" s="16" t="s">
        <v>34</v>
      </c>
      <c r="F2806" s="16" t="s">
        <v>3185</v>
      </c>
      <c r="G2806" s="16" t="s">
        <v>8802</v>
      </c>
      <c r="H2806" s="19">
        <v>43571.339722222219</v>
      </c>
      <c r="I2806" s="19">
        <v>43580.5</v>
      </c>
      <c r="J2806" s="20">
        <v>8.7404166666666665</v>
      </c>
    </row>
    <row r="2807" spans="1:10" x14ac:dyDescent="0.25">
      <c r="A2807" s="16" t="s">
        <v>11577</v>
      </c>
      <c r="B2807" s="16" t="s">
        <v>4047</v>
      </c>
      <c r="C2807" s="16" t="s">
        <v>3162</v>
      </c>
      <c r="D2807" s="16" t="s">
        <v>42</v>
      </c>
      <c r="E2807" s="16" t="s">
        <v>23</v>
      </c>
      <c r="F2807" s="16" t="s">
        <v>3183</v>
      </c>
      <c r="G2807" s="16" t="s">
        <v>8802</v>
      </c>
      <c r="H2807" s="19">
        <v>43571.441620370373</v>
      </c>
      <c r="I2807" s="19">
        <v>43580.5</v>
      </c>
      <c r="J2807" s="20">
        <v>8.7404166666666665</v>
      </c>
    </row>
    <row r="2808" spans="1:10" x14ac:dyDescent="0.25">
      <c r="A2808" s="16" t="s">
        <v>11578</v>
      </c>
      <c r="B2808" s="16" t="s">
        <v>3930</v>
      </c>
      <c r="C2808" s="16" t="s">
        <v>3162</v>
      </c>
      <c r="D2808" s="16" t="s">
        <v>42</v>
      </c>
      <c r="E2808" s="16" t="s">
        <v>38</v>
      </c>
      <c r="F2808" s="16" t="s">
        <v>3182</v>
      </c>
      <c r="G2808" s="16" t="s">
        <v>8802</v>
      </c>
      <c r="H2808" s="19">
        <v>43571.435659722221</v>
      </c>
      <c r="I2808" s="19">
        <v>43580.5</v>
      </c>
      <c r="J2808" s="20">
        <v>8.7404166666666665</v>
      </c>
    </row>
    <row r="2809" spans="1:10" x14ac:dyDescent="0.25">
      <c r="A2809" s="16" t="s">
        <v>11579</v>
      </c>
      <c r="B2809" s="16" t="s">
        <v>735</v>
      </c>
      <c r="C2809" s="16" t="s">
        <v>3162</v>
      </c>
      <c r="D2809" s="16" t="s">
        <v>45</v>
      </c>
      <c r="E2809" s="16" t="s">
        <v>39</v>
      </c>
      <c r="F2809" s="16" t="s">
        <v>3181</v>
      </c>
      <c r="G2809" s="16" t="s">
        <v>8802</v>
      </c>
      <c r="H2809" s="19">
        <v>43571.380162037036</v>
      </c>
      <c r="I2809" s="19">
        <v>43580.5</v>
      </c>
      <c r="J2809" s="20">
        <v>8.7404166666666665</v>
      </c>
    </row>
    <row r="2810" spans="1:10" x14ac:dyDescent="0.25">
      <c r="A2810" s="16" t="s">
        <v>11580</v>
      </c>
      <c r="B2810" s="16" t="s">
        <v>472</v>
      </c>
      <c r="C2810" s="16" t="s">
        <v>3162</v>
      </c>
      <c r="D2810" s="16" t="s">
        <v>42</v>
      </c>
      <c r="E2810" s="16" t="s">
        <v>17</v>
      </c>
      <c r="F2810" s="16" t="s">
        <v>3185</v>
      </c>
      <c r="G2810" s="16" t="s">
        <v>8802</v>
      </c>
      <c r="H2810" s="19">
        <v>43571.441423611112</v>
      </c>
      <c r="I2810" s="19">
        <v>43580.5</v>
      </c>
      <c r="J2810" s="20">
        <v>8.7404166666666665</v>
      </c>
    </row>
    <row r="2811" spans="1:10" x14ac:dyDescent="0.25">
      <c r="A2811" s="16" t="s">
        <v>11581</v>
      </c>
      <c r="B2811" s="16" t="s">
        <v>212</v>
      </c>
      <c r="C2811" s="16" t="s">
        <v>3162</v>
      </c>
      <c r="D2811" s="16" t="s">
        <v>31</v>
      </c>
      <c r="E2811" s="16" t="s">
        <v>8</v>
      </c>
      <c r="F2811" s="16" t="s">
        <v>3180</v>
      </c>
      <c r="G2811" s="16" t="s">
        <v>8802</v>
      </c>
      <c r="H2811" s="19">
        <v>43571.601701388892</v>
      </c>
      <c r="I2811" s="19">
        <v>43581.5</v>
      </c>
      <c r="J2811" s="20">
        <v>9.7404166666666665</v>
      </c>
    </row>
    <row r="2812" spans="1:10" x14ac:dyDescent="0.25">
      <c r="A2812" s="16" t="s">
        <v>11582</v>
      </c>
      <c r="B2812" s="16" t="s">
        <v>347</v>
      </c>
      <c r="C2812" s="16" t="s">
        <v>3162</v>
      </c>
      <c r="D2812" s="16" t="s">
        <v>31</v>
      </c>
      <c r="E2812" s="16" t="s">
        <v>9</v>
      </c>
      <c r="F2812" s="16" t="s">
        <v>3184</v>
      </c>
      <c r="G2812" s="16" t="s">
        <v>8802</v>
      </c>
      <c r="H2812" s="19">
        <v>43571.723217592589</v>
      </c>
      <c r="I2812" s="19">
        <v>43581.5</v>
      </c>
      <c r="J2812" s="20">
        <v>9.7404166666666665</v>
      </c>
    </row>
    <row r="2813" spans="1:10" x14ac:dyDescent="0.25">
      <c r="A2813" s="16" t="s">
        <v>11583</v>
      </c>
      <c r="B2813" s="16" t="s">
        <v>4147</v>
      </c>
      <c r="C2813" s="16" t="s">
        <v>3162</v>
      </c>
      <c r="D2813" s="16" t="s">
        <v>42</v>
      </c>
      <c r="E2813" s="16" t="s">
        <v>23</v>
      </c>
      <c r="F2813" s="16" t="s">
        <v>3183</v>
      </c>
      <c r="G2813" s="16" t="s">
        <v>8802</v>
      </c>
      <c r="H2813" s="19">
        <v>43571.59578703704</v>
      </c>
      <c r="I2813" s="19">
        <v>43581.5</v>
      </c>
      <c r="J2813" s="20">
        <v>9.7404166666666665</v>
      </c>
    </row>
    <row r="2814" spans="1:10" x14ac:dyDescent="0.25">
      <c r="A2814" s="16" t="s">
        <v>11584</v>
      </c>
      <c r="B2814" s="16" t="s">
        <v>3248</v>
      </c>
      <c r="C2814" s="16" t="s">
        <v>3162</v>
      </c>
      <c r="D2814" s="16" t="s">
        <v>42</v>
      </c>
      <c r="E2814" s="16" t="s">
        <v>38</v>
      </c>
      <c r="F2814" s="16" t="s">
        <v>3182</v>
      </c>
      <c r="G2814" s="16" t="s">
        <v>8802</v>
      </c>
      <c r="H2814" s="19">
        <v>43571.506840277776</v>
      </c>
      <c r="I2814" s="19">
        <v>43581.5</v>
      </c>
      <c r="J2814" s="20">
        <v>9.7404166666666665</v>
      </c>
    </row>
    <row r="2815" spans="1:10" x14ac:dyDescent="0.25">
      <c r="A2815" s="16" t="s">
        <v>11585</v>
      </c>
      <c r="B2815" s="16" t="s">
        <v>4115</v>
      </c>
      <c r="C2815" s="16" t="s">
        <v>3162</v>
      </c>
      <c r="D2815" s="16" t="s">
        <v>42</v>
      </c>
      <c r="E2815" s="16" t="s">
        <v>23</v>
      </c>
      <c r="F2815" s="16" t="s">
        <v>3183</v>
      </c>
      <c r="G2815" s="16" t="s">
        <v>8802</v>
      </c>
      <c r="H2815" s="19">
        <v>43571.57508101852</v>
      </c>
      <c r="I2815" s="19">
        <v>43581.5</v>
      </c>
      <c r="J2815" s="20">
        <v>9.7404166666666665</v>
      </c>
    </row>
    <row r="2816" spans="1:10" x14ac:dyDescent="0.25">
      <c r="A2816" s="16" t="s">
        <v>11586</v>
      </c>
      <c r="B2816" s="16" t="s">
        <v>679</v>
      </c>
      <c r="C2816" s="16" t="s">
        <v>3162</v>
      </c>
      <c r="D2816" s="16" t="s">
        <v>31</v>
      </c>
      <c r="E2816" s="16" t="s">
        <v>14</v>
      </c>
      <c r="F2816" s="16" t="s">
        <v>3180</v>
      </c>
      <c r="G2816" s="16" t="s">
        <v>8802</v>
      </c>
      <c r="H2816" s="19">
        <v>43571.58966435185</v>
      </c>
      <c r="I2816" s="19">
        <v>43581.5</v>
      </c>
      <c r="J2816" s="20">
        <v>9.7404166666666665</v>
      </c>
    </row>
    <row r="2817" spans="1:10" x14ac:dyDescent="0.25">
      <c r="A2817" s="16" t="s">
        <v>11587</v>
      </c>
      <c r="B2817" s="16" t="s">
        <v>3529</v>
      </c>
      <c r="C2817" s="16" t="s">
        <v>3162</v>
      </c>
      <c r="D2817" s="16" t="s">
        <v>42</v>
      </c>
      <c r="E2817" s="16" t="s">
        <v>38</v>
      </c>
      <c r="F2817" s="16" t="s">
        <v>3182</v>
      </c>
      <c r="G2817" s="16" t="s">
        <v>8802</v>
      </c>
      <c r="H2817" s="19">
        <v>43571.613807870373</v>
      </c>
      <c r="I2817" s="19">
        <v>43581.5</v>
      </c>
      <c r="J2817" s="20">
        <v>9.7404166666666665</v>
      </c>
    </row>
  </sheetData>
  <pageMargins left="0.7" right="0.7" top="0.75" bottom="0.75" header="0.3" footer="0.3"/>
  <pageSetup paperSize="9" orientation="portrait" horizontalDpi="4294967293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0ACBD-55A2-4C96-8049-1E70DEACA3C3}">
  <sheetPr>
    <tabColor theme="4" tint="0.79998168889431442"/>
  </sheetPr>
  <dimension ref="A1:G2269"/>
  <sheetViews>
    <sheetView workbookViewId="0">
      <selection activeCell="K30" sqref="K30"/>
    </sheetView>
  </sheetViews>
  <sheetFormatPr baseColWidth="10" defaultRowHeight="15" x14ac:dyDescent="0.25"/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48</v>
      </c>
      <c r="B2" t="s">
        <v>31</v>
      </c>
      <c r="C2" t="s">
        <v>49</v>
      </c>
      <c r="D2" t="s">
        <v>8</v>
      </c>
      <c r="E2" t="s">
        <v>50</v>
      </c>
      <c r="F2" s="8" t="s">
        <v>6609</v>
      </c>
      <c r="G2" t="s">
        <v>6564</v>
      </c>
    </row>
    <row r="3" spans="1:7" x14ac:dyDescent="0.25">
      <c r="A3" t="s">
        <v>51</v>
      </c>
      <c r="B3" t="s">
        <v>31</v>
      </c>
      <c r="C3" t="s">
        <v>52</v>
      </c>
      <c r="D3" t="s">
        <v>9</v>
      </c>
      <c r="E3" t="s">
        <v>50</v>
      </c>
      <c r="F3" s="8" t="s">
        <v>6610</v>
      </c>
      <c r="G3" t="s">
        <v>4330</v>
      </c>
    </row>
    <row r="4" spans="1:7" x14ac:dyDescent="0.25">
      <c r="A4" t="s">
        <v>53</v>
      </c>
      <c r="B4" t="s">
        <v>21</v>
      </c>
      <c r="C4" t="s">
        <v>54</v>
      </c>
      <c r="D4" t="s">
        <v>10</v>
      </c>
      <c r="E4" t="s">
        <v>50</v>
      </c>
      <c r="F4" s="8" t="s">
        <v>6611</v>
      </c>
      <c r="G4" t="s">
        <v>4327</v>
      </c>
    </row>
    <row r="5" spans="1:7" x14ac:dyDescent="0.25">
      <c r="A5" t="s">
        <v>57</v>
      </c>
      <c r="B5" t="s">
        <v>15</v>
      </c>
      <c r="C5" t="s">
        <v>58</v>
      </c>
      <c r="D5" t="s">
        <v>13</v>
      </c>
      <c r="E5" t="s">
        <v>50</v>
      </c>
      <c r="F5" s="8" t="s">
        <v>6612</v>
      </c>
      <c r="G5" t="s">
        <v>4255</v>
      </c>
    </row>
    <row r="6" spans="1:7" x14ac:dyDescent="0.25">
      <c r="A6" t="s">
        <v>59</v>
      </c>
      <c r="B6" t="s">
        <v>31</v>
      </c>
      <c r="C6" t="s">
        <v>49</v>
      </c>
      <c r="D6" t="s">
        <v>8</v>
      </c>
      <c r="E6" t="s">
        <v>50</v>
      </c>
      <c r="F6" s="8" t="s">
        <v>6613</v>
      </c>
      <c r="G6" t="s">
        <v>6565</v>
      </c>
    </row>
    <row r="7" spans="1:7" x14ac:dyDescent="0.25">
      <c r="A7" t="s">
        <v>66</v>
      </c>
      <c r="B7" t="s">
        <v>30</v>
      </c>
      <c r="C7" t="s">
        <v>67</v>
      </c>
      <c r="D7" t="s">
        <v>18</v>
      </c>
      <c r="E7" t="s">
        <v>63</v>
      </c>
      <c r="F7" s="8" t="s">
        <v>6614</v>
      </c>
      <c r="G7" t="s">
        <v>4330</v>
      </c>
    </row>
    <row r="8" spans="1:7" x14ac:dyDescent="0.25">
      <c r="A8" t="s">
        <v>68</v>
      </c>
      <c r="B8" t="s">
        <v>19</v>
      </c>
      <c r="C8" t="s">
        <v>49</v>
      </c>
      <c r="D8" t="s">
        <v>8</v>
      </c>
      <c r="E8" t="s">
        <v>50</v>
      </c>
      <c r="F8" s="8" t="s">
        <v>6615</v>
      </c>
      <c r="G8" t="s">
        <v>4253</v>
      </c>
    </row>
    <row r="9" spans="1:7" x14ac:dyDescent="0.25">
      <c r="A9" t="s">
        <v>69</v>
      </c>
      <c r="B9" t="s">
        <v>31</v>
      </c>
      <c r="C9" t="s">
        <v>49</v>
      </c>
      <c r="D9" t="s">
        <v>8</v>
      </c>
      <c r="E9" t="s">
        <v>50</v>
      </c>
      <c r="F9" s="8" t="s">
        <v>6616</v>
      </c>
      <c r="G9" t="s">
        <v>6565</v>
      </c>
    </row>
    <row r="10" spans="1:7" x14ac:dyDescent="0.25">
      <c r="A10" t="s">
        <v>91</v>
      </c>
      <c r="B10" t="s">
        <v>19</v>
      </c>
      <c r="C10" t="s">
        <v>54</v>
      </c>
      <c r="D10" t="s">
        <v>10</v>
      </c>
      <c r="E10" t="s">
        <v>50</v>
      </c>
      <c r="F10" s="8" t="s">
        <v>6617</v>
      </c>
      <c r="G10" t="s">
        <v>4327</v>
      </c>
    </row>
    <row r="11" spans="1:7" x14ac:dyDescent="0.25">
      <c r="A11" t="s">
        <v>166</v>
      </c>
      <c r="B11" t="s">
        <v>42</v>
      </c>
      <c r="C11" t="s">
        <v>75</v>
      </c>
      <c r="D11" t="s">
        <v>24</v>
      </c>
      <c r="E11" t="s">
        <v>63</v>
      </c>
      <c r="F11" s="8" t="s">
        <v>6618</v>
      </c>
      <c r="G11" t="s">
        <v>6567</v>
      </c>
    </row>
    <row r="12" spans="1:7" x14ac:dyDescent="0.25">
      <c r="A12" t="s">
        <v>71</v>
      </c>
      <c r="B12" t="s">
        <v>21</v>
      </c>
      <c r="C12" t="s">
        <v>72</v>
      </c>
      <c r="D12" t="s">
        <v>22</v>
      </c>
      <c r="E12" t="s">
        <v>50</v>
      </c>
      <c r="F12" s="8" t="s">
        <v>6619</v>
      </c>
      <c r="G12" t="s">
        <v>4327</v>
      </c>
    </row>
    <row r="13" spans="1:7" x14ac:dyDescent="0.25">
      <c r="A13" t="s">
        <v>78</v>
      </c>
      <c r="B13" t="s">
        <v>31</v>
      </c>
      <c r="C13" t="s">
        <v>49</v>
      </c>
      <c r="D13" t="s">
        <v>8</v>
      </c>
      <c r="E13" t="s">
        <v>50</v>
      </c>
      <c r="F13" s="8" t="s">
        <v>6620</v>
      </c>
      <c r="G13" t="s">
        <v>6566</v>
      </c>
    </row>
    <row r="14" spans="1:7" x14ac:dyDescent="0.25">
      <c r="A14" t="s">
        <v>81</v>
      </c>
      <c r="B14" t="s">
        <v>32</v>
      </c>
      <c r="C14" t="s">
        <v>58</v>
      </c>
      <c r="D14" t="s">
        <v>13</v>
      </c>
      <c r="E14" t="s">
        <v>50</v>
      </c>
      <c r="F14" s="8" t="s">
        <v>6621</v>
      </c>
      <c r="G14" t="s">
        <v>4328</v>
      </c>
    </row>
    <row r="15" spans="1:7" x14ac:dyDescent="0.25">
      <c r="A15" t="s">
        <v>89</v>
      </c>
      <c r="B15" t="s">
        <v>32</v>
      </c>
      <c r="C15" t="s">
        <v>58</v>
      </c>
      <c r="D15" t="s">
        <v>13</v>
      </c>
      <c r="E15" t="s">
        <v>63</v>
      </c>
      <c r="F15" s="8" t="s">
        <v>6622</v>
      </c>
      <c r="G15" t="s">
        <v>6566</v>
      </c>
    </row>
    <row r="16" spans="1:7" x14ac:dyDescent="0.25">
      <c r="A16" t="s">
        <v>84</v>
      </c>
      <c r="B16" t="s">
        <v>31</v>
      </c>
      <c r="C16" t="s">
        <v>49</v>
      </c>
      <c r="D16" t="s">
        <v>8</v>
      </c>
      <c r="E16" t="s">
        <v>50</v>
      </c>
      <c r="F16" s="8" t="s">
        <v>6623</v>
      </c>
      <c r="G16" t="s">
        <v>6565</v>
      </c>
    </row>
    <row r="17" spans="1:7" x14ac:dyDescent="0.25">
      <c r="A17" t="s">
        <v>85</v>
      </c>
      <c r="B17" t="s">
        <v>21</v>
      </c>
      <c r="C17" t="s">
        <v>54</v>
      </c>
      <c r="D17" t="s">
        <v>10</v>
      </c>
      <c r="E17" t="s">
        <v>50</v>
      </c>
      <c r="F17" s="8" t="s">
        <v>6624</v>
      </c>
      <c r="G17" t="s">
        <v>4330</v>
      </c>
    </row>
    <row r="18" spans="1:7" x14ac:dyDescent="0.25">
      <c r="A18" t="s">
        <v>211</v>
      </c>
      <c r="B18" t="s">
        <v>42</v>
      </c>
      <c r="C18" t="s">
        <v>147</v>
      </c>
      <c r="D18" t="s">
        <v>34</v>
      </c>
      <c r="E18" t="s">
        <v>63</v>
      </c>
      <c r="F18" s="8" t="s">
        <v>6625</v>
      </c>
      <c r="G18" t="s">
        <v>6566</v>
      </c>
    </row>
    <row r="19" spans="1:7" x14ac:dyDescent="0.25">
      <c r="A19" t="s">
        <v>80</v>
      </c>
      <c r="B19" t="s">
        <v>19</v>
      </c>
      <c r="C19" t="s">
        <v>61</v>
      </c>
      <c r="D19" t="s">
        <v>14</v>
      </c>
      <c r="E19" t="s">
        <v>50</v>
      </c>
      <c r="F19" s="8" t="s">
        <v>6626</v>
      </c>
      <c r="G19" t="s">
        <v>4327</v>
      </c>
    </row>
    <row r="20" spans="1:7" x14ac:dyDescent="0.25">
      <c r="A20" t="s">
        <v>265</v>
      </c>
      <c r="B20" t="s">
        <v>21</v>
      </c>
      <c r="C20" t="s">
        <v>52</v>
      </c>
      <c r="D20" t="s">
        <v>9</v>
      </c>
      <c r="E20" t="s">
        <v>63</v>
      </c>
      <c r="F20" s="8" t="s">
        <v>6627</v>
      </c>
      <c r="G20" t="s">
        <v>4330</v>
      </c>
    </row>
    <row r="21" spans="1:7" x14ac:dyDescent="0.25">
      <c r="A21" t="s">
        <v>137</v>
      </c>
      <c r="B21" t="s">
        <v>21</v>
      </c>
      <c r="C21" t="s">
        <v>72</v>
      </c>
      <c r="D21" t="s">
        <v>22</v>
      </c>
      <c r="E21" t="s">
        <v>50</v>
      </c>
      <c r="F21" s="8" t="s">
        <v>6628</v>
      </c>
      <c r="G21" t="s">
        <v>4327</v>
      </c>
    </row>
    <row r="22" spans="1:7" x14ac:dyDescent="0.25">
      <c r="A22" t="s">
        <v>138</v>
      </c>
      <c r="B22" t="s">
        <v>31</v>
      </c>
      <c r="C22" t="s">
        <v>54</v>
      </c>
      <c r="D22" t="s">
        <v>10</v>
      </c>
      <c r="E22" t="s">
        <v>50</v>
      </c>
      <c r="F22" s="8" t="s">
        <v>6629</v>
      </c>
      <c r="G22" t="s">
        <v>6566</v>
      </c>
    </row>
    <row r="23" spans="1:7" x14ac:dyDescent="0.25">
      <c r="A23" t="s">
        <v>165</v>
      </c>
      <c r="B23" t="s">
        <v>31</v>
      </c>
      <c r="C23" t="s">
        <v>49</v>
      </c>
      <c r="D23" t="s">
        <v>8</v>
      </c>
      <c r="E23" t="s">
        <v>50</v>
      </c>
      <c r="F23" s="8" t="s">
        <v>6630</v>
      </c>
      <c r="G23" t="s">
        <v>4330</v>
      </c>
    </row>
    <row r="24" spans="1:7" x14ac:dyDescent="0.25">
      <c r="A24" t="s">
        <v>76</v>
      </c>
      <c r="B24" t="s">
        <v>31</v>
      </c>
      <c r="C24" t="s">
        <v>49</v>
      </c>
      <c r="D24" t="s">
        <v>8</v>
      </c>
      <c r="E24" t="s">
        <v>50</v>
      </c>
      <c r="F24" s="8" t="s">
        <v>6631</v>
      </c>
      <c r="G24" t="s">
        <v>4330</v>
      </c>
    </row>
    <row r="25" spans="1:7" x14ac:dyDescent="0.25">
      <c r="A25" t="s">
        <v>88</v>
      </c>
      <c r="B25" t="s">
        <v>21</v>
      </c>
      <c r="C25" t="s">
        <v>54</v>
      </c>
      <c r="D25" t="s">
        <v>10</v>
      </c>
      <c r="E25" t="s">
        <v>50</v>
      </c>
      <c r="F25" s="8" t="s">
        <v>6632</v>
      </c>
      <c r="G25" t="s">
        <v>4330</v>
      </c>
    </row>
    <row r="26" spans="1:7" x14ac:dyDescent="0.25">
      <c r="A26" t="s">
        <v>100</v>
      </c>
      <c r="B26" t="s">
        <v>11</v>
      </c>
      <c r="C26" t="s">
        <v>49</v>
      </c>
      <c r="D26" t="s">
        <v>8</v>
      </c>
      <c r="E26" t="s">
        <v>50</v>
      </c>
      <c r="F26" s="8" t="s">
        <v>6633</v>
      </c>
      <c r="G26" t="s">
        <v>4253</v>
      </c>
    </row>
    <row r="27" spans="1:7" x14ac:dyDescent="0.25">
      <c r="A27" t="s">
        <v>87</v>
      </c>
      <c r="B27" t="s">
        <v>31</v>
      </c>
      <c r="C27" t="s">
        <v>49</v>
      </c>
      <c r="D27" t="s">
        <v>8</v>
      </c>
      <c r="E27" t="s">
        <v>50</v>
      </c>
      <c r="F27" s="8" t="s">
        <v>6634</v>
      </c>
      <c r="G27" t="s">
        <v>6566</v>
      </c>
    </row>
    <row r="28" spans="1:7" x14ac:dyDescent="0.25">
      <c r="A28" t="s">
        <v>79</v>
      </c>
      <c r="B28" t="s">
        <v>26</v>
      </c>
      <c r="C28" t="s">
        <v>61</v>
      </c>
      <c r="D28" t="s">
        <v>14</v>
      </c>
      <c r="E28" t="s">
        <v>50</v>
      </c>
      <c r="F28" s="8" t="s">
        <v>6635</v>
      </c>
      <c r="G28" t="s">
        <v>4256</v>
      </c>
    </row>
    <row r="29" spans="1:7" x14ac:dyDescent="0.25">
      <c r="A29" t="s">
        <v>83</v>
      </c>
      <c r="B29" t="s">
        <v>31</v>
      </c>
      <c r="C29" t="s">
        <v>54</v>
      </c>
      <c r="D29" t="s">
        <v>10</v>
      </c>
      <c r="E29" t="s">
        <v>50</v>
      </c>
      <c r="F29" s="8" t="s">
        <v>6636</v>
      </c>
      <c r="G29" t="s">
        <v>6564</v>
      </c>
    </row>
    <row r="30" spans="1:7" x14ac:dyDescent="0.25">
      <c r="A30" t="s">
        <v>82</v>
      </c>
      <c r="B30" t="s">
        <v>31</v>
      </c>
      <c r="C30" t="s">
        <v>49</v>
      </c>
      <c r="D30" t="s">
        <v>8</v>
      </c>
      <c r="E30" t="s">
        <v>50</v>
      </c>
      <c r="F30" s="8" t="s">
        <v>6637</v>
      </c>
      <c r="G30" t="s">
        <v>6568</v>
      </c>
    </row>
    <row r="31" spans="1:7" x14ac:dyDescent="0.25">
      <c r="A31" t="s">
        <v>301</v>
      </c>
      <c r="B31" t="s">
        <v>15</v>
      </c>
      <c r="C31" t="s">
        <v>61</v>
      </c>
      <c r="D31" t="s">
        <v>14</v>
      </c>
      <c r="E31" t="s">
        <v>130</v>
      </c>
      <c r="F31" s="8" t="s">
        <v>6638</v>
      </c>
      <c r="G31" t="s">
        <v>4329</v>
      </c>
    </row>
    <row r="32" spans="1:7" x14ac:dyDescent="0.25">
      <c r="A32" t="s">
        <v>300</v>
      </c>
      <c r="B32" t="s">
        <v>32</v>
      </c>
      <c r="C32" t="s">
        <v>61</v>
      </c>
      <c r="D32" t="s">
        <v>14</v>
      </c>
      <c r="E32" t="s">
        <v>130</v>
      </c>
      <c r="F32" s="8" t="s">
        <v>6639</v>
      </c>
      <c r="G32" t="s">
        <v>6565</v>
      </c>
    </row>
    <row r="33" spans="1:7" x14ac:dyDescent="0.25">
      <c r="A33" t="s">
        <v>297</v>
      </c>
      <c r="B33" t="s">
        <v>32</v>
      </c>
      <c r="C33" t="s">
        <v>61</v>
      </c>
      <c r="D33" t="s">
        <v>14</v>
      </c>
      <c r="E33" t="s">
        <v>130</v>
      </c>
      <c r="F33" s="8" t="s">
        <v>6640</v>
      </c>
      <c r="G33" t="s">
        <v>6565</v>
      </c>
    </row>
    <row r="34" spans="1:7" x14ac:dyDescent="0.25">
      <c r="A34" t="s">
        <v>62</v>
      </c>
      <c r="B34" t="s">
        <v>32</v>
      </c>
      <c r="C34" t="s">
        <v>61</v>
      </c>
      <c r="D34" t="s">
        <v>14</v>
      </c>
      <c r="E34" t="s">
        <v>63</v>
      </c>
      <c r="F34" s="8" t="s">
        <v>6641</v>
      </c>
      <c r="G34" t="s">
        <v>6565</v>
      </c>
    </row>
    <row r="35" spans="1:7" x14ac:dyDescent="0.25">
      <c r="A35" t="s">
        <v>108</v>
      </c>
      <c r="B35" t="s">
        <v>32</v>
      </c>
      <c r="C35" t="s">
        <v>61</v>
      </c>
      <c r="D35" t="s">
        <v>14</v>
      </c>
      <c r="E35" t="s">
        <v>63</v>
      </c>
      <c r="F35" s="8" t="s">
        <v>6642</v>
      </c>
      <c r="G35" t="s">
        <v>6566</v>
      </c>
    </row>
    <row r="36" spans="1:7" x14ac:dyDescent="0.25">
      <c r="A36" t="s">
        <v>110</v>
      </c>
      <c r="B36" t="s">
        <v>31</v>
      </c>
      <c r="C36" t="s">
        <v>72</v>
      </c>
      <c r="D36" t="s">
        <v>22</v>
      </c>
      <c r="E36" t="s">
        <v>63</v>
      </c>
      <c r="F36" s="8" t="s">
        <v>6643</v>
      </c>
      <c r="G36" t="s">
        <v>6566</v>
      </c>
    </row>
    <row r="37" spans="1:7" x14ac:dyDescent="0.25">
      <c r="A37" t="s">
        <v>189</v>
      </c>
      <c r="B37" t="s">
        <v>31</v>
      </c>
      <c r="C37" t="s">
        <v>54</v>
      </c>
      <c r="D37" t="s">
        <v>10</v>
      </c>
      <c r="E37" t="s">
        <v>63</v>
      </c>
      <c r="F37" s="8" t="s">
        <v>6644</v>
      </c>
      <c r="G37" t="s">
        <v>6567</v>
      </c>
    </row>
    <row r="38" spans="1:7" x14ac:dyDescent="0.25">
      <c r="A38" t="s">
        <v>3200</v>
      </c>
      <c r="B38" t="s">
        <v>42</v>
      </c>
      <c r="C38" t="s">
        <v>73</v>
      </c>
      <c r="D38" t="s">
        <v>23</v>
      </c>
      <c r="E38" t="s">
        <v>63</v>
      </c>
      <c r="F38" s="8" t="s">
        <v>6645</v>
      </c>
      <c r="G38" t="s">
        <v>6566</v>
      </c>
    </row>
    <row r="39" spans="1:7" x14ac:dyDescent="0.25">
      <c r="A39" t="s">
        <v>272</v>
      </c>
      <c r="B39" t="s">
        <v>26</v>
      </c>
      <c r="C39" t="s">
        <v>54</v>
      </c>
      <c r="D39" t="s">
        <v>10</v>
      </c>
      <c r="E39" t="s">
        <v>63</v>
      </c>
      <c r="F39" s="8" t="s">
        <v>6646</v>
      </c>
      <c r="G39" t="s">
        <v>4328</v>
      </c>
    </row>
    <row r="40" spans="1:7" x14ac:dyDescent="0.25">
      <c r="A40" t="s">
        <v>244</v>
      </c>
      <c r="B40" t="s">
        <v>31</v>
      </c>
      <c r="C40" t="s">
        <v>49</v>
      </c>
      <c r="D40" t="s">
        <v>8</v>
      </c>
      <c r="E40" t="s">
        <v>63</v>
      </c>
      <c r="F40" s="8" t="s">
        <v>6647</v>
      </c>
      <c r="G40" t="s">
        <v>6565</v>
      </c>
    </row>
    <row r="41" spans="1:7" x14ac:dyDescent="0.25">
      <c r="A41" t="s">
        <v>113</v>
      </c>
      <c r="B41" t="s">
        <v>31</v>
      </c>
      <c r="C41" t="s">
        <v>54</v>
      </c>
      <c r="D41" t="s">
        <v>10</v>
      </c>
      <c r="E41" t="s">
        <v>50</v>
      </c>
      <c r="F41" s="8" t="s">
        <v>6648</v>
      </c>
      <c r="G41" t="s">
        <v>6569</v>
      </c>
    </row>
    <row r="42" spans="1:7" x14ac:dyDescent="0.25">
      <c r="A42" t="s">
        <v>114</v>
      </c>
      <c r="B42" t="s">
        <v>11</v>
      </c>
      <c r="C42" t="s">
        <v>61</v>
      </c>
      <c r="D42" t="s">
        <v>14</v>
      </c>
      <c r="E42" t="s">
        <v>50</v>
      </c>
      <c r="F42" s="8" t="s">
        <v>6649</v>
      </c>
      <c r="G42" t="s">
        <v>4251</v>
      </c>
    </row>
    <row r="43" spans="1:7" x14ac:dyDescent="0.25">
      <c r="A43" t="s">
        <v>115</v>
      </c>
      <c r="B43" t="s">
        <v>31</v>
      </c>
      <c r="C43" t="s">
        <v>61</v>
      </c>
      <c r="D43" t="s">
        <v>14</v>
      </c>
      <c r="E43" t="s">
        <v>50</v>
      </c>
      <c r="F43" s="8" t="s">
        <v>6650</v>
      </c>
      <c r="G43" t="s">
        <v>6567</v>
      </c>
    </row>
    <row r="44" spans="1:7" x14ac:dyDescent="0.25">
      <c r="A44" t="s">
        <v>116</v>
      </c>
      <c r="B44" t="s">
        <v>19</v>
      </c>
      <c r="C44" t="s">
        <v>49</v>
      </c>
      <c r="D44" t="s">
        <v>8</v>
      </c>
      <c r="E44" t="s">
        <v>50</v>
      </c>
      <c r="F44" s="8" t="s">
        <v>4416</v>
      </c>
      <c r="G44" t="s">
        <v>4329</v>
      </c>
    </row>
    <row r="45" spans="1:7" x14ac:dyDescent="0.25">
      <c r="A45" t="s">
        <v>149</v>
      </c>
      <c r="B45" t="s">
        <v>21</v>
      </c>
      <c r="C45" t="s">
        <v>52</v>
      </c>
      <c r="D45" t="s">
        <v>9</v>
      </c>
      <c r="E45" t="s">
        <v>63</v>
      </c>
      <c r="F45" s="8" t="s">
        <v>6651</v>
      </c>
      <c r="G45" t="s">
        <v>4330</v>
      </c>
    </row>
    <row r="46" spans="1:7" x14ac:dyDescent="0.25">
      <c r="A46" t="s">
        <v>120</v>
      </c>
      <c r="B46" t="s">
        <v>7</v>
      </c>
      <c r="C46" t="s">
        <v>54</v>
      </c>
      <c r="D46" t="s">
        <v>10</v>
      </c>
      <c r="E46" t="s">
        <v>50</v>
      </c>
      <c r="F46" s="8" t="s">
        <v>6652</v>
      </c>
      <c r="G46" t="s">
        <v>4253</v>
      </c>
    </row>
    <row r="47" spans="1:7" x14ac:dyDescent="0.25">
      <c r="A47" t="s">
        <v>122</v>
      </c>
      <c r="B47" t="s">
        <v>19</v>
      </c>
      <c r="C47" t="s">
        <v>54</v>
      </c>
      <c r="D47" t="s">
        <v>10</v>
      </c>
      <c r="E47" t="s">
        <v>50</v>
      </c>
      <c r="F47" s="8" t="s">
        <v>6653</v>
      </c>
      <c r="G47" t="s">
        <v>4329</v>
      </c>
    </row>
    <row r="48" spans="1:7" x14ac:dyDescent="0.25">
      <c r="A48" t="s">
        <v>123</v>
      </c>
      <c r="B48" t="s">
        <v>21</v>
      </c>
      <c r="C48" t="s">
        <v>54</v>
      </c>
      <c r="D48" t="s">
        <v>10</v>
      </c>
      <c r="E48" t="s">
        <v>50</v>
      </c>
      <c r="F48" s="8" t="s">
        <v>6654</v>
      </c>
      <c r="G48" t="s">
        <v>4328</v>
      </c>
    </row>
    <row r="49" spans="1:7" x14ac:dyDescent="0.25">
      <c r="A49" t="s">
        <v>126</v>
      </c>
      <c r="B49" t="s">
        <v>19</v>
      </c>
      <c r="C49" t="s">
        <v>49</v>
      </c>
      <c r="D49" t="s">
        <v>8</v>
      </c>
      <c r="E49" t="s">
        <v>50</v>
      </c>
      <c r="F49" s="8" t="s">
        <v>6655</v>
      </c>
      <c r="G49" t="s">
        <v>4329</v>
      </c>
    </row>
    <row r="50" spans="1:7" x14ac:dyDescent="0.25">
      <c r="A50" t="s">
        <v>127</v>
      </c>
      <c r="B50" t="s">
        <v>26</v>
      </c>
      <c r="C50" t="s">
        <v>61</v>
      </c>
      <c r="D50" t="s">
        <v>14</v>
      </c>
      <c r="E50" t="s">
        <v>50</v>
      </c>
      <c r="F50" s="8" t="s">
        <v>6656</v>
      </c>
      <c r="G50" t="s">
        <v>4256</v>
      </c>
    </row>
    <row r="51" spans="1:7" x14ac:dyDescent="0.25">
      <c r="A51" t="s">
        <v>227</v>
      </c>
      <c r="B51" t="s">
        <v>31</v>
      </c>
      <c r="C51" t="s">
        <v>49</v>
      </c>
      <c r="D51" t="s">
        <v>8</v>
      </c>
      <c r="E51" t="s">
        <v>63</v>
      </c>
      <c r="F51" s="8" t="s">
        <v>6657</v>
      </c>
      <c r="G51" t="s">
        <v>6566</v>
      </c>
    </row>
    <row r="52" spans="1:7" x14ac:dyDescent="0.25">
      <c r="A52" t="s">
        <v>513</v>
      </c>
      <c r="B52" t="s">
        <v>31</v>
      </c>
      <c r="C52" t="s">
        <v>52</v>
      </c>
      <c r="D52" t="s">
        <v>9</v>
      </c>
      <c r="E52" t="s">
        <v>130</v>
      </c>
      <c r="F52" s="8" t="s">
        <v>6658</v>
      </c>
      <c r="G52" t="s">
        <v>6566</v>
      </c>
    </row>
    <row r="53" spans="1:7" x14ac:dyDescent="0.25">
      <c r="A53" t="s">
        <v>183</v>
      </c>
      <c r="B53" t="s">
        <v>20</v>
      </c>
      <c r="C53" t="s">
        <v>58</v>
      </c>
      <c r="D53" t="s">
        <v>13</v>
      </c>
      <c r="E53" t="s">
        <v>50</v>
      </c>
      <c r="F53" s="8" t="s">
        <v>6659</v>
      </c>
      <c r="G53" t="s">
        <v>4329</v>
      </c>
    </row>
    <row r="54" spans="1:7" x14ac:dyDescent="0.25">
      <c r="A54" t="s">
        <v>66</v>
      </c>
      <c r="B54" t="s">
        <v>42</v>
      </c>
      <c r="C54" t="s">
        <v>67</v>
      </c>
      <c r="D54" t="s">
        <v>18</v>
      </c>
      <c r="E54" t="s">
        <v>63</v>
      </c>
      <c r="F54" s="8" t="s">
        <v>6660</v>
      </c>
      <c r="G54" t="s">
        <v>6566</v>
      </c>
    </row>
    <row r="55" spans="1:7" x14ac:dyDescent="0.25">
      <c r="A55" t="s">
        <v>131</v>
      </c>
      <c r="B55" t="s">
        <v>19</v>
      </c>
      <c r="C55" t="s">
        <v>72</v>
      </c>
      <c r="D55" t="s">
        <v>22</v>
      </c>
      <c r="E55" t="s">
        <v>63</v>
      </c>
      <c r="F55" s="8" t="s">
        <v>6661</v>
      </c>
      <c r="G55" t="s">
        <v>4330</v>
      </c>
    </row>
    <row r="56" spans="1:7" x14ac:dyDescent="0.25">
      <c r="A56" t="s">
        <v>93</v>
      </c>
      <c r="B56" t="s">
        <v>21</v>
      </c>
      <c r="C56" t="s">
        <v>49</v>
      </c>
      <c r="D56" t="s">
        <v>8</v>
      </c>
      <c r="E56" t="s">
        <v>50</v>
      </c>
      <c r="F56" s="8" t="s">
        <v>6662</v>
      </c>
      <c r="G56" t="s">
        <v>4327</v>
      </c>
    </row>
    <row r="57" spans="1:7" x14ac:dyDescent="0.25">
      <c r="A57" t="s">
        <v>184</v>
      </c>
      <c r="B57" t="s">
        <v>7</v>
      </c>
      <c r="C57" t="s">
        <v>61</v>
      </c>
      <c r="D57" t="s">
        <v>14</v>
      </c>
      <c r="E57" t="s">
        <v>50</v>
      </c>
      <c r="F57" s="8" t="s">
        <v>6663</v>
      </c>
      <c r="G57" t="s">
        <v>4254</v>
      </c>
    </row>
    <row r="58" spans="1:7" x14ac:dyDescent="0.25">
      <c r="A58" t="s">
        <v>78</v>
      </c>
      <c r="B58" t="s">
        <v>31</v>
      </c>
      <c r="C58" t="s">
        <v>49</v>
      </c>
      <c r="D58" t="s">
        <v>8</v>
      </c>
      <c r="E58" t="s">
        <v>50</v>
      </c>
      <c r="F58" s="8" t="s">
        <v>6664</v>
      </c>
      <c r="G58" t="s">
        <v>6567</v>
      </c>
    </row>
    <row r="59" spans="1:7" x14ac:dyDescent="0.25">
      <c r="A59" t="s">
        <v>133</v>
      </c>
      <c r="B59" t="s">
        <v>28</v>
      </c>
      <c r="C59" t="s">
        <v>58</v>
      </c>
      <c r="D59" t="s">
        <v>13</v>
      </c>
      <c r="E59" t="s">
        <v>50</v>
      </c>
      <c r="F59" s="8" t="s">
        <v>6665</v>
      </c>
      <c r="G59" t="s">
        <v>4255</v>
      </c>
    </row>
    <row r="60" spans="1:7" x14ac:dyDescent="0.25">
      <c r="A60" t="s">
        <v>109</v>
      </c>
      <c r="B60" t="s">
        <v>31</v>
      </c>
      <c r="C60" t="s">
        <v>98</v>
      </c>
      <c r="D60" t="s">
        <v>27</v>
      </c>
      <c r="E60" t="s">
        <v>63</v>
      </c>
      <c r="F60" s="8" t="s">
        <v>6666</v>
      </c>
      <c r="G60" t="s">
        <v>6565</v>
      </c>
    </row>
    <row r="61" spans="1:7" x14ac:dyDescent="0.25">
      <c r="A61" t="s">
        <v>135</v>
      </c>
      <c r="B61" t="s">
        <v>21</v>
      </c>
      <c r="C61" t="s">
        <v>61</v>
      </c>
      <c r="D61" t="s">
        <v>14</v>
      </c>
      <c r="E61" t="s">
        <v>63</v>
      </c>
      <c r="F61" s="8" t="s">
        <v>6667</v>
      </c>
      <c r="G61" t="s">
        <v>6568</v>
      </c>
    </row>
    <row r="62" spans="1:7" x14ac:dyDescent="0.25">
      <c r="A62" t="s">
        <v>69</v>
      </c>
      <c r="B62" t="s">
        <v>19</v>
      </c>
      <c r="C62" t="s">
        <v>49</v>
      </c>
      <c r="D62" t="s">
        <v>8</v>
      </c>
      <c r="E62" t="s">
        <v>50</v>
      </c>
      <c r="F62" s="8" t="s">
        <v>6668</v>
      </c>
      <c r="G62" t="s">
        <v>4329</v>
      </c>
    </row>
    <row r="63" spans="1:7" x14ac:dyDescent="0.25">
      <c r="A63" t="s">
        <v>394</v>
      </c>
      <c r="B63" t="s">
        <v>31</v>
      </c>
      <c r="C63" t="s">
        <v>61</v>
      </c>
      <c r="D63" t="s">
        <v>14</v>
      </c>
      <c r="E63" t="s">
        <v>50</v>
      </c>
      <c r="F63" s="8" t="s">
        <v>6669</v>
      </c>
      <c r="G63" t="s">
        <v>4330</v>
      </c>
    </row>
    <row r="64" spans="1:7" x14ac:dyDescent="0.25">
      <c r="A64" t="s">
        <v>3331</v>
      </c>
      <c r="B64" t="s">
        <v>29</v>
      </c>
      <c r="C64" t="s">
        <v>73</v>
      </c>
      <c r="D64" t="s">
        <v>23</v>
      </c>
      <c r="E64" t="s">
        <v>107</v>
      </c>
      <c r="F64" s="8" t="s">
        <v>6670</v>
      </c>
      <c r="G64" t="s">
        <v>4328</v>
      </c>
    </row>
    <row r="65" spans="1:7" x14ac:dyDescent="0.25">
      <c r="A65" t="s">
        <v>3210</v>
      </c>
      <c r="B65" t="s">
        <v>42</v>
      </c>
      <c r="C65" t="s">
        <v>73</v>
      </c>
      <c r="D65" t="s">
        <v>23</v>
      </c>
      <c r="E65" t="s">
        <v>107</v>
      </c>
      <c r="F65" s="8" t="s">
        <v>6671</v>
      </c>
      <c r="G65" t="s">
        <v>6568</v>
      </c>
    </row>
    <row r="66" spans="1:7" x14ac:dyDescent="0.25">
      <c r="A66" t="s">
        <v>3409</v>
      </c>
      <c r="B66" t="s">
        <v>42</v>
      </c>
      <c r="C66" t="s">
        <v>73</v>
      </c>
      <c r="D66" t="s">
        <v>23</v>
      </c>
      <c r="E66" t="s">
        <v>107</v>
      </c>
      <c r="F66" s="8" t="s">
        <v>6672</v>
      </c>
      <c r="G66" t="s">
        <v>4330</v>
      </c>
    </row>
    <row r="67" spans="1:7" x14ac:dyDescent="0.25">
      <c r="A67" t="s">
        <v>431</v>
      </c>
      <c r="B67" t="s">
        <v>42</v>
      </c>
      <c r="C67" t="s">
        <v>67</v>
      </c>
      <c r="D67" t="s">
        <v>18</v>
      </c>
      <c r="E67" t="s">
        <v>107</v>
      </c>
      <c r="F67" s="8" t="s">
        <v>6673</v>
      </c>
      <c r="G67" t="s">
        <v>4330</v>
      </c>
    </row>
    <row r="68" spans="1:7" x14ac:dyDescent="0.25">
      <c r="A68" t="s">
        <v>164</v>
      </c>
      <c r="B68" t="s">
        <v>16</v>
      </c>
      <c r="C68" t="s">
        <v>75</v>
      </c>
      <c r="D68" t="s">
        <v>24</v>
      </c>
      <c r="E68" t="s">
        <v>63</v>
      </c>
      <c r="F68" s="8" t="s">
        <v>6674</v>
      </c>
      <c r="G68" t="s">
        <v>4330</v>
      </c>
    </row>
    <row r="69" spans="1:7" x14ac:dyDescent="0.25">
      <c r="A69" t="s">
        <v>125</v>
      </c>
      <c r="B69" t="s">
        <v>31</v>
      </c>
      <c r="C69" t="s">
        <v>54</v>
      </c>
      <c r="D69" t="s">
        <v>10</v>
      </c>
      <c r="E69" t="s">
        <v>63</v>
      </c>
      <c r="F69" s="8" t="s">
        <v>6675</v>
      </c>
      <c r="G69" t="s">
        <v>6566</v>
      </c>
    </row>
    <row r="70" spans="1:7" x14ac:dyDescent="0.25">
      <c r="A70" t="s">
        <v>56</v>
      </c>
      <c r="B70" t="s">
        <v>21</v>
      </c>
      <c r="C70" t="s">
        <v>49</v>
      </c>
      <c r="D70" t="s">
        <v>8</v>
      </c>
      <c r="E70" t="s">
        <v>130</v>
      </c>
      <c r="F70" s="8" t="s">
        <v>6676</v>
      </c>
      <c r="G70" t="s">
        <v>6566</v>
      </c>
    </row>
    <row r="71" spans="1:7" x14ac:dyDescent="0.25">
      <c r="A71" t="s">
        <v>96</v>
      </c>
      <c r="B71" t="s">
        <v>21</v>
      </c>
      <c r="C71" t="s">
        <v>49</v>
      </c>
      <c r="D71" t="s">
        <v>8</v>
      </c>
      <c r="E71" t="s">
        <v>63</v>
      </c>
      <c r="F71" s="8" t="s">
        <v>6677</v>
      </c>
      <c r="G71" t="s">
        <v>6566</v>
      </c>
    </row>
    <row r="72" spans="1:7" x14ac:dyDescent="0.25">
      <c r="A72" t="s">
        <v>142</v>
      </c>
      <c r="B72" t="s">
        <v>21</v>
      </c>
      <c r="C72" t="s">
        <v>98</v>
      </c>
      <c r="D72" t="s">
        <v>27</v>
      </c>
      <c r="E72" t="s">
        <v>63</v>
      </c>
      <c r="F72" s="8" t="s">
        <v>6678</v>
      </c>
      <c r="G72" t="s">
        <v>4330</v>
      </c>
    </row>
    <row r="73" spans="1:7" x14ac:dyDescent="0.25">
      <c r="A73" t="s">
        <v>121</v>
      </c>
      <c r="B73" t="s">
        <v>31</v>
      </c>
      <c r="C73" t="s">
        <v>52</v>
      </c>
      <c r="D73" t="s">
        <v>9</v>
      </c>
      <c r="E73" t="s">
        <v>63</v>
      </c>
      <c r="F73" s="8" t="s">
        <v>6679</v>
      </c>
      <c r="G73" t="s">
        <v>6565</v>
      </c>
    </row>
    <row r="74" spans="1:7" x14ac:dyDescent="0.25">
      <c r="A74" t="s">
        <v>144</v>
      </c>
      <c r="B74" t="s">
        <v>28</v>
      </c>
      <c r="C74" t="s">
        <v>61</v>
      </c>
      <c r="D74" t="s">
        <v>14</v>
      </c>
      <c r="E74" t="s">
        <v>63</v>
      </c>
      <c r="F74" s="8" t="s">
        <v>6680</v>
      </c>
      <c r="G74" t="s">
        <v>4327</v>
      </c>
    </row>
    <row r="75" spans="1:7" x14ac:dyDescent="0.25">
      <c r="A75" t="s">
        <v>213</v>
      </c>
      <c r="B75" t="s">
        <v>31</v>
      </c>
      <c r="C75" t="s">
        <v>49</v>
      </c>
      <c r="D75" t="s">
        <v>8</v>
      </c>
      <c r="E75" t="s">
        <v>130</v>
      </c>
      <c r="F75" s="8" t="s">
        <v>6681</v>
      </c>
      <c r="G75" t="s">
        <v>6566</v>
      </c>
    </row>
    <row r="76" spans="1:7" x14ac:dyDescent="0.25">
      <c r="A76" t="s">
        <v>361</v>
      </c>
      <c r="B76" t="s">
        <v>21</v>
      </c>
      <c r="C76" t="s">
        <v>61</v>
      </c>
      <c r="D76" t="s">
        <v>14</v>
      </c>
      <c r="E76" t="s">
        <v>130</v>
      </c>
      <c r="F76" s="8" t="s">
        <v>6682</v>
      </c>
      <c r="G76" t="s">
        <v>6565</v>
      </c>
    </row>
    <row r="77" spans="1:7" x14ac:dyDescent="0.25">
      <c r="A77" t="s">
        <v>3340</v>
      </c>
      <c r="B77" t="s">
        <v>42</v>
      </c>
      <c r="C77" t="s">
        <v>188</v>
      </c>
      <c r="D77" t="s">
        <v>38</v>
      </c>
      <c r="E77" t="s">
        <v>229</v>
      </c>
      <c r="F77" s="8" t="s">
        <v>6683</v>
      </c>
      <c r="G77" t="s">
        <v>4330</v>
      </c>
    </row>
    <row r="78" spans="1:7" x14ac:dyDescent="0.25">
      <c r="A78" t="s">
        <v>148</v>
      </c>
      <c r="B78" t="s">
        <v>31</v>
      </c>
      <c r="C78" t="s">
        <v>49</v>
      </c>
      <c r="D78" t="s">
        <v>8</v>
      </c>
      <c r="E78" t="s">
        <v>63</v>
      </c>
      <c r="F78" s="8" t="s">
        <v>6684</v>
      </c>
      <c r="G78" t="s">
        <v>6566</v>
      </c>
    </row>
    <row r="79" spans="1:7" x14ac:dyDescent="0.25">
      <c r="A79" t="s">
        <v>131</v>
      </c>
      <c r="B79" t="s">
        <v>19</v>
      </c>
      <c r="C79" t="s">
        <v>72</v>
      </c>
      <c r="D79" t="s">
        <v>22</v>
      </c>
      <c r="E79" t="s">
        <v>63</v>
      </c>
      <c r="F79" s="8" t="s">
        <v>6685</v>
      </c>
      <c r="G79" t="s">
        <v>6568</v>
      </c>
    </row>
    <row r="80" spans="1:7" x14ac:dyDescent="0.25">
      <c r="A80" t="s">
        <v>155</v>
      </c>
      <c r="B80" t="s">
        <v>26</v>
      </c>
      <c r="C80" t="s">
        <v>49</v>
      </c>
      <c r="D80" t="s">
        <v>8</v>
      </c>
      <c r="E80" t="s">
        <v>50</v>
      </c>
      <c r="F80" s="8" t="s">
        <v>6686</v>
      </c>
      <c r="G80" t="s">
        <v>4328</v>
      </c>
    </row>
    <row r="81" spans="1:7" x14ac:dyDescent="0.25">
      <c r="A81" t="s">
        <v>212</v>
      </c>
      <c r="B81" t="s">
        <v>31</v>
      </c>
      <c r="C81" t="s">
        <v>49</v>
      </c>
      <c r="D81" t="s">
        <v>8</v>
      </c>
      <c r="E81" t="s">
        <v>63</v>
      </c>
      <c r="F81" s="8" t="s">
        <v>6687</v>
      </c>
      <c r="G81" t="s">
        <v>6566</v>
      </c>
    </row>
    <row r="82" spans="1:7" x14ac:dyDescent="0.25">
      <c r="A82" t="s">
        <v>3317</v>
      </c>
      <c r="B82" t="s">
        <v>42</v>
      </c>
      <c r="C82" t="s">
        <v>188</v>
      </c>
      <c r="D82" t="s">
        <v>38</v>
      </c>
      <c r="E82" t="s">
        <v>229</v>
      </c>
      <c r="F82" s="8" t="s">
        <v>6688</v>
      </c>
      <c r="G82" t="s">
        <v>4327</v>
      </c>
    </row>
    <row r="83" spans="1:7" x14ac:dyDescent="0.25">
      <c r="A83" t="s">
        <v>59</v>
      </c>
      <c r="B83" t="s">
        <v>26</v>
      </c>
      <c r="C83" t="s">
        <v>49</v>
      </c>
      <c r="D83" t="s">
        <v>8</v>
      </c>
      <c r="E83" t="s">
        <v>50</v>
      </c>
      <c r="F83" s="8" t="s">
        <v>6689</v>
      </c>
      <c r="G83" t="s">
        <v>4328</v>
      </c>
    </row>
    <row r="84" spans="1:7" x14ac:dyDescent="0.25">
      <c r="A84" t="s">
        <v>89</v>
      </c>
      <c r="B84" t="s">
        <v>32</v>
      </c>
      <c r="C84" t="s">
        <v>58</v>
      </c>
      <c r="D84" t="s">
        <v>13</v>
      </c>
      <c r="E84" t="s">
        <v>50</v>
      </c>
      <c r="F84" s="8" t="s">
        <v>6690</v>
      </c>
      <c r="G84" t="s">
        <v>6567</v>
      </c>
    </row>
    <row r="85" spans="1:7" x14ac:dyDescent="0.25">
      <c r="A85" t="s">
        <v>3491</v>
      </c>
      <c r="B85" t="s">
        <v>33</v>
      </c>
      <c r="C85" t="s">
        <v>73</v>
      </c>
      <c r="D85" t="s">
        <v>23</v>
      </c>
      <c r="E85" t="s">
        <v>229</v>
      </c>
      <c r="F85" s="8" t="s">
        <v>6691</v>
      </c>
      <c r="G85" t="s">
        <v>4329</v>
      </c>
    </row>
    <row r="86" spans="1:7" x14ac:dyDescent="0.25">
      <c r="A86" t="s">
        <v>90</v>
      </c>
      <c r="B86" t="s">
        <v>31</v>
      </c>
      <c r="C86" t="s">
        <v>49</v>
      </c>
      <c r="D86" t="s">
        <v>8</v>
      </c>
      <c r="E86" t="s">
        <v>50</v>
      </c>
      <c r="F86" s="8" t="s">
        <v>6692</v>
      </c>
      <c r="G86" t="s">
        <v>6565</v>
      </c>
    </row>
    <row r="87" spans="1:7" x14ac:dyDescent="0.25">
      <c r="A87" t="s">
        <v>3364</v>
      </c>
      <c r="B87" t="s">
        <v>42</v>
      </c>
      <c r="C87" t="s">
        <v>188</v>
      </c>
      <c r="D87" t="s">
        <v>38</v>
      </c>
      <c r="E87" t="s">
        <v>229</v>
      </c>
      <c r="F87" s="8" t="s">
        <v>6693</v>
      </c>
      <c r="G87" t="s">
        <v>4328</v>
      </c>
    </row>
    <row r="88" spans="1:7" x14ac:dyDescent="0.25">
      <c r="A88" t="s">
        <v>158</v>
      </c>
      <c r="B88" t="s">
        <v>31</v>
      </c>
      <c r="C88" t="s">
        <v>61</v>
      </c>
      <c r="D88" t="s">
        <v>14</v>
      </c>
      <c r="E88" t="s">
        <v>63</v>
      </c>
      <c r="F88" s="8" t="s">
        <v>6694</v>
      </c>
      <c r="G88" t="s">
        <v>6565</v>
      </c>
    </row>
    <row r="89" spans="1:7" x14ac:dyDescent="0.25">
      <c r="A89" t="s">
        <v>159</v>
      </c>
      <c r="B89" t="s">
        <v>31</v>
      </c>
      <c r="C89" t="s">
        <v>98</v>
      </c>
      <c r="D89" t="s">
        <v>27</v>
      </c>
      <c r="E89" t="s">
        <v>63</v>
      </c>
      <c r="F89" s="8" t="s">
        <v>6695</v>
      </c>
      <c r="G89" t="s">
        <v>6567</v>
      </c>
    </row>
    <row r="90" spans="1:7" x14ac:dyDescent="0.25">
      <c r="A90" t="s">
        <v>357</v>
      </c>
      <c r="B90" t="s">
        <v>32</v>
      </c>
      <c r="C90" t="s">
        <v>61</v>
      </c>
      <c r="D90" t="s">
        <v>14</v>
      </c>
      <c r="E90" t="s">
        <v>130</v>
      </c>
      <c r="F90" s="8" t="s">
        <v>6696</v>
      </c>
      <c r="G90" t="s">
        <v>6567</v>
      </c>
    </row>
    <row r="91" spans="1:7" x14ac:dyDescent="0.25">
      <c r="A91" t="s">
        <v>220</v>
      </c>
      <c r="B91" t="s">
        <v>31</v>
      </c>
      <c r="C91" t="s">
        <v>52</v>
      </c>
      <c r="D91" t="s">
        <v>9</v>
      </c>
      <c r="E91" t="s">
        <v>63</v>
      </c>
      <c r="F91" s="8" t="s">
        <v>6697</v>
      </c>
      <c r="G91" t="s">
        <v>6566</v>
      </c>
    </row>
    <row r="92" spans="1:7" x14ac:dyDescent="0.25">
      <c r="A92" t="s">
        <v>140</v>
      </c>
      <c r="B92" t="s">
        <v>20</v>
      </c>
      <c r="C92" t="s">
        <v>61</v>
      </c>
      <c r="D92" t="s">
        <v>14</v>
      </c>
      <c r="E92" t="s">
        <v>107</v>
      </c>
      <c r="F92" s="8" t="s">
        <v>6698</v>
      </c>
      <c r="G92" t="s">
        <v>4328</v>
      </c>
    </row>
    <row r="93" spans="1:7" x14ac:dyDescent="0.25">
      <c r="A93" t="s">
        <v>140</v>
      </c>
      <c r="B93" t="s">
        <v>20</v>
      </c>
      <c r="C93" t="s">
        <v>61</v>
      </c>
      <c r="D93" t="s">
        <v>14</v>
      </c>
      <c r="E93" t="s">
        <v>63</v>
      </c>
      <c r="F93" s="8" t="s">
        <v>6699</v>
      </c>
      <c r="G93" t="s">
        <v>4330</v>
      </c>
    </row>
    <row r="94" spans="1:7" x14ac:dyDescent="0.25">
      <c r="A94" t="s">
        <v>3257</v>
      </c>
      <c r="B94" t="s">
        <v>16</v>
      </c>
      <c r="C94" t="s">
        <v>73</v>
      </c>
      <c r="D94" t="s">
        <v>23</v>
      </c>
      <c r="E94" t="s">
        <v>63</v>
      </c>
      <c r="F94" s="8" t="s">
        <v>6700</v>
      </c>
      <c r="G94" t="s">
        <v>4328</v>
      </c>
    </row>
    <row r="95" spans="1:7" x14ac:dyDescent="0.25">
      <c r="A95" t="s">
        <v>111</v>
      </c>
      <c r="B95" t="s">
        <v>31</v>
      </c>
      <c r="C95" t="s">
        <v>54</v>
      </c>
      <c r="D95" t="s">
        <v>10</v>
      </c>
      <c r="E95" t="s">
        <v>50</v>
      </c>
      <c r="F95" s="8" t="s">
        <v>6701</v>
      </c>
      <c r="G95" t="s">
        <v>6568</v>
      </c>
    </row>
    <row r="96" spans="1:7" x14ac:dyDescent="0.25">
      <c r="A96" t="s">
        <v>161</v>
      </c>
      <c r="B96" t="s">
        <v>32</v>
      </c>
      <c r="C96" t="s">
        <v>61</v>
      </c>
      <c r="D96" t="s">
        <v>14</v>
      </c>
      <c r="E96" t="s">
        <v>130</v>
      </c>
      <c r="F96" s="8" t="s">
        <v>6702</v>
      </c>
      <c r="G96" t="s">
        <v>6566</v>
      </c>
    </row>
    <row r="97" spans="1:7" x14ac:dyDescent="0.25">
      <c r="A97" t="s">
        <v>105</v>
      </c>
      <c r="B97" t="s">
        <v>21</v>
      </c>
      <c r="C97" t="s">
        <v>98</v>
      </c>
      <c r="D97" t="s">
        <v>27</v>
      </c>
      <c r="E97" t="s">
        <v>63</v>
      </c>
      <c r="F97" s="8" t="s">
        <v>6703</v>
      </c>
      <c r="G97" t="s">
        <v>6568</v>
      </c>
    </row>
    <row r="98" spans="1:7" x14ac:dyDescent="0.25">
      <c r="A98" t="s">
        <v>312</v>
      </c>
      <c r="B98" t="s">
        <v>19</v>
      </c>
      <c r="C98" t="s">
        <v>61</v>
      </c>
      <c r="D98" t="s">
        <v>14</v>
      </c>
      <c r="E98" t="s">
        <v>63</v>
      </c>
      <c r="F98" s="8" t="s">
        <v>6704</v>
      </c>
      <c r="G98" t="s">
        <v>4327</v>
      </c>
    </row>
    <row r="99" spans="1:7" x14ac:dyDescent="0.25">
      <c r="A99" t="s">
        <v>162</v>
      </c>
      <c r="B99" t="s">
        <v>32</v>
      </c>
      <c r="C99" t="s">
        <v>58</v>
      </c>
      <c r="D99" t="s">
        <v>13</v>
      </c>
      <c r="E99" t="s">
        <v>130</v>
      </c>
      <c r="F99" s="8" t="s">
        <v>6705</v>
      </c>
      <c r="G99" t="s">
        <v>6566</v>
      </c>
    </row>
    <row r="100" spans="1:7" x14ac:dyDescent="0.25">
      <c r="A100" t="s">
        <v>104</v>
      </c>
      <c r="B100" t="s">
        <v>31</v>
      </c>
      <c r="C100" t="s">
        <v>61</v>
      </c>
      <c r="D100" t="s">
        <v>14</v>
      </c>
      <c r="E100" t="s">
        <v>63</v>
      </c>
      <c r="F100" s="8" t="s">
        <v>6706</v>
      </c>
      <c r="G100" t="s">
        <v>6566</v>
      </c>
    </row>
    <row r="101" spans="1:7" x14ac:dyDescent="0.25">
      <c r="A101" t="s">
        <v>3325</v>
      </c>
      <c r="B101" t="s">
        <v>29</v>
      </c>
      <c r="C101" t="s">
        <v>73</v>
      </c>
      <c r="D101" t="s">
        <v>23</v>
      </c>
      <c r="E101" t="s">
        <v>107</v>
      </c>
      <c r="F101" s="8" t="s">
        <v>6707</v>
      </c>
      <c r="G101" t="s">
        <v>4329</v>
      </c>
    </row>
    <row r="102" spans="1:7" x14ac:dyDescent="0.25">
      <c r="A102" t="s">
        <v>338</v>
      </c>
      <c r="B102" t="s">
        <v>32</v>
      </c>
      <c r="C102" t="s">
        <v>58</v>
      </c>
      <c r="D102" t="s">
        <v>13</v>
      </c>
      <c r="E102" t="s">
        <v>63</v>
      </c>
      <c r="F102" s="8" t="s">
        <v>6708</v>
      </c>
      <c r="G102" t="s">
        <v>6567</v>
      </c>
    </row>
    <row r="103" spans="1:7" x14ac:dyDescent="0.25">
      <c r="A103" t="s">
        <v>3515</v>
      </c>
      <c r="B103" t="s">
        <v>30</v>
      </c>
      <c r="C103" t="s">
        <v>73</v>
      </c>
      <c r="D103" t="s">
        <v>23</v>
      </c>
      <c r="E103" t="s">
        <v>63</v>
      </c>
      <c r="F103" s="8" t="s">
        <v>6709</v>
      </c>
      <c r="G103" t="s">
        <v>6568</v>
      </c>
    </row>
    <row r="104" spans="1:7" x14ac:dyDescent="0.25">
      <c r="A104" t="s">
        <v>216</v>
      </c>
      <c r="B104" t="s">
        <v>31</v>
      </c>
      <c r="C104" t="s">
        <v>98</v>
      </c>
      <c r="D104" t="s">
        <v>27</v>
      </c>
      <c r="E104" t="s">
        <v>63</v>
      </c>
      <c r="F104" s="8" t="s">
        <v>6710</v>
      </c>
      <c r="G104" t="s">
        <v>6565</v>
      </c>
    </row>
    <row r="105" spans="1:7" x14ac:dyDescent="0.25">
      <c r="A105" t="s">
        <v>3198</v>
      </c>
      <c r="B105" t="s">
        <v>33</v>
      </c>
      <c r="C105" t="s">
        <v>73</v>
      </c>
      <c r="D105" t="s">
        <v>23</v>
      </c>
      <c r="E105" t="s">
        <v>63</v>
      </c>
      <c r="F105" s="8" t="s">
        <v>6711</v>
      </c>
      <c r="G105" t="s">
        <v>4327</v>
      </c>
    </row>
    <row r="106" spans="1:7" x14ac:dyDescent="0.25">
      <c r="A106" t="s">
        <v>336</v>
      </c>
      <c r="B106" t="s">
        <v>26</v>
      </c>
      <c r="C106" t="s">
        <v>54</v>
      </c>
      <c r="D106" t="s">
        <v>10</v>
      </c>
      <c r="E106" t="s">
        <v>63</v>
      </c>
      <c r="F106" s="8" t="s">
        <v>6712</v>
      </c>
      <c r="G106" t="s">
        <v>6568</v>
      </c>
    </row>
    <row r="107" spans="1:7" x14ac:dyDescent="0.25">
      <c r="A107" t="s">
        <v>546</v>
      </c>
      <c r="B107" t="s">
        <v>25</v>
      </c>
      <c r="C107" t="s">
        <v>61</v>
      </c>
      <c r="D107" t="s">
        <v>14</v>
      </c>
      <c r="E107" t="s">
        <v>130</v>
      </c>
      <c r="F107" s="8" t="s">
        <v>6713</v>
      </c>
      <c r="G107" t="s">
        <v>6566</v>
      </c>
    </row>
    <row r="108" spans="1:7" x14ac:dyDescent="0.25">
      <c r="A108" t="s">
        <v>302</v>
      </c>
      <c r="B108" t="s">
        <v>20</v>
      </c>
      <c r="C108" t="s">
        <v>61</v>
      </c>
      <c r="D108" t="s">
        <v>14</v>
      </c>
      <c r="E108" t="s">
        <v>130</v>
      </c>
      <c r="F108" s="8" t="s">
        <v>6714</v>
      </c>
      <c r="G108" t="s">
        <v>6567</v>
      </c>
    </row>
    <row r="109" spans="1:7" x14ac:dyDescent="0.25">
      <c r="A109" t="s">
        <v>272</v>
      </c>
      <c r="B109" t="s">
        <v>19</v>
      </c>
      <c r="C109" t="s">
        <v>54</v>
      </c>
      <c r="D109" t="s">
        <v>10</v>
      </c>
      <c r="E109" t="s">
        <v>63</v>
      </c>
      <c r="F109" s="8" t="s">
        <v>6715</v>
      </c>
      <c r="G109" t="s">
        <v>6567</v>
      </c>
    </row>
    <row r="110" spans="1:7" x14ac:dyDescent="0.25">
      <c r="A110" t="s">
        <v>3200</v>
      </c>
      <c r="B110" t="s">
        <v>42</v>
      </c>
      <c r="C110" t="s">
        <v>73</v>
      </c>
      <c r="D110" t="s">
        <v>23</v>
      </c>
      <c r="E110" t="s">
        <v>63</v>
      </c>
      <c r="F110" s="8" t="s">
        <v>6716</v>
      </c>
      <c r="G110" t="s">
        <v>6566</v>
      </c>
    </row>
    <row r="111" spans="1:7" x14ac:dyDescent="0.25">
      <c r="A111" t="s">
        <v>64</v>
      </c>
      <c r="B111" t="s">
        <v>42</v>
      </c>
      <c r="C111" t="s">
        <v>65</v>
      </c>
      <c r="D111" t="s">
        <v>17</v>
      </c>
      <c r="E111" t="s">
        <v>63</v>
      </c>
      <c r="F111" s="8" t="s">
        <v>6717</v>
      </c>
      <c r="G111" t="s">
        <v>6567</v>
      </c>
    </row>
    <row r="112" spans="1:7" x14ac:dyDescent="0.25">
      <c r="A112" t="s">
        <v>3224</v>
      </c>
      <c r="B112" t="s">
        <v>30</v>
      </c>
      <c r="C112" t="s">
        <v>73</v>
      </c>
      <c r="D112" t="s">
        <v>23</v>
      </c>
      <c r="E112" t="s">
        <v>63</v>
      </c>
      <c r="F112" s="8" t="s">
        <v>6718</v>
      </c>
      <c r="G112" t="s">
        <v>4330</v>
      </c>
    </row>
    <row r="113" spans="1:7" x14ac:dyDescent="0.25">
      <c r="A113" t="s">
        <v>90</v>
      </c>
      <c r="B113" t="s">
        <v>19</v>
      </c>
      <c r="C113" t="s">
        <v>49</v>
      </c>
      <c r="D113" t="s">
        <v>8</v>
      </c>
      <c r="E113" t="s">
        <v>50</v>
      </c>
      <c r="F113" s="8" t="s">
        <v>6719</v>
      </c>
      <c r="G113" t="s">
        <v>4251</v>
      </c>
    </row>
    <row r="114" spans="1:7" x14ac:dyDescent="0.25">
      <c r="A114" t="s">
        <v>139</v>
      </c>
      <c r="B114" t="s">
        <v>32</v>
      </c>
      <c r="C114" t="s">
        <v>61</v>
      </c>
      <c r="D114" t="s">
        <v>14</v>
      </c>
      <c r="E114" t="s">
        <v>63</v>
      </c>
      <c r="F114" s="8" t="s">
        <v>6720</v>
      </c>
      <c r="G114" t="s">
        <v>6565</v>
      </c>
    </row>
    <row r="115" spans="1:7" x14ac:dyDescent="0.25">
      <c r="A115" t="s">
        <v>3212</v>
      </c>
      <c r="B115" t="s">
        <v>30</v>
      </c>
      <c r="C115" t="s">
        <v>255</v>
      </c>
      <c r="D115" t="s">
        <v>40</v>
      </c>
      <c r="E115" t="s">
        <v>63</v>
      </c>
      <c r="F115" s="8" t="s">
        <v>6721</v>
      </c>
      <c r="G115" t="s">
        <v>4330</v>
      </c>
    </row>
    <row r="116" spans="1:7" x14ac:dyDescent="0.25">
      <c r="A116" t="s">
        <v>3210</v>
      </c>
      <c r="B116" t="s">
        <v>30</v>
      </c>
      <c r="C116" t="s">
        <v>73</v>
      </c>
      <c r="D116" t="s">
        <v>23</v>
      </c>
      <c r="E116" t="s">
        <v>63</v>
      </c>
      <c r="F116" s="8" t="s">
        <v>6722</v>
      </c>
      <c r="G116" t="s">
        <v>6566</v>
      </c>
    </row>
    <row r="117" spans="1:7" x14ac:dyDescent="0.25">
      <c r="A117" t="s">
        <v>56</v>
      </c>
      <c r="B117" t="s">
        <v>19</v>
      </c>
      <c r="C117" t="s">
        <v>49</v>
      </c>
      <c r="D117" t="s">
        <v>8</v>
      </c>
      <c r="E117" t="s">
        <v>130</v>
      </c>
      <c r="F117" s="8" t="s">
        <v>6723</v>
      </c>
      <c r="G117" t="s">
        <v>4328</v>
      </c>
    </row>
    <row r="118" spans="1:7" x14ac:dyDescent="0.25">
      <c r="A118" t="s">
        <v>3284</v>
      </c>
      <c r="B118" t="s">
        <v>30</v>
      </c>
      <c r="C118" t="s">
        <v>188</v>
      </c>
      <c r="D118" t="s">
        <v>38</v>
      </c>
      <c r="E118" t="s">
        <v>107</v>
      </c>
      <c r="F118" s="8" t="s">
        <v>6724</v>
      </c>
      <c r="G118" t="s">
        <v>4328</v>
      </c>
    </row>
    <row r="119" spans="1:7" x14ac:dyDescent="0.25">
      <c r="A119" t="s">
        <v>306</v>
      </c>
      <c r="B119" t="s">
        <v>31</v>
      </c>
      <c r="C119" t="s">
        <v>49</v>
      </c>
      <c r="D119" t="s">
        <v>8</v>
      </c>
      <c r="E119" t="s">
        <v>50</v>
      </c>
      <c r="F119" s="8" t="s">
        <v>6725</v>
      </c>
      <c r="G119" t="s">
        <v>6567</v>
      </c>
    </row>
    <row r="120" spans="1:7" x14ac:dyDescent="0.25">
      <c r="A120" t="s">
        <v>64</v>
      </c>
      <c r="B120" t="s">
        <v>30</v>
      </c>
      <c r="C120" t="s">
        <v>65</v>
      </c>
      <c r="D120" t="s">
        <v>17</v>
      </c>
      <c r="E120" t="s">
        <v>63</v>
      </c>
      <c r="F120" s="8" t="s">
        <v>6726</v>
      </c>
      <c r="G120" t="s">
        <v>4330</v>
      </c>
    </row>
    <row r="121" spans="1:7" x14ac:dyDescent="0.25">
      <c r="A121" t="s">
        <v>86</v>
      </c>
      <c r="B121" t="s">
        <v>31</v>
      </c>
      <c r="C121" t="s">
        <v>61</v>
      </c>
      <c r="D121" t="s">
        <v>14</v>
      </c>
      <c r="E121" t="s">
        <v>50</v>
      </c>
      <c r="F121" s="8" t="s">
        <v>6727</v>
      </c>
      <c r="G121" t="s">
        <v>6569</v>
      </c>
    </row>
    <row r="122" spans="1:7" x14ac:dyDescent="0.25">
      <c r="A122" t="s">
        <v>160</v>
      </c>
      <c r="B122" t="s">
        <v>21</v>
      </c>
      <c r="C122" t="s">
        <v>61</v>
      </c>
      <c r="D122" t="s">
        <v>14</v>
      </c>
      <c r="E122" t="s">
        <v>50</v>
      </c>
      <c r="F122" s="8" t="s">
        <v>6728</v>
      </c>
      <c r="G122" t="s">
        <v>4328</v>
      </c>
    </row>
    <row r="123" spans="1:7" x14ac:dyDescent="0.25">
      <c r="A123" t="s">
        <v>180</v>
      </c>
      <c r="B123" t="s">
        <v>31</v>
      </c>
      <c r="C123" t="s">
        <v>61</v>
      </c>
      <c r="D123" t="s">
        <v>14</v>
      </c>
      <c r="E123" t="s">
        <v>50</v>
      </c>
      <c r="F123" s="8" t="s">
        <v>6729</v>
      </c>
      <c r="G123" t="s">
        <v>6564</v>
      </c>
    </row>
    <row r="124" spans="1:7" x14ac:dyDescent="0.25">
      <c r="A124" t="s">
        <v>238</v>
      </c>
      <c r="B124" t="s">
        <v>30</v>
      </c>
      <c r="C124" t="s">
        <v>147</v>
      </c>
      <c r="D124" t="s">
        <v>34</v>
      </c>
      <c r="E124" t="s">
        <v>63</v>
      </c>
      <c r="F124" s="8" t="s">
        <v>6730</v>
      </c>
      <c r="G124" t="s">
        <v>4330</v>
      </c>
    </row>
    <row r="125" spans="1:7" x14ac:dyDescent="0.25">
      <c r="A125" t="s">
        <v>148</v>
      </c>
      <c r="B125" t="s">
        <v>26</v>
      </c>
      <c r="C125" t="s">
        <v>49</v>
      </c>
      <c r="D125" t="s">
        <v>8</v>
      </c>
      <c r="E125" t="s">
        <v>63</v>
      </c>
      <c r="F125" s="8" t="s">
        <v>6731</v>
      </c>
      <c r="G125" t="s">
        <v>4330</v>
      </c>
    </row>
    <row r="126" spans="1:7" x14ac:dyDescent="0.25">
      <c r="A126" t="s">
        <v>524</v>
      </c>
      <c r="B126" t="s">
        <v>20</v>
      </c>
      <c r="C126" t="s">
        <v>61</v>
      </c>
      <c r="D126" t="s">
        <v>14</v>
      </c>
      <c r="E126" t="s">
        <v>130</v>
      </c>
      <c r="F126" s="8" t="s">
        <v>6732</v>
      </c>
      <c r="G126" t="s">
        <v>6567</v>
      </c>
    </row>
    <row r="127" spans="1:7" x14ac:dyDescent="0.25">
      <c r="A127" t="s">
        <v>288</v>
      </c>
      <c r="B127" t="s">
        <v>21</v>
      </c>
      <c r="C127" t="s">
        <v>54</v>
      </c>
      <c r="D127" t="s">
        <v>10</v>
      </c>
      <c r="E127" t="s">
        <v>130</v>
      </c>
      <c r="F127" s="8" t="s">
        <v>6733</v>
      </c>
      <c r="G127" t="s">
        <v>6565</v>
      </c>
    </row>
    <row r="128" spans="1:7" x14ac:dyDescent="0.25">
      <c r="A128" t="s">
        <v>117</v>
      </c>
      <c r="B128" t="s">
        <v>31</v>
      </c>
      <c r="C128" t="s">
        <v>52</v>
      </c>
      <c r="D128" t="s">
        <v>9</v>
      </c>
      <c r="E128" t="s">
        <v>50</v>
      </c>
      <c r="F128" s="8" t="s">
        <v>6734</v>
      </c>
      <c r="G128" t="s">
        <v>6564</v>
      </c>
    </row>
    <row r="129" spans="1:7" x14ac:dyDescent="0.25">
      <c r="A129" t="s">
        <v>186</v>
      </c>
      <c r="B129" t="s">
        <v>7</v>
      </c>
      <c r="C129" t="s">
        <v>98</v>
      </c>
      <c r="D129" t="s">
        <v>27</v>
      </c>
      <c r="E129" t="s">
        <v>130</v>
      </c>
      <c r="F129" s="8" t="s">
        <v>6735</v>
      </c>
      <c r="G129" t="s">
        <v>6567</v>
      </c>
    </row>
    <row r="130" spans="1:7" x14ac:dyDescent="0.25">
      <c r="A130" t="s">
        <v>3404</v>
      </c>
      <c r="B130" t="s">
        <v>42</v>
      </c>
      <c r="C130" t="s">
        <v>73</v>
      </c>
      <c r="D130" t="s">
        <v>23</v>
      </c>
      <c r="E130" t="s">
        <v>63</v>
      </c>
      <c r="F130" s="8" t="s">
        <v>6736</v>
      </c>
      <c r="G130" t="s">
        <v>4330</v>
      </c>
    </row>
    <row r="131" spans="1:7" x14ac:dyDescent="0.25">
      <c r="A131" t="s">
        <v>532</v>
      </c>
      <c r="B131" t="s">
        <v>31</v>
      </c>
      <c r="C131" t="s">
        <v>54</v>
      </c>
      <c r="D131" t="s">
        <v>10</v>
      </c>
      <c r="E131" t="s">
        <v>130</v>
      </c>
      <c r="F131" s="8" t="s">
        <v>6737</v>
      </c>
      <c r="G131" t="s">
        <v>6566</v>
      </c>
    </row>
    <row r="132" spans="1:7" x14ac:dyDescent="0.25">
      <c r="A132" t="s">
        <v>151</v>
      </c>
      <c r="B132" t="s">
        <v>42</v>
      </c>
      <c r="C132" t="s">
        <v>152</v>
      </c>
      <c r="D132" t="s">
        <v>35</v>
      </c>
      <c r="E132" t="s">
        <v>63</v>
      </c>
      <c r="F132" s="8" t="s">
        <v>6738</v>
      </c>
      <c r="G132" t="s">
        <v>6567</v>
      </c>
    </row>
    <row r="133" spans="1:7" x14ac:dyDescent="0.25">
      <c r="A133" t="s">
        <v>341</v>
      </c>
      <c r="B133" t="s">
        <v>31</v>
      </c>
      <c r="C133" t="s">
        <v>54</v>
      </c>
      <c r="D133" t="s">
        <v>10</v>
      </c>
      <c r="E133" t="s">
        <v>130</v>
      </c>
      <c r="F133" s="8" t="s">
        <v>6739</v>
      </c>
      <c r="G133" t="s">
        <v>6565</v>
      </c>
    </row>
    <row r="134" spans="1:7" x14ac:dyDescent="0.25">
      <c r="A134" t="s">
        <v>282</v>
      </c>
      <c r="B134" t="s">
        <v>30</v>
      </c>
      <c r="C134" t="s">
        <v>147</v>
      </c>
      <c r="D134" t="s">
        <v>34</v>
      </c>
      <c r="E134" t="s">
        <v>63</v>
      </c>
      <c r="F134" s="8" t="s">
        <v>6740</v>
      </c>
      <c r="G134" t="s">
        <v>6568</v>
      </c>
    </row>
    <row r="135" spans="1:7" x14ac:dyDescent="0.25">
      <c r="A135" t="s">
        <v>3259</v>
      </c>
      <c r="B135" t="s">
        <v>42</v>
      </c>
      <c r="C135" t="s">
        <v>73</v>
      </c>
      <c r="D135" t="s">
        <v>23</v>
      </c>
      <c r="E135" t="s">
        <v>63</v>
      </c>
      <c r="F135" s="8" t="s">
        <v>6741</v>
      </c>
      <c r="G135" t="s">
        <v>6567</v>
      </c>
    </row>
    <row r="136" spans="1:7" x14ac:dyDescent="0.25">
      <c r="A136" t="s">
        <v>3286</v>
      </c>
      <c r="B136" t="s">
        <v>29</v>
      </c>
      <c r="C136" t="s">
        <v>255</v>
      </c>
      <c r="D136" t="s">
        <v>40</v>
      </c>
      <c r="E136" t="s">
        <v>63</v>
      </c>
      <c r="F136" s="8" t="s">
        <v>6742</v>
      </c>
      <c r="G136" t="s">
        <v>4328</v>
      </c>
    </row>
    <row r="137" spans="1:7" x14ac:dyDescent="0.25">
      <c r="A137" t="s">
        <v>3257</v>
      </c>
      <c r="B137" t="s">
        <v>42</v>
      </c>
      <c r="C137" t="s">
        <v>73</v>
      </c>
      <c r="D137" t="s">
        <v>23</v>
      </c>
      <c r="E137" t="s">
        <v>63</v>
      </c>
      <c r="F137" s="8" t="s">
        <v>6743</v>
      </c>
      <c r="G137" t="s">
        <v>6566</v>
      </c>
    </row>
    <row r="138" spans="1:7" x14ac:dyDescent="0.25">
      <c r="A138" t="s">
        <v>154</v>
      </c>
      <c r="B138" t="s">
        <v>16</v>
      </c>
      <c r="C138" t="s">
        <v>152</v>
      </c>
      <c r="D138" t="s">
        <v>35</v>
      </c>
      <c r="E138" t="s">
        <v>63</v>
      </c>
      <c r="F138" s="8" t="s">
        <v>6744</v>
      </c>
      <c r="G138" t="s">
        <v>4328</v>
      </c>
    </row>
    <row r="139" spans="1:7" x14ac:dyDescent="0.25">
      <c r="A139" t="s">
        <v>250</v>
      </c>
      <c r="B139" t="s">
        <v>21</v>
      </c>
      <c r="C139" t="s">
        <v>54</v>
      </c>
      <c r="D139" t="s">
        <v>10</v>
      </c>
      <c r="E139" t="s">
        <v>130</v>
      </c>
      <c r="F139" s="8" t="s">
        <v>6745</v>
      </c>
      <c r="G139" t="s">
        <v>6566</v>
      </c>
    </row>
    <row r="140" spans="1:7" x14ac:dyDescent="0.25">
      <c r="A140" t="s">
        <v>203</v>
      </c>
      <c r="B140" t="s">
        <v>26</v>
      </c>
      <c r="C140" t="s">
        <v>61</v>
      </c>
      <c r="D140" t="s">
        <v>14</v>
      </c>
      <c r="E140" t="s">
        <v>63</v>
      </c>
      <c r="F140" s="8" t="s">
        <v>6746</v>
      </c>
      <c r="G140" t="s">
        <v>6567</v>
      </c>
    </row>
    <row r="141" spans="1:7" x14ac:dyDescent="0.25">
      <c r="A141" t="s">
        <v>205</v>
      </c>
      <c r="B141" t="s">
        <v>20</v>
      </c>
      <c r="C141" t="s">
        <v>61</v>
      </c>
      <c r="D141" t="s">
        <v>14</v>
      </c>
      <c r="E141" t="s">
        <v>63</v>
      </c>
      <c r="F141" s="8" t="s">
        <v>6747</v>
      </c>
      <c r="G141" t="s">
        <v>6567</v>
      </c>
    </row>
    <row r="142" spans="1:7" x14ac:dyDescent="0.25">
      <c r="A142" t="s">
        <v>208</v>
      </c>
      <c r="B142" t="s">
        <v>31</v>
      </c>
      <c r="C142" t="s">
        <v>49</v>
      </c>
      <c r="D142" t="s">
        <v>8</v>
      </c>
      <c r="E142" t="s">
        <v>63</v>
      </c>
      <c r="F142" s="8" t="s">
        <v>6748</v>
      </c>
      <c r="G142" t="s">
        <v>6565</v>
      </c>
    </row>
    <row r="143" spans="1:7" x14ac:dyDescent="0.25">
      <c r="A143" t="s">
        <v>209</v>
      </c>
      <c r="B143" t="s">
        <v>31</v>
      </c>
      <c r="C143" t="s">
        <v>52</v>
      </c>
      <c r="D143" t="s">
        <v>9</v>
      </c>
      <c r="E143" t="s">
        <v>63</v>
      </c>
      <c r="F143" s="8" t="s">
        <v>6749</v>
      </c>
      <c r="G143" t="s">
        <v>6567</v>
      </c>
    </row>
    <row r="144" spans="1:7" x14ac:dyDescent="0.25">
      <c r="A144" t="s">
        <v>240</v>
      </c>
      <c r="B144" t="s">
        <v>42</v>
      </c>
      <c r="C144" t="s">
        <v>152</v>
      </c>
      <c r="D144" t="s">
        <v>35</v>
      </c>
      <c r="E144" t="s">
        <v>63</v>
      </c>
      <c r="F144" s="8" t="s">
        <v>6750</v>
      </c>
      <c r="G144" t="s">
        <v>6565</v>
      </c>
    </row>
    <row r="145" spans="1:7" x14ac:dyDescent="0.25">
      <c r="A145" t="s">
        <v>277</v>
      </c>
      <c r="B145" t="s">
        <v>21</v>
      </c>
      <c r="C145" t="s">
        <v>61</v>
      </c>
      <c r="D145" t="s">
        <v>14</v>
      </c>
      <c r="E145" t="s">
        <v>63</v>
      </c>
      <c r="F145" s="8" t="s">
        <v>6751</v>
      </c>
      <c r="G145" t="s">
        <v>6567</v>
      </c>
    </row>
    <row r="146" spans="1:7" x14ac:dyDescent="0.25">
      <c r="A146" t="s">
        <v>195</v>
      </c>
      <c r="B146" t="s">
        <v>31</v>
      </c>
      <c r="C146" t="s">
        <v>72</v>
      </c>
      <c r="D146" t="s">
        <v>22</v>
      </c>
      <c r="E146" t="s">
        <v>63</v>
      </c>
      <c r="F146" s="8" t="s">
        <v>6752</v>
      </c>
      <c r="G146" t="s">
        <v>6566</v>
      </c>
    </row>
    <row r="147" spans="1:7" x14ac:dyDescent="0.25">
      <c r="A147" t="s">
        <v>213</v>
      </c>
      <c r="B147" t="s">
        <v>11</v>
      </c>
      <c r="C147" t="s">
        <v>49</v>
      </c>
      <c r="D147" t="s">
        <v>8</v>
      </c>
      <c r="E147" t="s">
        <v>50</v>
      </c>
      <c r="F147" s="8" t="s">
        <v>6753</v>
      </c>
      <c r="G147" t="s">
        <v>4255</v>
      </c>
    </row>
    <row r="148" spans="1:7" x14ac:dyDescent="0.25">
      <c r="A148" t="s">
        <v>266</v>
      </c>
      <c r="B148" t="s">
        <v>31</v>
      </c>
      <c r="C148" t="s">
        <v>61</v>
      </c>
      <c r="D148" t="s">
        <v>14</v>
      </c>
      <c r="E148" t="s">
        <v>63</v>
      </c>
      <c r="F148" s="8" t="s">
        <v>6754</v>
      </c>
      <c r="G148" t="s">
        <v>6565</v>
      </c>
    </row>
    <row r="149" spans="1:7" x14ac:dyDescent="0.25">
      <c r="A149" t="s">
        <v>3246</v>
      </c>
      <c r="B149" t="s">
        <v>42</v>
      </c>
      <c r="C149" t="s">
        <v>73</v>
      </c>
      <c r="D149" t="s">
        <v>23</v>
      </c>
      <c r="E149" t="s">
        <v>107</v>
      </c>
      <c r="F149" s="8" t="s">
        <v>6755</v>
      </c>
      <c r="G149" t="s">
        <v>4327</v>
      </c>
    </row>
    <row r="150" spans="1:7" x14ac:dyDescent="0.25">
      <c r="A150" t="s">
        <v>264</v>
      </c>
      <c r="B150" t="s">
        <v>26</v>
      </c>
      <c r="C150" t="s">
        <v>98</v>
      </c>
      <c r="D150" t="s">
        <v>27</v>
      </c>
      <c r="E150" t="s">
        <v>63</v>
      </c>
      <c r="F150" s="8" t="s">
        <v>6756</v>
      </c>
      <c r="G150" t="s">
        <v>4328</v>
      </c>
    </row>
    <row r="151" spans="1:7" x14ac:dyDescent="0.25">
      <c r="A151" t="s">
        <v>333</v>
      </c>
      <c r="B151" t="s">
        <v>19</v>
      </c>
      <c r="C151" t="s">
        <v>54</v>
      </c>
      <c r="D151" t="s">
        <v>10</v>
      </c>
      <c r="E151" t="s">
        <v>63</v>
      </c>
      <c r="F151" s="8" t="s">
        <v>6757</v>
      </c>
      <c r="G151" t="s">
        <v>6568</v>
      </c>
    </row>
    <row r="152" spans="1:7" x14ac:dyDescent="0.25">
      <c r="A152" t="s">
        <v>3274</v>
      </c>
      <c r="B152" t="s">
        <v>29</v>
      </c>
      <c r="C152" t="s">
        <v>188</v>
      </c>
      <c r="D152" t="s">
        <v>38</v>
      </c>
      <c r="E152" t="s">
        <v>107</v>
      </c>
      <c r="F152" s="8" t="s">
        <v>6758</v>
      </c>
      <c r="G152" t="s">
        <v>4327</v>
      </c>
    </row>
    <row r="153" spans="1:7" x14ac:dyDescent="0.25">
      <c r="A153" t="s">
        <v>261</v>
      </c>
      <c r="B153" t="s">
        <v>31</v>
      </c>
      <c r="C153" t="s">
        <v>72</v>
      </c>
      <c r="D153" t="s">
        <v>22</v>
      </c>
      <c r="E153" t="s">
        <v>63</v>
      </c>
      <c r="F153" s="8" t="s">
        <v>6759</v>
      </c>
      <c r="G153" t="s">
        <v>4330</v>
      </c>
    </row>
    <row r="154" spans="1:7" x14ac:dyDescent="0.25">
      <c r="A154" t="s">
        <v>99</v>
      </c>
      <c r="B154" t="s">
        <v>26</v>
      </c>
      <c r="C154" t="s">
        <v>54</v>
      </c>
      <c r="D154" t="s">
        <v>10</v>
      </c>
      <c r="E154" t="s">
        <v>63</v>
      </c>
      <c r="F154" s="8" t="s">
        <v>6760</v>
      </c>
      <c r="G154" t="s">
        <v>6568</v>
      </c>
    </row>
    <row r="155" spans="1:7" x14ac:dyDescent="0.25">
      <c r="A155" t="s">
        <v>101</v>
      </c>
      <c r="B155" t="s">
        <v>28</v>
      </c>
      <c r="C155" t="s">
        <v>58</v>
      </c>
      <c r="D155" t="s">
        <v>13</v>
      </c>
      <c r="E155" t="s">
        <v>63</v>
      </c>
      <c r="F155" s="8" t="s">
        <v>6761</v>
      </c>
      <c r="G155" t="s">
        <v>6568</v>
      </c>
    </row>
    <row r="156" spans="1:7" x14ac:dyDescent="0.25">
      <c r="A156" t="s">
        <v>3269</v>
      </c>
      <c r="B156" t="s">
        <v>42</v>
      </c>
      <c r="C156" t="s">
        <v>188</v>
      </c>
      <c r="D156" t="s">
        <v>38</v>
      </c>
      <c r="E156" t="s">
        <v>107</v>
      </c>
      <c r="F156" s="8" t="s">
        <v>6762</v>
      </c>
      <c r="G156" t="s">
        <v>4330</v>
      </c>
    </row>
    <row r="157" spans="1:7" x14ac:dyDescent="0.25">
      <c r="A157" t="s">
        <v>414</v>
      </c>
      <c r="B157" t="s">
        <v>19</v>
      </c>
      <c r="C157" t="s">
        <v>54</v>
      </c>
      <c r="D157" t="s">
        <v>10</v>
      </c>
      <c r="E157" t="s">
        <v>107</v>
      </c>
      <c r="F157" s="8" t="s">
        <v>6763</v>
      </c>
      <c r="G157" t="s">
        <v>4327</v>
      </c>
    </row>
    <row r="158" spans="1:7" x14ac:dyDescent="0.25">
      <c r="A158" t="s">
        <v>3551</v>
      </c>
      <c r="B158" t="s">
        <v>42</v>
      </c>
      <c r="C158" t="s">
        <v>188</v>
      </c>
      <c r="D158" t="s">
        <v>38</v>
      </c>
      <c r="E158" t="s">
        <v>107</v>
      </c>
      <c r="F158" s="8" t="s">
        <v>6764</v>
      </c>
      <c r="G158" t="s">
        <v>4330</v>
      </c>
    </row>
    <row r="159" spans="1:7" x14ac:dyDescent="0.25">
      <c r="A159" t="s">
        <v>3357</v>
      </c>
      <c r="B159" t="s">
        <v>42</v>
      </c>
      <c r="C159" t="s">
        <v>73</v>
      </c>
      <c r="D159" t="s">
        <v>23</v>
      </c>
      <c r="E159" t="s">
        <v>107</v>
      </c>
      <c r="F159" s="8" t="s">
        <v>6765</v>
      </c>
      <c r="G159" t="s">
        <v>6568</v>
      </c>
    </row>
    <row r="160" spans="1:7" x14ac:dyDescent="0.25">
      <c r="A160" t="s">
        <v>221</v>
      </c>
      <c r="B160" t="s">
        <v>42</v>
      </c>
      <c r="C160" t="s">
        <v>65</v>
      </c>
      <c r="D160" t="s">
        <v>17</v>
      </c>
      <c r="E160" t="s">
        <v>229</v>
      </c>
      <c r="F160" s="8" t="s">
        <v>6766</v>
      </c>
      <c r="G160" t="s">
        <v>4328</v>
      </c>
    </row>
    <row r="161" spans="1:7" x14ac:dyDescent="0.25">
      <c r="A161" t="s">
        <v>3398</v>
      </c>
      <c r="B161" t="s">
        <v>42</v>
      </c>
      <c r="C161" t="s">
        <v>73</v>
      </c>
      <c r="D161" t="s">
        <v>23</v>
      </c>
      <c r="E161" t="s">
        <v>229</v>
      </c>
      <c r="F161" s="8" t="s">
        <v>6767</v>
      </c>
      <c r="G161" t="s">
        <v>4327</v>
      </c>
    </row>
    <row r="162" spans="1:7" x14ac:dyDescent="0.25">
      <c r="A162" t="s">
        <v>3819</v>
      </c>
      <c r="B162" t="s">
        <v>42</v>
      </c>
      <c r="C162" t="s">
        <v>73</v>
      </c>
      <c r="D162" t="s">
        <v>23</v>
      </c>
      <c r="E162" t="s">
        <v>229</v>
      </c>
      <c r="F162" s="8" t="s">
        <v>6768</v>
      </c>
      <c r="G162" t="s">
        <v>4330</v>
      </c>
    </row>
    <row r="163" spans="1:7" x14ac:dyDescent="0.25">
      <c r="A163" t="s">
        <v>3267</v>
      </c>
      <c r="B163" t="s">
        <v>29</v>
      </c>
      <c r="C163" t="s">
        <v>188</v>
      </c>
      <c r="D163" t="s">
        <v>38</v>
      </c>
      <c r="E163" t="s">
        <v>107</v>
      </c>
      <c r="F163" s="8" t="s">
        <v>6769</v>
      </c>
      <c r="G163" t="s">
        <v>4329</v>
      </c>
    </row>
    <row r="164" spans="1:7" x14ac:dyDescent="0.25">
      <c r="A164" t="s">
        <v>3252</v>
      </c>
      <c r="B164" t="s">
        <v>42</v>
      </c>
      <c r="C164" t="s">
        <v>188</v>
      </c>
      <c r="D164" t="s">
        <v>38</v>
      </c>
      <c r="E164" t="s">
        <v>107</v>
      </c>
      <c r="F164" s="8" t="s">
        <v>6770</v>
      </c>
      <c r="G164" t="s">
        <v>4330</v>
      </c>
    </row>
    <row r="165" spans="1:7" x14ac:dyDescent="0.25">
      <c r="A165" t="s">
        <v>3254</v>
      </c>
      <c r="B165" t="s">
        <v>29</v>
      </c>
      <c r="C165" t="s">
        <v>73</v>
      </c>
      <c r="D165" t="s">
        <v>23</v>
      </c>
      <c r="E165" t="s">
        <v>107</v>
      </c>
      <c r="F165" s="8" t="s">
        <v>6771</v>
      </c>
      <c r="G165" t="s">
        <v>4329</v>
      </c>
    </row>
    <row r="166" spans="1:7" x14ac:dyDescent="0.25">
      <c r="A166" t="s">
        <v>304</v>
      </c>
      <c r="B166" t="s">
        <v>30</v>
      </c>
      <c r="C166" t="s">
        <v>65</v>
      </c>
      <c r="D166" t="s">
        <v>17</v>
      </c>
      <c r="E166" t="s">
        <v>107</v>
      </c>
      <c r="F166" s="8" t="s">
        <v>6772</v>
      </c>
      <c r="G166" t="s">
        <v>4331</v>
      </c>
    </row>
    <row r="167" spans="1:7" x14ac:dyDescent="0.25">
      <c r="A167" t="s">
        <v>3351</v>
      </c>
      <c r="B167" t="s">
        <v>30</v>
      </c>
      <c r="C167" t="s">
        <v>188</v>
      </c>
      <c r="D167" t="s">
        <v>38</v>
      </c>
      <c r="E167" t="s">
        <v>107</v>
      </c>
      <c r="F167" s="8" t="s">
        <v>6773</v>
      </c>
      <c r="G167" t="s">
        <v>4327</v>
      </c>
    </row>
    <row r="168" spans="1:7" x14ac:dyDescent="0.25">
      <c r="A168" t="s">
        <v>118</v>
      </c>
      <c r="B168" t="s">
        <v>31</v>
      </c>
      <c r="C168" t="s">
        <v>58</v>
      </c>
      <c r="D168" t="s">
        <v>13</v>
      </c>
      <c r="E168" t="s">
        <v>107</v>
      </c>
      <c r="F168" s="8" t="s">
        <v>6587</v>
      </c>
      <c r="G168" t="s">
        <v>4328</v>
      </c>
    </row>
    <row r="169" spans="1:7" x14ac:dyDescent="0.25">
      <c r="A169" t="s">
        <v>223</v>
      </c>
      <c r="B169" t="s">
        <v>31</v>
      </c>
      <c r="C169" t="s">
        <v>52</v>
      </c>
      <c r="D169" t="s">
        <v>9</v>
      </c>
      <c r="E169" t="s">
        <v>63</v>
      </c>
      <c r="F169" s="8" t="s">
        <v>6774</v>
      </c>
      <c r="G169" t="s">
        <v>6566</v>
      </c>
    </row>
    <row r="170" spans="1:7" x14ac:dyDescent="0.25">
      <c r="A170" t="s">
        <v>359</v>
      </c>
      <c r="B170" t="s">
        <v>15</v>
      </c>
      <c r="C170" t="s">
        <v>61</v>
      </c>
      <c r="D170" t="s">
        <v>14</v>
      </c>
      <c r="E170" t="s">
        <v>130</v>
      </c>
      <c r="F170" s="8" t="s">
        <v>6775</v>
      </c>
      <c r="G170" t="s">
        <v>4330</v>
      </c>
    </row>
    <row r="171" spans="1:7" x14ac:dyDescent="0.25">
      <c r="A171" t="s">
        <v>427</v>
      </c>
      <c r="B171" t="s">
        <v>42</v>
      </c>
      <c r="C171" t="s">
        <v>67</v>
      </c>
      <c r="D171" t="s">
        <v>18</v>
      </c>
      <c r="E171" t="s">
        <v>107</v>
      </c>
      <c r="F171" s="8" t="s">
        <v>6776</v>
      </c>
      <c r="G171" t="s">
        <v>4330</v>
      </c>
    </row>
    <row r="172" spans="1:7" x14ac:dyDescent="0.25">
      <c r="A172" t="s">
        <v>156</v>
      </c>
      <c r="B172" t="s">
        <v>19</v>
      </c>
      <c r="C172" t="s">
        <v>72</v>
      </c>
      <c r="D172" t="s">
        <v>22</v>
      </c>
      <c r="E172" t="s">
        <v>63</v>
      </c>
      <c r="F172" s="8" t="s">
        <v>6777</v>
      </c>
      <c r="G172" t="s">
        <v>6568</v>
      </c>
    </row>
    <row r="173" spans="1:7" x14ac:dyDescent="0.25">
      <c r="A173" t="s">
        <v>280</v>
      </c>
      <c r="B173" t="s">
        <v>21</v>
      </c>
      <c r="C173" t="s">
        <v>54</v>
      </c>
      <c r="D173" t="s">
        <v>10</v>
      </c>
      <c r="E173" t="s">
        <v>63</v>
      </c>
      <c r="F173" s="8" t="s">
        <v>6778</v>
      </c>
      <c r="G173" t="s">
        <v>6566</v>
      </c>
    </row>
    <row r="174" spans="1:7" x14ac:dyDescent="0.25">
      <c r="A174" t="s">
        <v>340</v>
      </c>
      <c r="B174" t="s">
        <v>31</v>
      </c>
      <c r="C174" t="s">
        <v>72</v>
      </c>
      <c r="D174" t="s">
        <v>22</v>
      </c>
      <c r="E174" t="s">
        <v>63</v>
      </c>
      <c r="F174" s="8" t="s">
        <v>6779</v>
      </c>
      <c r="G174" t="s">
        <v>6565</v>
      </c>
    </row>
    <row r="175" spans="1:7" x14ac:dyDescent="0.25">
      <c r="A175" t="s">
        <v>227</v>
      </c>
      <c r="B175" t="s">
        <v>19</v>
      </c>
      <c r="C175" t="s">
        <v>49</v>
      </c>
      <c r="D175" t="s">
        <v>8</v>
      </c>
      <c r="E175" t="s">
        <v>63</v>
      </c>
      <c r="F175" s="8" t="s">
        <v>6780</v>
      </c>
      <c r="G175" t="s">
        <v>4330</v>
      </c>
    </row>
    <row r="176" spans="1:7" x14ac:dyDescent="0.25">
      <c r="A176" t="s">
        <v>231</v>
      </c>
      <c r="B176" t="s">
        <v>21</v>
      </c>
      <c r="C176" t="s">
        <v>49</v>
      </c>
      <c r="D176" t="s">
        <v>8</v>
      </c>
      <c r="E176" t="s">
        <v>63</v>
      </c>
      <c r="F176" s="8" t="s">
        <v>6781</v>
      </c>
      <c r="G176" t="s">
        <v>6566</v>
      </c>
    </row>
    <row r="177" spans="1:7" x14ac:dyDescent="0.25">
      <c r="A177" t="s">
        <v>232</v>
      </c>
      <c r="B177" t="s">
        <v>21</v>
      </c>
      <c r="C177" t="s">
        <v>72</v>
      </c>
      <c r="D177" t="s">
        <v>22</v>
      </c>
      <c r="E177" t="s">
        <v>63</v>
      </c>
      <c r="F177" s="8" t="s">
        <v>6782</v>
      </c>
      <c r="G177" t="s">
        <v>6567</v>
      </c>
    </row>
    <row r="178" spans="1:7" x14ac:dyDescent="0.25">
      <c r="A178" t="s">
        <v>216</v>
      </c>
      <c r="B178" t="s">
        <v>19</v>
      </c>
      <c r="C178" t="s">
        <v>98</v>
      </c>
      <c r="D178" t="s">
        <v>27</v>
      </c>
      <c r="E178" t="s">
        <v>63</v>
      </c>
      <c r="F178" s="8" t="s">
        <v>6783</v>
      </c>
      <c r="G178" t="s">
        <v>6567</v>
      </c>
    </row>
    <row r="179" spans="1:7" x14ac:dyDescent="0.25">
      <c r="A179" t="s">
        <v>233</v>
      </c>
      <c r="B179" t="s">
        <v>21</v>
      </c>
      <c r="C179" t="s">
        <v>54</v>
      </c>
      <c r="D179" t="s">
        <v>10</v>
      </c>
      <c r="E179" t="s">
        <v>63</v>
      </c>
      <c r="F179" s="8" t="s">
        <v>6784</v>
      </c>
      <c r="G179" t="s">
        <v>6567</v>
      </c>
    </row>
    <row r="180" spans="1:7" x14ac:dyDescent="0.25">
      <c r="A180" t="s">
        <v>496</v>
      </c>
      <c r="B180" t="s">
        <v>46</v>
      </c>
      <c r="C180" t="s">
        <v>225</v>
      </c>
      <c r="D180" t="s">
        <v>39</v>
      </c>
      <c r="E180" t="s">
        <v>226</v>
      </c>
      <c r="F180" s="8" t="s">
        <v>6785</v>
      </c>
      <c r="G180" t="s">
        <v>4330</v>
      </c>
    </row>
    <row r="181" spans="1:7" x14ac:dyDescent="0.25">
      <c r="A181" t="s">
        <v>431</v>
      </c>
      <c r="B181" t="s">
        <v>42</v>
      </c>
      <c r="C181" t="s">
        <v>67</v>
      </c>
      <c r="D181" t="s">
        <v>18</v>
      </c>
      <c r="E181" t="s">
        <v>63</v>
      </c>
      <c r="F181" s="8" t="s">
        <v>6786</v>
      </c>
      <c r="G181" t="s">
        <v>6567</v>
      </c>
    </row>
    <row r="182" spans="1:7" x14ac:dyDescent="0.25">
      <c r="A182" t="s">
        <v>3370</v>
      </c>
      <c r="B182" t="s">
        <v>42</v>
      </c>
      <c r="C182" t="s">
        <v>188</v>
      </c>
      <c r="D182" t="s">
        <v>38</v>
      </c>
      <c r="E182" t="s">
        <v>107</v>
      </c>
      <c r="F182" s="8" t="s">
        <v>6787</v>
      </c>
      <c r="G182" t="s">
        <v>4328</v>
      </c>
    </row>
    <row r="183" spans="1:7" x14ac:dyDescent="0.25">
      <c r="A183" t="s">
        <v>3372</v>
      </c>
      <c r="B183" t="s">
        <v>16</v>
      </c>
      <c r="C183" t="s">
        <v>73</v>
      </c>
      <c r="D183" t="s">
        <v>23</v>
      </c>
      <c r="E183" t="s">
        <v>107</v>
      </c>
      <c r="F183" s="8" t="s">
        <v>6788</v>
      </c>
      <c r="G183" t="s">
        <v>4331</v>
      </c>
    </row>
    <row r="184" spans="1:7" x14ac:dyDescent="0.25">
      <c r="A184" t="s">
        <v>3495</v>
      </c>
      <c r="B184" t="s">
        <v>42</v>
      </c>
      <c r="C184" t="s">
        <v>188</v>
      </c>
      <c r="D184" t="s">
        <v>38</v>
      </c>
      <c r="E184" t="s">
        <v>107</v>
      </c>
      <c r="F184" s="8" t="s">
        <v>6789</v>
      </c>
      <c r="G184" t="s">
        <v>4328</v>
      </c>
    </row>
    <row r="185" spans="1:7" x14ac:dyDescent="0.25">
      <c r="A185" t="s">
        <v>191</v>
      </c>
      <c r="B185" t="s">
        <v>31</v>
      </c>
      <c r="C185" t="s">
        <v>98</v>
      </c>
      <c r="D185" t="s">
        <v>27</v>
      </c>
      <c r="E185" t="s">
        <v>63</v>
      </c>
      <c r="F185" s="8" t="s">
        <v>6790</v>
      </c>
      <c r="G185" t="s">
        <v>6567</v>
      </c>
    </row>
    <row r="186" spans="1:7" x14ac:dyDescent="0.25">
      <c r="A186" t="s">
        <v>249</v>
      </c>
      <c r="B186" t="s">
        <v>11</v>
      </c>
      <c r="C186" t="s">
        <v>52</v>
      </c>
      <c r="D186" t="s">
        <v>9</v>
      </c>
      <c r="E186" t="s">
        <v>63</v>
      </c>
      <c r="F186" s="8" t="s">
        <v>6791</v>
      </c>
      <c r="G186" t="s">
        <v>4330</v>
      </c>
    </row>
    <row r="187" spans="1:7" x14ac:dyDescent="0.25">
      <c r="A187" t="s">
        <v>647</v>
      </c>
      <c r="B187" t="s">
        <v>43</v>
      </c>
      <c r="C187" t="s">
        <v>225</v>
      </c>
      <c r="D187" t="s">
        <v>39</v>
      </c>
      <c r="E187" t="s">
        <v>226</v>
      </c>
      <c r="F187" s="8" t="s">
        <v>6600</v>
      </c>
      <c r="G187" t="s">
        <v>4328</v>
      </c>
    </row>
    <row r="188" spans="1:7" x14ac:dyDescent="0.25">
      <c r="A188" t="s">
        <v>53</v>
      </c>
      <c r="B188" t="s">
        <v>21</v>
      </c>
      <c r="C188" t="s">
        <v>54</v>
      </c>
      <c r="D188" t="s">
        <v>10</v>
      </c>
      <c r="E188" t="s">
        <v>130</v>
      </c>
      <c r="F188" s="8" t="s">
        <v>6792</v>
      </c>
      <c r="G188" t="s">
        <v>6566</v>
      </c>
    </row>
    <row r="189" spans="1:7" x14ac:dyDescent="0.25">
      <c r="A189" t="s">
        <v>97</v>
      </c>
      <c r="B189" t="s">
        <v>31</v>
      </c>
      <c r="C189" t="s">
        <v>98</v>
      </c>
      <c r="D189" t="s">
        <v>27</v>
      </c>
      <c r="E189" t="s">
        <v>63</v>
      </c>
      <c r="F189" s="8" t="s">
        <v>6793</v>
      </c>
      <c r="G189" t="s">
        <v>6565</v>
      </c>
    </row>
    <row r="190" spans="1:7" x14ac:dyDescent="0.25">
      <c r="A190" t="s">
        <v>219</v>
      </c>
      <c r="B190" t="s">
        <v>42</v>
      </c>
      <c r="C190" t="s">
        <v>65</v>
      </c>
      <c r="D190" t="s">
        <v>17</v>
      </c>
      <c r="E190" t="s">
        <v>229</v>
      </c>
      <c r="F190" s="8" t="s">
        <v>6794</v>
      </c>
      <c r="G190" t="s">
        <v>4330</v>
      </c>
    </row>
    <row r="191" spans="1:7" x14ac:dyDescent="0.25">
      <c r="A191" t="s">
        <v>573</v>
      </c>
      <c r="B191" t="s">
        <v>31</v>
      </c>
      <c r="C191" t="s">
        <v>49</v>
      </c>
      <c r="D191" t="s">
        <v>8</v>
      </c>
      <c r="E191" t="s">
        <v>107</v>
      </c>
      <c r="F191" s="8" t="s">
        <v>6795</v>
      </c>
      <c r="G191" t="s">
        <v>4330</v>
      </c>
    </row>
    <row r="192" spans="1:7" x14ac:dyDescent="0.25">
      <c r="A192" t="s">
        <v>256</v>
      </c>
      <c r="B192" t="s">
        <v>19</v>
      </c>
      <c r="C192" t="s">
        <v>61</v>
      </c>
      <c r="D192" t="s">
        <v>14</v>
      </c>
      <c r="E192" t="s">
        <v>50</v>
      </c>
      <c r="F192" s="8" t="s">
        <v>6796</v>
      </c>
      <c r="G192" t="s">
        <v>4253</v>
      </c>
    </row>
    <row r="193" spans="1:7" x14ac:dyDescent="0.25">
      <c r="A193" t="s">
        <v>258</v>
      </c>
      <c r="B193" t="s">
        <v>42</v>
      </c>
      <c r="C193" t="s">
        <v>65</v>
      </c>
      <c r="D193" t="s">
        <v>17</v>
      </c>
      <c r="E193" t="s">
        <v>107</v>
      </c>
      <c r="F193" s="8" t="s">
        <v>6797</v>
      </c>
      <c r="G193" t="s">
        <v>6568</v>
      </c>
    </row>
    <row r="194" spans="1:7" x14ac:dyDescent="0.25">
      <c r="A194" t="s">
        <v>3265</v>
      </c>
      <c r="B194" t="s">
        <v>42</v>
      </c>
      <c r="C194" t="s">
        <v>188</v>
      </c>
      <c r="D194" t="s">
        <v>38</v>
      </c>
      <c r="E194" t="s">
        <v>229</v>
      </c>
      <c r="F194" s="8" t="s">
        <v>6798</v>
      </c>
      <c r="G194" t="s">
        <v>4330</v>
      </c>
    </row>
    <row r="195" spans="1:7" x14ac:dyDescent="0.25">
      <c r="A195" t="s">
        <v>302</v>
      </c>
      <c r="B195" t="s">
        <v>32</v>
      </c>
      <c r="C195" t="s">
        <v>61</v>
      </c>
      <c r="D195" t="s">
        <v>14</v>
      </c>
      <c r="E195" t="s">
        <v>130</v>
      </c>
      <c r="F195" s="8" t="s">
        <v>6764</v>
      </c>
      <c r="G195" t="s">
        <v>6566</v>
      </c>
    </row>
    <row r="196" spans="1:7" x14ac:dyDescent="0.25">
      <c r="A196" t="s">
        <v>87</v>
      </c>
      <c r="B196" t="s">
        <v>31</v>
      </c>
      <c r="C196" t="s">
        <v>49</v>
      </c>
      <c r="D196" t="s">
        <v>8</v>
      </c>
      <c r="E196" t="s">
        <v>50</v>
      </c>
      <c r="F196" s="8" t="s">
        <v>6799</v>
      </c>
      <c r="G196" t="s">
        <v>6566</v>
      </c>
    </row>
    <row r="197" spans="1:7" x14ac:dyDescent="0.25">
      <c r="A197" t="s">
        <v>120</v>
      </c>
      <c r="B197" t="s">
        <v>19</v>
      </c>
      <c r="C197" t="s">
        <v>54</v>
      </c>
      <c r="D197" t="s">
        <v>10</v>
      </c>
      <c r="E197" t="s">
        <v>50</v>
      </c>
      <c r="F197" s="8" t="s">
        <v>6800</v>
      </c>
      <c r="G197" t="s">
        <v>4322</v>
      </c>
    </row>
    <row r="198" spans="1:7" x14ac:dyDescent="0.25">
      <c r="A198" t="s">
        <v>363</v>
      </c>
      <c r="B198" t="s">
        <v>31</v>
      </c>
      <c r="C198" t="s">
        <v>54</v>
      </c>
      <c r="D198" t="s">
        <v>10</v>
      </c>
      <c r="E198" t="s">
        <v>130</v>
      </c>
      <c r="F198" s="8" t="s">
        <v>6801</v>
      </c>
      <c r="G198" t="s">
        <v>6566</v>
      </c>
    </row>
    <row r="199" spans="1:7" x14ac:dyDescent="0.25">
      <c r="A199" t="s">
        <v>142</v>
      </c>
      <c r="B199" t="s">
        <v>31</v>
      </c>
      <c r="C199" t="s">
        <v>98</v>
      </c>
      <c r="D199" t="s">
        <v>27</v>
      </c>
      <c r="E199" t="s">
        <v>63</v>
      </c>
      <c r="F199" s="8" t="s">
        <v>6802</v>
      </c>
      <c r="G199" t="s">
        <v>6567</v>
      </c>
    </row>
    <row r="200" spans="1:7" x14ac:dyDescent="0.25">
      <c r="A200" t="s">
        <v>85</v>
      </c>
      <c r="B200" t="s">
        <v>31</v>
      </c>
      <c r="C200" t="s">
        <v>54</v>
      </c>
      <c r="D200" t="s">
        <v>10</v>
      </c>
      <c r="E200" t="s">
        <v>50</v>
      </c>
      <c r="F200" s="8" t="s">
        <v>6803</v>
      </c>
      <c r="G200" t="s">
        <v>6564</v>
      </c>
    </row>
    <row r="201" spans="1:7" x14ac:dyDescent="0.25">
      <c r="A201" t="s">
        <v>214</v>
      </c>
      <c r="B201" t="s">
        <v>21</v>
      </c>
      <c r="C201" t="s">
        <v>52</v>
      </c>
      <c r="D201" t="s">
        <v>9</v>
      </c>
      <c r="E201" t="s">
        <v>63</v>
      </c>
      <c r="F201" s="8" t="s">
        <v>6804</v>
      </c>
      <c r="G201" t="s">
        <v>6566</v>
      </c>
    </row>
    <row r="202" spans="1:7" x14ac:dyDescent="0.25">
      <c r="A202" t="s">
        <v>210</v>
      </c>
      <c r="B202" t="s">
        <v>42</v>
      </c>
      <c r="C202" t="s">
        <v>65</v>
      </c>
      <c r="D202" t="s">
        <v>17</v>
      </c>
      <c r="E202" t="s">
        <v>63</v>
      </c>
      <c r="F202" s="8" t="s">
        <v>6805</v>
      </c>
      <c r="G202" t="s">
        <v>6565</v>
      </c>
    </row>
    <row r="203" spans="1:7" x14ac:dyDescent="0.25">
      <c r="A203" t="s">
        <v>364</v>
      </c>
      <c r="B203" t="s">
        <v>31</v>
      </c>
      <c r="C203" t="s">
        <v>61</v>
      </c>
      <c r="D203" t="s">
        <v>14</v>
      </c>
      <c r="E203" t="s">
        <v>63</v>
      </c>
      <c r="F203" s="8" t="s">
        <v>6806</v>
      </c>
      <c r="G203" t="s">
        <v>6567</v>
      </c>
    </row>
    <row r="204" spans="1:7" x14ac:dyDescent="0.25">
      <c r="A204" t="s">
        <v>247</v>
      </c>
      <c r="B204" t="s">
        <v>21</v>
      </c>
      <c r="C204" t="s">
        <v>54</v>
      </c>
      <c r="D204" t="s">
        <v>10</v>
      </c>
      <c r="E204" t="s">
        <v>50</v>
      </c>
      <c r="F204" s="8" t="s">
        <v>6807</v>
      </c>
      <c r="G204" t="s">
        <v>4328</v>
      </c>
    </row>
    <row r="205" spans="1:7" x14ac:dyDescent="0.25">
      <c r="A205" t="s">
        <v>3218</v>
      </c>
      <c r="B205" t="s">
        <v>29</v>
      </c>
      <c r="C205" t="s">
        <v>188</v>
      </c>
      <c r="D205" t="s">
        <v>38</v>
      </c>
      <c r="E205" t="s">
        <v>107</v>
      </c>
      <c r="F205" s="8" t="s">
        <v>6808</v>
      </c>
      <c r="G205" t="s">
        <v>4331</v>
      </c>
    </row>
    <row r="206" spans="1:7" x14ac:dyDescent="0.25">
      <c r="A206" t="s">
        <v>339</v>
      </c>
      <c r="B206" t="s">
        <v>31</v>
      </c>
      <c r="C206" t="s">
        <v>54</v>
      </c>
      <c r="D206" t="s">
        <v>10</v>
      </c>
      <c r="E206" t="s">
        <v>63</v>
      </c>
      <c r="F206" s="8" t="s">
        <v>6809</v>
      </c>
      <c r="G206" t="s">
        <v>6565</v>
      </c>
    </row>
    <row r="207" spans="1:7" x14ac:dyDescent="0.25">
      <c r="A207" t="s">
        <v>3262</v>
      </c>
      <c r="B207" t="s">
        <v>29</v>
      </c>
      <c r="C207" t="s">
        <v>188</v>
      </c>
      <c r="D207" t="s">
        <v>38</v>
      </c>
      <c r="E207" t="s">
        <v>229</v>
      </c>
      <c r="F207" s="8" t="s">
        <v>6810</v>
      </c>
      <c r="G207" t="s">
        <v>4251</v>
      </c>
    </row>
    <row r="208" spans="1:7" x14ac:dyDescent="0.25">
      <c r="A208" t="s">
        <v>504</v>
      </c>
      <c r="B208" t="s">
        <v>19</v>
      </c>
      <c r="C208" t="s">
        <v>49</v>
      </c>
      <c r="D208" t="s">
        <v>8</v>
      </c>
      <c r="E208" t="s">
        <v>130</v>
      </c>
      <c r="F208" s="8" t="s">
        <v>6811</v>
      </c>
      <c r="G208" t="s">
        <v>6566</v>
      </c>
    </row>
    <row r="209" spans="1:7" x14ac:dyDescent="0.25">
      <c r="A209" t="s">
        <v>3216</v>
      </c>
      <c r="B209" t="s">
        <v>42</v>
      </c>
      <c r="C209" t="s">
        <v>188</v>
      </c>
      <c r="D209" t="s">
        <v>38</v>
      </c>
      <c r="E209" t="s">
        <v>107</v>
      </c>
      <c r="F209" s="8" t="s">
        <v>6812</v>
      </c>
      <c r="G209" t="s">
        <v>4328</v>
      </c>
    </row>
    <row r="210" spans="1:7" x14ac:dyDescent="0.25">
      <c r="A210" t="s">
        <v>3278</v>
      </c>
      <c r="B210" t="s">
        <v>42</v>
      </c>
      <c r="C210" t="s">
        <v>188</v>
      </c>
      <c r="D210" t="s">
        <v>38</v>
      </c>
      <c r="E210" t="s">
        <v>107</v>
      </c>
      <c r="F210" s="8" t="s">
        <v>6813</v>
      </c>
      <c r="G210" t="s">
        <v>4330</v>
      </c>
    </row>
    <row r="211" spans="1:7" x14ac:dyDescent="0.25">
      <c r="A211" t="s">
        <v>192</v>
      </c>
      <c r="B211" t="s">
        <v>21</v>
      </c>
      <c r="C211" t="s">
        <v>98</v>
      </c>
      <c r="D211" t="s">
        <v>27</v>
      </c>
      <c r="E211" t="s">
        <v>63</v>
      </c>
      <c r="F211" s="8" t="s">
        <v>6814</v>
      </c>
      <c r="G211" t="s">
        <v>4330</v>
      </c>
    </row>
    <row r="212" spans="1:7" x14ac:dyDescent="0.25">
      <c r="A212" t="s">
        <v>113</v>
      </c>
      <c r="B212" t="s">
        <v>31</v>
      </c>
      <c r="C212" t="s">
        <v>54</v>
      </c>
      <c r="D212" t="s">
        <v>10</v>
      </c>
      <c r="E212" t="s">
        <v>50</v>
      </c>
      <c r="F212" s="8" t="s">
        <v>6815</v>
      </c>
      <c r="G212" t="s">
        <v>6564</v>
      </c>
    </row>
    <row r="213" spans="1:7" x14ac:dyDescent="0.25">
      <c r="A213" t="s">
        <v>165</v>
      </c>
      <c r="B213" t="s">
        <v>21</v>
      </c>
      <c r="C213" t="s">
        <v>49</v>
      </c>
      <c r="D213" t="s">
        <v>8</v>
      </c>
      <c r="E213" t="s">
        <v>50</v>
      </c>
      <c r="F213" s="8" t="s">
        <v>6816</v>
      </c>
      <c r="G213" t="s">
        <v>6568</v>
      </c>
    </row>
    <row r="214" spans="1:7" x14ac:dyDescent="0.25">
      <c r="A214" t="s">
        <v>93</v>
      </c>
      <c r="B214" t="s">
        <v>19</v>
      </c>
      <c r="C214" t="s">
        <v>49</v>
      </c>
      <c r="D214" t="s">
        <v>8</v>
      </c>
      <c r="E214" t="s">
        <v>50</v>
      </c>
      <c r="F214" s="8" t="s">
        <v>6817</v>
      </c>
      <c r="G214" t="s">
        <v>4329</v>
      </c>
    </row>
    <row r="215" spans="1:7" x14ac:dyDescent="0.25">
      <c r="A215" t="s">
        <v>268</v>
      </c>
      <c r="B215" t="s">
        <v>31</v>
      </c>
      <c r="C215" t="s">
        <v>49</v>
      </c>
      <c r="D215" t="s">
        <v>8</v>
      </c>
      <c r="E215" t="s">
        <v>50</v>
      </c>
      <c r="F215" s="8" t="s">
        <v>6818</v>
      </c>
      <c r="G215" t="s">
        <v>6566</v>
      </c>
    </row>
    <row r="216" spans="1:7" x14ac:dyDescent="0.25">
      <c r="A216" t="s">
        <v>372</v>
      </c>
      <c r="B216" t="s">
        <v>42</v>
      </c>
      <c r="C216" t="s">
        <v>147</v>
      </c>
      <c r="D216" t="s">
        <v>34</v>
      </c>
      <c r="E216" t="s">
        <v>63</v>
      </c>
      <c r="F216" s="8" t="s">
        <v>6819</v>
      </c>
      <c r="G216" t="s">
        <v>6566</v>
      </c>
    </row>
    <row r="217" spans="1:7" x14ac:dyDescent="0.25">
      <c r="A217" t="s">
        <v>92</v>
      </c>
      <c r="B217" t="s">
        <v>31</v>
      </c>
      <c r="C217" t="s">
        <v>61</v>
      </c>
      <c r="D217" t="s">
        <v>14</v>
      </c>
      <c r="E217" t="s">
        <v>50</v>
      </c>
      <c r="F217" s="8" t="s">
        <v>6820</v>
      </c>
      <c r="G217" t="s">
        <v>4330</v>
      </c>
    </row>
    <row r="218" spans="1:7" x14ac:dyDescent="0.25">
      <c r="A218" t="s">
        <v>270</v>
      </c>
      <c r="B218" t="s">
        <v>20</v>
      </c>
      <c r="C218" t="s">
        <v>61</v>
      </c>
      <c r="D218" t="s">
        <v>14</v>
      </c>
      <c r="E218" t="s">
        <v>63</v>
      </c>
      <c r="F218" s="8" t="s">
        <v>6821</v>
      </c>
      <c r="G218" t="s">
        <v>4330</v>
      </c>
    </row>
    <row r="219" spans="1:7" x14ac:dyDescent="0.25">
      <c r="A219" t="s">
        <v>135</v>
      </c>
      <c r="B219" t="s">
        <v>31</v>
      </c>
      <c r="C219" t="s">
        <v>61</v>
      </c>
      <c r="D219" t="s">
        <v>14</v>
      </c>
      <c r="E219" t="s">
        <v>63</v>
      </c>
      <c r="F219" s="8" t="s">
        <v>6822</v>
      </c>
      <c r="G219" t="s">
        <v>6565</v>
      </c>
    </row>
    <row r="220" spans="1:7" x14ac:dyDescent="0.25">
      <c r="A220" t="s">
        <v>271</v>
      </c>
      <c r="B220" t="s">
        <v>31</v>
      </c>
      <c r="C220" t="s">
        <v>52</v>
      </c>
      <c r="D220" t="s">
        <v>9</v>
      </c>
      <c r="E220" t="s">
        <v>50</v>
      </c>
      <c r="F220" s="8" t="s">
        <v>6823</v>
      </c>
      <c r="G220" t="s">
        <v>6566</v>
      </c>
    </row>
    <row r="221" spans="1:7" x14ac:dyDescent="0.25">
      <c r="A221" t="s">
        <v>144</v>
      </c>
      <c r="B221" t="s">
        <v>32</v>
      </c>
      <c r="C221" t="s">
        <v>61</v>
      </c>
      <c r="D221" t="s">
        <v>14</v>
      </c>
      <c r="E221" t="s">
        <v>63</v>
      </c>
      <c r="F221" s="8" t="s">
        <v>6824</v>
      </c>
      <c r="G221" t="s">
        <v>6566</v>
      </c>
    </row>
    <row r="222" spans="1:7" x14ac:dyDescent="0.25">
      <c r="A222" t="s">
        <v>411</v>
      </c>
      <c r="B222" t="s">
        <v>31</v>
      </c>
      <c r="C222" t="s">
        <v>49</v>
      </c>
      <c r="D222" t="s">
        <v>8</v>
      </c>
      <c r="E222" t="s">
        <v>50</v>
      </c>
      <c r="F222" s="8" t="s">
        <v>6825</v>
      </c>
      <c r="G222" t="s">
        <v>6566</v>
      </c>
    </row>
    <row r="223" spans="1:7" x14ac:dyDescent="0.25">
      <c r="A223" t="s">
        <v>162</v>
      </c>
      <c r="B223" t="s">
        <v>20</v>
      </c>
      <c r="C223" t="s">
        <v>58</v>
      </c>
      <c r="D223" t="s">
        <v>13</v>
      </c>
      <c r="E223" t="s">
        <v>63</v>
      </c>
      <c r="F223" s="8" t="s">
        <v>6826</v>
      </c>
      <c r="G223" t="s">
        <v>4328</v>
      </c>
    </row>
    <row r="224" spans="1:7" x14ac:dyDescent="0.25">
      <c r="A224" t="s">
        <v>94</v>
      </c>
      <c r="B224" t="s">
        <v>21</v>
      </c>
      <c r="C224" t="s">
        <v>52</v>
      </c>
      <c r="D224" t="s">
        <v>9</v>
      </c>
      <c r="E224" t="s">
        <v>50</v>
      </c>
      <c r="F224" s="8" t="s">
        <v>6827</v>
      </c>
      <c r="G224" t="s">
        <v>4328</v>
      </c>
    </row>
    <row r="225" spans="1:7" x14ac:dyDescent="0.25">
      <c r="A225" t="s">
        <v>472</v>
      </c>
      <c r="B225" t="s">
        <v>42</v>
      </c>
      <c r="C225" t="s">
        <v>65</v>
      </c>
      <c r="D225" t="s">
        <v>17</v>
      </c>
      <c r="E225" t="s">
        <v>229</v>
      </c>
      <c r="F225" s="8" t="s">
        <v>6828</v>
      </c>
      <c r="G225" t="s">
        <v>4328</v>
      </c>
    </row>
    <row r="226" spans="1:7" x14ac:dyDescent="0.25">
      <c r="A226" t="s">
        <v>276</v>
      </c>
      <c r="B226" t="s">
        <v>32</v>
      </c>
      <c r="C226" t="s">
        <v>61</v>
      </c>
      <c r="D226" t="s">
        <v>14</v>
      </c>
      <c r="E226" t="s">
        <v>63</v>
      </c>
      <c r="F226" s="8" t="s">
        <v>6829</v>
      </c>
      <c r="G226" t="s">
        <v>6566</v>
      </c>
    </row>
    <row r="227" spans="1:7" x14ac:dyDescent="0.25">
      <c r="A227" t="s">
        <v>208</v>
      </c>
      <c r="B227" t="s">
        <v>19</v>
      </c>
      <c r="C227" t="s">
        <v>49</v>
      </c>
      <c r="D227" t="s">
        <v>8</v>
      </c>
      <c r="E227" t="s">
        <v>63</v>
      </c>
      <c r="F227" s="8" t="s">
        <v>6830</v>
      </c>
      <c r="G227" t="s">
        <v>4327</v>
      </c>
    </row>
    <row r="228" spans="1:7" x14ac:dyDescent="0.25">
      <c r="A228" t="s">
        <v>676</v>
      </c>
      <c r="B228" t="s">
        <v>19</v>
      </c>
      <c r="C228" t="s">
        <v>52</v>
      </c>
      <c r="D228" t="s">
        <v>9</v>
      </c>
      <c r="E228" t="s">
        <v>229</v>
      </c>
      <c r="F228" s="8" t="s">
        <v>6831</v>
      </c>
      <c r="G228" t="s">
        <v>4327</v>
      </c>
    </row>
    <row r="229" spans="1:7" x14ac:dyDescent="0.25">
      <c r="A229" t="s">
        <v>178</v>
      </c>
      <c r="B229" t="s">
        <v>37</v>
      </c>
      <c r="C229" t="s">
        <v>147</v>
      </c>
      <c r="D229" t="s">
        <v>34</v>
      </c>
      <c r="E229" t="s">
        <v>179</v>
      </c>
      <c r="F229" s="8" t="s">
        <v>6832</v>
      </c>
      <c r="G229" t="s">
        <v>4253</v>
      </c>
    </row>
    <row r="230" spans="1:7" x14ac:dyDescent="0.25">
      <c r="A230" t="s">
        <v>154</v>
      </c>
      <c r="B230" t="s">
        <v>30</v>
      </c>
      <c r="C230" t="s">
        <v>152</v>
      </c>
      <c r="D230" t="s">
        <v>35</v>
      </c>
      <c r="E230" t="s">
        <v>63</v>
      </c>
      <c r="F230" s="8" t="s">
        <v>6833</v>
      </c>
      <c r="G230" t="s">
        <v>4330</v>
      </c>
    </row>
    <row r="231" spans="1:7" x14ac:dyDescent="0.25">
      <c r="A231" t="s">
        <v>169</v>
      </c>
      <c r="B231" t="s">
        <v>21</v>
      </c>
      <c r="C231" t="s">
        <v>61</v>
      </c>
      <c r="D231" t="s">
        <v>14</v>
      </c>
      <c r="E231" t="s">
        <v>50</v>
      </c>
      <c r="F231" s="8" t="s">
        <v>6834</v>
      </c>
      <c r="G231" t="s">
        <v>4328</v>
      </c>
    </row>
    <row r="232" spans="1:7" x14ac:dyDescent="0.25">
      <c r="A232" t="s">
        <v>110</v>
      </c>
      <c r="B232" t="s">
        <v>31</v>
      </c>
      <c r="C232" t="s">
        <v>72</v>
      </c>
      <c r="D232" t="s">
        <v>22</v>
      </c>
      <c r="E232" t="s">
        <v>63</v>
      </c>
      <c r="F232" s="8" t="s">
        <v>6835</v>
      </c>
      <c r="G232" t="s">
        <v>6566</v>
      </c>
    </row>
    <row r="233" spans="1:7" x14ac:dyDescent="0.25">
      <c r="A233" t="s">
        <v>254</v>
      </c>
      <c r="B233" t="s">
        <v>19</v>
      </c>
      <c r="C233" t="s">
        <v>54</v>
      </c>
      <c r="D233" t="s">
        <v>10</v>
      </c>
      <c r="E233" t="s">
        <v>63</v>
      </c>
      <c r="F233" s="8" t="s">
        <v>6836</v>
      </c>
      <c r="G233" t="s">
        <v>4328</v>
      </c>
    </row>
    <row r="234" spans="1:7" x14ac:dyDescent="0.25">
      <c r="A234" t="s">
        <v>3346</v>
      </c>
      <c r="B234" t="s">
        <v>26</v>
      </c>
      <c r="C234" t="s">
        <v>73</v>
      </c>
      <c r="D234" t="s">
        <v>23</v>
      </c>
      <c r="E234" t="s">
        <v>107</v>
      </c>
      <c r="F234" s="8" t="s">
        <v>6837</v>
      </c>
      <c r="G234" t="s">
        <v>4328</v>
      </c>
    </row>
    <row r="235" spans="1:7" x14ac:dyDescent="0.25">
      <c r="A235" t="s">
        <v>286</v>
      </c>
      <c r="B235" t="s">
        <v>31</v>
      </c>
      <c r="C235" t="s">
        <v>52</v>
      </c>
      <c r="D235" t="s">
        <v>9</v>
      </c>
      <c r="E235" t="s">
        <v>130</v>
      </c>
      <c r="F235" s="8" t="s">
        <v>6838</v>
      </c>
      <c r="G235" t="s">
        <v>6565</v>
      </c>
    </row>
    <row r="236" spans="1:7" x14ac:dyDescent="0.25">
      <c r="A236" t="s">
        <v>227</v>
      </c>
      <c r="B236" t="s">
        <v>31</v>
      </c>
      <c r="C236" t="s">
        <v>49</v>
      </c>
      <c r="D236" t="s">
        <v>8</v>
      </c>
      <c r="E236" t="s">
        <v>130</v>
      </c>
      <c r="F236" s="8" t="s">
        <v>6839</v>
      </c>
      <c r="G236" t="s">
        <v>6566</v>
      </c>
    </row>
    <row r="237" spans="1:7" x14ac:dyDescent="0.25">
      <c r="A237" t="s">
        <v>122</v>
      </c>
      <c r="B237" t="s">
        <v>31</v>
      </c>
      <c r="C237" t="s">
        <v>54</v>
      </c>
      <c r="D237" t="s">
        <v>10</v>
      </c>
      <c r="E237" t="s">
        <v>130</v>
      </c>
      <c r="F237" s="8" t="s">
        <v>6840</v>
      </c>
      <c r="G237" t="s">
        <v>6566</v>
      </c>
    </row>
    <row r="238" spans="1:7" x14ac:dyDescent="0.25">
      <c r="A238" t="s">
        <v>288</v>
      </c>
      <c r="B238" t="s">
        <v>31</v>
      </c>
      <c r="C238" t="s">
        <v>54</v>
      </c>
      <c r="D238" t="s">
        <v>10</v>
      </c>
      <c r="E238" t="s">
        <v>130</v>
      </c>
      <c r="F238" s="8" t="s">
        <v>6841</v>
      </c>
      <c r="G238" t="s">
        <v>6566</v>
      </c>
    </row>
    <row r="239" spans="1:7" x14ac:dyDescent="0.25">
      <c r="A239" t="s">
        <v>289</v>
      </c>
      <c r="B239" t="s">
        <v>32</v>
      </c>
      <c r="C239" t="s">
        <v>61</v>
      </c>
      <c r="D239" t="s">
        <v>14</v>
      </c>
      <c r="E239" t="s">
        <v>130</v>
      </c>
      <c r="F239" s="8" t="s">
        <v>6842</v>
      </c>
      <c r="G239" t="s">
        <v>6566</v>
      </c>
    </row>
    <row r="240" spans="1:7" x14ac:dyDescent="0.25">
      <c r="A240" t="s">
        <v>290</v>
      </c>
      <c r="B240" t="s">
        <v>21</v>
      </c>
      <c r="C240" t="s">
        <v>52</v>
      </c>
      <c r="D240" t="s">
        <v>9</v>
      </c>
      <c r="E240" t="s">
        <v>130</v>
      </c>
      <c r="F240" s="8" t="s">
        <v>6843</v>
      </c>
      <c r="G240" t="s">
        <v>6565</v>
      </c>
    </row>
    <row r="241" spans="1:7" x14ac:dyDescent="0.25">
      <c r="A241" t="s">
        <v>82</v>
      </c>
      <c r="B241" t="s">
        <v>31</v>
      </c>
      <c r="C241" t="s">
        <v>49</v>
      </c>
      <c r="D241" t="s">
        <v>8</v>
      </c>
      <c r="E241" t="s">
        <v>130</v>
      </c>
      <c r="F241" s="8" t="s">
        <v>6844</v>
      </c>
      <c r="G241" t="s">
        <v>6566</v>
      </c>
    </row>
    <row r="242" spans="1:7" x14ac:dyDescent="0.25">
      <c r="A242" t="s">
        <v>291</v>
      </c>
      <c r="B242" t="s">
        <v>31</v>
      </c>
      <c r="C242" t="s">
        <v>61</v>
      </c>
      <c r="D242" t="s">
        <v>14</v>
      </c>
      <c r="E242" t="s">
        <v>130</v>
      </c>
      <c r="F242" s="8" t="s">
        <v>6845</v>
      </c>
      <c r="G242" t="s">
        <v>6566</v>
      </c>
    </row>
    <row r="243" spans="1:7" x14ac:dyDescent="0.25">
      <c r="A243" t="s">
        <v>3763</v>
      </c>
      <c r="B243" t="s">
        <v>30</v>
      </c>
      <c r="C243" t="s">
        <v>188</v>
      </c>
      <c r="D243" t="s">
        <v>38</v>
      </c>
      <c r="E243" t="s">
        <v>229</v>
      </c>
      <c r="F243" s="8" t="s">
        <v>6846</v>
      </c>
      <c r="G243" t="s">
        <v>4327</v>
      </c>
    </row>
    <row r="244" spans="1:7" x14ac:dyDescent="0.25">
      <c r="A244" t="s">
        <v>83</v>
      </c>
      <c r="B244" t="s">
        <v>19</v>
      </c>
      <c r="C244" t="s">
        <v>54</v>
      </c>
      <c r="D244" t="s">
        <v>10</v>
      </c>
      <c r="E244" t="s">
        <v>50</v>
      </c>
      <c r="F244" s="8" t="s">
        <v>6847</v>
      </c>
      <c r="G244" t="s">
        <v>4329</v>
      </c>
    </row>
    <row r="245" spans="1:7" x14ac:dyDescent="0.25">
      <c r="A245" t="s">
        <v>269</v>
      </c>
      <c r="B245" t="s">
        <v>31</v>
      </c>
      <c r="C245" t="s">
        <v>72</v>
      </c>
      <c r="D245" t="s">
        <v>22</v>
      </c>
      <c r="E245" t="s">
        <v>63</v>
      </c>
      <c r="F245" s="8" t="s">
        <v>6848</v>
      </c>
      <c r="G245" t="s">
        <v>6566</v>
      </c>
    </row>
    <row r="246" spans="1:7" x14ac:dyDescent="0.25">
      <c r="A246" t="s">
        <v>185</v>
      </c>
      <c r="B246" t="s">
        <v>21</v>
      </c>
      <c r="C246" t="s">
        <v>49</v>
      </c>
      <c r="D246" t="s">
        <v>8</v>
      </c>
      <c r="E246" t="s">
        <v>50</v>
      </c>
      <c r="F246" s="8" t="s">
        <v>6849</v>
      </c>
      <c r="G246" t="s">
        <v>6568</v>
      </c>
    </row>
    <row r="247" spans="1:7" x14ac:dyDescent="0.25">
      <c r="A247" t="s">
        <v>305</v>
      </c>
      <c r="B247" t="s">
        <v>31</v>
      </c>
      <c r="C247" t="s">
        <v>61</v>
      </c>
      <c r="D247" t="s">
        <v>14</v>
      </c>
      <c r="E247" t="s">
        <v>50</v>
      </c>
      <c r="F247" s="8" t="s">
        <v>6850</v>
      </c>
      <c r="G247" t="s">
        <v>6567</v>
      </c>
    </row>
    <row r="248" spans="1:7" x14ac:dyDescent="0.25">
      <c r="A248" t="s">
        <v>111</v>
      </c>
      <c r="B248" t="s">
        <v>31</v>
      </c>
      <c r="C248" t="s">
        <v>54</v>
      </c>
      <c r="D248" t="s">
        <v>10</v>
      </c>
      <c r="E248" t="s">
        <v>50</v>
      </c>
      <c r="F248" s="8" t="s">
        <v>6851</v>
      </c>
      <c r="G248" t="s">
        <v>6566</v>
      </c>
    </row>
    <row r="249" spans="1:7" x14ac:dyDescent="0.25">
      <c r="A249" t="s">
        <v>307</v>
      </c>
      <c r="B249" t="s">
        <v>21</v>
      </c>
      <c r="C249" t="s">
        <v>52</v>
      </c>
      <c r="D249" t="s">
        <v>9</v>
      </c>
      <c r="E249" t="s">
        <v>63</v>
      </c>
      <c r="F249" s="8" t="s">
        <v>6852</v>
      </c>
      <c r="G249" t="s">
        <v>4330</v>
      </c>
    </row>
    <row r="250" spans="1:7" x14ac:dyDescent="0.25">
      <c r="A250" t="s">
        <v>504</v>
      </c>
      <c r="B250" t="s">
        <v>26</v>
      </c>
      <c r="C250" t="s">
        <v>49</v>
      </c>
      <c r="D250" t="s">
        <v>8</v>
      </c>
      <c r="E250" t="s">
        <v>130</v>
      </c>
      <c r="F250" s="8" t="s">
        <v>6853</v>
      </c>
      <c r="G250" t="s">
        <v>6566</v>
      </c>
    </row>
    <row r="251" spans="1:7" x14ac:dyDescent="0.25">
      <c r="A251" t="s">
        <v>3487</v>
      </c>
      <c r="B251" t="s">
        <v>42</v>
      </c>
      <c r="C251" t="s">
        <v>188</v>
      </c>
      <c r="D251" t="s">
        <v>38</v>
      </c>
      <c r="E251" t="s">
        <v>229</v>
      </c>
      <c r="F251" s="8" t="s">
        <v>6854</v>
      </c>
      <c r="G251" t="s">
        <v>4328</v>
      </c>
    </row>
    <row r="252" spans="1:7" x14ac:dyDescent="0.25">
      <c r="A252" t="s">
        <v>187</v>
      </c>
      <c r="B252" t="s">
        <v>21</v>
      </c>
      <c r="C252" t="s">
        <v>61</v>
      </c>
      <c r="D252" t="s">
        <v>14</v>
      </c>
      <c r="E252" t="s">
        <v>63</v>
      </c>
      <c r="F252" s="8" t="s">
        <v>6855</v>
      </c>
      <c r="G252" t="s">
        <v>4330</v>
      </c>
    </row>
    <row r="253" spans="1:7" x14ac:dyDescent="0.25">
      <c r="A253" t="s">
        <v>405</v>
      </c>
      <c r="B253" t="s">
        <v>31</v>
      </c>
      <c r="C253" t="s">
        <v>98</v>
      </c>
      <c r="D253" t="s">
        <v>27</v>
      </c>
      <c r="E253" t="s">
        <v>63</v>
      </c>
      <c r="F253" s="8" t="s">
        <v>6856</v>
      </c>
      <c r="G253" t="s">
        <v>6566</v>
      </c>
    </row>
    <row r="254" spans="1:7" x14ac:dyDescent="0.25">
      <c r="A254" t="s">
        <v>274</v>
      </c>
      <c r="B254" t="s">
        <v>31</v>
      </c>
      <c r="C254" t="s">
        <v>72</v>
      </c>
      <c r="D254" t="s">
        <v>22</v>
      </c>
      <c r="E254" t="s">
        <v>63</v>
      </c>
      <c r="F254" s="8" t="s">
        <v>6857</v>
      </c>
      <c r="G254" t="s">
        <v>6566</v>
      </c>
    </row>
    <row r="255" spans="1:7" x14ac:dyDescent="0.25">
      <c r="A255" t="s">
        <v>3288</v>
      </c>
      <c r="B255" t="s">
        <v>33</v>
      </c>
      <c r="C255" t="s">
        <v>73</v>
      </c>
      <c r="D255" t="s">
        <v>23</v>
      </c>
      <c r="E255" t="s">
        <v>63</v>
      </c>
      <c r="F255" s="8" t="s">
        <v>6858</v>
      </c>
      <c r="G255" t="s">
        <v>4328</v>
      </c>
    </row>
    <row r="256" spans="1:7" x14ac:dyDescent="0.25">
      <c r="A256" t="s">
        <v>92</v>
      </c>
      <c r="B256" t="s">
        <v>31</v>
      </c>
      <c r="C256" t="s">
        <v>61</v>
      </c>
      <c r="D256" t="s">
        <v>14</v>
      </c>
      <c r="E256" t="s">
        <v>50</v>
      </c>
      <c r="F256" s="8" t="s">
        <v>6859</v>
      </c>
      <c r="G256" t="s">
        <v>6564</v>
      </c>
    </row>
    <row r="257" spans="1:7" x14ac:dyDescent="0.25">
      <c r="A257" t="s">
        <v>314</v>
      </c>
      <c r="B257" t="s">
        <v>31</v>
      </c>
      <c r="C257" t="s">
        <v>72</v>
      </c>
      <c r="D257" t="s">
        <v>22</v>
      </c>
      <c r="E257" t="s">
        <v>63</v>
      </c>
      <c r="F257" s="8" t="s">
        <v>6860</v>
      </c>
      <c r="G257" t="s">
        <v>6566</v>
      </c>
    </row>
    <row r="258" spans="1:7" x14ac:dyDescent="0.25">
      <c r="A258" t="s">
        <v>3286</v>
      </c>
      <c r="B258" t="s">
        <v>16</v>
      </c>
      <c r="C258" t="s">
        <v>255</v>
      </c>
      <c r="D258" t="s">
        <v>40</v>
      </c>
      <c r="E258" t="s">
        <v>63</v>
      </c>
      <c r="F258" s="8" t="s">
        <v>6861</v>
      </c>
      <c r="G258" t="s">
        <v>4328</v>
      </c>
    </row>
    <row r="259" spans="1:7" x14ac:dyDescent="0.25">
      <c r="A259" t="s">
        <v>315</v>
      </c>
      <c r="B259" t="s">
        <v>21</v>
      </c>
      <c r="C259" t="s">
        <v>61</v>
      </c>
      <c r="D259" t="s">
        <v>14</v>
      </c>
      <c r="E259" t="s">
        <v>63</v>
      </c>
      <c r="F259" s="8" t="s">
        <v>6862</v>
      </c>
      <c r="G259" t="s">
        <v>6567</v>
      </c>
    </row>
    <row r="260" spans="1:7" x14ac:dyDescent="0.25">
      <c r="A260" t="s">
        <v>316</v>
      </c>
      <c r="B260" t="s">
        <v>21</v>
      </c>
      <c r="C260" t="s">
        <v>72</v>
      </c>
      <c r="D260" t="s">
        <v>22</v>
      </c>
      <c r="E260" t="s">
        <v>63</v>
      </c>
      <c r="F260" s="8" t="s">
        <v>6863</v>
      </c>
      <c r="G260" t="s">
        <v>6566</v>
      </c>
    </row>
    <row r="261" spans="1:7" x14ac:dyDescent="0.25">
      <c r="A261" t="s">
        <v>3196</v>
      </c>
      <c r="B261" t="s">
        <v>30</v>
      </c>
      <c r="C261" t="s">
        <v>188</v>
      </c>
      <c r="D261" t="s">
        <v>38</v>
      </c>
      <c r="E261" t="s">
        <v>229</v>
      </c>
      <c r="F261" s="8" t="s">
        <v>6864</v>
      </c>
      <c r="G261" t="s">
        <v>4327</v>
      </c>
    </row>
    <row r="262" spans="1:7" x14ac:dyDescent="0.25">
      <c r="A262" t="s">
        <v>407</v>
      </c>
      <c r="B262" t="s">
        <v>31</v>
      </c>
      <c r="C262" t="s">
        <v>54</v>
      </c>
      <c r="D262" t="s">
        <v>10</v>
      </c>
      <c r="E262" t="s">
        <v>50</v>
      </c>
      <c r="F262" s="8" t="s">
        <v>6865</v>
      </c>
      <c r="G262" t="s">
        <v>6566</v>
      </c>
    </row>
    <row r="263" spans="1:7" x14ac:dyDescent="0.25">
      <c r="A263" t="s">
        <v>3299</v>
      </c>
      <c r="B263" t="s">
        <v>42</v>
      </c>
      <c r="C263" t="s">
        <v>188</v>
      </c>
      <c r="D263" t="s">
        <v>38</v>
      </c>
      <c r="E263" t="s">
        <v>107</v>
      </c>
      <c r="F263" s="8" t="s">
        <v>6866</v>
      </c>
      <c r="G263" t="s">
        <v>4330</v>
      </c>
    </row>
    <row r="264" spans="1:7" x14ac:dyDescent="0.25">
      <c r="A264" t="s">
        <v>317</v>
      </c>
      <c r="B264" t="s">
        <v>36</v>
      </c>
      <c r="C264" t="s">
        <v>67</v>
      </c>
      <c r="D264" t="s">
        <v>18</v>
      </c>
      <c r="E264" t="s">
        <v>107</v>
      </c>
      <c r="F264" s="8" t="s">
        <v>6867</v>
      </c>
      <c r="G264" t="s">
        <v>4331</v>
      </c>
    </row>
    <row r="265" spans="1:7" x14ac:dyDescent="0.25">
      <c r="A265" t="s">
        <v>3303</v>
      </c>
      <c r="B265" t="s">
        <v>42</v>
      </c>
      <c r="C265" t="s">
        <v>188</v>
      </c>
      <c r="D265" t="s">
        <v>38</v>
      </c>
      <c r="E265" t="s">
        <v>107</v>
      </c>
      <c r="F265" s="8" t="s">
        <v>6868</v>
      </c>
      <c r="G265" t="s">
        <v>4328</v>
      </c>
    </row>
    <row r="266" spans="1:7" x14ac:dyDescent="0.25">
      <c r="A266" t="s">
        <v>3307</v>
      </c>
      <c r="B266" t="s">
        <v>42</v>
      </c>
      <c r="C266" t="s">
        <v>73</v>
      </c>
      <c r="D266" t="s">
        <v>23</v>
      </c>
      <c r="E266" t="s">
        <v>107</v>
      </c>
      <c r="F266" s="8" t="s">
        <v>6869</v>
      </c>
      <c r="G266" t="s">
        <v>4330</v>
      </c>
    </row>
    <row r="267" spans="1:7" x14ac:dyDescent="0.25">
      <c r="A267" t="s">
        <v>3309</v>
      </c>
      <c r="B267" t="s">
        <v>42</v>
      </c>
      <c r="C267" t="s">
        <v>188</v>
      </c>
      <c r="D267" t="s">
        <v>38</v>
      </c>
      <c r="E267" t="s">
        <v>107</v>
      </c>
      <c r="F267" s="8" t="s">
        <v>6870</v>
      </c>
      <c r="G267" t="s">
        <v>4330</v>
      </c>
    </row>
    <row r="268" spans="1:7" x14ac:dyDescent="0.25">
      <c r="A268" t="s">
        <v>3353</v>
      </c>
      <c r="B268" t="s">
        <v>29</v>
      </c>
      <c r="C268" t="s">
        <v>188</v>
      </c>
      <c r="D268" t="s">
        <v>38</v>
      </c>
      <c r="E268" t="s">
        <v>107</v>
      </c>
      <c r="F268" s="8" t="s">
        <v>6871</v>
      </c>
      <c r="G268" t="s">
        <v>4329</v>
      </c>
    </row>
    <row r="269" spans="1:7" x14ac:dyDescent="0.25">
      <c r="A269" t="s">
        <v>3252</v>
      </c>
      <c r="B269" t="s">
        <v>42</v>
      </c>
      <c r="C269" t="s">
        <v>188</v>
      </c>
      <c r="D269" t="s">
        <v>38</v>
      </c>
      <c r="E269" t="s">
        <v>229</v>
      </c>
      <c r="F269" s="8" t="s">
        <v>6872</v>
      </c>
      <c r="G269" t="s">
        <v>4328</v>
      </c>
    </row>
    <row r="270" spans="1:7" x14ac:dyDescent="0.25">
      <c r="A270" t="s">
        <v>151</v>
      </c>
      <c r="B270" t="s">
        <v>16</v>
      </c>
      <c r="C270" t="s">
        <v>152</v>
      </c>
      <c r="D270" t="s">
        <v>35</v>
      </c>
      <c r="E270" t="s">
        <v>107</v>
      </c>
      <c r="F270" s="8" t="s">
        <v>6873</v>
      </c>
      <c r="G270" t="s">
        <v>4328</v>
      </c>
    </row>
    <row r="271" spans="1:7" x14ac:dyDescent="0.25">
      <c r="A271" t="s">
        <v>3518</v>
      </c>
      <c r="B271" t="s">
        <v>42</v>
      </c>
      <c r="C271" t="s">
        <v>188</v>
      </c>
      <c r="D271" t="s">
        <v>38</v>
      </c>
      <c r="E271" t="s">
        <v>229</v>
      </c>
      <c r="F271" s="8" t="s">
        <v>6874</v>
      </c>
      <c r="G271" t="s">
        <v>4328</v>
      </c>
    </row>
    <row r="272" spans="1:7" x14ac:dyDescent="0.25">
      <c r="A272" t="s">
        <v>3727</v>
      </c>
      <c r="B272" t="s">
        <v>36</v>
      </c>
      <c r="C272" t="s">
        <v>188</v>
      </c>
      <c r="D272" t="s">
        <v>38</v>
      </c>
      <c r="E272" t="s">
        <v>229</v>
      </c>
      <c r="F272" s="8" t="s">
        <v>6875</v>
      </c>
      <c r="G272" t="s">
        <v>4329</v>
      </c>
    </row>
    <row r="273" spans="1:7" x14ac:dyDescent="0.25">
      <c r="A273" t="s">
        <v>3295</v>
      </c>
      <c r="B273" t="s">
        <v>33</v>
      </c>
      <c r="C273" t="s">
        <v>73</v>
      </c>
      <c r="D273" t="s">
        <v>23</v>
      </c>
      <c r="E273" t="s">
        <v>229</v>
      </c>
      <c r="F273" s="8" t="s">
        <v>6876</v>
      </c>
      <c r="G273" t="s">
        <v>4329</v>
      </c>
    </row>
    <row r="274" spans="1:7" x14ac:dyDescent="0.25">
      <c r="A274" t="s">
        <v>470</v>
      </c>
      <c r="B274" t="s">
        <v>30</v>
      </c>
      <c r="C274" t="s">
        <v>152</v>
      </c>
      <c r="D274" t="s">
        <v>35</v>
      </c>
      <c r="E274" t="s">
        <v>63</v>
      </c>
      <c r="F274" s="8" t="s">
        <v>6877</v>
      </c>
      <c r="G274" t="s">
        <v>6568</v>
      </c>
    </row>
    <row r="275" spans="1:7" x14ac:dyDescent="0.25">
      <c r="A275" t="s">
        <v>766</v>
      </c>
      <c r="B275" t="s">
        <v>21</v>
      </c>
      <c r="C275" t="s">
        <v>52</v>
      </c>
      <c r="D275" t="s">
        <v>9</v>
      </c>
      <c r="E275" t="s">
        <v>179</v>
      </c>
      <c r="F275" s="8" t="s">
        <v>6878</v>
      </c>
      <c r="G275" t="s">
        <v>4327</v>
      </c>
    </row>
    <row r="276" spans="1:7" x14ac:dyDescent="0.25">
      <c r="A276" t="s">
        <v>207</v>
      </c>
      <c r="B276" t="s">
        <v>19</v>
      </c>
      <c r="C276" t="s">
        <v>72</v>
      </c>
      <c r="D276" t="s">
        <v>22</v>
      </c>
      <c r="E276" t="s">
        <v>63</v>
      </c>
      <c r="F276" s="8" t="s">
        <v>6879</v>
      </c>
      <c r="G276" t="s">
        <v>6566</v>
      </c>
    </row>
    <row r="277" spans="1:7" x14ac:dyDescent="0.25">
      <c r="A277" t="s">
        <v>574</v>
      </c>
      <c r="B277" t="s">
        <v>31</v>
      </c>
      <c r="C277" t="s">
        <v>72</v>
      </c>
      <c r="D277" t="s">
        <v>22</v>
      </c>
      <c r="E277" t="s">
        <v>107</v>
      </c>
      <c r="F277" s="8" t="s">
        <v>6880</v>
      </c>
      <c r="G277" t="s">
        <v>4328</v>
      </c>
    </row>
    <row r="278" spans="1:7" x14ac:dyDescent="0.25">
      <c r="A278" t="s">
        <v>141</v>
      </c>
      <c r="B278" t="s">
        <v>31</v>
      </c>
      <c r="C278" t="s">
        <v>52</v>
      </c>
      <c r="D278" t="s">
        <v>9</v>
      </c>
      <c r="E278" t="s">
        <v>63</v>
      </c>
      <c r="F278" s="8" t="s">
        <v>6881</v>
      </c>
      <c r="G278" t="s">
        <v>6567</v>
      </c>
    </row>
    <row r="279" spans="1:7" x14ac:dyDescent="0.25">
      <c r="A279" t="s">
        <v>326</v>
      </c>
      <c r="B279" t="s">
        <v>29</v>
      </c>
      <c r="C279" t="s">
        <v>65</v>
      </c>
      <c r="D279" t="s">
        <v>17</v>
      </c>
      <c r="E279" t="s">
        <v>229</v>
      </c>
      <c r="F279" s="8" t="s">
        <v>6882</v>
      </c>
      <c r="G279" t="s">
        <v>4327</v>
      </c>
    </row>
    <row r="280" spans="1:7" x14ac:dyDescent="0.25">
      <c r="A280" t="s">
        <v>143</v>
      </c>
      <c r="B280" t="s">
        <v>31</v>
      </c>
      <c r="C280" t="s">
        <v>72</v>
      </c>
      <c r="D280" t="s">
        <v>22</v>
      </c>
      <c r="E280" t="s">
        <v>107</v>
      </c>
      <c r="F280" s="8" t="s">
        <v>6883</v>
      </c>
      <c r="G280" t="s">
        <v>4330</v>
      </c>
    </row>
    <row r="281" spans="1:7" x14ac:dyDescent="0.25">
      <c r="A281" t="s">
        <v>3489</v>
      </c>
      <c r="B281" t="s">
        <v>42</v>
      </c>
      <c r="C281" t="s">
        <v>188</v>
      </c>
      <c r="D281" t="s">
        <v>38</v>
      </c>
      <c r="E281" t="s">
        <v>229</v>
      </c>
      <c r="F281" s="8" t="s">
        <v>6884</v>
      </c>
      <c r="G281" t="s">
        <v>4328</v>
      </c>
    </row>
    <row r="282" spans="1:7" x14ac:dyDescent="0.25">
      <c r="A282" t="s">
        <v>327</v>
      </c>
      <c r="B282" t="s">
        <v>42</v>
      </c>
      <c r="C282" t="s">
        <v>65</v>
      </c>
      <c r="D282" t="s">
        <v>17</v>
      </c>
      <c r="E282" t="s">
        <v>229</v>
      </c>
      <c r="F282" s="8" t="s">
        <v>6591</v>
      </c>
      <c r="G282" t="s">
        <v>4330</v>
      </c>
    </row>
    <row r="283" spans="1:7" x14ac:dyDescent="0.25">
      <c r="A283" t="s">
        <v>329</v>
      </c>
      <c r="B283" t="s">
        <v>25</v>
      </c>
      <c r="C283" t="s">
        <v>61</v>
      </c>
      <c r="D283" t="s">
        <v>14</v>
      </c>
      <c r="E283" t="s">
        <v>107</v>
      </c>
      <c r="F283" s="8" t="s">
        <v>6885</v>
      </c>
      <c r="G283" t="s">
        <v>4328</v>
      </c>
    </row>
    <row r="284" spans="1:7" x14ac:dyDescent="0.25">
      <c r="A284" t="s">
        <v>3463</v>
      </c>
      <c r="B284" t="s">
        <v>31</v>
      </c>
      <c r="C284" t="s">
        <v>73</v>
      </c>
      <c r="D284" t="s">
        <v>23</v>
      </c>
      <c r="E284" t="s">
        <v>107</v>
      </c>
      <c r="F284" s="8" t="s">
        <v>6886</v>
      </c>
      <c r="G284" t="s">
        <v>4330</v>
      </c>
    </row>
    <row r="285" spans="1:7" x14ac:dyDescent="0.25">
      <c r="A285" t="s">
        <v>536</v>
      </c>
      <c r="B285" t="s">
        <v>31</v>
      </c>
      <c r="C285" t="s">
        <v>98</v>
      </c>
      <c r="D285" t="s">
        <v>27</v>
      </c>
      <c r="E285" t="s">
        <v>107</v>
      </c>
      <c r="F285" s="8" t="s">
        <v>6887</v>
      </c>
      <c r="G285" t="s">
        <v>4328</v>
      </c>
    </row>
    <row r="286" spans="1:7" x14ac:dyDescent="0.25">
      <c r="A286" t="s">
        <v>110</v>
      </c>
      <c r="B286" t="s">
        <v>31</v>
      </c>
      <c r="C286" t="s">
        <v>72</v>
      </c>
      <c r="D286" t="s">
        <v>22</v>
      </c>
      <c r="E286" t="s">
        <v>107</v>
      </c>
      <c r="F286" s="8" t="s">
        <v>6888</v>
      </c>
      <c r="G286" t="s">
        <v>4330</v>
      </c>
    </row>
    <row r="287" spans="1:7" x14ac:dyDescent="0.25">
      <c r="A287" t="s">
        <v>330</v>
      </c>
      <c r="B287" t="s">
        <v>19</v>
      </c>
      <c r="C287" t="s">
        <v>98</v>
      </c>
      <c r="D287" t="s">
        <v>27</v>
      </c>
      <c r="E287" t="s">
        <v>107</v>
      </c>
      <c r="F287" s="8" t="s">
        <v>6889</v>
      </c>
      <c r="G287" t="s">
        <v>4330</v>
      </c>
    </row>
    <row r="288" spans="1:7" x14ac:dyDescent="0.25">
      <c r="A288" t="s">
        <v>331</v>
      </c>
      <c r="B288" t="s">
        <v>31</v>
      </c>
      <c r="C288" t="s">
        <v>58</v>
      </c>
      <c r="D288" t="s">
        <v>13</v>
      </c>
      <c r="E288" t="s">
        <v>107</v>
      </c>
      <c r="F288" s="8" t="s">
        <v>6890</v>
      </c>
      <c r="G288" t="s">
        <v>4328</v>
      </c>
    </row>
    <row r="289" spans="1:7" x14ac:dyDescent="0.25">
      <c r="A289" t="s">
        <v>485</v>
      </c>
      <c r="B289" t="s">
        <v>26</v>
      </c>
      <c r="C289" t="s">
        <v>72</v>
      </c>
      <c r="D289" t="s">
        <v>22</v>
      </c>
      <c r="E289" t="s">
        <v>107</v>
      </c>
      <c r="F289" s="8" t="s">
        <v>6891</v>
      </c>
      <c r="G289" t="s">
        <v>4328</v>
      </c>
    </row>
    <row r="290" spans="1:7" x14ac:dyDescent="0.25">
      <c r="A290" t="s">
        <v>727</v>
      </c>
      <c r="B290" t="s">
        <v>31</v>
      </c>
      <c r="C290" t="s">
        <v>61</v>
      </c>
      <c r="D290" t="s">
        <v>14</v>
      </c>
      <c r="E290" t="s">
        <v>130</v>
      </c>
      <c r="F290" s="8" t="s">
        <v>6599</v>
      </c>
      <c r="G290" t="s">
        <v>6566</v>
      </c>
    </row>
    <row r="291" spans="1:7" x14ac:dyDescent="0.25">
      <c r="A291" t="s">
        <v>150</v>
      </c>
      <c r="B291" t="s">
        <v>19</v>
      </c>
      <c r="C291" t="s">
        <v>61</v>
      </c>
      <c r="D291" t="s">
        <v>14</v>
      </c>
      <c r="E291" t="s">
        <v>130</v>
      </c>
      <c r="F291" s="8" t="s">
        <v>6892</v>
      </c>
      <c r="G291" t="s">
        <v>6565</v>
      </c>
    </row>
    <row r="292" spans="1:7" x14ac:dyDescent="0.25">
      <c r="A292" t="s">
        <v>457</v>
      </c>
      <c r="B292" t="s">
        <v>20</v>
      </c>
      <c r="C292" t="s">
        <v>61</v>
      </c>
      <c r="D292" t="s">
        <v>14</v>
      </c>
      <c r="E292" t="s">
        <v>130</v>
      </c>
      <c r="F292" s="8" t="s">
        <v>6893</v>
      </c>
      <c r="G292" t="s">
        <v>6566</v>
      </c>
    </row>
    <row r="293" spans="1:7" x14ac:dyDescent="0.25">
      <c r="A293" t="s">
        <v>384</v>
      </c>
      <c r="B293" t="s">
        <v>31</v>
      </c>
      <c r="C293" t="s">
        <v>54</v>
      </c>
      <c r="D293" t="s">
        <v>10</v>
      </c>
      <c r="E293" t="s">
        <v>130</v>
      </c>
      <c r="F293" s="8" t="s">
        <v>6894</v>
      </c>
      <c r="G293" t="s">
        <v>6565</v>
      </c>
    </row>
    <row r="294" spans="1:7" x14ac:dyDescent="0.25">
      <c r="A294" t="s">
        <v>341</v>
      </c>
      <c r="B294" t="s">
        <v>31</v>
      </c>
      <c r="C294" t="s">
        <v>54</v>
      </c>
      <c r="D294" t="s">
        <v>10</v>
      </c>
      <c r="E294" t="s">
        <v>130</v>
      </c>
      <c r="F294" s="8" t="s">
        <v>6576</v>
      </c>
      <c r="G294" t="s">
        <v>6566</v>
      </c>
    </row>
    <row r="295" spans="1:7" x14ac:dyDescent="0.25">
      <c r="A295" t="s">
        <v>334</v>
      </c>
      <c r="B295" t="s">
        <v>42</v>
      </c>
      <c r="C295" t="s">
        <v>152</v>
      </c>
      <c r="D295" t="s">
        <v>35</v>
      </c>
      <c r="E295" t="s">
        <v>229</v>
      </c>
      <c r="F295" s="8" t="s">
        <v>6895</v>
      </c>
      <c r="G295" t="s">
        <v>4328</v>
      </c>
    </row>
    <row r="296" spans="1:7" x14ac:dyDescent="0.25">
      <c r="A296" t="s">
        <v>3482</v>
      </c>
      <c r="B296" t="s">
        <v>36</v>
      </c>
      <c r="C296" t="s">
        <v>188</v>
      </c>
      <c r="D296" t="s">
        <v>38</v>
      </c>
      <c r="E296" t="s">
        <v>229</v>
      </c>
      <c r="F296" s="8" t="s">
        <v>6896</v>
      </c>
      <c r="G296" t="s">
        <v>4251</v>
      </c>
    </row>
    <row r="297" spans="1:7" x14ac:dyDescent="0.25">
      <c r="A297" t="s">
        <v>148</v>
      </c>
      <c r="B297" t="s">
        <v>21</v>
      </c>
      <c r="C297" t="s">
        <v>49</v>
      </c>
      <c r="D297" t="s">
        <v>8</v>
      </c>
      <c r="E297" t="s">
        <v>130</v>
      </c>
      <c r="F297" s="8" t="s">
        <v>6897</v>
      </c>
      <c r="G297" t="s">
        <v>6565</v>
      </c>
    </row>
    <row r="298" spans="1:7" x14ac:dyDescent="0.25">
      <c r="A298" t="s">
        <v>357</v>
      </c>
      <c r="B298" t="s">
        <v>32</v>
      </c>
      <c r="C298" t="s">
        <v>61</v>
      </c>
      <c r="D298" t="s">
        <v>14</v>
      </c>
      <c r="E298" t="s">
        <v>130</v>
      </c>
      <c r="F298" s="8" t="s">
        <v>6898</v>
      </c>
      <c r="G298" t="s">
        <v>6565</v>
      </c>
    </row>
    <row r="299" spans="1:7" x14ac:dyDescent="0.25">
      <c r="A299" t="s">
        <v>426</v>
      </c>
      <c r="B299" t="s">
        <v>32</v>
      </c>
      <c r="C299" t="s">
        <v>61</v>
      </c>
      <c r="D299" t="s">
        <v>14</v>
      </c>
      <c r="E299" t="s">
        <v>130</v>
      </c>
      <c r="F299" s="8" t="s">
        <v>6899</v>
      </c>
      <c r="G299" t="s">
        <v>6565</v>
      </c>
    </row>
    <row r="300" spans="1:7" x14ac:dyDescent="0.25">
      <c r="A300" t="s">
        <v>354</v>
      </c>
      <c r="B300" t="s">
        <v>31</v>
      </c>
      <c r="C300" t="s">
        <v>49</v>
      </c>
      <c r="D300" t="s">
        <v>8</v>
      </c>
      <c r="E300" t="s">
        <v>130</v>
      </c>
      <c r="F300" s="8" t="s">
        <v>6900</v>
      </c>
      <c r="G300" t="s">
        <v>6566</v>
      </c>
    </row>
    <row r="301" spans="1:7" x14ac:dyDescent="0.25">
      <c r="A301" t="s">
        <v>139</v>
      </c>
      <c r="B301" t="s">
        <v>32</v>
      </c>
      <c r="C301" t="s">
        <v>61</v>
      </c>
      <c r="D301" t="s">
        <v>14</v>
      </c>
      <c r="E301" t="s">
        <v>130</v>
      </c>
      <c r="F301" s="8" t="s">
        <v>6901</v>
      </c>
      <c r="G301" t="s">
        <v>6566</v>
      </c>
    </row>
    <row r="302" spans="1:7" x14ac:dyDescent="0.25">
      <c r="A302" t="s">
        <v>278</v>
      </c>
      <c r="B302" t="s">
        <v>21</v>
      </c>
      <c r="C302" t="s">
        <v>52</v>
      </c>
      <c r="D302" t="s">
        <v>9</v>
      </c>
      <c r="E302" t="s">
        <v>63</v>
      </c>
      <c r="F302" s="8" t="s">
        <v>6902</v>
      </c>
      <c r="G302" t="s">
        <v>4330</v>
      </c>
    </row>
    <row r="303" spans="1:7" x14ac:dyDescent="0.25">
      <c r="A303" t="s">
        <v>341</v>
      </c>
      <c r="B303" t="s">
        <v>21</v>
      </c>
      <c r="C303" t="s">
        <v>54</v>
      </c>
      <c r="D303" t="s">
        <v>10</v>
      </c>
      <c r="E303" t="s">
        <v>130</v>
      </c>
      <c r="F303" s="8" t="s">
        <v>6903</v>
      </c>
      <c r="G303" t="s">
        <v>6567</v>
      </c>
    </row>
    <row r="304" spans="1:7" x14ac:dyDescent="0.25">
      <c r="A304" t="s">
        <v>500</v>
      </c>
      <c r="B304" t="s">
        <v>32</v>
      </c>
      <c r="C304" t="s">
        <v>61</v>
      </c>
      <c r="D304" t="s">
        <v>14</v>
      </c>
      <c r="E304" t="s">
        <v>130</v>
      </c>
      <c r="F304" s="8" t="s">
        <v>6904</v>
      </c>
      <c r="G304" t="s">
        <v>6566</v>
      </c>
    </row>
    <row r="305" spans="1:7" x14ac:dyDescent="0.25">
      <c r="A305" t="s">
        <v>104</v>
      </c>
      <c r="B305" t="s">
        <v>31</v>
      </c>
      <c r="C305" t="s">
        <v>61</v>
      </c>
      <c r="D305" t="s">
        <v>14</v>
      </c>
      <c r="E305" t="s">
        <v>130</v>
      </c>
      <c r="F305" s="8" t="s">
        <v>6905</v>
      </c>
      <c r="G305" t="s">
        <v>6565</v>
      </c>
    </row>
    <row r="306" spans="1:7" x14ac:dyDescent="0.25">
      <c r="A306" t="s">
        <v>518</v>
      </c>
      <c r="B306" t="s">
        <v>31</v>
      </c>
      <c r="C306" t="s">
        <v>61</v>
      </c>
      <c r="D306" t="s">
        <v>14</v>
      </c>
      <c r="E306" t="s">
        <v>130</v>
      </c>
      <c r="F306" s="8" t="s">
        <v>6906</v>
      </c>
      <c r="G306" t="s">
        <v>6565</v>
      </c>
    </row>
    <row r="307" spans="1:7" x14ac:dyDescent="0.25">
      <c r="A307" t="s">
        <v>348</v>
      </c>
      <c r="B307" t="s">
        <v>31</v>
      </c>
      <c r="C307" t="s">
        <v>52</v>
      </c>
      <c r="D307" t="s">
        <v>9</v>
      </c>
      <c r="E307" t="s">
        <v>130</v>
      </c>
      <c r="F307" s="8" t="s">
        <v>6907</v>
      </c>
      <c r="G307" t="s">
        <v>6566</v>
      </c>
    </row>
    <row r="308" spans="1:7" x14ac:dyDescent="0.25">
      <c r="A308" t="s">
        <v>416</v>
      </c>
      <c r="B308" t="s">
        <v>31</v>
      </c>
      <c r="C308" t="s">
        <v>98</v>
      </c>
      <c r="D308" t="s">
        <v>27</v>
      </c>
      <c r="E308" t="s">
        <v>130</v>
      </c>
      <c r="F308" s="8" t="s">
        <v>6908</v>
      </c>
      <c r="G308" t="s">
        <v>6565</v>
      </c>
    </row>
    <row r="309" spans="1:7" x14ac:dyDescent="0.25">
      <c r="A309" t="s">
        <v>370</v>
      </c>
      <c r="B309" t="s">
        <v>19</v>
      </c>
      <c r="C309" t="s">
        <v>49</v>
      </c>
      <c r="D309" t="s">
        <v>8</v>
      </c>
      <c r="E309" t="s">
        <v>130</v>
      </c>
      <c r="F309" s="8" t="s">
        <v>6909</v>
      </c>
      <c r="G309" t="s">
        <v>4328</v>
      </c>
    </row>
    <row r="310" spans="1:7" x14ac:dyDescent="0.25">
      <c r="A310" t="s">
        <v>104</v>
      </c>
      <c r="B310" t="s">
        <v>19</v>
      </c>
      <c r="C310" t="s">
        <v>61</v>
      </c>
      <c r="D310" t="s">
        <v>14</v>
      </c>
      <c r="E310" t="s">
        <v>130</v>
      </c>
      <c r="F310" s="8" t="s">
        <v>6910</v>
      </c>
      <c r="G310" t="s">
        <v>6568</v>
      </c>
    </row>
    <row r="311" spans="1:7" x14ac:dyDescent="0.25">
      <c r="A311" t="s">
        <v>342</v>
      </c>
      <c r="B311" t="s">
        <v>21</v>
      </c>
      <c r="C311" t="s">
        <v>54</v>
      </c>
      <c r="D311" t="s">
        <v>10</v>
      </c>
      <c r="E311" t="s">
        <v>130</v>
      </c>
      <c r="F311" s="8" t="s">
        <v>6911</v>
      </c>
      <c r="G311" t="s">
        <v>6566</v>
      </c>
    </row>
    <row r="312" spans="1:7" x14ac:dyDescent="0.25">
      <c r="A312" t="s">
        <v>504</v>
      </c>
      <c r="B312" t="s">
        <v>19</v>
      </c>
      <c r="C312" t="s">
        <v>49</v>
      </c>
      <c r="D312" t="s">
        <v>8</v>
      </c>
      <c r="E312" t="s">
        <v>130</v>
      </c>
      <c r="F312" s="8" t="s">
        <v>6912</v>
      </c>
      <c r="G312" t="s">
        <v>6568</v>
      </c>
    </row>
    <row r="313" spans="1:7" x14ac:dyDescent="0.25">
      <c r="A313" t="s">
        <v>358</v>
      </c>
      <c r="B313" t="s">
        <v>31</v>
      </c>
      <c r="C313" t="s">
        <v>61</v>
      </c>
      <c r="D313" t="s">
        <v>14</v>
      </c>
      <c r="E313" t="s">
        <v>130</v>
      </c>
      <c r="F313" s="8" t="s">
        <v>6913</v>
      </c>
      <c r="G313" t="s">
        <v>6566</v>
      </c>
    </row>
    <row r="314" spans="1:7" x14ac:dyDescent="0.25">
      <c r="A314" t="s">
        <v>277</v>
      </c>
      <c r="B314" t="s">
        <v>21</v>
      </c>
      <c r="C314" t="s">
        <v>61</v>
      </c>
      <c r="D314" t="s">
        <v>14</v>
      </c>
      <c r="E314" t="s">
        <v>130</v>
      </c>
      <c r="F314" s="8" t="s">
        <v>6914</v>
      </c>
      <c r="G314" t="s">
        <v>6566</v>
      </c>
    </row>
    <row r="315" spans="1:7" x14ac:dyDescent="0.25">
      <c r="A315" t="s">
        <v>81</v>
      </c>
      <c r="B315" t="s">
        <v>25</v>
      </c>
      <c r="C315" t="s">
        <v>58</v>
      </c>
      <c r="D315" t="s">
        <v>13</v>
      </c>
      <c r="E315" t="s">
        <v>130</v>
      </c>
      <c r="F315" s="8" t="s">
        <v>6915</v>
      </c>
      <c r="G315" t="s">
        <v>4330</v>
      </c>
    </row>
    <row r="316" spans="1:7" x14ac:dyDescent="0.25">
      <c r="A316" t="s">
        <v>191</v>
      </c>
      <c r="B316" t="s">
        <v>31</v>
      </c>
      <c r="C316" t="s">
        <v>98</v>
      </c>
      <c r="D316" t="s">
        <v>27</v>
      </c>
      <c r="E316" t="s">
        <v>130</v>
      </c>
      <c r="F316" s="8" t="s">
        <v>6916</v>
      </c>
      <c r="G316" t="s">
        <v>6567</v>
      </c>
    </row>
    <row r="317" spans="1:7" x14ac:dyDescent="0.25">
      <c r="A317" t="s">
        <v>345</v>
      </c>
      <c r="B317" t="s">
        <v>21</v>
      </c>
      <c r="C317" t="s">
        <v>98</v>
      </c>
      <c r="D317" t="s">
        <v>27</v>
      </c>
      <c r="E317" t="s">
        <v>130</v>
      </c>
      <c r="F317" s="8" t="s">
        <v>6917</v>
      </c>
      <c r="G317" t="s">
        <v>6567</v>
      </c>
    </row>
    <row r="318" spans="1:7" x14ac:dyDescent="0.25">
      <c r="A318" t="s">
        <v>202</v>
      </c>
      <c r="B318" t="s">
        <v>19</v>
      </c>
      <c r="C318" t="s">
        <v>54</v>
      </c>
      <c r="D318" t="s">
        <v>10</v>
      </c>
      <c r="E318" t="s">
        <v>130</v>
      </c>
      <c r="F318" s="8" t="s">
        <v>6918</v>
      </c>
      <c r="G318" t="s">
        <v>6566</v>
      </c>
    </row>
    <row r="319" spans="1:7" x14ac:dyDescent="0.25">
      <c r="A319" t="s">
        <v>360</v>
      </c>
      <c r="B319" t="s">
        <v>32</v>
      </c>
      <c r="C319" t="s">
        <v>61</v>
      </c>
      <c r="D319" t="s">
        <v>14</v>
      </c>
      <c r="E319" t="s">
        <v>130</v>
      </c>
      <c r="F319" s="8" t="s">
        <v>6919</v>
      </c>
      <c r="G319" t="s">
        <v>6567</v>
      </c>
    </row>
    <row r="320" spans="1:7" x14ac:dyDescent="0.25">
      <c r="A320" t="s">
        <v>270</v>
      </c>
      <c r="B320" t="s">
        <v>20</v>
      </c>
      <c r="C320" t="s">
        <v>61</v>
      </c>
      <c r="D320" t="s">
        <v>14</v>
      </c>
      <c r="E320" t="s">
        <v>130</v>
      </c>
      <c r="F320" s="8" t="s">
        <v>6920</v>
      </c>
      <c r="G320" t="s">
        <v>6567</v>
      </c>
    </row>
    <row r="321" spans="1:7" x14ac:dyDescent="0.25">
      <c r="A321" t="s">
        <v>263</v>
      </c>
      <c r="B321" t="s">
        <v>11</v>
      </c>
      <c r="C321" t="s">
        <v>52</v>
      </c>
      <c r="D321" t="s">
        <v>9</v>
      </c>
      <c r="E321" t="s">
        <v>130</v>
      </c>
      <c r="F321" s="8" t="s">
        <v>6921</v>
      </c>
      <c r="G321" t="s">
        <v>4330</v>
      </c>
    </row>
    <row r="322" spans="1:7" x14ac:dyDescent="0.25">
      <c r="A322" t="s">
        <v>351</v>
      </c>
      <c r="B322" t="s">
        <v>32</v>
      </c>
      <c r="C322" t="s">
        <v>61</v>
      </c>
      <c r="D322" t="s">
        <v>14</v>
      </c>
      <c r="E322" t="s">
        <v>130</v>
      </c>
      <c r="F322" s="8" t="s">
        <v>6922</v>
      </c>
      <c r="G322" t="s">
        <v>6566</v>
      </c>
    </row>
    <row r="323" spans="1:7" x14ac:dyDescent="0.25">
      <c r="A323" t="s">
        <v>499</v>
      </c>
      <c r="B323" t="s">
        <v>31</v>
      </c>
      <c r="C323" t="s">
        <v>61</v>
      </c>
      <c r="D323" t="s">
        <v>14</v>
      </c>
      <c r="E323" t="s">
        <v>130</v>
      </c>
      <c r="F323" s="8" t="s">
        <v>6923</v>
      </c>
      <c r="G323" t="s">
        <v>6566</v>
      </c>
    </row>
    <row r="324" spans="1:7" x14ac:dyDescent="0.25">
      <c r="A324" t="s">
        <v>3342</v>
      </c>
      <c r="B324" t="s">
        <v>30</v>
      </c>
      <c r="C324" t="s">
        <v>188</v>
      </c>
      <c r="D324" t="s">
        <v>38</v>
      </c>
      <c r="E324" t="s">
        <v>229</v>
      </c>
      <c r="F324" s="8" t="s">
        <v>6924</v>
      </c>
      <c r="G324" t="s">
        <v>4329</v>
      </c>
    </row>
    <row r="325" spans="1:7" x14ac:dyDescent="0.25">
      <c r="A325" t="s">
        <v>171</v>
      </c>
      <c r="B325" t="s">
        <v>28</v>
      </c>
      <c r="C325" t="s">
        <v>61</v>
      </c>
      <c r="D325" t="s">
        <v>14</v>
      </c>
      <c r="E325" t="s">
        <v>130</v>
      </c>
      <c r="F325" s="8" t="s">
        <v>6925</v>
      </c>
      <c r="G325" t="s">
        <v>4330</v>
      </c>
    </row>
    <row r="326" spans="1:7" x14ac:dyDescent="0.25">
      <c r="A326" t="s">
        <v>285</v>
      </c>
      <c r="B326" t="s">
        <v>19</v>
      </c>
      <c r="C326" t="s">
        <v>54</v>
      </c>
      <c r="D326" t="s">
        <v>10</v>
      </c>
      <c r="E326" t="s">
        <v>130</v>
      </c>
      <c r="F326" s="8" t="s">
        <v>6926</v>
      </c>
      <c r="G326" t="s">
        <v>6567</v>
      </c>
    </row>
    <row r="327" spans="1:7" x14ac:dyDescent="0.25">
      <c r="A327" t="s">
        <v>358</v>
      </c>
      <c r="B327" t="s">
        <v>31</v>
      </c>
      <c r="C327" t="s">
        <v>61</v>
      </c>
      <c r="D327" t="s">
        <v>14</v>
      </c>
      <c r="E327" t="s">
        <v>130</v>
      </c>
      <c r="F327" s="8" t="s">
        <v>6927</v>
      </c>
      <c r="G327" t="s">
        <v>6566</v>
      </c>
    </row>
    <row r="328" spans="1:7" x14ac:dyDescent="0.25">
      <c r="A328" t="s">
        <v>253</v>
      </c>
      <c r="B328" t="s">
        <v>26</v>
      </c>
      <c r="C328" t="s">
        <v>49</v>
      </c>
      <c r="D328" t="s">
        <v>8</v>
      </c>
      <c r="E328" t="s">
        <v>130</v>
      </c>
      <c r="F328" s="8" t="s">
        <v>6928</v>
      </c>
      <c r="G328" t="s">
        <v>4330</v>
      </c>
    </row>
    <row r="329" spans="1:7" x14ac:dyDescent="0.25">
      <c r="A329" t="s">
        <v>303</v>
      </c>
      <c r="B329" t="s">
        <v>31</v>
      </c>
      <c r="C329" t="s">
        <v>54</v>
      </c>
      <c r="D329" t="s">
        <v>10</v>
      </c>
      <c r="E329" t="s">
        <v>130</v>
      </c>
      <c r="F329" s="8" t="s">
        <v>6929</v>
      </c>
      <c r="G329" t="s">
        <v>6566</v>
      </c>
    </row>
    <row r="330" spans="1:7" x14ac:dyDescent="0.25">
      <c r="A330" t="s">
        <v>166</v>
      </c>
      <c r="B330" t="s">
        <v>29</v>
      </c>
      <c r="C330" t="s">
        <v>75</v>
      </c>
      <c r="D330" t="s">
        <v>24</v>
      </c>
      <c r="E330" t="s">
        <v>63</v>
      </c>
      <c r="F330" s="8" t="s">
        <v>6930</v>
      </c>
      <c r="G330" t="s">
        <v>6566</v>
      </c>
    </row>
    <row r="331" spans="1:7" x14ac:dyDescent="0.25">
      <c r="A331" t="s">
        <v>279</v>
      </c>
      <c r="B331" t="s">
        <v>31</v>
      </c>
      <c r="C331" t="s">
        <v>61</v>
      </c>
      <c r="D331" t="s">
        <v>14</v>
      </c>
      <c r="E331" t="s">
        <v>63</v>
      </c>
      <c r="F331" s="8" t="s">
        <v>6931</v>
      </c>
      <c r="G331" t="s">
        <v>6566</v>
      </c>
    </row>
    <row r="332" spans="1:7" x14ac:dyDescent="0.25">
      <c r="A332" t="s">
        <v>161</v>
      </c>
      <c r="B332" t="s">
        <v>32</v>
      </c>
      <c r="C332" t="s">
        <v>61</v>
      </c>
      <c r="D332" t="s">
        <v>14</v>
      </c>
      <c r="E332" t="s">
        <v>130</v>
      </c>
      <c r="F332" s="8" t="s">
        <v>6932</v>
      </c>
      <c r="G332" t="s">
        <v>6566</v>
      </c>
    </row>
    <row r="333" spans="1:7" x14ac:dyDescent="0.25">
      <c r="A333" t="s">
        <v>234</v>
      </c>
      <c r="B333" t="s">
        <v>19</v>
      </c>
      <c r="C333" t="s">
        <v>54</v>
      </c>
      <c r="D333" t="s">
        <v>10</v>
      </c>
      <c r="E333" t="s">
        <v>63</v>
      </c>
      <c r="F333" s="8" t="s">
        <v>6933</v>
      </c>
      <c r="G333" t="s">
        <v>6568</v>
      </c>
    </row>
    <row r="334" spans="1:7" x14ac:dyDescent="0.25">
      <c r="A334" t="s">
        <v>306</v>
      </c>
      <c r="B334" t="s">
        <v>21</v>
      </c>
      <c r="C334" t="s">
        <v>49</v>
      </c>
      <c r="D334" t="s">
        <v>8</v>
      </c>
      <c r="E334" t="s">
        <v>130</v>
      </c>
      <c r="F334" s="8" t="s">
        <v>6934</v>
      </c>
      <c r="G334" t="s">
        <v>6566</v>
      </c>
    </row>
    <row r="335" spans="1:7" x14ac:dyDescent="0.25">
      <c r="A335" t="s">
        <v>125</v>
      </c>
      <c r="B335" t="s">
        <v>21</v>
      </c>
      <c r="C335" t="s">
        <v>54</v>
      </c>
      <c r="D335" t="s">
        <v>10</v>
      </c>
      <c r="E335" t="s">
        <v>130</v>
      </c>
      <c r="F335" s="8" t="s">
        <v>6935</v>
      </c>
      <c r="G335" t="s">
        <v>6567</v>
      </c>
    </row>
    <row r="336" spans="1:7" x14ac:dyDescent="0.25">
      <c r="A336" t="s">
        <v>78</v>
      </c>
      <c r="B336" t="s">
        <v>21</v>
      </c>
      <c r="C336" t="s">
        <v>49</v>
      </c>
      <c r="D336" t="s">
        <v>8</v>
      </c>
      <c r="E336" t="s">
        <v>130</v>
      </c>
      <c r="F336" s="8" t="s">
        <v>6936</v>
      </c>
      <c r="G336" t="s">
        <v>6567</v>
      </c>
    </row>
    <row r="337" spans="1:7" x14ac:dyDescent="0.25">
      <c r="A337" t="s">
        <v>116</v>
      </c>
      <c r="B337" t="s">
        <v>31</v>
      </c>
      <c r="C337" t="s">
        <v>49</v>
      </c>
      <c r="D337" t="s">
        <v>8</v>
      </c>
      <c r="E337" t="s">
        <v>130</v>
      </c>
      <c r="F337" s="8" t="s">
        <v>6937</v>
      </c>
      <c r="G337" t="s">
        <v>6565</v>
      </c>
    </row>
    <row r="338" spans="1:7" x14ac:dyDescent="0.25">
      <c r="A338" t="s">
        <v>370</v>
      </c>
      <c r="B338" t="s">
        <v>31</v>
      </c>
      <c r="C338" t="s">
        <v>49</v>
      </c>
      <c r="D338" t="s">
        <v>8</v>
      </c>
      <c r="E338" t="s">
        <v>130</v>
      </c>
      <c r="F338" s="8" t="s">
        <v>6938</v>
      </c>
      <c r="G338" t="s">
        <v>6565</v>
      </c>
    </row>
    <row r="339" spans="1:7" x14ac:dyDescent="0.25">
      <c r="A339" t="s">
        <v>371</v>
      </c>
      <c r="B339" t="s">
        <v>26</v>
      </c>
      <c r="C339" t="s">
        <v>72</v>
      </c>
      <c r="D339" t="s">
        <v>22</v>
      </c>
      <c r="E339" t="s">
        <v>63</v>
      </c>
      <c r="F339" s="8" t="s">
        <v>6939</v>
      </c>
      <c r="G339" t="s">
        <v>4328</v>
      </c>
    </row>
    <row r="340" spans="1:7" x14ac:dyDescent="0.25">
      <c r="A340" t="s">
        <v>369</v>
      </c>
      <c r="B340" t="s">
        <v>32</v>
      </c>
      <c r="C340" t="s">
        <v>61</v>
      </c>
      <c r="D340" t="s">
        <v>14</v>
      </c>
      <c r="E340" t="s">
        <v>130</v>
      </c>
      <c r="F340" s="8" t="s">
        <v>6940</v>
      </c>
      <c r="G340" t="s">
        <v>6565</v>
      </c>
    </row>
    <row r="341" spans="1:7" x14ac:dyDescent="0.25">
      <c r="A341" t="s">
        <v>721</v>
      </c>
      <c r="B341" t="s">
        <v>19</v>
      </c>
      <c r="C341" t="s">
        <v>98</v>
      </c>
      <c r="D341" t="s">
        <v>27</v>
      </c>
      <c r="E341" t="s">
        <v>130</v>
      </c>
      <c r="F341" s="8" t="s">
        <v>6941</v>
      </c>
      <c r="G341" t="s">
        <v>6566</v>
      </c>
    </row>
    <row r="342" spans="1:7" x14ac:dyDescent="0.25">
      <c r="A342" t="s">
        <v>230</v>
      </c>
      <c r="B342" t="s">
        <v>11</v>
      </c>
      <c r="C342" t="s">
        <v>54</v>
      </c>
      <c r="D342" t="s">
        <v>10</v>
      </c>
      <c r="E342" t="s">
        <v>63</v>
      </c>
      <c r="F342" s="8" t="s">
        <v>6942</v>
      </c>
      <c r="G342" t="s">
        <v>4328</v>
      </c>
    </row>
    <row r="343" spans="1:7" x14ac:dyDescent="0.25">
      <c r="A343" t="s">
        <v>196</v>
      </c>
      <c r="B343" t="s">
        <v>32</v>
      </c>
      <c r="C343" t="s">
        <v>58</v>
      </c>
      <c r="D343" t="s">
        <v>13</v>
      </c>
      <c r="E343" t="s">
        <v>130</v>
      </c>
      <c r="F343" s="8" t="s">
        <v>6943</v>
      </c>
      <c r="G343" t="s">
        <v>6565</v>
      </c>
    </row>
    <row r="344" spans="1:7" x14ac:dyDescent="0.25">
      <c r="A344" t="s">
        <v>737</v>
      </c>
      <c r="B344" t="s">
        <v>21</v>
      </c>
      <c r="C344" t="s">
        <v>49</v>
      </c>
      <c r="D344" t="s">
        <v>8</v>
      </c>
      <c r="E344" t="s">
        <v>107</v>
      </c>
      <c r="F344" s="8" t="s">
        <v>6944</v>
      </c>
      <c r="G344" t="s">
        <v>4327</v>
      </c>
    </row>
    <row r="345" spans="1:7" x14ac:dyDescent="0.25">
      <c r="A345" t="s">
        <v>93</v>
      </c>
      <c r="B345" t="s">
        <v>21</v>
      </c>
      <c r="C345" t="s">
        <v>49</v>
      </c>
      <c r="D345" t="s">
        <v>8</v>
      </c>
      <c r="E345" t="s">
        <v>130</v>
      </c>
      <c r="F345" s="8" t="s">
        <v>6945</v>
      </c>
      <c r="G345" t="s">
        <v>6567</v>
      </c>
    </row>
    <row r="346" spans="1:7" x14ac:dyDescent="0.25">
      <c r="A346" t="s">
        <v>182</v>
      </c>
      <c r="B346" t="s">
        <v>20</v>
      </c>
      <c r="C346" t="s">
        <v>61</v>
      </c>
      <c r="D346" t="s">
        <v>14</v>
      </c>
      <c r="E346" t="s">
        <v>63</v>
      </c>
      <c r="F346" s="8" t="s">
        <v>6946</v>
      </c>
      <c r="G346" t="s">
        <v>6568</v>
      </c>
    </row>
    <row r="347" spans="1:7" x14ac:dyDescent="0.25">
      <c r="A347" t="s">
        <v>380</v>
      </c>
      <c r="B347" t="s">
        <v>20</v>
      </c>
      <c r="C347" t="s">
        <v>58</v>
      </c>
      <c r="D347" t="s">
        <v>13</v>
      </c>
      <c r="E347" t="s">
        <v>63</v>
      </c>
      <c r="F347" s="8" t="s">
        <v>6947</v>
      </c>
      <c r="G347" t="s">
        <v>6567</v>
      </c>
    </row>
    <row r="348" spans="1:7" x14ac:dyDescent="0.25">
      <c r="A348" t="s">
        <v>254</v>
      </c>
      <c r="B348" t="s">
        <v>26</v>
      </c>
      <c r="C348" t="s">
        <v>54</v>
      </c>
      <c r="D348" t="s">
        <v>10</v>
      </c>
      <c r="E348" t="s">
        <v>130</v>
      </c>
      <c r="F348" s="8" t="s">
        <v>6948</v>
      </c>
      <c r="G348" t="s">
        <v>4330</v>
      </c>
    </row>
    <row r="349" spans="1:7" x14ac:dyDescent="0.25">
      <c r="A349" t="s">
        <v>699</v>
      </c>
      <c r="B349" t="s">
        <v>31</v>
      </c>
      <c r="C349" t="s">
        <v>49</v>
      </c>
      <c r="D349" t="s">
        <v>8</v>
      </c>
      <c r="E349" t="s">
        <v>130</v>
      </c>
      <c r="F349" s="8" t="s">
        <v>6949</v>
      </c>
      <c r="G349" t="s">
        <v>6565</v>
      </c>
    </row>
    <row r="350" spans="1:7" x14ac:dyDescent="0.25">
      <c r="A350" t="s">
        <v>722</v>
      </c>
      <c r="B350" t="s">
        <v>19</v>
      </c>
      <c r="C350" t="s">
        <v>52</v>
      </c>
      <c r="D350" t="s">
        <v>9</v>
      </c>
      <c r="E350" t="s">
        <v>130</v>
      </c>
      <c r="F350" s="8" t="s">
        <v>6950</v>
      </c>
      <c r="G350" t="s">
        <v>6568</v>
      </c>
    </row>
    <row r="351" spans="1:7" x14ac:dyDescent="0.25">
      <c r="A351" t="s">
        <v>382</v>
      </c>
      <c r="B351" t="s">
        <v>31</v>
      </c>
      <c r="C351" t="s">
        <v>61</v>
      </c>
      <c r="D351" t="s">
        <v>14</v>
      </c>
      <c r="E351" t="s">
        <v>130</v>
      </c>
      <c r="F351" s="8" t="s">
        <v>6951</v>
      </c>
      <c r="G351" t="s">
        <v>6566</v>
      </c>
    </row>
    <row r="352" spans="1:7" x14ac:dyDescent="0.25">
      <c r="A352" t="s">
        <v>513</v>
      </c>
      <c r="B352" t="s">
        <v>31</v>
      </c>
      <c r="C352" t="s">
        <v>52</v>
      </c>
      <c r="D352" t="s">
        <v>9</v>
      </c>
      <c r="E352" t="s">
        <v>130</v>
      </c>
      <c r="F352" s="8" t="s">
        <v>6952</v>
      </c>
      <c r="G352" t="s">
        <v>6565</v>
      </c>
    </row>
    <row r="353" spans="1:7" x14ac:dyDescent="0.25">
      <c r="A353" t="s">
        <v>185</v>
      </c>
      <c r="B353" t="s">
        <v>21</v>
      </c>
      <c r="C353" t="s">
        <v>49</v>
      </c>
      <c r="D353" t="s">
        <v>8</v>
      </c>
      <c r="E353" t="s">
        <v>130</v>
      </c>
      <c r="F353" s="8" t="s">
        <v>6953</v>
      </c>
      <c r="G353" t="s">
        <v>6567</v>
      </c>
    </row>
    <row r="354" spans="1:7" x14ac:dyDescent="0.25">
      <c r="A354" t="s">
        <v>411</v>
      </c>
      <c r="B354" t="s">
        <v>31</v>
      </c>
      <c r="C354" t="s">
        <v>49</v>
      </c>
      <c r="D354" t="s">
        <v>8</v>
      </c>
      <c r="E354" t="s">
        <v>130</v>
      </c>
      <c r="F354" s="8" t="s">
        <v>6954</v>
      </c>
      <c r="G354" t="s">
        <v>6566</v>
      </c>
    </row>
    <row r="355" spans="1:7" x14ac:dyDescent="0.25">
      <c r="A355" t="s">
        <v>231</v>
      </c>
      <c r="B355" t="s">
        <v>31</v>
      </c>
      <c r="C355" t="s">
        <v>49</v>
      </c>
      <c r="D355" t="s">
        <v>8</v>
      </c>
      <c r="E355" t="s">
        <v>63</v>
      </c>
      <c r="F355" s="8" t="s">
        <v>6955</v>
      </c>
      <c r="G355" t="s">
        <v>6565</v>
      </c>
    </row>
    <row r="356" spans="1:7" x14ac:dyDescent="0.25">
      <c r="A356" t="s">
        <v>658</v>
      </c>
      <c r="B356" t="s">
        <v>31</v>
      </c>
      <c r="C356" t="s">
        <v>54</v>
      </c>
      <c r="D356" t="s">
        <v>10</v>
      </c>
      <c r="E356" t="s">
        <v>130</v>
      </c>
      <c r="F356" s="8" t="s">
        <v>6956</v>
      </c>
      <c r="G356" t="s">
        <v>6566</v>
      </c>
    </row>
    <row r="357" spans="1:7" x14ac:dyDescent="0.25">
      <c r="A357" t="s">
        <v>337</v>
      </c>
      <c r="B357" t="s">
        <v>11</v>
      </c>
      <c r="C357" t="s">
        <v>52</v>
      </c>
      <c r="D357" t="s">
        <v>9</v>
      </c>
      <c r="E357" t="s">
        <v>130</v>
      </c>
      <c r="F357" s="8" t="s">
        <v>6957</v>
      </c>
      <c r="G357" t="s">
        <v>6566</v>
      </c>
    </row>
    <row r="358" spans="1:7" x14ac:dyDescent="0.25">
      <c r="A358" t="s">
        <v>232</v>
      </c>
      <c r="B358" t="s">
        <v>31</v>
      </c>
      <c r="C358" t="s">
        <v>72</v>
      </c>
      <c r="D358" t="s">
        <v>22</v>
      </c>
      <c r="E358" t="s">
        <v>130</v>
      </c>
      <c r="F358" s="8" t="s">
        <v>6958</v>
      </c>
      <c r="G358" t="s">
        <v>6565</v>
      </c>
    </row>
    <row r="359" spans="1:7" x14ac:dyDescent="0.25">
      <c r="A359" t="s">
        <v>567</v>
      </c>
      <c r="B359" t="s">
        <v>21</v>
      </c>
      <c r="C359" t="s">
        <v>52</v>
      </c>
      <c r="D359" t="s">
        <v>9</v>
      </c>
      <c r="E359" t="s">
        <v>130</v>
      </c>
      <c r="F359" s="8" t="s">
        <v>6959</v>
      </c>
      <c r="G359" t="s">
        <v>6566</v>
      </c>
    </row>
    <row r="360" spans="1:7" x14ac:dyDescent="0.25">
      <c r="A360" t="s">
        <v>405</v>
      </c>
      <c r="B360" t="s">
        <v>31</v>
      </c>
      <c r="C360" t="s">
        <v>98</v>
      </c>
      <c r="D360" t="s">
        <v>27</v>
      </c>
      <c r="E360" t="s">
        <v>130</v>
      </c>
      <c r="F360" s="8" t="s">
        <v>6960</v>
      </c>
      <c r="G360" t="s">
        <v>6567</v>
      </c>
    </row>
    <row r="361" spans="1:7" x14ac:dyDescent="0.25">
      <c r="A361" t="s">
        <v>458</v>
      </c>
      <c r="B361" t="s">
        <v>31</v>
      </c>
      <c r="C361" t="s">
        <v>72</v>
      </c>
      <c r="D361" t="s">
        <v>22</v>
      </c>
      <c r="E361" t="s">
        <v>130</v>
      </c>
      <c r="F361" s="8" t="s">
        <v>6961</v>
      </c>
      <c r="G361" t="s">
        <v>6566</v>
      </c>
    </row>
    <row r="362" spans="1:7" x14ac:dyDescent="0.25">
      <c r="A362" t="s">
        <v>227</v>
      </c>
      <c r="B362" t="s">
        <v>11</v>
      </c>
      <c r="C362" t="s">
        <v>49</v>
      </c>
      <c r="D362" t="s">
        <v>8</v>
      </c>
      <c r="E362" t="s">
        <v>130</v>
      </c>
      <c r="F362" s="8" t="s">
        <v>6962</v>
      </c>
      <c r="G362" t="s">
        <v>4330</v>
      </c>
    </row>
    <row r="363" spans="1:7" x14ac:dyDescent="0.25">
      <c r="A363" t="s">
        <v>280</v>
      </c>
      <c r="B363" t="s">
        <v>31</v>
      </c>
      <c r="C363" t="s">
        <v>54</v>
      </c>
      <c r="D363" t="s">
        <v>10</v>
      </c>
      <c r="E363" t="s">
        <v>63</v>
      </c>
      <c r="F363" s="8" t="s">
        <v>6963</v>
      </c>
      <c r="G363" t="s">
        <v>6566</v>
      </c>
    </row>
    <row r="364" spans="1:7" x14ac:dyDescent="0.25">
      <c r="A364" t="s">
        <v>171</v>
      </c>
      <c r="B364" t="s">
        <v>20</v>
      </c>
      <c r="C364" t="s">
        <v>61</v>
      </c>
      <c r="D364" t="s">
        <v>14</v>
      </c>
      <c r="E364" t="s">
        <v>130</v>
      </c>
      <c r="F364" s="8" t="s">
        <v>6964</v>
      </c>
      <c r="G364" t="s">
        <v>6565</v>
      </c>
    </row>
    <row r="365" spans="1:7" x14ac:dyDescent="0.25">
      <c r="A365" t="s">
        <v>168</v>
      </c>
      <c r="B365" t="s">
        <v>42</v>
      </c>
      <c r="C365" t="s">
        <v>75</v>
      </c>
      <c r="D365" t="s">
        <v>24</v>
      </c>
      <c r="E365" t="s">
        <v>63</v>
      </c>
      <c r="F365" s="8" t="s">
        <v>6965</v>
      </c>
      <c r="G365" t="s">
        <v>6567</v>
      </c>
    </row>
    <row r="366" spans="1:7" x14ac:dyDescent="0.25">
      <c r="A366" t="s">
        <v>212</v>
      </c>
      <c r="B366" t="s">
        <v>31</v>
      </c>
      <c r="C366" t="s">
        <v>49</v>
      </c>
      <c r="D366" t="s">
        <v>8</v>
      </c>
      <c r="E366" t="s">
        <v>130</v>
      </c>
      <c r="F366" s="8" t="s">
        <v>6966</v>
      </c>
      <c r="G366" t="s">
        <v>6566</v>
      </c>
    </row>
    <row r="367" spans="1:7" x14ac:dyDescent="0.25">
      <c r="A367" t="s">
        <v>172</v>
      </c>
      <c r="B367" t="s">
        <v>19</v>
      </c>
      <c r="C367" t="s">
        <v>61</v>
      </c>
      <c r="D367" t="s">
        <v>14</v>
      </c>
      <c r="E367" t="s">
        <v>130</v>
      </c>
      <c r="F367" s="8" t="s">
        <v>6967</v>
      </c>
      <c r="G367" t="s">
        <v>6567</v>
      </c>
    </row>
    <row r="368" spans="1:7" x14ac:dyDescent="0.25">
      <c r="A368" t="s">
        <v>122</v>
      </c>
      <c r="B368" t="s">
        <v>31</v>
      </c>
      <c r="C368" t="s">
        <v>54</v>
      </c>
      <c r="D368" t="s">
        <v>10</v>
      </c>
      <c r="E368" t="s">
        <v>130</v>
      </c>
      <c r="F368" s="8" t="s">
        <v>6968</v>
      </c>
      <c r="G368" t="s">
        <v>6566</v>
      </c>
    </row>
    <row r="369" spans="1:7" x14ac:dyDescent="0.25">
      <c r="A369" t="s">
        <v>299</v>
      </c>
      <c r="B369" t="s">
        <v>42</v>
      </c>
      <c r="C369" t="s">
        <v>152</v>
      </c>
      <c r="D369" t="s">
        <v>35</v>
      </c>
      <c r="E369" t="s">
        <v>229</v>
      </c>
      <c r="F369" s="8" t="s">
        <v>6969</v>
      </c>
      <c r="G369" t="s">
        <v>4330</v>
      </c>
    </row>
    <row r="370" spans="1:7" x14ac:dyDescent="0.25">
      <c r="A370" t="s">
        <v>339</v>
      </c>
      <c r="B370" t="s">
        <v>31</v>
      </c>
      <c r="C370" t="s">
        <v>54</v>
      </c>
      <c r="D370" t="s">
        <v>10</v>
      </c>
      <c r="E370" t="s">
        <v>130</v>
      </c>
      <c r="F370" s="8" t="s">
        <v>6970</v>
      </c>
      <c r="G370" t="s">
        <v>6566</v>
      </c>
    </row>
    <row r="371" spans="1:7" x14ac:dyDescent="0.25">
      <c r="A371" t="s">
        <v>3299</v>
      </c>
      <c r="B371" t="s">
        <v>16</v>
      </c>
      <c r="C371" t="s">
        <v>188</v>
      </c>
      <c r="D371" t="s">
        <v>38</v>
      </c>
      <c r="E371" t="s">
        <v>229</v>
      </c>
      <c r="F371" s="8" t="s">
        <v>6971</v>
      </c>
      <c r="G371" t="s">
        <v>4331</v>
      </c>
    </row>
    <row r="372" spans="1:7" x14ac:dyDescent="0.25">
      <c r="A372" t="s">
        <v>387</v>
      </c>
      <c r="B372" t="s">
        <v>31</v>
      </c>
      <c r="C372" t="s">
        <v>54</v>
      </c>
      <c r="D372" t="s">
        <v>10</v>
      </c>
      <c r="E372" t="s">
        <v>130</v>
      </c>
      <c r="F372" s="8" t="s">
        <v>6972</v>
      </c>
      <c r="G372" t="s">
        <v>6566</v>
      </c>
    </row>
    <row r="373" spans="1:7" x14ac:dyDescent="0.25">
      <c r="A373" t="s">
        <v>197</v>
      </c>
      <c r="B373" t="s">
        <v>21</v>
      </c>
      <c r="C373" t="s">
        <v>54</v>
      </c>
      <c r="D373" t="s">
        <v>10</v>
      </c>
      <c r="E373" t="s">
        <v>130</v>
      </c>
      <c r="F373" s="8" t="s">
        <v>6973</v>
      </c>
      <c r="G373" t="s">
        <v>6567</v>
      </c>
    </row>
    <row r="374" spans="1:7" x14ac:dyDescent="0.25">
      <c r="A374" t="s">
        <v>3780</v>
      </c>
      <c r="B374" t="s">
        <v>36</v>
      </c>
      <c r="C374" t="s">
        <v>73</v>
      </c>
      <c r="D374" t="s">
        <v>23</v>
      </c>
      <c r="E374" t="s">
        <v>107</v>
      </c>
      <c r="F374" s="8" t="s">
        <v>6974</v>
      </c>
      <c r="G374" t="s">
        <v>4329</v>
      </c>
    </row>
    <row r="375" spans="1:7" x14ac:dyDescent="0.25">
      <c r="A375" t="s">
        <v>519</v>
      </c>
      <c r="B375" t="s">
        <v>29</v>
      </c>
      <c r="C375" t="s">
        <v>65</v>
      </c>
      <c r="D375" t="s">
        <v>17</v>
      </c>
      <c r="E375" t="s">
        <v>107</v>
      </c>
      <c r="F375" s="8" t="s">
        <v>6975</v>
      </c>
      <c r="G375" t="s">
        <v>4327</v>
      </c>
    </row>
    <row r="376" spans="1:7" x14ac:dyDescent="0.25">
      <c r="A376" t="s">
        <v>388</v>
      </c>
      <c r="B376" t="s">
        <v>21</v>
      </c>
      <c r="C376" t="s">
        <v>52</v>
      </c>
      <c r="D376" t="s">
        <v>9</v>
      </c>
      <c r="E376" t="s">
        <v>130</v>
      </c>
      <c r="F376" s="8" t="s">
        <v>6976</v>
      </c>
      <c r="G376" t="s">
        <v>6567</v>
      </c>
    </row>
    <row r="377" spans="1:7" x14ac:dyDescent="0.25">
      <c r="A377" t="s">
        <v>81</v>
      </c>
      <c r="B377" t="s">
        <v>20</v>
      </c>
      <c r="C377" t="s">
        <v>58</v>
      </c>
      <c r="D377" t="s">
        <v>13</v>
      </c>
      <c r="E377" t="s">
        <v>130</v>
      </c>
      <c r="F377" s="8" t="s">
        <v>6977</v>
      </c>
      <c r="G377" t="s">
        <v>6566</v>
      </c>
    </row>
    <row r="378" spans="1:7" x14ac:dyDescent="0.25">
      <c r="A378" t="s">
        <v>267</v>
      </c>
      <c r="B378" t="s">
        <v>31</v>
      </c>
      <c r="C378" t="s">
        <v>98</v>
      </c>
      <c r="D378" t="s">
        <v>27</v>
      </c>
      <c r="E378" t="s">
        <v>130</v>
      </c>
      <c r="F378" s="8" t="s">
        <v>6978</v>
      </c>
      <c r="G378" t="s">
        <v>6566</v>
      </c>
    </row>
    <row r="379" spans="1:7" x14ac:dyDescent="0.25">
      <c r="A379" t="s">
        <v>3378</v>
      </c>
      <c r="B379" t="s">
        <v>33</v>
      </c>
      <c r="C379" t="s">
        <v>188</v>
      </c>
      <c r="D379" t="s">
        <v>38</v>
      </c>
      <c r="E379" t="s">
        <v>107</v>
      </c>
      <c r="F379" s="8" t="s">
        <v>6979</v>
      </c>
      <c r="G379" t="s">
        <v>4329</v>
      </c>
    </row>
    <row r="380" spans="1:7" x14ac:dyDescent="0.25">
      <c r="A380" t="s">
        <v>389</v>
      </c>
      <c r="B380" t="s">
        <v>30</v>
      </c>
      <c r="C380" t="s">
        <v>152</v>
      </c>
      <c r="D380" t="s">
        <v>35</v>
      </c>
      <c r="E380" t="s">
        <v>107</v>
      </c>
      <c r="F380" s="8" t="s">
        <v>6980</v>
      </c>
      <c r="G380" t="s">
        <v>4328</v>
      </c>
    </row>
    <row r="381" spans="1:7" x14ac:dyDescent="0.25">
      <c r="A381" t="s">
        <v>231</v>
      </c>
      <c r="B381" t="s">
        <v>31</v>
      </c>
      <c r="C381" t="s">
        <v>49</v>
      </c>
      <c r="D381" t="s">
        <v>8</v>
      </c>
      <c r="E381" t="s">
        <v>130</v>
      </c>
      <c r="F381" s="8" t="s">
        <v>6981</v>
      </c>
      <c r="G381" t="s">
        <v>6565</v>
      </c>
    </row>
    <row r="382" spans="1:7" x14ac:dyDescent="0.25">
      <c r="A382" t="s">
        <v>391</v>
      </c>
      <c r="B382" t="s">
        <v>31</v>
      </c>
      <c r="C382" t="s">
        <v>49</v>
      </c>
      <c r="D382" t="s">
        <v>8</v>
      </c>
      <c r="E382" t="s">
        <v>130</v>
      </c>
      <c r="F382" s="8" t="s">
        <v>6982</v>
      </c>
      <c r="G382" t="s">
        <v>6566</v>
      </c>
    </row>
    <row r="383" spans="1:7" x14ac:dyDescent="0.25">
      <c r="A383" t="s">
        <v>191</v>
      </c>
      <c r="B383" t="s">
        <v>31</v>
      </c>
      <c r="C383" t="s">
        <v>98</v>
      </c>
      <c r="D383" t="s">
        <v>27</v>
      </c>
      <c r="E383" t="s">
        <v>130</v>
      </c>
      <c r="F383" s="8" t="s">
        <v>6983</v>
      </c>
      <c r="G383" t="s">
        <v>6565</v>
      </c>
    </row>
    <row r="384" spans="1:7" x14ac:dyDescent="0.25">
      <c r="A384" t="s">
        <v>354</v>
      </c>
      <c r="B384" t="s">
        <v>31</v>
      </c>
      <c r="C384" t="s">
        <v>49</v>
      </c>
      <c r="D384" t="s">
        <v>8</v>
      </c>
      <c r="E384" t="s">
        <v>130</v>
      </c>
      <c r="F384" s="8" t="s">
        <v>6984</v>
      </c>
      <c r="G384" t="s">
        <v>6566</v>
      </c>
    </row>
    <row r="385" spans="1:7" x14ac:dyDescent="0.25">
      <c r="A385" t="s">
        <v>540</v>
      </c>
      <c r="B385" t="s">
        <v>31</v>
      </c>
      <c r="C385" t="s">
        <v>98</v>
      </c>
      <c r="D385" t="s">
        <v>27</v>
      </c>
      <c r="E385" t="s">
        <v>130</v>
      </c>
      <c r="F385" s="8" t="s">
        <v>6985</v>
      </c>
      <c r="G385" t="s">
        <v>6565</v>
      </c>
    </row>
    <row r="386" spans="1:7" x14ac:dyDescent="0.25">
      <c r="A386" t="s">
        <v>3315</v>
      </c>
      <c r="B386" t="s">
        <v>33</v>
      </c>
      <c r="C386" t="s">
        <v>188</v>
      </c>
      <c r="D386" t="s">
        <v>38</v>
      </c>
      <c r="E386" t="s">
        <v>229</v>
      </c>
      <c r="F386" s="8" t="s">
        <v>6986</v>
      </c>
      <c r="G386" t="s">
        <v>4329</v>
      </c>
    </row>
    <row r="387" spans="1:7" x14ac:dyDescent="0.25">
      <c r="A387" t="s">
        <v>366</v>
      </c>
      <c r="B387" t="s">
        <v>21</v>
      </c>
      <c r="C387" t="s">
        <v>49</v>
      </c>
      <c r="D387" t="s">
        <v>8</v>
      </c>
      <c r="E387" t="s">
        <v>130</v>
      </c>
      <c r="F387" s="8" t="s">
        <v>6987</v>
      </c>
      <c r="G387" t="s">
        <v>6565</v>
      </c>
    </row>
    <row r="388" spans="1:7" x14ac:dyDescent="0.25">
      <c r="A388" t="s">
        <v>399</v>
      </c>
      <c r="B388" t="s">
        <v>25</v>
      </c>
      <c r="C388" t="s">
        <v>61</v>
      </c>
      <c r="D388" t="s">
        <v>14</v>
      </c>
      <c r="E388" t="s">
        <v>130</v>
      </c>
      <c r="F388" s="8" t="s">
        <v>6988</v>
      </c>
      <c r="G388" t="s">
        <v>6566</v>
      </c>
    </row>
    <row r="389" spans="1:7" x14ac:dyDescent="0.25">
      <c r="A389" t="s">
        <v>400</v>
      </c>
      <c r="B389" t="s">
        <v>31</v>
      </c>
      <c r="C389" t="s">
        <v>49</v>
      </c>
      <c r="D389" t="s">
        <v>8</v>
      </c>
      <c r="E389" t="s">
        <v>130</v>
      </c>
      <c r="F389" s="8" t="s">
        <v>6989</v>
      </c>
      <c r="G389" t="s">
        <v>6567</v>
      </c>
    </row>
    <row r="390" spans="1:7" x14ac:dyDescent="0.25">
      <c r="A390" t="s">
        <v>291</v>
      </c>
      <c r="B390" t="s">
        <v>21</v>
      </c>
      <c r="C390" t="s">
        <v>61</v>
      </c>
      <c r="D390" t="s">
        <v>14</v>
      </c>
      <c r="E390" t="s">
        <v>130</v>
      </c>
      <c r="F390" s="8" t="s">
        <v>6990</v>
      </c>
      <c r="G390" t="s">
        <v>6566</v>
      </c>
    </row>
    <row r="391" spans="1:7" x14ac:dyDescent="0.25">
      <c r="A391" t="s">
        <v>358</v>
      </c>
      <c r="B391" t="s">
        <v>31</v>
      </c>
      <c r="C391" t="s">
        <v>61</v>
      </c>
      <c r="D391" t="s">
        <v>14</v>
      </c>
      <c r="E391" t="s">
        <v>63</v>
      </c>
      <c r="F391" s="8" t="s">
        <v>6991</v>
      </c>
      <c r="G391" t="s">
        <v>6565</v>
      </c>
    </row>
    <row r="392" spans="1:7" x14ac:dyDescent="0.25">
      <c r="A392" t="s">
        <v>568</v>
      </c>
      <c r="B392" t="s">
        <v>21</v>
      </c>
      <c r="C392" t="s">
        <v>72</v>
      </c>
      <c r="D392" t="s">
        <v>22</v>
      </c>
      <c r="E392" t="s">
        <v>130</v>
      </c>
      <c r="F392" s="8" t="s">
        <v>6992</v>
      </c>
      <c r="G392" t="s">
        <v>6565</v>
      </c>
    </row>
    <row r="393" spans="1:7" x14ac:dyDescent="0.25">
      <c r="A393" t="s">
        <v>202</v>
      </c>
      <c r="B393" t="s">
        <v>21</v>
      </c>
      <c r="C393" t="s">
        <v>54</v>
      </c>
      <c r="D393" t="s">
        <v>10</v>
      </c>
      <c r="E393" t="s">
        <v>130</v>
      </c>
      <c r="F393" s="8" t="s">
        <v>6993</v>
      </c>
      <c r="G393" t="s">
        <v>6566</v>
      </c>
    </row>
    <row r="394" spans="1:7" x14ac:dyDescent="0.25">
      <c r="A394" t="s">
        <v>313</v>
      </c>
      <c r="B394" t="s">
        <v>31</v>
      </c>
      <c r="C394" t="s">
        <v>61</v>
      </c>
      <c r="D394" t="s">
        <v>14</v>
      </c>
      <c r="E394" t="s">
        <v>130</v>
      </c>
      <c r="F394" s="8" t="s">
        <v>6994</v>
      </c>
      <c r="G394" t="s">
        <v>6566</v>
      </c>
    </row>
    <row r="395" spans="1:7" x14ac:dyDescent="0.25">
      <c r="A395" t="s">
        <v>3214</v>
      </c>
      <c r="B395" t="s">
        <v>30</v>
      </c>
      <c r="C395" t="s">
        <v>73</v>
      </c>
      <c r="D395" t="s">
        <v>23</v>
      </c>
      <c r="E395" t="s">
        <v>107</v>
      </c>
      <c r="F395" s="8" t="s">
        <v>6995</v>
      </c>
      <c r="G395" t="s">
        <v>4329</v>
      </c>
    </row>
    <row r="396" spans="1:7" x14ac:dyDescent="0.25">
      <c r="A396" t="s">
        <v>728</v>
      </c>
      <c r="B396" t="s">
        <v>28</v>
      </c>
      <c r="C396" t="s">
        <v>61</v>
      </c>
      <c r="D396" t="s">
        <v>14</v>
      </c>
      <c r="E396" t="s">
        <v>130</v>
      </c>
      <c r="F396" s="8" t="s">
        <v>6996</v>
      </c>
      <c r="G396" t="s">
        <v>6567</v>
      </c>
    </row>
    <row r="397" spans="1:7" x14ac:dyDescent="0.25">
      <c r="A397" t="s">
        <v>193</v>
      </c>
      <c r="B397" t="s">
        <v>31</v>
      </c>
      <c r="C397" t="s">
        <v>61</v>
      </c>
      <c r="D397" t="s">
        <v>14</v>
      </c>
      <c r="E397" t="s">
        <v>63</v>
      </c>
      <c r="F397" s="8" t="s">
        <v>6997</v>
      </c>
      <c r="G397" t="s">
        <v>6566</v>
      </c>
    </row>
    <row r="398" spans="1:7" x14ac:dyDescent="0.25">
      <c r="A398" t="s">
        <v>232</v>
      </c>
      <c r="B398" t="s">
        <v>31</v>
      </c>
      <c r="C398" t="s">
        <v>72</v>
      </c>
      <c r="D398" t="s">
        <v>22</v>
      </c>
      <c r="E398" t="s">
        <v>63</v>
      </c>
      <c r="F398" s="8" t="s">
        <v>6998</v>
      </c>
      <c r="G398" t="s">
        <v>6566</v>
      </c>
    </row>
    <row r="399" spans="1:7" x14ac:dyDescent="0.25">
      <c r="A399" t="s">
        <v>346</v>
      </c>
      <c r="B399" t="s">
        <v>11</v>
      </c>
      <c r="C399" t="s">
        <v>54</v>
      </c>
      <c r="D399" t="s">
        <v>10</v>
      </c>
      <c r="E399" t="s">
        <v>130</v>
      </c>
      <c r="F399" s="8" t="s">
        <v>6999</v>
      </c>
      <c r="G399" t="s">
        <v>6567</v>
      </c>
    </row>
    <row r="400" spans="1:7" x14ac:dyDescent="0.25">
      <c r="A400" t="s">
        <v>3250</v>
      </c>
      <c r="B400" t="s">
        <v>42</v>
      </c>
      <c r="C400" t="s">
        <v>188</v>
      </c>
      <c r="D400" t="s">
        <v>38</v>
      </c>
      <c r="E400" t="s">
        <v>107</v>
      </c>
      <c r="F400" s="8" t="s">
        <v>7000</v>
      </c>
      <c r="G400" t="s">
        <v>4328</v>
      </c>
    </row>
    <row r="401" spans="1:7" x14ac:dyDescent="0.25">
      <c r="A401" t="s">
        <v>333</v>
      </c>
      <c r="B401" t="s">
        <v>31</v>
      </c>
      <c r="C401" t="s">
        <v>54</v>
      </c>
      <c r="D401" t="s">
        <v>10</v>
      </c>
      <c r="E401" t="s">
        <v>130</v>
      </c>
      <c r="F401" s="8" t="s">
        <v>7001</v>
      </c>
      <c r="G401" t="s">
        <v>6565</v>
      </c>
    </row>
    <row r="402" spans="1:7" x14ac:dyDescent="0.25">
      <c r="A402" t="s">
        <v>406</v>
      </c>
      <c r="B402" t="s">
        <v>21</v>
      </c>
      <c r="C402" t="s">
        <v>54</v>
      </c>
      <c r="D402" t="s">
        <v>10</v>
      </c>
      <c r="E402" t="s">
        <v>50</v>
      </c>
      <c r="F402" s="8" t="s">
        <v>7002</v>
      </c>
      <c r="G402" t="s">
        <v>4328</v>
      </c>
    </row>
    <row r="403" spans="1:7" x14ac:dyDescent="0.25">
      <c r="A403" t="s">
        <v>416</v>
      </c>
      <c r="B403" t="s">
        <v>31</v>
      </c>
      <c r="C403" t="s">
        <v>98</v>
      </c>
      <c r="D403" t="s">
        <v>27</v>
      </c>
      <c r="E403" t="s">
        <v>130</v>
      </c>
      <c r="F403" s="8" t="s">
        <v>7003</v>
      </c>
      <c r="G403" t="s">
        <v>6565</v>
      </c>
    </row>
    <row r="404" spans="1:7" x14ac:dyDescent="0.25">
      <c r="A404" t="s">
        <v>82</v>
      </c>
      <c r="B404" t="s">
        <v>31</v>
      </c>
      <c r="C404" t="s">
        <v>49</v>
      </c>
      <c r="D404" t="s">
        <v>8</v>
      </c>
      <c r="E404" t="s">
        <v>130</v>
      </c>
      <c r="F404" s="8" t="s">
        <v>7004</v>
      </c>
      <c r="G404" t="s">
        <v>6566</v>
      </c>
    </row>
    <row r="405" spans="1:7" x14ac:dyDescent="0.25">
      <c r="A405" t="s">
        <v>186</v>
      </c>
      <c r="B405" t="s">
        <v>31</v>
      </c>
      <c r="C405" t="s">
        <v>98</v>
      </c>
      <c r="D405" t="s">
        <v>27</v>
      </c>
      <c r="E405" t="s">
        <v>130</v>
      </c>
      <c r="F405" s="8" t="s">
        <v>7005</v>
      </c>
      <c r="G405" t="s">
        <v>6566</v>
      </c>
    </row>
    <row r="406" spans="1:7" x14ac:dyDescent="0.25">
      <c r="A406" t="s">
        <v>185</v>
      </c>
      <c r="B406" t="s">
        <v>31</v>
      </c>
      <c r="C406" t="s">
        <v>49</v>
      </c>
      <c r="D406" t="s">
        <v>8</v>
      </c>
      <c r="E406" t="s">
        <v>107</v>
      </c>
      <c r="F406" s="8" t="s">
        <v>7006</v>
      </c>
      <c r="G406" t="s">
        <v>4328</v>
      </c>
    </row>
    <row r="407" spans="1:7" x14ac:dyDescent="0.25">
      <c r="A407" t="s">
        <v>131</v>
      </c>
      <c r="B407" t="s">
        <v>21</v>
      </c>
      <c r="C407" t="s">
        <v>72</v>
      </c>
      <c r="D407" t="s">
        <v>22</v>
      </c>
      <c r="E407" t="s">
        <v>63</v>
      </c>
      <c r="F407" s="8" t="s">
        <v>7007</v>
      </c>
      <c r="G407" t="s">
        <v>6566</v>
      </c>
    </row>
    <row r="408" spans="1:7" x14ac:dyDescent="0.25">
      <c r="A408" t="s">
        <v>3335</v>
      </c>
      <c r="B408" t="s">
        <v>30</v>
      </c>
      <c r="C408" t="s">
        <v>188</v>
      </c>
      <c r="D408" t="s">
        <v>38</v>
      </c>
      <c r="E408" t="s">
        <v>229</v>
      </c>
      <c r="F408" s="8" t="s">
        <v>7008</v>
      </c>
      <c r="G408" t="s">
        <v>4329</v>
      </c>
    </row>
    <row r="409" spans="1:7" x14ac:dyDescent="0.25">
      <c r="A409" t="s">
        <v>408</v>
      </c>
      <c r="B409" t="s">
        <v>21</v>
      </c>
      <c r="C409" t="s">
        <v>98</v>
      </c>
      <c r="D409" t="s">
        <v>27</v>
      </c>
      <c r="E409" t="s">
        <v>107</v>
      </c>
      <c r="F409" s="8" t="s">
        <v>7009</v>
      </c>
      <c r="G409" t="s">
        <v>4330</v>
      </c>
    </row>
    <row r="410" spans="1:7" x14ac:dyDescent="0.25">
      <c r="A410" t="s">
        <v>409</v>
      </c>
      <c r="B410" t="s">
        <v>12</v>
      </c>
      <c r="C410" t="s">
        <v>61</v>
      </c>
      <c r="D410" t="s">
        <v>14</v>
      </c>
      <c r="E410" t="s">
        <v>229</v>
      </c>
      <c r="F410" s="8" t="s">
        <v>7010</v>
      </c>
      <c r="G410" t="s">
        <v>4328</v>
      </c>
    </row>
    <row r="411" spans="1:7" x14ac:dyDescent="0.25">
      <c r="A411" t="s">
        <v>357</v>
      </c>
      <c r="B411" t="s">
        <v>32</v>
      </c>
      <c r="C411" t="s">
        <v>61</v>
      </c>
      <c r="D411" t="s">
        <v>14</v>
      </c>
      <c r="E411" t="s">
        <v>130</v>
      </c>
      <c r="F411" s="8" t="s">
        <v>7011</v>
      </c>
      <c r="G411" t="s">
        <v>6566</v>
      </c>
    </row>
    <row r="412" spans="1:7" x14ac:dyDescent="0.25">
      <c r="A412" t="s">
        <v>3337</v>
      </c>
      <c r="B412" t="s">
        <v>33</v>
      </c>
      <c r="C412" t="s">
        <v>188</v>
      </c>
      <c r="D412" t="s">
        <v>38</v>
      </c>
      <c r="E412" t="s">
        <v>229</v>
      </c>
      <c r="F412" s="8" t="s">
        <v>7012</v>
      </c>
      <c r="G412" t="s">
        <v>4329</v>
      </c>
    </row>
    <row r="413" spans="1:7" x14ac:dyDescent="0.25">
      <c r="A413" t="s">
        <v>3470</v>
      </c>
      <c r="B413" t="s">
        <v>31</v>
      </c>
      <c r="C413" t="s">
        <v>73</v>
      </c>
      <c r="D413" t="s">
        <v>23</v>
      </c>
      <c r="E413" t="s">
        <v>107</v>
      </c>
      <c r="F413" s="8" t="s">
        <v>7013</v>
      </c>
      <c r="G413" t="s">
        <v>4330</v>
      </c>
    </row>
    <row r="414" spans="1:7" x14ac:dyDescent="0.25">
      <c r="A414" t="s">
        <v>155</v>
      </c>
      <c r="B414" t="s">
        <v>19</v>
      </c>
      <c r="C414" t="s">
        <v>49</v>
      </c>
      <c r="D414" t="s">
        <v>8</v>
      </c>
      <c r="E414" t="s">
        <v>50</v>
      </c>
      <c r="F414" s="8" t="s">
        <v>7014</v>
      </c>
      <c r="G414" t="s">
        <v>4253</v>
      </c>
    </row>
    <row r="415" spans="1:7" x14ac:dyDescent="0.25">
      <c r="A415" t="s">
        <v>3454</v>
      </c>
      <c r="B415" t="s">
        <v>42</v>
      </c>
      <c r="C415" t="s">
        <v>188</v>
      </c>
      <c r="D415" t="s">
        <v>38</v>
      </c>
      <c r="E415" t="s">
        <v>229</v>
      </c>
      <c r="F415" s="8" t="s">
        <v>6583</v>
      </c>
      <c r="G415" t="s">
        <v>4327</v>
      </c>
    </row>
    <row r="416" spans="1:7" x14ac:dyDescent="0.25">
      <c r="A416" t="s">
        <v>413</v>
      </c>
      <c r="B416" t="s">
        <v>42</v>
      </c>
      <c r="C416" t="s">
        <v>152</v>
      </c>
      <c r="D416" t="s">
        <v>35</v>
      </c>
      <c r="E416" t="s">
        <v>107</v>
      </c>
      <c r="F416" s="8" t="s">
        <v>7015</v>
      </c>
      <c r="G416" t="s">
        <v>4330</v>
      </c>
    </row>
    <row r="417" spans="1:7" x14ac:dyDescent="0.25">
      <c r="A417" t="s">
        <v>196</v>
      </c>
      <c r="B417" t="s">
        <v>15</v>
      </c>
      <c r="C417" t="s">
        <v>58</v>
      </c>
      <c r="D417" t="s">
        <v>13</v>
      </c>
      <c r="E417" t="s">
        <v>63</v>
      </c>
      <c r="F417" s="8" t="s">
        <v>7016</v>
      </c>
      <c r="G417" t="s">
        <v>4327</v>
      </c>
    </row>
    <row r="418" spans="1:7" x14ac:dyDescent="0.25">
      <c r="A418" t="s">
        <v>156</v>
      </c>
      <c r="B418" t="s">
        <v>21</v>
      </c>
      <c r="C418" t="s">
        <v>72</v>
      </c>
      <c r="D418" t="s">
        <v>22</v>
      </c>
      <c r="E418" t="s">
        <v>63</v>
      </c>
      <c r="F418" s="8" t="s">
        <v>7017</v>
      </c>
      <c r="G418" t="s">
        <v>4330</v>
      </c>
    </row>
    <row r="419" spans="1:7" x14ac:dyDescent="0.25">
      <c r="A419" t="s">
        <v>190</v>
      </c>
      <c r="B419" t="s">
        <v>21</v>
      </c>
      <c r="C419" t="s">
        <v>98</v>
      </c>
      <c r="D419" t="s">
        <v>27</v>
      </c>
      <c r="E419" t="s">
        <v>63</v>
      </c>
      <c r="F419" s="8" t="s">
        <v>7018</v>
      </c>
      <c r="G419" t="s">
        <v>4330</v>
      </c>
    </row>
    <row r="420" spans="1:7" x14ac:dyDescent="0.25">
      <c r="A420" t="s">
        <v>189</v>
      </c>
      <c r="B420" t="s">
        <v>31</v>
      </c>
      <c r="C420" t="s">
        <v>54</v>
      </c>
      <c r="D420" t="s">
        <v>10</v>
      </c>
      <c r="E420" t="s">
        <v>63</v>
      </c>
      <c r="F420" s="8" t="s">
        <v>6608</v>
      </c>
      <c r="G420" t="s">
        <v>6565</v>
      </c>
    </row>
    <row r="421" spans="1:7" x14ac:dyDescent="0.25">
      <c r="A421" t="s">
        <v>354</v>
      </c>
      <c r="B421" t="s">
        <v>31</v>
      </c>
      <c r="C421" t="s">
        <v>49</v>
      </c>
      <c r="D421" t="s">
        <v>8</v>
      </c>
      <c r="E421" t="s">
        <v>130</v>
      </c>
      <c r="F421" s="8" t="s">
        <v>7019</v>
      </c>
      <c r="G421" t="s">
        <v>6565</v>
      </c>
    </row>
    <row r="422" spans="1:7" x14ac:dyDescent="0.25">
      <c r="A422" t="s">
        <v>503</v>
      </c>
      <c r="B422" t="s">
        <v>32</v>
      </c>
      <c r="C422" t="s">
        <v>61</v>
      </c>
      <c r="D422" t="s">
        <v>14</v>
      </c>
      <c r="E422" t="s">
        <v>107</v>
      </c>
      <c r="F422" s="8" t="s">
        <v>7020</v>
      </c>
      <c r="G422" t="s">
        <v>4330</v>
      </c>
    </row>
    <row r="423" spans="1:7" x14ac:dyDescent="0.25">
      <c r="A423" t="s">
        <v>3236</v>
      </c>
      <c r="B423" t="s">
        <v>42</v>
      </c>
      <c r="C423" t="s">
        <v>73</v>
      </c>
      <c r="D423" t="s">
        <v>23</v>
      </c>
      <c r="E423" t="s">
        <v>229</v>
      </c>
      <c r="F423" s="8" t="s">
        <v>7021</v>
      </c>
      <c r="G423" t="s">
        <v>4327</v>
      </c>
    </row>
    <row r="424" spans="1:7" x14ac:dyDescent="0.25">
      <c r="A424" t="s">
        <v>105</v>
      </c>
      <c r="B424" t="s">
        <v>31</v>
      </c>
      <c r="C424" t="s">
        <v>98</v>
      </c>
      <c r="D424" t="s">
        <v>27</v>
      </c>
      <c r="E424" t="s">
        <v>63</v>
      </c>
      <c r="F424" s="8" t="s">
        <v>7022</v>
      </c>
      <c r="G424" t="s">
        <v>6566</v>
      </c>
    </row>
    <row r="425" spans="1:7" x14ac:dyDescent="0.25">
      <c r="A425" t="s">
        <v>3305</v>
      </c>
      <c r="B425" t="s">
        <v>30</v>
      </c>
      <c r="C425" t="s">
        <v>188</v>
      </c>
      <c r="D425" t="s">
        <v>38</v>
      </c>
      <c r="E425" t="s">
        <v>229</v>
      </c>
      <c r="F425" s="8" t="s">
        <v>7023</v>
      </c>
      <c r="G425" t="s">
        <v>4329</v>
      </c>
    </row>
    <row r="426" spans="1:7" x14ac:dyDescent="0.25">
      <c r="A426" t="s">
        <v>172</v>
      </c>
      <c r="B426" t="s">
        <v>31</v>
      </c>
      <c r="C426" t="s">
        <v>61</v>
      </c>
      <c r="D426" t="s">
        <v>14</v>
      </c>
      <c r="E426" t="s">
        <v>63</v>
      </c>
      <c r="F426" s="8" t="s">
        <v>7024</v>
      </c>
      <c r="G426" t="s">
        <v>6565</v>
      </c>
    </row>
    <row r="427" spans="1:7" x14ac:dyDescent="0.25">
      <c r="A427" t="s">
        <v>3480</v>
      </c>
      <c r="B427" t="s">
        <v>42</v>
      </c>
      <c r="C427" t="s">
        <v>73</v>
      </c>
      <c r="D427" t="s">
        <v>23</v>
      </c>
      <c r="E427" t="s">
        <v>229</v>
      </c>
      <c r="F427" s="8" t="s">
        <v>7025</v>
      </c>
      <c r="G427" t="s">
        <v>4327</v>
      </c>
    </row>
    <row r="428" spans="1:7" x14ac:dyDescent="0.25">
      <c r="A428" t="s">
        <v>415</v>
      </c>
      <c r="B428" t="s">
        <v>31</v>
      </c>
      <c r="C428" t="s">
        <v>98</v>
      </c>
      <c r="D428" t="s">
        <v>27</v>
      </c>
      <c r="E428" t="s">
        <v>107</v>
      </c>
      <c r="F428" s="8" t="s">
        <v>7026</v>
      </c>
      <c r="G428" t="s">
        <v>4328</v>
      </c>
    </row>
    <row r="429" spans="1:7" x14ac:dyDescent="0.25">
      <c r="A429" t="s">
        <v>173</v>
      </c>
      <c r="B429" t="s">
        <v>26</v>
      </c>
      <c r="C429" t="s">
        <v>72</v>
      </c>
      <c r="D429" t="s">
        <v>22</v>
      </c>
      <c r="E429" t="s">
        <v>63</v>
      </c>
      <c r="F429" s="8" t="s">
        <v>6589</v>
      </c>
      <c r="G429" t="s">
        <v>4328</v>
      </c>
    </row>
    <row r="430" spans="1:7" x14ac:dyDescent="0.25">
      <c r="A430" t="s">
        <v>303</v>
      </c>
      <c r="B430" t="s">
        <v>21</v>
      </c>
      <c r="C430" t="s">
        <v>54</v>
      </c>
      <c r="D430" t="s">
        <v>10</v>
      </c>
      <c r="E430" t="s">
        <v>130</v>
      </c>
      <c r="F430" s="8" t="s">
        <v>7027</v>
      </c>
      <c r="G430" t="s">
        <v>6566</v>
      </c>
    </row>
    <row r="431" spans="1:7" x14ac:dyDescent="0.25">
      <c r="A431" t="s">
        <v>3206</v>
      </c>
      <c r="B431" t="s">
        <v>36</v>
      </c>
      <c r="C431" t="s">
        <v>73</v>
      </c>
      <c r="D431" t="s">
        <v>23</v>
      </c>
      <c r="E431" t="s">
        <v>229</v>
      </c>
      <c r="F431" s="8" t="s">
        <v>7028</v>
      </c>
      <c r="G431" t="s">
        <v>4331</v>
      </c>
    </row>
    <row r="432" spans="1:7" x14ac:dyDescent="0.25">
      <c r="A432" t="s">
        <v>532</v>
      </c>
      <c r="B432" t="s">
        <v>19</v>
      </c>
      <c r="C432" t="s">
        <v>54</v>
      </c>
      <c r="D432" t="s">
        <v>10</v>
      </c>
      <c r="E432" t="s">
        <v>63</v>
      </c>
      <c r="F432" s="8" t="s">
        <v>7029</v>
      </c>
      <c r="G432" t="s">
        <v>4328</v>
      </c>
    </row>
    <row r="433" spans="1:7" x14ac:dyDescent="0.25">
      <c r="A433" t="s">
        <v>3402</v>
      </c>
      <c r="B433" t="s">
        <v>16</v>
      </c>
      <c r="C433" t="s">
        <v>188</v>
      </c>
      <c r="D433" t="s">
        <v>38</v>
      </c>
      <c r="E433" t="s">
        <v>229</v>
      </c>
      <c r="F433" s="8" t="s">
        <v>7030</v>
      </c>
      <c r="G433" t="s">
        <v>4331</v>
      </c>
    </row>
    <row r="434" spans="1:7" x14ac:dyDescent="0.25">
      <c r="A434" t="s">
        <v>3276</v>
      </c>
      <c r="B434" t="s">
        <v>42</v>
      </c>
      <c r="C434" t="s">
        <v>73</v>
      </c>
      <c r="D434" t="s">
        <v>23</v>
      </c>
      <c r="E434" t="s">
        <v>229</v>
      </c>
      <c r="F434" s="8" t="s">
        <v>7031</v>
      </c>
      <c r="G434" t="s">
        <v>4328</v>
      </c>
    </row>
    <row r="435" spans="1:7" x14ac:dyDescent="0.25">
      <c r="A435" t="s">
        <v>48</v>
      </c>
      <c r="B435" t="s">
        <v>21</v>
      </c>
      <c r="C435" t="s">
        <v>49</v>
      </c>
      <c r="D435" t="s">
        <v>8</v>
      </c>
      <c r="E435" t="s">
        <v>50</v>
      </c>
      <c r="F435" s="8" t="s">
        <v>7032</v>
      </c>
      <c r="G435" t="s">
        <v>4327</v>
      </c>
    </row>
    <row r="436" spans="1:7" x14ac:dyDescent="0.25">
      <c r="A436" t="s">
        <v>162</v>
      </c>
      <c r="B436" t="s">
        <v>28</v>
      </c>
      <c r="C436" t="s">
        <v>58</v>
      </c>
      <c r="D436" t="s">
        <v>13</v>
      </c>
      <c r="E436" t="s">
        <v>63</v>
      </c>
      <c r="F436" s="8" t="s">
        <v>7033</v>
      </c>
      <c r="G436" t="s">
        <v>4328</v>
      </c>
    </row>
    <row r="437" spans="1:7" x14ac:dyDescent="0.25">
      <c r="A437" t="s">
        <v>253</v>
      </c>
      <c r="B437" t="s">
        <v>21</v>
      </c>
      <c r="C437" t="s">
        <v>49</v>
      </c>
      <c r="D437" t="s">
        <v>8</v>
      </c>
      <c r="E437" t="s">
        <v>63</v>
      </c>
      <c r="F437" s="8" t="s">
        <v>7034</v>
      </c>
      <c r="G437" t="s">
        <v>6568</v>
      </c>
    </row>
    <row r="438" spans="1:7" x14ac:dyDescent="0.25">
      <c r="A438" t="s">
        <v>411</v>
      </c>
      <c r="B438" t="s">
        <v>31</v>
      </c>
      <c r="C438" t="s">
        <v>49</v>
      </c>
      <c r="D438" t="s">
        <v>8</v>
      </c>
      <c r="E438" t="s">
        <v>130</v>
      </c>
      <c r="F438" s="8" t="s">
        <v>7035</v>
      </c>
      <c r="G438" t="s">
        <v>6566</v>
      </c>
    </row>
    <row r="439" spans="1:7" x14ac:dyDescent="0.25">
      <c r="A439" t="s">
        <v>186</v>
      </c>
      <c r="B439" t="s">
        <v>26</v>
      </c>
      <c r="C439" t="s">
        <v>98</v>
      </c>
      <c r="D439" t="s">
        <v>27</v>
      </c>
      <c r="E439" t="s">
        <v>130</v>
      </c>
      <c r="F439" s="8" t="s">
        <v>7036</v>
      </c>
      <c r="G439" t="s">
        <v>6566</v>
      </c>
    </row>
    <row r="440" spans="1:7" x14ac:dyDescent="0.25">
      <c r="A440" t="s">
        <v>505</v>
      </c>
      <c r="B440" t="s">
        <v>28</v>
      </c>
      <c r="C440" t="s">
        <v>61</v>
      </c>
      <c r="D440" t="s">
        <v>14</v>
      </c>
      <c r="E440" t="s">
        <v>107</v>
      </c>
      <c r="F440" s="8" t="s">
        <v>7037</v>
      </c>
      <c r="G440" t="s">
        <v>4329</v>
      </c>
    </row>
    <row r="441" spans="1:7" x14ac:dyDescent="0.25">
      <c r="A441" t="s">
        <v>3670</v>
      </c>
      <c r="B441" t="s">
        <v>16</v>
      </c>
      <c r="C441" t="s">
        <v>188</v>
      </c>
      <c r="D441" t="s">
        <v>38</v>
      </c>
      <c r="E441" t="s">
        <v>107</v>
      </c>
      <c r="F441" s="8" t="s">
        <v>7038</v>
      </c>
      <c r="G441" t="s">
        <v>4327</v>
      </c>
    </row>
    <row r="442" spans="1:7" x14ac:dyDescent="0.25">
      <c r="A442" t="s">
        <v>514</v>
      </c>
      <c r="B442" t="s">
        <v>31</v>
      </c>
      <c r="C442" t="s">
        <v>72</v>
      </c>
      <c r="D442" t="s">
        <v>22</v>
      </c>
      <c r="E442" t="s">
        <v>130</v>
      </c>
      <c r="F442" s="8" t="s">
        <v>7039</v>
      </c>
      <c r="G442" t="s">
        <v>6566</v>
      </c>
    </row>
    <row r="443" spans="1:7" x14ac:dyDescent="0.25">
      <c r="A443" t="s">
        <v>3508</v>
      </c>
      <c r="B443" t="s">
        <v>42</v>
      </c>
      <c r="C443" t="s">
        <v>73</v>
      </c>
      <c r="D443" t="s">
        <v>23</v>
      </c>
      <c r="E443" t="s">
        <v>107</v>
      </c>
      <c r="F443" s="8" t="s">
        <v>7040</v>
      </c>
      <c r="G443" t="s">
        <v>4328</v>
      </c>
    </row>
    <row r="444" spans="1:7" x14ac:dyDescent="0.25">
      <c r="A444" t="s">
        <v>421</v>
      </c>
      <c r="B444" t="s">
        <v>42</v>
      </c>
      <c r="C444" t="s">
        <v>65</v>
      </c>
      <c r="D444" t="s">
        <v>17</v>
      </c>
      <c r="E444" t="s">
        <v>107</v>
      </c>
      <c r="F444" s="8" t="s">
        <v>7041</v>
      </c>
      <c r="G444" t="s">
        <v>6568</v>
      </c>
    </row>
    <row r="445" spans="1:7" x14ac:dyDescent="0.25">
      <c r="A445" t="s">
        <v>176</v>
      </c>
      <c r="B445" t="s">
        <v>30</v>
      </c>
      <c r="C445" t="s">
        <v>65</v>
      </c>
      <c r="D445" t="s">
        <v>17</v>
      </c>
      <c r="E445" t="s">
        <v>107</v>
      </c>
      <c r="F445" s="8" t="s">
        <v>7042</v>
      </c>
      <c r="G445" t="s">
        <v>4327</v>
      </c>
    </row>
    <row r="446" spans="1:7" x14ac:dyDescent="0.25">
      <c r="A446" t="s">
        <v>346</v>
      </c>
      <c r="B446" t="s">
        <v>21</v>
      </c>
      <c r="C446" t="s">
        <v>54</v>
      </c>
      <c r="D446" t="s">
        <v>10</v>
      </c>
      <c r="E446" t="s">
        <v>130</v>
      </c>
      <c r="F446" s="8" t="s">
        <v>7043</v>
      </c>
      <c r="G446" t="s">
        <v>6566</v>
      </c>
    </row>
    <row r="447" spans="1:7" x14ac:dyDescent="0.25">
      <c r="A447" t="s">
        <v>345</v>
      </c>
      <c r="B447" t="s">
        <v>31</v>
      </c>
      <c r="C447" t="s">
        <v>98</v>
      </c>
      <c r="D447" t="s">
        <v>27</v>
      </c>
      <c r="E447" t="s">
        <v>130</v>
      </c>
      <c r="F447" s="8" t="s">
        <v>7044</v>
      </c>
      <c r="G447" t="s">
        <v>6566</v>
      </c>
    </row>
    <row r="448" spans="1:7" x14ac:dyDescent="0.25">
      <c r="A448" t="s">
        <v>3482</v>
      </c>
      <c r="B448" t="s">
        <v>42</v>
      </c>
      <c r="C448" t="s">
        <v>188</v>
      </c>
      <c r="D448" t="s">
        <v>38</v>
      </c>
      <c r="E448" t="s">
        <v>107</v>
      </c>
      <c r="F448" s="8" t="s">
        <v>6895</v>
      </c>
      <c r="G448" t="s">
        <v>4330</v>
      </c>
    </row>
    <row r="449" spans="1:7" x14ac:dyDescent="0.25">
      <c r="A449" t="s">
        <v>425</v>
      </c>
      <c r="B449" t="s">
        <v>31</v>
      </c>
      <c r="C449" t="s">
        <v>49</v>
      </c>
      <c r="D449" t="s">
        <v>8</v>
      </c>
      <c r="E449" t="s">
        <v>107</v>
      </c>
      <c r="F449" s="8" t="s">
        <v>7045</v>
      </c>
      <c r="G449" t="s">
        <v>6568</v>
      </c>
    </row>
    <row r="450" spans="1:7" x14ac:dyDescent="0.25">
      <c r="A450" t="s">
        <v>457</v>
      </c>
      <c r="B450" t="s">
        <v>32</v>
      </c>
      <c r="C450" t="s">
        <v>61</v>
      </c>
      <c r="D450" t="s">
        <v>14</v>
      </c>
      <c r="E450" t="s">
        <v>130</v>
      </c>
      <c r="F450" s="8" t="s">
        <v>7046</v>
      </c>
      <c r="G450" t="s">
        <v>6566</v>
      </c>
    </row>
    <row r="451" spans="1:7" x14ac:dyDescent="0.25">
      <c r="A451" t="s">
        <v>374</v>
      </c>
      <c r="B451" t="s">
        <v>21</v>
      </c>
      <c r="C451" t="s">
        <v>54</v>
      </c>
      <c r="D451" t="s">
        <v>10</v>
      </c>
      <c r="E451" t="s">
        <v>130</v>
      </c>
      <c r="F451" s="8" t="s">
        <v>7047</v>
      </c>
      <c r="G451" t="s">
        <v>6567</v>
      </c>
    </row>
    <row r="452" spans="1:7" x14ac:dyDescent="0.25">
      <c r="A452" t="s">
        <v>241</v>
      </c>
      <c r="B452" t="s">
        <v>31</v>
      </c>
      <c r="C452" t="s">
        <v>61</v>
      </c>
      <c r="D452" t="s">
        <v>14</v>
      </c>
      <c r="E452" t="s">
        <v>130</v>
      </c>
      <c r="F452" s="8" t="s">
        <v>7048</v>
      </c>
      <c r="G452" t="s">
        <v>6567</v>
      </c>
    </row>
    <row r="453" spans="1:7" x14ac:dyDescent="0.25">
      <c r="A453" t="s">
        <v>475</v>
      </c>
      <c r="B453" t="s">
        <v>31</v>
      </c>
      <c r="C453" t="s">
        <v>98</v>
      </c>
      <c r="D453" t="s">
        <v>27</v>
      </c>
      <c r="E453" t="s">
        <v>107</v>
      </c>
      <c r="F453" s="8" t="s">
        <v>7049</v>
      </c>
      <c r="G453" t="s">
        <v>4330</v>
      </c>
    </row>
    <row r="454" spans="1:7" x14ac:dyDescent="0.25">
      <c r="A454" t="s">
        <v>3411</v>
      </c>
      <c r="B454" t="s">
        <v>42</v>
      </c>
      <c r="C454" t="s">
        <v>73</v>
      </c>
      <c r="D454" t="s">
        <v>23</v>
      </c>
      <c r="E454" t="s">
        <v>107</v>
      </c>
      <c r="F454" s="8" t="s">
        <v>7050</v>
      </c>
      <c r="G454" t="s">
        <v>4330</v>
      </c>
    </row>
    <row r="455" spans="1:7" x14ac:dyDescent="0.25">
      <c r="A455" t="s">
        <v>3413</v>
      </c>
      <c r="B455" t="s">
        <v>33</v>
      </c>
      <c r="C455" t="s">
        <v>188</v>
      </c>
      <c r="D455" t="s">
        <v>38</v>
      </c>
      <c r="E455" t="s">
        <v>107</v>
      </c>
      <c r="F455" s="8" t="s">
        <v>7051</v>
      </c>
      <c r="G455" t="s">
        <v>4327</v>
      </c>
    </row>
    <row r="456" spans="1:7" x14ac:dyDescent="0.25">
      <c r="A456" t="s">
        <v>409</v>
      </c>
      <c r="B456" t="s">
        <v>20</v>
      </c>
      <c r="C456" t="s">
        <v>61</v>
      </c>
      <c r="D456" t="s">
        <v>14</v>
      </c>
      <c r="E456" t="s">
        <v>107</v>
      </c>
      <c r="F456" s="8" t="s">
        <v>7052</v>
      </c>
      <c r="G456" t="s">
        <v>4330</v>
      </c>
    </row>
    <row r="457" spans="1:7" x14ac:dyDescent="0.25">
      <c r="A457" t="s">
        <v>221</v>
      </c>
      <c r="B457" t="s">
        <v>42</v>
      </c>
      <c r="C457" t="s">
        <v>65</v>
      </c>
      <c r="D457" t="s">
        <v>17</v>
      </c>
      <c r="E457" t="s">
        <v>107</v>
      </c>
      <c r="F457" s="8" t="s">
        <v>7053</v>
      </c>
      <c r="G457" t="s">
        <v>6568</v>
      </c>
    </row>
    <row r="458" spans="1:7" x14ac:dyDescent="0.25">
      <c r="A458" t="s">
        <v>324</v>
      </c>
      <c r="B458" t="s">
        <v>20</v>
      </c>
      <c r="C458" t="s">
        <v>61</v>
      </c>
      <c r="D458" t="s">
        <v>14</v>
      </c>
      <c r="E458" t="s">
        <v>107</v>
      </c>
      <c r="F458" s="8" t="s">
        <v>7054</v>
      </c>
      <c r="G458" t="s">
        <v>4327</v>
      </c>
    </row>
    <row r="459" spans="1:7" x14ac:dyDescent="0.25">
      <c r="A459" t="s">
        <v>323</v>
      </c>
      <c r="B459" t="s">
        <v>7</v>
      </c>
      <c r="C459" t="s">
        <v>54</v>
      </c>
      <c r="D459" t="s">
        <v>10</v>
      </c>
      <c r="E459" t="s">
        <v>107</v>
      </c>
      <c r="F459" s="8" t="s">
        <v>7055</v>
      </c>
      <c r="G459" t="s">
        <v>4328</v>
      </c>
    </row>
    <row r="460" spans="1:7" x14ac:dyDescent="0.25">
      <c r="A460" t="s">
        <v>434</v>
      </c>
      <c r="B460" t="s">
        <v>31</v>
      </c>
      <c r="C460" t="s">
        <v>52</v>
      </c>
      <c r="D460" t="s">
        <v>9</v>
      </c>
      <c r="E460" t="s">
        <v>107</v>
      </c>
      <c r="F460" s="8" t="s">
        <v>7056</v>
      </c>
      <c r="G460" t="s">
        <v>4330</v>
      </c>
    </row>
    <row r="461" spans="1:7" x14ac:dyDescent="0.25">
      <c r="A461" t="s">
        <v>3418</v>
      </c>
      <c r="B461" t="s">
        <v>33</v>
      </c>
      <c r="C461" t="s">
        <v>188</v>
      </c>
      <c r="D461" t="s">
        <v>38</v>
      </c>
      <c r="E461" t="s">
        <v>107</v>
      </c>
      <c r="F461" s="8" t="s">
        <v>7057</v>
      </c>
      <c r="G461" t="s">
        <v>4327</v>
      </c>
    </row>
    <row r="462" spans="1:7" x14ac:dyDescent="0.25">
      <c r="A462" t="s">
        <v>3248</v>
      </c>
      <c r="B462" t="s">
        <v>36</v>
      </c>
      <c r="C462" t="s">
        <v>188</v>
      </c>
      <c r="D462" t="s">
        <v>38</v>
      </c>
      <c r="E462" t="s">
        <v>229</v>
      </c>
      <c r="F462" s="8" t="s">
        <v>7058</v>
      </c>
      <c r="G462" t="s">
        <v>4327</v>
      </c>
    </row>
    <row r="463" spans="1:7" x14ac:dyDescent="0.25">
      <c r="A463" t="s">
        <v>439</v>
      </c>
      <c r="B463" t="s">
        <v>32</v>
      </c>
      <c r="C463" t="s">
        <v>61</v>
      </c>
      <c r="D463" t="s">
        <v>14</v>
      </c>
      <c r="E463" t="s">
        <v>107</v>
      </c>
      <c r="F463" s="8" t="s">
        <v>7059</v>
      </c>
      <c r="G463" t="s">
        <v>4327</v>
      </c>
    </row>
    <row r="464" spans="1:7" x14ac:dyDescent="0.25">
      <c r="A464" t="s">
        <v>435</v>
      </c>
      <c r="B464" t="s">
        <v>31</v>
      </c>
      <c r="C464" t="s">
        <v>58</v>
      </c>
      <c r="D464" t="s">
        <v>13</v>
      </c>
      <c r="E464" t="s">
        <v>107</v>
      </c>
      <c r="F464" s="8" t="s">
        <v>7060</v>
      </c>
      <c r="G464" t="s">
        <v>6568</v>
      </c>
    </row>
    <row r="465" spans="1:7" x14ac:dyDescent="0.25">
      <c r="A465" t="s">
        <v>3319</v>
      </c>
      <c r="B465" t="s">
        <v>42</v>
      </c>
      <c r="C465" t="s">
        <v>188</v>
      </c>
      <c r="D465" t="s">
        <v>38</v>
      </c>
      <c r="E465" t="s">
        <v>229</v>
      </c>
      <c r="F465" s="8" t="s">
        <v>7061</v>
      </c>
      <c r="G465" t="s">
        <v>4327</v>
      </c>
    </row>
    <row r="466" spans="1:7" x14ac:dyDescent="0.25">
      <c r="A466" t="s">
        <v>3635</v>
      </c>
      <c r="B466" t="s">
        <v>42</v>
      </c>
      <c r="C466" t="s">
        <v>188</v>
      </c>
      <c r="D466" t="s">
        <v>38</v>
      </c>
      <c r="E466" t="s">
        <v>107</v>
      </c>
      <c r="F466" s="8" t="s">
        <v>7062</v>
      </c>
      <c r="G466" t="s">
        <v>4330</v>
      </c>
    </row>
    <row r="467" spans="1:7" x14ac:dyDescent="0.25">
      <c r="A467" t="s">
        <v>436</v>
      </c>
      <c r="B467" t="s">
        <v>42</v>
      </c>
      <c r="C467" t="s">
        <v>65</v>
      </c>
      <c r="D467" t="s">
        <v>17</v>
      </c>
      <c r="E467" t="s">
        <v>107</v>
      </c>
      <c r="F467" s="8" t="s">
        <v>7063</v>
      </c>
      <c r="G467" t="s">
        <v>4330</v>
      </c>
    </row>
    <row r="468" spans="1:7" x14ac:dyDescent="0.25">
      <c r="A468" t="s">
        <v>3468</v>
      </c>
      <c r="B468" t="s">
        <v>21</v>
      </c>
      <c r="C468" t="s">
        <v>73</v>
      </c>
      <c r="D468" t="s">
        <v>23</v>
      </c>
      <c r="E468" t="s">
        <v>229</v>
      </c>
      <c r="F468" s="8" t="s">
        <v>7064</v>
      </c>
      <c r="G468" t="s">
        <v>4327</v>
      </c>
    </row>
    <row r="469" spans="1:7" x14ac:dyDescent="0.25">
      <c r="A469" t="s">
        <v>3497</v>
      </c>
      <c r="B469" t="s">
        <v>42</v>
      </c>
      <c r="C469" t="s">
        <v>73</v>
      </c>
      <c r="D469" t="s">
        <v>23</v>
      </c>
      <c r="E469" t="s">
        <v>229</v>
      </c>
      <c r="F469" s="8" t="s">
        <v>7065</v>
      </c>
      <c r="G469" t="s">
        <v>4328</v>
      </c>
    </row>
    <row r="470" spans="1:7" x14ac:dyDescent="0.25">
      <c r="A470" t="s">
        <v>534</v>
      </c>
      <c r="B470" t="s">
        <v>31</v>
      </c>
      <c r="C470" t="s">
        <v>61</v>
      </c>
      <c r="D470" t="s">
        <v>14</v>
      </c>
      <c r="E470" t="s">
        <v>130</v>
      </c>
      <c r="F470" s="8" t="s">
        <v>7066</v>
      </c>
      <c r="G470" t="s">
        <v>6566</v>
      </c>
    </row>
    <row r="471" spans="1:7" x14ac:dyDescent="0.25">
      <c r="A471" t="s">
        <v>329</v>
      </c>
      <c r="B471" t="s">
        <v>32</v>
      </c>
      <c r="C471" t="s">
        <v>61</v>
      </c>
      <c r="D471" t="s">
        <v>14</v>
      </c>
      <c r="E471" t="s">
        <v>229</v>
      </c>
      <c r="F471" s="8" t="s">
        <v>7067</v>
      </c>
      <c r="G471" t="s">
        <v>4327</v>
      </c>
    </row>
    <row r="472" spans="1:7" x14ac:dyDescent="0.25">
      <c r="A472" t="s">
        <v>308</v>
      </c>
      <c r="B472" t="s">
        <v>42</v>
      </c>
      <c r="C472" t="s">
        <v>65</v>
      </c>
      <c r="D472" t="s">
        <v>17</v>
      </c>
      <c r="E472" t="s">
        <v>107</v>
      </c>
      <c r="F472" s="8" t="s">
        <v>7068</v>
      </c>
      <c r="G472" t="s">
        <v>6568</v>
      </c>
    </row>
    <row r="473" spans="1:7" x14ac:dyDescent="0.25">
      <c r="A473" t="s">
        <v>149</v>
      </c>
      <c r="B473" t="s">
        <v>26</v>
      </c>
      <c r="C473" t="s">
        <v>52</v>
      </c>
      <c r="D473" t="s">
        <v>9</v>
      </c>
      <c r="E473" t="s">
        <v>130</v>
      </c>
      <c r="F473" s="8" t="s">
        <v>7069</v>
      </c>
      <c r="G473" t="s">
        <v>6568</v>
      </c>
    </row>
    <row r="474" spans="1:7" x14ac:dyDescent="0.25">
      <c r="A474" t="s">
        <v>549</v>
      </c>
      <c r="B474" t="s">
        <v>21</v>
      </c>
      <c r="C474" t="s">
        <v>72</v>
      </c>
      <c r="D474" t="s">
        <v>22</v>
      </c>
      <c r="E474" t="s">
        <v>130</v>
      </c>
      <c r="F474" s="8" t="s">
        <v>7070</v>
      </c>
      <c r="G474" t="s">
        <v>6566</v>
      </c>
    </row>
    <row r="475" spans="1:7" x14ac:dyDescent="0.25">
      <c r="A475" t="s">
        <v>643</v>
      </c>
      <c r="B475" t="s">
        <v>31</v>
      </c>
      <c r="C475" t="s">
        <v>49</v>
      </c>
      <c r="D475" t="s">
        <v>8</v>
      </c>
      <c r="E475" t="s">
        <v>130</v>
      </c>
      <c r="F475" s="8" t="s">
        <v>7071</v>
      </c>
      <c r="G475" t="s">
        <v>6566</v>
      </c>
    </row>
    <row r="476" spans="1:7" x14ac:dyDescent="0.25">
      <c r="A476" t="s">
        <v>3678</v>
      </c>
      <c r="B476" t="s">
        <v>42</v>
      </c>
      <c r="C476" t="s">
        <v>188</v>
      </c>
      <c r="D476" t="s">
        <v>38</v>
      </c>
      <c r="E476" t="s">
        <v>179</v>
      </c>
      <c r="F476" s="8" t="s">
        <v>7072</v>
      </c>
      <c r="G476" t="s">
        <v>4327</v>
      </c>
    </row>
    <row r="477" spans="1:7" x14ac:dyDescent="0.25">
      <c r="A477" t="s">
        <v>3759</v>
      </c>
      <c r="B477" t="s">
        <v>29</v>
      </c>
      <c r="C477" t="s">
        <v>73</v>
      </c>
      <c r="D477" t="s">
        <v>23</v>
      </c>
      <c r="E477" t="s">
        <v>107</v>
      </c>
      <c r="F477" s="8" t="s">
        <v>7073</v>
      </c>
      <c r="G477" t="s">
        <v>4327</v>
      </c>
    </row>
    <row r="478" spans="1:7" x14ac:dyDescent="0.25">
      <c r="A478" t="s">
        <v>3382</v>
      </c>
      <c r="B478" t="s">
        <v>42</v>
      </c>
      <c r="C478" t="s">
        <v>73</v>
      </c>
      <c r="D478" t="s">
        <v>23</v>
      </c>
      <c r="E478" t="s">
        <v>229</v>
      </c>
      <c r="F478" s="8" t="s">
        <v>7074</v>
      </c>
      <c r="G478" t="s">
        <v>4328</v>
      </c>
    </row>
    <row r="479" spans="1:7" x14ac:dyDescent="0.25">
      <c r="A479" t="s">
        <v>300</v>
      </c>
      <c r="B479" t="s">
        <v>32</v>
      </c>
      <c r="C479" t="s">
        <v>61</v>
      </c>
      <c r="D479" t="s">
        <v>14</v>
      </c>
      <c r="E479" t="s">
        <v>130</v>
      </c>
      <c r="F479" s="8" t="s">
        <v>7075</v>
      </c>
      <c r="G479" t="s">
        <v>6566</v>
      </c>
    </row>
    <row r="480" spans="1:7" x14ac:dyDescent="0.25">
      <c r="A480" t="s">
        <v>3504</v>
      </c>
      <c r="B480" t="s">
        <v>42</v>
      </c>
      <c r="C480" t="s">
        <v>188</v>
      </c>
      <c r="D480" t="s">
        <v>38</v>
      </c>
      <c r="E480" t="s">
        <v>107</v>
      </c>
      <c r="F480" s="8" t="s">
        <v>7076</v>
      </c>
      <c r="G480" t="s">
        <v>6568</v>
      </c>
    </row>
    <row r="481" spans="1:7" x14ac:dyDescent="0.25">
      <c r="A481" t="s">
        <v>3424</v>
      </c>
      <c r="B481" t="s">
        <v>42</v>
      </c>
      <c r="C481" t="s">
        <v>188</v>
      </c>
      <c r="D481" t="s">
        <v>38</v>
      </c>
      <c r="E481" t="s">
        <v>107</v>
      </c>
      <c r="F481" s="8" t="s">
        <v>7077</v>
      </c>
      <c r="G481" t="s">
        <v>4330</v>
      </c>
    </row>
    <row r="482" spans="1:7" x14ac:dyDescent="0.25">
      <c r="A482" t="s">
        <v>712</v>
      </c>
      <c r="B482" t="s">
        <v>19</v>
      </c>
      <c r="C482" t="s">
        <v>58</v>
      </c>
      <c r="D482" t="s">
        <v>13</v>
      </c>
      <c r="E482" t="s">
        <v>107</v>
      </c>
      <c r="F482" s="8" t="s">
        <v>7078</v>
      </c>
      <c r="G482" t="s">
        <v>4328</v>
      </c>
    </row>
    <row r="483" spans="1:7" x14ac:dyDescent="0.25">
      <c r="A483" t="s">
        <v>438</v>
      </c>
      <c r="B483" t="s">
        <v>31</v>
      </c>
      <c r="C483" t="s">
        <v>49</v>
      </c>
      <c r="D483" t="s">
        <v>8</v>
      </c>
      <c r="E483" t="s">
        <v>229</v>
      </c>
      <c r="F483" s="8" t="s">
        <v>7079</v>
      </c>
      <c r="G483" t="s">
        <v>4328</v>
      </c>
    </row>
    <row r="484" spans="1:7" x14ac:dyDescent="0.25">
      <c r="A484" t="s">
        <v>276</v>
      </c>
      <c r="B484" t="s">
        <v>32</v>
      </c>
      <c r="C484" t="s">
        <v>61</v>
      </c>
      <c r="D484" t="s">
        <v>14</v>
      </c>
      <c r="E484" t="s">
        <v>229</v>
      </c>
      <c r="F484" s="8" t="s">
        <v>7080</v>
      </c>
      <c r="G484" t="s">
        <v>4330</v>
      </c>
    </row>
    <row r="485" spans="1:7" x14ac:dyDescent="0.25">
      <c r="A485" t="s">
        <v>617</v>
      </c>
      <c r="B485" t="s">
        <v>19</v>
      </c>
      <c r="C485" t="s">
        <v>61</v>
      </c>
      <c r="D485" t="s">
        <v>14</v>
      </c>
      <c r="E485" t="s">
        <v>107</v>
      </c>
      <c r="F485" s="8" t="s">
        <v>7081</v>
      </c>
      <c r="G485" t="s">
        <v>4328</v>
      </c>
    </row>
    <row r="486" spans="1:7" x14ac:dyDescent="0.25">
      <c r="A486" t="s">
        <v>682</v>
      </c>
      <c r="B486" t="s">
        <v>19</v>
      </c>
      <c r="C486" t="s">
        <v>49</v>
      </c>
      <c r="D486" t="s">
        <v>8</v>
      </c>
      <c r="E486" t="s">
        <v>179</v>
      </c>
      <c r="F486" s="8" t="s">
        <v>7082</v>
      </c>
      <c r="G486" t="s">
        <v>4251</v>
      </c>
    </row>
    <row r="487" spans="1:7" x14ac:dyDescent="0.25">
      <c r="A487" t="s">
        <v>311</v>
      </c>
      <c r="B487" t="s">
        <v>26</v>
      </c>
      <c r="C487" t="s">
        <v>49</v>
      </c>
      <c r="D487" t="s">
        <v>8</v>
      </c>
      <c r="E487" t="s">
        <v>50</v>
      </c>
      <c r="F487" s="8" t="s">
        <v>7083</v>
      </c>
      <c r="G487" t="s">
        <v>4253</v>
      </c>
    </row>
    <row r="488" spans="1:7" x14ac:dyDescent="0.25">
      <c r="A488" t="s">
        <v>3511</v>
      </c>
      <c r="B488" t="s">
        <v>36</v>
      </c>
      <c r="C488" t="s">
        <v>188</v>
      </c>
      <c r="D488" t="s">
        <v>38</v>
      </c>
      <c r="E488" t="s">
        <v>107</v>
      </c>
      <c r="F488" s="8" t="s">
        <v>7084</v>
      </c>
      <c r="G488" t="s">
        <v>4329</v>
      </c>
    </row>
    <row r="489" spans="1:7" x14ac:dyDescent="0.25">
      <c r="A489" t="s">
        <v>243</v>
      </c>
      <c r="B489" t="s">
        <v>21</v>
      </c>
      <c r="C489" t="s">
        <v>54</v>
      </c>
      <c r="D489" t="s">
        <v>10</v>
      </c>
      <c r="E489" t="s">
        <v>50</v>
      </c>
      <c r="F489" s="8" t="s">
        <v>7085</v>
      </c>
      <c r="G489" t="s">
        <v>4328</v>
      </c>
    </row>
    <row r="490" spans="1:7" x14ac:dyDescent="0.25">
      <c r="A490" t="s">
        <v>126</v>
      </c>
      <c r="B490" t="s">
        <v>31</v>
      </c>
      <c r="C490" t="s">
        <v>49</v>
      </c>
      <c r="D490" t="s">
        <v>8</v>
      </c>
      <c r="E490" t="s">
        <v>50</v>
      </c>
      <c r="F490" s="8" t="s">
        <v>7086</v>
      </c>
      <c r="G490" t="s">
        <v>6565</v>
      </c>
    </row>
    <row r="491" spans="1:7" x14ac:dyDescent="0.25">
      <c r="A491" t="s">
        <v>441</v>
      </c>
      <c r="B491" t="s">
        <v>19</v>
      </c>
      <c r="C491" t="s">
        <v>98</v>
      </c>
      <c r="D491" t="s">
        <v>27</v>
      </c>
      <c r="E491" t="s">
        <v>50</v>
      </c>
      <c r="F491" s="8" t="s">
        <v>7087</v>
      </c>
      <c r="G491" t="s">
        <v>4327</v>
      </c>
    </row>
    <row r="492" spans="1:7" x14ac:dyDescent="0.25">
      <c r="A492" t="s">
        <v>443</v>
      </c>
      <c r="B492" t="s">
        <v>31</v>
      </c>
      <c r="C492" t="s">
        <v>61</v>
      </c>
      <c r="D492" t="s">
        <v>14</v>
      </c>
      <c r="E492" t="s">
        <v>50</v>
      </c>
      <c r="F492" s="8" t="s">
        <v>7088</v>
      </c>
      <c r="G492" t="s">
        <v>6565</v>
      </c>
    </row>
    <row r="493" spans="1:7" x14ac:dyDescent="0.25">
      <c r="A493" t="s">
        <v>607</v>
      </c>
      <c r="B493" t="s">
        <v>11</v>
      </c>
      <c r="C493" t="s">
        <v>72</v>
      </c>
      <c r="D493" t="s">
        <v>22</v>
      </c>
      <c r="E493" t="s">
        <v>107</v>
      </c>
      <c r="F493" s="8" t="s">
        <v>7089</v>
      </c>
      <c r="G493" t="s">
        <v>4327</v>
      </c>
    </row>
    <row r="494" spans="1:7" x14ac:dyDescent="0.25">
      <c r="A494" t="s">
        <v>576</v>
      </c>
      <c r="B494" t="s">
        <v>31</v>
      </c>
      <c r="C494" t="s">
        <v>52</v>
      </c>
      <c r="D494" t="s">
        <v>9</v>
      </c>
      <c r="E494" t="s">
        <v>50</v>
      </c>
      <c r="F494" s="8" t="s">
        <v>6643</v>
      </c>
      <c r="G494" t="s">
        <v>6564</v>
      </c>
    </row>
    <row r="495" spans="1:7" x14ac:dyDescent="0.25">
      <c r="A495" t="s">
        <v>308</v>
      </c>
      <c r="B495" t="s">
        <v>30</v>
      </c>
      <c r="C495" t="s">
        <v>65</v>
      </c>
      <c r="D495" t="s">
        <v>17</v>
      </c>
      <c r="E495" t="s">
        <v>63</v>
      </c>
      <c r="F495" s="8" t="s">
        <v>7090</v>
      </c>
      <c r="G495" t="s">
        <v>4330</v>
      </c>
    </row>
    <row r="496" spans="1:7" x14ac:dyDescent="0.25">
      <c r="A496" t="s">
        <v>245</v>
      </c>
      <c r="B496" t="s">
        <v>31</v>
      </c>
      <c r="C496" t="s">
        <v>49</v>
      </c>
      <c r="D496" t="s">
        <v>8</v>
      </c>
      <c r="E496" t="s">
        <v>229</v>
      </c>
      <c r="F496" s="8" t="s">
        <v>7091</v>
      </c>
      <c r="G496" t="s">
        <v>4328</v>
      </c>
    </row>
    <row r="497" spans="1:7" x14ac:dyDescent="0.25">
      <c r="A497" t="s">
        <v>3406</v>
      </c>
      <c r="B497" t="s">
        <v>30</v>
      </c>
      <c r="C497" t="s">
        <v>73</v>
      </c>
      <c r="D497" t="s">
        <v>23</v>
      </c>
      <c r="E497" t="s">
        <v>229</v>
      </c>
      <c r="F497" s="8" t="s">
        <v>7092</v>
      </c>
      <c r="G497" t="s">
        <v>4329</v>
      </c>
    </row>
    <row r="498" spans="1:7" x14ac:dyDescent="0.25">
      <c r="A498" t="s">
        <v>395</v>
      </c>
      <c r="B498" t="s">
        <v>21</v>
      </c>
      <c r="C498" t="s">
        <v>52</v>
      </c>
      <c r="D498" t="s">
        <v>9</v>
      </c>
      <c r="E498" t="s">
        <v>63</v>
      </c>
      <c r="F498" s="8" t="s">
        <v>7093</v>
      </c>
      <c r="G498" t="s">
        <v>6568</v>
      </c>
    </row>
    <row r="499" spans="1:7" x14ac:dyDescent="0.25">
      <c r="A499" t="s">
        <v>261</v>
      </c>
      <c r="B499" t="s">
        <v>31</v>
      </c>
      <c r="C499" t="s">
        <v>72</v>
      </c>
      <c r="D499" t="s">
        <v>22</v>
      </c>
      <c r="E499" t="s">
        <v>63</v>
      </c>
      <c r="F499" s="8" t="s">
        <v>7094</v>
      </c>
      <c r="G499" t="s">
        <v>6566</v>
      </c>
    </row>
    <row r="500" spans="1:7" x14ac:dyDescent="0.25">
      <c r="A500" t="s">
        <v>3637</v>
      </c>
      <c r="B500" t="s">
        <v>42</v>
      </c>
      <c r="C500" t="s">
        <v>188</v>
      </c>
      <c r="D500" t="s">
        <v>38</v>
      </c>
      <c r="E500" t="s">
        <v>107</v>
      </c>
      <c r="F500" s="8" t="s">
        <v>7095</v>
      </c>
      <c r="G500" t="s">
        <v>6568</v>
      </c>
    </row>
    <row r="501" spans="1:7" x14ac:dyDescent="0.25">
      <c r="A501" t="s">
        <v>309</v>
      </c>
      <c r="B501" t="s">
        <v>11</v>
      </c>
      <c r="C501" t="s">
        <v>61</v>
      </c>
      <c r="D501" t="s">
        <v>14</v>
      </c>
      <c r="E501" t="s">
        <v>130</v>
      </c>
      <c r="F501" s="8" t="s">
        <v>7096</v>
      </c>
      <c r="G501" t="s">
        <v>6566</v>
      </c>
    </row>
    <row r="502" spans="1:7" x14ac:dyDescent="0.25">
      <c r="A502" t="s">
        <v>109</v>
      </c>
      <c r="B502" t="s">
        <v>31</v>
      </c>
      <c r="C502" t="s">
        <v>98</v>
      </c>
      <c r="D502" t="s">
        <v>27</v>
      </c>
      <c r="E502" t="s">
        <v>63</v>
      </c>
      <c r="F502" s="8" t="s">
        <v>7097</v>
      </c>
      <c r="G502" t="s">
        <v>6565</v>
      </c>
    </row>
    <row r="503" spans="1:7" x14ac:dyDescent="0.25">
      <c r="A503" t="s">
        <v>693</v>
      </c>
      <c r="B503" t="s">
        <v>30</v>
      </c>
      <c r="C503" t="s">
        <v>75</v>
      </c>
      <c r="D503" t="s">
        <v>24</v>
      </c>
      <c r="E503" t="s">
        <v>179</v>
      </c>
      <c r="F503" s="8" t="s">
        <v>7098</v>
      </c>
      <c r="G503" t="s">
        <v>4327</v>
      </c>
    </row>
    <row r="504" spans="1:7" x14ac:dyDescent="0.25">
      <c r="A504" t="s">
        <v>3515</v>
      </c>
      <c r="B504" t="s">
        <v>29</v>
      </c>
      <c r="C504" t="s">
        <v>73</v>
      </c>
      <c r="D504" t="s">
        <v>23</v>
      </c>
      <c r="E504" t="s">
        <v>63</v>
      </c>
      <c r="F504" s="8" t="s">
        <v>7099</v>
      </c>
      <c r="G504" t="s">
        <v>6566</v>
      </c>
    </row>
    <row r="505" spans="1:7" x14ac:dyDescent="0.25">
      <c r="A505" t="s">
        <v>3502</v>
      </c>
      <c r="B505" t="s">
        <v>42</v>
      </c>
      <c r="C505" t="s">
        <v>188</v>
      </c>
      <c r="D505" t="s">
        <v>38</v>
      </c>
      <c r="E505" t="s">
        <v>107</v>
      </c>
      <c r="F505" s="8" t="s">
        <v>7100</v>
      </c>
      <c r="G505" t="s">
        <v>4330</v>
      </c>
    </row>
    <row r="506" spans="1:7" x14ac:dyDescent="0.25">
      <c r="A506" t="s">
        <v>577</v>
      </c>
      <c r="B506" t="s">
        <v>20</v>
      </c>
      <c r="C506" t="s">
        <v>61</v>
      </c>
      <c r="D506" t="s">
        <v>14</v>
      </c>
      <c r="E506" t="s">
        <v>130</v>
      </c>
      <c r="F506" s="8" t="s">
        <v>7101</v>
      </c>
      <c r="G506" t="s">
        <v>6567</v>
      </c>
    </row>
    <row r="507" spans="1:7" x14ac:dyDescent="0.25">
      <c r="A507" t="s">
        <v>3794</v>
      </c>
      <c r="B507" t="s">
        <v>42</v>
      </c>
      <c r="C507" t="s">
        <v>73</v>
      </c>
      <c r="D507" t="s">
        <v>23</v>
      </c>
      <c r="E507" t="s">
        <v>63</v>
      </c>
      <c r="F507" s="8" t="s">
        <v>7102</v>
      </c>
      <c r="G507" t="s">
        <v>6565</v>
      </c>
    </row>
    <row r="508" spans="1:7" x14ac:dyDescent="0.25">
      <c r="A508" t="s">
        <v>64</v>
      </c>
      <c r="B508" t="s">
        <v>42</v>
      </c>
      <c r="C508" t="s">
        <v>65</v>
      </c>
      <c r="D508" t="s">
        <v>17</v>
      </c>
      <c r="E508" t="s">
        <v>107</v>
      </c>
      <c r="F508" s="8" t="s">
        <v>7103</v>
      </c>
      <c r="G508" t="s">
        <v>4330</v>
      </c>
    </row>
    <row r="509" spans="1:7" x14ac:dyDescent="0.25">
      <c r="A509" t="s">
        <v>723</v>
      </c>
      <c r="B509" t="s">
        <v>20</v>
      </c>
      <c r="C509" t="s">
        <v>61</v>
      </c>
      <c r="D509" t="s">
        <v>14</v>
      </c>
      <c r="E509" t="s">
        <v>130</v>
      </c>
      <c r="F509" s="8" t="s">
        <v>7104</v>
      </c>
      <c r="G509" t="s">
        <v>6566</v>
      </c>
    </row>
    <row r="510" spans="1:7" x14ac:dyDescent="0.25">
      <c r="A510" t="s">
        <v>159</v>
      </c>
      <c r="B510" t="s">
        <v>19</v>
      </c>
      <c r="C510" t="s">
        <v>98</v>
      </c>
      <c r="D510" t="s">
        <v>27</v>
      </c>
      <c r="E510" t="s">
        <v>63</v>
      </c>
      <c r="F510" s="8" t="s">
        <v>7105</v>
      </c>
      <c r="G510" t="s">
        <v>6567</v>
      </c>
    </row>
    <row r="511" spans="1:7" x14ac:dyDescent="0.25">
      <c r="A511" t="s">
        <v>128</v>
      </c>
      <c r="B511" t="s">
        <v>31</v>
      </c>
      <c r="C511" t="s">
        <v>52</v>
      </c>
      <c r="D511" t="s">
        <v>9</v>
      </c>
      <c r="E511" t="s">
        <v>130</v>
      </c>
      <c r="F511" s="8" t="s">
        <v>7106</v>
      </c>
      <c r="G511" t="s">
        <v>6566</v>
      </c>
    </row>
    <row r="512" spans="1:7" x14ac:dyDescent="0.25">
      <c r="A512" t="s">
        <v>615</v>
      </c>
      <c r="B512" t="s">
        <v>36</v>
      </c>
      <c r="C512" t="s">
        <v>65</v>
      </c>
      <c r="D512" t="s">
        <v>17</v>
      </c>
      <c r="E512" t="s">
        <v>107</v>
      </c>
      <c r="F512" s="8" t="s">
        <v>7107</v>
      </c>
      <c r="G512" t="s">
        <v>4327</v>
      </c>
    </row>
    <row r="513" spans="1:7" x14ac:dyDescent="0.25">
      <c r="A513" t="s">
        <v>3311</v>
      </c>
      <c r="B513" t="s">
        <v>19</v>
      </c>
      <c r="C513" t="s">
        <v>73</v>
      </c>
      <c r="D513" t="s">
        <v>23</v>
      </c>
      <c r="E513" t="s">
        <v>107</v>
      </c>
      <c r="F513" s="8" t="s">
        <v>7108</v>
      </c>
      <c r="G513" t="s">
        <v>4327</v>
      </c>
    </row>
    <row r="514" spans="1:7" x14ac:dyDescent="0.25">
      <c r="A514" t="s">
        <v>3761</v>
      </c>
      <c r="B514" t="s">
        <v>30</v>
      </c>
      <c r="C514" t="s">
        <v>188</v>
      </c>
      <c r="D514" t="s">
        <v>38</v>
      </c>
      <c r="E514" t="s">
        <v>107</v>
      </c>
      <c r="F514" s="8" t="s">
        <v>7109</v>
      </c>
      <c r="G514" t="s">
        <v>4327</v>
      </c>
    </row>
    <row r="515" spans="1:7" x14ac:dyDescent="0.25">
      <c r="A515" t="s">
        <v>274</v>
      </c>
      <c r="B515" t="s">
        <v>31</v>
      </c>
      <c r="C515" t="s">
        <v>72</v>
      </c>
      <c r="D515" t="s">
        <v>22</v>
      </c>
      <c r="E515" t="s">
        <v>130</v>
      </c>
      <c r="F515" s="8" t="s">
        <v>7110</v>
      </c>
      <c r="G515" t="s">
        <v>6567</v>
      </c>
    </row>
    <row r="516" spans="1:7" x14ac:dyDescent="0.25">
      <c r="A516" t="s">
        <v>296</v>
      </c>
      <c r="B516" t="s">
        <v>25</v>
      </c>
      <c r="C516" t="s">
        <v>61</v>
      </c>
      <c r="D516" t="s">
        <v>14</v>
      </c>
      <c r="E516" t="s">
        <v>130</v>
      </c>
      <c r="F516" s="8" t="s">
        <v>7111</v>
      </c>
      <c r="G516" t="s">
        <v>6565</v>
      </c>
    </row>
    <row r="517" spans="1:7" x14ac:dyDescent="0.25">
      <c r="A517" t="s">
        <v>714</v>
      </c>
      <c r="B517" t="s">
        <v>21</v>
      </c>
      <c r="C517" t="s">
        <v>72</v>
      </c>
      <c r="D517" t="s">
        <v>22</v>
      </c>
      <c r="E517" t="s">
        <v>107</v>
      </c>
      <c r="F517" s="8" t="s">
        <v>7112</v>
      </c>
      <c r="G517" t="s">
        <v>4330</v>
      </c>
    </row>
    <row r="518" spans="1:7" x14ac:dyDescent="0.25">
      <c r="A518" t="s">
        <v>278</v>
      </c>
      <c r="B518" t="s">
        <v>31</v>
      </c>
      <c r="C518" t="s">
        <v>52</v>
      </c>
      <c r="D518" t="s">
        <v>9</v>
      </c>
      <c r="E518" t="s">
        <v>130</v>
      </c>
      <c r="F518" s="8" t="s">
        <v>7113</v>
      </c>
      <c r="G518" t="s">
        <v>6565</v>
      </c>
    </row>
    <row r="519" spans="1:7" x14ac:dyDescent="0.25">
      <c r="A519" t="s">
        <v>620</v>
      </c>
      <c r="B519" t="s">
        <v>11</v>
      </c>
      <c r="C519" t="s">
        <v>52</v>
      </c>
      <c r="D519" t="s">
        <v>9</v>
      </c>
      <c r="E519" t="s">
        <v>107</v>
      </c>
      <c r="F519" s="8" t="s">
        <v>7114</v>
      </c>
      <c r="G519" t="s">
        <v>4327</v>
      </c>
    </row>
    <row r="520" spans="1:7" x14ac:dyDescent="0.25">
      <c r="A520" t="s">
        <v>451</v>
      </c>
      <c r="B520" t="s">
        <v>31</v>
      </c>
      <c r="C520" t="s">
        <v>52</v>
      </c>
      <c r="D520" t="s">
        <v>9</v>
      </c>
      <c r="E520" t="s">
        <v>107</v>
      </c>
      <c r="F520" s="8" t="s">
        <v>7115</v>
      </c>
      <c r="G520" t="s">
        <v>4328</v>
      </c>
    </row>
    <row r="521" spans="1:7" x14ac:dyDescent="0.25">
      <c r="A521" t="s">
        <v>142</v>
      </c>
      <c r="B521" t="s">
        <v>21</v>
      </c>
      <c r="C521" t="s">
        <v>98</v>
      </c>
      <c r="D521" t="s">
        <v>27</v>
      </c>
      <c r="E521" t="s">
        <v>63</v>
      </c>
      <c r="F521" s="8" t="s">
        <v>7116</v>
      </c>
      <c r="G521" t="s">
        <v>6566</v>
      </c>
    </row>
    <row r="522" spans="1:7" x14ac:dyDescent="0.25">
      <c r="A522" t="s">
        <v>3395</v>
      </c>
      <c r="B522" t="s">
        <v>16</v>
      </c>
      <c r="C522" t="s">
        <v>188</v>
      </c>
      <c r="D522" t="s">
        <v>38</v>
      </c>
      <c r="E522" t="s">
        <v>229</v>
      </c>
      <c r="F522" s="8" t="s">
        <v>7117</v>
      </c>
      <c r="G522" t="s">
        <v>4329</v>
      </c>
    </row>
    <row r="523" spans="1:7" x14ac:dyDescent="0.25">
      <c r="A523" t="s">
        <v>381</v>
      </c>
      <c r="B523" t="s">
        <v>42</v>
      </c>
      <c r="C523" t="s">
        <v>147</v>
      </c>
      <c r="D523" t="s">
        <v>34</v>
      </c>
      <c r="E523" t="s">
        <v>63</v>
      </c>
      <c r="F523" s="8" t="s">
        <v>7118</v>
      </c>
      <c r="G523" t="s">
        <v>6565</v>
      </c>
    </row>
    <row r="524" spans="1:7" x14ac:dyDescent="0.25">
      <c r="A524" t="s">
        <v>212</v>
      </c>
      <c r="B524" t="s">
        <v>31</v>
      </c>
      <c r="C524" t="s">
        <v>49</v>
      </c>
      <c r="D524" t="s">
        <v>8</v>
      </c>
      <c r="E524" t="s">
        <v>63</v>
      </c>
      <c r="F524" s="8" t="s">
        <v>7119</v>
      </c>
      <c r="G524" t="s">
        <v>6565</v>
      </c>
    </row>
    <row r="525" spans="1:7" x14ac:dyDescent="0.25">
      <c r="A525" t="s">
        <v>369</v>
      </c>
      <c r="B525" t="s">
        <v>32</v>
      </c>
      <c r="C525" t="s">
        <v>61</v>
      </c>
      <c r="D525" t="s">
        <v>14</v>
      </c>
      <c r="E525" t="s">
        <v>63</v>
      </c>
      <c r="F525" s="8" t="s">
        <v>7120</v>
      </c>
      <c r="G525" t="s">
        <v>6567</v>
      </c>
    </row>
    <row r="526" spans="1:7" x14ac:dyDescent="0.25">
      <c r="A526" t="s">
        <v>223</v>
      </c>
      <c r="B526" t="s">
        <v>31</v>
      </c>
      <c r="C526" t="s">
        <v>52</v>
      </c>
      <c r="D526" t="s">
        <v>9</v>
      </c>
      <c r="E526" t="s">
        <v>130</v>
      </c>
      <c r="F526" s="8" t="s">
        <v>7121</v>
      </c>
      <c r="G526" t="s">
        <v>6565</v>
      </c>
    </row>
    <row r="527" spans="1:7" x14ac:dyDescent="0.25">
      <c r="A527" t="s">
        <v>3293</v>
      </c>
      <c r="B527" t="s">
        <v>30</v>
      </c>
      <c r="C527" t="s">
        <v>73</v>
      </c>
      <c r="D527" t="s">
        <v>23</v>
      </c>
      <c r="E527" t="s">
        <v>107</v>
      </c>
      <c r="F527" s="8" t="s">
        <v>7122</v>
      </c>
      <c r="G527" t="s">
        <v>4327</v>
      </c>
    </row>
    <row r="528" spans="1:7" x14ac:dyDescent="0.25">
      <c r="A528" t="s">
        <v>66</v>
      </c>
      <c r="B528" t="s">
        <v>36</v>
      </c>
      <c r="C528" t="s">
        <v>67</v>
      </c>
      <c r="D528" t="s">
        <v>18</v>
      </c>
      <c r="E528" t="s">
        <v>63</v>
      </c>
      <c r="F528" s="8" t="s">
        <v>7123</v>
      </c>
      <c r="G528" t="s">
        <v>4330</v>
      </c>
    </row>
    <row r="529" spans="1:7" x14ac:dyDescent="0.25">
      <c r="A529" t="s">
        <v>453</v>
      </c>
      <c r="B529" t="s">
        <v>32</v>
      </c>
      <c r="C529" t="s">
        <v>61</v>
      </c>
      <c r="D529" t="s">
        <v>14</v>
      </c>
      <c r="E529" t="s">
        <v>130</v>
      </c>
      <c r="F529" s="8" t="s">
        <v>7124</v>
      </c>
      <c r="G529" t="s">
        <v>6566</v>
      </c>
    </row>
    <row r="530" spans="1:7" x14ac:dyDescent="0.25">
      <c r="A530" t="s">
        <v>846</v>
      </c>
      <c r="B530" t="s">
        <v>45</v>
      </c>
      <c r="C530" t="s">
        <v>225</v>
      </c>
      <c r="D530" t="s">
        <v>39</v>
      </c>
      <c r="E530" t="s">
        <v>226</v>
      </c>
      <c r="F530" s="8" t="s">
        <v>7125</v>
      </c>
      <c r="G530" t="s">
        <v>4327</v>
      </c>
    </row>
    <row r="531" spans="1:7" x14ac:dyDescent="0.25">
      <c r="A531" t="s">
        <v>306</v>
      </c>
      <c r="B531" t="s">
        <v>31</v>
      </c>
      <c r="C531" t="s">
        <v>49</v>
      </c>
      <c r="D531" t="s">
        <v>8</v>
      </c>
      <c r="E531" t="s">
        <v>130</v>
      </c>
      <c r="F531" s="8" t="s">
        <v>7126</v>
      </c>
      <c r="G531" t="s">
        <v>6566</v>
      </c>
    </row>
    <row r="532" spans="1:7" x14ac:dyDescent="0.25">
      <c r="A532" t="s">
        <v>105</v>
      </c>
      <c r="B532" t="s">
        <v>31</v>
      </c>
      <c r="C532" t="s">
        <v>98</v>
      </c>
      <c r="D532" t="s">
        <v>27</v>
      </c>
      <c r="E532" t="s">
        <v>63</v>
      </c>
      <c r="F532" s="8" t="s">
        <v>7127</v>
      </c>
      <c r="G532" t="s">
        <v>6565</v>
      </c>
    </row>
    <row r="533" spans="1:7" x14ac:dyDescent="0.25">
      <c r="A533" t="s">
        <v>3265</v>
      </c>
      <c r="B533" t="s">
        <v>30</v>
      </c>
      <c r="C533" t="s">
        <v>188</v>
      </c>
      <c r="D533" t="s">
        <v>38</v>
      </c>
      <c r="E533" t="s">
        <v>179</v>
      </c>
      <c r="F533" s="8" t="s">
        <v>7128</v>
      </c>
      <c r="G533" t="s">
        <v>4329</v>
      </c>
    </row>
    <row r="534" spans="1:7" x14ac:dyDescent="0.25">
      <c r="A534" t="s">
        <v>461</v>
      </c>
      <c r="B534" t="s">
        <v>21</v>
      </c>
      <c r="C534" t="s">
        <v>49</v>
      </c>
      <c r="D534" t="s">
        <v>8</v>
      </c>
      <c r="E534" t="s">
        <v>130</v>
      </c>
      <c r="F534" s="8" t="s">
        <v>7129</v>
      </c>
      <c r="G534" t="s">
        <v>6566</v>
      </c>
    </row>
    <row r="535" spans="1:7" x14ac:dyDescent="0.25">
      <c r="A535" t="s">
        <v>462</v>
      </c>
      <c r="B535" t="s">
        <v>21</v>
      </c>
      <c r="C535" t="s">
        <v>52</v>
      </c>
      <c r="D535" t="s">
        <v>9</v>
      </c>
      <c r="E535" t="s">
        <v>130</v>
      </c>
      <c r="F535" s="8" t="s">
        <v>7130</v>
      </c>
      <c r="G535" t="s">
        <v>6566</v>
      </c>
    </row>
    <row r="536" spans="1:7" x14ac:dyDescent="0.25">
      <c r="A536" t="s">
        <v>332</v>
      </c>
      <c r="B536" t="s">
        <v>25</v>
      </c>
      <c r="C536" t="s">
        <v>61</v>
      </c>
      <c r="D536" t="s">
        <v>14</v>
      </c>
      <c r="E536" t="s">
        <v>130</v>
      </c>
      <c r="F536" s="8" t="s">
        <v>7131</v>
      </c>
      <c r="G536" t="s">
        <v>6567</v>
      </c>
    </row>
    <row r="537" spans="1:7" x14ac:dyDescent="0.25">
      <c r="A537" t="s">
        <v>648</v>
      </c>
      <c r="B537" t="s">
        <v>31</v>
      </c>
      <c r="C537" t="s">
        <v>54</v>
      </c>
      <c r="D537" t="s">
        <v>10</v>
      </c>
      <c r="E537" t="s">
        <v>130</v>
      </c>
      <c r="F537" s="8" t="s">
        <v>7132</v>
      </c>
      <c r="G537" t="s">
        <v>6565</v>
      </c>
    </row>
    <row r="538" spans="1:7" x14ac:dyDescent="0.25">
      <c r="A538" t="s">
        <v>464</v>
      </c>
      <c r="B538" t="s">
        <v>31</v>
      </c>
      <c r="C538" t="s">
        <v>54</v>
      </c>
      <c r="D538" t="s">
        <v>10</v>
      </c>
      <c r="E538" t="s">
        <v>130</v>
      </c>
      <c r="F538" s="8" t="s">
        <v>7133</v>
      </c>
      <c r="G538" t="s">
        <v>6565</v>
      </c>
    </row>
    <row r="539" spans="1:7" x14ac:dyDescent="0.25">
      <c r="A539" t="s">
        <v>156</v>
      </c>
      <c r="B539" t="s">
        <v>21</v>
      </c>
      <c r="C539" t="s">
        <v>72</v>
      </c>
      <c r="D539" t="s">
        <v>22</v>
      </c>
      <c r="E539" t="s">
        <v>63</v>
      </c>
      <c r="F539" s="8" t="s">
        <v>7134</v>
      </c>
      <c r="G539" t="s">
        <v>6565</v>
      </c>
    </row>
    <row r="540" spans="1:7" x14ac:dyDescent="0.25">
      <c r="A540" t="s">
        <v>3297</v>
      </c>
      <c r="B540" t="s">
        <v>42</v>
      </c>
      <c r="C540" t="s">
        <v>188</v>
      </c>
      <c r="D540" t="s">
        <v>38</v>
      </c>
      <c r="E540" t="s">
        <v>107</v>
      </c>
      <c r="F540" s="8" t="s">
        <v>7135</v>
      </c>
      <c r="G540" t="s">
        <v>4328</v>
      </c>
    </row>
    <row r="541" spans="1:7" x14ac:dyDescent="0.25">
      <c r="A541" t="s">
        <v>189</v>
      </c>
      <c r="B541" t="s">
        <v>19</v>
      </c>
      <c r="C541" t="s">
        <v>54</v>
      </c>
      <c r="D541" t="s">
        <v>10</v>
      </c>
      <c r="E541" t="s">
        <v>130</v>
      </c>
      <c r="F541" s="8" t="s">
        <v>7136</v>
      </c>
      <c r="G541" t="s">
        <v>6568</v>
      </c>
    </row>
    <row r="542" spans="1:7" x14ac:dyDescent="0.25">
      <c r="A542" t="s">
        <v>468</v>
      </c>
      <c r="B542" t="s">
        <v>31</v>
      </c>
      <c r="C542" t="s">
        <v>98</v>
      </c>
      <c r="D542" t="s">
        <v>27</v>
      </c>
      <c r="E542" t="s">
        <v>130</v>
      </c>
      <c r="F542" s="8" t="s">
        <v>7137</v>
      </c>
      <c r="G542" t="s">
        <v>6565</v>
      </c>
    </row>
    <row r="543" spans="1:7" x14ac:dyDescent="0.25">
      <c r="A543" t="s">
        <v>554</v>
      </c>
      <c r="B543" t="s">
        <v>21</v>
      </c>
      <c r="C543" t="s">
        <v>52</v>
      </c>
      <c r="D543" t="s">
        <v>9</v>
      </c>
      <c r="E543" t="s">
        <v>130</v>
      </c>
      <c r="F543" s="8" t="s">
        <v>7138</v>
      </c>
      <c r="G543" t="s">
        <v>6567</v>
      </c>
    </row>
    <row r="544" spans="1:7" x14ac:dyDescent="0.25">
      <c r="A544" t="s">
        <v>97</v>
      </c>
      <c r="B544" t="s">
        <v>21</v>
      </c>
      <c r="C544" t="s">
        <v>98</v>
      </c>
      <c r="D544" t="s">
        <v>27</v>
      </c>
      <c r="E544" t="s">
        <v>130</v>
      </c>
      <c r="F544" s="8" t="s">
        <v>7139</v>
      </c>
      <c r="G544" t="s">
        <v>6565</v>
      </c>
    </row>
    <row r="545" spans="1:7" x14ac:dyDescent="0.25">
      <c r="A545" t="s">
        <v>3291</v>
      </c>
      <c r="B545" t="s">
        <v>30</v>
      </c>
      <c r="C545" t="s">
        <v>188</v>
      </c>
      <c r="D545" t="s">
        <v>38</v>
      </c>
      <c r="E545" t="s">
        <v>107</v>
      </c>
      <c r="F545" s="8" t="s">
        <v>7140</v>
      </c>
      <c r="G545" t="s">
        <v>4328</v>
      </c>
    </row>
    <row r="546" spans="1:7" x14ac:dyDescent="0.25">
      <c r="A546" t="s">
        <v>3453</v>
      </c>
      <c r="B546" t="s">
        <v>36</v>
      </c>
      <c r="C546" t="s">
        <v>73</v>
      </c>
      <c r="D546" t="s">
        <v>23</v>
      </c>
      <c r="E546" t="s">
        <v>107</v>
      </c>
      <c r="F546" s="8" t="s">
        <v>7141</v>
      </c>
      <c r="G546" t="s">
        <v>4329</v>
      </c>
    </row>
    <row r="547" spans="1:7" x14ac:dyDescent="0.25">
      <c r="A547" t="s">
        <v>3451</v>
      </c>
      <c r="B547" t="s">
        <v>30</v>
      </c>
      <c r="C547" t="s">
        <v>73</v>
      </c>
      <c r="D547" t="s">
        <v>23</v>
      </c>
      <c r="E547" t="s">
        <v>107</v>
      </c>
      <c r="F547" s="8" t="s">
        <v>7142</v>
      </c>
      <c r="G547" t="s">
        <v>4329</v>
      </c>
    </row>
    <row r="548" spans="1:7" x14ac:dyDescent="0.25">
      <c r="A548" t="s">
        <v>245</v>
      </c>
      <c r="B548" t="s">
        <v>31</v>
      </c>
      <c r="C548" t="s">
        <v>49</v>
      </c>
      <c r="D548" t="s">
        <v>8</v>
      </c>
      <c r="E548" t="s">
        <v>107</v>
      </c>
      <c r="F548" s="8" t="s">
        <v>7143</v>
      </c>
      <c r="G548" t="s">
        <v>4328</v>
      </c>
    </row>
    <row r="549" spans="1:7" x14ac:dyDescent="0.25">
      <c r="A549" t="s">
        <v>652</v>
      </c>
      <c r="B549" t="s">
        <v>32</v>
      </c>
      <c r="C549" t="s">
        <v>61</v>
      </c>
      <c r="D549" t="s">
        <v>14</v>
      </c>
      <c r="E549" t="s">
        <v>229</v>
      </c>
      <c r="F549" s="8" t="s">
        <v>7144</v>
      </c>
      <c r="G549" t="s">
        <v>4328</v>
      </c>
    </row>
    <row r="550" spans="1:7" x14ac:dyDescent="0.25">
      <c r="A550" t="s">
        <v>3220</v>
      </c>
      <c r="B550" t="s">
        <v>36</v>
      </c>
      <c r="C550" t="s">
        <v>188</v>
      </c>
      <c r="D550" t="s">
        <v>38</v>
      </c>
      <c r="E550" t="s">
        <v>107</v>
      </c>
      <c r="F550" s="8" t="s">
        <v>7145</v>
      </c>
      <c r="G550" t="s">
        <v>4253</v>
      </c>
    </row>
    <row r="551" spans="1:7" x14ac:dyDescent="0.25">
      <c r="A551" t="s">
        <v>257</v>
      </c>
      <c r="B551" t="s">
        <v>32</v>
      </c>
      <c r="C551" t="s">
        <v>61</v>
      </c>
      <c r="D551" t="s">
        <v>14</v>
      </c>
      <c r="E551" t="s">
        <v>229</v>
      </c>
      <c r="F551" s="8" t="s">
        <v>7146</v>
      </c>
      <c r="G551" t="s">
        <v>4330</v>
      </c>
    </row>
    <row r="552" spans="1:7" x14ac:dyDescent="0.25">
      <c r="A552" t="s">
        <v>374</v>
      </c>
      <c r="B552" t="s">
        <v>11</v>
      </c>
      <c r="C552" t="s">
        <v>54</v>
      </c>
      <c r="D552" t="s">
        <v>10</v>
      </c>
      <c r="E552" t="s">
        <v>229</v>
      </c>
      <c r="F552" s="8" t="s">
        <v>7147</v>
      </c>
      <c r="G552" t="s">
        <v>4327</v>
      </c>
    </row>
    <row r="553" spans="1:7" x14ac:dyDescent="0.25">
      <c r="A553" t="s">
        <v>415</v>
      </c>
      <c r="B553" t="s">
        <v>21</v>
      </c>
      <c r="C553" t="s">
        <v>98</v>
      </c>
      <c r="D553" t="s">
        <v>27</v>
      </c>
      <c r="E553" t="s">
        <v>229</v>
      </c>
      <c r="F553" s="8" t="s">
        <v>7148</v>
      </c>
      <c r="G553" t="s">
        <v>4328</v>
      </c>
    </row>
    <row r="554" spans="1:7" x14ac:dyDescent="0.25">
      <c r="A554" t="s">
        <v>476</v>
      </c>
      <c r="B554" t="s">
        <v>26</v>
      </c>
      <c r="C554" t="s">
        <v>54</v>
      </c>
      <c r="D554" t="s">
        <v>10</v>
      </c>
      <c r="E554" t="s">
        <v>107</v>
      </c>
      <c r="F554" s="8" t="s">
        <v>7149</v>
      </c>
      <c r="G554" t="s">
        <v>4329</v>
      </c>
    </row>
    <row r="555" spans="1:7" x14ac:dyDescent="0.25">
      <c r="A555" t="s">
        <v>614</v>
      </c>
      <c r="B555" t="s">
        <v>7</v>
      </c>
      <c r="C555" t="s">
        <v>61</v>
      </c>
      <c r="D555" t="s">
        <v>14</v>
      </c>
      <c r="E555" t="s">
        <v>179</v>
      </c>
      <c r="F555" s="8" t="s">
        <v>7150</v>
      </c>
      <c r="G555" t="s">
        <v>4327</v>
      </c>
    </row>
    <row r="556" spans="1:7" x14ac:dyDescent="0.25">
      <c r="A556" t="s">
        <v>789</v>
      </c>
      <c r="B556" t="s">
        <v>30</v>
      </c>
      <c r="C556" t="s">
        <v>75</v>
      </c>
      <c r="D556" t="s">
        <v>24</v>
      </c>
      <c r="E556" t="s">
        <v>179</v>
      </c>
      <c r="F556" s="8" t="s">
        <v>7151</v>
      </c>
      <c r="G556" t="s">
        <v>4327</v>
      </c>
    </row>
    <row r="557" spans="1:7" x14ac:dyDescent="0.25">
      <c r="A557" t="s">
        <v>3796</v>
      </c>
      <c r="B557" t="s">
        <v>29</v>
      </c>
      <c r="C557" t="s">
        <v>188</v>
      </c>
      <c r="D557" t="s">
        <v>38</v>
      </c>
      <c r="E557" t="s">
        <v>107</v>
      </c>
      <c r="F557" s="8" t="s">
        <v>7152</v>
      </c>
      <c r="G557" t="s">
        <v>4327</v>
      </c>
    </row>
    <row r="558" spans="1:7" x14ac:dyDescent="0.25">
      <c r="A558" t="s">
        <v>559</v>
      </c>
      <c r="B558" t="s">
        <v>32</v>
      </c>
      <c r="C558" t="s">
        <v>61</v>
      </c>
      <c r="D558" t="s">
        <v>14</v>
      </c>
      <c r="E558" t="s">
        <v>179</v>
      </c>
      <c r="F558" s="8" t="s">
        <v>7153</v>
      </c>
      <c r="G558" t="s">
        <v>4327</v>
      </c>
    </row>
    <row r="559" spans="1:7" x14ac:dyDescent="0.25">
      <c r="A559" t="s">
        <v>109</v>
      </c>
      <c r="B559" t="s">
        <v>7</v>
      </c>
      <c r="C559" t="s">
        <v>98</v>
      </c>
      <c r="D559" t="s">
        <v>27</v>
      </c>
      <c r="E559" t="s">
        <v>130</v>
      </c>
      <c r="F559" s="8" t="s">
        <v>7154</v>
      </c>
      <c r="G559" t="s">
        <v>4330</v>
      </c>
    </row>
    <row r="560" spans="1:7" x14ac:dyDescent="0.25">
      <c r="A560" t="s">
        <v>710</v>
      </c>
      <c r="B560" t="s">
        <v>32</v>
      </c>
      <c r="C560" t="s">
        <v>61</v>
      </c>
      <c r="D560" t="s">
        <v>14</v>
      </c>
      <c r="E560" t="s">
        <v>229</v>
      </c>
      <c r="F560" s="8" t="s">
        <v>7155</v>
      </c>
      <c r="G560" t="s">
        <v>4330</v>
      </c>
    </row>
    <row r="561" spans="1:7" x14ac:dyDescent="0.25">
      <c r="A561" t="s">
        <v>695</v>
      </c>
      <c r="B561" t="s">
        <v>29</v>
      </c>
      <c r="C561" t="s">
        <v>75</v>
      </c>
      <c r="D561" t="s">
        <v>24</v>
      </c>
      <c r="E561" t="s">
        <v>179</v>
      </c>
      <c r="F561" s="8" t="s">
        <v>7156</v>
      </c>
      <c r="G561" t="s">
        <v>4329</v>
      </c>
    </row>
    <row r="562" spans="1:7" x14ac:dyDescent="0.25">
      <c r="A562" t="s">
        <v>484</v>
      </c>
      <c r="B562" t="s">
        <v>32</v>
      </c>
      <c r="C562" t="s">
        <v>147</v>
      </c>
      <c r="D562" t="s">
        <v>34</v>
      </c>
      <c r="E562" t="s">
        <v>179</v>
      </c>
      <c r="F562" s="8" t="s">
        <v>7157</v>
      </c>
      <c r="G562" t="s">
        <v>4327</v>
      </c>
    </row>
    <row r="563" spans="1:7" x14ac:dyDescent="0.25">
      <c r="A563" t="s">
        <v>512</v>
      </c>
      <c r="B563" t="s">
        <v>31</v>
      </c>
      <c r="C563" t="s">
        <v>98</v>
      </c>
      <c r="D563" t="s">
        <v>27</v>
      </c>
      <c r="E563" t="s">
        <v>229</v>
      </c>
      <c r="F563" s="8" t="s">
        <v>7158</v>
      </c>
      <c r="G563" t="s">
        <v>4328</v>
      </c>
    </row>
    <row r="564" spans="1:7" x14ac:dyDescent="0.25">
      <c r="A564" t="s">
        <v>402</v>
      </c>
      <c r="B564" t="s">
        <v>31</v>
      </c>
      <c r="C564" t="s">
        <v>52</v>
      </c>
      <c r="D564" t="s">
        <v>9</v>
      </c>
      <c r="E564" t="s">
        <v>107</v>
      </c>
      <c r="F564" s="8" t="s">
        <v>7159</v>
      </c>
      <c r="G564" t="s">
        <v>4328</v>
      </c>
    </row>
    <row r="565" spans="1:7" x14ac:dyDescent="0.25">
      <c r="A565" t="s">
        <v>378</v>
      </c>
      <c r="B565" t="s">
        <v>31</v>
      </c>
      <c r="C565" t="s">
        <v>49</v>
      </c>
      <c r="D565" t="s">
        <v>8</v>
      </c>
      <c r="E565" t="s">
        <v>107</v>
      </c>
      <c r="F565" s="8" t="s">
        <v>7160</v>
      </c>
      <c r="G565" t="s">
        <v>4328</v>
      </c>
    </row>
    <row r="566" spans="1:7" x14ac:dyDescent="0.25">
      <c r="A566" t="s">
        <v>251</v>
      </c>
      <c r="B566" t="s">
        <v>31</v>
      </c>
      <c r="C566" t="s">
        <v>58</v>
      </c>
      <c r="D566" t="s">
        <v>13</v>
      </c>
      <c r="E566" t="s">
        <v>107</v>
      </c>
      <c r="F566" s="8" t="s">
        <v>7161</v>
      </c>
      <c r="G566" t="s">
        <v>6568</v>
      </c>
    </row>
    <row r="567" spans="1:7" x14ac:dyDescent="0.25">
      <c r="A567" t="s">
        <v>489</v>
      </c>
      <c r="B567" t="s">
        <v>32</v>
      </c>
      <c r="C567" t="s">
        <v>61</v>
      </c>
      <c r="D567" t="s">
        <v>14</v>
      </c>
      <c r="E567" t="s">
        <v>229</v>
      </c>
      <c r="F567" s="8" t="s">
        <v>7162</v>
      </c>
      <c r="G567" t="s">
        <v>4330</v>
      </c>
    </row>
    <row r="568" spans="1:7" x14ac:dyDescent="0.25">
      <c r="A568" t="s">
        <v>235</v>
      </c>
      <c r="B568" t="s">
        <v>25</v>
      </c>
      <c r="C568" t="s">
        <v>61</v>
      </c>
      <c r="D568" t="s">
        <v>14</v>
      </c>
      <c r="E568" t="s">
        <v>107</v>
      </c>
      <c r="F568" s="8" t="s">
        <v>7163</v>
      </c>
      <c r="G568" t="s">
        <v>4330</v>
      </c>
    </row>
    <row r="569" spans="1:7" x14ac:dyDescent="0.25">
      <c r="A569" t="s">
        <v>3619</v>
      </c>
      <c r="B569" t="s">
        <v>29</v>
      </c>
      <c r="C569" t="s">
        <v>188</v>
      </c>
      <c r="D569" t="s">
        <v>38</v>
      </c>
      <c r="E569" t="s">
        <v>179</v>
      </c>
      <c r="F569" s="8" t="s">
        <v>7164</v>
      </c>
      <c r="G569" t="s">
        <v>4329</v>
      </c>
    </row>
    <row r="570" spans="1:7" x14ac:dyDescent="0.25">
      <c r="A570" t="s">
        <v>826</v>
      </c>
      <c r="B570" t="s">
        <v>45</v>
      </c>
      <c r="C570" t="s">
        <v>75</v>
      </c>
      <c r="D570" t="s">
        <v>24</v>
      </c>
      <c r="E570" t="s">
        <v>179</v>
      </c>
      <c r="F570" s="8" t="s">
        <v>7165</v>
      </c>
      <c r="G570" t="s">
        <v>4329</v>
      </c>
    </row>
    <row r="571" spans="1:7" x14ac:dyDescent="0.25">
      <c r="A571" t="s">
        <v>454</v>
      </c>
      <c r="B571" t="s">
        <v>19</v>
      </c>
      <c r="C571" t="s">
        <v>61</v>
      </c>
      <c r="D571" t="s">
        <v>14</v>
      </c>
      <c r="E571" t="s">
        <v>130</v>
      </c>
      <c r="F571" s="8" t="s">
        <v>7166</v>
      </c>
      <c r="G571" t="s">
        <v>6567</v>
      </c>
    </row>
    <row r="572" spans="1:7" x14ac:dyDescent="0.25">
      <c r="A572" t="s">
        <v>894</v>
      </c>
      <c r="B572" t="s">
        <v>43</v>
      </c>
      <c r="C572" t="s">
        <v>225</v>
      </c>
      <c r="D572" t="s">
        <v>39</v>
      </c>
      <c r="E572" t="s">
        <v>226</v>
      </c>
      <c r="F572" s="8" t="s">
        <v>7167</v>
      </c>
      <c r="G572" t="s">
        <v>4330</v>
      </c>
    </row>
    <row r="573" spans="1:7" x14ac:dyDescent="0.25">
      <c r="A573" t="s">
        <v>4202</v>
      </c>
      <c r="B573" t="s">
        <v>31</v>
      </c>
      <c r="C573" t="s">
        <v>73</v>
      </c>
      <c r="D573" t="s">
        <v>23</v>
      </c>
      <c r="E573" t="s">
        <v>179</v>
      </c>
      <c r="F573" s="8" t="s">
        <v>7168</v>
      </c>
      <c r="G573" t="s">
        <v>4327</v>
      </c>
    </row>
    <row r="574" spans="1:7" x14ac:dyDescent="0.25">
      <c r="A574" t="s">
        <v>633</v>
      </c>
      <c r="B574" t="s">
        <v>31</v>
      </c>
      <c r="C574" t="s">
        <v>58</v>
      </c>
      <c r="D574" t="s">
        <v>13</v>
      </c>
      <c r="E574" t="s">
        <v>179</v>
      </c>
      <c r="F574" s="8" t="s">
        <v>7169</v>
      </c>
      <c r="G574" t="s">
        <v>4327</v>
      </c>
    </row>
    <row r="575" spans="1:7" x14ac:dyDescent="0.25">
      <c r="A575" t="s">
        <v>680</v>
      </c>
      <c r="B575" t="s">
        <v>42</v>
      </c>
      <c r="C575" t="s">
        <v>75</v>
      </c>
      <c r="D575" t="s">
        <v>24</v>
      </c>
      <c r="E575" t="s">
        <v>179</v>
      </c>
      <c r="F575" s="8" t="s">
        <v>7170</v>
      </c>
      <c r="G575" t="s">
        <v>4331</v>
      </c>
    </row>
    <row r="576" spans="1:7" x14ac:dyDescent="0.25">
      <c r="A576" t="s">
        <v>3204</v>
      </c>
      <c r="B576" t="s">
        <v>42</v>
      </c>
      <c r="C576" t="s">
        <v>188</v>
      </c>
      <c r="D576" t="s">
        <v>38</v>
      </c>
      <c r="E576" t="s">
        <v>107</v>
      </c>
      <c r="F576" s="8" t="s">
        <v>7171</v>
      </c>
      <c r="G576" t="s">
        <v>4328</v>
      </c>
    </row>
    <row r="577" spans="1:7" x14ac:dyDescent="0.25">
      <c r="A577" t="s">
        <v>3387</v>
      </c>
      <c r="B577" t="s">
        <v>29</v>
      </c>
      <c r="C577" t="s">
        <v>188</v>
      </c>
      <c r="D577" t="s">
        <v>38</v>
      </c>
      <c r="E577" t="s">
        <v>107</v>
      </c>
      <c r="F577" s="8" t="s">
        <v>7172</v>
      </c>
      <c r="G577" t="s">
        <v>4327</v>
      </c>
    </row>
    <row r="578" spans="1:7" x14ac:dyDescent="0.25">
      <c r="A578" t="s">
        <v>311</v>
      </c>
      <c r="B578" t="s">
        <v>21</v>
      </c>
      <c r="C578" t="s">
        <v>49</v>
      </c>
      <c r="D578" t="s">
        <v>8</v>
      </c>
      <c r="E578" t="s">
        <v>130</v>
      </c>
      <c r="F578" s="8" t="s">
        <v>7173</v>
      </c>
      <c r="G578" t="s">
        <v>6565</v>
      </c>
    </row>
    <row r="579" spans="1:7" x14ac:dyDescent="0.25">
      <c r="A579" t="s">
        <v>310</v>
      </c>
      <c r="B579" t="s">
        <v>21</v>
      </c>
      <c r="C579" t="s">
        <v>49</v>
      </c>
      <c r="D579" t="s">
        <v>8</v>
      </c>
      <c r="E579" t="s">
        <v>130</v>
      </c>
      <c r="F579" s="8" t="s">
        <v>7174</v>
      </c>
      <c r="G579" t="s">
        <v>6567</v>
      </c>
    </row>
    <row r="580" spans="1:7" x14ac:dyDescent="0.25">
      <c r="A580" t="s">
        <v>560</v>
      </c>
      <c r="B580" t="s">
        <v>26</v>
      </c>
      <c r="C580" t="s">
        <v>52</v>
      </c>
      <c r="D580" t="s">
        <v>9</v>
      </c>
      <c r="E580" t="s">
        <v>130</v>
      </c>
      <c r="F580" s="8" t="s">
        <v>7175</v>
      </c>
      <c r="G580" t="s">
        <v>6565</v>
      </c>
    </row>
    <row r="581" spans="1:7" x14ac:dyDescent="0.25">
      <c r="A581" t="s">
        <v>411</v>
      </c>
      <c r="B581" t="s">
        <v>31</v>
      </c>
      <c r="C581" t="s">
        <v>49</v>
      </c>
      <c r="D581" t="s">
        <v>8</v>
      </c>
      <c r="E581" t="s">
        <v>130</v>
      </c>
      <c r="F581" s="8" t="s">
        <v>7176</v>
      </c>
      <c r="G581" t="s">
        <v>6566</v>
      </c>
    </row>
    <row r="582" spans="1:7" x14ac:dyDescent="0.25">
      <c r="A582" t="s">
        <v>125</v>
      </c>
      <c r="B582" t="s">
        <v>31</v>
      </c>
      <c r="C582" t="s">
        <v>54</v>
      </c>
      <c r="D582" t="s">
        <v>10</v>
      </c>
      <c r="E582" t="s">
        <v>130</v>
      </c>
      <c r="F582" s="8" t="s">
        <v>7177</v>
      </c>
      <c r="G582" t="s">
        <v>6566</v>
      </c>
    </row>
    <row r="583" spans="1:7" x14ac:dyDescent="0.25">
      <c r="A583" t="s">
        <v>264</v>
      </c>
      <c r="B583" t="s">
        <v>26</v>
      </c>
      <c r="C583" t="s">
        <v>98</v>
      </c>
      <c r="D583" t="s">
        <v>27</v>
      </c>
      <c r="E583" t="s">
        <v>130</v>
      </c>
      <c r="F583" s="8" t="s">
        <v>7178</v>
      </c>
      <c r="G583" t="s">
        <v>6566</v>
      </c>
    </row>
    <row r="584" spans="1:7" x14ac:dyDescent="0.25">
      <c r="A584" t="s">
        <v>673</v>
      </c>
      <c r="B584" t="s">
        <v>21</v>
      </c>
      <c r="C584" t="s">
        <v>52</v>
      </c>
      <c r="D584" t="s">
        <v>9</v>
      </c>
      <c r="E584" t="s">
        <v>130</v>
      </c>
      <c r="F584" s="8" t="s">
        <v>7179</v>
      </c>
      <c r="G584" t="s">
        <v>6566</v>
      </c>
    </row>
    <row r="585" spans="1:7" x14ac:dyDescent="0.25">
      <c r="A585" t="s">
        <v>294</v>
      </c>
      <c r="B585" t="s">
        <v>32</v>
      </c>
      <c r="C585" t="s">
        <v>61</v>
      </c>
      <c r="D585" t="s">
        <v>14</v>
      </c>
      <c r="E585" t="s">
        <v>130</v>
      </c>
      <c r="F585" s="8" t="s">
        <v>7180</v>
      </c>
      <c r="G585" t="s">
        <v>6566</v>
      </c>
    </row>
    <row r="586" spans="1:7" x14ac:dyDescent="0.25">
      <c r="A586" t="s">
        <v>292</v>
      </c>
      <c r="B586" t="s">
        <v>21</v>
      </c>
      <c r="C586" t="s">
        <v>54</v>
      </c>
      <c r="D586" t="s">
        <v>10</v>
      </c>
      <c r="E586" t="s">
        <v>130</v>
      </c>
      <c r="F586" s="8" t="s">
        <v>7181</v>
      </c>
      <c r="G586" t="s">
        <v>6565</v>
      </c>
    </row>
    <row r="587" spans="1:7" x14ac:dyDescent="0.25">
      <c r="A587" t="s">
        <v>343</v>
      </c>
      <c r="B587" t="s">
        <v>21</v>
      </c>
      <c r="C587" t="s">
        <v>52</v>
      </c>
      <c r="D587" t="s">
        <v>9</v>
      </c>
      <c r="E587" t="s">
        <v>130</v>
      </c>
      <c r="F587" s="8" t="s">
        <v>7182</v>
      </c>
      <c r="G587" t="s">
        <v>6565</v>
      </c>
    </row>
    <row r="588" spans="1:7" x14ac:dyDescent="0.25">
      <c r="A588" t="s">
        <v>494</v>
      </c>
      <c r="B588" t="s">
        <v>43</v>
      </c>
      <c r="C588" t="s">
        <v>225</v>
      </c>
      <c r="D588" t="s">
        <v>39</v>
      </c>
      <c r="E588" t="s">
        <v>226</v>
      </c>
      <c r="F588" s="8" t="s">
        <v>7183</v>
      </c>
      <c r="G588" t="s">
        <v>4328</v>
      </c>
    </row>
    <row r="589" spans="1:7" x14ac:dyDescent="0.25">
      <c r="A589" t="s">
        <v>716</v>
      </c>
      <c r="B589" t="s">
        <v>42</v>
      </c>
      <c r="C589" t="s">
        <v>65</v>
      </c>
      <c r="D589" t="s">
        <v>17</v>
      </c>
      <c r="E589" t="s">
        <v>107</v>
      </c>
      <c r="F589" s="8" t="s">
        <v>7184</v>
      </c>
      <c r="G589" t="s">
        <v>6568</v>
      </c>
    </row>
    <row r="590" spans="1:7" x14ac:dyDescent="0.25">
      <c r="A590" t="s">
        <v>259</v>
      </c>
      <c r="B590" t="s">
        <v>26</v>
      </c>
      <c r="C590" t="s">
        <v>72</v>
      </c>
      <c r="D590" t="s">
        <v>22</v>
      </c>
      <c r="E590" t="s">
        <v>107</v>
      </c>
      <c r="F590" s="8" t="s">
        <v>7185</v>
      </c>
      <c r="G590" t="s">
        <v>4329</v>
      </c>
    </row>
    <row r="591" spans="1:7" x14ac:dyDescent="0.25">
      <c r="A591" t="s">
        <v>224</v>
      </c>
      <c r="B591" t="s">
        <v>43</v>
      </c>
      <c r="C591" t="s">
        <v>225</v>
      </c>
      <c r="D591" t="s">
        <v>39</v>
      </c>
      <c r="E591" t="s">
        <v>226</v>
      </c>
      <c r="F591" s="8" t="s">
        <v>7186</v>
      </c>
      <c r="G591" t="s">
        <v>4330</v>
      </c>
    </row>
    <row r="592" spans="1:7" x14ac:dyDescent="0.25">
      <c r="A592" t="s">
        <v>495</v>
      </c>
      <c r="B592" t="s">
        <v>43</v>
      </c>
      <c r="C592" t="s">
        <v>225</v>
      </c>
      <c r="D592" t="s">
        <v>39</v>
      </c>
      <c r="E592" t="s">
        <v>226</v>
      </c>
      <c r="F592" s="8" t="s">
        <v>6573</v>
      </c>
      <c r="G592" t="s">
        <v>4328</v>
      </c>
    </row>
    <row r="593" spans="1:7" x14ac:dyDescent="0.25">
      <c r="A593" t="s">
        <v>362</v>
      </c>
      <c r="B593" t="s">
        <v>43</v>
      </c>
      <c r="C593" t="s">
        <v>225</v>
      </c>
      <c r="D593" t="s">
        <v>39</v>
      </c>
      <c r="E593" t="s">
        <v>226</v>
      </c>
      <c r="F593" s="8" t="s">
        <v>7187</v>
      </c>
      <c r="G593" t="s">
        <v>4330</v>
      </c>
    </row>
    <row r="594" spans="1:7" x14ac:dyDescent="0.25">
      <c r="A594" t="s">
        <v>244</v>
      </c>
      <c r="B594" t="s">
        <v>31</v>
      </c>
      <c r="C594" t="s">
        <v>49</v>
      </c>
      <c r="D594" t="s">
        <v>8</v>
      </c>
      <c r="E594" t="s">
        <v>107</v>
      </c>
      <c r="F594" s="8" t="s">
        <v>7188</v>
      </c>
      <c r="G594" t="s">
        <v>4330</v>
      </c>
    </row>
    <row r="595" spans="1:7" x14ac:dyDescent="0.25">
      <c r="A595" t="s">
        <v>309</v>
      </c>
      <c r="B595" t="s">
        <v>31</v>
      </c>
      <c r="C595" t="s">
        <v>61</v>
      </c>
      <c r="D595" t="s">
        <v>14</v>
      </c>
      <c r="E595" t="s">
        <v>130</v>
      </c>
      <c r="F595" s="8" t="s">
        <v>7189</v>
      </c>
      <c r="G595" t="s">
        <v>6565</v>
      </c>
    </row>
    <row r="596" spans="1:7" x14ac:dyDescent="0.25">
      <c r="A596" t="s">
        <v>322</v>
      </c>
      <c r="B596" t="s">
        <v>31</v>
      </c>
      <c r="C596" t="s">
        <v>58</v>
      </c>
      <c r="D596" t="s">
        <v>13</v>
      </c>
      <c r="E596" t="s">
        <v>107</v>
      </c>
      <c r="F596" s="8" t="s">
        <v>7190</v>
      </c>
      <c r="G596" t="s">
        <v>4328</v>
      </c>
    </row>
    <row r="597" spans="1:7" x14ac:dyDescent="0.25">
      <c r="A597" t="s">
        <v>666</v>
      </c>
      <c r="B597" t="s">
        <v>20</v>
      </c>
      <c r="C597" t="s">
        <v>61</v>
      </c>
      <c r="D597" t="s">
        <v>14</v>
      </c>
      <c r="E597" t="s">
        <v>107</v>
      </c>
      <c r="F597" s="8" t="s">
        <v>7191</v>
      </c>
      <c r="G597" t="s">
        <v>4327</v>
      </c>
    </row>
    <row r="598" spans="1:7" x14ac:dyDescent="0.25">
      <c r="A598" t="s">
        <v>348</v>
      </c>
      <c r="B598" t="s">
        <v>31</v>
      </c>
      <c r="C598" t="s">
        <v>52</v>
      </c>
      <c r="D598" t="s">
        <v>9</v>
      </c>
      <c r="E598" t="s">
        <v>130</v>
      </c>
      <c r="F598" s="8" t="s">
        <v>7192</v>
      </c>
      <c r="G598" t="s">
        <v>6565</v>
      </c>
    </row>
    <row r="599" spans="1:7" x14ac:dyDescent="0.25">
      <c r="A599" t="s">
        <v>4258</v>
      </c>
      <c r="B599" t="s">
        <v>15</v>
      </c>
      <c r="C599" t="s">
        <v>58</v>
      </c>
      <c r="D599" t="s">
        <v>13</v>
      </c>
      <c r="E599" t="s">
        <v>179</v>
      </c>
      <c r="F599" s="8" t="s">
        <v>7193</v>
      </c>
      <c r="G599" t="s">
        <v>4331</v>
      </c>
    </row>
    <row r="600" spans="1:7" x14ac:dyDescent="0.25">
      <c r="A600" t="s">
        <v>363</v>
      </c>
      <c r="B600" t="s">
        <v>31</v>
      </c>
      <c r="C600" t="s">
        <v>54</v>
      </c>
      <c r="D600" t="s">
        <v>10</v>
      </c>
      <c r="E600" t="s">
        <v>130</v>
      </c>
      <c r="F600" s="8" t="s">
        <v>7194</v>
      </c>
      <c r="G600" t="s">
        <v>6565</v>
      </c>
    </row>
    <row r="601" spans="1:7" x14ac:dyDescent="0.25">
      <c r="A601" t="s">
        <v>905</v>
      </c>
      <c r="B601" t="s">
        <v>31</v>
      </c>
      <c r="C601" t="s">
        <v>75</v>
      </c>
      <c r="D601" t="s">
        <v>24</v>
      </c>
      <c r="E601" t="s">
        <v>179</v>
      </c>
      <c r="F601" s="8" t="s">
        <v>7195</v>
      </c>
      <c r="G601" t="s">
        <v>4327</v>
      </c>
    </row>
    <row r="602" spans="1:7" x14ac:dyDescent="0.25">
      <c r="A602" t="s">
        <v>3339</v>
      </c>
      <c r="B602" t="s">
        <v>30</v>
      </c>
      <c r="C602" t="s">
        <v>188</v>
      </c>
      <c r="D602" t="s">
        <v>38</v>
      </c>
      <c r="E602" t="s">
        <v>229</v>
      </c>
      <c r="F602" s="8" t="s">
        <v>7196</v>
      </c>
      <c r="G602" t="s">
        <v>4328</v>
      </c>
    </row>
    <row r="603" spans="1:7" x14ac:dyDescent="0.25">
      <c r="A603" t="s">
        <v>3674</v>
      </c>
      <c r="B603" t="s">
        <v>42</v>
      </c>
      <c r="C603" t="s">
        <v>188</v>
      </c>
      <c r="D603" t="s">
        <v>38</v>
      </c>
      <c r="E603" t="s">
        <v>229</v>
      </c>
      <c r="F603" s="8" t="s">
        <v>7197</v>
      </c>
      <c r="G603" t="s">
        <v>4328</v>
      </c>
    </row>
    <row r="604" spans="1:7" x14ac:dyDescent="0.25">
      <c r="A604" t="s">
        <v>4259</v>
      </c>
      <c r="B604" t="s">
        <v>19</v>
      </c>
      <c r="C604" t="s">
        <v>61</v>
      </c>
      <c r="D604" t="s">
        <v>14</v>
      </c>
      <c r="E604" t="s">
        <v>179</v>
      </c>
      <c r="F604" s="8" t="s">
        <v>7198</v>
      </c>
      <c r="G604" t="s">
        <v>4327</v>
      </c>
    </row>
    <row r="605" spans="1:7" x14ac:dyDescent="0.25">
      <c r="A605" t="s">
        <v>113</v>
      </c>
      <c r="B605" t="s">
        <v>31</v>
      </c>
      <c r="C605" t="s">
        <v>54</v>
      </c>
      <c r="D605" t="s">
        <v>10</v>
      </c>
      <c r="E605" t="s">
        <v>130</v>
      </c>
      <c r="F605" s="8" t="s">
        <v>7199</v>
      </c>
      <c r="G605" t="s">
        <v>6565</v>
      </c>
    </row>
    <row r="606" spans="1:7" x14ac:dyDescent="0.25">
      <c r="A606" t="s">
        <v>312</v>
      </c>
      <c r="B606" t="s">
        <v>21</v>
      </c>
      <c r="C606" t="s">
        <v>61</v>
      </c>
      <c r="D606" t="s">
        <v>14</v>
      </c>
      <c r="E606" t="s">
        <v>130</v>
      </c>
      <c r="F606" s="8" t="s">
        <v>7200</v>
      </c>
      <c r="G606" t="s">
        <v>4330</v>
      </c>
    </row>
    <row r="607" spans="1:7" x14ac:dyDescent="0.25">
      <c r="A607" t="s">
        <v>126</v>
      </c>
      <c r="B607" t="s">
        <v>31</v>
      </c>
      <c r="C607" t="s">
        <v>49</v>
      </c>
      <c r="D607" t="s">
        <v>8</v>
      </c>
      <c r="E607" t="s">
        <v>130</v>
      </c>
      <c r="F607" s="8" t="s">
        <v>7201</v>
      </c>
      <c r="G607" t="s">
        <v>6565</v>
      </c>
    </row>
    <row r="608" spans="1:7" x14ac:dyDescent="0.25">
      <c r="A608" t="s">
        <v>3387</v>
      </c>
      <c r="B608" t="s">
        <v>33</v>
      </c>
      <c r="C608" t="s">
        <v>188</v>
      </c>
      <c r="D608" t="s">
        <v>38</v>
      </c>
      <c r="E608" t="s">
        <v>229</v>
      </c>
      <c r="F608" s="8" t="s">
        <v>7202</v>
      </c>
      <c r="G608" t="s">
        <v>4327</v>
      </c>
    </row>
    <row r="609" spans="1:7" x14ac:dyDescent="0.25">
      <c r="A609" t="s">
        <v>3515</v>
      </c>
      <c r="B609" t="s">
        <v>36</v>
      </c>
      <c r="C609" t="s">
        <v>73</v>
      </c>
      <c r="D609" t="s">
        <v>23</v>
      </c>
      <c r="E609" t="s">
        <v>179</v>
      </c>
      <c r="F609" s="8" t="s">
        <v>7203</v>
      </c>
      <c r="G609" t="s">
        <v>4329</v>
      </c>
    </row>
    <row r="610" spans="1:7" x14ac:dyDescent="0.25">
      <c r="A610" t="s">
        <v>501</v>
      </c>
      <c r="B610" t="s">
        <v>20</v>
      </c>
      <c r="C610" t="s">
        <v>75</v>
      </c>
      <c r="D610" t="s">
        <v>24</v>
      </c>
      <c r="E610" t="s">
        <v>179</v>
      </c>
      <c r="F610" s="8" t="s">
        <v>7204</v>
      </c>
      <c r="G610" t="s">
        <v>4329</v>
      </c>
    </row>
    <row r="611" spans="1:7" x14ac:dyDescent="0.25">
      <c r="A611" t="s">
        <v>3571</v>
      </c>
      <c r="B611" t="s">
        <v>30</v>
      </c>
      <c r="C611" t="s">
        <v>188</v>
      </c>
      <c r="D611" t="s">
        <v>38</v>
      </c>
      <c r="E611" t="s">
        <v>179</v>
      </c>
      <c r="F611" s="8" t="s">
        <v>7205</v>
      </c>
      <c r="G611" t="s">
        <v>4327</v>
      </c>
    </row>
    <row r="612" spans="1:7" x14ac:dyDescent="0.25">
      <c r="A612" t="s">
        <v>314</v>
      </c>
      <c r="B612" t="s">
        <v>31</v>
      </c>
      <c r="C612" t="s">
        <v>72</v>
      </c>
      <c r="D612" t="s">
        <v>22</v>
      </c>
      <c r="E612" t="s">
        <v>130</v>
      </c>
      <c r="F612" s="8" t="s">
        <v>7206</v>
      </c>
      <c r="G612" t="s">
        <v>6565</v>
      </c>
    </row>
    <row r="613" spans="1:7" x14ac:dyDescent="0.25">
      <c r="A613" t="s">
        <v>417</v>
      </c>
      <c r="B613" t="s">
        <v>31</v>
      </c>
      <c r="C613" t="s">
        <v>98</v>
      </c>
      <c r="D613" t="s">
        <v>27</v>
      </c>
      <c r="E613" t="s">
        <v>107</v>
      </c>
      <c r="F613" s="8" t="s">
        <v>7207</v>
      </c>
      <c r="G613" t="s">
        <v>4328</v>
      </c>
    </row>
    <row r="614" spans="1:7" x14ac:dyDescent="0.25">
      <c r="A614" t="s">
        <v>743</v>
      </c>
      <c r="B614" t="s">
        <v>32</v>
      </c>
      <c r="C614" t="s">
        <v>147</v>
      </c>
      <c r="D614" t="s">
        <v>34</v>
      </c>
      <c r="E614" t="s">
        <v>179</v>
      </c>
      <c r="F614" s="8" t="s">
        <v>6592</v>
      </c>
      <c r="G614" t="s">
        <v>4327</v>
      </c>
    </row>
    <row r="615" spans="1:7" x14ac:dyDescent="0.25">
      <c r="A615" t="s">
        <v>3511</v>
      </c>
      <c r="B615" t="s">
        <v>30</v>
      </c>
      <c r="C615" t="s">
        <v>188</v>
      </c>
      <c r="D615" t="s">
        <v>38</v>
      </c>
      <c r="E615" t="s">
        <v>229</v>
      </c>
      <c r="F615" s="8" t="s">
        <v>7208</v>
      </c>
      <c r="G615" t="s">
        <v>4329</v>
      </c>
    </row>
    <row r="616" spans="1:7" x14ac:dyDescent="0.25">
      <c r="A616" t="s">
        <v>3208</v>
      </c>
      <c r="B616" t="s">
        <v>30</v>
      </c>
      <c r="C616" t="s">
        <v>188</v>
      </c>
      <c r="D616" t="s">
        <v>38</v>
      </c>
      <c r="E616" t="s">
        <v>229</v>
      </c>
      <c r="F616" s="8" t="s">
        <v>7209</v>
      </c>
      <c r="G616" t="s">
        <v>4327</v>
      </c>
    </row>
    <row r="617" spans="1:7" x14ac:dyDescent="0.25">
      <c r="A617" t="s">
        <v>442</v>
      </c>
      <c r="B617" t="s">
        <v>31</v>
      </c>
      <c r="C617" t="s">
        <v>49</v>
      </c>
      <c r="D617" t="s">
        <v>8</v>
      </c>
      <c r="E617" t="s">
        <v>50</v>
      </c>
      <c r="F617" s="8" t="s">
        <v>7210</v>
      </c>
      <c r="G617" t="s">
        <v>4330</v>
      </c>
    </row>
    <row r="618" spans="1:7" x14ac:dyDescent="0.25">
      <c r="A618" t="s">
        <v>55</v>
      </c>
      <c r="B618" t="s">
        <v>19</v>
      </c>
      <c r="C618" t="s">
        <v>49</v>
      </c>
      <c r="D618" t="s">
        <v>8</v>
      </c>
      <c r="E618" t="s">
        <v>50</v>
      </c>
      <c r="F618" s="8" t="s">
        <v>7211</v>
      </c>
      <c r="G618" t="s">
        <v>4329</v>
      </c>
    </row>
    <row r="619" spans="1:7" x14ac:dyDescent="0.25">
      <c r="A619" t="s">
        <v>3224</v>
      </c>
      <c r="B619" t="s">
        <v>42</v>
      </c>
      <c r="C619" t="s">
        <v>73</v>
      </c>
      <c r="D619" t="s">
        <v>23</v>
      </c>
      <c r="E619" t="s">
        <v>229</v>
      </c>
      <c r="F619" s="8" t="s">
        <v>7212</v>
      </c>
      <c r="G619" t="s">
        <v>4328</v>
      </c>
    </row>
    <row r="620" spans="1:7" x14ac:dyDescent="0.25">
      <c r="A620" t="s">
        <v>194</v>
      </c>
      <c r="B620" t="s">
        <v>26</v>
      </c>
      <c r="C620" t="s">
        <v>49</v>
      </c>
      <c r="D620" t="s">
        <v>8</v>
      </c>
      <c r="E620" t="s">
        <v>130</v>
      </c>
      <c r="F620" s="8" t="s">
        <v>7213</v>
      </c>
      <c r="G620" t="s">
        <v>4330</v>
      </c>
    </row>
    <row r="621" spans="1:7" x14ac:dyDescent="0.25">
      <c r="A621" t="s">
        <v>228</v>
      </c>
      <c r="B621" t="s">
        <v>32</v>
      </c>
      <c r="C621" t="s">
        <v>61</v>
      </c>
      <c r="D621" t="s">
        <v>14</v>
      </c>
      <c r="E621" t="s">
        <v>107</v>
      </c>
      <c r="F621" s="8" t="s">
        <v>6754</v>
      </c>
      <c r="G621" t="s">
        <v>6568</v>
      </c>
    </row>
    <row r="622" spans="1:7" x14ac:dyDescent="0.25">
      <c r="A622" t="s">
        <v>363</v>
      </c>
      <c r="B622" t="s">
        <v>26</v>
      </c>
      <c r="C622" t="s">
        <v>54</v>
      </c>
      <c r="D622" t="s">
        <v>10</v>
      </c>
      <c r="E622" t="s">
        <v>63</v>
      </c>
      <c r="F622" s="8" t="s">
        <v>7214</v>
      </c>
      <c r="G622" t="s">
        <v>6568</v>
      </c>
    </row>
    <row r="623" spans="1:7" x14ac:dyDescent="0.25">
      <c r="A623" t="s">
        <v>567</v>
      </c>
      <c r="B623" t="s">
        <v>26</v>
      </c>
      <c r="C623" t="s">
        <v>52</v>
      </c>
      <c r="D623" t="s">
        <v>9</v>
      </c>
      <c r="E623" t="s">
        <v>130</v>
      </c>
      <c r="F623" s="8" t="s">
        <v>7215</v>
      </c>
      <c r="G623" t="s">
        <v>6565</v>
      </c>
    </row>
    <row r="624" spans="1:7" x14ac:dyDescent="0.25">
      <c r="A624" t="s">
        <v>508</v>
      </c>
      <c r="B624" t="s">
        <v>28</v>
      </c>
      <c r="C624" t="s">
        <v>58</v>
      </c>
      <c r="D624" t="s">
        <v>13</v>
      </c>
      <c r="E624" t="s">
        <v>63</v>
      </c>
      <c r="F624" s="8" t="s">
        <v>7216</v>
      </c>
      <c r="G624" t="s">
        <v>6567</v>
      </c>
    </row>
    <row r="625" spans="1:7" x14ac:dyDescent="0.25">
      <c r="A625" t="s">
        <v>275</v>
      </c>
      <c r="B625" t="s">
        <v>31</v>
      </c>
      <c r="C625" t="s">
        <v>61</v>
      </c>
      <c r="D625" t="s">
        <v>14</v>
      </c>
      <c r="E625" t="s">
        <v>130</v>
      </c>
      <c r="F625" s="8" t="s">
        <v>7217</v>
      </c>
      <c r="G625" t="s">
        <v>6567</v>
      </c>
    </row>
    <row r="626" spans="1:7" x14ac:dyDescent="0.25">
      <c r="A626" t="s">
        <v>761</v>
      </c>
      <c r="B626" t="s">
        <v>31</v>
      </c>
      <c r="C626" t="s">
        <v>54</v>
      </c>
      <c r="D626" t="s">
        <v>10</v>
      </c>
      <c r="E626" t="s">
        <v>179</v>
      </c>
      <c r="F626" s="8" t="s">
        <v>7218</v>
      </c>
      <c r="G626" t="s">
        <v>4327</v>
      </c>
    </row>
    <row r="627" spans="1:7" x14ac:dyDescent="0.25">
      <c r="A627" t="s">
        <v>422</v>
      </c>
      <c r="B627" t="s">
        <v>30</v>
      </c>
      <c r="C627" t="s">
        <v>65</v>
      </c>
      <c r="D627" t="s">
        <v>17</v>
      </c>
      <c r="E627" t="s">
        <v>107</v>
      </c>
      <c r="F627" s="8" t="s">
        <v>7219</v>
      </c>
      <c r="G627" t="s">
        <v>4330</v>
      </c>
    </row>
    <row r="628" spans="1:7" x14ac:dyDescent="0.25">
      <c r="A628" t="s">
        <v>3810</v>
      </c>
      <c r="B628" t="s">
        <v>42</v>
      </c>
      <c r="C628" t="s">
        <v>188</v>
      </c>
      <c r="D628" t="s">
        <v>38</v>
      </c>
      <c r="E628" t="s">
        <v>107</v>
      </c>
      <c r="F628" s="8" t="s">
        <v>7220</v>
      </c>
      <c r="G628" t="s">
        <v>4328</v>
      </c>
    </row>
    <row r="629" spans="1:7" x14ac:dyDescent="0.25">
      <c r="A629" t="s">
        <v>3200</v>
      </c>
      <c r="B629" t="s">
        <v>42</v>
      </c>
      <c r="C629" t="s">
        <v>73</v>
      </c>
      <c r="D629" t="s">
        <v>23</v>
      </c>
      <c r="E629" t="s">
        <v>107</v>
      </c>
      <c r="F629" s="8" t="s">
        <v>7221</v>
      </c>
      <c r="G629" t="s">
        <v>4328</v>
      </c>
    </row>
    <row r="630" spans="1:7" x14ac:dyDescent="0.25">
      <c r="A630" t="s">
        <v>3366</v>
      </c>
      <c r="B630" t="s">
        <v>29</v>
      </c>
      <c r="C630" t="s">
        <v>73</v>
      </c>
      <c r="D630" t="s">
        <v>23</v>
      </c>
      <c r="E630" t="s">
        <v>107</v>
      </c>
      <c r="F630" s="8" t="s">
        <v>7222</v>
      </c>
      <c r="G630" t="s">
        <v>4327</v>
      </c>
    </row>
    <row r="631" spans="1:7" x14ac:dyDescent="0.25">
      <c r="A631" t="s">
        <v>230</v>
      </c>
      <c r="B631" t="s">
        <v>31</v>
      </c>
      <c r="C631" t="s">
        <v>54</v>
      </c>
      <c r="D631" t="s">
        <v>10</v>
      </c>
      <c r="E631" t="s">
        <v>130</v>
      </c>
      <c r="F631" s="8" t="s">
        <v>7223</v>
      </c>
      <c r="G631" t="s">
        <v>6566</v>
      </c>
    </row>
    <row r="632" spans="1:7" x14ac:dyDescent="0.25">
      <c r="A632" t="s">
        <v>186</v>
      </c>
      <c r="B632" t="s">
        <v>11</v>
      </c>
      <c r="C632" t="s">
        <v>98</v>
      </c>
      <c r="D632" t="s">
        <v>27</v>
      </c>
      <c r="E632" t="s">
        <v>130</v>
      </c>
      <c r="F632" s="8" t="s">
        <v>7224</v>
      </c>
      <c r="G632" t="s">
        <v>6566</v>
      </c>
    </row>
    <row r="633" spans="1:7" x14ac:dyDescent="0.25">
      <c r="A633" t="s">
        <v>3276</v>
      </c>
      <c r="B633" t="s">
        <v>30</v>
      </c>
      <c r="C633" t="s">
        <v>73</v>
      </c>
      <c r="D633" t="s">
        <v>23</v>
      </c>
      <c r="E633" t="s">
        <v>107</v>
      </c>
      <c r="F633" s="8" t="s">
        <v>7225</v>
      </c>
      <c r="G633" t="s">
        <v>4330</v>
      </c>
    </row>
    <row r="634" spans="1:7" x14ac:dyDescent="0.25">
      <c r="A634" t="s">
        <v>511</v>
      </c>
      <c r="B634" t="s">
        <v>31</v>
      </c>
      <c r="C634" t="s">
        <v>52</v>
      </c>
      <c r="D634" t="s">
        <v>9</v>
      </c>
      <c r="E634" t="s">
        <v>130</v>
      </c>
      <c r="F634" s="8" t="s">
        <v>7226</v>
      </c>
      <c r="G634" t="s">
        <v>6566</v>
      </c>
    </row>
    <row r="635" spans="1:7" x14ac:dyDescent="0.25">
      <c r="A635" t="s">
        <v>385</v>
      </c>
      <c r="B635" t="s">
        <v>21</v>
      </c>
      <c r="C635" t="s">
        <v>49</v>
      </c>
      <c r="D635" t="s">
        <v>8</v>
      </c>
      <c r="E635" t="s">
        <v>107</v>
      </c>
      <c r="F635" s="8" t="s">
        <v>7227</v>
      </c>
      <c r="G635" t="s">
        <v>4328</v>
      </c>
    </row>
    <row r="636" spans="1:7" x14ac:dyDescent="0.25">
      <c r="A636" t="s">
        <v>192</v>
      </c>
      <c r="B636" t="s">
        <v>21</v>
      </c>
      <c r="C636" t="s">
        <v>98</v>
      </c>
      <c r="D636" t="s">
        <v>27</v>
      </c>
      <c r="E636" t="s">
        <v>130</v>
      </c>
      <c r="F636" s="8" t="s">
        <v>7228</v>
      </c>
      <c r="G636" t="s">
        <v>6568</v>
      </c>
    </row>
    <row r="637" spans="1:7" x14ac:dyDescent="0.25">
      <c r="A637" t="s">
        <v>125</v>
      </c>
      <c r="B637" t="s">
        <v>31</v>
      </c>
      <c r="C637" t="s">
        <v>54</v>
      </c>
      <c r="D637" t="s">
        <v>10</v>
      </c>
      <c r="E637" t="s">
        <v>229</v>
      </c>
      <c r="F637" s="8" t="s">
        <v>7229</v>
      </c>
      <c r="G637" t="s">
        <v>4330</v>
      </c>
    </row>
    <row r="638" spans="1:7" x14ac:dyDescent="0.25">
      <c r="A638" t="s">
        <v>3706</v>
      </c>
      <c r="B638" t="s">
        <v>29</v>
      </c>
      <c r="C638" t="s">
        <v>188</v>
      </c>
      <c r="D638" t="s">
        <v>38</v>
      </c>
      <c r="E638" t="s">
        <v>107</v>
      </c>
      <c r="F638" s="8" t="s">
        <v>7230</v>
      </c>
      <c r="G638" t="s">
        <v>4330</v>
      </c>
    </row>
    <row r="639" spans="1:7" x14ac:dyDescent="0.25">
      <c r="A639" t="s">
        <v>53</v>
      </c>
      <c r="B639" t="s">
        <v>21</v>
      </c>
      <c r="C639" t="s">
        <v>54</v>
      </c>
      <c r="D639" t="s">
        <v>10</v>
      </c>
      <c r="E639" t="s">
        <v>50</v>
      </c>
      <c r="F639" s="8" t="s">
        <v>7231</v>
      </c>
      <c r="G639" t="s">
        <v>4327</v>
      </c>
    </row>
    <row r="640" spans="1:7" x14ac:dyDescent="0.25">
      <c r="A640" t="s">
        <v>515</v>
      </c>
      <c r="B640" t="s">
        <v>31</v>
      </c>
      <c r="C640" t="s">
        <v>98</v>
      </c>
      <c r="D640" t="s">
        <v>27</v>
      </c>
      <c r="E640" t="s">
        <v>130</v>
      </c>
      <c r="F640" s="8" t="s">
        <v>7232</v>
      </c>
      <c r="G640" t="s">
        <v>6565</v>
      </c>
    </row>
    <row r="641" spans="1:7" x14ac:dyDescent="0.25">
      <c r="A641" t="s">
        <v>3621</v>
      </c>
      <c r="B641" t="s">
        <v>30</v>
      </c>
      <c r="C641" t="s">
        <v>188</v>
      </c>
      <c r="D641" t="s">
        <v>38</v>
      </c>
      <c r="E641" t="s">
        <v>179</v>
      </c>
      <c r="F641" s="8" t="s">
        <v>7233</v>
      </c>
      <c r="G641" t="s">
        <v>4327</v>
      </c>
    </row>
    <row r="642" spans="1:7" x14ac:dyDescent="0.25">
      <c r="A642" t="s">
        <v>516</v>
      </c>
      <c r="B642" t="s">
        <v>31</v>
      </c>
      <c r="C642" t="s">
        <v>49</v>
      </c>
      <c r="D642" t="s">
        <v>8</v>
      </c>
      <c r="E642" t="s">
        <v>130</v>
      </c>
      <c r="F642" s="8" t="s">
        <v>7234</v>
      </c>
      <c r="G642" t="s">
        <v>6566</v>
      </c>
    </row>
    <row r="643" spans="1:7" x14ac:dyDescent="0.25">
      <c r="A643" t="s">
        <v>655</v>
      </c>
      <c r="B643" t="s">
        <v>30</v>
      </c>
      <c r="C643" t="s">
        <v>75</v>
      </c>
      <c r="D643" t="s">
        <v>24</v>
      </c>
      <c r="E643" t="s">
        <v>179</v>
      </c>
      <c r="F643" s="8" t="s">
        <v>7235</v>
      </c>
      <c r="G643" t="s">
        <v>4329</v>
      </c>
    </row>
    <row r="644" spans="1:7" x14ac:dyDescent="0.25">
      <c r="A644" t="s">
        <v>162</v>
      </c>
      <c r="B644" t="s">
        <v>15</v>
      </c>
      <c r="C644" t="s">
        <v>58</v>
      </c>
      <c r="D644" t="s">
        <v>13</v>
      </c>
      <c r="E644" t="s">
        <v>130</v>
      </c>
      <c r="F644" s="8" t="s">
        <v>7236</v>
      </c>
      <c r="G644" t="s">
        <v>4329</v>
      </c>
    </row>
    <row r="645" spans="1:7" x14ac:dyDescent="0.25">
      <c r="A645" t="s">
        <v>113</v>
      </c>
      <c r="B645" t="s">
        <v>19</v>
      </c>
      <c r="C645" t="s">
        <v>54</v>
      </c>
      <c r="D645" t="s">
        <v>10</v>
      </c>
      <c r="E645" t="s">
        <v>130</v>
      </c>
      <c r="F645" s="8" t="s">
        <v>7237</v>
      </c>
      <c r="G645" t="s">
        <v>4328</v>
      </c>
    </row>
    <row r="646" spans="1:7" x14ac:dyDescent="0.25">
      <c r="A646" t="s">
        <v>545</v>
      </c>
      <c r="B646" t="s">
        <v>28</v>
      </c>
      <c r="C646" t="s">
        <v>61</v>
      </c>
      <c r="D646" t="s">
        <v>14</v>
      </c>
      <c r="E646" t="s">
        <v>107</v>
      </c>
      <c r="F646" s="8" t="s">
        <v>7238</v>
      </c>
      <c r="G646" t="s">
        <v>4329</v>
      </c>
    </row>
    <row r="647" spans="1:7" x14ac:dyDescent="0.25">
      <c r="A647" t="s">
        <v>623</v>
      </c>
      <c r="B647" t="s">
        <v>31</v>
      </c>
      <c r="C647" t="s">
        <v>72</v>
      </c>
      <c r="D647" t="s">
        <v>22</v>
      </c>
      <c r="E647" t="s">
        <v>130</v>
      </c>
      <c r="F647" s="8" t="s">
        <v>7239</v>
      </c>
      <c r="G647" t="s">
        <v>6566</v>
      </c>
    </row>
    <row r="648" spans="1:7" x14ac:dyDescent="0.25">
      <c r="A648" t="s">
        <v>333</v>
      </c>
      <c r="B648" t="s">
        <v>31</v>
      </c>
      <c r="C648" t="s">
        <v>54</v>
      </c>
      <c r="D648" t="s">
        <v>10</v>
      </c>
      <c r="E648" t="s">
        <v>130</v>
      </c>
      <c r="F648" s="8" t="s">
        <v>7240</v>
      </c>
      <c r="G648" t="s">
        <v>6566</v>
      </c>
    </row>
    <row r="649" spans="1:7" x14ac:dyDescent="0.25">
      <c r="A649" t="s">
        <v>628</v>
      </c>
      <c r="B649" t="s">
        <v>30</v>
      </c>
      <c r="C649" t="s">
        <v>75</v>
      </c>
      <c r="D649" t="s">
        <v>24</v>
      </c>
      <c r="E649" t="s">
        <v>179</v>
      </c>
      <c r="F649" s="8" t="s">
        <v>7241</v>
      </c>
      <c r="G649" t="s">
        <v>4327</v>
      </c>
    </row>
    <row r="650" spans="1:7" x14ac:dyDescent="0.25">
      <c r="A650" t="s">
        <v>342</v>
      </c>
      <c r="B650" t="s">
        <v>11</v>
      </c>
      <c r="C650" t="s">
        <v>54</v>
      </c>
      <c r="D650" t="s">
        <v>10</v>
      </c>
      <c r="E650" t="s">
        <v>130</v>
      </c>
      <c r="F650" s="8" t="s">
        <v>7242</v>
      </c>
      <c r="G650" t="s">
        <v>4330</v>
      </c>
    </row>
    <row r="651" spans="1:7" x14ac:dyDescent="0.25">
      <c r="A651" t="s">
        <v>633</v>
      </c>
      <c r="B651" t="s">
        <v>31</v>
      </c>
      <c r="C651" t="s">
        <v>58</v>
      </c>
      <c r="D651" t="s">
        <v>13</v>
      </c>
      <c r="E651" t="s">
        <v>107</v>
      </c>
      <c r="F651" s="8" t="s">
        <v>7243</v>
      </c>
      <c r="G651" t="s">
        <v>4330</v>
      </c>
    </row>
    <row r="652" spans="1:7" x14ac:dyDescent="0.25">
      <c r="A652" t="s">
        <v>142</v>
      </c>
      <c r="B652" t="s">
        <v>31</v>
      </c>
      <c r="C652" t="s">
        <v>98</v>
      </c>
      <c r="D652" t="s">
        <v>27</v>
      </c>
      <c r="E652" t="s">
        <v>130</v>
      </c>
      <c r="F652" s="8" t="s">
        <v>7244</v>
      </c>
      <c r="G652" t="s">
        <v>6565</v>
      </c>
    </row>
    <row r="653" spans="1:7" x14ac:dyDescent="0.25">
      <c r="A653" t="s">
        <v>59</v>
      </c>
      <c r="B653" t="s">
        <v>19</v>
      </c>
      <c r="C653" t="s">
        <v>49</v>
      </c>
      <c r="D653" t="s">
        <v>8</v>
      </c>
      <c r="E653" t="s">
        <v>130</v>
      </c>
      <c r="F653" s="8" t="s">
        <v>7245</v>
      </c>
      <c r="G653" t="s">
        <v>6566</v>
      </c>
    </row>
    <row r="654" spans="1:7" x14ac:dyDescent="0.25">
      <c r="A654" t="s">
        <v>138</v>
      </c>
      <c r="B654" t="s">
        <v>31</v>
      </c>
      <c r="C654" t="s">
        <v>54</v>
      </c>
      <c r="D654" t="s">
        <v>10</v>
      </c>
      <c r="E654" t="s">
        <v>130</v>
      </c>
      <c r="F654" s="8" t="s">
        <v>7246</v>
      </c>
      <c r="G654" t="s">
        <v>6565</v>
      </c>
    </row>
    <row r="655" spans="1:7" x14ac:dyDescent="0.25">
      <c r="A655" t="s">
        <v>696</v>
      </c>
      <c r="B655" t="s">
        <v>21</v>
      </c>
      <c r="C655" t="s">
        <v>61</v>
      </c>
      <c r="D655" t="s">
        <v>14</v>
      </c>
      <c r="E655" t="s">
        <v>130</v>
      </c>
      <c r="F655" s="8" t="s">
        <v>7247</v>
      </c>
      <c r="G655" t="s">
        <v>6565</v>
      </c>
    </row>
    <row r="656" spans="1:7" x14ac:dyDescent="0.25">
      <c r="A656" t="s">
        <v>525</v>
      </c>
      <c r="B656" t="s">
        <v>32</v>
      </c>
      <c r="C656" t="s">
        <v>61</v>
      </c>
      <c r="D656" t="s">
        <v>14</v>
      </c>
      <c r="E656" t="s">
        <v>130</v>
      </c>
      <c r="F656" s="8" t="s">
        <v>7248</v>
      </c>
      <c r="G656" t="s">
        <v>6566</v>
      </c>
    </row>
    <row r="657" spans="1:7" x14ac:dyDescent="0.25">
      <c r="A657" t="s">
        <v>3529</v>
      </c>
      <c r="B657" t="s">
        <v>16</v>
      </c>
      <c r="C657" t="s">
        <v>188</v>
      </c>
      <c r="D657" t="s">
        <v>38</v>
      </c>
      <c r="E657" t="s">
        <v>107</v>
      </c>
      <c r="F657" s="8" t="s">
        <v>7249</v>
      </c>
      <c r="G657" t="s">
        <v>4327</v>
      </c>
    </row>
    <row r="658" spans="1:7" x14ac:dyDescent="0.25">
      <c r="A658" t="s">
        <v>348</v>
      </c>
      <c r="B658" t="s">
        <v>31</v>
      </c>
      <c r="C658" t="s">
        <v>52</v>
      </c>
      <c r="D658" t="s">
        <v>9</v>
      </c>
      <c r="E658" t="s">
        <v>130</v>
      </c>
      <c r="F658" s="8" t="s">
        <v>7250</v>
      </c>
      <c r="G658" t="s">
        <v>6567</v>
      </c>
    </row>
    <row r="659" spans="1:7" x14ac:dyDescent="0.25">
      <c r="A659" t="s">
        <v>142</v>
      </c>
      <c r="B659" t="s">
        <v>19</v>
      </c>
      <c r="C659" t="s">
        <v>98</v>
      </c>
      <c r="D659" t="s">
        <v>27</v>
      </c>
      <c r="E659" t="s">
        <v>130</v>
      </c>
      <c r="F659" s="8" t="s">
        <v>7251</v>
      </c>
      <c r="G659" t="s">
        <v>6567</v>
      </c>
    </row>
    <row r="660" spans="1:7" x14ac:dyDescent="0.25">
      <c r="A660" t="s">
        <v>159</v>
      </c>
      <c r="B660" t="s">
        <v>21</v>
      </c>
      <c r="C660" t="s">
        <v>98</v>
      </c>
      <c r="D660" t="s">
        <v>27</v>
      </c>
      <c r="E660" t="s">
        <v>130</v>
      </c>
      <c r="F660" s="8" t="s">
        <v>7252</v>
      </c>
      <c r="G660" t="s">
        <v>6565</v>
      </c>
    </row>
    <row r="661" spans="1:7" x14ac:dyDescent="0.25">
      <c r="A661" t="s">
        <v>254</v>
      </c>
      <c r="B661" t="s">
        <v>21</v>
      </c>
      <c r="C661" t="s">
        <v>54</v>
      </c>
      <c r="D661" t="s">
        <v>10</v>
      </c>
      <c r="E661" t="s">
        <v>130</v>
      </c>
      <c r="F661" s="8" t="s">
        <v>7253</v>
      </c>
      <c r="G661" t="s">
        <v>6565</v>
      </c>
    </row>
    <row r="662" spans="1:7" x14ac:dyDescent="0.25">
      <c r="A662" t="s">
        <v>244</v>
      </c>
      <c r="B662" t="s">
        <v>21</v>
      </c>
      <c r="C662" t="s">
        <v>49</v>
      </c>
      <c r="D662" t="s">
        <v>8</v>
      </c>
      <c r="E662" t="s">
        <v>130</v>
      </c>
      <c r="F662" s="8" t="s">
        <v>7254</v>
      </c>
      <c r="G662" t="s">
        <v>6565</v>
      </c>
    </row>
    <row r="663" spans="1:7" x14ac:dyDescent="0.25">
      <c r="A663" t="s">
        <v>452</v>
      </c>
      <c r="B663" t="s">
        <v>21</v>
      </c>
      <c r="C663" t="s">
        <v>54</v>
      </c>
      <c r="D663" t="s">
        <v>10</v>
      </c>
      <c r="E663" t="s">
        <v>107</v>
      </c>
      <c r="F663" s="8" t="s">
        <v>7255</v>
      </c>
      <c r="G663" t="s">
        <v>4330</v>
      </c>
    </row>
    <row r="664" spans="1:7" x14ac:dyDescent="0.25">
      <c r="A664" t="s">
        <v>285</v>
      </c>
      <c r="B664" t="s">
        <v>19</v>
      </c>
      <c r="C664" t="s">
        <v>54</v>
      </c>
      <c r="D664" t="s">
        <v>10</v>
      </c>
      <c r="E664" t="s">
        <v>130</v>
      </c>
      <c r="F664" s="8" t="s">
        <v>7256</v>
      </c>
      <c r="G664" t="s">
        <v>6566</v>
      </c>
    </row>
    <row r="665" spans="1:7" x14ac:dyDescent="0.25">
      <c r="A665" t="s">
        <v>366</v>
      </c>
      <c r="B665" t="s">
        <v>31</v>
      </c>
      <c r="C665" t="s">
        <v>49</v>
      </c>
      <c r="D665" t="s">
        <v>8</v>
      </c>
      <c r="E665" t="s">
        <v>130</v>
      </c>
      <c r="F665" s="8" t="s">
        <v>7257</v>
      </c>
      <c r="G665" t="s">
        <v>6565</v>
      </c>
    </row>
    <row r="666" spans="1:7" x14ac:dyDescent="0.25">
      <c r="A666" t="s">
        <v>243</v>
      </c>
      <c r="B666" t="s">
        <v>31</v>
      </c>
      <c r="C666" t="s">
        <v>54</v>
      </c>
      <c r="D666" t="s">
        <v>10</v>
      </c>
      <c r="E666" t="s">
        <v>130</v>
      </c>
      <c r="F666" s="8" t="s">
        <v>7258</v>
      </c>
      <c r="G666" t="s">
        <v>6566</v>
      </c>
    </row>
    <row r="667" spans="1:7" x14ac:dyDescent="0.25">
      <c r="A667" t="s">
        <v>194</v>
      </c>
      <c r="B667" t="s">
        <v>21</v>
      </c>
      <c r="C667" t="s">
        <v>49</v>
      </c>
      <c r="D667" t="s">
        <v>8</v>
      </c>
      <c r="E667" t="s">
        <v>130</v>
      </c>
      <c r="F667" s="8" t="s">
        <v>7259</v>
      </c>
      <c r="G667" t="s">
        <v>6566</v>
      </c>
    </row>
    <row r="668" spans="1:7" x14ac:dyDescent="0.25">
      <c r="A668" t="s">
        <v>429</v>
      </c>
      <c r="B668" t="s">
        <v>32</v>
      </c>
      <c r="C668" t="s">
        <v>61</v>
      </c>
      <c r="D668" t="s">
        <v>14</v>
      </c>
      <c r="E668" t="s">
        <v>130</v>
      </c>
      <c r="F668" s="8" t="s">
        <v>7260</v>
      </c>
      <c r="G668" t="s">
        <v>6566</v>
      </c>
    </row>
    <row r="669" spans="1:7" x14ac:dyDescent="0.25">
      <c r="A669" t="s">
        <v>242</v>
      </c>
      <c r="B669" t="s">
        <v>36</v>
      </c>
      <c r="C669" t="s">
        <v>152</v>
      </c>
      <c r="D669" t="s">
        <v>35</v>
      </c>
      <c r="E669" t="s">
        <v>229</v>
      </c>
      <c r="F669" s="8" t="s">
        <v>7261</v>
      </c>
      <c r="G669" t="s">
        <v>4329</v>
      </c>
    </row>
    <row r="670" spans="1:7" x14ac:dyDescent="0.25">
      <c r="A670" t="s">
        <v>530</v>
      </c>
      <c r="B670" t="s">
        <v>30</v>
      </c>
      <c r="C670" t="s">
        <v>75</v>
      </c>
      <c r="D670" t="s">
        <v>24</v>
      </c>
      <c r="E670" t="s">
        <v>179</v>
      </c>
      <c r="F670" s="8" t="s">
        <v>7262</v>
      </c>
      <c r="G670" t="s">
        <v>4327</v>
      </c>
    </row>
    <row r="671" spans="1:7" x14ac:dyDescent="0.25">
      <c r="A671" t="s">
        <v>293</v>
      </c>
      <c r="B671" t="s">
        <v>31</v>
      </c>
      <c r="C671" t="s">
        <v>54</v>
      </c>
      <c r="D671" t="s">
        <v>10</v>
      </c>
      <c r="E671" t="s">
        <v>130</v>
      </c>
      <c r="F671" s="8" t="s">
        <v>7263</v>
      </c>
      <c r="G671" t="s">
        <v>6565</v>
      </c>
    </row>
    <row r="672" spans="1:7" x14ac:dyDescent="0.25">
      <c r="A672" t="s">
        <v>231</v>
      </c>
      <c r="B672" t="s">
        <v>31</v>
      </c>
      <c r="C672" t="s">
        <v>49</v>
      </c>
      <c r="D672" t="s">
        <v>8</v>
      </c>
      <c r="E672" t="s">
        <v>130</v>
      </c>
      <c r="F672" s="8" t="s">
        <v>7264</v>
      </c>
      <c r="G672" t="s">
        <v>6565</v>
      </c>
    </row>
    <row r="673" spans="1:7" x14ac:dyDescent="0.25">
      <c r="A673" t="s">
        <v>267</v>
      </c>
      <c r="B673" t="s">
        <v>31</v>
      </c>
      <c r="C673" t="s">
        <v>98</v>
      </c>
      <c r="D673" t="s">
        <v>27</v>
      </c>
      <c r="E673" t="s">
        <v>130</v>
      </c>
      <c r="F673" s="8" t="s">
        <v>7265</v>
      </c>
      <c r="G673" t="s">
        <v>6566</v>
      </c>
    </row>
    <row r="674" spans="1:7" x14ac:dyDescent="0.25">
      <c r="A674" t="s">
        <v>357</v>
      </c>
      <c r="B674" t="s">
        <v>20</v>
      </c>
      <c r="C674" t="s">
        <v>61</v>
      </c>
      <c r="D674" t="s">
        <v>14</v>
      </c>
      <c r="E674" t="s">
        <v>130</v>
      </c>
      <c r="F674" s="8" t="s">
        <v>7266</v>
      </c>
      <c r="G674" t="s">
        <v>6566</v>
      </c>
    </row>
    <row r="675" spans="1:7" x14ac:dyDescent="0.25">
      <c r="A675" t="s">
        <v>527</v>
      </c>
      <c r="B675" t="s">
        <v>31</v>
      </c>
      <c r="C675" t="s">
        <v>54</v>
      </c>
      <c r="D675" t="s">
        <v>10</v>
      </c>
      <c r="E675" t="s">
        <v>130</v>
      </c>
      <c r="F675" s="8" t="s">
        <v>7267</v>
      </c>
      <c r="G675" t="s">
        <v>6566</v>
      </c>
    </row>
    <row r="676" spans="1:7" x14ac:dyDescent="0.25">
      <c r="A676" t="s">
        <v>3655</v>
      </c>
      <c r="B676" t="s">
        <v>42</v>
      </c>
      <c r="C676" t="s">
        <v>188</v>
      </c>
      <c r="D676" t="s">
        <v>38</v>
      </c>
      <c r="E676" t="s">
        <v>229</v>
      </c>
      <c r="F676" s="8" t="s">
        <v>7268</v>
      </c>
      <c r="G676" t="s">
        <v>4328</v>
      </c>
    </row>
    <row r="677" spans="1:7" x14ac:dyDescent="0.25">
      <c r="A677" t="s">
        <v>659</v>
      </c>
      <c r="B677" t="s">
        <v>30</v>
      </c>
      <c r="C677" t="s">
        <v>75</v>
      </c>
      <c r="D677" t="s">
        <v>24</v>
      </c>
      <c r="E677" t="s">
        <v>179</v>
      </c>
      <c r="F677" s="8" t="s">
        <v>7269</v>
      </c>
      <c r="G677" t="s">
        <v>4327</v>
      </c>
    </row>
    <row r="678" spans="1:7" x14ac:dyDescent="0.25">
      <c r="A678" t="s">
        <v>145</v>
      </c>
      <c r="B678" t="s">
        <v>19</v>
      </c>
      <c r="C678" t="s">
        <v>52</v>
      </c>
      <c r="D678" t="s">
        <v>9</v>
      </c>
      <c r="E678" t="s">
        <v>130</v>
      </c>
      <c r="F678" s="8" t="s">
        <v>7270</v>
      </c>
      <c r="G678" t="s">
        <v>4328</v>
      </c>
    </row>
    <row r="679" spans="1:7" x14ac:dyDescent="0.25">
      <c r="A679" t="s">
        <v>275</v>
      </c>
      <c r="B679" t="s">
        <v>19</v>
      </c>
      <c r="C679" t="s">
        <v>61</v>
      </c>
      <c r="D679" t="s">
        <v>14</v>
      </c>
      <c r="E679" t="s">
        <v>130</v>
      </c>
      <c r="F679" s="8" t="s">
        <v>7271</v>
      </c>
      <c r="G679" t="s">
        <v>6567</v>
      </c>
    </row>
    <row r="680" spans="1:7" x14ac:dyDescent="0.25">
      <c r="A680" t="s">
        <v>250</v>
      </c>
      <c r="B680" t="s">
        <v>21</v>
      </c>
      <c r="C680" t="s">
        <v>54</v>
      </c>
      <c r="D680" t="s">
        <v>10</v>
      </c>
      <c r="E680" t="s">
        <v>130</v>
      </c>
      <c r="F680" s="8" t="s">
        <v>7272</v>
      </c>
      <c r="G680" t="s">
        <v>6565</v>
      </c>
    </row>
    <row r="681" spans="1:7" x14ac:dyDescent="0.25">
      <c r="A681" t="s">
        <v>533</v>
      </c>
      <c r="B681" t="s">
        <v>31</v>
      </c>
      <c r="C681" t="s">
        <v>61</v>
      </c>
      <c r="D681" t="s">
        <v>14</v>
      </c>
      <c r="E681" t="s">
        <v>130</v>
      </c>
      <c r="F681" s="8" t="s">
        <v>7273</v>
      </c>
      <c r="G681" t="s">
        <v>6566</v>
      </c>
    </row>
    <row r="682" spans="1:7" x14ac:dyDescent="0.25">
      <c r="A682" t="s">
        <v>387</v>
      </c>
      <c r="B682" t="s">
        <v>31</v>
      </c>
      <c r="C682" t="s">
        <v>54</v>
      </c>
      <c r="D682" t="s">
        <v>10</v>
      </c>
      <c r="E682" t="s">
        <v>130</v>
      </c>
      <c r="F682" s="8" t="s">
        <v>7274</v>
      </c>
      <c r="G682" t="s">
        <v>6567</v>
      </c>
    </row>
    <row r="683" spans="1:7" x14ac:dyDescent="0.25">
      <c r="A683" t="s">
        <v>405</v>
      </c>
      <c r="B683" t="s">
        <v>31</v>
      </c>
      <c r="C683" t="s">
        <v>98</v>
      </c>
      <c r="D683" t="s">
        <v>27</v>
      </c>
      <c r="E683" t="s">
        <v>130</v>
      </c>
      <c r="F683" s="8" t="s">
        <v>7275</v>
      </c>
      <c r="G683" t="s">
        <v>6566</v>
      </c>
    </row>
    <row r="684" spans="1:7" x14ac:dyDescent="0.25">
      <c r="A684" t="s">
        <v>324</v>
      </c>
      <c r="B684" t="s">
        <v>32</v>
      </c>
      <c r="C684" t="s">
        <v>61</v>
      </c>
      <c r="D684" t="s">
        <v>14</v>
      </c>
      <c r="E684" t="s">
        <v>229</v>
      </c>
      <c r="F684" s="8" t="s">
        <v>7276</v>
      </c>
      <c r="G684" t="s">
        <v>4330</v>
      </c>
    </row>
    <row r="685" spans="1:7" x14ac:dyDescent="0.25">
      <c r="A685" t="s">
        <v>284</v>
      </c>
      <c r="B685" t="s">
        <v>20</v>
      </c>
      <c r="C685" t="s">
        <v>61</v>
      </c>
      <c r="D685" t="s">
        <v>14</v>
      </c>
      <c r="E685" t="s">
        <v>130</v>
      </c>
      <c r="F685" s="8" t="s">
        <v>7277</v>
      </c>
      <c r="G685" t="s">
        <v>6566</v>
      </c>
    </row>
    <row r="686" spans="1:7" x14ac:dyDescent="0.25">
      <c r="A686" t="s">
        <v>345</v>
      </c>
      <c r="B686" t="s">
        <v>31</v>
      </c>
      <c r="C686" t="s">
        <v>98</v>
      </c>
      <c r="D686" t="s">
        <v>27</v>
      </c>
      <c r="E686" t="s">
        <v>130</v>
      </c>
      <c r="F686" s="8" t="s">
        <v>7278</v>
      </c>
      <c r="G686" t="s">
        <v>6567</v>
      </c>
    </row>
    <row r="687" spans="1:7" x14ac:dyDescent="0.25">
      <c r="A687" t="s">
        <v>534</v>
      </c>
      <c r="B687" t="s">
        <v>31</v>
      </c>
      <c r="C687" t="s">
        <v>61</v>
      </c>
      <c r="D687" t="s">
        <v>14</v>
      </c>
      <c r="E687" t="s">
        <v>130</v>
      </c>
      <c r="F687" s="8" t="s">
        <v>7279</v>
      </c>
      <c r="G687" t="s">
        <v>6566</v>
      </c>
    </row>
    <row r="688" spans="1:7" x14ac:dyDescent="0.25">
      <c r="A688" t="s">
        <v>3710</v>
      </c>
      <c r="B688" t="s">
        <v>29</v>
      </c>
      <c r="C688" t="s">
        <v>188</v>
      </c>
      <c r="D688" t="s">
        <v>38</v>
      </c>
      <c r="E688" t="s">
        <v>229</v>
      </c>
      <c r="F688" s="8" t="s">
        <v>7280</v>
      </c>
      <c r="G688" t="s">
        <v>4327</v>
      </c>
    </row>
    <row r="689" spans="1:7" x14ac:dyDescent="0.25">
      <c r="A689" t="s">
        <v>200</v>
      </c>
      <c r="B689" t="s">
        <v>31</v>
      </c>
      <c r="C689" t="s">
        <v>61</v>
      </c>
      <c r="D689" t="s">
        <v>14</v>
      </c>
      <c r="E689" t="s">
        <v>130</v>
      </c>
      <c r="F689" s="8" t="s">
        <v>7281</v>
      </c>
      <c r="G689" t="s">
        <v>6566</v>
      </c>
    </row>
    <row r="690" spans="1:7" x14ac:dyDescent="0.25">
      <c r="A690" t="s">
        <v>228</v>
      </c>
      <c r="B690" t="s">
        <v>20</v>
      </c>
      <c r="C690" t="s">
        <v>61</v>
      </c>
      <c r="D690" t="s">
        <v>14</v>
      </c>
      <c r="E690" t="s">
        <v>130</v>
      </c>
      <c r="F690" s="8" t="s">
        <v>7282</v>
      </c>
      <c r="G690" t="s">
        <v>6566</v>
      </c>
    </row>
    <row r="691" spans="1:7" x14ac:dyDescent="0.25">
      <c r="A691" t="s">
        <v>538</v>
      </c>
      <c r="B691" t="s">
        <v>32</v>
      </c>
      <c r="C691" t="s">
        <v>61</v>
      </c>
      <c r="D691" t="s">
        <v>14</v>
      </c>
      <c r="E691" t="s">
        <v>130</v>
      </c>
      <c r="F691" s="8" t="s">
        <v>7283</v>
      </c>
      <c r="G691" t="s">
        <v>6565</v>
      </c>
    </row>
    <row r="692" spans="1:7" x14ac:dyDescent="0.25">
      <c r="A692" t="s">
        <v>105</v>
      </c>
      <c r="B692" t="s">
        <v>19</v>
      </c>
      <c r="C692" t="s">
        <v>98</v>
      </c>
      <c r="D692" t="s">
        <v>27</v>
      </c>
      <c r="E692" t="s">
        <v>130</v>
      </c>
      <c r="F692" s="8" t="s">
        <v>7284</v>
      </c>
      <c r="G692" t="s">
        <v>6566</v>
      </c>
    </row>
    <row r="693" spans="1:7" x14ac:dyDescent="0.25">
      <c r="A693" t="s">
        <v>78</v>
      </c>
      <c r="B693" t="s">
        <v>31</v>
      </c>
      <c r="C693" t="s">
        <v>49</v>
      </c>
      <c r="D693" t="s">
        <v>8</v>
      </c>
      <c r="E693" t="s">
        <v>130</v>
      </c>
      <c r="F693" s="8" t="s">
        <v>7285</v>
      </c>
      <c r="G693" t="s">
        <v>6566</v>
      </c>
    </row>
    <row r="694" spans="1:7" x14ac:dyDescent="0.25">
      <c r="A694" t="s">
        <v>3683</v>
      </c>
      <c r="B694" t="s">
        <v>30</v>
      </c>
      <c r="C694" t="s">
        <v>188</v>
      </c>
      <c r="D694" t="s">
        <v>38</v>
      </c>
      <c r="E694" t="s">
        <v>107</v>
      </c>
      <c r="F694" s="8" t="s">
        <v>7286</v>
      </c>
      <c r="G694" t="s">
        <v>4327</v>
      </c>
    </row>
    <row r="695" spans="1:7" x14ac:dyDescent="0.25">
      <c r="A695" t="s">
        <v>208</v>
      </c>
      <c r="B695" t="s">
        <v>31</v>
      </c>
      <c r="C695" t="s">
        <v>49</v>
      </c>
      <c r="D695" t="s">
        <v>8</v>
      </c>
      <c r="E695" t="s">
        <v>130</v>
      </c>
      <c r="F695" s="8" t="s">
        <v>7287</v>
      </c>
      <c r="G695" t="s">
        <v>6566</v>
      </c>
    </row>
    <row r="696" spans="1:7" x14ac:dyDescent="0.25">
      <c r="A696" t="s">
        <v>3433</v>
      </c>
      <c r="B696" t="s">
        <v>31</v>
      </c>
      <c r="C696" t="s">
        <v>73</v>
      </c>
      <c r="D696" t="s">
        <v>23</v>
      </c>
      <c r="E696" t="s">
        <v>107</v>
      </c>
      <c r="F696" s="8" t="s">
        <v>7288</v>
      </c>
      <c r="G696" t="s">
        <v>4330</v>
      </c>
    </row>
    <row r="697" spans="1:7" x14ac:dyDescent="0.25">
      <c r="A697" t="s">
        <v>365</v>
      </c>
      <c r="B697" t="s">
        <v>26</v>
      </c>
      <c r="C697" t="s">
        <v>49</v>
      </c>
      <c r="D697" t="s">
        <v>8</v>
      </c>
      <c r="E697" t="s">
        <v>130</v>
      </c>
      <c r="F697" s="8" t="s">
        <v>7289</v>
      </c>
      <c r="G697" t="s">
        <v>4330</v>
      </c>
    </row>
    <row r="698" spans="1:7" x14ac:dyDescent="0.25">
      <c r="A698" t="s">
        <v>382</v>
      </c>
      <c r="B698" t="s">
        <v>31</v>
      </c>
      <c r="C698" t="s">
        <v>61</v>
      </c>
      <c r="D698" t="s">
        <v>14</v>
      </c>
      <c r="E698" t="s">
        <v>107</v>
      </c>
      <c r="F698" s="8" t="s">
        <v>7290</v>
      </c>
      <c r="G698" t="s">
        <v>4330</v>
      </c>
    </row>
    <row r="699" spans="1:7" x14ac:dyDescent="0.25">
      <c r="A699" t="s">
        <v>4260</v>
      </c>
      <c r="B699" t="s">
        <v>15</v>
      </c>
      <c r="C699" t="s">
        <v>75</v>
      </c>
      <c r="D699" t="s">
        <v>24</v>
      </c>
      <c r="E699" t="s">
        <v>179</v>
      </c>
      <c r="F699" s="8" t="s">
        <v>7291</v>
      </c>
      <c r="G699" t="s">
        <v>4331</v>
      </c>
    </row>
    <row r="700" spans="1:7" x14ac:dyDescent="0.25">
      <c r="A700" t="s">
        <v>424</v>
      </c>
      <c r="B700" t="s">
        <v>19</v>
      </c>
      <c r="C700" t="s">
        <v>52</v>
      </c>
      <c r="D700" t="s">
        <v>9</v>
      </c>
      <c r="E700" t="s">
        <v>229</v>
      </c>
      <c r="F700" s="8" t="s">
        <v>7292</v>
      </c>
      <c r="G700" t="s">
        <v>4329</v>
      </c>
    </row>
    <row r="701" spans="1:7" x14ac:dyDescent="0.25">
      <c r="A701" t="s">
        <v>150</v>
      </c>
      <c r="B701" t="s">
        <v>31</v>
      </c>
      <c r="C701" t="s">
        <v>61</v>
      </c>
      <c r="D701" t="s">
        <v>14</v>
      </c>
      <c r="E701" t="s">
        <v>130</v>
      </c>
      <c r="F701" s="8" t="s">
        <v>7293</v>
      </c>
      <c r="G701" t="s">
        <v>6566</v>
      </c>
    </row>
    <row r="702" spans="1:7" x14ac:dyDescent="0.25">
      <c r="A702" t="s">
        <v>384</v>
      </c>
      <c r="B702" t="s">
        <v>31</v>
      </c>
      <c r="C702" t="s">
        <v>54</v>
      </c>
      <c r="D702" t="s">
        <v>10</v>
      </c>
      <c r="E702" t="s">
        <v>130</v>
      </c>
      <c r="F702" s="8" t="s">
        <v>7294</v>
      </c>
      <c r="G702" t="s">
        <v>6566</v>
      </c>
    </row>
    <row r="703" spans="1:7" x14ac:dyDescent="0.25">
      <c r="A703" t="s">
        <v>53</v>
      </c>
      <c r="B703" t="s">
        <v>11</v>
      </c>
      <c r="C703" t="s">
        <v>54</v>
      </c>
      <c r="D703" t="s">
        <v>10</v>
      </c>
      <c r="E703" t="s">
        <v>130</v>
      </c>
      <c r="F703" s="8" t="s">
        <v>7295</v>
      </c>
      <c r="G703" t="s">
        <v>6566</v>
      </c>
    </row>
    <row r="704" spans="1:7" x14ac:dyDescent="0.25">
      <c r="A704" t="s">
        <v>644</v>
      </c>
      <c r="B704" t="s">
        <v>32</v>
      </c>
      <c r="C704" t="s">
        <v>61</v>
      </c>
      <c r="D704" t="s">
        <v>14</v>
      </c>
      <c r="E704" t="s">
        <v>107</v>
      </c>
      <c r="F704" s="8" t="s">
        <v>7296</v>
      </c>
      <c r="G704" t="s">
        <v>6568</v>
      </c>
    </row>
    <row r="705" spans="1:7" x14ac:dyDescent="0.25">
      <c r="A705" t="s">
        <v>369</v>
      </c>
      <c r="B705" t="s">
        <v>25</v>
      </c>
      <c r="C705" t="s">
        <v>61</v>
      </c>
      <c r="D705" t="s">
        <v>14</v>
      </c>
      <c r="E705" t="s">
        <v>107</v>
      </c>
      <c r="F705" s="8" t="s">
        <v>7297</v>
      </c>
      <c r="G705" t="s">
        <v>4328</v>
      </c>
    </row>
    <row r="706" spans="1:7" x14ac:dyDescent="0.25">
      <c r="A706" t="s">
        <v>257</v>
      </c>
      <c r="B706" t="s">
        <v>32</v>
      </c>
      <c r="C706" t="s">
        <v>61</v>
      </c>
      <c r="D706" t="s">
        <v>14</v>
      </c>
      <c r="E706" t="s">
        <v>107</v>
      </c>
      <c r="F706" s="8" t="s">
        <v>6955</v>
      </c>
      <c r="G706" t="s">
        <v>6568</v>
      </c>
    </row>
    <row r="707" spans="1:7" x14ac:dyDescent="0.25">
      <c r="A707" t="s">
        <v>513</v>
      </c>
      <c r="B707" t="s">
        <v>21</v>
      </c>
      <c r="C707" t="s">
        <v>52</v>
      </c>
      <c r="D707" t="s">
        <v>9</v>
      </c>
      <c r="E707" t="s">
        <v>130</v>
      </c>
      <c r="F707" s="8" t="s">
        <v>7298</v>
      </c>
      <c r="G707" t="s">
        <v>6565</v>
      </c>
    </row>
    <row r="708" spans="1:7" x14ac:dyDescent="0.25">
      <c r="A708" t="s">
        <v>587</v>
      </c>
      <c r="B708" t="s">
        <v>19</v>
      </c>
      <c r="C708" t="s">
        <v>49</v>
      </c>
      <c r="D708" t="s">
        <v>8</v>
      </c>
      <c r="E708" t="s">
        <v>130</v>
      </c>
      <c r="F708" s="8" t="s">
        <v>7299</v>
      </c>
      <c r="G708" t="s">
        <v>4330</v>
      </c>
    </row>
    <row r="709" spans="1:7" x14ac:dyDescent="0.25">
      <c r="A709" t="s">
        <v>367</v>
      </c>
      <c r="B709" t="s">
        <v>19</v>
      </c>
      <c r="C709" t="s">
        <v>49</v>
      </c>
      <c r="D709" t="s">
        <v>8</v>
      </c>
      <c r="E709" t="s">
        <v>130</v>
      </c>
      <c r="F709" s="8" t="s">
        <v>7300</v>
      </c>
      <c r="G709" t="s">
        <v>6566</v>
      </c>
    </row>
    <row r="710" spans="1:7" x14ac:dyDescent="0.25">
      <c r="A710" t="s">
        <v>371</v>
      </c>
      <c r="B710" t="s">
        <v>31</v>
      </c>
      <c r="C710" t="s">
        <v>72</v>
      </c>
      <c r="D710" t="s">
        <v>22</v>
      </c>
      <c r="E710" t="s">
        <v>130</v>
      </c>
      <c r="F710" s="8" t="s">
        <v>6595</v>
      </c>
      <c r="G710" t="s">
        <v>6566</v>
      </c>
    </row>
    <row r="711" spans="1:7" x14ac:dyDescent="0.25">
      <c r="A711" t="s">
        <v>627</v>
      </c>
      <c r="B711" t="s">
        <v>29</v>
      </c>
      <c r="C711" t="s">
        <v>75</v>
      </c>
      <c r="D711" t="s">
        <v>24</v>
      </c>
      <c r="E711" t="s">
        <v>179</v>
      </c>
      <c r="F711" s="8" t="s">
        <v>7301</v>
      </c>
      <c r="G711" t="s">
        <v>4329</v>
      </c>
    </row>
    <row r="712" spans="1:7" x14ac:dyDescent="0.25">
      <c r="A712" t="s">
        <v>542</v>
      </c>
      <c r="B712" t="s">
        <v>11</v>
      </c>
      <c r="C712" t="s">
        <v>54</v>
      </c>
      <c r="D712" t="s">
        <v>10</v>
      </c>
      <c r="E712" t="s">
        <v>130</v>
      </c>
      <c r="F712" s="8" t="s">
        <v>7302</v>
      </c>
      <c r="G712" t="s">
        <v>4330</v>
      </c>
    </row>
    <row r="713" spans="1:7" x14ac:dyDescent="0.25">
      <c r="A713" t="s">
        <v>412</v>
      </c>
      <c r="B713" t="s">
        <v>42</v>
      </c>
      <c r="C713" t="s">
        <v>65</v>
      </c>
      <c r="D713" t="s">
        <v>17</v>
      </c>
      <c r="E713" t="s">
        <v>107</v>
      </c>
      <c r="F713" s="8" t="s">
        <v>7303</v>
      </c>
      <c r="G713" t="s">
        <v>6568</v>
      </c>
    </row>
    <row r="714" spans="1:7" x14ac:dyDescent="0.25">
      <c r="A714" t="s">
        <v>636</v>
      </c>
      <c r="B714" t="s">
        <v>31</v>
      </c>
      <c r="C714" t="s">
        <v>98</v>
      </c>
      <c r="D714" t="s">
        <v>27</v>
      </c>
      <c r="E714" t="s">
        <v>107</v>
      </c>
      <c r="F714" s="8" t="s">
        <v>7304</v>
      </c>
      <c r="G714" t="s">
        <v>4330</v>
      </c>
    </row>
    <row r="715" spans="1:7" x14ac:dyDescent="0.25">
      <c r="A715" t="s">
        <v>813</v>
      </c>
      <c r="B715" t="s">
        <v>42</v>
      </c>
      <c r="C715" t="s">
        <v>75</v>
      </c>
      <c r="D715" t="s">
        <v>24</v>
      </c>
      <c r="E715" t="s">
        <v>179</v>
      </c>
      <c r="F715" s="8" t="s">
        <v>7305</v>
      </c>
      <c r="G715" t="s">
        <v>4327</v>
      </c>
    </row>
    <row r="716" spans="1:7" x14ac:dyDescent="0.25">
      <c r="A716" t="s">
        <v>103</v>
      </c>
      <c r="B716" t="s">
        <v>21</v>
      </c>
      <c r="C716" t="s">
        <v>61</v>
      </c>
      <c r="D716" t="s">
        <v>14</v>
      </c>
      <c r="E716" t="s">
        <v>50</v>
      </c>
      <c r="F716" s="8" t="s">
        <v>7306</v>
      </c>
      <c r="G716" t="s">
        <v>6568</v>
      </c>
    </row>
    <row r="717" spans="1:7" x14ac:dyDescent="0.25">
      <c r="A717" t="s">
        <v>276</v>
      </c>
      <c r="B717" t="s">
        <v>32</v>
      </c>
      <c r="C717" t="s">
        <v>61</v>
      </c>
      <c r="D717" t="s">
        <v>14</v>
      </c>
      <c r="E717" t="s">
        <v>63</v>
      </c>
      <c r="F717" s="8" t="s">
        <v>7307</v>
      </c>
      <c r="G717" t="s">
        <v>6566</v>
      </c>
    </row>
    <row r="718" spans="1:7" x14ac:dyDescent="0.25">
      <c r="A718" t="s">
        <v>339</v>
      </c>
      <c r="B718" t="s">
        <v>31</v>
      </c>
      <c r="C718" t="s">
        <v>54</v>
      </c>
      <c r="D718" t="s">
        <v>10</v>
      </c>
      <c r="E718" t="s">
        <v>130</v>
      </c>
      <c r="F718" s="8" t="s">
        <v>7308</v>
      </c>
      <c r="G718" t="s">
        <v>6566</v>
      </c>
    </row>
    <row r="719" spans="1:7" x14ac:dyDescent="0.25">
      <c r="A719" t="s">
        <v>883</v>
      </c>
      <c r="B719" t="s">
        <v>30</v>
      </c>
      <c r="C719" t="s">
        <v>75</v>
      </c>
      <c r="D719" t="s">
        <v>24</v>
      </c>
      <c r="E719" t="s">
        <v>179</v>
      </c>
      <c r="F719" s="8" t="s">
        <v>7309</v>
      </c>
      <c r="G719" t="s">
        <v>4327</v>
      </c>
    </row>
    <row r="720" spans="1:7" x14ac:dyDescent="0.25">
      <c r="A720" t="s">
        <v>543</v>
      </c>
      <c r="B720" t="s">
        <v>20</v>
      </c>
      <c r="C720" t="s">
        <v>61</v>
      </c>
      <c r="D720" t="s">
        <v>14</v>
      </c>
      <c r="E720" t="s">
        <v>130</v>
      </c>
      <c r="F720" s="8" t="s">
        <v>7310</v>
      </c>
      <c r="G720" t="s">
        <v>6566</v>
      </c>
    </row>
    <row r="721" spans="1:7" x14ac:dyDescent="0.25">
      <c r="A721" t="s">
        <v>365</v>
      </c>
      <c r="B721" t="s">
        <v>31</v>
      </c>
      <c r="C721" t="s">
        <v>49</v>
      </c>
      <c r="D721" t="s">
        <v>8</v>
      </c>
      <c r="E721" t="s">
        <v>130</v>
      </c>
      <c r="F721" s="8" t="s">
        <v>7311</v>
      </c>
      <c r="G721" t="s">
        <v>6567</v>
      </c>
    </row>
    <row r="722" spans="1:7" x14ac:dyDescent="0.25">
      <c r="A722" t="s">
        <v>244</v>
      </c>
      <c r="B722" t="s">
        <v>19</v>
      </c>
      <c r="C722" t="s">
        <v>49</v>
      </c>
      <c r="D722" t="s">
        <v>8</v>
      </c>
      <c r="E722" t="s">
        <v>130</v>
      </c>
      <c r="F722" s="8" t="s">
        <v>7312</v>
      </c>
      <c r="G722" t="s">
        <v>4330</v>
      </c>
    </row>
    <row r="723" spans="1:7" x14ac:dyDescent="0.25">
      <c r="A723" t="s">
        <v>751</v>
      </c>
      <c r="B723" t="s">
        <v>26</v>
      </c>
      <c r="C723" t="s">
        <v>98</v>
      </c>
      <c r="D723" t="s">
        <v>27</v>
      </c>
      <c r="E723" t="s">
        <v>130</v>
      </c>
      <c r="F723" s="8" t="s">
        <v>7313</v>
      </c>
      <c r="G723" t="s">
        <v>4330</v>
      </c>
    </row>
    <row r="724" spans="1:7" x14ac:dyDescent="0.25">
      <c r="A724" t="s">
        <v>643</v>
      </c>
      <c r="B724" t="s">
        <v>26</v>
      </c>
      <c r="C724" t="s">
        <v>49</v>
      </c>
      <c r="D724" t="s">
        <v>8</v>
      </c>
      <c r="E724" t="s">
        <v>130</v>
      </c>
      <c r="F724" s="8" t="s">
        <v>7314</v>
      </c>
      <c r="G724" t="s">
        <v>4330</v>
      </c>
    </row>
    <row r="725" spans="1:7" x14ac:dyDescent="0.25">
      <c r="A725" t="s">
        <v>547</v>
      </c>
      <c r="B725" t="s">
        <v>11</v>
      </c>
      <c r="C725" t="s">
        <v>54</v>
      </c>
      <c r="D725" t="s">
        <v>10</v>
      </c>
      <c r="E725" t="s">
        <v>130</v>
      </c>
      <c r="F725" s="8" t="s">
        <v>7315</v>
      </c>
      <c r="G725" t="s">
        <v>4330</v>
      </c>
    </row>
    <row r="726" spans="1:7" x14ac:dyDescent="0.25">
      <c r="A726" t="s">
        <v>703</v>
      </c>
      <c r="B726" t="s">
        <v>21</v>
      </c>
      <c r="C726" t="s">
        <v>98</v>
      </c>
      <c r="D726" t="s">
        <v>27</v>
      </c>
      <c r="E726" t="s">
        <v>130</v>
      </c>
      <c r="F726" s="8" t="s">
        <v>7316</v>
      </c>
      <c r="G726" t="s">
        <v>6565</v>
      </c>
    </row>
    <row r="727" spans="1:7" x14ac:dyDescent="0.25">
      <c r="A727" t="s">
        <v>3685</v>
      </c>
      <c r="B727" t="s">
        <v>42</v>
      </c>
      <c r="C727" t="s">
        <v>188</v>
      </c>
      <c r="D727" t="s">
        <v>38</v>
      </c>
      <c r="E727" t="s">
        <v>229</v>
      </c>
      <c r="F727" s="8" t="s">
        <v>7317</v>
      </c>
      <c r="G727" t="s">
        <v>4328</v>
      </c>
    </row>
    <row r="728" spans="1:7" x14ac:dyDescent="0.25">
      <c r="A728" t="s">
        <v>201</v>
      </c>
      <c r="B728" t="s">
        <v>31</v>
      </c>
      <c r="C728" t="s">
        <v>54</v>
      </c>
      <c r="D728" t="s">
        <v>10</v>
      </c>
      <c r="E728" t="s">
        <v>63</v>
      </c>
      <c r="F728" s="8" t="s">
        <v>7318</v>
      </c>
      <c r="G728" t="s">
        <v>6566</v>
      </c>
    </row>
    <row r="729" spans="1:7" x14ac:dyDescent="0.25">
      <c r="A729" t="s">
        <v>199</v>
      </c>
      <c r="B729" t="s">
        <v>19</v>
      </c>
      <c r="C729" t="s">
        <v>52</v>
      </c>
      <c r="D729" t="s">
        <v>9</v>
      </c>
      <c r="E729" t="s">
        <v>63</v>
      </c>
      <c r="F729" s="8" t="s">
        <v>7319</v>
      </c>
      <c r="G729" t="s">
        <v>6567</v>
      </c>
    </row>
    <row r="730" spans="1:7" x14ac:dyDescent="0.25">
      <c r="A730" t="s">
        <v>198</v>
      </c>
      <c r="B730" t="s">
        <v>31</v>
      </c>
      <c r="C730" t="s">
        <v>72</v>
      </c>
      <c r="D730" t="s">
        <v>22</v>
      </c>
      <c r="E730" t="s">
        <v>63</v>
      </c>
      <c r="F730" s="8" t="s">
        <v>7320</v>
      </c>
      <c r="G730" t="s">
        <v>6567</v>
      </c>
    </row>
    <row r="731" spans="1:7" x14ac:dyDescent="0.25">
      <c r="A731" t="s">
        <v>722</v>
      </c>
      <c r="B731" t="s">
        <v>31</v>
      </c>
      <c r="C731" t="s">
        <v>52</v>
      </c>
      <c r="D731" t="s">
        <v>9</v>
      </c>
      <c r="E731" t="s">
        <v>130</v>
      </c>
      <c r="F731" s="8" t="s">
        <v>7321</v>
      </c>
      <c r="G731" t="s">
        <v>6566</v>
      </c>
    </row>
    <row r="732" spans="1:7" x14ac:dyDescent="0.25">
      <c r="A732" t="s">
        <v>465</v>
      </c>
      <c r="B732" t="s">
        <v>42</v>
      </c>
      <c r="C732" t="s">
        <v>65</v>
      </c>
      <c r="D732" t="s">
        <v>17</v>
      </c>
      <c r="E732" t="s">
        <v>107</v>
      </c>
      <c r="F732" s="8" t="s">
        <v>7322</v>
      </c>
      <c r="G732" t="s">
        <v>4330</v>
      </c>
    </row>
    <row r="733" spans="1:7" x14ac:dyDescent="0.25">
      <c r="A733" t="s">
        <v>173</v>
      </c>
      <c r="B733" t="s">
        <v>19</v>
      </c>
      <c r="C733" t="s">
        <v>72</v>
      </c>
      <c r="D733" t="s">
        <v>22</v>
      </c>
      <c r="E733" t="s">
        <v>63</v>
      </c>
      <c r="F733" s="8" t="s">
        <v>7323</v>
      </c>
      <c r="G733" t="s">
        <v>6566</v>
      </c>
    </row>
    <row r="734" spans="1:7" x14ac:dyDescent="0.25">
      <c r="A734" t="s">
        <v>208</v>
      </c>
      <c r="B734" t="s">
        <v>7</v>
      </c>
      <c r="C734" t="s">
        <v>49</v>
      </c>
      <c r="D734" t="s">
        <v>8</v>
      </c>
      <c r="E734" t="s">
        <v>63</v>
      </c>
      <c r="F734" s="8" t="s">
        <v>7324</v>
      </c>
      <c r="G734" t="s">
        <v>4330</v>
      </c>
    </row>
    <row r="735" spans="1:7" x14ac:dyDescent="0.25">
      <c r="A735" t="s">
        <v>195</v>
      </c>
      <c r="B735" t="s">
        <v>31</v>
      </c>
      <c r="C735" t="s">
        <v>72</v>
      </c>
      <c r="D735" t="s">
        <v>22</v>
      </c>
      <c r="E735" t="s">
        <v>63</v>
      </c>
      <c r="F735" s="8" t="s">
        <v>7325</v>
      </c>
      <c r="G735" t="s">
        <v>6566</v>
      </c>
    </row>
    <row r="736" spans="1:7" x14ac:dyDescent="0.25">
      <c r="A736" t="s">
        <v>125</v>
      </c>
      <c r="B736" t="s">
        <v>21</v>
      </c>
      <c r="C736" t="s">
        <v>54</v>
      </c>
      <c r="D736" t="s">
        <v>10</v>
      </c>
      <c r="E736" t="s">
        <v>63</v>
      </c>
      <c r="F736" s="8" t="s">
        <v>7326</v>
      </c>
      <c r="G736" t="s">
        <v>6567</v>
      </c>
    </row>
    <row r="737" spans="1:7" x14ac:dyDescent="0.25">
      <c r="A737" t="s">
        <v>234</v>
      </c>
      <c r="B737" t="s">
        <v>19</v>
      </c>
      <c r="C737" t="s">
        <v>54</v>
      </c>
      <c r="D737" t="s">
        <v>10</v>
      </c>
      <c r="E737" t="s">
        <v>63</v>
      </c>
      <c r="F737" s="8" t="s">
        <v>7327</v>
      </c>
      <c r="G737" t="s">
        <v>6568</v>
      </c>
    </row>
    <row r="738" spans="1:7" x14ac:dyDescent="0.25">
      <c r="A738" t="s">
        <v>197</v>
      </c>
      <c r="B738" t="s">
        <v>19</v>
      </c>
      <c r="C738" t="s">
        <v>54</v>
      </c>
      <c r="D738" t="s">
        <v>10</v>
      </c>
      <c r="E738" t="s">
        <v>63</v>
      </c>
      <c r="F738" s="8" t="s">
        <v>6596</v>
      </c>
      <c r="G738" t="s">
        <v>4330</v>
      </c>
    </row>
    <row r="739" spans="1:7" x14ac:dyDescent="0.25">
      <c r="A739" t="s">
        <v>320</v>
      </c>
      <c r="B739" t="s">
        <v>29</v>
      </c>
      <c r="C739" t="s">
        <v>152</v>
      </c>
      <c r="D739" t="s">
        <v>35</v>
      </c>
      <c r="E739" t="s">
        <v>107</v>
      </c>
      <c r="F739" s="8" t="s">
        <v>7328</v>
      </c>
      <c r="G739" t="s">
        <v>4327</v>
      </c>
    </row>
    <row r="740" spans="1:7" x14ac:dyDescent="0.25">
      <c r="A740" t="s">
        <v>197</v>
      </c>
      <c r="B740" t="s">
        <v>21</v>
      </c>
      <c r="C740" t="s">
        <v>54</v>
      </c>
      <c r="D740" t="s">
        <v>10</v>
      </c>
      <c r="E740" t="s">
        <v>63</v>
      </c>
      <c r="F740" s="8" t="s">
        <v>7329</v>
      </c>
      <c r="G740" t="s">
        <v>6566</v>
      </c>
    </row>
    <row r="741" spans="1:7" x14ac:dyDescent="0.25">
      <c r="A741" t="s">
        <v>504</v>
      </c>
      <c r="B741" t="s">
        <v>31</v>
      </c>
      <c r="C741" t="s">
        <v>49</v>
      </c>
      <c r="D741" t="s">
        <v>8</v>
      </c>
      <c r="E741" t="s">
        <v>130</v>
      </c>
      <c r="F741" s="8" t="s">
        <v>7330</v>
      </c>
      <c r="G741" t="s">
        <v>6566</v>
      </c>
    </row>
    <row r="742" spans="1:7" x14ac:dyDescent="0.25">
      <c r="A742" t="s">
        <v>556</v>
      </c>
      <c r="B742" t="s">
        <v>31</v>
      </c>
      <c r="C742" t="s">
        <v>49</v>
      </c>
      <c r="D742" t="s">
        <v>8</v>
      </c>
      <c r="E742" t="s">
        <v>130</v>
      </c>
      <c r="F742" s="8" t="s">
        <v>7331</v>
      </c>
      <c r="G742" t="s">
        <v>6565</v>
      </c>
    </row>
    <row r="743" spans="1:7" x14ac:dyDescent="0.25">
      <c r="A743" t="s">
        <v>557</v>
      </c>
      <c r="B743" t="s">
        <v>32</v>
      </c>
      <c r="C743" t="s">
        <v>61</v>
      </c>
      <c r="D743" t="s">
        <v>14</v>
      </c>
      <c r="E743" t="s">
        <v>130</v>
      </c>
      <c r="F743" s="8" t="s">
        <v>7332</v>
      </c>
      <c r="G743" t="s">
        <v>6565</v>
      </c>
    </row>
    <row r="744" spans="1:7" x14ac:dyDescent="0.25">
      <c r="A744" t="s">
        <v>338</v>
      </c>
      <c r="B744" t="s">
        <v>32</v>
      </c>
      <c r="C744" t="s">
        <v>58</v>
      </c>
      <c r="D744" t="s">
        <v>13</v>
      </c>
      <c r="E744" t="s">
        <v>130</v>
      </c>
      <c r="F744" s="8" t="s">
        <v>7333</v>
      </c>
      <c r="G744" t="s">
        <v>6566</v>
      </c>
    </row>
    <row r="745" spans="1:7" x14ac:dyDescent="0.25">
      <c r="A745" t="s">
        <v>253</v>
      </c>
      <c r="B745" t="s">
        <v>21</v>
      </c>
      <c r="C745" t="s">
        <v>49</v>
      </c>
      <c r="D745" t="s">
        <v>8</v>
      </c>
      <c r="E745" t="s">
        <v>130</v>
      </c>
      <c r="F745" s="8" t="s">
        <v>7334</v>
      </c>
      <c r="G745" t="s">
        <v>6565</v>
      </c>
    </row>
    <row r="746" spans="1:7" x14ac:dyDescent="0.25">
      <c r="A746" t="s">
        <v>483</v>
      </c>
      <c r="B746" t="s">
        <v>26</v>
      </c>
      <c r="C746" t="s">
        <v>98</v>
      </c>
      <c r="D746" t="s">
        <v>27</v>
      </c>
      <c r="E746" t="s">
        <v>130</v>
      </c>
      <c r="F746" s="8" t="s">
        <v>7335</v>
      </c>
      <c r="G746" t="s">
        <v>6567</v>
      </c>
    </row>
    <row r="747" spans="1:7" x14ac:dyDescent="0.25">
      <c r="A747" t="s">
        <v>201</v>
      </c>
      <c r="B747" t="s">
        <v>31</v>
      </c>
      <c r="C747" t="s">
        <v>54</v>
      </c>
      <c r="D747" t="s">
        <v>10</v>
      </c>
      <c r="E747" t="s">
        <v>130</v>
      </c>
      <c r="F747" s="8" t="s">
        <v>7336</v>
      </c>
      <c r="G747" t="s">
        <v>6566</v>
      </c>
    </row>
    <row r="748" spans="1:7" x14ac:dyDescent="0.25">
      <c r="A748" t="s">
        <v>560</v>
      </c>
      <c r="B748" t="s">
        <v>31</v>
      </c>
      <c r="C748" t="s">
        <v>52</v>
      </c>
      <c r="D748" t="s">
        <v>9</v>
      </c>
      <c r="E748" t="s">
        <v>130</v>
      </c>
      <c r="F748" s="8" t="s">
        <v>7337</v>
      </c>
      <c r="G748" t="s">
        <v>6566</v>
      </c>
    </row>
    <row r="749" spans="1:7" x14ac:dyDescent="0.25">
      <c r="A749" t="s">
        <v>558</v>
      </c>
      <c r="B749" t="s">
        <v>11</v>
      </c>
      <c r="C749" t="s">
        <v>52</v>
      </c>
      <c r="D749" t="s">
        <v>9</v>
      </c>
      <c r="E749" t="s">
        <v>130</v>
      </c>
      <c r="F749" s="8" t="s">
        <v>7338</v>
      </c>
      <c r="G749" t="s">
        <v>6566</v>
      </c>
    </row>
    <row r="750" spans="1:7" x14ac:dyDescent="0.25">
      <c r="A750" t="s">
        <v>471</v>
      </c>
      <c r="B750" t="s">
        <v>31</v>
      </c>
      <c r="C750" t="s">
        <v>49</v>
      </c>
      <c r="D750" t="s">
        <v>8</v>
      </c>
      <c r="E750" t="s">
        <v>63</v>
      </c>
      <c r="F750" s="8" t="s">
        <v>6605</v>
      </c>
      <c r="G750" t="s">
        <v>6566</v>
      </c>
    </row>
    <row r="751" spans="1:7" x14ac:dyDescent="0.25">
      <c r="A751" t="s">
        <v>213</v>
      </c>
      <c r="B751" t="s">
        <v>31</v>
      </c>
      <c r="C751" t="s">
        <v>49</v>
      </c>
      <c r="D751" t="s">
        <v>8</v>
      </c>
      <c r="E751" t="s">
        <v>130</v>
      </c>
      <c r="F751" s="8" t="s">
        <v>7339</v>
      </c>
      <c r="G751" t="s">
        <v>6566</v>
      </c>
    </row>
    <row r="752" spans="1:7" x14ac:dyDescent="0.25">
      <c r="A752" t="s">
        <v>272</v>
      </c>
      <c r="B752" t="s">
        <v>26</v>
      </c>
      <c r="C752" t="s">
        <v>54</v>
      </c>
      <c r="D752" t="s">
        <v>10</v>
      </c>
      <c r="E752" t="s">
        <v>130</v>
      </c>
      <c r="F752" s="8" t="s">
        <v>7340</v>
      </c>
      <c r="G752" t="s">
        <v>6565</v>
      </c>
    </row>
    <row r="753" spans="1:7" x14ac:dyDescent="0.25">
      <c r="A753" t="s">
        <v>3248</v>
      </c>
      <c r="B753" t="s">
        <v>30</v>
      </c>
      <c r="C753" t="s">
        <v>188</v>
      </c>
      <c r="D753" t="s">
        <v>38</v>
      </c>
      <c r="E753" t="s">
        <v>107</v>
      </c>
      <c r="F753" s="8" t="s">
        <v>7341</v>
      </c>
      <c r="G753" t="s">
        <v>4328</v>
      </c>
    </row>
    <row r="754" spans="1:7" x14ac:dyDescent="0.25">
      <c r="A754" t="s">
        <v>3435</v>
      </c>
      <c r="B754" t="s">
        <v>30</v>
      </c>
      <c r="C754" t="s">
        <v>188</v>
      </c>
      <c r="D754" t="s">
        <v>38</v>
      </c>
      <c r="E754" t="s">
        <v>229</v>
      </c>
      <c r="F754" s="8" t="s">
        <v>7342</v>
      </c>
      <c r="G754" t="s">
        <v>4327</v>
      </c>
    </row>
    <row r="755" spans="1:7" x14ac:dyDescent="0.25">
      <c r="A755" t="s">
        <v>105</v>
      </c>
      <c r="B755" t="s">
        <v>31</v>
      </c>
      <c r="C755" t="s">
        <v>98</v>
      </c>
      <c r="D755" t="s">
        <v>27</v>
      </c>
      <c r="E755" t="s">
        <v>130</v>
      </c>
      <c r="F755" s="8" t="s">
        <v>7343</v>
      </c>
      <c r="G755" t="s">
        <v>6565</v>
      </c>
    </row>
    <row r="756" spans="1:7" x14ac:dyDescent="0.25">
      <c r="A756" t="s">
        <v>499</v>
      </c>
      <c r="B756" t="s">
        <v>31</v>
      </c>
      <c r="C756" t="s">
        <v>61</v>
      </c>
      <c r="D756" t="s">
        <v>14</v>
      </c>
      <c r="E756" t="s">
        <v>130</v>
      </c>
      <c r="F756" s="8" t="s">
        <v>7344</v>
      </c>
      <c r="G756" t="s">
        <v>6566</v>
      </c>
    </row>
    <row r="757" spans="1:7" x14ac:dyDescent="0.25">
      <c r="A757" t="s">
        <v>514</v>
      </c>
      <c r="B757" t="s">
        <v>21</v>
      </c>
      <c r="C757" t="s">
        <v>72</v>
      </c>
      <c r="D757" t="s">
        <v>22</v>
      </c>
      <c r="E757" t="s">
        <v>130</v>
      </c>
      <c r="F757" s="8" t="s">
        <v>7345</v>
      </c>
      <c r="G757" t="s">
        <v>6567</v>
      </c>
    </row>
    <row r="758" spans="1:7" x14ac:dyDescent="0.25">
      <c r="A758" t="s">
        <v>148</v>
      </c>
      <c r="B758" t="s">
        <v>21</v>
      </c>
      <c r="C758" t="s">
        <v>49</v>
      </c>
      <c r="D758" t="s">
        <v>8</v>
      </c>
      <c r="E758" t="s">
        <v>130</v>
      </c>
      <c r="F758" s="8" t="s">
        <v>7346</v>
      </c>
      <c r="G758" t="s">
        <v>6567</v>
      </c>
    </row>
    <row r="759" spans="1:7" x14ac:dyDescent="0.25">
      <c r="A759" t="s">
        <v>418</v>
      </c>
      <c r="B759" t="s">
        <v>31</v>
      </c>
      <c r="C759" t="s">
        <v>54</v>
      </c>
      <c r="D759" t="s">
        <v>10</v>
      </c>
      <c r="E759" t="s">
        <v>50</v>
      </c>
      <c r="F759" s="8" t="s">
        <v>7347</v>
      </c>
      <c r="G759" t="s">
        <v>6564</v>
      </c>
    </row>
    <row r="760" spans="1:7" x14ac:dyDescent="0.25">
      <c r="A760" t="s">
        <v>177</v>
      </c>
      <c r="B760" t="s">
        <v>19</v>
      </c>
      <c r="C760" t="s">
        <v>98</v>
      </c>
      <c r="D760" t="s">
        <v>27</v>
      </c>
      <c r="E760" t="s">
        <v>63</v>
      </c>
      <c r="F760" s="8" t="s">
        <v>7348</v>
      </c>
      <c r="G760" t="s">
        <v>6568</v>
      </c>
    </row>
    <row r="761" spans="1:7" x14ac:dyDescent="0.25">
      <c r="A761" t="s">
        <v>254</v>
      </c>
      <c r="B761" t="s">
        <v>31</v>
      </c>
      <c r="C761" t="s">
        <v>54</v>
      </c>
      <c r="D761" t="s">
        <v>10</v>
      </c>
      <c r="E761" t="s">
        <v>63</v>
      </c>
      <c r="F761" s="8" t="s">
        <v>6801</v>
      </c>
      <c r="G761" t="s">
        <v>6566</v>
      </c>
    </row>
    <row r="762" spans="1:7" x14ac:dyDescent="0.25">
      <c r="A762" t="s">
        <v>520</v>
      </c>
      <c r="B762" t="s">
        <v>16</v>
      </c>
      <c r="C762" t="s">
        <v>75</v>
      </c>
      <c r="D762" t="s">
        <v>24</v>
      </c>
      <c r="E762" t="s">
        <v>179</v>
      </c>
      <c r="F762" s="8" t="s">
        <v>7349</v>
      </c>
      <c r="G762" t="s">
        <v>4331</v>
      </c>
    </row>
    <row r="763" spans="1:7" x14ac:dyDescent="0.25">
      <c r="A763" t="s">
        <v>207</v>
      </c>
      <c r="B763" t="s">
        <v>31</v>
      </c>
      <c r="C763" t="s">
        <v>72</v>
      </c>
      <c r="D763" t="s">
        <v>22</v>
      </c>
      <c r="E763" t="s">
        <v>63</v>
      </c>
      <c r="F763" s="8" t="s">
        <v>7350</v>
      </c>
      <c r="G763" t="s">
        <v>6566</v>
      </c>
    </row>
    <row r="764" spans="1:7" x14ac:dyDescent="0.25">
      <c r="A764" t="s">
        <v>563</v>
      </c>
      <c r="B764" t="s">
        <v>20</v>
      </c>
      <c r="C764" t="s">
        <v>58</v>
      </c>
      <c r="D764" t="s">
        <v>13</v>
      </c>
      <c r="E764" t="s">
        <v>130</v>
      </c>
      <c r="F764" s="8" t="s">
        <v>7351</v>
      </c>
      <c r="G764" t="s">
        <v>6567</v>
      </c>
    </row>
    <row r="765" spans="1:7" x14ac:dyDescent="0.25">
      <c r="A765" t="s">
        <v>76</v>
      </c>
      <c r="B765" t="s">
        <v>31</v>
      </c>
      <c r="C765" t="s">
        <v>49</v>
      </c>
      <c r="D765" t="s">
        <v>8</v>
      </c>
      <c r="E765" t="s">
        <v>130</v>
      </c>
      <c r="F765" s="8" t="s">
        <v>7352</v>
      </c>
      <c r="G765" t="s">
        <v>6565</v>
      </c>
    </row>
    <row r="766" spans="1:7" x14ac:dyDescent="0.25">
      <c r="A766" t="s">
        <v>564</v>
      </c>
      <c r="B766" t="s">
        <v>31</v>
      </c>
      <c r="C766" t="s">
        <v>61</v>
      </c>
      <c r="D766" t="s">
        <v>14</v>
      </c>
      <c r="E766" t="s">
        <v>130</v>
      </c>
      <c r="F766" s="8" t="s">
        <v>7353</v>
      </c>
      <c r="G766" t="s">
        <v>6565</v>
      </c>
    </row>
    <row r="767" spans="1:7" x14ac:dyDescent="0.25">
      <c r="A767" t="s">
        <v>565</v>
      </c>
      <c r="B767" t="s">
        <v>21</v>
      </c>
      <c r="C767" t="s">
        <v>72</v>
      </c>
      <c r="D767" t="s">
        <v>22</v>
      </c>
      <c r="E767" t="s">
        <v>130</v>
      </c>
      <c r="F767" s="8" t="s">
        <v>7354</v>
      </c>
      <c r="G767" t="s">
        <v>6567</v>
      </c>
    </row>
    <row r="768" spans="1:7" x14ac:dyDescent="0.25">
      <c r="A768" t="s">
        <v>149</v>
      </c>
      <c r="B768" t="s">
        <v>31</v>
      </c>
      <c r="C768" t="s">
        <v>52</v>
      </c>
      <c r="D768" t="s">
        <v>9</v>
      </c>
      <c r="E768" t="s">
        <v>130</v>
      </c>
      <c r="F768" s="8" t="s">
        <v>7355</v>
      </c>
      <c r="G768" t="s">
        <v>6566</v>
      </c>
    </row>
    <row r="769" spans="1:7" x14ac:dyDescent="0.25">
      <c r="A769" t="s">
        <v>303</v>
      </c>
      <c r="B769" t="s">
        <v>11</v>
      </c>
      <c r="C769" t="s">
        <v>54</v>
      </c>
      <c r="D769" t="s">
        <v>10</v>
      </c>
      <c r="E769" t="s">
        <v>130</v>
      </c>
      <c r="F769" s="8" t="s">
        <v>7356</v>
      </c>
      <c r="G769" t="s">
        <v>4330</v>
      </c>
    </row>
    <row r="770" spans="1:7" x14ac:dyDescent="0.25">
      <c r="A770" t="s">
        <v>189</v>
      </c>
      <c r="B770" t="s">
        <v>31</v>
      </c>
      <c r="C770" t="s">
        <v>54</v>
      </c>
      <c r="D770" t="s">
        <v>10</v>
      </c>
      <c r="E770" t="s">
        <v>130</v>
      </c>
      <c r="F770" s="8" t="s">
        <v>7357</v>
      </c>
      <c r="G770" t="s">
        <v>6566</v>
      </c>
    </row>
    <row r="771" spans="1:7" x14ac:dyDescent="0.25">
      <c r="A771" t="s">
        <v>658</v>
      </c>
      <c r="B771" t="s">
        <v>19</v>
      </c>
      <c r="C771" t="s">
        <v>54</v>
      </c>
      <c r="D771" t="s">
        <v>10</v>
      </c>
      <c r="E771" t="s">
        <v>130</v>
      </c>
      <c r="F771" s="8" t="s">
        <v>7358</v>
      </c>
      <c r="G771" t="s">
        <v>4330</v>
      </c>
    </row>
    <row r="772" spans="1:7" x14ac:dyDescent="0.25">
      <c r="A772" t="s">
        <v>744</v>
      </c>
      <c r="B772" t="s">
        <v>21</v>
      </c>
      <c r="C772" t="s">
        <v>98</v>
      </c>
      <c r="D772" t="s">
        <v>27</v>
      </c>
      <c r="E772" t="s">
        <v>130</v>
      </c>
      <c r="F772" s="8" t="s">
        <v>7359</v>
      </c>
      <c r="G772" t="s">
        <v>6567</v>
      </c>
    </row>
    <row r="773" spans="1:7" x14ac:dyDescent="0.25">
      <c r="A773" t="s">
        <v>514</v>
      </c>
      <c r="B773" t="s">
        <v>31</v>
      </c>
      <c r="C773" t="s">
        <v>72</v>
      </c>
      <c r="D773" t="s">
        <v>22</v>
      </c>
      <c r="E773" t="s">
        <v>63</v>
      </c>
      <c r="F773" s="8" t="s">
        <v>7360</v>
      </c>
      <c r="G773" t="s">
        <v>6566</v>
      </c>
    </row>
    <row r="774" spans="1:7" x14ac:dyDescent="0.25">
      <c r="A774" t="s">
        <v>404</v>
      </c>
      <c r="B774" t="s">
        <v>25</v>
      </c>
      <c r="C774" t="s">
        <v>61</v>
      </c>
      <c r="D774" t="s">
        <v>14</v>
      </c>
      <c r="E774" t="s">
        <v>130</v>
      </c>
      <c r="F774" s="8" t="s">
        <v>7361</v>
      </c>
      <c r="G774" t="s">
        <v>6566</v>
      </c>
    </row>
    <row r="775" spans="1:7" x14ac:dyDescent="0.25">
      <c r="A775" t="s">
        <v>364</v>
      </c>
      <c r="B775" t="s">
        <v>31</v>
      </c>
      <c r="C775" t="s">
        <v>61</v>
      </c>
      <c r="D775" t="s">
        <v>14</v>
      </c>
      <c r="E775" t="s">
        <v>130</v>
      </c>
      <c r="F775" s="8" t="s">
        <v>7362</v>
      </c>
      <c r="G775" t="s">
        <v>6566</v>
      </c>
    </row>
    <row r="776" spans="1:7" x14ac:dyDescent="0.25">
      <c r="A776" t="s">
        <v>292</v>
      </c>
      <c r="B776" t="s">
        <v>21</v>
      </c>
      <c r="C776" t="s">
        <v>54</v>
      </c>
      <c r="D776" t="s">
        <v>10</v>
      </c>
      <c r="E776" t="s">
        <v>130</v>
      </c>
      <c r="F776" s="8" t="s">
        <v>7363</v>
      </c>
      <c r="G776" t="s">
        <v>6567</v>
      </c>
    </row>
    <row r="777" spans="1:7" x14ac:dyDescent="0.25">
      <c r="A777" t="s">
        <v>3559</v>
      </c>
      <c r="B777" t="s">
        <v>42</v>
      </c>
      <c r="C777" t="s">
        <v>73</v>
      </c>
      <c r="D777" t="s">
        <v>23</v>
      </c>
      <c r="E777" t="s">
        <v>107</v>
      </c>
      <c r="F777" s="8" t="s">
        <v>7364</v>
      </c>
      <c r="G777" t="s">
        <v>4328</v>
      </c>
    </row>
    <row r="778" spans="1:7" x14ac:dyDescent="0.25">
      <c r="A778" t="s">
        <v>310</v>
      </c>
      <c r="B778" t="s">
        <v>21</v>
      </c>
      <c r="C778" t="s">
        <v>49</v>
      </c>
      <c r="D778" t="s">
        <v>8</v>
      </c>
      <c r="E778" t="s">
        <v>130</v>
      </c>
      <c r="F778" s="8" t="s">
        <v>7365</v>
      </c>
      <c r="G778" t="s">
        <v>6567</v>
      </c>
    </row>
    <row r="779" spans="1:7" x14ac:dyDescent="0.25">
      <c r="A779" t="s">
        <v>370</v>
      </c>
      <c r="B779" t="s">
        <v>21</v>
      </c>
      <c r="C779" t="s">
        <v>49</v>
      </c>
      <c r="D779" t="s">
        <v>8</v>
      </c>
      <c r="E779" t="s">
        <v>130</v>
      </c>
      <c r="F779" s="8" t="s">
        <v>7366</v>
      </c>
      <c r="G779" t="s">
        <v>6567</v>
      </c>
    </row>
    <row r="780" spans="1:7" x14ac:dyDescent="0.25">
      <c r="A780" t="s">
        <v>48</v>
      </c>
      <c r="B780" t="s">
        <v>19</v>
      </c>
      <c r="C780" t="s">
        <v>49</v>
      </c>
      <c r="D780" t="s">
        <v>8</v>
      </c>
      <c r="E780" t="s">
        <v>130</v>
      </c>
      <c r="F780" s="8" t="s">
        <v>7367</v>
      </c>
      <c r="G780" t="s">
        <v>6566</v>
      </c>
    </row>
    <row r="781" spans="1:7" x14ac:dyDescent="0.25">
      <c r="A781" t="s">
        <v>460</v>
      </c>
      <c r="B781" t="s">
        <v>7</v>
      </c>
      <c r="C781" t="s">
        <v>52</v>
      </c>
      <c r="D781" t="s">
        <v>9</v>
      </c>
      <c r="E781" t="s">
        <v>130</v>
      </c>
      <c r="F781" s="8" t="s">
        <v>7368</v>
      </c>
      <c r="G781" t="s">
        <v>4330</v>
      </c>
    </row>
    <row r="782" spans="1:7" x14ac:dyDescent="0.25">
      <c r="A782" t="s">
        <v>192</v>
      </c>
      <c r="B782" t="s">
        <v>21</v>
      </c>
      <c r="C782" t="s">
        <v>98</v>
      </c>
      <c r="D782" t="s">
        <v>27</v>
      </c>
      <c r="E782" t="s">
        <v>63</v>
      </c>
      <c r="F782" s="8" t="s">
        <v>7369</v>
      </c>
      <c r="G782" t="s">
        <v>4330</v>
      </c>
    </row>
    <row r="783" spans="1:7" x14ac:dyDescent="0.25">
      <c r="A783" t="s">
        <v>339</v>
      </c>
      <c r="B783" t="s">
        <v>31</v>
      </c>
      <c r="C783" t="s">
        <v>54</v>
      </c>
      <c r="D783" t="s">
        <v>10</v>
      </c>
      <c r="E783" t="s">
        <v>63</v>
      </c>
      <c r="F783" s="8" t="s">
        <v>7370</v>
      </c>
      <c r="G783" t="s">
        <v>6566</v>
      </c>
    </row>
    <row r="784" spans="1:7" x14ac:dyDescent="0.25">
      <c r="A784" t="s">
        <v>175</v>
      </c>
      <c r="B784" t="s">
        <v>19</v>
      </c>
      <c r="C784" t="s">
        <v>52</v>
      </c>
      <c r="D784" t="s">
        <v>9</v>
      </c>
      <c r="E784" t="s">
        <v>63</v>
      </c>
      <c r="F784" s="8" t="s">
        <v>7371</v>
      </c>
      <c r="G784" t="s">
        <v>4328</v>
      </c>
    </row>
    <row r="785" spans="1:7" x14ac:dyDescent="0.25">
      <c r="A785" t="s">
        <v>59</v>
      </c>
      <c r="B785" t="s">
        <v>31</v>
      </c>
      <c r="C785" t="s">
        <v>49</v>
      </c>
      <c r="D785" t="s">
        <v>8</v>
      </c>
      <c r="E785" t="s">
        <v>130</v>
      </c>
      <c r="F785" s="8" t="s">
        <v>7372</v>
      </c>
      <c r="G785" t="s">
        <v>6566</v>
      </c>
    </row>
    <row r="786" spans="1:7" x14ac:dyDescent="0.25">
      <c r="A786" t="s">
        <v>541</v>
      </c>
      <c r="B786" t="s">
        <v>31</v>
      </c>
      <c r="C786" t="s">
        <v>52</v>
      </c>
      <c r="D786" t="s">
        <v>9</v>
      </c>
      <c r="E786" t="s">
        <v>130</v>
      </c>
      <c r="F786" s="8" t="s">
        <v>7373</v>
      </c>
      <c r="G786" t="s">
        <v>6566</v>
      </c>
    </row>
    <row r="787" spans="1:7" x14ac:dyDescent="0.25">
      <c r="A787" t="s">
        <v>202</v>
      </c>
      <c r="B787" t="s">
        <v>21</v>
      </c>
      <c r="C787" t="s">
        <v>54</v>
      </c>
      <c r="D787" t="s">
        <v>10</v>
      </c>
      <c r="E787" t="s">
        <v>130</v>
      </c>
      <c r="F787" s="8" t="s">
        <v>7374</v>
      </c>
      <c r="G787" t="s">
        <v>6566</v>
      </c>
    </row>
    <row r="788" spans="1:7" x14ac:dyDescent="0.25">
      <c r="A788" t="s">
        <v>223</v>
      </c>
      <c r="B788" t="s">
        <v>19</v>
      </c>
      <c r="C788" t="s">
        <v>52</v>
      </c>
      <c r="D788" t="s">
        <v>9</v>
      </c>
      <c r="E788" t="s">
        <v>130</v>
      </c>
      <c r="F788" s="8" t="s">
        <v>7375</v>
      </c>
      <c r="G788" t="s">
        <v>6566</v>
      </c>
    </row>
    <row r="789" spans="1:7" x14ac:dyDescent="0.25">
      <c r="A789" t="s">
        <v>340</v>
      </c>
      <c r="B789" t="s">
        <v>31</v>
      </c>
      <c r="C789" t="s">
        <v>72</v>
      </c>
      <c r="D789" t="s">
        <v>22</v>
      </c>
      <c r="E789" t="s">
        <v>130</v>
      </c>
      <c r="F789" s="8" t="s">
        <v>7376</v>
      </c>
      <c r="G789" t="s">
        <v>6566</v>
      </c>
    </row>
    <row r="790" spans="1:7" x14ac:dyDescent="0.25">
      <c r="A790" t="s">
        <v>748</v>
      </c>
      <c r="B790" t="s">
        <v>31</v>
      </c>
      <c r="C790" t="s">
        <v>61</v>
      </c>
      <c r="D790" t="s">
        <v>14</v>
      </c>
      <c r="E790" t="s">
        <v>130</v>
      </c>
      <c r="F790" s="8" t="s">
        <v>7377</v>
      </c>
      <c r="G790" t="s">
        <v>6566</v>
      </c>
    </row>
    <row r="791" spans="1:7" x14ac:dyDescent="0.25">
      <c r="A791" t="s">
        <v>333</v>
      </c>
      <c r="B791" t="s">
        <v>26</v>
      </c>
      <c r="C791" t="s">
        <v>54</v>
      </c>
      <c r="D791" t="s">
        <v>10</v>
      </c>
      <c r="E791" t="s">
        <v>130</v>
      </c>
      <c r="F791" s="8" t="s">
        <v>7378</v>
      </c>
      <c r="G791" t="s">
        <v>4330</v>
      </c>
    </row>
    <row r="792" spans="1:7" x14ac:dyDescent="0.25">
      <c r="A792" t="s">
        <v>209</v>
      </c>
      <c r="B792" t="s">
        <v>31</v>
      </c>
      <c r="C792" t="s">
        <v>52</v>
      </c>
      <c r="D792" t="s">
        <v>9</v>
      </c>
      <c r="E792" t="s">
        <v>130</v>
      </c>
      <c r="F792" s="8" t="s">
        <v>7379</v>
      </c>
      <c r="G792" t="s">
        <v>6567</v>
      </c>
    </row>
    <row r="793" spans="1:7" x14ac:dyDescent="0.25">
      <c r="A793" t="s">
        <v>335</v>
      </c>
      <c r="B793" t="s">
        <v>31</v>
      </c>
      <c r="C793" t="s">
        <v>61</v>
      </c>
      <c r="D793" t="s">
        <v>14</v>
      </c>
      <c r="E793" t="s">
        <v>130</v>
      </c>
      <c r="F793" s="8" t="s">
        <v>7380</v>
      </c>
      <c r="G793" t="s">
        <v>6566</v>
      </c>
    </row>
    <row r="794" spans="1:7" x14ac:dyDescent="0.25">
      <c r="A794" t="s">
        <v>206</v>
      </c>
      <c r="B794" t="s">
        <v>31</v>
      </c>
      <c r="C794" t="s">
        <v>52</v>
      </c>
      <c r="D794" t="s">
        <v>9</v>
      </c>
      <c r="E794" t="s">
        <v>130</v>
      </c>
      <c r="F794" s="8" t="s">
        <v>7381</v>
      </c>
      <c r="G794" t="s">
        <v>6565</v>
      </c>
    </row>
    <row r="795" spans="1:7" x14ac:dyDescent="0.25">
      <c r="A795" t="s">
        <v>210</v>
      </c>
      <c r="B795" t="s">
        <v>42</v>
      </c>
      <c r="C795" t="s">
        <v>65</v>
      </c>
      <c r="D795" t="s">
        <v>17</v>
      </c>
      <c r="E795" t="s">
        <v>107</v>
      </c>
      <c r="F795" s="8" t="s">
        <v>7382</v>
      </c>
      <c r="G795" t="s">
        <v>4328</v>
      </c>
    </row>
    <row r="796" spans="1:7" x14ac:dyDescent="0.25">
      <c r="A796" t="s">
        <v>568</v>
      </c>
      <c r="B796" t="s">
        <v>31</v>
      </c>
      <c r="C796" t="s">
        <v>72</v>
      </c>
      <c r="D796" t="s">
        <v>22</v>
      </c>
      <c r="E796" t="s">
        <v>130</v>
      </c>
      <c r="F796" s="8" t="s">
        <v>7383</v>
      </c>
      <c r="G796" t="s">
        <v>6566</v>
      </c>
    </row>
    <row r="797" spans="1:7" x14ac:dyDescent="0.25">
      <c r="A797" t="s">
        <v>350</v>
      </c>
      <c r="B797" t="s">
        <v>31</v>
      </c>
      <c r="C797" t="s">
        <v>52</v>
      </c>
      <c r="D797" t="s">
        <v>9</v>
      </c>
      <c r="E797" t="s">
        <v>130</v>
      </c>
      <c r="F797" s="8" t="s">
        <v>7384</v>
      </c>
      <c r="G797" t="s">
        <v>6567</v>
      </c>
    </row>
    <row r="798" spans="1:7" x14ac:dyDescent="0.25">
      <c r="A798" t="s">
        <v>356</v>
      </c>
      <c r="B798" t="s">
        <v>31</v>
      </c>
      <c r="C798" t="s">
        <v>61</v>
      </c>
      <c r="D798" t="s">
        <v>14</v>
      </c>
      <c r="E798" t="s">
        <v>130</v>
      </c>
      <c r="F798" s="8" t="s">
        <v>7385</v>
      </c>
      <c r="G798" t="s">
        <v>6566</v>
      </c>
    </row>
    <row r="799" spans="1:7" x14ac:dyDescent="0.25">
      <c r="A799" t="s">
        <v>307</v>
      </c>
      <c r="B799" t="s">
        <v>26</v>
      </c>
      <c r="C799" t="s">
        <v>52</v>
      </c>
      <c r="D799" t="s">
        <v>9</v>
      </c>
      <c r="E799" t="s">
        <v>63</v>
      </c>
      <c r="F799" s="8" t="s">
        <v>7386</v>
      </c>
      <c r="G799" t="s">
        <v>4330</v>
      </c>
    </row>
    <row r="800" spans="1:7" x14ac:dyDescent="0.25">
      <c r="A800" t="s">
        <v>80</v>
      </c>
      <c r="B800" t="s">
        <v>31</v>
      </c>
      <c r="C800" t="s">
        <v>61</v>
      </c>
      <c r="D800" t="s">
        <v>14</v>
      </c>
      <c r="E800" t="s">
        <v>130</v>
      </c>
      <c r="F800" s="8" t="s">
        <v>6604</v>
      </c>
      <c r="G800" t="s">
        <v>6566</v>
      </c>
    </row>
    <row r="801" spans="1:7" x14ac:dyDescent="0.25">
      <c r="A801" t="s">
        <v>713</v>
      </c>
      <c r="B801" t="s">
        <v>19</v>
      </c>
      <c r="C801" t="s">
        <v>58</v>
      </c>
      <c r="D801" t="s">
        <v>13</v>
      </c>
      <c r="E801" t="s">
        <v>107</v>
      </c>
      <c r="F801" s="8" t="s">
        <v>7387</v>
      </c>
      <c r="G801" t="s">
        <v>4328</v>
      </c>
    </row>
    <row r="802" spans="1:7" x14ac:dyDescent="0.25">
      <c r="A802" t="s">
        <v>108</v>
      </c>
      <c r="B802" t="s">
        <v>32</v>
      </c>
      <c r="C802" t="s">
        <v>61</v>
      </c>
      <c r="D802" t="s">
        <v>14</v>
      </c>
      <c r="E802" t="s">
        <v>130</v>
      </c>
      <c r="F802" s="8" t="s">
        <v>7388</v>
      </c>
      <c r="G802" t="s">
        <v>6566</v>
      </c>
    </row>
    <row r="803" spans="1:7" x14ac:dyDescent="0.25">
      <c r="A803" t="s">
        <v>278</v>
      </c>
      <c r="B803" t="s">
        <v>31</v>
      </c>
      <c r="C803" t="s">
        <v>52</v>
      </c>
      <c r="D803" t="s">
        <v>9</v>
      </c>
      <c r="E803" t="s">
        <v>130</v>
      </c>
      <c r="F803" s="8" t="s">
        <v>7389</v>
      </c>
      <c r="G803" t="s">
        <v>6567</v>
      </c>
    </row>
    <row r="804" spans="1:7" x14ac:dyDescent="0.25">
      <c r="A804" t="s">
        <v>569</v>
      </c>
      <c r="B804" t="s">
        <v>42</v>
      </c>
      <c r="C804" t="s">
        <v>75</v>
      </c>
      <c r="D804" t="s">
        <v>24</v>
      </c>
      <c r="E804" t="s">
        <v>179</v>
      </c>
      <c r="F804" s="8" t="s">
        <v>7390</v>
      </c>
      <c r="G804" t="s">
        <v>4327</v>
      </c>
    </row>
    <row r="805" spans="1:7" x14ac:dyDescent="0.25">
      <c r="A805" t="s">
        <v>190</v>
      </c>
      <c r="B805" t="s">
        <v>31</v>
      </c>
      <c r="C805" t="s">
        <v>98</v>
      </c>
      <c r="D805" t="s">
        <v>27</v>
      </c>
      <c r="E805" t="s">
        <v>130</v>
      </c>
      <c r="F805" s="8" t="s">
        <v>7391</v>
      </c>
      <c r="G805" t="s">
        <v>6566</v>
      </c>
    </row>
    <row r="806" spans="1:7" x14ac:dyDescent="0.25">
      <c r="A806" t="s">
        <v>571</v>
      </c>
      <c r="B806" t="s">
        <v>21</v>
      </c>
      <c r="C806" t="s">
        <v>49</v>
      </c>
      <c r="D806" t="s">
        <v>8</v>
      </c>
      <c r="E806" t="s">
        <v>50</v>
      </c>
      <c r="F806" s="8" t="s">
        <v>7392</v>
      </c>
      <c r="G806" t="s">
        <v>4330</v>
      </c>
    </row>
    <row r="807" spans="1:7" x14ac:dyDescent="0.25">
      <c r="A807" t="s">
        <v>3385</v>
      </c>
      <c r="B807" t="s">
        <v>31</v>
      </c>
      <c r="C807" t="s">
        <v>73</v>
      </c>
      <c r="D807" t="s">
        <v>23</v>
      </c>
      <c r="E807" t="s">
        <v>229</v>
      </c>
      <c r="F807" s="8" t="s">
        <v>7393</v>
      </c>
      <c r="G807" t="s">
        <v>4328</v>
      </c>
    </row>
    <row r="808" spans="1:7" x14ac:dyDescent="0.25">
      <c r="A808" t="s">
        <v>289</v>
      </c>
      <c r="B808" t="s">
        <v>20</v>
      </c>
      <c r="C808" t="s">
        <v>61</v>
      </c>
      <c r="D808" t="s">
        <v>14</v>
      </c>
      <c r="E808" t="s">
        <v>130</v>
      </c>
      <c r="F808" s="8" t="s">
        <v>7394</v>
      </c>
      <c r="G808" t="s">
        <v>6565</v>
      </c>
    </row>
    <row r="809" spans="1:7" x14ac:dyDescent="0.25">
      <c r="A809" t="s">
        <v>230</v>
      </c>
      <c r="B809" t="s">
        <v>31</v>
      </c>
      <c r="C809" t="s">
        <v>54</v>
      </c>
      <c r="D809" t="s">
        <v>10</v>
      </c>
      <c r="E809" t="s">
        <v>63</v>
      </c>
      <c r="F809" s="8" t="s">
        <v>7395</v>
      </c>
      <c r="G809" t="s">
        <v>6566</v>
      </c>
    </row>
    <row r="810" spans="1:7" x14ac:dyDescent="0.25">
      <c r="A810" t="s">
        <v>246</v>
      </c>
      <c r="B810" t="s">
        <v>30</v>
      </c>
      <c r="C810" t="s">
        <v>65</v>
      </c>
      <c r="D810" t="s">
        <v>17</v>
      </c>
      <c r="E810" t="s">
        <v>107</v>
      </c>
      <c r="F810" s="8" t="s">
        <v>7396</v>
      </c>
      <c r="G810" t="s">
        <v>4327</v>
      </c>
    </row>
    <row r="811" spans="1:7" x14ac:dyDescent="0.25">
      <c r="A811" t="s">
        <v>3327</v>
      </c>
      <c r="B811" t="s">
        <v>30</v>
      </c>
      <c r="C811" t="s">
        <v>73</v>
      </c>
      <c r="D811" t="s">
        <v>23</v>
      </c>
      <c r="E811" t="s">
        <v>63</v>
      </c>
      <c r="F811" s="8" t="s">
        <v>7397</v>
      </c>
      <c r="G811" t="s">
        <v>4330</v>
      </c>
    </row>
    <row r="812" spans="1:7" x14ac:dyDescent="0.25">
      <c r="A812" t="s">
        <v>359</v>
      </c>
      <c r="B812" t="s">
        <v>15</v>
      </c>
      <c r="C812" t="s">
        <v>61</v>
      </c>
      <c r="D812" t="s">
        <v>14</v>
      </c>
      <c r="E812" t="s">
        <v>130</v>
      </c>
      <c r="F812" s="8" t="s">
        <v>7398</v>
      </c>
      <c r="G812" t="s">
        <v>4328</v>
      </c>
    </row>
    <row r="813" spans="1:7" x14ac:dyDescent="0.25">
      <c r="A813" t="s">
        <v>572</v>
      </c>
      <c r="B813" t="s">
        <v>42</v>
      </c>
      <c r="C813" t="s">
        <v>75</v>
      </c>
      <c r="D813" t="s">
        <v>24</v>
      </c>
      <c r="E813" t="s">
        <v>179</v>
      </c>
      <c r="F813" s="8" t="s">
        <v>7399</v>
      </c>
      <c r="G813" t="s">
        <v>4327</v>
      </c>
    </row>
    <row r="814" spans="1:7" x14ac:dyDescent="0.25">
      <c r="A814" t="s">
        <v>347</v>
      </c>
      <c r="B814" t="s">
        <v>31</v>
      </c>
      <c r="C814" t="s">
        <v>52</v>
      </c>
      <c r="D814" t="s">
        <v>9</v>
      </c>
      <c r="E814" t="s">
        <v>130</v>
      </c>
      <c r="F814" s="8" t="s">
        <v>7400</v>
      </c>
      <c r="G814" t="s">
        <v>6566</v>
      </c>
    </row>
    <row r="815" spans="1:7" x14ac:dyDescent="0.25">
      <c r="A815" t="s">
        <v>158</v>
      </c>
      <c r="B815" t="s">
        <v>31</v>
      </c>
      <c r="C815" t="s">
        <v>61</v>
      </c>
      <c r="D815" t="s">
        <v>14</v>
      </c>
      <c r="E815" t="s">
        <v>130</v>
      </c>
      <c r="F815" s="8" t="s">
        <v>7401</v>
      </c>
      <c r="G815" t="s">
        <v>6566</v>
      </c>
    </row>
    <row r="816" spans="1:7" x14ac:dyDescent="0.25">
      <c r="A816" t="s">
        <v>57</v>
      </c>
      <c r="B816" t="s">
        <v>12</v>
      </c>
      <c r="C816" t="s">
        <v>58</v>
      </c>
      <c r="D816" t="s">
        <v>13</v>
      </c>
      <c r="E816" t="s">
        <v>130</v>
      </c>
      <c r="F816" s="8" t="s">
        <v>7402</v>
      </c>
      <c r="G816" t="s">
        <v>6566</v>
      </c>
    </row>
    <row r="817" spans="1:7" x14ac:dyDescent="0.25">
      <c r="A817" t="s">
        <v>3222</v>
      </c>
      <c r="B817" t="s">
        <v>16</v>
      </c>
      <c r="C817" t="s">
        <v>73</v>
      </c>
      <c r="D817" t="s">
        <v>23</v>
      </c>
      <c r="E817" t="s">
        <v>229</v>
      </c>
      <c r="F817" s="8" t="s">
        <v>7403</v>
      </c>
      <c r="G817" t="s">
        <v>4331</v>
      </c>
    </row>
    <row r="818" spans="1:7" x14ac:dyDescent="0.25">
      <c r="A818" t="s">
        <v>296</v>
      </c>
      <c r="B818" t="s">
        <v>20</v>
      </c>
      <c r="C818" t="s">
        <v>61</v>
      </c>
      <c r="D818" t="s">
        <v>14</v>
      </c>
      <c r="E818" t="s">
        <v>63</v>
      </c>
      <c r="F818" s="8" t="s">
        <v>7404</v>
      </c>
      <c r="G818" t="s">
        <v>6566</v>
      </c>
    </row>
    <row r="819" spans="1:7" x14ac:dyDescent="0.25">
      <c r="A819" t="s">
        <v>217</v>
      </c>
      <c r="B819" t="s">
        <v>42</v>
      </c>
      <c r="C819" t="s">
        <v>65</v>
      </c>
      <c r="D819" t="s">
        <v>17</v>
      </c>
      <c r="E819" t="s">
        <v>229</v>
      </c>
      <c r="F819" s="8" t="s">
        <v>7405</v>
      </c>
      <c r="G819" t="s">
        <v>4330</v>
      </c>
    </row>
    <row r="820" spans="1:7" x14ac:dyDescent="0.25">
      <c r="A820" t="s">
        <v>3227</v>
      </c>
      <c r="B820" t="s">
        <v>42</v>
      </c>
      <c r="C820" t="s">
        <v>188</v>
      </c>
      <c r="D820" t="s">
        <v>38</v>
      </c>
      <c r="E820" t="s">
        <v>229</v>
      </c>
      <c r="F820" s="8" t="s">
        <v>7406</v>
      </c>
      <c r="G820" t="s">
        <v>4330</v>
      </c>
    </row>
    <row r="821" spans="1:7" x14ac:dyDescent="0.25">
      <c r="A821" t="s">
        <v>250</v>
      </c>
      <c r="B821" t="s">
        <v>19</v>
      </c>
      <c r="C821" t="s">
        <v>54</v>
      </c>
      <c r="D821" t="s">
        <v>10</v>
      </c>
      <c r="E821" t="s">
        <v>63</v>
      </c>
      <c r="F821" s="8" t="s">
        <v>7407</v>
      </c>
      <c r="G821" t="s">
        <v>6566</v>
      </c>
    </row>
    <row r="822" spans="1:7" x14ac:dyDescent="0.25">
      <c r="A822" t="s">
        <v>114</v>
      </c>
      <c r="B822" t="s">
        <v>31</v>
      </c>
      <c r="C822" t="s">
        <v>61</v>
      </c>
      <c r="D822" t="s">
        <v>14</v>
      </c>
      <c r="E822" t="s">
        <v>50</v>
      </c>
      <c r="F822" s="8" t="s">
        <v>7408</v>
      </c>
      <c r="G822" t="s">
        <v>4328</v>
      </c>
    </row>
    <row r="823" spans="1:7" x14ac:dyDescent="0.25">
      <c r="A823" t="s">
        <v>254</v>
      </c>
      <c r="B823" t="s">
        <v>21</v>
      </c>
      <c r="C823" t="s">
        <v>54</v>
      </c>
      <c r="D823" t="s">
        <v>10</v>
      </c>
      <c r="E823" t="s">
        <v>63</v>
      </c>
      <c r="F823" s="8" t="s">
        <v>7409</v>
      </c>
      <c r="G823" t="s">
        <v>4330</v>
      </c>
    </row>
    <row r="824" spans="1:7" x14ac:dyDescent="0.25">
      <c r="A824" t="s">
        <v>710</v>
      </c>
      <c r="B824" t="s">
        <v>20</v>
      </c>
      <c r="C824" t="s">
        <v>61</v>
      </c>
      <c r="D824" t="s">
        <v>14</v>
      </c>
      <c r="E824" t="s">
        <v>107</v>
      </c>
      <c r="F824" s="8" t="s">
        <v>7410</v>
      </c>
      <c r="G824" t="s">
        <v>4330</v>
      </c>
    </row>
    <row r="825" spans="1:7" x14ac:dyDescent="0.25">
      <c r="A825" t="s">
        <v>3321</v>
      </c>
      <c r="B825" t="s">
        <v>29</v>
      </c>
      <c r="C825" t="s">
        <v>73</v>
      </c>
      <c r="D825" t="s">
        <v>23</v>
      </c>
      <c r="E825" t="s">
        <v>229</v>
      </c>
      <c r="F825" s="8" t="s">
        <v>7411</v>
      </c>
      <c r="G825" t="s">
        <v>4329</v>
      </c>
    </row>
    <row r="826" spans="1:7" x14ac:dyDescent="0.25">
      <c r="A826" t="s">
        <v>439</v>
      </c>
      <c r="B826" t="s">
        <v>32</v>
      </c>
      <c r="C826" t="s">
        <v>61</v>
      </c>
      <c r="D826" t="s">
        <v>14</v>
      </c>
      <c r="E826" t="s">
        <v>229</v>
      </c>
      <c r="F826" s="8" t="s">
        <v>7412</v>
      </c>
      <c r="G826" t="s">
        <v>4330</v>
      </c>
    </row>
    <row r="827" spans="1:7" x14ac:dyDescent="0.25">
      <c r="A827" t="s">
        <v>655</v>
      </c>
      <c r="B827" t="s">
        <v>36</v>
      </c>
      <c r="C827" t="s">
        <v>75</v>
      </c>
      <c r="D827" t="s">
        <v>24</v>
      </c>
      <c r="E827" t="s">
        <v>179</v>
      </c>
      <c r="F827" s="8" t="s">
        <v>7413</v>
      </c>
      <c r="G827" t="s">
        <v>4329</v>
      </c>
    </row>
    <row r="828" spans="1:7" x14ac:dyDescent="0.25">
      <c r="A828" t="s">
        <v>3348</v>
      </c>
      <c r="B828" t="s">
        <v>42</v>
      </c>
      <c r="C828" t="s">
        <v>73</v>
      </c>
      <c r="D828" t="s">
        <v>23</v>
      </c>
      <c r="E828" t="s">
        <v>107</v>
      </c>
      <c r="F828" s="8" t="s">
        <v>7414</v>
      </c>
      <c r="G828" t="s">
        <v>4327</v>
      </c>
    </row>
    <row r="829" spans="1:7" x14ac:dyDescent="0.25">
      <c r="A829" t="s">
        <v>516</v>
      </c>
      <c r="B829" t="s">
        <v>31</v>
      </c>
      <c r="C829" t="s">
        <v>49</v>
      </c>
      <c r="D829" t="s">
        <v>8</v>
      </c>
      <c r="E829" t="s">
        <v>130</v>
      </c>
      <c r="F829" s="8" t="s">
        <v>7415</v>
      </c>
      <c r="G829" t="s">
        <v>6565</v>
      </c>
    </row>
    <row r="830" spans="1:7" x14ac:dyDescent="0.25">
      <c r="A830" t="s">
        <v>420</v>
      </c>
      <c r="B830" t="s">
        <v>16</v>
      </c>
      <c r="C830" t="s">
        <v>65</v>
      </c>
      <c r="D830" t="s">
        <v>17</v>
      </c>
      <c r="E830" t="s">
        <v>107</v>
      </c>
      <c r="F830" s="8" t="s">
        <v>7416</v>
      </c>
      <c r="G830" t="s">
        <v>4331</v>
      </c>
    </row>
    <row r="831" spans="1:7" x14ac:dyDescent="0.25">
      <c r="A831" t="s">
        <v>3317</v>
      </c>
      <c r="B831" t="s">
        <v>29</v>
      </c>
      <c r="C831" t="s">
        <v>188</v>
      </c>
      <c r="D831" t="s">
        <v>38</v>
      </c>
      <c r="E831" t="s">
        <v>107</v>
      </c>
      <c r="F831" s="8" t="s">
        <v>7417</v>
      </c>
      <c r="G831" t="s">
        <v>4329</v>
      </c>
    </row>
    <row r="832" spans="1:7" x14ac:dyDescent="0.25">
      <c r="A832" t="s">
        <v>578</v>
      </c>
      <c r="B832" t="s">
        <v>30</v>
      </c>
      <c r="C832" t="s">
        <v>152</v>
      </c>
      <c r="D832" t="s">
        <v>35</v>
      </c>
      <c r="E832" t="s">
        <v>226</v>
      </c>
      <c r="F832" s="8" t="s">
        <v>7418</v>
      </c>
      <c r="G832" t="s">
        <v>4329</v>
      </c>
    </row>
    <row r="833" spans="1:7" x14ac:dyDescent="0.25">
      <c r="A833" t="s">
        <v>701</v>
      </c>
      <c r="B833" t="s">
        <v>42</v>
      </c>
      <c r="C833" t="s">
        <v>75</v>
      </c>
      <c r="D833" t="s">
        <v>24</v>
      </c>
      <c r="E833" t="s">
        <v>179</v>
      </c>
      <c r="F833" s="8" t="s">
        <v>7419</v>
      </c>
      <c r="G833" t="s">
        <v>4327</v>
      </c>
    </row>
    <row r="834" spans="1:7" x14ac:dyDescent="0.25">
      <c r="A834" t="s">
        <v>3233</v>
      </c>
      <c r="B834" t="s">
        <v>42</v>
      </c>
      <c r="C834" t="s">
        <v>188</v>
      </c>
      <c r="D834" t="s">
        <v>38</v>
      </c>
      <c r="E834" t="s">
        <v>229</v>
      </c>
      <c r="F834" s="8" t="s">
        <v>7420</v>
      </c>
      <c r="G834" t="s">
        <v>4328</v>
      </c>
    </row>
    <row r="835" spans="1:7" x14ac:dyDescent="0.25">
      <c r="A835" t="s">
        <v>361</v>
      </c>
      <c r="B835" t="s">
        <v>31</v>
      </c>
      <c r="C835" t="s">
        <v>61</v>
      </c>
      <c r="D835" t="s">
        <v>14</v>
      </c>
      <c r="E835" t="s">
        <v>107</v>
      </c>
      <c r="F835" s="8" t="s">
        <v>7421</v>
      </c>
      <c r="G835" t="s">
        <v>4328</v>
      </c>
    </row>
    <row r="836" spans="1:7" x14ac:dyDescent="0.25">
      <c r="A836" t="s">
        <v>3569</v>
      </c>
      <c r="B836" t="s">
        <v>42</v>
      </c>
      <c r="C836" t="s">
        <v>188</v>
      </c>
      <c r="D836" t="s">
        <v>38</v>
      </c>
      <c r="E836" t="s">
        <v>107</v>
      </c>
      <c r="F836" s="8" t="s">
        <v>7165</v>
      </c>
      <c r="G836" t="s">
        <v>4328</v>
      </c>
    </row>
    <row r="837" spans="1:7" x14ac:dyDescent="0.25">
      <c r="A837" t="s">
        <v>156</v>
      </c>
      <c r="B837" t="s">
        <v>19</v>
      </c>
      <c r="C837" t="s">
        <v>72</v>
      </c>
      <c r="D837" t="s">
        <v>22</v>
      </c>
      <c r="E837" t="s">
        <v>107</v>
      </c>
      <c r="F837" s="8" t="s">
        <v>7422</v>
      </c>
      <c r="G837" t="s">
        <v>4327</v>
      </c>
    </row>
    <row r="838" spans="1:7" x14ac:dyDescent="0.25">
      <c r="A838" t="s">
        <v>477</v>
      </c>
      <c r="B838" t="s">
        <v>31</v>
      </c>
      <c r="C838" t="s">
        <v>49</v>
      </c>
      <c r="D838" t="s">
        <v>8</v>
      </c>
      <c r="E838" t="s">
        <v>229</v>
      </c>
      <c r="F838" s="8" t="s">
        <v>7423</v>
      </c>
      <c r="G838" t="s">
        <v>4328</v>
      </c>
    </row>
    <row r="839" spans="1:7" x14ac:dyDescent="0.25">
      <c r="A839" t="s">
        <v>448</v>
      </c>
      <c r="B839" t="s">
        <v>42</v>
      </c>
      <c r="C839" t="s">
        <v>65</v>
      </c>
      <c r="D839" t="s">
        <v>17</v>
      </c>
      <c r="E839" t="s">
        <v>107</v>
      </c>
      <c r="F839" s="8" t="s">
        <v>7424</v>
      </c>
      <c r="G839" t="s">
        <v>6568</v>
      </c>
    </row>
    <row r="840" spans="1:7" x14ac:dyDescent="0.25">
      <c r="A840" t="s">
        <v>3750</v>
      </c>
      <c r="B840" t="s">
        <v>42</v>
      </c>
      <c r="C840" t="s">
        <v>188</v>
      </c>
      <c r="D840" t="s">
        <v>38</v>
      </c>
      <c r="E840" t="s">
        <v>229</v>
      </c>
      <c r="F840" s="8" t="s">
        <v>7425</v>
      </c>
      <c r="G840" t="s">
        <v>4328</v>
      </c>
    </row>
    <row r="841" spans="1:7" x14ac:dyDescent="0.25">
      <c r="A841" t="s">
        <v>742</v>
      </c>
      <c r="B841" t="s">
        <v>31</v>
      </c>
      <c r="C841" t="s">
        <v>54</v>
      </c>
      <c r="D841" t="s">
        <v>10</v>
      </c>
      <c r="E841" t="s">
        <v>50</v>
      </c>
      <c r="F841" s="8" t="s">
        <v>7426</v>
      </c>
      <c r="G841" t="s">
        <v>6565</v>
      </c>
    </row>
    <row r="842" spans="1:7" x14ac:dyDescent="0.25">
      <c r="A842" t="s">
        <v>302</v>
      </c>
      <c r="B842" t="s">
        <v>12</v>
      </c>
      <c r="C842" t="s">
        <v>61</v>
      </c>
      <c r="D842" t="s">
        <v>14</v>
      </c>
      <c r="E842" t="s">
        <v>229</v>
      </c>
      <c r="F842" s="8" t="s">
        <v>7427</v>
      </c>
      <c r="G842" t="s">
        <v>4328</v>
      </c>
    </row>
    <row r="843" spans="1:7" x14ac:dyDescent="0.25">
      <c r="A843" t="s">
        <v>123</v>
      </c>
      <c r="B843" t="s">
        <v>19</v>
      </c>
      <c r="C843" t="s">
        <v>54</v>
      </c>
      <c r="D843" t="s">
        <v>10</v>
      </c>
      <c r="E843" t="s">
        <v>50</v>
      </c>
      <c r="F843" s="8" t="s">
        <v>7428</v>
      </c>
      <c r="G843" t="s">
        <v>4328</v>
      </c>
    </row>
    <row r="844" spans="1:7" x14ac:dyDescent="0.25">
      <c r="A844" t="s">
        <v>82</v>
      </c>
      <c r="B844" t="s">
        <v>21</v>
      </c>
      <c r="C844" t="s">
        <v>49</v>
      </c>
      <c r="D844" t="s">
        <v>8</v>
      </c>
      <c r="E844" t="s">
        <v>50</v>
      </c>
      <c r="F844" s="8" t="s">
        <v>7429</v>
      </c>
      <c r="G844" t="s">
        <v>4330</v>
      </c>
    </row>
    <row r="845" spans="1:7" x14ac:dyDescent="0.25">
      <c r="A845" t="s">
        <v>3454</v>
      </c>
      <c r="B845" t="s">
        <v>29</v>
      </c>
      <c r="C845" t="s">
        <v>188</v>
      </c>
      <c r="D845" t="s">
        <v>38</v>
      </c>
      <c r="E845" t="s">
        <v>107</v>
      </c>
      <c r="F845" s="8" t="s">
        <v>7430</v>
      </c>
      <c r="G845" t="s">
        <v>4328</v>
      </c>
    </row>
    <row r="846" spans="1:7" x14ac:dyDescent="0.25">
      <c r="A846" t="s">
        <v>923</v>
      </c>
      <c r="B846" t="s">
        <v>31</v>
      </c>
      <c r="C846" t="s">
        <v>98</v>
      </c>
      <c r="D846" t="s">
        <v>27</v>
      </c>
      <c r="E846" t="s">
        <v>179</v>
      </c>
      <c r="F846" s="8" t="s">
        <v>7431</v>
      </c>
      <c r="G846" t="s">
        <v>4327</v>
      </c>
    </row>
    <row r="847" spans="1:7" x14ac:dyDescent="0.25">
      <c r="A847" t="s">
        <v>648</v>
      </c>
      <c r="B847" t="s">
        <v>7</v>
      </c>
      <c r="C847" t="s">
        <v>54</v>
      </c>
      <c r="D847" t="s">
        <v>10</v>
      </c>
      <c r="E847" t="s">
        <v>50</v>
      </c>
      <c r="F847" s="8" t="s">
        <v>7432</v>
      </c>
      <c r="G847" t="s">
        <v>4331</v>
      </c>
    </row>
    <row r="848" spans="1:7" x14ac:dyDescent="0.25">
      <c r="A848" t="s">
        <v>3244</v>
      </c>
      <c r="B848" t="s">
        <v>30</v>
      </c>
      <c r="C848" t="s">
        <v>188</v>
      </c>
      <c r="D848" t="s">
        <v>38</v>
      </c>
      <c r="E848" t="s">
        <v>229</v>
      </c>
      <c r="F848" s="8" t="s">
        <v>7433</v>
      </c>
      <c r="G848" t="s">
        <v>4328</v>
      </c>
    </row>
    <row r="849" spans="1:7" x14ac:dyDescent="0.25">
      <c r="A849" t="s">
        <v>244</v>
      </c>
      <c r="B849" t="s">
        <v>31</v>
      </c>
      <c r="C849" t="s">
        <v>49</v>
      </c>
      <c r="D849" t="s">
        <v>8</v>
      </c>
      <c r="E849" t="s">
        <v>63</v>
      </c>
      <c r="F849" s="8" t="s">
        <v>7434</v>
      </c>
      <c r="G849" t="s">
        <v>6565</v>
      </c>
    </row>
    <row r="850" spans="1:7" x14ac:dyDescent="0.25">
      <c r="A850" t="s">
        <v>203</v>
      </c>
      <c r="B850" t="s">
        <v>31</v>
      </c>
      <c r="C850" t="s">
        <v>61</v>
      </c>
      <c r="D850" t="s">
        <v>14</v>
      </c>
      <c r="E850" t="s">
        <v>63</v>
      </c>
      <c r="F850" s="8" t="s">
        <v>7435</v>
      </c>
      <c r="G850" t="s">
        <v>6566</v>
      </c>
    </row>
    <row r="851" spans="1:7" x14ac:dyDescent="0.25">
      <c r="A851" t="s">
        <v>3611</v>
      </c>
      <c r="B851" t="s">
        <v>42</v>
      </c>
      <c r="C851" t="s">
        <v>188</v>
      </c>
      <c r="D851" t="s">
        <v>38</v>
      </c>
      <c r="E851" t="s">
        <v>229</v>
      </c>
      <c r="F851" s="8" t="s">
        <v>6574</v>
      </c>
      <c r="G851" t="s">
        <v>4328</v>
      </c>
    </row>
    <row r="852" spans="1:7" x14ac:dyDescent="0.25">
      <c r="A852" t="s">
        <v>250</v>
      </c>
      <c r="B852" t="s">
        <v>19</v>
      </c>
      <c r="C852" t="s">
        <v>54</v>
      </c>
      <c r="D852" t="s">
        <v>10</v>
      </c>
      <c r="E852" t="s">
        <v>63</v>
      </c>
      <c r="F852" s="8" t="s">
        <v>7436</v>
      </c>
      <c r="G852" t="s">
        <v>4330</v>
      </c>
    </row>
    <row r="853" spans="1:7" x14ac:dyDescent="0.25">
      <c r="A853" t="s">
        <v>3969</v>
      </c>
      <c r="B853" t="s">
        <v>29</v>
      </c>
      <c r="C853" t="s">
        <v>188</v>
      </c>
      <c r="D853" t="s">
        <v>38</v>
      </c>
      <c r="E853" t="s">
        <v>107</v>
      </c>
      <c r="F853" s="8" t="s">
        <v>7437</v>
      </c>
      <c r="G853" t="s">
        <v>4328</v>
      </c>
    </row>
    <row r="854" spans="1:7" x14ac:dyDescent="0.25">
      <c r="A854" t="s">
        <v>3463</v>
      </c>
      <c r="B854" t="s">
        <v>26</v>
      </c>
      <c r="C854" t="s">
        <v>73</v>
      </c>
      <c r="D854" t="s">
        <v>23</v>
      </c>
      <c r="E854" t="s">
        <v>229</v>
      </c>
      <c r="F854" s="8" t="s">
        <v>7438</v>
      </c>
      <c r="G854" t="s">
        <v>4327</v>
      </c>
    </row>
    <row r="855" spans="1:7" x14ac:dyDescent="0.25">
      <c r="A855" t="s">
        <v>3257</v>
      </c>
      <c r="B855" t="s">
        <v>42</v>
      </c>
      <c r="C855" t="s">
        <v>73</v>
      </c>
      <c r="D855" t="s">
        <v>23</v>
      </c>
      <c r="E855" t="s">
        <v>107</v>
      </c>
      <c r="F855" s="8" t="s">
        <v>7439</v>
      </c>
      <c r="G855" t="s">
        <v>4330</v>
      </c>
    </row>
    <row r="856" spans="1:7" x14ac:dyDescent="0.25">
      <c r="A856" t="s">
        <v>566</v>
      </c>
      <c r="B856" t="s">
        <v>31</v>
      </c>
      <c r="C856" t="s">
        <v>98</v>
      </c>
      <c r="D856" t="s">
        <v>27</v>
      </c>
      <c r="E856" t="s">
        <v>107</v>
      </c>
      <c r="F856" s="8" t="s">
        <v>7440</v>
      </c>
      <c r="G856" t="s">
        <v>4330</v>
      </c>
    </row>
    <row r="857" spans="1:7" x14ac:dyDescent="0.25">
      <c r="A857" t="s">
        <v>4261</v>
      </c>
      <c r="B857" t="s">
        <v>36</v>
      </c>
      <c r="C857" t="s">
        <v>188</v>
      </c>
      <c r="D857" t="s">
        <v>38</v>
      </c>
      <c r="E857" t="s">
        <v>229</v>
      </c>
      <c r="F857" s="8" t="s">
        <v>7441</v>
      </c>
      <c r="G857" t="s">
        <v>4329</v>
      </c>
    </row>
    <row r="858" spans="1:7" x14ac:dyDescent="0.25">
      <c r="A858" t="s">
        <v>106</v>
      </c>
      <c r="B858" t="s">
        <v>32</v>
      </c>
      <c r="C858" t="s">
        <v>61</v>
      </c>
      <c r="D858" t="s">
        <v>14</v>
      </c>
      <c r="E858" t="s">
        <v>107</v>
      </c>
      <c r="F858" s="8" t="s">
        <v>7442</v>
      </c>
      <c r="G858" t="s">
        <v>4330</v>
      </c>
    </row>
    <row r="859" spans="1:7" x14ac:dyDescent="0.25">
      <c r="A859" t="s">
        <v>110</v>
      </c>
      <c r="B859" t="s">
        <v>7</v>
      </c>
      <c r="C859" t="s">
        <v>72</v>
      </c>
      <c r="D859" t="s">
        <v>22</v>
      </c>
      <c r="E859" t="s">
        <v>130</v>
      </c>
      <c r="F859" s="8" t="s">
        <v>7443</v>
      </c>
      <c r="G859" t="s">
        <v>6565</v>
      </c>
    </row>
    <row r="860" spans="1:7" x14ac:dyDescent="0.25">
      <c r="A860" t="s">
        <v>230</v>
      </c>
      <c r="B860" t="s">
        <v>31</v>
      </c>
      <c r="C860" t="s">
        <v>54</v>
      </c>
      <c r="D860" t="s">
        <v>10</v>
      </c>
      <c r="E860" t="s">
        <v>130</v>
      </c>
      <c r="F860" s="8" t="s">
        <v>7444</v>
      </c>
      <c r="G860" t="s">
        <v>6566</v>
      </c>
    </row>
    <row r="861" spans="1:7" x14ac:dyDescent="0.25">
      <c r="A861" t="s">
        <v>480</v>
      </c>
      <c r="B861" t="s">
        <v>19</v>
      </c>
      <c r="C861" t="s">
        <v>72</v>
      </c>
      <c r="D861" t="s">
        <v>22</v>
      </c>
      <c r="E861" t="s">
        <v>179</v>
      </c>
      <c r="F861" s="8" t="s">
        <v>7445</v>
      </c>
      <c r="G861" t="s">
        <v>4327</v>
      </c>
    </row>
    <row r="862" spans="1:7" x14ac:dyDescent="0.25">
      <c r="A862" t="s">
        <v>4263</v>
      </c>
      <c r="B862" t="s">
        <v>19</v>
      </c>
      <c r="C862" t="s">
        <v>52</v>
      </c>
      <c r="D862" t="s">
        <v>9</v>
      </c>
      <c r="E862" t="s">
        <v>130</v>
      </c>
      <c r="F862" s="8" t="s">
        <v>7446</v>
      </c>
      <c r="G862" t="s">
        <v>6565</v>
      </c>
    </row>
    <row r="863" spans="1:7" x14ac:dyDescent="0.25">
      <c r="A863" t="s">
        <v>48</v>
      </c>
      <c r="B863" t="s">
        <v>31</v>
      </c>
      <c r="C863" t="s">
        <v>49</v>
      </c>
      <c r="D863" t="s">
        <v>8</v>
      </c>
      <c r="E863" t="s">
        <v>130</v>
      </c>
      <c r="F863" s="8" t="s">
        <v>7447</v>
      </c>
      <c r="G863" t="s">
        <v>6566</v>
      </c>
    </row>
    <row r="864" spans="1:7" x14ac:dyDescent="0.25">
      <c r="A864" t="s">
        <v>3544</v>
      </c>
      <c r="B864" t="s">
        <v>42</v>
      </c>
      <c r="C864" t="s">
        <v>73</v>
      </c>
      <c r="D864" t="s">
        <v>23</v>
      </c>
      <c r="E864" t="s">
        <v>107</v>
      </c>
      <c r="F864" s="8" t="s">
        <v>7448</v>
      </c>
      <c r="G864" t="s">
        <v>4328</v>
      </c>
    </row>
    <row r="865" spans="1:7" x14ac:dyDescent="0.25">
      <c r="A865" t="s">
        <v>504</v>
      </c>
      <c r="B865" t="s">
        <v>31</v>
      </c>
      <c r="C865" t="s">
        <v>49</v>
      </c>
      <c r="D865" t="s">
        <v>8</v>
      </c>
      <c r="E865" t="s">
        <v>130</v>
      </c>
      <c r="F865" s="8" t="s">
        <v>7449</v>
      </c>
      <c r="G865" t="s">
        <v>6565</v>
      </c>
    </row>
    <row r="866" spans="1:7" x14ac:dyDescent="0.25">
      <c r="A866" t="s">
        <v>262</v>
      </c>
      <c r="B866" t="s">
        <v>20</v>
      </c>
      <c r="C866" t="s">
        <v>58</v>
      </c>
      <c r="D866" t="s">
        <v>13</v>
      </c>
      <c r="E866" t="s">
        <v>130</v>
      </c>
      <c r="F866" s="8" t="s">
        <v>7450</v>
      </c>
      <c r="G866" t="s">
        <v>6565</v>
      </c>
    </row>
    <row r="867" spans="1:7" x14ac:dyDescent="0.25">
      <c r="A867" t="s">
        <v>315</v>
      </c>
      <c r="B867" t="s">
        <v>31</v>
      </c>
      <c r="C867" t="s">
        <v>61</v>
      </c>
      <c r="D867" t="s">
        <v>14</v>
      </c>
      <c r="E867" t="s">
        <v>130</v>
      </c>
      <c r="F867" s="8" t="s">
        <v>7451</v>
      </c>
      <c r="G867" t="s">
        <v>6565</v>
      </c>
    </row>
    <row r="868" spans="1:7" x14ac:dyDescent="0.25">
      <c r="A868" t="s">
        <v>3571</v>
      </c>
      <c r="B868" t="s">
        <v>42</v>
      </c>
      <c r="C868" t="s">
        <v>188</v>
      </c>
      <c r="D868" t="s">
        <v>38</v>
      </c>
      <c r="E868" t="s">
        <v>229</v>
      </c>
      <c r="F868" s="8" t="s">
        <v>7452</v>
      </c>
      <c r="G868" t="s">
        <v>4330</v>
      </c>
    </row>
    <row r="869" spans="1:7" x14ac:dyDescent="0.25">
      <c r="A869" t="s">
        <v>96</v>
      </c>
      <c r="B869" t="s">
        <v>31</v>
      </c>
      <c r="C869" t="s">
        <v>49</v>
      </c>
      <c r="D869" t="s">
        <v>8</v>
      </c>
      <c r="E869" t="s">
        <v>130</v>
      </c>
      <c r="F869" s="8" t="s">
        <v>7453</v>
      </c>
      <c r="G869" t="s">
        <v>6566</v>
      </c>
    </row>
    <row r="870" spans="1:7" x14ac:dyDescent="0.25">
      <c r="A870" t="s">
        <v>3319</v>
      </c>
      <c r="B870" t="s">
        <v>42</v>
      </c>
      <c r="C870" t="s">
        <v>188</v>
      </c>
      <c r="D870" t="s">
        <v>38</v>
      </c>
      <c r="E870" t="s">
        <v>107</v>
      </c>
      <c r="F870" s="8" t="s">
        <v>7454</v>
      </c>
      <c r="G870" t="s">
        <v>4330</v>
      </c>
    </row>
    <row r="871" spans="1:7" x14ac:dyDescent="0.25">
      <c r="A871" t="s">
        <v>189</v>
      </c>
      <c r="B871" t="s">
        <v>31</v>
      </c>
      <c r="C871" t="s">
        <v>54</v>
      </c>
      <c r="D871" t="s">
        <v>10</v>
      </c>
      <c r="E871" t="s">
        <v>63</v>
      </c>
      <c r="F871" s="8" t="s">
        <v>7455</v>
      </c>
      <c r="G871" t="s">
        <v>6566</v>
      </c>
    </row>
    <row r="872" spans="1:7" x14ac:dyDescent="0.25">
      <c r="A872" t="s">
        <v>92</v>
      </c>
      <c r="B872" t="s">
        <v>19</v>
      </c>
      <c r="C872" t="s">
        <v>61</v>
      </c>
      <c r="D872" t="s">
        <v>14</v>
      </c>
      <c r="E872" t="s">
        <v>107</v>
      </c>
      <c r="F872" s="8" t="s">
        <v>7456</v>
      </c>
      <c r="G872" t="s">
        <v>4329</v>
      </c>
    </row>
    <row r="873" spans="1:7" x14ac:dyDescent="0.25">
      <c r="A873" t="s">
        <v>310</v>
      </c>
      <c r="B873" t="s">
        <v>31</v>
      </c>
      <c r="C873" t="s">
        <v>49</v>
      </c>
      <c r="D873" t="s">
        <v>8</v>
      </c>
      <c r="E873" t="s">
        <v>130</v>
      </c>
      <c r="F873" s="8" t="s">
        <v>7457</v>
      </c>
      <c r="G873" t="s">
        <v>6566</v>
      </c>
    </row>
    <row r="874" spans="1:7" x14ac:dyDescent="0.25">
      <c r="A874" t="s">
        <v>3257</v>
      </c>
      <c r="B874" t="s">
        <v>42</v>
      </c>
      <c r="C874" t="s">
        <v>73</v>
      </c>
      <c r="D874" t="s">
        <v>23</v>
      </c>
      <c r="E874" t="s">
        <v>63</v>
      </c>
      <c r="F874" s="8" t="s">
        <v>7458</v>
      </c>
      <c r="G874" t="s">
        <v>6567</v>
      </c>
    </row>
    <row r="875" spans="1:7" x14ac:dyDescent="0.25">
      <c r="A875" t="s">
        <v>3254</v>
      </c>
      <c r="B875" t="s">
        <v>42</v>
      </c>
      <c r="C875" t="s">
        <v>73</v>
      </c>
      <c r="D875" t="s">
        <v>23</v>
      </c>
      <c r="E875" t="s">
        <v>229</v>
      </c>
      <c r="F875" s="8" t="s">
        <v>7459</v>
      </c>
      <c r="G875" t="s">
        <v>4330</v>
      </c>
    </row>
    <row r="876" spans="1:7" x14ac:dyDescent="0.25">
      <c r="A876" t="s">
        <v>3609</v>
      </c>
      <c r="B876" t="s">
        <v>30</v>
      </c>
      <c r="C876" t="s">
        <v>188</v>
      </c>
      <c r="D876" t="s">
        <v>38</v>
      </c>
      <c r="E876" t="s">
        <v>107</v>
      </c>
      <c r="F876" s="8" t="s">
        <v>7460</v>
      </c>
      <c r="G876" t="s">
        <v>4327</v>
      </c>
    </row>
    <row r="877" spans="1:7" x14ac:dyDescent="0.25">
      <c r="A877" t="s">
        <v>264</v>
      </c>
      <c r="B877" t="s">
        <v>31</v>
      </c>
      <c r="C877" t="s">
        <v>98</v>
      </c>
      <c r="D877" t="s">
        <v>27</v>
      </c>
      <c r="E877" t="s">
        <v>107</v>
      </c>
      <c r="F877" s="8" t="s">
        <v>7461</v>
      </c>
      <c r="G877" t="s">
        <v>6568</v>
      </c>
    </row>
    <row r="878" spans="1:7" x14ac:dyDescent="0.25">
      <c r="A878" t="s">
        <v>3576</v>
      </c>
      <c r="B878" t="s">
        <v>30</v>
      </c>
      <c r="C878" t="s">
        <v>73</v>
      </c>
      <c r="D878" t="s">
        <v>23</v>
      </c>
      <c r="E878" t="s">
        <v>229</v>
      </c>
      <c r="F878" s="8" t="s">
        <v>7462</v>
      </c>
      <c r="G878" t="s">
        <v>4327</v>
      </c>
    </row>
    <row r="879" spans="1:7" x14ac:dyDescent="0.25">
      <c r="A879" t="s">
        <v>3619</v>
      </c>
      <c r="B879" t="s">
        <v>42</v>
      </c>
      <c r="C879" t="s">
        <v>188</v>
      </c>
      <c r="D879" t="s">
        <v>38</v>
      </c>
      <c r="E879" t="s">
        <v>107</v>
      </c>
      <c r="F879" s="8" t="s">
        <v>7463</v>
      </c>
      <c r="G879" t="s">
        <v>6568</v>
      </c>
    </row>
    <row r="880" spans="1:7" x14ac:dyDescent="0.25">
      <c r="A880" t="s">
        <v>3456</v>
      </c>
      <c r="B880" t="s">
        <v>30</v>
      </c>
      <c r="C880" t="s">
        <v>188</v>
      </c>
      <c r="D880" t="s">
        <v>38</v>
      </c>
      <c r="E880" t="s">
        <v>107</v>
      </c>
      <c r="F880" s="8" t="s">
        <v>7464</v>
      </c>
      <c r="G880" t="s">
        <v>4328</v>
      </c>
    </row>
    <row r="881" spans="1:7" x14ac:dyDescent="0.25">
      <c r="A881" t="s">
        <v>410</v>
      </c>
      <c r="B881" t="s">
        <v>32</v>
      </c>
      <c r="C881" t="s">
        <v>61</v>
      </c>
      <c r="D881" t="s">
        <v>14</v>
      </c>
      <c r="E881" t="s">
        <v>107</v>
      </c>
      <c r="F881" s="8" t="s">
        <v>7062</v>
      </c>
      <c r="G881" t="s">
        <v>4330</v>
      </c>
    </row>
    <row r="882" spans="1:7" x14ac:dyDescent="0.25">
      <c r="A882" t="s">
        <v>3879</v>
      </c>
      <c r="B882" t="s">
        <v>42</v>
      </c>
      <c r="C882" t="s">
        <v>188</v>
      </c>
      <c r="D882" t="s">
        <v>38</v>
      </c>
      <c r="E882" t="s">
        <v>107</v>
      </c>
      <c r="F882" s="8" t="s">
        <v>7465</v>
      </c>
      <c r="G882" t="s">
        <v>4330</v>
      </c>
    </row>
    <row r="883" spans="1:7" x14ac:dyDescent="0.25">
      <c r="A883" t="s">
        <v>99</v>
      </c>
      <c r="B883" t="s">
        <v>21</v>
      </c>
      <c r="C883" t="s">
        <v>54</v>
      </c>
      <c r="D883" t="s">
        <v>10</v>
      </c>
      <c r="E883" t="s">
        <v>130</v>
      </c>
      <c r="F883" s="8" t="s">
        <v>7466</v>
      </c>
      <c r="G883" t="s">
        <v>6567</v>
      </c>
    </row>
    <row r="884" spans="1:7" x14ac:dyDescent="0.25">
      <c r="A884" t="s">
        <v>582</v>
      </c>
      <c r="B884" t="s">
        <v>25</v>
      </c>
      <c r="C884" t="s">
        <v>58</v>
      </c>
      <c r="D884" t="s">
        <v>13</v>
      </c>
      <c r="E884" t="s">
        <v>50</v>
      </c>
      <c r="F884" s="8" t="s">
        <v>7467</v>
      </c>
      <c r="G884" t="s">
        <v>4329</v>
      </c>
    </row>
    <row r="885" spans="1:7" x14ac:dyDescent="0.25">
      <c r="A885" t="s">
        <v>602</v>
      </c>
      <c r="B885" t="s">
        <v>31</v>
      </c>
      <c r="C885" t="s">
        <v>72</v>
      </c>
      <c r="D885" t="s">
        <v>22</v>
      </c>
      <c r="E885" t="s">
        <v>130</v>
      </c>
      <c r="F885" s="8" t="s">
        <v>7468</v>
      </c>
      <c r="G885" t="s">
        <v>6567</v>
      </c>
    </row>
    <row r="886" spans="1:7" x14ac:dyDescent="0.25">
      <c r="A886" t="s">
        <v>280</v>
      </c>
      <c r="B886" t="s">
        <v>31</v>
      </c>
      <c r="C886" t="s">
        <v>54</v>
      </c>
      <c r="D886" t="s">
        <v>10</v>
      </c>
      <c r="E886" t="s">
        <v>229</v>
      </c>
      <c r="F886" s="8" t="s">
        <v>7469</v>
      </c>
      <c r="G886" t="s">
        <v>4328</v>
      </c>
    </row>
    <row r="887" spans="1:7" x14ac:dyDescent="0.25">
      <c r="A887" t="s">
        <v>560</v>
      </c>
      <c r="B887" t="s">
        <v>31</v>
      </c>
      <c r="C887" t="s">
        <v>52</v>
      </c>
      <c r="D887" t="s">
        <v>9</v>
      </c>
      <c r="E887" t="s">
        <v>229</v>
      </c>
      <c r="F887" s="8" t="s">
        <v>7470</v>
      </c>
      <c r="G887" t="s">
        <v>4330</v>
      </c>
    </row>
    <row r="888" spans="1:7" x14ac:dyDescent="0.25">
      <c r="A888" t="s">
        <v>249</v>
      </c>
      <c r="B888" t="s">
        <v>31</v>
      </c>
      <c r="C888" t="s">
        <v>52</v>
      </c>
      <c r="D888" t="s">
        <v>9</v>
      </c>
      <c r="E888" t="s">
        <v>107</v>
      </c>
      <c r="F888" s="8" t="s">
        <v>7471</v>
      </c>
      <c r="G888" t="s">
        <v>4330</v>
      </c>
    </row>
    <row r="889" spans="1:7" x14ac:dyDescent="0.25">
      <c r="A889" t="s">
        <v>3282</v>
      </c>
      <c r="B889" t="s">
        <v>11</v>
      </c>
      <c r="C889" t="s">
        <v>73</v>
      </c>
      <c r="D889" t="s">
        <v>23</v>
      </c>
      <c r="E889" t="s">
        <v>107</v>
      </c>
      <c r="F889" s="8" t="s">
        <v>7472</v>
      </c>
      <c r="G889" t="s">
        <v>4327</v>
      </c>
    </row>
    <row r="890" spans="1:7" x14ac:dyDescent="0.25">
      <c r="A890" t="s">
        <v>482</v>
      </c>
      <c r="B890" t="s">
        <v>19</v>
      </c>
      <c r="C890" t="s">
        <v>98</v>
      </c>
      <c r="D890" t="s">
        <v>27</v>
      </c>
      <c r="E890" t="s">
        <v>229</v>
      </c>
      <c r="F890" s="8" t="s">
        <v>7473</v>
      </c>
      <c r="G890" t="s">
        <v>4328</v>
      </c>
    </row>
    <row r="891" spans="1:7" x14ac:dyDescent="0.25">
      <c r="A891" t="s">
        <v>553</v>
      </c>
      <c r="B891" t="s">
        <v>42</v>
      </c>
      <c r="C891" t="s">
        <v>152</v>
      </c>
      <c r="D891" t="s">
        <v>35</v>
      </c>
      <c r="E891" t="s">
        <v>107</v>
      </c>
      <c r="F891" s="8" t="s">
        <v>7474</v>
      </c>
      <c r="G891" t="s">
        <v>4327</v>
      </c>
    </row>
    <row r="892" spans="1:7" x14ac:dyDescent="0.25">
      <c r="A892" t="s">
        <v>3841</v>
      </c>
      <c r="B892" t="s">
        <v>31</v>
      </c>
      <c r="C892" t="s">
        <v>73</v>
      </c>
      <c r="D892" t="s">
        <v>23</v>
      </c>
      <c r="E892" t="s">
        <v>107</v>
      </c>
      <c r="F892" s="8" t="s">
        <v>7475</v>
      </c>
      <c r="G892" t="s">
        <v>6568</v>
      </c>
    </row>
    <row r="893" spans="1:7" x14ac:dyDescent="0.25">
      <c r="A893" t="s">
        <v>390</v>
      </c>
      <c r="B893" t="s">
        <v>32</v>
      </c>
      <c r="C893" t="s">
        <v>61</v>
      </c>
      <c r="D893" t="s">
        <v>14</v>
      </c>
      <c r="E893" t="s">
        <v>130</v>
      </c>
      <c r="F893" s="8" t="s">
        <v>7476</v>
      </c>
      <c r="G893" t="s">
        <v>6566</v>
      </c>
    </row>
    <row r="894" spans="1:7" x14ac:dyDescent="0.25">
      <c r="A894" t="s">
        <v>3967</v>
      </c>
      <c r="B894" t="s">
        <v>30</v>
      </c>
      <c r="C894" t="s">
        <v>73</v>
      </c>
      <c r="D894" t="s">
        <v>23</v>
      </c>
      <c r="E894" t="s">
        <v>229</v>
      </c>
      <c r="F894" s="8" t="s">
        <v>7477</v>
      </c>
      <c r="G894" t="s">
        <v>4327</v>
      </c>
    </row>
    <row r="895" spans="1:7" x14ac:dyDescent="0.25">
      <c r="A895" t="s">
        <v>606</v>
      </c>
      <c r="B895" t="s">
        <v>32</v>
      </c>
      <c r="C895" t="s">
        <v>61</v>
      </c>
      <c r="D895" t="s">
        <v>14</v>
      </c>
      <c r="E895" t="s">
        <v>107</v>
      </c>
      <c r="F895" s="8" t="s">
        <v>7478</v>
      </c>
      <c r="G895" t="s">
        <v>4328</v>
      </c>
    </row>
    <row r="896" spans="1:7" x14ac:dyDescent="0.25">
      <c r="A896" t="s">
        <v>3256</v>
      </c>
      <c r="B896" t="s">
        <v>16</v>
      </c>
      <c r="C896" t="s">
        <v>188</v>
      </c>
      <c r="D896" t="s">
        <v>38</v>
      </c>
      <c r="E896" t="s">
        <v>229</v>
      </c>
      <c r="F896" s="8" t="s">
        <v>7479</v>
      </c>
      <c r="G896" t="s">
        <v>4329</v>
      </c>
    </row>
    <row r="897" spans="1:7" x14ac:dyDescent="0.25">
      <c r="A897" t="s">
        <v>3714</v>
      </c>
      <c r="B897" t="s">
        <v>42</v>
      </c>
      <c r="C897" t="s">
        <v>188</v>
      </c>
      <c r="D897" t="s">
        <v>38</v>
      </c>
      <c r="E897" t="s">
        <v>179</v>
      </c>
      <c r="F897" s="8" t="s">
        <v>7480</v>
      </c>
      <c r="G897" t="s">
        <v>4327</v>
      </c>
    </row>
    <row r="898" spans="1:7" x14ac:dyDescent="0.25">
      <c r="A898" t="s">
        <v>89</v>
      </c>
      <c r="B898" t="s">
        <v>15</v>
      </c>
      <c r="C898" t="s">
        <v>58</v>
      </c>
      <c r="D898" t="s">
        <v>13</v>
      </c>
      <c r="E898" t="s">
        <v>50</v>
      </c>
      <c r="F898" s="8" t="s">
        <v>7481</v>
      </c>
      <c r="G898" t="s">
        <v>4252</v>
      </c>
    </row>
    <row r="899" spans="1:7" x14ac:dyDescent="0.25">
      <c r="A899" t="s">
        <v>4142</v>
      </c>
      <c r="B899" t="s">
        <v>42</v>
      </c>
      <c r="C899" t="s">
        <v>73</v>
      </c>
      <c r="D899" t="s">
        <v>23</v>
      </c>
      <c r="E899" t="s">
        <v>229</v>
      </c>
      <c r="F899" s="8" t="s">
        <v>7482</v>
      </c>
      <c r="G899" t="s">
        <v>4328</v>
      </c>
    </row>
    <row r="900" spans="1:7" x14ac:dyDescent="0.25">
      <c r="A900" t="s">
        <v>446</v>
      </c>
      <c r="B900" t="s">
        <v>42</v>
      </c>
      <c r="C900" t="s">
        <v>67</v>
      </c>
      <c r="D900" t="s">
        <v>18</v>
      </c>
      <c r="E900" t="s">
        <v>107</v>
      </c>
      <c r="F900" s="8" t="s">
        <v>7483</v>
      </c>
      <c r="G900" t="s">
        <v>4330</v>
      </c>
    </row>
    <row r="901" spans="1:7" x14ac:dyDescent="0.25">
      <c r="A901" t="s">
        <v>3857</v>
      </c>
      <c r="B901" t="s">
        <v>36</v>
      </c>
      <c r="C901" t="s">
        <v>188</v>
      </c>
      <c r="D901" t="s">
        <v>38</v>
      </c>
      <c r="E901" t="s">
        <v>179</v>
      </c>
      <c r="F901" s="8" t="s">
        <v>7484</v>
      </c>
      <c r="G901" t="s">
        <v>4329</v>
      </c>
    </row>
    <row r="902" spans="1:7" x14ac:dyDescent="0.25">
      <c r="A902" t="s">
        <v>187</v>
      </c>
      <c r="B902" t="s">
        <v>26</v>
      </c>
      <c r="C902" t="s">
        <v>61</v>
      </c>
      <c r="D902" t="s">
        <v>14</v>
      </c>
      <c r="E902" t="s">
        <v>107</v>
      </c>
      <c r="F902" s="8" t="s">
        <v>7485</v>
      </c>
      <c r="G902" t="s">
        <v>4331</v>
      </c>
    </row>
    <row r="903" spans="1:7" x14ac:dyDescent="0.25">
      <c r="A903" t="s">
        <v>344</v>
      </c>
      <c r="B903" t="s">
        <v>31</v>
      </c>
      <c r="C903" t="s">
        <v>52</v>
      </c>
      <c r="D903" t="s">
        <v>9</v>
      </c>
      <c r="E903" t="s">
        <v>130</v>
      </c>
      <c r="F903" s="8" t="s">
        <v>7486</v>
      </c>
      <c r="G903" t="s">
        <v>6565</v>
      </c>
    </row>
    <row r="904" spans="1:7" x14ac:dyDescent="0.25">
      <c r="A904" t="s">
        <v>4036</v>
      </c>
      <c r="B904" t="s">
        <v>42</v>
      </c>
      <c r="C904" t="s">
        <v>188</v>
      </c>
      <c r="D904" t="s">
        <v>38</v>
      </c>
      <c r="E904" t="s">
        <v>107</v>
      </c>
      <c r="F904" s="8" t="s">
        <v>7487</v>
      </c>
      <c r="G904" t="s">
        <v>6568</v>
      </c>
    </row>
    <row r="905" spans="1:7" x14ac:dyDescent="0.25">
      <c r="A905" t="s">
        <v>208</v>
      </c>
      <c r="B905" t="s">
        <v>31</v>
      </c>
      <c r="C905" t="s">
        <v>49</v>
      </c>
      <c r="D905" t="s">
        <v>8</v>
      </c>
      <c r="E905" t="s">
        <v>107</v>
      </c>
      <c r="F905" s="8" t="s">
        <v>7488</v>
      </c>
      <c r="G905" t="s">
        <v>4330</v>
      </c>
    </row>
    <row r="906" spans="1:7" x14ac:dyDescent="0.25">
      <c r="A906" t="s">
        <v>3265</v>
      </c>
      <c r="B906" t="s">
        <v>42</v>
      </c>
      <c r="C906" t="s">
        <v>188</v>
      </c>
      <c r="D906" t="s">
        <v>38</v>
      </c>
      <c r="E906" t="s">
        <v>107</v>
      </c>
      <c r="F906" s="8" t="s">
        <v>7489</v>
      </c>
      <c r="G906" t="s">
        <v>6568</v>
      </c>
    </row>
    <row r="907" spans="1:7" x14ac:dyDescent="0.25">
      <c r="A907" t="s">
        <v>589</v>
      </c>
      <c r="B907" t="s">
        <v>43</v>
      </c>
      <c r="C907" t="s">
        <v>225</v>
      </c>
      <c r="D907" t="s">
        <v>39</v>
      </c>
      <c r="E907" t="s">
        <v>63</v>
      </c>
      <c r="F907" s="8" t="s">
        <v>7490</v>
      </c>
      <c r="G907" t="s">
        <v>6566</v>
      </c>
    </row>
    <row r="908" spans="1:7" x14ac:dyDescent="0.25">
      <c r="A908" t="s">
        <v>538</v>
      </c>
      <c r="B908" t="s">
        <v>25</v>
      </c>
      <c r="C908" t="s">
        <v>61</v>
      </c>
      <c r="D908" t="s">
        <v>14</v>
      </c>
      <c r="E908" t="s">
        <v>107</v>
      </c>
      <c r="F908" s="8" t="s">
        <v>7491</v>
      </c>
      <c r="G908" t="s">
        <v>4328</v>
      </c>
    </row>
    <row r="909" spans="1:7" x14ac:dyDescent="0.25">
      <c r="A909" t="s">
        <v>201</v>
      </c>
      <c r="B909" t="s">
        <v>7</v>
      </c>
      <c r="C909" t="s">
        <v>54</v>
      </c>
      <c r="D909" t="s">
        <v>10</v>
      </c>
      <c r="E909" t="s">
        <v>179</v>
      </c>
      <c r="F909" s="8" t="s">
        <v>7492</v>
      </c>
      <c r="G909" t="s">
        <v>4327</v>
      </c>
    </row>
    <row r="910" spans="1:7" x14ac:dyDescent="0.25">
      <c r="A910" t="s">
        <v>3426</v>
      </c>
      <c r="B910" t="s">
        <v>30</v>
      </c>
      <c r="C910" t="s">
        <v>188</v>
      </c>
      <c r="D910" t="s">
        <v>38</v>
      </c>
      <c r="E910" t="s">
        <v>179</v>
      </c>
      <c r="F910" s="8" t="s">
        <v>7493</v>
      </c>
      <c r="G910" t="s">
        <v>4329</v>
      </c>
    </row>
    <row r="911" spans="1:7" x14ac:dyDescent="0.25">
      <c r="A911" t="s">
        <v>618</v>
      </c>
      <c r="B911" t="s">
        <v>43</v>
      </c>
      <c r="C911" t="s">
        <v>225</v>
      </c>
      <c r="D911" t="s">
        <v>39</v>
      </c>
      <c r="E911" t="s">
        <v>226</v>
      </c>
      <c r="F911" s="8" t="s">
        <v>7494</v>
      </c>
      <c r="G911" t="s">
        <v>4328</v>
      </c>
    </row>
    <row r="912" spans="1:7" x14ac:dyDescent="0.25">
      <c r="A912" t="s">
        <v>693</v>
      </c>
      <c r="B912" t="s">
        <v>42</v>
      </c>
      <c r="C912" t="s">
        <v>75</v>
      </c>
      <c r="D912" t="s">
        <v>24</v>
      </c>
      <c r="E912" t="s">
        <v>179</v>
      </c>
      <c r="F912" s="8" t="s">
        <v>7495</v>
      </c>
      <c r="G912" t="s">
        <v>4327</v>
      </c>
    </row>
    <row r="913" spans="1:7" x14ac:dyDescent="0.25">
      <c r="A913" t="s">
        <v>3640</v>
      </c>
      <c r="B913" t="s">
        <v>29</v>
      </c>
      <c r="C913" t="s">
        <v>73</v>
      </c>
      <c r="D913" t="s">
        <v>23</v>
      </c>
      <c r="E913" t="s">
        <v>107</v>
      </c>
      <c r="F913" s="8" t="s">
        <v>7496</v>
      </c>
      <c r="G913" t="s">
        <v>4328</v>
      </c>
    </row>
    <row r="914" spans="1:7" x14ac:dyDescent="0.25">
      <c r="A914" t="s">
        <v>265</v>
      </c>
      <c r="B914" t="s">
        <v>31</v>
      </c>
      <c r="C914" t="s">
        <v>52</v>
      </c>
      <c r="D914" t="s">
        <v>9</v>
      </c>
      <c r="E914" t="s">
        <v>130</v>
      </c>
      <c r="F914" s="8" t="s">
        <v>7497</v>
      </c>
      <c r="G914" t="s">
        <v>6566</v>
      </c>
    </row>
    <row r="915" spans="1:7" x14ac:dyDescent="0.25">
      <c r="A915" t="s">
        <v>4002</v>
      </c>
      <c r="B915" t="s">
        <v>32</v>
      </c>
      <c r="C915" t="s">
        <v>255</v>
      </c>
      <c r="D915" t="s">
        <v>40</v>
      </c>
      <c r="E915" t="s">
        <v>179</v>
      </c>
      <c r="F915" s="8" t="s">
        <v>7498</v>
      </c>
      <c r="G915" t="s">
        <v>4327</v>
      </c>
    </row>
    <row r="916" spans="1:7" x14ac:dyDescent="0.25">
      <c r="A916" t="s">
        <v>628</v>
      </c>
      <c r="B916" t="s">
        <v>36</v>
      </c>
      <c r="C916" t="s">
        <v>75</v>
      </c>
      <c r="D916" t="s">
        <v>24</v>
      </c>
      <c r="E916" t="s">
        <v>179</v>
      </c>
      <c r="F916" s="8" t="s">
        <v>7499</v>
      </c>
      <c r="G916" t="s">
        <v>4329</v>
      </c>
    </row>
    <row r="917" spans="1:7" x14ac:dyDescent="0.25">
      <c r="A917" t="s">
        <v>3738</v>
      </c>
      <c r="B917" t="s">
        <v>42</v>
      </c>
      <c r="C917" t="s">
        <v>188</v>
      </c>
      <c r="D917" t="s">
        <v>38</v>
      </c>
      <c r="E917" t="s">
        <v>229</v>
      </c>
      <c r="F917" s="8" t="s">
        <v>7500</v>
      </c>
      <c r="G917" t="s">
        <v>4328</v>
      </c>
    </row>
    <row r="918" spans="1:7" x14ac:dyDescent="0.25">
      <c r="A918" t="s">
        <v>222</v>
      </c>
      <c r="B918" t="s">
        <v>16</v>
      </c>
      <c r="C918" t="s">
        <v>65</v>
      </c>
      <c r="D918" t="s">
        <v>17</v>
      </c>
      <c r="E918" t="s">
        <v>229</v>
      </c>
      <c r="F918" s="8" t="s">
        <v>7501</v>
      </c>
      <c r="G918" t="s">
        <v>4329</v>
      </c>
    </row>
    <row r="919" spans="1:7" x14ac:dyDescent="0.25">
      <c r="A919" t="s">
        <v>630</v>
      </c>
      <c r="B919" t="s">
        <v>31</v>
      </c>
      <c r="C919" t="s">
        <v>72</v>
      </c>
      <c r="D919" t="s">
        <v>22</v>
      </c>
      <c r="E919" t="s">
        <v>130</v>
      </c>
      <c r="F919" s="8" t="s">
        <v>7502</v>
      </c>
      <c r="G919" t="s">
        <v>6566</v>
      </c>
    </row>
    <row r="920" spans="1:7" x14ac:dyDescent="0.25">
      <c r="A920" t="s">
        <v>3944</v>
      </c>
      <c r="B920" t="s">
        <v>42</v>
      </c>
      <c r="C920" t="s">
        <v>188</v>
      </c>
      <c r="D920" t="s">
        <v>38</v>
      </c>
      <c r="E920" t="s">
        <v>107</v>
      </c>
      <c r="F920" s="8" t="s">
        <v>7503</v>
      </c>
      <c r="G920" t="s">
        <v>4330</v>
      </c>
    </row>
    <row r="921" spans="1:7" x14ac:dyDescent="0.25">
      <c r="A921" t="s">
        <v>125</v>
      </c>
      <c r="B921" t="s">
        <v>21</v>
      </c>
      <c r="C921" t="s">
        <v>54</v>
      </c>
      <c r="D921" t="s">
        <v>10</v>
      </c>
      <c r="E921" t="s">
        <v>107</v>
      </c>
      <c r="F921" s="8" t="s">
        <v>7504</v>
      </c>
      <c r="G921" t="s">
        <v>4328</v>
      </c>
    </row>
    <row r="922" spans="1:7" x14ac:dyDescent="0.25">
      <c r="A922" t="s">
        <v>3520</v>
      </c>
      <c r="B922" t="s">
        <v>42</v>
      </c>
      <c r="C922" t="s">
        <v>73</v>
      </c>
      <c r="D922" t="s">
        <v>23</v>
      </c>
      <c r="E922" t="s">
        <v>107</v>
      </c>
      <c r="F922" s="8" t="s">
        <v>7505</v>
      </c>
      <c r="G922" t="s">
        <v>6568</v>
      </c>
    </row>
    <row r="923" spans="1:7" x14ac:dyDescent="0.25">
      <c r="A923" t="s">
        <v>423</v>
      </c>
      <c r="B923" t="s">
        <v>19</v>
      </c>
      <c r="C923" t="s">
        <v>52</v>
      </c>
      <c r="D923" t="s">
        <v>9</v>
      </c>
      <c r="E923" t="s">
        <v>229</v>
      </c>
      <c r="F923" s="8" t="s">
        <v>7506</v>
      </c>
      <c r="G923" t="s">
        <v>4327</v>
      </c>
    </row>
    <row r="924" spans="1:7" x14ac:dyDescent="0.25">
      <c r="A924" t="s">
        <v>634</v>
      </c>
      <c r="B924" t="s">
        <v>31</v>
      </c>
      <c r="C924" t="s">
        <v>54</v>
      </c>
      <c r="D924" t="s">
        <v>10</v>
      </c>
      <c r="E924" t="s">
        <v>130</v>
      </c>
      <c r="F924" s="8" t="s">
        <v>7507</v>
      </c>
      <c r="G924" t="s">
        <v>6566</v>
      </c>
    </row>
    <row r="925" spans="1:7" x14ac:dyDescent="0.25">
      <c r="A925" t="s">
        <v>254</v>
      </c>
      <c r="B925" t="s">
        <v>26</v>
      </c>
      <c r="C925" t="s">
        <v>54</v>
      </c>
      <c r="D925" t="s">
        <v>10</v>
      </c>
      <c r="E925" t="s">
        <v>229</v>
      </c>
      <c r="F925" s="8" t="s">
        <v>7508</v>
      </c>
      <c r="G925" t="s">
        <v>4328</v>
      </c>
    </row>
    <row r="926" spans="1:7" x14ac:dyDescent="0.25">
      <c r="A926" t="s">
        <v>3362</v>
      </c>
      <c r="B926" t="s">
        <v>42</v>
      </c>
      <c r="C926" t="s">
        <v>73</v>
      </c>
      <c r="D926" t="s">
        <v>23</v>
      </c>
      <c r="E926" t="s">
        <v>107</v>
      </c>
      <c r="F926" s="8" t="s">
        <v>7509</v>
      </c>
      <c r="G926" t="s">
        <v>6568</v>
      </c>
    </row>
    <row r="927" spans="1:7" x14ac:dyDescent="0.25">
      <c r="A927" t="s">
        <v>3428</v>
      </c>
      <c r="B927" t="s">
        <v>16</v>
      </c>
      <c r="C927" t="s">
        <v>73</v>
      </c>
      <c r="D927" t="s">
        <v>23</v>
      </c>
      <c r="E927" t="s">
        <v>107</v>
      </c>
      <c r="F927" s="8" t="s">
        <v>7510</v>
      </c>
      <c r="G927" t="s">
        <v>4329</v>
      </c>
    </row>
    <row r="928" spans="1:7" x14ac:dyDescent="0.25">
      <c r="A928" t="s">
        <v>635</v>
      </c>
      <c r="B928" t="s">
        <v>31</v>
      </c>
      <c r="C928" t="s">
        <v>52</v>
      </c>
      <c r="D928" t="s">
        <v>9</v>
      </c>
      <c r="E928" t="s">
        <v>229</v>
      </c>
      <c r="F928" s="8" t="s">
        <v>7511</v>
      </c>
      <c r="G928" t="s">
        <v>4328</v>
      </c>
    </row>
    <row r="929" spans="1:7" x14ac:dyDescent="0.25">
      <c r="A929" t="s">
        <v>906</v>
      </c>
      <c r="B929" t="s">
        <v>32</v>
      </c>
      <c r="C929" t="s">
        <v>75</v>
      </c>
      <c r="D929" t="s">
        <v>24</v>
      </c>
      <c r="E929" t="s">
        <v>179</v>
      </c>
      <c r="F929" s="8" t="s">
        <v>6593</v>
      </c>
      <c r="G929" t="s">
        <v>4327</v>
      </c>
    </row>
    <row r="930" spans="1:7" x14ac:dyDescent="0.25">
      <c r="A930" t="s">
        <v>113</v>
      </c>
      <c r="B930" t="s">
        <v>21</v>
      </c>
      <c r="C930" t="s">
        <v>54</v>
      </c>
      <c r="D930" t="s">
        <v>10</v>
      </c>
      <c r="E930" t="s">
        <v>130</v>
      </c>
      <c r="F930" s="8" t="s">
        <v>7512</v>
      </c>
      <c r="G930" t="s">
        <v>6567</v>
      </c>
    </row>
    <row r="931" spans="1:7" x14ac:dyDescent="0.25">
      <c r="A931" t="s">
        <v>3315</v>
      </c>
      <c r="B931" t="s">
        <v>16</v>
      </c>
      <c r="C931" t="s">
        <v>188</v>
      </c>
      <c r="D931" t="s">
        <v>38</v>
      </c>
      <c r="E931" t="s">
        <v>107</v>
      </c>
      <c r="F931" s="8" t="s">
        <v>7513</v>
      </c>
      <c r="G931" t="s">
        <v>4327</v>
      </c>
    </row>
    <row r="932" spans="1:7" x14ac:dyDescent="0.25">
      <c r="A932" t="s">
        <v>638</v>
      </c>
      <c r="B932" t="s">
        <v>42</v>
      </c>
      <c r="C932" t="s">
        <v>65</v>
      </c>
      <c r="D932" t="s">
        <v>17</v>
      </c>
      <c r="E932" t="s">
        <v>107</v>
      </c>
      <c r="F932" s="8" t="s">
        <v>7514</v>
      </c>
      <c r="G932" t="s">
        <v>6568</v>
      </c>
    </row>
    <row r="933" spans="1:7" x14ac:dyDescent="0.25">
      <c r="A933" t="s">
        <v>3644</v>
      </c>
      <c r="B933" t="s">
        <v>42</v>
      </c>
      <c r="C933" t="s">
        <v>73</v>
      </c>
      <c r="D933" t="s">
        <v>23</v>
      </c>
      <c r="E933" t="s">
        <v>229</v>
      </c>
      <c r="F933" s="8" t="s">
        <v>7515</v>
      </c>
      <c r="G933" t="s">
        <v>4328</v>
      </c>
    </row>
    <row r="934" spans="1:7" x14ac:dyDescent="0.25">
      <c r="A934" t="s">
        <v>53</v>
      </c>
      <c r="B934" t="s">
        <v>31</v>
      </c>
      <c r="C934" t="s">
        <v>54</v>
      </c>
      <c r="D934" t="s">
        <v>10</v>
      </c>
      <c r="E934" t="s">
        <v>130</v>
      </c>
      <c r="F934" s="8" t="s">
        <v>7516</v>
      </c>
      <c r="G934" t="s">
        <v>6566</v>
      </c>
    </row>
    <row r="935" spans="1:7" x14ac:dyDescent="0.25">
      <c r="A935" t="s">
        <v>581</v>
      </c>
      <c r="B935" t="s">
        <v>21</v>
      </c>
      <c r="C935" t="s">
        <v>54</v>
      </c>
      <c r="D935" t="s">
        <v>10</v>
      </c>
      <c r="E935" t="s">
        <v>50</v>
      </c>
      <c r="F935" s="8" t="s">
        <v>7517</v>
      </c>
      <c r="G935" t="s">
        <v>4330</v>
      </c>
    </row>
    <row r="936" spans="1:7" x14ac:dyDescent="0.25">
      <c r="A936" t="s">
        <v>338</v>
      </c>
      <c r="B936" t="s">
        <v>32</v>
      </c>
      <c r="C936" t="s">
        <v>58</v>
      </c>
      <c r="D936" t="s">
        <v>13</v>
      </c>
      <c r="E936" t="s">
        <v>130</v>
      </c>
      <c r="F936" s="8" t="s">
        <v>7518</v>
      </c>
      <c r="G936" t="s">
        <v>6566</v>
      </c>
    </row>
    <row r="937" spans="1:7" x14ac:dyDescent="0.25">
      <c r="A937" t="s">
        <v>520</v>
      </c>
      <c r="B937" t="s">
        <v>42</v>
      </c>
      <c r="C937" t="s">
        <v>75</v>
      </c>
      <c r="D937" t="s">
        <v>24</v>
      </c>
      <c r="E937" t="s">
        <v>179</v>
      </c>
      <c r="F937" s="8" t="s">
        <v>7519</v>
      </c>
      <c r="G937" t="s">
        <v>4327</v>
      </c>
    </row>
    <row r="938" spans="1:7" x14ac:dyDescent="0.25">
      <c r="A938" t="s">
        <v>4266</v>
      </c>
      <c r="B938" t="s">
        <v>42</v>
      </c>
      <c r="C938" t="s">
        <v>188</v>
      </c>
      <c r="D938" t="s">
        <v>38</v>
      </c>
      <c r="E938" t="s">
        <v>229</v>
      </c>
      <c r="F938" s="8" t="s">
        <v>7520</v>
      </c>
      <c r="G938" t="s">
        <v>4330</v>
      </c>
    </row>
    <row r="939" spans="1:7" x14ac:dyDescent="0.25">
      <c r="A939" t="s">
        <v>161</v>
      </c>
      <c r="B939" t="s">
        <v>32</v>
      </c>
      <c r="C939" t="s">
        <v>61</v>
      </c>
      <c r="D939" t="s">
        <v>14</v>
      </c>
      <c r="E939" t="s">
        <v>130</v>
      </c>
      <c r="F939" s="8" t="s">
        <v>7521</v>
      </c>
      <c r="G939" t="s">
        <v>6566</v>
      </c>
    </row>
    <row r="940" spans="1:7" x14ac:dyDescent="0.25">
      <c r="A940" t="s">
        <v>887</v>
      </c>
      <c r="B940" t="s">
        <v>31</v>
      </c>
      <c r="C940" t="s">
        <v>58</v>
      </c>
      <c r="D940" t="s">
        <v>13</v>
      </c>
      <c r="E940" t="s">
        <v>179</v>
      </c>
      <c r="F940" s="8" t="s">
        <v>7522</v>
      </c>
      <c r="G940" t="s">
        <v>4327</v>
      </c>
    </row>
    <row r="941" spans="1:7" x14ac:dyDescent="0.25">
      <c r="A941" t="s">
        <v>3623</v>
      </c>
      <c r="B941" t="s">
        <v>29</v>
      </c>
      <c r="C941" t="s">
        <v>188</v>
      </c>
      <c r="D941" t="s">
        <v>38</v>
      </c>
      <c r="E941" t="s">
        <v>229</v>
      </c>
      <c r="F941" s="8" t="s">
        <v>7523</v>
      </c>
      <c r="G941" t="s">
        <v>4327</v>
      </c>
    </row>
    <row r="942" spans="1:7" x14ac:dyDescent="0.25">
      <c r="A942" t="s">
        <v>433</v>
      </c>
      <c r="B942" t="s">
        <v>31</v>
      </c>
      <c r="C942" t="s">
        <v>49</v>
      </c>
      <c r="D942" t="s">
        <v>8</v>
      </c>
      <c r="E942" t="s">
        <v>130</v>
      </c>
      <c r="F942" s="8" t="s">
        <v>7524</v>
      </c>
      <c r="G942" t="s">
        <v>6566</v>
      </c>
    </row>
    <row r="943" spans="1:7" x14ac:dyDescent="0.25">
      <c r="A943" t="s">
        <v>456</v>
      </c>
      <c r="B943" t="s">
        <v>19</v>
      </c>
      <c r="C943" t="s">
        <v>54</v>
      </c>
      <c r="D943" t="s">
        <v>10</v>
      </c>
      <c r="E943" t="s">
        <v>130</v>
      </c>
      <c r="F943" s="8" t="s">
        <v>7525</v>
      </c>
      <c r="G943" t="s">
        <v>6565</v>
      </c>
    </row>
    <row r="944" spans="1:7" x14ac:dyDescent="0.25">
      <c r="A944" t="s">
        <v>293</v>
      </c>
      <c r="B944" t="s">
        <v>21</v>
      </c>
      <c r="C944" t="s">
        <v>54</v>
      </c>
      <c r="D944" t="s">
        <v>10</v>
      </c>
      <c r="E944" t="s">
        <v>179</v>
      </c>
      <c r="F944" s="8" t="s">
        <v>7463</v>
      </c>
      <c r="G944" t="s">
        <v>4327</v>
      </c>
    </row>
    <row r="945" spans="1:7" x14ac:dyDescent="0.25">
      <c r="A945" t="s">
        <v>3548</v>
      </c>
      <c r="B945" t="s">
        <v>30</v>
      </c>
      <c r="C945" t="s">
        <v>73</v>
      </c>
      <c r="D945" t="s">
        <v>23</v>
      </c>
      <c r="E945" t="s">
        <v>229</v>
      </c>
      <c r="F945" s="8" t="s">
        <v>7526</v>
      </c>
      <c r="G945" t="s">
        <v>4329</v>
      </c>
    </row>
    <row r="946" spans="1:7" x14ac:dyDescent="0.25">
      <c r="A946" t="s">
        <v>637</v>
      </c>
      <c r="B946" t="s">
        <v>20</v>
      </c>
      <c r="C946" t="s">
        <v>61</v>
      </c>
      <c r="D946" t="s">
        <v>14</v>
      </c>
      <c r="E946" t="s">
        <v>130</v>
      </c>
      <c r="F946" s="8" t="s">
        <v>7527</v>
      </c>
      <c r="G946" t="s">
        <v>6565</v>
      </c>
    </row>
    <row r="947" spans="1:7" x14ac:dyDescent="0.25">
      <c r="A947" t="s">
        <v>142</v>
      </c>
      <c r="B947" t="s">
        <v>31</v>
      </c>
      <c r="C947" t="s">
        <v>98</v>
      </c>
      <c r="D947" t="s">
        <v>27</v>
      </c>
      <c r="E947" t="s">
        <v>130</v>
      </c>
      <c r="F947" s="8" t="s">
        <v>7528</v>
      </c>
      <c r="G947" t="s">
        <v>6565</v>
      </c>
    </row>
    <row r="948" spans="1:7" x14ac:dyDescent="0.25">
      <c r="A948" t="s">
        <v>761</v>
      </c>
      <c r="B948" t="s">
        <v>21</v>
      </c>
      <c r="C948" t="s">
        <v>54</v>
      </c>
      <c r="D948" t="s">
        <v>10</v>
      </c>
      <c r="E948" t="s">
        <v>229</v>
      </c>
      <c r="F948" s="8" t="s">
        <v>7529</v>
      </c>
      <c r="G948" t="s">
        <v>4327</v>
      </c>
    </row>
    <row r="949" spans="1:7" x14ac:dyDescent="0.25">
      <c r="A949" t="s">
        <v>3411</v>
      </c>
      <c r="B949" t="s">
        <v>30</v>
      </c>
      <c r="C949" t="s">
        <v>73</v>
      </c>
      <c r="D949" t="s">
        <v>23</v>
      </c>
      <c r="E949" t="s">
        <v>229</v>
      </c>
      <c r="F949" s="8" t="s">
        <v>7530</v>
      </c>
      <c r="G949" t="s">
        <v>4327</v>
      </c>
    </row>
    <row r="950" spans="1:7" x14ac:dyDescent="0.25">
      <c r="A950" t="s">
        <v>285</v>
      </c>
      <c r="B950" t="s">
        <v>21</v>
      </c>
      <c r="C950" t="s">
        <v>54</v>
      </c>
      <c r="D950" t="s">
        <v>10</v>
      </c>
      <c r="E950" t="s">
        <v>130</v>
      </c>
      <c r="F950" s="8" t="s">
        <v>7531</v>
      </c>
      <c r="G950" t="s">
        <v>6566</v>
      </c>
    </row>
    <row r="951" spans="1:7" x14ac:dyDescent="0.25">
      <c r="A951" t="s">
        <v>228</v>
      </c>
      <c r="B951" t="s">
        <v>20</v>
      </c>
      <c r="C951" t="s">
        <v>61</v>
      </c>
      <c r="D951" t="s">
        <v>14</v>
      </c>
      <c r="E951" t="s">
        <v>130</v>
      </c>
      <c r="F951" s="8" t="s">
        <v>7532</v>
      </c>
      <c r="G951" t="s">
        <v>6566</v>
      </c>
    </row>
    <row r="952" spans="1:7" x14ac:dyDescent="0.25">
      <c r="A952" t="s">
        <v>349</v>
      </c>
      <c r="B952" t="s">
        <v>31</v>
      </c>
      <c r="C952" t="s">
        <v>52</v>
      </c>
      <c r="D952" t="s">
        <v>9</v>
      </c>
      <c r="E952" t="s">
        <v>130</v>
      </c>
      <c r="F952" s="8" t="s">
        <v>7533</v>
      </c>
      <c r="G952" t="s">
        <v>6566</v>
      </c>
    </row>
    <row r="953" spans="1:7" x14ac:dyDescent="0.25">
      <c r="A953" t="s">
        <v>4011</v>
      </c>
      <c r="B953" t="s">
        <v>42</v>
      </c>
      <c r="C953" t="s">
        <v>73</v>
      </c>
      <c r="D953" t="s">
        <v>23</v>
      </c>
      <c r="E953" t="s">
        <v>229</v>
      </c>
      <c r="F953" s="8" t="s">
        <v>7534</v>
      </c>
      <c r="G953" t="s">
        <v>4328</v>
      </c>
    </row>
    <row r="954" spans="1:7" x14ac:dyDescent="0.25">
      <c r="A954" t="s">
        <v>4267</v>
      </c>
      <c r="B954" t="s">
        <v>30</v>
      </c>
      <c r="C954" t="s">
        <v>188</v>
      </c>
      <c r="D954" t="s">
        <v>38</v>
      </c>
      <c r="E954" t="s">
        <v>229</v>
      </c>
      <c r="F954" s="8" t="s">
        <v>7535</v>
      </c>
      <c r="G954" t="s">
        <v>4330</v>
      </c>
    </row>
    <row r="955" spans="1:7" x14ac:dyDescent="0.25">
      <c r="A955" t="s">
        <v>69</v>
      </c>
      <c r="B955" t="s">
        <v>21</v>
      </c>
      <c r="C955" t="s">
        <v>49</v>
      </c>
      <c r="D955" t="s">
        <v>8</v>
      </c>
      <c r="E955" t="s">
        <v>130</v>
      </c>
      <c r="F955" s="8" t="s">
        <v>7536</v>
      </c>
      <c r="G955" t="s">
        <v>6565</v>
      </c>
    </row>
    <row r="956" spans="1:7" x14ac:dyDescent="0.25">
      <c r="A956" t="s">
        <v>925</v>
      </c>
      <c r="B956" t="s">
        <v>42</v>
      </c>
      <c r="C956" t="s">
        <v>65</v>
      </c>
      <c r="D956" t="s">
        <v>17</v>
      </c>
      <c r="E956" t="s">
        <v>229</v>
      </c>
      <c r="F956" s="8" t="s">
        <v>7537</v>
      </c>
      <c r="G956" t="s">
        <v>4330</v>
      </c>
    </row>
    <row r="957" spans="1:7" x14ac:dyDescent="0.25">
      <c r="A957" t="s">
        <v>460</v>
      </c>
      <c r="B957" t="s">
        <v>31</v>
      </c>
      <c r="C957" t="s">
        <v>52</v>
      </c>
      <c r="D957" t="s">
        <v>9</v>
      </c>
      <c r="E957" t="s">
        <v>130</v>
      </c>
      <c r="F957" s="8" t="s">
        <v>7538</v>
      </c>
      <c r="G957" t="s">
        <v>6565</v>
      </c>
    </row>
    <row r="958" spans="1:7" x14ac:dyDescent="0.25">
      <c r="A958" t="s">
        <v>323</v>
      </c>
      <c r="B958" t="s">
        <v>21</v>
      </c>
      <c r="C958" t="s">
        <v>54</v>
      </c>
      <c r="D958" t="s">
        <v>10</v>
      </c>
      <c r="E958" t="s">
        <v>229</v>
      </c>
      <c r="F958" s="8" t="s">
        <v>7539</v>
      </c>
      <c r="G958" t="s">
        <v>4330</v>
      </c>
    </row>
    <row r="959" spans="1:7" x14ac:dyDescent="0.25">
      <c r="A959" t="s">
        <v>3989</v>
      </c>
      <c r="B959" t="s">
        <v>29</v>
      </c>
      <c r="C959" t="s">
        <v>188</v>
      </c>
      <c r="D959" t="s">
        <v>38</v>
      </c>
      <c r="E959" t="s">
        <v>229</v>
      </c>
      <c r="F959" s="8" t="s">
        <v>7540</v>
      </c>
      <c r="G959" t="s">
        <v>4328</v>
      </c>
    </row>
    <row r="960" spans="1:7" x14ac:dyDescent="0.25">
      <c r="A960" t="s">
        <v>3666</v>
      </c>
      <c r="B960" t="s">
        <v>42</v>
      </c>
      <c r="C960" t="s">
        <v>188</v>
      </c>
      <c r="D960" t="s">
        <v>38</v>
      </c>
      <c r="E960" t="s">
        <v>229</v>
      </c>
      <c r="F960" s="8" t="s">
        <v>7541</v>
      </c>
      <c r="G960" t="s">
        <v>4328</v>
      </c>
    </row>
    <row r="961" spans="1:7" x14ac:dyDescent="0.25">
      <c r="A961" t="s">
        <v>397</v>
      </c>
      <c r="B961" t="s">
        <v>25</v>
      </c>
      <c r="C961" t="s">
        <v>61</v>
      </c>
      <c r="D961" t="s">
        <v>14</v>
      </c>
      <c r="E961" t="s">
        <v>130</v>
      </c>
      <c r="F961" s="8" t="s">
        <v>7542</v>
      </c>
      <c r="G961" t="s">
        <v>4330</v>
      </c>
    </row>
    <row r="962" spans="1:7" x14ac:dyDescent="0.25">
      <c r="A962" t="s">
        <v>4268</v>
      </c>
      <c r="B962" t="s">
        <v>36</v>
      </c>
      <c r="C962" t="s">
        <v>73</v>
      </c>
      <c r="D962" t="s">
        <v>23</v>
      </c>
      <c r="E962" t="s">
        <v>229</v>
      </c>
      <c r="F962" s="8" t="s">
        <v>7543</v>
      </c>
      <c r="G962" t="s">
        <v>4327</v>
      </c>
    </row>
    <row r="963" spans="1:7" x14ac:dyDescent="0.25">
      <c r="A963" t="s">
        <v>533</v>
      </c>
      <c r="B963" t="s">
        <v>31</v>
      </c>
      <c r="C963" t="s">
        <v>61</v>
      </c>
      <c r="D963" t="s">
        <v>14</v>
      </c>
      <c r="E963" t="s">
        <v>50</v>
      </c>
      <c r="F963" s="8" t="s">
        <v>7544</v>
      </c>
      <c r="G963" t="s">
        <v>6566</v>
      </c>
    </row>
    <row r="964" spans="1:7" x14ac:dyDescent="0.25">
      <c r="A964" t="s">
        <v>463</v>
      </c>
      <c r="B964" t="s">
        <v>31</v>
      </c>
      <c r="C964" t="s">
        <v>72</v>
      </c>
      <c r="D964" t="s">
        <v>22</v>
      </c>
      <c r="E964" t="s">
        <v>130</v>
      </c>
      <c r="F964" s="8" t="s">
        <v>7545</v>
      </c>
      <c r="G964" t="s">
        <v>6565</v>
      </c>
    </row>
    <row r="965" spans="1:7" x14ac:dyDescent="0.25">
      <c r="A965" t="s">
        <v>3594</v>
      </c>
      <c r="B965" t="s">
        <v>36</v>
      </c>
      <c r="C965" t="s">
        <v>73</v>
      </c>
      <c r="D965" t="s">
        <v>23</v>
      </c>
      <c r="E965" t="s">
        <v>229</v>
      </c>
      <c r="F965" s="8" t="s">
        <v>7546</v>
      </c>
      <c r="G965" t="s">
        <v>4329</v>
      </c>
    </row>
    <row r="966" spans="1:7" x14ac:dyDescent="0.25">
      <c r="A966" t="s">
        <v>380</v>
      </c>
      <c r="B966" t="s">
        <v>28</v>
      </c>
      <c r="C966" t="s">
        <v>58</v>
      </c>
      <c r="D966" t="s">
        <v>13</v>
      </c>
      <c r="E966" t="s">
        <v>130</v>
      </c>
      <c r="F966" s="8" t="s">
        <v>6571</v>
      </c>
      <c r="G966" t="s">
        <v>4330</v>
      </c>
    </row>
    <row r="967" spans="1:7" x14ac:dyDescent="0.25">
      <c r="A967" t="s">
        <v>264</v>
      </c>
      <c r="B967" t="s">
        <v>21</v>
      </c>
      <c r="C967" t="s">
        <v>98</v>
      </c>
      <c r="D967" t="s">
        <v>27</v>
      </c>
      <c r="E967" t="s">
        <v>229</v>
      </c>
      <c r="F967" s="8" t="s">
        <v>7547</v>
      </c>
      <c r="G967" t="s">
        <v>4330</v>
      </c>
    </row>
    <row r="968" spans="1:7" x14ac:dyDescent="0.25">
      <c r="A968" t="s">
        <v>613</v>
      </c>
      <c r="B968" t="s">
        <v>21</v>
      </c>
      <c r="C968" t="s">
        <v>72</v>
      </c>
      <c r="D968" t="s">
        <v>22</v>
      </c>
      <c r="E968" t="s">
        <v>107</v>
      </c>
      <c r="F968" s="8" t="s">
        <v>7548</v>
      </c>
      <c r="G968" t="s">
        <v>4330</v>
      </c>
    </row>
    <row r="969" spans="1:7" x14ac:dyDescent="0.25">
      <c r="A969" t="s">
        <v>108</v>
      </c>
      <c r="B969" t="s">
        <v>32</v>
      </c>
      <c r="C969" t="s">
        <v>61</v>
      </c>
      <c r="D969" t="s">
        <v>14</v>
      </c>
      <c r="E969" t="s">
        <v>229</v>
      </c>
      <c r="F969" s="8" t="s">
        <v>7549</v>
      </c>
      <c r="G969" t="s">
        <v>4328</v>
      </c>
    </row>
    <row r="970" spans="1:7" x14ac:dyDescent="0.25">
      <c r="A970" t="s">
        <v>895</v>
      </c>
      <c r="B970" t="s">
        <v>42</v>
      </c>
      <c r="C970" t="s">
        <v>75</v>
      </c>
      <c r="D970" t="s">
        <v>24</v>
      </c>
      <c r="E970" t="s">
        <v>179</v>
      </c>
      <c r="F970" s="8" t="s">
        <v>7550</v>
      </c>
      <c r="G970" t="s">
        <v>4327</v>
      </c>
    </row>
    <row r="971" spans="1:7" x14ac:dyDescent="0.25">
      <c r="A971" t="s">
        <v>3725</v>
      </c>
      <c r="B971" t="s">
        <v>42</v>
      </c>
      <c r="C971" t="s">
        <v>188</v>
      </c>
      <c r="D971" t="s">
        <v>38</v>
      </c>
      <c r="E971" t="s">
        <v>179</v>
      </c>
      <c r="F971" s="8" t="s">
        <v>7551</v>
      </c>
      <c r="G971" t="s">
        <v>4327</v>
      </c>
    </row>
    <row r="972" spans="1:7" x14ac:dyDescent="0.25">
      <c r="A972" t="s">
        <v>612</v>
      </c>
      <c r="B972" t="s">
        <v>36</v>
      </c>
      <c r="C972" t="s">
        <v>65</v>
      </c>
      <c r="D972" t="s">
        <v>17</v>
      </c>
      <c r="E972" t="s">
        <v>107</v>
      </c>
      <c r="F972" s="8" t="s">
        <v>7552</v>
      </c>
      <c r="G972" t="s">
        <v>4329</v>
      </c>
    </row>
    <row r="973" spans="1:7" x14ac:dyDescent="0.25">
      <c r="A973" t="s">
        <v>3274</v>
      </c>
      <c r="B973" t="s">
        <v>42</v>
      </c>
      <c r="C973" t="s">
        <v>188</v>
      </c>
      <c r="D973" t="s">
        <v>38</v>
      </c>
      <c r="E973" t="s">
        <v>179</v>
      </c>
      <c r="F973" s="8" t="s">
        <v>7553</v>
      </c>
      <c r="G973" t="s">
        <v>4327</v>
      </c>
    </row>
    <row r="974" spans="1:7" x14ac:dyDescent="0.25">
      <c r="A974" t="s">
        <v>654</v>
      </c>
      <c r="B974" t="s">
        <v>42</v>
      </c>
      <c r="C974" t="s">
        <v>75</v>
      </c>
      <c r="D974" t="s">
        <v>24</v>
      </c>
      <c r="E974" t="s">
        <v>179</v>
      </c>
      <c r="F974" s="8" t="s">
        <v>7554</v>
      </c>
      <c r="G974" t="s">
        <v>4327</v>
      </c>
    </row>
    <row r="975" spans="1:7" x14ac:dyDescent="0.25">
      <c r="A975" t="s">
        <v>3655</v>
      </c>
      <c r="B975" t="s">
        <v>30</v>
      </c>
      <c r="C975" t="s">
        <v>188</v>
      </c>
      <c r="D975" t="s">
        <v>38</v>
      </c>
      <c r="E975" t="s">
        <v>179</v>
      </c>
      <c r="F975" s="8" t="s">
        <v>7555</v>
      </c>
      <c r="G975" t="s">
        <v>4327</v>
      </c>
    </row>
    <row r="976" spans="1:7" x14ac:dyDescent="0.25">
      <c r="A976" t="s">
        <v>3513</v>
      </c>
      <c r="B976" t="s">
        <v>16</v>
      </c>
      <c r="C976" t="s">
        <v>73</v>
      </c>
      <c r="D976" t="s">
        <v>23</v>
      </c>
      <c r="E976" t="s">
        <v>179</v>
      </c>
      <c r="F976" s="8" t="s">
        <v>7556</v>
      </c>
      <c r="G976" t="s">
        <v>4329</v>
      </c>
    </row>
    <row r="977" spans="1:7" x14ac:dyDescent="0.25">
      <c r="A977" t="s">
        <v>240</v>
      </c>
      <c r="B977" t="s">
        <v>30</v>
      </c>
      <c r="C977" t="s">
        <v>152</v>
      </c>
      <c r="D977" t="s">
        <v>35</v>
      </c>
      <c r="E977" t="s">
        <v>179</v>
      </c>
      <c r="F977" s="8" t="s">
        <v>7557</v>
      </c>
      <c r="G977" t="s">
        <v>4329</v>
      </c>
    </row>
    <row r="978" spans="1:7" x14ac:dyDescent="0.25">
      <c r="A978" t="s">
        <v>699</v>
      </c>
      <c r="B978" t="s">
        <v>31</v>
      </c>
      <c r="C978" t="s">
        <v>49</v>
      </c>
      <c r="D978" t="s">
        <v>8</v>
      </c>
      <c r="E978" t="s">
        <v>130</v>
      </c>
      <c r="F978" s="8" t="s">
        <v>7558</v>
      </c>
      <c r="G978" t="s">
        <v>6566</v>
      </c>
    </row>
    <row r="979" spans="1:7" x14ac:dyDescent="0.25">
      <c r="A979" t="s">
        <v>754</v>
      </c>
      <c r="B979" t="s">
        <v>7</v>
      </c>
      <c r="C979" t="s">
        <v>98</v>
      </c>
      <c r="D979" t="s">
        <v>27</v>
      </c>
      <c r="E979" t="s">
        <v>179</v>
      </c>
      <c r="F979" s="8" t="s">
        <v>7559</v>
      </c>
      <c r="G979" t="s">
        <v>4329</v>
      </c>
    </row>
    <row r="980" spans="1:7" x14ac:dyDescent="0.25">
      <c r="A980" t="s">
        <v>279</v>
      </c>
      <c r="B980" t="s">
        <v>31</v>
      </c>
      <c r="C980" t="s">
        <v>61</v>
      </c>
      <c r="D980" t="s">
        <v>14</v>
      </c>
      <c r="E980" t="s">
        <v>130</v>
      </c>
      <c r="F980" s="8" t="s">
        <v>7560</v>
      </c>
      <c r="G980" t="s">
        <v>6566</v>
      </c>
    </row>
    <row r="981" spans="1:7" x14ac:dyDescent="0.25">
      <c r="A981" t="s">
        <v>4270</v>
      </c>
      <c r="B981" t="s">
        <v>16</v>
      </c>
      <c r="C981" t="s">
        <v>75</v>
      </c>
      <c r="D981" t="s">
        <v>24</v>
      </c>
      <c r="E981" t="s">
        <v>179</v>
      </c>
      <c r="F981" s="8" t="s">
        <v>7561</v>
      </c>
      <c r="G981" t="s">
        <v>4329</v>
      </c>
    </row>
    <row r="982" spans="1:7" x14ac:dyDescent="0.25">
      <c r="A982" t="s">
        <v>3368</v>
      </c>
      <c r="B982" t="s">
        <v>36</v>
      </c>
      <c r="C982" t="s">
        <v>73</v>
      </c>
      <c r="D982" t="s">
        <v>23</v>
      </c>
      <c r="E982" t="s">
        <v>179</v>
      </c>
      <c r="F982" s="8" t="s">
        <v>7562</v>
      </c>
      <c r="G982" t="s">
        <v>4329</v>
      </c>
    </row>
    <row r="983" spans="1:7" x14ac:dyDescent="0.25">
      <c r="A983" t="s">
        <v>279</v>
      </c>
      <c r="B983" t="s">
        <v>31</v>
      </c>
      <c r="C983" t="s">
        <v>61</v>
      </c>
      <c r="D983" t="s">
        <v>14</v>
      </c>
      <c r="E983" t="s">
        <v>130</v>
      </c>
      <c r="F983" s="8" t="s">
        <v>7563</v>
      </c>
      <c r="G983" t="s">
        <v>6566</v>
      </c>
    </row>
    <row r="984" spans="1:7" x14ac:dyDescent="0.25">
      <c r="A984" t="s">
        <v>3637</v>
      </c>
      <c r="B984" t="s">
        <v>30</v>
      </c>
      <c r="C984" t="s">
        <v>188</v>
      </c>
      <c r="D984" t="s">
        <v>38</v>
      </c>
      <c r="E984" t="s">
        <v>179</v>
      </c>
      <c r="F984" s="8" t="s">
        <v>7564</v>
      </c>
      <c r="G984" t="s">
        <v>4327</v>
      </c>
    </row>
    <row r="985" spans="1:7" x14ac:dyDescent="0.25">
      <c r="A985" t="s">
        <v>193</v>
      </c>
      <c r="B985" t="s">
        <v>31</v>
      </c>
      <c r="C985" t="s">
        <v>61</v>
      </c>
      <c r="D985" t="s">
        <v>14</v>
      </c>
      <c r="E985" t="s">
        <v>130</v>
      </c>
      <c r="F985" s="8" t="s">
        <v>7565</v>
      </c>
      <c r="G985" t="s">
        <v>6565</v>
      </c>
    </row>
    <row r="986" spans="1:7" x14ac:dyDescent="0.25">
      <c r="A986" t="s">
        <v>588</v>
      </c>
      <c r="B986" t="s">
        <v>42</v>
      </c>
      <c r="C986" t="s">
        <v>65</v>
      </c>
      <c r="D986" t="s">
        <v>17</v>
      </c>
      <c r="E986" t="s">
        <v>107</v>
      </c>
      <c r="F986" s="8" t="s">
        <v>7566</v>
      </c>
      <c r="G986" t="s">
        <v>6568</v>
      </c>
    </row>
    <row r="987" spans="1:7" x14ac:dyDescent="0.25">
      <c r="A987" t="s">
        <v>3643</v>
      </c>
      <c r="B987" t="s">
        <v>31</v>
      </c>
      <c r="C987" t="s">
        <v>73</v>
      </c>
      <c r="D987" t="s">
        <v>23</v>
      </c>
      <c r="E987" t="s">
        <v>107</v>
      </c>
      <c r="F987" s="8" t="s">
        <v>7567</v>
      </c>
      <c r="G987" t="s">
        <v>6568</v>
      </c>
    </row>
    <row r="988" spans="1:7" x14ac:dyDescent="0.25">
      <c r="A988" t="s">
        <v>814</v>
      </c>
      <c r="B988" t="s">
        <v>32</v>
      </c>
      <c r="C988" t="s">
        <v>61</v>
      </c>
      <c r="D988" t="s">
        <v>14</v>
      </c>
      <c r="E988" t="s">
        <v>229</v>
      </c>
      <c r="F988" s="8" t="s">
        <v>7568</v>
      </c>
      <c r="G988" t="s">
        <v>4330</v>
      </c>
    </row>
    <row r="989" spans="1:7" x14ac:dyDescent="0.25">
      <c r="A989" t="s">
        <v>187</v>
      </c>
      <c r="B989" t="s">
        <v>31</v>
      </c>
      <c r="C989" t="s">
        <v>61</v>
      </c>
      <c r="D989" t="s">
        <v>14</v>
      </c>
      <c r="E989" t="s">
        <v>130</v>
      </c>
      <c r="F989" s="8" t="s">
        <v>7569</v>
      </c>
      <c r="G989" t="s">
        <v>6567</v>
      </c>
    </row>
    <row r="990" spans="1:7" x14ac:dyDescent="0.25">
      <c r="A990" t="s">
        <v>205</v>
      </c>
      <c r="B990" t="s">
        <v>32</v>
      </c>
      <c r="C990" t="s">
        <v>61</v>
      </c>
      <c r="D990" t="s">
        <v>14</v>
      </c>
      <c r="E990" t="s">
        <v>130</v>
      </c>
      <c r="F990" s="8" t="s">
        <v>7570</v>
      </c>
      <c r="G990" t="s">
        <v>6566</v>
      </c>
    </row>
    <row r="991" spans="1:7" x14ac:dyDescent="0.25">
      <c r="A991" t="s">
        <v>3767</v>
      </c>
      <c r="B991" t="s">
        <v>42</v>
      </c>
      <c r="C991" t="s">
        <v>188</v>
      </c>
      <c r="D991" t="s">
        <v>38</v>
      </c>
      <c r="E991" t="s">
        <v>179</v>
      </c>
      <c r="F991" s="8" t="s">
        <v>7571</v>
      </c>
      <c r="G991" t="s">
        <v>4327</v>
      </c>
    </row>
    <row r="992" spans="1:7" x14ac:dyDescent="0.25">
      <c r="A992" t="s">
        <v>136</v>
      </c>
      <c r="B992" t="s">
        <v>21</v>
      </c>
      <c r="C992" t="s">
        <v>61</v>
      </c>
      <c r="D992" t="s">
        <v>14</v>
      </c>
      <c r="E992" t="s">
        <v>130</v>
      </c>
      <c r="F992" s="8" t="s">
        <v>7572</v>
      </c>
      <c r="G992" t="s">
        <v>6565</v>
      </c>
    </row>
    <row r="993" spans="1:7" x14ac:dyDescent="0.25">
      <c r="A993" t="s">
        <v>839</v>
      </c>
      <c r="B993" t="s">
        <v>46</v>
      </c>
      <c r="C993" t="s">
        <v>225</v>
      </c>
      <c r="D993" t="s">
        <v>39</v>
      </c>
      <c r="E993" t="s">
        <v>226</v>
      </c>
      <c r="F993" s="8" t="s">
        <v>7573</v>
      </c>
      <c r="G993" t="s">
        <v>4328</v>
      </c>
    </row>
    <row r="994" spans="1:7" x14ac:dyDescent="0.25">
      <c r="A994" t="s">
        <v>551</v>
      </c>
      <c r="B994" t="s">
        <v>31</v>
      </c>
      <c r="C994" t="s">
        <v>49</v>
      </c>
      <c r="D994" t="s">
        <v>8</v>
      </c>
      <c r="E994" t="s">
        <v>130</v>
      </c>
      <c r="F994" s="8" t="s">
        <v>7574</v>
      </c>
      <c r="G994" t="s">
        <v>6566</v>
      </c>
    </row>
    <row r="995" spans="1:7" x14ac:dyDescent="0.25">
      <c r="A995" t="s">
        <v>440</v>
      </c>
      <c r="B995" t="s">
        <v>31</v>
      </c>
      <c r="C995" t="s">
        <v>52</v>
      </c>
      <c r="D995" t="s">
        <v>9</v>
      </c>
      <c r="E995" t="s">
        <v>229</v>
      </c>
      <c r="F995" s="8" t="s">
        <v>7575</v>
      </c>
      <c r="G995" t="s">
        <v>4327</v>
      </c>
    </row>
    <row r="996" spans="1:7" x14ac:dyDescent="0.25">
      <c r="A996" t="s">
        <v>3592</v>
      </c>
      <c r="B996" t="s">
        <v>29</v>
      </c>
      <c r="C996" t="s">
        <v>73</v>
      </c>
      <c r="D996" t="s">
        <v>23</v>
      </c>
      <c r="E996" t="s">
        <v>179</v>
      </c>
      <c r="F996" s="8" t="s">
        <v>7576</v>
      </c>
      <c r="G996" t="s">
        <v>4329</v>
      </c>
    </row>
    <row r="997" spans="1:7" x14ac:dyDescent="0.25">
      <c r="A997" t="s">
        <v>276</v>
      </c>
      <c r="B997" t="s">
        <v>28</v>
      </c>
      <c r="C997" t="s">
        <v>61</v>
      </c>
      <c r="D997" t="s">
        <v>14</v>
      </c>
      <c r="E997" t="s">
        <v>130</v>
      </c>
      <c r="F997" s="8" t="s">
        <v>7577</v>
      </c>
      <c r="G997" t="s">
        <v>4330</v>
      </c>
    </row>
    <row r="998" spans="1:7" x14ac:dyDescent="0.25">
      <c r="A998" t="s">
        <v>377</v>
      </c>
      <c r="B998" t="s">
        <v>32</v>
      </c>
      <c r="C998" t="s">
        <v>61</v>
      </c>
      <c r="D998" t="s">
        <v>14</v>
      </c>
      <c r="E998" t="s">
        <v>130</v>
      </c>
      <c r="F998" s="8" t="s">
        <v>7578</v>
      </c>
      <c r="G998" t="s">
        <v>6565</v>
      </c>
    </row>
    <row r="999" spans="1:7" x14ac:dyDescent="0.25">
      <c r="A999" t="s">
        <v>122</v>
      </c>
      <c r="B999" t="s">
        <v>26</v>
      </c>
      <c r="C999" t="s">
        <v>54</v>
      </c>
      <c r="D999" t="s">
        <v>10</v>
      </c>
      <c r="E999" t="s">
        <v>130</v>
      </c>
      <c r="F999" s="8" t="s">
        <v>7579</v>
      </c>
      <c r="G999" t="s">
        <v>6568</v>
      </c>
    </row>
    <row r="1000" spans="1:7" x14ac:dyDescent="0.25">
      <c r="A1000" t="s">
        <v>406</v>
      </c>
      <c r="B1000" t="s">
        <v>31</v>
      </c>
      <c r="C1000" t="s">
        <v>54</v>
      </c>
      <c r="D1000" t="s">
        <v>10</v>
      </c>
      <c r="E1000" t="s">
        <v>130</v>
      </c>
      <c r="F1000" s="8" t="s">
        <v>6578</v>
      </c>
      <c r="G1000" t="s">
        <v>6566</v>
      </c>
    </row>
    <row r="1001" spans="1:7" x14ac:dyDescent="0.25">
      <c r="A1001" t="s">
        <v>703</v>
      </c>
      <c r="B1001" t="s">
        <v>31</v>
      </c>
      <c r="C1001" t="s">
        <v>98</v>
      </c>
      <c r="D1001" t="s">
        <v>27</v>
      </c>
      <c r="E1001" t="s">
        <v>130</v>
      </c>
      <c r="F1001" s="8" t="s">
        <v>7580</v>
      </c>
      <c r="G1001" t="s">
        <v>6565</v>
      </c>
    </row>
    <row r="1002" spans="1:7" x14ac:dyDescent="0.25">
      <c r="A1002" t="s">
        <v>688</v>
      </c>
      <c r="B1002" t="s">
        <v>33</v>
      </c>
      <c r="C1002" t="s">
        <v>75</v>
      </c>
      <c r="D1002" t="s">
        <v>24</v>
      </c>
      <c r="E1002" t="s">
        <v>179</v>
      </c>
      <c r="F1002" s="8" t="s">
        <v>7581</v>
      </c>
      <c r="G1002" t="s">
        <v>4331</v>
      </c>
    </row>
    <row r="1003" spans="1:7" x14ac:dyDescent="0.25">
      <c r="A1003" t="s">
        <v>417</v>
      </c>
      <c r="B1003" t="s">
        <v>26</v>
      </c>
      <c r="C1003" t="s">
        <v>98</v>
      </c>
      <c r="D1003" t="s">
        <v>27</v>
      </c>
      <c r="E1003" t="s">
        <v>229</v>
      </c>
      <c r="F1003" s="8" t="s">
        <v>7582</v>
      </c>
      <c r="G1003" t="s">
        <v>4327</v>
      </c>
    </row>
    <row r="1004" spans="1:7" x14ac:dyDescent="0.25">
      <c r="A1004" t="s">
        <v>687</v>
      </c>
      <c r="B1004" t="s">
        <v>42</v>
      </c>
      <c r="C1004" t="s">
        <v>75</v>
      </c>
      <c r="D1004" t="s">
        <v>24</v>
      </c>
      <c r="E1004" t="s">
        <v>179</v>
      </c>
      <c r="F1004" s="8" t="s">
        <v>7583</v>
      </c>
      <c r="G1004" t="s">
        <v>4327</v>
      </c>
    </row>
    <row r="1005" spans="1:7" x14ac:dyDescent="0.25">
      <c r="A1005" t="s">
        <v>121</v>
      </c>
      <c r="B1005" t="s">
        <v>31</v>
      </c>
      <c r="C1005" t="s">
        <v>52</v>
      </c>
      <c r="D1005" t="s">
        <v>9</v>
      </c>
      <c r="E1005" t="s">
        <v>107</v>
      </c>
      <c r="F1005" s="8" t="s">
        <v>7584</v>
      </c>
      <c r="G1005" t="s">
        <v>4330</v>
      </c>
    </row>
    <row r="1006" spans="1:7" x14ac:dyDescent="0.25">
      <c r="A1006" t="s">
        <v>707</v>
      </c>
      <c r="B1006" t="s">
        <v>43</v>
      </c>
      <c r="C1006" t="s">
        <v>225</v>
      </c>
      <c r="D1006" t="s">
        <v>39</v>
      </c>
      <c r="E1006" t="s">
        <v>226</v>
      </c>
      <c r="F1006" s="8" t="s">
        <v>7585</v>
      </c>
      <c r="G1006" t="s">
        <v>4328</v>
      </c>
    </row>
    <row r="1007" spans="1:7" x14ac:dyDescent="0.25">
      <c r="A1007" t="s">
        <v>358</v>
      </c>
      <c r="B1007" t="s">
        <v>21</v>
      </c>
      <c r="C1007" t="s">
        <v>61</v>
      </c>
      <c r="D1007" t="s">
        <v>14</v>
      </c>
      <c r="E1007" t="s">
        <v>130</v>
      </c>
      <c r="F1007" s="8" t="s">
        <v>7586</v>
      </c>
      <c r="G1007" t="s">
        <v>6567</v>
      </c>
    </row>
    <row r="1008" spans="1:7" x14ac:dyDescent="0.25">
      <c r="A1008" t="s">
        <v>610</v>
      </c>
      <c r="B1008" t="s">
        <v>31</v>
      </c>
      <c r="C1008" t="s">
        <v>98</v>
      </c>
      <c r="D1008" t="s">
        <v>27</v>
      </c>
      <c r="E1008" t="s">
        <v>107</v>
      </c>
      <c r="F1008" s="8" t="s">
        <v>7587</v>
      </c>
      <c r="G1008" t="s">
        <v>4328</v>
      </c>
    </row>
    <row r="1009" spans="1:7" x14ac:dyDescent="0.25">
      <c r="A1009" t="s">
        <v>663</v>
      </c>
      <c r="B1009" t="s">
        <v>32</v>
      </c>
      <c r="C1009" t="s">
        <v>61</v>
      </c>
      <c r="D1009" t="s">
        <v>14</v>
      </c>
      <c r="E1009" t="s">
        <v>179</v>
      </c>
      <c r="F1009" s="8" t="s">
        <v>7588</v>
      </c>
      <c r="G1009" t="s">
        <v>4327</v>
      </c>
    </row>
    <row r="1010" spans="1:7" x14ac:dyDescent="0.25">
      <c r="A1010" t="s">
        <v>345</v>
      </c>
      <c r="B1010" t="s">
        <v>21</v>
      </c>
      <c r="C1010" t="s">
        <v>98</v>
      </c>
      <c r="D1010" t="s">
        <v>27</v>
      </c>
      <c r="E1010" t="s">
        <v>179</v>
      </c>
      <c r="F1010" s="8" t="s">
        <v>7589</v>
      </c>
      <c r="G1010" t="s">
        <v>4327</v>
      </c>
    </row>
    <row r="1011" spans="1:7" x14ac:dyDescent="0.25">
      <c r="A1011" t="s">
        <v>432</v>
      </c>
      <c r="B1011" t="s">
        <v>31</v>
      </c>
      <c r="C1011" t="s">
        <v>52</v>
      </c>
      <c r="D1011" t="s">
        <v>9</v>
      </c>
      <c r="E1011" t="s">
        <v>229</v>
      </c>
      <c r="F1011" s="8" t="s">
        <v>7590</v>
      </c>
      <c r="G1011" t="s">
        <v>4328</v>
      </c>
    </row>
    <row r="1012" spans="1:7" x14ac:dyDescent="0.25">
      <c r="A1012" t="s">
        <v>3198</v>
      </c>
      <c r="B1012" t="s">
        <v>30</v>
      </c>
      <c r="C1012" t="s">
        <v>73</v>
      </c>
      <c r="D1012" t="s">
        <v>23</v>
      </c>
      <c r="E1012" t="s">
        <v>63</v>
      </c>
      <c r="F1012" s="8" t="s">
        <v>7591</v>
      </c>
      <c r="G1012" t="s">
        <v>6566</v>
      </c>
    </row>
    <row r="1013" spans="1:7" x14ac:dyDescent="0.25">
      <c r="A1013" t="s">
        <v>604</v>
      </c>
      <c r="B1013" t="s">
        <v>32</v>
      </c>
      <c r="C1013" t="s">
        <v>61</v>
      </c>
      <c r="D1013" t="s">
        <v>14</v>
      </c>
      <c r="E1013" t="s">
        <v>179</v>
      </c>
      <c r="F1013" s="8" t="s">
        <v>7592</v>
      </c>
      <c r="G1013" t="s">
        <v>4327</v>
      </c>
    </row>
    <row r="1014" spans="1:7" x14ac:dyDescent="0.25">
      <c r="A1014" t="s">
        <v>3346</v>
      </c>
      <c r="B1014" t="s">
        <v>31</v>
      </c>
      <c r="C1014" t="s">
        <v>73</v>
      </c>
      <c r="D1014" t="s">
        <v>23</v>
      </c>
      <c r="E1014" t="s">
        <v>179</v>
      </c>
      <c r="F1014" s="8" t="s">
        <v>7593</v>
      </c>
      <c r="G1014" t="s">
        <v>4327</v>
      </c>
    </row>
    <row r="1015" spans="1:7" x14ac:dyDescent="0.25">
      <c r="A1015" t="s">
        <v>892</v>
      </c>
      <c r="B1015" t="s">
        <v>43</v>
      </c>
      <c r="C1015" t="s">
        <v>75</v>
      </c>
      <c r="D1015" t="s">
        <v>24</v>
      </c>
      <c r="E1015" t="s">
        <v>179</v>
      </c>
      <c r="F1015" s="8" t="s">
        <v>7594</v>
      </c>
      <c r="G1015" t="s">
        <v>4327</v>
      </c>
    </row>
    <row r="1016" spans="1:7" x14ac:dyDescent="0.25">
      <c r="A1016" t="s">
        <v>336</v>
      </c>
      <c r="B1016" t="s">
        <v>19</v>
      </c>
      <c r="C1016" t="s">
        <v>54</v>
      </c>
      <c r="D1016" t="s">
        <v>10</v>
      </c>
      <c r="E1016" t="s">
        <v>179</v>
      </c>
      <c r="F1016" s="8" t="s">
        <v>7595</v>
      </c>
      <c r="G1016" t="s">
        <v>4327</v>
      </c>
    </row>
    <row r="1017" spans="1:7" x14ac:dyDescent="0.25">
      <c r="A1017" t="s">
        <v>3596</v>
      </c>
      <c r="B1017" t="s">
        <v>21</v>
      </c>
      <c r="C1017" t="s">
        <v>73</v>
      </c>
      <c r="D1017" t="s">
        <v>23</v>
      </c>
      <c r="E1017" t="s">
        <v>179</v>
      </c>
      <c r="F1017" s="8" t="s">
        <v>6603</v>
      </c>
      <c r="G1017" t="s">
        <v>4327</v>
      </c>
    </row>
    <row r="1018" spans="1:7" x14ac:dyDescent="0.25">
      <c r="A1018" t="s">
        <v>3196</v>
      </c>
      <c r="B1018" t="s">
        <v>42</v>
      </c>
      <c r="C1018" t="s">
        <v>188</v>
      </c>
      <c r="D1018" t="s">
        <v>38</v>
      </c>
      <c r="E1018" t="s">
        <v>179</v>
      </c>
      <c r="F1018" s="8" t="s">
        <v>7596</v>
      </c>
      <c r="G1018" t="s">
        <v>4327</v>
      </c>
    </row>
    <row r="1019" spans="1:7" x14ac:dyDescent="0.25">
      <c r="A1019" t="s">
        <v>792</v>
      </c>
      <c r="B1019" t="s">
        <v>43</v>
      </c>
      <c r="C1019" t="s">
        <v>147</v>
      </c>
      <c r="D1019" t="s">
        <v>34</v>
      </c>
      <c r="E1019" t="s">
        <v>179</v>
      </c>
      <c r="F1019" s="8" t="s">
        <v>7597</v>
      </c>
      <c r="G1019" t="s">
        <v>4329</v>
      </c>
    </row>
    <row r="1020" spans="1:7" x14ac:dyDescent="0.25">
      <c r="A1020" t="s">
        <v>197</v>
      </c>
      <c r="B1020" t="s">
        <v>21</v>
      </c>
      <c r="C1020" t="s">
        <v>54</v>
      </c>
      <c r="D1020" t="s">
        <v>10</v>
      </c>
      <c r="E1020" t="s">
        <v>130</v>
      </c>
      <c r="F1020" s="8" t="s">
        <v>7598</v>
      </c>
      <c r="G1020" t="s">
        <v>6567</v>
      </c>
    </row>
    <row r="1021" spans="1:7" x14ac:dyDescent="0.25">
      <c r="A1021" t="s">
        <v>666</v>
      </c>
      <c r="B1021" t="s">
        <v>20</v>
      </c>
      <c r="C1021" t="s">
        <v>61</v>
      </c>
      <c r="D1021" t="s">
        <v>14</v>
      </c>
      <c r="E1021" t="s">
        <v>179</v>
      </c>
      <c r="F1021" s="8" t="s">
        <v>7599</v>
      </c>
      <c r="G1021" t="s">
        <v>4327</v>
      </c>
    </row>
    <row r="1022" spans="1:7" x14ac:dyDescent="0.25">
      <c r="A1022" t="s">
        <v>852</v>
      </c>
      <c r="B1022" t="s">
        <v>7</v>
      </c>
      <c r="C1022" t="s">
        <v>98</v>
      </c>
      <c r="D1022" t="s">
        <v>27</v>
      </c>
      <c r="E1022" t="s">
        <v>179</v>
      </c>
      <c r="F1022" s="8" t="s">
        <v>7600</v>
      </c>
      <c r="G1022" t="s">
        <v>4327</v>
      </c>
    </row>
    <row r="1023" spans="1:7" x14ac:dyDescent="0.25">
      <c r="A1023" t="s">
        <v>3571</v>
      </c>
      <c r="B1023" t="s">
        <v>42</v>
      </c>
      <c r="C1023" t="s">
        <v>188</v>
      </c>
      <c r="D1023" t="s">
        <v>38</v>
      </c>
      <c r="E1023" t="s">
        <v>179</v>
      </c>
      <c r="F1023" s="8" t="s">
        <v>7601</v>
      </c>
      <c r="G1023" t="s">
        <v>4327</v>
      </c>
    </row>
    <row r="1024" spans="1:7" x14ac:dyDescent="0.25">
      <c r="A1024" t="s">
        <v>3882</v>
      </c>
      <c r="B1024" t="s">
        <v>31</v>
      </c>
      <c r="C1024" t="s">
        <v>73</v>
      </c>
      <c r="D1024" t="s">
        <v>23</v>
      </c>
      <c r="E1024" t="s">
        <v>229</v>
      </c>
      <c r="F1024" s="8" t="s">
        <v>7602</v>
      </c>
      <c r="G1024" t="s">
        <v>4330</v>
      </c>
    </row>
    <row r="1025" spans="1:7" x14ac:dyDescent="0.25">
      <c r="A1025" t="s">
        <v>370</v>
      </c>
      <c r="B1025" t="s">
        <v>31</v>
      </c>
      <c r="C1025" t="s">
        <v>49</v>
      </c>
      <c r="D1025" t="s">
        <v>8</v>
      </c>
      <c r="E1025" t="s">
        <v>130</v>
      </c>
      <c r="F1025" s="8" t="s">
        <v>7062</v>
      </c>
      <c r="G1025" t="s">
        <v>6566</v>
      </c>
    </row>
    <row r="1026" spans="1:7" x14ac:dyDescent="0.25">
      <c r="A1026" t="s">
        <v>653</v>
      </c>
      <c r="B1026" t="s">
        <v>31</v>
      </c>
      <c r="C1026" t="s">
        <v>61</v>
      </c>
      <c r="D1026" t="s">
        <v>14</v>
      </c>
      <c r="E1026" t="s">
        <v>229</v>
      </c>
      <c r="F1026" s="8" t="s">
        <v>7603</v>
      </c>
      <c r="G1026" t="s">
        <v>4330</v>
      </c>
    </row>
    <row r="1027" spans="1:7" x14ac:dyDescent="0.25">
      <c r="A1027" t="s">
        <v>844</v>
      </c>
      <c r="B1027" t="s">
        <v>43</v>
      </c>
      <c r="C1027" t="s">
        <v>225</v>
      </c>
      <c r="D1027" t="s">
        <v>39</v>
      </c>
      <c r="E1027" t="s">
        <v>226</v>
      </c>
      <c r="F1027" s="8" t="s">
        <v>7604</v>
      </c>
      <c r="G1027" t="s">
        <v>4328</v>
      </c>
    </row>
    <row r="1028" spans="1:7" x14ac:dyDescent="0.25">
      <c r="A1028" t="s">
        <v>3600</v>
      </c>
      <c r="B1028" t="s">
        <v>30</v>
      </c>
      <c r="C1028" t="s">
        <v>73</v>
      </c>
      <c r="D1028" t="s">
        <v>23</v>
      </c>
      <c r="E1028" t="s">
        <v>107</v>
      </c>
      <c r="F1028" s="8" t="s">
        <v>7605</v>
      </c>
      <c r="G1028" t="s">
        <v>4330</v>
      </c>
    </row>
    <row r="1029" spans="1:7" x14ac:dyDescent="0.25">
      <c r="A1029" t="s">
        <v>148</v>
      </c>
      <c r="B1029" t="s">
        <v>26</v>
      </c>
      <c r="C1029" t="s">
        <v>49</v>
      </c>
      <c r="D1029" t="s">
        <v>8</v>
      </c>
      <c r="E1029" t="s">
        <v>130</v>
      </c>
      <c r="F1029" s="8" t="s">
        <v>7606</v>
      </c>
      <c r="G1029" t="s">
        <v>4330</v>
      </c>
    </row>
    <row r="1030" spans="1:7" x14ac:dyDescent="0.25">
      <c r="A1030" t="s">
        <v>608</v>
      </c>
      <c r="B1030" t="s">
        <v>30</v>
      </c>
      <c r="C1030" t="s">
        <v>65</v>
      </c>
      <c r="D1030" t="s">
        <v>17</v>
      </c>
      <c r="E1030" t="s">
        <v>107</v>
      </c>
      <c r="F1030" s="8" t="s">
        <v>7607</v>
      </c>
      <c r="G1030" t="s">
        <v>4328</v>
      </c>
    </row>
    <row r="1031" spans="1:7" x14ac:dyDescent="0.25">
      <c r="A1031" t="s">
        <v>185</v>
      </c>
      <c r="B1031" t="s">
        <v>31</v>
      </c>
      <c r="C1031" t="s">
        <v>49</v>
      </c>
      <c r="D1031" t="s">
        <v>8</v>
      </c>
      <c r="E1031" t="s">
        <v>130</v>
      </c>
      <c r="F1031" s="8" t="s">
        <v>7608</v>
      </c>
      <c r="G1031" t="s">
        <v>6566</v>
      </c>
    </row>
    <row r="1032" spans="1:7" x14ac:dyDescent="0.25">
      <c r="A1032" t="s">
        <v>145</v>
      </c>
      <c r="B1032" t="s">
        <v>26</v>
      </c>
      <c r="C1032" t="s">
        <v>52</v>
      </c>
      <c r="D1032" t="s">
        <v>9</v>
      </c>
      <c r="E1032" t="s">
        <v>130</v>
      </c>
      <c r="F1032" s="8" t="s">
        <v>7609</v>
      </c>
      <c r="G1032" t="s">
        <v>6565</v>
      </c>
    </row>
    <row r="1033" spans="1:7" x14ac:dyDescent="0.25">
      <c r="A1033" t="s">
        <v>4271</v>
      </c>
      <c r="B1033" t="s">
        <v>19</v>
      </c>
      <c r="C1033" t="s">
        <v>58</v>
      </c>
      <c r="D1033" t="s">
        <v>13</v>
      </c>
      <c r="E1033" t="s">
        <v>107</v>
      </c>
      <c r="F1033" s="8" t="s">
        <v>7610</v>
      </c>
      <c r="G1033" t="s">
        <v>4327</v>
      </c>
    </row>
    <row r="1034" spans="1:7" x14ac:dyDescent="0.25">
      <c r="A1034" t="s">
        <v>544</v>
      </c>
      <c r="B1034" t="s">
        <v>42</v>
      </c>
      <c r="C1034" t="s">
        <v>65</v>
      </c>
      <c r="D1034" t="s">
        <v>17</v>
      </c>
      <c r="E1034" t="s">
        <v>107</v>
      </c>
      <c r="F1034" s="8" t="s">
        <v>7611</v>
      </c>
      <c r="G1034" t="s">
        <v>6568</v>
      </c>
    </row>
    <row r="1035" spans="1:7" x14ac:dyDescent="0.25">
      <c r="A1035" t="s">
        <v>670</v>
      </c>
      <c r="B1035" t="s">
        <v>11</v>
      </c>
      <c r="C1035" t="s">
        <v>54</v>
      </c>
      <c r="D1035" t="s">
        <v>10</v>
      </c>
      <c r="E1035" t="s">
        <v>229</v>
      </c>
      <c r="F1035" s="8" t="s">
        <v>7612</v>
      </c>
      <c r="G1035" t="s">
        <v>4331</v>
      </c>
    </row>
    <row r="1036" spans="1:7" x14ac:dyDescent="0.25">
      <c r="A1036" t="s">
        <v>190</v>
      </c>
      <c r="B1036" t="s">
        <v>21</v>
      </c>
      <c r="C1036" t="s">
        <v>98</v>
      </c>
      <c r="D1036" t="s">
        <v>27</v>
      </c>
      <c r="E1036" t="s">
        <v>130</v>
      </c>
      <c r="F1036" s="8" t="s">
        <v>7613</v>
      </c>
      <c r="G1036" t="s">
        <v>6565</v>
      </c>
    </row>
    <row r="1037" spans="1:7" x14ac:dyDescent="0.25">
      <c r="A1037" t="s">
        <v>671</v>
      </c>
      <c r="B1037" t="s">
        <v>26</v>
      </c>
      <c r="C1037" t="s">
        <v>72</v>
      </c>
      <c r="D1037" t="s">
        <v>22</v>
      </c>
      <c r="E1037" t="s">
        <v>130</v>
      </c>
      <c r="F1037" s="8" t="s">
        <v>7614</v>
      </c>
      <c r="G1037" t="s">
        <v>4330</v>
      </c>
    </row>
    <row r="1038" spans="1:7" x14ac:dyDescent="0.25">
      <c r="A1038" t="s">
        <v>261</v>
      </c>
      <c r="B1038" t="s">
        <v>31</v>
      </c>
      <c r="C1038" t="s">
        <v>72</v>
      </c>
      <c r="D1038" t="s">
        <v>22</v>
      </c>
      <c r="E1038" t="s">
        <v>130</v>
      </c>
      <c r="F1038" s="8" t="s">
        <v>7615</v>
      </c>
      <c r="G1038" t="s">
        <v>6565</v>
      </c>
    </row>
    <row r="1039" spans="1:7" x14ac:dyDescent="0.25">
      <c r="A1039" t="s">
        <v>536</v>
      </c>
      <c r="B1039" t="s">
        <v>19</v>
      </c>
      <c r="C1039" t="s">
        <v>98</v>
      </c>
      <c r="D1039" t="s">
        <v>27</v>
      </c>
      <c r="E1039" t="s">
        <v>229</v>
      </c>
      <c r="F1039" s="8" t="s">
        <v>7616</v>
      </c>
      <c r="G1039" t="s">
        <v>4328</v>
      </c>
    </row>
    <row r="1040" spans="1:7" x14ac:dyDescent="0.25">
      <c r="A1040" t="s">
        <v>4272</v>
      </c>
      <c r="B1040" t="s">
        <v>21</v>
      </c>
      <c r="C1040" t="s">
        <v>72</v>
      </c>
      <c r="D1040" t="s">
        <v>22</v>
      </c>
      <c r="E1040" t="s">
        <v>50</v>
      </c>
      <c r="F1040" s="8" t="s">
        <v>7617</v>
      </c>
      <c r="G1040" t="s">
        <v>6568</v>
      </c>
    </row>
    <row r="1041" spans="1:7" x14ac:dyDescent="0.25">
      <c r="A1041" t="s">
        <v>4273</v>
      </c>
      <c r="B1041" t="s">
        <v>29</v>
      </c>
      <c r="C1041" t="s">
        <v>147</v>
      </c>
      <c r="D1041" t="s">
        <v>34</v>
      </c>
      <c r="E1041" t="s">
        <v>179</v>
      </c>
      <c r="F1041" s="8" t="s">
        <v>7618</v>
      </c>
      <c r="G1041" t="s">
        <v>4329</v>
      </c>
    </row>
    <row r="1042" spans="1:7" x14ac:dyDescent="0.25">
      <c r="A1042" t="s">
        <v>3765</v>
      </c>
      <c r="B1042" t="s">
        <v>42</v>
      </c>
      <c r="C1042" t="s">
        <v>188</v>
      </c>
      <c r="D1042" t="s">
        <v>38</v>
      </c>
      <c r="E1042" t="s">
        <v>107</v>
      </c>
      <c r="F1042" s="8" t="s">
        <v>7619</v>
      </c>
      <c r="G1042" t="s">
        <v>6568</v>
      </c>
    </row>
    <row r="1043" spans="1:7" x14ac:dyDescent="0.25">
      <c r="A1043" t="s">
        <v>76</v>
      </c>
      <c r="B1043" t="s">
        <v>31</v>
      </c>
      <c r="C1043" t="s">
        <v>49</v>
      </c>
      <c r="D1043" t="s">
        <v>8</v>
      </c>
      <c r="E1043" t="s">
        <v>50</v>
      </c>
      <c r="F1043" s="8" t="s">
        <v>7620</v>
      </c>
      <c r="G1043" t="s">
        <v>6567</v>
      </c>
    </row>
    <row r="1044" spans="1:7" x14ac:dyDescent="0.25">
      <c r="A1044" t="s">
        <v>3438</v>
      </c>
      <c r="B1044" t="s">
        <v>33</v>
      </c>
      <c r="C1044" t="s">
        <v>73</v>
      </c>
      <c r="D1044" t="s">
        <v>23</v>
      </c>
      <c r="E1044" t="s">
        <v>179</v>
      </c>
      <c r="F1044" s="8" t="s">
        <v>7621</v>
      </c>
      <c r="G1044" t="s">
        <v>4329</v>
      </c>
    </row>
    <row r="1045" spans="1:7" x14ac:dyDescent="0.25">
      <c r="A1045" t="s">
        <v>243</v>
      </c>
      <c r="B1045" t="s">
        <v>31</v>
      </c>
      <c r="C1045" t="s">
        <v>54</v>
      </c>
      <c r="D1045" t="s">
        <v>10</v>
      </c>
      <c r="E1045" t="s">
        <v>130</v>
      </c>
      <c r="F1045" s="8" t="s">
        <v>7622</v>
      </c>
      <c r="G1045" t="s">
        <v>6566</v>
      </c>
    </row>
    <row r="1046" spans="1:7" x14ac:dyDescent="0.25">
      <c r="A1046" t="s">
        <v>659</v>
      </c>
      <c r="B1046" t="s">
        <v>42</v>
      </c>
      <c r="C1046" t="s">
        <v>75</v>
      </c>
      <c r="D1046" t="s">
        <v>24</v>
      </c>
      <c r="E1046" t="s">
        <v>179</v>
      </c>
      <c r="F1046" s="8" t="s">
        <v>7623</v>
      </c>
      <c r="G1046" t="s">
        <v>4327</v>
      </c>
    </row>
    <row r="1047" spans="1:7" x14ac:dyDescent="0.25">
      <c r="A1047" t="s">
        <v>566</v>
      </c>
      <c r="B1047" t="s">
        <v>19</v>
      </c>
      <c r="C1047" t="s">
        <v>98</v>
      </c>
      <c r="D1047" t="s">
        <v>27</v>
      </c>
      <c r="E1047" t="s">
        <v>229</v>
      </c>
      <c r="F1047" s="8" t="s">
        <v>7624</v>
      </c>
      <c r="G1047" t="s">
        <v>4328</v>
      </c>
    </row>
    <row r="1048" spans="1:7" x14ac:dyDescent="0.25">
      <c r="A1048" t="s">
        <v>915</v>
      </c>
      <c r="B1048" t="s">
        <v>31</v>
      </c>
      <c r="C1048" t="s">
        <v>98</v>
      </c>
      <c r="D1048" t="s">
        <v>27</v>
      </c>
      <c r="E1048" t="s">
        <v>179</v>
      </c>
      <c r="F1048" s="8" t="s">
        <v>7625</v>
      </c>
      <c r="G1048" t="s">
        <v>4327</v>
      </c>
    </row>
    <row r="1049" spans="1:7" x14ac:dyDescent="0.25">
      <c r="A1049" t="s">
        <v>401</v>
      </c>
      <c r="B1049" t="s">
        <v>32</v>
      </c>
      <c r="C1049" t="s">
        <v>61</v>
      </c>
      <c r="D1049" t="s">
        <v>14</v>
      </c>
      <c r="E1049" t="s">
        <v>130</v>
      </c>
      <c r="F1049" s="8" t="s">
        <v>7626</v>
      </c>
      <c r="G1049" t="s">
        <v>6565</v>
      </c>
    </row>
    <row r="1050" spans="1:7" x14ac:dyDescent="0.25">
      <c r="A1050" t="s">
        <v>540</v>
      </c>
      <c r="B1050" t="s">
        <v>31</v>
      </c>
      <c r="C1050" t="s">
        <v>98</v>
      </c>
      <c r="D1050" t="s">
        <v>27</v>
      </c>
      <c r="E1050" t="s">
        <v>130</v>
      </c>
      <c r="F1050" s="8" t="s">
        <v>7627</v>
      </c>
      <c r="G1050" t="s">
        <v>6566</v>
      </c>
    </row>
    <row r="1051" spans="1:7" x14ac:dyDescent="0.25">
      <c r="A1051" t="s">
        <v>3238</v>
      </c>
      <c r="B1051" t="s">
        <v>36</v>
      </c>
      <c r="C1051" t="s">
        <v>188</v>
      </c>
      <c r="D1051" t="s">
        <v>38</v>
      </c>
      <c r="E1051" t="s">
        <v>179</v>
      </c>
      <c r="F1051" s="8" t="s">
        <v>7628</v>
      </c>
      <c r="G1051" t="s">
        <v>4253</v>
      </c>
    </row>
    <row r="1052" spans="1:7" x14ac:dyDescent="0.25">
      <c r="A1052" t="s">
        <v>131</v>
      </c>
      <c r="B1052" t="s">
        <v>31</v>
      </c>
      <c r="C1052" t="s">
        <v>72</v>
      </c>
      <c r="D1052" t="s">
        <v>22</v>
      </c>
      <c r="E1052" t="s">
        <v>130</v>
      </c>
      <c r="F1052" s="8" t="s">
        <v>7629</v>
      </c>
      <c r="G1052" t="s">
        <v>6566</v>
      </c>
    </row>
    <row r="1053" spans="1:7" x14ac:dyDescent="0.25">
      <c r="A1053" t="s">
        <v>3389</v>
      </c>
      <c r="B1053" t="s">
        <v>42</v>
      </c>
      <c r="C1053" t="s">
        <v>188</v>
      </c>
      <c r="D1053" t="s">
        <v>38</v>
      </c>
      <c r="E1053" t="s">
        <v>179</v>
      </c>
      <c r="F1053" s="8" t="s">
        <v>7630</v>
      </c>
      <c r="G1053" t="s">
        <v>4329</v>
      </c>
    </row>
    <row r="1054" spans="1:7" x14ac:dyDescent="0.25">
      <c r="A1054" t="s">
        <v>685</v>
      </c>
      <c r="B1054" t="s">
        <v>42</v>
      </c>
      <c r="C1054" t="s">
        <v>75</v>
      </c>
      <c r="D1054" t="s">
        <v>24</v>
      </c>
      <c r="E1054" t="s">
        <v>179</v>
      </c>
      <c r="F1054" s="8" t="s">
        <v>7631</v>
      </c>
      <c r="G1054" t="s">
        <v>4327</v>
      </c>
    </row>
    <row r="1055" spans="1:7" x14ac:dyDescent="0.25">
      <c r="A1055" t="s">
        <v>500</v>
      </c>
      <c r="B1055" t="s">
        <v>32</v>
      </c>
      <c r="C1055" t="s">
        <v>61</v>
      </c>
      <c r="D1055" t="s">
        <v>14</v>
      </c>
      <c r="E1055" t="s">
        <v>130</v>
      </c>
      <c r="F1055" s="8" t="s">
        <v>7632</v>
      </c>
      <c r="G1055" t="s">
        <v>6566</v>
      </c>
    </row>
    <row r="1056" spans="1:7" x14ac:dyDescent="0.25">
      <c r="A1056" t="s">
        <v>673</v>
      </c>
      <c r="B1056" t="s">
        <v>21</v>
      </c>
      <c r="C1056" t="s">
        <v>52</v>
      </c>
      <c r="D1056" t="s">
        <v>9</v>
      </c>
      <c r="E1056" t="s">
        <v>130</v>
      </c>
      <c r="F1056" s="8" t="s">
        <v>7633</v>
      </c>
      <c r="G1056" t="s">
        <v>6567</v>
      </c>
    </row>
    <row r="1057" spans="1:7" x14ac:dyDescent="0.25">
      <c r="A1057" t="s">
        <v>190</v>
      </c>
      <c r="B1057" t="s">
        <v>31</v>
      </c>
      <c r="C1057" t="s">
        <v>98</v>
      </c>
      <c r="D1057" t="s">
        <v>27</v>
      </c>
      <c r="E1057" t="s">
        <v>130</v>
      </c>
      <c r="F1057" s="8" t="s">
        <v>7634</v>
      </c>
      <c r="G1057" t="s">
        <v>6566</v>
      </c>
    </row>
    <row r="1058" spans="1:7" x14ac:dyDescent="0.25">
      <c r="A1058" t="s">
        <v>740</v>
      </c>
      <c r="B1058" t="s">
        <v>31</v>
      </c>
      <c r="C1058" t="s">
        <v>49</v>
      </c>
      <c r="D1058" t="s">
        <v>8</v>
      </c>
      <c r="E1058" t="s">
        <v>130</v>
      </c>
      <c r="F1058" s="8" t="s">
        <v>7635</v>
      </c>
      <c r="G1058" t="s">
        <v>6566</v>
      </c>
    </row>
    <row r="1059" spans="1:7" x14ac:dyDescent="0.25">
      <c r="A1059" t="s">
        <v>105</v>
      </c>
      <c r="B1059" t="s">
        <v>21</v>
      </c>
      <c r="C1059" t="s">
        <v>98</v>
      </c>
      <c r="D1059" t="s">
        <v>27</v>
      </c>
      <c r="E1059" t="s">
        <v>130</v>
      </c>
      <c r="F1059" s="8" t="s">
        <v>7636</v>
      </c>
      <c r="G1059" t="s">
        <v>6566</v>
      </c>
    </row>
    <row r="1060" spans="1:7" x14ac:dyDescent="0.25">
      <c r="A1060" t="s">
        <v>138</v>
      </c>
      <c r="B1060" t="s">
        <v>26</v>
      </c>
      <c r="C1060" t="s">
        <v>54</v>
      </c>
      <c r="D1060" t="s">
        <v>10</v>
      </c>
      <c r="E1060" t="s">
        <v>130</v>
      </c>
      <c r="F1060" s="8" t="s">
        <v>7637</v>
      </c>
      <c r="G1060" t="s">
        <v>4330</v>
      </c>
    </row>
    <row r="1061" spans="1:7" x14ac:dyDescent="0.25">
      <c r="A1061" t="s">
        <v>187</v>
      </c>
      <c r="B1061" t="s">
        <v>19</v>
      </c>
      <c r="C1061" t="s">
        <v>61</v>
      </c>
      <c r="D1061" t="s">
        <v>14</v>
      </c>
      <c r="E1061" t="s">
        <v>130</v>
      </c>
      <c r="F1061" s="8" t="s">
        <v>7638</v>
      </c>
      <c r="G1061" t="s">
        <v>6566</v>
      </c>
    </row>
    <row r="1062" spans="1:7" x14ac:dyDescent="0.25">
      <c r="A1062" t="s">
        <v>353</v>
      </c>
      <c r="B1062" t="s">
        <v>31</v>
      </c>
      <c r="C1062" t="s">
        <v>49</v>
      </c>
      <c r="D1062" t="s">
        <v>8</v>
      </c>
      <c r="E1062" t="s">
        <v>130</v>
      </c>
      <c r="F1062" s="8" t="s">
        <v>7639</v>
      </c>
      <c r="G1062" t="s">
        <v>6566</v>
      </c>
    </row>
    <row r="1063" spans="1:7" x14ac:dyDescent="0.25">
      <c r="A1063" t="s">
        <v>291</v>
      </c>
      <c r="B1063" t="s">
        <v>31</v>
      </c>
      <c r="C1063" t="s">
        <v>61</v>
      </c>
      <c r="D1063" t="s">
        <v>14</v>
      </c>
      <c r="E1063" t="s">
        <v>130</v>
      </c>
      <c r="F1063" s="8" t="s">
        <v>7640</v>
      </c>
      <c r="G1063" t="s">
        <v>6566</v>
      </c>
    </row>
    <row r="1064" spans="1:7" x14ac:dyDescent="0.25">
      <c r="A1064" t="s">
        <v>426</v>
      </c>
      <c r="B1064" t="s">
        <v>32</v>
      </c>
      <c r="C1064" t="s">
        <v>61</v>
      </c>
      <c r="D1064" t="s">
        <v>14</v>
      </c>
      <c r="E1064" t="s">
        <v>130</v>
      </c>
      <c r="F1064" s="8" t="s">
        <v>7641</v>
      </c>
      <c r="G1064" t="s">
        <v>6565</v>
      </c>
    </row>
    <row r="1065" spans="1:7" x14ac:dyDescent="0.25">
      <c r="A1065" t="s">
        <v>400</v>
      </c>
      <c r="B1065" t="s">
        <v>31</v>
      </c>
      <c r="C1065" t="s">
        <v>49</v>
      </c>
      <c r="D1065" t="s">
        <v>8</v>
      </c>
      <c r="E1065" t="s">
        <v>130</v>
      </c>
      <c r="F1065" s="8" t="s">
        <v>7642</v>
      </c>
      <c r="G1065" t="s">
        <v>6567</v>
      </c>
    </row>
    <row r="1066" spans="1:7" x14ac:dyDescent="0.25">
      <c r="A1066" t="s">
        <v>622</v>
      </c>
      <c r="B1066" t="s">
        <v>42</v>
      </c>
      <c r="C1066" t="s">
        <v>75</v>
      </c>
      <c r="D1066" t="s">
        <v>24</v>
      </c>
      <c r="E1066" t="s">
        <v>179</v>
      </c>
      <c r="F1066" s="8" t="s">
        <v>7643</v>
      </c>
      <c r="G1066" t="s">
        <v>4327</v>
      </c>
    </row>
    <row r="1067" spans="1:7" x14ac:dyDescent="0.25">
      <c r="A1067" t="s">
        <v>172</v>
      </c>
      <c r="B1067" t="s">
        <v>31</v>
      </c>
      <c r="C1067" t="s">
        <v>61</v>
      </c>
      <c r="D1067" t="s">
        <v>14</v>
      </c>
      <c r="E1067" t="s">
        <v>130</v>
      </c>
      <c r="F1067" s="8" t="s">
        <v>7644</v>
      </c>
      <c r="G1067" t="s">
        <v>6565</v>
      </c>
    </row>
    <row r="1068" spans="1:7" x14ac:dyDescent="0.25">
      <c r="A1068" t="s">
        <v>880</v>
      </c>
      <c r="B1068" t="s">
        <v>32</v>
      </c>
      <c r="C1068" t="s">
        <v>61</v>
      </c>
      <c r="D1068" t="s">
        <v>14</v>
      </c>
      <c r="E1068" t="s">
        <v>107</v>
      </c>
      <c r="F1068" s="8" t="s">
        <v>7645</v>
      </c>
      <c r="G1068" t="s">
        <v>6568</v>
      </c>
    </row>
    <row r="1069" spans="1:7" x14ac:dyDescent="0.25">
      <c r="A1069" t="s">
        <v>3767</v>
      </c>
      <c r="B1069" t="s">
        <v>42</v>
      </c>
      <c r="C1069" t="s">
        <v>188</v>
      </c>
      <c r="D1069" t="s">
        <v>38</v>
      </c>
      <c r="E1069" t="s">
        <v>179</v>
      </c>
      <c r="F1069" s="8" t="s">
        <v>7646</v>
      </c>
      <c r="G1069" t="s">
        <v>4327</v>
      </c>
    </row>
    <row r="1070" spans="1:7" x14ac:dyDescent="0.25">
      <c r="A1070" t="s">
        <v>3335</v>
      </c>
      <c r="B1070" t="s">
        <v>30</v>
      </c>
      <c r="C1070" t="s">
        <v>188</v>
      </c>
      <c r="D1070" t="s">
        <v>38</v>
      </c>
      <c r="E1070" t="s">
        <v>179</v>
      </c>
      <c r="F1070" s="8" t="s">
        <v>7647</v>
      </c>
      <c r="G1070" t="s">
        <v>4329</v>
      </c>
    </row>
    <row r="1071" spans="1:7" x14ac:dyDescent="0.25">
      <c r="A1071" t="s">
        <v>376</v>
      </c>
      <c r="B1071" t="s">
        <v>21</v>
      </c>
      <c r="C1071" t="s">
        <v>54</v>
      </c>
      <c r="D1071" t="s">
        <v>10</v>
      </c>
      <c r="E1071" t="s">
        <v>229</v>
      </c>
      <c r="F1071" s="8" t="s">
        <v>7648</v>
      </c>
      <c r="G1071" t="s">
        <v>4330</v>
      </c>
    </row>
    <row r="1072" spans="1:7" x14ac:dyDescent="0.25">
      <c r="A1072" t="s">
        <v>823</v>
      </c>
      <c r="B1072" t="s">
        <v>43</v>
      </c>
      <c r="C1072" t="s">
        <v>225</v>
      </c>
      <c r="D1072" t="s">
        <v>39</v>
      </c>
      <c r="E1072" t="s">
        <v>226</v>
      </c>
      <c r="F1072" s="8" t="s">
        <v>7649</v>
      </c>
      <c r="G1072" t="s">
        <v>4328</v>
      </c>
    </row>
    <row r="1073" spans="1:7" x14ac:dyDescent="0.25">
      <c r="A1073" t="s">
        <v>3515</v>
      </c>
      <c r="B1073" t="s">
        <v>42</v>
      </c>
      <c r="C1073" t="s">
        <v>73</v>
      </c>
      <c r="D1073" t="s">
        <v>23</v>
      </c>
      <c r="E1073" t="s">
        <v>179</v>
      </c>
      <c r="F1073" s="8" t="s">
        <v>7650</v>
      </c>
      <c r="G1073" t="s">
        <v>4327</v>
      </c>
    </row>
    <row r="1074" spans="1:7" x14ac:dyDescent="0.25">
      <c r="A1074" t="s">
        <v>234</v>
      </c>
      <c r="B1074" t="s">
        <v>31</v>
      </c>
      <c r="C1074" t="s">
        <v>54</v>
      </c>
      <c r="D1074" t="s">
        <v>10</v>
      </c>
      <c r="E1074" t="s">
        <v>130</v>
      </c>
      <c r="F1074" s="8" t="s">
        <v>7651</v>
      </c>
      <c r="G1074" t="s">
        <v>6566</v>
      </c>
    </row>
    <row r="1075" spans="1:7" x14ac:dyDescent="0.25">
      <c r="A1075" t="s">
        <v>3721</v>
      </c>
      <c r="B1075" t="s">
        <v>30</v>
      </c>
      <c r="C1075" t="s">
        <v>188</v>
      </c>
      <c r="D1075" t="s">
        <v>38</v>
      </c>
      <c r="E1075" t="s">
        <v>229</v>
      </c>
      <c r="F1075" s="8" t="s">
        <v>7652</v>
      </c>
      <c r="G1075" t="s">
        <v>4327</v>
      </c>
    </row>
    <row r="1076" spans="1:7" x14ac:dyDescent="0.25">
      <c r="A1076" t="s">
        <v>492</v>
      </c>
      <c r="B1076" t="s">
        <v>36</v>
      </c>
      <c r="C1076" t="s">
        <v>75</v>
      </c>
      <c r="D1076" t="s">
        <v>24</v>
      </c>
      <c r="E1076" t="s">
        <v>179</v>
      </c>
      <c r="F1076" s="8" t="s">
        <v>7653</v>
      </c>
      <c r="G1076" t="s">
        <v>4331</v>
      </c>
    </row>
    <row r="1077" spans="1:7" x14ac:dyDescent="0.25">
      <c r="A1077" t="s">
        <v>213</v>
      </c>
      <c r="B1077" t="s">
        <v>21</v>
      </c>
      <c r="C1077" t="s">
        <v>49</v>
      </c>
      <c r="D1077" t="s">
        <v>8</v>
      </c>
      <c r="E1077" t="s">
        <v>50</v>
      </c>
      <c r="F1077" s="8" t="s">
        <v>7654</v>
      </c>
      <c r="G1077" t="s">
        <v>4330</v>
      </c>
    </row>
    <row r="1078" spans="1:7" x14ac:dyDescent="0.25">
      <c r="A1078" t="s">
        <v>4206</v>
      </c>
      <c r="B1078" t="s">
        <v>42</v>
      </c>
      <c r="C1078" t="s">
        <v>73</v>
      </c>
      <c r="D1078" t="s">
        <v>23</v>
      </c>
      <c r="E1078" t="s">
        <v>107</v>
      </c>
      <c r="F1078" s="8" t="s">
        <v>7655</v>
      </c>
      <c r="G1078" t="s">
        <v>4330</v>
      </c>
    </row>
    <row r="1079" spans="1:7" x14ac:dyDescent="0.25">
      <c r="A1079" t="s">
        <v>230</v>
      </c>
      <c r="B1079" t="s">
        <v>19</v>
      </c>
      <c r="C1079" t="s">
        <v>54</v>
      </c>
      <c r="D1079" t="s">
        <v>10</v>
      </c>
      <c r="E1079" t="s">
        <v>63</v>
      </c>
      <c r="F1079" s="8" t="s">
        <v>7656</v>
      </c>
      <c r="G1079" t="s">
        <v>6566</v>
      </c>
    </row>
    <row r="1080" spans="1:7" x14ac:dyDescent="0.25">
      <c r="A1080" t="s">
        <v>694</v>
      </c>
      <c r="B1080" t="s">
        <v>42</v>
      </c>
      <c r="C1080" t="s">
        <v>75</v>
      </c>
      <c r="D1080" t="s">
        <v>24</v>
      </c>
      <c r="E1080" t="s">
        <v>179</v>
      </c>
      <c r="F1080" s="8" t="s">
        <v>7657</v>
      </c>
      <c r="G1080" t="s">
        <v>4327</v>
      </c>
    </row>
    <row r="1081" spans="1:7" x14ac:dyDescent="0.25">
      <c r="A1081" t="s">
        <v>336</v>
      </c>
      <c r="B1081" t="s">
        <v>31</v>
      </c>
      <c r="C1081" t="s">
        <v>54</v>
      </c>
      <c r="D1081" t="s">
        <v>10</v>
      </c>
      <c r="E1081" t="s">
        <v>229</v>
      </c>
      <c r="F1081" s="8" t="s">
        <v>7658</v>
      </c>
      <c r="G1081" t="s">
        <v>4330</v>
      </c>
    </row>
    <row r="1082" spans="1:7" x14ac:dyDescent="0.25">
      <c r="A1082" t="s">
        <v>319</v>
      </c>
      <c r="B1082" t="s">
        <v>21</v>
      </c>
      <c r="C1082" t="s">
        <v>52</v>
      </c>
      <c r="D1082" t="s">
        <v>9</v>
      </c>
      <c r="E1082" t="s">
        <v>130</v>
      </c>
      <c r="F1082" s="8" t="s">
        <v>7659</v>
      </c>
      <c r="G1082" t="s">
        <v>6566</v>
      </c>
    </row>
    <row r="1083" spans="1:7" x14ac:dyDescent="0.25">
      <c r="A1083" t="s">
        <v>198</v>
      </c>
      <c r="B1083" t="s">
        <v>31</v>
      </c>
      <c r="C1083" t="s">
        <v>72</v>
      </c>
      <c r="D1083" t="s">
        <v>22</v>
      </c>
      <c r="E1083" t="s">
        <v>130</v>
      </c>
      <c r="F1083" s="8" t="s">
        <v>7660</v>
      </c>
      <c r="G1083" t="s">
        <v>6566</v>
      </c>
    </row>
    <row r="1084" spans="1:7" x14ac:dyDescent="0.25">
      <c r="A1084" t="s">
        <v>664</v>
      </c>
      <c r="B1084" t="s">
        <v>32</v>
      </c>
      <c r="C1084" t="s">
        <v>61</v>
      </c>
      <c r="D1084" t="s">
        <v>14</v>
      </c>
      <c r="E1084" t="s">
        <v>107</v>
      </c>
      <c r="F1084" s="8" t="s">
        <v>7661</v>
      </c>
      <c r="G1084" t="s">
        <v>6568</v>
      </c>
    </row>
    <row r="1085" spans="1:7" x14ac:dyDescent="0.25">
      <c r="A1085" t="s">
        <v>583</v>
      </c>
      <c r="B1085" t="s">
        <v>30</v>
      </c>
      <c r="C1085" t="s">
        <v>152</v>
      </c>
      <c r="D1085" t="s">
        <v>35</v>
      </c>
      <c r="E1085" t="s">
        <v>229</v>
      </c>
      <c r="F1085" s="8" t="s">
        <v>7662</v>
      </c>
      <c r="G1085" t="s">
        <v>4330</v>
      </c>
    </row>
    <row r="1086" spans="1:7" x14ac:dyDescent="0.25">
      <c r="A1086" t="s">
        <v>844</v>
      </c>
      <c r="B1086" t="s">
        <v>43</v>
      </c>
      <c r="C1086" t="s">
        <v>225</v>
      </c>
      <c r="D1086" t="s">
        <v>39</v>
      </c>
      <c r="E1086" t="s">
        <v>226</v>
      </c>
      <c r="F1086" s="8" t="s">
        <v>7663</v>
      </c>
      <c r="G1086" t="s">
        <v>4330</v>
      </c>
    </row>
    <row r="1087" spans="1:7" x14ac:dyDescent="0.25">
      <c r="A1087" t="s">
        <v>614</v>
      </c>
      <c r="B1087" t="s">
        <v>26</v>
      </c>
      <c r="C1087" t="s">
        <v>61</v>
      </c>
      <c r="D1087" t="s">
        <v>14</v>
      </c>
      <c r="E1087" t="s">
        <v>229</v>
      </c>
      <c r="F1087" s="8" t="s">
        <v>7664</v>
      </c>
      <c r="G1087" t="s">
        <v>4327</v>
      </c>
    </row>
    <row r="1088" spans="1:7" x14ac:dyDescent="0.25">
      <c r="A1088" t="s">
        <v>620</v>
      </c>
      <c r="B1088" t="s">
        <v>19</v>
      </c>
      <c r="C1088" t="s">
        <v>52</v>
      </c>
      <c r="D1088" t="s">
        <v>9</v>
      </c>
      <c r="E1088" t="s">
        <v>229</v>
      </c>
      <c r="F1088" s="8" t="s">
        <v>7665</v>
      </c>
      <c r="G1088" t="s">
        <v>4327</v>
      </c>
    </row>
    <row r="1089" spans="1:7" x14ac:dyDescent="0.25">
      <c r="A1089" t="s">
        <v>143</v>
      </c>
      <c r="B1089" t="s">
        <v>21</v>
      </c>
      <c r="C1089" t="s">
        <v>72</v>
      </c>
      <c r="D1089" t="s">
        <v>22</v>
      </c>
      <c r="E1089" t="s">
        <v>229</v>
      </c>
      <c r="F1089" s="8" t="s">
        <v>7666</v>
      </c>
      <c r="G1089" t="s">
        <v>4327</v>
      </c>
    </row>
    <row r="1090" spans="1:7" x14ac:dyDescent="0.25">
      <c r="A1090" t="s">
        <v>697</v>
      </c>
      <c r="B1090" t="s">
        <v>42</v>
      </c>
      <c r="C1090" t="s">
        <v>65</v>
      </c>
      <c r="D1090" t="s">
        <v>17</v>
      </c>
      <c r="E1090" t="s">
        <v>107</v>
      </c>
      <c r="F1090" s="8" t="s">
        <v>7667</v>
      </c>
      <c r="G1090" t="s">
        <v>4330</v>
      </c>
    </row>
    <row r="1091" spans="1:7" x14ac:dyDescent="0.25">
      <c r="A1091" t="s">
        <v>471</v>
      </c>
      <c r="B1091" t="s">
        <v>31</v>
      </c>
      <c r="C1091" t="s">
        <v>49</v>
      </c>
      <c r="D1091" t="s">
        <v>8</v>
      </c>
      <c r="E1091" t="s">
        <v>130</v>
      </c>
      <c r="F1091" s="8" t="s">
        <v>7668</v>
      </c>
      <c r="G1091" t="s">
        <v>6566</v>
      </c>
    </row>
    <row r="1092" spans="1:7" x14ac:dyDescent="0.25">
      <c r="A1092" t="s">
        <v>138</v>
      </c>
      <c r="B1092" t="s">
        <v>7</v>
      </c>
      <c r="C1092" t="s">
        <v>54</v>
      </c>
      <c r="D1092" t="s">
        <v>10</v>
      </c>
      <c r="E1092" t="s">
        <v>130</v>
      </c>
      <c r="F1092" s="8" t="s">
        <v>7669</v>
      </c>
      <c r="G1092" t="s">
        <v>4330</v>
      </c>
    </row>
    <row r="1093" spans="1:7" x14ac:dyDescent="0.25">
      <c r="A1093" t="s">
        <v>62</v>
      </c>
      <c r="B1093" t="s">
        <v>32</v>
      </c>
      <c r="C1093" t="s">
        <v>61</v>
      </c>
      <c r="D1093" t="s">
        <v>14</v>
      </c>
      <c r="E1093" t="s">
        <v>130</v>
      </c>
      <c r="F1093" s="8" t="s">
        <v>7670</v>
      </c>
      <c r="G1093" t="s">
        <v>6566</v>
      </c>
    </row>
    <row r="1094" spans="1:7" x14ac:dyDescent="0.25">
      <c r="A1094" t="s">
        <v>277</v>
      </c>
      <c r="B1094" t="s">
        <v>21</v>
      </c>
      <c r="C1094" t="s">
        <v>61</v>
      </c>
      <c r="D1094" t="s">
        <v>14</v>
      </c>
      <c r="E1094" t="s">
        <v>130</v>
      </c>
      <c r="F1094" s="8" t="s">
        <v>7671</v>
      </c>
      <c r="G1094" t="s">
        <v>6567</v>
      </c>
    </row>
    <row r="1095" spans="1:7" x14ac:dyDescent="0.25">
      <c r="A1095" t="s">
        <v>203</v>
      </c>
      <c r="B1095" t="s">
        <v>21</v>
      </c>
      <c r="C1095" t="s">
        <v>61</v>
      </c>
      <c r="D1095" t="s">
        <v>14</v>
      </c>
      <c r="E1095" t="s">
        <v>130</v>
      </c>
      <c r="F1095" s="8" t="s">
        <v>7672</v>
      </c>
      <c r="G1095" t="s">
        <v>6565</v>
      </c>
    </row>
    <row r="1096" spans="1:7" x14ac:dyDescent="0.25">
      <c r="A1096" t="s">
        <v>700</v>
      </c>
      <c r="B1096" t="s">
        <v>31</v>
      </c>
      <c r="C1096" t="s">
        <v>72</v>
      </c>
      <c r="D1096" t="s">
        <v>22</v>
      </c>
      <c r="E1096" t="s">
        <v>130</v>
      </c>
      <c r="F1096" s="8" t="s">
        <v>7673</v>
      </c>
      <c r="G1096" t="s">
        <v>6565</v>
      </c>
    </row>
    <row r="1097" spans="1:7" x14ac:dyDescent="0.25">
      <c r="A1097" t="s">
        <v>281</v>
      </c>
      <c r="B1097" t="s">
        <v>26</v>
      </c>
      <c r="C1097" t="s">
        <v>52</v>
      </c>
      <c r="D1097" t="s">
        <v>9</v>
      </c>
      <c r="E1097" t="s">
        <v>130</v>
      </c>
      <c r="F1097" s="8" t="s">
        <v>7674</v>
      </c>
      <c r="G1097" t="s">
        <v>6567</v>
      </c>
    </row>
    <row r="1098" spans="1:7" x14ac:dyDescent="0.25">
      <c r="A1098" t="s">
        <v>527</v>
      </c>
      <c r="B1098" t="s">
        <v>26</v>
      </c>
      <c r="C1098" t="s">
        <v>54</v>
      </c>
      <c r="D1098" t="s">
        <v>10</v>
      </c>
      <c r="E1098" t="s">
        <v>130</v>
      </c>
      <c r="F1098" s="8" t="s">
        <v>7675</v>
      </c>
      <c r="G1098" t="s">
        <v>4330</v>
      </c>
    </row>
    <row r="1099" spans="1:7" x14ac:dyDescent="0.25">
      <c r="A1099" t="s">
        <v>314</v>
      </c>
      <c r="B1099" t="s">
        <v>31</v>
      </c>
      <c r="C1099" t="s">
        <v>72</v>
      </c>
      <c r="D1099" t="s">
        <v>22</v>
      </c>
      <c r="E1099" t="s">
        <v>130</v>
      </c>
      <c r="F1099" s="8" t="s">
        <v>7676</v>
      </c>
      <c r="G1099" t="s">
        <v>6565</v>
      </c>
    </row>
    <row r="1100" spans="1:7" x14ac:dyDescent="0.25">
      <c r="A1100" t="s">
        <v>251</v>
      </c>
      <c r="B1100" t="s">
        <v>31</v>
      </c>
      <c r="C1100" t="s">
        <v>58</v>
      </c>
      <c r="D1100" t="s">
        <v>13</v>
      </c>
      <c r="E1100" t="s">
        <v>179</v>
      </c>
      <c r="F1100" s="8" t="s">
        <v>7677</v>
      </c>
      <c r="G1100" t="s">
        <v>4327</v>
      </c>
    </row>
    <row r="1101" spans="1:7" x14ac:dyDescent="0.25">
      <c r="A1101" t="s">
        <v>578</v>
      </c>
      <c r="B1101" t="s">
        <v>29</v>
      </c>
      <c r="C1101" t="s">
        <v>152</v>
      </c>
      <c r="D1101" t="s">
        <v>35</v>
      </c>
      <c r="E1101" t="s">
        <v>107</v>
      </c>
      <c r="F1101" s="8" t="s">
        <v>7678</v>
      </c>
      <c r="G1101" t="s">
        <v>4330</v>
      </c>
    </row>
    <row r="1102" spans="1:7" x14ac:dyDescent="0.25">
      <c r="A1102" t="s">
        <v>294</v>
      </c>
      <c r="B1102" t="s">
        <v>32</v>
      </c>
      <c r="C1102" t="s">
        <v>61</v>
      </c>
      <c r="D1102" t="s">
        <v>14</v>
      </c>
      <c r="E1102" t="s">
        <v>130</v>
      </c>
      <c r="F1102" s="8" t="s">
        <v>7679</v>
      </c>
      <c r="G1102" t="s">
        <v>6565</v>
      </c>
    </row>
    <row r="1103" spans="1:7" x14ac:dyDescent="0.25">
      <c r="A1103" t="s">
        <v>677</v>
      </c>
      <c r="B1103" t="s">
        <v>31</v>
      </c>
      <c r="C1103" t="s">
        <v>61</v>
      </c>
      <c r="D1103" t="s">
        <v>14</v>
      </c>
      <c r="E1103" t="s">
        <v>50</v>
      </c>
      <c r="F1103" s="8" t="s">
        <v>7680</v>
      </c>
      <c r="G1103" t="s">
        <v>4330</v>
      </c>
    </row>
    <row r="1104" spans="1:7" x14ac:dyDescent="0.25">
      <c r="A1104" t="s">
        <v>461</v>
      </c>
      <c r="B1104" t="s">
        <v>31</v>
      </c>
      <c r="C1104" t="s">
        <v>49</v>
      </c>
      <c r="D1104" t="s">
        <v>8</v>
      </c>
      <c r="E1104" t="s">
        <v>130</v>
      </c>
      <c r="F1104" s="8" t="s">
        <v>7681</v>
      </c>
      <c r="G1104" t="s">
        <v>6566</v>
      </c>
    </row>
    <row r="1105" spans="1:7" x14ac:dyDescent="0.25">
      <c r="A1105" t="s">
        <v>208</v>
      </c>
      <c r="B1105" t="s">
        <v>19</v>
      </c>
      <c r="C1105" t="s">
        <v>49</v>
      </c>
      <c r="D1105" t="s">
        <v>8</v>
      </c>
      <c r="E1105" t="s">
        <v>130</v>
      </c>
      <c r="F1105" s="8" t="s">
        <v>7682</v>
      </c>
      <c r="G1105" t="s">
        <v>6565</v>
      </c>
    </row>
    <row r="1106" spans="1:7" x14ac:dyDescent="0.25">
      <c r="A1106" t="s">
        <v>264</v>
      </c>
      <c r="B1106" t="s">
        <v>31</v>
      </c>
      <c r="C1106" t="s">
        <v>98</v>
      </c>
      <c r="D1106" t="s">
        <v>27</v>
      </c>
      <c r="E1106" t="s">
        <v>130</v>
      </c>
      <c r="F1106" s="8" t="s">
        <v>7683</v>
      </c>
      <c r="G1106" t="s">
        <v>6566</v>
      </c>
    </row>
    <row r="1107" spans="1:7" x14ac:dyDescent="0.25">
      <c r="A1107" t="s">
        <v>276</v>
      </c>
      <c r="B1107" t="s">
        <v>20</v>
      </c>
      <c r="C1107" t="s">
        <v>61</v>
      </c>
      <c r="D1107" t="s">
        <v>14</v>
      </c>
      <c r="E1107" t="s">
        <v>130</v>
      </c>
      <c r="F1107" s="8" t="s">
        <v>7684</v>
      </c>
      <c r="G1107" t="s">
        <v>6565</v>
      </c>
    </row>
    <row r="1108" spans="1:7" x14ac:dyDescent="0.25">
      <c r="A1108" t="s">
        <v>647</v>
      </c>
      <c r="B1108" t="s">
        <v>44</v>
      </c>
      <c r="C1108" t="s">
        <v>225</v>
      </c>
      <c r="D1108" t="s">
        <v>39</v>
      </c>
      <c r="E1108" t="s">
        <v>226</v>
      </c>
      <c r="F1108" s="8" t="s">
        <v>6601</v>
      </c>
      <c r="G1108" t="s">
        <v>4327</v>
      </c>
    </row>
    <row r="1109" spans="1:7" x14ac:dyDescent="0.25">
      <c r="A1109" t="s">
        <v>177</v>
      </c>
      <c r="B1109" t="s">
        <v>31</v>
      </c>
      <c r="C1109" t="s">
        <v>98</v>
      </c>
      <c r="D1109" t="s">
        <v>27</v>
      </c>
      <c r="E1109" t="s">
        <v>130</v>
      </c>
      <c r="F1109" s="8" t="s">
        <v>7685</v>
      </c>
      <c r="G1109" t="s">
        <v>6566</v>
      </c>
    </row>
    <row r="1110" spans="1:7" x14ac:dyDescent="0.25">
      <c r="A1110" t="s">
        <v>550</v>
      </c>
      <c r="B1110" t="s">
        <v>31</v>
      </c>
      <c r="C1110" t="s">
        <v>49</v>
      </c>
      <c r="D1110" t="s">
        <v>8</v>
      </c>
      <c r="E1110" t="s">
        <v>130</v>
      </c>
      <c r="F1110" s="8" t="s">
        <v>7686</v>
      </c>
      <c r="G1110" t="s">
        <v>6566</v>
      </c>
    </row>
    <row r="1111" spans="1:7" x14ac:dyDescent="0.25">
      <c r="A1111" t="s">
        <v>241</v>
      </c>
      <c r="B1111" t="s">
        <v>31</v>
      </c>
      <c r="C1111" t="s">
        <v>61</v>
      </c>
      <c r="D1111" t="s">
        <v>14</v>
      </c>
      <c r="E1111" t="s">
        <v>130</v>
      </c>
      <c r="F1111" s="8" t="s">
        <v>7423</v>
      </c>
      <c r="G1111" t="s">
        <v>6566</v>
      </c>
    </row>
    <row r="1112" spans="1:7" x14ac:dyDescent="0.25">
      <c r="A1112" t="s">
        <v>416</v>
      </c>
      <c r="B1112" t="s">
        <v>31</v>
      </c>
      <c r="C1112" t="s">
        <v>98</v>
      </c>
      <c r="D1112" t="s">
        <v>27</v>
      </c>
      <c r="E1112" t="s">
        <v>130</v>
      </c>
      <c r="F1112" s="8" t="s">
        <v>7687</v>
      </c>
      <c r="G1112" t="s">
        <v>6566</v>
      </c>
    </row>
    <row r="1113" spans="1:7" x14ac:dyDescent="0.25">
      <c r="A1113" t="s">
        <v>387</v>
      </c>
      <c r="B1113" t="s">
        <v>11</v>
      </c>
      <c r="C1113" t="s">
        <v>54</v>
      </c>
      <c r="D1113" t="s">
        <v>10</v>
      </c>
      <c r="E1113" t="s">
        <v>130</v>
      </c>
      <c r="F1113" s="8" t="s">
        <v>7688</v>
      </c>
      <c r="G1113" t="s">
        <v>4330</v>
      </c>
    </row>
    <row r="1114" spans="1:7" x14ac:dyDescent="0.25">
      <c r="A1114" t="s">
        <v>110</v>
      </c>
      <c r="B1114" t="s">
        <v>31</v>
      </c>
      <c r="C1114" t="s">
        <v>72</v>
      </c>
      <c r="D1114" t="s">
        <v>22</v>
      </c>
      <c r="E1114" t="s">
        <v>63</v>
      </c>
      <c r="F1114" s="8" t="s">
        <v>7689</v>
      </c>
      <c r="G1114" t="s">
        <v>6565</v>
      </c>
    </row>
    <row r="1115" spans="1:7" x14ac:dyDescent="0.25">
      <c r="A1115" t="s">
        <v>197</v>
      </c>
      <c r="B1115" t="s">
        <v>31</v>
      </c>
      <c r="C1115" t="s">
        <v>54</v>
      </c>
      <c r="D1115" t="s">
        <v>10</v>
      </c>
      <c r="E1115" t="s">
        <v>130</v>
      </c>
      <c r="F1115" s="8" t="s">
        <v>7690</v>
      </c>
      <c r="G1115" t="s">
        <v>6566</v>
      </c>
    </row>
    <row r="1116" spans="1:7" x14ac:dyDescent="0.25">
      <c r="A1116" t="s">
        <v>280</v>
      </c>
      <c r="B1116" t="s">
        <v>31</v>
      </c>
      <c r="C1116" t="s">
        <v>54</v>
      </c>
      <c r="D1116" t="s">
        <v>10</v>
      </c>
      <c r="E1116" t="s">
        <v>130</v>
      </c>
      <c r="F1116" s="8" t="s">
        <v>7691</v>
      </c>
      <c r="G1116" t="s">
        <v>6566</v>
      </c>
    </row>
    <row r="1117" spans="1:7" x14ac:dyDescent="0.25">
      <c r="A1117" t="s">
        <v>497</v>
      </c>
      <c r="B1117" t="s">
        <v>43</v>
      </c>
      <c r="C1117" t="s">
        <v>225</v>
      </c>
      <c r="D1117" t="s">
        <v>39</v>
      </c>
      <c r="E1117" t="s">
        <v>226</v>
      </c>
      <c r="F1117" s="8" t="s">
        <v>7692</v>
      </c>
      <c r="G1117" t="s">
        <v>4328</v>
      </c>
    </row>
    <row r="1118" spans="1:7" x14ac:dyDescent="0.25">
      <c r="A1118" t="s">
        <v>128</v>
      </c>
      <c r="B1118" t="s">
        <v>31</v>
      </c>
      <c r="C1118" t="s">
        <v>52</v>
      </c>
      <c r="D1118" t="s">
        <v>9</v>
      </c>
      <c r="E1118" t="s">
        <v>130</v>
      </c>
      <c r="F1118" s="8" t="s">
        <v>7693</v>
      </c>
      <c r="G1118" t="s">
        <v>6566</v>
      </c>
    </row>
    <row r="1119" spans="1:7" x14ac:dyDescent="0.25">
      <c r="A1119" t="s">
        <v>467</v>
      </c>
      <c r="B1119" t="s">
        <v>21</v>
      </c>
      <c r="C1119" t="s">
        <v>52</v>
      </c>
      <c r="D1119" t="s">
        <v>9</v>
      </c>
      <c r="E1119" t="s">
        <v>130</v>
      </c>
      <c r="F1119" s="8" t="s">
        <v>7694</v>
      </c>
      <c r="G1119" t="s">
        <v>6567</v>
      </c>
    </row>
    <row r="1120" spans="1:7" x14ac:dyDescent="0.25">
      <c r="A1120" t="s">
        <v>92</v>
      </c>
      <c r="B1120" t="s">
        <v>21</v>
      </c>
      <c r="C1120" t="s">
        <v>61</v>
      </c>
      <c r="D1120" t="s">
        <v>14</v>
      </c>
      <c r="E1120" t="s">
        <v>130</v>
      </c>
      <c r="F1120" s="8" t="s">
        <v>7695</v>
      </c>
      <c r="G1120" t="s">
        <v>6566</v>
      </c>
    </row>
    <row r="1121" spans="1:7" x14ac:dyDescent="0.25">
      <c r="A1121" t="s">
        <v>466</v>
      </c>
      <c r="B1121" t="s">
        <v>21</v>
      </c>
      <c r="C1121" t="s">
        <v>52</v>
      </c>
      <c r="D1121" t="s">
        <v>9</v>
      </c>
      <c r="E1121" t="s">
        <v>130</v>
      </c>
      <c r="F1121" s="8" t="s">
        <v>7696</v>
      </c>
      <c r="G1121" t="s">
        <v>6566</v>
      </c>
    </row>
    <row r="1122" spans="1:7" x14ac:dyDescent="0.25">
      <c r="A1122" t="s">
        <v>4138</v>
      </c>
      <c r="B1122" t="s">
        <v>42</v>
      </c>
      <c r="C1122" t="s">
        <v>188</v>
      </c>
      <c r="D1122" t="s">
        <v>38</v>
      </c>
      <c r="E1122" t="s">
        <v>107</v>
      </c>
      <c r="F1122" s="8" t="s">
        <v>7697</v>
      </c>
      <c r="G1122" t="s">
        <v>4330</v>
      </c>
    </row>
    <row r="1123" spans="1:7" x14ac:dyDescent="0.25">
      <c r="A1123" t="s">
        <v>709</v>
      </c>
      <c r="B1123" t="s">
        <v>19</v>
      </c>
      <c r="C1123" t="s">
        <v>49</v>
      </c>
      <c r="D1123" t="s">
        <v>8</v>
      </c>
      <c r="E1123" t="s">
        <v>130</v>
      </c>
      <c r="F1123" s="8" t="s">
        <v>7698</v>
      </c>
      <c r="G1123" t="s">
        <v>6567</v>
      </c>
    </row>
    <row r="1124" spans="1:7" x14ac:dyDescent="0.25">
      <c r="A1124" t="s">
        <v>3359</v>
      </c>
      <c r="B1124" t="s">
        <v>42</v>
      </c>
      <c r="C1124" t="s">
        <v>188</v>
      </c>
      <c r="D1124" t="s">
        <v>38</v>
      </c>
      <c r="E1124" t="s">
        <v>179</v>
      </c>
      <c r="F1124" s="8" t="s">
        <v>7699</v>
      </c>
      <c r="G1124" t="s">
        <v>4327</v>
      </c>
    </row>
    <row r="1125" spans="1:7" x14ac:dyDescent="0.25">
      <c r="A1125" t="s">
        <v>318</v>
      </c>
      <c r="B1125" t="s">
        <v>21</v>
      </c>
      <c r="C1125" t="s">
        <v>54</v>
      </c>
      <c r="D1125" t="s">
        <v>10</v>
      </c>
      <c r="E1125" t="s">
        <v>179</v>
      </c>
      <c r="F1125" s="8" t="s">
        <v>7700</v>
      </c>
      <c r="G1125" t="s">
        <v>4329</v>
      </c>
    </row>
    <row r="1126" spans="1:7" x14ac:dyDescent="0.25">
      <c r="A1126" t="s">
        <v>559</v>
      </c>
      <c r="B1126" t="s">
        <v>32</v>
      </c>
      <c r="C1126" t="s">
        <v>61</v>
      </c>
      <c r="D1126" t="s">
        <v>14</v>
      </c>
      <c r="E1126" t="s">
        <v>107</v>
      </c>
      <c r="F1126" s="8" t="s">
        <v>7701</v>
      </c>
      <c r="G1126" t="s">
        <v>4327</v>
      </c>
    </row>
    <row r="1127" spans="1:7" x14ac:dyDescent="0.25">
      <c r="A1127" t="s">
        <v>500</v>
      </c>
      <c r="B1127" t="s">
        <v>32</v>
      </c>
      <c r="C1127" t="s">
        <v>61</v>
      </c>
      <c r="D1127" t="s">
        <v>14</v>
      </c>
      <c r="E1127" t="s">
        <v>130</v>
      </c>
      <c r="F1127" s="8" t="s">
        <v>7702</v>
      </c>
      <c r="G1127" t="s">
        <v>6566</v>
      </c>
    </row>
    <row r="1128" spans="1:7" x14ac:dyDescent="0.25">
      <c r="A1128" t="s">
        <v>910</v>
      </c>
      <c r="B1128" t="s">
        <v>42</v>
      </c>
      <c r="C1128" t="s">
        <v>147</v>
      </c>
      <c r="D1128" t="s">
        <v>34</v>
      </c>
      <c r="E1128" t="s">
        <v>179</v>
      </c>
      <c r="F1128" s="8" t="s">
        <v>7703</v>
      </c>
      <c r="G1128" t="s">
        <v>4327</v>
      </c>
    </row>
    <row r="1129" spans="1:7" x14ac:dyDescent="0.25">
      <c r="A1129" t="s">
        <v>3740</v>
      </c>
      <c r="B1129" t="s">
        <v>31</v>
      </c>
      <c r="C1129" t="s">
        <v>73</v>
      </c>
      <c r="D1129" t="s">
        <v>23</v>
      </c>
      <c r="E1129" t="s">
        <v>107</v>
      </c>
      <c r="F1129" s="8" t="s">
        <v>7704</v>
      </c>
      <c r="G1129" t="s">
        <v>4330</v>
      </c>
    </row>
    <row r="1130" spans="1:7" x14ac:dyDescent="0.25">
      <c r="A1130" t="s">
        <v>374</v>
      </c>
      <c r="B1130" t="s">
        <v>21</v>
      </c>
      <c r="C1130" t="s">
        <v>54</v>
      </c>
      <c r="D1130" t="s">
        <v>10</v>
      </c>
      <c r="E1130" t="s">
        <v>107</v>
      </c>
      <c r="F1130" s="8" t="s">
        <v>6602</v>
      </c>
      <c r="G1130" t="s">
        <v>4327</v>
      </c>
    </row>
    <row r="1131" spans="1:7" x14ac:dyDescent="0.25">
      <c r="A1131" t="s">
        <v>289</v>
      </c>
      <c r="B1131" t="s">
        <v>12</v>
      </c>
      <c r="C1131" t="s">
        <v>61</v>
      </c>
      <c r="D1131" t="s">
        <v>14</v>
      </c>
      <c r="E1131" t="s">
        <v>130</v>
      </c>
      <c r="F1131" s="8" t="s">
        <v>7705</v>
      </c>
      <c r="G1131" t="s">
        <v>4330</v>
      </c>
    </row>
    <row r="1132" spans="1:7" x14ac:dyDescent="0.25">
      <c r="A1132" t="s">
        <v>561</v>
      </c>
      <c r="B1132" t="s">
        <v>30</v>
      </c>
      <c r="C1132" t="s">
        <v>65</v>
      </c>
      <c r="D1132" t="s">
        <v>17</v>
      </c>
      <c r="E1132" t="s">
        <v>107</v>
      </c>
      <c r="F1132" s="8" t="s">
        <v>7706</v>
      </c>
      <c r="G1132" t="s">
        <v>4328</v>
      </c>
    </row>
    <row r="1133" spans="1:7" x14ac:dyDescent="0.25">
      <c r="A1133" t="s">
        <v>562</v>
      </c>
      <c r="B1133" t="s">
        <v>42</v>
      </c>
      <c r="C1133" t="s">
        <v>65</v>
      </c>
      <c r="D1133" t="s">
        <v>17</v>
      </c>
      <c r="E1133" t="s">
        <v>107</v>
      </c>
      <c r="F1133" s="8" t="s">
        <v>7707</v>
      </c>
      <c r="G1133" t="s">
        <v>6568</v>
      </c>
    </row>
    <row r="1134" spans="1:7" x14ac:dyDescent="0.25">
      <c r="A1134" t="s">
        <v>3493</v>
      </c>
      <c r="B1134" t="s">
        <v>16</v>
      </c>
      <c r="C1134" t="s">
        <v>188</v>
      </c>
      <c r="D1134" t="s">
        <v>38</v>
      </c>
      <c r="E1134" t="s">
        <v>107</v>
      </c>
      <c r="F1134" s="8" t="s">
        <v>7708</v>
      </c>
      <c r="G1134" t="s">
        <v>4329</v>
      </c>
    </row>
    <row r="1135" spans="1:7" x14ac:dyDescent="0.25">
      <c r="A1135" t="s">
        <v>4274</v>
      </c>
      <c r="B1135" t="s">
        <v>42</v>
      </c>
      <c r="C1135" t="s">
        <v>67</v>
      </c>
      <c r="D1135" t="s">
        <v>18</v>
      </c>
      <c r="E1135" t="s">
        <v>107</v>
      </c>
      <c r="F1135" s="8" t="s">
        <v>7709</v>
      </c>
      <c r="G1135" t="s">
        <v>6568</v>
      </c>
    </row>
    <row r="1136" spans="1:7" x14ac:dyDescent="0.25">
      <c r="A1136" t="s">
        <v>3775</v>
      </c>
      <c r="B1136" t="s">
        <v>30</v>
      </c>
      <c r="C1136" t="s">
        <v>188</v>
      </c>
      <c r="D1136" t="s">
        <v>38</v>
      </c>
      <c r="E1136" t="s">
        <v>107</v>
      </c>
      <c r="F1136" s="8" t="s">
        <v>7710</v>
      </c>
      <c r="G1136" t="s">
        <v>4327</v>
      </c>
    </row>
    <row r="1137" spans="1:7" x14ac:dyDescent="0.25">
      <c r="A1137" t="s">
        <v>3553</v>
      </c>
      <c r="B1137" t="s">
        <v>30</v>
      </c>
      <c r="C1137" t="s">
        <v>73</v>
      </c>
      <c r="D1137" t="s">
        <v>23</v>
      </c>
      <c r="E1137" t="s">
        <v>107</v>
      </c>
      <c r="F1137" s="8" t="s">
        <v>7711</v>
      </c>
      <c r="G1137" t="s">
        <v>4327</v>
      </c>
    </row>
    <row r="1138" spans="1:7" x14ac:dyDescent="0.25">
      <c r="A1138" t="s">
        <v>752</v>
      </c>
      <c r="B1138" t="s">
        <v>25</v>
      </c>
      <c r="C1138" t="s">
        <v>61</v>
      </c>
      <c r="D1138" t="s">
        <v>14</v>
      </c>
      <c r="E1138" t="s">
        <v>107</v>
      </c>
      <c r="F1138" s="8" t="s">
        <v>7712</v>
      </c>
      <c r="G1138" t="s">
        <v>4327</v>
      </c>
    </row>
    <row r="1139" spans="1:7" x14ac:dyDescent="0.25">
      <c r="A1139" t="s">
        <v>3629</v>
      </c>
      <c r="B1139" t="s">
        <v>30</v>
      </c>
      <c r="C1139" t="s">
        <v>73</v>
      </c>
      <c r="D1139" t="s">
        <v>23</v>
      </c>
      <c r="E1139" t="s">
        <v>107</v>
      </c>
      <c r="F1139" s="8" t="s">
        <v>7713</v>
      </c>
      <c r="G1139" t="s">
        <v>4327</v>
      </c>
    </row>
    <row r="1140" spans="1:7" x14ac:dyDescent="0.25">
      <c r="A1140" t="s">
        <v>922</v>
      </c>
      <c r="B1140" t="s">
        <v>31</v>
      </c>
      <c r="C1140" t="s">
        <v>61</v>
      </c>
      <c r="D1140" t="s">
        <v>14</v>
      </c>
      <c r="E1140" t="s">
        <v>130</v>
      </c>
      <c r="F1140" s="8" t="s">
        <v>7714</v>
      </c>
      <c r="G1140" t="s">
        <v>6566</v>
      </c>
    </row>
    <row r="1141" spans="1:7" x14ac:dyDescent="0.25">
      <c r="A1141" t="s">
        <v>254</v>
      </c>
      <c r="B1141" t="s">
        <v>21</v>
      </c>
      <c r="C1141" t="s">
        <v>54</v>
      </c>
      <c r="D1141" t="s">
        <v>10</v>
      </c>
      <c r="E1141" t="s">
        <v>130</v>
      </c>
      <c r="F1141" s="8" t="s">
        <v>7715</v>
      </c>
      <c r="G1141" t="s">
        <v>6566</v>
      </c>
    </row>
    <row r="1142" spans="1:7" x14ac:dyDescent="0.25">
      <c r="A1142" t="s">
        <v>3385</v>
      </c>
      <c r="B1142" t="s">
        <v>31</v>
      </c>
      <c r="C1142" t="s">
        <v>73</v>
      </c>
      <c r="D1142" t="s">
        <v>23</v>
      </c>
      <c r="E1142" t="s">
        <v>107</v>
      </c>
      <c r="F1142" s="8" t="s">
        <v>6916</v>
      </c>
      <c r="G1142" t="s">
        <v>4328</v>
      </c>
    </row>
    <row r="1143" spans="1:7" x14ac:dyDescent="0.25">
      <c r="A1143" t="s">
        <v>480</v>
      </c>
      <c r="B1143" t="s">
        <v>21</v>
      </c>
      <c r="C1143" t="s">
        <v>72</v>
      </c>
      <c r="D1143" t="s">
        <v>22</v>
      </c>
      <c r="E1143" t="s">
        <v>107</v>
      </c>
      <c r="F1143" s="8" t="s">
        <v>7716</v>
      </c>
      <c r="G1143" t="s">
        <v>4330</v>
      </c>
    </row>
    <row r="1144" spans="1:7" x14ac:dyDescent="0.25">
      <c r="A1144" t="s">
        <v>3888</v>
      </c>
      <c r="B1144" t="s">
        <v>30</v>
      </c>
      <c r="C1144" t="s">
        <v>188</v>
      </c>
      <c r="D1144" t="s">
        <v>38</v>
      </c>
      <c r="E1144" t="s">
        <v>229</v>
      </c>
      <c r="F1144" s="8" t="s">
        <v>7717</v>
      </c>
      <c r="G1144" t="s">
        <v>4328</v>
      </c>
    </row>
    <row r="1145" spans="1:7" x14ac:dyDescent="0.25">
      <c r="A1145" t="s">
        <v>4236</v>
      </c>
      <c r="B1145" t="s">
        <v>30</v>
      </c>
      <c r="C1145" t="s">
        <v>188</v>
      </c>
      <c r="D1145" t="s">
        <v>38</v>
      </c>
      <c r="E1145" t="s">
        <v>229</v>
      </c>
      <c r="F1145" s="8" t="s">
        <v>7718</v>
      </c>
      <c r="G1145" t="s">
        <v>4328</v>
      </c>
    </row>
    <row r="1146" spans="1:7" x14ac:dyDescent="0.25">
      <c r="A1146" t="s">
        <v>551</v>
      </c>
      <c r="B1146" t="s">
        <v>21</v>
      </c>
      <c r="C1146" t="s">
        <v>49</v>
      </c>
      <c r="D1146" t="s">
        <v>8</v>
      </c>
      <c r="E1146" t="s">
        <v>130</v>
      </c>
      <c r="F1146" s="8" t="s">
        <v>7719</v>
      </c>
      <c r="G1146" t="s">
        <v>4330</v>
      </c>
    </row>
    <row r="1147" spans="1:7" x14ac:dyDescent="0.25">
      <c r="A1147" t="s">
        <v>438</v>
      </c>
      <c r="B1147" t="s">
        <v>31</v>
      </c>
      <c r="C1147" t="s">
        <v>49</v>
      </c>
      <c r="D1147" t="s">
        <v>8</v>
      </c>
      <c r="E1147" t="s">
        <v>107</v>
      </c>
      <c r="F1147" s="8" t="s">
        <v>7720</v>
      </c>
      <c r="G1147" t="s">
        <v>6568</v>
      </c>
    </row>
    <row r="1148" spans="1:7" x14ac:dyDescent="0.25">
      <c r="A1148" t="s">
        <v>143</v>
      </c>
      <c r="B1148" t="s">
        <v>19</v>
      </c>
      <c r="C1148" t="s">
        <v>72</v>
      </c>
      <c r="D1148" t="s">
        <v>22</v>
      </c>
      <c r="E1148" t="s">
        <v>130</v>
      </c>
      <c r="F1148" s="8" t="s">
        <v>7721</v>
      </c>
      <c r="G1148" t="s">
        <v>6567</v>
      </c>
    </row>
    <row r="1149" spans="1:7" x14ac:dyDescent="0.25">
      <c r="A1149" t="s">
        <v>4229</v>
      </c>
      <c r="B1149" t="s">
        <v>30</v>
      </c>
      <c r="C1149" t="s">
        <v>73</v>
      </c>
      <c r="D1149" t="s">
        <v>23</v>
      </c>
      <c r="E1149" t="s">
        <v>107</v>
      </c>
      <c r="F1149" s="8" t="s">
        <v>7722</v>
      </c>
      <c r="G1149" t="s">
        <v>4327</v>
      </c>
    </row>
    <row r="1150" spans="1:7" x14ac:dyDescent="0.25">
      <c r="A1150" t="s">
        <v>3344</v>
      </c>
      <c r="B1150" t="s">
        <v>42</v>
      </c>
      <c r="C1150" t="s">
        <v>73</v>
      </c>
      <c r="D1150" t="s">
        <v>23</v>
      </c>
      <c r="E1150" t="s">
        <v>107</v>
      </c>
      <c r="F1150" s="8" t="s">
        <v>7723</v>
      </c>
      <c r="G1150" t="s">
        <v>6568</v>
      </c>
    </row>
    <row r="1151" spans="1:7" x14ac:dyDescent="0.25">
      <c r="A1151" t="s">
        <v>3441</v>
      </c>
      <c r="B1151" t="s">
        <v>31</v>
      </c>
      <c r="C1151" t="s">
        <v>73</v>
      </c>
      <c r="D1151" t="s">
        <v>23</v>
      </c>
      <c r="E1151" t="s">
        <v>107</v>
      </c>
      <c r="F1151" s="8" t="s">
        <v>7724</v>
      </c>
      <c r="G1151" t="s">
        <v>6568</v>
      </c>
    </row>
    <row r="1152" spans="1:7" x14ac:dyDescent="0.25">
      <c r="A1152" t="s">
        <v>671</v>
      </c>
      <c r="B1152" t="s">
        <v>26</v>
      </c>
      <c r="C1152" t="s">
        <v>72</v>
      </c>
      <c r="D1152" t="s">
        <v>22</v>
      </c>
      <c r="E1152" t="s">
        <v>179</v>
      </c>
      <c r="F1152" s="8" t="s">
        <v>7725</v>
      </c>
      <c r="G1152" t="s">
        <v>4327</v>
      </c>
    </row>
    <row r="1153" spans="1:7" x14ac:dyDescent="0.25">
      <c r="A1153" t="s">
        <v>3461</v>
      </c>
      <c r="B1153" t="s">
        <v>21</v>
      </c>
      <c r="C1153" t="s">
        <v>73</v>
      </c>
      <c r="D1153" t="s">
        <v>23</v>
      </c>
      <c r="E1153" t="s">
        <v>229</v>
      </c>
      <c r="F1153" s="8" t="s">
        <v>7726</v>
      </c>
      <c r="G1153" t="s">
        <v>4328</v>
      </c>
    </row>
    <row r="1154" spans="1:7" x14ac:dyDescent="0.25">
      <c r="A1154" t="s">
        <v>524</v>
      </c>
      <c r="B1154" t="s">
        <v>32</v>
      </c>
      <c r="C1154" t="s">
        <v>61</v>
      </c>
      <c r="D1154" t="s">
        <v>14</v>
      </c>
      <c r="E1154" t="s">
        <v>130</v>
      </c>
      <c r="F1154" s="8" t="s">
        <v>6582</v>
      </c>
      <c r="G1154" t="s">
        <v>6566</v>
      </c>
    </row>
    <row r="1155" spans="1:7" x14ac:dyDescent="0.25">
      <c r="A1155" t="s">
        <v>599</v>
      </c>
      <c r="B1155" t="s">
        <v>31</v>
      </c>
      <c r="C1155" t="s">
        <v>58</v>
      </c>
      <c r="D1155" t="s">
        <v>13</v>
      </c>
      <c r="E1155" t="s">
        <v>107</v>
      </c>
      <c r="F1155" s="8" t="s">
        <v>7727</v>
      </c>
      <c r="G1155" t="s">
        <v>6568</v>
      </c>
    </row>
    <row r="1156" spans="1:7" x14ac:dyDescent="0.25">
      <c r="A1156" t="s">
        <v>745</v>
      </c>
      <c r="B1156" t="s">
        <v>26</v>
      </c>
      <c r="C1156" t="s">
        <v>54</v>
      </c>
      <c r="D1156" t="s">
        <v>10</v>
      </c>
      <c r="E1156" t="s">
        <v>130</v>
      </c>
      <c r="F1156" s="8" t="s">
        <v>7728</v>
      </c>
      <c r="G1156" t="s">
        <v>6566</v>
      </c>
    </row>
    <row r="1157" spans="1:7" x14ac:dyDescent="0.25">
      <c r="A1157" t="s">
        <v>441</v>
      </c>
      <c r="B1157" t="s">
        <v>31</v>
      </c>
      <c r="C1157" t="s">
        <v>98</v>
      </c>
      <c r="D1157" t="s">
        <v>27</v>
      </c>
      <c r="E1157" t="s">
        <v>130</v>
      </c>
      <c r="F1157" s="8" t="s">
        <v>7729</v>
      </c>
      <c r="G1157" t="s">
        <v>6566</v>
      </c>
    </row>
    <row r="1158" spans="1:7" x14ac:dyDescent="0.25">
      <c r="A1158" t="s">
        <v>372</v>
      </c>
      <c r="B1158" t="s">
        <v>16</v>
      </c>
      <c r="C1158" t="s">
        <v>147</v>
      </c>
      <c r="D1158" t="s">
        <v>34</v>
      </c>
      <c r="E1158" t="s">
        <v>63</v>
      </c>
      <c r="F1158" s="8" t="s">
        <v>7730</v>
      </c>
      <c r="G1158" t="s">
        <v>4328</v>
      </c>
    </row>
    <row r="1159" spans="1:7" x14ac:dyDescent="0.25">
      <c r="A1159" t="s">
        <v>230</v>
      </c>
      <c r="B1159" t="s">
        <v>19</v>
      </c>
      <c r="C1159" t="s">
        <v>54</v>
      </c>
      <c r="D1159" t="s">
        <v>10</v>
      </c>
      <c r="E1159" t="s">
        <v>229</v>
      </c>
      <c r="F1159" s="8" t="s">
        <v>7731</v>
      </c>
      <c r="G1159" t="s">
        <v>4328</v>
      </c>
    </row>
    <row r="1160" spans="1:7" x14ac:dyDescent="0.25">
      <c r="A1160" t="s">
        <v>450</v>
      </c>
      <c r="B1160" t="s">
        <v>32</v>
      </c>
      <c r="C1160" t="s">
        <v>61</v>
      </c>
      <c r="D1160" t="s">
        <v>14</v>
      </c>
      <c r="E1160" t="s">
        <v>107</v>
      </c>
      <c r="F1160" s="8" t="s">
        <v>7732</v>
      </c>
      <c r="G1160" t="s">
        <v>4330</v>
      </c>
    </row>
    <row r="1161" spans="1:7" x14ac:dyDescent="0.25">
      <c r="A1161" t="s">
        <v>565</v>
      </c>
      <c r="B1161" t="s">
        <v>21</v>
      </c>
      <c r="C1161" t="s">
        <v>72</v>
      </c>
      <c r="D1161" t="s">
        <v>22</v>
      </c>
      <c r="E1161" t="s">
        <v>179</v>
      </c>
      <c r="F1161" s="8" t="s">
        <v>7733</v>
      </c>
      <c r="G1161" t="s">
        <v>4327</v>
      </c>
    </row>
    <row r="1162" spans="1:7" x14ac:dyDescent="0.25">
      <c r="A1162" t="s">
        <v>769</v>
      </c>
      <c r="B1162" t="s">
        <v>7</v>
      </c>
      <c r="C1162" t="s">
        <v>52</v>
      </c>
      <c r="D1162" t="s">
        <v>9</v>
      </c>
      <c r="E1162" t="s">
        <v>179</v>
      </c>
      <c r="F1162" s="8" t="s">
        <v>7734</v>
      </c>
      <c r="G1162" t="s">
        <v>4331</v>
      </c>
    </row>
    <row r="1163" spans="1:7" x14ac:dyDescent="0.25">
      <c r="A1163" t="s">
        <v>538</v>
      </c>
      <c r="B1163" t="s">
        <v>32</v>
      </c>
      <c r="C1163" t="s">
        <v>61</v>
      </c>
      <c r="D1163" t="s">
        <v>14</v>
      </c>
      <c r="E1163" t="s">
        <v>229</v>
      </c>
      <c r="F1163" s="8" t="s">
        <v>7735</v>
      </c>
      <c r="G1163" t="s">
        <v>4328</v>
      </c>
    </row>
    <row r="1164" spans="1:7" x14ac:dyDescent="0.25">
      <c r="A1164" t="s">
        <v>433</v>
      </c>
      <c r="B1164" t="s">
        <v>31</v>
      </c>
      <c r="C1164" t="s">
        <v>49</v>
      </c>
      <c r="D1164" t="s">
        <v>8</v>
      </c>
      <c r="E1164" t="s">
        <v>179</v>
      </c>
      <c r="F1164" s="8" t="s">
        <v>7736</v>
      </c>
      <c r="G1164" t="s">
        <v>4327</v>
      </c>
    </row>
    <row r="1165" spans="1:7" x14ac:dyDescent="0.25">
      <c r="A1165" t="s">
        <v>3355</v>
      </c>
      <c r="B1165" t="s">
        <v>42</v>
      </c>
      <c r="C1165" t="s">
        <v>188</v>
      </c>
      <c r="D1165" t="s">
        <v>38</v>
      </c>
      <c r="E1165" t="s">
        <v>107</v>
      </c>
      <c r="F1165" s="8" t="s">
        <v>7737</v>
      </c>
      <c r="G1165" t="s">
        <v>4330</v>
      </c>
    </row>
    <row r="1166" spans="1:7" x14ac:dyDescent="0.25">
      <c r="A1166" t="s">
        <v>625</v>
      </c>
      <c r="B1166" t="s">
        <v>31</v>
      </c>
      <c r="C1166" t="s">
        <v>52</v>
      </c>
      <c r="D1166" t="s">
        <v>9</v>
      </c>
      <c r="E1166" t="s">
        <v>107</v>
      </c>
      <c r="F1166" s="8" t="s">
        <v>7738</v>
      </c>
      <c r="G1166" t="s">
        <v>4330</v>
      </c>
    </row>
    <row r="1167" spans="1:7" x14ac:dyDescent="0.25">
      <c r="A1167" t="s">
        <v>3346</v>
      </c>
      <c r="B1167" t="s">
        <v>31</v>
      </c>
      <c r="C1167" t="s">
        <v>73</v>
      </c>
      <c r="D1167" t="s">
        <v>23</v>
      </c>
      <c r="E1167" t="s">
        <v>229</v>
      </c>
      <c r="F1167" s="8" t="s">
        <v>7739</v>
      </c>
      <c r="G1167" t="s">
        <v>4328</v>
      </c>
    </row>
    <row r="1168" spans="1:7" x14ac:dyDescent="0.25">
      <c r="A1168" t="s">
        <v>374</v>
      </c>
      <c r="B1168" t="s">
        <v>31</v>
      </c>
      <c r="C1168" t="s">
        <v>54</v>
      </c>
      <c r="D1168" t="s">
        <v>10</v>
      </c>
      <c r="E1168" t="s">
        <v>130</v>
      </c>
      <c r="F1168" s="8" t="s">
        <v>7740</v>
      </c>
      <c r="G1168" t="s">
        <v>6567</v>
      </c>
    </row>
    <row r="1169" spans="1:7" x14ac:dyDescent="0.25">
      <c r="A1169" t="s">
        <v>3757</v>
      </c>
      <c r="B1169" t="s">
        <v>42</v>
      </c>
      <c r="C1169" t="s">
        <v>188</v>
      </c>
      <c r="D1169" t="s">
        <v>38</v>
      </c>
      <c r="E1169" t="s">
        <v>107</v>
      </c>
      <c r="F1169" s="8" t="s">
        <v>7741</v>
      </c>
      <c r="G1169" t="s">
        <v>4330</v>
      </c>
    </row>
    <row r="1170" spans="1:7" x14ac:dyDescent="0.25">
      <c r="A1170" t="s">
        <v>624</v>
      </c>
      <c r="B1170" t="s">
        <v>21</v>
      </c>
      <c r="C1170" t="s">
        <v>52</v>
      </c>
      <c r="D1170" t="s">
        <v>9</v>
      </c>
      <c r="E1170" t="s">
        <v>107</v>
      </c>
      <c r="F1170" s="8" t="s">
        <v>7742</v>
      </c>
      <c r="G1170" t="s">
        <v>4330</v>
      </c>
    </row>
    <row r="1171" spans="1:7" x14ac:dyDescent="0.25">
      <c r="A1171" t="s">
        <v>682</v>
      </c>
      <c r="B1171" t="s">
        <v>31</v>
      </c>
      <c r="C1171" t="s">
        <v>49</v>
      </c>
      <c r="D1171" t="s">
        <v>8</v>
      </c>
      <c r="E1171" t="s">
        <v>107</v>
      </c>
      <c r="F1171" s="8" t="s">
        <v>7743</v>
      </c>
      <c r="G1171" t="s">
        <v>4328</v>
      </c>
    </row>
    <row r="1172" spans="1:7" x14ac:dyDescent="0.25">
      <c r="A1172" t="s">
        <v>118</v>
      </c>
      <c r="B1172" t="s">
        <v>31</v>
      </c>
      <c r="C1172" t="s">
        <v>58</v>
      </c>
      <c r="D1172" t="s">
        <v>13</v>
      </c>
      <c r="E1172" t="s">
        <v>179</v>
      </c>
      <c r="F1172" s="8" t="s">
        <v>7744</v>
      </c>
      <c r="G1172" t="s">
        <v>4327</v>
      </c>
    </row>
    <row r="1173" spans="1:7" x14ac:dyDescent="0.25">
      <c r="A1173" t="s">
        <v>97</v>
      </c>
      <c r="B1173" t="s">
        <v>21</v>
      </c>
      <c r="C1173" t="s">
        <v>98</v>
      </c>
      <c r="D1173" t="s">
        <v>27</v>
      </c>
      <c r="E1173" t="s">
        <v>130</v>
      </c>
      <c r="F1173" s="8" t="s">
        <v>7745</v>
      </c>
      <c r="G1173" t="s">
        <v>6565</v>
      </c>
    </row>
    <row r="1174" spans="1:7" x14ac:dyDescent="0.25">
      <c r="A1174" t="s">
        <v>532</v>
      </c>
      <c r="B1174" t="s">
        <v>31</v>
      </c>
      <c r="C1174" t="s">
        <v>54</v>
      </c>
      <c r="D1174" t="s">
        <v>10</v>
      </c>
      <c r="E1174" t="s">
        <v>130</v>
      </c>
      <c r="F1174" s="8" t="s">
        <v>7746</v>
      </c>
      <c r="G1174" t="s">
        <v>6565</v>
      </c>
    </row>
    <row r="1175" spans="1:7" x14ac:dyDescent="0.25">
      <c r="A1175" t="s">
        <v>621</v>
      </c>
      <c r="B1175" t="s">
        <v>29</v>
      </c>
      <c r="C1175" t="s">
        <v>65</v>
      </c>
      <c r="D1175" t="s">
        <v>17</v>
      </c>
      <c r="E1175" t="s">
        <v>107</v>
      </c>
      <c r="F1175" s="8" t="s">
        <v>7747</v>
      </c>
      <c r="G1175" t="s">
        <v>4328</v>
      </c>
    </row>
    <row r="1176" spans="1:7" x14ac:dyDescent="0.25">
      <c r="A1176" t="s">
        <v>68</v>
      </c>
      <c r="B1176" t="s">
        <v>26</v>
      </c>
      <c r="C1176" t="s">
        <v>49</v>
      </c>
      <c r="D1176" t="s">
        <v>8</v>
      </c>
      <c r="E1176" t="s">
        <v>50</v>
      </c>
      <c r="F1176" s="8" t="s">
        <v>7748</v>
      </c>
      <c r="G1176" t="s">
        <v>4331</v>
      </c>
    </row>
    <row r="1177" spans="1:7" x14ac:dyDescent="0.25">
      <c r="A1177" t="s">
        <v>254</v>
      </c>
      <c r="B1177" t="s">
        <v>26</v>
      </c>
      <c r="C1177" t="s">
        <v>54</v>
      </c>
      <c r="D1177" t="s">
        <v>10</v>
      </c>
      <c r="E1177" t="s">
        <v>107</v>
      </c>
      <c r="F1177" s="8" t="s">
        <v>7749</v>
      </c>
      <c r="G1177" t="s">
        <v>4327</v>
      </c>
    </row>
    <row r="1178" spans="1:7" x14ac:dyDescent="0.25">
      <c r="A1178" t="s">
        <v>3703</v>
      </c>
      <c r="B1178" t="s">
        <v>42</v>
      </c>
      <c r="C1178" t="s">
        <v>73</v>
      </c>
      <c r="D1178" t="s">
        <v>23</v>
      </c>
      <c r="E1178" t="s">
        <v>107</v>
      </c>
      <c r="F1178" s="8" t="s">
        <v>7750</v>
      </c>
      <c r="G1178" t="s">
        <v>4330</v>
      </c>
    </row>
    <row r="1179" spans="1:7" x14ac:dyDescent="0.25">
      <c r="A1179" t="s">
        <v>3784</v>
      </c>
      <c r="B1179" t="s">
        <v>36</v>
      </c>
      <c r="C1179" t="s">
        <v>188</v>
      </c>
      <c r="D1179" t="s">
        <v>38</v>
      </c>
      <c r="E1179" t="s">
        <v>229</v>
      </c>
      <c r="F1179" s="8" t="s">
        <v>7751</v>
      </c>
      <c r="G1179" t="s">
        <v>4327</v>
      </c>
    </row>
    <row r="1180" spans="1:7" x14ac:dyDescent="0.25">
      <c r="A1180" t="s">
        <v>518</v>
      </c>
      <c r="B1180" t="s">
        <v>31</v>
      </c>
      <c r="C1180" t="s">
        <v>61</v>
      </c>
      <c r="D1180" t="s">
        <v>14</v>
      </c>
      <c r="E1180" t="s">
        <v>130</v>
      </c>
      <c r="F1180" s="8" t="s">
        <v>7752</v>
      </c>
      <c r="G1180" t="s">
        <v>6565</v>
      </c>
    </row>
    <row r="1181" spans="1:7" x14ac:dyDescent="0.25">
      <c r="A1181" t="s">
        <v>261</v>
      </c>
      <c r="B1181" t="s">
        <v>21</v>
      </c>
      <c r="C1181" t="s">
        <v>72</v>
      </c>
      <c r="D1181" t="s">
        <v>22</v>
      </c>
      <c r="E1181" t="s">
        <v>107</v>
      </c>
      <c r="F1181" s="8" t="s">
        <v>7753</v>
      </c>
      <c r="G1181" t="s">
        <v>4328</v>
      </c>
    </row>
    <row r="1182" spans="1:7" x14ac:dyDescent="0.25">
      <c r="A1182" t="s">
        <v>178</v>
      </c>
      <c r="B1182" t="s">
        <v>43</v>
      </c>
      <c r="C1182" t="s">
        <v>147</v>
      </c>
      <c r="D1182" t="s">
        <v>34</v>
      </c>
      <c r="E1182" t="s">
        <v>179</v>
      </c>
      <c r="F1182" s="8" t="s">
        <v>7754</v>
      </c>
      <c r="G1182" t="s">
        <v>4327</v>
      </c>
    </row>
    <row r="1183" spans="1:7" x14ac:dyDescent="0.25">
      <c r="A1183" t="s">
        <v>488</v>
      </c>
      <c r="B1183" t="s">
        <v>32</v>
      </c>
      <c r="C1183" t="s">
        <v>61</v>
      </c>
      <c r="D1183" t="s">
        <v>14</v>
      </c>
      <c r="E1183" t="s">
        <v>130</v>
      </c>
      <c r="F1183" s="8" t="s">
        <v>7755</v>
      </c>
      <c r="G1183" t="s">
        <v>6565</v>
      </c>
    </row>
    <row r="1184" spans="1:7" x14ac:dyDescent="0.25">
      <c r="A1184" t="s">
        <v>3333</v>
      </c>
      <c r="B1184" t="s">
        <v>33</v>
      </c>
      <c r="C1184" t="s">
        <v>73</v>
      </c>
      <c r="D1184" t="s">
        <v>23</v>
      </c>
      <c r="E1184" t="s">
        <v>107</v>
      </c>
      <c r="F1184" s="8" t="s">
        <v>7756</v>
      </c>
      <c r="G1184" t="s">
        <v>4322</v>
      </c>
    </row>
    <row r="1185" spans="1:7" x14ac:dyDescent="0.25">
      <c r="A1185" t="s">
        <v>300</v>
      </c>
      <c r="B1185" t="s">
        <v>32</v>
      </c>
      <c r="C1185" t="s">
        <v>61</v>
      </c>
      <c r="D1185" t="s">
        <v>14</v>
      </c>
      <c r="E1185" t="s">
        <v>130</v>
      </c>
      <c r="F1185" s="8" t="s">
        <v>7757</v>
      </c>
      <c r="G1185" t="s">
        <v>6565</v>
      </c>
    </row>
    <row r="1186" spans="1:7" x14ac:dyDescent="0.25">
      <c r="A1186" t="s">
        <v>3533</v>
      </c>
      <c r="B1186" t="s">
        <v>36</v>
      </c>
      <c r="C1186" t="s">
        <v>188</v>
      </c>
      <c r="D1186" t="s">
        <v>38</v>
      </c>
      <c r="E1186" t="s">
        <v>107</v>
      </c>
      <c r="F1186" s="8" t="s">
        <v>7758</v>
      </c>
      <c r="G1186" t="s">
        <v>4329</v>
      </c>
    </row>
    <row r="1187" spans="1:7" x14ac:dyDescent="0.25">
      <c r="A1187" t="s">
        <v>116</v>
      </c>
      <c r="B1187" t="s">
        <v>31</v>
      </c>
      <c r="C1187" t="s">
        <v>49</v>
      </c>
      <c r="D1187" t="s">
        <v>8</v>
      </c>
      <c r="E1187" t="s">
        <v>130</v>
      </c>
      <c r="F1187" s="8" t="s">
        <v>7759</v>
      </c>
      <c r="G1187" t="s">
        <v>6565</v>
      </c>
    </row>
    <row r="1188" spans="1:7" x14ac:dyDescent="0.25">
      <c r="A1188" t="s">
        <v>3439</v>
      </c>
      <c r="B1188" t="s">
        <v>42</v>
      </c>
      <c r="C1188" t="s">
        <v>73</v>
      </c>
      <c r="D1188" t="s">
        <v>23</v>
      </c>
      <c r="E1188" t="s">
        <v>229</v>
      </c>
      <c r="F1188" s="8" t="s">
        <v>7760</v>
      </c>
      <c r="G1188" t="s">
        <v>4330</v>
      </c>
    </row>
    <row r="1189" spans="1:7" x14ac:dyDescent="0.25">
      <c r="A1189" t="s">
        <v>474</v>
      </c>
      <c r="B1189" t="s">
        <v>32</v>
      </c>
      <c r="C1189" t="s">
        <v>61</v>
      </c>
      <c r="D1189" t="s">
        <v>14</v>
      </c>
      <c r="E1189" t="s">
        <v>107</v>
      </c>
      <c r="F1189" s="8" t="s">
        <v>7761</v>
      </c>
      <c r="G1189" t="s">
        <v>4330</v>
      </c>
    </row>
    <row r="1190" spans="1:7" x14ac:dyDescent="0.25">
      <c r="A1190" t="s">
        <v>487</v>
      </c>
      <c r="B1190" t="s">
        <v>21</v>
      </c>
      <c r="C1190" t="s">
        <v>52</v>
      </c>
      <c r="D1190" t="s">
        <v>9</v>
      </c>
      <c r="E1190" t="s">
        <v>130</v>
      </c>
      <c r="F1190" s="8" t="s">
        <v>7762</v>
      </c>
      <c r="G1190" t="s">
        <v>6566</v>
      </c>
    </row>
    <row r="1191" spans="1:7" x14ac:dyDescent="0.25">
      <c r="A1191" t="s">
        <v>726</v>
      </c>
      <c r="B1191" t="s">
        <v>31</v>
      </c>
      <c r="C1191" t="s">
        <v>58</v>
      </c>
      <c r="D1191" t="s">
        <v>13</v>
      </c>
      <c r="E1191" t="s">
        <v>107</v>
      </c>
      <c r="F1191" s="8" t="s">
        <v>7763</v>
      </c>
      <c r="G1191" t="s">
        <v>4328</v>
      </c>
    </row>
    <row r="1192" spans="1:7" x14ac:dyDescent="0.25">
      <c r="A1192" t="s">
        <v>303</v>
      </c>
      <c r="B1192" t="s">
        <v>21</v>
      </c>
      <c r="C1192" t="s">
        <v>54</v>
      </c>
      <c r="D1192" t="s">
        <v>10</v>
      </c>
      <c r="E1192" t="s">
        <v>130</v>
      </c>
      <c r="F1192" s="8" t="s">
        <v>7764</v>
      </c>
      <c r="G1192" t="s">
        <v>6567</v>
      </c>
    </row>
    <row r="1193" spans="1:7" x14ac:dyDescent="0.25">
      <c r="A1193" t="s">
        <v>148</v>
      </c>
      <c r="B1193" t="s">
        <v>19</v>
      </c>
      <c r="C1193" t="s">
        <v>49</v>
      </c>
      <c r="D1193" t="s">
        <v>8</v>
      </c>
      <c r="E1193" t="s">
        <v>130</v>
      </c>
      <c r="F1193" s="8" t="s">
        <v>7765</v>
      </c>
      <c r="G1193" t="s">
        <v>6566</v>
      </c>
    </row>
    <row r="1194" spans="1:7" x14ac:dyDescent="0.25">
      <c r="A1194" t="s">
        <v>3698</v>
      </c>
      <c r="B1194" t="s">
        <v>42</v>
      </c>
      <c r="C1194" t="s">
        <v>73</v>
      </c>
      <c r="D1194" t="s">
        <v>23</v>
      </c>
      <c r="E1194" t="s">
        <v>107</v>
      </c>
      <c r="F1194" s="8" t="s">
        <v>7766</v>
      </c>
      <c r="G1194" t="s">
        <v>4328</v>
      </c>
    </row>
    <row r="1195" spans="1:7" x14ac:dyDescent="0.25">
      <c r="A1195" t="s">
        <v>376</v>
      </c>
      <c r="B1195" t="s">
        <v>7</v>
      </c>
      <c r="C1195" t="s">
        <v>54</v>
      </c>
      <c r="D1195" t="s">
        <v>10</v>
      </c>
      <c r="E1195" t="s">
        <v>107</v>
      </c>
      <c r="F1195" s="8" t="s">
        <v>7767</v>
      </c>
      <c r="G1195" t="s">
        <v>4329</v>
      </c>
    </row>
    <row r="1196" spans="1:7" x14ac:dyDescent="0.25">
      <c r="A1196" t="s">
        <v>404</v>
      </c>
      <c r="B1196" t="s">
        <v>32</v>
      </c>
      <c r="C1196" t="s">
        <v>61</v>
      </c>
      <c r="D1196" t="s">
        <v>14</v>
      </c>
      <c r="E1196" t="s">
        <v>63</v>
      </c>
      <c r="F1196" s="8" t="s">
        <v>7768</v>
      </c>
      <c r="G1196" t="s">
        <v>6566</v>
      </c>
    </row>
    <row r="1197" spans="1:7" x14ac:dyDescent="0.25">
      <c r="A1197" t="s">
        <v>398</v>
      </c>
      <c r="B1197" t="s">
        <v>26</v>
      </c>
      <c r="C1197" t="s">
        <v>49</v>
      </c>
      <c r="D1197" t="s">
        <v>8</v>
      </c>
      <c r="E1197" t="s">
        <v>130</v>
      </c>
      <c r="F1197" s="8" t="s">
        <v>7769</v>
      </c>
      <c r="G1197" t="s">
        <v>6566</v>
      </c>
    </row>
    <row r="1198" spans="1:7" x14ac:dyDescent="0.25">
      <c r="A1198" t="s">
        <v>3476</v>
      </c>
      <c r="B1198" t="s">
        <v>36</v>
      </c>
      <c r="C1198" t="s">
        <v>188</v>
      </c>
      <c r="D1198" t="s">
        <v>38</v>
      </c>
      <c r="E1198" t="s">
        <v>107</v>
      </c>
      <c r="F1198" s="8" t="s">
        <v>7770</v>
      </c>
      <c r="G1198" t="s">
        <v>4251</v>
      </c>
    </row>
    <row r="1199" spans="1:7" x14ac:dyDescent="0.25">
      <c r="A1199" t="s">
        <v>3619</v>
      </c>
      <c r="B1199" t="s">
        <v>36</v>
      </c>
      <c r="C1199" t="s">
        <v>188</v>
      </c>
      <c r="D1199" t="s">
        <v>38</v>
      </c>
      <c r="E1199" t="s">
        <v>179</v>
      </c>
      <c r="F1199" s="8" t="s">
        <v>7771</v>
      </c>
      <c r="G1199" t="s">
        <v>4327</v>
      </c>
    </row>
    <row r="1200" spans="1:7" x14ac:dyDescent="0.25">
      <c r="A1200" t="s">
        <v>190</v>
      </c>
      <c r="B1200" t="s">
        <v>26</v>
      </c>
      <c r="C1200" t="s">
        <v>98</v>
      </c>
      <c r="D1200" t="s">
        <v>27</v>
      </c>
      <c r="E1200" t="s">
        <v>63</v>
      </c>
      <c r="F1200" s="8" t="s">
        <v>7772</v>
      </c>
      <c r="G1200" t="s">
        <v>6568</v>
      </c>
    </row>
    <row r="1201" spans="1:7" x14ac:dyDescent="0.25">
      <c r="A1201" t="s">
        <v>445</v>
      </c>
      <c r="B1201" t="s">
        <v>21</v>
      </c>
      <c r="C1201" t="s">
        <v>98</v>
      </c>
      <c r="D1201" t="s">
        <v>27</v>
      </c>
      <c r="E1201" t="s">
        <v>107</v>
      </c>
      <c r="F1201" s="8" t="s">
        <v>7773</v>
      </c>
      <c r="G1201" t="s">
        <v>4328</v>
      </c>
    </row>
    <row r="1202" spans="1:7" x14ac:dyDescent="0.25">
      <c r="A1202" t="s">
        <v>150</v>
      </c>
      <c r="B1202" t="s">
        <v>26</v>
      </c>
      <c r="C1202" t="s">
        <v>61</v>
      </c>
      <c r="D1202" t="s">
        <v>14</v>
      </c>
      <c r="E1202" t="s">
        <v>107</v>
      </c>
      <c r="F1202" s="8" t="s">
        <v>7774</v>
      </c>
      <c r="G1202" t="s">
        <v>4327</v>
      </c>
    </row>
    <row r="1203" spans="1:7" x14ac:dyDescent="0.25">
      <c r="A1203" t="s">
        <v>3295</v>
      </c>
      <c r="B1203" t="s">
        <v>42</v>
      </c>
      <c r="C1203" t="s">
        <v>73</v>
      </c>
      <c r="D1203" t="s">
        <v>23</v>
      </c>
      <c r="E1203" t="s">
        <v>107</v>
      </c>
      <c r="F1203" s="8" t="s">
        <v>7775</v>
      </c>
      <c r="G1203" t="s">
        <v>4330</v>
      </c>
    </row>
    <row r="1204" spans="1:7" x14ac:dyDescent="0.25">
      <c r="A1204" t="s">
        <v>586</v>
      </c>
      <c r="B1204" t="s">
        <v>31</v>
      </c>
      <c r="C1204" t="s">
        <v>61</v>
      </c>
      <c r="D1204" t="s">
        <v>14</v>
      </c>
      <c r="E1204" t="s">
        <v>63</v>
      </c>
      <c r="F1204" s="8" t="s">
        <v>7776</v>
      </c>
      <c r="G1204" t="s">
        <v>6565</v>
      </c>
    </row>
    <row r="1205" spans="1:7" x14ac:dyDescent="0.25">
      <c r="A1205" t="s">
        <v>3522</v>
      </c>
      <c r="B1205" t="s">
        <v>16</v>
      </c>
      <c r="C1205" t="s">
        <v>188</v>
      </c>
      <c r="D1205" t="s">
        <v>38</v>
      </c>
      <c r="E1205" t="s">
        <v>179</v>
      </c>
      <c r="F1205" s="8" t="s">
        <v>7777</v>
      </c>
      <c r="G1205" t="s">
        <v>4329</v>
      </c>
    </row>
    <row r="1206" spans="1:7" x14ac:dyDescent="0.25">
      <c r="A1206" t="s">
        <v>3623</v>
      </c>
      <c r="B1206" t="s">
        <v>29</v>
      </c>
      <c r="C1206" t="s">
        <v>188</v>
      </c>
      <c r="D1206" t="s">
        <v>38</v>
      </c>
      <c r="E1206" t="s">
        <v>107</v>
      </c>
      <c r="F1206" s="8" t="s">
        <v>7778</v>
      </c>
      <c r="G1206" t="s">
        <v>4327</v>
      </c>
    </row>
    <row r="1207" spans="1:7" x14ac:dyDescent="0.25">
      <c r="A1207" t="s">
        <v>3502</v>
      </c>
      <c r="B1207" t="s">
        <v>36</v>
      </c>
      <c r="C1207" t="s">
        <v>188</v>
      </c>
      <c r="D1207" t="s">
        <v>38</v>
      </c>
      <c r="E1207" t="s">
        <v>229</v>
      </c>
      <c r="F1207" s="8" t="s">
        <v>7779</v>
      </c>
      <c r="G1207" t="s">
        <v>4331</v>
      </c>
    </row>
    <row r="1208" spans="1:7" x14ac:dyDescent="0.25">
      <c r="A1208" t="s">
        <v>729</v>
      </c>
      <c r="B1208" t="s">
        <v>31</v>
      </c>
      <c r="C1208" t="s">
        <v>54</v>
      </c>
      <c r="D1208" t="s">
        <v>10</v>
      </c>
      <c r="E1208" t="s">
        <v>130</v>
      </c>
      <c r="F1208" s="8" t="s">
        <v>7780</v>
      </c>
      <c r="G1208" t="s">
        <v>6565</v>
      </c>
    </row>
    <row r="1209" spans="1:7" x14ac:dyDescent="0.25">
      <c r="A1209" t="s">
        <v>101</v>
      </c>
      <c r="B1209" t="s">
        <v>32</v>
      </c>
      <c r="C1209" t="s">
        <v>58</v>
      </c>
      <c r="D1209" t="s">
        <v>13</v>
      </c>
      <c r="E1209" t="s">
        <v>63</v>
      </c>
      <c r="F1209" s="8" t="s">
        <v>7781</v>
      </c>
      <c r="G1209" t="s">
        <v>6566</v>
      </c>
    </row>
    <row r="1210" spans="1:7" x14ac:dyDescent="0.25">
      <c r="A1210" t="s">
        <v>619</v>
      </c>
      <c r="B1210" t="s">
        <v>19</v>
      </c>
      <c r="C1210" t="s">
        <v>72</v>
      </c>
      <c r="D1210" t="s">
        <v>22</v>
      </c>
      <c r="E1210" t="s">
        <v>107</v>
      </c>
      <c r="F1210" s="8" t="s">
        <v>7782</v>
      </c>
      <c r="G1210" t="s">
        <v>4329</v>
      </c>
    </row>
    <row r="1211" spans="1:7" x14ac:dyDescent="0.25">
      <c r="A1211" t="s">
        <v>3404</v>
      </c>
      <c r="B1211" t="s">
        <v>42</v>
      </c>
      <c r="C1211" t="s">
        <v>73</v>
      </c>
      <c r="D1211" t="s">
        <v>23</v>
      </c>
      <c r="E1211" t="s">
        <v>63</v>
      </c>
      <c r="F1211" s="8" t="s">
        <v>7783</v>
      </c>
      <c r="G1211" t="s">
        <v>6567</v>
      </c>
    </row>
    <row r="1212" spans="1:7" x14ac:dyDescent="0.25">
      <c r="A1212" t="s">
        <v>215</v>
      </c>
      <c r="B1212" t="s">
        <v>31</v>
      </c>
      <c r="C1212" t="s">
        <v>52</v>
      </c>
      <c r="D1212" t="s">
        <v>9</v>
      </c>
      <c r="E1212" t="s">
        <v>63</v>
      </c>
      <c r="F1212" s="8" t="s">
        <v>7784</v>
      </c>
      <c r="G1212" t="s">
        <v>6565</v>
      </c>
    </row>
    <row r="1213" spans="1:7" x14ac:dyDescent="0.25">
      <c r="A1213" t="s">
        <v>346</v>
      </c>
      <c r="B1213" t="s">
        <v>21</v>
      </c>
      <c r="C1213" t="s">
        <v>54</v>
      </c>
      <c r="D1213" t="s">
        <v>10</v>
      </c>
      <c r="E1213" t="s">
        <v>130</v>
      </c>
      <c r="F1213" s="8" t="s">
        <v>7785</v>
      </c>
      <c r="G1213" t="s">
        <v>6567</v>
      </c>
    </row>
    <row r="1214" spans="1:7" x14ac:dyDescent="0.25">
      <c r="A1214" t="s">
        <v>233</v>
      </c>
      <c r="B1214" t="s">
        <v>21</v>
      </c>
      <c r="C1214" t="s">
        <v>54</v>
      </c>
      <c r="D1214" t="s">
        <v>10</v>
      </c>
      <c r="E1214" t="s">
        <v>63</v>
      </c>
      <c r="F1214" s="8" t="s">
        <v>7786</v>
      </c>
      <c r="G1214" t="s">
        <v>6566</v>
      </c>
    </row>
    <row r="1215" spans="1:7" x14ac:dyDescent="0.25">
      <c r="A1215" t="s">
        <v>604</v>
      </c>
      <c r="B1215" t="s">
        <v>20</v>
      </c>
      <c r="C1215" t="s">
        <v>61</v>
      </c>
      <c r="D1215" t="s">
        <v>14</v>
      </c>
      <c r="E1215" t="s">
        <v>107</v>
      </c>
      <c r="F1215" s="8" t="s">
        <v>7787</v>
      </c>
      <c r="G1215" t="s">
        <v>4327</v>
      </c>
    </row>
    <row r="1216" spans="1:7" x14ac:dyDescent="0.25">
      <c r="A1216" t="s">
        <v>3389</v>
      </c>
      <c r="B1216" t="s">
        <v>42</v>
      </c>
      <c r="C1216" t="s">
        <v>188</v>
      </c>
      <c r="D1216" t="s">
        <v>38</v>
      </c>
      <c r="E1216" t="s">
        <v>107</v>
      </c>
      <c r="F1216" s="8" t="s">
        <v>7788</v>
      </c>
      <c r="G1216" t="s">
        <v>6568</v>
      </c>
    </row>
    <row r="1217" spans="1:7" x14ac:dyDescent="0.25">
      <c r="A1217" t="s">
        <v>97</v>
      </c>
      <c r="B1217" t="s">
        <v>31</v>
      </c>
      <c r="C1217" t="s">
        <v>98</v>
      </c>
      <c r="D1217" t="s">
        <v>27</v>
      </c>
      <c r="E1217" t="s">
        <v>63</v>
      </c>
      <c r="F1217" s="8" t="s">
        <v>7789</v>
      </c>
      <c r="G1217" t="s">
        <v>6566</v>
      </c>
    </row>
    <row r="1218" spans="1:7" x14ac:dyDescent="0.25">
      <c r="A1218" t="s">
        <v>342</v>
      </c>
      <c r="B1218" t="s">
        <v>31</v>
      </c>
      <c r="C1218" t="s">
        <v>54</v>
      </c>
      <c r="D1218" t="s">
        <v>10</v>
      </c>
      <c r="E1218" t="s">
        <v>130</v>
      </c>
      <c r="F1218" s="8" t="s">
        <v>7790</v>
      </c>
      <c r="G1218" t="s">
        <v>6566</v>
      </c>
    </row>
    <row r="1219" spans="1:7" x14ac:dyDescent="0.25">
      <c r="A1219" t="s">
        <v>76</v>
      </c>
      <c r="B1219" t="s">
        <v>31</v>
      </c>
      <c r="C1219" t="s">
        <v>49</v>
      </c>
      <c r="D1219" t="s">
        <v>8</v>
      </c>
      <c r="E1219" t="s">
        <v>130</v>
      </c>
      <c r="F1219" s="8" t="s">
        <v>7791</v>
      </c>
      <c r="G1219" t="s">
        <v>6566</v>
      </c>
    </row>
    <row r="1220" spans="1:7" x14ac:dyDescent="0.25">
      <c r="A1220" t="s">
        <v>3614</v>
      </c>
      <c r="B1220" t="s">
        <v>30</v>
      </c>
      <c r="C1220" t="s">
        <v>73</v>
      </c>
      <c r="D1220" t="s">
        <v>23</v>
      </c>
      <c r="E1220" t="s">
        <v>229</v>
      </c>
      <c r="F1220" s="8" t="s">
        <v>7792</v>
      </c>
      <c r="G1220" t="s">
        <v>4327</v>
      </c>
    </row>
    <row r="1221" spans="1:7" x14ac:dyDescent="0.25">
      <c r="A1221" t="s">
        <v>3430</v>
      </c>
      <c r="B1221" t="s">
        <v>7</v>
      </c>
      <c r="C1221" t="s">
        <v>73</v>
      </c>
      <c r="D1221" t="s">
        <v>23</v>
      </c>
      <c r="E1221" t="s">
        <v>107</v>
      </c>
      <c r="F1221" s="8" t="s">
        <v>7793</v>
      </c>
      <c r="G1221" t="s">
        <v>4329</v>
      </c>
    </row>
    <row r="1222" spans="1:7" x14ac:dyDescent="0.25">
      <c r="A1222" t="s">
        <v>721</v>
      </c>
      <c r="B1222" t="s">
        <v>11</v>
      </c>
      <c r="C1222" t="s">
        <v>98</v>
      </c>
      <c r="D1222" t="s">
        <v>27</v>
      </c>
      <c r="E1222" t="s">
        <v>130</v>
      </c>
      <c r="F1222" s="8" t="s">
        <v>7794</v>
      </c>
      <c r="G1222" t="s">
        <v>4330</v>
      </c>
    </row>
    <row r="1223" spans="1:7" x14ac:dyDescent="0.25">
      <c r="A1223" t="s">
        <v>264</v>
      </c>
      <c r="B1223" t="s">
        <v>31</v>
      </c>
      <c r="C1223" t="s">
        <v>98</v>
      </c>
      <c r="D1223" t="s">
        <v>27</v>
      </c>
      <c r="E1223" t="s">
        <v>63</v>
      </c>
      <c r="F1223" s="8" t="s">
        <v>7795</v>
      </c>
      <c r="G1223" t="s">
        <v>6566</v>
      </c>
    </row>
    <row r="1224" spans="1:7" x14ac:dyDescent="0.25">
      <c r="A1224" t="s">
        <v>519</v>
      </c>
      <c r="B1224" t="s">
        <v>36</v>
      </c>
      <c r="C1224" t="s">
        <v>65</v>
      </c>
      <c r="D1224" t="s">
        <v>17</v>
      </c>
      <c r="E1224" t="s">
        <v>229</v>
      </c>
      <c r="F1224" s="8" t="s">
        <v>7796</v>
      </c>
      <c r="G1224" t="s">
        <v>4327</v>
      </c>
    </row>
    <row r="1225" spans="1:7" x14ac:dyDescent="0.25">
      <c r="A1225" t="s">
        <v>148</v>
      </c>
      <c r="B1225" t="s">
        <v>31</v>
      </c>
      <c r="C1225" t="s">
        <v>49</v>
      </c>
      <c r="D1225" t="s">
        <v>8</v>
      </c>
      <c r="E1225" t="s">
        <v>63</v>
      </c>
      <c r="F1225" s="8" t="s">
        <v>7797</v>
      </c>
      <c r="G1225" t="s">
        <v>6566</v>
      </c>
    </row>
    <row r="1226" spans="1:7" x14ac:dyDescent="0.25">
      <c r="A1226" t="s">
        <v>298</v>
      </c>
      <c r="B1226" t="s">
        <v>12</v>
      </c>
      <c r="C1226" t="s">
        <v>61</v>
      </c>
      <c r="D1226" t="s">
        <v>14</v>
      </c>
      <c r="E1226" t="s">
        <v>130</v>
      </c>
      <c r="F1226" s="8" t="s">
        <v>7798</v>
      </c>
      <c r="G1226" t="s">
        <v>6565</v>
      </c>
    </row>
    <row r="1227" spans="1:7" x14ac:dyDescent="0.25">
      <c r="A1227" t="s">
        <v>273</v>
      </c>
      <c r="B1227" t="s">
        <v>46</v>
      </c>
      <c r="C1227" t="s">
        <v>225</v>
      </c>
      <c r="D1227" t="s">
        <v>39</v>
      </c>
      <c r="E1227" t="s">
        <v>63</v>
      </c>
      <c r="F1227" s="8" t="s">
        <v>7799</v>
      </c>
      <c r="G1227" t="s">
        <v>6566</v>
      </c>
    </row>
    <row r="1228" spans="1:7" x14ac:dyDescent="0.25">
      <c r="A1228" t="s">
        <v>458</v>
      </c>
      <c r="B1228" t="s">
        <v>31</v>
      </c>
      <c r="C1228" t="s">
        <v>72</v>
      </c>
      <c r="D1228" t="s">
        <v>22</v>
      </c>
      <c r="E1228" t="s">
        <v>130</v>
      </c>
      <c r="F1228" s="8" t="s">
        <v>7800</v>
      </c>
      <c r="G1228" t="s">
        <v>6566</v>
      </c>
    </row>
    <row r="1229" spans="1:7" x14ac:dyDescent="0.25">
      <c r="A1229" t="s">
        <v>3368</v>
      </c>
      <c r="B1229" t="s">
        <v>42</v>
      </c>
      <c r="C1229" t="s">
        <v>73</v>
      </c>
      <c r="D1229" t="s">
        <v>23</v>
      </c>
      <c r="E1229" t="s">
        <v>229</v>
      </c>
      <c r="F1229" s="8" t="s">
        <v>7801</v>
      </c>
      <c r="G1229" t="s">
        <v>4328</v>
      </c>
    </row>
    <row r="1230" spans="1:7" x14ac:dyDescent="0.25">
      <c r="A1230" t="s">
        <v>585</v>
      </c>
      <c r="B1230" t="s">
        <v>19</v>
      </c>
      <c r="C1230" t="s">
        <v>58</v>
      </c>
      <c r="D1230" t="s">
        <v>13</v>
      </c>
      <c r="E1230" t="s">
        <v>107</v>
      </c>
      <c r="F1230" s="8" t="s">
        <v>7802</v>
      </c>
      <c r="G1230" t="s">
        <v>4327</v>
      </c>
    </row>
    <row r="1231" spans="1:7" x14ac:dyDescent="0.25">
      <c r="A1231" t="s">
        <v>272</v>
      </c>
      <c r="B1231" t="s">
        <v>21</v>
      </c>
      <c r="C1231" t="s">
        <v>54</v>
      </c>
      <c r="D1231" t="s">
        <v>10</v>
      </c>
      <c r="E1231" t="s">
        <v>63</v>
      </c>
      <c r="F1231" s="8" t="s">
        <v>7803</v>
      </c>
      <c r="G1231" t="s">
        <v>4330</v>
      </c>
    </row>
    <row r="1232" spans="1:7" x14ac:dyDescent="0.25">
      <c r="A1232" t="s">
        <v>161</v>
      </c>
      <c r="B1232" t="s">
        <v>28</v>
      </c>
      <c r="C1232" t="s">
        <v>61</v>
      </c>
      <c r="D1232" t="s">
        <v>14</v>
      </c>
      <c r="E1232" t="s">
        <v>63</v>
      </c>
      <c r="F1232" s="8" t="s">
        <v>7804</v>
      </c>
      <c r="G1232" t="s">
        <v>6568</v>
      </c>
    </row>
    <row r="1233" spans="1:7" x14ac:dyDescent="0.25">
      <c r="A1233" t="s">
        <v>367</v>
      </c>
      <c r="B1233" t="s">
        <v>31</v>
      </c>
      <c r="C1233" t="s">
        <v>49</v>
      </c>
      <c r="D1233" t="s">
        <v>8</v>
      </c>
      <c r="E1233" t="s">
        <v>130</v>
      </c>
      <c r="F1233" s="8" t="s">
        <v>7805</v>
      </c>
      <c r="G1233" t="s">
        <v>6566</v>
      </c>
    </row>
    <row r="1234" spans="1:7" x14ac:dyDescent="0.25">
      <c r="A1234" t="s">
        <v>336</v>
      </c>
      <c r="B1234" t="s">
        <v>19</v>
      </c>
      <c r="C1234" t="s">
        <v>54</v>
      </c>
      <c r="D1234" t="s">
        <v>10</v>
      </c>
      <c r="E1234" t="s">
        <v>63</v>
      </c>
      <c r="F1234" s="8" t="s">
        <v>7806</v>
      </c>
      <c r="G1234" t="s">
        <v>6568</v>
      </c>
    </row>
    <row r="1235" spans="1:7" x14ac:dyDescent="0.25">
      <c r="A1235" t="s">
        <v>265</v>
      </c>
      <c r="B1235" t="s">
        <v>31</v>
      </c>
      <c r="C1235" t="s">
        <v>52</v>
      </c>
      <c r="D1235" t="s">
        <v>9</v>
      </c>
      <c r="E1235" t="s">
        <v>63</v>
      </c>
      <c r="F1235" s="8" t="s">
        <v>7807</v>
      </c>
      <c r="G1235" t="s">
        <v>6567</v>
      </c>
    </row>
    <row r="1236" spans="1:7" x14ac:dyDescent="0.25">
      <c r="A1236" t="s">
        <v>3366</v>
      </c>
      <c r="B1236" t="s">
        <v>42</v>
      </c>
      <c r="C1236" t="s">
        <v>73</v>
      </c>
      <c r="D1236" t="s">
        <v>23</v>
      </c>
      <c r="E1236" t="s">
        <v>63</v>
      </c>
      <c r="F1236" s="8" t="s">
        <v>7808</v>
      </c>
      <c r="G1236" t="s">
        <v>6565</v>
      </c>
    </row>
    <row r="1237" spans="1:7" x14ac:dyDescent="0.25">
      <c r="A1237" t="s">
        <v>3212</v>
      </c>
      <c r="B1237" t="s">
        <v>42</v>
      </c>
      <c r="C1237" t="s">
        <v>255</v>
      </c>
      <c r="D1237" t="s">
        <v>40</v>
      </c>
      <c r="E1237" t="s">
        <v>63</v>
      </c>
      <c r="F1237" s="8" t="s">
        <v>7809</v>
      </c>
      <c r="G1237" t="s">
        <v>6565</v>
      </c>
    </row>
    <row r="1238" spans="1:7" x14ac:dyDescent="0.25">
      <c r="A1238" t="s">
        <v>3259</v>
      </c>
      <c r="B1238" t="s">
        <v>33</v>
      </c>
      <c r="C1238" t="s">
        <v>73</v>
      </c>
      <c r="D1238" t="s">
        <v>23</v>
      </c>
      <c r="E1238" t="s">
        <v>63</v>
      </c>
      <c r="F1238" s="8" t="s">
        <v>7810</v>
      </c>
      <c r="G1238" t="s">
        <v>4328</v>
      </c>
    </row>
    <row r="1239" spans="1:7" x14ac:dyDescent="0.25">
      <c r="A1239" t="s">
        <v>263</v>
      </c>
      <c r="B1239" t="s">
        <v>31</v>
      </c>
      <c r="C1239" t="s">
        <v>52</v>
      </c>
      <c r="D1239" t="s">
        <v>9</v>
      </c>
      <c r="E1239" t="s">
        <v>130</v>
      </c>
      <c r="F1239" s="8" t="s">
        <v>7811</v>
      </c>
      <c r="G1239" t="s">
        <v>6565</v>
      </c>
    </row>
    <row r="1240" spans="1:7" x14ac:dyDescent="0.25">
      <c r="A1240" t="s">
        <v>322</v>
      </c>
      <c r="B1240" t="s">
        <v>31</v>
      </c>
      <c r="C1240" t="s">
        <v>58</v>
      </c>
      <c r="D1240" t="s">
        <v>13</v>
      </c>
      <c r="E1240" t="s">
        <v>179</v>
      </c>
      <c r="F1240" s="8" t="s">
        <v>7812</v>
      </c>
      <c r="G1240" t="s">
        <v>4327</v>
      </c>
    </row>
    <row r="1241" spans="1:7" x14ac:dyDescent="0.25">
      <c r="A1241" t="s">
        <v>368</v>
      </c>
      <c r="B1241" t="s">
        <v>11</v>
      </c>
      <c r="C1241" t="s">
        <v>52</v>
      </c>
      <c r="D1241" t="s">
        <v>9</v>
      </c>
      <c r="E1241" t="s">
        <v>107</v>
      </c>
      <c r="F1241" s="8" t="s">
        <v>7813</v>
      </c>
      <c r="G1241" t="s">
        <v>4327</v>
      </c>
    </row>
    <row r="1242" spans="1:7" x14ac:dyDescent="0.25">
      <c r="A1242" t="s">
        <v>458</v>
      </c>
      <c r="B1242" t="s">
        <v>19</v>
      </c>
      <c r="C1242" t="s">
        <v>72</v>
      </c>
      <c r="D1242" t="s">
        <v>22</v>
      </c>
      <c r="E1242" t="s">
        <v>63</v>
      </c>
      <c r="F1242" s="8" t="s">
        <v>7814</v>
      </c>
      <c r="G1242" t="s">
        <v>4330</v>
      </c>
    </row>
    <row r="1243" spans="1:7" x14ac:dyDescent="0.25">
      <c r="A1243" t="s">
        <v>283</v>
      </c>
      <c r="B1243" t="s">
        <v>31</v>
      </c>
      <c r="C1243" t="s">
        <v>52</v>
      </c>
      <c r="D1243" t="s">
        <v>9</v>
      </c>
      <c r="E1243" t="s">
        <v>107</v>
      </c>
      <c r="F1243" s="8" t="s">
        <v>7815</v>
      </c>
      <c r="G1243" t="s">
        <v>4330</v>
      </c>
    </row>
    <row r="1244" spans="1:7" x14ac:dyDescent="0.25">
      <c r="A1244" t="s">
        <v>141</v>
      </c>
      <c r="B1244" t="s">
        <v>21</v>
      </c>
      <c r="C1244" t="s">
        <v>52</v>
      </c>
      <c r="D1244" t="s">
        <v>9</v>
      </c>
      <c r="E1244" t="s">
        <v>63</v>
      </c>
      <c r="F1244" s="8" t="s">
        <v>7816</v>
      </c>
      <c r="G1244" t="s">
        <v>6566</v>
      </c>
    </row>
    <row r="1245" spans="1:7" x14ac:dyDescent="0.25">
      <c r="A1245" t="s">
        <v>3227</v>
      </c>
      <c r="B1245" t="s">
        <v>42</v>
      </c>
      <c r="C1245" t="s">
        <v>188</v>
      </c>
      <c r="D1245" t="s">
        <v>38</v>
      </c>
      <c r="E1245" t="s">
        <v>107</v>
      </c>
      <c r="F1245" s="8" t="s">
        <v>7817</v>
      </c>
      <c r="G1245" t="s">
        <v>4330</v>
      </c>
    </row>
    <row r="1246" spans="1:7" x14ac:dyDescent="0.25">
      <c r="A1246" t="s">
        <v>400</v>
      </c>
      <c r="B1246" t="s">
        <v>21</v>
      </c>
      <c r="C1246" t="s">
        <v>49</v>
      </c>
      <c r="D1246" t="s">
        <v>8</v>
      </c>
      <c r="E1246" t="s">
        <v>130</v>
      </c>
      <c r="F1246" s="8" t="s">
        <v>7818</v>
      </c>
      <c r="G1246" t="s">
        <v>6565</v>
      </c>
    </row>
    <row r="1247" spans="1:7" x14ac:dyDescent="0.25">
      <c r="A1247" t="s">
        <v>163</v>
      </c>
      <c r="B1247" t="s">
        <v>32</v>
      </c>
      <c r="C1247" t="s">
        <v>61</v>
      </c>
      <c r="D1247" t="s">
        <v>14</v>
      </c>
      <c r="E1247" t="s">
        <v>63</v>
      </c>
      <c r="F1247" s="8" t="s">
        <v>7819</v>
      </c>
      <c r="G1247" t="s">
        <v>6566</v>
      </c>
    </row>
    <row r="1248" spans="1:7" x14ac:dyDescent="0.25">
      <c r="A1248" t="s">
        <v>110</v>
      </c>
      <c r="B1248" t="s">
        <v>19</v>
      </c>
      <c r="C1248" t="s">
        <v>72</v>
      </c>
      <c r="D1248" t="s">
        <v>22</v>
      </c>
      <c r="E1248" t="s">
        <v>130</v>
      </c>
      <c r="F1248" s="8" t="s">
        <v>7820</v>
      </c>
      <c r="G1248" t="s">
        <v>6565</v>
      </c>
    </row>
    <row r="1249" spans="1:7" x14ac:dyDescent="0.25">
      <c r="A1249" t="s">
        <v>198</v>
      </c>
      <c r="B1249" t="s">
        <v>31</v>
      </c>
      <c r="C1249" t="s">
        <v>72</v>
      </c>
      <c r="D1249" t="s">
        <v>22</v>
      </c>
      <c r="E1249" t="s">
        <v>130</v>
      </c>
      <c r="F1249" s="8" t="s">
        <v>7821</v>
      </c>
      <c r="G1249" t="s">
        <v>6566</v>
      </c>
    </row>
    <row r="1250" spans="1:7" x14ac:dyDescent="0.25">
      <c r="A1250" t="s">
        <v>3422</v>
      </c>
      <c r="B1250" t="s">
        <v>30</v>
      </c>
      <c r="C1250" t="s">
        <v>188</v>
      </c>
      <c r="D1250" t="s">
        <v>38</v>
      </c>
      <c r="E1250" t="s">
        <v>107</v>
      </c>
      <c r="F1250" s="8" t="s">
        <v>7822</v>
      </c>
      <c r="G1250" t="s">
        <v>4329</v>
      </c>
    </row>
    <row r="1251" spans="1:7" x14ac:dyDescent="0.25">
      <c r="A1251" t="s">
        <v>487</v>
      </c>
      <c r="B1251" t="s">
        <v>31</v>
      </c>
      <c r="C1251" t="s">
        <v>52</v>
      </c>
      <c r="D1251" t="s">
        <v>9</v>
      </c>
      <c r="E1251" t="s">
        <v>130</v>
      </c>
      <c r="F1251" s="8" t="s">
        <v>7823</v>
      </c>
      <c r="G1251" t="s">
        <v>6567</v>
      </c>
    </row>
    <row r="1252" spans="1:7" x14ac:dyDescent="0.25">
      <c r="A1252" t="s">
        <v>540</v>
      </c>
      <c r="B1252" t="s">
        <v>31</v>
      </c>
      <c r="C1252" t="s">
        <v>98</v>
      </c>
      <c r="D1252" t="s">
        <v>27</v>
      </c>
      <c r="E1252" t="s">
        <v>130</v>
      </c>
      <c r="F1252" s="8" t="s">
        <v>7824</v>
      </c>
      <c r="G1252" t="s">
        <v>6567</v>
      </c>
    </row>
    <row r="1253" spans="1:7" x14ac:dyDescent="0.25">
      <c r="A1253" t="s">
        <v>738</v>
      </c>
      <c r="B1253" t="s">
        <v>31</v>
      </c>
      <c r="C1253" t="s">
        <v>61</v>
      </c>
      <c r="D1253" t="s">
        <v>14</v>
      </c>
      <c r="E1253" t="s">
        <v>130</v>
      </c>
      <c r="F1253" s="8" t="s">
        <v>6969</v>
      </c>
      <c r="G1253" t="s">
        <v>6565</v>
      </c>
    </row>
    <row r="1254" spans="1:7" x14ac:dyDescent="0.25">
      <c r="A1254" t="s">
        <v>430</v>
      </c>
      <c r="B1254" t="s">
        <v>32</v>
      </c>
      <c r="C1254" t="s">
        <v>61</v>
      </c>
      <c r="D1254" t="s">
        <v>14</v>
      </c>
      <c r="E1254" t="s">
        <v>130</v>
      </c>
      <c r="F1254" s="8" t="s">
        <v>7825</v>
      </c>
      <c r="G1254" t="s">
        <v>6565</v>
      </c>
    </row>
    <row r="1255" spans="1:7" x14ac:dyDescent="0.25">
      <c r="A1255" t="s">
        <v>749</v>
      </c>
      <c r="B1255" t="s">
        <v>21</v>
      </c>
      <c r="C1255" t="s">
        <v>58</v>
      </c>
      <c r="D1255" t="s">
        <v>13</v>
      </c>
      <c r="E1255" t="s">
        <v>107</v>
      </c>
      <c r="F1255" s="8" t="s">
        <v>7826</v>
      </c>
      <c r="G1255" t="s">
        <v>4329</v>
      </c>
    </row>
    <row r="1256" spans="1:7" x14ac:dyDescent="0.25">
      <c r="A1256" t="s">
        <v>105</v>
      </c>
      <c r="B1256" t="s">
        <v>31</v>
      </c>
      <c r="C1256" t="s">
        <v>98</v>
      </c>
      <c r="D1256" t="s">
        <v>27</v>
      </c>
      <c r="E1256" t="s">
        <v>130</v>
      </c>
      <c r="F1256" s="8" t="s">
        <v>7827</v>
      </c>
      <c r="G1256" t="s">
        <v>6566</v>
      </c>
    </row>
    <row r="1257" spans="1:7" x14ac:dyDescent="0.25">
      <c r="A1257" t="s">
        <v>141</v>
      </c>
      <c r="B1257" t="s">
        <v>21</v>
      </c>
      <c r="C1257" t="s">
        <v>52</v>
      </c>
      <c r="D1257" t="s">
        <v>9</v>
      </c>
      <c r="E1257" t="s">
        <v>107</v>
      </c>
      <c r="F1257" s="8" t="s">
        <v>7828</v>
      </c>
      <c r="G1257" t="s">
        <v>4328</v>
      </c>
    </row>
    <row r="1258" spans="1:7" x14ac:dyDescent="0.25">
      <c r="A1258" t="s">
        <v>384</v>
      </c>
      <c r="B1258" t="s">
        <v>31</v>
      </c>
      <c r="C1258" t="s">
        <v>54</v>
      </c>
      <c r="D1258" t="s">
        <v>10</v>
      </c>
      <c r="E1258" t="s">
        <v>130</v>
      </c>
      <c r="F1258" s="8" t="s">
        <v>7829</v>
      </c>
      <c r="G1258" t="s">
        <v>6566</v>
      </c>
    </row>
    <row r="1259" spans="1:7" x14ac:dyDescent="0.25">
      <c r="A1259" t="s">
        <v>444</v>
      </c>
      <c r="B1259" t="s">
        <v>42</v>
      </c>
      <c r="C1259" t="s">
        <v>147</v>
      </c>
      <c r="D1259" t="s">
        <v>34</v>
      </c>
      <c r="E1259" t="s">
        <v>63</v>
      </c>
      <c r="F1259" s="8" t="s">
        <v>7830</v>
      </c>
      <c r="G1259" t="s">
        <v>6565</v>
      </c>
    </row>
    <row r="1260" spans="1:7" x14ac:dyDescent="0.25">
      <c r="A1260" t="s">
        <v>3557</v>
      </c>
      <c r="B1260" t="s">
        <v>29</v>
      </c>
      <c r="C1260" t="s">
        <v>73</v>
      </c>
      <c r="D1260" t="s">
        <v>23</v>
      </c>
      <c r="E1260" t="s">
        <v>107</v>
      </c>
      <c r="F1260" s="8" t="s">
        <v>7831</v>
      </c>
      <c r="G1260" t="s">
        <v>4329</v>
      </c>
    </row>
    <row r="1261" spans="1:7" x14ac:dyDescent="0.25">
      <c r="A1261" t="s">
        <v>668</v>
      </c>
      <c r="B1261" t="s">
        <v>31</v>
      </c>
      <c r="C1261" t="s">
        <v>58</v>
      </c>
      <c r="D1261" t="s">
        <v>13</v>
      </c>
      <c r="E1261" t="s">
        <v>179</v>
      </c>
      <c r="F1261" s="8" t="s">
        <v>7832</v>
      </c>
      <c r="G1261" t="s">
        <v>4327</v>
      </c>
    </row>
    <row r="1262" spans="1:7" x14ac:dyDescent="0.25">
      <c r="A1262" t="s">
        <v>116</v>
      </c>
      <c r="B1262" t="s">
        <v>31</v>
      </c>
      <c r="C1262" t="s">
        <v>49</v>
      </c>
      <c r="D1262" t="s">
        <v>8</v>
      </c>
      <c r="E1262" t="s">
        <v>50</v>
      </c>
      <c r="F1262" s="8" t="s">
        <v>7833</v>
      </c>
      <c r="G1262" t="s">
        <v>6564</v>
      </c>
    </row>
    <row r="1263" spans="1:7" x14ac:dyDescent="0.25">
      <c r="A1263" t="s">
        <v>3231</v>
      </c>
      <c r="B1263" t="s">
        <v>42</v>
      </c>
      <c r="C1263" t="s">
        <v>73</v>
      </c>
      <c r="D1263" t="s">
        <v>23</v>
      </c>
      <c r="E1263" t="s">
        <v>229</v>
      </c>
      <c r="F1263" s="8" t="s">
        <v>7834</v>
      </c>
      <c r="G1263" t="s">
        <v>4330</v>
      </c>
    </row>
    <row r="1264" spans="1:7" x14ac:dyDescent="0.25">
      <c r="A1264" t="s">
        <v>3331</v>
      </c>
      <c r="B1264" t="s">
        <v>16</v>
      </c>
      <c r="C1264" t="s">
        <v>73</v>
      </c>
      <c r="D1264" t="s">
        <v>23</v>
      </c>
      <c r="E1264" t="s">
        <v>229</v>
      </c>
      <c r="F1264" s="8" t="s">
        <v>7835</v>
      </c>
      <c r="G1264" t="s">
        <v>4328</v>
      </c>
    </row>
    <row r="1265" spans="1:7" x14ac:dyDescent="0.25">
      <c r="A1265" t="s">
        <v>3274</v>
      </c>
      <c r="B1265" t="s">
        <v>42</v>
      </c>
      <c r="C1265" t="s">
        <v>188</v>
      </c>
      <c r="D1265" t="s">
        <v>38</v>
      </c>
      <c r="E1265" t="s">
        <v>229</v>
      </c>
      <c r="F1265" s="8" t="s">
        <v>7836</v>
      </c>
      <c r="G1265" t="s">
        <v>4330</v>
      </c>
    </row>
    <row r="1266" spans="1:7" x14ac:dyDescent="0.25">
      <c r="A1266" t="s">
        <v>382</v>
      </c>
      <c r="B1266" t="s">
        <v>31</v>
      </c>
      <c r="C1266" t="s">
        <v>61</v>
      </c>
      <c r="D1266" t="s">
        <v>14</v>
      </c>
      <c r="E1266" t="s">
        <v>63</v>
      </c>
      <c r="F1266" s="8" t="s">
        <v>7837</v>
      </c>
      <c r="G1266" t="s">
        <v>6566</v>
      </c>
    </row>
    <row r="1267" spans="1:7" x14ac:dyDescent="0.25">
      <c r="A1267" t="s">
        <v>529</v>
      </c>
      <c r="B1267" t="s">
        <v>11</v>
      </c>
      <c r="C1267" t="s">
        <v>72</v>
      </c>
      <c r="D1267" t="s">
        <v>22</v>
      </c>
      <c r="E1267" t="s">
        <v>130</v>
      </c>
      <c r="F1267" s="8" t="s">
        <v>7838</v>
      </c>
      <c r="G1267" t="s">
        <v>4330</v>
      </c>
    </row>
    <row r="1268" spans="1:7" x14ac:dyDescent="0.25">
      <c r="A1268" t="s">
        <v>3485</v>
      </c>
      <c r="B1268" t="s">
        <v>30</v>
      </c>
      <c r="C1268" t="s">
        <v>73</v>
      </c>
      <c r="D1268" t="s">
        <v>23</v>
      </c>
      <c r="E1268" t="s">
        <v>229</v>
      </c>
      <c r="F1268" s="8" t="s">
        <v>7839</v>
      </c>
      <c r="G1268" t="s">
        <v>4327</v>
      </c>
    </row>
    <row r="1269" spans="1:7" x14ac:dyDescent="0.25">
      <c r="A1269" t="s">
        <v>3468</v>
      </c>
      <c r="B1269" t="s">
        <v>31</v>
      </c>
      <c r="C1269" t="s">
        <v>73</v>
      </c>
      <c r="D1269" t="s">
        <v>23</v>
      </c>
      <c r="E1269" t="s">
        <v>107</v>
      </c>
      <c r="F1269" s="8" t="s">
        <v>7840</v>
      </c>
      <c r="G1269" t="s">
        <v>4330</v>
      </c>
    </row>
    <row r="1270" spans="1:7" x14ac:dyDescent="0.25">
      <c r="A1270" t="s">
        <v>483</v>
      </c>
      <c r="B1270" t="s">
        <v>31</v>
      </c>
      <c r="C1270" t="s">
        <v>98</v>
      </c>
      <c r="D1270" t="s">
        <v>27</v>
      </c>
      <c r="E1270" t="s">
        <v>229</v>
      </c>
      <c r="F1270" s="8" t="s">
        <v>7841</v>
      </c>
      <c r="G1270" t="s">
        <v>4328</v>
      </c>
    </row>
    <row r="1271" spans="1:7" x14ac:dyDescent="0.25">
      <c r="A1271" t="s">
        <v>100</v>
      </c>
      <c r="B1271" t="s">
        <v>31</v>
      </c>
      <c r="C1271" t="s">
        <v>49</v>
      </c>
      <c r="D1271" t="s">
        <v>8</v>
      </c>
      <c r="E1271" t="s">
        <v>50</v>
      </c>
      <c r="F1271" s="8" t="s">
        <v>7842</v>
      </c>
      <c r="G1271" t="s">
        <v>6565</v>
      </c>
    </row>
    <row r="1272" spans="1:7" x14ac:dyDescent="0.25">
      <c r="A1272" t="s">
        <v>228</v>
      </c>
      <c r="B1272" t="s">
        <v>32</v>
      </c>
      <c r="C1272" t="s">
        <v>61</v>
      </c>
      <c r="D1272" t="s">
        <v>14</v>
      </c>
      <c r="E1272" t="s">
        <v>63</v>
      </c>
      <c r="F1272" s="8" t="s">
        <v>7843</v>
      </c>
      <c r="G1272" t="s">
        <v>6567</v>
      </c>
    </row>
    <row r="1273" spans="1:7" x14ac:dyDescent="0.25">
      <c r="A1273" t="s">
        <v>318</v>
      </c>
      <c r="B1273" t="s">
        <v>31</v>
      </c>
      <c r="C1273" t="s">
        <v>54</v>
      </c>
      <c r="D1273" t="s">
        <v>10</v>
      </c>
      <c r="E1273" t="s">
        <v>107</v>
      </c>
      <c r="F1273" s="8" t="s">
        <v>7844</v>
      </c>
      <c r="G1273" t="s">
        <v>4330</v>
      </c>
    </row>
    <row r="1274" spans="1:7" x14ac:dyDescent="0.25">
      <c r="A1274" t="s">
        <v>3522</v>
      </c>
      <c r="B1274" t="s">
        <v>30</v>
      </c>
      <c r="C1274" t="s">
        <v>188</v>
      </c>
      <c r="D1274" t="s">
        <v>38</v>
      </c>
      <c r="E1274" t="s">
        <v>229</v>
      </c>
      <c r="F1274" s="8" t="s">
        <v>7845</v>
      </c>
      <c r="G1274" t="s">
        <v>4329</v>
      </c>
    </row>
    <row r="1275" spans="1:7" x14ac:dyDescent="0.25">
      <c r="A1275" t="s">
        <v>386</v>
      </c>
      <c r="B1275" t="s">
        <v>31</v>
      </c>
      <c r="C1275" t="s">
        <v>61</v>
      </c>
      <c r="D1275" t="s">
        <v>14</v>
      </c>
      <c r="E1275" t="s">
        <v>130</v>
      </c>
      <c r="F1275" s="8" t="s">
        <v>7846</v>
      </c>
      <c r="G1275" t="s">
        <v>6565</v>
      </c>
    </row>
    <row r="1276" spans="1:7" x14ac:dyDescent="0.25">
      <c r="A1276" t="s">
        <v>3738</v>
      </c>
      <c r="B1276" t="s">
        <v>42</v>
      </c>
      <c r="C1276" t="s">
        <v>188</v>
      </c>
      <c r="D1276" t="s">
        <v>38</v>
      </c>
      <c r="E1276" t="s">
        <v>107</v>
      </c>
      <c r="F1276" s="8" t="s">
        <v>7847</v>
      </c>
      <c r="G1276" t="s">
        <v>6568</v>
      </c>
    </row>
    <row r="1277" spans="1:7" x14ac:dyDescent="0.25">
      <c r="A1277" t="s">
        <v>734</v>
      </c>
      <c r="B1277" t="s">
        <v>21</v>
      </c>
      <c r="C1277" t="s">
        <v>52</v>
      </c>
      <c r="D1277" t="s">
        <v>9</v>
      </c>
      <c r="E1277" t="s">
        <v>107</v>
      </c>
      <c r="F1277" s="8" t="s">
        <v>6607</v>
      </c>
      <c r="G1277" t="s">
        <v>4328</v>
      </c>
    </row>
    <row r="1278" spans="1:7" x14ac:dyDescent="0.25">
      <c r="A1278" t="s">
        <v>3817</v>
      </c>
      <c r="B1278" t="s">
        <v>21</v>
      </c>
      <c r="C1278" t="s">
        <v>188</v>
      </c>
      <c r="D1278" t="s">
        <v>38</v>
      </c>
      <c r="E1278" t="s">
        <v>229</v>
      </c>
      <c r="F1278" s="8" t="s">
        <v>7848</v>
      </c>
      <c r="G1278" t="s">
        <v>4327</v>
      </c>
    </row>
    <row r="1279" spans="1:7" x14ac:dyDescent="0.25">
      <c r="A1279" t="s">
        <v>298</v>
      </c>
      <c r="B1279" t="s">
        <v>32</v>
      </c>
      <c r="C1279" t="s">
        <v>61</v>
      </c>
      <c r="D1279" t="s">
        <v>14</v>
      </c>
      <c r="E1279" t="s">
        <v>130</v>
      </c>
      <c r="F1279" s="8" t="s">
        <v>7849</v>
      </c>
      <c r="G1279" t="s">
        <v>6566</v>
      </c>
    </row>
    <row r="1280" spans="1:7" x14ac:dyDescent="0.25">
      <c r="A1280" t="s">
        <v>264</v>
      </c>
      <c r="B1280" t="s">
        <v>31</v>
      </c>
      <c r="C1280" t="s">
        <v>98</v>
      </c>
      <c r="D1280" t="s">
        <v>27</v>
      </c>
      <c r="E1280" t="s">
        <v>130</v>
      </c>
      <c r="F1280" s="8" t="s">
        <v>7850</v>
      </c>
      <c r="G1280" t="s">
        <v>6565</v>
      </c>
    </row>
    <row r="1281" spans="1:7" x14ac:dyDescent="0.25">
      <c r="A1281" t="s">
        <v>403</v>
      </c>
      <c r="B1281" t="s">
        <v>21</v>
      </c>
      <c r="C1281" t="s">
        <v>49</v>
      </c>
      <c r="D1281" t="s">
        <v>8</v>
      </c>
      <c r="E1281" t="s">
        <v>107</v>
      </c>
      <c r="F1281" s="8" t="s">
        <v>7851</v>
      </c>
      <c r="G1281" t="s">
        <v>4330</v>
      </c>
    </row>
    <row r="1282" spans="1:7" x14ac:dyDescent="0.25">
      <c r="A1282" t="s">
        <v>231</v>
      </c>
      <c r="B1282" t="s">
        <v>31</v>
      </c>
      <c r="C1282" t="s">
        <v>49</v>
      </c>
      <c r="D1282" t="s">
        <v>8</v>
      </c>
      <c r="E1282" t="s">
        <v>130</v>
      </c>
      <c r="F1282" s="8" t="s">
        <v>7852</v>
      </c>
      <c r="G1282" t="s">
        <v>6566</v>
      </c>
    </row>
    <row r="1283" spans="1:7" x14ac:dyDescent="0.25">
      <c r="A1283" t="s">
        <v>510</v>
      </c>
      <c r="B1283" t="s">
        <v>31</v>
      </c>
      <c r="C1283" t="s">
        <v>98</v>
      </c>
      <c r="D1283" t="s">
        <v>27</v>
      </c>
      <c r="E1283" t="s">
        <v>107</v>
      </c>
      <c r="F1283" s="8" t="s">
        <v>6588</v>
      </c>
      <c r="G1283" t="s">
        <v>4330</v>
      </c>
    </row>
    <row r="1284" spans="1:7" x14ac:dyDescent="0.25">
      <c r="A1284" t="s">
        <v>81</v>
      </c>
      <c r="B1284" t="s">
        <v>32</v>
      </c>
      <c r="C1284" t="s">
        <v>58</v>
      </c>
      <c r="D1284" t="s">
        <v>13</v>
      </c>
      <c r="E1284" t="s">
        <v>50</v>
      </c>
      <c r="F1284" s="8" t="s">
        <v>7853</v>
      </c>
      <c r="G1284" t="s">
        <v>6564</v>
      </c>
    </row>
    <row r="1285" spans="1:7" x14ac:dyDescent="0.25">
      <c r="A1285" t="s">
        <v>750</v>
      </c>
      <c r="B1285" t="s">
        <v>31</v>
      </c>
      <c r="C1285" t="s">
        <v>72</v>
      </c>
      <c r="D1285" t="s">
        <v>22</v>
      </c>
      <c r="E1285" t="s">
        <v>130</v>
      </c>
      <c r="F1285" s="8" t="s">
        <v>7854</v>
      </c>
      <c r="G1285" t="s">
        <v>6567</v>
      </c>
    </row>
    <row r="1286" spans="1:7" x14ac:dyDescent="0.25">
      <c r="A1286" t="s">
        <v>556</v>
      </c>
      <c r="B1286" t="s">
        <v>19</v>
      </c>
      <c r="C1286" t="s">
        <v>49</v>
      </c>
      <c r="D1286" t="s">
        <v>8</v>
      </c>
      <c r="E1286" t="s">
        <v>130</v>
      </c>
      <c r="F1286" s="8" t="s">
        <v>7855</v>
      </c>
      <c r="G1286" t="s">
        <v>6566</v>
      </c>
    </row>
    <row r="1287" spans="1:7" x14ac:dyDescent="0.25">
      <c r="A1287" t="s">
        <v>283</v>
      </c>
      <c r="B1287" t="s">
        <v>26</v>
      </c>
      <c r="C1287" t="s">
        <v>52</v>
      </c>
      <c r="D1287" t="s">
        <v>9</v>
      </c>
      <c r="E1287" t="s">
        <v>179</v>
      </c>
      <c r="F1287" s="8" t="s">
        <v>7856</v>
      </c>
      <c r="G1287" t="s">
        <v>4327</v>
      </c>
    </row>
    <row r="1288" spans="1:7" x14ac:dyDescent="0.25">
      <c r="A1288" t="s">
        <v>852</v>
      </c>
      <c r="B1288" t="s">
        <v>21</v>
      </c>
      <c r="C1288" t="s">
        <v>98</v>
      </c>
      <c r="D1288" t="s">
        <v>27</v>
      </c>
      <c r="E1288" t="s">
        <v>229</v>
      </c>
      <c r="F1288" s="8" t="s">
        <v>7857</v>
      </c>
      <c r="G1288" t="s">
        <v>4327</v>
      </c>
    </row>
    <row r="1289" spans="1:7" x14ac:dyDescent="0.25">
      <c r="A1289" t="s">
        <v>367</v>
      </c>
      <c r="B1289" t="s">
        <v>21</v>
      </c>
      <c r="C1289" t="s">
        <v>49</v>
      </c>
      <c r="D1289" t="s">
        <v>8</v>
      </c>
      <c r="E1289" t="s">
        <v>130</v>
      </c>
      <c r="F1289" s="8" t="s">
        <v>7858</v>
      </c>
      <c r="G1289" t="s">
        <v>6566</v>
      </c>
    </row>
    <row r="1290" spans="1:7" x14ac:dyDescent="0.25">
      <c r="A1290" t="s">
        <v>3466</v>
      </c>
      <c r="B1290" t="s">
        <v>42</v>
      </c>
      <c r="C1290" t="s">
        <v>188</v>
      </c>
      <c r="D1290" t="s">
        <v>38</v>
      </c>
      <c r="E1290" t="s">
        <v>229</v>
      </c>
      <c r="F1290" s="8" t="s">
        <v>7859</v>
      </c>
      <c r="G1290" t="s">
        <v>4330</v>
      </c>
    </row>
    <row r="1291" spans="1:7" x14ac:dyDescent="0.25">
      <c r="A1291" t="s">
        <v>840</v>
      </c>
      <c r="B1291" t="s">
        <v>44</v>
      </c>
      <c r="C1291" t="s">
        <v>75</v>
      </c>
      <c r="D1291" t="s">
        <v>24</v>
      </c>
      <c r="E1291" t="s">
        <v>179</v>
      </c>
      <c r="F1291" s="8" t="s">
        <v>7860</v>
      </c>
      <c r="G1291" t="s">
        <v>4327</v>
      </c>
    </row>
    <row r="1292" spans="1:7" x14ac:dyDescent="0.25">
      <c r="A1292" t="s">
        <v>151</v>
      </c>
      <c r="B1292" t="s">
        <v>30</v>
      </c>
      <c r="C1292" t="s">
        <v>152</v>
      </c>
      <c r="D1292" t="s">
        <v>35</v>
      </c>
      <c r="E1292" t="s">
        <v>63</v>
      </c>
      <c r="F1292" s="8" t="s">
        <v>7861</v>
      </c>
      <c r="G1292" t="s">
        <v>4330</v>
      </c>
    </row>
    <row r="1293" spans="1:7" x14ac:dyDescent="0.25">
      <c r="A1293" t="s">
        <v>177</v>
      </c>
      <c r="B1293" t="s">
        <v>31</v>
      </c>
      <c r="C1293" t="s">
        <v>98</v>
      </c>
      <c r="D1293" t="s">
        <v>27</v>
      </c>
      <c r="E1293" t="s">
        <v>63</v>
      </c>
      <c r="F1293" s="8" t="s">
        <v>7862</v>
      </c>
      <c r="G1293" t="s">
        <v>6566</v>
      </c>
    </row>
    <row r="1294" spans="1:7" x14ac:dyDescent="0.25">
      <c r="A1294" t="s">
        <v>106</v>
      </c>
      <c r="B1294" t="s">
        <v>20</v>
      </c>
      <c r="C1294" t="s">
        <v>61</v>
      </c>
      <c r="D1294" t="s">
        <v>14</v>
      </c>
      <c r="E1294" t="s">
        <v>130</v>
      </c>
      <c r="F1294" s="8" t="s">
        <v>7863</v>
      </c>
      <c r="G1294" t="s">
        <v>6565</v>
      </c>
    </row>
    <row r="1295" spans="1:7" x14ac:dyDescent="0.25">
      <c r="A1295" t="s">
        <v>549</v>
      </c>
      <c r="B1295" t="s">
        <v>31</v>
      </c>
      <c r="C1295" t="s">
        <v>72</v>
      </c>
      <c r="D1295" t="s">
        <v>22</v>
      </c>
      <c r="E1295" t="s">
        <v>130</v>
      </c>
      <c r="F1295" s="8" t="s">
        <v>7864</v>
      </c>
      <c r="G1295" t="s">
        <v>6566</v>
      </c>
    </row>
    <row r="1296" spans="1:7" x14ac:dyDescent="0.25">
      <c r="A1296" t="s">
        <v>290</v>
      </c>
      <c r="B1296" t="s">
        <v>26</v>
      </c>
      <c r="C1296" t="s">
        <v>52</v>
      </c>
      <c r="D1296" t="s">
        <v>9</v>
      </c>
      <c r="E1296" t="s">
        <v>130</v>
      </c>
      <c r="F1296" s="8" t="s">
        <v>7865</v>
      </c>
      <c r="G1296" t="s">
        <v>4330</v>
      </c>
    </row>
    <row r="1297" spans="1:7" x14ac:dyDescent="0.25">
      <c r="A1297" t="s">
        <v>163</v>
      </c>
      <c r="B1297" t="s">
        <v>20</v>
      </c>
      <c r="C1297" t="s">
        <v>61</v>
      </c>
      <c r="D1297" t="s">
        <v>14</v>
      </c>
      <c r="E1297" t="s">
        <v>130</v>
      </c>
      <c r="F1297" s="8" t="s">
        <v>7866</v>
      </c>
      <c r="G1297" t="s">
        <v>6566</v>
      </c>
    </row>
    <row r="1298" spans="1:7" x14ac:dyDescent="0.25">
      <c r="A1298" t="s">
        <v>3823</v>
      </c>
      <c r="B1298" t="s">
        <v>42</v>
      </c>
      <c r="C1298" t="s">
        <v>255</v>
      </c>
      <c r="D1298" t="s">
        <v>40</v>
      </c>
      <c r="E1298" t="s">
        <v>63</v>
      </c>
      <c r="F1298" s="8" t="s">
        <v>7867</v>
      </c>
      <c r="G1298" t="s">
        <v>6567</v>
      </c>
    </row>
    <row r="1299" spans="1:7" x14ac:dyDescent="0.25">
      <c r="A1299" t="s">
        <v>194</v>
      </c>
      <c r="B1299" t="s">
        <v>31</v>
      </c>
      <c r="C1299" t="s">
        <v>49</v>
      </c>
      <c r="D1299" t="s">
        <v>8</v>
      </c>
      <c r="E1299" t="s">
        <v>130</v>
      </c>
      <c r="F1299" s="8" t="s">
        <v>7868</v>
      </c>
      <c r="G1299" t="s">
        <v>6565</v>
      </c>
    </row>
    <row r="1300" spans="1:7" x14ac:dyDescent="0.25">
      <c r="A1300" t="s">
        <v>96</v>
      </c>
      <c r="B1300" t="s">
        <v>26</v>
      </c>
      <c r="C1300" t="s">
        <v>49</v>
      </c>
      <c r="D1300" t="s">
        <v>8</v>
      </c>
      <c r="E1300" t="s">
        <v>130</v>
      </c>
      <c r="F1300" s="8" t="s">
        <v>7869</v>
      </c>
      <c r="G1300" t="s">
        <v>6565</v>
      </c>
    </row>
    <row r="1301" spans="1:7" x14ac:dyDescent="0.25">
      <c r="A1301" t="s">
        <v>191</v>
      </c>
      <c r="B1301" t="s">
        <v>21</v>
      </c>
      <c r="C1301" t="s">
        <v>98</v>
      </c>
      <c r="D1301" t="s">
        <v>27</v>
      </c>
      <c r="E1301" t="s">
        <v>130</v>
      </c>
      <c r="F1301" s="8" t="s">
        <v>7870</v>
      </c>
      <c r="G1301" t="s">
        <v>6567</v>
      </c>
    </row>
    <row r="1302" spans="1:7" x14ac:dyDescent="0.25">
      <c r="A1302" t="s">
        <v>493</v>
      </c>
      <c r="B1302" t="s">
        <v>12</v>
      </c>
      <c r="C1302" t="s">
        <v>58</v>
      </c>
      <c r="D1302" t="s">
        <v>13</v>
      </c>
      <c r="E1302" t="s">
        <v>50</v>
      </c>
      <c r="F1302" s="8" t="s">
        <v>7871</v>
      </c>
      <c r="G1302" t="s">
        <v>4329</v>
      </c>
    </row>
    <row r="1303" spans="1:7" x14ac:dyDescent="0.25">
      <c r="A1303" t="s">
        <v>90</v>
      </c>
      <c r="B1303" t="s">
        <v>26</v>
      </c>
      <c r="C1303" t="s">
        <v>49</v>
      </c>
      <c r="D1303" t="s">
        <v>8</v>
      </c>
      <c r="E1303" t="s">
        <v>130</v>
      </c>
      <c r="F1303" s="8" t="s">
        <v>7872</v>
      </c>
      <c r="G1303" t="s">
        <v>6568</v>
      </c>
    </row>
    <row r="1304" spans="1:7" x14ac:dyDescent="0.25">
      <c r="A1304" t="s">
        <v>456</v>
      </c>
      <c r="B1304" t="s">
        <v>31</v>
      </c>
      <c r="C1304" t="s">
        <v>54</v>
      </c>
      <c r="D1304" t="s">
        <v>10</v>
      </c>
      <c r="E1304" t="s">
        <v>130</v>
      </c>
      <c r="F1304" s="8" t="s">
        <v>7873</v>
      </c>
      <c r="G1304" t="s">
        <v>6565</v>
      </c>
    </row>
    <row r="1305" spans="1:7" x14ac:dyDescent="0.25">
      <c r="A1305" t="s">
        <v>425</v>
      </c>
      <c r="B1305" t="s">
        <v>21</v>
      </c>
      <c r="C1305" t="s">
        <v>49</v>
      </c>
      <c r="D1305" t="s">
        <v>8</v>
      </c>
      <c r="E1305" t="s">
        <v>130</v>
      </c>
      <c r="F1305" s="8" t="s">
        <v>7874</v>
      </c>
      <c r="G1305" t="s">
        <v>4330</v>
      </c>
    </row>
    <row r="1306" spans="1:7" x14ac:dyDescent="0.25">
      <c r="A1306" t="s">
        <v>116</v>
      </c>
      <c r="B1306" t="s">
        <v>21</v>
      </c>
      <c r="C1306" t="s">
        <v>49</v>
      </c>
      <c r="D1306" t="s">
        <v>8</v>
      </c>
      <c r="E1306" t="s">
        <v>130</v>
      </c>
      <c r="F1306" s="8" t="s">
        <v>7875</v>
      </c>
      <c r="G1306" t="s">
        <v>6566</v>
      </c>
    </row>
    <row r="1307" spans="1:7" x14ac:dyDescent="0.25">
      <c r="A1307" t="s">
        <v>106</v>
      </c>
      <c r="B1307" t="s">
        <v>32</v>
      </c>
      <c r="C1307" t="s">
        <v>61</v>
      </c>
      <c r="D1307" t="s">
        <v>14</v>
      </c>
      <c r="E1307" t="s">
        <v>229</v>
      </c>
      <c r="F1307" s="8" t="s">
        <v>7876</v>
      </c>
      <c r="G1307" t="s">
        <v>4328</v>
      </c>
    </row>
    <row r="1308" spans="1:7" x14ac:dyDescent="0.25">
      <c r="A1308" t="s">
        <v>344</v>
      </c>
      <c r="B1308" t="s">
        <v>31</v>
      </c>
      <c r="C1308" t="s">
        <v>52</v>
      </c>
      <c r="D1308" t="s">
        <v>9</v>
      </c>
      <c r="E1308" t="s">
        <v>130</v>
      </c>
      <c r="F1308" s="8" t="s">
        <v>7877</v>
      </c>
      <c r="G1308" t="s">
        <v>6566</v>
      </c>
    </row>
    <row r="1309" spans="1:7" x14ac:dyDescent="0.25">
      <c r="A1309" t="s">
        <v>156</v>
      </c>
      <c r="B1309" t="s">
        <v>31</v>
      </c>
      <c r="C1309" t="s">
        <v>72</v>
      </c>
      <c r="D1309" t="s">
        <v>22</v>
      </c>
      <c r="E1309" t="s">
        <v>130</v>
      </c>
      <c r="F1309" s="8" t="s">
        <v>7878</v>
      </c>
      <c r="G1309" t="s">
        <v>6566</v>
      </c>
    </row>
    <row r="1310" spans="1:7" x14ac:dyDescent="0.25">
      <c r="A1310" t="s">
        <v>3689</v>
      </c>
      <c r="B1310" t="s">
        <v>30</v>
      </c>
      <c r="C1310" t="s">
        <v>188</v>
      </c>
      <c r="D1310" t="s">
        <v>38</v>
      </c>
      <c r="E1310" t="s">
        <v>107</v>
      </c>
      <c r="F1310" s="8" t="s">
        <v>7879</v>
      </c>
      <c r="G1310" t="s">
        <v>4328</v>
      </c>
    </row>
    <row r="1311" spans="1:7" x14ac:dyDescent="0.25">
      <c r="A1311" t="s">
        <v>756</v>
      </c>
      <c r="B1311" t="s">
        <v>21</v>
      </c>
      <c r="C1311" t="s">
        <v>54</v>
      </c>
      <c r="D1311" t="s">
        <v>10</v>
      </c>
      <c r="E1311" t="s">
        <v>179</v>
      </c>
      <c r="F1311" s="8" t="s">
        <v>7880</v>
      </c>
      <c r="G1311" t="s">
        <v>4327</v>
      </c>
    </row>
    <row r="1312" spans="1:7" x14ac:dyDescent="0.25">
      <c r="A1312" t="s">
        <v>758</v>
      </c>
      <c r="B1312" t="s">
        <v>20</v>
      </c>
      <c r="C1312" t="s">
        <v>58</v>
      </c>
      <c r="D1312" t="s">
        <v>13</v>
      </c>
      <c r="E1312" t="s">
        <v>179</v>
      </c>
      <c r="F1312" s="8" t="s">
        <v>7881</v>
      </c>
      <c r="G1312" t="s">
        <v>4327</v>
      </c>
    </row>
    <row r="1313" spans="1:7" x14ac:dyDescent="0.25">
      <c r="A1313" t="s">
        <v>492</v>
      </c>
      <c r="B1313" t="s">
        <v>42</v>
      </c>
      <c r="C1313" t="s">
        <v>75</v>
      </c>
      <c r="D1313" t="s">
        <v>24</v>
      </c>
      <c r="E1313" t="s">
        <v>179</v>
      </c>
      <c r="F1313" s="8" t="s">
        <v>6572</v>
      </c>
      <c r="G1313" t="s">
        <v>4327</v>
      </c>
    </row>
    <row r="1314" spans="1:7" x14ac:dyDescent="0.25">
      <c r="A1314" t="s">
        <v>3800</v>
      </c>
      <c r="B1314" t="s">
        <v>31</v>
      </c>
      <c r="C1314" t="s">
        <v>73</v>
      </c>
      <c r="D1314" t="s">
        <v>23</v>
      </c>
      <c r="E1314" t="s">
        <v>179</v>
      </c>
      <c r="F1314" s="8" t="s">
        <v>7882</v>
      </c>
      <c r="G1314" t="s">
        <v>4329</v>
      </c>
    </row>
    <row r="1315" spans="1:7" x14ac:dyDescent="0.25">
      <c r="A1315" t="s">
        <v>3825</v>
      </c>
      <c r="B1315" t="s">
        <v>30</v>
      </c>
      <c r="C1315" t="s">
        <v>73</v>
      </c>
      <c r="D1315" t="s">
        <v>23</v>
      </c>
      <c r="E1315" t="s">
        <v>107</v>
      </c>
      <c r="F1315" s="8" t="s">
        <v>7883</v>
      </c>
      <c r="G1315" t="s">
        <v>4328</v>
      </c>
    </row>
    <row r="1316" spans="1:7" x14ac:dyDescent="0.25">
      <c r="A1316" t="s">
        <v>547</v>
      </c>
      <c r="B1316" t="s">
        <v>31</v>
      </c>
      <c r="C1316" t="s">
        <v>54</v>
      </c>
      <c r="D1316" t="s">
        <v>10</v>
      </c>
      <c r="E1316" t="s">
        <v>50</v>
      </c>
      <c r="F1316" s="8" t="s">
        <v>7884</v>
      </c>
      <c r="G1316" t="s">
        <v>6565</v>
      </c>
    </row>
    <row r="1317" spans="1:7" x14ac:dyDescent="0.25">
      <c r="A1317" t="s">
        <v>91</v>
      </c>
      <c r="B1317" t="s">
        <v>21</v>
      </c>
      <c r="C1317" t="s">
        <v>54</v>
      </c>
      <c r="D1317" t="s">
        <v>10</v>
      </c>
      <c r="E1317" t="s">
        <v>50</v>
      </c>
      <c r="F1317" s="8" t="s">
        <v>4393</v>
      </c>
      <c r="G1317" t="s">
        <v>4328</v>
      </c>
    </row>
    <row r="1318" spans="1:7" x14ac:dyDescent="0.25">
      <c r="A1318" t="s">
        <v>782</v>
      </c>
      <c r="B1318" t="s">
        <v>21</v>
      </c>
      <c r="C1318" t="s">
        <v>49</v>
      </c>
      <c r="D1318" t="s">
        <v>8</v>
      </c>
      <c r="E1318" t="s">
        <v>229</v>
      </c>
      <c r="F1318" s="8" t="s">
        <v>7885</v>
      </c>
      <c r="G1318" t="s">
        <v>4328</v>
      </c>
    </row>
    <row r="1319" spans="1:7" x14ac:dyDescent="0.25">
      <c r="A1319" t="s">
        <v>84</v>
      </c>
      <c r="B1319" t="s">
        <v>19</v>
      </c>
      <c r="C1319" t="s">
        <v>49</v>
      </c>
      <c r="D1319" t="s">
        <v>8</v>
      </c>
      <c r="E1319" t="s">
        <v>50</v>
      </c>
      <c r="F1319" s="8" t="s">
        <v>4335</v>
      </c>
      <c r="G1319" t="s">
        <v>4329</v>
      </c>
    </row>
    <row r="1320" spans="1:7" x14ac:dyDescent="0.25">
      <c r="A1320" t="s">
        <v>3992</v>
      </c>
      <c r="B1320" t="s">
        <v>21</v>
      </c>
      <c r="C1320" t="s">
        <v>73</v>
      </c>
      <c r="D1320" t="s">
        <v>23</v>
      </c>
      <c r="E1320" t="s">
        <v>229</v>
      </c>
      <c r="F1320" s="8" t="s">
        <v>7886</v>
      </c>
      <c r="G1320" t="s">
        <v>4327</v>
      </c>
    </row>
    <row r="1321" spans="1:7" x14ac:dyDescent="0.25">
      <c r="A1321" t="s">
        <v>335</v>
      </c>
      <c r="B1321" t="s">
        <v>19</v>
      </c>
      <c r="C1321" t="s">
        <v>61</v>
      </c>
      <c r="D1321" t="s">
        <v>14</v>
      </c>
      <c r="E1321" t="s">
        <v>63</v>
      </c>
      <c r="F1321" s="8" t="s">
        <v>7887</v>
      </c>
      <c r="G1321" t="s">
        <v>6568</v>
      </c>
    </row>
    <row r="1322" spans="1:7" x14ac:dyDescent="0.25">
      <c r="A1322" t="s">
        <v>3520</v>
      </c>
      <c r="B1322" t="s">
        <v>16</v>
      </c>
      <c r="C1322" t="s">
        <v>73</v>
      </c>
      <c r="D1322" t="s">
        <v>23</v>
      </c>
      <c r="E1322" t="s">
        <v>63</v>
      </c>
      <c r="F1322" s="8" t="s">
        <v>7888</v>
      </c>
      <c r="G1322" t="s">
        <v>4328</v>
      </c>
    </row>
    <row r="1323" spans="1:7" x14ac:dyDescent="0.25">
      <c r="A1323" t="s">
        <v>3584</v>
      </c>
      <c r="B1323" t="s">
        <v>30</v>
      </c>
      <c r="C1323" t="s">
        <v>188</v>
      </c>
      <c r="D1323" t="s">
        <v>38</v>
      </c>
      <c r="E1323" t="s">
        <v>229</v>
      </c>
      <c r="F1323" s="8" t="s">
        <v>7889</v>
      </c>
      <c r="G1323" t="s">
        <v>4327</v>
      </c>
    </row>
    <row r="1324" spans="1:7" x14ac:dyDescent="0.25">
      <c r="A1324" t="s">
        <v>764</v>
      </c>
      <c r="B1324" t="s">
        <v>43</v>
      </c>
      <c r="C1324" t="s">
        <v>75</v>
      </c>
      <c r="D1324" t="s">
        <v>24</v>
      </c>
      <c r="E1324" t="s">
        <v>179</v>
      </c>
      <c r="F1324" s="8" t="s">
        <v>7890</v>
      </c>
      <c r="G1324" t="s">
        <v>4327</v>
      </c>
    </row>
    <row r="1325" spans="1:7" x14ac:dyDescent="0.25">
      <c r="A1325" t="s">
        <v>274</v>
      </c>
      <c r="B1325" t="s">
        <v>31</v>
      </c>
      <c r="C1325" t="s">
        <v>72</v>
      </c>
      <c r="D1325" t="s">
        <v>22</v>
      </c>
      <c r="E1325" t="s">
        <v>63</v>
      </c>
      <c r="F1325" s="8" t="s">
        <v>7891</v>
      </c>
      <c r="G1325" t="s">
        <v>6566</v>
      </c>
    </row>
    <row r="1326" spans="1:7" x14ac:dyDescent="0.25">
      <c r="A1326" t="s">
        <v>366</v>
      </c>
      <c r="B1326" t="s">
        <v>31</v>
      </c>
      <c r="C1326" t="s">
        <v>49</v>
      </c>
      <c r="D1326" t="s">
        <v>8</v>
      </c>
      <c r="E1326" t="s">
        <v>107</v>
      </c>
      <c r="F1326" s="8" t="s">
        <v>7892</v>
      </c>
      <c r="G1326" t="s">
        <v>6568</v>
      </c>
    </row>
    <row r="1327" spans="1:7" x14ac:dyDescent="0.25">
      <c r="A1327" t="s">
        <v>3402</v>
      </c>
      <c r="B1327" t="s">
        <v>42</v>
      </c>
      <c r="C1327" t="s">
        <v>188</v>
      </c>
      <c r="D1327" t="s">
        <v>38</v>
      </c>
      <c r="E1327" t="s">
        <v>107</v>
      </c>
      <c r="F1327" s="8" t="s">
        <v>7893</v>
      </c>
      <c r="G1327" t="s">
        <v>4330</v>
      </c>
    </row>
    <row r="1328" spans="1:7" x14ac:dyDescent="0.25">
      <c r="A1328" t="s">
        <v>139</v>
      </c>
      <c r="B1328" t="s">
        <v>32</v>
      </c>
      <c r="C1328" t="s">
        <v>61</v>
      </c>
      <c r="D1328" t="s">
        <v>14</v>
      </c>
      <c r="E1328" t="s">
        <v>63</v>
      </c>
      <c r="F1328" s="8" t="s">
        <v>7894</v>
      </c>
      <c r="G1328" t="s">
        <v>6565</v>
      </c>
    </row>
    <row r="1329" spans="1:7" x14ac:dyDescent="0.25">
      <c r="A1329" t="s">
        <v>384</v>
      </c>
      <c r="B1329" t="s">
        <v>21</v>
      </c>
      <c r="C1329" t="s">
        <v>54</v>
      </c>
      <c r="D1329" t="s">
        <v>10</v>
      </c>
      <c r="E1329" t="s">
        <v>50</v>
      </c>
      <c r="F1329" s="8" t="s">
        <v>7895</v>
      </c>
      <c r="G1329" t="s">
        <v>6568</v>
      </c>
    </row>
    <row r="1330" spans="1:7" x14ac:dyDescent="0.25">
      <c r="A1330" t="s">
        <v>131</v>
      </c>
      <c r="B1330" t="s">
        <v>21</v>
      </c>
      <c r="C1330" t="s">
        <v>72</v>
      </c>
      <c r="D1330" t="s">
        <v>22</v>
      </c>
      <c r="E1330" t="s">
        <v>63</v>
      </c>
      <c r="F1330" s="8" t="s">
        <v>7896</v>
      </c>
      <c r="G1330" t="s">
        <v>6566</v>
      </c>
    </row>
    <row r="1331" spans="1:7" x14ac:dyDescent="0.25">
      <c r="A1331" t="s">
        <v>3860</v>
      </c>
      <c r="B1331" t="s">
        <v>42</v>
      </c>
      <c r="C1331" t="s">
        <v>188</v>
      </c>
      <c r="D1331" t="s">
        <v>38</v>
      </c>
      <c r="E1331" t="s">
        <v>229</v>
      </c>
      <c r="F1331" s="8" t="s">
        <v>7897</v>
      </c>
      <c r="G1331" t="s">
        <v>4327</v>
      </c>
    </row>
    <row r="1332" spans="1:7" x14ac:dyDescent="0.25">
      <c r="A1332" t="s">
        <v>143</v>
      </c>
      <c r="B1332" t="s">
        <v>19</v>
      </c>
      <c r="C1332" t="s">
        <v>72</v>
      </c>
      <c r="D1332" t="s">
        <v>22</v>
      </c>
      <c r="E1332" t="s">
        <v>63</v>
      </c>
      <c r="F1332" s="8" t="s">
        <v>7898</v>
      </c>
      <c r="G1332" t="s">
        <v>6566</v>
      </c>
    </row>
    <row r="1333" spans="1:7" x14ac:dyDescent="0.25">
      <c r="A1333" t="s">
        <v>151</v>
      </c>
      <c r="B1333" t="s">
        <v>42</v>
      </c>
      <c r="C1333" t="s">
        <v>152</v>
      </c>
      <c r="D1333" t="s">
        <v>35</v>
      </c>
      <c r="E1333" t="s">
        <v>229</v>
      </c>
      <c r="F1333" s="8" t="s">
        <v>7899</v>
      </c>
      <c r="G1333" t="s">
        <v>4328</v>
      </c>
    </row>
    <row r="1334" spans="1:7" x14ac:dyDescent="0.25">
      <c r="A1334" t="s">
        <v>406</v>
      </c>
      <c r="B1334" t="s">
        <v>21</v>
      </c>
      <c r="C1334" t="s">
        <v>54</v>
      </c>
      <c r="D1334" t="s">
        <v>10</v>
      </c>
      <c r="E1334" t="s">
        <v>130</v>
      </c>
      <c r="F1334" s="8" t="s">
        <v>7900</v>
      </c>
      <c r="G1334" t="s">
        <v>6565</v>
      </c>
    </row>
    <row r="1335" spans="1:7" x14ac:dyDescent="0.25">
      <c r="A1335" t="s">
        <v>112</v>
      </c>
      <c r="B1335" t="s">
        <v>31</v>
      </c>
      <c r="C1335" t="s">
        <v>61</v>
      </c>
      <c r="D1335" t="s">
        <v>14</v>
      </c>
      <c r="E1335" t="s">
        <v>50</v>
      </c>
      <c r="F1335" s="8" t="s">
        <v>7901</v>
      </c>
      <c r="G1335" t="s">
        <v>6564</v>
      </c>
    </row>
    <row r="1336" spans="1:7" x14ac:dyDescent="0.25">
      <c r="A1336" t="s">
        <v>277</v>
      </c>
      <c r="B1336" t="s">
        <v>26</v>
      </c>
      <c r="C1336" t="s">
        <v>61</v>
      </c>
      <c r="D1336" t="s">
        <v>14</v>
      </c>
      <c r="E1336" t="s">
        <v>130</v>
      </c>
      <c r="F1336" s="8" t="s">
        <v>7902</v>
      </c>
      <c r="G1336" t="s">
        <v>6565</v>
      </c>
    </row>
    <row r="1337" spans="1:7" x14ac:dyDescent="0.25">
      <c r="A1337" t="s">
        <v>263</v>
      </c>
      <c r="B1337" t="s">
        <v>31</v>
      </c>
      <c r="C1337" t="s">
        <v>52</v>
      </c>
      <c r="D1337" t="s">
        <v>9</v>
      </c>
      <c r="E1337" t="s">
        <v>63</v>
      </c>
      <c r="F1337" s="8" t="s">
        <v>7903</v>
      </c>
      <c r="G1337" t="s">
        <v>6566</v>
      </c>
    </row>
    <row r="1338" spans="1:7" x14ac:dyDescent="0.25">
      <c r="A1338" t="s">
        <v>202</v>
      </c>
      <c r="B1338" t="s">
        <v>31</v>
      </c>
      <c r="C1338" t="s">
        <v>54</v>
      </c>
      <c r="D1338" t="s">
        <v>10</v>
      </c>
      <c r="E1338" t="s">
        <v>229</v>
      </c>
      <c r="F1338" s="8" t="s">
        <v>7904</v>
      </c>
      <c r="G1338" t="s">
        <v>4330</v>
      </c>
    </row>
    <row r="1339" spans="1:7" x14ac:dyDescent="0.25">
      <c r="A1339" t="s">
        <v>321</v>
      </c>
      <c r="B1339" t="s">
        <v>19</v>
      </c>
      <c r="C1339" t="s">
        <v>98</v>
      </c>
      <c r="D1339" t="s">
        <v>27</v>
      </c>
      <c r="E1339" t="s">
        <v>107</v>
      </c>
      <c r="F1339" s="8" t="s">
        <v>7905</v>
      </c>
      <c r="G1339" t="s">
        <v>4327</v>
      </c>
    </row>
    <row r="1340" spans="1:7" x14ac:dyDescent="0.25">
      <c r="A1340" t="s">
        <v>3627</v>
      </c>
      <c r="B1340" t="s">
        <v>29</v>
      </c>
      <c r="C1340" t="s">
        <v>188</v>
      </c>
      <c r="D1340" t="s">
        <v>38</v>
      </c>
      <c r="E1340" t="s">
        <v>107</v>
      </c>
      <c r="F1340" s="8" t="s">
        <v>7906</v>
      </c>
      <c r="G1340" t="s">
        <v>4330</v>
      </c>
    </row>
    <row r="1341" spans="1:7" x14ac:dyDescent="0.25">
      <c r="A1341" t="s">
        <v>312</v>
      </c>
      <c r="B1341" t="s">
        <v>31</v>
      </c>
      <c r="C1341" t="s">
        <v>61</v>
      </c>
      <c r="D1341" t="s">
        <v>14</v>
      </c>
      <c r="E1341" t="s">
        <v>130</v>
      </c>
      <c r="F1341" s="8" t="s">
        <v>7907</v>
      </c>
      <c r="G1341" t="s">
        <v>6566</v>
      </c>
    </row>
    <row r="1342" spans="1:7" x14ac:dyDescent="0.25">
      <c r="A1342" t="s">
        <v>769</v>
      </c>
      <c r="B1342" t="s">
        <v>31</v>
      </c>
      <c r="C1342" t="s">
        <v>52</v>
      </c>
      <c r="D1342" t="s">
        <v>9</v>
      </c>
      <c r="E1342" t="s">
        <v>107</v>
      </c>
      <c r="F1342" s="8" t="s">
        <v>7908</v>
      </c>
      <c r="G1342" t="s">
        <v>6568</v>
      </c>
    </row>
    <row r="1343" spans="1:7" x14ac:dyDescent="0.25">
      <c r="A1343" t="s">
        <v>192</v>
      </c>
      <c r="B1343" t="s">
        <v>19</v>
      </c>
      <c r="C1343" t="s">
        <v>98</v>
      </c>
      <c r="D1343" t="s">
        <v>27</v>
      </c>
      <c r="E1343" t="s">
        <v>130</v>
      </c>
      <c r="F1343" s="8" t="s">
        <v>7909</v>
      </c>
      <c r="G1343" t="s">
        <v>6566</v>
      </c>
    </row>
    <row r="1344" spans="1:7" x14ac:dyDescent="0.25">
      <c r="A1344" t="s">
        <v>3984</v>
      </c>
      <c r="B1344" t="s">
        <v>11</v>
      </c>
      <c r="C1344" t="s">
        <v>73</v>
      </c>
      <c r="D1344" t="s">
        <v>23</v>
      </c>
      <c r="E1344" t="s">
        <v>229</v>
      </c>
      <c r="F1344" s="8" t="s">
        <v>7910</v>
      </c>
      <c r="G1344" t="s">
        <v>4331</v>
      </c>
    </row>
    <row r="1345" spans="1:7" x14ac:dyDescent="0.25">
      <c r="A1345" t="s">
        <v>3522</v>
      </c>
      <c r="B1345" t="s">
        <v>30</v>
      </c>
      <c r="C1345" t="s">
        <v>188</v>
      </c>
      <c r="D1345" t="s">
        <v>38</v>
      </c>
      <c r="E1345" t="s">
        <v>107</v>
      </c>
      <c r="F1345" s="8" t="s">
        <v>7911</v>
      </c>
      <c r="G1345" t="s">
        <v>4330</v>
      </c>
    </row>
    <row r="1346" spans="1:7" x14ac:dyDescent="0.25">
      <c r="A1346" t="s">
        <v>4039</v>
      </c>
      <c r="B1346" t="s">
        <v>36</v>
      </c>
      <c r="C1346" t="s">
        <v>188</v>
      </c>
      <c r="D1346" t="s">
        <v>38</v>
      </c>
      <c r="E1346" t="s">
        <v>107</v>
      </c>
      <c r="F1346" s="8" t="s">
        <v>7912</v>
      </c>
      <c r="G1346" t="s">
        <v>4328</v>
      </c>
    </row>
    <row r="1347" spans="1:7" x14ac:dyDescent="0.25">
      <c r="A1347" t="s">
        <v>763</v>
      </c>
      <c r="B1347" t="s">
        <v>32</v>
      </c>
      <c r="C1347" t="s">
        <v>61</v>
      </c>
      <c r="D1347" t="s">
        <v>14</v>
      </c>
      <c r="E1347" t="s">
        <v>107</v>
      </c>
      <c r="F1347" s="8" t="s">
        <v>7913</v>
      </c>
      <c r="G1347" t="s">
        <v>4327</v>
      </c>
    </row>
    <row r="1348" spans="1:7" x14ac:dyDescent="0.25">
      <c r="A1348" t="s">
        <v>3621</v>
      </c>
      <c r="B1348" t="s">
        <v>42</v>
      </c>
      <c r="C1348" t="s">
        <v>188</v>
      </c>
      <c r="D1348" t="s">
        <v>38</v>
      </c>
      <c r="E1348" t="s">
        <v>179</v>
      </c>
      <c r="F1348" s="8" t="s">
        <v>7914</v>
      </c>
      <c r="G1348" t="s">
        <v>4327</v>
      </c>
    </row>
    <row r="1349" spans="1:7" x14ac:dyDescent="0.25">
      <c r="A1349" t="s">
        <v>3520</v>
      </c>
      <c r="B1349" t="s">
        <v>30</v>
      </c>
      <c r="C1349" t="s">
        <v>73</v>
      </c>
      <c r="D1349" t="s">
        <v>23</v>
      </c>
      <c r="E1349" t="s">
        <v>229</v>
      </c>
      <c r="F1349" s="8" t="s">
        <v>6581</v>
      </c>
      <c r="G1349" t="s">
        <v>4329</v>
      </c>
    </row>
    <row r="1350" spans="1:7" x14ac:dyDescent="0.25">
      <c r="A1350" t="s">
        <v>802</v>
      </c>
      <c r="B1350" t="s">
        <v>42</v>
      </c>
      <c r="C1350" t="s">
        <v>65</v>
      </c>
      <c r="D1350" t="s">
        <v>17</v>
      </c>
      <c r="E1350" t="s">
        <v>107</v>
      </c>
      <c r="F1350" s="8" t="s">
        <v>7915</v>
      </c>
      <c r="G1350" t="s">
        <v>6568</v>
      </c>
    </row>
    <row r="1351" spans="1:7" x14ac:dyDescent="0.25">
      <c r="A1351" t="s">
        <v>3844</v>
      </c>
      <c r="B1351" t="s">
        <v>42</v>
      </c>
      <c r="C1351" t="s">
        <v>188</v>
      </c>
      <c r="D1351" t="s">
        <v>38</v>
      </c>
      <c r="E1351" t="s">
        <v>107</v>
      </c>
      <c r="F1351" s="8" t="s">
        <v>7916</v>
      </c>
      <c r="G1351" t="s">
        <v>6568</v>
      </c>
    </row>
    <row r="1352" spans="1:7" x14ac:dyDescent="0.25">
      <c r="A1352" t="s">
        <v>3846</v>
      </c>
      <c r="B1352" t="s">
        <v>42</v>
      </c>
      <c r="C1352" t="s">
        <v>188</v>
      </c>
      <c r="D1352" t="s">
        <v>38</v>
      </c>
      <c r="E1352" t="s">
        <v>229</v>
      </c>
      <c r="F1352" s="8" t="s">
        <v>7917</v>
      </c>
      <c r="G1352" t="s">
        <v>4327</v>
      </c>
    </row>
    <row r="1353" spans="1:7" x14ac:dyDescent="0.25">
      <c r="A1353" t="s">
        <v>612</v>
      </c>
      <c r="B1353" t="s">
        <v>42</v>
      </c>
      <c r="C1353" t="s">
        <v>65</v>
      </c>
      <c r="D1353" t="s">
        <v>17</v>
      </c>
      <c r="E1353" t="s">
        <v>229</v>
      </c>
      <c r="F1353" s="8" t="s">
        <v>7918</v>
      </c>
      <c r="G1353" t="s">
        <v>4328</v>
      </c>
    </row>
    <row r="1354" spans="1:7" x14ac:dyDescent="0.25">
      <c r="A1354" t="s">
        <v>522</v>
      </c>
      <c r="B1354" t="s">
        <v>26</v>
      </c>
      <c r="C1354" t="s">
        <v>49</v>
      </c>
      <c r="D1354" t="s">
        <v>8</v>
      </c>
      <c r="E1354" t="s">
        <v>179</v>
      </c>
      <c r="F1354" s="8" t="s">
        <v>7919</v>
      </c>
      <c r="G1354" t="s">
        <v>4251</v>
      </c>
    </row>
    <row r="1355" spans="1:7" x14ac:dyDescent="0.25">
      <c r="A1355" t="s">
        <v>310</v>
      </c>
      <c r="B1355" t="s">
        <v>26</v>
      </c>
      <c r="C1355" t="s">
        <v>49</v>
      </c>
      <c r="D1355" t="s">
        <v>8</v>
      </c>
      <c r="E1355" t="s">
        <v>107</v>
      </c>
      <c r="F1355" s="8" t="s">
        <v>7920</v>
      </c>
      <c r="G1355" t="s">
        <v>4329</v>
      </c>
    </row>
    <row r="1356" spans="1:7" x14ac:dyDescent="0.25">
      <c r="A1356" t="s">
        <v>3900</v>
      </c>
      <c r="B1356" t="s">
        <v>42</v>
      </c>
      <c r="C1356" t="s">
        <v>188</v>
      </c>
      <c r="D1356" t="s">
        <v>38</v>
      </c>
      <c r="E1356" t="s">
        <v>229</v>
      </c>
      <c r="F1356" s="8" t="s">
        <v>7921</v>
      </c>
      <c r="G1356" t="s">
        <v>4328</v>
      </c>
    </row>
    <row r="1357" spans="1:7" x14ac:dyDescent="0.25">
      <c r="A1357" t="s">
        <v>771</v>
      </c>
      <c r="B1357" t="s">
        <v>29</v>
      </c>
      <c r="C1357" t="s">
        <v>65</v>
      </c>
      <c r="D1357" t="s">
        <v>17</v>
      </c>
      <c r="E1357" t="s">
        <v>107</v>
      </c>
      <c r="F1357" s="8" t="s">
        <v>7922</v>
      </c>
      <c r="G1357" t="s">
        <v>4330</v>
      </c>
    </row>
    <row r="1358" spans="1:7" x14ac:dyDescent="0.25">
      <c r="A1358" t="s">
        <v>3885</v>
      </c>
      <c r="B1358" t="s">
        <v>29</v>
      </c>
      <c r="C1358" t="s">
        <v>188</v>
      </c>
      <c r="D1358" t="s">
        <v>38</v>
      </c>
      <c r="E1358" t="s">
        <v>107</v>
      </c>
      <c r="F1358" s="8" t="s">
        <v>7923</v>
      </c>
      <c r="G1358" t="s">
        <v>4329</v>
      </c>
    </row>
    <row r="1359" spans="1:7" x14ac:dyDescent="0.25">
      <c r="A1359" t="s">
        <v>4267</v>
      </c>
      <c r="B1359" t="s">
        <v>16</v>
      </c>
      <c r="C1359" t="s">
        <v>188</v>
      </c>
      <c r="D1359" t="s">
        <v>38</v>
      </c>
      <c r="E1359" t="s">
        <v>107</v>
      </c>
      <c r="F1359" s="8" t="s">
        <v>7924</v>
      </c>
      <c r="G1359" t="s">
        <v>4331</v>
      </c>
    </row>
    <row r="1360" spans="1:7" x14ac:dyDescent="0.25">
      <c r="A1360" t="s">
        <v>3967</v>
      </c>
      <c r="B1360" t="s">
        <v>30</v>
      </c>
      <c r="C1360" t="s">
        <v>73</v>
      </c>
      <c r="D1360" t="s">
        <v>23</v>
      </c>
      <c r="E1360" t="s">
        <v>107</v>
      </c>
      <c r="F1360" s="8" t="s">
        <v>7925</v>
      </c>
      <c r="G1360" t="s">
        <v>4328</v>
      </c>
    </row>
    <row r="1361" spans="1:7" x14ac:dyDescent="0.25">
      <c r="A1361" t="s">
        <v>429</v>
      </c>
      <c r="B1361" t="s">
        <v>28</v>
      </c>
      <c r="C1361" t="s">
        <v>61</v>
      </c>
      <c r="D1361" t="s">
        <v>14</v>
      </c>
      <c r="E1361" t="s">
        <v>63</v>
      </c>
      <c r="F1361" s="8" t="s">
        <v>7926</v>
      </c>
      <c r="G1361" t="s">
        <v>4330</v>
      </c>
    </row>
    <row r="1362" spans="1:7" x14ac:dyDescent="0.25">
      <c r="A1362" t="s">
        <v>3368</v>
      </c>
      <c r="B1362" t="s">
        <v>42</v>
      </c>
      <c r="C1362" t="s">
        <v>73</v>
      </c>
      <c r="D1362" t="s">
        <v>23</v>
      </c>
      <c r="E1362" t="s">
        <v>107</v>
      </c>
      <c r="F1362" s="8" t="s">
        <v>7927</v>
      </c>
      <c r="G1362" t="s">
        <v>4328</v>
      </c>
    </row>
    <row r="1363" spans="1:7" x14ac:dyDescent="0.25">
      <c r="A1363" t="s">
        <v>3238</v>
      </c>
      <c r="B1363" t="s">
        <v>30</v>
      </c>
      <c r="C1363" t="s">
        <v>188</v>
      </c>
      <c r="D1363" t="s">
        <v>38</v>
      </c>
      <c r="E1363" t="s">
        <v>229</v>
      </c>
      <c r="F1363" s="8" t="s">
        <v>7928</v>
      </c>
      <c r="G1363" t="s">
        <v>4329</v>
      </c>
    </row>
    <row r="1364" spans="1:7" x14ac:dyDescent="0.25">
      <c r="A1364" t="s">
        <v>4044</v>
      </c>
      <c r="B1364" t="s">
        <v>33</v>
      </c>
      <c r="C1364" t="s">
        <v>188</v>
      </c>
      <c r="D1364" t="s">
        <v>38</v>
      </c>
      <c r="E1364" t="s">
        <v>229</v>
      </c>
      <c r="F1364" s="8" t="s">
        <v>7929</v>
      </c>
      <c r="G1364" t="s">
        <v>4327</v>
      </c>
    </row>
    <row r="1365" spans="1:7" x14ac:dyDescent="0.25">
      <c r="A1365" t="s">
        <v>201</v>
      </c>
      <c r="B1365" t="s">
        <v>31</v>
      </c>
      <c r="C1365" t="s">
        <v>54</v>
      </c>
      <c r="D1365" t="s">
        <v>10</v>
      </c>
      <c r="E1365" t="s">
        <v>130</v>
      </c>
      <c r="F1365" s="8" t="s">
        <v>7930</v>
      </c>
      <c r="G1365" t="s">
        <v>6565</v>
      </c>
    </row>
    <row r="1366" spans="1:7" x14ac:dyDescent="0.25">
      <c r="A1366" t="s">
        <v>3665</v>
      </c>
      <c r="B1366" t="s">
        <v>29</v>
      </c>
      <c r="C1366" t="s">
        <v>188</v>
      </c>
      <c r="D1366" t="s">
        <v>38</v>
      </c>
      <c r="E1366" t="s">
        <v>229</v>
      </c>
      <c r="F1366" s="8" t="s">
        <v>7931</v>
      </c>
      <c r="G1366" t="s">
        <v>4328</v>
      </c>
    </row>
    <row r="1367" spans="1:7" x14ac:dyDescent="0.25">
      <c r="A1367" t="s">
        <v>773</v>
      </c>
      <c r="B1367" t="s">
        <v>20</v>
      </c>
      <c r="C1367" t="s">
        <v>61</v>
      </c>
      <c r="D1367" t="s">
        <v>14</v>
      </c>
      <c r="E1367" t="s">
        <v>107</v>
      </c>
      <c r="F1367" s="8" t="s">
        <v>7932</v>
      </c>
      <c r="G1367" t="s">
        <v>4329</v>
      </c>
    </row>
    <row r="1368" spans="1:7" x14ac:dyDescent="0.25">
      <c r="A1368" t="s">
        <v>559</v>
      </c>
      <c r="B1368" t="s">
        <v>15</v>
      </c>
      <c r="C1368" t="s">
        <v>61</v>
      </c>
      <c r="D1368" t="s">
        <v>14</v>
      </c>
      <c r="E1368" t="s">
        <v>229</v>
      </c>
      <c r="F1368" s="8" t="s">
        <v>7933</v>
      </c>
      <c r="G1368" t="s">
        <v>4329</v>
      </c>
    </row>
    <row r="1369" spans="1:7" x14ac:dyDescent="0.25">
      <c r="A1369" t="s">
        <v>3879</v>
      </c>
      <c r="B1369" t="s">
        <v>30</v>
      </c>
      <c r="C1369" t="s">
        <v>188</v>
      </c>
      <c r="D1369" t="s">
        <v>38</v>
      </c>
      <c r="E1369" t="s">
        <v>229</v>
      </c>
      <c r="F1369" s="8" t="s">
        <v>7934</v>
      </c>
      <c r="G1369" t="s">
        <v>4330</v>
      </c>
    </row>
    <row r="1370" spans="1:7" x14ac:dyDescent="0.25">
      <c r="A1370" t="s">
        <v>154</v>
      </c>
      <c r="B1370" t="s">
        <v>30</v>
      </c>
      <c r="C1370" t="s">
        <v>152</v>
      </c>
      <c r="D1370" t="s">
        <v>35</v>
      </c>
      <c r="E1370" t="s">
        <v>229</v>
      </c>
      <c r="F1370" s="8" t="s">
        <v>7935</v>
      </c>
      <c r="G1370" t="s">
        <v>4327</v>
      </c>
    </row>
    <row r="1371" spans="1:7" x14ac:dyDescent="0.25">
      <c r="A1371" t="s">
        <v>754</v>
      </c>
      <c r="B1371" t="s">
        <v>21</v>
      </c>
      <c r="C1371" t="s">
        <v>98</v>
      </c>
      <c r="D1371" t="s">
        <v>27</v>
      </c>
      <c r="E1371" t="s">
        <v>130</v>
      </c>
      <c r="F1371" s="8" t="s">
        <v>7936</v>
      </c>
      <c r="G1371" t="s">
        <v>6567</v>
      </c>
    </row>
    <row r="1372" spans="1:7" x14ac:dyDescent="0.25">
      <c r="A1372" t="s">
        <v>4279</v>
      </c>
      <c r="B1372" t="s">
        <v>42</v>
      </c>
      <c r="C1372" t="s">
        <v>188</v>
      </c>
      <c r="D1372" t="s">
        <v>38</v>
      </c>
      <c r="E1372" t="s">
        <v>229</v>
      </c>
      <c r="F1372" s="8" t="s">
        <v>7937</v>
      </c>
      <c r="G1372" t="s">
        <v>4328</v>
      </c>
    </row>
    <row r="1373" spans="1:7" x14ac:dyDescent="0.25">
      <c r="A1373" t="s">
        <v>667</v>
      </c>
      <c r="B1373" t="s">
        <v>31</v>
      </c>
      <c r="C1373" t="s">
        <v>61</v>
      </c>
      <c r="D1373" t="s">
        <v>14</v>
      </c>
      <c r="E1373" t="s">
        <v>107</v>
      </c>
      <c r="F1373" s="8" t="s">
        <v>7938</v>
      </c>
      <c r="G1373" t="s">
        <v>4328</v>
      </c>
    </row>
    <row r="1374" spans="1:7" x14ac:dyDescent="0.25">
      <c r="A1374" t="s">
        <v>4280</v>
      </c>
      <c r="B1374" t="s">
        <v>31</v>
      </c>
      <c r="C1374" t="s">
        <v>61</v>
      </c>
      <c r="D1374" t="s">
        <v>14</v>
      </c>
      <c r="E1374" t="s">
        <v>107</v>
      </c>
      <c r="F1374" s="8" t="s">
        <v>7939</v>
      </c>
      <c r="G1374" t="s">
        <v>6568</v>
      </c>
    </row>
    <row r="1375" spans="1:7" x14ac:dyDescent="0.25">
      <c r="A1375" t="s">
        <v>761</v>
      </c>
      <c r="B1375" t="s">
        <v>31</v>
      </c>
      <c r="C1375" t="s">
        <v>54</v>
      </c>
      <c r="D1375" t="s">
        <v>10</v>
      </c>
      <c r="E1375" t="s">
        <v>107</v>
      </c>
      <c r="F1375" s="8" t="s">
        <v>7940</v>
      </c>
      <c r="G1375" t="s">
        <v>4330</v>
      </c>
    </row>
    <row r="1376" spans="1:7" x14ac:dyDescent="0.25">
      <c r="A1376" t="s">
        <v>3714</v>
      </c>
      <c r="B1376" t="s">
        <v>42</v>
      </c>
      <c r="C1376" t="s">
        <v>188</v>
      </c>
      <c r="D1376" t="s">
        <v>38</v>
      </c>
      <c r="E1376" t="s">
        <v>107</v>
      </c>
      <c r="F1376" s="8" t="s">
        <v>7941</v>
      </c>
      <c r="G1376" t="s">
        <v>6568</v>
      </c>
    </row>
    <row r="1377" spans="1:7" x14ac:dyDescent="0.25">
      <c r="A1377" t="s">
        <v>646</v>
      </c>
      <c r="B1377" t="s">
        <v>20</v>
      </c>
      <c r="C1377" t="s">
        <v>61</v>
      </c>
      <c r="D1377" t="s">
        <v>14</v>
      </c>
      <c r="E1377" t="s">
        <v>179</v>
      </c>
      <c r="F1377" s="8" t="s">
        <v>7942</v>
      </c>
      <c r="G1377" t="s">
        <v>4327</v>
      </c>
    </row>
    <row r="1378" spans="1:7" x14ac:dyDescent="0.25">
      <c r="A1378" t="s">
        <v>4034</v>
      </c>
      <c r="B1378" t="s">
        <v>30</v>
      </c>
      <c r="C1378" t="s">
        <v>188</v>
      </c>
      <c r="D1378" t="s">
        <v>38</v>
      </c>
      <c r="E1378" t="s">
        <v>229</v>
      </c>
      <c r="F1378" s="8" t="s">
        <v>7943</v>
      </c>
      <c r="G1378" t="s">
        <v>4327</v>
      </c>
    </row>
    <row r="1379" spans="1:7" x14ac:dyDescent="0.25">
      <c r="A1379" t="s">
        <v>711</v>
      </c>
      <c r="B1379" t="s">
        <v>42</v>
      </c>
      <c r="C1379" t="s">
        <v>152</v>
      </c>
      <c r="D1379" t="s">
        <v>35</v>
      </c>
      <c r="E1379" t="s">
        <v>179</v>
      </c>
      <c r="F1379" s="8" t="s">
        <v>7944</v>
      </c>
      <c r="G1379" t="s">
        <v>4327</v>
      </c>
    </row>
    <row r="1380" spans="1:7" x14ac:dyDescent="0.25">
      <c r="A1380" t="s">
        <v>3857</v>
      </c>
      <c r="B1380" t="s">
        <v>30</v>
      </c>
      <c r="C1380" t="s">
        <v>188</v>
      </c>
      <c r="D1380" t="s">
        <v>38</v>
      </c>
      <c r="E1380" t="s">
        <v>229</v>
      </c>
      <c r="F1380" s="8" t="s">
        <v>7945</v>
      </c>
      <c r="G1380" t="s">
        <v>4327</v>
      </c>
    </row>
    <row r="1381" spans="1:7" x14ac:dyDescent="0.25">
      <c r="A1381" t="s">
        <v>483</v>
      </c>
      <c r="B1381" t="s">
        <v>26</v>
      </c>
      <c r="C1381" t="s">
        <v>98</v>
      </c>
      <c r="D1381" t="s">
        <v>27</v>
      </c>
      <c r="E1381" t="s">
        <v>130</v>
      </c>
      <c r="F1381" s="8" t="s">
        <v>7946</v>
      </c>
      <c r="G1381" t="s">
        <v>6568</v>
      </c>
    </row>
    <row r="1382" spans="1:7" x14ac:dyDescent="0.25">
      <c r="A1382" t="s">
        <v>342</v>
      </c>
      <c r="B1382" t="s">
        <v>26</v>
      </c>
      <c r="C1382" t="s">
        <v>54</v>
      </c>
      <c r="D1382" t="s">
        <v>10</v>
      </c>
      <c r="E1382" t="s">
        <v>130</v>
      </c>
      <c r="F1382" s="8" t="s">
        <v>7947</v>
      </c>
      <c r="G1382" t="s">
        <v>4330</v>
      </c>
    </row>
    <row r="1383" spans="1:7" x14ac:dyDescent="0.25">
      <c r="A1383" t="s">
        <v>196</v>
      </c>
      <c r="B1383" t="s">
        <v>32</v>
      </c>
      <c r="C1383" t="s">
        <v>58</v>
      </c>
      <c r="D1383" t="s">
        <v>13</v>
      </c>
      <c r="E1383" t="s">
        <v>130</v>
      </c>
      <c r="F1383" s="8" t="s">
        <v>7948</v>
      </c>
      <c r="G1383" t="s">
        <v>6565</v>
      </c>
    </row>
    <row r="1384" spans="1:7" x14ac:dyDescent="0.25">
      <c r="A1384" t="s">
        <v>395</v>
      </c>
      <c r="B1384" t="s">
        <v>31</v>
      </c>
      <c r="C1384" t="s">
        <v>52</v>
      </c>
      <c r="D1384" t="s">
        <v>9</v>
      </c>
      <c r="E1384" t="s">
        <v>130</v>
      </c>
      <c r="F1384" s="8" t="s">
        <v>7949</v>
      </c>
      <c r="G1384" t="s">
        <v>6566</v>
      </c>
    </row>
    <row r="1385" spans="1:7" x14ac:dyDescent="0.25">
      <c r="A1385" t="s">
        <v>361</v>
      </c>
      <c r="B1385" t="s">
        <v>31</v>
      </c>
      <c r="C1385" t="s">
        <v>61</v>
      </c>
      <c r="D1385" t="s">
        <v>14</v>
      </c>
      <c r="E1385" t="s">
        <v>130</v>
      </c>
      <c r="F1385" s="8" t="s">
        <v>7950</v>
      </c>
      <c r="G1385" t="s">
        <v>6565</v>
      </c>
    </row>
    <row r="1386" spans="1:7" x14ac:dyDescent="0.25">
      <c r="A1386" t="s">
        <v>4281</v>
      </c>
      <c r="B1386" t="s">
        <v>33</v>
      </c>
      <c r="C1386" t="s">
        <v>65</v>
      </c>
      <c r="D1386" t="s">
        <v>17</v>
      </c>
      <c r="E1386" t="s">
        <v>229</v>
      </c>
      <c r="F1386" s="8" t="s">
        <v>7951</v>
      </c>
      <c r="G1386" t="s">
        <v>4329</v>
      </c>
    </row>
    <row r="1387" spans="1:7" x14ac:dyDescent="0.25">
      <c r="A1387" t="s">
        <v>517</v>
      </c>
      <c r="B1387" t="s">
        <v>28</v>
      </c>
      <c r="C1387" t="s">
        <v>61</v>
      </c>
      <c r="D1387" t="s">
        <v>14</v>
      </c>
      <c r="E1387" t="s">
        <v>107</v>
      </c>
      <c r="F1387" s="8" t="s">
        <v>7952</v>
      </c>
      <c r="G1387" t="s">
        <v>4331</v>
      </c>
    </row>
    <row r="1388" spans="1:7" x14ac:dyDescent="0.25">
      <c r="A1388" t="s">
        <v>3288</v>
      </c>
      <c r="B1388" t="s">
        <v>36</v>
      </c>
      <c r="C1388" t="s">
        <v>73</v>
      </c>
      <c r="D1388" t="s">
        <v>23</v>
      </c>
      <c r="E1388" t="s">
        <v>107</v>
      </c>
      <c r="F1388" s="8" t="s">
        <v>7953</v>
      </c>
      <c r="G1388" t="s">
        <v>4329</v>
      </c>
    </row>
    <row r="1389" spans="1:7" x14ac:dyDescent="0.25">
      <c r="A1389" t="s">
        <v>140</v>
      </c>
      <c r="B1389" t="s">
        <v>32</v>
      </c>
      <c r="C1389" t="s">
        <v>61</v>
      </c>
      <c r="D1389" t="s">
        <v>14</v>
      </c>
      <c r="E1389" t="s">
        <v>229</v>
      </c>
      <c r="F1389" s="8" t="s">
        <v>6585</v>
      </c>
      <c r="G1389" t="s">
        <v>4328</v>
      </c>
    </row>
    <row r="1390" spans="1:7" x14ac:dyDescent="0.25">
      <c r="A1390" t="s">
        <v>182</v>
      </c>
      <c r="B1390" t="s">
        <v>32</v>
      </c>
      <c r="C1390" t="s">
        <v>61</v>
      </c>
      <c r="D1390" t="s">
        <v>14</v>
      </c>
      <c r="E1390" t="s">
        <v>179</v>
      </c>
      <c r="F1390" s="8" t="s">
        <v>7954</v>
      </c>
      <c r="G1390" t="s">
        <v>4329</v>
      </c>
    </row>
    <row r="1391" spans="1:7" x14ac:dyDescent="0.25">
      <c r="A1391" t="s">
        <v>3941</v>
      </c>
      <c r="B1391" t="s">
        <v>30</v>
      </c>
      <c r="C1391" t="s">
        <v>188</v>
      </c>
      <c r="D1391" t="s">
        <v>38</v>
      </c>
      <c r="E1391" t="s">
        <v>107</v>
      </c>
      <c r="F1391" s="8" t="s">
        <v>7955</v>
      </c>
      <c r="G1391" t="s">
        <v>4328</v>
      </c>
    </row>
    <row r="1392" spans="1:7" x14ac:dyDescent="0.25">
      <c r="A1392" t="s">
        <v>89</v>
      </c>
      <c r="B1392" t="s">
        <v>32</v>
      </c>
      <c r="C1392" t="s">
        <v>58</v>
      </c>
      <c r="D1392" t="s">
        <v>13</v>
      </c>
      <c r="E1392" t="s">
        <v>130</v>
      </c>
      <c r="F1392" s="8" t="s">
        <v>7956</v>
      </c>
      <c r="G1392" t="s">
        <v>6566</v>
      </c>
    </row>
    <row r="1393" spans="1:7" x14ac:dyDescent="0.25">
      <c r="A1393" t="s">
        <v>546</v>
      </c>
      <c r="B1393" t="s">
        <v>12</v>
      </c>
      <c r="C1393" t="s">
        <v>61</v>
      </c>
      <c r="D1393" t="s">
        <v>14</v>
      </c>
      <c r="E1393" t="s">
        <v>130</v>
      </c>
      <c r="F1393" s="8" t="s">
        <v>7957</v>
      </c>
      <c r="G1393" t="s">
        <v>4330</v>
      </c>
    </row>
    <row r="1394" spans="1:7" x14ac:dyDescent="0.25">
      <c r="A1394" t="s">
        <v>296</v>
      </c>
      <c r="B1394" t="s">
        <v>32</v>
      </c>
      <c r="C1394" t="s">
        <v>61</v>
      </c>
      <c r="D1394" t="s">
        <v>14</v>
      </c>
      <c r="E1394" t="s">
        <v>229</v>
      </c>
      <c r="F1394" s="8" t="s">
        <v>7958</v>
      </c>
      <c r="G1394" t="s">
        <v>4330</v>
      </c>
    </row>
    <row r="1395" spans="1:7" x14ac:dyDescent="0.25">
      <c r="A1395" t="s">
        <v>482</v>
      </c>
      <c r="B1395" t="s">
        <v>31</v>
      </c>
      <c r="C1395" t="s">
        <v>98</v>
      </c>
      <c r="D1395" t="s">
        <v>27</v>
      </c>
      <c r="E1395" t="s">
        <v>107</v>
      </c>
      <c r="F1395" s="8" t="s">
        <v>7959</v>
      </c>
      <c r="G1395" t="s">
        <v>4330</v>
      </c>
    </row>
    <row r="1396" spans="1:7" x14ac:dyDescent="0.25">
      <c r="A1396" t="s">
        <v>775</v>
      </c>
      <c r="B1396" t="s">
        <v>26</v>
      </c>
      <c r="C1396" t="s">
        <v>61</v>
      </c>
      <c r="D1396" t="s">
        <v>14</v>
      </c>
      <c r="E1396" t="s">
        <v>107</v>
      </c>
      <c r="F1396" s="8" t="s">
        <v>7960</v>
      </c>
      <c r="G1396" t="s">
        <v>4330</v>
      </c>
    </row>
    <row r="1397" spans="1:7" x14ac:dyDescent="0.25">
      <c r="A1397" t="s">
        <v>848</v>
      </c>
      <c r="B1397" t="s">
        <v>46</v>
      </c>
      <c r="C1397" t="s">
        <v>225</v>
      </c>
      <c r="D1397" t="s">
        <v>39</v>
      </c>
      <c r="E1397" t="s">
        <v>226</v>
      </c>
      <c r="F1397" s="8" t="s">
        <v>7961</v>
      </c>
      <c r="G1397" t="s">
        <v>4330</v>
      </c>
    </row>
    <row r="1398" spans="1:7" x14ac:dyDescent="0.25">
      <c r="A1398" t="s">
        <v>3433</v>
      </c>
      <c r="B1398" t="s">
        <v>31</v>
      </c>
      <c r="C1398" t="s">
        <v>73</v>
      </c>
      <c r="D1398" t="s">
        <v>23</v>
      </c>
      <c r="E1398" t="s">
        <v>229</v>
      </c>
      <c r="F1398" s="8" t="s">
        <v>7962</v>
      </c>
      <c r="G1398" t="s">
        <v>4327</v>
      </c>
    </row>
    <row r="1399" spans="1:7" x14ac:dyDescent="0.25">
      <c r="A1399" t="s">
        <v>3989</v>
      </c>
      <c r="B1399" t="s">
        <v>42</v>
      </c>
      <c r="C1399" t="s">
        <v>188</v>
      </c>
      <c r="D1399" t="s">
        <v>38</v>
      </c>
      <c r="E1399" t="s">
        <v>107</v>
      </c>
      <c r="F1399" s="8" t="s">
        <v>7963</v>
      </c>
      <c r="G1399" t="s">
        <v>4328</v>
      </c>
    </row>
    <row r="1400" spans="1:7" x14ac:dyDescent="0.25">
      <c r="A1400" t="s">
        <v>3439</v>
      </c>
      <c r="B1400" t="s">
        <v>42</v>
      </c>
      <c r="C1400" t="s">
        <v>73</v>
      </c>
      <c r="D1400" t="s">
        <v>23</v>
      </c>
      <c r="E1400" t="s">
        <v>107</v>
      </c>
      <c r="F1400" s="8" t="s">
        <v>7964</v>
      </c>
      <c r="G1400" t="s">
        <v>4330</v>
      </c>
    </row>
    <row r="1401" spans="1:7" x14ac:dyDescent="0.25">
      <c r="A1401" t="s">
        <v>3561</v>
      </c>
      <c r="B1401" t="s">
        <v>30</v>
      </c>
      <c r="C1401" t="s">
        <v>188</v>
      </c>
      <c r="D1401" t="s">
        <v>38</v>
      </c>
      <c r="E1401" t="s">
        <v>107</v>
      </c>
      <c r="F1401" s="8" t="s">
        <v>7965</v>
      </c>
      <c r="G1401" t="s">
        <v>4327</v>
      </c>
    </row>
    <row r="1402" spans="1:7" x14ac:dyDescent="0.25">
      <c r="A1402" t="s">
        <v>779</v>
      </c>
      <c r="B1402" t="s">
        <v>31</v>
      </c>
      <c r="C1402" t="s">
        <v>61</v>
      </c>
      <c r="D1402" t="s">
        <v>14</v>
      </c>
      <c r="E1402" t="s">
        <v>229</v>
      </c>
      <c r="F1402" s="8" t="s">
        <v>7966</v>
      </c>
      <c r="G1402" t="s">
        <v>4328</v>
      </c>
    </row>
    <row r="1403" spans="1:7" x14ac:dyDescent="0.25">
      <c r="A1403" t="s">
        <v>485</v>
      </c>
      <c r="B1403" t="s">
        <v>31</v>
      </c>
      <c r="C1403" t="s">
        <v>72</v>
      </c>
      <c r="D1403" t="s">
        <v>22</v>
      </c>
      <c r="E1403" t="s">
        <v>179</v>
      </c>
      <c r="F1403" s="8" t="s">
        <v>7967</v>
      </c>
      <c r="G1403" t="s">
        <v>4327</v>
      </c>
    </row>
    <row r="1404" spans="1:7" x14ac:dyDescent="0.25">
      <c r="A1404" t="s">
        <v>542</v>
      </c>
      <c r="B1404" t="s">
        <v>31</v>
      </c>
      <c r="C1404" t="s">
        <v>54</v>
      </c>
      <c r="D1404" t="s">
        <v>10</v>
      </c>
      <c r="E1404" t="s">
        <v>130</v>
      </c>
      <c r="F1404" s="8" t="s">
        <v>7968</v>
      </c>
      <c r="G1404" t="s">
        <v>6565</v>
      </c>
    </row>
    <row r="1405" spans="1:7" x14ac:dyDescent="0.25">
      <c r="A1405" t="s">
        <v>195</v>
      </c>
      <c r="B1405" t="s">
        <v>31</v>
      </c>
      <c r="C1405" t="s">
        <v>72</v>
      </c>
      <c r="D1405" t="s">
        <v>22</v>
      </c>
      <c r="E1405" t="s">
        <v>130</v>
      </c>
      <c r="F1405" s="8" t="s">
        <v>7969</v>
      </c>
      <c r="G1405" t="s">
        <v>6565</v>
      </c>
    </row>
    <row r="1406" spans="1:7" x14ac:dyDescent="0.25">
      <c r="A1406" t="s">
        <v>3740</v>
      </c>
      <c r="B1406" t="s">
        <v>31</v>
      </c>
      <c r="C1406" t="s">
        <v>73</v>
      </c>
      <c r="D1406" t="s">
        <v>23</v>
      </c>
      <c r="E1406" t="s">
        <v>229</v>
      </c>
      <c r="F1406" s="8" t="s">
        <v>7970</v>
      </c>
      <c r="G1406" t="s">
        <v>4327</v>
      </c>
    </row>
    <row r="1407" spans="1:7" x14ac:dyDescent="0.25">
      <c r="A1407" t="s">
        <v>313</v>
      </c>
      <c r="B1407" t="s">
        <v>21</v>
      </c>
      <c r="C1407" t="s">
        <v>61</v>
      </c>
      <c r="D1407" t="s">
        <v>14</v>
      </c>
      <c r="E1407" t="s">
        <v>130</v>
      </c>
      <c r="F1407" s="8" t="s">
        <v>7971</v>
      </c>
      <c r="G1407" t="s">
        <v>6565</v>
      </c>
    </row>
    <row r="1408" spans="1:7" x14ac:dyDescent="0.25">
      <c r="A1408" t="s">
        <v>3812</v>
      </c>
      <c r="B1408" t="s">
        <v>31</v>
      </c>
      <c r="C1408" t="s">
        <v>73</v>
      </c>
      <c r="D1408" t="s">
        <v>23</v>
      </c>
      <c r="E1408" t="s">
        <v>107</v>
      </c>
      <c r="F1408" s="8" t="s">
        <v>7972</v>
      </c>
      <c r="G1408" t="s">
        <v>4330</v>
      </c>
    </row>
    <row r="1409" spans="1:7" x14ac:dyDescent="0.25">
      <c r="A1409" t="s">
        <v>815</v>
      </c>
      <c r="B1409" t="s">
        <v>32</v>
      </c>
      <c r="C1409" t="s">
        <v>61</v>
      </c>
      <c r="D1409" t="s">
        <v>14</v>
      </c>
      <c r="E1409" t="s">
        <v>179</v>
      </c>
      <c r="F1409" s="8" t="s">
        <v>7973</v>
      </c>
      <c r="G1409" t="s">
        <v>4327</v>
      </c>
    </row>
    <row r="1410" spans="1:7" x14ac:dyDescent="0.25">
      <c r="A1410" t="s">
        <v>830</v>
      </c>
      <c r="B1410" t="s">
        <v>31</v>
      </c>
      <c r="C1410" t="s">
        <v>58</v>
      </c>
      <c r="D1410" t="s">
        <v>13</v>
      </c>
      <c r="E1410" t="s">
        <v>107</v>
      </c>
      <c r="F1410" s="8" t="s">
        <v>7974</v>
      </c>
      <c r="G1410" t="s">
        <v>4330</v>
      </c>
    </row>
    <row r="1411" spans="1:7" x14ac:dyDescent="0.25">
      <c r="A1411" t="s">
        <v>781</v>
      </c>
      <c r="B1411" t="s">
        <v>42</v>
      </c>
      <c r="C1411" t="s">
        <v>65</v>
      </c>
      <c r="D1411" t="s">
        <v>17</v>
      </c>
      <c r="E1411" t="s">
        <v>229</v>
      </c>
      <c r="F1411" s="8" t="s">
        <v>7975</v>
      </c>
      <c r="G1411" t="s">
        <v>4328</v>
      </c>
    </row>
    <row r="1412" spans="1:7" x14ac:dyDescent="0.25">
      <c r="A1412" t="s">
        <v>680</v>
      </c>
      <c r="B1412" t="s">
        <v>42</v>
      </c>
      <c r="C1412" t="s">
        <v>75</v>
      </c>
      <c r="D1412" t="s">
        <v>24</v>
      </c>
      <c r="E1412" t="s">
        <v>179</v>
      </c>
      <c r="F1412" s="8" t="s">
        <v>7976</v>
      </c>
      <c r="G1412" t="s">
        <v>4327</v>
      </c>
    </row>
    <row r="1413" spans="1:7" x14ac:dyDescent="0.25">
      <c r="A1413" t="s">
        <v>82</v>
      </c>
      <c r="B1413" t="s">
        <v>21</v>
      </c>
      <c r="C1413" t="s">
        <v>49</v>
      </c>
      <c r="D1413" t="s">
        <v>8</v>
      </c>
      <c r="E1413" t="s">
        <v>130</v>
      </c>
      <c r="F1413" s="8" t="s">
        <v>7977</v>
      </c>
      <c r="G1413" t="s">
        <v>6565</v>
      </c>
    </row>
    <row r="1414" spans="1:7" x14ac:dyDescent="0.25">
      <c r="A1414" t="s">
        <v>4281</v>
      </c>
      <c r="B1414" t="s">
        <v>42</v>
      </c>
      <c r="C1414" t="s">
        <v>65</v>
      </c>
      <c r="D1414" t="s">
        <v>17</v>
      </c>
      <c r="E1414" t="s">
        <v>107</v>
      </c>
      <c r="F1414" s="8" t="s">
        <v>7978</v>
      </c>
      <c r="G1414" t="s">
        <v>4328</v>
      </c>
    </row>
    <row r="1415" spans="1:7" x14ac:dyDescent="0.25">
      <c r="A1415" t="s">
        <v>475</v>
      </c>
      <c r="B1415" t="s">
        <v>21</v>
      </c>
      <c r="C1415" t="s">
        <v>98</v>
      </c>
      <c r="D1415" t="s">
        <v>27</v>
      </c>
      <c r="E1415" t="s">
        <v>229</v>
      </c>
      <c r="F1415" s="8" t="s">
        <v>7979</v>
      </c>
      <c r="G1415" t="s">
        <v>4327</v>
      </c>
    </row>
    <row r="1416" spans="1:7" x14ac:dyDescent="0.25">
      <c r="A1416" t="s">
        <v>405</v>
      </c>
      <c r="B1416" t="s">
        <v>11</v>
      </c>
      <c r="C1416" t="s">
        <v>98</v>
      </c>
      <c r="D1416" t="s">
        <v>27</v>
      </c>
      <c r="E1416" t="s">
        <v>130</v>
      </c>
      <c r="F1416" s="8" t="s">
        <v>7980</v>
      </c>
      <c r="G1416" t="s">
        <v>6567</v>
      </c>
    </row>
    <row r="1417" spans="1:7" x14ac:dyDescent="0.25">
      <c r="A1417" t="s">
        <v>104</v>
      </c>
      <c r="B1417" t="s">
        <v>26</v>
      </c>
      <c r="C1417" t="s">
        <v>61</v>
      </c>
      <c r="D1417" t="s">
        <v>14</v>
      </c>
      <c r="E1417" t="s">
        <v>130</v>
      </c>
      <c r="F1417" s="8" t="s">
        <v>7981</v>
      </c>
      <c r="G1417" t="s">
        <v>6567</v>
      </c>
    </row>
    <row r="1418" spans="1:7" x14ac:dyDescent="0.25">
      <c r="A1418" t="s">
        <v>4213</v>
      </c>
      <c r="B1418" t="s">
        <v>30</v>
      </c>
      <c r="C1418" t="s">
        <v>73</v>
      </c>
      <c r="D1418" t="s">
        <v>23</v>
      </c>
      <c r="E1418" t="s">
        <v>229</v>
      </c>
      <c r="F1418" s="8" t="s">
        <v>7982</v>
      </c>
      <c r="G1418" t="s">
        <v>4327</v>
      </c>
    </row>
    <row r="1419" spans="1:7" x14ac:dyDescent="0.25">
      <c r="A1419" t="s">
        <v>295</v>
      </c>
      <c r="B1419" t="s">
        <v>7</v>
      </c>
      <c r="C1419" t="s">
        <v>61</v>
      </c>
      <c r="D1419" t="s">
        <v>14</v>
      </c>
      <c r="E1419" t="s">
        <v>130</v>
      </c>
      <c r="F1419" s="8" t="s">
        <v>7983</v>
      </c>
      <c r="G1419" t="s">
        <v>6565</v>
      </c>
    </row>
    <row r="1420" spans="1:7" x14ac:dyDescent="0.25">
      <c r="A1420" t="s">
        <v>398</v>
      </c>
      <c r="B1420" t="s">
        <v>31</v>
      </c>
      <c r="C1420" t="s">
        <v>49</v>
      </c>
      <c r="D1420" t="s">
        <v>8</v>
      </c>
      <c r="E1420" t="s">
        <v>130</v>
      </c>
      <c r="F1420" s="8" t="s">
        <v>7699</v>
      </c>
      <c r="G1420" t="s">
        <v>6566</v>
      </c>
    </row>
    <row r="1421" spans="1:7" x14ac:dyDescent="0.25">
      <c r="A1421" t="s">
        <v>3678</v>
      </c>
      <c r="B1421" t="s">
        <v>33</v>
      </c>
      <c r="C1421" t="s">
        <v>188</v>
      </c>
      <c r="D1421" t="s">
        <v>38</v>
      </c>
      <c r="E1421" t="s">
        <v>107</v>
      </c>
      <c r="F1421" s="8" t="s">
        <v>7984</v>
      </c>
      <c r="G1421" t="s">
        <v>4327</v>
      </c>
    </row>
    <row r="1422" spans="1:7" x14ac:dyDescent="0.25">
      <c r="A1422" t="s">
        <v>150</v>
      </c>
      <c r="B1422" t="s">
        <v>21</v>
      </c>
      <c r="C1422" t="s">
        <v>61</v>
      </c>
      <c r="D1422" t="s">
        <v>14</v>
      </c>
      <c r="E1422" t="s">
        <v>130</v>
      </c>
      <c r="F1422" s="8" t="s">
        <v>7985</v>
      </c>
      <c r="G1422" t="s">
        <v>6566</v>
      </c>
    </row>
    <row r="1423" spans="1:7" x14ac:dyDescent="0.25">
      <c r="A1423" t="s">
        <v>521</v>
      </c>
      <c r="B1423" t="s">
        <v>29</v>
      </c>
      <c r="C1423" t="s">
        <v>152</v>
      </c>
      <c r="D1423" t="s">
        <v>35</v>
      </c>
      <c r="E1423" t="s">
        <v>229</v>
      </c>
      <c r="F1423" s="8" t="s">
        <v>7986</v>
      </c>
      <c r="G1423" t="s">
        <v>4329</v>
      </c>
    </row>
    <row r="1424" spans="1:7" x14ac:dyDescent="0.25">
      <c r="A1424" t="s">
        <v>265</v>
      </c>
      <c r="B1424" t="s">
        <v>31</v>
      </c>
      <c r="C1424" t="s">
        <v>52</v>
      </c>
      <c r="D1424" t="s">
        <v>9</v>
      </c>
      <c r="E1424" t="s">
        <v>107</v>
      </c>
      <c r="F1424" s="8" t="s">
        <v>7987</v>
      </c>
      <c r="G1424" t="s">
        <v>6568</v>
      </c>
    </row>
    <row r="1425" spans="1:7" x14ac:dyDescent="0.25">
      <c r="A1425" t="s">
        <v>4282</v>
      </c>
      <c r="B1425" t="s">
        <v>42</v>
      </c>
      <c r="C1425" t="s">
        <v>65</v>
      </c>
      <c r="D1425" t="s">
        <v>17</v>
      </c>
      <c r="E1425" t="s">
        <v>107</v>
      </c>
      <c r="F1425" s="8" t="s">
        <v>7988</v>
      </c>
      <c r="G1425" t="s">
        <v>6568</v>
      </c>
    </row>
    <row r="1426" spans="1:7" x14ac:dyDescent="0.25">
      <c r="A1426" t="s">
        <v>320</v>
      </c>
      <c r="B1426" t="s">
        <v>42</v>
      </c>
      <c r="C1426" t="s">
        <v>152</v>
      </c>
      <c r="D1426" t="s">
        <v>35</v>
      </c>
      <c r="E1426" t="s">
        <v>226</v>
      </c>
      <c r="F1426" s="8" t="s">
        <v>7989</v>
      </c>
      <c r="G1426" t="s">
        <v>4330</v>
      </c>
    </row>
    <row r="1427" spans="1:7" x14ac:dyDescent="0.25">
      <c r="A1427" t="s">
        <v>866</v>
      </c>
      <c r="B1427" t="s">
        <v>36</v>
      </c>
      <c r="C1427" t="s">
        <v>75</v>
      </c>
      <c r="D1427" t="s">
        <v>24</v>
      </c>
      <c r="E1427" t="s">
        <v>179</v>
      </c>
      <c r="F1427" s="8" t="s">
        <v>7990</v>
      </c>
      <c r="G1427" t="s">
        <v>4327</v>
      </c>
    </row>
    <row r="1428" spans="1:7" x14ac:dyDescent="0.25">
      <c r="A1428" t="s">
        <v>4284</v>
      </c>
      <c r="B1428" t="s">
        <v>42</v>
      </c>
      <c r="C1428" t="s">
        <v>188</v>
      </c>
      <c r="D1428" t="s">
        <v>38</v>
      </c>
      <c r="E1428" t="s">
        <v>229</v>
      </c>
      <c r="F1428" s="8" t="s">
        <v>7991</v>
      </c>
      <c r="G1428" t="s">
        <v>4328</v>
      </c>
    </row>
    <row r="1429" spans="1:7" x14ac:dyDescent="0.25">
      <c r="A1429" t="s">
        <v>403</v>
      </c>
      <c r="B1429" t="s">
        <v>31</v>
      </c>
      <c r="C1429" t="s">
        <v>49</v>
      </c>
      <c r="D1429" t="s">
        <v>8</v>
      </c>
      <c r="E1429" t="s">
        <v>179</v>
      </c>
      <c r="F1429" s="8" t="s">
        <v>7992</v>
      </c>
      <c r="G1429" t="s">
        <v>4327</v>
      </c>
    </row>
    <row r="1430" spans="1:7" x14ac:dyDescent="0.25">
      <c r="A1430" t="s">
        <v>3504</v>
      </c>
      <c r="B1430" t="s">
        <v>42</v>
      </c>
      <c r="C1430" t="s">
        <v>188</v>
      </c>
      <c r="D1430" t="s">
        <v>38</v>
      </c>
      <c r="E1430" t="s">
        <v>229</v>
      </c>
      <c r="F1430" s="8" t="s">
        <v>7993</v>
      </c>
      <c r="G1430" t="s">
        <v>4330</v>
      </c>
    </row>
    <row r="1431" spans="1:7" x14ac:dyDescent="0.25">
      <c r="A1431" t="s">
        <v>393</v>
      </c>
      <c r="B1431" t="s">
        <v>7</v>
      </c>
      <c r="C1431" t="s">
        <v>52</v>
      </c>
      <c r="D1431" t="s">
        <v>9</v>
      </c>
      <c r="E1431" t="s">
        <v>130</v>
      </c>
      <c r="F1431" s="8" t="s">
        <v>7994</v>
      </c>
      <c r="G1431" t="s">
        <v>4330</v>
      </c>
    </row>
    <row r="1432" spans="1:7" x14ac:dyDescent="0.25">
      <c r="A1432" t="s">
        <v>783</v>
      </c>
      <c r="B1432" t="s">
        <v>42</v>
      </c>
      <c r="C1432" t="s">
        <v>75</v>
      </c>
      <c r="D1432" t="s">
        <v>24</v>
      </c>
      <c r="E1432" t="s">
        <v>179</v>
      </c>
      <c r="F1432" s="8" t="s">
        <v>7995</v>
      </c>
      <c r="G1432" t="s">
        <v>4327</v>
      </c>
    </row>
    <row r="1433" spans="1:7" x14ac:dyDescent="0.25">
      <c r="A1433" t="s">
        <v>784</v>
      </c>
      <c r="B1433" t="s">
        <v>31</v>
      </c>
      <c r="C1433" t="s">
        <v>98</v>
      </c>
      <c r="D1433" t="s">
        <v>27</v>
      </c>
      <c r="E1433" t="s">
        <v>107</v>
      </c>
      <c r="F1433" s="8" t="s">
        <v>7996</v>
      </c>
      <c r="G1433" t="s">
        <v>4328</v>
      </c>
    </row>
    <row r="1434" spans="1:7" x14ac:dyDescent="0.25">
      <c r="A1434" t="s">
        <v>171</v>
      </c>
      <c r="B1434" t="s">
        <v>32</v>
      </c>
      <c r="C1434" t="s">
        <v>61</v>
      </c>
      <c r="D1434" t="s">
        <v>14</v>
      </c>
      <c r="E1434" t="s">
        <v>130</v>
      </c>
      <c r="F1434" s="8" t="s">
        <v>7997</v>
      </c>
      <c r="G1434" t="s">
        <v>6567</v>
      </c>
    </row>
    <row r="1435" spans="1:7" x14ac:dyDescent="0.25">
      <c r="A1435" t="s">
        <v>445</v>
      </c>
      <c r="B1435" t="s">
        <v>26</v>
      </c>
      <c r="C1435" t="s">
        <v>98</v>
      </c>
      <c r="D1435" t="s">
        <v>27</v>
      </c>
      <c r="E1435" t="s">
        <v>179</v>
      </c>
      <c r="F1435" s="8" t="s">
        <v>7998</v>
      </c>
      <c r="G1435" t="s">
        <v>4327</v>
      </c>
    </row>
    <row r="1436" spans="1:7" x14ac:dyDescent="0.25">
      <c r="A1436" t="s">
        <v>832</v>
      </c>
      <c r="B1436" t="s">
        <v>43</v>
      </c>
      <c r="C1436" t="s">
        <v>225</v>
      </c>
      <c r="D1436" t="s">
        <v>39</v>
      </c>
      <c r="E1436" t="s">
        <v>226</v>
      </c>
      <c r="F1436" s="8" t="s">
        <v>7999</v>
      </c>
      <c r="G1436" t="s">
        <v>4327</v>
      </c>
    </row>
    <row r="1437" spans="1:7" x14ac:dyDescent="0.25">
      <c r="A1437" t="s">
        <v>843</v>
      </c>
      <c r="B1437" t="s">
        <v>46</v>
      </c>
      <c r="C1437" t="s">
        <v>147</v>
      </c>
      <c r="D1437" t="s">
        <v>34</v>
      </c>
      <c r="E1437" t="s">
        <v>179</v>
      </c>
      <c r="F1437" s="8" t="s">
        <v>8000</v>
      </c>
      <c r="G1437" t="s">
        <v>4327</v>
      </c>
    </row>
    <row r="1438" spans="1:7" x14ac:dyDescent="0.25">
      <c r="A1438" t="s">
        <v>602</v>
      </c>
      <c r="B1438" t="s">
        <v>31</v>
      </c>
      <c r="C1438" t="s">
        <v>72</v>
      </c>
      <c r="D1438" t="s">
        <v>22</v>
      </c>
      <c r="E1438" t="s">
        <v>179</v>
      </c>
      <c r="F1438" s="8" t="s">
        <v>8001</v>
      </c>
      <c r="G1438" t="s">
        <v>4327</v>
      </c>
    </row>
    <row r="1439" spans="1:7" x14ac:dyDescent="0.25">
      <c r="A1439" t="s">
        <v>767</v>
      </c>
      <c r="B1439" t="s">
        <v>32</v>
      </c>
      <c r="C1439" t="s">
        <v>61</v>
      </c>
      <c r="D1439" t="s">
        <v>14</v>
      </c>
      <c r="E1439" t="s">
        <v>229</v>
      </c>
      <c r="F1439" s="8" t="s">
        <v>8002</v>
      </c>
      <c r="G1439" t="s">
        <v>4327</v>
      </c>
    </row>
    <row r="1440" spans="1:7" x14ac:dyDescent="0.25">
      <c r="A1440" t="s">
        <v>267</v>
      </c>
      <c r="B1440" t="s">
        <v>19</v>
      </c>
      <c r="C1440" t="s">
        <v>98</v>
      </c>
      <c r="D1440" t="s">
        <v>27</v>
      </c>
      <c r="E1440" t="s">
        <v>130</v>
      </c>
      <c r="F1440" s="8" t="s">
        <v>8003</v>
      </c>
      <c r="G1440" t="s">
        <v>4330</v>
      </c>
    </row>
    <row r="1441" spans="1:7" x14ac:dyDescent="0.25">
      <c r="A1441" t="s">
        <v>299</v>
      </c>
      <c r="B1441" t="s">
        <v>42</v>
      </c>
      <c r="C1441" t="s">
        <v>152</v>
      </c>
      <c r="D1441" t="s">
        <v>35</v>
      </c>
      <c r="E1441" t="s">
        <v>179</v>
      </c>
      <c r="F1441" s="8" t="s">
        <v>8004</v>
      </c>
      <c r="G1441" t="s">
        <v>4327</v>
      </c>
    </row>
    <row r="1442" spans="1:7" x14ac:dyDescent="0.25">
      <c r="A1442" t="s">
        <v>909</v>
      </c>
      <c r="B1442" t="s">
        <v>32</v>
      </c>
      <c r="C1442" t="s">
        <v>147</v>
      </c>
      <c r="D1442" t="s">
        <v>34</v>
      </c>
      <c r="E1442" t="s">
        <v>179</v>
      </c>
      <c r="F1442" s="8" t="s">
        <v>8005</v>
      </c>
      <c r="G1442" t="s">
        <v>4327</v>
      </c>
    </row>
    <row r="1443" spans="1:7" x14ac:dyDescent="0.25">
      <c r="A1443" t="s">
        <v>3708</v>
      </c>
      <c r="B1443" t="s">
        <v>42</v>
      </c>
      <c r="C1443" t="s">
        <v>73</v>
      </c>
      <c r="D1443" t="s">
        <v>23</v>
      </c>
      <c r="E1443" t="s">
        <v>107</v>
      </c>
      <c r="F1443" s="8" t="s">
        <v>8006</v>
      </c>
      <c r="G1443" t="s">
        <v>6568</v>
      </c>
    </row>
    <row r="1444" spans="1:7" x14ac:dyDescent="0.25">
      <c r="A1444" t="s">
        <v>135</v>
      </c>
      <c r="B1444" t="s">
        <v>21</v>
      </c>
      <c r="C1444" t="s">
        <v>61</v>
      </c>
      <c r="D1444" t="s">
        <v>14</v>
      </c>
      <c r="E1444" t="s">
        <v>107</v>
      </c>
      <c r="F1444" s="8" t="s">
        <v>8007</v>
      </c>
      <c r="G1444" t="s">
        <v>4328</v>
      </c>
    </row>
    <row r="1445" spans="1:7" x14ac:dyDescent="0.25">
      <c r="A1445" t="s">
        <v>470</v>
      </c>
      <c r="B1445" t="s">
        <v>42</v>
      </c>
      <c r="C1445" t="s">
        <v>152</v>
      </c>
      <c r="D1445" t="s">
        <v>35</v>
      </c>
      <c r="E1445" t="s">
        <v>179</v>
      </c>
      <c r="F1445" s="8" t="s">
        <v>8008</v>
      </c>
      <c r="G1445" t="s">
        <v>4327</v>
      </c>
    </row>
    <row r="1446" spans="1:7" x14ac:dyDescent="0.25">
      <c r="A1446" t="s">
        <v>242</v>
      </c>
      <c r="B1446" t="s">
        <v>42</v>
      </c>
      <c r="C1446" t="s">
        <v>152</v>
      </c>
      <c r="D1446" t="s">
        <v>35</v>
      </c>
      <c r="E1446" t="s">
        <v>107</v>
      </c>
      <c r="F1446" s="8" t="s">
        <v>8009</v>
      </c>
      <c r="G1446" t="s">
        <v>4330</v>
      </c>
    </row>
    <row r="1447" spans="1:7" x14ac:dyDescent="0.25">
      <c r="A1447" t="s">
        <v>705</v>
      </c>
      <c r="B1447" t="s">
        <v>25</v>
      </c>
      <c r="C1447" t="s">
        <v>61</v>
      </c>
      <c r="D1447" t="s">
        <v>14</v>
      </c>
      <c r="E1447" t="s">
        <v>229</v>
      </c>
      <c r="F1447" s="8" t="s">
        <v>8010</v>
      </c>
      <c r="G1447" t="s">
        <v>4328</v>
      </c>
    </row>
    <row r="1448" spans="1:7" x14ac:dyDescent="0.25">
      <c r="A1448" t="s">
        <v>786</v>
      </c>
      <c r="B1448" t="s">
        <v>31</v>
      </c>
      <c r="C1448" t="s">
        <v>58</v>
      </c>
      <c r="D1448" t="s">
        <v>13</v>
      </c>
      <c r="E1448" t="s">
        <v>107</v>
      </c>
      <c r="F1448" s="8" t="s">
        <v>8011</v>
      </c>
      <c r="G1448" t="s">
        <v>4330</v>
      </c>
    </row>
    <row r="1449" spans="1:7" x14ac:dyDescent="0.25">
      <c r="A1449" t="s">
        <v>705</v>
      </c>
      <c r="B1449" t="s">
        <v>20</v>
      </c>
      <c r="C1449" t="s">
        <v>61</v>
      </c>
      <c r="D1449" t="s">
        <v>14</v>
      </c>
      <c r="E1449" t="s">
        <v>179</v>
      </c>
      <c r="F1449" s="8" t="s">
        <v>7877</v>
      </c>
      <c r="G1449" t="s">
        <v>4327</v>
      </c>
    </row>
    <row r="1450" spans="1:7" x14ac:dyDescent="0.25">
      <c r="A1450" t="s">
        <v>200</v>
      </c>
      <c r="B1450" t="s">
        <v>31</v>
      </c>
      <c r="C1450" t="s">
        <v>61</v>
      </c>
      <c r="D1450" t="s">
        <v>14</v>
      </c>
      <c r="E1450" t="s">
        <v>130</v>
      </c>
      <c r="F1450" s="8" t="s">
        <v>8012</v>
      </c>
      <c r="G1450" t="s">
        <v>6566</v>
      </c>
    </row>
    <row r="1451" spans="1:7" x14ac:dyDescent="0.25">
      <c r="A1451" t="s">
        <v>383</v>
      </c>
      <c r="B1451" t="s">
        <v>31</v>
      </c>
      <c r="C1451" t="s">
        <v>54</v>
      </c>
      <c r="D1451" t="s">
        <v>10</v>
      </c>
      <c r="E1451" t="s">
        <v>229</v>
      </c>
      <c r="F1451" s="8" t="s">
        <v>8013</v>
      </c>
      <c r="G1451" t="s">
        <v>4328</v>
      </c>
    </row>
    <row r="1452" spans="1:7" x14ac:dyDescent="0.25">
      <c r="A1452" t="s">
        <v>3829</v>
      </c>
      <c r="B1452" t="s">
        <v>42</v>
      </c>
      <c r="C1452" t="s">
        <v>188</v>
      </c>
      <c r="D1452" t="s">
        <v>38</v>
      </c>
      <c r="E1452" t="s">
        <v>229</v>
      </c>
      <c r="F1452" s="8" t="s">
        <v>8014</v>
      </c>
      <c r="G1452" t="s">
        <v>4328</v>
      </c>
    </row>
    <row r="1453" spans="1:7" x14ac:dyDescent="0.25">
      <c r="A1453" t="s">
        <v>82</v>
      </c>
      <c r="B1453" t="s">
        <v>19</v>
      </c>
      <c r="C1453" t="s">
        <v>49</v>
      </c>
      <c r="D1453" t="s">
        <v>8</v>
      </c>
      <c r="E1453" t="s">
        <v>179</v>
      </c>
      <c r="F1453" s="8" t="s">
        <v>8015</v>
      </c>
      <c r="G1453" t="s">
        <v>4327</v>
      </c>
    </row>
    <row r="1454" spans="1:7" x14ac:dyDescent="0.25">
      <c r="A1454" t="s">
        <v>78</v>
      </c>
      <c r="B1454" t="s">
        <v>11</v>
      </c>
      <c r="C1454" t="s">
        <v>49</v>
      </c>
      <c r="D1454" t="s">
        <v>8</v>
      </c>
      <c r="E1454" t="s">
        <v>130</v>
      </c>
      <c r="F1454" s="8" t="s">
        <v>8016</v>
      </c>
      <c r="G1454" t="s">
        <v>4330</v>
      </c>
    </row>
    <row r="1455" spans="1:7" x14ac:dyDescent="0.25">
      <c r="A1455" t="s">
        <v>121</v>
      </c>
      <c r="B1455" t="s">
        <v>31</v>
      </c>
      <c r="C1455" t="s">
        <v>52</v>
      </c>
      <c r="D1455" t="s">
        <v>9</v>
      </c>
      <c r="E1455" t="s">
        <v>130</v>
      </c>
      <c r="F1455" s="8" t="s">
        <v>6606</v>
      </c>
      <c r="G1455" t="s">
        <v>6566</v>
      </c>
    </row>
    <row r="1456" spans="1:7" x14ac:dyDescent="0.25">
      <c r="A1456" t="s">
        <v>3896</v>
      </c>
      <c r="B1456" t="s">
        <v>29</v>
      </c>
      <c r="C1456" t="s">
        <v>188</v>
      </c>
      <c r="D1456" t="s">
        <v>38</v>
      </c>
      <c r="E1456" t="s">
        <v>229</v>
      </c>
      <c r="F1456" s="8" t="s">
        <v>8017</v>
      </c>
      <c r="G1456" t="s">
        <v>4327</v>
      </c>
    </row>
    <row r="1457" spans="1:7" x14ac:dyDescent="0.25">
      <c r="A1457" t="s">
        <v>3930</v>
      </c>
      <c r="B1457" t="s">
        <v>16</v>
      </c>
      <c r="C1457" t="s">
        <v>188</v>
      </c>
      <c r="D1457" t="s">
        <v>38</v>
      </c>
      <c r="E1457" t="s">
        <v>107</v>
      </c>
      <c r="F1457" s="8" t="s">
        <v>8018</v>
      </c>
      <c r="G1457" t="s">
        <v>4329</v>
      </c>
    </row>
    <row r="1458" spans="1:7" x14ac:dyDescent="0.25">
      <c r="A1458" t="s">
        <v>3461</v>
      </c>
      <c r="B1458" t="s">
        <v>26</v>
      </c>
      <c r="C1458" t="s">
        <v>73</v>
      </c>
      <c r="D1458" t="s">
        <v>23</v>
      </c>
      <c r="E1458" t="s">
        <v>107</v>
      </c>
      <c r="F1458" s="8" t="s">
        <v>8019</v>
      </c>
      <c r="G1458" t="s">
        <v>4330</v>
      </c>
    </row>
    <row r="1459" spans="1:7" x14ac:dyDescent="0.25">
      <c r="A1459" t="s">
        <v>212</v>
      </c>
      <c r="B1459" t="s">
        <v>31</v>
      </c>
      <c r="C1459" t="s">
        <v>49</v>
      </c>
      <c r="D1459" t="s">
        <v>8</v>
      </c>
      <c r="E1459" t="s">
        <v>229</v>
      </c>
      <c r="F1459" s="8" t="s">
        <v>8020</v>
      </c>
      <c r="G1459" t="s">
        <v>4328</v>
      </c>
    </row>
    <row r="1460" spans="1:7" x14ac:dyDescent="0.25">
      <c r="A1460" t="s">
        <v>3898</v>
      </c>
      <c r="B1460" t="s">
        <v>42</v>
      </c>
      <c r="C1460" t="s">
        <v>188</v>
      </c>
      <c r="D1460" t="s">
        <v>38</v>
      </c>
      <c r="E1460" t="s">
        <v>229</v>
      </c>
      <c r="F1460" s="8" t="s">
        <v>8021</v>
      </c>
      <c r="G1460" t="s">
        <v>4330</v>
      </c>
    </row>
    <row r="1461" spans="1:7" x14ac:dyDescent="0.25">
      <c r="A1461" t="s">
        <v>929</v>
      </c>
      <c r="B1461" t="s">
        <v>31</v>
      </c>
      <c r="C1461" t="s">
        <v>98</v>
      </c>
      <c r="D1461" t="s">
        <v>27</v>
      </c>
      <c r="E1461" t="s">
        <v>229</v>
      </c>
      <c r="F1461" s="8" t="s">
        <v>8022</v>
      </c>
      <c r="G1461" t="s">
        <v>4328</v>
      </c>
    </row>
    <row r="1462" spans="1:7" x14ac:dyDescent="0.25">
      <c r="A1462" t="s">
        <v>3542</v>
      </c>
      <c r="B1462" t="s">
        <v>29</v>
      </c>
      <c r="C1462" t="s">
        <v>188</v>
      </c>
      <c r="D1462" t="s">
        <v>38</v>
      </c>
      <c r="E1462" t="s">
        <v>179</v>
      </c>
      <c r="F1462" s="8" t="s">
        <v>8023</v>
      </c>
      <c r="G1462" t="s">
        <v>4329</v>
      </c>
    </row>
    <row r="1463" spans="1:7" x14ac:dyDescent="0.25">
      <c r="A1463" t="s">
        <v>3200</v>
      </c>
      <c r="B1463" t="s">
        <v>42</v>
      </c>
      <c r="C1463" t="s">
        <v>73</v>
      </c>
      <c r="D1463" t="s">
        <v>23</v>
      </c>
      <c r="E1463" t="s">
        <v>229</v>
      </c>
      <c r="F1463" s="8" t="s">
        <v>8024</v>
      </c>
      <c r="G1463" t="s">
        <v>4328</v>
      </c>
    </row>
    <row r="1464" spans="1:7" x14ac:dyDescent="0.25">
      <c r="A1464" t="s">
        <v>3735</v>
      </c>
      <c r="B1464" t="s">
        <v>42</v>
      </c>
      <c r="C1464" t="s">
        <v>188</v>
      </c>
      <c r="D1464" t="s">
        <v>38</v>
      </c>
      <c r="E1464" t="s">
        <v>229</v>
      </c>
      <c r="F1464" s="8" t="s">
        <v>8025</v>
      </c>
      <c r="G1464" t="s">
        <v>4328</v>
      </c>
    </row>
    <row r="1465" spans="1:7" x14ac:dyDescent="0.25">
      <c r="A1465" t="s">
        <v>583</v>
      </c>
      <c r="B1465" t="s">
        <v>42</v>
      </c>
      <c r="C1465" t="s">
        <v>152</v>
      </c>
      <c r="D1465" t="s">
        <v>35</v>
      </c>
      <c r="E1465" t="s">
        <v>179</v>
      </c>
      <c r="F1465" s="8" t="s">
        <v>8026</v>
      </c>
      <c r="G1465" t="s">
        <v>4327</v>
      </c>
    </row>
    <row r="1466" spans="1:7" x14ac:dyDescent="0.25">
      <c r="A1466" t="s">
        <v>3903</v>
      </c>
      <c r="B1466" t="s">
        <v>29</v>
      </c>
      <c r="C1466" t="s">
        <v>73</v>
      </c>
      <c r="D1466" t="s">
        <v>23</v>
      </c>
      <c r="E1466" t="s">
        <v>229</v>
      </c>
      <c r="F1466" s="8" t="s">
        <v>8027</v>
      </c>
      <c r="G1466" t="s">
        <v>4327</v>
      </c>
    </row>
    <row r="1467" spans="1:7" x14ac:dyDescent="0.25">
      <c r="A1467" t="s">
        <v>614</v>
      </c>
      <c r="B1467" t="s">
        <v>31</v>
      </c>
      <c r="C1467" t="s">
        <v>61</v>
      </c>
      <c r="D1467" t="s">
        <v>14</v>
      </c>
      <c r="E1467" t="s">
        <v>179</v>
      </c>
      <c r="F1467" s="8" t="s">
        <v>6598</v>
      </c>
      <c r="G1467" t="s">
        <v>4327</v>
      </c>
    </row>
    <row r="1468" spans="1:7" x14ac:dyDescent="0.25">
      <c r="A1468" t="s">
        <v>699</v>
      </c>
      <c r="B1468" t="s">
        <v>19</v>
      </c>
      <c r="C1468" t="s">
        <v>49</v>
      </c>
      <c r="D1468" t="s">
        <v>8</v>
      </c>
      <c r="E1468" t="s">
        <v>130</v>
      </c>
      <c r="F1468" s="8" t="s">
        <v>8028</v>
      </c>
      <c r="G1468" t="s">
        <v>6567</v>
      </c>
    </row>
    <row r="1469" spans="1:7" x14ac:dyDescent="0.25">
      <c r="A1469" t="s">
        <v>390</v>
      </c>
      <c r="B1469" t="s">
        <v>28</v>
      </c>
      <c r="C1469" t="s">
        <v>61</v>
      </c>
      <c r="D1469" t="s">
        <v>14</v>
      </c>
      <c r="E1469" t="s">
        <v>229</v>
      </c>
      <c r="F1469" s="8" t="s">
        <v>8029</v>
      </c>
      <c r="G1469" t="s">
        <v>4327</v>
      </c>
    </row>
    <row r="1470" spans="1:7" x14ac:dyDescent="0.25">
      <c r="A1470" t="s">
        <v>445</v>
      </c>
      <c r="B1470" t="s">
        <v>21</v>
      </c>
      <c r="C1470" t="s">
        <v>98</v>
      </c>
      <c r="D1470" t="s">
        <v>27</v>
      </c>
      <c r="E1470" t="s">
        <v>229</v>
      </c>
      <c r="F1470" s="8" t="s">
        <v>8030</v>
      </c>
      <c r="G1470" t="s">
        <v>4330</v>
      </c>
    </row>
    <row r="1471" spans="1:7" x14ac:dyDescent="0.25">
      <c r="A1471" t="s">
        <v>793</v>
      </c>
      <c r="B1471" t="s">
        <v>44</v>
      </c>
      <c r="C1471" t="s">
        <v>75</v>
      </c>
      <c r="D1471" t="s">
        <v>24</v>
      </c>
      <c r="E1471" t="s">
        <v>179</v>
      </c>
      <c r="F1471" s="8" t="s">
        <v>8031</v>
      </c>
      <c r="G1471" t="s">
        <v>4327</v>
      </c>
    </row>
    <row r="1472" spans="1:7" x14ac:dyDescent="0.25">
      <c r="A1472" t="s">
        <v>465</v>
      </c>
      <c r="B1472" t="s">
        <v>30</v>
      </c>
      <c r="C1472" t="s">
        <v>65</v>
      </c>
      <c r="D1472" t="s">
        <v>17</v>
      </c>
      <c r="E1472" t="s">
        <v>229</v>
      </c>
      <c r="F1472" s="8" t="s">
        <v>8032</v>
      </c>
      <c r="G1472" t="s">
        <v>4327</v>
      </c>
    </row>
    <row r="1473" spans="1:7" x14ac:dyDescent="0.25">
      <c r="A1473" t="s">
        <v>310</v>
      </c>
      <c r="B1473" t="s">
        <v>21</v>
      </c>
      <c r="C1473" t="s">
        <v>49</v>
      </c>
      <c r="D1473" t="s">
        <v>8</v>
      </c>
      <c r="E1473" t="s">
        <v>179</v>
      </c>
      <c r="F1473" s="8" t="s">
        <v>8033</v>
      </c>
      <c r="G1473" t="s">
        <v>4327</v>
      </c>
    </row>
    <row r="1474" spans="1:7" x14ac:dyDescent="0.25">
      <c r="A1474" t="s">
        <v>325</v>
      </c>
      <c r="B1474" t="s">
        <v>32</v>
      </c>
      <c r="C1474" t="s">
        <v>61</v>
      </c>
      <c r="D1474" t="s">
        <v>14</v>
      </c>
      <c r="E1474" t="s">
        <v>229</v>
      </c>
      <c r="F1474" s="8" t="s">
        <v>8034</v>
      </c>
      <c r="G1474" t="s">
        <v>4328</v>
      </c>
    </row>
    <row r="1475" spans="1:7" x14ac:dyDescent="0.25">
      <c r="A1475" t="s">
        <v>794</v>
      </c>
      <c r="B1475" t="s">
        <v>31</v>
      </c>
      <c r="C1475" t="s">
        <v>49</v>
      </c>
      <c r="D1475" t="s">
        <v>8</v>
      </c>
      <c r="E1475" t="s">
        <v>229</v>
      </c>
      <c r="F1475" s="8" t="s">
        <v>8035</v>
      </c>
      <c r="G1475" t="s">
        <v>4330</v>
      </c>
    </row>
    <row r="1476" spans="1:7" x14ac:dyDescent="0.25">
      <c r="A1476" t="s">
        <v>3389</v>
      </c>
      <c r="B1476" t="s">
        <v>30</v>
      </c>
      <c r="C1476" t="s">
        <v>188</v>
      </c>
      <c r="D1476" t="s">
        <v>38</v>
      </c>
      <c r="E1476" t="s">
        <v>229</v>
      </c>
      <c r="F1476" s="8" t="s">
        <v>8036</v>
      </c>
      <c r="G1476" t="s">
        <v>4327</v>
      </c>
    </row>
    <row r="1477" spans="1:7" x14ac:dyDescent="0.25">
      <c r="A1477" t="s">
        <v>795</v>
      </c>
      <c r="B1477" t="s">
        <v>31</v>
      </c>
      <c r="C1477" t="s">
        <v>98</v>
      </c>
      <c r="D1477" t="s">
        <v>27</v>
      </c>
      <c r="E1477" t="s">
        <v>229</v>
      </c>
      <c r="F1477" s="8" t="s">
        <v>8037</v>
      </c>
      <c r="G1477" t="s">
        <v>4328</v>
      </c>
    </row>
    <row r="1478" spans="1:7" x14ac:dyDescent="0.25">
      <c r="A1478" t="s">
        <v>797</v>
      </c>
      <c r="B1478" t="s">
        <v>42</v>
      </c>
      <c r="C1478" t="s">
        <v>65</v>
      </c>
      <c r="D1478" t="s">
        <v>17</v>
      </c>
      <c r="E1478" t="s">
        <v>229</v>
      </c>
      <c r="F1478" s="8" t="s">
        <v>8038</v>
      </c>
      <c r="G1478" t="s">
        <v>4328</v>
      </c>
    </row>
    <row r="1479" spans="1:7" x14ac:dyDescent="0.25">
      <c r="A1479" t="s">
        <v>3848</v>
      </c>
      <c r="B1479" t="s">
        <v>42</v>
      </c>
      <c r="C1479" t="s">
        <v>188</v>
      </c>
      <c r="D1479" t="s">
        <v>38</v>
      </c>
      <c r="E1479" t="s">
        <v>107</v>
      </c>
      <c r="F1479" s="8" t="s">
        <v>8039</v>
      </c>
      <c r="G1479" t="s">
        <v>6568</v>
      </c>
    </row>
    <row r="1480" spans="1:7" x14ac:dyDescent="0.25">
      <c r="A1480" t="s">
        <v>737</v>
      </c>
      <c r="B1480" t="s">
        <v>21</v>
      </c>
      <c r="C1480" t="s">
        <v>49</v>
      </c>
      <c r="D1480" t="s">
        <v>8</v>
      </c>
      <c r="E1480" t="s">
        <v>229</v>
      </c>
      <c r="F1480" s="8" t="s">
        <v>8040</v>
      </c>
      <c r="G1480" t="s">
        <v>4330</v>
      </c>
    </row>
    <row r="1481" spans="1:7" x14ac:dyDescent="0.25">
      <c r="A1481" t="s">
        <v>3909</v>
      </c>
      <c r="B1481" t="s">
        <v>30</v>
      </c>
      <c r="C1481" t="s">
        <v>73</v>
      </c>
      <c r="D1481" t="s">
        <v>23</v>
      </c>
      <c r="E1481" t="s">
        <v>229</v>
      </c>
      <c r="F1481" s="8" t="s">
        <v>8041</v>
      </c>
      <c r="G1481" t="s">
        <v>4327</v>
      </c>
    </row>
    <row r="1482" spans="1:7" x14ac:dyDescent="0.25">
      <c r="A1482" t="s">
        <v>650</v>
      </c>
      <c r="B1482" t="s">
        <v>46</v>
      </c>
      <c r="C1482" t="s">
        <v>147</v>
      </c>
      <c r="D1482" t="s">
        <v>34</v>
      </c>
      <c r="E1482" t="s">
        <v>179</v>
      </c>
      <c r="F1482" s="8" t="s">
        <v>6693</v>
      </c>
      <c r="G1482" t="s">
        <v>4327</v>
      </c>
    </row>
    <row r="1483" spans="1:7" x14ac:dyDescent="0.25">
      <c r="A1483" t="s">
        <v>739</v>
      </c>
      <c r="B1483" t="s">
        <v>45</v>
      </c>
      <c r="C1483" t="s">
        <v>225</v>
      </c>
      <c r="D1483" t="s">
        <v>39</v>
      </c>
      <c r="E1483" t="s">
        <v>179</v>
      </c>
      <c r="F1483" s="8" t="s">
        <v>8042</v>
      </c>
      <c r="G1483" t="s">
        <v>4327</v>
      </c>
    </row>
    <row r="1484" spans="1:7" x14ac:dyDescent="0.25">
      <c r="A1484" t="s">
        <v>656</v>
      </c>
      <c r="B1484" t="s">
        <v>31</v>
      </c>
      <c r="C1484" t="s">
        <v>52</v>
      </c>
      <c r="D1484" t="s">
        <v>9</v>
      </c>
      <c r="E1484" t="s">
        <v>130</v>
      </c>
      <c r="F1484" s="8" t="s">
        <v>8043</v>
      </c>
      <c r="G1484" t="s">
        <v>6566</v>
      </c>
    </row>
    <row r="1485" spans="1:7" x14ac:dyDescent="0.25">
      <c r="A1485" t="s">
        <v>852</v>
      </c>
      <c r="B1485" t="s">
        <v>31</v>
      </c>
      <c r="C1485" t="s">
        <v>98</v>
      </c>
      <c r="D1485" t="s">
        <v>27</v>
      </c>
      <c r="E1485" t="s">
        <v>107</v>
      </c>
      <c r="F1485" s="8" t="s">
        <v>8044</v>
      </c>
      <c r="G1485" t="s">
        <v>4330</v>
      </c>
    </row>
    <row r="1486" spans="1:7" x14ac:dyDescent="0.25">
      <c r="A1486" t="s">
        <v>919</v>
      </c>
      <c r="B1486" t="s">
        <v>30</v>
      </c>
      <c r="C1486" t="s">
        <v>65</v>
      </c>
      <c r="D1486" t="s">
        <v>17</v>
      </c>
      <c r="E1486" t="s">
        <v>229</v>
      </c>
      <c r="F1486" s="8" t="s">
        <v>8045</v>
      </c>
      <c r="G1486" t="s">
        <v>4328</v>
      </c>
    </row>
    <row r="1487" spans="1:7" x14ac:dyDescent="0.25">
      <c r="A1487" t="s">
        <v>414</v>
      </c>
      <c r="B1487" t="s">
        <v>31</v>
      </c>
      <c r="C1487" t="s">
        <v>54</v>
      </c>
      <c r="D1487" t="s">
        <v>10</v>
      </c>
      <c r="E1487" t="s">
        <v>229</v>
      </c>
      <c r="F1487" s="8" t="s">
        <v>8046</v>
      </c>
      <c r="G1487" t="s">
        <v>4328</v>
      </c>
    </row>
    <row r="1488" spans="1:7" x14ac:dyDescent="0.25">
      <c r="A1488" t="s">
        <v>151</v>
      </c>
      <c r="B1488" t="s">
        <v>30</v>
      </c>
      <c r="C1488" t="s">
        <v>152</v>
      </c>
      <c r="D1488" t="s">
        <v>35</v>
      </c>
      <c r="E1488" t="s">
        <v>179</v>
      </c>
      <c r="F1488" s="8" t="s">
        <v>8047</v>
      </c>
      <c r="G1488" t="s">
        <v>4327</v>
      </c>
    </row>
    <row r="1489" spans="1:7" x14ac:dyDescent="0.25">
      <c r="A1489" t="s">
        <v>755</v>
      </c>
      <c r="B1489" t="s">
        <v>12</v>
      </c>
      <c r="C1489" t="s">
        <v>61</v>
      </c>
      <c r="D1489" t="s">
        <v>14</v>
      </c>
      <c r="E1489" t="s">
        <v>130</v>
      </c>
      <c r="F1489" s="8" t="s">
        <v>8048</v>
      </c>
      <c r="G1489" t="s">
        <v>4330</v>
      </c>
    </row>
    <row r="1490" spans="1:7" x14ac:dyDescent="0.25">
      <c r="A1490" t="s">
        <v>3325</v>
      </c>
      <c r="B1490" t="s">
        <v>42</v>
      </c>
      <c r="C1490" t="s">
        <v>73</v>
      </c>
      <c r="D1490" t="s">
        <v>23</v>
      </c>
      <c r="E1490" t="s">
        <v>229</v>
      </c>
      <c r="F1490" s="8" t="s">
        <v>8049</v>
      </c>
      <c r="G1490" t="s">
        <v>4330</v>
      </c>
    </row>
    <row r="1491" spans="1:7" x14ac:dyDescent="0.25">
      <c r="A1491" t="s">
        <v>842</v>
      </c>
      <c r="B1491" t="s">
        <v>46</v>
      </c>
      <c r="C1491" t="s">
        <v>225</v>
      </c>
      <c r="D1491" t="s">
        <v>39</v>
      </c>
      <c r="E1491" t="s">
        <v>179</v>
      </c>
      <c r="F1491" s="8" t="s">
        <v>8050</v>
      </c>
      <c r="G1491" t="s">
        <v>4327</v>
      </c>
    </row>
    <row r="1492" spans="1:7" x14ac:dyDescent="0.25">
      <c r="A1492" t="s">
        <v>801</v>
      </c>
      <c r="B1492" t="s">
        <v>42</v>
      </c>
      <c r="C1492" t="s">
        <v>65</v>
      </c>
      <c r="D1492" t="s">
        <v>17</v>
      </c>
      <c r="E1492" t="s">
        <v>229</v>
      </c>
      <c r="F1492" s="8" t="s">
        <v>8051</v>
      </c>
      <c r="G1492" t="s">
        <v>4328</v>
      </c>
    </row>
    <row r="1493" spans="1:7" x14ac:dyDescent="0.25">
      <c r="A1493" t="s">
        <v>4024</v>
      </c>
      <c r="B1493" t="s">
        <v>42</v>
      </c>
      <c r="C1493" t="s">
        <v>188</v>
      </c>
      <c r="D1493" t="s">
        <v>38</v>
      </c>
      <c r="E1493" t="s">
        <v>229</v>
      </c>
      <c r="F1493" s="8" t="s">
        <v>8052</v>
      </c>
      <c r="G1493" t="s">
        <v>4328</v>
      </c>
    </row>
    <row r="1494" spans="1:7" x14ac:dyDescent="0.25">
      <c r="A1494" t="s">
        <v>3359</v>
      </c>
      <c r="B1494" t="s">
        <v>30</v>
      </c>
      <c r="C1494" t="s">
        <v>188</v>
      </c>
      <c r="D1494" t="s">
        <v>38</v>
      </c>
      <c r="E1494" t="s">
        <v>229</v>
      </c>
      <c r="F1494" s="8" t="s">
        <v>8053</v>
      </c>
      <c r="G1494" t="s">
        <v>4327</v>
      </c>
    </row>
    <row r="1495" spans="1:7" x14ac:dyDescent="0.25">
      <c r="A1495" t="s">
        <v>878</v>
      </c>
      <c r="B1495" t="s">
        <v>43</v>
      </c>
      <c r="C1495" t="s">
        <v>225</v>
      </c>
      <c r="D1495" t="s">
        <v>39</v>
      </c>
      <c r="E1495" t="s">
        <v>226</v>
      </c>
      <c r="F1495" s="8" t="s">
        <v>8054</v>
      </c>
      <c r="G1495" t="s">
        <v>4330</v>
      </c>
    </row>
    <row r="1496" spans="1:7" x14ac:dyDescent="0.25">
      <c r="A1496" t="s">
        <v>150</v>
      </c>
      <c r="B1496" t="s">
        <v>26</v>
      </c>
      <c r="C1496" t="s">
        <v>61</v>
      </c>
      <c r="D1496" t="s">
        <v>14</v>
      </c>
      <c r="E1496" t="s">
        <v>179</v>
      </c>
      <c r="F1496" s="8" t="s">
        <v>8055</v>
      </c>
      <c r="G1496" t="s">
        <v>4327</v>
      </c>
    </row>
    <row r="1497" spans="1:7" x14ac:dyDescent="0.25">
      <c r="A1497" t="s">
        <v>3542</v>
      </c>
      <c r="B1497" t="s">
        <v>42</v>
      </c>
      <c r="C1497" t="s">
        <v>188</v>
      </c>
      <c r="D1497" t="s">
        <v>38</v>
      </c>
      <c r="E1497" t="s">
        <v>229</v>
      </c>
      <c r="F1497" s="8" t="s">
        <v>8056</v>
      </c>
      <c r="G1497" t="s">
        <v>4328</v>
      </c>
    </row>
    <row r="1498" spans="1:7" x14ac:dyDescent="0.25">
      <c r="A1498" t="s">
        <v>3920</v>
      </c>
      <c r="B1498" t="s">
        <v>30</v>
      </c>
      <c r="C1498" t="s">
        <v>73</v>
      </c>
      <c r="D1498" t="s">
        <v>23</v>
      </c>
      <c r="E1498" t="s">
        <v>107</v>
      </c>
      <c r="F1498" s="8" t="s">
        <v>8057</v>
      </c>
      <c r="G1498" t="s">
        <v>4330</v>
      </c>
    </row>
    <row r="1499" spans="1:7" x14ac:dyDescent="0.25">
      <c r="A1499" t="s">
        <v>510</v>
      </c>
      <c r="B1499" t="s">
        <v>31</v>
      </c>
      <c r="C1499" t="s">
        <v>98</v>
      </c>
      <c r="D1499" t="s">
        <v>27</v>
      </c>
      <c r="E1499" t="s">
        <v>179</v>
      </c>
      <c r="F1499" s="8" t="s">
        <v>7294</v>
      </c>
      <c r="G1499" t="s">
        <v>4327</v>
      </c>
    </row>
    <row r="1500" spans="1:7" x14ac:dyDescent="0.25">
      <c r="A1500" t="s">
        <v>3922</v>
      </c>
      <c r="B1500" t="s">
        <v>42</v>
      </c>
      <c r="C1500" t="s">
        <v>188</v>
      </c>
      <c r="D1500" t="s">
        <v>38</v>
      </c>
      <c r="E1500" t="s">
        <v>229</v>
      </c>
      <c r="F1500" s="8" t="s">
        <v>8058</v>
      </c>
      <c r="G1500" t="s">
        <v>4328</v>
      </c>
    </row>
    <row r="1501" spans="1:7" x14ac:dyDescent="0.25">
      <c r="A1501" t="s">
        <v>284</v>
      </c>
      <c r="B1501" t="s">
        <v>32</v>
      </c>
      <c r="C1501" t="s">
        <v>61</v>
      </c>
      <c r="D1501" t="s">
        <v>14</v>
      </c>
      <c r="E1501" t="s">
        <v>229</v>
      </c>
      <c r="F1501" s="8" t="s">
        <v>8059</v>
      </c>
      <c r="G1501" t="s">
        <v>4328</v>
      </c>
    </row>
    <row r="1502" spans="1:7" x14ac:dyDescent="0.25">
      <c r="A1502" t="s">
        <v>804</v>
      </c>
      <c r="B1502" t="s">
        <v>42</v>
      </c>
      <c r="C1502" t="s">
        <v>65</v>
      </c>
      <c r="D1502" t="s">
        <v>17</v>
      </c>
      <c r="E1502" t="s">
        <v>229</v>
      </c>
      <c r="F1502" s="8" t="s">
        <v>8060</v>
      </c>
      <c r="G1502" t="s">
        <v>4327</v>
      </c>
    </row>
    <row r="1503" spans="1:7" x14ac:dyDescent="0.25">
      <c r="A1503" t="s">
        <v>381</v>
      </c>
      <c r="B1503" t="s">
        <v>16</v>
      </c>
      <c r="C1503" t="s">
        <v>147</v>
      </c>
      <c r="D1503" t="s">
        <v>34</v>
      </c>
      <c r="E1503" t="s">
        <v>179</v>
      </c>
      <c r="F1503" s="8" t="s">
        <v>8061</v>
      </c>
      <c r="G1503" t="s">
        <v>4329</v>
      </c>
    </row>
    <row r="1504" spans="1:7" x14ac:dyDescent="0.25">
      <c r="A1504" t="s">
        <v>428</v>
      </c>
      <c r="B1504" t="s">
        <v>21</v>
      </c>
      <c r="C1504" t="s">
        <v>52</v>
      </c>
      <c r="D1504" t="s">
        <v>9</v>
      </c>
      <c r="E1504" t="s">
        <v>179</v>
      </c>
      <c r="F1504" s="8" t="s">
        <v>8062</v>
      </c>
      <c r="G1504" t="s">
        <v>4327</v>
      </c>
    </row>
    <row r="1505" spans="1:7" x14ac:dyDescent="0.25">
      <c r="A1505" t="s">
        <v>595</v>
      </c>
      <c r="B1505" t="s">
        <v>44</v>
      </c>
      <c r="C1505" t="s">
        <v>225</v>
      </c>
      <c r="D1505" t="s">
        <v>39</v>
      </c>
      <c r="E1505" t="s">
        <v>179</v>
      </c>
      <c r="F1505" s="8" t="s">
        <v>8063</v>
      </c>
      <c r="G1505" t="s">
        <v>4327</v>
      </c>
    </row>
    <row r="1506" spans="1:7" x14ac:dyDescent="0.25">
      <c r="A1506" t="s">
        <v>831</v>
      </c>
      <c r="B1506" t="s">
        <v>41</v>
      </c>
      <c r="C1506" t="s">
        <v>225</v>
      </c>
      <c r="D1506" t="s">
        <v>39</v>
      </c>
      <c r="E1506" t="s">
        <v>226</v>
      </c>
      <c r="F1506" s="8" t="s">
        <v>8064</v>
      </c>
      <c r="G1506" t="s">
        <v>4328</v>
      </c>
    </row>
    <row r="1507" spans="1:7" x14ac:dyDescent="0.25">
      <c r="A1507" t="s">
        <v>138</v>
      </c>
      <c r="B1507" t="s">
        <v>11</v>
      </c>
      <c r="C1507" t="s">
        <v>54</v>
      </c>
      <c r="D1507" t="s">
        <v>10</v>
      </c>
      <c r="E1507" t="s">
        <v>179</v>
      </c>
      <c r="F1507" s="8" t="s">
        <v>8065</v>
      </c>
      <c r="G1507" t="s">
        <v>4327</v>
      </c>
    </row>
    <row r="1508" spans="1:7" x14ac:dyDescent="0.25">
      <c r="A1508" t="s">
        <v>4288</v>
      </c>
      <c r="B1508" t="s">
        <v>21</v>
      </c>
      <c r="C1508" t="s">
        <v>73</v>
      </c>
      <c r="D1508" t="s">
        <v>23</v>
      </c>
      <c r="E1508" t="s">
        <v>179</v>
      </c>
      <c r="F1508" s="8" t="s">
        <v>8066</v>
      </c>
      <c r="G1508" t="s">
        <v>4329</v>
      </c>
    </row>
    <row r="1509" spans="1:7" x14ac:dyDescent="0.25">
      <c r="A1509" t="s">
        <v>264</v>
      </c>
      <c r="B1509" t="s">
        <v>21</v>
      </c>
      <c r="C1509" t="s">
        <v>98</v>
      </c>
      <c r="D1509" t="s">
        <v>27</v>
      </c>
      <c r="E1509" t="s">
        <v>179</v>
      </c>
      <c r="F1509" s="8" t="s">
        <v>8067</v>
      </c>
      <c r="G1509" t="s">
        <v>4327</v>
      </c>
    </row>
    <row r="1510" spans="1:7" x14ac:dyDescent="0.25">
      <c r="A1510" t="s">
        <v>808</v>
      </c>
      <c r="B1510" t="s">
        <v>31</v>
      </c>
      <c r="C1510" t="s">
        <v>61</v>
      </c>
      <c r="D1510" t="s">
        <v>14</v>
      </c>
      <c r="E1510" t="s">
        <v>179</v>
      </c>
      <c r="F1510" s="8" t="s">
        <v>8068</v>
      </c>
      <c r="G1510" t="s">
        <v>4327</v>
      </c>
    </row>
    <row r="1511" spans="1:7" x14ac:dyDescent="0.25">
      <c r="A1511" t="s">
        <v>609</v>
      </c>
      <c r="B1511" t="s">
        <v>19</v>
      </c>
      <c r="C1511" t="s">
        <v>52</v>
      </c>
      <c r="D1511" t="s">
        <v>9</v>
      </c>
      <c r="E1511" t="s">
        <v>229</v>
      </c>
      <c r="F1511" s="8" t="s">
        <v>8069</v>
      </c>
      <c r="G1511" t="s">
        <v>4330</v>
      </c>
    </row>
    <row r="1512" spans="1:7" x14ac:dyDescent="0.25">
      <c r="A1512" t="s">
        <v>809</v>
      </c>
      <c r="B1512" t="s">
        <v>7</v>
      </c>
      <c r="C1512" t="s">
        <v>98</v>
      </c>
      <c r="D1512" t="s">
        <v>27</v>
      </c>
      <c r="E1512" t="s">
        <v>179</v>
      </c>
      <c r="F1512" s="8" t="s">
        <v>8070</v>
      </c>
      <c r="G1512" t="s">
        <v>4327</v>
      </c>
    </row>
    <row r="1513" spans="1:7" x14ac:dyDescent="0.25">
      <c r="A1513" t="s">
        <v>664</v>
      </c>
      <c r="B1513" t="s">
        <v>32</v>
      </c>
      <c r="C1513" t="s">
        <v>61</v>
      </c>
      <c r="D1513" t="s">
        <v>14</v>
      </c>
      <c r="E1513" t="s">
        <v>179</v>
      </c>
      <c r="F1513" s="8" t="s">
        <v>8071</v>
      </c>
      <c r="G1513" t="s">
        <v>4329</v>
      </c>
    </row>
    <row r="1514" spans="1:7" x14ac:dyDescent="0.25">
      <c r="A1514" t="s">
        <v>580</v>
      </c>
      <c r="B1514" t="s">
        <v>45</v>
      </c>
      <c r="C1514" t="s">
        <v>225</v>
      </c>
      <c r="D1514" t="s">
        <v>39</v>
      </c>
      <c r="E1514" t="s">
        <v>226</v>
      </c>
      <c r="F1514" s="8" t="s">
        <v>8072</v>
      </c>
      <c r="G1514" t="s">
        <v>4327</v>
      </c>
    </row>
    <row r="1515" spans="1:7" x14ac:dyDescent="0.25">
      <c r="A1515" t="s">
        <v>3857</v>
      </c>
      <c r="B1515" t="s">
        <v>30</v>
      </c>
      <c r="C1515" t="s">
        <v>188</v>
      </c>
      <c r="D1515" t="s">
        <v>38</v>
      </c>
      <c r="E1515" t="s">
        <v>179</v>
      </c>
      <c r="F1515" s="8" t="s">
        <v>8073</v>
      </c>
      <c r="G1515" t="s">
        <v>4329</v>
      </c>
    </row>
    <row r="1516" spans="1:7" x14ac:dyDescent="0.25">
      <c r="A1516" t="s">
        <v>3309</v>
      </c>
      <c r="B1516" t="s">
        <v>30</v>
      </c>
      <c r="C1516" t="s">
        <v>188</v>
      </c>
      <c r="D1516" t="s">
        <v>38</v>
      </c>
      <c r="E1516" t="s">
        <v>229</v>
      </c>
      <c r="F1516" s="8" t="s">
        <v>8074</v>
      </c>
      <c r="G1516" t="s">
        <v>4330</v>
      </c>
    </row>
    <row r="1517" spans="1:7" x14ac:dyDescent="0.25">
      <c r="A1517" t="s">
        <v>810</v>
      </c>
      <c r="B1517" t="s">
        <v>20</v>
      </c>
      <c r="C1517" t="s">
        <v>75</v>
      </c>
      <c r="D1517" t="s">
        <v>24</v>
      </c>
      <c r="E1517" t="s">
        <v>179</v>
      </c>
      <c r="F1517" s="8" t="s">
        <v>8075</v>
      </c>
      <c r="G1517" t="s">
        <v>4329</v>
      </c>
    </row>
    <row r="1518" spans="1:7" x14ac:dyDescent="0.25">
      <c r="A1518" t="s">
        <v>377</v>
      </c>
      <c r="B1518" t="s">
        <v>32</v>
      </c>
      <c r="C1518" t="s">
        <v>61</v>
      </c>
      <c r="D1518" t="s">
        <v>14</v>
      </c>
      <c r="E1518" t="s">
        <v>179</v>
      </c>
      <c r="F1518" s="8" t="s">
        <v>8076</v>
      </c>
      <c r="G1518" t="s">
        <v>4327</v>
      </c>
    </row>
    <row r="1519" spans="1:7" x14ac:dyDescent="0.25">
      <c r="A1519" t="s">
        <v>3933</v>
      </c>
      <c r="B1519" t="s">
        <v>42</v>
      </c>
      <c r="C1519" t="s">
        <v>188</v>
      </c>
      <c r="D1519" t="s">
        <v>38</v>
      </c>
      <c r="E1519" t="s">
        <v>229</v>
      </c>
      <c r="F1519" s="8" t="s">
        <v>8077</v>
      </c>
      <c r="G1519" t="s">
        <v>4328</v>
      </c>
    </row>
    <row r="1520" spans="1:7" x14ac:dyDescent="0.25">
      <c r="A1520" t="s">
        <v>214</v>
      </c>
      <c r="B1520" t="s">
        <v>21</v>
      </c>
      <c r="C1520" t="s">
        <v>52</v>
      </c>
      <c r="D1520" t="s">
        <v>9</v>
      </c>
      <c r="E1520" t="s">
        <v>130</v>
      </c>
      <c r="F1520" s="8" t="s">
        <v>8078</v>
      </c>
      <c r="G1520" t="s">
        <v>6567</v>
      </c>
    </row>
    <row r="1521" spans="1:7" x14ac:dyDescent="0.25">
      <c r="A1521" t="s">
        <v>4138</v>
      </c>
      <c r="B1521" t="s">
        <v>42</v>
      </c>
      <c r="C1521" t="s">
        <v>188</v>
      </c>
      <c r="D1521" t="s">
        <v>38</v>
      </c>
      <c r="E1521" t="s">
        <v>179</v>
      </c>
      <c r="F1521" s="8" t="s">
        <v>8079</v>
      </c>
      <c r="G1521" t="s">
        <v>4327</v>
      </c>
    </row>
    <row r="1522" spans="1:7" x14ac:dyDescent="0.25">
      <c r="A1522" t="s">
        <v>604</v>
      </c>
      <c r="B1522" t="s">
        <v>20</v>
      </c>
      <c r="C1522" t="s">
        <v>61</v>
      </c>
      <c r="D1522" t="s">
        <v>14</v>
      </c>
      <c r="E1522" t="s">
        <v>179</v>
      </c>
      <c r="F1522" s="8" t="s">
        <v>8080</v>
      </c>
      <c r="G1522" t="s">
        <v>4327</v>
      </c>
    </row>
    <row r="1523" spans="1:7" x14ac:dyDescent="0.25">
      <c r="A1523" t="s">
        <v>3935</v>
      </c>
      <c r="B1523" t="s">
        <v>21</v>
      </c>
      <c r="C1523" t="s">
        <v>73</v>
      </c>
      <c r="D1523" t="s">
        <v>23</v>
      </c>
      <c r="E1523" t="s">
        <v>179</v>
      </c>
      <c r="F1523" s="8" t="s">
        <v>8081</v>
      </c>
      <c r="G1523" t="s">
        <v>4327</v>
      </c>
    </row>
    <row r="1524" spans="1:7" x14ac:dyDescent="0.25">
      <c r="A1524" t="s">
        <v>212</v>
      </c>
      <c r="B1524" t="s">
        <v>21</v>
      </c>
      <c r="C1524" t="s">
        <v>49</v>
      </c>
      <c r="D1524" t="s">
        <v>8</v>
      </c>
      <c r="E1524" t="s">
        <v>179</v>
      </c>
      <c r="F1524" s="8" t="s">
        <v>8082</v>
      </c>
      <c r="G1524" t="s">
        <v>4327</v>
      </c>
    </row>
    <row r="1525" spans="1:7" x14ac:dyDescent="0.25">
      <c r="A1525" t="s">
        <v>813</v>
      </c>
      <c r="B1525" t="s">
        <v>42</v>
      </c>
      <c r="C1525" t="s">
        <v>75</v>
      </c>
      <c r="D1525" t="s">
        <v>24</v>
      </c>
      <c r="E1525" t="s">
        <v>179</v>
      </c>
      <c r="F1525" s="8" t="s">
        <v>8083</v>
      </c>
      <c r="G1525" t="s">
        <v>4327</v>
      </c>
    </row>
    <row r="1526" spans="1:7" x14ac:dyDescent="0.25">
      <c r="A1526" t="s">
        <v>3598</v>
      </c>
      <c r="B1526" t="s">
        <v>21</v>
      </c>
      <c r="C1526" t="s">
        <v>73</v>
      </c>
      <c r="D1526" t="s">
        <v>23</v>
      </c>
      <c r="E1526" t="s">
        <v>179</v>
      </c>
      <c r="F1526" s="8" t="s">
        <v>8084</v>
      </c>
      <c r="G1526" t="s">
        <v>4331</v>
      </c>
    </row>
    <row r="1527" spans="1:7" x14ac:dyDescent="0.25">
      <c r="A1527" t="s">
        <v>668</v>
      </c>
      <c r="B1527" t="s">
        <v>31</v>
      </c>
      <c r="C1527" t="s">
        <v>58</v>
      </c>
      <c r="D1527" t="s">
        <v>13</v>
      </c>
      <c r="E1527" t="s">
        <v>107</v>
      </c>
      <c r="F1527" s="8" t="s">
        <v>6584</v>
      </c>
      <c r="G1527" t="s">
        <v>4328</v>
      </c>
    </row>
    <row r="1528" spans="1:7" x14ac:dyDescent="0.25">
      <c r="A1528" t="s">
        <v>685</v>
      </c>
      <c r="B1528" t="s">
        <v>16</v>
      </c>
      <c r="C1528" t="s">
        <v>75</v>
      </c>
      <c r="D1528" t="s">
        <v>24</v>
      </c>
      <c r="E1528" t="s">
        <v>179</v>
      </c>
      <c r="F1528" s="8" t="s">
        <v>8085</v>
      </c>
      <c r="G1528" t="s">
        <v>4331</v>
      </c>
    </row>
    <row r="1529" spans="1:7" x14ac:dyDescent="0.25">
      <c r="A1529" t="s">
        <v>689</v>
      </c>
      <c r="B1529" t="s">
        <v>42</v>
      </c>
      <c r="C1529" t="s">
        <v>75</v>
      </c>
      <c r="D1529" t="s">
        <v>24</v>
      </c>
      <c r="E1529" t="s">
        <v>179</v>
      </c>
      <c r="F1529" s="8" t="s">
        <v>8086</v>
      </c>
      <c r="G1529" t="s">
        <v>4327</v>
      </c>
    </row>
    <row r="1530" spans="1:7" x14ac:dyDescent="0.25">
      <c r="A1530" t="s">
        <v>378</v>
      </c>
      <c r="B1530" t="s">
        <v>31</v>
      </c>
      <c r="C1530" t="s">
        <v>49</v>
      </c>
      <c r="D1530" t="s">
        <v>8</v>
      </c>
      <c r="E1530" t="s">
        <v>179</v>
      </c>
      <c r="F1530" s="8" t="s">
        <v>8087</v>
      </c>
      <c r="G1530" t="s">
        <v>4327</v>
      </c>
    </row>
    <row r="1531" spans="1:7" x14ac:dyDescent="0.25">
      <c r="A1531" t="s">
        <v>272</v>
      </c>
      <c r="B1531" t="s">
        <v>31</v>
      </c>
      <c r="C1531" t="s">
        <v>54</v>
      </c>
      <c r="D1531" t="s">
        <v>10</v>
      </c>
      <c r="E1531" t="s">
        <v>229</v>
      </c>
      <c r="F1531" s="8" t="s">
        <v>8088</v>
      </c>
      <c r="G1531" t="s">
        <v>4328</v>
      </c>
    </row>
    <row r="1532" spans="1:7" x14ac:dyDescent="0.25">
      <c r="A1532" t="s">
        <v>3941</v>
      </c>
      <c r="B1532" t="s">
        <v>42</v>
      </c>
      <c r="C1532" t="s">
        <v>188</v>
      </c>
      <c r="D1532" t="s">
        <v>38</v>
      </c>
      <c r="E1532" t="s">
        <v>229</v>
      </c>
      <c r="F1532" s="8" t="s">
        <v>8089</v>
      </c>
      <c r="G1532" t="s">
        <v>4328</v>
      </c>
    </row>
    <row r="1533" spans="1:7" x14ac:dyDescent="0.25">
      <c r="A1533" t="s">
        <v>385</v>
      </c>
      <c r="B1533" t="s">
        <v>7</v>
      </c>
      <c r="C1533" t="s">
        <v>49</v>
      </c>
      <c r="D1533" t="s">
        <v>8</v>
      </c>
      <c r="E1533" t="s">
        <v>179</v>
      </c>
      <c r="F1533" s="8" t="s">
        <v>8090</v>
      </c>
      <c r="G1533" t="s">
        <v>4327</v>
      </c>
    </row>
    <row r="1534" spans="1:7" x14ac:dyDescent="0.25">
      <c r="A1534" t="s">
        <v>329</v>
      </c>
      <c r="B1534" t="s">
        <v>32</v>
      </c>
      <c r="C1534" t="s">
        <v>61</v>
      </c>
      <c r="D1534" t="s">
        <v>14</v>
      </c>
      <c r="E1534" t="s">
        <v>179</v>
      </c>
      <c r="F1534" s="8" t="s">
        <v>8091</v>
      </c>
      <c r="G1534" t="s">
        <v>4327</v>
      </c>
    </row>
    <row r="1535" spans="1:7" x14ac:dyDescent="0.25">
      <c r="A1535" t="s">
        <v>3765</v>
      </c>
      <c r="B1535" t="s">
        <v>42</v>
      </c>
      <c r="C1535" t="s">
        <v>188</v>
      </c>
      <c r="D1535" t="s">
        <v>38</v>
      </c>
      <c r="E1535" t="s">
        <v>229</v>
      </c>
      <c r="F1535" s="8" t="s">
        <v>8092</v>
      </c>
      <c r="G1535" t="s">
        <v>4328</v>
      </c>
    </row>
    <row r="1536" spans="1:7" x14ac:dyDescent="0.25">
      <c r="A1536" t="s">
        <v>873</v>
      </c>
      <c r="B1536" t="s">
        <v>31</v>
      </c>
      <c r="C1536" t="s">
        <v>98</v>
      </c>
      <c r="D1536" t="s">
        <v>27</v>
      </c>
      <c r="E1536" t="s">
        <v>179</v>
      </c>
      <c r="F1536" s="8" t="s">
        <v>8093</v>
      </c>
      <c r="G1536" t="s">
        <v>4327</v>
      </c>
    </row>
    <row r="1537" spans="1:7" x14ac:dyDescent="0.25">
      <c r="A1537" t="s">
        <v>846</v>
      </c>
      <c r="B1537" t="s">
        <v>46</v>
      </c>
      <c r="C1537" t="s">
        <v>225</v>
      </c>
      <c r="D1537" t="s">
        <v>39</v>
      </c>
      <c r="E1537" t="s">
        <v>226</v>
      </c>
      <c r="F1537" s="8" t="s">
        <v>8094</v>
      </c>
      <c r="G1537" t="s">
        <v>4327</v>
      </c>
    </row>
    <row r="1538" spans="1:7" x14ac:dyDescent="0.25">
      <c r="A1538" t="s">
        <v>3944</v>
      </c>
      <c r="B1538" t="s">
        <v>30</v>
      </c>
      <c r="C1538" t="s">
        <v>188</v>
      </c>
      <c r="D1538" t="s">
        <v>38</v>
      </c>
      <c r="E1538" t="s">
        <v>229</v>
      </c>
      <c r="F1538" s="8" t="s">
        <v>8095</v>
      </c>
      <c r="G1538" t="s">
        <v>4327</v>
      </c>
    </row>
    <row r="1539" spans="1:7" x14ac:dyDescent="0.25">
      <c r="A1539" t="s">
        <v>3259</v>
      </c>
      <c r="B1539" t="s">
        <v>42</v>
      </c>
      <c r="C1539" t="s">
        <v>73</v>
      </c>
      <c r="D1539" t="s">
        <v>23</v>
      </c>
      <c r="E1539" t="s">
        <v>229</v>
      </c>
      <c r="F1539" s="8" t="s">
        <v>8096</v>
      </c>
      <c r="G1539" t="s">
        <v>4327</v>
      </c>
    </row>
    <row r="1540" spans="1:7" x14ac:dyDescent="0.25">
      <c r="A1540" t="s">
        <v>646</v>
      </c>
      <c r="B1540" t="s">
        <v>25</v>
      </c>
      <c r="C1540" t="s">
        <v>61</v>
      </c>
      <c r="D1540" t="s">
        <v>14</v>
      </c>
      <c r="E1540" t="s">
        <v>229</v>
      </c>
      <c r="F1540" s="8" t="s">
        <v>8097</v>
      </c>
      <c r="G1540" t="s">
        <v>4327</v>
      </c>
    </row>
    <row r="1541" spans="1:7" x14ac:dyDescent="0.25">
      <c r="A1541" t="s">
        <v>321</v>
      </c>
      <c r="B1541" t="s">
        <v>21</v>
      </c>
      <c r="C1541" t="s">
        <v>98</v>
      </c>
      <c r="D1541" t="s">
        <v>27</v>
      </c>
      <c r="E1541" t="s">
        <v>229</v>
      </c>
      <c r="F1541" s="8" t="s">
        <v>8098</v>
      </c>
      <c r="G1541" t="s">
        <v>4330</v>
      </c>
    </row>
    <row r="1542" spans="1:7" x14ac:dyDescent="0.25">
      <c r="A1542" t="s">
        <v>3948</v>
      </c>
      <c r="B1542" t="s">
        <v>31</v>
      </c>
      <c r="C1542" t="s">
        <v>73</v>
      </c>
      <c r="D1542" t="s">
        <v>23</v>
      </c>
      <c r="E1542" t="s">
        <v>229</v>
      </c>
      <c r="F1542" s="8" t="s">
        <v>8099</v>
      </c>
      <c r="G1542" t="s">
        <v>4328</v>
      </c>
    </row>
    <row r="1543" spans="1:7" x14ac:dyDescent="0.25">
      <c r="A1543" t="s">
        <v>785</v>
      </c>
      <c r="B1543" t="s">
        <v>42</v>
      </c>
      <c r="C1543" t="s">
        <v>67</v>
      </c>
      <c r="D1543" t="s">
        <v>18</v>
      </c>
      <c r="E1543" t="s">
        <v>229</v>
      </c>
      <c r="F1543" s="8" t="s">
        <v>8100</v>
      </c>
      <c r="G1543" t="s">
        <v>4330</v>
      </c>
    </row>
    <row r="1544" spans="1:7" x14ac:dyDescent="0.25">
      <c r="A1544" t="s">
        <v>3616</v>
      </c>
      <c r="B1544" t="s">
        <v>42</v>
      </c>
      <c r="C1544" t="s">
        <v>188</v>
      </c>
      <c r="D1544" t="s">
        <v>38</v>
      </c>
      <c r="E1544" t="s">
        <v>229</v>
      </c>
      <c r="F1544" s="8" t="s">
        <v>8101</v>
      </c>
      <c r="G1544" t="s">
        <v>4330</v>
      </c>
    </row>
    <row r="1545" spans="1:7" x14ac:dyDescent="0.25">
      <c r="A1545" t="s">
        <v>3851</v>
      </c>
      <c r="B1545" t="s">
        <v>21</v>
      </c>
      <c r="C1545" t="s">
        <v>188</v>
      </c>
      <c r="D1545" t="s">
        <v>38</v>
      </c>
      <c r="E1545" t="s">
        <v>229</v>
      </c>
      <c r="F1545" s="8" t="s">
        <v>8102</v>
      </c>
      <c r="G1545" t="s">
        <v>4330</v>
      </c>
    </row>
    <row r="1546" spans="1:7" x14ac:dyDescent="0.25">
      <c r="A1546" t="s">
        <v>3297</v>
      </c>
      <c r="B1546" t="s">
        <v>42</v>
      </c>
      <c r="C1546" t="s">
        <v>188</v>
      </c>
      <c r="D1546" t="s">
        <v>38</v>
      </c>
      <c r="E1546" t="s">
        <v>229</v>
      </c>
      <c r="F1546" s="8" t="s">
        <v>8103</v>
      </c>
      <c r="G1546" t="s">
        <v>4330</v>
      </c>
    </row>
    <row r="1547" spans="1:7" x14ac:dyDescent="0.25">
      <c r="A1547" t="s">
        <v>912</v>
      </c>
      <c r="B1547" t="s">
        <v>42</v>
      </c>
      <c r="C1547" t="s">
        <v>75</v>
      </c>
      <c r="D1547" t="s">
        <v>24</v>
      </c>
      <c r="E1547" t="s">
        <v>179</v>
      </c>
      <c r="F1547" s="8" t="s">
        <v>8104</v>
      </c>
      <c r="G1547" t="s">
        <v>4327</v>
      </c>
    </row>
    <row r="1548" spans="1:7" x14ac:dyDescent="0.25">
      <c r="A1548" t="s">
        <v>736</v>
      </c>
      <c r="B1548" t="s">
        <v>43</v>
      </c>
      <c r="C1548" t="s">
        <v>225</v>
      </c>
      <c r="D1548" t="s">
        <v>39</v>
      </c>
      <c r="E1548" t="s">
        <v>226</v>
      </c>
      <c r="F1548" s="8" t="s">
        <v>8105</v>
      </c>
      <c r="G1548" t="s">
        <v>4328</v>
      </c>
    </row>
    <row r="1549" spans="1:7" x14ac:dyDescent="0.25">
      <c r="A1549" t="s">
        <v>573</v>
      </c>
      <c r="B1549" t="s">
        <v>21</v>
      </c>
      <c r="C1549" t="s">
        <v>49</v>
      </c>
      <c r="D1549" t="s">
        <v>8</v>
      </c>
      <c r="E1549" t="s">
        <v>229</v>
      </c>
      <c r="F1549" s="8" t="s">
        <v>8106</v>
      </c>
      <c r="G1549" t="s">
        <v>4330</v>
      </c>
    </row>
    <row r="1550" spans="1:7" x14ac:dyDescent="0.25">
      <c r="A1550" t="s">
        <v>647</v>
      </c>
      <c r="B1550" t="s">
        <v>46</v>
      </c>
      <c r="C1550" t="s">
        <v>225</v>
      </c>
      <c r="D1550" t="s">
        <v>39</v>
      </c>
      <c r="E1550" t="s">
        <v>226</v>
      </c>
      <c r="F1550" s="8" t="s">
        <v>8107</v>
      </c>
      <c r="G1550" t="s">
        <v>4330</v>
      </c>
    </row>
    <row r="1551" spans="1:7" x14ac:dyDescent="0.25">
      <c r="A1551" t="s">
        <v>3391</v>
      </c>
      <c r="B1551" t="s">
        <v>42</v>
      </c>
      <c r="C1551" t="s">
        <v>188</v>
      </c>
      <c r="D1551" t="s">
        <v>38</v>
      </c>
      <c r="E1551" t="s">
        <v>229</v>
      </c>
      <c r="F1551" s="8" t="s">
        <v>8108</v>
      </c>
      <c r="G1551" t="s">
        <v>4328</v>
      </c>
    </row>
    <row r="1552" spans="1:7" x14ac:dyDescent="0.25">
      <c r="A1552" t="s">
        <v>871</v>
      </c>
      <c r="B1552" t="s">
        <v>31</v>
      </c>
      <c r="C1552" t="s">
        <v>54</v>
      </c>
      <c r="D1552" t="s">
        <v>10</v>
      </c>
      <c r="E1552" t="s">
        <v>229</v>
      </c>
      <c r="F1552" s="8" t="s">
        <v>8109</v>
      </c>
      <c r="G1552" t="s">
        <v>4328</v>
      </c>
    </row>
    <row r="1553" spans="1:7" x14ac:dyDescent="0.25">
      <c r="A1553" t="s">
        <v>605</v>
      </c>
      <c r="B1553" t="s">
        <v>37</v>
      </c>
      <c r="C1553" t="s">
        <v>225</v>
      </c>
      <c r="D1553" t="s">
        <v>39</v>
      </c>
      <c r="E1553" t="s">
        <v>226</v>
      </c>
      <c r="F1553" s="8" t="s">
        <v>8110</v>
      </c>
      <c r="G1553" t="s">
        <v>4251</v>
      </c>
    </row>
    <row r="1554" spans="1:7" x14ac:dyDescent="0.25">
      <c r="A1554" t="s">
        <v>3821</v>
      </c>
      <c r="B1554" t="s">
        <v>42</v>
      </c>
      <c r="C1554" t="s">
        <v>73</v>
      </c>
      <c r="D1554" t="s">
        <v>23</v>
      </c>
      <c r="E1554" t="s">
        <v>229</v>
      </c>
      <c r="F1554" s="8" t="s">
        <v>8111</v>
      </c>
      <c r="G1554" t="s">
        <v>4328</v>
      </c>
    </row>
    <row r="1555" spans="1:7" x14ac:dyDescent="0.25">
      <c r="A1555" t="s">
        <v>608</v>
      </c>
      <c r="B1555" t="s">
        <v>42</v>
      </c>
      <c r="C1555" t="s">
        <v>65</v>
      </c>
      <c r="D1555" t="s">
        <v>17</v>
      </c>
      <c r="E1555" t="s">
        <v>229</v>
      </c>
      <c r="F1555" s="8" t="s">
        <v>8112</v>
      </c>
      <c r="G1555" t="s">
        <v>4330</v>
      </c>
    </row>
    <row r="1556" spans="1:7" x14ac:dyDescent="0.25">
      <c r="A1556" t="s">
        <v>697</v>
      </c>
      <c r="B1556" t="s">
        <v>30</v>
      </c>
      <c r="C1556" t="s">
        <v>65</v>
      </c>
      <c r="D1556" t="s">
        <v>17</v>
      </c>
      <c r="E1556" t="s">
        <v>229</v>
      </c>
      <c r="F1556" s="8" t="s">
        <v>8113</v>
      </c>
      <c r="G1556" t="s">
        <v>4327</v>
      </c>
    </row>
    <row r="1557" spans="1:7" x14ac:dyDescent="0.25">
      <c r="A1557" t="s">
        <v>506</v>
      </c>
      <c r="B1557" t="s">
        <v>15</v>
      </c>
      <c r="C1557" t="s">
        <v>61</v>
      </c>
      <c r="D1557" t="s">
        <v>14</v>
      </c>
      <c r="E1557" t="s">
        <v>179</v>
      </c>
      <c r="F1557" s="8" t="s">
        <v>8114</v>
      </c>
      <c r="G1557" t="s">
        <v>4329</v>
      </c>
    </row>
    <row r="1558" spans="1:7" x14ac:dyDescent="0.25">
      <c r="A1558" t="s">
        <v>3297</v>
      </c>
      <c r="B1558" t="s">
        <v>42</v>
      </c>
      <c r="C1558" t="s">
        <v>188</v>
      </c>
      <c r="D1558" t="s">
        <v>38</v>
      </c>
      <c r="E1558" t="s">
        <v>179</v>
      </c>
      <c r="F1558" s="8" t="s">
        <v>6580</v>
      </c>
      <c r="G1558" t="s">
        <v>4327</v>
      </c>
    </row>
    <row r="1559" spans="1:7" x14ac:dyDescent="0.25">
      <c r="A1559" t="s">
        <v>3956</v>
      </c>
      <c r="B1559" t="s">
        <v>19</v>
      </c>
      <c r="C1559" t="s">
        <v>73</v>
      </c>
      <c r="D1559" t="s">
        <v>23</v>
      </c>
      <c r="E1559" t="s">
        <v>179</v>
      </c>
      <c r="F1559" s="8" t="s">
        <v>8115</v>
      </c>
      <c r="G1559" t="s">
        <v>4327</v>
      </c>
    </row>
    <row r="1560" spans="1:7" x14ac:dyDescent="0.25">
      <c r="A1560" t="s">
        <v>3714</v>
      </c>
      <c r="B1560" t="s">
        <v>42</v>
      </c>
      <c r="C1560" t="s">
        <v>188</v>
      </c>
      <c r="D1560" t="s">
        <v>38</v>
      </c>
      <c r="E1560" t="s">
        <v>229</v>
      </c>
      <c r="F1560" s="8" t="s">
        <v>8116</v>
      </c>
      <c r="G1560" t="s">
        <v>4330</v>
      </c>
    </row>
    <row r="1561" spans="1:7" x14ac:dyDescent="0.25">
      <c r="A1561" t="s">
        <v>3323</v>
      </c>
      <c r="B1561" t="s">
        <v>29</v>
      </c>
      <c r="C1561" t="s">
        <v>188</v>
      </c>
      <c r="D1561" t="s">
        <v>38</v>
      </c>
      <c r="E1561" t="s">
        <v>229</v>
      </c>
      <c r="F1561" s="8" t="s">
        <v>8117</v>
      </c>
      <c r="G1561" t="s">
        <v>4327</v>
      </c>
    </row>
    <row r="1562" spans="1:7" x14ac:dyDescent="0.25">
      <c r="A1562" t="s">
        <v>788</v>
      </c>
      <c r="B1562" t="s">
        <v>46</v>
      </c>
      <c r="C1562" t="s">
        <v>75</v>
      </c>
      <c r="D1562" t="s">
        <v>24</v>
      </c>
      <c r="E1562" t="s">
        <v>179</v>
      </c>
      <c r="F1562" s="8" t="s">
        <v>8118</v>
      </c>
      <c r="G1562" t="s">
        <v>4327</v>
      </c>
    </row>
    <row r="1563" spans="1:7" x14ac:dyDescent="0.25">
      <c r="A1563" t="s">
        <v>3763</v>
      </c>
      <c r="B1563" t="s">
        <v>29</v>
      </c>
      <c r="C1563" t="s">
        <v>188</v>
      </c>
      <c r="D1563" t="s">
        <v>38</v>
      </c>
      <c r="E1563" t="s">
        <v>179</v>
      </c>
      <c r="F1563" s="8" t="s">
        <v>8119</v>
      </c>
      <c r="G1563" t="s">
        <v>4327</v>
      </c>
    </row>
    <row r="1564" spans="1:7" x14ac:dyDescent="0.25">
      <c r="A1564" t="s">
        <v>3963</v>
      </c>
      <c r="B1564" t="s">
        <v>30</v>
      </c>
      <c r="C1564" t="s">
        <v>73</v>
      </c>
      <c r="D1564" t="s">
        <v>23</v>
      </c>
      <c r="E1564" t="s">
        <v>229</v>
      </c>
      <c r="F1564" s="8" t="s">
        <v>8120</v>
      </c>
      <c r="G1564" t="s">
        <v>4327</v>
      </c>
    </row>
    <row r="1565" spans="1:7" x14ac:dyDescent="0.25">
      <c r="A1565" t="s">
        <v>661</v>
      </c>
      <c r="B1565" t="s">
        <v>29</v>
      </c>
      <c r="C1565" t="s">
        <v>75</v>
      </c>
      <c r="D1565" t="s">
        <v>24</v>
      </c>
      <c r="E1565" t="s">
        <v>179</v>
      </c>
      <c r="F1565" s="8" t="s">
        <v>8121</v>
      </c>
      <c r="G1565" t="s">
        <v>4327</v>
      </c>
    </row>
    <row r="1566" spans="1:7" x14ac:dyDescent="0.25">
      <c r="A1566" t="s">
        <v>3580</v>
      </c>
      <c r="B1566" t="s">
        <v>42</v>
      </c>
      <c r="C1566" t="s">
        <v>73</v>
      </c>
      <c r="D1566" t="s">
        <v>23</v>
      </c>
      <c r="E1566" t="s">
        <v>229</v>
      </c>
      <c r="F1566" s="8" t="s">
        <v>8122</v>
      </c>
      <c r="G1566" t="s">
        <v>4327</v>
      </c>
    </row>
    <row r="1567" spans="1:7" x14ac:dyDescent="0.25">
      <c r="A1567" t="s">
        <v>737</v>
      </c>
      <c r="B1567" t="s">
        <v>19</v>
      </c>
      <c r="C1567" t="s">
        <v>49</v>
      </c>
      <c r="D1567" t="s">
        <v>8</v>
      </c>
      <c r="E1567" t="s">
        <v>179</v>
      </c>
      <c r="F1567" s="8" t="s">
        <v>8123</v>
      </c>
      <c r="G1567" t="s">
        <v>4329</v>
      </c>
    </row>
    <row r="1568" spans="1:7" x14ac:dyDescent="0.25">
      <c r="A1568" t="s">
        <v>691</v>
      </c>
      <c r="B1568" t="s">
        <v>42</v>
      </c>
      <c r="C1568" t="s">
        <v>75</v>
      </c>
      <c r="D1568" t="s">
        <v>24</v>
      </c>
      <c r="E1568" t="s">
        <v>179</v>
      </c>
      <c r="F1568" s="8" t="s">
        <v>8124</v>
      </c>
      <c r="G1568" t="s">
        <v>4327</v>
      </c>
    </row>
    <row r="1569" spans="1:7" x14ac:dyDescent="0.25">
      <c r="A1569" t="s">
        <v>118</v>
      </c>
      <c r="B1569" t="s">
        <v>21</v>
      </c>
      <c r="C1569" t="s">
        <v>58</v>
      </c>
      <c r="D1569" t="s">
        <v>13</v>
      </c>
      <c r="E1569" t="s">
        <v>179</v>
      </c>
      <c r="F1569" s="8" t="s">
        <v>8125</v>
      </c>
      <c r="G1569" t="s">
        <v>4327</v>
      </c>
    </row>
    <row r="1570" spans="1:7" x14ac:dyDescent="0.25">
      <c r="A1570" t="s">
        <v>3278</v>
      </c>
      <c r="B1570" t="s">
        <v>42</v>
      </c>
      <c r="C1570" t="s">
        <v>188</v>
      </c>
      <c r="D1570" t="s">
        <v>38</v>
      </c>
      <c r="E1570" t="s">
        <v>229</v>
      </c>
      <c r="F1570" s="8" t="s">
        <v>8126</v>
      </c>
      <c r="G1570" t="s">
        <v>4330</v>
      </c>
    </row>
    <row r="1571" spans="1:7" x14ac:dyDescent="0.25">
      <c r="A1571" t="s">
        <v>267</v>
      </c>
      <c r="B1571" t="s">
        <v>31</v>
      </c>
      <c r="C1571" t="s">
        <v>98</v>
      </c>
      <c r="D1571" t="s">
        <v>27</v>
      </c>
      <c r="E1571" t="s">
        <v>179</v>
      </c>
      <c r="F1571" s="8" t="s">
        <v>8127</v>
      </c>
      <c r="G1571" t="s">
        <v>4327</v>
      </c>
    </row>
    <row r="1572" spans="1:7" x14ac:dyDescent="0.25">
      <c r="A1572" t="s">
        <v>213</v>
      </c>
      <c r="B1572" t="s">
        <v>7</v>
      </c>
      <c r="C1572" t="s">
        <v>49</v>
      </c>
      <c r="D1572" t="s">
        <v>8</v>
      </c>
      <c r="E1572" t="s">
        <v>179</v>
      </c>
      <c r="F1572" s="8" t="s">
        <v>8128</v>
      </c>
      <c r="G1572" t="s">
        <v>4327</v>
      </c>
    </row>
    <row r="1573" spans="1:7" x14ac:dyDescent="0.25">
      <c r="A1573" t="s">
        <v>827</v>
      </c>
      <c r="B1573" t="s">
        <v>43</v>
      </c>
      <c r="C1573" t="s">
        <v>225</v>
      </c>
      <c r="D1573" t="s">
        <v>39</v>
      </c>
      <c r="E1573" t="s">
        <v>226</v>
      </c>
      <c r="F1573" s="8" t="s">
        <v>8129</v>
      </c>
      <c r="G1573" t="s">
        <v>4328</v>
      </c>
    </row>
    <row r="1574" spans="1:7" x14ac:dyDescent="0.25">
      <c r="A1574" t="s">
        <v>762</v>
      </c>
      <c r="B1574" t="s">
        <v>31</v>
      </c>
      <c r="C1574" t="s">
        <v>75</v>
      </c>
      <c r="D1574" t="s">
        <v>24</v>
      </c>
      <c r="E1574" t="s">
        <v>179</v>
      </c>
      <c r="F1574" s="8" t="s">
        <v>8130</v>
      </c>
      <c r="G1574" t="s">
        <v>4327</v>
      </c>
    </row>
    <row r="1575" spans="1:7" x14ac:dyDescent="0.25">
      <c r="A1575" t="s">
        <v>272</v>
      </c>
      <c r="B1575" t="s">
        <v>11</v>
      </c>
      <c r="C1575" t="s">
        <v>54</v>
      </c>
      <c r="D1575" t="s">
        <v>10</v>
      </c>
      <c r="E1575" t="s">
        <v>130</v>
      </c>
      <c r="F1575" s="8" t="s">
        <v>8131</v>
      </c>
      <c r="G1575" t="s">
        <v>4330</v>
      </c>
    </row>
    <row r="1576" spans="1:7" x14ac:dyDescent="0.25">
      <c r="A1576" t="s">
        <v>759</v>
      </c>
      <c r="B1576" t="s">
        <v>20</v>
      </c>
      <c r="C1576" t="s">
        <v>147</v>
      </c>
      <c r="D1576" t="s">
        <v>34</v>
      </c>
      <c r="E1576" t="s">
        <v>179</v>
      </c>
      <c r="F1576" s="8" t="s">
        <v>7179</v>
      </c>
      <c r="G1576" t="s">
        <v>4327</v>
      </c>
    </row>
    <row r="1577" spans="1:7" x14ac:dyDescent="0.25">
      <c r="A1577" t="s">
        <v>3965</v>
      </c>
      <c r="B1577" t="s">
        <v>31</v>
      </c>
      <c r="C1577" t="s">
        <v>73</v>
      </c>
      <c r="D1577" t="s">
        <v>23</v>
      </c>
      <c r="E1577" t="s">
        <v>179</v>
      </c>
      <c r="F1577" s="8" t="s">
        <v>8132</v>
      </c>
      <c r="G1577" t="s">
        <v>4327</v>
      </c>
    </row>
    <row r="1578" spans="1:7" x14ac:dyDescent="0.25">
      <c r="A1578" t="s">
        <v>545</v>
      </c>
      <c r="B1578" t="s">
        <v>32</v>
      </c>
      <c r="C1578" t="s">
        <v>61</v>
      </c>
      <c r="D1578" t="s">
        <v>14</v>
      </c>
      <c r="E1578" t="s">
        <v>179</v>
      </c>
      <c r="F1578" s="8" t="s">
        <v>8133</v>
      </c>
      <c r="G1578" t="s">
        <v>4327</v>
      </c>
    </row>
    <row r="1579" spans="1:7" x14ac:dyDescent="0.25">
      <c r="A1579" t="s">
        <v>452</v>
      </c>
      <c r="B1579" t="s">
        <v>31</v>
      </c>
      <c r="C1579" t="s">
        <v>54</v>
      </c>
      <c r="D1579" t="s">
        <v>10</v>
      </c>
      <c r="E1579" t="s">
        <v>179</v>
      </c>
      <c r="F1579" s="8" t="s">
        <v>8134</v>
      </c>
      <c r="G1579" t="s">
        <v>4327</v>
      </c>
    </row>
    <row r="1580" spans="1:7" x14ac:dyDescent="0.25">
      <c r="A1580" t="s">
        <v>4270</v>
      </c>
      <c r="B1580" t="s">
        <v>30</v>
      </c>
      <c r="C1580" t="s">
        <v>75</v>
      </c>
      <c r="D1580" t="s">
        <v>24</v>
      </c>
      <c r="E1580" t="s">
        <v>179</v>
      </c>
      <c r="F1580" s="8" t="s">
        <v>8135</v>
      </c>
      <c r="G1580" t="s">
        <v>4329</v>
      </c>
    </row>
    <row r="1581" spans="1:7" x14ac:dyDescent="0.25">
      <c r="A1581" t="s">
        <v>820</v>
      </c>
      <c r="B1581" t="s">
        <v>44</v>
      </c>
      <c r="C1581" t="s">
        <v>147</v>
      </c>
      <c r="D1581" t="s">
        <v>34</v>
      </c>
      <c r="E1581" t="s">
        <v>179</v>
      </c>
      <c r="F1581" s="8" t="s">
        <v>6579</v>
      </c>
      <c r="G1581" t="s">
        <v>4327</v>
      </c>
    </row>
    <row r="1582" spans="1:7" x14ac:dyDescent="0.25">
      <c r="A1582" t="s">
        <v>3896</v>
      </c>
      <c r="B1582" t="s">
        <v>29</v>
      </c>
      <c r="C1582" t="s">
        <v>188</v>
      </c>
      <c r="D1582" t="s">
        <v>38</v>
      </c>
      <c r="E1582" t="s">
        <v>179</v>
      </c>
      <c r="F1582" s="8" t="s">
        <v>8136</v>
      </c>
      <c r="G1582" t="s">
        <v>4327</v>
      </c>
    </row>
    <row r="1583" spans="1:7" x14ac:dyDescent="0.25">
      <c r="A1583" t="s">
        <v>535</v>
      </c>
      <c r="B1583" t="s">
        <v>31</v>
      </c>
      <c r="C1583" t="s">
        <v>58</v>
      </c>
      <c r="D1583" t="s">
        <v>13</v>
      </c>
      <c r="E1583" t="s">
        <v>179</v>
      </c>
      <c r="F1583" s="8" t="s">
        <v>8137</v>
      </c>
      <c r="G1583" t="s">
        <v>4327</v>
      </c>
    </row>
    <row r="1584" spans="1:7" x14ac:dyDescent="0.25">
      <c r="A1584" t="s">
        <v>252</v>
      </c>
      <c r="B1584" t="s">
        <v>28</v>
      </c>
      <c r="C1584" t="s">
        <v>61</v>
      </c>
      <c r="D1584" t="s">
        <v>14</v>
      </c>
      <c r="E1584" t="s">
        <v>179</v>
      </c>
      <c r="F1584" s="8" t="s">
        <v>8138</v>
      </c>
      <c r="G1584" t="s">
        <v>4327</v>
      </c>
    </row>
    <row r="1585" spans="1:7" x14ac:dyDescent="0.25">
      <c r="A1585" t="s">
        <v>3838</v>
      </c>
      <c r="B1585" t="s">
        <v>29</v>
      </c>
      <c r="C1585" t="s">
        <v>188</v>
      </c>
      <c r="D1585" t="s">
        <v>38</v>
      </c>
      <c r="E1585" t="s">
        <v>107</v>
      </c>
      <c r="F1585" s="8" t="s">
        <v>8139</v>
      </c>
      <c r="G1585" t="s">
        <v>4328</v>
      </c>
    </row>
    <row r="1586" spans="1:7" x14ac:dyDescent="0.25">
      <c r="A1586" t="s">
        <v>668</v>
      </c>
      <c r="B1586" t="s">
        <v>31</v>
      </c>
      <c r="C1586" t="s">
        <v>58</v>
      </c>
      <c r="D1586" t="s">
        <v>13</v>
      </c>
      <c r="E1586" t="s">
        <v>179</v>
      </c>
      <c r="F1586" s="8" t="s">
        <v>8140</v>
      </c>
      <c r="G1586" t="s">
        <v>4327</v>
      </c>
    </row>
    <row r="1587" spans="1:7" x14ac:dyDescent="0.25">
      <c r="A1587" t="s">
        <v>573</v>
      </c>
      <c r="B1587" t="s">
        <v>31</v>
      </c>
      <c r="C1587" t="s">
        <v>49</v>
      </c>
      <c r="D1587" t="s">
        <v>8</v>
      </c>
      <c r="E1587" t="s">
        <v>179</v>
      </c>
      <c r="F1587" s="8" t="s">
        <v>8141</v>
      </c>
      <c r="G1587" t="s">
        <v>4327</v>
      </c>
    </row>
    <row r="1588" spans="1:7" x14ac:dyDescent="0.25">
      <c r="A1588" t="s">
        <v>447</v>
      </c>
      <c r="B1588" t="s">
        <v>19</v>
      </c>
      <c r="C1588" t="s">
        <v>98</v>
      </c>
      <c r="D1588" t="s">
        <v>27</v>
      </c>
      <c r="E1588" t="s">
        <v>179</v>
      </c>
      <c r="F1588" s="8" t="s">
        <v>8142</v>
      </c>
      <c r="G1588" t="s">
        <v>4329</v>
      </c>
    </row>
    <row r="1589" spans="1:7" x14ac:dyDescent="0.25">
      <c r="A1589" t="s">
        <v>823</v>
      </c>
      <c r="B1589" t="s">
        <v>44</v>
      </c>
      <c r="C1589" t="s">
        <v>225</v>
      </c>
      <c r="D1589" t="s">
        <v>39</v>
      </c>
      <c r="E1589" t="s">
        <v>226</v>
      </c>
      <c r="F1589" s="8" t="s">
        <v>8143</v>
      </c>
      <c r="G1589" t="s">
        <v>4329</v>
      </c>
    </row>
    <row r="1590" spans="1:7" x14ac:dyDescent="0.25">
      <c r="A1590" t="s">
        <v>476</v>
      </c>
      <c r="B1590" t="s">
        <v>31</v>
      </c>
      <c r="C1590" t="s">
        <v>54</v>
      </c>
      <c r="D1590" t="s">
        <v>10</v>
      </c>
      <c r="E1590" t="s">
        <v>179</v>
      </c>
      <c r="F1590" s="8" t="s">
        <v>8144</v>
      </c>
      <c r="G1590" t="s">
        <v>4329</v>
      </c>
    </row>
    <row r="1591" spans="1:7" x14ac:dyDescent="0.25">
      <c r="A1591" t="s">
        <v>4289</v>
      </c>
      <c r="B1591" t="s">
        <v>31</v>
      </c>
      <c r="C1591" t="s">
        <v>73</v>
      </c>
      <c r="D1591" t="s">
        <v>23</v>
      </c>
      <c r="E1591" t="s">
        <v>179</v>
      </c>
      <c r="F1591" s="8" t="s">
        <v>8145</v>
      </c>
      <c r="G1591" t="s">
        <v>4327</v>
      </c>
    </row>
    <row r="1592" spans="1:7" x14ac:dyDescent="0.25">
      <c r="A1592" t="s">
        <v>616</v>
      </c>
      <c r="B1592" t="s">
        <v>41</v>
      </c>
      <c r="C1592" t="s">
        <v>147</v>
      </c>
      <c r="D1592" t="s">
        <v>34</v>
      </c>
      <c r="E1592" t="s">
        <v>179</v>
      </c>
      <c r="F1592" s="8" t="s">
        <v>8146</v>
      </c>
      <c r="G1592" t="s">
        <v>4331</v>
      </c>
    </row>
    <row r="1593" spans="1:7" x14ac:dyDescent="0.25">
      <c r="A1593" t="s">
        <v>824</v>
      </c>
      <c r="B1593" t="s">
        <v>31</v>
      </c>
      <c r="C1593" t="s">
        <v>58</v>
      </c>
      <c r="D1593" t="s">
        <v>13</v>
      </c>
      <c r="E1593" t="s">
        <v>179</v>
      </c>
      <c r="F1593" s="8" t="s">
        <v>8147</v>
      </c>
      <c r="G1593" t="s">
        <v>4327</v>
      </c>
    </row>
    <row r="1594" spans="1:7" x14ac:dyDescent="0.25">
      <c r="A1594" t="s">
        <v>826</v>
      </c>
      <c r="B1594" t="s">
        <v>43</v>
      </c>
      <c r="C1594" t="s">
        <v>75</v>
      </c>
      <c r="D1594" t="s">
        <v>24</v>
      </c>
      <c r="E1594" t="s">
        <v>179</v>
      </c>
      <c r="F1594" s="8" t="s">
        <v>8148</v>
      </c>
      <c r="G1594" t="s">
        <v>4327</v>
      </c>
    </row>
    <row r="1595" spans="1:7" x14ac:dyDescent="0.25">
      <c r="A1595" t="s">
        <v>322</v>
      </c>
      <c r="B1595" t="s">
        <v>31</v>
      </c>
      <c r="C1595" t="s">
        <v>58</v>
      </c>
      <c r="D1595" t="s">
        <v>13</v>
      </c>
      <c r="E1595" t="s">
        <v>179</v>
      </c>
      <c r="F1595" s="8" t="s">
        <v>8149</v>
      </c>
      <c r="G1595" t="s">
        <v>4327</v>
      </c>
    </row>
    <row r="1596" spans="1:7" x14ac:dyDescent="0.25">
      <c r="A1596" t="s">
        <v>90</v>
      </c>
      <c r="B1596" t="s">
        <v>31</v>
      </c>
      <c r="C1596" t="s">
        <v>49</v>
      </c>
      <c r="D1596" t="s">
        <v>8</v>
      </c>
      <c r="E1596" t="s">
        <v>179</v>
      </c>
      <c r="F1596" s="8" t="s">
        <v>8150</v>
      </c>
      <c r="G1596" t="s">
        <v>4327</v>
      </c>
    </row>
    <row r="1597" spans="1:7" x14ac:dyDescent="0.25">
      <c r="A1597" t="s">
        <v>924</v>
      </c>
      <c r="B1597" t="s">
        <v>43</v>
      </c>
      <c r="C1597" t="s">
        <v>147</v>
      </c>
      <c r="D1597" t="s">
        <v>34</v>
      </c>
      <c r="E1597" t="s">
        <v>179</v>
      </c>
      <c r="F1597" s="8" t="s">
        <v>8151</v>
      </c>
      <c r="G1597" t="s">
        <v>4327</v>
      </c>
    </row>
    <row r="1598" spans="1:7" x14ac:dyDescent="0.25">
      <c r="A1598" t="s">
        <v>3282</v>
      </c>
      <c r="B1598" t="s">
        <v>31</v>
      </c>
      <c r="C1598" t="s">
        <v>73</v>
      </c>
      <c r="D1598" t="s">
        <v>23</v>
      </c>
      <c r="E1598" t="s">
        <v>179</v>
      </c>
      <c r="F1598" s="8" t="s">
        <v>8152</v>
      </c>
      <c r="G1598" t="s">
        <v>4327</v>
      </c>
    </row>
    <row r="1599" spans="1:7" x14ac:dyDescent="0.25">
      <c r="A1599" t="s">
        <v>3335</v>
      </c>
      <c r="B1599" t="s">
        <v>42</v>
      </c>
      <c r="C1599" t="s">
        <v>188</v>
      </c>
      <c r="D1599" t="s">
        <v>38</v>
      </c>
      <c r="E1599" t="s">
        <v>179</v>
      </c>
      <c r="F1599" s="8" t="s">
        <v>8153</v>
      </c>
      <c r="G1599" t="s">
        <v>4327</v>
      </c>
    </row>
    <row r="1600" spans="1:7" x14ac:dyDescent="0.25">
      <c r="A1600" t="s">
        <v>370</v>
      </c>
      <c r="B1600" t="s">
        <v>31</v>
      </c>
      <c r="C1600" t="s">
        <v>49</v>
      </c>
      <c r="D1600" t="s">
        <v>8</v>
      </c>
      <c r="E1600" t="s">
        <v>179</v>
      </c>
      <c r="F1600" s="8" t="s">
        <v>8154</v>
      </c>
      <c r="G1600" t="s">
        <v>4327</v>
      </c>
    </row>
    <row r="1601" spans="1:7" x14ac:dyDescent="0.25">
      <c r="A1601" t="s">
        <v>3969</v>
      </c>
      <c r="B1601" t="s">
        <v>42</v>
      </c>
      <c r="C1601" t="s">
        <v>188</v>
      </c>
      <c r="D1601" t="s">
        <v>38</v>
      </c>
      <c r="E1601" t="s">
        <v>229</v>
      </c>
      <c r="F1601" s="8" t="s">
        <v>8155</v>
      </c>
      <c r="G1601" t="s">
        <v>4328</v>
      </c>
    </row>
    <row r="1602" spans="1:7" x14ac:dyDescent="0.25">
      <c r="A1602" t="s">
        <v>828</v>
      </c>
      <c r="B1602" t="s">
        <v>42</v>
      </c>
      <c r="C1602" t="s">
        <v>147</v>
      </c>
      <c r="D1602" t="s">
        <v>34</v>
      </c>
      <c r="E1602" t="s">
        <v>179</v>
      </c>
      <c r="F1602" s="8" t="s">
        <v>8156</v>
      </c>
      <c r="G1602" t="s">
        <v>4327</v>
      </c>
    </row>
    <row r="1603" spans="1:7" x14ac:dyDescent="0.25">
      <c r="A1603" t="s">
        <v>599</v>
      </c>
      <c r="B1603" t="s">
        <v>21</v>
      </c>
      <c r="C1603" t="s">
        <v>58</v>
      </c>
      <c r="D1603" t="s">
        <v>13</v>
      </c>
      <c r="E1603" t="s">
        <v>179</v>
      </c>
      <c r="F1603" s="8" t="s">
        <v>8157</v>
      </c>
      <c r="G1603" t="s">
        <v>4327</v>
      </c>
    </row>
    <row r="1604" spans="1:7" x14ac:dyDescent="0.25">
      <c r="A1604" t="s">
        <v>700</v>
      </c>
      <c r="B1604" t="s">
        <v>31</v>
      </c>
      <c r="C1604" t="s">
        <v>72</v>
      </c>
      <c r="D1604" t="s">
        <v>22</v>
      </c>
      <c r="E1604" t="s">
        <v>179</v>
      </c>
      <c r="F1604" s="8" t="s">
        <v>8158</v>
      </c>
      <c r="G1604" t="s">
        <v>4327</v>
      </c>
    </row>
    <row r="1605" spans="1:7" x14ac:dyDescent="0.25">
      <c r="A1605" t="s">
        <v>543</v>
      </c>
      <c r="B1605" t="s">
        <v>28</v>
      </c>
      <c r="C1605" t="s">
        <v>61</v>
      </c>
      <c r="D1605" t="s">
        <v>14</v>
      </c>
      <c r="E1605" t="s">
        <v>130</v>
      </c>
      <c r="F1605" s="8" t="s">
        <v>8159</v>
      </c>
      <c r="G1605" t="s">
        <v>6565</v>
      </c>
    </row>
    <row r="1606" spans="1:7" x14ac:dyDescent="0.25">
      <c r="A1606" t="s">
        <v>920</v>
      </c>
      <c r="B1606" t="s">
        <v>30</v>
      </c>
      <c r="C1606" t="s">
        <v>75</v>
      </c>
      <c r="D1606" t="s">
        <v>24</v>
      </c>
      <c r="E1606" t="s">
        <v>179</v>
      </c>
      <c r="F1606" s="8" t="s">
        <v>8160</v>
      </c>
      <c r="G1606" t="s">
        <v>4327</v>
      </c>
    </row>
    <row r="1607" spans="1:7" x14ac:dyDescent="0.25">
      <c r="A1607" t="s">
        <v>391</v>
      </c>
      <c r="B1607" t="s">
        <v>21</v>
      </c>
      <c r="C1607" t="s">
        <v>49</v>
      </c>
      <c r="D1607" t="s">
        <v>8</v>
      </c>
      <c r="E1607" t="s">
        <v>130</v>
      </c>
      <c r="F1607" s="8" t="s">
        <v>8161</v>
      </c>
      <c r="G1607" t="s">
        <v>6565</v>
      </c>
    </row>
    <row r="1608" spans="1:7" x14ac:dyDescent="0.25">
      <c r="A1608" t="s">
        <v>622</v>
      </c>
      <c r="B1608" t="s">
        <v>30</v>
      </c>
      <c r="C1608" t="s">
        <v>75</v>
      </c>
      <c r="D1608" t="s">
        <v>24</v>
      </c>
      <c r="E1608" t="s">
        <v>179</v>
      </c>
      <c r="F1608" s="8" t="s">
        <v>8162</v>
      </c>
      <c r="G1608" t="s">
        <v>4327</v>
      </c>
    </row>
    <row r="1609" spans="1:7" x14ac:dyDescent="0.25">
      <c r="A1609" t="s">
        <v>739</v>
      </c>
      <c r="B1609" t="s">
        <v>43</v>
      </c>
      <c r="C1609" t="s">
        <v>225</v>
      </c>
      <c r="D1609" t="s">
        <v>39</v>
      </c>
      <c r="E1609" t="s">
        <v>226</v>
      </c>
      <c r="F1609" s="8" t="s">
        <v>8163</v>
      </c>
      <c r="G1609" t="s">
        <v>4328</v>
      </c>
    </row>
    <row r="1610" spans="1:7" x14ac:dyDescent="0.25">
      <c r="A1610" t="s">
        <v>4095</v>
      </c>
      <c r="B1610" t="s">
        <v>42</v>
      </c>
      <c r="C1610" t="s">
        <v>188</v>
      </c>
      <c r="D1610" t="s">
        <v>38</v>
      </c>
      <c r="E1610" t="s">
        <v>229</v>
      </c>
      <c r="F1610" s="8" t="s">
        <v>8164</v>
      </c>
      <c r="G1610" t="s">
        <v>4328</v>
      </c>
    </row>
    <row r="1611" spans="1:7" x14ac:dyDescent="0.25">
      <c r="A1611" t="s">
        <v>3589</v>
      </c>
      <c r="B1611" t="s">
        <v>21</v>
      </c>
      <c r="C1611" t="s">
        <v>73</v>
      </c>
      <c r="D1611" t="s">
        <v>23</v>
      </c>
      <c r="E1611" t="s">
        <v>179</v>
      </c>
      <c r="F1611" s="8" t="s">
        <v>8165</v>
      </c>
      <c r="G1611" t="s">
        <v>4329</v>
      </c>
    </row>
    <row r="1612" spans="1:7" x14ac:dyDescent="0.25">
      <c r="A1612" t="s">
        <v>3309</v>
      </c>
      <c r="B1612" t="s">
        <v>42</v>
      </c>
      <c r="C1612" t="s">
        <v>188</v>
      </c>
      <c r="D1612" t="s">
        <v>38</v>
      </c>
      <c r="E1612" t="s">
        <v>179</v>
      </c>
      <c r="F1612" s="8" t="s">
        <v>8166</v>
      </c>
      <c r="G1612" t="s">
        <v>4327</v>
      </c>
    </row>
    <row r="1613" spans="1:7" x14ac:dyDescent="0.25">
      <c r="A1613" t="s">
        <v>3216</v>
      </c>
      <c r="B1613" t="s">
        <v>42</v>
      </c>
      <c r="C1613" t="s">
        <v>188</v>
      </c>
      <c r="D1613" t="s">
        <v>38</v>
      </c>
      <c r="E1613" t="s">
        <v>229</v>
      </c>
      <c r="F1613" s="8" t="s">
        <v>8167</v>
      </c>
      <c r="G1613" t="s">
        <v>4330</v>
      </c>
    </row>
    <row r="1614" spans="1:7" x14ac:dyDescent="0.25">
      <c r="A1614" t="s">
        <v>4290</v>
      </c>
      <c r="B1614" t="s">
        <v>42</v>
      </c>
      <c r="C1614" t="s">
        <v>188</v>
      </c>
      <c r="D1614" t="s">
        <v>38</v>
      </c>
      <c r="E1614" t="s">
        <v>229</v>
      </c>
      <c r="F1614" s="8" t="s">
        <v>8168</v>
      </c>
      <c r="G1614" t="s">
        <v>4328</v>
      </c>
    </row>
    <row r="1615" spans="1:7" x14ac:dyDescent="0.25">
      <c r="A1615" t="s">
        <v>419</v>
      </c>
      <c r="B1615" t="s">
        <v>32</v>
      </c>
      <c r="C1615" t="s">
        <v>61</v>
      </c>
      <c r="D1615" t="s">
        <v>14</v>
      </c>
      <c r="E1615" t="s">
        <v>179</v>
      </c>
      <c r="F1615" s="8" t="s">
        <v>8169</v>
      </c>
      <c r="G1615" t="s">
        <v>4327</v>
      </c>
    </row>
    <row r="1616" spans="1:7" x14ac:dyDescent="0.25">
      <c r="A1616" t="s">
        <v>770</v>
      </c>
      <c r="B1616" t="s">
        <v>32</v>
      </c>
      <c r="C1616" t="s">
        <v>61</v>
      </c>
      <c r="D1616" t="s">
        <v>14</v>
      </c>
      <c r="E1616" t="s">
        <v>107</v>
      </c>
      <c r="F1616" s="8" t="s">
        <v>8170</v>
      </c>
      <c r="G1616" t="s">
        <v>6568</v>
      </c>
    </row>
    <row r="1617" spans="1:7" x14ac:dyDescent="0.25">
      <c r="A1617" t="s">
        <v>833</v>
      </c>
      <c r="B1617" t="s">
        <v>43</v>
      </c>
      <c r="C1617" t="s">
        <v>147</v>
      </c>
      <c r="D1617" t="s">
        <v>34</v>
      </c>
      <c r="E1617" t="s">
        <v>179</v>
      </c>
      <c r="F1617" s="8" t="s">
        <v>8171</v>
      </c>
      <c r="G1617" t="s">
        <v>4327</v>
      </c>
    </row>
    <row r="1618" spans="1:7" x14ac:dyDescent="0.25">
      <c r="A1618" t="s">
        <v>743</v>
      </c>
      <c r="B1618" t="s">
        <v>20</v>
      </c>
      <c r="C1618" t="s">
        <v>147</v>
      </c>
      <c r="D1618" t="s">
        <v>34</v>
      </c>
      <c r="E1618" t="s">
        <v>179</v>
      </c>
      <c r="F1618" s="8" t="s">
        <v>8172</v>
      </c>
      <c r="G1618" t="s">
        <v>4327</v>
      </c>
    </row>
    <row r="1619" spans="1:7" x14ac:dyDescent="0.25">
      <c r="A1619" t="s">
        <v>55</v>
      </c>
      <c r="B1619" t="s">
        <v>31</v>
      </c>
      <c r="C1619" t="s">
        <v>49</v>
      </c>
      <c r="D1619" t="s">
        <v>8</v>
      </c>
      <c r="E1619" t="s">
        <v>179</v>
      </c>
      <c r="F1619" s="8" t="s">
        <v>8173</v>
      </c>
      <c r="G1619" t="s">
        <v>4327</v>
      </c>
    </row>
    <row r="1620" spans="1:7" x14ac:dyDescent="0.25">
      <c r="A1620" t="s">
        <v>795</v>
      </c>
      <c r="B1620" t="s">
        <v>21</v>
      </c>
      <c r="C1620" t="s">
        <v>98</v>
      </c>
      <c r="D1620" t="s">
        <v>27</v>
      </c>
      <c r="E1620" t="s">
        <v>179</v>
      </c>
      <c r="F1620" s="8" t="s">
        <v>8174</v>
      </c>
      <c r="G1620" t="s">
        <v>4327</v>
      </c>
    </row>
    <row r="1621" spans="1:7" x14ac:dyDescent="0.25">
      <c r="A1621" t="s">
        <v>4106</v>
      </c>
      <c r="B1621" t="s">
        <v>20</v>
      </c>
      <c r="C1621" t="s">
        <v>255</v>
      </c>
      <c r="D1621" t="s">
        <v>40</v>
      </c>
      <c r="E1621" t="s">
        <v>179</v>
      </c>
      <c r="F1621" s="8" t="s">
        <v>8175</v>
      </c>
      <c r="G1621" t="s">
        <v>4327</v>
      </c>
    </row>
    <row r="1622" spans="1:7" x14ac:dyDescent="0.25">
      <c r="A1622" t="s">
        <v>835</v>
      </c>
      <c r="B1622" t="s">
        <v>46</v>
      </c>
      <c r="C1622" t="s">
        <v>225</v>
      </c>
      <c r="D1622" t="s">
        <v>39</v>
      </c>
      <c r="E1622" t="s">
        <v>226</v>
      </c>
      <c r="F1622" s="8" t="s">
        <v>8176</v>
      </c>
      <c r="G1622" t="s">
        <v>4330</v>
      </c>
    </row>
    <row r="1623" spans="1:7" x14ac:dyDescent="0.25">
      <c r="A1623" t="s">
        <v>837</v>
      </c>
      <c r="B1623" t="s">
        <v>44</v>
      </c>
      <c r="C1623" t="s">
        <v>147</v>
      </c>
      <c r="D1623" t="s">
        <v>34</v>
      </c>
      <c r="E1623" t="s">
        <v>179</v>
      </c>
      <c r="F1623" s="8" t="s">
        <v>8177</v>
      </c>
      <c r="G1623" t="s">
        <v>4329</v>
      </c>
    </row>
    <row r="1624" spans="1:7" x14ac:dyDescent="0.25">
      <c r="A1624" t="s">
        <v>3773</v>
      </c>
      <c r="B1624" t="s">
        <v>31</v>
      </c>
      <c r="C1624" t="s">
        <v>73</v>
      </c>
      <c r="D1624" t="s">
        <v>23</v>
      </c>
      <c r="E1624" t="s">
        <v>179</v>
      </c>
      <c r="F1624" s="8" t="s">
        <v>8178</v>
      </c>
      <c r="G1624" t="s">
        <v>4327</v>
      </c>
    </row>
    <row r="1625" spans="1:7" x14ac:dyDescent="0.25">
      <c r="A1625" t="s">
        <v>496</v>
      </c>
      <c r="B1625" t="s">
        <v>46</v>
      </c>
      <c r="C1625" t="s">
        <v>225</v>
      </c>
      <c r="D1625" t="s">
        <v>39</v>
      </c>
      <c r="E1625" t="s">
        <v>226</v>
      </c>
      <c r="F1625" s="8" t="s">
        <v>8179</v>
      </c>
      <c r="G1625" t="s">
        <v>4330</v>
      </c>
    </row>
    <row r="1626" spans="1:7" x14ac:dyDescent="0.25">
      <c r="A1626" t="s">
        <v>713</v>
      </c>
      <c r="B1626" t="s">
        <v>31</v>
      </c>
      <c r="C1626" t="s">
        <v>58</v>
      </c>
      <c r="D1626" t="s">
        <v>13</v>
      </c>
      <c r="E1626" t="s">
        <v>179</v>
      </c>
      <c r="F1626" s="8" t="s">
        <v>7627</v>
      </c>
      <c r="G1626" t="s">
        <v>4327</v>
      </c>
    </row>
    <row r="1627" spans="1:7" x14ac:dyDescent="0.25">
      <c r="A1627" t="s">
        <v>3559</v>
      </c>
      <c r="B1627" t="s">
        <v>16</v>
      </c>
      <c r="C1627" t="s">
        <v>73</v>
      </c>
      <c r="D1627" t="s">
        <v>23</v>
      </c>
      <c r="E1627" t="s">
        <v>229</v>
      </c>
      <c r="F1627" s="8" t="s">
        <v>8180</v>
      </c>
      <c r="G1627" t="s">
        <v>4322</v>
      </c>
    </row>
    <row r="1628" spans="1:7" x14ac:dyDescent="0.25">
      <c r="A1628" t="s">
        <v>934</v>
      </c>
      <c r="B1628" t="s">
        <v>12</v>
      </c>
      <c r="C1628" t="s">
        <v>75</v>
      </c>
      <c r="D1628" t="s">
        <v>24</v>
      </c>
      <c r="E1628" t="s">
        <v>179</v>
      </c>
      <c r="F1628" s="8" t="s">
        <v>8181</v>
      </c>
      <c r="G1628" t="s">
        <v>4331</v>
      </c>
    </row>
    <row r="1629" spans="1:7" x14ac:dyDescent="0.25">
      <c r="A1629" t="s">
        <v>4291</v>
      </c>
      <c r="B1629" t="s">
        <v>20</v>
      </c>
      <c r="C1629" t="s">
        <v>61</v>
      </c>
      <c r="D1629" t="s">
        <v>14</v>
      </c>
      <c r="E1629" t="s">
        <v>179</v>
      </c>
      <c r="F1629" s="8" t="s">
        <v>8182</v>
      </c>
      <c r="G1629" t="s">
        <v>4327</v>
      </c>
    </row>
    <row r="1630" spans="1:7" x14ac:dyDescent="0.25">
      <c r="A1630" t="s">
        <v>933</v>
      </c>
      <c r="B1630" t="s">
        <v>43</v>
      </c>
      <c r="C1630" t="s">
        <v>147</v>
      </c>
      <c r="D1630" t="s">
        <v>34</v>
      </c>
      <c r="E1630" t="s">
        <v>179</v>
      </c>
      <c r="F1630" s="8" t="s">
        <v>8183</v>
      </c>
      <c r="G1630" t="s">
        <v>4327</v>
      </c>
    </row>
    <row r="1631" spans="1:7" x14ac:dyDescent="0.25">
      <c r="A1631" t="s">
        <v>830</v>
      </c>
      <c r="B1631" t="s">
        <v>26</v>
      </c>
      <c r="C1631" t="s">
        <v>58</v>
      </c>
      <c r="D1631" t="s">
        <v>13</v>
      </c>
      <c r="E1631" t="s">
        <v>179</v>
      </c>
      <c r="F1631" s="8" t="s">
        <v>8184</v>
      </c>
      <c r="G1631" t="s">
        <v>4327</v>
      </c>
    </row>
    <row r="1632" spans="1:7" x14ac:dyDescent="0.25">
      <c r="A1632" t="s">
        <v>3311</v>
      </c>
      <c r="B1632" t="s">
        <v>26</v>
      </c>
      <c r="C1632" t="s">
        <v>73</v>
      </c>
      <c r="D1632" t="s">
        <v>23</v>
      </c>
      <c r="E1632" t="s">
        <v>179</v>
      </c>
      <c r="F1632" s="8" t="s">
        <v>8185</v>
      </c>
      <c r="G1632" t="s">
        <v>4327</v>
      </c>
    </row>
    <row r="1633" spans="1:7" x14ac:dyDescent="0.25">
      <c r="A1633" t="s">
        <v>338</v>
      </c>
      <c r="B1633" t="s">
        <v>32</v>
      </c>
      <c r="C1633" t="s">
        <v>58</v>
      </c>
      <c r="D1633" t="s">
        <v>13</v>
      </c>
      <c r="E1633" t="s">
        <v>179</v>
      </c>
      <c r="F1633" s="8" t="s">
        <v>8186</v>
      </c>
      <c r="G1633" t="s">
        <v>4327</v>
      </c>
    </row>
    <row r="1634" spans="1:7" x14ac:dyDescent="0.25">
      <c r="A1634" t="s">
        <v>380</v>
      </c>
      <c r="B1634" t="s">
        <v>32</v>
      </c>
      <c r="C1634" t="s">
        <v>58</v>
      </c>
      <c r="D1634" t="s">
        <v>13</v>
      </c>
      <c r="E1634" t="s">
        <v>179</v>
      </c>
      <c r="F1634" s="8" t="s">
        <v>8187</v>
      </c>
      <c r="G1634" t="s">
        <v>4327</v>
      </c>
    </row>
    <row r="1635" spans="1:7" x14ac:dyDescent="0.25">
      <c r="A1635" t="s">
        <v>767</v>
      </c>
      <c r="B1635" t="s">
        <v>12</v>
      </c>
      <c r="C1635" t="s">
        <v>61</v>
      </c>
      <c r="D1635" t="s">
        <v>14</v>
      </c>
      <c r="E1635" t="s">
        <v>179</v>
      </c>
      <c r="F1635" s="8" t="s">
        <v>8188</v>
      </c>
      <c r="G1635" t="s">
        <v>4327</v>
      </c>
    </row>
    <row r="1636" spans="1:7" x14ac:dyDescent="0.25">
      <c r="A1636" t="s">
        <v>751</v>
      </c>
      <c r="B1636" t="s">
        <v>19</v>
      </c>
      <c r="C1636" t="s">
        <v>98</v>
      </c>
      <c r="D1636" t="s">
        <v>27</v>
      </c>
      <c r="E1636" t="s">
        <v>179</v>
      </c>
      <c r="F1636" s="8" t="s">
        <v>8189</v>
      </c>
      <c r="G1636" t="s">
        <v>4329</v>
      </c>
    </row>
    <row r="1637" spans="1:7" x14ac:dyDescent="0.25">
      <c r="A1637" t="s">
        <v>4106</v>
      </c>
      <c r="B1637" t="s">
        <v>32</v>
      </c>
      <c r="C1637" t="s">
        <v>255</v>
      </c>
      <c r="D1637" t="s">
        <v>40</v>
      </c>
      <c r="E1637" t="s">
        <v>179</v>
      </c>
      <c r="F1637" s="8" t="s">
        <v>8190</v>
      </c>
      <c r="G1637" t="s">
        <v>4327</v>
      </c>
    </row>
    <row r="1638" spans="1:7" x14ac:dyDescent="0.25">
      <c r="A1638" t="s">
        <v>4292</v>
      </c>
      <c r="B1638" t="s">
        <v>21</v>
      </c>
      <c r="C1638" t="s">
        <v>61</v>
      </c>
      <c r="D1638" t="s">
        <v>14</v>
      </c>
      <c r="E1638" t="s">
        <v>179</v>
      </c>
      <c r="F1638" s="8" t="s">
        <v>8191</v>
      </c>
      <c r="G1638" t="s">
        <v>4327</v>
      </c>
    </row>
    <row r="1639" spans="1:7" x14ac:dyDescent="0.25">
      <c r="A1639" t="s">
        <v>259</v>
      </c>
      <c r="B1639" t="s">
        <v>31</v>
      </c>
      <c r="C1639" t="s">
        <v>72</v>
      </c>
      <c r="D1639" t="s">
        <v>22</v>
      </c>
      <c r="E1639" t="s">
        <v>179</v>
      </c>
      <c r="F1639" s="8" t="s">
        <v>8192</v>
      </c>
      <c r="G1639" t="s">
        <v>4327</v>
      </c>
    </row>
    <row r="1640" spans="1:7" x14ac:dyDescent="0.25">
      <c r="A1640" t="s">
        <v>201</v>
      </c>
      <c r="B1640" t="s">
        <v>31</v>
      </c>
      <c r="C1640" t="s">
        <v>54</v>
      </c>
      <c r="D1640" t="s">
        <v>10</v>
      </c>
      <c r="E1640" t="s">
        <v>63</v>
      </c>
      <c r="F1640" s="8" t="s">
        <v>8193</v>
      </c>
      <c r="G1640" t="s">
        <v>6565</v>
      </c>
    </row>
    <row r="1641" spans="1:7" x14ac:dyDescent="0.25">
      <c r="A1641" t="s">
        <v>483</v>
      </c>
      <c r="B1641" t="s">
        <v>7</v>
      </c>
      <c r="C1641" t="s">
        <v>98</v>
      </c>
      <c r="D1641" t="s">
        <v>27</v>
      </c>
      <c r="E1641" t="s">
        <v>179</v>
      </c>
      <c r="F1641" s="8" t="s">
        <v>7150</v>
      </c>
      <c r="G1641" t="s">
        <v>4327</v>
      </c>
    </row>
    <row r="1642" spans="1:7" x14ac:dyDescent="0.25">
      <c r="A1642" t="s">
        <v>877</v>
      </c>
      <c r="B1642" t="s">
        <v>43</v>
      </c>
      <c r="C1642" t="s">
        <v>225</v>
      </c>
      <c r="D1642" t="s">
        <v>39</v>
      </c>
      <c r="E1642" t="s">
        <v>226</v>
      </c>
      <c r="F1642" s="8" t="s">
        <v>8194</v>
      </c>
      <c r="G1642" t="s">
        <v>4327</v>
      </c>
    </row>
    <row r="1643" spans="1:7" x14ac:dyDescent="0.25">
      <c r="A1643" t="s">
        <v>843</v>
      </c>
      <c r="B1643" t="s">
        <v>46</v>
      </c>
      <c r="C1643" t="s">
        <v>147</v>
      </c>
      <c r="D1643" t="s">
        <v>34</v>
      </c>
      <c r="E1643" t="s">
        <v>179</v>
      </c>
      <c r="F1643" s="8" t="s">
        <v>8195</v>
      </c>
      <c r="G1643" t="s">
        <v>4327</v>
      </c>
    </row>
    <row r="1644" spans="1:7" x14ac:dyDescent="0.25">
      <c r="A1644" t="s">
        <v>240</v>
      </c>
      <c r="B1644" t="s">
        <v>36</v>
      </c>
      <c r="C1644" t="s">
        <v>152</v>
      </c>
      <c r="D1644" t="s">
        <v>35</v>
      </c>
      <c r="E1644" t="s">
        <v>179</v>
      </c>
      <c r="F1644" s="8" t="s">
        <v>8196</v>
      </c>
      <c r="G1644" t="s">
        <v>4329</v>
      </c>
    </row>
    <row r="1645" spans="1:7" x14ac:dyDescent="0.25">
      <c r="A1645" t="s">
        <v>321</v>
      </c>
      <c r="B1645" t="s">
        <v>19</v>
      </c>
      <c r="C1645" t="s">
        <v>98</v>
      </c>
      <c r="D1645" t="s">
        <v>27</v>
      </c>
      <c r="E1645" t="s">
        <v>179</v>
      </c>
      <c r="F1645" s="8" t="s">
        <v>8197</v>
      </c>
      <c r="G1645" t="s">
        <v>4329</v>
      </c>
    </row>
    <row r="1646" spans="1:7" x14ac:dyDescent="0.25">
      <c r="A1646" t="s">
        <v>772</v>
      </c>
      <c r="B1646" t="s">
        <v>21</v>
      </c>
      <c r="C1646" t="s">
        <v>52</v>
      </c>
      <c r="D1646" t="s">
        <v>9</v>
      </c>
      <c r="E1646" t="s">
        <v>179</v>
      </c>
      <c r="F1646" s="8" t="s">
        <v>8198</v>
      </c>
      <c r="G1646" t="s">
        <v>4327</v>
      </c>
    </row>
    <row r="1647" spans="1:7" x14ac:dyDescent="0.25">
      <c r="A1647" t="s">
        <v>651</v>
      </c>
      <c r="B1647" t="s">
        <v>19</v>
      </c>
      <c r="C1647" t="s">
        <v>98</v>
      </c>
      <c r="D1647" t="s">
        <v>27</v>
      </c>
      <c r="E1647" t="s">
        <v>179</v>
      </c>
      <c r="F1647" s="8" t="s">
        <v>8199</v>
      </c>
      <c r="G1647" t="s">
        <v>4329</v>
      </c>
    </row>
    <row r="1648" spans="1:7" x14ac:dyDescent="0.25">
      <c r="A1648" t="s">
        <v>277</v>
      </c>
      <c r="B1648" t="s">
        <v>31</v>
      </c>
      <c r="C1648" t="s">
        <v>61</v>
      </c>
      <c r="D1648" t="s">
        <v>14</v>
      </c>
      <c r="E1648" t="s">
        <v>63</v>
      </c>
      <c r="F1648" s="8" t="s">
        <v>8200</v>
      </c>
      <c r="G1648" t="s">
        <v>6565</v>
      </c>
    </row>
    <row r="1649" spans="1:7" x14ac:dyDescent="0.25">
      <c r="A1649" t="s">
        <v>673</v>
      </c>
      <c r="B1649" t="s">
        <v>21</v>
      </c>
      <c r="C1649" t="s">
        <v>52</v>
      </c>
      <c r="D1649" t="s">
        <v>9</v>
      </c>
      <c r="E1649" t="s">
        <v>130</v>
      </c>
      <c r="F1649" s="8" t="s">
        <v>8201</v>
      </c>
      <c r="G1649" t="s">
        <v>6566</v>
      </c>
    </row>
    <row r="1650" spans="1:7" x14ac:dyDescent="0.25">
      <c r="A1650" t="s">
        <v>253</v>
      </c>
      <c r="B1650" t="s">
        <v>31</v>
      </c>
      <c r="C1650" t="s">
        <v>49</v>
      </c>
      <c r="D1650" t="s">
        <v>8</v>
      </c>
      <c r="E1650" t="s">
        <v>130</v>
      </c>
      <c r="F1650" s="8" t="s">
        <v>8202</v>
      </c>
      <c r="G1650" t="s">
        <v>6565</v>
      </c>
    </row>
    <row r="1651" spans="1:7" x14ac:dyDescent="0.25">
      <c r="A1651" t="s">
        <v>543</v>
      </c>
      <c r="B1651" t="s">
        <v>32</v>
      </c>
      <c r="C1651" t="s">
        <v>61</v>
      </c>
      <c r="D1651" t="s">
        <v>14</v>
      </c>
      <c r="E1651" t="s">
        <v>229</v>
      </c>
      <c r="F1651" s="8" t="s">
        <v>8203</v>
      </c>
      <c r="G1651" t="s">
        <v>4328</v>
      </c>
    </row>
    <row r="1652" spans="1:7" x14ac:dyDescent="0.25">
      <c r="A1652" t="s">
        <v>290</v>
      </c>
      <c r="B1652" t="s">
        <v>31</v>
      </c>
      <c r="C1652" t="s">
        <v>52</v>
      </c>
      <c r="D1652" t="s">
        <v>9</v>
      </c>
      <c r="E1652" t="s">
        <v>63</v>
      </c>
      <c r="F1652" s="8" t="s">
        <v>8204</v>
      </c>
      <c r="G1652" t="s">
        <v>6566</v>
      </c>
    </row>
    <row r="1653" spans="1:7" x14ac:dyDescent="0.25">
      <c r="A1653" t="s">
        <v>3231</v>
      </c>
      <c r="B1653" t="s">
        <v>16</v>
      </c>
      <c r="C1653" t="s">
        <v>73</v>
      </c>
      <c r="D1653" t="s">
        <v>23</v>
      </c>
      <c r="E1653" t="s">
        <v>107</v>
      </c>
      <c r="F1653" s="8" t="s">
        <v>8205</v>
      </c>
      <c r="G1653" t="s">
        <v>4328</v>
      </c>
    </row>
    <row r="1654" spans="1:7" x14ac:dyDescent="0.25">
      <c r="A1654" t="s">
        <v>686</v>
      </c>
      <c r="B1654" t="s">
        <v>44</v>
      </c>
      <c r="C1654" t="s">
        <v>225</v>
      </c>
      <c r="D1654" t="s">
        <v>39</v>
      </c>
      <c r="E1654" t="s">
        <v>226</v>
      </c>
      <c r="F1654" s="8" t="s">
        <v>8206</v>
      </c>
      <c r="G1654" t="s">
        <v>4330</v>
      </c>
    </row>
    <row r="1655" spans="1:7" x14ac:dyDescent="0.25">
      <c r="A1655" t="s">
        <v>635</v>
      </c>
      <c r="B1655" t="s">
        <v>31</v>
      </c>
      <c r="C1655" t="s">
        <v>52</v>
      </c>
      <c r="D1655" t="s">
        <v>9</v>
      </c>
      <c r="E1655" t="s">
        <v>179</v>
      </c>
      <c r="F1655" s="8" t="s">
        <v>8207</v>
      </c>
      <c r="G1655" t="s">
        <v>4327</v>
      </c>
    </row>
    <row r="1656" spans="1:7" x14ac:dyDescent="0.25">
      <c r="A1656" t="s">
        <v>584</v>
      </c>
      <c r="B1656" t="s">
        <v>21</v>
      </c>
      <c r="C1656" t="s">
        <v>49</v>
      </c>
      <c r="D1656" t="s">
        <v>8</v>
      </c>
      <c r="E1656" t="s">
        <v>179</v>
      </c>
      <c r="F1656" s="8" t="s">
        <v>8208</v>
      </c>
      <c r="G1656" t="s">
        <v>4327</v>
      </c>
    </row>
    <row r="1657" spans="1:7" x14ac:dyDescent="0.25">
      <c r="A1657" t="s">
        <v>249</v>
      </c>
      <c r="B1657" t="s">
        <v>31</v>
      </c>
      <c r="C1657" t="s">
        <v>52</v>
      </c>
      <c r="D1657" t="s">
        <v>9</v>
      </c>
      <c r="E1657" t="s">
        <v>63</v>
      </c>
      <c r="F1657" s="8" t="s">
        <v>8209</v>
      </c>
      <c r="G1657" t="s">
        <v>6565</v>
      </c>
    </row>
    <row r="1658" spans="1:7" x14ac:dyDescent="0.25">
      <c r="A1658" t="s">
        <v>3872</v>
      </c>
      <c r="B1658" t="s">
        <v>16</v>
      </c>
      <c r="C1658" t="s">
        <v>188</v>
      </c>
      <c r="D1658" t="s">
        <v>38</v>
      </c>
      <c r="E1658" t="s">
        <v>229</v>
      </c>
      <c r="F1658" s="8" t="s">
        <v>8210</v>
      </c>
      <c r="G1658" t="s">
        <v>4331</v>
      </c>
    </row>
    <row r="1659" spans="1:7" x14ac:dyDescent="0.25">
      <c r="A1659" t="s">
        <v>3274</v>
      </c>
      <c r="B1659" t="s">
        <v>30</v>
      </c>
      <c r="C1659" t="s">
        <v>188</v>
      </c>
      <c r="D1659" t="s">
        <v>38</v>
      </c>
      <c r="E1659" t="s">
        <v>179</v>
      </c>
      <c r="F1659" s="8" t="s">
        <v>8211</v>
      </c>
      <c r="G1659" t="s">
        <v>4327</v>
      </c>
    </row>
    <row r="1660" spans="1:7" x14ac:dyDescent="0.25">
      <c r="A1660" t="s">
        <v>233</v>
      </c>
      <c r="B1660" t="s">
        <v>31</v>
      </c>
      <c r="C1660" t="s">
        <v>54</v>
      </c>
      <c r="D1660" t="s">
        <v>10</v>
      </c>
      <c r="E1660" t="s">
        <v>130</v>
      </c>
      <c r="F1660" s="8" t="s">
        <v>8212</v>
      </c>
      <c r="G1660" t="s">
        <v>6566</v>
      </c>
    </row>
    <row r="1661" spans="1:7" x14ac:dyDescent="0.25">
      <c r="A1661" t="s">
        <v>631</v>
      </c>
      <c r="B1661" t="s">
        <v>31</v>
      </c>
      <c r="C1661" t="s">
        <v>52</v>
      </c>
      <c r="D1661" t="s">
        <v>9</v>
      </c>
      <c r="E1661" t="s">
        <v>179</v>
      </c>
      <c r="F1661" s="8" t="s">
        <v>8213</v>
      </c>
      <c r="G1661" t="s">
        <v>4327</v>
      </c>
    </row>
    <row r="1662" spans="1:7" x14ac:dyDescent="0.25">
      <c r="A1662" t="s">
        <v>476</v>
      </c>
      <c r="B1662" t="s">
        <v>31</v>
      </c>
      <c r="C1662" t="s">
        <v>54</v>
      </c>
      <c r="D1662" t="s">
        <v>10</v>
      </c>
      <c r="E1662" t="s">
        <v>179</v>
      </c>
      <c r="F1662" s="8" t="s">
        <v>8214</v>
      </c>
      <c r="G1662" t="s">
        <v>4327</v>
      </c>
    </row>
    <row r="1663" spans="1:7" x14ac:dyDescent="0.25">
      <c r="A1663" t="s">
        <v>555</v>
      </c>
      <c r="B1663" t="s">
        <v>32</v>
      </c>
      <c r="C1663" t="s">
        <v>61</v>
      </c>
      <c r="D1663" t="s">
        <v>14</v>
      </c>
      <c r="E1663" t="s">
        <v>179</v>
      </c>
      <c r="F1663" s="8" t="s">
        <v>8215</v>
      </c>
      <c r="G1663" t="s">
        <v>4327</v>
      </c>
    </row>
    <row r="1664" spans="1:7" x14ac:dyDescent="0.25">
      <c r="A1664" t="s">
        <v>632</v>
      </c>
      <c r="B1664" t="s">
        <v>46</v>
      </c>
      <c r="C1664" t="s">
        <v>225</v>
      </c>
      <c r="D1664" t="s">
        <v>39</v>
      </c>
      <c r="E1664" t="s">
        <v>226</v>
      </c>
      <c r="F1664" s="8" t="s">
        <v>8216</v>
      </c>
      <c r="G1664" t="s">
        <v>4328</v>
      </c>
    </row>
    <row r="1665" spans="1:7" x14ac:dyDescent="0.25">
      <c r="A1665" t="s">
        <v>585</v>
      </c>
      <c r="B1665" t="s">
        <v>21</v>
      </c>
      <c r="C1665" t="s">
        <v>58</v>
      </c>
      <c r="D1665" t="s">
        <v>13</v>
      </c>
      <c r="E1665" t="s">
        <v>179</v>
      </c>
      <c r="F1665" s="8" t="s">
        <v>8217</v>
      </c>
      <c r="G1665" t="s">
        <v>4327</v>
      </c>
    </row>
    <row r="1666" spans="1:7" x14ac:dyDescent="0.25">
      <c r="A1666" t="s">
        <v>495</v>
      </c>
      <c r="B1666" t="s">
        <v>46</v>
      </c>
      <c r="C1666" t="s">
        <v>225</v>
      </c>
      <c r="D1666" t="s">
        <v>39</v>
      </c>
      <c r="E1666" t="s">
        <v>179</v>
      </c>
      <c r="F1666" s="8" t="s">
        <v>8218</v>
      </c>
      <c r="G1666" t="s">
        <v>4327</v>
      </c>
    </row>
    <row r="1667" spans="1:7" x14ac:dyDescent="0.25">
      <c r="A1667" t="s">
        <v>647</v>
      </c>
      <c r="B1667" t="s">
        <v>46</v>
      </c>
      <c r="C1667" t="s">
        <v>225</v>
      </c>
      <c r="D1667" t="s">
        <v>39</v>
      </c>
      <c r="E1667" t="s">
        <v>226</v>
      </c>
      <c r="F1667" s="8" t="s">
        <v>8219</v>
      </c>
      <c r="G1667" t="s">
        <v>4330</v>
      </c>
    </row>
    <row r="1668" spans="1:7" x14ac:dyDescent="0.25">
      <c r="A1668" t="s">
        <v>831</v>
      </c>
      <c r="B1668" t="s">
        <v>43</v>
      </c>
      <c r="C1668" t="s">
        <v>225</v>
      </c>
      <c r="D1668" t="s">
        <v>39</v>
      </c>
      <c r="E1668" t="s">
        <v>226</v>
      </c>
      <c r="F1668" s="8" t="s">
        <v>8220</v>
      </c>
      <c r="G1668" t="s">
        <v>4330</v>
      </c>
    </row>
    <row r="1669" spans="1:7" x14ac:dyDescent="0.25">
      <c r="A1669" t="s">
        <v>617</v>
      </c>
      <c r="B1669" t="s">
        <v>31</v>
      </c>
      <c r="C1669" t="s">
        <v>61</v>
      </c>
      <c r="D1669" t="s">
        <v>14</v>
      </c>
      <c r="E1669" t="s">
        <v>179</v>
      </c>
      <c r="F1669" s="8" t="s">
        <v>8221</v>
      </c>
      <c r="G1669" t="s">
        <v>4327</v>
      </c>
    </row>
    <row r="1670" spans="1:7" x14ac:dyDescent="0.25">
      <c r="A1670" t="s">
        <v>600</v>
      </c>
      <c r="B1670" t="s">
        <v>43</v>
      </c>
      <c r="C1670" t="s">
        <v>225</v>
      </c>
      <c r="D1670" t="s">
        <v>39</v>
      </c>
      <c r="E1670" t="s">
        <v>226</v>
      </c>
      <c r="F1670" s="8" t="s">
        <v>8222</v>
      </c>
      <c r="G1670" t="s">
        <v>4330</v>
      </c>
    </row>
    <row r="1671" spans="1:7" x14ac:dyDescent="0.25">
      <c r="A1671" t="s">
        <v>4011</v>
      </c>
      <c r="B1671" t="s">
        <v>30</v>
      </c>
      <c r="C1671" t="s">
        <v>73</v>
      </c>
      <c r="D1671" t="s">
        <v>23</v>
      </c>
      <c r="E1671" t="s">
        <v>107</v>
      </c>
      <c r="F1671" s="8" t="s">
        <v>8223</v>
      </c>
      <c r="G1671" t="s">
        <v>4327</v>
      </c>
    </row>
    <row r="1672" spans="1:7" x14ac:dyDescent="0.25">
      <c r="A1672" t="s">
        <v>4293</v>
      </c>
      <c r="B1672" t="s">
        <v>42</v>
      </c>
      <c r="C1672" t="s">
        <v>73</v>
      </c>
      <c r="D1672" t="s">
        <v>23</v>
      </c>
      <c r="E1672" t="s">
        <v>229</v>
      </c>
      <c r="F1672" s="8" t="s">
        <v>8224</v>
      </c>
      <c r="G1672" t="s">
        <v>4329</v>
      </c>
    </row>
    <row r="1673" spans="1:7" x14ac:dyDescent="0.25">
      <c r="A1673" t="s">
        <v>767</v>
      </c>
      <c r="B1673" t="s">
        <v>20</v>
      </c>
      <c r="C1673" t="s">
        <v>61</v>
      </c>
      <c r="D1673" t="s">
        <v>14</v>
      </c>
      <c r="E1673" t="s">
        <v>179</v>
      </c>
      <c r="F1673" s="8" t="s">
        <v>8225</v>
      </c>
      <c r="G1673" t="s">
        <v>4329</v>
      </c>
    </row>
    <row r="1674" spans="1:7" x14ac:dyDescent="0.25">
      <c r="A1674" t="s">
        <v>795</v>
      </c>
      <c r="B1674" t="s">
        <v>31</v>
      </c>
      <c r="C1674" t="s">
        <v>98</v>
      </c>
      <c r="D1674" t="s">
        <v>27</v>
      </c>
      <c r="E1674" t="s">
        <v>179</v>
      </c>
      <c r="F1674" s="8" t="s">
        <v>8226</v>
      </c>
      <c r="G1674" t="s">
        <v>4329</v>
      </c>
    </row>
    <row r="1675" spans="1:7" x14ac:dyDescent="0.25">
      <c r="A1675" t="s">
        <v>735</v>
      </c>
      <c r="B1675" t="s">
        <v>37</v>
      </c>
      <c r="C1675" t="s">
        <v>225</v>
      </c>
      <c r="D1675" t="s">
        <v>39</v>
      </c>
      <c r="E1675" t="s">
        <v>226</v>
      </c>
      <c r="F1675" s="8" t="s">
        <v>8227</v>
      </c>
      <c r="G1675" t="s">
        <v>4327</v>
      </c>
    </row>
    <row r="1676" spans="1:7" x14ac:dyDescent="0.25">
      <c r="A1676" t="s">
        <v>3780</v>
      </c>
      <c r="B1676" t="s">
        <v>42</v>
      </c>
      <c r="C1676" t="s">
        <v>73</v>
      </c>
      <c r="D1676" t="s">
        <v>23</v>
      </c>
      <c r="E1676" t="s">
        <v>229</v>
      </c>
      <c r="F1676" s="8" t="s">
        <v>8172</v>
      </c>
      <c r="G1676" t="s">
        <v>4328</v>
      </c>
    </row>
    <row r="1677" spans="1:7" x14ac:dyDescent="0.25">
      <c r="A1677" t="s">
        <v>472</v>
      </c>
      <c r="B1677" t="s">
        <v>42</v>
      </c>
      <c r="C1677" t="s">
        <v>65</v>
      </c>
      <c r="D1677" t="s">
        <v>17</v>
      </c>
      <c r="E1677" t="s">
        <v>107</v>
      </c>
      <c r="F1677" s="8" t="s">
        <v>8228</v>
      </c>
      <c r="G1677" t="s">
        <v>6568</v>
      </c>
    </row>
    <row r="1678" spans="1:7" x14ac:dyDescent="0.25">
      <c r="A1678" t="s">
        <v>515</v>
      </c>
      <c r="B1678" t="s">
        <v>31</v>
      </c>
      <c r="C1678" t="s">
        <v>98</v>
      </c>
      <c r="D1678" t="s">
        <v>27</v>
      </c>
      <c r="E1678" t="s">
        <v>179</v>
      </c>
      <c r="F1678" s="8" t="s">
        <v>8229</v>
      </c>
      <c r="G1678" t="s">
        <v>4327</v>
      </c>
    </row>
    <row r="1679" spans="1:7" x14ac:dyDescent="0.25">
      <c r="A1679" t="s">
        <v>121</v>
      </c>
      <c r="B1679" t="s">
        <v>21</v>
      </c>
      <c r="C1679" t="s">
        <v>52</v>
      </c>
      <c r="D1679" t="s">
        <v>9</v>
      </c>
      <c r="E1679" t="s">
        <v>63</v>
      </c>
      <c r="F1679" s="8" t="s">
        <v>8230</v>
      </c>
      <c r="G1679" t="s">
        <v>4330</v>
      </c>
    </row>
    <row r="1680" spans="1:7" x14ac:dyDescent="0.25">
      <c r="A1680" t="s">
        <v>855</v>
      </c>
      <c r="B1680" t="s">
        <v>31</v>
      </c>
      <c r="C1680" t="s">
        <v>72</v>
      </c>
      <c r="D1680" t="s">
        <v>22</v>
      </c>
      <c r="E1680" t="s">
        <v>179</v>
      </c>
      <c r="F1680" s="8" t="s">
        <v>8231</v>
      </c>
      <c r="G1680" t="s">
        <v>4327</v>
      </c>
    </row>
    <row r="1681" spans="1:7" x14ac:dyDescent="0.25">
      <c r="A1681" t="s">
        <v>4047</v>
      </c>
      <c r="B1681" t="s">
        <v>42</v>
      </c>
      <c r="C1681" t="s">
        <v>73</v>
      </c>
      <c r="D1681" t="s">
        <v>23</v>
      </c>
      <c r="E1681" t="s">
        <v>107</v>
      </c>
      <c r="F1681" s="8" t="s">
        <v>8232</v>
      </c>
      <c r="G1681" t="s">
        <v>4328</v>
      </c>
    </row>
    <row r="1682" spans="1:7" x14ac:dyDescent="0.25">
      <c r="A1682" t="s">
        <v>162</v>
      </c>
      <c r="B1682" t="s">
        <v>32</v>
      </c>
      <c r="C1682" t="s">
        <v>58</v>
      </c>
      <c r="D1682" t="s">
        <v>13</v>
      </c>
      <c r="E1682" t="s">
        <v>50</v>
      </c>
      <c r="F1682" s="8" t="s">
        <v>8233</v>
      </c>
      <c r="G1682" t="s">
        <v>6569</v>
      </c>
    </row>
    <row r="1683" spans="1:7" x14ac:dyDescent="0.25">
      <c r="A1683" t="s">
        <v>593</v>
      </c>
      <c r="B1683" t="s">
        <v>43</v>
      </c>
      <c r="C1683" t="s">
        <v>75</v>
      </c>
      <c r="D1683" t="s">
        <v>24</v>
      </c>
      <c r="E1683" t="s">
        <v>179</v>
      </c>
      <c r="F1683" s="8" t="s">
        <v>8234</v>
      </c>
      <c r="G1683" t="s">
        <v>4327</v>
      </c>
    </row>
    <row r="1684" spans="1:7" x14ac:dyDescent="0.25">
      <c r="A1684" t="s">
        <v>894</v>
      </c>
      <c r="B1684" t="s">
        <v>43</v>
      </c>
      <c r="C1684" t="s">
        <v>225</v>
      </c>
      <c r="D1684" t="s">
        <v>39</v>
      </c>
      <c r="E1684" t="s">
        <v>226</v>
      </c>
      <c r="F1684" s="8" t="s">
        <v>8235</v>
      </c>
      <c r="G1684" t="s">
        <v>4328</v>
      </c>
    </row>
    <row r="1685" spans="1:7" x14ac:dyDescent="0.25">
      <c r="A1685" t="s">
        <v>506</v>
      </c>
      <c r="B1685" t="s">
        <v>25</v>
      </c>
      <c r="C1685" t="s">
        <v>61</v>
      </c>
      <c r="D1685" t="s">
        <v>14</v>
      </c>
      <c r="E1685" t="s">
        <v>179</v>
      </c>
      <c r="F1685" s="8" t="s">
        <v>8236</v>
      </c>
      <c r="G1685" t="s">
        <v>4327</v>
      </c>
    </row>
    <row r="1686" spans="1:7" x14ac:dyDescent="0.25">
      <c r="A1686" t="s">
        <v>522</v>
      </c>
      <c r="B1686" t="s">
        <v>31</v>
      </c>
      <c r="C1686" t="s">
        <v>49</v>
      </c>
      <c r="D1686" t="s">
        <v>8</v>
      </c>
      <c r="E1686" t="s">
        <v>107</v>
      </c>
      <c r="F1686" s="8" t="s">
        <v>8237</v>
      </c>
      <c r="G1686" t="s">
        <v>4330</v>
      </c>
    </row>
    <row r="1687" spans="1:7" x14ac:dyDescent="0.25">
      <c r="A1687" t="s">
        <v>796</v>
      </c>
      <c r="B1687" t="s">
        <v>29</v>
      </c>
      <c r="C1687" t="s">
        <v>75</v>
      </c>
      <c r="D1687" t="s">
        <v>24</v>
      </c>
      <c r="E1687" t="s">
        <v>179</v>
      </c>
      <c r="F1687" s="8" t="s">
        <v>8238</v>
      </c>
      <c r="G1687" t="s">
        <v>4329</v>
      </c>
    </row>
    <row r="1688" spans="1:7" x14ac:dyDescent="0.25">
      <c r="A1688" t="s">
        <v>3989</v>
      </c>
      <c r="B1688" t="s">
        <v>42</v>
      </c>
      <c r="C1688" t="s">
        <v>188</v>
      </c>
      <c r="D1688" t="s">
        <v>38</v>
      </c>
      <c r="E1688" t="s">
        <v>179</v>
      </c>
      <c r="F1688" s="8" t="s">
        <v>8239</v>
      </c>
      <c r="G1688" t="s">
        <v>4327</v>
      </c>
    </row>
    <row r="1689" spans="1:7" x14ac:dyDescent="0.25">
      <c r="A1689" t="s">
        <v>815</v>
      </c>
      <c r="B1689" t="s">
        <v>32</v>
      </c>
      <c r="C1689" t="s">
        <v>61</v>
      </c>
      <c r="D1689" t="s">
        <v>14</v>
      </c>
      <c r="E1689" t="s">
        <v>107</v>
      </c>
      <c r="F1689" s="8" t="s">
        <v>8240</v>
      </c>
      <c r="G1689" t="s">
        <v>4330</v>
      </c>
    </row>
    <row r="1690" spans="1:7" x14ac:dyDescent="0.25">
      <c r="A1690" t="s">
        <v>435</v>
      </c>
      <c r="B1690" t="s">
        <v>11</v>
      </c>
      <c r="C1690" t="s">
        <v>58</v>
      </c>
      <c r="D1690" t="s">
        <v>13</v>
      </c>
      <c r="E1690" t="s">
        <v>179</v>
      </c>
      <c r="F1690" s="8" t="s">
        <v>8241</v>
      </c>
      <c r="G1690" t="s">
        <v>4329</v>
      </c>
    </row>
    <row r="1691" spans="1:7" x14ac:dyDescent="0.25">
      <c r="A1691" t="s">
        <v>535</v>
      </c>
      <c r="B1691" t="s">
        <v>19</v>
      </c>
      <c r="C1691" t="s">
        <v>58</v>
      </c>
      <c r="D1691" t="s">
        <v>13</v>
      </c>
      <c r="E1691" t="s">
        <v>179</v>
      </c>
      <c r="F1691" s="8" t="s">
        <v>8242</v>
      </c>
      <c r="G1691" t="s">
        <v>4329</v>
      </c>
    </row>
    <row r="1692" spans="1:7" x14ac:dyDescent="0.25">
      <c r="A1692" t="s">
        <v>861</v>
      </c>
      <c r="B1692" t="s">
        <v>42</v>
      </c>
      <c r="C1692" t="s">
        <v>65</v>
      </c>
      <c r="D1692" t="s">
        <v>17</v>
      </c>
      <c r="E1692" t="s">
        <v>107</v>
      </c>
      <c r="F1692" s="8" t="s">
        <v>8243</v>
      </c>
      <c r="G1692" t="s">
        <v>4330</v>
      </c>
    </row>
    <row r="1693" spans="1:7" x14ac:dyDescent="0.25">
      <c r="A1693" t="s">
        <v>3288</v>
      </c>
      <c r="B1693" t="s">
        <v>42</v>
      </c>
      <c r="C1693" t="s">
        <v>73</v>
      </c>
      <c r="D1693" t="s">
        <v>23</v>
      </c>
      <c r="E1693" t="s">
        <v>229</v>
      </c>
      <c r="F1693" s="8" t="s">
        <v>8244</v>
      </c>
      <c r="G1693" t="s">
        <v>4328</v>
      </c>
    </row>
    <row r="1694" spans="1:7" x14ac:dyDescent="0.25">
      <c r="A1694" t="s">
        <v>592</v>
      </c>
      <c r="B1694" t="s">
        <v>20</v>
      </c>
      <c r="C1694" t="s">
        <v>75</v>
      </c>
      <c r="D1694" t="s">
        <v>24</v>
      </c>
      <c r="E1694" t="s">
        <v>179</v>
      </c>
      <c r="F1694" s="8" t="s">
        <v>8245</v>
      </c>
      <c r="G1694" t="s">
        <v>4327</v>
      </c>
    </row>
    <row r="1695" spans="1:7" x14ac:dyDescent="0.25">
      <c r="A1695" t="s">
        <v>198</v>
      </c>
      <c r="B1695" t="s">
        <v>11</v>
      </c>
      <c r="C1695" t="s">
        <v>72</v>
      </c>
      <c r="D1695" t="s">
        <v>22</v>
      </c>
      <c r="E1695" t="s">
        <v>63</v>
      </c>
      <c r="F1695" s="8" t="s">
        <v>8246</v>
      </c>
      <c r="G1695" t="s">
        <v>4330</v>
      </c>
    </row>
    <row r="1696" spans="1:7" x14ac:dyDescent="0.25">
      <c r="A1696" t="s">
        <v>209</v>
      </c>
      <c r="B1696" t="s">
        <v>21</v>
      </c>
      <c r="C1696" t="s">
        <v>52</v>
      </c>
      <c r="D1696" t="s">
        <v>9</v>
      </c>
      <c r="E1696" t="s">
        <v>229</v>
      </c>
      <c r="F1696" s="8" t="s">
        <v>8247</v>
      </c>
      <c r="G1696" t="s">
        <v>4328</v>
      </c>
    </row>
    <row r="1697" spans="1:7" x14ac:dyDescent="0.25">
      <c r="A1697" t="s">
        <v>795</v>
      </c>
      <c r="B1697" t="s">
        <v>31</v>
      </c>
      <c r="C1697" t="s">
        <v>98</v>
      </c>
      <c r="D1697" t="s">
        <v>27</v>
      </c>
      <c r="E1697" t="s">
        <v>107</v>
      </c>
      <c r="F1697" s="8" t="s">
        <v>8248</v>
      </c>
      <c r="G1697" t="s">
        <v>6568</v>
      </c>
    </row>
    <row r="1698" spans="1:7" x14ac:dyDescent="0.25">
      <c r="A1698" t="s">
        <v>3996</v>
      </c>
      <c r="B1698" t="s">
        <v>29</v>
      </c>
      <c r="C1698" t="s">
        <v>188</v>
      </c>
      <c r="D1698" t="s">
        <v>38</v>
      </c>
      <c r="E1698" t="s">
        <v>107</v>
      </c>
      <c r="F1698" s="8" t="s">
        <v>8249</v>
      </c>
      <c r="G1698" t="s">
        <v>4329</v>
      </c>
    </row>
    <row r="1699" spans="1:7" x14ac:dyDescent="0.25">
      <c r="A1699" t="s">
        <v>331</v>
      </c>
      <c r="B1699" t="s">
        <v>26</v>
      </c>
      <c r="C1699" t="s">
        <v>58</v>
      </c>
      <c r="D1699" t="s">
        <v>13</v>
      </c>
      <c r="E1699" t="s">
        <v>179</v>
      </c>
      <c r="F1699" s="8" t="s">
        <v>8250</v>
      </c>
      <c r="G1699" t="s">
        <v>4329</v>
      </c>
    </row>
    <row r="1700" spans="1:7" x14ac:dyDescent="0.25">
      <c r="A1700" t="s">
        <v>863</v>
      </c>
      <c r="B1700" t="s">
        <v>16</v>
      </c>
      <c r="C1700" t="s">
        <v>152</v>
      </c>
      <c r="D1700" t="s">
        <v>35</v>
      </c>
      <c r="E1700" t="s">
        <v>229</v>
      </c>
      <c r="F1700" s="8" t="s">
        <v>8251</v>
      </c>
      <c r="G1700" t="s">
        <v>4329</v>
      </c>
    </row>
    <row r="1701" spans="1:7" x14ac:dyDescent="0.25">
      <c r="A1701" t="s">
        <v>281</v>
      </c>
      <c r="B1701" t="s">
        <v>31</v>
      </c>
      <c r="C1701" t="s">
        <v>52</v>
      </c>
      <c r="D1701" t="s">
        <v>9</v>
      </c>
      <c r="E1701" t="s">
        <v>130</v>
      </c>
      <c r="F1701" s="8" t="s">
        <v>8252</v>
      </c>
      <c r="G1701" t="s">
        <v>6566</v>
      </c>
    </row>
    <row r="1702" spans="1:7" x14ac:dyDescent="0.25">
      <c r="A1702" t="s">
        <v>240</v>
      </c>
      <c r="B1702" t="s">
        <v>16</v>
      </c>
      <c r="C1702" t="s">
        <v>152</v>
      </c>
      <c r="D1702" t="s">
        <v>35</v>
      </c>
      <c r="E1702" t="s">
        <v>107</v>
      </c>
      <c r="F1702" s="8" t="s">
        <v>8253</v>
      </c>
      <c r="G1702" t="s">
        <v>4327</v>
      </c>
    </row>
    <row r="1703" spans="1:7" x14ac:dyDescent="0.25">
      <c r="A1703" t="s">
        <v>3827</v>
      </c>
      <c r="B1703" t="s">
        <v>21</v>
      </c>
      <c r="C1703" t="s">
        <v>73</v>
      </c>
      <c r="D1703" t="s">
        <v>23</v>
      </c>
      <c r="E1703" t="s">
        <v>229</v>
      </c>
      <c r="F1703" s="8" t="s">
        <v>8254</v>
      </c>
      <c r="G1703" t="s">
        <v>4329</v>
      </c>
    </row>
    <row r="1704" spans="1:7" x14ac:dyDescent="0.25">
      <c r="A1704" t="s">
        <v>409</v>
      </c>
      <c r="B1704" t="s">
        <v>20</v>
      </c>
      <c r="C1704" t="s">
        <v>61</v>
      </c>
      <c r="D1704" t="s">
        <v>14</v>
      </c>
      <c r="E1704" t="s">
        <v>179</v>
      </c>
      <c r="F1704" s="8" t="s">
        <v>8255</v>
      </c>
      <c r="G1704" t="s">
        <v>4329</v>
      </c>
    </row>
    <row r="1705" spans="1:7" x14ac:dyDescent="0.25">
      <c r="A1705" t="s">
        <v>821</v>
      </c>
      <c r="B1705" t="s">
        <v>11</v>
      </c>
      <c r="C1705" t="s">
        <v>54</v>
      </c>
      <c r="D1705" t="s">
        <v>10</v>
      </c>
      <c r="E1705" t="s">
        <v>229</v>
      </c>
      <c r="F1705" s="8" t="s">
        <v>8256</v>
      </c>
      <c r="G1705" t="s">
        <v>4329</v>
      </c>
    </row>
    <row r="1706" spans="1:7" x14ac:dyDescent="0.25">
      <c r="A1706" t="s">
        <v>136</v>
      </c>
      <c r="B1706" t="s">
        <v>19</v>
      </c>
      <c r="C1706" t="s">
        <v>61</v>
      </c>
      <c r="D1706" t="s">
        <v>14</v>
      </c>
      <c r="E1706" t="s">
        <v>130</v>
      </c>
      <c r="F1706" s="8" t="s">
        <v>8257</v>
      </c>
      <c r="G1706" t="s">
        <v>6568</v>
      </c>
    </row>
    <row r="1707" spans="1:7" x14ac:dyDescent="0.25">
      <c r="A1707" t="s">
        <v>193</v>
      </c>
      <c r="B1707" t="s">
        <v>21</v>
      </c>
      <c r="C1707" t="s">
        <v>61</v>
      </c>
      <c r="D1707" t="s">
        <v>14</v>
      </c>
      <c r="E1707" t="s">
        <v>130</v>
      </c>
      <c r="F1707" s="8" t="s">
        <v>8258</v>
      </c>
      <c r="G1707" t="s">
        <v>6566</v>
      </c>
    </row>
    <row r="1708" spans="1:7" x14ac:dyDescent="0.25">
      <c r="A1708" t="s">
        <v>258</v>
      </c>
      <c r="B1708" t="s">
        <v>30</v>
      </c>
      <c r="C1708" t="s">
        <v>65</v>
      </c>
      <c r="D1708" t="s">
        <v>17</v>
      </c>
      <c r="E1708" t="s">
        <v>229</v>
      </c>
      <c r="F1708" s="8" t="s">
        <v>8259</v>
      </c>
      <c r="G1708" t="s">
        <v>4329</v>
      </c>
    </row>
    <row r="1709" spans="1:7" x14ac:dyDescent="0.25">
      <c r="A1709" t="s">
        <v>102</v>
      </c>
      <c r="B1709" t="s">
        <v>19</v>
      </c>
      <c r="C1709" t="s">
        <v>61</v>
      </c>
      <c r="D1709" t="s">
        <v>14</v>
      </c>
      <c r="E1709" t="s">
        <v>130</v>
      </c>
      <c r="F1709" s="8" t="s">
        <v>8260</v>
      </c>
      <c r="G1709" t="s">
        <v>6566</v>
      </c>
    </row>
    <row r="1710" spans="1:7" x14ac:dyDescent="0.25">
      <c r="A1710" t="s">
        <v>663</v>
      </c>
      <c r="B1710" t="s">
        <v>32</v>
      </c>
      <c r="C1710" t="s">
        <v>61</v>
      </c>
      <c r="D1710" t="s">
        <v>14</v>
      </c>
      <c r="E1710" t="s">
        <v>179</v>
      </c>
      <c r="F1710" s="8" t="s">
        <v>8261</v>
      </c>
      <c r="G1710" t="s">
        <v>4327</v>
      </c>
    </row>
    <row r="1711" spans="1:7" x14ac:dyDescent="0.25">
      <c r="A1711" t="s">
        <v>528</v>
      </c>
      <c r="B1711" t="s">
        <v>32</v>
      </c>
      <c r="C1711" t="s">
        <v>61</v>
      </c>
      <c r="D1711" t="s">
        <v>14</v>
      </c>
      <c r="E1711" t="s">
        <v>179</v>
      </c>
      <c r="F1711" s="8" t="s">
        <v>8262</v>
      </c>
      <c r="G1711" t="s">
        <v>4327</v>
      </c>
    </row>
    <row r="1712" spans="1:7" x14ac:dyDescent="0.25">
      <c r="A1712" t="s">
        <v>480</v>
      </c>
      <c r="B1712" t="s">
        <v>21</v>
      </c>
      <c r="C1712" t="s">
        <v>72</v>
      </c>
      <c r="D1712" t="s">
        <v>22</v>
      </c>
      <c r="E1712" t="s">
        <v>179</v>
      </c>
      <c r="F1712" s="8" t="s">
        <v>8263</v>
      </c>
      <c r="G1712" t="s">
        <v>4329</v>
      </c>
    </row>
    <row r="1713" spans="1:7" x14ac:dyDescent="0.25">
      <c r="A1713" t="s">
        <v>3561</v>
      </c>
      <c r="B1713" t="s">
        <v>42</v>
      </c>
      <c r="C1713" t="s">
        <v>188</v>
      </c>
      <c r="D1713" t="s">
        <v>38</v>
      </c>
      <c r="E1713" t="s">
        <v>179</v>
      </c>
      <c r="F1713" s="8" t="s">
        <v>8264</v>
      </c>
      <c r="G1713" t="s">
        <v>4327</v>
      </c>
    </row>
    <row r="1714" spans="1:7" x14ac:dyDescent="0.25">
      <c r="A1714" t="s">
        <v>3911</v>
      </c>
      <c r="B1714" t="s">
        <v>32</v>
      </c>
      <c r="C1714" t="s">
        <v>255</v>
      </c>
      <c r="D1714" t="s">
        <v>40</v>
      </c>
      <c r="E1714" t="s">
        <v>179</v>
      </c>
      <c r="F1714" s="8" t="s">
        <v>8265</v>
      </c>
      <c r="G1714" t="s">
        <v>4327</v>
      </c>
    </row>
    <row r="1715" spans="1:7" x14ac:dyDescent="0.25">
      <c r="A1715" t="s">
        <v>363</v>
      </c>
      <c r="B1715" t="s">
        <v>31</v>
      </c>
      <c r="C1715" t="s">
        <v>54</v>
      </c>
      <c r="D1715" t="s">
        <v>10</v>
      </c>
      <c r="E1715" t="s">
        <v>130</v>
      </c>
      <c r="F1715" s="8" t="s">
        <v>8266</v>
      </c>
      <c r="G1715" t="s">
        <v>6566</v>
      </c>
    </row>
    <row r="1716" spans="1:7" x14ac:dyDescent="0.25">
      <c r="A1716" t="s">
        <v>3614</v>
      </c>
      <c r="B1716" t="s">
        <v>30</v>
      </c>
      <c r="C1716" t="s">
        <v>73</v>
      </c>
      <c r="D1716" t="s">
        <v>23</v>
      </c>
      <c r="E1716" t="s">
        <v>179</v>
      </c>
      <c r="F1716" s="8" t="s">
        <v>8267</v>
      </c>
      <c r="G1716" t="s">
        <v>4327</v>
      </c>
    </row>
    <row r="1717" spans="1:7" x14ac:dyDescent="0.25">
      <c r="A1717" t="s">
        <v>645</v>
      </c>
      <c r="B1717" t="s">
        <v>15</v>
      </c>
      <c r="C1717" t="s">
        <v>61</v>
      </c>
      <c r="D1717" t="s">
        <v>14</v>
      </c>
      <c r="E1717" t="s">
        <v>130</v>
      </c>
      <c r="F1717" s="8" t="s">
        <v>8268</v>
      </c>
      <c r="G1717" t="s">
        <v>6566</v>
      </c>
    </row>
    <row r="1718" spans="1:7" x14ac:dyDescent="0.25">
      <c r="A1718" t="s">
        <v>207</v>
      </c>
      <c r="B1718" t="s">
        <v>21</v>
      </c>
      <c r="C1718" t="s">
        <v>72</v>
      </c>
      <c r="D1718" t="s">
        <v>22</v>
      </c>
      <c r="E1718" t="s">
        <v>130</v>
      </c>
      <c r="F1718" s="8" t="s">
        <v>8269</v>
      </c>
      <c r="G1718" t="s">
        <v>6566</v>
      </c>
    </row>
    <row r="1719" spans="1:7" x14ac:dyDescent="0.25">
      <c r="A1719" t="s">
        <v>4036</v>
      </c>
      <c r="B1719" t="s">
        <v>36</v>
      </c>
      <c r="C1719" t="s">
        <v>188</v>
      </c>
      <c r="D1719" t="s">
        <v>38</v>
      </c>
      <c r="E1719" t="s">
        <v>229</v>
      </c>
      <c r="F1719" s="8" t="s">
        <v>8270</v>
      </c>
      <c r="G1719" t="s">
        <v>4331</v>
      </c>
    </row>
    <row r="1720" spans="1:7" x14ac:dyDescent="0.25">
      <c r="A1720" t="s">
        <v>3413</v>
      </c>
      <c r="B1720" t="s">
        <v>30</v>
      </c>
      <c r="C1720" t="s">
        <v>188</v>
      </c>
      <c r="D1720" t="s">
        <v>38</v>
      </c>
      <c r="E1720" t="s">
        <v>229</v>
      </c>
      <c r="F1720" s="8" t="s">
        <v>8271</v>
      </c>
      <c r="G1720" t="s">
        <v>4329</v>
      </c>
    </row>
    <row r="1721" spans="1:7" x14ac:dyDescent="0.25">
      <c r="A1721" t="s">
        <v>817</v>
      </c>
      <c r="B1721" t="s">
        <v>21</v>
      </c>
      <c r="C1721" t="s">
        <v>72</v>
      </c>
      <c r="D1721" t="s">
        <v>22</v>
      </c>
      <c r="E1721" t="s">
        <v>179</v>
      </c>
      <c r="F1721" s="8" t="s">
        <v>8272</v>
      </c>
      <c r="G1721" t="s">
        <v>4327</v>
      </c>
    </row>
    <row r="1722" spans="1:7" x14ac:dyDescent="0.25">
      <c r="A1722" t="s">
        <v>796</v>
      </c>
      <c r="B1722" t="s">
        <v>36</v>
      </c>
      <c r="C1722" t="s">
        <v>75</v>
      </c>
      <c r="D1722" t="s">
        <v>24</v>
      </c>
      <c r="E1722" t="s">
        <v>179</v>
      </c>
      <c r="F1722" s="8" t="s">
        <v>8273</v>
      </c>
      <c r="G1722" t="s">
        <v>4329</v>
      </c>
    </row>
    <row r="1723" spans="1:7" x14ac:dyDescent="0.25">
      <c r="A1723" t="s">
        <v>154</v>
      </c>
      <c r="B1723" t="s">
        <v>42</v>
      </c>
      <c r="C1723" t="s">
        <v>152</v>
      </c>
      <c r="D1723" t="s">
        <v>35</v>
      </c>
      <c r="E1723" t="s">
        <v>179</v>
      </c>
      <c r="F1723" s="8" t="s">
        <v>8274</v>
      </c>
      <c r="G1723" t="s">
        <v>4327</v>
      </c>
    </row>
    <row r="1724" spans="1:7" x14ac:dyDescent="0.25">
      <c r="A1724" t="s">
        <v>522</v>
      </c>
      <c r="B1724" t="s">
        <v>21</v>
      </c>
      <c r="C1724" t="s">
        <v>49</v>
      </c>
      <c r="D1724" t="s">
        <v>8</v>
      </c>
      <c r="E1724" t="s">
        <v>229</v>
      </c>
      <c r="F1724" s="8" t="s">
        <v>8275</v>
      </c>
      <c r="G1724" t="s">
        <v>4329</v>
      </c>
    </row>
    <row r="1725" spans="1:7" x14ac:dyDescent="0.25">
      <c r="A1725" t="s">
        <v>805</v>
      </c>
      <c r="B1725" t="s">
        <v>19</v>
      </c>
      <c r="C1725" t="s">
        <v>58</v>
      </c>
      <c r="D1725" t="s">
        <v>13</v>
      </c>
      <c r="E1725" t="s">
        <v>179</v>
      </c>
      <c r="F1725" s="8" t="s">
        <v>8276</v>
      </c>
      <c r="G1725" t="s">
        <v>4327</v>
      </c>
    </row>
    <row r="1726" spans="1:7" x14ac:dyDescent="0.25">
      <c r="A1726" t="s">
        <v>479</v>
      </c>
      <c r="B1726" t="s">
        <v>32</v>
      </c>
      <c r="C1726" t="s">
        <v>61</v>
      </c>
      <c r="D1726" t="s">
        <v>14</v>
      </c>
      <c r="E1726" t="s">
        <v>229</v>
      </c>
      <c r="F1726" s="8" t="s">
        <v>8277</v>
      </c>
      <c r="G1726" t="s">
        <v>4327</v>
      </c>
    </row>
    <row r="1727" spans="1:7" x14ac:dyDescent="0.25">
      <c r="A1727" t="s">
        <v>3627</v>
      </c>
      <c r="B1727" t="s">
        <v>42</v>
      </c>
      <c r="C1727" t="s">
        <v>188</v>
      </c>
      <c r="D1727" t="s">
        <v>38</v>
      </c>
      <c r="E1727" t="s">
        <v>179</v>
      </c>
      <c r="F1727" s="8" t="s">
        <v>8278</v>
      </c>
      <c r="G1727" t="s">
        <v>4327</v>
      </c>
    </row>
    <row r="1728" spans="1:7" x14ac:dyDescent="0.25">
      <c r="A1728" t="s">
        <v>748</v>
      </c>
      <c r="B1728" t="s">
        <v>31</v>
      </c>
      <c r="C1728" t="s">
        <v>61</v>
      </c>
      <c r="D1728" t="s">
        <v>14</v>
      </c>
      <c r="E1728" t="s">
        <v>130</v>
      </c>
      <c r="F1728" s="8" t="s">
        <v>8279</v>
      </c>
      <c r="G1728" t="s">
        <v>6566</v>
      </c>
    </row>
    <row r="1729" spans="1:7" x14ac:dyDescent="0.25">
      <c r="A1729" t="s">
        <v>239</v>
      </c>
      <c r="B1729" t="s">
        <v>26</v>
      </c>
      <c r="C1729" t="s">
        <v>52</v>
      </c>
      <c r="D1729" t="s">
        <v>9</v>
      </c>
      <c r="E1729" t="s">
        <v>229</v>
      </c>
      <c r="F1729" s="8" t="s">
        <v>8280</v>
      </c>
      <c r="G1729" t="s">
        <v>4251</v>
      </c>
    </row>
    <row r="1730" spans="1:7" x14ac:dyDescent="0.25">
      <c r="A1730" t="s">
        <v>744</v>
      </c>
      <c r="B1730" t="s">
        <v>21</v>
      </c>
      <c r="C1730" t="s">
        <v>98</v>
      </c>
      <c r="D1730" t="s">
        <v>27</v>
      </c>
      <c r="E1730" t="s">
        <v>130</v>
      </c>
      <c r="F1730" s="8" t="s">
        <v>8281</v>
      </c>
      <c r="G1730" t="s">
        <v>6567</v>
      </c>
    </row>
    <row r="1731" spans="1:7" x14ac:dyDescent="0.25">
      <c r="A1731" t="s">
        <v>3259</v>
      </c>
      <c r="B1731" t="s">
        <v>30</v>
      </c>
      <c r="C1731" t="s">
        <v>73</v>
      </c>
      <c r="D1731" t="s">
        <v>23</v>
      </c>
      <c r="E1731" t="s">
        <v>107</v>
      </c>
      <c r="F1731" s="8" t="s">
        <v>8282</v>
      </c>
      <c r="G1731" t="s">
        <v>4327</v>
      </c>
    </row>
    <row r="1732" spans="1:7" x14ac:dyDescent="0.25">
      <c r="A1732" t="s">
        <v>456</v>
      </c>
      <c r="B1732" t="s">
        <v>31</v>
      </c>
      <c r="C1732" t="s">
        <v>54</v>
      </c>
      <c r="D1732" t="s">
        <v>10</v>
      </c>
      <c r="E1732" t="s">
        <v>179</v>
      </c>
      <c r="F1732" s="8" t="s">
        <v>8283</v>
      </c>
      <c r="G1732" t="s">
        <v>4327</v>
      </c>
    </row>
    <row r="1733" spans="1:7" x14ac:dyDescent="0.25">
      <c r="A1733" t="s">
        <v>790</v>
      </c>
      <c r="B1733" t="s">
        <v>32</v>
      </c>
      <c r="C1733" t="s">
        <v>75</v>
      </c>
      <c r="D1733" t="s">
        <v>24</v>
      </c>
      <c r="E1733" t="s">
        <v>179</v>
      </c>
      <c r="F1733" s="8" t="s">
        <v>8284</v>
      </c>
      <c r="G1733" t="s">
        <v>4327</v>
      </c>
    </row>
    <row r="1734" spans="1:7" x14ac:dyDescent="0.25">
      <c r="A1734" t="s">
        <v>777</v>
      </c>
      <c r="B1734" t="s">
        <v>31</v>
      </c>
      <c r="C1734" t="s">
        <v>58</v>
      </c>
      <c r="D1734" t="s">
        <v>13</v>
      </c>
      <c r="E1734" t="s">
        <v>179</v>
      </c>
      <c r="F1734" s="8" t="s">
        <v>8285</v>
      </c>
      <c r="G1734" t="s">
        <v>4327</v>
      </c>
    </row>
    <row r="1735" spans="1:7" x14ac:dyDescent="0.25">
      <c r="A1735" t="s">
        <v>807</v>
      </c>
      <c r="B1735" t="s">
        <v>29</v>
      </c>
      <c r="C1735" t="s">
        <v>75</v>
      </c>
      <c r="D1735" t="s">
        <v>24</v>
      </c>
      <c r="E1735" t="s">
        <v>179</v>
      </c>
      <c r="F1735" s="8" t="s">
        <v>8286</v>
      </c>
      <c r="G1735" t="s">
        <v>4327</v>
      </c>
    </row>
    <row r="1736" spans="1:7" x14ac:dyDescent="0.25">
      <c r="A1736" t="s">
        <v>789</v>
      </c>
      <c r="B1736" t="s">
        <v>30</v>
      </c>
      <c r="C1736" t="s">
        <v>75</v>
      </c>
      <c r="D1736" t="s">
        <v>24</v>
      </c>
      <c r="E1736" t="s">
        <v>179</v>
      </c>
      <c r="F1736" s="8" t="s">
        <v>8287</v>
      </c>
      <c r="G1736" t="s">
        <v>4327</v>
      </c>
    </row>
    <row r="1737" spans="1:7" x14ac:dyDescent="0.25">
      <c r="A1737" t="s">
        <v>489</v>
      </c>
      <c r="B1737" t="s">
        <v>32</v>
      </c>
      <c r="C1737" t="s">
        <v>61</v>
      </c>
      <c r="D1737" t="s">
        <v>14</v>
      </c>
      <c r="E1737" t="s">
        <v>179</v>
      </c>
      <c r="F1737" s="8" t="s">
        <v>8288</v>
      </c>
      <c r="G1737" t="s">
        <v>4327</v>
      </c>
    </row>
    <row r="1738" spans="1:7" x14ac:dyDescent="0.25">
      <c r="A1738" t="s">
        <v>646</v>
      </c>
      <c r="B1738" t="s">
        <v>32</v>
      </c>
      <c r="C1738" t="s">
        <v>61</v>
      </c>
      <c r="D1738" t="s">
        <v>14</v>
      </c>
      <c r="E1738" t="s">
        <v>107</v>
      </c>
      <c r="F1738" s="8" t="s">
        <v>8289</v>
      </c>
      <c r="G1738" t="s">
        <v>6568</v>
      </c>
    </row>
    <row r="1739" spans="1:7" x14ac:dyDescent="0.25">
      <c r="A1739" t="s">
        <v>387</v>
      </c>
      <c r="B1739" t="s">
        <v>31</v>
      </c>
      <c r="C1739" t="s">
        <v>54</v>
      </c>
      <c r="D1739" t="s">
        <v>10</v>
      </c>
      <c r="E1739" t="s">
        <v>130</v>
      </c>
      <c r="F1739" s="8" t="s">
        <v>8290</v>
      </c>
      <c r="G1739" t="s">
        <v>6566</v>
      </c>
    </row>
    <row r="1740" spans="1:7" x14ac:dyDescent="0.25">
      <c r="A1740" t="s">
        <v>3855</v>
      </c>
      <c r="B1740" t="s">
        <v>30</v>
      </c>
      <c r="C1740" t="s">
        <v>188</v>
      </c>
      <c r="D1740" t="s">
        <v>38</v>
      </c>
      <c r="E1740" t="s">
        <v>107</v>
      </c>
      <c r="F1740" s="8" t="s">
        <v>8291</v>
      </c>
      <c r="G1740" t="s">
        <v>4330</v>
      </c>
    </row>
    <row r="1741" spans="1:7" x14ac:dyDescent="0.25">
      <c r="A1741" t="s">
        <v>793</v>
      </c>
      <c r="B1741" t="s">
        <v>44</v>
      </c>
      <c r="C1741" t="s">
        <v>75</v>
      </c>
      <c r="D1741" t="s">
        <v>24</v>
      </c>
      <c r="E1741" t="s">
        <v>179</v>
      </c>
      <c r="F1741" s="8" t="s">
        <v>8063</v>
      </c>
      <c r="G1741" t="s">
        <v>4327</v>
      </c>
    </row>
    <row r="1742" spans="1:7" x14ac:dyDescent="0.25">
      <c r="A1742" t="s">
        <v>620</v>
      </c>
      <c r="B1742" t="s">
        <v>31</v>
      </c>
      <c r="C1742" t="s">
        <v>52</v>
      </c>
      <c r="D1742" t="s">
        <v>9</v>
      </c>
      <c r="E1742" t="s">
        <v>179</v>
      </c>
      <c r="F1742" s="8" t="s">
        <v>8292</v>
      </c>
      <c r="G1742" t="s">
        <v>4327</v>
      </c>
    </row>
    <row r="1743" spans="1:7" x14ac:dyDescent="0.25">
      <c r="A1743" t="s">
        <v>4294</v>
      </c>
      <c r="B1743" t="s">
        <v>32</v>
      </c>
      <c r="C1743" t="s">
        <v>49</v>
      </c>
      <c r="D1743" t="s">
        <v>8</v>
      </c>
      <c r="E1743" t="s">
        <v>179</v>
      </c>
      <c r="F1743" s="8" t="s">
        <v>8293</v>
      </c>
      <c r="G1743" t="s">
        <v>4327</v>
      </c>
    </row>
    <row r="1744" spans="1:7" x14ac:dyDescent="0.25">
      <c r="A1744" t="s">
        <v>892</v>
      </c>
      <c r="B1744" t="s">
        <v>43</v>
      </c>
      <c r="C1744" t="s">
        <v>75</v>
      </c>
      <c r="D1744" t="s">
        <v>24</v>
      </c>
      <c r="E1744" t="s">
        <v>179</v>
      </c>
      <c r="F1744" s="8" t="s">
        <v>8294</v>
      </c>
      <c r="G1744" t="s">
        <v>4327</v>
      </c>
    </row>
    <row r="1745" spans="1:7" x14ac:dyDescent="0.25">
      <c r="A1745" t="s">
        <v>885</v>
      </c>
      <c r="B1745" t="s">
        <v>31</v>
      </c>
      <c r="C1745" t="s">
        <v>49</v>
      </c>
      <c r="D1745" t="s">
        <v>8</v>
      </c>
      <c r="E1745" t="s">
        <v>179</v>
      </c>
      <c r="F1745" s="8" t="s">
        <v>8295</v>
      </c>
      <c r="G1745" t="s">
        <v>4327</v>
      </c>
    </row>
    <row r="1746" spans="1:7" x14ac:dyDescent="0.25">
      <c r="A1746" t="s">
        <v>324</v>
      </c>
      <c r="B1746" t="s">
        <v>32</v>
      </c>
      <c r="C1746" t="s">
        <v>61</v>
      </c>
      <c r="D1746" t="s">
        <v>14</v>
      </c>
      <c r="E1746" t="s">
        <v>179</v>
      </c>
      <c r="F1746" s="8" t="s">
        <v>8296</v>
      </c>
      <c r="G1746" t="s">
        <v>4327</v>
      </c>
    </row>
    <row r="1747" spans="1:7" x14ac:dyDescent="0.25">
      <c r="A1747" t="s">
        <v>860</v>
      </c>
      <c r="B1747" t="s">
        <v>21</v>
      </c>
      <c r="C1747" t="s">
        <v>61</v>
      </c>
      <c r="D1747" t="s">
        <v>14</v>
      </c>
      <c r="E1747" t="s">
        <v>50</v>
      </c>
      <c r="F1747" s="8" t="s">
        <v>8297</v>
      </c>
      <c r="G1747" t="s">
        <v>4329</v>
      </c>
    </row>
    <row r="1748" spans="1:7" x14ac:dyDescent="0.25">
      <c r="A1748" t="s">
        <v>3527</v>
      </c>
      <c r="B1748" t="s">
        <v>30</v>
      </c>
      <c r="C1748" t="s">
        <v>188</v>
      </c>
      <c r="D1748" t="s">
        <v>38</v>
      </c>
      <c r="E1748" t="s">
        <v>107</v>
      </c>
      <c r="F1748" s="8" t="s">
        <v>8298</v>
      </c>
      <c r="G1748" t="s">
        <v>4330</v>
      </c>
    </row>
    <row r="1749" spans="1:7" x14ac:dyDescent="0.25">
      <c r="A1749" t="s">
        <v>431</v>
      </c>
      <c r="B1749" t="s">
        <v>29</v>
      </c>
      <c r="C1749" t="s">
        <v>67</v>
      </c>
      <c r="D1749" t="s">
        <v>18</v>
      </c>
      <c r="E1749" t="s">
        <v>179</v>
      </c>
      <c r="F1749" s="8" t="s">
        <v>8299</v>
      </c>
      <c r="G1749" t="s">
        <v>4331</v>
      </c>
    </row>
    <row r="1750" spans="1:7" x14ac:dyDescent="0.25">
      <c r="A1750" t="s">
        <v>408</v>
      </c>
      <c r="B1750" t="s">
        <v>31</v>
      </c>
      <c r="C1750" t="s">
        <v>98</v>
      </c>
      <c r="D1750" t="s">
        <v>27</v>
      </c>
      <c r="E1750" t="s">
        <v>229</v>
      </c>
      <c r="F1750" s="8" t="s">
        <v>8300</v>
      </c>
      <c r="G1750" t="s">
        <v>4330</v>
      </c>
    </row>
    <row r="1751" spans="1:7" x14ac:dyDescent="0.25">
      <c r="A1751" t="s">
        <v>3657</v>
      </c>
      <c r="B1751" t="s">
        <v>16</v>
      </c>
      <c r="C1751" t="s">
        <v>73</v>
      </c>
      <c r="D1751" t="s">
        <v>23</v>
      </c>
      <c r="E1751" t="s">
        <v>179</v>
      </c>
      <c r="F1751" s="8" t="s">
        <v>8301</v>
      </c>
      <c r="G1751" t="s">
        <v>4329</v>
      </c>
    </row>
    <row r="1752" spans="1:7" x14ac:dyDescent="0.25">
      <c r="A1752" t="s">
        <v>655</v>
      </c>
      <c r="B1752" t="s">
        <v>42</v>
      </c>
      <c r="C1752" t="s">
        <v>75</v>
      </c>
      <c r="D1752" t="s">
        <v>24</v>
      </c>
      <c r="E1752" t="s">
        <v>179</v>
      </c>
      <c r="F1752" s="8" t="s">
        <v>8302</v>
      </c>
      <c r="G1752" t="s">
        <v>4327</v>
      </c>
    </row>
    <row r="1753" spans="1:7" x14ac:dyDescent="0.25">
      <c r="A1753" t="s">
        <v>4295</v>
      </c>
      <c r="B1753" t="s">
        <v>43</v>
      </c>
      <c r="C1753" t="s">
        <v>225</v>
      </c>
      <c r="D1753" t="s">
        <v>39</v>
      </c>
      <c r="E1753" t="s">
        <v>179</v>
      </c>
      <c r="F1753" s="8" t="s">
        <v>8303</v>
      </c>
      <c r="G1753" t="s">
        <v>4327</v>
      </c>
    </row>
    <row r="1754" spans="1:7" x14ac:dyDescent="0.25">
      <c r="A1754" t="s">
        <v>611</v>
      </c>
      <c r="B1754" t="s">
        <v>32</v>
      </c>
      <c r="C1754" t="s">
        <v>61</v>
      </c>
      <c r="D1754" t="s">
        <v>14</v>
      </c>
      <c r="E1754" t="s">
        <v>179</v>
      </c>
      <c r="F1754" s="8" t="s">
        <v>8304</v>
      </c>
      <c r="G1754" t="s">
        <v>4327</v>
      </c>
    </row>
    <row r="1755" spans="1:7" x14ac:dyDescent="0.25">
      <c r="A1755" t="s">
        <v>447</v>
      </c>
      <c r="B1755" t="s">
        <v>26</v>
      </c>
      <c r="C1755" t="s">
        <v>98</v>
      </c>
      <c r="D1755" t="s">
        <v>27</v>
      </c>
      <c r="E1755" t="s">
        <v>50</v>
      </c>
      <c r="F1755" s="8" t="s">
        <v>8305</v>
      </c>
      <c r="G1755" t="s">
        <v>4327</v>
      </c>
    </row>
    <row r="1756" spans="1:7" x14ac:dyDescent="0.25">
      <c r="A1756" t="s">
        <v>129</v>
      </c>
      <c r="B1756" t="s">
        <v>31</v>
      </c>
      <c r="C1756" t="s">
        <v>61</v>
      </c>
      <c r="D1756" t="s">
        <v>14</v>
      </c>
      <c r="E1756" t="s">
        <v>130</v>
      </c>
      <c r="F1756" s="8" t="s">
        <v>8306</v>
      </c>
      <c r="G1756" t="s">
        <v>6565</v>
      </c>
    </row>
    <row r="1757" spans="1:7" x14ac:dyDescent="0.25">
      <c r="A1757" t="s">
        <v>3573</v>
      </c>
      <c r="B1757" t="s">
        <v>42</v>
      </c>
      <c r="C1757" t="s">
        <v>73</v>
      </c>
      <c r="D1757" t="s">
        <v>23</v>
      </c>
      <c r="E1757" t="s">
        <v>107</v>
      </c>
      <c r="F1757" s="8" t="s">
        <v>8307</v>
      </c>
      <c r="G1757" t="s">
        <v>4330</v>
      </c>
    </row>
    <row r="1758" spans="1:7" x14ac:dyDescent="0.25">
      <c r="A1758" t="s">
        <v>3984</v>
      </c>
      <c r="B1758" t="s">
        <v>21</v>
      </c>
      <c r="C1758" t="s">
        <v>73</v>
      </c>
      <c r="D1758" t="s">
        <v>23</v>
      </c>
      <c r="E1758" t="s">
        <v>179</v>
      </c>
      <c r="F1758" s="8" t="s">
        <v>8308</v>
      </c>
      <c r="G1758" t="s">
        <v>4327</v>
      </c>
    </row>
    <row r="1759" spans="1:7" x14ac:dyDescent="0.25">
      <c r="A1759" t="s">
        <v>4296</v>
      </c>
      <c r="B1759" t="s">
        <v>32</v>
      </c>
      <c r="C1759" t="s">
        <v>98</v>
      </c>
      <c r="D1759" t="s">
        <v>27</v>
      </c>
      <c r="E1759" t="s">
        <v>179</v>
      </c>
      <c r="F1759" s="8" t="s">
        <v>8309</v>
      </c>
      <c r="G1759" t="s">
        <v>4327</v>
      </c>
    </row>
    <row r="1760" spans="1:7" x14ac:dyDescent="0.25">
      <c r="A1760" t="s">
        <v>4053</v>
      </c>
      <c r="B1760" t="s">
        <v>7</v>
      </c>
      <c r="C1760" t="s">
        <v>73</v>
      </c>
      <c r="D1760" t="s">
        <v>23</v>
      </c>
      <c r="E1760" t="s">
        <v>179</v>
      </c>
      <c r="F1760" s="8" t="s">
        <v>8310</v>
      </c>
      <c r="G1760" t="s">
        <v>4327</v>
      </c>
    </row>
    <row r="1761" spans="1:7" x14ac:dyDescent="0.25">
      <c r="A1761" t="s">
        <v>3248</v>
      </c>
      <c r="B1761" t="s">
        <v>42</v>
      </c>
      <c r="C1761" t="s">
        <v>188</v>
      </c>
      <c r="D1761" t="s">
        <v>38</v>
      </c>
      <c r="E1761" t="s">
        <v>179</v>
      </c>
      <c r="F1761" s="8" t="s">
        <v>8311</v>
      </c>
      <c r="G1761" t="s">
        <v>4327</v>
      </c>
    </row>
    <row r="1762" spans="1:7" x14ac:dyDescent="0.25">
      <c r="A1762" t="s">
        <v>702</v>
      </c>
      <c r="B1762" t="s">
        <v>44</v>
      </c>
      <c r="C1762" t="s">
        <v>225</v>
      </c>
      <c r="D1762" t="s">
        <v>39</v>
      </c>
      <c r="E1762" t="s">
        <v>226</v>
      </c>
      <c r="F1762" s="8" t="s">
        <v>8312</v>
      </c>
      <c r="G1762" t="s">
        <v>4328</v>
      </c>
    </row>
    <row r="1763" spans="1:7" x14ac:dyDescent="0.25">
      <c r="A1763" t="s">
        <v>3404</v>
      </c>
      <c r="B1763" t="s">
        <v>42</v>
      </c>
      <c r="C1763" t="s">
        <v>73</v>
      </c>
      <c r="D1763" t="s">
        <v>23</v>
      </c>
      <c r="E1763" t="s">
        <v>107</v>
      </c>
      <c r="F1763" s="8" t="s">
        <v>8313</v>
      </c>
      <c r="G1763" t="s">
        <v>4330</v>
      </c>
    </row>
    <row r="1764" spans="1:7" x14ac:dyDescent="0.25">
      <c r="A1764" t="s">
        <v>3236</v>
      </c>
      <c r="B1764" t="s">
        <v>42</v>
      </c>
      <c r="C1764" t="s">
        <v>73</v>
      </c>
      <c r="D1764" t="s">
        <v>23</v>
      </c>
      <c r="E1764" t="s">
        <v>107</v>
      </c>
      <c r="F1764" s="8" t="s">
        <v>8314</v>
      </c>
      <c r="G1764" t="s">
        <v>6568</v>
      </c>
    </row>
    <row r="1765" spans="1:7" x14ac:dyDescent="0.25">
      <c r="A1765" t="s">
        <v>478</v>
      </c>
      <c r="B1765" t="s">
        <v>21</v>
      </c>
      <c r="C1765" t="s">
        <v>52</v>
      </c>
      <c r="D1765" t="s">
        <v>9</v>
      </c>
      <c r="E1765" t="s">
        <v>229</v>
      </c>
      <c r="F1765" s="8" t="s">
        <v>8315</v>
      </c>
      <c r="G1765" t="s">
        <v>4327</v>
      </c>
    </row>
    <row r="1766" spans="1:7" x14ac:dyDescent="0.25">
      <c r="A1766" t="s">
        <v>4031</v>
      </c>
      <c r="B1766" t="s">
        <v>42</v>
      </c>
      <c r="C1766" t="s">
        <v>188</v>
      </c>
      <c r="D1766" t="s">
        <v>38</v>
      </c>
      <c r="E1766" t="s">
        <v>107</v>
      </c>
      <c r="F1766" s="8" t="s">
        <v>8316</v>
      </c>
      <c r="G1766" t="s">
        <v>6568</v>
      </c>
    </row>
    <row r="1767" spans="1:7" x14ac:dyDescent="0.25">
      <c r="A1767" t="s">
        <v>566</v>
      </c>
      <c r="B1767" t="s">
        <v>31</v>
      </c>
      <c r="C1767" t="s">
        <v>98</v>
      </c>
      <c r="D1767" t="s">
        <v>27</v>
      </c>
      <c r="E1767" t="s">
        <v>179</v>
      </c>
      <c r="F1767" s="8" t="s">
        <v>8317</v>
      </c>
      <c r="G1767" t="s">
        <v>4327</v>
      </c>
    </row>
    <row r="1768" spans="1:7" x14ac:dyDescent="0.25">
      <c r="A1768" t="s">
        <v>522</v>
      </c>
      <c r="B1768" t="s">
        <v>31</v>
      </c>
      <c r="C1768" t="s">
        <v>49</v>
      </c>
      <c r="D1768" t="s">
        <v>8</v>
      </c>
      <c r="E1768" t="s">
        <v>179</v>
      </c>
      <c r="F1768" s="8" t="s">
        <v>8318</v>
      </c>
      <c r="G1768" t="s">
        <v>4327</v>
      </c>
    </row>
    <row r="1769" spans="1:7" x14ac:dyDescent="0.25">
      <c r="A1769" t="s">
        <v>670</v>
      </c>
      <c r="B1769" t="s">
        <v>26</v>
      </c>
      <c r="C1769" t="s">
        <v>54</v>
      </c>
      <c r="D1769" t="s">
        <v>10</v>
      </c>
      <c r="E1769" t="s">
        <v>107</v>
      </c>
      <c r="F1769" s="8" t="s">
        <v>8319</v>
      </c>
      <c r="G1769" t="s">
        <v>4327</v>
      </c>
    </row>
    <row r="1770" spans="1:7" x14ac:dyDescent="0.25">
      <c r="A1770" t="s">
        <v>3670</v>
      </c>
      <c r="B1770" t="s">
        <v>30</v>
      </c>
      <c r="C1770" t="s">
        <v>188</v>
      </c>
      <c r="D1770" t="s">
        <v>38</v>
      </c>
      <c r="E1770" t="s">
        <v>179</v>
      </c>
      <c r="F1770" s="8" t="s">
        <v>8320</v>
      </c>
      <c r="G1770" t="s">
        <v>4327</v>
      </c>
    </row>
    <row r="1771" spans="1:7" x14ac:dyDescent="0.25">
      <c r="A1771" t="s">
        <v>4036</v>
      </c>
      <c r="B1771" t="s">
        <v>42</v>
      </c>
      <c r="C1771" t="s">
        <v>188</v>
      </c>
      <c r="D1771" t="s">
        <v>38</v>
      </c>
      <c r="E1771" t="s">
        <v>179</v>
      </c>
      <c r="F1771" s="8" t="s">
        <v>8321</v>
      </c>
      <c r="G1771" t="s">
        <v>4327</v>
      </c>
    </row>
    <row r="1772" spans="1:7" x14ac:dyDescent="0.25">
      <c r="A1772" t="s">
        <v>99</v>
      </c>
      <c r="B1772" t="s">
        <v>31</v>
      </c>
      <c r="C1772" t="s">
        <v>54</v>
      </c>
      <c r="D1772" t="s">
        <v>10</v>
      </c>
      <c r="E1772" t="s">
        <v>63</v>
      </c>
      <c r="F1772" s="8" t="s">
        <v>8322</v>
      </c>
      <c r="G1772" t="s">
        <v>6566</v>
      </c>
    </row>
    <row r="1773" spans="1:7" x14ac:dyDescent="0.25">
      <c r="A1773" t="s">
        <v>3831</v>
      </c>
      <c r="B1773" t="s">
        <v>42</v>
      </c>
      <c r="C1773" t="s">
        <v>73</v>
      </c>
      <c r="D1773" t="s">
        <v>23</v>
      </c>
      <c r="E1773" t="s">
        <v>107</v>
      </c>
      <c r="F1773" s="8" t="s">
        <v>8323</v>
      </c>
      <c r="G1773" t="s">
        <v>4330</v>
      </c>
    </row>
    <row r="1774" spans="1:7" x14ac:dyDescent="0.25">
      <c r="A1774" t="s">
        <v>182</v>
      </c>
      <c r="B1774" t="s">
        <v>32</v>
      </c>
      <c r="C1774" t="s">
        <v>61</v>
      </c>
      <c r="D1774" t="s">
        <v>14</v>
      </c>
      <c r="E1774" t="s">
        <v>130</v>
      </c>
      <c r="F1774" s="8" t="s">
        <v>8324</v>
      </c>
      <c r="G1774" t="s">
        <v>6566</v>
      </c>
    </row>
    <row r="1775" spans="1:7" x14ac:dyDescent="0.25">
      <c r="A1775" t="s">
        <v>3900</v>
      </c>
      <c r="B1775" t="s">
        <v>30</v>
      </c>
      <c r="C1775" t="s">
        <v>188</v>
      </c>
      <c r="D1775" t="s">
        <v>38</v>
      </c>
      <c r="E1775" t="s">
        <v>107</v>
      </c>
      <c r="F1775" s="8" t="s">
        <v>8325</v>
      </c>
      <c r="G1775" t="s">
        <v>4330</v>
      </c>
    </row>
    <row r="1776" spans="1:7" x14ac:dyDescent="0.25">
      <c r="A1776" t="s">
        <v>834</v>
      </c>
      <c r="B1776" t="s">
        <v>31</v>
      </c>
      <c r="C1776" t="s">
        <v>61</v>
      </c>
      <c r="D1776" t="s">
        <v>14</v>
      </c>
      <c r="E1776" t="s">
        <v>107</v>
      </c>
      <c r="F1776" s="8" t="s">
        <v>8326</v>
      </c>
      <c r="G1776" t="s">
        <v>4330</v>
      </c>
    </row>
    <row r="1777" spans="1:7" x14ac:dyDescent="0.25">
      <c r="A1777" t="s">
        <v>3732</v>
      </c>
      <c r="B1777" t="s">
        <v>16</v>
      </c>
      <c r="C1777" t="s">
        <v>188</v>
      </c>
      <c r="D1777" t="s">
        <v>38</v>
      </c>
      <c r="E1777" t="s">
        <v>107</v>
      </c>
      <c r="F1777" s="8" t="s">
        <v>8327</v>
      </c>
      <c r="G1777" t="s">
        <v>4329</v>
      </c>
    </row>
    <row r="1778" spans="1:7" x14ac:dyDescent="0.25">
      <c r="A1778" t="s">
        <v>4100</v>
      </c>
      <c r="B1778" t="s">
        <v>42</v>
      </c>
      <c r="C1778" t="s">
        <v>188</v>
      </c>
      <c r="D1778" t="s">
        <v>38</v>
      </c>
      <c r="E1778" t="s">
        <v>179</v>
      </c>
      <c r="F1778" s="8" t="s">
        <v>8328</v>
      </c>
      <c r="G1778" t="s">
        <v>4327</v>
      </c>
    </row>
    <row r="1779" spans="1:7" x14ac:dyDescent="0.25">
      <c r="A1779" t="s">
        <v>468</v>
      </c>
      <c r="B1779" t="s">
        <v>21</v>
      </c>
      <c r="C1779" t="s">
        <v>98</v>
      </c>
      <c r="D1779" t="s">
        <v>27</v>
      </c>
      <c r="E1779" t="s">
        <v>130</v>
      </c>
      <c r="F1779" s="8" t="s">
        <v>8329</v>
      </c>
      <c r="G1779" t="s">
        <v>6565</v>
      </c>
    </row>
    <row r="1780" spans="1:7" x14ac:dyDescent="0.25">
      <c r="A1780" t="s">
        <v>263</v>
      </c>
      <c r="B1780" t="s">
        <v>21</v>
      </c>
      <c r="C1780" t="s">
        <v>52</v>
      </c>
      <c r="D1780" t="s">
        <v>9</v>
      </c>
      <c r="E1780" t="s">
        <v>130</v>
      </c>
      <c r="F1780" s="8" t="s">
        <v>8330</v>
      </c>
      <c r="G1780" t="s">
        <v>6566</v>
      </c>
    </row>
    <row r="1781" spans="1:7" x14ac:dyDescent="0.25">
      <c r="A1781" t="s">
        <v>3723</v>
      </c>
      <c r="B1781" t="s">
        <v>31</v>
      </c>
      <c r="C1781" t="s">
        <v>73</v>
      </c>
      <c r="D1781" t="s">
        <v>23</v>
      </c>
      <c r="E1781" t="s">
        <v>179</v>
      </c>
      <c r="F1781" s="8" t="s">
        <v>8331</v>
      </c>
      <c r="G1781" t="s">
        <v>4327</v>
      </c>
    </row>
    <row r="1782" spans="1:7" x14ac:dyDescent="0.25">
      <c r="A1782" t="s">
        <v>625</v>
      </c>
      <c r="B1782" t="s">
        <v>21</v>
      </c>
      <c r="C1782" t="s">
        <v>52</v>
      </c>
      <c r="D1782" t="s">
        <v>9</v>
      </c>
      <c r="E1782" t="s">
        <v>179</v>
      </c>
      <c r="F1782" s="8" t="s">
        <v>8332</v>
      </c>
      <c r="G1782" t="s">
        <v>4329</v>
      </c>
    </row>
    <row r="1783" spans="1:7" x14ac:dyDescent="0.25">
      <c r="A1783" t="s">
        <v>867</v>
      </c>
      <c r="B1783" t="s">
        <v>31</v>
      </c>
      <c r="C1783" t="s">
        <v>54</v>
      </c>
      <c r="D1783" t="s">
        <v>10</v>
      </c>
      <c r="E1783" t="s">
        <v>179</v>
      </c>
      <c r="F1783" s="8" t="s">
        <v>8333</v>
      </c>
      <c r="G1783" t="s">
        <v>4327</v>
      </c>
    </row>
    <row r="1784" spans="1:7" x14ac:dyDescent="0.25">
      <c r="A1784" t="s">
        <v>3973</v>
      </c>
      <c r="B1784" t="s">
        <v>42</v>
      </c>
      <c r="C1784" t="s">
        <v>188</v>
      </c>
      <c r="D1784" t="s">
        <v>38</v>
      </c>
      <c r="E1784" t="s">
        <v>229</v>
      </c>
      <c r="F1784" s="8" t="s">
        <v>8334</v>
      </c>
      <c r="G1784" t="s">
        <v>4328</v>
      </c>
    </row>
    <row r="1785" spans="1:7" x14ac:dyDescent="0.25">
      <c r="A1785" t="s">
        <v>572</v>
      </c>
      <c r="B1785" t="s">
        <v>30</v>
      </c>
      <c r="C1785" t="s">
        <v>75</v>
      </c>
      <c r="D1785" t="s">
        <v>24</v>
      </c>
      <c r="E1785" t="s">
        <v>179</v>
      </c>
      <c r="F1785" s="8" t="s">
        <v>8335</v>
      </c>
      <c r="G1785" t="s">
        <v>4327</v>
      </c>
    </row>
    <row r="1786" spans="1:7" x14ac:dyDescent="0.25">
      <c r="A1786" t="s">
        <v>269</v>
      </c>
      <c r="B1786" t="s">
        <v>31</v>
      </c>
      <c r="C1786" t="s">
        <v>72</v>
      </c>
      <c r="D1786" t="s">
        <v>22</v>
      </c>
      <c r="E1786" t="s">
        <v>130</v>
      </c>
      <c r="F1786" s="8" t="s">
        <v>8336</v>
      </c>
      <c r="G1786" t="s">
        <v>6566</v>
      </c>
    </row>
    <row r="1787" spans="1:7" x14ac:dyDescent="0.25">
      <c r="A1787" t="s">
        <v>3833</v>
      </c>
      <c r="B1787" t="s">
        <v>42</v>
      </c>
      <c r="C1787" t="s">
        <v>188</v>
      </c>
      <c r="D1787" t="s">
        <v>38</v>
      </c>
      <c r="E1787" t="s">
        <v>107</v>
      </c>
      <c r="F1787" s="8" t="s">
        <v>8337</v>
      </c>
      <c r="G1787" t="s">
        <v>4328</v>
      </c>
    </row>
    <row r="1788" spans="1:7" x14ac:dyDescent="0.25">
      <c r="A1788" t="s">
        <v>3269</v>
      </c>
      <c r="B1788" t="s">
        <v>36</v>
      </c>
      <c r="C1788" t="s">
        <v>188</v>
      </c>
      <c r="D1788" t="s">
        <v>38</v>
      </c>
      <c r="E1788" t="s">
        <v>179</v>
      </c>
      <c r="F1788" s="8" t="s">
        <v>6735</v>
      </c>
      <c r="G1788" t="s">
        <v>4329</v>
      </c>
    </row>
    <row r="1789" spans="1:7" x14ac:dyDescent="0.25">
      <c r="A1789" t="s">
        <v>702</v>
      </c>
      <c r="B1789" t="s">
        <v>43</v>
      </c>
      <c r="C1789" t="s">
        <v>225</v>
      </c>
      <c r="D1789" t="s">
        <v>39</v>
      </c>
      <c r="E1789" t="s">
        <v>226</v>
      </c>
      <c r="F1789" s="8" t="s">
        <v>8338</v>
      </c>
      <c r="G1789" t="s">
        <v>4328</v>
      </c>
    </row>
    <row r="1790" spans="1:7" x14ac:dyDescent="0.25">
      <c r="A1790" t="s">
        <v>632</v>
      </c>
      <c r="B1790" t="s">
        <v>43</v>
      </c>
      <c r="C1790" t="s">
        <v>225</v>
      </c>
      <c r="D1790" t="s">
        <v>39</v>
      </c>
      <c r="E1790" t="s">
        <v>179</v>
      </c>
      <c r="F1790" s="8" t="s">
        <v>8339</v>
      </c>
      <c r="G1790" t="s">
        <v>4327</v>
      </c>
    </row>
    <row r="1791" spans="1:7" x14ac:dyDescent="0.25">
      <c r="A1791" t="s">
        <v>392</v>
      </c>
      <c r="B1791" t="s">
        <v>31</v>
      </c>
      <c r="C1791" t="s">
        <v>61</v>
      </c>
      <c r="D1791" t="s">
        <v>14</v>
      </c>
      <c r="E1791" t="s">
        <v>130</v>
      </c>
      <c r="F1791" s="8" t="s">
        <v>8340</v>
      </c>
      <c r="G1791" t="s">
        <v>6566</v>
      </c>
    </row>
    <row r="1792" spans="1:7" x14ac:dyDescent="0.25">
      <c r="A1792" t="s">
        <v>174</v>
      </c>
      <c r="B1792" t="s">
        <v>31</v>
      </c>
      <c r="C1792" t="s">
        <v>52</v>
      </c>
      <c r="D1792" t="s">
        <v>9</v>
      </c>
      <c r="E1792" t="s">
        <v>130</v>
      </c>
      <c r="F1792" s="8" t="s">
        <v>8341</v>
      </c>
      <c r="G1792" t="s">
        <v>6565</v>
      </c>
    </row>
    <row r="1793" spans="1:7" x14ac:dyDescent="0.25">
      <c r="A1793" t="s">
        <v>686</v>
      </c>
      <c r="B1793" t="s">
        <v>44</v>
      </c>
      <c r="C1793" t="s">
        <v>225</v>
      </c>
      <c r="D1793" t="s">
        <v>39</v>
      </c>
      <c r="E1793" t="s">
        <v>226</v>
      </c>
      <c r="F1793" s="8" t="s">
        <v>8342</v>
      </c>
      <c r="G1793" t="s">
        <v>4330</v>
      </c>
    </row>
    <row r="1794" spans="1:7" x14ac:dyDescent="0.25">
      <c r="A1794" t="s">
        <v>3725</v>
      </c>
      <c r="B1794" t="s">
        <v>29</v>
      </c>
      <c r="C1794" t="s">
        <v>188</v>
      </c>
      <c r="D1794" t="s">
        <v>38</v>
      </c>
      <c r="E1794" t="s">
        <v>179</v>
      </c>
      <c r="F1794" s="8" t="s">
        <v>8343</v>
      </c>
      <c r="G1794" t="s">
        <v>4327</v>
      </c>
    </row>
    <row r="1795" spans="1:7" x14ac:dyDescent="0.25">
      <c r="A1795" t="s">
        <v>4050</v>
      </c>
      <c r="B1795" t="s">
        <v>30</v>
      </c>
      <c r="C1795" t="s">
        <v>188</v>
      </c>
      <c r="D1795" t="s">
        <v>38</v>
      </c>
      <c r="E1795" t="s">
        <v>179</v>
      </c>
      <c r="F1795" s="8" t="s">
        <v>8344</v>
      </c>
      <c r="G1795" t="s">
        <v>4327</v>
      </c>
    </row>
    <row r="1796" spans="1:7" x14ac:dyDescent="0.25">
      <c r="A1796" t="s">
        <v>3459</v>
      </c>
      <c r="B1796" t="s">
        <v>29</v>
      </c>
      <c r="C1796" t="s">
        <v>188</v>
      </c>
      <c r="D1796" t="s">
        <v>38</v>
      </c>
      <c r="E1796" t="s">
        <v>107</v>
      </c>
      <c r="F1796" s="8" t="s">
        <v>8345</v>
      </c>
      <c r="G1796" t="s">
        <v>4327</v>
      </c>
    </row>
    <row r="1797" spans="1:7" x14ac:dyDescent="0.25">
      <c r="A1797" t="s">
        <v>417</v>
      </c>
      <c r="B1797" t="s">
        <v>19</v>
      </c>
      <c r="C1797" t="s">
        <v>98</v>
      </c>
      <c r="D1797" t="s">
        <v>27</v>
      </c>
      <c r="E1797" t="s">
        <v>179</v>
      </c>
      <c r="F1797" s="8" t="s">
        <v>8346</v>
      </c>
      <c r="G1797" t="s">
        <v>4327</v>
      </c>
    </row>
    <row r="1798" spans="1:7" x14ac:dyDescent="0.25">
      <c r="A1798" t="s">
        <v>889</v>
      </c>
      <c r="B1798" t="s">
        <v>46</v>
      </c>
      <c r="C1798" t="s">
        <v>225</v>
      </c>
      <c r="D1798" t="s">
        <v>39</v>
      </c>
      <c r="E1798" t="s">
        <v>226</v>
      </c>
      <c r="F1798" s="8" t="s">
        <v>8347</v>
      </c>
      <c r="G1798" t="s">
        <v>4329</v>
      </c>
    </row>
    <row r="1799" spans="1:7" x14ac:dyDescent="0.25">
      <c r="A1799" t="s">
        <v>3569</v>
      </c>
      <c r="B1799" t="s">
        <v>29</v>
      </c>
      <c r="C1799" t="s">
        <v>188</v>
      </c>
      <c r="D1799" t="s">
        <v>38</v>
      </c>
      <c r="E1799" t="s">
        <v>229</v>
      </c>
      <c r="F1799" s="8" t="s">
        <v>8348</v>
      </c>
      <c r="G1799" t="s">
        <v>4327</v>
      </c>
    </row>
    <row r="1800" spans="1:7" x14ac:dyDescent="0.25">
      <c r="A1800" t="s">
        <v>3692</v>
      </c>
      <c r="B1800" t="s">
        <v>42</v>
      </c>
      <c r="C1800" t="s">
        <v>188</v>
      </c>
      <c r="D1800" t="s">
        <v>38</v>
      </c>
      <c r="E1800" t="s">
        <v>229</v>
      </c>
      <c r="F1800" s="8" t="s">
        <v>8349</v>
      </c>
      <c r="G1800" t="s">
        <v>4328</v>
      </c>
    </row>
    <row r="1801" spans="1:7" x14ac:dyDescent="0.25">
      <c r="A1801" t="s">
        <v>858</v>
      </c>
      <c r="B1801" t="s">
        <v>19</v>
      </c>
      <c r="C1801" t="s">
        <v>49</v>
      </c>
      <c r="D1801" t="s">
        <v>8</v>
      </c>
      <c r="E1801" t="s">
        <v>107</v>
      </c>
      <c r="F1801" s="8" t="s">
        <v>8350</v>
      </c>
      <c r="G1801" t="s">
        <v>4327</v>
      </c>
    </row>
    <row r="1802" spans="1:7" x14ac:dyDescent="0.25">
      <c r="A1802" t="s">
        <v>3930</v>
      </c>
      <c r="B1802" t="s">
        <v>42</v>
      </c>
      <c r="C1802" t="s">
        <v>188</v>
      </c>
      <c r="D1802" t="s">
        <v>38</v>
      </c>
      <c r="E1802" t="s">
        <v>179</v>
      </c>
      <c r="F1802" s="8" t="s">
        <v>8351</v>
      </c>
      <c r="G1802" t="s">
        <v>4327</v>
      </c>
    </row>
    <row r="1803" spans="1:7" x14ac:dyDescent="0.25">
      <c r="A1803" t="s">
        <v>269</v>
      </c>
      <c r="B1803" t="s">
        <v>21</v>
      </c>
      <c r="C1803" t="s">
        <v>72</v>
      </c>
      <c r="D1803" t="s">
        <v>22</v>
      </c>
      <c r="E1803" t="s">
        <v>63</v>
      </c>
      <c r="F1803" s="8" t="s">
        <v>8352</v>
      </c>
      <c r="G1803" t="s">
        <v>6567</v>
      </c>
    </row>
    <row r="1804" spans="1:7" x14ac:dyDescent="0.25">
      <c r="A1804" t="s">
        <v>227</v>
      </c>
      <c r="B1804" t="s">
        <v>26</v>
      </c>
      <c r="C1804" t="s">
        <v>49</v>
      </c>
      <c r="D1804" t="s">
        <v>8</v>
      </c>
      <c r="E1804" t="s">
        <v>229</v>
      </c>
      <c r="F1804" s="8" t="s">
        <v>8353</v>
      </c>
      <c r="G1804" t="s">
        <v>4327</v>
      </c>
    </row>
    <row r="1805" spans="1:7" x14ac:dyDescent="0.25">
      <c r="A1805" t="s">
        <v>3372</v>
      </c>
      <c r="B1805" t="s">
        <v>42</v>
      </c>
      <c r="C1805" t="s">
        <v>73</v>
      </c>
      <c r="D1805" t="s">
        <v>23</v>
      </c>
      <c r="E1805" t="s">
        <v>179</v>
      </c>
      <c r="F1805" s="8" t="s">
        <v>8354</v>
      </c>
      <c r="G1805" t="s">
        <v>4327</v>
      </c>
    </row>
    <row r="1806" spans="1:7" x14ac:dyDescent="0.25">
      <c r="A1806" t="s">
        <v>3351</v>
      </c>
      <c r="B1806" t="s">
        <v>30</v>
      </c>
      <c r="C1806" t="s">
        <v>188</v>
      </c>
      <c r="D1806" t="s">
        <v>38</v>
      </c>
      <c r="E1806" t="s">
        <v>229</v>
      </c>
      <c r="F1806" s="8" t="s">
        <v>8355</v>
      </c>
      <c r="G1806" t="s">
        <v>4327</v>
      </c>
    </row>
    <row r="1807" spans="1:7" x14ac:dyDescent="0.25">
      <c r="A1807" t="s">
        <v>3257</v>
      </c>
      <c r="B1807" t="s">
        <v>42</v>
      </c>
      <c r="C1807" t="s">
        <v>73</v>
      </c>
      <c r="D1807" t="s">
        <v>23</v>
      </c>
      <c r="E1807" t="s">
        <v>229</v>
      </c>
      <c r="F1807" s="8" t="s">
        <v>8356</v>
      </c>
      <c r="G1807" t="s">
        <v>4328</v>
      </c>
    </row>
    <row r="1808" spans="1:7" x14ac:dyDescent="0.25">
      <c r="A1808" t="s">
        <v>495</v>
      </c>
      <c r="B1808" t="s">
        <v>43</v>
      </c>
      <c r="C1808" t="s">
        <v>225</v>
      </c>
      <c r="D1808" t="s">
        <v>39</v>
      </c>
      <c r="E1808" t="s">
        <v>226</v>
      </c>
      <c r="F1808" s="8" t="s">
        <v>8357</v>
      </c>
      <c r="G1808" t="s">
        <v>4327</v>
      </c>
    </row>
    <row r="1809" spans="1:7" x14ac:dyDescent="0.25">
      <c r="A1809" t="s">
        <v>639</v>
      </c>
      <c r="B1809" t="s">
        <v>21</v>
      </c>
      <c r="C1809" t="s">
        <v>52</v>
      </c>
      <c r="D1809" t="s">
        <v>9</v>
      </c>
      <c r="E1809" t="s">
        <v>179</v>
      </c>
      <c r="F1809" s="8" t="s">
        <v>8358</v>
      </c>
      <c r="G1809" t="s">
        <v>4329</v>
      </c>
    </row>
    <row r="1810" spans="1:7" x14ac:dyDescent="0.25">
      <c r="A1810" t="s">
        <v>4068</v>
      </c>
      <c r="B1810" t="s">
        <v>16</v>
      </c>
      <c r="C1810" t="s">
        <v>188</v>
      </c>
      <c r="D1810" t="s">
        <v>38</v>
      </c>
      <c r="E1810" t="s">
        <v>107</v>
      </c>
      <c r="F1810" s="8" t="s">
        <v>8359</v>
      </c>
      <c r="G1810" t="s">
        <v>4329</v>
      </c>
    </row>
    <row r="1811" spans="1:7" x14ac:dyDescent="0.25">
      <c r="A1811" t="s">
        <v>301</v>
      </c>
      <c r="B1811" t="s">
        <v>20</v>
      </c>
      <c r="C1811" t="s">
        <v>61</v>
      </c>
      <c r="D1811" t="s">
        <v>14</v>
      </c>
      <c r="E1811" t="s">
        <v>130</v>
      </c>
      <c r="F1811" s="8" t="s">
        <v>8360</v>
      </c>
      <c r="G1811" t="s">
        <v>6565</v>
      </c>
    </row>
    <row r="1812" spans="1:7" x14ac:dyDescent="0.25">
      <c r="A1812" t="s">
        <v>375</v>
      </c>
      <c r="B1812" t="s">
        <v>33</v>
      </c>
      <c r="C1812" t="s">
        <v>147</v>
      </c>
      <c r="D1812" t="s">
        <v>34</v>
      </c>
      <c r="E1812" t="s">
        <v>63</v>
      </c>
      <c r="F1812" s="8" t="s">
        <v>8361</v>
      </c>
      <c r="G1812" t="s">
        <v>4329</v>
      </c>
    </row>
    <row r="1813" spans="1:7" x14ac:dyDescent="0.25">
      <c r="A1813" t="s">
        <v>782</v>
      </c>
      <c r="B1813" t="s">
        <v>19</v>
      </c>
      <c r="C1813" t="s">
        <v>49</v>
      </c>
      <c r="D1813" t="s">
        <v>8</v>
      </c>
      <c r="E1813" t="s">
        <v>130</v>
      </c>
      <c r="F1813" s="8" t="s">
        <v>8362</v>
      </c>
      <c r="G1813" t="s">
        <v>6565</v>
      </c>
    </row>
    <row r="1814" spans="1:7" x14ac:dyDescent="0.25">
      <c r="A1814" t="s">
        <v>144</v>
      </c>
      <c r="B1814" t="s">
        <v>20</v>
      </c>
      <c r="C1814" t="s">
        <v>61</v>
      </c>
      <c r="D1814" t="s">
        <v>14</v>
      </c>
      <c r="E1814" t="s">
        <v>107</v>
      </c>
      <c r="F1814" s="8" t="s">
        <v>8363</v>
      </c>
      <c r="G1814" t="s">
        <v>4327</v>
      </c>
    </row>
    <row r="1815" spans="1:7" x14ac:dyDescent="0.25">
      <c r="A1815" t="s">
        <v>719</v>
      </c>
      <c r="B1815" t="s">
        <v>43</v>
      </c>
      <c r="C1815" t="s">
        <v>225</v>
      </c>
      <c r="D1815" t="s">
        <v>39</v>
      </c>
      <c r="E1815" t="s">
        <v>226</v>
      </c>
      <c r="F1815" s="8" t="s">
        <v>8364</v>
      </c>
      <c r="G1815" t="s">
        <v>4328</v>
      </c>
    </row>
    <row r="1816" spans="1:7" x14ac:dyDescent="0.25">
      <c r="A1816" t="s">
        <v>335</v>
      </c>
      <c r="B1816" t="s">
        <v>21</v>
      </c>
      <c r="C1816" t="s">
        <v>61</v>
      </c>
      <c r="D1816" t="s">
        <v>14</v>
      </c>
      <c r="E1816" t="s">
        <v>130</v>
      </c>
      <c r="F1816" s="8" t="s">
        <v>8365</v>
      </c>
      <c r="G1816" t="s">
        <v>4330</v>
      </c>
    </row>
    <row r="1817" spans="1:7" x14ac:dyDescent="0.25">
      <c r="A1817" t="s">
        <v>194</v>
      </c>
      <c r="B1817" t="s">
        <v>21</v>
      </c>
      <c r="C1817" t="s">
        <v>49</v>
      </c>
      <c r="D1817" t="s">
        <v>8</v>
      </c>
      <c r="E1817" t="s">
        <v>50</v>
      </c>
      <c r="F1817" s="8" t="s">
        <v>8366</v>
      </c>
      <c r="G1817" t="s">
        <v>4327</v>
      </c>
    </row>
    <row r="1818" spans="1:7" x14ac:dyDescent="0.25">
      <c r="A1818" t="s">
        <v>4026</v>
      </c>
      <c r="B1818" t="s">
        <v>42</v>
      </c>
      <c r="C1818" t="s">
        <v>73</v>
      </c>
      <c r="D1818" t="s">
        <v>23</v>
      </c>
      <c r="E1818" t="s">
        <v>229</v>
      </c>
      <c r="F1818" s="8" t="s">
        <v>8367</v>
      </c>
      <c r="G1818" t="s">
        <v>4330</v>
      </c>
    </row>
    <row r="1819" spans="1:7" x14ac:dyDescent="0.25">
      <c r="A1819" t="s">
        <v>490</v>
      </c>
      <c r="B1819" t="s">
        <v>32</v>
      </c>
      <c r="C1819" t="s">
        <v>58</v>
      </c>
      <c r="D1819" t="s">
        <v>13</v>
      </c>
      <c r="E1819" t="s">
        <v>179</v>
      </c>
      <c r="F1819" s="8" t="s">
        <v>8368</v>
      </c>
      <c r="G1819" t="s">
        <v>4327</v>
      </c>
    </row>
    <row r="1820" spans="1:7" x14ac:dyDescent="0.25">
      <c r="A1820" t="s">
        <v>657</v>
      </c>
      <c r="B1820" t="s">
        <v>19</v>
      </c>
      <c r="C1820" t="s">
        <v>49</v>
      </c>
      <c r="D1820" t="s">
        <v>8</v>
      </c>
      <c r="E1820" t="s">
        <v>179</v>
      </c>
      <c r="F1820" s="8" t="s">
        <v>8369</v>
      </c>
      <c r="G1820" t="s">
        <v>4329</v>
      </c>
    </row>
    <row r="1821" spans="1:7" x14ac:dyDescent="0.25">
      <c r="A1821" t="s">
        <v>101</v>
      </c>
      <c r="B1821" t="s">
        <v>32</v>
      </c>
      <c r="C1821" t="s">
        <v>58</v>
      </c>
      <c r="D1821" t="s">
        <v>13</v>
      </c>
      <c r="E1821" t="s">
        <v>179</v>
      </c>
      <c r="F1821" s="8" t="s">
        <v>8370</v>
      </c>
      <c r="G1821" t="s">
        <v>4327</v>
      </c>
    </row>
    <row r="1822" spans="1:7" x14ac:dyDescent="0.25">
      <c r="A1822" t="s">
        <v>114</v>
      </c>
      <c r="B1822" t="s">
        <v>31</v>
      </c>
      <c r="C1822" t="s">
        <v>61</v>
      </c>
      <c r="D1822" t="s">
        <v>14</v>
      </c>
      <c r="E1822" t="s">
        <v>130</v>
      </c>
      <c r="F1822" s="8" t="s">
        <v>8371</v>
      </c>
      <c r="G1822" t="s">
        <v>6566</v>
      </c>
    </row>
    <row r="1823" spans="1:7" x14ac:dyDescent="0.25">
      <c r="A1823" t="s">
        <v>206</v>
      </c>
      <c r="B1823" t="s">
        <v>21</v>
      </c>
      <c r="C1823" t="s">
        <v>52</v>
      </c>
      <c r="D1823" t="s">
        <v>9</v>
      </c>
      <c r="E1823" t="s">
        <v>63</v>
      </c>
      <c r="F1823" s="8" t="s">
        <v>8372</v>
      </c>
      <c r="G1823" t="s">
        <v>6566</v>
      </c>
    </row>
    <row r="1824" spans="1:7" x14ac:dyDescent="0.25">
      <c r="A1824" t="s">
        <v>281</v>
      </c>
      <c r="B1824" t="s">
        <v>31</v>
      </c>
      <c r="C1824" t="s">
        <v>52</v>
      </c>
      <c r="D1824" t="s">
        <v>9</v>
      </c>
      <c r="E1824" t="s">
        <v>107</v>
      </c>
      <c r="F1824" s="8" t="s">
        <v>8373</v>
      </c>
      <c r="G1824" t="s">
        <v>6568</v>
      </c>
    </row>
    <row r="1825" spans="1:7" x14ac:dyDescent="0.25">
      <c r="A1825" t="s">
        <v>401</v>
      </c>
      <c r="B1825" t="s">
        <v>20</v>
      </c>
      <c r="C1825" t="s">
        <v>61</v>
      </c>
      <c r="D1825" t="s">
        <v>14</v>
      </c>
      <c r="E1825" t="s">
        <v>107</v>
      </c>
      <c r="F1825" s="8" t="s">
        <v>8374</v>
      </c>
      <c r="G1825" t="s">
        <v>4327</v>
      </c>
    </row>
    <row r="1826" spans="1:7" x14ac:dyDescent="0.25">
      <c r="A1826" t="s">
        <v>884</v>
      </c>
      <c r="B1826" t="s">
        <v>44</v>
      </c>
      <c r="C1826" t="s">
        <v>225</v>
      </c>
      <c r="D1826" t="s">
        <v>39</v>
      </c>
      <c r="E1826" t="s">
        <v>226</v>
      </c>
      <c r="F1826" s="8" t="s">
        <v>8375</v>
      </c>
      <c r="G1826" t="s">
        <v>4327</v>
      </c>
    </row>
    <row r="1827" spans="1:7" x14ac:dyDescent="0.25">
      <c r="A1827" t="s">
        <v>626</v>
      </c>
      <c r="B1827" t="s">
        <v>19</v>
      </c>
      <c r="C1827" t="s">
        <v>72</v>
      </c>
      <c r="D1827" t="s">
        <v>22</v>
      </c>
      <c r="E1827" t="s">
        <v>107</v>
      </c>
      <c r="F1827" s="8" t="s">
        <v>8376</v>
      </c>
      <c r="G1827" t="s">
        <v>4329</v>
      </c>
    </row>
    <row r="1828" spans="1:7" x14ac:dyDescent="0.25">
      <c r="A1828" t="s">
        <v>3659</v>
      </c>
      <c r="B1828" t="s">
        <v>30</v>
      </c>
      <c r="C1828" t="s">
        <v>73</v>
      </c>
      <c r="D1828" t="s">
        <v>23</v>
      </c>
      <c r="E1828" t="s">
        <v>229</v>
      </c>
      <c r="F1828" s="8" t="s">
        <v>8377</v>
      </c>
      <c r="G1828" t="s">
        <v>4327</v>
      </c>
    </row>
    <row r="1829" spans="1:7" x14ac:dyDescent="0.25">
      <c r="A1829" t="s">
        <v>250</v>
      </c>
      <c r="B1829" t="s">
        <v>31</v>
      </c>
      <c r="C1829" t="s">
        <v>54</v>
      </c>
      <c r="D1829" t="s">
        <v>10</v>
      </c>
      <c r="E1829" t="s">
        <v>179</v>
      </c>
      <c r="F1829" s="8" t="s">
        <v>8378</v>
      </c>
      <c r="G1829" t="s">
        <v>4327</v>
      </c>
    </row>
    <row r="1830" spans="1:7" x14ac:dyDescent="0.25">
      <c r="A1830" t="s">
        <v>3757</v>
      </c>
      <c r="B1830" t="s">
        <v>29</v>
      </c>
      <c r="C1830" t="s">
        <v>188</v>
      </c>
      <c r="D1830" t="s">
        <v>38</v>
      </c>
      <c r="E1830" t="s">
        <v>229</v>
      </c>
      <c r="F1830" s="8" t="s">
        <v>8379</v>
      </c>
      <c r="G1830" t="s">
        <v>4327</v>
      </c>
    </row>
    <row r="1831" spans="1:7" x14ac:dyDescent="0.25">
      <c r="A1831" t="s">
        <v>287</v>
      </c>
      <c r="B1831" t="s">
        <v>31</v>
      </c>
      <c r="C1831" t="s">
        <v>61</v>
      </c>
      <c r="D1831" t="s">
        <v>14</v>
      </c>
      <c r="E1831" t="s">
        <v>130</v>
      </c>
      <c r="F1831" s="8" t="s">
        <v>8380</v>
      </c>
      <c r="G1831" t="s">
        <v>6567</v>
      </c>
    </row>
    <row r="1832" spans="1:7" x14ac:dyDescent="0.25">
      <c r="A1832" t="s">
        <v>140</v>
      </c>
      <c r="B1832" t="s">
        <v>32</v>
      </c>
      <c r="C1832" t="s">
        <v>61</v>
      </c>
      <c r="D1832" t="s">
        <v>14</v>
      </c>
      <c r="E1832" t="s">
        <v>179</v>
      </c>
      <c r="F1832" s="8" t="s">
        <v>8381</v>
      </c>
      <c r="G1832" t="s">
        <v>4327</v>
      </c>
    </row>
    <row r="1833" spans="1:7" x14ac:dyDescent="0.25">
      <c r="A1833" t="s">
        <v>3327</v>
      </c>
      <c r="B1833" t="s">
        <v>30</v>
      </c>
      <c r="C1833" t="s">
        <v>73</v>
      </c>
      <c r="D1833" t="s">
        <v>23</v>
      </c>
      <c r="E1833" t="s">
        <v>107</v>
      </c>
      <c r="F1833" s="8" t="s">
        <v>8382</v>
      </c>
      <c r="G1833" t="s">
        <v>4329</v>
      </c>
    </row>
    <row r="1834" spans="1:7" x14ac:dyDescent="0.25">
      <c r="A1834" t="s">
        <v>579</v>
      </c>
      <c r="B1834" t="s">
        <v>32</v>
      </c>
      <c r="C1834" t="s">
        <v>61</v>
      </c>
      <c r="D1834" t="s">
        <v>14</v>
      </c>
      <c r="E1834" t="s">
        <v>130</v>
      </c>
      <c r="F1834" s="8" t="s">
        <v>8383</v>
      </c>
      <c r="G1834" t="s">
        <v>6565</v>
      </c>
    </row>
    <row r="1835" spans="1:7" x14ac:dyDescent="0.25">
      <c r="A1835" t="s">
        <v>365</v>
      </c>
      <c r="B1835" t="s">
        <v>21</v>
      </c>
      <c r="C1835" t="s">
        <v>49</v>
      </c>
      <c r="D1835" t="s">
        <v>8</v>
      </c>
      <c r="E1835" t="s">
        <v>179</v>
      </c>
      <c r="F1835" s="8" t="s">
        <v>8384</v>
      </c>
      <c r="G1835" t="s">
        <v>4327</v>
      </c>
    </row>
    <row r="1836" spans="1:7" x14ac:dyDescent="0.25">
      <c r="A1836" t="s">
        <v>4005</v>
      </c>
      <c r="B1836" t="s">
        <v>25</v>
      </c>
      <c r="C1836" t="s">
        <v>255</v>
      </c>
      <c r="D1836" t="s">
        <v>40</v>
      </c>
      <c r="E1836" t="s">
        <v>179</v>
      </c>
      <c r="F1836" s="8" t="s">
        <v>8385</v>
      </c>
      <c r="G1836" t="s">
        <v>4329</v>
      </c>
    </row>
    <row r="1837" spans="1:7" x14ac:dyDescent="0.25">
      <c r="A1837" t="s">
        <v>4112</v>
      </c>
      <c r="B1837" t="s">
        <v>42</v>
      </c>
      <c r="C1837" t="s">
        <v>188</v>
      </c>
      <c r="D1837" t="s">
        <v>38</v>
      </c>
      <c r="E1837" t="s">
        <v>107</v>
      </c>
      <c r="F1837" s="8" t="s">
        <v>8386</v>
      </c>
      <c r="G1837" t="s">
        <v>4330</v>
      </c>
    </row>
    <row r="1838" spans="1:7" x14ac:dyDescent="0.25">
      <c r="A1838" t="s">
        <v>293</v>
      </c>
      <c r="B1838" t="s">
        <v>11</v>
      </c>
      <c r="C1838" t="s">
        <v>54</v>
      </c>
      <c r="D1838" t="s">
        <v>10</v>
      </c>
      <c r="E1838" t="s">
        <v>130</v>
      </c>
      <c r="F1838" s="8" t="s">
        <v>8387</v>
      </c>
      <c r="G1838" t="s">
        <v>6566</v>
      </c>
    </row>
    <row r="1839" spans="1:7" x14ac:dyDescent="0.25">
      <c r="A1839" t="s">
        <v>333</v>
      </c>
      <c r="B1839" t="s">
        <v>21</v>
      </c>
      <c r="C1839" t="s">
        <v>54</v>
      </c>
      <c r="D1839" t="s">
        <v>10</v>
      </c>
      <c r="E1839" t="s">
        <v>63</v>
      </c>
      <c r="F1839" s="8" t="s">
        <v>8388</v>
      </c>
      <c r="G1839" t="s">
        <v>6567</v>
      </c>
    </row>
    <row r="1840" spans="1:7" x14ac:dyDescent="0.25">
      <c r="A1840" t="s">
        <v>3280</v>
      </c>
      <c r="B1840" t="s">
        <v>42</v>
      </c>
      <c r="C1840" t="s">
        <v>73</v>
      </c>
      <c r="D1840" t="s">
        <v>23</v>
      </c>
      <c r="E1840" t="s">
        <v>107</v>
      </c>
      <c r="F1840" s="8" t="s">
        <v>8389</v>
      </c>
      <c r="G1840" t="s">
        <v>6568</v>
      </c>
    </row>
    <row r="1841" spans="1:7" x14ac:dyDescent="0.25">
      <c r="A1841" t="s">
        <v>749</v>
      </c>
      <c r="B1841" t="s">
        <v>26</v>
      </c>
      <c r="C1841" t="s">
        <v>58</v>
      </c>
      <c r="D1841" t="s">
        <v>13</v>
      </c>
      <c r="E1841" t="s">
        <v>179</v>
      </c>
      <c r="F1841" s="8" t="s">
        <v>8390</v>
      </c>
      <c r="G1841" t="s">
        <v>4327</v>
      </c>
    </row>
    <row r="1842" spans="1:7" x14ac:dyDescent="0.25">
      <c r="A1842" t="s">
        <v>3653</v>
      </c>
      <c r="B1842" t="s">
        <v>42</v>
      </c>
      <c r="C1842" t="s">
        <v>188</v>
      </c>
      <c r="D1842" t="s">
        <v>38</v>
      </c>
      <c r="E1842" t="s">
        <v>229</v>
      </c>
      <c r="F1842" s="8" t="s">
        <v>8391</v>
      </c>
      <c r="G1842" t="s">
        <v>4328</v>
      </c>
    </row>
    <row r="1843" spans="1:7" x14ac:dyDescent="0.25">
      <c r="A1843" t="s">
        <v>654</v>
      </c>
      <c r="B1843" t="s">
        <v>42</v>
      </c>
      <c r="C1843" t="s">
        <v>75</v>
      </c>
      <c r="D1843" t="s">
        <v>24</v>
      </c>
      <c r="E1843" t="s">
        <v>179</v>
      </c>
      <c r="F1843" s="8" t="s">
        <v>8392</v>
      </c>
      <c r="G1843" t="s">
        <v>4327</v>
      </c>
    </row>
    <row r="1844" spans="1:7" x14ac:dyDescent="0.25">
      <c r="A1844" t="s">
        <v>3214</v>
      </c>
      <c r="B1844" t="s">
        <v>42</v>
      </c>
      <c r="C1844" t="s">
        <v>73</v>
      </c>
      <c r="D1844" t="s">
        <v>23</v>
      </c>
      <c r="E1844" t="s">
        <v>179</v>
      </c>
      <c r="F1844" s="8" t="s">
        <v>8393</v>
      </c>
      <c r="G1844" t="s">
        <v>4327</v>
      </c>
    </row>
    <row r="1845" spans="1:7" x14ac:dyDescent="0.25">
      <c r="A1845" t="s">
        <v>871</v>
      </c>
      <c r="B1845" t="s">
        <v>21</v>
      </c>
      <c r="C1845" t="s">
        <v>54</v>
      </c>
      <c r="D1845" t="s">
        <v>10</v>
      </c>
      <c r="E1845" t="s">
        <v>179</v>
      </c>
      <c r="F1845" s="8" t="s">
        <v>8394</v>
      </c>
      <c r="G1845" t="s">
        <v>4327</v>
      </c>
    </row>
    <row r="1846" spans="1:7" x14ac:dyDescent="0.25">
      <c r="A1846" t="s">
        <v>3366</v>
      </c>
      <c r="B1846" t="s">
        <v>42</v>
      </c>
      <c r="C1846" t="s">
        <v>73</v>
      </c>
      <c r="D1846" t="s">
        <v>23</v>
      </c>
      <c r="E1846" t="s">
        <v>229</v>
      </c>
      <c r="F1846" s="8" t="s">
        <v>8395</v>
      </c>
      <c r="G1846" t="s">
        <v>4328</v>
      </c>
    </row>
    <row r="1847" spans="1:7" x14ac:dyDescent="0.25">
      <c r="A1847" t="s">
        <v>849</v>
      </c>
      <c r="B1847" t="s">
        <v>46</v>
      </c>
      <c r="C1847" t="s">
        <v>225</v>
      </c>
      <c r="D1847" t="s">
        <v>39</v>
      </c>
      <c r="E1847" t="s">
        <v>226</v>
      </c>
      <c r="F1847" s="8" t="s">
        <v>8396</v>
      </c>
      <c r="G1847" t="s">
        <v>4330</v>
      </c>
    </row>
    <row r="1848" spans="1:7" x14ac:dyDescent="0.25">
      <c r="A1848" t="s">
        <v>452</v>
      </c>
      <c r="B1848" t="s">
        <v>31</v>
      </c>
      <c r="C1848" t="s">
        <v>54</v>
      </c>
      <c r="D1848" t="s">
        <v>10</v>
      </c>
      <c r="E1848" t="s">
        <v>229</v>
      </c>
      <c r="F1848" s="8" t="s">
        <v>8397</v>
      </c>
      <c r="G1848" t="s">
        <v>4328</v>
      </c>
    </row>
    <row r="1849" spans="1:7" x14ac:dyDescent="0.25">
      <c r="A1849" t="s">
        <v>710</v>
      </c>
      <c r="B1849" t="s">
        <v>32</v>
      </c>
      <c r="C1849" t="s">
        <v>61</v>
      </c>
      <c r="D1849" t="s">
        <v>14</v>
      </c>
      <c r="E1849" t="s">
        <v>179</v>
      </c>
      <c r="F1849" s="8" t="s">
        <v>6575</v>
      </c>
      <c r="G1849" t="s">
        <v>4327</v>
      </c>
    </row>
    <row r="1850" spans="1:7" x14ac:dyDescent="0.25">
      <c r="A1850" t="s">
        <v>690</v>
      </c>
      <c r="B1850" t="s">
        <v>42</v>
      </c>
      <c r="C1850" t="s">
        <v>75</v>
      </c>
      <c r="D1850" t="s">
        <v>24</v>
      </c>
      <c r="E1850" t="s">
        <v>179</v>
      </c>
      <c r="F1850" s="8" t="s">
        <v>8398</v>
      </c>
      <c r="G1850" t="s">
        <v>4327</v>
      </c>
    </row>
    <row r="1851" spans="1:7" x14ac:dyDescent="0.25">
      <c r="A1851" t="s">
        <v>451</v>
      </c>
      <c r="B1851" t="s">
        <v>19</v>
      </c>
      <c r="C1851" t="s">
        <v>52</v>
      </c>
      <c r="D1851" t="s">
        <v>9</v>
      </c>
      <c r="E1851" t="s">
        <v>179</v>
      </c>
      <c r="F1851" s="8" t="s">
        <v>8399</v>
      </c>
      <c r="G1851" t="s">
        <v>4329</v>
      </c>
    </row>
    <row r="1852" spans="1:7" x14ac:dyDescent="0.25">
      <c r="A1852" t="s">
        <v>3566</v>
      </c>
      <c r="B1852" t="s">
        <v>42</v>
      </c>
      <c r="C1852" t="s">
        <v>188</v>
      </c>
      <c r="D1852" t="s">
        <v>38</v>
      </c>
      <c r="E1852" t="s">
        <v>229</v>
      </c>
      <c r="F1852" s="8" t="s">
        <v>8400</v>
      </c>
      <c r="G1852" t="s">
        <v>4330</v>
      </c>
    </row>
    <row r="1853" spans="1:7" x14ac:dyDescent="0.25">
      <c r="A1853" t="s">
        <v>720</v>
      </c>
      <c r="B1853" t="s">
        <v>19</v>
      </c>
      <c r="C1853" t="s">
        <v>52</v>
      </c>
      <c r="D1853" t="s">
        <v>9</v>
      </c>
      <c r="E1853" t="s">
        <v>179</v>
      </c>
      <c r="F1853" s="8" t="s">
        <v>8401</v>
      </c>
      <c r="G1853" t="s">
        <v>4327</v>
      </c>
    </row>
    <row r="1854" spans="1:7" x14ac:dyDescent="0.25">
      <c r="A1854" t="s">
        <v>609</v>
      </c>
      <c r="B1854" t="s">
        <v>31</v>
      </c>
      <c r="C1854" t="s">
        <v>52</v>
      </c>
      <c r="D1854" t="s">
        <v>9</v>
      </c>
      <c r="E1854" t="s">
        <v>179</v>
      </c>
      <c r="F1854" s="8" t="s">
        <v>8402</v>
      </c>
      <c r="G1854" t="s">
        <v>4327</v>
      </c>
    </row>
    <row r="1855" spans="1:7" x14ac:dyDescent="0.25">
      <c r="A1855" t="s">
        <v>3548</v>
      </c>
      <c r="B1855" t="s">
        <v>16</v>
      </c>
      <c r="C1855" t="s">
        <v>73</v>
      </c>
      <c r="D1855" t="s">
        <v>23</v>
      </c>
      <c r="E1855" t="s">
        <v>107</v>
      </c>
      <c r="F1855" s="8" t="s">
        <v>8403</v>
      </c>
      <c r="G1855" t="s">
        <v>4327</v>
      </c>
    </row>
    <row r="1856" spans="1:7" x14ac:dyDescent="0.25">
      <c r="A1856" t="s">
        <v>4120</v>
      </c>
      <c r="B1856" t="s">
        <v>42</v>
      </c>
      <c r="C1856" t="s">
        <v>73</v>
      </c>
      <c r="D1856" t="s">
        <v>23</v>
      </c>
      <c r="E1856" t="s">
        <v>229</v>
      </c>
      <c r="F1856" s="8" t="s">
        <v>8404</v>
      </c>
      <c r="G1856" t="s">
        <v>4328</v>
      </c>
    </row>
    <row r="1857" spans="1:7" x14ac:dyDescent="0.25">
      <c r="A1857" t="s">
        <v>703</v>
      </c>
      <c r="B1857" t="s">
        <v>19</v>
      </c>
      <c r="C1857" t="s">
        <v>98</v>
      </c>
      <c r="D1857" t="s">
        <v>27</v>
      </c>
      <c r="E1857" t="s">
        <v>130</v>
      </c>
      <c r="F1857" s="8" t="s">
        <v>8405</v>
      </c>
      <c r="G1857" t="s">
        <v>6565</v>
      </c>
    </row>
    <row r="1858" spans="1:7" x14ac:dyDescent="0.25">
      <c r="A1858" t="s">
        <v>191</v>
      </c>
      <c r="B1858" t="s">
        <v>31</v>
      </c>
      <c r="C1858" t="s">
        <v>98</v>
      </c>
      <c r="D1858" t="s">
        <v>27</v>
      </c>
      <c r="E1858" t="s">
        <v>130</v>
      </c>
      <c r="F1858" s="8" t="s">
        <v>8406</v>
      </c>
      <c r="G1858" t="s">
        <v>6566</v>
      </c>
    </row>
    <row r="1859" spans="1:7" x14ac:dyDescent="0.25">
      <c r="A1859" t="s">
        <v>3706</v>
      </c>
      <c r="B1859" t="s">
        <v>30</v>
      </c>
      <c r="C1859" t="s">
        <v>188</v>
      </c>
      <c r="D1859" t="s">
        <v>38</v>
      </c>
      <c r="E1859" t="s">
        <v>229</v>
      </c>
      <c r="F1859" s="8" t="s">
        <v>8407</v>
      </c>
      <c r="G1859" t="s">
        <v>4327</v>
      </c>
    </row>
    <row r="1860" spans="1:7" x14ac:dyDescent="0.25">
      <c r="A1860" t="s">
        <v>891</v>
      </c>
      <c r="B1860" t="s">
        <v>44</v>
      </c>
      <c r="C1860" t="s">
        <v>225</v>
      </c>
      <c r="D1860" t="s">
        <v>39</v>
      </c>
      <c r="E1860" t="s">
        <v>226</v>
      </c>
      <c r="F1860" s="8" t="s">
        <v>8408</v>
      </c>
      <c r="G1860" t="s">
        <v>4327</v>
      </c>
    </row>
    <row r="1861" spans="1:7" x14ac:dyDescent="0.25">
      <c r="A1861" t="s">
        <v>3973</v>
      </c>
      <c r="B1861" t="s">
        <v>16</v>
      </c>
      <c r="C1861" t="s">
        <v>188</v>
      </c>
      <c r="D1861" t="s">
        <v>38</v>
      </c>
      <c r="E1861" t="s">
        <v>107</v>
      </c>
      <c r="F1861" s="8" t="s">
        <v>8409</v>
      </c>
      <c r="G1861" t="s">
        <v>4328</v>
      </c>
    </row>
    <row r="1862" spans="1:7" x14ac:dyDescent="0.25">
      <c r="A1862" t="s">
        <v>128</v>
      </c>
      <c r="B1862" t="s">
        <v>31</v>
      </c>
      <c r="C1862" t="s">
        <v>52</v>
      </c>
      <c r="D1862" t="s">
        <v>9</v>
      </c>
      <c r="E1862" t="s">
        <v>63</v>
      </c>
      <c r="F1862" s="8" t="s">
        <v>8410</v>
      </c>
      <c r="G1862" t="s">
        <v>6565</v>
      </c>
    </row>
    <row r="1863" spans="1:7" x14ac:dyDescent="0.25">
      <c r="A1863" t="s">
        <v>893</v>
      </c>
      <c r="B1863" t="s">
        <v>42</v>
      </c>
      <c r="C1863" t="s">
        <v>75</v>
      </c>
      <c r="D1863" t="s">
        <v>24</v>
      </c>
      <c r="E1863" t="s">
        <v>179</v>
      </c>
      <c r="F1863" s="8" t="s">
        <v>8411</v>
      </c>
      <c r="G1863" t="s">
        <v>4327</v>
      </c>
    </row>
    <row r="1864" spans="1:7" x14ac:dyDescent="0.25">
      <c r="A1864" t="s">
        <v>364</v>
      </c>
      <c r="B1864" t="s">
        <v>7</v>
      </c>
      <c r="C1864" t="s">
        <v>61</v>
      </c>
      <c r="D1864" t="s">
        <v>14</v>
      </c>
      <c r="E1864" t="s">
        <v>107</v>
      </c>
      <c r="F1864" s="8" t="s">
        <v>8412</v>
      </c>
      <c r="G1864" t="s">
        <v>4331</v>
      </c>
    </row>
    <row r="1865" spans="1:7" x14ac:dyDescent="0.25">
      <c r="A1865" t="s">
        <v>241</v>
      </c>
      <c r="B1865" t="s">
        <v>31</v>
      </c>
      <c r="C1865" t="s">
        <v>61</v>
      </c>
      <c r="D1865" t="s">
        <v>14</v>
      </c>
      <c r="E1865" t="s">
        <v>130</v>
      </c>
      <c r="F1865" s="8" t="s">
        <v>8413</v>
      </c>
      <c r="G1865" t="s">
        <v>6565</v>
      </c>
    </row>
    <row r="1866" spans="1:7" x14ac:dyDescent="0.25">
      <c r="A1866" t="s">
        <v>858</v>
      </c>
      <c r="B1866" t="s">
        <v>21</v>
      </c>
      <c r="C1866" t="s">
        <v>49</v>
      </c>
      <c r="D1866" t="s">
        <v>8</v>
      </c>
      <c r="E1866" t="s">
        <v>229</v>
      </c>
      <c r="F1866" s="8" t="s">
        <v>8414</v>
      </c>
      <c r="G1866" t="s">
        <v>4328</v>
      </c>
    </row>
    <row r="1867" spans="1:7" x14ac:dyDescent="0.25">
      <c r="A1867" t="s">
        <v>852</v>
      </c>
      <c r="B1867" t="s">
        <v>19</v>
      </c>
      <c r="C1867" t="s">
        <v>98</v>
      </c>
      <c r="D1867" t="s">
        <v>27</v>
      </c>
      <c r="E1867" t="s">
        <v>179</v>
      </c>
      <c r="F1867" s="8" t="s">
        <v>8415</v>
      </c>
      <c r="G1867" t="s">
        <v>4327</v>
      </c>
    </row>
    <row r="1868" spans="1:7" x14ac:dyDescent="0.25">
      <c r="A1868" t="s">
        <v>4132</v>
      </c>
      <c r="B1868" t="s">
        <v>29</v>
      </c>
      <c r="C1868" t="s">
        <v>188</v>
      </c>
      <c r="D1868" t="s">
        <v>38</v>
      </c>
      <c r="E1868" t="s">
        <v>107</v>
      </c>
      <c r="F1868" s="8" t="s">
        <v>8416</v>
      </c>
      <c r="G1868" t="s">
        <v>4327</v>
      </c>
    </row>
    <row r="1869" spans="1:7" x14ac:dyDescent="0.25">
      <c r="A1869" t="s">
        <v>3810</v>
      </c>
      <c r="B1869" t="s">
        <v>30</v>
      </c>
      <c r="C1869" t="s">
        <v>188</v>
      </c>
      <c r="D1869" t="s">
        <v>38</v>
      </c>
      <c r="E1869" t="s">
        <v>229</v>
      </c>
      <c r="F1869" s="8" t="s">
        <v>8417</v>
      </c>
      <c r="G1869" t="s">
        <v>4329</v>
      </c>
    </row>
    <row r="1870" spans="1:7" x14ac:dyDescent="0.25">
      <c r="A1870" t="s">
        <v>563</v>
      </c>
      <c r="B1870" t="s">
        <v>20</v>
      </c>
      <c r="C1870" t="s">
        <v>58</v>
      </c>
      <c r="D1870" t="s">
        <v>13</v>
      </c>
      <c r="E1870" t="s">
        <v>63</v>
      </c>
      <c r="F1870" s="8" t="s">
        <v>8418</v>
      </c>
      <c r="G1870" t="s">
        <v>6568</v>
      </c>
    </row>
    <row r="1871" spans="1:7" x14ac:dyDescent="0.25">
      <c r="A1871" t="s">
        <v>786</v>
      </c>
      <c r="B1871" t="s">
        <v>31</v>
      </c>
      <c r="C1871" t="s">
        <v>58</v>
      </c>
      <c r="D1871" t="s">
        <v>13</v>
      </c>
      <c r="E1871" t="s">
        <v>179</v>
      </c>
      <c r="F1871" s="8" t="s">
        <v>8419</v>
      </c>
      <c r="G1871" t="s">
        <v>4327</v>
      </c>
    </row>
    <row r="1872" spans="1:7" x14ac:dyDescent="0.25">
      <c r="A1872" t="s">
        <v>333</v>
      </c>
      <c r="B1872" t="s">
        <v>19</v>
      </c>
      <c r="C1872" t="s">
        <v>54</v>
      </c>
      <c r="D1872" t="s">
        <v>10</v>
      </c>
      <c r="E1872" t="s">
        <v>179</v>
      </c>
      <c r="F1872" s="8" t="s">
        <v>8420</v>
      </c>
      <c r="G1872" t="s">
        <v>4327</v>
      </c>
    </row>
    <row r="1873" spans="1:7" x14ac:dyDescent="0.25">
      <c r="A1873" t="s">
        <v>802</v>
      </c>
      <c r="B1873" t="s">
        <v>16</v>
      </c>
      <c r="C1873" t="s">
        <v>65</v>
      </c>
      <c r="D1873" t="s">
        <v>17</v>
      </c>
      <c r="E1873" t="s">
        <v>229</v>
      </c>
      <c r="F1873" s="8" t="s">
        <v>8421</v>
      </c>
      <c r="G1873" t="s">
        <v>4329</v>
      </c>
    </row>
    <row r="1874" spans="1:7" x14ac:dyDescent="0.25">
      <c r="A1874" t="s">
        <v>283</v>
      </c>
      <c r="B1874" t="s">
        <v>31</v>
      </c>
      <c r="C1874" t="s">
        <v>52</v>
      </c>
      <c r="D1874" t="s">
        <v>9</v>
      </c>
      <c r="E1874" t="s">
        <v>179</v>
      </c>
      <c r="F1874" s="8" t="s">
        <v>8422</v>
      </c>
      <c r="G1874" t="s">
        <v>4327</v>
      </c>
    </row>
    <row r="1875" spans="1:7" x14ac:dyDescent="0.25">
      <c r="A1875" t="s">
        <v>3430</v>
      </c>
      <c r="B1875" t="s">
        <v>11</v>
      </c>
      <c r="C1875" t="s">
        <v>73</v>
      </c>
      <c r="D1875" t="s">
        <v>23</v>
      </c>
      <c r="E1875" t="s">
        <v>229</v>
      </c>
      <c r="F1875" s="8" t="s">
        <v>8423</v>
      </c>
      <c r="G1875" t="s">
        <v>4329</v>
      </c>
    </row>
    <row r="1876" spans="1:7" x14ac:dyDescent="0.25">
      <c r="A1876" t="s">
        <v>888</v>
      </c>
      <c r="B1876" t="s">
        <v>44</v>
      </c>
      <c r="C1876" t="s">
        <v>147</v>
      </c>
      <c r="D1876" t="s">
        <v>34</v>
      </c>
      <c r="E1876" t="s">
        <v>179</v>
      </c>
      <c r="F1876" s="8" t="s">
        <v>8424</v>
      </c>
      <c r="G1876" t="s">
        <v>4327</v>
      </c>
    </row>
    <row r="1877" spans="1:7" x14ac:dyDescent="0.25">
      <c r="A1877" t="s">
        <v>177</v>
      </c>
      <c r="B1877" t="s">
        <v>31</v>
      </c>
      <c r="C1877" t="s">
        <v>98</v>
      </c>
      <c r="D1877" t="s">
        <v>27</v>
      </c>
      <c r="E1877" t="s">
        <v>130</v>
      </c>
      <c r="F1877" s="8" t="s">
        <v>8425</v>
      </c>
      <c r="G1877" t="s">
        <v>6566</v>
      </c>
    </row>
    <row r="1878" spans="1:7" x14ac:dyDescent="0.25">
      <c r="A1878" t="s">
        <v>415</v>
      </c>
      <c r="B1878" t="s">
        <v>31</v>
      </c>
      <c r="C1878" t="s">
        <v>98</v>
      </c>
      <c r="D1878" t="s">
        <v>27</v>
      </c>
      <c r="E1878" t="s">
        <v>179</v>
      </c>
      <c r="F1878" s="8" t="s">
        <v>8426</v>
      </c>
      <c r="G1878" t="s">
        <v>4327</v>
      </c>
    </row>
    <row r="1879" spans="1:7" x14ac:dyDescent="0.25">
      <c r="A1879" t="s">
        <v>897</v>
      </c>
      <c r="B1879" t="s">
        <v>21</v>
      </c>
      <c r="C1879" t="s">
        <v>58</v>
      </c>
      <c r="D1879" t="s">
        <v>13</v>
      </c>
      <c r="E1879" t="s">
        <v>179</v>
      </c>
      <c r="F1879" s="8" t="s">
        <v>8427</v>
      </c>
      <c r="G1879" t="s">
        <v>4327</v>
      </c>
    </row>
    <row r="1880" spans="1:7" x14ac:dyDescent="0.25">
      <c r="A1880" t="s">
        <v>766</v>
      </c>
      <c r="B1880" t="s">
        <v>31</v>
      </c>
      <c r="C1880" t="s">
        <v>52</v>
      </c>
      <c r="D1880" t="s">
        <v>9</v>
      </c>
      <c r="E1880" t="s">
        <v>179</v>
      </c>
      <c r="F1880" s="8" t="s">
        <v>8428</v>
      </c>
      <c r="G1880" t="s">
        <v>4327</v>
      </c>
    </row>
    <row r="1881" spans="1:7" x14ac:dyDescent="0.25">
      <c r="A1881" t="s">
        <v>3478</v>
      </c>
      <c r="B1881" t="s">
        <v>31</v>
      </c>
      <c r="C1881" t="s">
        <v>73</v>
      </c>
      <c r="D1881" t="s">
        <v>23</v>
      </c>
      <c r="E1881" t="s">
        <v>229</v>
      </c>
      <c r="F1881" s="8" t="s">
        <v>8429</v>
      </c>
      <c r="G1881" t="s">
        <v>4330</v>
      </c>
    </row>
    <row r="1882" spans="1:7" x14ac:dyDescent="0.25">
      <c r="A1882" t="s">
        <v>3740</v>
      </c>
      <c r="B1882" t="s">
        <v>31</v>
      </c>
      <c r="C1882" t="s">
        <v>73</v>
      </c>
      <c r="D1882" t="s">
        <v>23</v>
      </c>
      <c r="E1882" t="s">
        <v>179</v>
      </c>
      <c r="F1882" s="8" t="s">
        <v>8430</v>
      </c>
      <c r="G1882" t="s">
        <v>4327</v>
      </c>
    </row>
    <row r="1883" spans="1:7" x14ac:dyDescent="0.25">
      <c r="A1883" t="s">
        <v>733</v>
      </c>
      <c r="B1883" t="s">
        <v>26</v>
      </c>
      <c r="C1883" t="s">
        <v>54</v>
      </c>
      <c r="D1883" t="s">
        <v>10</v>
      </c>
      <c r="E1883" t="s">
        <v>179</v>
      </c>
      <c r="F1883" s="8" t="s">
        <v>8431</v>
      </c>
      <c r="G1883" t="s">
        <v>4329</v>
      </c>
    </row>
    <row r="1884" spans="1:7" x14ac:dyDescent="0.25">
      <c r="A1884" t="s">
        <v>658</v>
      </c>
      <c r="B1884" t="s">
        <v>11</v>
      </c>
      <c r="C1884" t="s">
        <v>54</v>
      </c>
      <c r="D1884" t="s">
        <v>10</v>
      </c>
      <c r="E1884" t="s">
        <v>130</v>
      </c>
      <c r="F1884" s="8" t="s">
        <v>6597</v>
      </c>
      <c r="G1884" t="s">
        <v>6566</v>
      </c>
    </row>
    <row r="1885" spans="1:7" x14ac:dyDescent="0.25">
      <c r="A1885" t="s">
        <v>3984</v>
      </c>
      <c r="B1885" t="s">
        <v>31</v>
      </c>
      <c r="C1885" t="s">
        <v>73</v>
      </c>
      <c r="D1885" t="s">
        <v>23</v>
      </c>
      <c r="E1885" t="s">
        <v>107</v>
      </c>
      <c r="F1885" s="8" t="s">
        <v>8432</v>
      </c>
      <c r="G1885" t="s">
        <v>4330</v>
      </c>
    </row>
    <row r="1886" spans="1:7" x14ac:dyDescent="0.25">
      <c r="A1886" t="s">
        <v>401</v>
      </c>
      <c r="B1886" t="s">
        <v>32</v>
      </c>
      <c r="C1886" t="s">
        <v>61</v>
      </c>
      <c r="D1886" t="s">
        <v>14</v>
      </c>
      <c r="E1886" t="s">
        <v>63</v>
      </c>
      <c r="F1886" s="8" t="s">
        <v>8433</v>
      </c>
      <c r="G1886" t="s">
        <v>6565</v>
      </c>
    </row>
    <row r="1887" spans="1:7" x14ac:dyDescent="0.25">
      <c r="A1887" t="s">
        <v>630</v>
      </c>
      <c r="B1887" t="s">
        <v>31</v>
      </c>
      <c r="C1887" t="s">
        <v>72</v>
      </c>
      <c r="D1887" t="s">
        <v>22</v>
      </c>
      <c r="E1887" t="s">
        <v>63</v>
      </c>
      <c r="F1887" s="8" t="s">
        <v>8434</v>
      </c>
      <c r="G1887" t="s">
        <v>6565</v>
      </c>
    </row>
    <row r="1888" spans="1:7" x14ac:dyDescent="0.25">
      <c r="A1888" t="s">
        <v>3594</v>
      </c>
      <c r="B1888" t="s">
        <v>42</v>
      </c>
      <c r="C1888" t="s">
        <v>73</v>
      </c>
      <c r="D1888" t="s">
        <v>23</v>
      </c>
      <c r="E1888" t="s">
        <v>179</v>
      </c>
      <c r="F1888" s="8" t="s">
        <v>8435</v>
      </c>
      <c r="G1888" t="s">
        <v>4327</v>
      </c>
    </row>
    <row r="1889" spans="1:7" x14ac:dyDescent="0.25">
      <c r="A1889" t="s">
        <v>4122</v>
      </c>
      <c r="B1889" t="s">
        <v>29</v>
      </c>
      <c r="C1889" t="s">
        <v>73</v>
      </c>
      <c r="D1889" t="s">
        <v>23</v>
      </c>
      <c r="E1889" t="s">
        <v>229</v>
      </c>
      <c r="F1889" s="8" t="s">
        <v>8436</v>
      </c>
      <c r="G1889" t="s">
        <v>4327</v>
      </c>
    </row>
    <row r="1890" spans="1:7" x14ac:dyDescent="0.25">
      <c r="A1890" t="s">
        <v>683</v>
      </c>
      <c r="B1890" t="s">
        <v>31</v>
      </c>
      <c r="C1890" t="s">
        <v>58</v>
      </c>
      <c r="D1890" t="s">
        <v>13</v>
      </c>
      <c r="E1890" t="s">
        <v>179</v>
      </c>
      <c r="F1890" s="8" t="s">
        <v>8437</v>
      </c>
      <c r="G1890" t="s">
        <v>4327</v>
      </c>
    </row>
    <row r="1891" spans="1:7" x14ac:dyDescent="0.25">
      <c r="A1891" t="s">
        <v>543</v>
      </c>
      <c r="B1891" t="s">
        <v>12</v>
      </c>
      <c r="C1891" t="s">
        <v>61</v>
      </c>
      <c r="D1891" t="s">
        <v>14</v>
      </c>
      <c r="E1891" t="s">
        <v>63</v>
      </c>
      <c r="F1891" s="8" t="s">
        <v>8438</v>
      </c>
      <c r="G1891" t="s">
        <v>4330</v>
      </c>
    </row>
    <row r="1892" spans="1:7" x14ac:dyDescent="0.25">
      <c r="A1892" t="s">
        <v>3252</v>
      </c>
      <c r="B1892" t="s">
        <v>29</v>
      </c>
      <c r="C1892" t="s">
        <v>188</v>
      </c>
      <c r="D1892" t="s">
        <v>38</v>
      </c>
      <c r="E1892" t="s">
        <v>179</v>
      </c>
      <c r="F1892" s="8" t="s">
        <v>8439</v>
      </c>
      <c r="G1892" t="s">
        <v>4329</v>
      </c>
    </row>
    <row r="1893" spans="1:7" x14ac:dyDescent="0.25">
      <c r="A1893" t="s">
        <v>512</v>
      </c>
      <c r="B1893" t="s">
        <v>31</v>
      </c>
      <c r="C1893" t="s">
        <v>98</v>
      </c>
      <c r="D1893" t="s">
        <v>27</v>
      </c>
      <c r="E1893" t="s">
        <v>179</v>
      </c>
      <c r="F1893" s="8" t="s">
        <v>8440</v>
      </c>
      <c r="G1893" t="s">
        <v>4327</v>
      </c>
    </row>
    <row r="1894" spans="1:7" x14ac:dyDescent="0.25">
      <c r="A1894" t="s">
        <v>898</v>
      </c>
      <c r="B1894" t="s">
        <v>42</v>
      </c>
      <c r="C1894" t="s">
        <v>147</v>
      </c>
      <c r="D1894" t="s">
        <v>34</v>
      </c>
      <c r="E1894" t="s">
        <v>179</v>
      </c>
      <c r="F1894" s="8" t="s">
        <v>8441</v>
      </c>
      <c r="G1894" t="s">
        <v>4327</v>
      </c>
    </row>
    <row r="1895" spans="1:7" x14ac:dyDescent="0.25">
      <c r="A1895" t="s">
        <v>3520</v>
      </c>
      <c r="B1895" t="s">
        <v>29</v>
      </c>
      <c r="C1895" t="s">
        <v>73</v>
      </c>
      <c r="D1895" t="s">
        <v>23</v>
      </c>
      <c r="E1895" t="s">
        <v>179</v>
      </c>
      <c r="F1895" s="8" t="s">
        <v>8442</v>
      </c>
      <c r="G1895" t="s">
        <v>4327</v>
      </c>
    </row>
    <row r="1896" spans="1:7" x14ac:dyDescent="0.25">
      <c r="A1896" t="s">
        <v>896</v>
      </c>
      <c r="B1896" t="s">
        <v>44</v>
      </c>
      <c r="C1896" t="s">
        <v>225</v>
      </c>
      <c r="D1896" t="s">
        <v>39</v>
      </c>
      <c r="E1896" t="s">
        <v>179</v>
      </c>
      <c r="F1896" s="8" t="s">
        <v>8443</v>
      </c>
      <c r="G1896" t="s">
        <v>4327</v>
      </c>
    </row>
    <row r="1897" spans="1:7" x14ac:dyDescent="0.25">
      <c r="A1897" t="s">
        <v>336</v>
      </c>
      <c r="B1897" t="s">
        <v>31</v>
      </c>
      <c r="C1897" t="s">
        <v>54</v>
      </c>
      <c r="D1897" t="s">
        <v>10</v>
      </c>
      <c r="E1897" t="s">
        <v>107</v>
      </c>
      <c r="F1897" s="8" t="s">
        <v>8444</v>
      </c>
      <c r="G1897" t="s">
        <v>6568</v>
      </c>
    </row>
    <row r="1898" spans="1:7" x14ac:dyDescent="0.25">
      <c r="A1898" t="s">
        <v>3233</v>
      </c>
      <c r="B1898" t="s">
        <v>29</v>
      </c>
      <c r="C1898" t="s">
        <v>188</v>
      </c>
      <c r="D1898" t="s">
        <v>38</v>
      </c>
      <c r="E1898" t="s">
        <v>107</v>
      </c>
      <c r="F1898" s="8" t="s">
        <v>8445</v>
      </c>
      <c r="G1898" t="s">
        <v>4329</v>
      </c>
    </row>
    <row r="1899" spans="1:7" x14ac:dyDescent="0.25">
      <c r="A1899" t="s">
        <v>3493</v>
      </c>
      <c r="B1899" t="s">
        <v>42</v>
      </c>
      <c r="C1899" t="s">
        <v>188</v>
      </c>
      <c r="D1899" t="s">
        <v>38</v>
      </c>
      <c r="E1899" t="s">
        <v>179</v>
      </c>
      <c r="F1899" s="8" t="s">
        <v>8132</v>
      </c>
      <c r="G1899" t="s">
        <v>4327</v>
      </c>
    </row>
    <row r="1900" spans="1:7" x14ac:dyDescent="0.25">
      <c r="A1900" t="s">
        <v>626</v>
      </c>
      <c r="B1900" t="s">
        <v>31</v>
      </c>
      <c r="C1900" t="s">
        <v>72</v>
      </c>
      <c r="D1900" t="s">
        <v>22</v>
      </c>
      <c r="E1900" t="s">
        <v>179</v>
      </c>
      <c r="F1900" s="8" t="s">
        <v>8446</v>
      </c>
      <c r="G1900" t="s">
        <v>4327</v>
      </c>
    </row>
    <row r="1901" spans="1:7" x14ac:dyDescent="0.25">
      <c r="A1901" t="s">
        <v>280</v>
      </c>
      <c r="B1901" t="s">
        <v>31</v>
      </c>
      <c r="C1901" t="s">
        <v>54</v>
      </c>
      <c r="D1901" t="s">
        <v>10</v>
      </c>
      <c r="E1901" t="s">
        <v>130</v>
      </c>
      <c r="F1901" s="8" t="s">
        <v>8447</v>
      </c>
      <c r="G1901" t="s">
        <v>6566</v>
      </c>
    </row>
    <row r="1902" spans="1:7" x14ac:dyDescent="0.25">
      <c r="A1902" t="s">
        <v>374</v>
      </c>
      <c r="B1902" t="s">
        <v>31</v>
      </c>
      <c r="C1902" t="s">
        <v>54</v>
      </c>
      <c r="D1902" t="s">
        <v>10</v>
      </c>
      <c r="E1902" t="s">
        <v>179</v>
      </c>
      <c r="F1902" s="8" t="s">
        <v>8448</v>
      </c>
      <c r="G1902" t="s">
        <v>4327</v>
      </c>
    </row>
    <row r="1903" spans="1:7" x14ac:dyDescent="0.25">
      <c r="A1903" t="s">
        <v>771</v>
      </c>
      <c r="B1903" t="s">
        <v>42</v>
      </c>
      <c r="C1903" t="s">
        <v>65</v>
      </c>
      <c r="D1903" t="s">
        <v>17</v>
      </c>
      <c r="E1903" t="s">
        <v>229</v>
      </c>
      <c r="F1903" s="8" t="s">
        <v>8449</v>
      </c>
      <c r="G1903" t="s">
        <v>4330</v>
      </c>
    </row>
    <row r="1904" spans="1:7" x14ac:dyDescent="0.25">
      <c r="A1904" t="s">
        <v>682</v>
      </c>
      <c r="B1904" t="s">
        <v>31</v>
      </c>
      <c r="C1904" t="s">
        <v>49</v>
      </c>
      <c r="D1904" t="s">
        <v>8</v>
      </c>
      <c r="E1904" t="s">
        <v>179</v>
      </c>
      <c r="F1904" s="8" t="s">
        <v>8450</v>
      </c>
      <c r="G1904" t="s">
        <v>4327</v>
      </c>
    </row>
    <row r="1905" spans="1:7" x14ac:dyDescent="0.25">
      <c r="A1905" t="s">
        <v>88</v>
      </c>
      <c r="B1905" t="s">
        <v>11</v>
      </c>
      <c r="C1905" t="s">
        <v>54</v>
      </c>
      <c r="D1905" t="s">
        <v>10</v>
      </c>
      <c r="E1905" t="s">
        <v>50</v>
      </c>
      <c r="F1905" s="8" t="s">
        <v>8451</v>
      </c>
      <c r="G1905" t="s">
        <v>4251</v>
      </c>
    </row>
    <row r="1906" spans="1:7" x14ac:dyDescent="0.25">
      <c r="A1906" t="s">
        <v>3922</v>
      </c>
      <c r="B1906" t="s">
        <v>42</v>
      </c>
      <c r="C1906" t="s">
        <v>188</v>
      </c>
      <c r="D1906" t="s">
        <v>38</v>
      </c>
      <c r="E1906" t="s">
        <v>107</v>
      </c>
      <c r="F1906" s="8" t="s">
        <v>8452</v>
      </c>
      <c r="G1906" t="s">
        <v>4330</v>
      </c>
    </row>
    <row r="1907" spans="1:7" x14ac:dyDescent="0.25">
      <c r="A1907" t="s">
        <v>3653</v>
      </c>
      <c r="B1907" t="s">
        <v>42</v>
      </c>
      <c r="C1907" t="s">
        <v>188</v>
      </c>
      <c r="D1907" t="s">
        <v>38</v>
      </c>
      <c r="E1907" t="s">
        <v>179</v>
      </c>
      <c r="F1907" s="8" t="s">
        <v>8453</v>
      </c>
      <c r="G1907" t="s">
        <v>4327</v>
      </c>
    </row>
    <row r="1908" spans="1:7" x14ac:dyDescent="0.25">
      <c r="A1908" t="s">
        <v>4130</v>
      </c>
      <c r="B1908" t="s">
        <v>31</v>
      </c>
      <c r="C1908" t="s">
        <v>73</v>
      </c>
      <c r="D1908" t="s">
        <v>23</v>
      </c>
      <c r="E1908" t="s">
        <v>179</v>
      </c>
      <c r="F1908" s="8" t="s">
        <v>8288</v>
      </c>
      <c r="G1908" t="s">
        <v>4327</v>
      </c>
    </row>
    <row r="1909" spans="1:7" x14ac:dyDescent="0.25">
      <c r="A1909" t="s">
        <v>583</v>
      </c>
      <c r="B1909" t="s">
        <v>42</v>
      </c>
      <c r="C1909" t="s">
        <v>152</v>
      </c>
      <c r="D1909" t="s">
        <v>35</v>
      </c>
      <c r="E1909" t="s">
        <v>107</v>
      </c>
      <c r="F1909" s="8" t="s">
        <v>8454</v>
      </c>
      <c r="G1909" t="s">
        <v>4330</v>
      </c>
    </row>
    <row r="1910" spans="1:7" x14ac:dyDescent="0.25">
      <c r="A1910" t="s">
        <v>880</v>
      </c>
      <c r="B1910" t="s">
        <v>32</v>
      </c>
      <c r="C1910" t="s">
        <v>61</v>
      </c>
      <c r="D1910" t="s">
        <v>14</v>
      </c>
      <c r="E1910" t="s">
        <v>179</v>
      </c>
      <c r="F1910" s="8" t="s">
        <v>8455</v>
      </c>
      <c r="G1910" t="s">
        <v>4327</v>
      </c>
    </row>
    <row r="1911" spans="1:7" x14ac:dyDescent="0.25">
      <c r="A1911" t="s">
        <v>379</v>
      </c>
      <c r="B1911" t="s">
        <v>31</v>
      </c>
      <c r="C1911" t="s">
        <v>61</v>
      </c>
      <c r="D1911" t="s">
        <v>14</v>
      </c>
      <c r="E1911" t="s">
        <v>179</v>
      </c>
      <c r="F1911" s="8" t="s">
        <v>8456</v>
      </c>
      <c r="G1911" t="s">
        <v>4327</v>
      </c>
    </row>
    <row r="1912" spans="1:7" x14ac:dyDescent="0.25">
      <c r="A1912" t="s">
        <v>3557</v>
      </c>
      <c r="B1912" t="s">
        <v>42</v>
      </c>
      <c r="C1912" t="s">
        <v>73</v>
      </c>
      <c r="D1912" t="s">
        <v>23</v>
      </c>
      <c r="E1912" t="s">
        <v>229</v>
      </c>
      <c r="F1912" s="8" t="s">
        <v>8457</v>
      </c>
      <c r="G1912" t="s">
        <v>4328</v>
      </c>
    </row>
    <row r="1913" spans="1:7" x14ac:dyDescent="0.25">
      <c r="A1913" t="s">
        <v>4125</v>
      </c>
      <c r="B1913" t="s">
        <v>31</v>
      </c>
      <c r="C1913" t="s">
        <v>73</v>
      </c>
      <c r="D1913" t="s">
        <v>23</v>
      </c>
      <c r="E1913" t="s">
        <v>179</v>
      </c>
      <c r="F1913" s="8" t="s">
        <v>8458</v>
      </c>
      <c r="G1913" t="s">
        <v>4327</v>
      </c>
    </row>
    <row r="1914" spans="1:7" x14ac:dyDescent="0.25">
      <c r="A1914" t="s">
        <v>3710</v>
      </c>
      <c r="B1914" t="s">
        <v>42</v>
      </c>
      <c r="C1914" t="s">
        <v>188</v>
      </c>
      <c r="D1914" t="s">
        <v>38</v>
      </c>
      <c r="E1914" t="s">
        <v>179</v>
      </c>
      <c r="F1914" s="8" t="s">
        <v>8459</v>
      </c>
      <c r="G1914" t="s">
        <v>4327</v>
      </c>
    </row>
    <row r="1915" spans="1:7" x14ac:dyDescent="0.25">
      <c r="A1915" t="s">
        <v>163</v>
      </c>
      <c r="B1915" t="s">
        <v>15</v>
      </c>
      <c r="C1915" t="s">
        <v>61</v>
      </c>
      <c r="D1915" t="s">
        <v>14</v>
      </c>
      <c r="E1915" t="s">
        <v>130</v>
      </c>
      <c r="F1915" s="8" t="s">
        <v>8460</v>
      </c>
      <c r="G1915" t="s">
        <v>4330</v>
      </c>
    </row>
    <row r="1916" spans="1:7" x14ac:dyDescent="0.25">
      <c r="A1916" t="s">
        <v>531</v>
      </c>
      <c r="B1916" t="s">
        <v>42</v>
      </c>
      <c r="C1916" t="s">
        <v>75</v>
      </c>
      <c r="D1916" t="s">
        <v>24</v>
      </c>
      <c r="E1916" t="s">
        <v>179</v>
      </c>
      <c r="F1916" s="8" t="s">
        <v>8461</v>
      </c>
      <c r="G1916" t="s">
        <v>4327</v>
      </c>
    </row>
    <row r="1917" spans="1:7" x14ac:dyDescent="0.25">
      <c r="A1917" t="s">
        <v>70</v>
      </c>
      <c r="B1917" t="s">
        <v>32</v>
      </c>
      <c r="C1917" t="s">
        <v>58</v>
      </c>
      <c r="D1917" t="s">
        <v>13</v>
      </c>
      <c r="E1917" t="s">
        <v>63</v>
      </c>
      <c r="F1917" s="8" t="s">
        <v>8462</v>
      </c>
      <c r="G1917" t="s">
        <v>6567</v>
      </c>
    </row>
    <row r="1918" spans="1:7" x14ac:dyDescent="0.25">
      <c r="A1918" t="s">
        <v>469</v>
      </c>
      <c r="B1918" t="s">
        <v>21</v>
      </c>
      <c r="C1918" t="s">
        <v>61</v>
      </c>
      <c r="D1918" t="s">
        <v>14</v>
      </c>
      <c r="E1918" t="s">
        <v>130</v>
      </c>
      <c r="F1918" s="8" t="s">
        <v>8463</v>
      </c>
      <c r="G1918" t="s">
        <v>6565</v>
      </c>
    </row>
    <row r="1919" spans="1:7" x14ac:dyDescent="0.25">
      <c r="A1919" t="s">
        <v>3426</v>
      </c>
      <c r="B1919" t="s">
        <v>42</v>
      </c>
      <c r="C1919" t="s">
        <v>188</v>
      </c>
      <c r="D1919" t="s">
        <v>38</v>
      </c>
      <c r="E1919" t="s">
        <v>229</v>
      </c>
      <c r="F1919" s="8" t="s">
        <v>8464</v>
      </c>
      <c r="G1919" t="s">
        <v>4328</v>
      </c>
    </row>
    <row r="1920" spans="1:7" x14ac:dyDescent="0.25">
      <c r="A1920" t="s">
        <v>611</v>
      </c>
      <c r="B1920" t="s">
        <v>32</v>
      </c>
      <c r="C1920" t="s">
        <v>61</v>
      </c>
      <c r="D1920" t="s">
        <v>14</v>
      </c>
      <c r="E1920" t="s">
        <v>229</v>
      </c>
      <c r="F1920" s="8" t="s">
        <v>8465</v>
      </c>
      <c r="G1920" t="s">
        <v>4330</v>
      </c>
    </row>
    <row r="1921" spans="1:7" x14ac:dyDescent="0.25">
      <c r="A1921" t="s">
        <v>437</v>
      </c>
      <c r="B1921" t="s">
        <v>25</v>
      </c>
      <c r="C1921" t="s">
        <v>58</v>
      </c>
      <c r="D1921" t="s">
        <v>13</v>
      </c>
      <c r="E1921" t="s">
        <v>179</v>
      </c>
      <c r="F1921" s="8" t="s">
        <v>8466</v>
      </c>
      <c r="G1921" t="s">
        <v>4327</v>
      </c>
    </row>
    <row r="1922" spans="1:7" x14ac:dyDescent="0.25">
      <c r="A1922" t="s">
        <v>901</v>
      </c>
      <c r="B1922" t="s">
        <v>31</v>
      </c>
      <c r="C1922" t="s">
        <v>52</v>
      </c>
      <c r="D1922" t="s">
        <v>9</v>
      </c>
      <c r="E1922" t="s">
        <v>229</v>
      </c>
      <c r="F1922" s="8" t="s">
        <v>8467</v>
      </c>
      <c r="G1922" t="s">
        <v>4330</v>
      </c>
    </row>
    <row r="1923" spans="1:7" x14ac:dyDescent="0.25">
      <c r="A1923" t="s">
        <v>3755</v>
      </c>
      <c r="B1923" t="s">
        <v>30</v>
      </c>
      <c r="C1923" t="s">
        <v>188</v>
      </c>
      <c r="D1923" t="s">
        <v>38</v>
      </c>
      <c r="E1923" t="s">
        <v>229</v>
      </c>
      <c r="F1923" s="8" t="s">
        <v>8468</v>
      </c>
      <c r="G1923" t="s">
        <v>4327</v>
      </c>
    </row>
    <row r="1924" spans="1:7" x14ac:dyDescent="0.25">
      <c r="A1924" t="s">
        <v>657</v>
      </c>
      <c r="B1924" t="s">
        <v>31</v>
      </c>
      <c r="C1924" t="s">
        <v>49</v>
      </c>
      <c r="D1924" t="s">
        <v>8</v>
      </c>
      <c r="E1924" t="s">
        <v>229</v>
      </c>
      <c r="F1924" s="8" t="s">
        <v>8469</v>
      </c>
      <c r="G1924" t="s">
        <v>4328</v>
      </c>
    </row>
    <row r="1925" spans="1:7" x14ac:dyDescent="0.25">
      <c r="A1925" t="s">
        <v>3531</v>
      </c>
      <c r="B1925" t="s">
        <v>42</v>
      </c>
      <c r="C1925" t="s">
        <v>73</v>
      </c>
      <c r="D1925" t="s">
        <v>23</v>
      </c>
      <c r="E1925" t="s">
        <v>229</v>
      </c>
      <c r="F1925" s="8" t="s">
        <v>8470</v>
      </c>
      <c r="G1925" t="s">
        <v>4330</v>
      </c>
    </row>
    <row r="1926" spans="1:7" x14ac:dyDescent="0.25">
      <c r="A1926" t="s">
        <v>3424</v>
      </c>
      <c r="B1926" t="s">
        <v>42</v>
      </c>
      <c r="C1926" t="s">
        <v>188</v>
      </c>
      <c r="D1926" t="s">
        <v>38</v>
      </c>
      <c r="E1926" t="s">
        <v>229</v>
      </c>
      <c r="F1926" s="8" t="s">
        <v>8471</v>
      </c>
      <c r="G1926" t="s">
        <v>4330</v>
      </c>
    </row>
    <row r="1927" spans="1:7" x14ac:dyDescent="0.25">
      <c r="A1927" t="s">
        <v>544</v>
      </c>
      <c r="B1927" t="s">
        <v>33</v>
      </c>
      <c r="C1927" t="s">
        <v>65</v>
      </c>
      <c r="D1927" t="s">
        <v>17</v>
      </c>
      <c r="E1927" t="s">
        <v>229</v>
      </c>
      <c r="F1927" s="8" t="s">
        <v>8472</v>
      </c>
      <c r="G1927" t="s">
        <v>4329</v>
      </c>
    </row>
    <row r="1928" spans="1:7" x14ac:dyDescent="0.25">
      <c r="A1928" t="s">
        <v>724</v>
      </c>
      <c r="B1928" t="s">
        <v>12</v>
      </c>
      <c r="C1928" t="s">
        <v>61</v>
      </c>
      <c r="D1928" t="s">
        <v>14</v>
      </c>
      <c r="E1928" t="s">
        <v>229</v>
      </c>
      <c r="F1928" s="8" t="s">
        <v>8473</v>
      </c>
      <c r="G1928" t="s">
        <v>4327</v>
      </c>
    </row>
    <row r="1929" spans="1:7" x14ac:dyDescent="0.25">
      <c r="A1929" t="s">
        <v>122</v>
      </c>
      <c r="B1929" t="s">
        <v>21</v>
      </c>
      <c r="C1929" t="s">
        <v>54</v>
      </c>
      <c r="D1929" t="s">
        <v>10</v>
      </c>
      <c r="E1929" t="s">
        <v>50</v>
      </c>
      <c r="F1929" s="8" t="s">
        <v>8474</v>
      </c>
      <c r="G1929" t="s">
        <v>4330</v>
      </c>
    </row>
    <row r="1930" spans="1:7" x14ac:dyDescent="0.25">
      <c r="A1930" t="s">
        <v>318</v>
      </c>
      <c r="B1930" t="s">
        <v>21</v>
      </c>
      <c r="C1930" t="s">
        <v>54</v>
      </c>
      <c r="D1930" t="s">
        <v>10</v>
      </c>
      <c r="E1930" t="s">
        <v>229</v>
      </c>
      <c r="F1930" s="8" t="s">
        <v>8475</v>
      </c>
      <c r="G1930" t="s">
        <v>4327</v>
      </c>
    </row>
    <row r="1931" spans="1:7" x14ac:dyDescent="0.25">
      <c r="A1931" t="s">
        <v>385</v>
      </c>
      <c r="B1931" t="s">
        <v>21</v>
      </c>
      <c r="C1931" t="s">
        <v>49</v>
      </c>
      <c r="D1931" t="s">
        <v>8</v>
      </c>
      <c r="E1931" t="s">
        <v>229</v>
      </c>
      <c r="F1931" s="8" t="s">
        <v>8476</v>
      </c>
      <c r="G1931" t="s">
        <v>4330</v>
      </c>
    </row>
    <row r="1932" spans="1:7" x14ac:dyDescent="0.25">
      <c r="A1932" t="s">
        <v>4151</v>
      </c>
      <c r="B1932" t="s">
        <v>30</v>
      </c>
      <c r="C1932" t="s">
        <v>188</v>
      </c>
      <c r="D1932" t="s">
        <v>38</v>
      </c>
      <c r="E1932" t="s">
        <v>229</v>
      </c>
      <c r="F1932" s="8" t="s">
        <v>8477</v>
      </c>
      <c r="G1932" t="s">
        <v>4327</v>
      </c>
    </row>
    <row r="1933" spans="1:7" x14ac:dyDescent="0.25">
      <c r="A1933" t="s">
        <v>3376</v>
      </c>
      <c r="B1933" t="s">
        <v>30</v>
      </c>
      <c r="C1933" t="s">
        <v>188</v>
      </c>
      <c r="D1933" t="s">
        <v>38</v>
      </c>
      <c r="E1933" t="s">
        <v>229</v>
      </c>
      <c r="F1933" s="8" t="s">
        <v>8478</v>
      </c>
      <c r="G1933" t="s">
        <v>4327</v>
      </c>
    </row>
    <row r="1934" spans="1:7" x14ac:dyDescent="0.25">
      <c r="A1934" t="s">
        <v>308</v>
      </c>
      <c r="B1934" t="s">
        <v>16</v>
      </c>
      <c r="C1934" t="s">
        <v>65</v>
      </c>
      <c r="D1934" t="s">
        <v>17</v>
      </c>
      <c r="E1934" t="s">
        <v>229</v>
      </c>
      <c r="F1934" s="8" t="s">
        <v>8479</v>
      </c>
      <c r="G1934" t="s">
        <v>4328</v>
      </c>
    </row>
    <row r="1935" spans="1:7" x14ac:dyDescent="0.25">
      <c r="A1935" t="s">
        <v>183</v>
      </c>
      <c r="B1935" t="s">
        <v>20</v>
      </c>
      <c r="C1935" t="s">
        <v>58</v>
      </c>
      <c r="D1935" t="s">
        <v>13</v>
      </c>
      <c r="E1935" t="s">
        <v>130</v>
      </c>
      <c r="F1935" s="8" t="s">
        <v>8480</v>
      </c>
      <c r="G1935" t="s">
        <v>6567</v>
      </c>
    </row>
    <row r="1936" spans="1:7" x14ac:dyDescent="0.25">
      <c r="A1936" t="s">
        <v>527</v>
      </c>
      <c r="B1936" t="s">
        <v>21</v>
      </c>
      <c r="C1936" t="s">
        <v>54</v>
      </c>
      <c r="D1936" t="s">
        <v>10</v>
      </c>
      <c r="E1936" t="s">
        <v>130</v>
      </c>
      <c r="F1936" s="8" t="s">
        <v>8481</v>
      </c>
      <c r="G1936" t="s">
        <v>6567</v>
      </c>
    </row>
    <row r="1937" spans="1:7" x14ac:dyDescent="0.25">
      <c r="A1937" t="s">
        <v>699</v>
      </c>
      <c r="B1937" t="s">
        <v>21</v>
      </c>
      <c r="C1937" t="s">
        <v>49</v>
      </c>
      <c r="D1937" t="s">
        <v>8</v>
      </c>
      <c r="E1937" t="s">
        <v>229</v>
      </c>
      <c r="F1937" s="8" t="s">
        <v>8482</v>
      </c>
      <c r="G1937" t="s">
        <v>4329</v>
      </c>
    </row>
    <row r="1938" spans="1:7" x14ac:dyDescent="0.25">
      <c r="A1938" t="s">
        <v>904</v>
      </c>
      <c r="B1938" t="s">
        <v>31</v>
      </c>
      <c r="C1938" t="s">
        <v>98</v>
      </c>
      <c r="D1938" t="s">
        <v>27</v>
      </c>
      <c r="E1938" t="s">
        <v>107</v>
      </c>
      <c r="F1938" s="8" t="s">
        <v>8483</v>
      </c>
      <c r="G1938" t="s">
        <v>4330</v>
      </c>
    </row>
    <row r="1939" spans="1:7" x14ac:dyDescent="0.25">
      <c r="A1939" t="s">
        <v>4297</v>
      </c>
      <c r="B1939" t="s">
        <v>42</v>
      </c>
      <c r="C1939" t="s">
        <v>73</v>
      </c>
      <c r="D1939" t="s">
        <v>23</v>
      </c>
      <c r="E1939" t="s">
        <v>229</v>
      </c>
      <c r="F1939" s="8" t="s">
        <v>8484</v>
      </c>
      <c r="G1939" t="s">
        <v>4328</v>
      </c>
    </row>
    <row r="1940" spans="1:7" x14ac:dyDescent="0.25">
      <c r="A1940" t="s">
        <v>4164</v>
      </c>
      <c r="B1940" t="s">
        <v>30</v>
      </c>
      <c r="C1940" t="s">
        <v>73</v>
      </c>
      <c r="D1940" t="s">
        <v>23</v>
      </c>
      <c r="E1940" t="s">
        <v>229</v>
      </c>
      <c r="F1940" s="8" t="s">
        <v>8485</v>
      </c>
      <c r="G1940" t="s">
        <v>4327</v>
      </c>
    </row>
    <row r="1941" spans="1:7" x14ac:dyDescent="0.25">
      <c r="A1941" t="s">
        <v>428</v>
      </c>
      <c r="B1941" t="s">
        <v>31</v>
      </c>
      <c r="C1941" t="s">
        <v>52</v>
      </c>
      <c r="D1941" t="s">
        <v>9</v>
      </c>
      <c r="E1941" t="s">
        <v>179</v>
      </c>
      <c r="F1941" s="8" t="s">
        <v>8486</v>
      </c>
      <c r="G1941" t="s">
        <v>4327</v>
      </c>
    </row>
    <row r="1942" spans="1:7" x14ac:dyDescent="0.25">
      <c r="A1942" t="s">
        <v>4179</v>
      </c>
      <c r="B1942" t="s">
        <v>21</v>
      </c>
      <c r="C1942" t="s">
        <v>188</v>
      </c>
      <c r="D1942" t="s">
        <v>38</v>
      </c>
      <c r="E1942" t="s">
        <v>229</v>
      </c>
      <c r="F1942" s="8" t="s">
        <v>8487</v>
      </c>
      <c r="G1942" t="s">
        <v>4327</v>
      </c>
    </row>
    <row r="1943" spans="1:7" x14ac:dyDescent="0.25">
      <c r="A1943" t="s">
        <v>3777</v>
      </c>
      <c r="B1943" t="s">
        <v>30</v>
      </c>
      <c r="C1943" t="s">
        <v>188</v>
      </c>
      <c r="D1943" t="s">
        <v>38</v>
      </c>
      <c r="E1943" t="s">
        <v>229</v>
      </c>
      <c r="F1943" s="8" t="s">
        <v>8488</v>
      </c>
      <c r="G1943" t="s">
        <v>4327</v>
      </c>
    </row>
    <row r="1944" spans="1:7" x14ac:dyDescent="0.25">
      <c r="A1944" t="s">
        <v>4115</v>
      </c>
      <c r="B1944" t="s">
        <v>30</v>
      </c>
      <c r="C1944" t="s">
        <v>73</v>
      </c>
      <c r="D1944" t="s">
        <v>23</v>
      </c>
      <c r="E1944" t="s">
        <v>107</v>
      </c>
      <c r="F1944" s="8" t="s">
        <v>8489</v>
      </c>
      <c r="G1944" t="s">
        <v>4327</v>
      </c>
    </row>
    <row r="1945" spans="1:7" x14ac:dyDescent="0.25">
      <c r="A1945" t="s">
        <v>431</v>
      </c>
      <c r="B1945" t="s">
        <v>42</v>
      </c>
      <c r="C1945" t="s">
        <v>67</v>
      </c>
      <c r="D1945" t="s">
        <v>18</v>
      </c>
      <c r="E1945" t="s">
        <v>229</v>
      </c>
      <c r="F1945" s="8" t="s">
        <v>8490</v>
      </c>
      <c r="G1945" t="s">
        <v>4328</v>
      </c>
    </row>
    <row r="1946" spans="1:7" x14ac:dyDescent="0.25">
      <c r="A1946" t="s">
        <v>720</v>
      </c>
      <c r="B1946" t="s">
        <v>21</v>
      </c>
      <c r="C1946" t="s">
        <v>52</v>
      </c>
      <c r="D1946" t="s">
        <v>9</v>
      </c>
      <c r="E1946" t="s">
        <v>229</v>
      </c>
      <c r="F1946" s="8" t="s">
        <v>8491</v>
      </c>
      <c r="G1946" t="s">
        <v>4328</v>
      </c>
    </row>
    <row r="1947" spans="1:7" x14ac:dyDescent="0.25">
      <c r="A1947" t="s">
        <v>4016</v>
      </c>
      <c r="B1947" t="s">
        <v>30</v>
      </c>
      <c r="C1947" t="s">
        <v>188</v>
      </c>
      <c r="D1947" t="s">
        <v>38</v>
      </c>
      <c r="E1947" t="s">
        <v>229</v>
      </c>
      <c r="F1947" s="8" t="s">
        <v>8492</v>
      </c>
      <c r="G1947" t="s">
        <v>4327</v>
      </c>
    </row>
    <row r="1948" spans="1:7" x14ac:dyDescent="0.25">
      <c r="A1948" t="s">
        <v>505</v>
      </c>
      <c r="B1948" t="s">
        <v>15</v>
      </c>
      <c r="C1948" t="s">
        <v>61</v>
      </c>
      <c r="D1948" t="s">
        <v>14</v>
      </c>
      <c r="E1948" t="s">
        <v>229</v>
      </c>
      <c r="F1948" s="8" t="s">
        <v>8493</v>
      </c>
      <c r="G1948" t="s">
        <v>4329</v>
      </c>
    </row>
    <row r="1949" spans="1:7" x14ac:dyDescent="0.25">
      <c r="A1949" t="s">
        <v>4172</v>
      </c>
      <c r="B1949" t="s">
        <v>29</v>
      </c>
      <c r="C1949" t="s">
        <v>188</v>
      </c>
      <c r="D1949" t="s">
        <v>38</v>
      </c>
      <c r="E1949" t="s">
        <v>229</v>
      </c>
      <c r="F1949" s="8" t="s">
        <v>8494</v>
      </c>
      <c r="G1949" t="s">
        <v>4327</v>
      </c>
    </row>
    <row r="1950" spans="1:7" x14ac:dyDescent="0.25">
      <c r="A1950" t="s">
        <v>313</v>
      </c>
      <c r="B1950" t="s">
        <v>11</v>
      </c>
      <c r="C1950" t="s">
        <v>61</v>
      </c>
      <c r="D1950" t="s">
        <v>14</v>
      </c>
      <c r="E1950" t="s">
        <v>179</v>
      </c>
      <c r="F1950" s="8" t="s">
        <v>8495</v>
      </c>
      <c r="G1950" t="s">
        <v>4329</v>
      </c>
    </row>
    <row r="1951" spans="1:7" x14ac:dyDescent="0.25">
      <c r="A1951" t="s">
        <v>3791</v>
      </c>
      <c r="B1951" t="s">
        <v>42</v>
      </c>
      <c r="C1951" t="s">
        <v>73</v>
      </c>
      <c r="D1951" t="s">
        <v>23</v>
      </c>
      <c r="E1951" t="s">
        <v>229</v>
      </c>
      <c r="F1951" s="8" t="s">
        <v>8496</v>
      </c>
      <c r="G1951" t="s">
        <v>4328</v>
      </c>
    </row>
    <row r="1952" spans="1:7" x14ac:dyDescent="0.25">
      <c r="A1952" t="s">
        <v>3732</v>
      </c>
      <c r="B1952" t="s">
        <v>42</v>
      </c>
      <c r="C1952" t="s">
        <v>188</v>
      </c>
      <c r="D1952" t="s">
        <v>38</v>
      </c>
      <c r="E1952" t="s">
        <v>229</v>
      </c>
      <c r="F1952" s="8" t="s">
        <v>8497</v>
      </c>
      <c r="G1952" t="s">
        <v>4330</v>
      </c>
    </row>
    <row r="1953" spans="1:7" x14ac:dyDescent="0.25">
      <c r="A1953" t="s">
        <v>4298</v>
      </c>
      <c r="B1953" t="s">
        <v>30</v>
      </c>
      <c r="C1953" t="s">
        <v>73</v>
      </c>
      <c r="D1953" t="s">
        <v>23</v>
      </c>
      <c r="E1953" t="s">
        <v>107</v>
      </c>
      <c r="F1953" s="8" t="s">
        <v>8498</v>
      </c>
      <c r="G1953" t="s">
        <v>4328</v>
      </c>
    </row>
    <row r="1954" spans="1:7" x14ac:dyDescent="0.25">
      <c r="A1954" t="s">
        <v>711</v>
      </c>
      <c r="B1954" t="s">
        <v>30</v>
      </c>
      <c r="C1954" t="s">
        <v>152</v>
      </c>
      <c r="D1954" t="s">
        <v>35</v>
      </c>
      <c r="E1954" t="s">
        <v>229</v>
      </c>
      <c r="F1954" s="8" t="s">
        <v>8499</v>
      </c>
      <c r="G1954" t="s">
        <v>4327</v>
      </c>
    </row>
    <row r="1955" spans="1:7" x14ac:dyDescent="0.25">
      <c r="A1955" t="s">
        <v>122</v>
      </c>
      <c r="B1955" t="s">
        <v>31</v>
      </c>
      <c r="C1955" t="s">
        <v>54</v>
      </c>
      <c r="D1955" t="s">
        <v>10</v>
      </c>
      <c r="E1955" t="s">
        <v>130</v>
      </c>
      <c r="F1955" s="8" t="s">
        <v>8500</v>
      </c>
      <c r="G1955" t="s">
        <v>6566</v>
      </c>
    </row>
    <row r="1956" spans="1:7" x14ac:dyDescent="0.25">
      <c r="A1956" t="s">
        <v>210</v>
      </c>
      <c r="B1956" t="s">
        <v>42</v>
      </c>
      <c r="C1956" t="s">
        <v>65</v>
      </c>
      <c r="D1956" t="s">
        <v>17</v>
      </c>
      <c r="E1956" t="s">
        <v>229</v>
      </c>
      <c r="F1956" s="8" t="s">
        <v>8501</v>
      </c>
      <c r="G1956" t="s">
        <v>4328</v>
      </c>
    </row>
    <row r="1957" spans="1:7" x14ac:dyDescent="0.25">
      <c r="A1957" t="s">
        <v>488</v>
      </c>
      <c r="B1957" t="s">
        <v>32</v>
      </c>
      <c r="C1957" t="s">
        <v>61</v>
      </c>
      <c r="D1957" t="s">
        <v>14</v>
      </c>
      <c r="E1957" t="s">
        <v>130</v>
      </c>
      <c r="F1957" s="8" t="s">
        <v>6577</v>
      </c>
      <c r="G1957" t="s">
        <v>6566</v>
      </c>
    </row>
    <row r="1958" spans="1:7" x14ac:dyDescent="0.25">
      <c r="A1958" t="s">
        <v>149</v>
      </c>
      <c r="B1958" t="s">
        <v>31</v>
      </c>
      <c r="C1958" t="s">
        <v>52</v>
      </c>
      <c r="D1958" t="s">
        <v>9</v>
      </c>
      <c r="E1958" t="s">
        <v>229</v>
      </c>
      <c r="F1958" s="8" t="s">
        <v>8502</v>
      </c>
      <c r="G1958" t="s">
        <v>4330</v>
      </c>
    </row>
    <row r="1959" spans="1:7" x14ac:dyDescent="0.25">
      <c r="A1959" t="s">
        <v>838</v>
      </c>
      <c r="B1959" t="s">
        <v>43</v>
      </c>
      <c r="C1959" t="s">
        <v>147</v>
      </c>
      <c r="D1959" t="s">
        <v>34</v>
      </c>
      <c r="E1959" t="s">
        <v>179</v>
      </c>
      <c r="F1959" s="8" t="s">
        <v>8503</v>
      </c>
      <c r="G1959" t="s">
        <v>4327</v>
      </c>
    </row>
    <row r="1960" spans="1:7" x14ac:dyDescent="0.25">
      <c r="A1960" t="s">
        <v>502</v>
      </c>
      <c r="B1960" t="s">
        <v>32</v>
      </c>
      <c r="C1960" t="s">
        <v>75</v>
      </c>
      <c r="D1960" t="s">
        <v>24</v>
      </c>
      <c r="E1960" t="s">
        <v>179</v>
      </c>
      <c r="F1960" s="8" t="s">
        <v>8504</v>
      </c>
      <c r="G1960" t="s">
        <v>4327</v>
      </c>
    </row>
    <row r="1961" spans="1:7" x14ac:dyDescent="0.25">
      <c r="A1961" t="s">
        <v>908</v>
      </c>
      <c r="B1961" t="s">
        <v>20</v>
      </c>
      <c r="C1961" t="s">
        <v>61</v>
      </c>
      <c r="D1961" t="s">
        <v>14</v>
      </c>
      <c r="E1961" t="s">
        <v>229</v>
      </c>
      <c r="F1961" s="8" t="s">
        <v>8505</v>
      </c>
      <c r="G1961" t="s">
        <v>4327</v>
      </c>
    </row>
    <row r="1962" spans="1:7" x14ac:dyDescent="0.25">
      <c r="A1962" t="s">
        <v>3214</v>
      </c>
      <c r="B1962" t="s">
        <v>33</v>
      </c>
      <c r="C1962" t="s">
        <v>73</v>
      </c>
      <c r="D1962" t="s">
        <v>23</v>
      </c>
      <c r="E1962" t="s">
        <v>229</v>
      </c>
      <c r="F1962" s="8" t="s">
        <v>8506</v>
      </c>
      <c r="G1962" t="s">
        <v>4329</v>
      </c>
    </row>
    <row r="1963" spans="1:7" x14ac:dyDescent="0.25">
      <c r="A1963" t="s">
        <v>805</v>
      </c>
      <c r="B1963" t="s">
        <v>21</v>
      </c>
      <c r="C1963" t="s">
        <v>58</v>
      </c>
      <c r="D1963" t="s">
        <v>13</v>
      </c>
      <c r="E1963" t="s">
        <v>179</v>
      </c>
      <c r="F1963" s="8" t="s">
        <v>8507</v>
      </c>
      <c r="G1963" t="s">
        <v>4327</v>
      </c>
    </row>
    <row r="1964" spans="1:7" x14ac:dyDescent="0.25">
      <c r="A1964" t="s">
        <v>3606</v>
      </c>
      <c r="B1964" t="s">
        <v>30</v>
      </c>
      <c r="C1964" t="s">
        <v>188</v>
      </c>
      <c r="D1964" t="s">
        <v>38</v>
      </c>
      <c r="E1964" t="s">
        <v>107</v>
      </c>
      <c r="F1964" s="8" t="s">
        <v>6594</v>
      </c>
      <c r="G1964" t="s">
        <v>4327</v>
      </c>
    </row>
    <row r="1965" spans="1:7" x14ac:dyDescent="0.25">
      <c r="A1965" t="s">
        <v>348</v>
      </c>
      <c r="B1965" t="s">
        <v>31</v>
      </c>
      <c r="C1965" t="s">
        <v>52</v>
      </c>
      <c r="D1965" t="s">
        <v>9</v>
      </c>
      <c r="E1965" t="s">
        <v>179</v>
      </c>
      <c r="F1965" s="8" t="s">
        <v>8508</v>
      </c>
      <c r="G1965" t="s">
        <v>4327</v>
      </c>
    </row>
    <row r="1966" spans="1:7" x14ac:dyDescent="0.25">
      <c r="A1966" t="s">
        <v>598</v>
      </c>
      <c r="B1966" t="s">
        <v>31</v>
      </c>
      <c r="C1966" t="s">
        <v>98</v>
      </c>
      <c r="D1966" t="s">
        <v>27</v>
      </c>
      <c r="E1966" t="s">
        <v>107</v>
      </c>
      <c r="F1966" s="8" t="s">
        <v>8509</v>
      </c>
      <c r="G1966" t="s">
        <v>4330</v>
      </c>
    </row>
    <row r="1967" spans="1:7" x14ac:dyDescent="0.25">
      <c r="A1967" t="s">
        <v>3524</v>
      </c>
      <c r="B1967" t="s">
        <v>42</v>
      </c>
      <c r="C1967" t="s">
        <v>188</v>
      </c>
      <c r="D1967" t="s">
        <v>38</v>
      </c>
      <c r="E1967" t="s">
        <v>107</v>
      </c>
      <c r="F1967" s="8" t="s">
        <v>8510</v>
      </c>
      <c r="G1967" t="s">
        <v>6568</v>
      </c>
    </row>
    <row r="1968" spans="1:7" x14ac:dyDescent="0.25">
      <c r="A1968" t="s">
        <v>91</v>
      </c>
      <c r="B1968" t="s">
        <v>31</v>
      </c>
      <c r="C1968" t="s">
        <v>54</v>
      </c>
      <c r="D1968" t="s">
        <v>10</v>
      </c>
      <c r="E1968" t="s">
        <v>130</v>
      </c>
      <c r="F1968" s="8" t="s">
        <v>8511</v>
      </c>
      <c r="G1968" t="s">
        <v>6566</v>
      </c>
    </row>
    <row r="1969" spans="1:7" x14ac:dyDescent="0.25">
      <c r="A1969" t="s">
        <v>3380</v>
      </c>
      <c r="B1969" t="s">
        <v>20</v>
      </c>
      <c r="C1969" t="s">
        <v>73</v>
      </c>
      <c r="D1969" t="s">
        <v>23</v>
      </c>
      <c r="E1969" t="s">
        <v>179</v>
      </c>
      <c r="F1969" s="8" t="s">
        <v>8512</v>
      </c>
      <c r="G1969" t="s">
        <v>4331</v>
      </c>
    </row>
    <row r="1970" spans="1:7" x14ac:dyDescent="0.25">
      <c r="A1970" t="s">
        <v>4299</v>
      </c>
      <c r="B1970" t="s">
        <v>42</v>
      </c>
      <c r="C1970" t="s">
        <v>152</v>
      </c>
      <c r="D1970" t="s">
        <v>35</v>
      </c>
      <c r="E1970" t="s">
        <v>107</v>
      </c>
      <c r="F1970" s="8" t="s">
        <v>8513</v>
      </c>
      <c r="G1970" t="s">
        <v>6568</v>
      </c>
    </row>
    <row r="1971" spans="1:7" x14ac:dyDescent="0.25">
      <c r="A1971" t="s">
        <v>887</v>
      </c>
      <c r="B1971" t="s">
        <v>31</v>
      </c>
      <c r="C1971" t="s">
        <v>58</v>
      </c>
      <c r="D1971" t="s">
        <v>13</v>
      </c>
      <c r="E1971" t="s">
        <v>107</v>
      </c>
      <c r="F1971" s="8" t="s">
        <v>8514</v>
      </c>
      <c r="G1971" t="s">
        <v>4330</v>
      </c>
    </row>
    <row r="1972" spans="1:7" x14ac:dyDescent="0.25">
      <c r="A1972" t="s">
        <v>505</v>
      </c>
      <c r="B1972" t="s">
        <v>25</v>
      </c>
      <c r="C1972" t="s">
        <v>61</v>
      </c>
      <c r="D1972" t="s">
        <v>14</v>
      </c>
      <c r="E1972" t="s">
        <v>179</v>
      </c>
      <c r="F1972" s="8" t="s">
        <v>8515</v>
      </c>
      <c r="G1972" t="s">
        <v>4329</v>
      </c>
    </row>
    <row r="1973" spans="1:7" x14ac:dyDescent="0.25">
      <c r="A1973" t="s">
        <v>3678</v>
      </c>
      <c r="B1973" t="s">
        <v>42</v>
      </c>
      <c r="C1973" t="s">
        <v>188</v>
      </c>
      <c r="D1973" t="s">
        <v>38</v>
      </c>
      <c r="E1973" t="s">
        <v>179</v>
      </c>
      <c r="F1973" s="8" t="s">
        <v>8516</v>
      </c>
      <c r="G1973" t="s">
        <v>4327</v>
      </c>
    </row>
    <row r="1974" spans="1:7" x14ac:dyDescent="0.25">
      <c r="A1974" t="s">
        <v>794</v>
      </c>
      <c r="B1974" t="s">
        <v>31</v>
      </c>
      <c r="C1974" t="s">
        <v>49</v>
      </c>
      <c r="D1974" t="s">
        <v>8</v>
      </c>
      <c r="E1974" t="s">
        <v>107</v>
      </c>
      <c r="F1974" s="8" t="s">
        <v>8517</v>
      </c>
      <c r="G1974" t="s">
        <v>4330</v>
      </c>
    </row>
    <row r="1975" spans="1:7" x14ac:dyDescent="0.25">
      <c r="A1975" t="s">
        <v>212</v>
      </c>
      <c r="B1975" t="s">
        <v>21</v>
      </c>
      <c r="C1975" t="s">
        <v>49</v>
      </c>
      <c r="D1975" t="s">
        <v>8</v>
      </c>
      <c r="E1975" t="s">
        <v>130</v>
      </c>
      <c r="F1975" s="8" t="s">
        <v>8518</v>
      </c>
      <c r="G1975" t="s">
        <v>6567</v>
      </c>
    </row>
    <row r="1976" spans="1:7" x14ac:dyDescent="0.25">
      <c r="A1976" t="s">
        <v>3406</v>
      </c>
      <c r="B1976" t="s">
        <v>42</v>
      </c>
      <c r="C1976" t="s">
        <v>73</v>
      </c>
      <c r="D1976" t="s">
        <v>23</v>
      </c>
      <c r="E1976" t="s">
        <v>107</v>
      </c>
      <c r="F1976" s="8" t="s">
        <v>8519</v>
      </c>
      <c r="G1976" t="s">
        <v>6568</v>
      </c>
    </row>
    <row r="1977" spans="1:7" x14ac:dyDescent="0.25">
      <c r="A1977" t="s">
        <v>4233</v>
      </c>
      <c r="B1977" t="s">
        <v>42</v>
      </c>
      <c r="C1977" t="s">
        <v>73</v>
      </c>
      <c r="D1977" t="s">
        <v>23</v>
      </c>
      <c r="E1977" t="s">
        <v>107</v>
      </c>
      <c r="F1977" s="8" t="s">
        <v>8520</v>
      </c>
      <c r="G1977" t="s">
        <v>4330</v>
      </c>
    </row>
    <row r="1978" spans="1:7" x14ac:dyDescent="0.25">
      <c r="A1978" t="s">
        <v>657</v>
      </c>
      <c r="B1978" t="s">
        <v>21</v>
      </c>
      <c r="C1978" t="s">
        <v>49</v>
      </c>
      <c r="D1978" t="s">
        <v>8</v>
      </c>
      <c r="E1978" t="s">
        <v>179</v>
      </c>
      <c r="F1978" s="8" t="s">
        <v>8521</v>
      </c>
      <c r="G1978" t="s">
        <v>4327</v>
      </c>
    </row>
    <row r="1979" spans="1:7" x14ac:dyDescent="0.25">
      <c r="A1979" t="s">
        <v>56</v>
      </c>
      <c r="B1979" t="s">
        <v>21</v>
      </c>
      <c r="C1979" t="s">
        <v>49</v>
      </c>
      <c r="D1979" t="s">
        <v>8</v>
      </c>
      <c r="E1979" t="s">
        <v>130</v>
      </c>
      <c r="F1979" s="8" t="s">
        <v>8522</v>
      </c>
      <c r="G1979" t="s">
        <v>6568</v>
      </c>
    </row>
    <row r="1980" spans="1:7" x14ac:dyDescent="0.25">
      <c r="A1980" t="s">
        <v>369</v>
      </c>
      <c r="B1980" t="s">
        <v>25</v>
      </c>
      <c r="C1980" t="s">
        <v>61</v>
      </c>
      <c r="D1980" t="s">
        <v>14</v>
      </c>
      <c r="E1980" t="s">
        <v>179</v>
      </c>
      <c r="F1980" s="8" t="s">
        <v>8523</v>
      </c>
      <c r="G1980" t="s">
        <v>4327</v>
      </c>
    </row>
    <row r="1981" spans="1:7" x14ac:dyDescent="0.25">
      <c r="A1981" t="s">
        <v>3368</v>
      </c>
      <c r="B1981" t="s">
        <v>30</v>
      </c>
      <c r="C1981" t="s">
        <v>73</v>
      </c>
      <c r="D1981" t="s">
        <v>23</v>
      </c>
      <c r="E1981" t="s">
        <v>179</v>
      </c>
      <c r="F1981" s="8" t="s">
        <v>8524</v>
      </c>
      <c r="G1981" t="s">
        <v>4327</v>
      </c>
    </row>
    <row r="1982" spans="1:7" x14ac:dyDescent="0.25">
      <c r="A1982" t="s">
        <v>547</v>
      </c>
      <c r="B1982" t="s">
        <v>31</v>
      </c>
      <c r="C1982" t="s">
        <v>54</v>
      </c>
      <c r="D1982" t="s">
        <v>10</v>
      </c>
      <c r="E1982" t="s">
        <v>130</v>
      </c>
      <c r="F1982" s="8" t="s">
        <v>8525</v>
      </c>
      <c r="G1982" t="s">
        <v>6566</v>
      </c>
    </row>
    <row r="1983" spans="1:7" x14ac:dyDescent="0.25">
      <c r="A1983" t="s">
        <v>632</v>
      </c>
      <c r="B1983" t="s">
        <v>43</v>
      </c>
      <c r="C1983" t="s">
        <v>225</v>
      </c>
      <c r="D1983" t="s">
        <v>39</v>
      </c>
      <c r="E1983" t="s">
        <v>179</v>
      </c>
      <c r="F1983" s="8" t="s">
        <v>8526</v>
      </c>
      <c r="G1983" t="s">
        <v>4327</v>
      </c>
    </row>
    <row r="1984" spans="1:7" x14ac:dyDescent="0.25">
      <c r="A1984" t="s">
        <v>600</v>
      </c>
      <c r="B1984" t="s">
        <v>43</v>
      </c>
      <c r="C1984" t="s">
        <v>225</v>
      </c>
      <c r="D1984" t="s">
        <v>39</v>
      </c>
      <c r="E1984" t="s">
        <v>226</v>
      </c>
      <c r="F1984" s="8" t="s">
        <v>8527</v>
      </c>
      <c r="G1984" t="s">
        <v>4327</v>
      </c>
    </row>
    <row r="1985" spans="1:7" x14ac:dyDescent="0.25">
      <c r="A1985" t="s">
        <v>196</v>
      </c>
      <c r="B1985" t="s">
        <v>32</v>
      </c>
      <c r="C1985" t="s">
        <v>58</v>
      </c>
      <c r="D1985" t="s">
        <v>13</v>
      </c>
      <c r="E1985" t="s">
        <v>50</v>
      </c>
      <c r="F1985" s="8" t="s">
        <v>8528</v>
      </c>
      <c r="G1985" t="s">
        <v>6564</v>
      </c>
    </row>
    <row r="1986" spans="1:7" x14ac:dyDescent="0.25">
      <c r="A1986" t="s">
        <v>853</v>
      </c>
      <c r="B1986" t="s">
        <v>43</v>
      </c>
      <c r="C1986" t="s">
        <v>225</v>
      </c>
      <c r="D1986" t="s">
        <v>39</v>
      </c>
      <c r="E1986" t="s">
        <v>226</v>
      </c>
      <c r="F1986" s="8" t="s">
        <v>8529</v>
      </c>
      <c r="G1986" t="s">
        <v>4328</v>
      </c>
    </row>
    <row r="1987" spans="1:7" x14ac:dyDescent="0.25">
      <c r="A1987" t="s">
        <v>913</v>
      </c>
      <c r="B1987" t="s">
        <v>30</v>
      </c>
      <c r="C1987" t="s">
        <v>75</v>
      </c>
      <c r="D1987" t="s">
        <v>24</v>
      </c>
      <c r="E1987" t="s">
        <v>179</v>
      </c>
      <c r="F1987" s="8" t="s">
        <v>8530</v>
      </c>
      <c r="G1987" t="s">
        <v>4327</v>
      </c>
    </row>
    <row r="1988" spans="1:7" x14ac:dyDescent="0.25">
      <c r="A1988" t="s">
        <v>3553</v>
      </c>
      <c r="B1988" t="s">
        <v>36</v>
      </c>
      <c r="C1988" t="s">
        <v>73</v>
      </c>
      <c r="D1988" t="s">
        <v>23</v>
      </c>
      <c r="E1988" t="s">
        <v>179</v>
      </c>
      <c r="F1988" s="8" t="s">
        <v>8531</v>
      </c>
      <c r="G1988" t="s">
        <v>4329</v>
      </c>
    </row>
    <row r="1989" spans="1:7" x14ac:dyDescent="0.25">
      <c r="A1989" t="s">
        <v>644</v>
      </c>
      <c r="B1989" t="s">
        <v>20</v>
      </c>
      <c r="C1989" t="s">
        <v>61</v>
      </c>
      <c r="D1989" t="s">
        <v>14</v>
      </c>
      <c r="E1989" t="s">
        <v>179</v>
      </c>
      <c r="F1989" s="8" t="s">
        <v>8532</v>
      </c>
      <c r="G1989" t="s">
        <v>4327</v>
      </c>
    </row>
    <row r="1990" spans="1:7" x14ac:dyDescent="0.25">
      <c r="A1990" t="s">
        <v>3719</v>
      </c>
      <c r="B1990" t="s">
        <v>30</v>
      </c>
      <c r="C1990" t="s">
        <v>188</v>
      </c>
      <c r="D1990" t="s">
        <v>38</v>
      </c>
      <c r="E1990" t="s">
        <v>229</v>
      </c>
      <c r="F1990" s="8" t="s">
        <v>8533</v>
      </c>
      <c r="G1990" t="s">
        <v>4327</v>
      </c>
    </row>
    <row r="1991" spans="1:7" x14ac:dyDescent="0.25">
      <c r="A1991" t="s">
        <v>516</v>
      </c>
      <c r="B1991" t="s">
        <v>19</v>
      </c>
      <c r="C1991" t="s">
        <v>49</v>
      </c>
      <c r="D1991" t="s">
        <v>8</v>
      </c>
      <c r="E1991" t="s">
        <v>50</v>
      </c>
      <c r="F1991" s="8" t="s">
        <v>8534</v>
      </c>
      <c r="G1991" t="s">
        <v>4327</v>
      </c>
    </row>
    <row r="1992" spans="1:7" x14ac:dyDescent="0.25">
      <c r="A1992" t="s">
        <v>379</v>
      </c>
      <c r="B1992" t="s">
        <v>21</v>
      </c>
      <c r="C1992" t="s">
        <v>61</v>
      </c>
      <c r="D1992" t="s">
        <v>14</v>
      </c>
      <c r="E1992" t="s">
        <v>130</v>
      </c>
      <c r="F1992" s="8" t="s">
        <v>8535</v>
      </c>
      <c r="G1992" t="s">
        <v>6565</v>
      </c>
    </row>
    <row r="1993" spans="1:7" x14ac:dyDescent="0.25">
      <c r="A1993" t="s">
        <v>914</v>
      </c>
      <c r="B1993" t="s">
        <v>16</v>
      </c>
      <c r="C1993" t="s">
        <v>75</v>
      </c>
      <c r="D1993" t="s">
        <v>24</v>
      </c>
      <c r="E1993" t="s">
        <v>179</v>
      </c>
      <c r="F1993" s="8" t="s">
        <v>8536</v>
      </c>
      <c r="G1993" t="s">
        <v>4331</v>
      </c>
    </row>
    <row r="1994" spans="1:7" x14ac:dyDescent="0.25">
      <c r="A1994" t="s">
        <v>824</v>
      </c>
      <c r="B1994" t="s">
        <v>31</v>
      </c>
      <c r="C1994" t="s">
        <v>58</v>
      </c>
      <c r="D1994" t="s">
        <v>13</v>
      </c>
      <c r="E1994" t="s">
        <v>107</v>
      </c>
      <c r="F1994" s="8" t="s">
        <v>8537</v>
      </c>
      <c r="G1994" t="s">
        <v>4330</v>
      </c>
    </row>
    <row r="1995" spans="1:7" x14ac:dyDescent="0.25">
      <c r="A1995" t="s">
        <v>726</v>
      </c>
      <c r="B1995" t="s">
        <v>31</v>
      </c>
      <c r="C1995" t="s">
        <v>58</v>
      </c>
      <c r="D1995" t="s">
        <v>13</v>
      </c>
      <c r="E1995" t="s">
        <v>179</v>
      </c>
      <c r="F1995" s="8" t="s">
        <v>6590</v>
      </c>
      <c r="G1995" t="s">
        <v>4327</v>
      </c>
    </row>
    <row r="1996" spans="1:7" x14ac:dyDescent="0.25">
      <c r="A1996" t="s">
        <v>840</v>
      </c>
      <c r="B1996" t="s">
        <v>37</v>
      </c>
      <c r="C1996" t="s">
        <v>75</v>
      </c>
      <c r="D1996" t="s">
        <v>24</v>
      </c>
      <c r="E1996" t="s">
        <v>179</v>
      </c>
      <c r="F1996" s="8" t="s">
        <v>8538</v>
      </c>
      <c r="G1996" t="s">
        <v>4331</v>
      </c>
    </row>
    <row r="1997" spans="1:7" x14ac:dyDescent="0.25">
      <c r="A1997" t="s">
        <v>71</v>
      </c>
      <c r="B1997" t="s">
        <v>31</v>
      </c>
      <c r="C1997" t="s">
        <v>72</v>
      </c>
      <c r="D1997" t="s">
        <v>22</v>
      </c>
      <c r="E1997" t="s">
        <v>50</v>
      </c>
      <c r="F1997" s="8" t="s">
        <v>8539</v>
      </c>
      <c r="G1997" t="s">
        <v>6566</v>
      </c>
    </row>
    <row r="1998" spans="1:7" x14ac:dyDescent="0.25">
      <c r="A1998" t="s">
        <v>871</v>
      </c>
      <c r="B1998" t="s">
        <v>31</v>
      </c>
      <c r="C1998" t="s">
        <v>54</v>
      </c>
      <c r="D1998" t="s">
        <v>10</v>
      </c>
      <c r="E1998" t="s">
        <v>107</v>
      </c>
      <c r="F1998" s="8" t="s">
        <v>8540</v>
      </c>
      <c r="G1998" t="s">
        <v>4330</v>
      </c>
    </row>
    <row r="1999" spans="1:7" x14ac:dyDescent="0.25">
      <c r="A1999" t="s">
        <v>368</v>
      </c>
      <c r="B1999" t="s">
        <v>21</v>
      </c>
      <c r="C1999" t="s">
        <v>52</v>
      </c>
      <c r="D1999" t="s">
        <v>9</v>
      </c>
      <c r="E1999" t="s">
        <v>179</v>
      </c>
      <c r="F1999" s="8" t="s">
        <v>8541</v>
      </c>
      <c r="G1999" t="s">
        <v>4327</v>
      </c>
    </row>
    <row r="2000" spans="1:7" x14ac:dyDescent="0.25">
      <c r="A2000" t="s">
        <v>3930</v>
      </c>
      <c r="B2000" t="s">
        <v>42</v>
      </c>
      <c r="C2000" t="s">
        <v>188</v>
      </c>
      <c r="D2000" t="s">
        <v>38</v>
      </c>
      <c r="E2000" t="s">
        <v>229</v>
      </c>
      <c r="F2000" s="8" t="s">
        <v>8542</v>
      </c>
      <c r="G2000" t="s">
        <v>4328</v>
      </c>
    </row>
    <row r="2001" spans="1:7" x14ac:dyDescent="0.25">
      <c r="A2001" t="s">
        <v>798</v>
      </c>
      <c r="B2001" t="s">
        <v>32</v>
      </c>
      <c r="C2001" t="s">
        <v>61</v>
      </c>
      <c r="D2001" t="s">
        <v>14</v>
      </c>
      <c r="E2001" t="s">
        <v>179</v>
      </c>
      <c r="F2001" s="8" t="s">
        <v>8543</v>
      </c>
      <c r="G2001" t="s">
        <v>4327</v>
      </c>
    </row>
    <row r="2002" spans="1:7" x14ac:dyDescent="0.25">
      <c r="A2002" t="s">
        <v>770</v>
      </c>
      <c r="B2002" t="s">
        <v>32</v>
      </c>
      <c r="C2002" t="s">
        <v>61</v>
      </c>
      <c r="D2002" t="s">
        <v>14</v>
      </c>
      <c r="E2002" t="s">
        <v>179</v>
      </c>
      <c r="F2002" s="8" t="s">
        <v>8544</v>
      </c>
      <c r="G2002" t="s">
        <v>4327</v>
      </c>
    </row>
    <row r="2003" spans="1:7" x14ac:dyDescent="0.25">
      <c r="A2003" t="s">
        <v>619</v>
      </c>
      <c r="B2003" t="s">
        <v>31</v>
      </c>
      <c r="C2003" t="s">
        <v>72</v>
      </c>
      <c r="D2003" t="s">
        <v>22</v>
      </c>
      <c r="E2003" t="s">
        <v>179</v>
      </c>
      <c r="F2003" s="8" t="s">
        <v>8545</v>
      </c>
      <c r="G2003" t="s">
        <v>4331</v>
      </c>
    </row>
    <row r="2004" spans="1:7" x14ac:dyDescent="0.25">
      <c r="A2004" t="s">
        <v>3946</v>
      </c>
      <c r="B2004" t="s">
        <v>16</v>
      </c>
      <c r="C2004" t="s">
        <v>73</v>
      </c>
      <c r="D2004" t="s">
        <v>23</v>
      </c>
      <c r="E2004" t="s">
        <v>179</v>
      </c>
      <c r="F2004" s="8" t="s">
        <v>8546</v>
      </c>
      <c r="G2004" t="s">
        <v>4329</v>
      </c>
    </row>
    <row r="2005" spans="1:7" x14ac:dyDescent="0.25">
      <c r="A2005" t="s">
        <v>730</v>
      </c>
      <c r="B2005" t="s">
        <v>19</v>
      </c>
      <c r="C2005" t="s">
        <v>49</v>
      </c>
      <c r="D2005" t="s">
        <v>8</v>
      </c>
      <c r="E2005" t="s">
        <v>130</v>
      </c>
      <c r="F2005" s="8" t="s">
        <v>8547</v>
      </c>
      <c r="G2005" t="s">
        <v>6566</v>
      </c>
    </row>
    <row r="2006" spans="1:7" x14ac:dyDescent="0.25">
      <c r="A2006" t="s">
        <v>3533</v>
      </c>
      <c r="B2006" t="s">
        <v>30</v>
      </c>
      <c r="C2006" t="s">
        <v>188</v>
      </c>
      <c r="D2006" t="s">
        <v>38</v>
      </c>
      <c r="E2006" t="s">
        <v>179</v>
      </c>
      <c r="F2006" s="8" t="s">
        <v>8548</v>
      </c>
      <c r="G2006" t="s">
        <v>4329</v>
      </c>
    </row>
    <row r="2007" spans="1:7" x14ac:dyDescent="0.25">
      <c r="A2007" t="s">
        <v>581</v>
      </c>
      <c r="B2007" t="s">
        <v>26</v>
      </c>
      <c r="C2007" t="s">
        <v>54</v>
      </c>
      <c r="D2007" t="s">
        <v>10</v>
      </c>
      <c r="E2007" t="s">
        <v>179</v>
      </c>
      <c r="F2007" s="8" t="s">
        <v>8549</v>
      </c>
      <c r="G2007" t="s">
        <v>4327</v>
      </c>
    </row>
    <row r="2008" spans="1:7" x14ac:dyDescent="0.25">
      <c r="A2008" t="s">
        <v>3787</v>
      </c>
      <c r="B2008" t="s">
        <v>42</v>
      </c>
      <c r="C2008" t="s">
        <v>188</v>
      </c>
      <c r="D2008" t="s">
        <v>38</v>
      </c>
      <c r="E2008" t="s">
        <v>229</v>
      </c>
      <c r="F2008" s="8" t="s">
        <v>8550</v>
      </c>
      <c r="G2008" t="s">
        <v>4330</v>
      </c>
    </row>
    <row r="2009" spans="1:7" x14ac:dyDescent="0.25">
      <c r="A2009" t="s">
        <v>691</v>
      </c>
      <c r="B2009" t="s">
        <v>30</v>
      </c>
      <c r="C2009" t="s">
        <v>75</v>
      </c>
      <c r="D2009" t="s">
        <v>24</v>
      </c>
      <c r="E2009" t="s">
        <v>179</v>
      </c>
      <c r="F2009" s="8" t="s">
        <v>8551</v>
      </c>
      <c r="G2009" t="s">
        <v>4327</v>
      </c>
    </row>
    <row r="2010" spans="1:7" x14ac:dyDescent="0.25">
      <c r="A2010" t="s">
        <v>4209</v>
      </c>
      <c r="B2010" t="s">
        <v>31</v>
      </c>
      <c r="C2010" t="s">
        <v>73</v>
      </c>
      <c r="D2010" t="s">
        <v>23</v>
      </c>
      <c r="E2010" t="s">
        <v>179</v>
      </c>
      <c r="F2010" s="8" t="s">
        <v>8552</v>
      </c>
      <c r="G2010" t="s">
        <v>4327</v>
      </c>
    </row>
    <row r="2011" spans="1:7" x14ac:dyDescent="0.25">
      <c r="A2011" t="s">
        <v>507</v>
      </c>
      <c r="B2011" t="s">
        <v>32</v>
      </c>
      <c r="C2011" t="s">
        <v>61</v>
      </c>
      <c r="D2011" t="s">
        <v>14</v>
      </c>
      <c r="E2011" t="s">
        <v>179</v>
      </c>
      <c r="F2011" s="8" t="s">
        <v>8413</v>
      </c>
      <c r="G2011" t="s">
        <v>4327</v>
      </c>
    </row>
    <row r="2012" spans="1:7" x14ac:dyDescent="0.25">
      <c r="A2012" t="s">
        <v>414</v>
      </c>
      <c r="B2012" t="s">
        <v>19</v>
      </c>
      <c r="C2012" t="s">
        <v>54</v>
      </c>
      <c r="D2012" t="s">
        <v>10</v>
      </c>
      <c r="E2012" t="s">
        <v>179</v>
      </c>
      <c r="F2012" s="8" t="s">
        <v>8553</v>
      </c>
      <c r="G2012" t="s">
        <v>4329</v>
      </c>
    </row>
    <row r="2013" spans="1:7" x14ac:dyDescent="0.25">
      <c r="A2013" t="s">
        <v>175</v>
      </c>
      <c r="B2013" t="s">
        <v>19</v>
      </c>
      <c r="C2013" t="s">
        <v>52</v>
      </c>
      <c r="D2013" t="s">
        <v>9</v>
      </c>
      <c r="E2013" t="s">
        <v>130</v>
      </c>
      <c r="F2013" s="8" t="s">
        <v>8554</v>
      </c>
      <c r="G2013" t="s">
        <v>4330</v>
      </c>
    </row>
    <row r="2014" spans="1:7" x14ac:dyDescent="0.25">
      <c r="A2014" t="s">
        <v>3989</v>
      </c>
      <c r="B2014" t="s">
        <v>42</v>
      </c>
      <c r="C2014" t="s">
        <v>188</v>
      </c>
      <c r="D2014" t="s">
        <v>38</v>
      </c>
      <c r="E2014" t="s">
        <v>179</v>
      </c>
      <c r="F2014" s="8" t="s">
        <v>8555</v>
      </c>
      <c r="G2014" t="s">
        <v>4327</v>
      </c>
    </row>
    <row r="2015" spans="1:7" x14ac:dyDescent="0.25">
      <c r="A2015" t="s">
        <v>582</v>
      </c>
      <c r="B2015" t="s">
        <v>20</v>
      </c>
      <c r="C2015" t="s">
        <v>58</v>
      </c>
      <c r="D2015" t="s">
        <v>13</v>
      </c>
      <c r="E2015" t="s">
        <v>130</v>
      </c>
      <c r="F2015" s="8" t="s">
        <v>8556</v>
      </c>
      <c r="G2015" t="s">
        <v>6566</v>
      </c>
    </row>
    <row r="2016" spans="1:7" x14ac:dyDescent="0.25">
      <c r="A2016" t="s">
        <v>749</v>
      </c>
      <c r="B2016" t="s">
        <v>26</v>
      </c>
      <c r="C2016" t="s">
        <v>58</v>
      </c>
      <c r="D2016" t="s">
        <v>13</v>
      </c>
      <c r="E2016" t="s">
        <v>179</v>
      </c>
      <c r="F2016" s="8" t="s">
        <v>8557</v>
      </c>
      <c r="G2016" t="s">
        <v>4327</v>
      </c>
    </row>
    <row r="2017" spans="1:7" x14ac:dyDescent="0.25">
      <c r="A2017" t="s">
        <v>753</v>
      </c>
      <c r="B2017" t="s">
        <v>20</v>
      </c>
      <c r="C2017" t="s">
        <v>61</v>
      </c>
      <c r="D2017" t="s">
        <v>14</v>
      </c>
      <c r="E2017" t="s">
        <v>130</v>
      </c>
      <c r="F2017" s="8" t="s">
        <v>8558</v>
      </c>
      <c r="G2017" t="s">
        <v>6566</v>
      </c>
    </row>
    <row r="2018" spans="1:7" x14ac:dyDescent="0.25">
      <c r="A2018" t="s">
        <v>96</v>
      </c>
      <c r="B2018" t="s">
        <v>31</v>
      </c>
      <c r="C2018" t="s">
        <v>49</v>
      </c>
      <c r="D2018" t="s">
        <v>8</v>
      </c>
      <c r="E2018" t="s">
        <v>63</v>
      </c>
      <c r="F2018" s="8" t="s">
        <v>8559</v>
      </c>
      <c r="G2018" t="s">
        <v>6565</v>
      </c>
    </row>
    <row r="2019" spans="1:7" x14ac:dyDescent="0.25">
      <c r="A2019" t="s">
        <v>651</v>
      </c>
      <c r="B2019" t="s">
        <v>31</v>
      </c>
      <c r="C2019" t="s">
        <v>98</v>
      </c>
      <c r="D2019" t="s">
        <v>27</v>
      </c>
      <c r="E2019" t="s">
        <v>229</v>
      </c>
      <c r="F2019" s="8" t="s">
        <v>8560</v>
      </c>
      <c r="G2019" t="s">
        <v>4328</v>
      </c>
    </row>
    <row r="2020" spans="1:7" x14ac:dyDescent="0.25">
      <c r="A2020" t="s">
        <v>526</v>
      </c>
      <c r="B2020" t="s">
        <v>20</v>
      </c>
      <c r="C2020" t="s">
        <v>61</v>
      </c>
      <c r="D2020" t="s">
        <v>14</v>
      </c>
      <c r="E2020" t="s">
        <v>107</v>
      </c>
      <c r="F2020" s="8" t="s">
        <v>8561</v>
      </c>
      <c r="G2020" t="s">
        <v>4328</v>
      </c>
    </row>
    <row r="2021" spans="1:7" x14ac:dyDescent="0.25">
      <c r="A2021" t="s">
        <v>163</v>
      </c>
      <c r="B2021" t="s">
        <v>32</v>
      </c>
      <c r="C2021" t="s">
        <v>61</v>
      </c>
      <c r="D2021" t="s">
        <v>14</v>
      </c>
      <c r="E2021" t="s">
        <v>229</v>
      </c>
      <c r="F2021" s="8" t="s">
        <v>8562</v>
      </c>
      <c r="G2021" t="s">
        <v>4328</v>
      </c>
    </row>
    <row r="2022" spans="1:7" x14ac:dyDescent="0.25">
      <c r="A2022" t="s">
        <v>227</v>
      </c>
      <c r="B2022" t="s">
        <v>31</v>
      </c>
      <c r="C2022" t="s">
        <v>49</v>
      </c>
      <c r="D2022" t="s">
        <v>8</v>
      </c>
      <c r="E2022" t="s">
        <v>63</v>
      </c>
      <c r="F2022" s="8" t="s">
        <v>8563</v>
      </c>
      <c r="G2022" t="s">
        <v>6565</v>
      </c>
    </row>
    <row r="2023" spans="1:7" x14ac:dyDescent="0.25">
      <c r="A2023" t="s">
        <v>539</v>
      </c>
      <c r="B2023" t="s">
        <v>46</v>
      </c>
      <c r="C2023" t="s">
        <v>147</v>
      </c>
      <c r="D2023" t="s">
        <v>34</v>
      </c>
      <c r="E2023" t="s">
        <v>179</v>
      </c>
      <c r="F2023" s="8" t="s">
        <v>8564</v>
      </c>
      <c r="G2023" t="s">
        <v>4327</v>
      </c>
    </row>
    <row r="2024" spans="1:7" x14ac:dyDescent="0.25">
      <c r="A2024" t="s">
        <v>199</v>
      </c>
      <c r="B2024" t="s">
        <v>11</v>
      </c>
      <c r="C2024" t="s">
        <v>52</v>
      </c>
      <c r="D2024" t="s">
        <v>9</v>
      </c>
      <c r="E2024" t="s">
        <v>130</v>
      </c>
      <c r="F2024" s="8" t="s">
        <v>8565</v>
      </c>
      <c r="G2024" t="s">
        <v>4330</v>
      </c>
    </row>
    <row r="2025" spans="1:7" x14ac:dyDescent="0.25">
      <c r="A2025" t="s">
        <v>288</v>
      </c>
      <c r="B2025" t="s">
        <v>21</v>
      </c>
      <c r="C2025" t="s">
        <v>54</v>
      </c>
      <c r="D2025" t="s">
        <v>10</v>
      </c>
      <c r="E2025" t="s">
        <v>130</v>
      </c>
      <c r="F2025" s="8" t="s">
        <v>8566</v>
      </c>
      <c r="G2025" t="s">
        <v>6566</v>
      </c>
    </row>
    <row r="2026" spans="1:7" x14ac:dyDescent="0.25">
      <c r="A2026" t="s">
        <v>3576</v>
      </c>
      <c r="B2026" t="s">
        <v>42</v>
      </c>
      <c r="C2026" t="s">
        <v>73</v>
      </c>
      <c r="D2026" t="s">
        <v>23</v>
      </c>
      <c r="E2026" t="s">
        <v>107</v>
      </c>
      <c r="F2026" s="8" t="s">
        <v>8567</v>
      </c>
      <c r="G2026" t="s">
        <v>4330</v>
      </c>
    </row>
    <row r="2027" spans="1:7" x14ac:dyDescent="0.25">
      <c r="A2027" t="s">
        <v>290</v>
      </c>
      <c r="B2027" t="s">
        <v>26</v>
      </c>
      <c r="C2027" t="s">
        <v>52</v>
      </c>
      <c r="D2027" t="s">
        <v>9</v>
      </c>
      <c r="E2027" t="s">
        <v>130</v>
      </c>
      <c r="F2027" s="8" t="s">
        <v>8568</v>
      </c>
      <c r="G2027" t="s">
        <v>6567</v>
      </c>
    </row>
    <row r="2028" spans="1:7" x14ac:dyDescent="0.25">
      <c r="A2028" t="s">
        <v>328</v>
      </c>
      <c r="B2028" t="s">
        <v>32</v>
      </c>
      <c r="C2028" t="s">
        <v>61</v>
      </c>
      <c r="D2028" t="s">
        <v>14</v>
      </c>
      <c r="E2028" t="s">
        <v>179</v>
      </c>
      <c r="F2028" s="8" t="s">
        <v>8569</v>
      </c>
      <c r="G2028" t="s">
        <v>4327</v>
      </c>
    </row>
    <row r="2029" spans="1:7" x14ac:dyDescent="0.25">
      <c r="A2029" t="s">
        <v>411</v>
      </c>
      <c r="B2029" t="s">
        <v>31</v>
      </c>
      <c r="C2029" t="s">
        <v>49</v>
      </c>
      <c r="D2029" t="s">
        <v>8</v>
      </c>
      <c r="E2029" t="s">
        <v>130</v>
      </c>
      <c r="F2029" s="8" t="s">
        <v>8570</v>
      </c>
      <c r="G2029" t="s">
        <v>6567</v>
      </c>
    </row>
    <row r="2030" spans="1:7" x14ac:dyDescent="0.25">
      <c r="A2030" t="s">
        <v>131</v>
      </c>
      <c r="B2030" t="s">
        <v>31</v>
      </c>
      <c r="C2030" t="s">
        <v>72</v>
      </c>
      <c r="D2030" t="s">
        <v>22</v>
      </c>
      <c r="E2030" t="s">
        <v>130</v>
      </c>
      <c r="F2030" s="8" t="s">
        <v>8571</v>
      </c>
      <c r="G2030" t="s">
        <v>6566</v>
      </c>
    </row>
    <row r="2031" spans="1:7" x14ac:dyDescent="0.25">
      <c r="A2031" t="s">
        <v>3580</v>
      </c>
      <c r="B2031" t="s">
        <v>29</v>
      </c>
      <c r="C2031" t="s">
        <v>73</v>
      </c>
      <c r="D2031" t="s">
        <v>23</v>
      </c>
      <c r="E2031" t="s">
        <v>107</v>
      </c>
      <c r="F2031" s="8" t="s">
        <v>8572</v>
      </c>
      <c r="G2031" t="s">
        <v>4330</v>
      </c>
    </row>
    <row r="2032" spans="1:7" x14ac:dyDescent="0.25">
      <c r="A2032" t="s">
        <v>4221</v>
      </c>
      <c r="B2032" t="s">
        <v>21</v>
      </c>
      <c r="C2032" t="s">
        <v>73</v>
      </c>
      <c r="D2032" t="s">
        <v>23</v>
      </c>
      <c r="E2032" t="s">
        <v>179</v>
      </c>
      <c r="F2032" s="8" t="s">
        <v>8573</v>
      </c>
      <c r="G2032" t="s">
        <v>4327</v>
      </c>
    </row>
    <row r="2033" spans="1:7" x14ac:dyDescent="0.25">
      <c r="A2033" t="s">
        <v>4300</v>
      </c>
      <c r="B2033" t="s">
        <v>42</v>
      </c>
      <c r="C2033" t="s">
        <v>65</v>
      </c>
      <c r="D2033" t="s">
        <v>17</v>
      </c>
      <c r="E2033" t="s">
        <v>107</v>
      </c>
      <c r="F2033" s="8" t="s">
        <v>8574</v>
      </c>
      <c r="G2033" t="s">
        <v>6568</v>
      </c>
    </row>
    <row r="2034" spans="1:7" x14ac:dyDescent="0.25">
      <c r="A2034" t="s">
        <v>829</v>
      </c>
      <c r="B2034" t="s">
        <v>44</v>
      </c>
      <c r="C2034" t="s">
        <v>75</v>
      </c>
      <c r="D2034" t="s">
        <v>24</v>
      </c>
      <c r="E2034" t="s">
        <v>179</v>
      </c>
      <c r="F2034" s="8" t="s">
        <v>8575</v>
      </c>
      <c r="G2034" t="s">
        <v>4327</v>
      </c>
    </row>
    <row r="2035" spans="1:7" x14ac:dyDescent="0.25">
      <c r="A2035" t="s">
        <v>339</v>
      </c>
      <c r="B2035" t="s">
        <v>26</v>
      </c>
      <c r="C2035" t="s">
        <v>54</v>
      </c>
      <c r="D2035" t="s">
        <v>10</v>
      </c>
      <c r="E2035" t="s">
        <v>130</v>
      </c>
      <c r="F2035" s="8" t="s">
        <v>8576</v>
      </c>
      <c r="G2035" t="s">
        <v>4330</v>
      </c>
    </row>
    <row r="2036" spans="1:7" x14ac:dyDescent="0.25">
      <c r="A2036" t="s">
        <v>3655</v>
      </c>
      <c r="B2036" t="s">
        <v>36</v>
      </c>
      <c r="C2036" t="s">
        <v>188</v>
      </c>
      <c r="D2036" t="s">
        <v>38</v>
      </c>
      <c r="E2036" t="s">
        <v>107</v>
      </c>
      <c r="F2036" s="8" t="s">
        <v>8577</v>
      </c>
      <c r="G2036" t="s">
        <v>4329</v>
      </c>
    </row>
    <row r="2037" spans="1:7" x14ac:dyDescent="0.25">
      <c r="A2037" t="s">
        <v>337</v>
      </c>
      <c r="B2037" t="s">
        <v>11</v>
      </c>
      <c r="C2037" t="s">
        <v>52</v>
      </c>
      <c r="D2037" t="s">
        <v>9</v>
      </c>
      <c r="E2037" t="s">
        <v>130</v>
      </c>
      <c r="F2037" s="8" t="s">
        <v>8578</v>
      </c>
      <c r="G2037" t="s">
        <v>6566</v>
      </c>
    </row>
    <row r="2038" spans="1:7" x14ac:dyDescent="0.25">
      <c r="A2038" t="s">
        <v>244</v>
      </c>
      <c r="B2038" t="s">
        <v>19</v>
      </c>
      <c r="C2038" t="s">
        <v>49</v>
      </c>
      <c r="D2038" t="s">
        <v>8</v>
      </c>
      <c r="E2038" t="s">
        <v>229</v>
      </c>
      <c r="F2038" s="8" t="s">
        <v>8579</v>
      </c>
      <c r="G2038" t="s">
        <v>4328</v>
      </c>
    </row>
    <row r="2039" spans="1:7" x14ac:dyDescent="0.25">
      <c r="A2039" t="s">
        <v>3896</v>
      </c>
      <c r="B2039" t="s">
        <v>30</v>
      </c>
      <c r="C2039" t="s">
        <v>188</v>
      </c>
      <c r="D2039" t="s">
        <v>38</v>
      </c>
      <c r="E2039" t="s">
        <v>107</v>
      </c>
      <c r="F2039" s="8" t="s">
        <v>8580</v>
      </c>
      <c r="G2039" t="s">
        <v>4328</v>
      </c>
    </row>
    <row r="2040" spans="1:7" x14ac:dyDescent="0.25">
      <c r="A2040" t="s">
        <v>814</v>
      </c>
      <c r="B2040" t="s">
        <v>32</v>
      </c>
      <c r="C2040" t="s">
        <v>61</v>
      </c>
      <c r="D2040" t="s">
        <v>14</v>
      </c>
      <c r="E2040" t="s">
        <v>179</v>
      </c>
      <c r="F2040" s="8" t="s">
        <v>8581</v>
      </c>
      <c r="G2040" t="s">
        <v>4327</v>
      </c>
    </row>
    <row r="2041" spans="1:7" x14ac:dyDescent="0.25">
      <c r="A2041" t="s">
        <v>3848</v>
      </c>
      <c r="B2041" t="s">
        <v>29</v>
      </c>
      <c r="C2041" t="s">
        <v>188</v>
      </c>
      <c r="D2041" t="s">
        <v>38</v>
      </c>
      <c r="E2041" t="s">
        <v>229</v>
      </c>
      <c r="F2041" s="8" t="s">
        <v>8582</v>
      </c>
      <c r="G2041" t="s">
        <v>4327</v>
      </c>
    </row>
    <row r="2042" spans="1:7" x14ac:dyDescent="0.25">
      <c r="A2042" t="s">
        <v>3685</v>
      </c>
      <c r="B2042" t="s">
        <v>42</v>
      </c>
      <c r="C2042" t="s">
        <v>188</v>
      </c>
      <c r="D2042" t="s">
        <v>38</v>
      </c>
      <c r="E2042" t="s">
        <v>107</v>
      </c>
      <c r="F2042" s="8" t="s">
        <v>8583</v>
      </c>
      <c r="G2042" t="s">
        <v>4330</v>
      </c>
    </row>
    <row r="2043" spans="1:7" x14ac:dyDescent="0.25">
      <c r="A2043" t="s">
        <v>374</v>
      </c>
      <c r="B2043" t="s">
        <v>31</v>
      </c>
      <c r="C2043" t="s">
        <v>54</v>
      </c>
      <c r="D2043" t="s">
        <v>10</v>
      </c>
      <c r="E2043" t="s">
        <v>63</v>
      </c>
      <c r="F2043" s="8" t="s">
        <v>8584</v>
      </c>
      <c r="G2043" t="s">
        <v>6565</v>
      </c>
    </row>
    <row r="2044" spans="1:7" x14ac:dyDescent="0.25">
      <c r="A2044" t="s">
        <v>4301</v>
      </c>
      <c r="B2044" t="s">
        <v>33</v>
      </c>
      <c r="C2044" t="s">
        <v>73</v>
      </c>
      <c r="D2044" t="s">
        <v>23</v>
      </c>
      <c r="E2044" t="s">
        <v>107</v>
      </c>
      <c r="F2044" s="8" t="s">
        <v>8585</v>
      </c>
      <c r="G2044" t="s">
        <v>4328</v>
      </c>
    </row>
    <row r="2045" spans="1:7" x14ac:dyDescent="0.25">
      <c r="A2045" t="s">
        <v>3923</v>
      </c>
      <c r="B2045" t="s">
        <v>31</v>
      </c>
      <c r="C2045" t="s">
        <v>188</v>
      </c>
      <c r="D2045" t="s">
        <v>38</v>
      </c>
      <c r="E2045" t="s">
        <v>229</v>
      </c>
      <c r="F2045" s="8" t="s">
        <v>8586</v>
      </c>
      <c r="G2045" t="s">
        <v>4328</v>
      </c>
    </row>
    <row r="2046" spans="1:7" x14ac:dyDescent="0.25">
      <c r="A2046" t="s">
        <v>3657</v>
      </c>
      <c r="B2046" t="s">
        <v>30</v>
      </c>
      <c r="C2046" t="s">
        <v>73</v>
      </c>
      <c r="D2046" t="s">
        <v>23</v>
      </c>
      <c r="E2046" t="s">
        <v>229</v>
      </c>
      <c r="F2046" s="8" t="s">
        <v>8587</v>
      </c>
      <c r="G2046" t="s">
        <v>4327</v>
      </c>
    </row>
    <row r="2047" spans="1:7" x14ac:dyDescent="0.25">
      <c r="A2047" t="s">
        <v>66</v>
      </c>
      <c r="B2047" t="s">
        <v>42</v>
      </c>
      <c r="C2047" t="s">
        <v>67</v>
      </c>
      <c r="D2047" t="s">
        <v>18</v>
      </c>
      <c r="E2047" t="s">
        <v>229</v>
      </c>
      <c r="F2047" s="8" t="s">
        <v>8588</v>
      </c>
      <c r="G2047" t="s">
        <v>4328</v>
      </c>
    </row>
    <row r="2048" spans="1:7" x14ac:dyDescent="0.25">
      <c r="A2048" t="s">
        <v>595</v>
      </c>
      <c r="B2048" t="s">
        <v>43</v>
      </c>
      <c r="C2048" t="s">
        <v>225</v>
      </c>
      <c r="D2048" t="s">
        <v>39</v>
      </c>
      <c r="E2048" t="s">
        <v>179</v>
      </c>
      <c r="F2048" s="8" t="s">
        <v>8589</v>
      </c>
      <c r="G2048" t="s">
        <v>4327</v>
      </c>
    </row>
    <row r="2049" spans="1:7" x14ac:dyDescent="0.25">
      <c r="A2049" t="s">
        <v>620</v>
      </c>
      <c r="B2049" t="s">
        <v>31</v>
      </c>
      <c r="C2049" t="s">
        <v>52</v>
      </c>
      <c r="D2049" t="s">
        <v>9</v>
      </c>
      <c r="E2049" t="s">
        <v>179</v>
      </c>
      <c r="F2049" s="8" t="s">
        <v>8590</v>
      </c>
      <c r="G2049" t="s">
        <v>4327</v>
      </c>
    </row>
    <row r="2050" spans="1:7" x14ac:dyDescent="0.25">
      <c r="A2050" t="s">
        <v>3603</v>
      </c>
      <c r="B2050" t="s">
        <v>42</v>
      </c>
      <c r="C2050" t="s">
        <v>188</v>
      </c>
      <c r="D2050" t="s">
        <v>38</v>
      </c>
      <c r="E2050" t="s">
        <v>229</v>
      </c>
      <c r="F2050" s="8" t="s">
        <v>8591</v>
      </c>
      <c r="G2050" t="s">
        <v>4328</v>
      </c>
    </row>
    <row r="2051" spans="1:7" x14ac:dyDescent="0.25">
      <c r="A2051" t="s">
        <v>421</v>
      </c>
      <c r="B2051" t="s">
        <v>16</v>
      </c>
      <c r="C2051" t="s">
        <v>65</v>
      </c>
      <c r="D2051" t="s">
        <v>17</v>
      </c>
      <c r="E2051" t="s">
        <v>229</v>
      </c>
      <c r="F2051" s="8" t="s">
        <v>8592</v>
      </c>
      <c r="G2051" t="s">
        <v>4329</v>
      </c>
    </row>
    <row r="2052" spans="1:7" x14ac:dyDescent="0.25">
      <c r="A2052" t="s">
        <v>3651</v>
      </c>
      <c r="B2052" t="s">
        <v>30</v>
      </c>
      <c r="C2052" t="s">
        <v>188</v>
      </c>
      <c r="D2052" t="s">
        <v>38</v>
      </c>
      <c r="E2052" t="s">
        <v>107</v>
      </c>
      <c r="F2052" s="8" t="s">
        <v>8593</v>
      </c>
      <c r="G2052" t="s">
        <v>4327</v>
      </c>
    </row>
    <row r="2053" spans="1:7" x14ac:dyDescent="0.25">
      <c r="A2053" t="s">
        <v>4215</v>
      </c>
      <c r="B2053" t="s">
        <v>16</v>
      </c>
      <c r="C2053" t="s">
        <v>73</v>
      </c>
      <c r="D2053" t="s">
        <v>23</v>
      </c>
      <c r="E2053" t="s">
        <v>107</v>
      </c>
      <c r="F2053" s="8" t="s">
        <v>8594</v>
      </c>
      <c r="G2053" t="s">
        <v>4327</v>
      </c>
    </row>
    <row r="2054" spans="1:7" x14ac:dyDescent="0.25">
      <c r="A2054" t="s">
        <v>3885</v>
      </c>
      <c r="B2054" t="s">
        <v>42</v>
      </c>
      <c r="C2054" t="s">
        <v>188</v>
      </c>
      <c r="D2054" t="s">
        <v>38</v>
      </c>
      <c r="E2054" t="s">
        <v>229</v>
      </c>
      <c r="F2054" s="8" t="s">
        <v>8595</v>
      </c>
      <c r="G2054" t="s">
        <v>4328</v>
      </c>
    </row>
    <row r="2055" spans="1:7" x14ac:dyDescent="0.25">
      <c r="A2055" t="s">
        <v>563</v>
      </c>
      <c r="B2055" t="s">
        <v>32</v>
      </c>
      <c r="C2055" t="s">
        <v>58</v>
      </c>
      <c r="D2055" t="s">
        <v>13</v>
      </c>
      <c r="E2055" t="s">
        <v>50</v>
      </c>
      <c r="F2055" s="8" t="s">
        <v>8596</v>
      </c>
      <c r="G2055" t="s">
        <v>6565</v>
      </c>
    </row>
    <row r="2056" spans="1:7" x14ac:dyDescent="0.25">
      <c r="A2056" t="s">
        <v>482</v>
      </c>
      <c r="B2056" t="s">
        <v>26</v>
      </c>
      <c r="C2056" t="s">
        <v>98</v>
      </c>
      <c r="D2056" t="s">
        <v>27</v>
      </c>
      <c r="E2056" t="s">
        <v>179</v>
      </c>
      <c r="F2056" s="8" t="s">
        <v>8597</v>
      </c>
      <c r="G2056" t="s">
        <v>4327</v>
      </c>
    </row>
    <row r="2057" spans="1:7" x14ac:dyDescent="0.25">
      <c r="A2057" t="s">
        <v>3269</v>
      </c>
      <c r="B2057" t="s">
        <v>42</v>
      </c>
      <c r="C2057" t="s">
        <v>188</v>
      </c>
      <c r="D2057" t="s">
        <v>38</v>
      </c>
      <c r="E2057" t="s">
        <v>229</v>
      </c>
      <c r="F2057" s="8" t="s">
        <v>8598</v>
      </c>
      <c r="G2057" t="s">
        <v>4328</v>
      </c>
    </row>
    <row r="2058" spans="1:7" x14ac:dyDescent="0.25">
      <c r="A2058" t="s">
        <v>159</v>
      </c>
      <c r="B2058" t="s">
        <v>19</v>
      </c>
      <c r="C2058" t="s">
        <v>98</v>
      </c>
      <c r="D2058" t="s">
        <v>27</v>
      </c>
      <c r="E2058" t="s">
        <v>130</v>
      </c>
      <c r="F2058" s="8" t="s">
        <v>8599</v>
      </c>
      <c r="G2058" t="s">
        <v>6565</v>
      </c>
    </row>
    <row r="2059" spans="1:7" x14ac:dyDescent="0.25">
      <c r="A2059" t="s">
        <v>250</v>
      </c>
      <c r="B2059" t="s">
        <v>31</v>
      </c>
      <c r="C2059" t="s">
        <v>54</v>
      </c>
      <c r="D2059" t="s">
        <v>10</v>
      </c>
      <c r="E2059" t="s">
        <v>130</v>
      </c>
      <c r="F2059" s="8" t="s">
        <v>8600</v>
      </c>
      <c r="G2059" t="s">
        <v>6566</v>
      </c>
    </row>
    <row r="2060" spans="1:7" x14ac:dyDescent="0.25">
      <c r="A2060" t="s">
        <v>4302</v>
      </c>
      <c r="B2060" t="s">
        <v>16</v>
      </c>
      <c r="C2060" t="s">
        <v>73</v>
      </c>
      <c r="D2060" t="s">
        <v>23</v>
      </c>
      <c r="E2060" t="s">
        <v>107</v>
      </c>
      <c r="F2060" s="8" t="s">
        <v>8601</v>
      </c>
      <c r="G2060" t="s">
        <v>4329</v>
      </c>
    </row>
    <row r="2061" spans="1:7" x14ac:dyDescent="0.25">
      <c r="A2061" t="s">
        <v>537</v>
      </c>
      <c r="B2061" t="s">
        <v>26</v>
      </c>
      <c r="C2061" t="s">
        <v>61</v>
      </c>
      <c r="D2061" t="s">
        <v>14</v>
      </c>
      <c r="E2061" t="s">
        <v>130</v>
      </c>
      <c r="F2061" s="8" t="s">
        <v>8602</v>
      </c>
      <c r="G2061" t="s">
        <v>6567</v>
      </c>
    </row>
    <row r="2062" spans="1:7" x14ac:dyDescent="0.25">
      <c r="A2062" t="s">
        <v>919</v>
      </c>
      <c r="B2062" t="s">
        <v>30</v>
      </c>
      <c r="C2062" t="s">
        <v>65</v>
      </c>
      <c r="D2062" t="s">
        <v>17</v>
      </c>
      <c r="E2062" t="s">
        <v>107</v>
      </c>
      <c r="F2062" s="8" t="s">
        <v>8603</v>
      </c>
      <c r="G2062" t="s">
        <v>4330</v>
      </c>
    </row>
    <row r="2063" spans="1:7" x14ac:dyDescent="0.25">
      <c r="A2063" t="s">
        <v>209</v>
      </c>
      <c r="B2063" t="s">
        <v>21</v>
      </c>
      <c r="C2063" t="s">
        <v>52</v>
      </c>
      <c r="D2063" t="s">
        <v>9</v>
      </c>
      <c r="E2063" t="s">
        <v>63</v>
      </c>
      <c r="F2063" s="8" t="s">
        <v>8604</v>
      </c>
      <c r="G2063" t="s">
        <v>6566</v>
      </c>
    </row>
    <row r="2064" spans="1:7" x14ac:dyDescent="0.25">
      <c r="A2064" t="s">
        <v>632</v>
      </c>
      <c r="B2064" t="s">
        <v>45</v>
      </c>
      <c r="C2064" t="s">
        <v>225</v>
      </c>
      <c r="D2064" t="s">
        <v>39</v>
      </c>
      <c r="E2064" t="s">
        <v>226</v>
      </c>
      <c r="F2064" s="8" t="s">
        <v>8605</v>
      </c>
      <c r="G2064" t="s">
        <v>4327</v>
      </c>
    </row>
    <row r="2065" spans="1:7" x14ac:dyDescent="0.25">
      <c r="A2065" t="s">
        <v>481</v>
      </c>
      <c r="B2065" t="s">
        <v>46</v>
      </c>
      <c r="C2065" t="s">
        <v>225</v>
      </c>
      <c r="D2065" t="s">
        <v>39</v>
      </c>
      <c r="E2065" t="s">
        <v>179</v>
      </c>
      <c r="F2065" s="8" t="s">
        <v>8606</v>
      </c>
      <c r="G2065" t="s">
        <v>4327</v>
      </c>
    </row>
    <row r="2066" spans="1:7" x14ac:dyDescent="0.25">
      <c r="A2066" t="s">
        <v>214</v>
      </c>
      <c r="B2066" t="s">
        <v>21</v>
      </c>
      <c r="C2066" t="s">
        <v>52</v>
      </c>
      <c r="D2066" t="s">
        <v>9</v>
      </c>
      <c r="E2066" t="s">
        <v>63</v>
      </c>
      <c r="F2066" s="8" t="s">
        <v>8607</v>
      </c>
      <c r="G2066" t="s">
        <v>6567</v>
      </c>
    </row>
    <row r="2067" spans="1:7" x14ac:dyDescent="0.25">
      <c r="A2067" t="s">
        <v>3428</v>
      </c>
      <c r="B2067" t="s">
        <v>30</v>
      </c>
      <c r="C2067" t="s">
        <v>73</v>
      </c>
      <c r="D2067" t="s">
        <v>23</v>
      </c>
      <c r="E2067" t="s">
        <v>229</v>
      </c>
      <c r="F2067" s="8" t="s">
        <v>8518</v>
      </c>
      <c r="G2067" t="s">
        <v>4327</v>
      </c>
    </row>
    <row r="2068" spans="1:7" x14ac:dyDescent="0.25">
      <c r="A2068" t="s">
        <v>3495</v>
      </c>
      <c r="B2068" t="s">
        <v>36</v>
      </c>
      <c r="C2068" t="s">
        <v>188</v>
      </c>
      <c r="D2068" t="s">
        <v>38</v>
      </c>
      <c r="E2068" t="s">
        <v>229</v>
      </c>
      <c r="F2068" s="8" t="s">
        <v>8608</v>
      </c>
      <c r="G2068" t="s">
        <v>4329</v>
      </c>
    </row>
    <row r="2069" spans="1:7" x14ac:dyDescent="0.25">
      <c r="A2069" t="s">
        <v>4039</v>
      </c>
      <c r="B2069" t="s">
        <v>42</v>
      </c>
      <c r="C2069" t="s">
        <v>188</v>
      </c>
      <c r="D2069" t="s">
        <v>38</v>
      </c>
      <c r="E2069" t="s">
        <v>229</v>
      </c>
      <c r="F2069" s="8" t="s">
        <v>8609</v>
      </c>
      <c r="G2069" t="s">
        <v>4330</v>
      </c>
    </row>
    <row r="2070" spans="1:7" x14ac:dyDescent="0.25">
      <c r="A2070" t="s">
        <v>641</v>
      </c>
      <c r="B2070" t="s">
        <v>32</v>
      </c>
      <c r="C2070" t="s">
        <v>61</v>
      </c>
      <c r="D2070" t="s">
        <v>14</v>
      </c>
      <c r="E2070" t="s">
        <v>229</v>
      </c>
      <c r="F2070" s="8" t="s">
        <v>8610</v>
      </c>
      <c r="G2070" t="s">
        <v>4327</v>
      </c>
    </row>
    <row r="2071" spans="1:7" x14ac:dyDescent="0.25">
      <c r="A2071" t="s">
        <v>3333</v>
      </c>
      <c r="B2071" t="s">
        <v>30</v>
      </c>
      <c r="C2071" t="s">
        <v>73</v>
      </c>
      <c r="D2071" t="s">
        <v>23</v>
      </c>
      <c r="E2071" t="s">
        <v>229</v>
      </c>
      <c r="F2071" s="8" t="s">
        <v>8611</v>
      </c>
      <c r="G2071" t="s">
        <v>4327</v>
      </c>
    </row>
    <row r="2072" spans="1:7" x14ac:dyDescent="0.25">
      <c r="A2072" t="s">
        <v>4193</v>
      </c>
      <c r="B2072" t="s">
        <v>31</v>
      </c>
      <c r="C2072" t="s">
        <v>73</v>
      </c>
      <c r="D2072" t="s">
        <v>23</v>
      </c>
      <c r="E2072" t="s">
        <v>107</v>
      </c>
      <c r="F2072" s="8" t="s">
        <v>8612</v>
      </c>
      <c r="G2072" t="s">
        <v>4330</v>
      </c>
    </row>
    <row r="2073" spans="1:7" x14ac:dyDescent="0.25">
      <c r="A2073" t="s">
        <v>3710</v>
      </c>
      <c r="B2073" t="s">
        <v>42</v>
      </c>
      <c r="C2073" t="s">
        <v>188</v>
      </c>
      <c r="D2073" t="s">
        <v>38</v>
      </c>
      <c r="E2073" t="s">
        <v>107</v>
      </c>
      <c r="F2073" s="8" t="s">
        <v>8613</v>
      </c>
      <c r="G2073" t="s">
        <v>4330</v>
      </c>
    </row>
    <row r="2074" spans="1:7" x14ac:dyDescent="0.25">
      <c r="A2074" t="s">
        <v>3342</v>
      </c>
      <c r="B2074" t="s">
        <v>42</v>
      </c>
      <c r="C2074" t="s">
        <v>188</v>
      </c>
      <c r="D2074" t="s">
        <v>38</v>
      </c>
      <c r="E2074" t="s">
        <v>179</v>
      </c>
      <c r="F2074" s="8" t="s">
        <v>8614</v>
      </c>
      <c r="G2074" t="s">
        <v>4327</v>
      </c>
    </row>
    <row r="2075" spans="1:7" x14ac:dyDescent="0.25">
      <c r="A2075" t="s">
        <v>3633</v>
      </c>
      <c r="B2075" t="s">
        <v>29</v>
      </c>
      <c r="C2075" t="s">
        <v>188</v>
      </c>
      <c r="D2075" t="s">
        <v>38</v>
      </c>
      <c r="E2075" t="s">
        <v>229</v>
      </c>
      <c r="F2075" s="8" t="s">
        <v>8615</v>
      </c>
      <c r="G2075" t="s">
        <v>4327</v>
      </c>
    </row>
    <row r="2076" spans="1:7" x14ac:dyDescent="0.25">
      <c r="A2076" t="s">
        <v>4303</v>
      </c>
      <c r="B2076" t="s">
        <v>42</v>
      </c>
      <c r="C2076" t="s">
        <v>73</v>
      </c>
      <c r="D2076" t="s">
        <v>23</v>
      </c>
      <c r="E2076" t="s">
        <v>107</v>
      </c>
      <c r="F2076" s="8" t="s">
        <v>8616</v>
      </c>
      <c r="G2076" t="s">
        <v>6568</v>
      </c>
    </row>
    <row r="2077" spans="1:7" x14ac:dyDescent="0.25">
      <c r="A2077" t="s">
        <v>425</v>
      </c>
      <c r="B2077" t="s">
        <v>31</v>
      </c>
      <c r="C2077" t="s">
        <v>49</v>
      </c>
      <c r="D2077" t="s">
        <v>8</v>
      </c>
      <c r="E2077" t="s">
        <v>130</v>
      </c>
      <c r="F2077" s="8" t="s">
        <v>8617</v>
      </c>
      <c r="G2077" t="s">
        <v>6566</v>
      </c>
    </row>
    <row r="2078" spans="1:7" x14ac:dyDescent="0.25">
      <c r="A2078" t="s">
        <v>555</v>
      </c>
      <c r="B2078" t="s">
        <v>15</v>
      </c>
      <c r="C2078" t="s">
        <v>61</v>
      </c>
      <c r="D2078" t="s">
        <v>14</v>
      </c>
      <c r="E2078" t="s">
        <v>179</v>
      </c>
      <c r="F2078" s="8" t="s">
        <v>8618</v>
      </c>
      <c r="G2078" t="s">
        <v>4329</v>
      </c>
    </row>
    <row r="2079" spans="1:7" x14ac:dyDescent="0.25">
      <c r="A2079" t="s">
        <v>619</v>
      </c>
      <c r="B2079" t="s">
        <v>21</v>
      </c>
      <c r="C2079" t="s">
        <v>72</v>
      </c>
      <c r="D2079" t="s">
        <v>22</v>
      </c>
      <c r="E2079" t="s">
        <v>179</v>
      </c>
      <c r="F2079" s="8" t="s">
        <v>8619</v>
      </c>
      <c r="G2079" t="s">
        <v>4327</v>
      </c>
    </row>
    <row r="2080" spans="1:7" x14ac:dyDescent="0.25">
      <c r="A2080" t="s">
        <v>725</v>
      </c>
      <c r="B2080" t="s">
        <v>30</v>
      </c>
      <c r="C2080" t="s">
        <v>75</v>
      </c>
      <c r="D2080" t="s">
        <v>24</v>
      </c>
      <c r="E2080" t="s">
        <v>179</v>
      </c>
      <c r="F2080" s="8" t="s">
        <v>8620</v>
      </c>
      <c r="G2080" t="s">
        <v>4329</v>
      </c>
    </row>
    <row r="2081" spans="1:7" x14ac:dyDescent="0.25">
      <c r="A2081" t="s">
        <v>3443</v>
      </c>
      <c r="B2081" t="s">
        <v>42</v>
      </c>
      <c r="C2081" t="s">
        <v>188</v>
      </c>
      <c r="D2081" t="s">
        <v>38</v>
      </c>
      <c r="E2081" t="s">
        <v>107</v>
      </c>
      <c r="F2081" s="8" t="s">
        <v>7035</v>
      </c>
      <c r="G2081" t="s">
        <v>4330</v>
      </c>
    </row>
    <row r="2082" spans="1:7" x14ac:dyDescent="0.25">
      <c r="A2082" t="s">
        <v>389</v>
      </c>
      <c r="B2082" t="s">
        <v>30</v>
      </c>
      <c r="C2082" t="s">
        <v>152</v>
      </c>
      <c r="D2082" t="s">
        <v>35</v>
      </c>
      <c r="E2082" t="s">
        <v>229</v>
      </c>
      <c r="F2082" s="8" t="s">
        <v>8621</v>
      </c>
      <c r="G2082" t="s">
        <v>4327</v>
      </c>
    </row>
    <row r="2083" spans="1:7" x14ac:dyDescent="0.25">
      <c r="A2083" t="s">
        <v>561</v>
      </c>
      <c r="B2083" t="s">
        <v>30</v>
      </c>
      <c r="C2083" t="s">
        <v>65</v>
      </c>
      <c r="D2083" t="s">
        <v>17</v>
      </c>
      <c r="E2083" t="s">
        <v>229</v>
      </c>
      <c r="F2083" s="8" t="s">
        <v>7792</v>
      </c>
      <c r="G2083" t="s">
        <v>4327</v>
      </c>
    </row>
    <row r="2084" spans="1:7" x14ac:dyDescent="0.25">
      <c r="A2084" t="s">
        <v>518</v>
      </c>
      <c r="B2084" t="s">
        <v>31</v>
      </c>
      <c r="C2084" t="s">
        <v>61</v>
      </c>
      <c r="D2084" t="s">
        <v>14</v>
      </c>
      <c r="E2084" t="s">
        <v>63</v>
      </c>
      <c r="F2084" s="8" t="s">
        <v>8622</v>
      </c>
      <c r="G2084" t="s">
        <v>6567</v>
      </c>
    </row>
    <row r="2085" spans="1:7" x14ac:dyDescent="0.25">
      <c r="A2085" t="s">
        <v>3948</v>
      </c>
      <c r="B2085" t="s">
        <v>21</v>
      </c>
      <c r="C2085" t="s">
        <v>73</v>
      </c>
      <c r="D2085" t="s">
        <v>23</v>
      </c>
      <c r="E2085" t="s">
        <v>107</v>
      </c>
      <c r="F2085" s="8" t="s">
        <v>8623</v>
      </c>
      <c r="G2085" t="s">
        <v>4328</v>
      </c>
    </row>
    <row r="2086" spans="1:7" x14ac:dyDescent="0.25">
      <c r="A2086" t="s">
        <v>94</v>
      </c>
      <c r="B2086" t="s">
        <v>21</v>
      </c>
      <c r="C2086" t="s">
        <v>52</v>
      </c>
      <c r="D2086" t="s">
        <v>9</v>
      </c>
      <c r="E2086" t="s">
        <v>63</v>
      </c>
      <c r="F2086" s="8" t="s">
        <v>8624</v>
      </c>
      <c r="G2086" t="s">
        <v>4330</v>
      </c>
    </row>
    <row r="2087" spans="1:7" x14ac:dyDescent="0.25">
      <c r="A2087" t="s">
        <v>3670</v>
      </c>
      <c r="B2087" t="s">
        <v>42</v>
      </c>
      <c r="C2087" t="s">
        <v>188</v>
      </c>
      <c r="D2087" t="s">
        <v>38</v>
      </c>
      <c r="E2087" t="s">
        <v>229</v>
      </c>
      <c r="F2087" s="8" t="s">
        <v>8625</v>
      </c>
      <c r="G2087" t="s">
        <v>4330</v>
      </c>
    </row>
    <row r="2088" spans="1:7" x14ac:dyDescent="0.25">
      <c r="A2088" t="s">
        <v>925</v>
      </c>
      <c r="B2088" t="s">
        <v>36</v>
      </c>
      <c r="C2088" t="s">
        <v>65</v>
      </c>
      <c r="D2088" t="s">
        <v>17</v>
      </c>
      <c r="E2088" t="s">
        <v>107</v>
      </c>
      <c r="F2088" s="8" t="s">
        <v>8626</v>
      </c>
      <c r="G2088" t="s">
        <v>4327</v>
      </c>
    </row>
    <row r="2089" spans="1:7" x14ac:dyDescent="0.25">
      <c r="A2089" t="s">
        <v>352</v>
      </c>
      <c r="B2089" t="s">
        <v>21</v>
      </c>
      <c r="C2089" t="s">
        <v>61</v>
      </c>
      <c r="D2089" t="s">
        <v>14</v>
      </c>
      <c r="E2089" t="s">
        <v>130</v>
      </c>
      <c r="F2089" s="8" t="s">
        <v>8627</v>
      </c>
      <c r="G2089" t="s">
        <v>6566</v>
      </c>
    </row>
    <row r="2090" spans="1:7" x14ac:dyDescent="0.25">
      <c r="A2090" t="s">
        <v>429</v>
      </c>
      <c r="B2090" t="s">
        <v>28</v>
      </c>
      <c r="C2090" t="s">
        <v>61</v>
      </c>
      <c r="D2090" t="s">
        <v>14</v>
      </c>
      <c r="E2090" t="s">
        <v>130</v>
      </c>
      <c r="F2090" s="8" t="s">
        <v>8628</v>
      </c>
      <c r="G2090" t="s">
        <v>6567</v>
      </c>
    </row>
    <row r="2091" spans="1:7" x14ac:dyDescent="0.25">
      <c r="A2091" t="s">
        <v>4304</v>
      </c>
      <c r="B2091" t="s">
        <v>42</v>
      </c>
      <c r="C2091" t="s">
        <v>73</v>
      </c>
      <c r="D2091" t="s">
        <v>23</v>
      </c>
      <c r="E2091" t="s">
        <v>107</v>
      </c>
      <c r="F2091" s="8" t="s">
        <v>8629</v>
      </c>
      <c r="G2091" t="s">
        <v>6568</v>
      </c>
    </row>
    <row r="2092" spans="1:7" x14ac:dyDescent="0.25">
      <c r="A2092" t="s">
        <v>3280</v>
      </c>
      <c r="B2092" t="s">
        <v>29</v>
      </c>
      <c r="C2092" t="s">
        <v>73</v>
      </c>
      <c r="D2092" t="s">
        <v>23</v>
      </c>
      <c r="E2092" t="s">
        <v>229</v>
      </c>
      <c r="F2092" s="8" t="s">
        <v>8630</v>
      </c>
      <c r="G2092" t="s">
        <v>4329</v>
      </c>
    </row>
    <row r="2093" spans="1:7" x14ac:dyDescent="0.25">
      <c r="A2093" t="s">
        <v>403</v>
      </c>
      <c r="B2093" t="s">
        <v>31</v>
      </c>
      <c r="C2093" t="s">
        <v>49</v>
      </c>
      <c r="D2093" t="s">
        <v>8</v>
      </c>
      <c r="E2093" t="s">
        <v>229</v>
      </c>
      <c r="F2093" s="8" t="s">
        <v>8631</v>
      </c>
      <c r="G2093" t="s">
        <v>4330</v>
      </c>
    </row>
    <row r="2094" spans="1:7" x14ac:dyDescent="0.25">
      <c r="A2094" t="s">
        <v>4305</v>
      </c>
      <c r="B2094" t="s">
        <v>42</v>
      </c>
      <c r="C2094" t="s">
        <v>188</v>
      </c>
      <c r="D2094" t="s">
        <v>38</v>
      </c>
      <c r="E2094" t="s">
        <v>107</v>
      </c>
      <c r="F2094" s="8" t="s">
        <v>8632</v>
      </c>
      <c r="G2094" t="s">
        <v>4330</v>
      </c>
    </row>
    <row r="2095" spans="1:7" x14ac:dyDescent="0.25">
      <c r="A2095" t="s">
        <v>3372</v>
      </c>
      <c r="B2095" t="s">
        <v>42</v>
      </c>
      <c r="C2095" t="s">
        <v>73</v>
      </c>
      <c r="D2095" t="s">
        <v>23</v>
      </c>
      <c r="E2095" t="s">
        <v>179</v>
      </c>
      <c r="F2095" s="8" t="s">
        <v>8633</v>
      </c>
      <c r="G2095" t="s">
        <v>4327</v>
      </c>
    </row>
    <row r="2096" spans="1:7" x14ac:dyDescent="0.25">
      <c r="A2096" t="s">
        <v>767</v>
      </c>
      <c r="B2096" t="s">
        <v>32</v>
      </c>
      <c r="C2096" t="s">
        <v>61</v>
      </c>
      <c r="D2096" t="s">
        <v>14</v>
      </c>
      <c r="E2096" t="s">
        <v>107</v>
      </c>
      <c r="F2096" s="8" t="s">
        <v>8634</v>
      </c>
      <c r="G2096" t="s">
        <v>4328</v>
      </c>
    </row>
    <row r="2097" spans="1:7" x14ac:dyDescent="0.25">
      <c r="A2097" t="s">
        <v>3441</v>
      </c>
      <c r="B2097" t="s">
        <v>21</v>
      </c>
      <c r="C2097" t="s">
        <v>73</v>
      </c>
      <c r="D2097" t="s">
        <v>23</v>
      </c>
      <c r="E2097" t="s">
        <v>229</v>
      </c>
      <c r="F2097" s="8" t="s">
        <v>8635</v>
      </c>
      <c r="G2097" t="s">
        <v>4330</v>
      </c>
    </row>
    <row r="2098" spans="1:7" x14ac:dyDescent="0.25">
      <c r="A2098" t="s">
        <v>3305</v>
      </c>
      <c r="B2098" t="s">
        <v>16</v>
      </c>
      <c r="C2098" t="s">
        <v>188</v>
      </c>
      <c r="D2098" t="s">
        <v>38</v>
      </c>
      <c r="E2098" t="s">
        <v>107</v>
      </c>
      <c r="F2098" s="8" t="s">
        <v>8636</v>
      </c>
      <c r="G2098" t="s">
        <v>4327</v>
      </c>
    </row>
    <row r="2099" spans="1:7" x14ac:dyDescent="0.25">
      <c r="A2099" t="s">
        <v>787</v>
      </c>
      <c r="B2099" t="s">
        <v>28</v>
      </c>
      <c r="C2099" t="s">
        <v>75</v>
      </c>
      <c r="D2099" t="s">
        <v>24</v>
      </c>
      <c r="E2099" t="s">
        <v>179</v>
      </c>
      <c r="F2099" s="8" t="s">
        <v>8637</v>
      </c>
      <c r="G2099" t="s">
        <v>4329</v>
      </c>
    </row>
    <row r="2100" spans="1:7" x14ac:dyDescent="0.25">
      <c r="A2100" t="s">
        <v>800</v>
      </c>
      <c r="B2100" t="s">
        <v>37</v>
      </c>
      <c r="C2100" t="s">
        <v>225</v>
      </c>
      <c r="D2100" t="s">
        <v>39</v>
      </c>
      <c r="E2100" t="s">
        <v>226</v>
      </c>
      <c r="F2100" s="8" t="s">
        <v>8638</v>
      </c>
      <c r="G2100" t="s">
        <v>4331</v>
      </c>
    </row>
    <row r="2101" spans="1:7" x14ac:dyDescent="0.25">
      <c r="A2101" t="s">
        <v>3538</v>
      </c>
      <c r="B2101" t="s">
        <v>30</v>
      </c>
      <c r="C2101" t="s">
        <v>188</v>
      </c>
      <c r="D2101" t="s">
        <v>38</v>
      </c>
      <c r="E2101" t="s">
        <v>107</v>
      </c>
      <c r="F2101" s="8" t="s">
        <v>8639</v>
      </c>
      <c r="G2101" t="s">
        <v>4327</v>
      </c>
    </row>
    <row r="2102" spans="1:7" x14ac:dyDescent="0.25">
      <c r="A2102" t="s">
        <v>4306</v>
      </c>
      <c r="B2102" t="s">
        <v>42</v>
      </c>
      <c r="C2102" t="s">
        <v>73</v>
      </c>
      <c r="D2102" t="s">
        <v>23</v>
      </c>
      <c r="E2102" t="s">
        <v>107</v>
      </c>
      <c r="F2102" s="8" t="s">
        <v>8640</v>
      </c>
      <c r="G2102" t="s">
        <v>4330</v>
      </c>
    </row>
    <row r="2103" spans="1:7" x14ac:dyDescent="0.25">
      <c r="A2103" t="s">
        <v>154</v>
      </c>
      <c r="B2103" t="s">
        <v>30</v>
      </c>
      <c r="C2103" t="s">
        <v>152</v>
      </c>
      <c r="D2103" t="s">
        <v>35</v>
      </c>
      <c r="E2103" t="s">
        <v>107</v>
      </c>
      <c r="F2103" s="8" t="s">
        <v>8641</v>
      </c>
      <c r="G2103" t="s">
        <v>4330</v>
      </c>
    </row>
    <row r="2104" spans="1:7" x14ac:dyDescent="0.25">
      <c r="A2104" t="s">
        <v>701</v>
      </c>
      <c r="B2104" t="s">
        <v>30</v>
      </c>
      <c r="C2104" t="s">
        <v>75</v>
      </c>
      <c r="D2104" t="s">
        <v>24</v>
      </c>
      <c r="E2104" t="s">
        <v>179</v>
      </c>
      <c r="F2104" s="8" t="s">
        <v>8642</v>
      </c>
      <c r="G2104" t="s">
        <v>4329</v>
      </c>
    </row>
    <row r="2105" spans="1:7" x14ac:dyDescent="0.25">
      <c r="A2105" t="s">
        <v>639</v>
      </c>
      <c r="B2105" t="s">
        <v>19</v>
      </c>
      <c r="C2105" t="s">
        <v>52</v>
      </c>
      <c r="D2105" t="s">
        <v>9</v>
      </c>
      <c r="E2105" t="s">
        <v>107</v>
      </c>
      <c r="F2105" s="8" t="s">
        <v>8643</v>
      </c>
      <c r="G2105" t="s">
        <v>4251</v>
      </c>
    </row>
    <row r="2106" spans="1:7" x14ac:dyDescent="0.25">
      <c r="A2106" t="s">
        <v>4307</v>
      </c>
      <c r="B2106" t="s">
        <v>30</v>
      </c>
      <c r="C2106" t="s">
        <v>73</v>
      </c>
      <c r="D2106" t="s">
        <v>23</v>
      </c>
      <c r="E2106" t="s">
        <v>107</v>
      </c>
      <c r="F2106" s="8" t="s">
        <v>8644</v>
      </c>
      <c r="G2106" t="s">
        <v>4330</v>
      </c>
    </row>
    <row r="2107" spans="1:7" x14ac:dyDescent="0.25">
      <c r="A2107" t="s">
        <v>832</v>
      </c>
      <c r="B2107" t="s">
        <v>43</v>
      </c>
      <c r="C2107" t="s">
        <v>225</v>
      </c>
      <c r="D2107" t="s">
        <v>39</v>
      </c>
      <c r="E2107" t="s">
        <v>226</v>
      </c>
      <c r="F2107" s="8" t="s">
        <v>8645</v>
      </c>
      <c r="G2107" t="s">
        <v>4328</v>
      </c>
    </row>
    <row r="2108" spans="1:7" x14ac:dyDescent="0.25">
      <c r="A2108" t="s">
        <v>4308</v>
      </c>
      <c r="B2108" t="s">
        <v>16</v>
      </c>
      <c r="C2108" t="s">
        <v>73</v>
      </c>
      <c r="D2108" t="s">
        <v>23</v>
      </c>
      <c r="E2108" t="s">
        <v>107</v>
      </c>
      <c r="F2108" s="8" t="s">
        <v>8646</v>
      </c>
      <c r="G2108" t="s">
        <v>4327</v>
      </c>
    </row>
    <row r="2109" spans="1:7" x14ac:dyDescent="0.25">
      <c r="A2109" t="s">
        <v>3835</v>
      </c>
      <c r="B2109" t="s">
        <v>32</v>
      </c>
      <c r="C2109" t="s">
        <v>255</v>
      </c>
      <c r="D2109" t="s">
        <v>40</v>
      </c>
      <c r="E2109" t="s">
        <v>179</v>
      </c>
      <c r="F2109" s="8" t="s">
        <v>8647</v>
      </c>
      <c r="G2109" t="s">
        <v>4327</v>
      </c>
    </row>
    <row r="2110" spans="1:7" x14ac:dyDescent="0.25">
      <c r="A2110" t="s">
        <v>848</v>
      </c>
      <c r="B2110" t="s">
        <v>43</v>
      </c>
      <c r="C2110" t="s">
        <v>225</v>
      </c>
      <c r="D2110" t="s">
        <v>39</v>
      </c>
      <c r="E2110" t="s">
        <v>226</v>
      </c>
      <c r="F2110" s="8" t="s">
        <v>8648</v>
      </c>
      <c r="G2110" t="s">
        <v>4330</v>
      </c>
    </row>
    <row r="2111" spans="1:7" x14ac:dyDescent="0.25">
      <c r="A2111" t="s">
        <v>350</v>
      </c>
      <c r="B2111" t="s">
        <v>21</v>
      </c>
      <c r="C2111" t="s">
        <v>52</v>
      </c>
      <c r="D2111" t="s">
        <v>9</v>
      </c>
      <c r="E2111" t="s">
        <v>130</v>
      </c>
      <c r="F2111" s="8" t="s">
        <v>8649</v>
      </c>
      <c r="G2111" t="s">
        <v>6566</v>
      </c>
    </row>
    <row r="2112" spans="1:7" x14ac:dyDescent="0.25">
      <c r="A2112" t="s">
        <v>212</v>
      </c>
      <c r="B2112" t="s">
        <v>31</v>
      </c>
      <c r="C2112" t="s">
        <v>49</v>
      </c>
      <c r="D2112" t="s">
        <v>8</v>
      </c>
      <c r="E2112" t="s">
        <v>107</v>
      </c>
      <c r="F2112" s="8" t="s">
        <v>8650</v>
      </c>
      <c r="G2112" t="s">
        <v>4330</v>
      </c>
    </row>
    <row r="2113" spans="1:7" x14ac:dyDescent="0.25">
      <c r="A2113" t="s">
        <v>4309</v>
      </c>
      <c r="B2113" t="s">
        <v>42</v>
      </c>
      <c r="C2113" t="s">
        <v>152</v>
      </c>
      <c r="D2113" t="s">
        <v>35</v>
      </c>
      <c r="E2113" t="s">
        <v>107</v>
      </c>
      <c r="F2113" s="8" t="s">
        <v>8651</v>
      </c>
      <c r="G2113" t="s">
        <v>6568</v>
      </c>
    </row>
    <row r="2114" spans="1:7" x14ac:dyDescent="0.25">
      <c r="A2114" t="s">
        <v>477</v>
      </c>
      <c r="B2114" t="s">
        <v>31</v>
      </c>
      <c r="C2114" t="s">
        <v>49</v>
      </c>
      <c r="D2114" t="s">
        <v>8</v>
      </c>
      <c r="E2114" t="s">
        <v>179</v>
      </c>
      <c r="F2114" s="8" t="s">
        <v>8652</v>
      </c>
      <c r="G2114" t="s">
        <v>4327</v>
      </c>
    </row>
    <row r="2115" spans="1:7" x14ac:dyDescent="0.25">
      <c r="A2115" t="s">
        <v>275</v>
      </c>
      <c r="B2115" t="s">
        <v>31</v>
      </c>
      <c r="C2115" t="s">
        <v>61</v>
      </c>
      <c r="D2115" t="s">
        <v>14</v>
      </c>
      <c r="E2115" t="s">
        <v>63</v>
      </c>
      <c r="F2115" s="8" t="s">
        <v>8653</v>
      </c>
      <c r="G2115" t="s">
        <v>6565</v>
      </c>
    </row>
    <row r="2116" spans="1:7" x14ac:dyDescent="0.25">
      <c r="A2116" t="s">
        <v>3687</v>
      </c>
      <c r="B2116" t="s">
        <v>36</v>
      </c>
      <c r="C2116" t="s">
        <v>188</v>
      </c>
      <c r="D2116" t="s">
        <v>38</v>
      </c>
      <c r="E2116" t="s">
        <v>229</v>
      </c>
      <c r="F2116" s="8" t="s">
        <v>8654</v>
      </c>
      <c r="G2116" t="s">
        <v>4329</v>
      </c>
    </row>
    <row r="2117" spans="1:7" x14ac:dyDescent="0.25">
      <c r="A2117" t="s">
        <v>204</v>
      </c>
      <c r="B2117" t="s">
        <v>21</v>
      </c>
      <c r="C2117" t="s">
        <v>61</v>
      </c>
      <c r="D2117" t="s">
        <v>14</v>
      </c>
      <c r="E2117" t="s">
        <v>130</v>
      </c>
      <c r="F2117" s="8" t="s">
        <v>8655</v>
      </c>
      <c r="G2117" t="s">
        <v>6565</v>
      </c>
    </row>
    <row r="2118" spans="1:7" x14ac:dyDescent="0.25">
      <c r="A2118" t="s">
        <v>205</v>
      </c>
      <c r="B2118" t="s">
        <v>32</v>
      </c>
      <c r="C2118" t="s">
        <v>61</v>
      </c>
      <c r="D2118" t="s">
        <v>14</v>
      </c>
      <c r="E2118" t="s">
        <v>130</v>
      </c>
      <c r="F2118" s="8" t="s">
        <v>8656</v>
      </c>
      <c r="G2118" t="s">
        <v>6566</v>
      </c>
    </row>
    <row r="2119" spans="1:7" x14ac:dyDescent="0.25">
      <c r="A2119" t="s">
        <v>366</v>
      </c>
      <c r="B2119" t="s">
        <v>31</v>
      </c>
      <c r="C2119" t="s">
        <v>49</v>
      </c>
      <c r="D2119" t="s">
        <v>8</v>
      </c>
      <c r="E2119" t="s">
        <v>229</v>
      </c>
      <c r="F2119" s="8" t="s">
        <v>8657</v>
      </c>
      <c r="G2119" t="s">
        <v>4328</v>
      </c>
    </row>
    <row r="2120" spans="1:7" x14ac:dyDescent="0.25">
      <c r="A2120" t="s">
        <v>3877</v>
      </c>
      <c r="B2120" t="s">
        <v>36</v>
      </c>
      <c r="C2120" t="s">
        <v>188</v>
      </c>
      <c r="D2120" t="s">
        <v>38</v>
      </c>
      <c r="E2120" t="s">
        <v>229</v>
      </c>
      <c r="F2120" s="8" t="s">
        <v>8658</v>
      </c>
      <c r="G2120" t="s">
        <v>4331</v>
      </c>
    </row>
    <row r="2121" spans="1:7" x14ac:dyDescent="0.25">
      <c r="A2121" t="s">
        <v>791</v>
      </c>
      <c r="B2121" t="s">
        <v>20</v>
      </c>
      <c r="C2121" t="s">
        <v>61</v>
      </c>
      <c r="D2121" t="s">
        <v>14</v>
      </c>
      <c r="E2121" t="s">
        <v>107</v>
      </c>
      <c r="F2121" s="8" t="s">
        <v>8659</v>
      </c>
      <c r="G2121" t="s">
        <v>4328</v>
      </c>
    </row>
    <row r="2122" spans="1:7" x14ac:dyDescent="0.25">
      <c r="A2122" t="s">
        <v>927</v>
      </c>
      <c r="B2122" t="s">
        <v>30</v>
      </c>
      <c r="C2122" t="s">
        <v>65</v>
      </c>
      <c r="D2122" t="s">
        <v>17</v>
      </c>
      <c r="E2122" t="s">
        <v>229</v>
      </c>
      <c r="F2122" s="8" t="s">
        <v>8660</v>
      </c>
      <c r="G2122" t="s">
        <v>4328</v>
      </c>
    </row>
    <row r="2123" spans="1:7" x14ac:dyDescent="0.25">
      <c r="A2123" t="s">
        <v>4273</v>
      </c>
      <c r="B2123" t="s">
        <v>30</v>
      </c>
      <c r="C2123" t="s">
        <v>147</v>
      </c>
      <c r="D2123" t="s">
        <v>34</v>
      </c>
      <c r="E2123" t="s">
        <v>179</v>
      </c>
      <c r="F2123" s="8" t="s">
        <v>8661</v>
      </c>
      <c r="G2123" t="s">
        <v>4327</v>
      </c>
    </row>
    <row r="2124" spans="1:7" x14ac:dyDescent="0.25">
      <c r="A2124" t="s">
        <v>3474</v>
      </c>
      <c r="B2124" t="s">
        <v>42</v>
      </c>
      <c r="C2124" t="s">
        <v>188</v>
      </c>
      <c r="D2124" t="s">
        <v>38</v>
      </c>
      <c r="E2124" t="s">
        <v>229</v>
      </c>
      <c r="F2124" s="8" t="s">
        <v>8662</v>
      </c>
      <c r="G2124" t="s">
        <v>4330</v>
      </c>
    </row>
    <row r="2125" spans="1:7" x14ac:dyDescent="0.25">
      <c r="A2125" t="s">
        <v>4311</v>
      </c>
      <c r="B2125" t="s">
        <v>42</v>
      </c>
      <c r="C2125" t="s">
        <v>73</v>
      </c>
      <c r="D2125" t="s">
        <v>23</v>
      </c>
      <c r="E2125" t="s">
        <v>229</v>
      </c>
      <c r="F2125" s="8" t="s">
        <v>8663</v>
      </c>
      <c r="G2125" t="s">
        <v>4328</v>
      </c>
    </row>
    <row r="2126" spans="1:7" x14ac:dyDescent="0.25">
      <c r="A2126" t="s">
        <v>336</v>
      </c>
      <c r="B2126" t="s">
        <v>31</v>
      </c>
      <c r="C2126" t="s">
        <v>54</v>
      </c>
      <c r="D2126" t="s">
        <v>10</v>
      </c>
      <c r="E2126" t="s">
        <v>130</v>
      </c>
      <c r="F2126" s="8" t="s">
        <v>8664</v>
      </c>
      <c r="G2126" t="s">
        <v>6567</v>
      </c>
    </row>
    <row r="2127" spans="1:7" x14ac:dyDescent="0.25">
      <c r="A2127" t="s">
        <v>4024</v>
      </c>
      <c r="B2127" t="s">
        <v>42</v>
      </c>
      <c r="C2127" t="s">
        <v>188</v>
      </c>
      <c r="D2127" t="s">
        <v>38</v>
      </c>
      <c r="E2127" t="s">
        <v>107</v>
      </c>
      <c r="F2127" s="8" t="s">
        <v>8665</v>
      </c>
      <c r="G2127" t="s">
        <v>4330</v>
      </c>
    </row>
    <row r="2128" spans="1:7" x14ac:dyDescent="0.25">
      <c r="A2128" t="s">
        <v>679</v>
      </c>
      <c r="B2128" t="s">
        <v>19</v>
      </c>
      <c r="C2128" t="s">
        <v>61</v>
      </c>
      <c r="D2128" t="s">
        <v>14</v>
      </c>
      <c r="E2128" t="s">
        <v>130</v>
      </c>
      <c r="F2128" s="8" t="s">
        <v>8666</v>
      </c>
      <c r="G2128" t="s">
        <v>6566</v>
      </c>
    </row>
    <row r="2129" spans="1:7" x14ac:dyDescent="0.25">
      <c r="A2129" t="s">
        <v>797</v>
      </c>
      <c r="B2129" t="s">
        <v>42</v>
      </c>
      <c r="C2129" t="s">
        <v>65</v>
      </c>
      <c r="D2129" t="s">
        <v>17</v>
      </c>
      <c r="E2129" t="s">
        <v>107</v>
      </c>
      <c r="F2129" s="8" t="s">
        <v>8667</v>
      </c>
      <c r="G2129" t="s">
        <v>4330</v>
      </c>
    </row>
    <row r="2130" spans="1:7" x14ac:dyDescent="0.25">
      <c r="A2130" t="s">
        <v>3771</v>
      </c>
      <c r="B2130" t="s">
        <v>42</v>
      </c>
      <c r="C2130" t="s">
        <v>188</v>
      </c>
      <c r="D2130" t="s">
        <v>38</v>
      </c>
      <c r="E2130" t="s">
        <v>229</v>
      </c>
      <c r="F2130" s="8" t="s">
        <v>8668</v>
      </c>
      <c r="G2130" t="s">
        <v>4330</v>
      </c>
    </row>
    <row r="2131" spans="1:7" x14ac:dyDescent="0.25">
      <c r="A2131" t="s">
        <v>310</v>
      </c>
      <c r="B2131" t="s">
        <v>31</v>
      </c>
      <c r="C2131" t="s">
        <v>49</v>
      </c>
      <c r="D2131" t="s">
        <v>8</v>
      </c>
      <c r="E2131" t="s">
        <v>229</v>
      </c>
      <c r="F2131" s="8" t="s">
        <v>8669</v>
      </c>
      <c r="G2131" t="s">
        <v>4330</v>
      </c>
    </row>
    <row r="2132" spans="1:7" x14ac:dyDescent="0.25">
      <c r="A2132" t="s">
        <v>477</v>
      </c>
      <c r="B2132" t="s">
        <v>31</v>
      </c>
      <c r="C2132" t="s">
        <v>49</v>
      </c>
      <c r="D2132" t="s">
        <v>8</v>
      </c>
      <c r="E2132" t="s">
        <v>107</v>
      </c>
      <c r="F2132" s="8" t="s">
        <v>8670</v>
      </c>
      <c r="G2132" t="s">
        <v>4330</v>
      </c>
    </row>
    <row r="2133" spans="1:7" x14ac:dyDescent="0.25">
      <c r="A2133" t="s">
        <v>881</v>
      </c>
      <c r="B2133" t="s">
        <v>46</v>
      </c>
      <c r="C2133" t="s">
        <v>225</v>
      </c>
      <c r="D2133" t="s">
        <v>39</v>
      </c>
      <c r="E2133" t="s">
        <v>226</v>
      </c>
      <c r="F2133" s="8" t="s">
        <v>8671</v>
      </c>
      <c r="G2133" t="s">
        <v>4327</v>
      </c>
    </row>
    <row r="2134" spans="1:7" x14ac:dyDescent="0.25">
      <c r="A2134" t="s">
        <v>3404</v>
      </c>
      <c r="B2134" t="s">
        <v>33</v>
      </c>
      <c r="C2134" t="s">
        <v>73</v>
      </c>
      <c r="D2134" t="s">
        <v>23</v>
      </c>
      <c r="E2134" t="s">
        <v>229</v>
      </c>
      <c r="F2134" s="8" t="s">
        <v>8672</v>
      </c>
      <c r="G2134" t="s">
        <v>4328</v>
      </c>
    </row>
    <row r="2135" spans="1:7" x14ac:dyDescent="0.25">
      <c r="A2135" t="s">
        <v>3370</v>
      </c>
      <c r="B2135" t="s">
        <v>42</v>
      </c>
      <c r="C2135" t="s">
        <v>188</v>
      </c>
      <c r="D2135" t="s">
        <v>38</v>
      </c>
      <c r="E2135" t="s">
        <v>229</v>
      </c>
      <c r="F2135" s="8" t="s">
        <v>8673</v>
      </c>
      <c r="G2135" t="s">
        <v>4328</v>
      </c>
    </row>
    <row r="2136" spans="1:7" x14ac:dyDescent="0.25">
      <c r="A2136" t="s">
        <v>799</v>
      </c>
      <c r="B2136" t="s">
        <v>44</v>
      </c>
      <c r="C2136" t="s">
        <v>225</v>
      </c>
      <c r="D2136" t="s">
        <v>39</v>
      </c>
      <c r="E2136" t="s">
        <v>226</v>
      </c>
      <c r="F2136" s="8" t="s">
        <v>8674</v>
      </c>
      <c r="G2136" t="s">
        <v>4330</v>
      </c>
    </row>
    <row r="2137" spans="1:7" x14ac:dyDescent="0.25">
      <c r="A2137" t="s">
        <v>4312</v>
      </c>
      <c r="B2137" t="s">
        <v>30</v>
      </c>
      <c r="C2137" t="s">
        <v>152</v>
      </c>
      <c r="D2137" t="s">
        <v>35</v>
      </c>
      <c r="E2137" t="s">
        <v>229</v>
      </c>
      <c r="F2137" s="8" t="s">
        <v>8675</v>
      </c>
      <c r="G2137" t="s">
        <v>4327</v>
      </c>
    </row>
    <row r="2138" spans="1:7" x14ac:dyDescent="0.25">
      <c r="A2138" t="s">
        <v>3833</v>
      </c>
      <c r="B2138" t="s">
        <v>29</v>
      </c>
      <c r="C2138" t="s">
        <v>188</v>
      </c>
      <c r="D2138" t="s">
        <v>38</v>
      </c>
      <c r="E2138" t="s">
        <v>229</v>
      </c>
      <c r="F2138" s="8" t="s">
        <v>8676</v>
      </c>
      <c r="G2138" t="s">
        <v>4327</v>
      </c>
    </row>
    <row r="2139" spans="1:7" x14ac:dyDescent="0.25">
      <c r="A2139" t="s">
        <v>3342</v>
      </c>
      <c r="B2139" t="s">
        <v>42</v>
      </c>
      <c r="C2139" t="s">
        <v>188</v>
      </c>
      <c r="D2139" t="s">
        <v>38</v>
      </c>
      <c r="E2139" t="s">
        <v>179</v>
      </c>
      <c r="F2139" s="8" t="s">
        <v>8419</v>
      </c>
      <c r="G2139" t="s">
        <v>4327</v>
      </c>
    </row>
    <row r="2140" spans="1:7" x14ac:dyDescent="0.25">
      <c r="A2140" t="s">
        <v>674</v>
      </c>
      <c r="B2140" t="s">
        <v>42</v>
      </c>
      <c r="C2140" t="s">
        <v>75</v>
      </c>
      <c r="D2140" t="s">
        <v>24</v>
      </c>
      <c r="E2140" t="s">
        <v>179</v>
      </c>
      <c r="F2140" s="8" t="s">
        <v>8677</v>
      </c>
      <c r="G2140" t="s">
        <v>4327</v>
      </c>
    </row>
    <row r="2141" spans="1:7" x14ac:dyDescent="0.25">
      <c r="A2141" t="s">
        <v>3342</v>
      </c>
      <c r="B2141" t="s">
        <v>42</v>
      </c>
      <c r="C2141" t="s">
        <v>188</v>
      </c>
      <c r="D2141" t="s">
        <v>38</v>
      </c>
      <c r="E2141" t="s">
        <v>107</v>
      </c>
      <c r="F2141" s="8" t="s">
        <v>8678</v>
      </c>
      <c r="G2141" t="s">
        <v>6568</v>
      </c>
    </row>
    <row r="2142" spans="1:7" x14ac:dyDescent="0.25">
      <c r="A2142" t="s">
        <v>4100</v>
      </c>
      <c r="B2142" t="s">
        <v>30</v>
      </c>
      <c r="C2142" t="s">
        <v>188</v>
      </c>
      <c r="D2142" t="s">
        <v>38</v>
      </c>
      <c r="E2142" t="s">
        <v>229</v>
      </c>
      <c r="F2142" s="8" t="s">
        <v>8679</v>
      </c>
      <c r="G2142" t="s">
        <v>4330</v>
      </c>
    </row>
    <row r="2143" spans="1:7" x14ac:dyDescent="0.25">
      <c r="A2143" t="s">
        <v>784</v>
      </c>
      <c r="B2143" t="s">
        <v>31</v>
      </c>
      <c r="C2143" t="s">
        <v>98</v>
      </c>
      <c r="D2143" t="s">
        <v>27</v>
      </c>
      <c r="E2143" t="s">
        <v>179</v>
      </c>
      <c r="F2143" s="8" t="s">
        <v>8680</v>
      </c>
      <c r="G2143" t="s">
        <v>4327</v>
      </c>
    </row>
    <row r="2144" spans="1:7" x14ac:dyDescent="0.25">
      <c r="A2144" t="s">
        <v>864</v>
      </c>
      <c r="B2144" t="s">
        <v>19</v>
      </c>
      <c r="C2144" t="s">
        <v>72</v>
      </c>
      <c r="D2144" t="s">
        <v>22</v>
      </c>
      <c r="E2144" t="s">
        <v>179</v>
      </c>
      <c r="F2144" s="8" t="s">
        <v>8681</v>
      </c>
      <c r="G2144" t="s">
        <v>4329</v>
      </c>
    </row>
    <row r="2145" spans="1:7" x14ac:dyDescent="0.25">
      <c r="A2145" t="s">
        <v>3742</v>
      </c>
      <c r="B2145" t="s">
        <v>42</v>
      </c>
      <c r="C2145" t="s">
        <v>188</v>
      </c>
      <c r="D2145" t="s">
        <v>38</v>
      </c>
      <c r="E2145" t="s">
        <v>229</v>
      </c>
      <c r="F2145" s="8" t="s">
        <v>8682</v>
      </c>
      <c r="G2145" t="s">
        <v>4328</v>
      </c>
    </row>
    <row r="2146" spans="1:7" x14ac:dyDescent="0.25">
      <c r="A2146" t="s">
        <v>814</v>
      </c>
      <c r="B2146" t="s">
        <v>20</v>
      </c>
      <c r="C2146" t="s">
        <v>61</v>
      </c>
      <c r="D2146" t="s">
        <v>14</v>
      </c>
      <c r="E2146" t="s">
        <v>179</v>
      </c>
      <c r="F2146" s="8" t="s">
        <v>8683</v>
      </c>
      <c r="G2146" t="s">
        <v>4327</v>
      </c>
    </row>
    <row r="2147" spans="1:7" x14ac:dyDescent="0.25">
      <c r="A2147" t="s">
        <v>3748</v>
      </c>
      <c r="B2147" t="s">
        <v>16</v>
      </c>
      <c r="C2147" t="s">
        <v>73</v>
      </c>
      <c r="D2147" t="s">
        <v>23</v>
      </c>
      <c r="E2147" t="s">
        <v>107</v>
      </c>
      <c r="F2147" s="8" t="s">
        <v>8684</v>
      </c>
      <c r="G2147" t="s">
        <v>4327</v>
      </c>
    </row>
    <row r="2148" spans="1:7" x14ac:dyDescent="0.25">
      <c r="A2148" t="s">
        <v>4305</v>
      </c>
      <c r="B2148" t="s">
        <v>42</v>
      </c>
      <c r="C2148" t="s">
        <v>188</v>
      </c>
      <c r="D2148" t="s">
        <v>38</v>
      </c>
      <c r="E2148" t="s">
        <v>229</v>
      </c>
      <c r="F2148" s="8" t="s">
        <v>8685</v>
      </c>
      <c r="G2148" t="s">
        <v>4330</v>
      </c>
    </row>
    <row r="2149" spans="1:7" x14ac:dyDescent="0.25">
      <c r="A2149" t="s">
        <v>378</v>
      </c>
      <c r="B2149" t="s">
        <v>31</v>
      </c>
      <c r="C2149" t="s">
        <v>49</v>
      </c>
      <c r="D2149" t="s">
        <v>8</v>
      </c>
      <c r="E2149" t="s">
        <v>229</v>
      </c>
      <c r="F2149" s="8" t="s">
        <v>8686</v>
      </c>
      <c r="G2149" t="s">
        <v>4330</v>
      </c>
    </row>
    <row r="2150" spans="1:7" x14ac:dyDescent="0.25">
      <c r="A2150" t="s">
        <v>3493</v>
      </c>
      <c r="B2150" t="s">
        <v>29</v>
      </c>
      <c r="C2150" t="s">
        <v>188</v>
      </c>
      <c r="D2150" t="s">
        <v>38</v>
      </c>
      <c r="E2150" t="s">
        <v>229</v>
      </c>
      <c r="F2150" s="8" t="s">
        <v>6763</v>
      </c>
      <c r="G2150" t="s">
        <v>4329</v>
      </c>
    </row>
    <row r="2151" spans="1:7" x14ac:dyDescent="0.25">
      <c r="A2151" t="s">
        <v>897</v>
      </c>
      <c r="B2151" t="s">
        <v>19</v>
      </c>
      <c r="C2151" t="s">
        <v>58</v>
      </c>
      <c r="D2151" t="s">
        <v>13</v>
      </c>
      <c r="E2151" t="s">
        <v>107</v>
      </c>
      <c r="F2151" s="8" t="s">
        <v>8687</v>
      </c>
      <c r="G2151" t="s">
        <v>4327</v>
      </c>
    </row>
    <row r="2152" spans="1:7" x14ac:dyDescent="0.25">
      <c r="A2152" t="s">
        <v>4313</v>
      </c>
      <c r="B2152" t="s">
        <v>29</v>
      </c>
      <c r="C2152" t="s">
        <v>188</v>
      </c>
      <c r="D2152" t="s">
        <v>38</v>
      </c>
      <c r="E2152" t="s">
        <v>107</v>
      </c>
      <c r="F2152" s="8" t="s">
        <v>8688</v>
      </c>
      <c r="G2152" t="s">
        <v>4327</v>
      </c>
    </row>
    <row r="2153" spans="1:7" x14ac:dyDescent="0.25">
      <c r="A2153" t="s">
        <v>4314</v>
      </c>
      <c r="B2153" t="s">
        <v>11</v>
      </c>
      <c r="C2153" t="s">
        <v>52</v>
      </c>
      <c r="D2153" t="s">
        <v>9</v>
      </c>
      <c r="E2153" t="s">
        <v>107</v>
      </c>
      <c r="F2153" s="8" t="s">
        <v>8689</v>
      </c>
      <c r="G2153" t="s">
        <v>4328</v>
      </c>
    </row>
    <row r="2154" spans="1:7" x14ac:dyDescent="0.25">
      <c r="A2154" t="s">
        <v>3533</v>
      </c>
      <c r="B2154" t="s">
        <v>42</v>
      </c>
      <c r="C2154" t="s">
        <v>188</v>
      </c>
      <c r="D2154" t="s">
        <v>38</v>
      </c>
      <c r="E2154" t="s">
        <v>229</v>
      </c>
      <c r="F2154" s="8" t="s">
        <v>8690</v>
      </c>
      <c r="G2154" t="s">
        <v>4328</v>
      </c>
    </row>
    <row r="2155" spans="1:7" x14ac:dyDescent="0.25">
      <c r="A2155" t="s">
        <v>785</v>
      </c>
      <c r="B2155" t="s">
        <v>42</v>
      </c>
      <c r="C2155" t="s">
        <v>67</v>
      </c>
      <c r="D2155" t="s">
        <v>18</v>
      </c>
      <c r="E2155" t="s">
        <v>63</v>
      </c>
      <c r="F2155" s="8" t="s">
        <v>8691</v>
      </c>
      <c r="G2155" t="s">
        <v>6566</v>
      </c>
    </row>
    <row r="2156" spans="1:7" x14ac:dyDescent="0.25">
      <c r="A2156" t="s">
        <v>197</v>
      </c>
      <c r="B2156" t="s">
        <v>31</v>
      </c>
      <c r="C2156" t="s">
        <v>54</v>
      </c>
      <c r="D2156" t="s">
        <v>10</v>
      </c>
      <c r="E2156" t="s">
        <v>107</v>
      </c>
      <c r="F2156" s="8" t="s">
        <v>8692</v>
      </c>
      <c r="G2156" t="s">
        <v>4330</v>
      </c>
    </row>
    <row r="2157" spans="1:7" x14ac:dyDescent="0.25">
      <c r="A2157" t="s">
        <v>384</v>
      </c>
      <c r="B2157" t="s">
        <v>31</v>
      </c>
      <c r="C2157" t="s">
        <v>54</v>
      </c>
      <c r="D2157" t="s">
        <v>10</v>
      </c>
      <c r="E2157" t="s">
        <v>130</v>
      </c>
      <c r="F2157" s="8" t="s">
        <v>8693</v>
      </c>
      <c r="G2157" t="s">
        <v>6566</v>
      </c>
    </row>
    <row r="2158" spans="1:7" x14ac:dyDescent="0.25">
      <c r="A2158" t="s">
        <v>3584</v>
      </c>
      <c r="B2158" t="s">
        <v>42</v>
      </c>
      <c r="C2158" t="s">
        <v>188</v>
      </c>
      <c r="D2158" t="s">
        <v>38</v>
      </c>
      <c r="E2158" t="s">
        <v>107</v>
      </c>
      <c r="F2158" s="8" t="s">
        <v>8694</v>
      </c>
      <c r="G2158" t="s">
        <v>6568</v>
      </c>
    </row>
    <row r="2159" spans="1:7" x14ac:dyDescent="0.25">
      <c r="A2159" t="s">
        <v>284</v>
      </c>
      <c r="B2159" t="s">
        <v>20</v>
      </c>
      <c r="C2159" t="s">
        <v>61</v>
      </c>
      <c r="D2159" t="s">
        <v>14</v>
      </c>
      <c r="E2159" t="s">
        <v>63</v>
      </c>
      <c r="F2159" s="8" t="s">
        <v>8695</v>
      </c>
      <c r="G2159" t="s">
        <v>6568</v>
      </c>
    </row>
    <row r="2160" spans="1:7" x14ac:dyDescent="0.25">
      <c r="A2160" t="s">
        <v>199</v>
      </c>
      <c r="B2160" t="s">
        <v>26</v>
      </c>
      <c r="C2160" t="s">
        <v>52</v>
      </c>
      <c r="D2160" t="s">
        <v>9</v>
      </c>
      <c r="E2160" t="s">
        <v>63</v>
      </c>
      <c r="F2160" s="8" t="s">
        <v>8696</v>
      </c>
      <c r="G2160" t="s">
        <v>4330</v>
      </c>
    </row>
    <row r="2161" spans="1:7" x14ac:dyDescent="0.25">
      <c r="A2161" t="s">
        <v>200</v>
      </c>
      <c r="B2161" t="s">
        <v>31</v>
      </c>
      <c r="C2161" t="s">
        <v>61</v>
      </c>
      <c r="D2161" t="s">
        <v>14</v>
      </c>
      <c r="E2161" t="s">
        <v>63</v>
      </c>
      <c r="F2161" s="8" t="s">
        <v>8697</v>
      </c>
      <c r="G2161" t="s">
        <v>6565</v>
      </c>
    </row>
    <row r="2162" spans="1:7" x14ac:dyDescent="0.25">
      <c r="A2162" t="s">
        <v>231</v>
      </c>
      <c r="B2162" t="s">
        <v>31</v>
      </c>
      <c r="C2162" t="s">
        <v>49</v>
      </c>
      <c r="D2162" t="s">
        <v>8</v>
      </c>
      <c r="E2162" t="s">
        <v>107</v>
      </c>
      <c r="F2162" s="8" t="s">
        <v>8698</v>
      </c>
      <c r="G2162" t="s">
        <v>4330</v>
      </c>
    </row>
    <row r="2163" spans="1:7" x14ac:dyDescent="0.25">
      <c r="A2163" t="s">
        <v>110</v>
      </c>
      <c r="B2163" t="s">
        <v>31</v>
      </c>
      <c r="C2163" t="s">
        <v>72</v>
      </c>
      <c r="D2163" t="s">
        <v>22</v>
      </c>
      <c r="E2163" t="s">
        <v>229</v>
      </c>
      <c r="F2163" s="8" t="s">
        <v>8699</v>
      </c>
      <c r="G2163" t="s">
        <v>4330</v>
      </c>
    </row>
    <row r="2164" spans="1:7" x14ac:dyDescent="0.25">
      <c r="A2164" t="s">
        <v>4315</v>
      </c>
      <c r="B2164" t="s">
        <v>42</v>
      </c>
      <c r="C2164" t="s">
        <v>73</v>
      </c>
      <c r="D2164" t="s">
        <v>23</v>
      </c>
      <c r="E2164" t="s">
        <v>229</v>
      </c>
      <c r="F2164" s="8" t="s">
        <v>7439</v>
      </c>
      <c r="G2164" t="s">
        <v>4328</v>
      </c>
    </row>
    <row r="2165" spans="1:7" x14ac:dyDescent="0.25">
      <c r="A2165" t="s">
        <v>684</v>
      </c>
      <c r="B2165" t="s">
        <v>42</v>
      </c>
      <c r="C2165" t="s">
        <v>75</v>
      </c>
      <c r="D2165" t="s">
        <v>24</v>
      </c>
      <c r="E2165" t="s">
        <v>179</v>
      </c>
      <c r="F2165" s="8" t="s">
        <v>8700</v>
      </c>
      <c r="G2165" t="s">
        <v>4327</v>
      </c>
    </row>
    <row r="2166" spans="1:7" x14ac:dyDescent="0.25">
      <c r="A2166" t="s">
        <v>3719</v>
      </c>
      <c r="B2166" t="s">
        <v>29</v>
      </c>
      <c r="C2166" t="s">
        <v>188</v>
      </c>
      <c r="D2166" t="s">
        <v>38</v>
      </c>
      <c r="E2166" t="s">
        <v>107</v>
      </c>
      <c r="F2166" s="8" t="s">
        <v>8701</v>
      </c>
      <c r="G2166" t="s">
        <v>4329</v>
      </c>
    </row>
    <row r="2167" spans="1:7" x14ac:dyDescent="0.25">
      <c r="A2167" t="s">
        <v>201</v>
      </c>
      <c r="B2167" t="s">
        <v>31</v>
      </c>
      <c r="C2167" t="s">
        <v>54</v>
      </c>
      <c r="D2167" t="s">
        <v>10</v>
      </c>
      <c r="E2167" t="s">
        <v>107</v>
      </c>
      <c r="F2167" s="8" t="s">
        <v>8702</v>
      </c>
      <c r="G2167" t="s">
        <v>4330</v>
      </c>
    </row>
    <row r="2168" spans="1:7" x14ac:dyDescent="0.25">
      <c r="A2168" t="s">
        <v>498</v>
      </c>
      <c r="B2168" t="s">
        <v>32</v>
      </c>
      <c r="C2168" t="s">
        <v>61</v>
      </c>
      <c r="D2168" t="s">
        <v>14</v>
      </c>
      <c r="E2168" t="s">
        <v>229</v>
      </c>
      <c r="F2168" s="8" t="s">
        <v>8703</v>
      </c>
      <c r="G2168" t="s">
        <v>4328</v>
      </c>
    </row>
    <row r="2169" spans="1:7" x14ac:dyDescent="0.25">
      <c r="A2169" t="s">
        <v>4034</v>
      </c>
      <c r="B2169" t="s">
        <v>33</v>
      </c>
      <c r="C2169" t="s">
        <v>188</v>
      </c>
      <c r="D2169" t="s">
        <v>38</v>
      </c>
      <c r="E2169" t="s">
        <v>107</v>
      </c>
      <c r="F2169" s="8" t="s">
        <v>8704</v>
      </c>
      <c r="G2169" t="s">
        <v>4331</v>
      </c>
    </row>
    <row r="2170" spans="1:7" x14ac:dyDescent="0.25">
      <c r="A2170" t="s">
        <v>150</v>
      </c>
      <c r="B2170" t="s">
        <v>31</v>
      </c>
      <c r="C2170" t="s">
        <v>61</v>
      </c>
      <c r="D2170" t="s">
        <v>14</v>
      </c>
      <c r="E2170" t="s">
        <v>63</v>
      </c>
      <c r="F2170" s="8" t="s">
        <v>8705</v>
      </c>
      <c r="G2170" t="s">
        <v>6567</v>
      </c>
    </row>
    <row r="2171" spans="1:7" x14ac:dyDescent="0.25">
      <c r="A2171" t="s">
        <v>89</v>
      </c>
      <c r="B2171" t="s">
        <v>25</v>
      </c>
      <c r="C2171" t="s">
        <v>58</v>
      </c>
      <c r="D2171" t="s">
        <v>13</v>
      </c>
      <c r="E2171" t="s">
        <v>63</v>
      </c>
      <c r="F2171" s="8" t="s">
        <v>8706</v>
      </c>
      <c r="G2171" t="s">
        <v>6567</v>
      </c>
    </row>
    <row r="2172" spans="1:7" x14ac:dyDescent="0.25">
      <c r="A2172" t="s">
        <v>326</v>
      </c>
      <c r="B2172" t="s">
        <v>30</v>
      </c>
      <c r="C2172" t="s">
        <v>65</v>
      </c>
      <c r="D2172" t="s">
        <v>17</v>
      </c>
      <c r="E2172" t="s">
        <v>107</v>
      </c>
      <c r="F2172" s="8" t="s">
        <v>8707</v>
      </c>
      <c r="G2172" t="s">
        <v>4330</v>
      </c>
    </row>
    <row r="2173" spans="1:7" x14ac:dyDescent="0.25">
      <c r="A2173" t="s">
        <v>3385</v>
      </c>
      <c r="B2173" t="s">
        <v>7</v>
      </c>
      <c r="C2173" t="s">
        <v>73</v>
      </c>
      <c r="D2173" t="s">
        <v>23</v>
      </c>
      <c r="E2173" t="s">
        <v>179</v>
      </c>
      <c r="F2173" s="8" t="s">
        <v>8708</v>
      </c>
      <c r="G2173" t="s">
        <v>4327</v>
      </c>
    </row>
    <row r="2174" spans="1:7" x14ac:dyDescent="0.25">
      <c r="A2174" t="s">
        <v>3920</v>
      </c>
      <c r="B2174" t="s">
        <v>30</v>
      </c>
      <c r="C2174" t="s">
        <v>73</v>
      </c>
      <c r="D2174" t="s">
        <v>23</v>
      </c>
      <c r="E2174" t="s">
        <v>229</v>
      </c>
      <c r="F2174" s="8" t="s">
        <v>8709</v>
      </c>
      <c r="G2174" t="s">
        <v>4327</v>
      </c>
    </row>
    <row r="2175" spans="1:7" x14ac:dyDescent="0.25">
      <c r="A2175" t="s">
        <v>3301</v>
      </c>
      <c r="B2175" t="s">
        <v>16</v>
      </c>
      <c r="C2175" t="s">
        <v>73</v>
      </c>
      <c r="D2175" t="s">
        <v>23</v>
      </c>
      <c r="E2175" t="s">
        <v>229</v>
      </c>
      <c r="F2175" s="8" t="s">
        <v>8710</v>
      </c>
      <c r="G2175" t="s">
        <v>4328</v>
      </c>
    </row>
    <row r="2176" spans="1:7" x14ac:dyDescent="0.25">
      <c r="A2176" t="s">
        <v>333</v>
      </c>
      <c r="B2176" t="s">
        <v>31</v>
      </c>
      <c r="C2176" t="s">
        <v>54</v>
      </c>
      <c r="D2176" t="s">
        <v>10</v>
      </c>
      <c r="E2176" t="s">
        <v>107</v>
      </c>
      <c r="F2176" s="8" t="s">
        <v>8711</v>
      </c>
      <c r="G2176" t="s">
        <v>4330</v>
      </c>
    </row>
    <row r="2177" spans="1:7" x14ac:dyDescent="0.25">
      <c r="A2177" t="s">
        <v>495</v>
      </c>
      <c r="B2177" t="s">
        <v>43</v>
      </c>
      <c r="C2177" t="s">
        <v>225</v>
      </c>
      <c r="D2177" t="s">
        <v>39</v>
      </c>
      <c r="E2177" t="s">
        <v>179</v>
      </c>
      <c r="F2177" s="8" t="s">
        <v>8712</v>
      </c>
      <c r="G2177" t="s">
        <v>4327</v>
      </c>
    </row>
    <row r="2178" spans="1:7" x14ac:dyDescent="0.25">
      <c r="A2178" t="s">
        <v>4068</v>
      </c>
      <c r="B2178" t="s">
        <v>29</v>
      </c>
      <c r="C2178" t="s">
        <v>188</v>
      </c>
      <c r="D2178" t="s">
        <v>38</v>
      </c>
      <c r="E2178" t="s">
        <v>229</v>
      </c>
      <c r="F2178" s="8" t="s">
        <v>8713</v>
      </c>
      <c r="G2178" t="s">
        <v>4327</v>
      </c>
    </row>
    <row r="2179" spans="1:7" x14ac:dyDescent="0.25">
      <c r="A2179" t="s">
        <v>669</v>
      </c>
      <c r="B2179" t="s">
        <v>20</v>
      </c>
      <c r="C2179" t="s">
        <v>61</v>
      </c>
      <c r="D2179" t="s">
        <v>14</v>
      </c>
      <c r="E2179" t="s">
        <v>179</v>
      </c>
      <c r="F2179" s="8" t="s">
        <v>8714</v>
      </c>
      <c r="G2179" t="s">
        <v>4327</v>
      </c>
    </row>
    <row r="2180" spans="1:7" x14ac:dyDescent="0.25">
      <c r="A2180" t="s">
        <v>427</v>
      </c>
      <c r="B2180" t="s">
        <v>42</v>
      </c>
      <c r="C2180" t="s">
        <v>67</v>
      </c>
      <c r="D2180" t="s">
        <v>18</v>
      </c>
      <c r="E2180" t="s">
        <v>229</v>
      </c>
      <c r="F2180" s="8" t="s">
        <v>8715</v>
      </c>
      <c r="G2180" t="s">
        <v>4330</v>
      </c>
    </row>
    <row r="2181" spans="1:7" x14ac:dyDescent="0.25">
      <c r="A2181" t="s">
        <v>4308</v>
      </c>
      <c r="B2181" t="s">
        <v>30</v>
      </c>
      <c r="C2181" t="s">
        <v>73</v>
      </c>
      <c r="D2181" t="s">
        <v>23</v>
      </c>
      <c r="E2181" t="s">
        <v>229</v>
      </c>
      <c r="F2181" s="8" t="s">
        <v>8716</v>
      </c>
      <c r="G2181" t="s">
        <v>4328</v>
      </c>
    </row>
    <row r="2182" spans="1:7" x14ac:dyDescent="0.25">
      <c r="A2182" t="s">
        <v>3877</v>
      </c>
      <c r="B2182" t="s">
        <v>42</v>
      </c>
      <c r="C2182" t="s">
        <v>188</v>
      </c>
      <c r="D2182" t="s">
        <v>38</v>
      </c>
      <c r="E2182" t="s">
        <v>107</v>
      </c>
      <c r="F2182" s="8" t="s">
        <v>8717</v>
      </c>
      <c r="G2182" t="s">
        <v>4328</v>
      </c>
    </row>
    <row r="2183" spans="1:7" x14ac:dyDescent="0.25">
      <c r="A2183" t="s">
        <v>3527</v>
      </c>
      <c r="B2183" t="s">
        <v>42</v>
      </c>
      <c r="C2183" t="s">
        <v>188</v>
      </c>
      <c r="D2183" t="s">
        <v>38</v>
      </c>
      <c r="E2183" t="s">
        <v>229</v>
      </c>
      <c r="F2183" s="8" t="s">
        <v>8718</v>
      </c>
      <c r="G2183" t="s">
        <v>4328</v>
      </c>
    </row>
    <row r="2184" spans="1:7" x14ac:dyDescent="0.25">
      <c r="A2184" t="s">
        <v>851</v>
      </c>
      <c r="B2184" t="s">
        <v>37</v>
      </c>
      <c r="C2184" t="s">
        <v>225</v>
      </c>
      <c r="D2184" t="s">
        <v>39</v>
      </c>
      <c r="E2184" t="s">
        <v>226</v>
      </c>
      <c r="F2184" s="8" t="s">
        <v>8719</v>
      </c>
      <c r="G2184" t="s">
        <v>4327</v>
      </c>
    </row>
    <row r="2185" spans="1:7" x14ac:dyDescent="0.25">
      <c r="A2185" t="s">
        <v>4316</v>
      </c>
      <c r="B2185" t="s">
        <v>30</v>
      </c>
      <c r="C2185" t="s">
        <v>188</v>
      </c>
      <c r="D2185" t="s">
        <v>38</v>
      </c>
      <c r="E2185" t="s">
        <v>229</v>
      </c>
      <c r="F2185" s="8" t="s">
        <v>8720</v>
      </c>
      <c r="G2185" t="s">
        <v>4327</v>
      </c>
    </row>
    <row r="2186" spans="1:7" x14ac:dyDescent="0.25">
      <c r="A2186" t="s">
        <v>242</v>
      </c>
      <c r="B2186" t="s">
        <v>42</v>
      </c>
      <c r="C2186" t="s">
        <v>152</v>
      </c>
      <c r="D2186" t="s">
        <v>35</v>
      </c>
      <c r="E2186" t="s">
        <v>226</v>
      </c>
      <c r="F2186" s="8" t="s">
        <v>8721</v>
      </c>
      <c r="G2186" t="s">
        <v>4328</v>
      </c>
    </row>
    <row r="2187" spans="1:7" x14ac:dyDescent="0.25">
      <c r="A2187" t="s">
        <v>639</v>
      </c>
      <c r="B2187" t="s">
        <v>21</v>
      </c>
      <c r="C2187" t="s">
        <v>52</v>
      </c>
      <c r="D2187" t="s">
        <v>9</v>
      </c>
      <c r="E2187" t="s">
        <v>229</v>
      </c>
      <c r="F2187" s="8" t="s">
        <v>8722</v>
      </c>
      <c r="G2187" t="s">
        <v>4327</v>
      </c>
    </row>
    <row r="2188" spans="1:7" x14ac:dyDescent="0.25">
      <c r="A2188" t="s">
        <v>3755</v>
      </c>
      <c r="B2188" t="s">
        <v>42</v>
      </c>
      <c r="C2188" t="s">
        <v>188</v>
      </c>
      <c r="D2188" t="s">
        <v>38</v>
      </c>
      <c r="E2188" t="s">
        <v>107</v>
      </c>
      <c r="F2188" s="8" t="s">
        <v>8723</v>
      </c>
      <c r="G2188" t="s">
        <v>4330</v>
      </c>
    </row>
    <row r="2189" spans="1:7" x14ac:dyDescent="0.25">
      <c r="A2189" t="s">
        <v>876</v>
      </c>
      <c r="B2189" t="s">
        <v>21</v>
      </c>
      <c r="C2189" t="s">
        <v>72</v>
      </c>
      <c r="D2189" t="s">
        <v>22</v>
      </c>
      <c r="E2189" t="s">
        <v>179</v>
      </c>
      <c r="F2189" s="8" t="s">
        <v>8724</v>
      </c>
      <c r="G2189" t="s">
        <v>4327</v>
      </c>
    </row>
    <row r="2190" spans="1:7" x14ac:dyDescent="0.25">
      <c r="A2190" t="s">
        <v>4158</v>
      </c>
      <c r="B2190" t="s">
        <v>30</v>
      </c>
      <c r="C2190" t="s">
        <v>73</v>
      </c>
      <c r="D2190" t="s">
        <v>23</v>
      </c>
      <c r="E2190" t="s">
        <v>229</v>
      </c>
      <c r="F2190" s="8" t="s">
        <v>8725</v>
      </c>
      <c r="G2190" t="s">
        <v>4328</v>
      </c>
    </row>
    <row r="2191" spans="1:7" x14ac:dyDescent="0.25">
      <c r="A2191" t="s">
        <v>220</v>
      </c>
      <c r="B2191" t="s">
        <v>31</v>
      </c>
      <c r="C2191" t="s">
        <v>52</v>
      </c>
      <c r="D2191" t="s">
        <v>9</v>
      </c>
      <c r="E2191" t="s">
        <v>179</v>
      </c>
      <c r="F2191" s="8" t="s">
        <v>8726</v>
      </c>
      <c r="G2191" t="s">
        <v>4327</v>
      </c>
    </row>
    <row r="2192" spans="1:7" x14ac:dyDescent="0.25">
      <c r="A2192" t="s">
        <v>3542</v>
      </c>
      <c r="B2192" t="s">
        <v>30</v>
      </c>
      <c r="C2192" t="s">
        <v>188</v>
      </c>
      <c r="D2192" t="s">
        <v>38</v>
      </c>
      <c r="E2192" t="s">
        <v>179</v>
      </c>
      <c r="F2192" s="8" t="s">
        <v>8727</v>
      </c>
      <c r="G2192" t="s">
        <v>4331</v>
      </c>
    </row>
    <row r="2193" spans="1:7" x14ac:dyDescent="0.25">
      <c r="A2193" t="s">
        <v>3742</v>
      </c>
      <c r="B2193" t="s">
        <v>30</v>
      </c>
      <c r="C2193" t="s">
        <v>188</v>
      </c>
      <c r="D2193" t="s">
        <v>38</v>
      </c>
      <c r="E2193" t="s">
        <v>107</v>
      </c>
      <c r="F2193" s="8" t="s">
        <v>8728</v>
      </c>
      <c r="G2193" t="s">
        <v>4330</v>
      </c>
    </row>
    <row r="2194" spans="1:7" x14ac:dyDescent="0.25">
      <c r="A2194" t="s">
        <v>664</v>
      </c>
      <c r="B2194" t="s">
        <v>32</v>
      </c>
      <c r="C2194" t="s">
        <v>61</v>
      </c>
      <c r="D2194" t="s">
        <v>14</v>
      </c>
      <c r="E2194" t="s">
        <v>229</v>
      </c>
      <c r="F2194" s="8" t="s">
        <v>8729</v>
      </c>
      <c r="G2194" t="s">
        <v>4330</v>
      </c>
    </row>
    <row r="2195" spans="1:7" x14ac:dyDescent="0.25">
      <c r="A2195" t="s">
        <v>4050</v>
      </c>
      <c r="B2195" t="s">
        <v>42</v>
      </c>
      <c r="C2195" t="s">
        <v>188</v>
      </c>
      <c r="D2195" t="s">
        <v>38</v>
      </c>
      <c r="E2195" t="s">
        <v>229</v>
      </c>
      <c r="F2195" s="8" t="s">
        <v>8730</v>
      </c>
      <c r="G2195" t="s">
        <v>4330</v>
      </c>
    </row>
    <row r="2196" spans="1:7" x14ac:dyDescent="0.25">
      <c r="A2196" t="s">
        <v>696</v>
      </c>
      <c r="B2196" t="s">
        <v>19</v>
      </c>
      <c r="C2196" t="s">
        <v>61</v>
      </c>
      <c r="D2196" t="s">
        <v>14</v>
      </c>
      <c r="E2196" t="s">
        <v>107</v>
      </c>
      <c r="F2196" s="8" t="s">
        <v>8731</v>
      </c>
      <c r="G2196" t="s">
        <v>4331</v>
      </c>
    </row>
    <row r="2197" spans="1:7" x14ac:dyDescent="0.25">
      <c r="A2197" t="s">
        <v>3653</v>
      </c>
      <c r="B2197" t="s">
        <v>29</v>
      </c>
      <c r="C2197" t="s">
        <v>188</v>
      </c>
      <c r="D2197" t="s">
        <v>38</v>
      </c>
      <c r="E2197" t="s">
        <v>107</v>
      </c>
      <c r="F2197" s="8" t="s">
        <v>8732</v>
      </c>
      <c r="G2197" t="s">
        <v>4329</v>
      </c>
    </row>
    <row r="2198" spans="1:7" x14ac:dyDescent="0.25">
      <c r="A2198" t="s">
        <v>3860</v>
      </c>
      <c r="B2198" t="s">
        <v>42</v>
      </c>
      <c r="C2198" t="s">
        <v>188</v>
      </c>
      <c r="D2198" t="s">
        <v>38</v>
      </c>
      <c r="E2198" t="s">
        <v>107</v>
      </c>
      <c r="F2198" s="8" t="s">
        <v>8733</v>
      </c>
      <c r="G2198" t="s">
        <v>4330</v>
      </c>
    </row>
    <row r="2199" spans="1:7" x14ac:dyDescent="0.25">
      <c r="A2199" t="s">
        <v>785</v>
      </c>
      <c r="B2199" t="s">
        <v>30</v>
      </c>
      <c r="C2199" t="s">
        <v>67</v>
      </c>
      <c r="D2199" t="s">
        <v>18</v>
      </c>
      <c r="E2199" t="s">
        <v>107</v>
      </c>
      <c r="F2199" s="8" t="s">
        <v>8734</v>
      </c>
      <c r="G2199" t="s">
        <v>4330</v>
      </c>
    </row>
    <row r="2200" spans="1:7" x14ac:dyDescent="0.25">
      <c r="A2200" t="s">
        <v>661</v>
      </c>
      <c r="B2200" t="s">
        <v>30</v>
      </c>
      <c r="C2200" t="s">
        <v>75</v>
      </c>
      <c r="D2200" t="s">
        <v>24</v>
      </c>
      <c r="E2200" t="s">
        <v>179</v>
      </c>
      <c r="F2200" s="8" t="s">
        <v>8735</v>
      </c>
      <c r="G2200" t="s">
        <v>4327</v>
      </c>
    </row>
    <row r="2201" spans="1:7" x14ac:dyDescent="0.25">
      <c r="A2201" t="s">
        <v>413</v>
      </c>
      <c r="B2201" t="s">
        <v>42</v>
      </c>
      <c r="C2201" t="s">
        <v>152</v>
      </c>
      <c r="D2201" t="s">
        <v>35</v>
      </c>
      <c r="E2201" t="s">
        <v>229</v>
      </c>
      <c r="F2201" s="8" t="s">
        <v>8736</v>
      </c>
      <c r="G2201" t="s">
        <v>4328</v>
      </c>
    </row>
    <row r="2202" spans="1:7" x14ac:dyDescent="0.25">
      <c r="A2202" t="s">
        <v>249</v>
      </c>
      <c r="B2202" t="s">
        <v>21</v>
      </c>
      <c r="C2202" t="s">
        <v>52</v>
      </c>
      <c r="D2202" t="s">
        <v>9</v>
      </c>
      <c r="E2202" t="s">
        <v>130</v>
      </c>
      <c r="F2202" s="8" t="s">
        <v>8737</v>
      </c>
      <c r="G2202" t="s">
        <v>6567</v>
      </c>
    </row>
    <row r="2203" spans="1:7" x14ac:dyDescent="0.25">
      <c r="A2203" t="s">
        <v>732</v>
      </c>
      <c r="B2203" t="s">
        <v>31</v>
      </c>
      <c r="C2203" t="s">
        <v>52</v>
      </c>
      <c r="D2203" t="s">
        <v>9</v>
      </c>
      <c r="E2203" t="s">
        <v>229</v>
      </c>
      <c r="F2203" s="8" t="s">
        <v>8738</v>
      </c>
      <c r="G2203" t="s">
        <v>4330</v>
      </c>
    </row>
    <row r="2204" spans="1:7" x14ac:dyDescent="0.25">
      <c r="A2204" t="s">
        <v>491</v>
      </c>
      <c r="B2204" t="s">
        <v>46</v>
      </c>
      <c r="C2204" t="s">
        <v>225</v>
      </c>
      <c r="D2204" t="s">
        <v>39</v>
      </c>
      <c r="E2204" t="s">
        <v>226</v>
      </c>
      <c r="F2204" s="8" t="s">
        <v>8739</v>
      </c>
      <c r="G2204" t="s">
        <v>4327</v>
      </c>
    </row>
    <row r="2205" spans="1:7" x14ac:dyDescent="0.25">
      <c r="A2205" t="s">
        <v>584</v>
      </c>
      <c r="B2205" t="s">
        <v>21</v>
      </c>
      <c r="C2205" t="s">
        <v>49</v>
      </c>
      <c r="D2205" t="s">
        <v>8</v>
      </c>
      <c r="E2205" t="s">
        <v>107</v>
      </c>
      <c r="F2205" s="8" t="s">
        <v>8740</v>
      </c>
      <c r="G2205" t="s">
        <v>4330</v>
      </c>
    </row>
    <row r="2206" spans="1:7" x14ac:dyDescent="0.25">
      <c r="A2206" t="s">
        <v>481</v>
      </c>
      <c r="B2206" t="s">
        <v>41</v>
      </c>
      <c r="C2206" t="s">
        <v>225</v>
      </c>
      <c r="D2206" t="s">
        <v>39</v>
      </c>
      <c r="E2206" t="s">
        <v>226</v>
      </c>
      <c r="F2206" s="8" t="s">
        <v>8741</v>
      </c>
      <c r="G2206" t="s">
        <v>4327</v>
      </c>
    </row>
    <row r="2207" spans="1:7" x14ac:dyDescent="0.25">
      <c r="A2207" t="s">
        <v>371</v>
      </c>
      <c r="B2207" t="s">
        <v>31</v>
      </c>
      <c r="C2207" t="s">
        <v>72</v>
      </c>
      <c r="D2207" t="s">
        <v>22</v>
      </c>
      <c r="E2207" t="s">
        <v>63</v>
      </c>
      <c r="F2207" s="8" t="s">
        <v>8742</v>
      </c>
      <c r="G2207" t="s">
        <v>6567</v>
      </c>
    </row>
    <row r="2208" spans="1:7" x14ac:dyDescent="0.25">
      <c r="A2208" t="s">
        <v>323</v>
      </c>
      <c r="B2208" t="s">
        <v>31</v>
      </c>
      <c r="C2208" t="s">
        <v>54</v>
      </c>
      <c r="D2208" t="s">
        <v>10</v>
      </c>
      <c r="E2208" t="s">
        <v>179</v>
      </c>
      <c r="F2208" s="8" t="s">
        <v>8743</v>
      </c>
      <c r="G2208" t="s">
        <v>4327</v>
      </c>
    </row>
    <row r="2209" spans="1:7" x14ac:dyDescent="0.25">
      <c r="A2209" t="s">
        <v>660</v>
      </c>
      <c r="B2209" t="s">
        <v>33</v>
      </c>
      <c r="C2209" t="s">
        <v>75</v>
      </c>
      <c r="D2209" t="s">
        <v>24</v>
      </c>
      <c r="E2209" t="s">
        <v>179</v>
      </c>
      <c r="F2209" s="8" t="s">
        <v>8744</v>
      </c>
      <c r="G2209" t="s">
        <v>4327</v>
      </c>
    </row>
    <row r="2210" spans="1:7" x14ac:dyDescent="0.25">
      <c r="A2210" t="s">
        <v>526</v>
      </c>
      <c r="B2210" t="s">
        <v>28</v>
      </c>
      <c r="C2210" t="s">
        <v>61</v>
      </c>
      <c r="D2210" t="s">
        <v>14</v>
      </c>
      <c r="E2210" t="s">
        <v>229</v>
      </c>
      <c r="F2210" s="8" t="s">
        <v>8745</v>
      </c>
      <c r="G2210" t="s">
        <v>4327</v>
      </c>
    </row>
    <row r="2211" spans="1:7" x14ac:dyDescent="0.25">
      <c r="A2211" t="s">
        <v>4138</v>
      </c>
      <c r="B2211" t="s">
        <v>42</v>
      </c>
      <c r="C2211" t="s">
        <v>188</v>
      </c>
      <c r="D2211" t="s">
        <v>38</v>
      </c>
      <c r="E2211" t="s">
        <v>229</v>
      </c>
      <c r="F2211" s="8" t="s">
        <v>8746</v>
      </c>
      <c r="G2211" t="s">
        <v>4330</v>
      </c>
    </row>
    <row r="2212" spans="1:7" x14ac:dyDescent="0.25">
      <c r="A2212" t="s">
        <v>299</v>
      </c>
      <c r="B2212" t="s">
        <v>42</v>
      </c>
      <c r="C2212" t="s">
        <v>152</v>
      </c>
      <c r="D2212" t="s">
        <v>35</v>
      </c>
      <c r="E2212" t="s">
        <v>107</v>
      </c>
      <c r="F2212" s="8" t="s">
        <v>8747</v>
      </c>
      <c r="G2212" t="s">
        <v>4328</v>
      </c>
    </row>
    <row r="2213" spans="1:7" x14ac:dyDescent="0.25">
      <c r="A2213" t="s">
        <v>476</v>
      </c>
      <c r="B2213" t="s">
        <v>26</v>
      </c>
      <c r="C2213" t="s">
        <v>54</v>
      </c>
      <c r="D2213" t="s">
        <v>10</v>
      </c>
      <c r="E2213" t="s">
        <v>229</v>
      </c>
      <c r="F2213" s="8" t="s">
        <v>8748</v>
      </c>
      <c r="G2213" t="s">
        <v>4328</v>
      </c>
    </row>
    <row r="2214" spans="1:7" x14ac:dyDescent="0.25">
      <c r="A2214" t="s">
        <v>262</v>
      </c>
      <c r="B2214" t="s">
        <v>32</v>
      </c>
      <c r="C2214" t="s">
        <v>58</v>
      </c>
      <c r="D2214" t="s">
        <v>13</v>
      </c>
      <c r="E2214" t="s">
        <v>50</v>
      </c>
      <c r="F2214" s="8" t="s">
        <v>8749</v>
      </c>
      <c r="G2214" t="s">
        <v>6569</v>
      </c>
    </row>
    <row r="2215" spans="1:7" x14ac:dyDescent="0.25">
      <c r="A2215" t="s">
        <v>909</v>
      </c>
      <c r="B2215" t="s">
        <v>20</v>
      </c>
      <c r="C2215" t="s">
        <v>147</v>
      </c>
      <c r="D2215" t="s">
        <v>34</v>
      </c>
      <c r="E2215" t="s">
        <v>179</v>
      </c>
      <c r="F2215" s="8" t="s">
        <v>8750</v>
      </c>
      <c r="G2215" t="s">
        <v>4329</v>
      </c>
    </row>
    <row r="2216" spans="1:7" x14ac:dyDescent="0.25">
      <c r="A2216" t="s">
        <v>4050</v>
      </c>
      <c r="B2216" t="s">
        <v>42</v>
      </c>
      <c r="C2216" t="s">
        <v>188</v>
      </c>
      <c r="D2216" t="s">
        <v>38</v>
      </c>
      <c r="E2216" t="s">
        <v>107</v>
      </c>
      <c r="F2216" s="8" t="s">
        <v>8751</v>
      </c>
      <c r="G2216" t="s">
        <v>6568</v>
      </c>
    </row>
    <row r="2217" spans="1:7" x14ac:dyDescent="0.25">
      <c r="A2217" t="s">
        <v>220</v>
      </c>
      <c r="B2217" t="s">
        <v>31</v>
      </c>
      <c r="C2217" t="s">
        <v>52</v>
      </c>
      <c r="D2217" t="s">
        <v>9</v>
      </c>
      <c r="E2217" t="s">
        <v>130</v>
      </c>
      <c r="F2217" s="8" t="s">
        <v>6570</v>
      </c>
      <c r="G2217" t="s">
        <v>6566</v>
      </c>
    </row>
    <row r="2218" spans="1:7" x14ac:dyDescent="0.25">
      <c r="A2218" t="s">
        <v>712</v>
      </c>
      <c r="B2218" t="s">
        <v>19</v>
      </c>
      <c r="C2218" t="s">
        <v>58</v>
      </c>
      <c r="D2218" t="s">
        <v>13</v>
      </c>
      <c r="E2218" t="s">
        <v>179</v>
      </c>
      <c r="F2218" s="8" t="s">
        <v>8752</v>
      </c>
      <c r="G2218" t="s">
        <v>4327</v>
      </c>
    </row>
    <row r="2219" spans="1:7" x14ac:dyDescent="0.25">
      <c r="A2219" t="s">
        <v>441</v>
      </c>
      <c r="B2219" t="s">
        <v>31</v>
      </c>
      <c r="C2219" t="s">
        <v>98</v>
      </c>
      <c r="D2219" t="s">
        <v>27</v>
      </c>
      <c r="E2219" t="s">
        <v>179</v>
      </c>
      <c r="F2219" s="8" t="s">
        <v>8753</v>
      </c>
      <c r="G2219" t="s">
        <v>4327</v>
      </c>
    </row>
    <row r="2220" spans="1:7" x14ac:dyDescent="0.25">
      <c r="A2220" t="s">
        <v>245</v>
      </c>
      <c r="B2220" t="s">
        <v>11</v>
      </c>
      <c r="C2220" t="s">
        <v>49</v>
      </c>
      <c r="D2220" t="s">
        <v>8</v>
      </c>
      <c r="E2220" t="s">
        <v>179</v>
      </c>
      <c r="F2220" s="8" t="s">
        <v>8754</v>
      </c>
      <c r="G2220" t="s">
        <v>4329</v>
      </c>
    </row>
    <row r="2221" spans="1:7" x14ac:dyDescent="0.25">
      <c r="A2221" t="s">
        <v>510</v>
      </c>
      <c r="B2221" t="s">
        <v>31</v>
      </c>
      <c r="C2221" t="s">
        <v>98</v>
      </c>
      <c r="D2221" t="s">
        <v>27</v>
      </c>
      <c r="E2221" t="s">
        <v>229</v>
      </c>
      <c r="F2221" s="8" t="s">
        <v>8755</v>
      </c>
      <c r="G2221" t="s">
        <v>4327</v>
      </c>
    </row>
    <row r="2222" spans="1:7" x14ac:dyDescent="0.25">
      <c r="A2222" t="s">
        <v>119</v>
      </c>
      <c r="B2222" t="s">
        <v>7</v>
      </c>
      <c r="C2222" t="s">
        <v>61</v>
      </c>
      <c r="D2222" t="s">
        <v>14</v>
      </c>
      <c r="E2222" t="s">
        <v>50</v>
      </c>
      <c r="F2222" s="8" t="s">
        <v>8756</v>
      </c>
      <c r="G2222" t="s">
        <v>4254</v>
      </c>
    </row>
    <row r="2223" spans="1:7" x14ac:dyDescent="0.25">
      <c r="A2223" t="s">
        <v>587</v>
      </c>
      <c r="B2223" t="s">
        <v>21</v>
      </c>
      <c r="C2223" t="s">
        <v>49</v>
      </c>
      <c r="D2223" t="s">
        <v>8</v>
      </c>
      <c r="E2223" t="s">
        <v>50</v>
      </c>
      <c r="F2223" s="8" t="s">
        <v>8757</v>
      </c>
      <c r="G2223" t="s">
        <v>4327</v>
      </c>
    </row>
    <row r="2224" spans="1:7" x14ac:dyDescent="0.25">
      <c r="A2224" t="s">
        <v>77</v>
      </c>
      <c r="B2224" t="s">
        <v>32</v>
      </c>
      <c r="C2224" t="s">
        <v>58</v>
      </c>
      <c r="D2224" t="s">
        <v>13</v>
      </c>
      <c r="E2224" t="s">
        <v>50</v>
      </c>
      <c r="F2224" s="8" t="s">
        <v>8758</v>
      </c>
      <c r="G2224" t="s">
        <v>6564</v>
      </c>
    </row>
    <row r="2225" spans="1:7" x14ac:dyDescent="0.25">
      <c r="A2225" t="s">
        <v>216</v>
      </c>
      <c r="B2225" t="s">
        <v>19</v>
      </c>
      <c r="C2225" t="s">
        <v>98</v>
      </c>
      <c r="D2225" t="s">
        <v>27</v>
      </c>
      <c r="E2225" t="s">
        <v>63</v>
      </c>
      <c r="F2225" s="8" t="s">
        <v>8759</v>
      </c>
      <c r="G2225" t="s">
        <v>6567</v>
      </c>
    </row>
    <row r="2226" spans="1:7" x14ac:dyDescent="0.25">
      <c r="A2226" t="s">
        <v>3915</v>
      </c>
      <c r="B2226" t="s">
        <v>42</v>
      </c>
      <c r="C2226" t="s">
        <v>188</v>
      </c>
      <c r="D2226" t="s">
        <v>38</v>
      </c>
      <c r="E2226" t="s">
        <v>107</v>
      </c>
      <c r="F2226" s="8" t="s">
        <v>8760</v>
      </c>
      <c r="G2226" t="s">
        <v>6568</v>
      </c>
    </row>
    <row r="2227" spans="1:7" x14ac:dyDescent="0.25">
      <c r="A2227" t="s">
        <v>3855</v>
      </c>
      <c r="B2227" t="s">
        <v>33</v>
      </c>
      <c r="C2227" t="s">
        <v>188</v>
      </c>
      <c r="D2227" t="s">
        <v>38</v>
      </c>
      <c r="E2227" t="s">
        <v>229</v>
      </c>
      <c r="F2227" s="8" t="s">
        <v>8761</v>
      </c>
      <c r="G2227" t="s">
        <v>4327</v>
      </c>
    </row>
    <row r="2228" spans="1:7" x14ac:dyDescent="0.25">
      <c r="A2228" t="s">
        <v>433</v>
      </c>
      <c r="B2228" t="s">
        <v>26</v>
      </c>
      <c r="C2228" t="s">
        <v>49</v>
      </c>
      <c r="D2228" t="s">
        <v>8</v>
      </c>
      <c r="E2228" t="s">
        <v>50</v>
      </c>
      <c r="F2228" s="8" t="s">
        <v>8762</v>
      </c>
      <c r="G2228" t="s">
        <v>4331</v>
      </c>
    </row>
    <row r="2229" spans="1:7" x14ac:dyDescent="0.25">
      <c r="A2229" t="s">
        <v>692</v>
      </c>
      <c r="B2229" t="s">
        <v>33</v>
      </c>
      <c r="C2229" t="s">
        <v>147</v>
      </c>
      <c r="D2229" t="s">
        <v>34</v>
      </c>
      <c r="E2229" t="s">
        <v>63</v>
      </c>
      <c r="F2229" s="8" t="s">
        <v>8763</v>
      </c>
      <c r="G2229" t="s">
        <v>4328</v>
      </c>
    </row>
    <row r="2230" spans="1:7" x14ac:dyDescent="0.25">
      <c r="A2230" t="s">
        <v>540</v>
      </c>
      <c r="B2230" t="s">
        <v>19</v>
      </c>
      <c r="C2230" t="s">
        <v>98</v>
      </c>
      <c r="D2230" t="s">
        <v>27</v>
      </c>
      <c r="E2230" t="s">
        <v>179</v>
      </c>
      <c r="F2230" s="8" t="s">
        <v>8764</v>
      </c>
      <c r="G2230" t="s">
        <v>4327</v>
      </c>
    </row>
    <row r="2231" spans="1:7" x14ac:dyDescent="0.25">
      <c r="A2231" t="s">
        <v>3913</v>
      </c>
      <c r="B2231" t="s">
        <v>42</v>
      </c>
      <c r="C2231" t="s">
        <v>188</v>
      </c>
      <c r="D2231" t="s">
        <v>38</v>
      </c>
      <c r="E2231" t="s">
        <v>107</v>
      </c>
      <c r="F2231" s="8" t="s">
        <v>8765</v>
      </c>
      <c r="G2231" t="s">
        <v>4330</v>
      </c>
    </row>
    <row r="2232" spans="1:7" x14ac:dyDescent="0.25">
      <c r="A2232" t="s">
        <v>366</v>
      </c>
      <c r="B2232" t="s">
        <v>19</v>
      </c>
      <c r="C2232" t="s">
        <v>49</v>
      </c>
      <c r="D2232" t="s">
        <v>8</v>
      </c>
      <c r="E2232" t="s">
        <v>130</v>
      </c>
      <c r="F2232" s="8" t="s">
        <v>8766</v>
      </c>
      <c r="G2232" t="s">
        <v>6565</v>
      </c>
    </row>
    <row r="2233" spans="1:7" x14ac:dyDescent="0.25">
      <c r="A2233" t="s">
        <v>324</v>
      </c>
      <c r="B2233" t="s">
        <v>20</v>
      </c>
      <c r="C2233" t="s">
        <v>61</v>
      </c>
      <c r="D2233" t="s">
        <v>14</v>
      </c>
      <c r="E2233" t="s">
        <v>179</v>
      </c>
      <c r="F2233" s="8" t="s">
        <v>8767</v>
      </c>
      <c r="G2233" t="s">
        <v>4327</v>
      </c>
    </row>
    <row r="2234" spans="1:7" x14ac:dyDescent="0.25">
      <c r="A2234" t="s">
        <v>4318</v>
      </c>
      <c r="B2234" t="s">
        <v>19</v>
      </c>
      <c r="C2234" t="s">
        <v>98</v>
      </c>
      <c r="D2234" t="s">
        <v>27</v>
      </c>
      <c r="E2234" t="s">
        <v>107</v>
      </c>
      <c r="F2234" s="8" t="s">
        <v>8768</v>
      </c>
      <c r="G2234" t="s">
        <v>4329</v>
      </c>
    </row>
    <row r="2235" spans="1:7" x14ac:dyDescent="0.25">
      <c r="A2235" t="s">
        <v>686</v>
      </c>
      <c r="B2235" t="s">
        <v>41</v>
      </c>
      <c r="C2235" t="s">
        <v>225</v>
      </c>
      <c r="D2235" t="s">
        <v>39</v>
      </c>
      <c r="E2235" t="s">
        <v>226</v>
      </c>
      <c r="F2235" s="8" t="s">
        <v>8769</v>
      </c>
      <c r="G2235" t="s">
        <v>4330</v>
      </c>
    </row>
    <row r="2236" spans="1:7" x14ac:dyDescent="0.25">
      <c r="A2236" t="s">
        <v>776</v>
      </c>
      <c r="B2236" t="s">
        <v>31</v>
      </c>
      <c r="C2236" t="s">
        <v>72</v>
      </c>
      <c r="D2236" t="s">
        <v>22</v>
      </c>
      <c r="E2236" t="s">
        <v>107</v>
      </c>
      <c r="F2236" s="8" t="s">
        <v>8770</v>
      </c>
      <c r="G2236" t="s">
        <v>4330</v>
      </c>
    </row>
    <row r="2237" spans="1:7" x14ac:dyDescent="0.25">
      <c r="A2237" t="s">
        <v>3224</v>
      </c>
      <c r="B2237" t="s">
        <v>36</v>
      </c>
      <c r="C2237" t="s">
        <v>73</v>
      </c>
      <c r="D2237" t="s">
        <v>23</v>
      </c>
      <c r="E2237" t="s">
        <v>63</v>
      </c>
      <c r="F2237" s="8" t="s">
        <v>8771</v>
      </c>
      <c r="G2237" t="s">
        <v>4330</v>
      </c>
    </row>
    <row r="2238" spans="1:7" x14ac:dyDescent="0.25">
      <c r="A2238" t="s">
        <v>718</v>
      </c>
      <c r="B2238" t="s">
        <v>31</v>
      </c>
      <c r="C2238" t="s">
        <v>61</v>
      </c>
      <c r="D2238" t="s">
        <v>14</v>
      </c>
      <c r="E2238" t="s">
        <v>107</v>
      </c>
      <c r="F2238" s="8" t="s">
        <v>8772</v>
      </c>
      <c r="G2238" t="s">
        <v>6568</v>
      </c>
    </row>
    <row r="2239" spans="1:7" x14ac:dyDescent="0.25">
      <c r="A2239" t="s">
        <v>173</v>
      </c>
      <c r="B2239" t="s">
        <v>31</v>
      </c>
      <c r="C2239" t="s">
        <v>72</v>
      </c>
      <c r="D2239" t="s">
        <v>22</v>
      </c>
      <c r="E2239" t="s">
        <v>179</v>
      </c>
      <c r="F2239" s="8" t="s">
        <v>8773</v>
      </c>
      <c r="G2239" t="s">
        <v>4327</v>
      </c>
    </row>
    <row r="2240" spans="1:7" x14ac:dyDescent="0.25">
      <c r="A2240" t="s">
        <v>283</v>
      </c>
      <c r="B2240" t="s">
        <v>19</v>
      </c>
      <c r="C2240" t="s">
        <v>52</v>
      </c>
      <c r="D2240" t="s">
        <v>9</v>
      </c>
      <c r="E2240" t="s">
        <v>229</v>
      </c>
      <c r="F2240" s="8" t="s">
        <v>8774</v>
      </c>
      <c r="G2240" t="s">
        <v>4329</v>
      </c>
    </row>
    <row r="2241" spans="1:7" x14ac:dyDescent="0.25">
      <c r="A2241" t="s">
        <v>508</v>
      </c>
      <c r="B2241" t="s">
        <v>32</v>
      </c>
      <c r="C2241" t="s">
        <v>58</v>
      </c>
      <c r="D2241" t="s">
        <v>13</v>
      </c>
      <c r="E2241" t="s">
        <v>130</v>
      </c>
      <c r="F2241" s="8" t="s">
        <v>8775</v>
      </c>
      <c r="G2241" t="s">
        <v>6566</v>
      </c>
    </row>
    <row r="2242" spans="1:7" x14ac:dyDescent="0.25">
      <c r="A2242" t="s">
        <v>3631</v>
      </c>
      <c r="B2242" t="s">
        <v>42</v>
      </c>
      <c r="C2242" t="s">
        <v>73</v>
      </c>
      <c r="D2242" t="s">
        <v>23</v>
      </c>
      <c r="E2242" t="s">
        <v>107</v>
      </c>
      <c r="F2242" s="8" t="s">
        <v>8776</v>
      </c>
      <c r="G2242" t="s">
        <v>4330</v>
      </c>
    </row>
    <row r="2243" spans="1:7" x14ac:dyDescent="0.25">
      <c r="A2243" t="s">
        <v>125</v>
      </c>
      <c r="B2243" t="s">
        <v>31</v>
      </c>
      <c r="C2243" t="s">
        <v>54</v>
      </c>
      <c r="D2243" t="s">
        <v>10</v>
      </c>
      <c r="E2243" t="s">
        <v>130</v>
      </c>
      <c r="F2243" s="8" t="s">
        <v>8777</v>
      </c>
      <c r="G2243" t="s">
        <v>6565</v>
      </c>
    </row>
    <row r="2244" spans="1:7" x14ac:dyDescent="0.25">
      <c r="A2244" t="s">
        <v>584</v>
      </c>
      <c r="B2244" t="s">
        <v>31</v>
      </c>
      <c r="C2244" t="s">
        <v>49</v>
      </c>
      <c r="D2244" t="s">
        <v>8</v>
      </c>
      <c r="E2244" t="s">
        <v>179</v>
      </c>
      <c r="F2244" s="8" t="s">
        <v>8778</v>
      </c>
      <c r="G2244" t="s">
        <v>4327</v>
      </c>
    </row>
    <row r="2245" spans="1:7" x14ac:dyDescent="0.25">
      <c r="A2245" t="s">
        <v>364</v>
      </c>
      <c r="B2245" t="s">
        <v>19</v>
      </c>
      <c r="C2245" t="s">
        <v>61</v>
      </c>
      <c r="D2245" t="s">
        <v>14</v>
      </c>
      <c r="E2245" t="s">
        <v>63</v>
      </c>
      <c r="F2245" s="8" t="s">
        <v>8779</v>
      </c>
      <c r="G2245" t="s">
        <v>4328</v>
      </c>
    </row>
    <row r="2246" spans="1:7" x14ac:dyDescent="0.25">
      <c r="A2246" t="s">
        <v>3447</v>
      </c>
      <c r="B2246" t="s">
        <v>42</v>
      </c>
      <c r="C2246" t="s">
        <v>188</v>
      </c>
      <c r="D2246" t="s">
        <v>38</v>
      </c>
      <c r="E2246" t="s">
        <v>107</v>
      </c>
      <c r="F2246" s="8" t="s">
        <v>8780</v>
      </c>
      <c r="G2246" t="s">
        <v>4328</v>
      </c>
    </row>
    <row r="2247" spans="1:7" x14ac:dyDescent="0.25">
      <c r="A2247" t="s">
        <v>3398</v>
      </c>
      <c r="B2247" t="s">
        <v>30</v>
      </c>
      <c r="C2247" t="s">
        <v>73</v>
      </c>
      <c r="D2247" t="s">
        <v>23</v>
      </c>
      <c r="E2247" t="s">
        <v>107</v>
      </c>
      <c r="F2247" s="8" t="s">
        <v>8225</v>
      </c>
      <c r="G2247" t="s">
        <v>4328</v>
      </c>
    </row>
    <row r="2248" spans="1:7" x14ac:dyDescent="0.25">
      <c r="A2248" t="s">
        <v>3819</v>
      </c>
      <c r="B2248" t="s">
        <v>30</v>
      </c>
      <c r="C2248" t="s">
        <v>73</v>
      </c>
      <c r="D2248" t="s">
        <v>23</v>
      </c>
      <c r="E2248" t="s">
        <v>107</v>
      </c>
      <c r="F2248" s="8" t="s">
        <v>8781</v>
      </c>
      <c r="G2248" t="s">
        <v>4330</v>
      </c>
    </row>
    <row r="2249" spans="1:7" x14ac:dyDescent="0.25">
      <c r="A2249" t="s">
        <v>900</v>
      </c>
      <c r="B2249" t="s">
        <v>42</v>
      </c>
      <c r="C2249" t="s">
        <v>152</v>
      </c>
      <c r="D2249" t="s">
        <v>35</v>
      </c>
      <c r="E2249" t="s">
        <v>107</v>
      </c>
      <c r="F2249" s="8" t="s">
        <v>8782</v>
      </c>
      <c r="G2249" t="s">
        <v>4330</v>
      </c>
    </row>
    <row r="2250" spans="1:7" x14ac:dyDescent="0.25">
      <c r="A2250" t="s">
        <v>3676</v>
      </c>
      <c r="B2250" t="s">
        <v>30</v>
      </c>
      <c r="C2250" t="s">
        <v>188</v>
      </c>
      <c r="D2250" t="s">
        <v>38</v>
      </c>
      <c r="E2250" t="s">
        <v>229</v>
      </c>
      <c r="F2250" s="8" t="s">
        <v>8783</v>
      </c>
      <c r="G2250" t="s">
        <v>4330</v>
      </c>
    </row>
    <row r="2251" spans="1:7" x14ac:dyDescent="0.25">
      <c r="A2251" t="s">
        <v>452</v>
      </c>
      <c r="B2251" t="s">
        <v>31</v>
      </c>
      <c r="C2251" t="s">
        <v>54</v>
      </c>
      <c r="D2251" t="s">
        <v>10</v>
      </c>
      <c r="E2251" t="s">
        <v>179</v>
      </c>
      <c r="F2251" s="8" t="s">
        <v>8784</v>
      </c>
      <c r="G2251" t="s">
        <v>4327</v>
      </c>
    </row>
    <row r="2252" spans="1:7" x14ac:dyDescent="0.25">
      <c r="A2252" t="s">
        <v>930</v>
      </c>
      <c r="B2252" t="s">
        <v>20</v>
      </c>
      <c r="C2252" t="s">
        <v>61</v>
      </c>
      <c r="D2252" t="s">
        <v>14</v>
      </c>
      <c r="E2252" t="s">
        <v>63</v>
      </c>
      <c r="F2252" s="8" t="s">
        <v>8785</v>
      </c>
      <c r="G2252" t="s">
        <v>4330</v>
      </c>
    </row>
    <row r="2253" spans="1:7" x14ac:dyDescent="0.25">
      <c r="A2253" t="s">
        <v>708</v>
      </c>
      <c r="B2253" t="s">
        <v>43</v>
      </c>
      <c r="C2253" t="s">
        <v>75</v>
      </c>
      <c r="D2253" t="s">
        <v>24</v>
      </c>
      <c r="E2253" t="s">
        <v>179</v>
      </c>
      <c r="F2253" s="8" t="s">
        <v>8786</v>
      </c>
      <c r="G2253" t="s">
        <v>4327</v>
      </c>
    </row>
    <row r="2254" spans="1:7" x14ac:dyDescent="0.25">
      <c r="A2254" t="s">
        <v>578</v>
      </c>
      <c r="B2254" t="s">
        <v>42</v>
      </c>
      <c r="C2254" t="s">
        <v>152</v>
      </c>
      <c r="D2254" t="s">
        <v>35</v>
      </c>
      <c r="E2254" t="s">
        <v>229</v>
      </c>
      <c r="F2254" s="8" t="s">
        <v>8787</v>
      </c>
      <c r="G2254" t="s">
        <v>4328</v>
      </c>
    </row>
    <row r="2255" spans="1:7" x14ac:dyDescent="0.25">
      <c r="A2255" t="s">
        <v>3787</v>
      </c>
      <c r="B2255" t="s">
        <v>42</v>
      </c>
      <c r="C2255" t="s">
        <v>188</v>
      </c>
      <c r="D2255" t="s">
        <v>38</v>
      </c>
      <c r="E2255" t="s">
        <v>107</v>
      </c>
      <c r="F2255" s="8" t="s">
        <v>8788</v>
      </c>
      <c r="G2255" t="s">
        <v>4330</v>
      </c>
    </row>
    <row r="2256" spans="1:7" x14ac:dyDescent="0.25">
      <c r="A2256" t="s">
        <v>376</v>
      </c>
      <c r="B2256" t="s">
        <v>21</v>
      </c>
      <c r="C2256" t="s">
        <v>54</v>
      </c>
      <c r="D2256" t="s">
        <v>10</v>
      </c>
      <c r="E2256" t="s">
        <v>179</v>
      </c>
      <c r="F2256" s="8" t="s">
        <v>8789</v>
      </c>
      <c r="G2256" t="s">
        <v>4327</v>
      </c>
    </row>
    <row r="2257" spans="1:7" x14ac:dyDescent="0.25">
      <c r="A2257" t="s">
        <v>701</v>
      </c>
      <c r="B2257" t="s">
        <v>42</v>
      </c>
      <c r="C2257" t="s">
        <v>75</v>
      </c>
      <c r="D2257" t="s">
        <v>24</v>
      </c>
      <c r="E2257" t="s">
        <v>179</v>
      </c>
      <c r="F2257" s="8" t="s">
        <v>8790</v>
      </c>
      <c r="G2257" t="s">
        <v>4327</v>
      </c>
    </row>
    <row r="2258" spans="1:7" x14ac:dyDescent="0.25">
      <c r="A2258" t="s">
        <v>3355</v>
      </c>
      <c r="B2258" t="s">
        <v>42</v>
      </c>
      <c r="C2258" t="s">
        <v>188</v>
      </c>
      <c r="D2258" t="s">
        <v>38</v>
      </c>
      <c r="E2258" t="s">
        <v>229</v>
      </c>
      <c r="F2258" s="8" t="s">
        <v>8791</v>
      </c>
      <c r="G2258" t="s">
        <v>4330</v>
      </c>
    </row>
    <row r="2259" spans="1:7" x14ac:dyDescent="0.25">
      <c r="A2259" t="s">
        <v>760</v>
      </c>
      <c r="B2259" t="s">
        <v>7</v>
      </c>
      <c r="C2259" t="s">
        <v>52</v>
      </c>
      <c r="D2259" t="s">
        <v>9</v>
      </c>
      <c r="E2259" t="s">
        <v>107</v>
      </c>
      <c r="F2259" s="8" t="s">
        <v>8792</v>
      </c>
      <c r="G2259" t="s">
        <v>4328</v>
      </c>
    </row>
    <row r="2260" spans="1:7" x14ac:dyDescent="0.25">
      <c r="A2260" t="s">
        <v>438</v>
      </c>
      <c r="B2260" t="s">
        <v>21</v>
      </c>
      <c r="C2260" t="s">
        <v>49</v>
      </c>
      <c r="D2260" t="s">
        <v>8</v>
      </c>
      <c r="E2260" t="s">
        <v>179</v>
      </c>
      <c r="F2260" s="8" t="s">
        <v>6586</v>
      </c>
      <c r="G2260" t="s">
        <v>4327</v>
      </c>
    </row>
    <row r="2261" spans="1:7" x14ac:dyDescent="0.25">
      <c r="A2261" t="s">
        <v>450</v>
      </c>
      <c r="B2261" t="s">
        <v>25</v>
      </c>
      <c r="C2261" t="s">
        <v>61</v>
      </c>
      <c r="D2261" t="s">
        <v>14</v>
      </c>
      <c r="E2261" t="s">
        <v>179</v>
      </c>
      <c r="F2261" s="8" t="s">
        <v>8793</v>
      </c>
      <c r="G2261" t="s">
        <v>4329</v>
      </c>
    </row>
    <row r="2262" spans="1:7" x14ac:dyDescent="0.25">
      <c r="A2262" t="s">
        <v>931</v>
      </c>
      <c r="B2262" t="s">
        <v>42</v>
      </c>
      <c r="C2262" t="s">
        <v>65</v>
      </c>
      <c r="D2262" t="s">
        <v>17</v>
      </c>
      <c r="E2262" t="s">
        <v>229</v>
      </c>
      <c r="F2262" s="8" t="s">
        <v>8794</v>
      </c>
      <c r="G2262" t="s">
        <v>4328</v>
      </c>
    </row>
    <row r="2263" spans="1:7" x14ac:dyDescent="0.25">
      <c r="A2263" t="s">
        <v>683</v>
      </c>
      <c r="B2263" t="s">
        <v>31</v>
      </c>
      <c r="C2263" t="s">
        <v>58</v>
      </c>
      <c r="D2263" t="s">
        <v>13</v>
      </c>
      <c r="E2263" t="s">
        <v>107</v>
      </c>
      <c r="F2263" s="8" t="s">
        <v>8795</v>
      </c>
      <c r="G2263" t="s">
        <v>4330</v>
      </c>
    </row>
    <row r="2264" spans="1:7" x14ac:dyDescent="0.25">
      <c r="A2264" t="s">
        <v>4321</v>
      </c>
      <c r="B2264" t="s">
        <v>29</v>
      </c>
      <c r="C2264" t="s">
        <v>73</v>
      </c>
      <c r="D2264" t="s">
        <v>23</v>
      </c>
      <c r="E2264" t="s">
        <v>229</v>
      </c>
      <c r="F2264" s="8" t="s">
        <v>8796</v>
      </c>
      <c r="G2264" t="s">
        <v>4327</v>
      </c>
    </row>
    <row r="2265" spans="1:7" x14ac:dyDescent="0.25">
      <c r="A2265" t="s">
        <v>321</v>
      </c>
      <c r="B2265" t="s">
        <v>31</v>
      </c>
      <c r="C2265" t="s">
        <v>98</v>
      </c>
      <c r="D2265" t="s">
        <v>27</v>
      </c>
      <c r="E2265" t="s">
        <v>179</v>
      </c>
      <c r="F2265" s="8" t="s">
        <v>8797</v>
      </c>
      <c r="G2265" t="s">
        <v>4327</v>
      </c>
    </row>
    <row r="2266" spans="1:7" x14ac:dyDescent="0.25">
      <c r="A2266" t="s">
        <v>4312</v>
      </c>
      <c r="B2266" t="s">
        <v>30</v>
      </c>
      <c r="C2266" t="s">
        <v>152</v>
      </c>
      <c r="D2266" t="s">
        <v>35</v>
      </c>
      <c r="E2266" t="s">
        <v>107</v>
      </c>
      <c r="F2266" s="8" t="s">
        <v>8798</v>
      </c>
      <c r="G2266" t="s">
        <v>4327</v>
      </c>
    </row>
    <row r="2267" spans="1:7" x14ac:dyDescent="0.25">
      <c r="A2267" t="s">
        <v>4147</v>
      </c>
      <c r="B2267" t="s">
        <v>42</v>
      </c>
      <c r="C2267" t="s">
        <v>73</v>
      </c>
      <c r="D2267" t="s">
        <v>23</v>
      </c>
      <c r="E2267" t="s">
        <v>229</v>
      </c>
      <c r="F2267" s="8" t="s">
        <v>8799</v>
      </c>
      <c r="G2267" t="s">
        <v>4328</v>
      </c>
    </row>
    <row r="2268" spans="1:7" x14ac:dyDescent="0.25">
      <c r="A2268" t="s">
        <v>77</v>
      </c>
      <c r="B2268" t="s">
        <v>20</v>
      </c>
      <c r="C2268" t="s">
        <v>58</v>
      </c>
      <c r="D2268" t="s">
        <v>13</v>
      </c>
      <c r="E2268" t="s">
        <v>130</v>
      </c>
      <c r="F2268" s="8" t="s">
        <v>8800</v>
      </c>
      <c r="G2268" t="s">
        <v>6567</v>
      </c>
    </row>
    <row r="2269" spans="1:7" x14ac:dyDescent="0.25">
      <c r="A2269" t="s">
        <v>857</v>
      </c>
      <c r="B2269" t="s">
        <v>31</v>
      </c>
      <c r="C2269" t="s">
        <v>61</v>
      </c>
      <c r="D2269" t="s">
        <v>14</v>
      </c>
      <c r="E2269" t="s">
        <v>229</v>
      </c>
      <c r="F2269" s="8" t="s">
        <v>8801</v>
      </c>
      <c r="G2269" t="s">
        <v>4330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A8374-5B6D-4607-9D80-AFC5CE00D327}">
  <sheetPr>
    <tabColor theme="4" tint="0.79998168889431442"/>
  </sheetPr>
  <dimension ref="A1:G2259"/>
  <sheetViews>
    <sheetView workbookViewId="0">
      <selection sqref="A1:G1"/>
    </sheetView>
  </sheetViews>
  <sheetFormatPr baseColWidth="10" defaultRowHeight="15" x14ac:dyDescent="0.25"/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124</v>
      </c>
      <c r="B2" t="s">
        <v>31</v>
      </c>
      <c r="C2" t="s">
        <v>61</v>
      </c>
      <c r="D2" t="s">
        <v>14</v>
      </c>
      <c r="E2" t="s">
        <v>50</v>
      </c>
      <c r="F2" s="8" t="s">
        <v>4490</v>
      </c>
      <c r="G2" t="s">
        <v>4329</v>
      </c>
    </row>
    <row r="3" spans="1:7" x14ac:dyDescent="0.25">
      <c r="A3" t="s">
        <v>48</v>
      </c>
      <c r="B3" t="s">
        <v>21</v>
      </c>
      <c r="C3" t="s">
        <v>49</v>
      </c>
      <c r="D3" t="s">
        <v>8</v>
      </c>
      <c r="E3" t="s">
        <v>50</v>
      </c>
      <c r="F3" s="8" t="s">
        <v>4491</v>
      </c>
      <c r="G3" t="s">
        <v>4256</v>
      </c>
    </row>
    <row r="4" spans="1:7" x14ac:dyDescent="0.25">
      <c r="A4" t="s">
        <v>51</v>
      </c>
      <c r="B4" t="s">
        <v>11</v>
      </c>
      <c r="C4" t="s">
        <v>52</v>
      </c>
      <c r="D4" t="s">
        <v>9</v>
      </c>
      <c r="E4" t="s">
        <v>50</v>
      </c>
      <c r="F4" s="8" t="s">
        <v>4492</v>
      </c>
      <c r="G4" t="s">
        <v>950</v>
      </c>
    </row>
    <row r="5" spans="1:7" x14ac:dyDescent="0.25">
      <c r="A5" t="s">
        <v>53</v>
      </c>
      <c r="B5" t="s">
        <v>11</v>
      </c>
      <c r="C5" t="s">
        <v>54</v>
      </c>
      <c r="D5" t="s">
        <v>10</v>
      </c>
      <c r="E5" t="s">
        <v>50</v>
      </c>
      <c r="F5" s="8" t="s">
        <v>4493</v>
      </c>
      <c r="G5" t="s">
        <v>964</v>
      </c>
    </row>
    <row r="6" spans="1:7" x14ac:dyDescent="0.25">
      <c r="A6" t="s">
        <v>56</v>
      </c>
      <c r="B6" t="s">
        <v>31</v>
      </c>
      <c r="C6" t="s">
        <v>49</v>
      </c>
      <c r="D6" t="s">
        <v>8</v>
      </c>
      <c r="E6" t="s">
        <v>50</v>
      </c>
      <c r="F6" s="8" t="s">
        <v>4494</v>
      </c>
      <c r="G6" t="s">
        <v>4251</v>
      </c>
    </row>
    <row r="7" spans="1:7" x14ac:dyDescent="0.25">
      <c r="A7" t="s">
        <v>57</v>
      </c>
      <c r="B7" t="s">
        <v>32</v>
      </c>
      <c r="C7" t="s">
        <v>58</v>
      </c>
      <c r="D7" t="s">
        <v>13</v>
      </c>
      <c r="E7" t="s">
        <v>50</v>
      </c>
      <c r="F7" s="8" t="s">
        <v>4495</v>
      </c>
      <c r="G7" t="s">
        <v>4253</v>
      </c>
    </row>
    <row r="8" spans="1:7" x14ac:dyDescent="0.25">
      <c r="A8" t="s">
        <v>59</v>
      </c>
      <c r="B8" t="s">
        <v>31</v>
      </c>
      <c r="C8" t="s">
        <v>49</v>
      </c>
      <c r="D8" t="s">
        <v>8</v>
      </c>
      <c r="E8" t="s">
        <v>50</v>
      </c>
      <c r="F8" s="8" t="s">
        <v>4496</v>
      </c>
      <c r="G8" t="s">
        <v>4255</v>
      </c>
    </row>
    <row r="9" spans="1:7" x14ac:dyDescent="0.25">
      <c r="A9" t="s">
        <v>60</v>
      </c>
      <c r="B9" t="s">
        <v>21</v>
      </c>
      <c r="C9" t="s">
        <v>61</v>
      </c>
      <c r="D9" t="s">
        <v>14</v>
      </c>
      <c r="E9" t="s">
        <v>50</v>
      </c>
      <c r="F9" s="8" t="s">
        <v>4497</v>
      </c>
      <c r="G9" t="s">
        <v>4252</v>
      </c>
    </row>
    <row r="10" spans="1:7" x14ac:dyDescent="0.25">
      <c r="A10" t="s">
        <v>66</v>
      </c>
      <c r="B10" t="s">
        <v>30</v>
      </c>
      <c r="C10" t="s">
        <v>67</v>
      </c>
      <c r="D10" t="s">
        <v>18</v>
      </c>
      <c r="E10" t="s">
        <v>63</v>
      </c>
      <c r="F10" s="8" t="s">
        <v>4498</v>
      </c>
      <c r="G10" t="s">
        <v>4322</v>
      </c>
    </row>
    <row r="11" spans="1:7" x14ac:dyDescent="0.25">
      <c r="A11" t="s">
        <v>68</v>
      </c>
      <c r="B11" t="s">
        <v>31</v>
      </c>
      <c r="C11" t="s">
        <v>49</v>
      </c>
      <c r="D11" t="s">
        <v>8</v>
      </c>
      <c r="E11" t="s">
        <v>50</v>
      </c>
      <c r="F11" s="8" t="s">
        <v>4499</v>
      </c>
      <c r="G11" t="s">
        <v>4255</v>
      </c>
    </row>
    <row r="12" spans="1:7" x14ac:dyDescent="0.25">
      <c r="A12" t="s">
        <v>70</v>
      </c>
      <c r="B12" t="s">
        <v>32</v>
      </c>
      <c r="C12" t="s">
        <v>58</v>
      </c>
      <c r="D12" t="s">
        <v>13</v>
      </c>
      <c r="E12" t="s">
        <v>50</v>
      </c>
      <c r="F12" s="8" t="s">
        <v>4500</v>
      </c>
      <c r="G12" t="s">
        <v>4330</v>
      </c>
    </row>
    <row r="13" spans="1:7" x14ac:dyDescent="0.25">
      <c r="A13" t="s">
        <v>91</v>
      </c>
      <c r="B13" t="s">
        <v>11</v>
      </c>
      <c r="C13" t="s">
        <v>54</v>
      </c>
      <c r="D13" t="s">
        <v>10</v>
      </c>
      <c r="E13" t="s">
        <v>50</v>
      </c>
      <c r="F13" s="8" t="s">
        <v>4501</v>
      </c>
      <c r="G13" t="s">
        <v>1013</v>
      </c>
    </row>
    <row r="14" spans="1:7" x14ac:dyDescent="0.25">
      <c r="A14" t="s">
        <v>71</v>
      </c>
      <c r="B14" t="s">
        <v>31</v>
      </c>
      <c r="C14" t="s">
        <v>72</v>
      </c>
      <c r="D14" t="s">
        <v>22</v>
      </c>
      <c r="E14" t="s">
        <v>50</v>
      </c>
      <c r="F14" s="8" t="s">
        <v>4502</v>
      </c>
      <c r="G14" t="s">
        <v>4253</v>
      </c>
    </row>
    <row r="15" spans="1:7" x14ac:dyDescent="0.25">
      <c r="A15" t="s">
        <v>81</v>
      </c>
      <c r="B15" t="s">
        <v>25</v>
      </c>
      <c r="C15" t="s">
        <v>58</v>
      </c>
      <c r="D15" t="s">
        <v>13</v>
      </c>
      <c r="E15" t="s">
        <v>50</v>
      </c>
      <c r="F15" s="8" t="s">
        <v>4503</v>
      </c>
      <c r="G15" t="s">
        <v>1365</v>
      </c>
    </row>
    <row r="16" spans="1:7" x14ac:dyDescent="0.25">
      <c r="A16" t="s">
        <v>89</v>
      </c>
      <c r="B16" t="s">
        <v>32</v>
      </c>
      <c r="C16" t="s">
        <v>58</v>
      </c>
      <c r="D16" t="s">
        <v>13</v>
      </c>
      <c r="E16" t="s">
        <v>63</v>
      </c>
      <c r="F16" s="8" t="s">
        <v>4504</v>
      </c>
      <c r="G16" t="s">
        <v>4331</v>
      </c>
    </row>
    <row r="17" spans="1:7" x14ac:dyDescent="0.25">
      <c r="A17" t="s">
        <v>84</v>
      </c>
      <c r="B17" t="s">
        <v>21</v>
      </c>
      <c r="C17" t="s">
        <v>49</v>
      </c>
      <c r="D17" t="s">
        <v>8</v>
      </c>
      <c r="E17" t="s">
        <v>50</v>
      </c>
      <c r="F17" s="8" t="s">
        <v>4505</v>
      </c>
      <c r="G17" t="s">
        <v>4254</v>
      </c>
    </row>
    <row r="18" spans="1:7" x14ac:dyDescent="0.25">
      <c r="A18" t="s">
        <v>85</v>
      </c>
      <c r="B18" t="s">
        <v>19</v>
      </c>
      <c r="C18" t="s">
        <v>54</v>
      </c>
      <c r="D18" t="s">
        <v>10</v>
      </c>
      <c r="E18" t="s">
        <v>50</v>
      </c>
      <c r="F18" s="8" t="s">
        <v>4506</v>
      </c>
      <c r="G18" t="s">
        <v>1365</v>
      </c>
    </row>
    <row r="19" spans="1:7" x14ac:dyDescent="0.25">
      <c r="A19" t="s">
        <v>103</v>
      </c>
      <c r="B19" t="s">
        <v>31</v>
      </c>
      <c r="C19" t="s">
        <v>61</v>
      </c>
      <c r="D19" t="s">
        <v>14</v>
      </c>
      <c r="E19" t="s">
        <v>50</v>
      </c>
      <c r="F19" s="8" t="s">
        <v>4507</v>
      </c>
      <c r="G19" t="s">
        <v>4256</v>
      </c>
    </row>
    <row r="20" spans="1:7" x14ac:dyDescent="0.25">
      <c r="A20" t="s">
        <v>211</v>
      </c>
      <c r="B20" t="s">
        <v>16</v>
      </c>
      <c r="C20" t="s">
        <v>147</v>
      </c>
      <c r="D20" t="s">
        <v>34</v>
      </c>
      <c r="E20" t="s">
        <v>63</v>
      </c>
      <c r="F20" s="8" t="s">
        <v>4324</v>
      </c>
      <c r="G20" t="s">
        <v>4256</v>
      </c>
    </row>
    <row r="21" spans="1:7" x14ac:dyDescent="0.25">
      <c r="A21" t="s">
        <v>137</v>
      </c>
      <c r="B21" t="s">
        <v>11</v>
      </c>
      <c r="C21" t="s">
        <v>72</v>
      </c>
      <c r="D21" t="s">
        <v>22</v>
      </c>
      <c r="E21" t="s">
        <v>50</v>
      </c>
      <c r="F21" s="8" t="s">
        <v>4508</v>
      </c>
      <c r="G21" t="s">
        <v>964</v>
      </c>
    </row>
    <row r="22" spans="1:7" x14ac:dyDescent="0.25">
      <c r="A22" t="s">
        <v>138</v>
      </c>
      <c r="B22" t="s">
        <v>31</v>
      </c>
      <c r="C22" t="s">
        <v>54</v>
      </c>
      <c r="D22" t="s">
        <v>10</v>
      </c>
      <c r="E22" t="s">
        <v>50</v>
      </c>
      <c r="F22" s="8" t="s">
        <v>4509</v>
      </c>
      <c r="G22" t="s">
        <v>4253</v>
      </c>
    </row>
    <row r="23" spans="1:7" x14ac:dyDescent="0.25">
      <c r="A23" t="s">
        <v>165</v>
      </c>
      <c r="B23" t="s">
        <v>21</v>
      </c>
      <c r="C23" t="s">
        <v>49</v>
      </c>
      <c r="D23" t="s">
        <v>8</v>
      </c>
      <c r="E23" t="s">
        <v>50</v>
      </c>
      <c r="F23" s="8" t="s">
        <v>4510</v>
      </c>
      <c r="G23" t="s">
        <v>950</v>
      </c>
    </row>
    <row r="24" spans="1:7" x14ac:dyDescent="0.25">
      <c r="A24" t="s">
        <v>76</v>
      </c>
      <c r="B24" t="s">
        <v>31</v>
      </c>
      <c r="C24" t="s">
        <v>49</v>
      </c>
      <c r="D24" t="s">
        <v>8</v>
      </c>
      <c r="E24" t="s">
        <v>50</v>
      </c>
      <c r="F24" s="8" t="s">
        <v>4511</v>
      </c>
      <c r="G24" t="s">
        <v>4251</v>
      </c>
    </row>
    <row r="25" spans="1:7" x14ac:dyDescent="0.25">
      <c r="A25" t="s">
        <v>88</v>
      </c>
      <c r="B25" t="s">
        <v>26</v>
      </c>
      <c r="C25" t="s">
        <v>54</v>
      </c>
      <c r="D25" t="s">
        <v>10</v>
      </c>
      <c r="E25" t="s">
        <v>50</v>
      </c>
      <c r="F25" s="8" t="s">
        <v>4512</v>
      </c>
      <c r="G25" t="s">
        <v>1501</v>
      </c>
    </row>
    <row r="26" spans="1:7" x14ac:dyDescent="0.25">
      <c r="A26" t="s">
        <v>100</v>
      </c>
      <c r="B26" t="s">
        <v>31</v>
      </c>
      <c r="C26" t="s">
        <v>49</v>
      </c>
      <c r="D26" t="s">
        <v>8</v>
      </c>
      <c r="E26" t="s">
        <v>50</v>
      </c>
      <c r="F26" s="8" t="s">
        <v>4513</v>
      </c>
      <c r="G26" t="s">
        <v>4328</v>
      </c>
    </row>
    <row r="27" spans="1:7" x14ac:dyDescent="0.25">
      <c r="A27" t="s">
        <v>87</v>
      </c>
      <c r="B27" t="s">
        <v>31</v>
      </c>
      <c r="C27" t="s">
        <v>49</v>
      </c>
      <c r="D27" t="s">
        <v>8</v>
      </c>
      <c r="E27" t="s">
        <v>50</v>
      </c>
      <c r="F27" s="8" t="s">
        <v>4514</v>
      </c>
      <c r="G27" t="s">
        <v>4329</v>
      </c>
    </row>
    <row r="28" spans="1:7" x14ac:dyDescent="0.25">
      <c r="A28" t="s">
        <v>83</v>
      </c>
      <c r="B28" t="s">
        <v>31</v>
      </c>
      <c r="C28" t="s">
        <v>54</v>
      </c>
      <c r="D28" t="s">
        <v>10</v>
      </c>
      <c r="E28" t="s">
        <v>50</v>
      </c>
      <c r="F28" s="8" t="s">
        <v>4515</v>
      </c>
      <c r="G28" t="s">
        <v>4330</v>
      </c>
    </row>
    <row r="29" spans="1:7" x14ac:dyDescent="0.25">
      <c r="A29" t="s">
        <v>82</v>
      </c>
      <c r="B29" t="s">
        <v>11</v>
      </c>
      <c r="C29" t="s">
        <v>49</v>
      </c>
      <c r="D29" t="s">
        <v>8</v>
      </c>
      <c r="E29" t="s">
        <v>50</v>
      </c>
      <c r="F29" s="8" t="s">
        <v>4516</v>
      </c>
      <c r="G29" t="s">
        <v>964</v>
      </c>
    </row>
    <row r="30" spans="1:7" x14ac:dyDescent="0.25">
      <c r="A30" t="s">
        <v>301</v>
      </c>
      <c r="B30" t="s">
        <v>28</v>
      </c>
      <c r="C30" t="s">
        <v>61</v>
      </c>
      <c r="D30" t="s">
        <v>14</v>
      </c>
      <c r="E30" t="s">
        <v>130</v>
      </c>
      <c r="F30" s="8" t="s">
        <v>4517</v>
      </c>
      <c r="G30" t="s">
        <v>4255</v>
      </c>
    </row>
    <row r="31" spans="1:7" x14ac:dyDescent="0.25">
      <c r="A31" t="s">
        <v>300</v>
      </c>
      <c r="B31" t="s">
        <v>25</v>
      </c>
      <c r="C31" t="s">
        <v>61</v>
      </c>
      <c r="D31" t="s">
        <v>14</v>
      </c>
      <c r="E31" t="s">
        <v>130</v>
      </c>
      <c r="F31" s="8" t="s">
        <v>4518</v>
      </c>
      <c r="G31" t="s">
        <v>4253</v>
      </c>
    </row>
    <row r="32" spans="1:7" x14ac:dyDescent="0.25">
      <c r="A32" t="s">
        <v>297</v>
      </c>
      <c r="B32" t="s">
        <v>20</v>
      </c>
      <c r="C32" t="s">
        <v>61</v>
      </c>
      <c r="D32" t="s">
        <v>14</v>
      </c>
      <c r="E32" t="s">
        <v>130</v>
      </c>
      <c r="F32" s="8" t="s">
        <v>4519</v>
      </c>
      <c r="G32" t="s">
        <v>4322</v>
      </c>
    </row>
    <row r="33" spans="1:7" x14ac:dyDescent="0.25">
      <c r="A33" t="s">
        <v>340</v>
      </c>
      <c r="B33" t="s">
        <v>31</v>
      </c>
      <c r="C33" t="s">
        <v>72</v>
      </c>
      <c r="D33" t="s">
        <v>22</v>
      </c>
      <c r="E33" t="s">
        <v>63</v>
      </c>
      <c r="F33" s="8" t="s">
        <v>4520</v>
      </c>
      <c r="G33" t="s">
        <v>4331</v>
      </c>
    </row>
    <row r="34" spans="1:7" x14ac:dyDescent="0.25">
      <c r="A34" t="s">
        <v>110</v>
      </c>
      <c r="B34" t="s">
        <v>7</v>
      </c>
      <c r="C34" t="s">
        <v>72</v>
      </c>
      <c r="D34" t="s">
        <v>22</v>
      </c>
      <c r="E34" t="s">
        <v>63</v>
      </c>
      <c r="F34" s="8" t="s">
        <v>4521</v>
      </c>
      <c r="G34" t="s">
        <v>4255</v>
      </c>
    </row>
    <row r="35" spans="1:7" x14ac:dyDescent="0.25">
      <c r="A35" t="s">
        <v>112</v>
      </c>
      <c r="B35" t="s">
        <v>31</v>
      </c>
      <c r="C35" t="s">
        <v>61</v>
      </c>
      <c r="D35" t="s">
        <v>14</v>
      </c>
      <c r="E35" t="s">
        <v>50</v>
      </c>
      <c r="F35" s="8" t="s">
        <v>4522</v>
      </c>
      <c r="G35" t="s">
        <v>4255</v>
      </c>
    </row>
    <row r="36" spans="1:7" x14ac:dyDescent="0.25">
      <c r="A36" t="s">
        <v>148</v>
      </c>
      <c r="B36" t="s">
        <v>21</v>
      </c>
      <c r="C36" t="s">
        <v>49</v>
      </c>
      <c r="D36" t="s">
        <v>8</v>
      </c>
      <c r="E36" t="s">
        <v>63</v>
      </c>
      <c r="F36" s="8" t="s">
        <v>4523</v>
      </c>
      <c r="G36" t="s">
        <v>4253</v>
      </c>
    </row>
    <row r="37" spans="1:7" x14ac:dyDescent="0.25">
      <c r="A37" t="s">
        <v>3200</v>
      </c>
      <c r="B37" t="s">
        <v>29</v>
      </c>
      <c r="C37" t="s">
        <v>73</v>
      </c>
      <c r="D37" t="s">
        <v>23</v>
      </c>
      <c r="E37" t="s">
        <v>63</v>
      </c>
      <c r="F37" s="8" t="s">
        <v>4524</v>
      </c>
      <c r="G37" t="s">
        <v>4256</v>
      </c>
    </row>
    <row r="38" spans="1:7" x14ac:dyDescent="0.25">
      <c r="A38" t="s">
        <v>272</v>
      </c>
      <c r="B38" t="s">
        <v>31</v>
      </c>
      <c r="C38" t="s">
        <v>54</v>
      </c>
      <c r="D38" t="s">
        <v>10</v>
      </c>
      <c r="E38" t="s">
        <v>63</v>
      </c>
      <c r="F38" s="8" t="s">
        <v>4525</v>
      </c>
      <c r="G38" t="s">
        <v>4329</v>
      </c>
    </row>
    <row r="39" spans="1:7" x14ac:dyDescent="0.25">
      <c r="A39" t="s">
        <v>244</v>
      </c>
      <c r="B39" t="s">
        <v>11</v>
      </c>
      <c r="C39" t="s">
        <v>49</v>
      </c>
      <c r="D39" t="s">
        <v>8</v>
      </c>
      <c r="E39" t="s">
        <v>63</v>
      </c>
      <c r="F39" s="8" t="s">
        <v>4526</v>
      </c>
      <c r="G39" t="s">
        <v>4256</v>
      </c>
    </row>
    <row r="40" spans="1:7" x14ac:dyDescent="0.25">
      <c r="A40" t="s">
        <v>275</v>
      </c>
      <c r="B40" t="s">
        <v>31</v>
      </c>
      <c r="C40" t="s">
        <v>61</v>
      </c>
      <c r="D40" t="s">
        <v>14</v>
      </c>
      <c r="E40" t="s">
        <v>63</v>
      </c>
      <c r="F40" s="8" t="s">
        <v>4527</v>
      </c>
      <c r="G40" t="s">
        <v>4251</v>
      </c>
    </row>
    <row r="41" spans="1:7" x14ac:dyDescent="0.25">
      <c r="A41" t="s">
        <v>113</v>
      </c>
      <c r="B41" t="s">
        <v>31</v>
      </c>
      <c r="C41" t="s">
        <v>54</v>
      </c>
      <c r="D41" t="s">
        <v>10</v>
      </c>
      <c r="E41" t="s">
        <v>50</v>
      </c>
      <c r="F41" s="8" t="s">
        <v>4528</v>
      </c>
      <c r="G41" t="s">
        <v>4330</v>
      </c>
    </row>
    <row r="42" spans="1:7" x14ac:dyDescent="0.25">
      <c r="A42" t="s">
        <v>115</v>
      </c>
      <c r="B42" t="s">
        <v>31</v>
      </c>
      <c r="C42" t="s">
        <v>61</v>
      </c>
      <c r="D42" t="s">
        <v>14</v>
      </c>
      <c r="E42" t="s">
        <v>50</v>
      </c>
      <c r="F42" s="8" t="s">
        <v>4529</v>
      </c>
      <c r="G42" t="s">
        <v>4256</v>
      </c>
    </row>
    <row r="43" spans="1:7" x14ac:dyDescent="0.25">
      <c r="A43" t="s">
        <v>116</v>
      </c>
      <c r="B43" t="s">
        <v>7</v>
      </c>
      <c r="C43" t="s">
        <v>49</v>
      </c>
      <c r="D43" t="s">
        <v>8</v>
      </c>
      <c r="E43" t="s">
        <v>50</v>
      </c>
      <c r="F43" s="8" t="s">
        <v>4530</v>
      </c>
      <c r="G43" t="s">
        <v>950</v>
      </c>
    </row>
    <row r="44" spans="1:7" x14ac:dyDescent="0.25">
      <c r="A44" t="s">
        <v>117</v>
      </c>
      <c r="B44" t="s">
        <v>21</v>
      </c>
      <c r="C44" t="s">
        <v>52</v>
      </c>
      <c r="D44" t="s">
        <v>9</v>
      </c>
      <c r="E44" t="s">
        <v>50</v>
      </c>
      <c r="F44" s="8" t="s">
        <v>4531</v>
      </c>
      <c r="G44" t="s">
        <v>4254</v>
      </c>
    </row>
    <row r="45" spans="1:7" x14ac:dyDescent="0.25">
      <c r="A45" t="s">
        <v>248</v>
      </c>
      <c r="B45" t="s">
        <v>30</v>
      </c>
      <c r="C45" t="s">
        <v>152</v>
      </c>
      <c r="D45" t="s">
        <v>35</v>
      </c>
      <c r="E45" t="s">
        <v>107</v>
      </c>
      <c r="F45" s="8" t="s">
        <v>4532</v>
      </c>
      <c r="G45" t="s">
        <v>4251</v>
      </c>
    </row>
    <row r="46" spans="1:7" x14ac:dyDescent="0.25">
      <c r="A46" t="s">
        <v>150</v>
      </c>
      <c r="B46" t="s">
        <v>31</v>
      </c>
      <c r="C46" t="s">
        <v>61</v>
      </c>
      <c r="D46" t="s">
        <v>14</v>
      </c>
      <c r="E46" t="s">
        <v>63</v>
      </c>
      <c r="F46" s="8" t="s">
        <v>4533</v>
      </c>
      <c r="G46" t="s">
        <v>4329</v>
      </c>
    </row>
    <row r="47" spans="1:7" x14ac:dyDescent="0.25">
      <c r="A47" t="s">
        <v>149</v>
      </c>
      <c r="B47" t="s">
        <v>31</v>
      </c>
      <c r="C47" t="s">
        <v>52</v>
      </c>
      <c r="D47" t="s">
        <v>9</v>
      </c>
      <c r="E47" t="s">
        <v>63</v>
      </c>
      <c r="F47" s="8" t="s">
        <v>4534</v>
      </c>
      <c r="G47" t="s">
        <v>4331</v>
      </c>
    </row>
    <row r="48" spans="1:7" x14ac:dyDescent="0.25">
      <c r="A48" t="s">
        <v>119</v>
      </c>
      <c r="B48" t="s">
        <v>31</v>
      </c>
      <c r="C48" t="s">
        <v>61</v>
      </c>
      <c r="D48" t="s">
        <v>14</v>
      </c>
      <c r="E48" t="s">
        <v>50</v>
      </c>
      <c r="F48" s="8" t="s">
        <v>4535</v>
      </c>
      <c r="G48" t="s">
        <v>4256</v>
      </c>
    </row>
    <row r="49" spans="1:7" x14ac:dyDescent="0.25">
      <c r="A49" t="s">
        <v>143</v>
      </c>
      <c r="B49" t="s">
        <v>21</v>
      </c>
      <c r="C49" t="s">
        <v>72</v>
      </c>
      <c r="D49" t="s">
        <v>22</v>
      </c>
      <c r="E49" t="s">
        <v>63</v>
      </c>
      <c r="F49" s="8" t="s">
        <v>4536</v>
      </c>
      <c r="G49" t="s">
        <v>4322</v>
      </c>
    </row>
    <row r="50" spans="1:7" x14ac:dyDescent="0.25">
      <c r="A50" t="s">
        <v>122</v>
      </c>
      <c r="B50" t="s">
        <v>11</v>
      </c>
      <c r="C50" t="s">
        <v>54</v>
      </c>
      <c r="D50" t="s">
        <v>10</v>
      </c>
      <c r="E50" t="s">
        <v>50</v>
      </c>
      <c r="F50" s="8" t="s">
        <v>4537</v>
      </c>
      <c r="G50" t="s">
        <v>964</v>
      </c>
    </row>
    <row r="51" spans="1:7" x14ac:dyDescent="0.25">
      <c r="A51" t="s">
        <v>123</v>
      </c>
      <c r="B51" t="s">
        <v>31</v>
      </c>
      <c r="C51" t="s">
        <v>54</v>
      </c>
      <c r="D51" t="s">
        <v>10</v>
      </c>
      <c r="E51" t="s">
        <v>50</v>
      </c>
      <c r="F51" s="8" t="s">
        <v>4538</v>
      </c>
      <c r="G51" t="s">
        <v>4322</v>
      </c>
    </row>
    <row r="52" spans="1:7" x14ac:dyDescent="0.25">
      <c r="A52" t="s">
        <v>126</v>
      </c>
      <c r="B52" t="s">
        <v>31</v>
      </c>
      <c r="C52" t="s">
        <v>49</v>
      </c>
      <c r="D52" t="s">
        <v>8</v>
      </c>
      <c r="E52" t="s">
        <v>50</v>
      </c>
      <c r="F52" s="8" t="s">
        <v>4539</v>
      </c>
      <c r="G52" t="s">
        <v>4327</v>
      </c>
    </row>
    <row r="53" spans="1:7" x14ac:dyDescent="0.25">
      <c r="A53" t="s">
        <v>127</v>
      </c>
      <c r="B53" t="s">
        <v>19</v>
      </c>
      <c r="C53" t="s">
        <v>61</v>
      </c>
      <c r="D53" t="s">
        <v>14</v>
      </c>
      <c r="E53" t="s">
        <v>50</v>
      </c>
      <c r="F53" s="8" t="s">
        <v>4540</v>
      </c>
      <c r="G53" t="s">
        <v>945</v>
      </c>
    </row>
    <row r="54" spans="1:7" x14ac:dyDescent="0.25">
      <c r="A54" t="s">
        <v>227</v>
      </c>
      <c r="B54" t="s">
        <v>21</v>
      </c>
      <c r="C54" t="s">
        <v>49</v>
      </c>
      <c r="D54" t="s">
        <v>8</v>
      </c>
      <c r="E54" t="s">
        <v>63</v>
      </c>
      <c r="F54" s="8" t="s">
        <v>4541</v>
      </c>
      <c r="G54" t="s">
        <v>4251</v>
      </c>
    </row>
    <row r="55" spans="1:7" x14ac:dyDescent="0.25">
      <c r="A55" t="s">
        <v>183</v>
      </c>
      <c r="B55" t="s">
        <v>28</v>
      </c>
      <c r="C55" t="s">
        <v>58</v>
      </c>
      <c r="D55" t="s">
        <v>13</v>
      </c>
      <c r="E55" t="s">
        <v>50</v>
      </c>
      <c r="F55" s="8" t="s">
        <v>4542</v>
      </c>
      <c r="G55" t="s">
        <v>1013</v>
      </c>
    </row>
    <row r="56" spans="1:7" x14ac:dyDescent="0.25">
      <c r="A56" t="s">
        <v>66</v>
      </c>
      <c r="B56" t="s">
        <v>42</v>
      </c>
      <c r="C56" t="s">
        <v>67</v>
      </c>
      <c r="D56" t="s">
        <v>18</v>
      </c>
      <c r="E56" t="s">
        <v>63</v>
      </c>
      <c r="F56" s="8" t="s">
        <v>4543</v>
      </c>
      <c r="G56" t="s">
        <v>4331</v>
      </c>
    </row>
    <row r="57" spans="1:7" x14ac:dyDescent="0.25">
      <c r="A57" t="s">
        <v>131</v>
      </c>
      <c r="B57" t="s">
        <v>31</v>
      </c>
      <c r="C57" t="s">
        <v>72</v>
      </c>
      <c r="D57" t="s">
        <v>22</v>
      </c>
      <c r="E57" t="s">
        <v>63</v>
      </c>
      <c r="F57" s="8" t="s">
        <v>4544</v>
      </c>
      <c r="G57" t="s">
        <v>4322</v>
      </c>
    </row>
    <row r="58" spans="1:7" x14ac:dyDescent="0.25">
      <c r="A58" t="s">
        <v>93</v>
      </c>
      <c r="B58" t="s">
        <v>31</v>
      </c>
      <c r="C58" t="s">
        <v>49</v>
      </c>
      <c r="D58" t="s">
        <v>8</v>
      </c>
      <c r="E58" t="s">
        <v>50</v>
      </c>
      <c r="F58" s="8" t="s">
        <v>4545</v>
      </c>
      <c r="G58" t="s">
        <v>4328</v>
      </c>
    </row>
    <row r="59" spans="1:7" x14ac:dyDescent="0.25">
      <c r="A59" t="s">
        <v>78</v>
      </c>
      <c r="B59" t="s">
        <v>11</v>
      </c>
      <c r="C59" t="s">
        <v>49</v>
      </c>
      <c r="D59" t="s">
        <v>8</v>
      </c>
      <c r="E59" t="s">
        <v>50</v>
      </c>
      <c r="F59" s="8" t="s">
        <v>4546</v>
      </c>
      <c r="G59" t="s">
        <v>1013</v>
      </c>
    </row>
    <row r="60" spans="1:7" x14ac:dyDescent="0.25">
      <c r="A60" t="s">
        <v>137</v>
      </c>
      <c r="B60" t="s">
        <v>31</v>
      </c>
      <c r="C60" t="s">
        <v>72</v>
      </c>
      <c r="D60" t="s">
        <v>22</v>
      </c>
      <c r="E60" t="s">
        <v>50</v>
      </c>
      <c r="F60" s="8" t="s">
        <v>4547</v>
      </c>
      <c r="G60" t="s">
        <v>4253</v>
      </c>
    </row>
    <row r="61" spans="1:7" x14ac:dyDescent="0.25">
      <c r="A61" t="s">
        <v>133</v>
      </c>
      <c r="B61" t="s">
        <v>20</v>
      </c>
      <c r="C61" t="s">
        <v>58</v>
      </c>
      <c r="D61" t="s">
        <v>13</v>
      </c>
      <c r="E61" t="s">
        <v>50</v>
      </c>
      <c r="F61" s="8" t="s">
        <v>4548</v>
      </c>
      <c r="G61" t="s">
        <v>973</v>
      </c>
    </row>
    <row r="62" spans="1:7" x14ac:dyDescent="0.25">
      <c r="A62" t="s">
        <v>109</v>
      </c>
      <c r="B62" t="s">
        <v>31</v>
      </c>
      <c r="C62" t="s">
        <v>98</v>
      </c>
      <c r="D62" t="s">
        <v>27</v>
      </c>
      <c r="E62" t="s">
        <v>63</v>
      </c>
      <c r="F62" s="8" t="s">
        <v>4549</v>
      </c>
      <c r="G62" t="s">
        <v>4327</v>
      </c>
    </row>
    <row r="63" spans="1:7" x14ac:dyDescent="0.25">
      <c r="A63" t="s">
        <v>234</v>
      </c>
      <c r="B63" t="s">
        <v>31</v>
      </c>
      <c r="C63" t="s">
        <v>54</v>
      </c>
      <c r="D63" t="s">
        <v>10</v>
      </c>
      <c r="E63" t="s">
        <v>63</v>
      </c>
      <c r="F63" s="8" t="s">
        <v>4454</v>
      </c>
      <c r="G63" t="s">
        <v>4331</v>
      </c>
    </row>
    <row r="64" spans="1:7" x14ac:dyDescent="0.25">
      <c r="A64" t="s">
        <v>135</v>
      </c>
      <c r="B64" t="s">
        <v>31</v>
      </c>
      <c r="C64" t="s">
        <v>61</v>
      </c>
      <c r="D64" t="s">
        <v>14</v>
      </c>
      <c r="E64" t="s">
        <v>63</v>
      </c>
      <c r="F64" s="8" t="s">
        <v>4550</v>
      </c>
      <c r="G64" t="s">
        <v>4329</v>
      </c>
    </row>
    <row r="65" spans="1:7" x14ac:dyDescent="0.25">
      <c r="A65" t="s">
        <v>69</v>
      </c>
      <c r="B65" t="s">
        <v>31</v>
      </c>
      <c r="C65" t="s">
        <v>49</v>
      </c>
      <c r="D65" t="s">
        <v>8</v>
      </c>
      <c r="E65" t="s">
        <v>50</v>
      </c>
      <c r="F65" s="8" t="s">
        <v>4551</v>
      </c>
      <c r="G65" t="s">
        <v>4251</v>
      </c>
    </row>
    <row r="66" spans="1:7" x14ac:dyDescent="0.25">
      <c r="A66" t="s">
        <v>3331</v>
      </c>
      <c r="B66" t="s">
        <v>42</v>
      </c>
      <c r="C66" t="s">
        <v>73</v>
      </c>
      <c r="D66" t="s">
        <v>23</v>
      </c>
      <c r="E66" t="s">
        <v>107</v>
      </c>
      <c r="F66" s="8" t="s">
        <v>4552</v>
      </c>
      <c r="G66" t="s">
        <v>4251</v>
      </c>
    </row>
    <row r="67" spans="1:7" x14ac:dyDescent="0.25">
      <c r="A67" t="s">
        <v>3409</v>
      </c>
      <c r="B67" t="s">
        <v>16</v>
      </c>
      <c r="C67" t="s">
        <v>73</v>
      </c>
      <c r="D67" t="s">
        <v>23</v>
      </c>
      <c r="E67" t="s">
        <v>107</v>
      </c>
      <c r="F67" s="8" t="s">
        <v>4553</v>
      </c>
      <c r="G67" t="s">
        <v>4253</v>
      </c>
    </row>
    <row r="68" spans="1:7" x14ac:dyDescent="0.25">
      <c r="A68" t="s">
        <v>431</v>
      </c>
      <c r="B68" t="s">
        <v>42</v>
      </c>
      <c r="C68" t="s">
        <v>67</v>
      </c>
      <c r="D68" t="s">
        <v>18</v>
      </c>
      <c r="E68" t="s">
        <v>107</v>
      </c>
      <c r="F68" s="8" t="s">
        <v>4554</v>
      </c>
      <c r="G68" t="s">
        <v>4251</v>
      </c>
    </row>
    <row r="69" spans="1:7" x14ac:dyDescent="0.25">
      <c r="A69" t="s">
        <v>125</v>
      </c>
      <c r="B69" t="s">
        <v>31</v>
      </c>
      <c r="C69" t="s">
        <v>54</v>
      </c>
      <c r="D69" t="s">
        <v>10</v>
      </c>
      <c r="E69" t="s">
        <v>63</v>
      </c>
      <c r="F69" s="8" t="s">
        <v>4555</v>
      </c>
      <c r="G69" t="s">
        <v>4251</v>
      </c>
    </row>
    <row r="70" spans="1:7" x14ac:dyDescent="0.25">
      <c r="A70" t="s">
        <v>141</v>
      </c>
      <c r="B70" t="s">
        <v>31</v>
      </c>
      <c r="C70" t="s">
        <v>52</v>
      </c>
      <c r="D70" t="s">
        <v>9</v>
      </c>
      <c r="E70" t="s">
        <v>63</v>
      </c>
      <c r="F70" s="8" t="s">
        <v>4556</v>
      </c>
      <c r="G70" t="s">
        <v>4327</v>
      </c>
    </row>
    <row r="71" spans="1:7" x14ac:dyDescent="0.25">
      <c r="A71" t="s">
        <v>96</v>
      </c>
      <c r="B71" t="s">
        <v>31</v>
      </c>
      <c r="C71" t="s">
        <v>49</v>
      </c>
      <c r="D71" t="s">
        <v>8</v>
      </c>
      <c r="E71" t="s">
        <v>63</v>
      </c>
      <c r="F71" s="8" t="s">
        <v>4557</v>
      </c>
      <c r="G71" t="s">
        <v>4329</v>
      </c>
    </row>
    <row r="72" spans="1:7" x14ac:dyDescent="0.25">
      <c r="A72" t="s">
        <v>142</v>
      </c>
      <c r="B72" t="s">
        <v>21</v>
      </c>
      <c r="C72" t="s">
        <v>98</v>
      </c>
      <c r="D72" t="s">
        <v>27</v>
      </c>
      <c r="E72" t="s">
        <v>63</v>
      </c>
      <c r="F72" s="8" t="s">
        <v>4558</v>
      </c>
      <c r="G72" t="s">
        <v>4322</v>
      </c>
    </row>
    <row r="73" spans="1:7" x14ac:dyDescent="0.25">
      <c r="A73" t="s">
        <v>121</v>
      </c>
      <c r="B73" t="s">
        <v>31</v>
      </c>
      <c r="C73" t="s">
        <v>52</v>
      </c>
      <c r="D73" t="s">
        <v>9</v>
      </c>
      <c r="E73" t="s">
        <v>63</v>
      </c>
      <c r="F73" s="8" t="s">
        <v>4559</v>
      </c>
      <c r="G73" t="s">
        <v>4329</v>
      </c>
    </row>
    <row r="74" spans="1:7" x14ac:dyDescent="0.25">
      <c r="A74" t="s">
        <v>361</v>
      </c>
      <c r="B74" t="s">
        <v>31</v>
      </c>
      <c r="C74" t="s">
        <v>61</v>
      </c>
      <c r="D74" t="s">
        <v>14</v>
      </c>
      <c r="E74" t="s">
        <v>130</v>
      </c>
      <c r="F74" s="8" t="s">
        <v>4560</v>
      </c>
      <c r="G74" t="s">
        <v>4329</v>
      </c>
    </row>
    <row r="75" spans="1:7" x14ac:dyDescent="0.25">
      <c r="A75" t="s">
        <v>148</v>
      </c>
      <c r="B75" t="s">
        <v>31</v>
      </c>
      <c r="C75" t="s">
        <v>49</v>
      </c>
      <c r="D75" t="s">
        <v>8</v>
      </c>
      <c r="E75" t="s">
        <v>63</v>
      </c>
      <c r="F75" s="8" t="s">
        <v>4561</v>
      </c>
      <c r="G75" t="s">
        <v>4329</v>
      </c>
    </row>
    <row r="76" spans="1:7" x14ac:dyDescent="0.25">
      <c r="A76" t="s">
        <v>151</v>
      </c>
      <c r="B76" t="s">
        <v>33</v>
      </c>
      <c r="C76" t="s">
        <v>152</v>
      </c>
      <c r="D76" t="s">
        <v>35</v>
      </c>
      <c r="E76" t="s">
        <v>63</v>
      </c>
      <c r="F76" s="8" t="s">
        <v>4363</v>
      </c>
      <c r="G76" t="s">
        <v>4255</v>
      </c>
    </row>
    <row r="77" spans="1:7" x14ac:dyDescent="0.25">
      <c r="A77" t="s">
        <v>131</v>
      </c>
      <c r="B77" t="s">
        <v>26</v>
      </c>
      <c r="C77" t="s">
        <v>72</v>
      </c>
      <c r="D77" t="s">
        <v>22</v>
      </c>
      <c r="E77" t="s">
        <v>63</v>
      </c>
      <c r="F77" s="8" t="s">
        <v>4562</v>
      </c>
      <c r="G77" t="s">
        <v>4255</v>
      </c>
    </row>
    <row r="78" spans="1:7" x14ac:dyDescent="0.25">
      <c r="A78" t="s">
        <v>281</v>
      </c>
      <c r="B78" t="s">
        <v>31</v>
      </c>
      <c r="C78" t="s">
        <v>52</v>
      </c>
      <c r="D78" t="s">
        <v>9</v>
      </c>
      <c r="E78" t="s">
        <v>63</v>
      </c>
      <c r="F78" s="8" t="s">
        <v>4563</v>
      </c>
      <c r="G78" t="s">
        <v>4251</v>
      </c>
    </row>
    <row r="79" spans="1:7" x14ac:dyDescent="0.25">
      <c r="A79" t="s">
        <v>155</v>
      </c>
      <c r="B79" t="s">
        <v>21</v>
      </c>
      <c r="C79" t="s">
        <v>49</v>
      </c>
      <c r="D79" t="s">
        <v>8</v>
      </c>
      <c r="E79" t="s">
        <v>50</v>
      </c>
      <c r="F79" s="8" t="s">
        <v>4564</v>
      </c>
      <c r="G79" t="s">
        <v>4253</v>
      </c>
    </row>
    <row r="80" spans="1:7" x14ac:dyDescent="0.25">
      <c r="A80" t="s">
        <v>212</v>
      </c>
      <c r="B80" t="s">
        <v>31</v>
      </c>
      <c r="C80" t="s">
        <v>49</v>
      </c>
      <c r="D80" t="s">
        <v>8</v>
      </c>
      <c r="E80" t="s">
        <v>63</v>
      </c>
      <c r="F80" s="8" t="s">
        <v>4565</v>
      </c>
      <c r="G80" t="s">
        <v>4329</v>
      </c>
    </row>
    <row r="81" spans="1:7" x14ac:dyDescent="0.25">
      <c r="A81" t="s">
        <v>3317</v>
      </c>
      <c r="B81" t="s">
        <v>42</v>
      </c>
      <c r="C81" t="s">
        <v>188</v>
      </c>
      <c r="D81" t="s">
        <v>38</v>
      </c>
      <c r="E81" t="s">
        <v>229</v>
      </c>
      <c r="F81" s="8" t="s">
        <v>4566</v>
      </c>
      <c r="G81" t="s">
        <v>4255</v>
      </c>
    </row>
    <row r="82" spans="1:7" x14ac:dyDescent="0.25">
      <c r="A82" t="s">
        <v>59</v>
      </c>
      <c r="B82" t="s">
        <v>19</v>
      </c>
      <c r="C82" t="s">
        <v>49</v>
      </c>
      <c r="D82" t="s">
        <v>8</v>
      </c>
      <c r="E82" t="s">
        <v>50</v>
      </c>
      <c r="F82" s="8" t="s">
        <v>4567</v>
      </c>
      <c r="G82" t="s">
        <v>2152</v>
      </c>
    </row>
    <row r="83" spans="1:7" x14ac:dyDescent="0.25">
      <c r="A83" t="s">
        <v>89</v>
      </c>
      <c r="B83" t="s">
        <v>32</v>
      </c>
      <c r="C83" t="s">
        <v>58</v>
      </c>
      <c r="D83" t="s">
        <v>13</v>
      </c>
      <c r="E83" t="s">
        <v>50</v>
      </c>
      <c r="F83" s="8" t="s">
        <v>4568</v>
      </c>
      <c r="G83" t="s">
        <v>4330</v>
      </c>
    </row>
    <row r="84" spans="1:7" x14ac:dyDescent="0.25">
      <c r="A84" t="s">
        <v>3491</v>
      </c>
      <c r="B84" t="s">
        <v>30</v>
      </c>
      <c r="C84" t="s">
        <v>73</v>
      </c>
      <c r="D84" t="s">
        <v>23</v>
      </c>
      <c r="E84" t="s">
        <v>229</v>
      </c>
      <c r="F84" s="8" t="s">
        <v>4471</v>
      </c>
      <c r="G84" t="s">
        <v>4254</v>
      </c>
    </row>
    <row r="85" spans="1:7" x14ac:dyDescent="0.25">
      <c r="A85" t="s">
        <v>3288</v>
      </c>
      <c r="B85" t="s">
        <v>30</v>
      </c>
      <c r="C85" t="s">
        <v>73</v>
      </c>
      <c r="D85" t="s">
        <v>23</v>
      </c>
      <c r="E85" t="s">
        <v>63</v>
      </c>
      <c r="F85" s="8" t="s">
        <v>4569</v>
      </c>
      <c r="G85" t="s">
        <v>4253</v>
      </c>
    </row>
    <row r="86" spans="1:7" x14ac:dyDescent="0.25">
      <c r="A86" t="s">
        <v>90</v>
      </c>
      <c r="B86" t="s">
        <v>21</v>
      </c>
      <c r="C86" t="s">
        <v>49</v>
      </c>
      <c r="D86" t="s">
        <v>8</v>
      </c>
      <c r="E86" t="s">
        <v>50</v>
      </c>
      <c r="F86" s="8" t="s">
        <v>4570</v>
      </c>
      <c r="G86" t="s">
        <v>4256</v>
      </c>
    </row>
    <row r="87" spans="1:7" x14ac:dyDescent="0.25">
      <c r="A87" t="s">
        <v>3364</v>
      </c>
      <c r="B87" t="s">
        <v>36</v>
      </c>
      <c r="C87" t="s">
        <v>188</v>
      </c>
      <c r="D87" t="s">
        <v>38</v>
      </c>
      <c r="E87" t="s">
        <v>229</v>
      </c>
      <c r="F87" s="8" t="s">
        <v>4571</v>
      </c>
      <c r="G87" t="s">
        <v>4255</v>
      </c>
    </row>
    <row r="88" spans="1:7" x14ac:dyDescent="0.25">
      <c r="A88" t="s">
        <v>158</v>
      </c>
      <c r="B88" t="s">
        <v>31</v>
      </c>
      <c r="C88" t="s">
        <v>61</v>
      </c>
      <c r="D88" t="s">
        <v>14</v>
      </c>
      <c r="E88" t="s">
        <v>63</v>
      </c>
      <c r="F88" s="8" t="s">
        <v>4572</v>
      </c>
      <c r="G88" t="s">
        <v>4329</v>
      </c>
    </row>
    <row r="89" spans="1:7" x14ac:dyDescent="0.25">
      <c r="A89" t="s">
        <v>296</v>
      </c>
      <c r="B89" t="s">
        <v>25</v>
      </c>
      <c r="C89" t="s">
        <v>61</v>
      </c>
      <c r="D89" t="s">
        <v>14</v>
      </c>
      <c r="E89" t="s">
        <v>107</v>
      </c>
      <c r="F89" s="8" t="s">
        <v>4391</v>
      </c>
      <c r="G89" t="s">
        <v>4253</v>
      </c>
    </row>
    <row r="90" spans="1:7" x14ac:dyDescent="0.25">
      <c r="A90" t="s">
        <v>159</v>
      </c>
      <c r="B90" t="s">
        <v>11</v>
      </c>
      <c r="C90" t="s">
        <v>98</v>
      </c>
      <c r="D90" t="s">
        <v>27</v>
      </c>
      <c r="E90" t="s">
        <v>63</v>
      </c>
      <c r="F90" s="8" t="s">
        <v>4573</v>
      </c>
      <c r="G90" t="s">
        <v>4255</v>
      </c>
    </row>
    <row r="91" spans="1:7" x14ac:dyDescent="0.25">
      <c r="A91" t="s">
        <v>357</v>
      </c>
      <c r="B91" t="s">
        <v>25</v>
      </c>
      <c r="C91" t="s">
        <v>61</v>
      </c>
      <c r="D91" t="s">
        <v>14</v>
      </c>
      <c r="E91" t="s">
        <v>130</v>
      </c>
      <c r="F91" s="8" t="s">
        <v>4574</v>
      </c>
      <c r="G91" t="s">
        <v>4253</v>
      </c>
    </row>
    <row r="92" spans="1:7" x14ac:dyDescent="0.25">
      <c r="A92" t="s">
        <v>220</v>
      </c>
      <c r="B92" t="s">
        <v>19</v>
      </c>
      <c r="C92" t="s">
        <v>52</v>
      </c>
      <c r="D92" t="s">
        <v>9</v>
      </c>
      <c r="E92" t="s">
        <v>63</v>
      </c>
      <c r="F92" s="8" t="s">
        <v>4575</v>
      </c>
      <c r="G92" t="s">
        <v>4253</v>
      </c>
    </row>
    <row r="93" spans="1:7" x14ac:dyDescent="0.25">
      <c r="A93" t="s">
        <v>140</v>
      </c>
      <c r="B93" t="s">
        <v>32</v>
      </c>
      <c r="C93" t="s">
        <v>61</v>
      </c>
      <c r="D93" t="s">
        <v>14</v>
      </c>
      <c r="E93" t="s">
        <v>107</v>
      </c>
      <c r="F93" s="8" t="s">
        <v>4576</v>
      </c>
      <c r="G93" t="s">
        <v>4322</v>
      </c>
    </row>
    <row r="94" spans="1:7" x14ac:dyDescent="0.25">
      <c r="A94" t="s">
        <v>111</v>
      </c>
      <c r="B94" t="s">
        <v>19</v>
      </c>
      <c r="C94" t="s">
        <v>54</v>
      </c>
      <c r="D94" t="s">
        <v>10</v>
      </c>
      <c r="E94" t="s">
        <v>50</v>
      </c>
      <c r="F94" s="8" t="s">
        <v>4577</v>
      </c>
      <c r="G94" t="s">
        <v>1013</v>
      </c>
    </row>
    <row r="95" spans="1:7" x14ac:dyDescent="0.25">
      <c r="A95" t="s">
        <v>375</v>
      </c>
      <c r="B95" t="s">
        <v>42</v>
      </c>
      <c r="C95" t="s">
        <v>147</v>
      </c>
      <c r="D95" t="s">
        <v>34</v>
      </c>
      <c r="E95" t="s">
        <v>63</v>
      </c>
      <c r="F95" s="8" t="s">
        <v>4578</v>
      </c>
      <c r="G95" t="s">
        <v>4329</v>
      </c>
    </row>
    <row r="96" spans="1:7" x14ac:dyDescent="0.25">
      <c r="A96" t="s">
        <v>106</v>
      </c>
      <c r="B96" t="s">
        <v>20</v>
      </c>
      <c r="C96" t="s">
        <v>61</v>
      </c>
      <c r="D96" t="s">
        <v>14</v>
      </c>
      <c r="E96" t="s">
        <v>63</v>
      </c>
      <c r="F96" s="8" t="s">
        <v>4377</v>
      </c>
      <c r="G96" t="s">
        <v>4331</v>
      </c>
    </row>
    <row r="97" spans="1:7" x14ac:dyDescent="0.25">
      <c r="A97" t="s">
        <v>161</v>
      </c>
      <c r="B97" t="s">
        <v>32</v>
      </c>
      <c r="C97" t="s">
        <v>61</v>
      </c>
      <c r="D97" t="s">
        <v>14</v>
      </c>
      <c r="E97" t="s">
        <v>130</v>
      </c>
      <c r="F97" s="8" t="s">
        <v>4579</v>
      </c>
      <c r="G97" t="s">
        <v>4327</v>
      </c>
    </row>
    <row r="98" spans="1:7" x14ac:dyDescent="0.25">
      <c r="A98" t="s">
        <v>105</v>
      </c>
      <c r="B98" t="s">
        <v>21</v>
      </c>
      <c r="C98" t="s">
        <v>98</v>
      </c>
      <c r="D98" t="s">
        <v>27</v>
      </c>
      <c r="E98" t="s">
        <v>63</v>
      </c>
      <c r="F98" s="8" t="s">
        <v>4580</v>
      </c>
      <c r="G98" t="s">
        <v>4322</v>
      </c>
    </row>
    <row r="99" spans="1:7" x14ac:dyDescent="0.25">
      <c r="A99" t="s">
        <v>162</v>
      </c>
      <c r="B99" t="s">
        <v>32</v>
      </c>
      <c r="C99" t="s">
        <v>58</v>
      </c>
      <c r="D99" t="s">
        <v>13</v>
      </c>
      <c r="E99" t="s">
        <v>130</v>
      </c>
      <c r="F99" s="8" t="s">
        <v>4581</v>
      </c>
      <c r="G99" t="s">
        <v>4327</v>
      </c>
    </row>
    <row r="100" spans="1:7" x14ac:dyDescent="0.25">
      <c r="A100" t="s">
        <v>3325</v>
      </c>
      <c r="B100" t="s">
        <v>30</v>
      </c>
      <c r="C100" t="s">
        <v>73</v>
      </c>
      <c r="D100" t="s">
        <v>23</v>
      </c>
      <c r="E100" t="s">
        <v>107</v>
      </c>
      <c r="F100" s="8" t="s">
        <v>4582</v>
      </c>
      <c r="G100" t="s">
        <v>4322</v>
      </c>
    </row>
    <row r="101" spans="1:7" x14ac:dyDescent="0.25">
      <c r="A101" t="s">
        <v>163</v>
      </c>
      <c r="B101" t="s">
        <v>28</v>
      </c>
      <c r="C101" t="s">
        <v>61</v>
      </c>
      <c r="D101" t="s">
        <v>14</v>
      </c>
      <c r="E101" t="s">
        <v>130</v>
      </c>
      <c r="F101" s="8" t="s">
        <v>4583</v>
      </c>
      <c r="G101" t="s">
        <v>4251</v>
      </c>
    </row>
    <row r="102" spans="1:7" x14ac:dyDescent="0.25">
      <c r="A102" t="s">
        <v>338</v>
      </c>
      <c r="B102" t="s">
        <v>32</v>
      </c>
      <c r="C102" t="s">
        <v>58</v>
      </c>
      <c r="D102" t="s">
        <v>13</v>
      </c>
      <c r="E102" t="s">
        <v>63</v>
      </c>
      <c r="F102" s="8" t="s">
        <v>4488</v>
      </c>
      <c r="G102" t="s">
        <v>4329</v>
      </c>
    </row>
    <row r="103" spans="1:7" x14ac:dyDescent="0.25">
      <c r="A103" t="s">
        <v>3515</v>
      </c>
      <c r="B103" t="s">
        <v>16</v>
      </c>
      <c r="C103" t="s">
        <v>73</v>
      </c>
      <c r="D103" t="s">
        <v>23</v>
      </c>
      <c r="E103" t="s">
        <v>63</v>
      </c>
      <c r="F103" s="8" t="s">
        <v>4584</v>
      </c>
      <c r="G103" t="s">
        <v>4255</v>
      </c>
    </row>
    <row r="104" spans="1:7" x14ac:dyDescent="0.25">
      <c r="A104" t="s">
        <v>216</v>
      </c>
      <c r="B104" t="s">
        <v>31</v>
      </c>
      <c r="C104" t="s">
        <v>98</v>
      </c>
      <c r="D104" t="s">
        <v>27</v>
      </c>
      <c r="E104" t="s">
        <v>63</v>
      </c>
      <c r="F104" s="8" t="s">
        <v>4585</v>
      </c>
      <c r="G104" t="s">
        <v>4329</v>
      </c>
    </row>
    <row r="105" spans="1:7" x14ac:dyDescent="0.25">
      <c r="A105" t="s">
        <v>3198</v>
      </c>
      <c r="B105" t="s">
        <v>29</v>
      </c>
      <c r="C105" t="s">
        <v>73</v>
      </c>
      <c r="D105" t="s">
        <v>23</v>
      </c>
      <c r="E105" t="s">
        <v>63</v>
      </c>
      <c r="F105" s="8" t="s">
        <v>4586</v>
      </c>
      <c r="G105" t="s">
        <v>4256</v>
      </c>
    </row>
    <row r="106" spans="1:7" x14ac:dyDescent="0.25">
      <c r="A106" t="s">
        <v>336</v>
      </c>
      <c r="B106" t="s">
        <v>19</v>
      </c>
      <c r="C106" t="s">
        <v>54</v>
      </c>
      <c r="D106" t="s">
        <v>10</v>
      </c>
      <c r="E106" t="s">
        <v>63</v>
      </c>
      <c r="F106" s="8" t="s">
        <v>4587</v>
      </c>
      <c r="G106" t="s">
        <v>4253</v>
      </c>
    </row>
    <row r="107" spans="1:7" x14ac:dyDescent="0.25">
      <c r="A107" t="s">
        <v>546</v>
      </c>
      <c r="B107" t="s">
        <v>32</v>
      </c>
      <c r="C107" t="s">
        <v>61</v>
      </c>
      <c r="D107" t="s">
        <v>14</v>
      </c>
      <c r="E107" t="s">
        <v>130</v>
      </c>
      <c r="F107" s="8" t="s">
        <v>4588</v>
      </c>
      <c r="G107" t="s">
        <v>4329</v>
      </c>
    </row>
    <row r="108" spans="1:7" x14ac:dyDescent="0.25">
      <c r="A108" t="s">
        <v>272</v>
      </c>
      <c r="B108" t="s">
        <v>19</v>
      </c>
      <c r="C108" t="s">
        <v>54</v>
      </c>
      <c r="D108" t="s">
        <v>10</v>
      </c>
      <c r="E108" t="s">
        <v>63</v>
      </c>
      <c r="F108" s="8" t="s">
        <v>4458</v>
      </c>
      <c r="G108" t="s">
        <v>4251</v>
      </c>
    </row>
    <row r="109" spans="1:7" x14ac:dyDescent="0.25">
      <c r="A109" t="s">
        <v>3200</v>
      </c>
      <c r="B109" t="s">
        <v>42</v>
      </c>
      <c r="C109" t="s">
        <v>73</v>
      </c>
      <c r="D109" t="s">
        <v>23</v>
      </c>
      <c r="E109" t="s">
        <v>63</v>
      </c>
      <c r="F109" s="8" t="s">
        <v>4392</v>
      </c>
      <c r="G109" t="s">
        <v>4329</v>
      </c>
    </row>
    <row r="110" spans="1:7" x14ac:dyDescent="0.25">
      <c r="A110" t="s">
        <v>64</v>
      </c>
      <c r="B110" t="s">
        <v>30</v>
      </c>
      <c r="C110" t="s">
        <v>65</v>
      </c>
      <c r="D110" t="s">
        <v>17</v>
      </c>
      <c r="E110" t="s">
        <v>63</v>
      </c>
      <c r="F110" s="8" t="s">
        <v>4589</v>
      </c>
      <c r="G110" t="s">
        <v>4322</v>
      </c>
    </row>
    <row r="111" spans="1:7" x14ac:dyDescent="0.25">
      <c r="A111" t="s">
        <v>3224</v>
      </c>
      <c r="B111" t="s">
        <v>16</v>
      </c>
      <c r="C111" t="s">
        <v>73</v>
      </c>
      <c r="D111" t="s">
        <v>23</v>
      </c>
      <c r="E111" t="s">
        <v>63</v>
      </c>
      <c r="F111" s="8" t="s">
        <v>4590</v>
      </c>
      <c r="G111" t="s">
        <v>4256</v>
      </c>
    </row>
    <row r="112" spans="1:7" x14ac:dyDescent="0.25">
      <c r="A112" t="s">
        <v>168</v>
      </c>
      <c r="B112" t="s">
        <v>30</v>
      </c>
      <c r="C112" t="s">
        <v>75</v>
      </c>
      <c r="D112" t="s">
        <v>24</v>
      </c>
      <c r="E112" t="s">
        <v>63</v>
      </c>
      <c r="F112" s="8" t="s">
        <v>4591</v>
      </c>
      <c r="G112" t="s">
        <v>4322</v>
      </c>
    </row>
    <row r="113" spans="1:7" x14ac:dyDescent="0.25">
      <c r="A113" t="s">
        <v>139</v>
      </c>
      <c r="B113" t="s">
        <v>32</v>
      </c>
      <c r="C113" t="s">
        <v>61</v>
      </c>
      <c r="D113" t="s">
        <v>14</v>
      </c>
      <c r="E113" t="s">
        <v>63</v>
      </c>
      <c r="F113" s="8" t="s">
        <v>4592</v>
      </c>
      <c r="G113" t="s">
        <v>4329</v>
      </c>
    </row>
    <row r="114" spans="1:7" x14ac:dyDescent="0.25">
      <c r="A114" t="s">
        <v>74</v>
      </c>
      <c r="B114" t="s">
        <v>16</v>
      </c>
      <c r="C114" t="s">
        <v>75</v>
      </c>
      <c r="D114" t="s">
        <v>24</v>
      </c>
      <c r="E114" t="s">
        <v>63</v>
      </c>
      <c r="F114" s="8" t="s">
        <v>4593</v>
      </c>
      <c r="G114" t="s">
        <v>4253</v>
      </c>
    </row>
    <row r="115" spans="1:7" x14ac:dyDescent="0.25">
      <c r="A115" t="s">
        <v>3212</v>
      </c>
      <c r="B115" t="s">
        <v>42</v>
      </c>
      <c r="C115" t="s">
        <v>255</v>
      </c>
      <c r="D115" t="s">
        <v>40</v>
      </c>
      <c r="E115" t="s">
        <v>63</v>
      </c>
      <c r="F115" s="8" t="s">
        <v>4594</v>
      </c>
      <c r="G115" t="s">
        <v>4329</v>
      </c>
    </row>
    <row r="116" spans="1:7" x14ac:dyDescent="0.25">
      <c r="A116" t="s">
        <v>3210</v>
      </c>
      <c r="B116" t="s">
        <v>42</v>
      </c>
      <c r="C116" t="s">
        <v>73</v>
      </c>
      <c r="D116" t="s">
        <v>23</v>
      </c>
      <c r="E116" t="s">
        <v>63</v>
      </c>
      <c r="F116" s="8" t="s">
        <v>4595</v>
      </c>
      <c r="G116" t="s">
        <v>4331</v>
      </c>
    </row>
    <row r="117" spans="1:7" x14ac:dyDescent="0.25">
      <c r="A117" t="s">
        <v>56</v>
      </c>
      <c r="B117" t="s">
        <v>19</v>
      </c>
      <c r="C117" t="s">
        <v>49</v>
      </c>
      <c r="D117" t="s">
        <v>8</v>
      </c>
      <c r="E117" t="s">
        <v>130</v>
      </c>
      <c r="F117" s="8" t="s">
        <v>4596</v>
      </c>
      <c r="G117" t="s">
        <v>4253</v>
      </c>
    </row>
    <row r="118" spans="1:7" x14ac:dyDescent="0.25">
      <c r="A118" t="s">
        <v>306</v>
      </c>
      <c r="B118" t="s">
        <v>21</v>
      </c>
      <c r="C118" t="s">
        <v>49</v>
      </c>
      <c r="D118" t="s">
        <v>8</v>
      </c>
      <c r="E118" t="s">
        <v>50</v>
      </c>
      <c r="F118" s="8" t="s">
        <v>4597</v>
      </c>
      <c r="G118" t="s">
        <v>4254</v>
      </c>
    </row>
    <row r="119" spans="1:7" x14ac:dyDescent="0.25">
      <c r="A119" t="s">
        <v>64</v>
      </c>
      <c r="B119" t="s">
        <v>30</v>
      </c>
      <c r="C119" t="s">
        <v>65</v>
      </c>
      <c r="D119" t="s">
        <v>17</v>
      </c>
      <c r="E119" t="s">
        <v>63</v>
      </c>
      <c r="F119" s="8" t="s">
        <v>4598</v>
      </c>
      <c r="G119" t="s">
        <v>4251</v>
      </c>
    </row>
    <row r="120" spans="1:7" x14ac:dyDescent="0.25">
      <c r="A120" t="s">
        <v>180</v>
      </c>
      <c r="B120" t="s">
        <v>31</v>
      </c>
      <c r="C120" t="s">
        <v>61</v>
      </c>
      <c r="D120" t="s">
        <v>14</v>
      </c>
      <c r="E120" t="s">
        <v>50</v>
      </c>
      <c r="F120" s="8" t="s">
        <v>4599</v>
      </c>
      <c r="G120" t="s">
        <v>4327</v>
      </c>
    </row>
    <row r="121" spans="1:7" x14ac:dyDescent="0.25">
      <c r="A121" t="s">
        <v>132</v>
      </c>
      <c r="B121" t="s">
        <v>31</v>
      </c>
      <c r="C121" t="s">
        <v>61</v>
      </c>
      <c r="D121" t="s">
        <v>14</v>
      </c>
      <c r="E121" t="s">
        <v>50</v>
      </c>
      <c r="F121" s="8" t="s">
        <v>4600</v>
      </c>
      <c r="G121" t="s">
        <v>4322</v>
      </c>
    </row>
    <row r="122" spans="1:7" x14ac:dyDescent="0.25">
      <c r="A122" t="s">
        <v>148</v>
      </c>
      <c r="B122" t="s">
        <v>19</v>
      </c>
      <c r="C122" t="s">
        <v>49</v>
      </c>
      <c r="D122" t="s">
        <v>8</v>
      </c>
      <c r="E122" t="s">
        <v>63</v>
      </c>
      <c r="F122" s="8" t="s">
        <v>4601</v>
      </c>
      <c r="G122" t="s">
        <v>4255</v>
      </c>
    </row>
    <row r="123" spans="1:7" x14ac:dyDescent="0.25">
      <c r="A123" t="s">
        <v>524</v>
      </c>
      <c r="B123" t="s">
        <v>15</v>
      </c>
      <c r="C123" t="s">
        <v>61</v>
      </c>
      <c r="D123" t="s">
        <v>14</v>
      </c>
      <c r="E123" t="s">
        <v>130</v>
      </c>
      <c r="F123" s="8" t="s">
        <v>4602</v>
      </c>
      <c r="G123" t="s">
        <v>4255</v>
      </c>
    </row>
    <row r="124" spans="1:7" x14ac:dyDescent="0.25">
      <c r="A124" t="s">
        <v>288</v>
      </c>
      <c r="B124" t="s">
        <v>19</v>
      </c>
      <c r="C124" t="s">
        <v>54</v>
      </c>
      <c r="D124" t="s">
        <v>10</v>
      </c>
      <c r="E124" t="s">
        <v>130</v>
      </c>
      <c r="F124" s="8" t="s">
        <v>4603</v>
      </c>
      <c r="G124" t="s">
        <v>4331</v>
      </c>
    </row>
    <row r="125" spans="1:7" x14ac:dyDescent="0.25">
      <c r="A125" t="s">
        <v>186</v>
      </c>
      <c r="B125" t="s">
        <v>31</v>
      </c>
      <c r="C125" t="s">
        <v>98</v>
      </c>
      <c r="D125" t="s">
        <v>27</v>
      </c>
      <c r="E125" t="s">
        <v>130</v>
      </c>
      <c r="F125" s="8" t="s">
        <v>4604</v>
      </c>
      <c r="G125" t="s">
        <v>4331</v>
      </c>
    </row>
    <row r="126" spans="1:7" x14ac:dyDescent="0.25">
      <c r="A126" t="s">
        <v>3404</v>
      </c>
      <c r="B126" t="s">
        <v>42</v>
      </c>
      <c r="C126" t="s">
        <v>73</v>
      </c>
      <c r="D126" t="s">
        <v>23</v>
      </c>
      <c r="E126" t="s">
        <v>63</v>
      </c>
      <c r="F126" s="8" t="s">
        <v>4605</v>
      </c>
      <c r="G126" t="s">
        <v>4322</v>
      </c>
    </row>
    <row r="127" spans="1:7" x14ac:dyDescent="0.25">
      <c r="A127" t="s">
        <v>532</v>
      </c>
      <c r="B127" t="s">
        <v>31</v>
      </c>
      <c r="C127" t="s">
        <v>54</v>
      </c>
      <c r="D127" t="s">
        <v>10</v>
      </c>
      <c r="E127" t="s">
        <v>130</v>
      </c>
      <c r="F127" s="8" t="s">
        <v>4606</v>
      </c>
      <c r="G127" t="s">
        <v>4327</v>
      </c>
    </row>
    <row r="128" spans="1:7" x14ac:dyDescent="0.25">
      <c r="A128" t="s">
        <v>151</v>
      </c>
      <c r="B128" t="s">
        <v>42</v>
      </c>
      <c r="C128" t="s">
        <v>152</v>
      </c>
      <c r="D128" t="s">
        <v>35</v>
      </c>
      <c r="E128" t="s">
        <v>63</v>
      </c>
      <c r="F128" s="8" t="s">
        <v>4607</v>
      </c>
      <c r="G128" t="s">
        <v>4331</v>
      </c>
    </row>
    <row r="129" spans="1:7" x14ac:dyDescent="0.25">
      <c r="A129" t="s">
        <v>341</v>
      </c>
      <c r="B129" t="s">
        <v>31</v>
      </c>
      <c r="C129" t="s">
        <v>54</v>
      </c>
      <c r="D129" t="s">
        <v>10</v>
      </c>
      <c r="E129" t="s">
        <v>130</v>
      </c>
      <c r="F129" s="8" t="s">
        <v>4608</v>
      </c>
      <c r="G129" t="s">
        <v>4329</v>
      </c>
    </row>
    <row r="130" spans="1:7" x14ac:dyDescent="0.25">
      <c r="A130" t="s">
        <v>282</v>
      </c>
      <c r="B130" t="s">
        <v>42</v>
      </c>
      <c r="C130" t="s">
        <v>147</v>
      </c>
      <c r="D130" t="s">
        <v>34</v>
      </c>
      <c r="E130" t="s">
        <v>63</v>
      </c>
      <c r="F130" s="8" t="s">
        <v>4609</v>
      </c>
      <c r="G130" t="s">
        <v>4329</v>
      </c>
    </row>
    <row r="131" spans="1:7" x14ac:dyDescent="0.25">
      <c r="A131" t="s">
        <v>3286</v>
      </c>
      <c r="B131" t="s">
        <v>42</v>
      </c>
      <c r="C131" t="s">
        <v>255</v>
      </c>
      <c r="D131" t="s">
        <v>40</v>
      </c>
      <c r="E131" t="s">
        <v>63</v>
      </c>
      <c r="F131" s="8" t="s">
        <v>4610</v>
      </c>
      <c r="G131" t="s">
        <v>4327</v>
      </c>
    </row>
    <row r="132" spans="1:7" x14ac:dyDescent="0.25">
      <c r="A132" t="s">
        <v>3257</v>
      </c>
      <c r="B132" t="s">
        <v>42</v>
      </c>
      <c r="C132" t="s">
        <v>73</v>
      </c>
      <c r="D132" t="s">
        <v>23</v>
      </c>
      <c r="E132" t="s">
        <v>63</v>
      </c>
      <c r="F132" s="8" t="s">
        <v>4611</v>
      </c>
      <c r="G132" t="s">
        <v>4329</v>
      </c>
    </row>
    <row r="133" spans="1:7" x14ac:dyDescent="0.25">
      <c r="A133" t="s">
        <v>154</v>
      </c>
      <c r="B133" t="s">
        <v>42</v>
      </c>
      <c r="C133" t="s">
        <v>152</v>
      </c>
      <c r="D133" t="s">
        <v>35</v>
      </c>
      <c r="E133" t="s">
        <v>63</v>
      </c>
      <c r="F133" s="8" t="s">
        <v>4612</v>
      </c>
      <c r="G133" t="s">
        <v>4331</v>
      </c>
    </row>
    <row r="134" spans="1:7" x14ac:dyDescent="0.25">
      <c r="A134" t="s">
        <v>250</v>
      </c>
      <c r="B134" t="s">
        <v>31</v>
      </c>
      <c r="C134" t="s">
        <v>54</v>
      </c>
      <c r="D134" t="s">
        <v>10</v>
      </c>
      <c r="E134" t="s">
        <v>130</v>
      </c>
      <c r="F134" s="8" t="s">
        <v>4613</v>
      </c>
      <c r="G134" t="s">
        <v>4329</v>
      </c>
    </row>
    <row r="135" spans="1:7" x14ac:dyDescent="0.25">
      <c r="A135" t="s">
        <v>203</v>
      </c>
      <c r="B135" t="s">
        <v>26</v>
      </c>
      <c r="C135" t="s">
        <v>61</v>
      </c>
      <c r="D135" t="s">
        <v>14</v>
      </c>
      <c r="E135" t="s">
        <v>63</v>
      </c>
      <c r="F135" s="8" t="s">
        <v>4614</v>
      </c>
      <c r="G135" t="s">
        <v>4251</v>
      </c>
    </row>
    <row r="136" spans="1:7" x14ac:dyDescent="0.25">
      <c r="A136" t="s">
        <v>205</v>
      </c>
      <c r="B136" t="s">
        <v>20</v>
      </c>
      <c r="C136" t="s">
        <v>61</v>
      </c>
      <c r="D136" t="s">
        <v>14</v>
      </c>
      <c r="E136" t="s">
        <v>63</v>
      </c>
      <c r="F136" s="8" t="s">
        <v>4615</v>
      </c>
      <c r="G136" t="s">
        <v>4251</v>
      </c>
    </row>
    <row r="137" spans="1:7" x14ac:dyDescent="0.25">
      <c r="A137" t="s">
        <v>208</v>
      </c>
      <c r="B137" t="s">
        <v>21</v>
      </c>
      <c r="C137" t="s">
        <v>49</v>
      </c>
      <c r="D137" t="s">
        <v>8</v>
      </c>
      <c r="E137" t="s">
        <v>63</v>
      </c>
      <c r="F137" s="8" t="s">
        <v>4616</v>
      </c>
      <c r="G137" t="s">
        <v>4251</v>
      </c>
    </row>
    <row r="138" spans="1:7" x14ac:dyDescent="0.25">
      <c r="A138" t="s">
        <v>209</v>
      </c>
      <c r="B138" t="s">
        <v>31</v>
      </c>
      <c r="C138" t="s">
        <v>52</v>
      </c>
      <c r="D138" t="s">
        <v>9</v>
      </c>
      <c r="E138" t="s">
        <v>63</v>
      </c>
      <c r="F138" s="8" t="s">
        <v>4617</v>
      </c>
      <c r="G138" t="s">
        <v>4327</v>
      </c>
    </row>
    <row r="139" spans="1:7" x14ac:dyDescent="0.25">
      <c r="A139" t="s">
        <v>401</v>
      </c>
      <c r="B139" t="s">
        <v>32</v>
      </c>
      <c r="C139" t="s">
        <v>61</v>
      </c>
      <c r="D139" t="s">
        <v>14</v>
      </c>
      <c r="E139" t="s">
        <v>63</v>
      </c>
      <c r="F139" s="8" t="s">
        <v>4618</v>
      </c>
      <c r="G139" t="s">
        <v>4327</v>
      </c>
    </row>
    <row r="140" spans="1:7" x14ac:dyDescent="0.25">
      <c r="A140" t="s">
        <v>277</v>
      </c>
      <c r="B140" t="s">
        <v>19</v>
      </c>
      <c r="C140" t="s">
        <v>61</v>
      </c>
      <c r="D140" t="s">
        <v>14</v>
      </c>
      <c r="E140" t="s">
        <v>63</v>
      </c>
      <c r="F140" s="8" t="s">
        <v>4619</v>
      </c>
      <c r="G140" t="s">
        <v>4253</v>
      </c>
    </row>
    <row r="141" spans="1:7" x14ac:dyDescent="0.25">
      <c r="A141" t="s">
        <v>195</v>
      </c>
      <c r="B141" t="s">
        <v>31</v>
      </c>
      <c r="C141" t="s">
        <v>72</v>
      </c>
      <c r="D141" t="s">
        <v>22</v>
      </c>
      <c r="E141" t="s">
        <v>63</v>
      </c>
      <c r="F141" s="8" t="s">
        <v>4620</v>
      </c>
      <c r="G141" t="s">
        <v>4329</v>
      </c>
    </row>
    <row r="142" spans="1:7" x14ac:dyDescent="0.25">
      <c r="A142" t="s">
        <v>3244</v>
      </c>
      <c r="B142" t="s">
        <v>30</v>
      </c>
      <c r="C142" t="s">
        <v>188</v>
      </c>
      <c r="D142" t="s">
        <v>38</v>
      </c>
      <c r="E142" t="s">
        <v>107</v>
      </c>
      <c r="F142" s="8" t="s">
        <v>4621</v>
      </c>
      <c r="G142" t="s">
        <v>4251</v>
      </c>
    </row>
    <row r="143" spans="1:7" x14ac:dyDescent="0.25">
      <c r="A143" t="s">
        <v>3246</v>
      </c>
      <c r="B143" t="s">
        <v>42</v>
      </c>
      <c r="C143" t="s">
        <v>73</v>
      </c>
      <c r="D143" t="s">
        <v>23</v>
      </c>
      <c r="E143" t="s">
        <v>107</v>
      </c>
      <c r="F143" s="8" t="s">
        <v>4364</v>
      </c>
      <c r="G143" t="s">
        <v>4251</v>
      </c>
    </row>
    <row r="144" spans="1:7" x14ac:dyDescent="0.25">
      <c r="A144" t="s">
        <v>264</v>
      </c>
      <c r="B144" t="s">
        <v>19</v>
      </c>
      <c r="C144" t="s">
        <v>98</v>
      </c>
      <c r="D144" t="s">
        <v>27</v>
      </c>
      <c r="E144" t="s">
        <v>63</v>
      </c>
      <c r="F144" s="8" t="s">
        <v>4622</v>
      </c>
      <c r="G144" t="s">
        <v>4253</v>
      </c>
    </row>
    <row r="145" spans="1:7" x14ac:dyDescent="0.25">
      <c r="A145" t="s">
        <v>333</v>
      </c>
      <c r="B145" t="s">
        <v>19</v>
      </c>
      <c r="C145" t="s">
        <v>54</v>
      </c>
      <c r="D145" t="s">
        <v>10</v>
      </c>
      <c r="E145" t="s">
        <v>63</v>
      </c>
      <c r="F145" s="8" t="s">
        <v>4623</v>
      </c>
      <c r="G145" t="s">
        <v>4253</v>
      </c>
    </row>
    <row r="146" spans="1:7" x14ac:dyDescent="0.25">
      <c r="A146" t="s">
        <v>263</v>
      </c>
      <c r="B146" t="s">
        <v>31</v>
      </c>
      <c r="C146" t="s">
        <v>52</v>
      </c>
      <c r="D146" t="s">
        <v>9</v>
      </c>
      <c r="E146" t="s">
        <v>63</v>
      </c>
      <c r="F146" s="8" t="s">
        <v>4624</v>
      </c>
      <c r="G146" t="s">
        <v>4251</v>
      </c>
    </row>
    <row r="147" spans="1:7" x14ac:dyDescent="0.25">
      <c r="A147" t="s">
        <v>261</v>
      </c>
      <c r="B147" t="s">
        <v>31</v>
      </c>
      <c r="C147" t="s">
        <v>72</v>
      </c>
      <c r="D147" t="s">
        <v>22</v>
      </c>
      <c r="E147" t="s">
        <v>63</v>
      </c>
      <c r="F147" s="8" t="s">
        <v>4625</v>
      </c>
      <c r="G147" t="s">
        <v>4329</v>
      </c>
    </row>
    <row r="148" spans="1:7" x14ac:dyDescent="0.25">
      <c r="A148" t="s">
        <v>199</v>
      </c>
      <c r="B148" t="s">
        <v>26</v>
      </c>
      <c r="C148" t="s">
        <v>52</v>
      </c>
      <c r="D148" t="s">
        <v>9</v>
      </c>
      <c r="E148" t="s">
        <v>63</v>
      </c>
      <c r="F148" s="8" t="s">
        <v>4626</v>
      </c>
      <c r="G148" t="s">
        <v>4254</v>
      </c>
    </row>
    <row r="149" spans="1:7" x14ac:dyDescent="0.25">
      <c r="A149" t="s">
        <v>96</v>
      </c>
      <c r="B149" t="s">
        <v>11</v>
      </c>
      <c r="C149" t="s">
        <v>49</v>
      </c>
      <c r="D149" t="s">
        <v>8</v>
      </c>
      <c r="E149" t="s">
        <v>63</v>
      </c>
      <c r="F149" s="8" t="s">
        <v>4285</v>
      </c>
      <c r="G149" t="s">
        <v>4255</v>
      </c>
    </row>
    <row r="150" spans="1:7" x14ac:dyDescent="0.25">
      <c r="A150" t="s">
        <v>128</v>
      </c>
      <c r="B150" t="s">
        <v>31</v>
      </c>
      <c r="C150" t="s">
        <v>52</v>
      </c>
      <c r="D150" t="s">
        <v>9</v>
      </c>
      <c r="E150" t="s">
        <v>63</v>
      </c>
      <c r="F150" s="8" t="s">
        <v>4627</v>
      </c>
      <c r="G150" t="s">
        <v>4251</v>
      </c>
    </row>
    <row r="151" spans="1:7" x14ac:dyDescent="0.25">
      <c r="A151" t="s">
        <v>97</v>
      </c>
      <c r="B151" t="s">
        <v>21</v>
      </c>
      <c r="C151" t="s">
        <v>98</v>
      </c>
      <c r="D151" t="s">
        <v>27</v>
      </c>
      <c r="E151" t="s">
        <v>63</v>
      </c>
      <c r="F151" s="8" t="s">
        <v>4628</v>
      </c>
      <c r="G151" t="s">
        <v>4251</v>
      </c>
    </row>
    <row r="152" spans="1:7" x14ac:dyDescent="0.25">
      <c r="A152" t="s">
        <v>99</v>
      </c>
      <c r="B152" t="s">
        <v>21</v>
      </c>
      <c r="C152" t="s">
        <v>54</v>
      </c>
      <c r="D152" t="s">
        <v>10</v>
      </c>
      <c r="E152" t="s">
        <v>63</v>
      </c>
      <c r="F152" s="8" t="s">
        <v>4629</v>
      </c>
      <c r="G152" t="s">
        <v>4251</v>
      </c>
    </row>
    <row r="153" spans="1:7" x14ac:dyDescent="0.25">
      <c r="A153" t="s">
        <v>101</v>
      </c>
      <c r="B153" t="s">
        <v>20</v>
      </c>
      <c r="C153" t="s">
        <v>58</v>
      </c>
      <c r="D153" t="s">
        <v>13</v>
      </c>
      <c r="E153" t="s">
        <v>63</v>
      </c>
      <c r="F153" s="8" t="s">
        <v>4630</v>
      </c>
      <c r="G153" t="s">
        <v>4322</v>
      </c>
    </row>
    <row r="154" spans="1:7" x14ac:dyDescent="0.25">
      <c r="A154" t="s">
        <v>3269</v>
      </c>
      <c r="B154" t="s">
        <v>42</v>
      </c>
      <c r="C154" t="s">
        <v>188</v>
      </c>
      <c r="D154" t="s">
        <v>38</v>
      </c>
      <c r="E154" t="s">
        <v>107</v>
      </c>
      <c r="F154" s="8" t="s">
        <v>4631</v>
      </c>
      <c r="G154" t="s">
        <v>4251</v>
      </c>
    </row>
    <row r="155" spans="1:7" x14ac:dyDescent="0.25">
      <c r="A155" t="s">
        <v>3952</v>
      </c>
      <c r="B155" t="s">
        <v>36</v>
      </c>
      <c r="C155" t="s">
        <v>188</v>
      </c>
      <c r="D155" t="s">
        <v>38</v>
      </c>
      <c r="E155" t="s">
        <v>107</v>
      </c>
      <c r="F155" s="8" t="s">
        <v>4632</v>
      </c>
      <c r="G155" t="s">
        <v>4322</v>
      </c>
    </row>
    <row r="156" spans="1:7" x14ac:dyDescent="0.25">
      <c r="A156" t="s">
        <v>414</v>
      </c>
      <c r="B156" t="s">
        <v>31</v>
      </c>
      <c r="C156" t="s">
        <v>54</v>
      </c>
      <c r="D156" t="s">
        <v>10</v>
      </c>
      <c r="E156" t="s">
        <v>107</v>
      </c>
      <c r="F156" s="8" t="s">
        <v>4360</v>
      </c>
      <c r="G156" t="s">
        <v>4251</v>
      </c>
    </row>
    <row r="157" spans="1:7" x14ac:dyDescent="0.25">
      <c r="A157" t="s">
        <v>3573</v>
      </c>
      <c r="B157" t="s">
        <v>30</v>
      </c>
      <c r="C157" t="s">
        <v>73</v>
      </c>
      <c r="D157" t="s">
        <v>23</v>
      </c>
      <c r="E157" t="s">
        <v>229</v>
      </c>
      <c r="F157" s="8" t="s">
        <v>4633</v>
      </c>
      <c r="G157" t="s">
        <v>4255</v>
      </c>
    </row>
    <row r="158" spans="1:7" x14ac:dyDescent="0.25">
      <c r="A158" t="s">
        <v>3551</v>
      </c>
      <c r="B158" t="s">
        <v>42</v>
      </c>
      <c r="C158" t="s">
        <v>188</v>
      </c>
      <c r="D158" t="s">
        <v>38</v>
      </c>
      <c r="E158" t="s">
        <v>107</v>
      </c>
      <c r="F158" s="8" t="s">
        <v>4634</v>
      </c>
      <c r="G158" t="s">
        <v>4322</v>
      </c>
    </row>
    <row r="159" spans="1:7" x14ac:dyDescent="0.25">
      <c r="A159" t="s">
        <v>3364</v>
      </c>
      <c r="B159" t="s">
        <v>42</v>
      </c>
      <c r="C159" t="s">
        <v>188</v>
      </c>
      <c r="D159" t="s">
        <v>38</v>
      </c>
      <c r="E159" t="s">
        <v>107</v>
      </c>
      <c r="F159" s="8" t="s">
        <v>4635</v>
      </c>
      <c r="G159" t="s">
        <v>4322</v>
      </c>
    </row>
    <row r="160" spans="1:7" x14ac:dyDescent="0.25">
      <c r="A160" t="s">
        <v>3357</v>
      </c>
      <c r="B160" t="s">
        <v>42</v>
      </c>
      <c r="C160" t="s">
        <v>73</v>
      </c>
      <c r="D160" t="s">
        <v>23</v>
      </c>
      <c r="E160" t="s">
        <v>107</v>
      </c>
      <c r="F160" s="8" t="s">
        <v>4636</v>
      </c>
      <c r="G160" t="s">
        <v>4251</v>
      </c>
    </row>
    <row r="161" spans="1:7" x14ac:dyDescent="0.25">
      <c r="A161" t="s">
        <v>221</v>
      </c>
      <c r="B161" t="s">
        <v>42</v>
      </c>
      <c r="C161" t="s">
        <v>65</v>
      </c>
      <c r="D161" t="s">
        <v>17</v>
      </c>
      <c r="E161" t="s">
        <v>229</v>
      </c>
      <c r="F161" s="8" t="s">
        <v>4637</v>
      </c>
      <c r="G161" t="s">
        <v>4256</v>
      </c>
    </row>
    <row r="162" spans="1:7" x14ac:dyDescent="0.25">
      <c r="A162" t="s">
        <v>3398</v>
      </c>
      <c r="B162" t="s">
        <v>42</v>
      </c>
      <c r="C162" t="s">
        <v>73</v>
      </c>
      <c r="D162" t="s">
        <v>23</v>
      </c>
      <c r="E162" t="s">
        <v>229</v>
      </c>
      <c r="F162" s="8" t="s">
        <v>4638</v>
      </c>
      <c r="G162" t="s">
        <v>4256</v>
      </c>
    </row>
    <row r="163" spans="1:7" x14ac:dyDescent="0.25">
      <c r="A163" t="s">
        <v>3819</v>
      </c>
      <c r="B163" t="s">
        <v>42</v>
      </c>
      <c r="C163" t="s">
        <v>73</v>
      </c>
      <c r="D163" t="s">
        <v>23</v>
      </c>
      <c r="E163" t="s">
        <v>229</v>
      </c>
      <c r="F163" s="8" t="s">
        <v>4639</v>
      </c>
      <c r="G163" t="s">
        <v>4255</v>
      </c>
    </row>
    <row r="164" spans="1:7" x14ac:dyDescent="0.25">
      <c r="A164" t="s">
        <v>222</v>
      </c>
      <c r="B164" t="s">
        <v>16</v>
      </c>
      <c r="C164" t="s">
        <v>65</v>
      </c>
      <c r="D164" t="s">
        <v>17</v>
      </c>
      <c r="E164" t="s">
        <v>107</v>
      </c>
      <c r="F164" s="8" t="s">
        <v>4640</v>
      </c>
      <c r="G164" t="s">
        <v>4253</v>
      </c>
    </row>
    <row r="165" spans="1:7" x14ac:dyDescent="0.25">
      <c r="A165" t="s">
        <v>3202</v>
      </c>
      <c r="B165" t="s">
        <v>42</v>
      </c>
      <c r="C165" t="s">
        <v>73</v>
      </c>
      <c r="D165" t="s">
        <v>23</v>
      </c>
      <c r="E165" t="s">
        <v>229</v>
      </c>
      <c r="F165" s="8" t="s">
        <v>4641</v>
      </c>
      <c r="G165" t="s">
        <v>4255</v>
      </c>
    </row>
    <row r="166" spans="1:7" x14ac:dyDescent="0.25">
      <c r="A166" t="s">
        <v>3267</v>
      </c>
      <c r="B166" t="s">
        <v>29</v>
      </c>
      <c r="C166" t="s">
        <v>188</v>
      </c>
      <c r="D166" t="s">
        <v>38</v>
      </c>
      <c r="E166" t="s">
        <v>107</v>
      </c>
      <c r="F166" s="8" t="s">
        <v>4642</v>
      </c>
      <c r="G166" t="s">
        <v>4251</v>
      </c>
    </row>
    <row r="167" spans="1:7" x14ac:dyDescent="0.25">
      <c r="A167" t="s">
        <v>3254</v>
      </c>
      <c r="B167" t="s">
        <v>16</v>
      </c>
      <c r="C167" t="s">
        <v>73</v>
      </c>
      <c r="D167" t="s">
        <v>23</v>
      </c>
      <c r="E167" t="s">
        <v>107</v>
      </c>
      <c r="F167" s="8" t="s">
        <v>4643</v>
      </c>
      <c r="G167" t="s">
        <v>4255</v>
      </c>
    </row>
    <row r="168" spans="1:7" x14ac:dyDescent="0.25">
      <c r="A168" t="s">
        <v>304</v>
      </c>
      <c r="B168" t="s">
        <v>42</v>
      </c>
      <c r="C168" t="s">
        <v>65</v>
      </c>
      <c r="D168" t="s">
        <v>17</v>
      </c>
      <c r="E168" t="s">
        <v>107</v>
      </c>
      <c r="F168" s="8" t="s">
        <v>4644</v>
      </c>
      <c r="G168" t="s">
        <v>4253</v>
      </c>
    </row>
    <row r="169" spans="1:7" x14ac:dyDescent="0.25">
      <c r="A169" t="s">
        <v>3351</v>
      </c>
      <c r="B169" t="s">
        <v>29</v>
      </c>
      <c r="C169" t="s">
        <v>188</v>
      </c>
      <c r="D169" t="s">
        <v>38</v>
      </c>
      <c r="E169" t="s">
        <v>107</v>
      </c>
      <c r="F169" s="8" t="s">
        <v>4645</v>
      </c>
      <c r="G169" t="s">
        <v>4251</v>
      </c>
    </row>
    <row r="170" spans="1:7" x14ac:dyDescent="0.25">
      <c r="A170" t="s">
        <v>118</v>
      </c>
      <c r="B170" t="s">
        <v>31</v>
      </c>
      <c r="C170" t="s">
        <v>58</v>
      </c>
      <c r="D170" t="s">
        <v>13</v>
      </c>
      <c r="E170" t="s">
        <v>107</v>
      </c>
      <c r="F170" s="8" t="s">
        <v>4646</v>
      </c>
      <c r="G170" t="s">
        <v>4251</v>
      </c>
    </row>
    <row r="171" spans="1:7" x14ac:dyDescent="0.25">
      <c r="A171" t="s">
        <v>223</v>
      </c>
      <c r="B171" t="s">
        <v>21</v>
      </c>
      <c r="C171" t="s">
        <v>52</v>
      </c>
      <c r="D171" t="s">
        <v>9</v>
      </c>
      <c r="E171" t="s">
        <v>63</v>
      </c>
      <c r="F171" s="8" t="s">
        <v>4647</v>
      </c>
      <c r="G171" t="s">
        <v>4253</v>
      </c>
    </row>
    <row r="172" spans="1:7" x14ac:dyDescent="0.25">
      <c r="A172" t="s">
        <v>427</v>
      </c>
      <c r="B172" t="s">
        <v>30</v>
      </c>
      <c r="C172" t="s">
        <v>67</v>
      </c>
      <c r="D172" t="s">
        <v>18</v>
      </c>
      <c r="E172" t="s">
        <v>107</v>
      </c>
      <c r="F172" s="8" t="s">
        <v>4648</v>
      </c>
      <c r="G172" t="s">
        <v>4251</v>
      </c>
    </row>
    <row r="173" spans="1:7" x14ac:dyDescent="0.25">
      <c r="A173" t="s">
        <v>3256</v>
      </c>
      <c r="B173" t="s">
        <v>30</v>
      </c>
      <c r="C173" t="s">
        <v>188</v>
      </c>
      <c r="D173" t="s">
        <v>38</v>
      </c>
      <c r="E173" t="s">
        <v>107</v>
      </c>
      <c r="F173" s="8" t="s">
        <v>4649</v>
      </c>
      <c r="G173" t="s">
        <v>4251</v>
      </c>
    </row>
    <row r="174" spans="1:7" x14ac:dyDescent="0.25">
      <c r="A174" t="s">
        <v>156</v>
      </c>
      <c r="B174" t="s">
        <v>7</v>
      </c>
      <c r="C174" t="s">
        <v>72</v>
      </c>
      <c r="D174" t="s">
        <v>22</v>
      </c>
      <c r="E174" t="s">
        <v>63</v>
      </c>
      <c r="F174" s="8" t="s">
        <v>4650</v>
      </c>
      <c r="G174" t="s">
        <v>4255</v>
      </c>
    </row>
    <row r="175" spans="1:7" x14ac:dyDescent="0.25">
      <c r="A175" t="s">
        <v>509</v>
      </c>
      <c r="B175" t="s">
        <v>16</v>
      </c>
      <c r="C175" t="s">
        <v>152</v>
      </c>
      <c r="D175" t="s">
        <v>35</v>
      </c>
      <c r="E175" t="s">
        <v>226</v>
      </c>
      <c r="F175" s="8" t="s">
        <v>4651</v>
      </c>
      <c r="G175" t="s">
        <v>4256</v>
      </c>
    </row>
    <row r="176" spans="1:7" x14ac:dyDescent="0.25">
      <c r="A176" t="s">
        <v>280</v>
      </c>
      <c r="B176" t="s">
        <v>19</v>
      </c>
      <c r="C176" t="s">
        <v>54</v>
      </c>
      <c r="D176" t="s">
        <v>10</v>
      </c>
      <c r="E176" t="s">
        <v>63</v>
      </c>
      <c r="F176" s="8" t="s">
        <v>4652</v>
      </c>
      <c r="G176" t="s">
        <v>4251</v>
      </c>
    </row>
    <row r="177" spans="1:7" x14ac:dyDescent="0.25">
      <c r="A177" t="s">
        <v>340</v>
      </c>
      <c r="B177" t="s">
        <v>31</v>
      </c>
      <c r="C177" t="s">
        <v>72</v>
      </c>
      <c r="D177" t="s">
        <v>22</v>
      </c>
      <c r="E177" t="s">
        <v>63</v>
      </c>
      <c r="F177" s="8" t="s">
        <v>4417</v>
      </c>
      <c r="G177" t="s">
        <v>4329</v>
      </c>
    </row>
    <row r="178" spans="1:7" x14ac:dyDescent="0.25">
      <c r="A178" t="s">
        <v>232</v>
      </c>
      <c r="B178" t="s">
        <v>26</v>
      </c>
      <c r="C178" t="s">
        <v>72</v>
      </c>
      <c r="D178" t="s">
        <v>22</v>
      </c>
      <c r="E178" t="s">
        <v>63</v>
      </c>
      <c r="F178" s="8" t="s">
        <v>4653</v>
      </c>
      <c r="G178" t="s">
        <v>4251</v>
      </c>
    </row>
    <row r="179" spans="1:7" x14ac:dyDescent="0.25">
      <c r="A179" t="s">
        <v>216</v>
      </c>
      <c r="B179" t="s">
        <v>19</v>
      </c>
      <c r="C179" t="s">
        <v>98</v>
      </c>
      <c r="D179" t="s">
        <v>27</v>
      </c>
      <c r="E179" t="s">
        <v>63</v>
      </c>
      <c r="F179" s="8" t="s">
        <v>4654</v>
      </c>
      <c r="G179" t="s">
        <v>4251</v>
      </c>
    </row>
    <row r="180" spans="1:7" x14ac:dyDescent="0.25">
      <c r="A180" t="s">
        <v>233</v>
      </c>
      <c r="B180" t="s">
        <v>21</v>
      </c>
      <c r="C180" t="s">
        <v>54</v>
      </c>
      <c r="D180" t="s">
        <v>10</v>
      </c>
      <c r="E180" t="s">
        <v>63</v>
      </c>
      <c r="F180" s="8" t="s">
        <v>4655</v>
      </c>
      <c r="G180" t="s">
        <v>4331</v>
      </c>
    </row>
    <row r="181" spans="1:7" x14ac:dyDescent="0.25">
      <c r="A181" t="s">
        <v>431</v>
      </c>
      <c r="B181" t="s">
        <v>16</v>
      </c>
      <c r="C181" t="s">
        <v>67</v>
      </c>
      <c r="D181" t="s">
        <v>18</v>
      </c>
      <c r="E181" t="s">
        <v>63</v>
      </c>
      <c r="F181" s="8" t="s">
        <v>4656</v>
      </c>
      <c r="G181" t="s">
        <v>4255</v>
      </c>
    </row>
    <row r="182" spans="1:7" x14ac:dyDescent="0.25">
      <c r="A182" t="s">
        <v>3329</v>
      </c>
      <c r="B182" t="s">
        <v>42</v>
      </c>
      <c r="C182" t="s">
        <v>73</v>
      </c>
      <c r="D182" t="s">
        <v>23</v>
      </c>
      <c r="E182" t="s">
        <v>107</v>
      </c>
      <c r="F182" s="8" t="s">
        <v>4657</v>
      </c>
      <c r="G182" t="s">
        <v>4322</v>
      </c>
    </row>
    <row r="183" spans="1:7" x14ac:dyDescent="0.25">
      <c r="A183" t="s">
        <v>236</v>
      </c>
      <c r="B183" t="s">
        <v>32</v>
      </c>
      <c r="C183" t="s">
        <v>61</v>
      </c>
      <c r="D183" t="s">
        <v>14</v>
      </c>
      <c r="E183" t="s">
        <v>107</v>
      </c>
      <c r="F183" s="8" t="s">
        <v>4658</v>
      </c>
      <c r="G183" t="s">
        <v>4322</v>
      </c>
    </row>
    <row r="184" spans="1:7" x14ac:dyDescent="0.25">
      <c r="A184" t="s">
        <v>3370</v>
      </c>
      <c r="B184" t="s">
        <v>42</v>
      </c>
      <c r="C184" t="s">
        <v>188</v>
      </c>
      <c r="D184" t="s">
        <v>38</v>
      </c>
      <c r="E184" t="s">
        <v>107</v>
      </c>
      <c r="F184" s="8" t="s">
        <v>4659</v>
      </c>
      <c r="G184" t="s">
        <v>4322</v>
      </c>
    </row>
    <row r="185" spans="1:7" x14ac:dyDescent="0.25">
      <c r="A185" t="s">
        <v>3372</v>
      </c>
      <c r="B185" t="s">
        <v>33</v>
      </c>
      <c r="C185" t="s">
        <v>73</v>
      </c>
      <c r="D185" t="s">
        <v>23</v>
      </c>
      <c r="E185" t="s">
        <v>107</v>
      </c>
      <c r="F185" s="8" t="s">
        <v>4660</v>
      </c>
      <c r="G185" t="s">
        <v>4251</v>
      </c>
    </row>
    <row r="186" spans="1:7" x14ac:dyDescent="0.25">
      <c r="A186" t="s">
        <v>237</v>
      </c>
      <c r="B186" t="s">
        <v>31</v>
      </c>
      <c r="C186" t="s">
        <v>61</v>
      </c>
      <c r="D186" t="s">
        <v>14</v>
      </c>
      <c r="E186" t="s">
        <v>107</v>
      </c>
      <c r="F186" s="8" t="s">
        <v>4661</v>
      </c>
      <c r="G186" t="s">
        <v>4322</v>
      </c>
    </row>
    <row r="187" spans="1:7" x14ac:dyDescent="0.25">
      <c r="A187" t="s">
        <v>3495</v>
      </c>
      <c r="B187" t="s">
        <v>30</v>
      </c>
      <c r="C187" t="s">
        <v>188</v>
      </c>
      <c r="D187" t="s">
        <v>38</v>
      </c>
      <c r="E187" t="s">
        <v>107</v>
      </c>
      <c r="F187" s="8" t="s">
        <v>4662</v>
      </c>
      <c r="G187" t="s">
        <v>4251</v>
      </c>
    </row>
    <row r="188" spans="1:7" x14ac:dyDescent="0.25">
      <c r="A188" t="s">
        <v>249</v>
      </c>
      <c r="B188" t="s">
        <v>31</v>
      </c>
      <c r="C188" t="s">
        <v>52</v>
      </c>
      <c r="D188" t="s">
        <v>9</v>
      </c>
      <c r="E188" t="s">
        <v>63</v>
      </c>
      <c r="F188" s="8" t="s">
        <v>4663</v>
      </c>
      <c r="G188" t="s">
        <v>4329</v>
      </c>
    </row>
    <row r="189" spans="1:7" x14ac:dyDescent="0.25">
      <c r="A189" t="s">
        <v>647</v>
      </c>
      <c r="B189" t="s">
        <v>46</v>
      </c>
      <c r="C189" t="s">
        <v>225</v>
      </c>
      <c r="D189" t="s">
        <v>39</v>
      </c>
      <c r="E189" t="s">
        <v>226</v>
      </c>
      <c r="F189" s="8" t="s">
        <v>4664</v>
      </c>
      <c r="G189" t="s">
        <v>4255</v>
      </c>
    </row>
    <row r="190" spans="1:7" x14ac:dyDescent="0.25">
      <c r="A190" t="s">
        <v>253</v>
      </c>
      <c r="B190" t="s">
        <v>19</v>
      </c>
      <c r="C190" t="s">
        <v>49</v>
      </c>
      <c r="D190" t="s">
        <v>8</v>
      </c>
      <c r="E190" t="s">
        <v>63</v>
      </c>
      <c r="F190" s="8" t="s">
        <v>4665</v>
      </c>
      <c r="G190" t="s">
        <v>4253</v>
      </c>
    </row>
    <row r="191" spans="1:7" x14ac:dyDescent="0.25">
      <c r="A191" t="s">
        <v>3376</v>
      </c>
      <c r="B191" t="s">
        <v>30</v>
      </c>
      <c r="C191" t="s">
        <v>188</v>
      </c>
      <c r="D191" t="s">
        <v>38</v>
      </c>
      <c r="E191" t="s">
        <v>107</v>
      </c>
      <c r="F191" s="8" t="s">
        <v>4666</v>
      </c>
      <c r="G191" t="s">
        <v>4251</v>
      </c>
    </row>
    <row r="192" spans="1:7" x14ac:dyDescent="0.25">
      <c r="A192" t="s">
        <v>53</v>
      </c>
      <c r="B192" t="s">
        <v>31</v>
      </c>
      <c r="C192" t="s">
        <v>54</v>
      </c>
      <c r="D192" t="s">
        <v>10</v>
      </c>
      <c r="E192" t="s">
        <v>130</v>
      </c>
      <c r="F192" s="8" t="s">
        <v>4667</v>
      </c>
      <c r="G192" t="s">
        <v>4329</v>
      </c>
    </row>
    <row r="193" spans="1:7" x14ac:dyDescent="0.25">
      <c r="A193" t="s">
        <v>97</v>
      </c>
      <c r="B193" t="s">
        <v>31</v>
      </c>
      <c r="C193" t="s">
        <v>98</v>
      </c>
      <c r="D193" t="s">
        <v>27</v>
      </c>
      <c r="E193" t="s">
        <v>63</v>
      </c>
      <c r="F193" s="8" t="s">
        <v>4668</v>
      </c>
      <c r="G193" t="s">
        <v>4329</v>
      </c>
    </row>
    <row r="194" spans="1:7" x14ac:dyDescent="0.25">
      <c r="A194" t="s">
        <v>219</v>
      </c>
      <c r="B194" t="s">
        <v>29</v>
      </c>
      <c r="C194" t="s">
        <v>65</v>
      </c>
      <c r="D194" t="s">
        <v>17</v>
      </c>
      <c r="E194" t="s">
        <v>229</v>
      </c>
      <c r="F194" s="8" t="s">
        <v>4669</v>
      </c>
      <c r="G194" t="s">
        <v>4254</v>
      </c>
    </row>
    <row r="195" spans="1:7" x14ac:dyDescent="0.25">
      <c r="A195" t="s">
        <v>573</v>
      </c>
      <c r="B195" t="s">
        <v>31</v>
      </c>
      <c r="C195" t="s">
        <v>49</v>
      </c>
      <c r="D195" t="s">
        <v>8</v>
      </c>
      <c r="E195" t="s">
        <v>107</v>
      </c>
      <c r="F195" s="8" t="s">
        <v>4670</v>
      </c>
      <c r="G195" t="s">
        <v>4322</v>
      </c>
    </row>
    <row r="196" spans="1:7" x14ac:dyDescent="0.25">
      <c r="A196" t="s">
        <v>258</v>
      </c>
      <c r="B196" t="s">
        <v>42</v>
      </c>
      <c r="C196" t="s">
        <v>65</v>
      </c>
      <c r="D196" t="s">
        <v>17</v>
      </c>
      <c r="E196" t="s">
        <v>107</v>
      </c>
      <c r="F196" s="8" t="s">
        <v>4671</v>
      </c>
      <c r="G196" t="s">
        <v>4322</v>
      </c>
    </row>
    <row r="197" spans="1:7" x14ac:dyDescent="0.25">
      <c r="A197" t="s">
        <v>120</v>
      </c>
      <c r="B197" t="s">
        <v>21</v>
      </c>
      <c r="C197" t="s">
        <v>54</v>
      </c>
      <c r="D197" t="s">
        <v>10</v>
      </c>
      <c r="E197" t="s">
        <v>50</v>
      </c>
      <c r="F197" s="8" t="s">
        <v>4672</v>
      </c>
      <c r="G197" t="s">
        <v>2152</v>
      </c>
    </row>
    <row r="198" spans="1:7" x14ac:dyDescent="0.25">
      <c r="A198" t="s">
        <v>363</v>
      </c>
      <c r="B198" t="s">
        <v>21</v>
      </c>
      <c r="C198" t="s">
        <v>54</v>
      </c>
      <c r="D198" t="s">
        <v>10</v>
      </c>
      <c r="E198" t="s">
        <v>130</v>
      </c>
      <c r="F198" s="8" t="s">
        <v>4673</v>
      </c>
      <c r="G198" t="s">
        <v>4322</v>
      </c>
    </row>
    <row r="199" spans="1:7" x14ac:dyDescent="0.25">
      <c r="A199" t="s">
        <v>142</v>
      </c>
      <c r="B199" t="s">
        <v>21</v>
      </c>
      <c r="C199" t="s">
        <v>98</v>
      </c>
      <c r="D199" t="s">
        <v>27</v>
      </c>
      <c r="E199" t="s">
        <v>63</v>
      </c>
      <c r="F199" s="8" t="s">
        <v>4674</v>
      </c>
      <c r="G199" t="s">
        <v>4322</v>
      </c>
    </row>
    <row r="200" spans="1:7" x14ac:dyDescent="0.25">
      <c r="A200" t="s">
        <v>85</v>
      </c>
      <c r="B200" t="s">
        <v>31</v>
      </c>
      <c r="C200" t="s">
        <v>54</v>
      </c>
      <c r="D200" t="s">
        <v>10</v>
      </c>
      <c r="E200" t="s">
        <v>50</v>
      </c>
      <c r="F200" s="8" t="s">
        <v>4675</v>
      </c>
      <c r="G200" t="s">
        <v>4255</v>
      </c>
    </row>
    <row r="201" spans="1:7" x14ac:dyDescent="0.25">
      <c r="A201" t="s">
        <v>214</v>
      </c>
      <c r="B201" t="s">
        <v>11</v>
      </c>
      <c r="C201" t="s">
        <v>52</v>
      </c>
      <c r="D201" t="s">
        <v>9</v>
      </c>
      <c r="E201" t="s">
        <v>63</v>
      </c>
      <c r="F201" s="8" t="s">
        <v>4676</v>
      </c>
      <c r="G201" t="s">
        <v>4253</v>
      </c>
    </row>
    <row r="202" spans="1:7" x14ac:dyDescent="0.25">
      <c r="A202" t="s">
        <v>210</v>
      </c>
      <c r="B202" t="s">
        <v>42</v>
      </c>
      <c r="C202" t="s">
        <v>65</v>
      </c>
      <c r="D202" t="s">
        <v>17</v>
      </c>
      <c r="E202" t="s">
        <v>63</v>
      </c>
      <c r="F202" s="8" t="s">
        <v>4677</v>
      </c>
      <c r="G202" t="s">
        <v>4251</v>
      </c>
    </row>
    <row r="203" spans="1:7" x14ac:dyDescent="0.25">
      <c r="A203" t="s">
        <v>364</v>
      </c>
      <c r="B203" t="s">
        <v>31</v>
      </c>
      <c r="C203" t="s">
        <v>61</v>
      </c>
      <c r="D203" t="s">
        <v>14</v>
      </c>
      <c r="E203" t="s">
        <v>63</v>
      </c>
      <c r="F203" s="8" t="s">
        <v>4678</v>
      </c>
      <c r="G203" t="s">
        <v>4322</v>
      </c>
    </row>
    <row r="204" spans="1:7" x14ac:dyDescent="0.25">
      <c r="A204" t="s">
        <v>247</v>
      </c>
      <c r="B204" t="s">
        <v>31</v>
      </c>
      <c r="C204" t="s">
        <v>54</v>
      </c>
      <c r="D204" t="s">
        <v>10</v>
      </c>
      <c r="E204" t="s">
        <v>50</v>
      </c>
      <c r="F204" s="8" t="s">
        <v>4679</v>
      </c>
      <c r="G204" t="s">
        <v>4331</v>
      </c>
    </row>
    <row r="205" spans="1:7" x14ac:dyDescent="0.25">
      <c r="A205" t="s">
        <v>339</v>
      </c>
      <c r="B205" t="s">
        <v>11</v>
      </c>
      <c r="C205" t="s">
        <v>54</v>
      </c>
      <c r="D205" t="s">
        <v>10</v>
      </c>
      <c r="E205" t="s">
        <v>63</v>
      </c>
      <c r="F205" s="8" t="s">
        <v>4680</v>
      </c>
      <c r="G205" t="s">
        <v>4255</v>
      </c>
    </row>
    <row r="206" spans="1:7" x14ac:dyDescent="0.25">
      <c r="A206" t="s">
        <v>3262</v>
      </c>
      <c r="B206" t="s">
        <v>42</v>
      </c>
      <c r="C206" t="s">
        <v>188</v>
      </c>
      <c r="D206" t="s">
        <v>38</v>
      </c>
      <c r="E206" t="s">
        <v>229</v>
      </c>
      <c r="F206" s="8" t="s">
        <v>4681</v>
      </c>
      <c r="G206" t="s">
        <v>4256</v>
      </c>
    </row>
    <row r="207" spans="1:7" x14ac:dyDescent="0.25">
      <c r="A207" t="s">
        <v>504</v>
      </c>
      <c r="B207" t="s">
        <v>19</v>
      </c>
      <c r="C207" t="s">
        <v>49</v>
      </c>
      <c r="D207" t="s">
        <v>8</v>
      </c>
      <c r="E207" t="s">
        <v>130</v>
      </c>
      <c r="F207" s="8" t="s">
        <v>4682</v>
      </c>
      <c r="G207" t="s">
        <v>4253</v>
      </c>
    </row>
    <row r="208" spans="1:7" x14ac:dyDescent="0.25">
      <c r="A208" t="s">
        <v>3216</v>
      </c>
      <c r="B208" t="s">
        <v>42</v>
      </c>
      <c r="C208" t="s">
        <v>188</v>
      </c>
      <c r="D208" t="s">
        <v>38</v>
      </c>
      <c r="E208" t="s">
        <v>107</v>
      </c>
      <c r="F208" s="8" t="s">
        <v>4683</v>
      </c>
      <c r="G208" t="s">
        <v>4322</v>
      </c>
    </row>
    <row r="209" spans="1:7" x14ac:dyDescent="0.25">
      <c r="A209" t="s">
        <v>113</v>
      </c>
      <c r="B209" t="s">
        <v>21</v>
      </c>
      <c r="C209" t="s">
        <v>54</v>
      </c>
      <c r="D209" t="s">
        <v>10</v>
      </c>
      <c r="E209" t="s">
        <v>50</v>
      </c>
      <c r="F209" s="8" t="s">
        <v>4684</v>
      </c>
      <c r="G209" t="s">
        <v>4254</v>
      </c>
    </row>
    <row r="210" spans="1:7" x14ac:dyDescent="0.25">
      <c r="A210" t="s">
        <v>165</v>
      </c>
      <c r="B210" t="s">
        <v>31</v>
      </c>
      <c r="C210" t="s">
        <v>49</v>
      </c>
      <c r="D210" t="s">
        <v>8</v>
      </c>
      <c r="E210" t="s">
        <v>50</v>
      </c>
      <c r="F210" s="8" t="s">
        <v>4685</v>
      </c>
      <c r="G210" t="s">
        <v>4251</v>
      </c>
    </row>
    <row r="211" spans="1:7" x14ac:dyDescent="0.25">
      <c r="A211" t="s">
        <v>93</v>
      </c>
      <c r="B211" t="s">
        <v>31</v>
      </c>
      <c r="C211" t="s">
        <v>49</v>
      </c>
      <c r="D211" t="s">
        <v>8</v>
      </c>
      <c r="E211" t="s">
        <v>50</v>
      </c>
      <c r="F211" s="8" t="s">
        <v>4686</v>
      </c>
      <c r="G211" t="s">
        <v>4329</v>
      </c>
    </row>
    <row r="212" spans="1:7" x14ac:dyDescent="0.25">
      <c r="A212" t="s">
        <v>3443</v>
      </c>
      <c r="B212" t="s">
        <v>36</v>
      </c>
      <c r="C212" t="s">
        <v>188</v>
      </c>
      <c r="D212" t="s">
        <v>38</v>
      </c>
      <c r="E212" t="s">
        <v>229</v>
      </c>
      <c r="F212" s="8" t="s">
        <v>4687</v>
      </c>
      <c r="G212" t="s">
        <v>2152</v>
      </c>
    </row>
    <row r="213" spans="1:7" x14ac:dyDescent="0.25">
      <c r="A213" t="s">
        <v>268</v>
      </c>
      <c r="B213" t="s">
        <v>31</v>
      </c>
      <c r="C213" t="s">
        <v>49</v>
      </c>
      <c r="D213" t="s">
        <v>8</v>
      </c>
      <c r="E213" t="s">
        <v>50</v>
      </c>
      <c r="F213" s="8" t="s">
        <v>4688</v>
      </c>
      <c r="G213" t="s">
        <v>2152</v>
      </c>
    </row>
    <row r="214" spans="1:7" x14ac:dyDescent="0.25">
      <c r="A214" t="s">
        <v>138</v>
      </c>
      <c r="B214" t="s">
        <v>31</v>
      </c>
      <c r="C214" t="s">
        <v>54</v>
      </c>
      <c r="D214" t="s">
        <v>10</v>
      </c>
      <c r="E214" t="s">
        <v>50</v>
      </c>
      <c r="F214" s="8" t="s">
        <v>4689</v>
      </c>
      <c r="G214" t="s">
        <v>4327</v>
      </c>
    </row>
    <row r="215" spans="1:7" x14ac:dyDescent="0.25">
      <c r="A215" t="s">
        <v>372</v>
      </c>
      <c r="B215" t="s">
        <v>42</v>
      </c>
      <c r="C215" t="s">
        <v>147</v>
      </c>
      <c r="D215" t="s">
        <v>34</v>
      </c>
      <c r="E215" t="s">
        <v>63</v>
      </c>
      <c r="F215" s="8" t="s">
        <v>4690</v>
      </c>
      <c r="G215" t="s">
        <v>4322</v>
      </c>
    </row>
    <row r="216" spans="1:7" x14ac:dyDescent="0.25">
      <c r="A216" t="s">
        <v>92</v>
      </c>
      <c r="B216" t="s">
        <v>31</v>
      </c>
      <c r="C216" t="s">
        <v>61</v>
      </c>
      <c r="D216" t="s">
        <v>14</v>
      </c>
      <c r="E216" t="s">
        <v>50</v>
      </c>
      <c r="F216" s="8" t="s">
        <v>4691</v>
      </c>
      <c r="G216" t="s">
        <v>4255</v>
      </c>
    </row>
    <row r="217" spans="1:7" x14ac:dyDescent="0.25">
      <c r="A217" t="s">
        <v>411</v>
      </c>
      <c r="B217" t="s">
        <v>19</v>
      </c>
      <c r="C217" t="s">
        <v>49</v>
      </c>
      <c r="D217" t="s">
        <v>8</v>
      </c>
      <c r="E217" t="s">
        <v>50</v>
      </c>
      <c r="F217" s="8" t="s">
        <v>4692</v>
      </c>
      <c r="G217" t="s">
        <v>1501</v>
      </c>
    </row>
    <row r="218" spans="1:7" x14ac:dyDescent="0.25">
      <c r="A218" t="s">
        <v>162</v>
      </c>
      <c r="B218" t="s">
        <v>32</v>
      </c>
      <c r="C218" t="s">
        <v>58</v>
      </c>
      <c r="D218" t="s">
        <v>13</v>
      </c>
      <c r="E218" t="s">
        <v>63</v>
      </c>
      <c r="F218" s="8" t="s">
        <v>4693</v>
      </c>
      <c r="G218" t="s">
        <v>4327</v>
      </c>
    </row>
    <row r="219" spans="1:7" x14ac:dyDescent="0.25">
      <c r="A219" t="s">
        <v>212</v>
      </c>
      <c r="B219" t="s">
        <v>21</v>
      </c>
      <c r="C219" t="s">
        <v>49</v>
      </c>
      <c r="D219" t="s">
        <v>8</v>
      </c>
      <c r="E219" t="s">
        <v>63</v>
      </c>
      <c r="F219" s="8" t="s">
        <v>4694</v>
      </c>
      <c r="G219" t="s">
        <v>4322</v>
      </c>
    </row>
    <row r="220" spans="1:7" x14ac:dyDescent="0.25">
      <c r="A220" t="s">
        <v>472</v>
      </c>
      <c r="B220" t="s">
        <v>42</v>
      </c>
      <c r="C220" t="s">
        <v>65</v>
      </c>
      <c r="D220" t="s">
        <v>17</v>
      </c>
      <c r="E220" t="s">
        <v>229</v>
      </c>
      <c r="F220" s="8" t="s">
        <v>4695</v>
      </c>
      <c r="G220" t="s">
        <v>4255</v>
      </c>
    </row>
    <row r="221" spans="1:7" x14ac:dyDescent="0.25">
      <c r="A221" t="s">
        <v>276</v>
      </c>
      <c r="B221" t="s">
        <v>15</v>
      </c>
      <c r="C221" t="s">
        <v>61</v>
      </c>
      <c r="D221" t="s">
        <v>14</v>
      </c>
      <c r="E221" t="s">
        <v>63</v>
      </c>
      <c r="F221" s="8" t="s">
        <v>4696</v>
      </c>
      <c r="G221" t="s">
        <v>4256</v>
      </c>
    </row>
    <row r="222" spans="1:7" x14ac:dyDescent="0.25">
      <c r="A222" t="s">
        <v>208</v>
      </c>
      <c r="B222" t="s">
        <v>31</v>
      </c>
      <c r="C222" t="s">
        <v>49</v>
      </c>
      <c r="D222" t="s">
        <v>8</v>
      </c>
      <c r="E222" t="s">
        <v>63</v>
      </c>
      <c r="F222" s="8" t="s">
        <v>4697</v>
      </c>
      <c r="G222" t="s">
        <v>4322</v>
      </c>
    </row>
    <row r="223" spans="1:7" x14ac:dyDescent="0.25">
      <c r="A223" t="s">
        <v>178</v>
      </c>
      <c r="B223" t="s">
        <v>41</v>
      </c>
      <c r="C223" t="s">
        <v>147</v>
      </c>
      <c r="D223" t="s">
        <v>34</v>
      </c>
      <c r="E223" t="s">
        <v>179</v>
      </c>
      <c r="F223" s="8" t="s">
        <v>4457</v>
      </c>
      <c r="G223" t="s">
        <v>4254</v>
      </c>
    </row>
    <row r="224" spans="1:7" x14ac:dyDescent="0.25">
      <c r="A224" t="s">
        <v>110</v>
      </c>
      <c r="B224" t="s">
        <v>31</v>
      </c>
      <c r="C224" t="s">
        <v>72</v>
      </c>
      <c r="D224" t="s">
        <v>22</v>
      </c>
      <c r="E224" t="s">
        <v>63</v>
      </c>
      <c r="F224" s="8" t="s">
        <v>4478</v>
      </c>
      <c r="G224" t="s">
        <v>4329</v>
      </c>
    </row>
    <row r="225" spans="1:7" x14ac:dyDescent="0.25">
      <c r="A225" t="s">
        <v>254</v>
      </c>
      <c r="B225" t="s">
        <v>31</v>
      </c>
      <c r="C225" t="s">
        <v>54</v>
      </c>
      <c r="D225" t="s">
        <v>10</v>
      </c>
      <c r="E225" t="s">
        <v>63</v>
      </c>
      <c r="F225" s="8" t="s">
        <v>4405</v>
      </c>
      <c r="G225" t="s">
        <v>4327</v>
      </c>
    </row>
    <row r="226" spans="1:7" x14ac:dyDescent="0.25">
      <c r="A226" t="s">
        <v>227</v>
      </c>
      <c r="B226" t="s">
        <v>31</v>
      </c>
      <c r="C226" t="s">
        <v>49</v>
      </c>
      <c r="D226" t="s">
        <v>8</v>
      </c>
      <c r="E226" t="s">
        <v>130</v>
      </c>
      <c r="F226" s="8" t="s">
        <v>4698</v>
      </c>
      <c r="G226" t="s">
        <v>4329</v>
      </c>
    </row>
    <row r="227" spans="1:7" x14ac:dyDescent="0.25">
      <c r="A227" t="s">
        <v>122</v>
      </c>
      <c r="B227" t="s">
        <v>26</v>
      </c>
      <c r="C227" t="s">
        <v>54</v>
      </c>
      <c r="D227" t="s">
        <v>10</v>
      </c>
      <c r="E227" t="s">
        <v>130</v>
      </c>
      <c r="F227" s="8" t="s">
        <v>4699</v>
      </c>
      <c r="G227" t="s">
        <v>4329</v>
      </c>
    </row>
    <row r="228" spans="1:7" x14ac:dyDescent="0.25">
      <c r="A228" t="s">
        <v>288</v>
      </c>
      <c r="B228" t="s">
        <v>31</v>
      </c>
      <c r="C228" t="s">
        <v>54</v>
      </c>
      <c r="D228" t="s">
        <v>10</v>
      </c>
      <c r="E228" t="s">
        <v>130</v>
      </c>
      <c r="F228" s="8" t="s">
        <v>4700</v>
      </c>
      <c r="G228" t="s">
        <v>4327</v>
      </c>
    </row>
    <row r="229" spans="1:7" x14ac:dyDescent="0.25">
      <c r="A229" t="s">
        <v>289</v>
      </c>
      <c r="B229" t="s">
        <v>15</v>
      </c>
      <c r="C229" t="s">
        <v>61</v>
      </c>
      <c r="D229" t="s">
        <v>14</v>
      </c>
      <c r="E229" t="s">
        <v>130</v>
      </c>
      <c r="F229" s="8" t="s">
        <v>4701</v>
      </c>
      <c r="G229" t="s">
        <v>4253</v>
      </c>
    </row>
    <row r="230" spans="1:7" x14ac:dyDescent="0.25">
      <c r="A230" t="s">
        <v>82</v>
      </c>
      <c r="B230" t="s">
        <v>31</v>
      </c>
      <c r="C230" t="s">
        <v>49</v>
      </c>
      <c r="D230" t="s">
        <v>8</v>
      </c>
      <c r="E230" t="s">
        <v>130</v>
      </c>
      <c r="F230" s="8" t="s">
        <v>4702</v>
      </c>
      <c r="G230" t="s">
        <v>4327</v>
      </c>
    </row>
    <row r="231" spans="1:7" x14ac:dyDescent="0.25">
      <c r="A231" t="s">
        <v>291</v>
      </c>
      <c r="B231" t="s">
        <v>31</v>
      </c>
      <c r="C231" t="s">
        <v>61</v>
      </c>
      <c r="D231" t="s">
        <v>14</v>
      </c>
      <c r="E231" t="s">
        <v>130</v>
      </c>
      <c r="F231" s="8" t="s">
        <v>4703</v>
      </c>
      <c r="G231" t="s">
        <v>4329</v>
      </c>
    </row>
    <row r="232" spans="1:7" x14ac:dyDescent="0.25">
      <c r="A232" t="s">
        <v>3763</v>
      </c>
      <c r="B232" t="s">
        <v>42</v>
      </c>
      <c r="C232" t="s">
        <v>188</v>
      </c>
      <c r="D232" t="s">
        <v>38</v>
      </c>
      <c r="E232" t="s">
        <v>229</v>
      </c>
      <c r="F232" s="8" t="s">
        <v>4704</v>
      </c>
      <c r="G232" t="s">
        <v>4251</v>
      </c>
    </row>
    <row r="233" spans="1:7" x14ac:dyDescent="0.25">
      <c r="A233" t="s">
        <v>94</v>
      </c>
      <c r="B233" t="s">
        <v>21</v>
      </c>
      <c r="C233" t="s">
        <v>52</v>
      </c>
      <c r="D233" t="s">
        <v>9</v>
      </c>
      <c r="E233" t="s">
        <v>63</v>
      </c>
      <c r="F233" s="8" t="s">
        <v>4705</v>
      </c>
      <c r="G233" t="s">
        <v>4253</v>
      </c>
    </row>
    <row r="234" spans="1:7" x14ac:dyDescent="0.25">
      <c r="A234" t="s">
        <v>83</v>
      </c>
      <c r="B234" t="s">
        <v>31</v>
      </c>
      <c r="C234" t="s">
        <v>54</v>
      </c>
      <c r="D234" t="s">
        <v>10</v>
      </c>
      <c r="E234" t="s">
        <v>50</v>
      </c>
      <c r="F234" s="8" t="s">
        <v>4706</v>
      </c>
      <c r="G234" t="s">
        <v>4328</v>
      </c>
    </row>
    <row r="235" spans="1:7" x14ac:dyDescent="0.25">
      <c r="A235" t="s">
        <v>269</v>
      </c>
      <c r="B235" t="s">
        <v>11</v>
      </c>
      <c r="C235" t="s">
        <v>72</v>
      </c>
      <c r="D235" t="s">
        <v>22</v>
      </c>
      <c r="E235" t="s">
        <v>63</v>
      </c>
      <c r="F235" s="8" t="s">
        <v>4707</v>
      </c>
      <c r="G235" t="s">
        <v>4322</v>
      </c>
    </row>
    <row r="236" spans="1:7" x14ac:dyDescent="0.25">
      <c r="A236" t="s">
        <v>537</v>
      </c>
      <c r="B236" t="s">
        <v>19</v>
      </c>
      <c r="C236" t="s">
        <v>61</v>
      </c>
      <c r="D236" t="s">
        <v>14</v>
      </c>
      <c r="E236" t="s">
        <v>130</v>
      </c>
      <c r="F236" s="8" t="s">
        <v>4708</v>
      </c>
      <c r="G236" t="s">
        <v>4331</v>
      </c>
    </row>
    <row r="237" spans="1:7" x14ac:dyDescent="0.25">
      <c r="A237" t="s">
        <v>305</v>
      </c>
      <c r="B237" t="s">
        <v>26</v>
      </c>
      <c r="C237" t="s">
        <v>61</v>
      </c>
      <c r="D237" t="s">
        <v>14</v>
      </c>
      <c r="E237" t="s">
        <v>50</v>
      </c>
      <c r="F237" s="8" t="s">
        <v>4709</v>
      </c>
      <c r="G237" t="s">
        <v>1013</v>
      </c>
    </row>
    <row r="238" spans="1:7" x14ac:dyDescent="0.25">
      <c r="A238" t="s">
        <v>111</v>
      </c>
      <c r="B238" t="s">
        <v>19</v>
      </c>
      <c r="C238" t="s">
        <v>54</v>
      </c>
      <c r="D238" t="s">
        <v>10</v>
      </c>
      <c r="E238" t="s">
        <v>50</v>
      </c>
      <c r="F238" s="8" t="s">
        <v>4710</v>
      </c>
      <c r="G238" t="s">
        <v>1365</v>
      </c>
    </row>
    <row r="239" spans="1:7" x14ac:dyDescent="0.25">
      <c r="A239" t="s">
        <v>3487</v>
      </c>
      <c r="B239" t="s">
        <v>33</v>
      </c>
      <c r="C239" t="s">
        <v>188</v>
      </c>
      <c r="D239" t="s">
        <v>38</v>
      </c>
      <c r="E239" t="s">
        <v>229</v>
      </c>
      <c r="F239" s="8" t="s">
        <v>4711</v>
      </c>
      <c r="G239" t="s">
        <v>4255</v>
      </c>
    </row>
    <row r="240" spans="1:7" x14ac:dyDescent="0.25">
      <c r="A240" t="s">
        <v>57</v>
      </c>
      <c r="B240" t="s">
        <v>12</v>
      </c>
      <c r="C240" t="s">
        <v>58</v>
      </c>
      <c r="D240" t="s">
        <v>13</v>
      </c>
      <c r="E240" t="s">
        <v>50</v>
      </c>
      <c r="F240" s="8" t="s">
        <v>4712</v>
      </c>
      <c r="G240" t="s">
        <v>1083</v>
      </c>
    </row>
    <row r="241" spans="1:7" x14ac:dyDescent="0.25">
      <c r="A241" t="s">
        <v>104</v>
      </c>
      <c r="B241" t="s">
        <v>19</v>
      </c>
      <c r="C241" t="s">
        <v>61</v>
      </c>
      <c r="D241" t="s">
        <v>14</v>
      </c>
      <c r="E241" t="s">
        <v>63</v>
      </c>
      <c r="F241" s="8" t="s">
        <v>4713</v>
      </c>
      <c r="G241" t="s">
        <v>4251</v>
      </c>
    </row>
    <row r="242" spans="1:7" x14ac:dyDescent="0.25">
      <c r="A242" t="s">
        <v>125</v>
      </c>
      <c r="B242" t="s">
        <v>31</v>
      </c>
      <c r="C242" t="s">
        <v>54</v>
      </c>
      <c r="D242" t="s">
        <v>10</v>
      </c>
      <c r="E242" t="s">
        <v>63</v>
      </c>
      <c r="F242" s="8" t="s">
        <v>4714</v>
      </c>
      <c r="G242" t="s">
        <v>4329</v>
      </c>
    </row>
    <row r="243" spans="1:7" x14ac:dyDescent="0.25">
      <c r="A243" t="s">
        <v>405</v>
      </c>
      <c r="B243" t="s">
        <v>21</v>
      </c>
      <c r="C243" t="s">
        <v>98</v>
      </c>
      <c r="D243" t="s">
        <v>27</v>
      </c>
      <c r="E243" t="s">
        <v>63</v>
      </c>
      <c r="F243" s="8" t="s">
        <v>4715</v>
      </c>
      <c r="G243" t="s">
        <v>4329</v>
      </c>
    </row>
    <row r="244" spans="1:7" x14ac:dyDescent="0.25">
      <c r="A244" t="s">
        <v>274</v>
      </c>
      <c r="B244" t="s">
        <v>31</v>
      </c>
      <c r="C244" t="s">
        <v>72</v>
      </c>
      <c r="D244" t="s">
        <v>22</v>
      </c>
      <c r="E244" t="s">
        <v>63</v>
      </c>
      <c r="F244" s="8" t="s">
        <v>4716</v>
      </c>
      <c r="G244" t="s">
        <v>4329</v>
      </c>
    </row>
    <row r="245" spans="1:7" x14ac:dyDescent="0.25">
      <c r="A245" t="s">
        <v>3288</v>
      </c>
      <c r="B245" t="s">
        <v>30</v>
      </c>
      <c r="C245" t="s">
        <v>73</v>
      </c>
      <c r="D245" t="s">
        <v>23</v>
      </c>
      <c r="E245" t="s">
        <v>63</v>
      </c>
      <c r="F245" s="8" t="s">
        <v>4717</v>
      </c>
      <c r="G245" t="s">
        <v>4322</v>
      </c>
    </row>
    <row r="246" spans="1:7" x14ac:dyDescent="0.25">
      <c r="A246" t="s">
        <v>92</v>
      </c>
      <c r="B246" t="s">
        <v>31</v>
      </c>
      <c r="C246" t="s">
        <v>61</v>
      </c>
      <c r="D246" t="s">
        <v>14</v>
      </c>
      <c r="E246" t="s">
        <v>50</v>
      </c>
      <c r="F246" s="8" t="s">
        <v>4718</v>
      </c>
      <c r="G246" t="s">
        <v>4253</v>
      </c>
    </row>
    <row r="247" spans="1:7" x14ac:dyDescent="0.25">
      <c r="A247" t="s">
        <v>312</v>
      </c>
      <c r="B247" t="s">
        <v>31</v>
      </c>
      <c r="C247" t="s">
        <v>61</v>
      </c>
      <c r="D247" t="s">
        <v>14</v>
      </c>
      <c r="E247" t="s">
        <v>63</v>
      </c>
      <c r="F247" s="8" t="s">
        <v>4719</v>
      </c>
      <c r="G247" t="s">
        <v>4331</v>
      </c>
    </row>
    <row r="248" spans="1:7" x14ac:dyDescent="0.25">
      <c r="A248" t="s">
        <v>313</v>
      </c>
      <c r="B248" t="s">
        <v>11</v>
      </c>
      <c r="C248" t="s">
        <v>61</v>
      </c>
      <c r="D248" t="s">
        <v>14</v>
      </c>
      <c r="E248" t="s">
        <v>63</v>
      </c>
      <c r="F248" s="8" t="s">
        <v>4720</v>
      </c>
      <c r="G248" t="s">
        <v>4256</v>
      </c>
    </row>
    <row r="249" spans="1:7" x14ac:dyDescent="0.25">
      <c r="A249" t="s">
        <v>314</v>
      </c>
      <c r="B249" t="s">
        <v>31</v>
      </c>
      <c r="C249" t="s">
        <v>72</v>
      </c>
      <c r="D249" t="s">
        <v>22</v>
      </c>
      <c r="E249" t="s">
        <v>63</v>
      </c>
      <c r="F249" s="8" t="s">
        <v>4721</v>
      </c>
      <c r="G249" t="s">
        <v>4329</v>
      </c>
    </row>
    <row r="250" spans="1:7" x14ac:dyDescent="0.25">
      <c r="A250" t="s">
        <v>3286</v>
      </c>
      <c r="B250" t="s">
        <v>42</v>
      </c>
      <c r="C250" t="s">
        <v>255</v>
      </c>
      <c r="D250" t="s">
        <v>40</v>
      </c>
      <c r="E250" t="s">
        <v>63</v>
      </c>
      <c r="F250" s="8" t="s">
        <v>4722</v>
      </c>
      <c r="G250" t="s">
        <v>4327</v>
      </c>
    </row>
    <row r="251" spans="1:7" x14ac:dyDescent="0.25">
      <c r="A251" t="s">
        <v>315</v>
      </c>
      <c r="B251" t="s">
        <v>31</v>
      </c>
      <c r="C251" t="s">
        <v>61</v>
      </c>
      <c r="D251" t="s">
        <v>14</v>
      </c>
      <c r="E251" t="s">
        <v>63</v>
      </c>
      <c r="F251" s="8" t="s">
        <v>4723</v>
      </c>
      <c r="G251" t="s">
        <v>4329</v>
      </c>
    </row>
    <row r="252" spans="1:7" x14ac:dyDescent="0.25">
      <c r="A252" t="s">
        <v>316</v>
      </c>
      <c r="B252" t="s">
        <v>19</v>
      </c>
      <c r="C252" t="s">
        <v>72</v>
      </c>
      <c r="D252" t="s">
        <v>22</v>
      </c>
      <c r="E252" t="s">
        <v>63</v>
      </c>
      <c r="F252" s="8" t="s">
        <v>4724</v>
      </c>
      <c r="G252" t="s">
        <v>4253</v>
      </c>
    </row>
    <row r="253" spans="1:7" x14ac:dyDescent="0.25">
      <c r="A253" t="s">
        <v>3196</v>
      </c>
      <c r="B253" t="s">
        <v>33</v>
      </c>
      <c r="C253" t="s">
        <v>188</v>
      </c>
      <c r="D253" t="s">
        <v>38</v>
      </c>
      <c r="E253" t="s">
        <v>229</v>
      </c>
      <c r="F253" s="8" t="s">
        <v>4725</v>
      </c>
      <c r="G253" t="s">
        <v>1501</v>
      </c>
    </row>
    <row r="254" spans="1:7" x14ac:dyDescent="0.25">
      <c r="A254" t="s">
        <v>3299</v>
      </c>
      <c r="B254" t="s">
        <v>29</v>
      </c>
      <c r="C254" t="s">
        <v>188</v>
      </c>
      <c r="D254" t="s">
        <v>38</v>
      </c>
      <c r="E254" t="s">
        <v>107</v>
      </c>
      <c r="F254" s="8" t="s">
        <v>4726</v>
      </c>
      <c r="G254" t="s">
        <v>4251</v>
      </c>
    </row>
    <row r="255" spans="1:7" x14ac:dyDescent="0.25">
      <c r="A255" t="s">
        <v>317</v>
      </c>
      <c r="B255" t="s">
        <v>36</v>
      </c>
      <c r="C255" t="s">
        <v>67</v>
      </c>
      <c r="D255" t="s">
        <v>18</v>
      </c>
      <c r="E255" t="s">
        <v>107</v>
      </c>
      <c r="F255" s="8" t="s">
        <v>4727</v>
      </c>
      <c r="G255" t="s">
        <v>4253</v>
      </c>
    </row>
    <row r="256" spans="1:7" x14ac:dyDescent="0.25">
      <c r="A256" t="s">
        <v>3301</v>
      </c>
      <c r="B256" t="s">
        <v>42</v>
      </c>
      <c r="C256" t="s">
        <v>73</v>
      </c>
      <c r="D256" t="s">
        <v>23</v>
      </c>
      <c r="E256" t="s">
        <v>107</v>
      </c>
      <c r="F256" s="8" t="s">
        <v>4728</v>
      </c>
      <c r="G256" t="s">
        <v>4251</v>
      </c>
    </row>
    <row r="257" spans="1:7" x14ac:dyDescent="0.25">
      <c r="A257" t="s">
        <v>470</v>
      </c>
      <c r="B257" t="s">
        <v>42</v>
      </c>
      <c r="C257" t="s">
        <v>152</v>
      </c>
      <c r="D257" t="s">
        <v>35</v>
      </c>
      <c r="E257" t="s">
        <v>107</v>
      </c>
      <c r="F257" s="8" t="s">
        <v>4729</v>
      </c>
      <c r="G257" t="s">
        <v>4322</v>
      </c>
    </row>
    <row r="258" spans="1:7" x14ac:dyDescent="0.25">
      <c r="A258" t="s">
        <v>3303</v>
      </c>
      <c r="B258" t="s">
        <v>42</v>
      </c>
      <c r="C258" t="s">
        <v>188</v>
      </c>
      <c r="D258" t="s">
        <v>38</v>
      </c>
      <c r="E258" t="s">
        <v>107</v>
      </c>
      <c r="F258" s="8" t="s">
        <v>4730</v>
      </c>
      <c r="G258" t="s">
        <v>4322</v>
      </c>
    </row>
    <row r="259" spans="1:7" x14ac:dyDescent="0.25">
      <c r="A259" t="s">
        <v>3307</v>
      </c>
      <c r="B259" t="s">
        <v>42</v>
      </c>
      <c r="C259" t="s">
        <v>73</v>
      </c>
      <c r="D259" t="s">
        <v>23</v>
      </c>
      <c r="E259" t="s">
        <v>107</v>
      </c>
      <c r="F259" s="8" t="s">
        <v>4731</v>
      </c>
      <c r="G259" t="s">
        <v>4251</v>
      </c>
    </row>
    <row r="260" spans="1:7" x14ac:dyDescent="0.25">
      <c r="A260" t="s">
        <v>3252</v>
      </c>
      <c r="B260" t="s">
        <v>42</v>
      </c>
      <c r="C260" t="s">
        <v>188</v>
      </c>
      <c r="D260" t="s">
        <v>38</v>
      </c>
      <c r="E260" t="s">
        <v>229</v>
      </c>
      <c r="F260" s="8" t="s">
        <v>4732</v>
      </c>
      <c r="G260" t="s">
        <v>4251</v>
      </c>
    </row>
    <row r="261" spans="1:7" x14ac:dyDescent="0.25">
      <c r="A261" t="s">
        <v>151</v>
      </c>
      <c r="B261" t="s">
        <v>30</v>
      </c>
      <c r="C261" t="s">
        <v>152</v>
      </c>
      <c r="D261" t="s">
        <v>35</v>
      </c>
      <c r="E261" t="s">
        <v>107</v>
      </c>
      <c r="F261" s="8" t="s">
        <v>4733</v>
      </c>
      <c r="G261" t="s">
        <v>4322</v>
      </c>
    </row>
    <row r="262" spans="1:7" x14ac:dyDescent="0.25">
      <c r="A262" t="s">
        <v>3262</v>
      </c>
      <c r="B262" t="s">
        <v>30</v>
      </c>
      <c r="C262" t="s">
        <v>188</v>
      </c>
      <c r="D262" t="s">
        <v>38</v>
      </c>
      <c r="E262" t="s">
        <v>107</v>
      </c>
      <c r="F262" s="8" t="s">
        <v>4734</v>
      </c>
      <c r="G262" t="s">
        <v>4253</v>
      </c>
    </row>
    <row r="263" spans="1:7" x14ac:dyDescent="0.25">
      <c r="A263" t="s">
        <v>3727</v>
      </c>
      <c r="B263" t="s">
        <v>42</v>
      </c>
      <c r="C263" t="s">
        <v>188</v>
      </c>
      <c r="D263" t="s">
        <v>38</v>
      </c>
      <c r="E263" t="s">
        <v>229</v>
      </c>
      <c r="F263" s="8" t="s">
        <v>4735</v>
      </c>
      <c r="G263" t="s">
        <v>4255</v>
      </c>
    </row>
    <row r="264" spans="1:7" x14ac:dyDescent="0.25">
      <c r="A264" t="s">
        <v>3295</v>
      </c>
      <c r="B264" t="s">
        <v>30</v>
      </c>
      <c r="C264" t="s">
        <v>73</v>
      </c>
      <c r="D264" t="s">
        <v>23</v>
      </c>
      <c r="E264" t="s">
        <v>229</v>
      </c>
      <c r="F264" s="8" t="s">
        <v>4736</v>
      </c>
      <c r="G264" t="s">
        <v>4255</v>
      </c>
    </row>
    <row r="265" spans="1:7" x14ac:dyDescent="0.25">
      <c r="A265" t="s">
        <v>470</v>
      </c>
      <c r="B265" t="s">
        <v>29</v>
      </c>
      <c r="C265" t="s">
        <v>152</v>
      </c>
      <c r="D265" t="s">
        <v>35</v>
      </c>
      <c r="E265" t="s">
        <v>63</v>
      </c>
      <c r="F265" s="8" t="s">
        <v>4355</v>
      </c>
      <c r="G265" t="s">
        <v>4255</v>
      </c>
    </row>
    <row r="266" spans="1:7" x14ac:dyDescent="0.25">
      <c r="A266" t="s">
        <v>766</v>
      </c>
      <c r="B266" t="s">
        <v>31</v>
      </c>
      <c r="C266" t="s">
        <v>52</v>
      </c>
      <c r="D266" t="s">
        <v>9</v>
      </c>
      <c r="E266" t="s">
        <v>179</v>
      </c>
      <c r="F266" s="8" t="s">
        <v>4737</v>
      </c>
      <c r="G266" t="s">
        <v>4255</v>
      </c>
    </row>
    <row r="267" spans="1:7" x14ac:dyDescent="0.25">
      <c r="A267" t="s">
        <v>207</v>
      </c>
      <c r="B267" t="s">
        <v>21</v>
      </c>
      <c r="C267" t="s">
        <v>72</v>
      </c>
      <c r="D267" t="s">
        <v>22</v>
      </c>
      <c r="E267" t="s">
        <v>63</v>
      </c>
      <c r="F267" s="8" t="s">
        <v>4738</v>
      </c>
      <c r="G267" t="s">
        <v>4251</v>
      </c>
    </row>
    <row r="268" spans="1:7" x14ac:dyDescent="0.25">
      <c r="A268" t="s">
        <v>574</v>
      </c>
      <c r="B268" t="s">
        <v>31</v>
      </c>
      <c r="C268" t="s">
        <v>72</v>
      </c>
      <c r="D268" t="s">
        <v>22</v>
      </c>
      <c r="E268" t="s">
        <v>107</v>
      </c>
      <c r="F268" s="8" t="s">
        <v>4739</v>
      </c>
      <c r="G268" t="s">
        <v>4251</v>
      </c>
    </row>
    <row r="269" spans="1:7" x14ac:dyDescent="0.25">
      <c r="A269" t="s">
        <v>478</v>
      </c>
      <c r="B269" t="s">
        <v>21</v>
      </c>
      <c r="C269" t="s">
        <v>52</v>
      </c>
      <c r="D269" t="s">
        <v>9</v>
      </c>
      <c r="E269" t="s">
        <v>107</v>
      </c>
      <c r="F269" s="8" t="s">
        <v>4740</v>
      </c>
      <c r="G269" t="s">
        <v>4251</v>
      </c>
    </row>
    <row r="270" spans="1:7" x14ac:dyDescent="0.25">
      <c r="A270" t="s">
        <v>3291</v>
      </c>
      <c r="B270" t="s">
        <v>42</v>
      </c>
      <c r="C270" t="s">
        <v>188</v>
      </c>
      <c r="D270" t="s">
        <v>38</v>
      </c>
      <c r="E270" t="s">
        <v>229</v>
      </c>
      <c r="F270" s="8" t="s">
        <v>4741</v>
      </c>
      <c r="G270" t="s">
        <v>4256</v>
      </c>
    </row>
    <row r="271" spans="1:7" x14ac:dyDescent="0.25">
      <c r="A271" t="s">
        <v>326</v>
      </c>
      <c r="B271" t="s">
        <v>42</v>
      </c>
      <c r="C271" t="s">
        <v>65</v>
      </c>
      <c r="D271" t="s">
        <v>17</v>
      </c>
      <c r="E271" t="s">
        <v>229</v>
      </c>
      <c r="F271" s="8" t="s">
        <v>4742</v>
      </c>
      <c r="G271" t="s">
        <v>4253</v>
      </c>
    </row>
    <row r="272" spans="1:7" x14ac:dyDescent="0.25">
      <c r="A272" t="s">
        <v>143</v>
      </c>
      <c r="B272" t="s">
        <v>31</v>
      </c>
      <c r="C272" t="s">
        <v>72</v>
      </c>
      <c r="D272" t="s">
        <v>22</v>
      </c>
      <c r="E272" t="s">
        <v>107</v>
      </c>
      <c r="F272" s="8" t="s">
        <v>4743</v>
      </c>
      <c r="G272" t="s">
        <v>4253</v>
      </c>
    </row>
    <row r="273" spans="1:7" x14ac:dyDescent="0.25">
      <c r="A273" t="s">
        <v>3489</v>
      </c>
      <c r="B273" t="s">
        <v>30</v>
      </c>
      <c r="C273" t="s">
        <v>188</v>
      </c>
      <c r="D273" t="s">
        <v>38</v>
      </c>
      <c r="E273" t="s">
        <v>229</v>
      </c>
      <c r="F273" s="8" t="s">
        <v>4744</v>
      </c>
      <c r="G273" t="s">
        <v>4254</v>
      </c>
    </row>
    <row r="274" spans="1:7" x14ac:dyDescent="0.25">
      <c r="A274" t="s">
        <v>327</v>
      </c>
      <c r="B274" t="s">
        <v>16</v>
      </c>
      <c r="C274" t="s">
        <v>65</v>
      </c>
      <c r="D274" t="s">
        <v>17</v>
      </c>
      <c r="E274" t="s">
        <v>229</v>
      </c>
      <c r="F274" s="8" t="s">
        <v>4745</v>
      </c>
      <c r="G274" t="s">
        <v>2152</v>
      </c>
    </row>
    <row r="275" spans="1:7" x14ac:dyDescent="0.25">
      <c r="A275" t="s">
        <v>479</v>
      </c>
      <c r="B275" t="s">
        <v>32</v>
      </c>
      <c r="C275" t="s">
        <v>61</v>
      </c>
      <c r="D275" t="s">
        <v>14</v>
      </c>
      <c r="E275" t="s">
        <v>107</v>
      </c>
      <c r="F275" s="8" t="s">
        <v>4746</v>
      </c>
      <c r="G275" t="s">
        <v>4253</v>
      </c>
    </row>
    <row r="276" spans="1:7" x14ac:dyDescent="0.25">
      <c r="A276" t="s">
        <v>110</v>
      </c>
      <c r="B276" t="s">
        <v>21</v>
      </c>
      <c r="C276" t="s">
        <v>72</v>
      </c>
      <c r="D276" t="s">
        <v>22</v>
      </c>
      <c r="E276" t="s">
        <v>107</v>
      </c>
      <c r="F276" s="8" t="s">
        <v>4747</v>
      </c>
      <c r="G276" t="s">
        <v>4251</v>
      </c>
    </row>
    <row r="277" spans="1:7" x14ac:dyDescent="0.25">
      <c r="A277" t="s">
        <v>330</v>
      </c>
      <c r="B277" t="s">
        <v>31</v>
      </c>
      <c r="C277" t="s">
        <v>98</v>
      </c>
      <c r="D277" t="s">
        <v>27</v>
      </c>
      <c r="E277" t="s">
        <v>107</v>
      </c>
      <c r="F277" s="8" t="s">
        <v>4748</v>
      </c>
      <c r="G277" t="s">
        <v>4322</v>
      </c>
    </row>
    <row r="278" spans="1:7" x14ac:dyDescent="0.25">
      <c r="A278" t="s">
        <v>331</v>
      </c>
      <c r="B278" t="s">
        <v>31</v>
      </c>
      <c r="C278" t="s">
        <v>58</v>
      </c>
      <c r="D278" t="s">
        <v>13</v>
      </c>
      <c r="E278" t="s">
        <v>107</v>
      </c>
      <c r="F278" s="8" t="s">
        <v>4749</v>
      </c>
      <c r="G278" t="s">
        <v>4322</v>
      </c>
    </row>
    <row r="279" spans="1:7" x14ac:dyDescent="0.25">
      <c r="A279" t="s">
        <v>485</v>
      </c>
      <c r="B279" t="s">
        <v>31</v>
      </c>
      <c r="C279" t="s">
        <v>72</v>
      </c>
      <c r="D279" t="s">
        <v>22</v>
      </c>
      <c r="E279" t="s">
        <v>107</v>
      </c>
      <c r="F279" s="8" t="s">
        <v>4750</v>
      </c>
      <c r="G279" t="s">
        <v>4322</v>
      </c>
    </row>
    <row r="280" spans="1:7" x14ac:dyDescent="0.25">
      <c r="A280" t="s">
        <v>727</v>
      </c>
      <c r="B280" t="s">
        <v>31</v>
      </c>
      <c r="C280" t="s">
        <v>61</v>
      </c>
      <c r="D280" t="s">
        <v>14</v>
      </c>
      <c r="E280" t="s">
        <v>130</v>
      </c>
      <c r="F280" s="8" t="s">
        <v>4437</v>
      </c>
      <c r="G280" t="s">
        <v>4329</v>
      </c>
    </row>
    <row r="281" spans="1:7" x14ac:dyDescent="0.25">
      <c r="A281" t="s">
        <v>150</v>
      </c>
      <c r="B281" t="s">
        <v>31</v>
      </c>
      <c r="C281" t="s">
        <v>61</v>
      </c>
      <c r="D281" t="s">
        <v>14</v>
      </c>
      <c r="E281" t="s">
        <v>130</v>
      </c>
      <c r="F281" s="8" t="s">
        <v>4751</v>
      </c>
      <c r="G281" t="s">
        <v>4327</v>
      </c>
    </row>
    <row r="282" spans="1:7" x14ac:dyDescent="0.25">
      <c r="A282" t="s">
        <v>457</v>
      </c>
      <c r="B282" t="s">
        <v>32</v>
      </c>
      <c r="C282" t="s">
        <v>61</v>
      </c>
      <c r="D282" t="s">
        <v>14</v>
      </c>
      <c r="E282" t="s">
        <v>130</v>
      </c>
      <c r="F282" s="8" t="s">
        <v>4752</v>
      </c>
      <c r="G282" t="s">
        <v>4329</v>
      </c>
    </row>
    <row r="283" spans="1:7" x14ac:dyDescent="0.25">
      <c r="A283" t="s">
        <v>384</v>
      </c>
      <c r="B283" t="s">
        <v>31</v>
      </c>
      <c r="C283" t="s">
        <v>54</v>
      </c>
      <c r="D283" t="s">
        <v>10</v>
      </c>
      <c r="E283" t="s">
        <v>130</v>
      </c>
      <c r="F283" s="8" t="s">
        <v>4753</v>
      </c>
      <c r="G283" t="s">
        <v>4327</v>
      </c>
    </row>
    <row r="284" spans="1:7" x14ac:dyDescent="0.25">
      <c r="A284" t="s">
        <v>341</v>
      </c>
      <c r="B284" t="s">
        <v>31</v>
      </c>
      <c r="C284" t="s">
        <v>54</v>
      </c>
      <c r="D284" t="s">
        <v>10</v>
      </c>
      <c r="E284" t="s">
        <v>130</v>
      </c>
      <c r="F284" s="8" t="s">
        <v>4754</v>
      </c>
      <c r="G284" t="s">
        <v>4327</v>
      </c>
    </row>
    <row r="285" spans="1:7" x14ac:dyDescent="0.25">
      <c r="A285" t="s">
        <v>334</v>
      </c>
      <c r="B285" t="s">
        <v>42</v>
      </c>
      <c r="C285" t="s">
        <v>152</v>
      </c>
      <c r="D285" t="s">
        <v>35</v>
      </c>
      <c r="E285" t="s">
        <v>229</v>
      </c>
      <c r="F285" s="8" t="s">
        <v>4755</v>
      </c>
      <c r="G285" t="s">
        <v>4255</v>
      </c>
    </row>
    <row r="286" spans="1:7" x14ac:dyDescent="0.25">
      <c r="A286" t="s">
        <v>3482</v>
      </c>
      <c r="B286" t="s">
        <v>42</v>
      </c>
      <c r="C286" t="s">
        <v>188</v>
      </c>
      <c r="D286" t="s">
        <v>38</v>
      </c>
      <c r="E286" t="s">
        <v>229</v>
      </c>
      <c r="F286" s="8" t="s">
        <v>4756</v>
      </c>
      <c r="G286" t="s">
        <v>4255</v>
      </c>
    </row>
    <row r="287" spans="1:7" x14ac:dyDescent="0.25">
      <c r="A287" t="s">
        <v>102</v>
      </c>
      <c r="B287" t="s">
        <v>7</v>
      </c>
      <c r="C287" t="s">
        <v>61</v>
      </c>
      <c r="D287" t="s">
        <v>14</v>
      </c>
      <c r="E287" t="s">
        <v>63</v>
      </c>
      <c r="F287" s="8" t="s">
        <v>4757</v>
      </c>
      <c r="G287" t="s">
        <v>4251</v>
      </c>
    </row>
    <row r="288" spans="1:7" x14ac:dyDescent="0.25">
      <c r="A288" t="s">
        <v>148</v>
      </c>
      <c r="B288" t="s">
        <v>7</v>
      </c>
      <c r="C288" t="s">
        <v>49</v>
      </c>
      <c r="D288" t="s">
        <v>8</v>
      </c>
      <c r="E288" t="s">
        <v>130</v>
      </c>
      <c r="F288" s="8" t="s">
        <v>4758</v>
      </c>
      <c r="G288" t="s">
        <v>4322</v>
      </c>
    </row>
    <row r="289" spans="1:7" x14ac:dyDescent="0.25">
      <c r="A289" t="s">
        <v>357</v>
      </c>
      <c r="B289" t="s">
        <v>32</v>
      </c>
      <c r="C289" t="s">
        <v>61</v>
      </c>
      <c r="D289" t="s">
        <v>14</v>
      </c>
      <c r="E289" t="s">
        <v>130</v>
      </c>
      <c r="F289" s="8" t="s">
        <v>4759</v>
      </c>
      <c r="G289" t="s">
        <v>4331</v>
      </c>
    </row>
    <row r="290" spans="1:7" x14ac:dyDescent="0.25">
      <c r="A290" t="s">
        <v>354</v>
      </c>
      <c r="B290" t="s">
        <v>31</v>
      </c>
      <c r="C290" t="s">
        <v>49</v>
      </c>
      <c r="D290" t="s">
        <v>8</v>
      </c>
      <c r="E290" t="s">
        <v>130</v>
      </c>
      <c r="F290" s="8" t="s">
        <v>4390</v>
      </c>
      <c r="G290" t="s">
        <v>4329</v>
      </c>
    </row>
    <row r="291" spans="1:7" x14ac:dyDescent="0.25">
      <c r="A291" t="s">
        <v>543</v>
      </c>
      <c r="B291" t="s">
        <v>32</v>
      </c>
      <c r="C291" t="s">
        <v>61</v>
      </c>
      <c r="D291" t="s">
        <v>14</v>
      </c>
      <c r="E291" t="s">
        <v>130</v>
      </c>
      <c r="F291" s="8" t="s">
        <v>4760</v>
      </c>
      <c r="G291" t="s">
        <v>4327</v>
      </c>
    </row>
    <row r="292" spans="1:7" x14ac:dyDescent="0.25">
      <c r="A292" t="s">
        <v>341</v>
      </c>
      <c r="B292" t="s">
        <v>21</v>
      </c>
      <c r="C292" t="s">
        <v>54</v>
      </c>
      <c r="D292" t="s">
        <v>10</v>
      </c>
      <c r="E292" t="s">
        <v>130</v>
      </c>
      <c r="F292" s="8" t="s">
        <v>4761</v>
      </c>
      <c r="G292" t="s">
        <v>4329</v>
      </c>
    </row>
    <row r="293" spans="1:7" x14ac:dyDescent="0.25">
      <c r="A293" t="s">
        <v>754</v>
      </c>
      <c r="B293" t="s">
        <v>26</v>
      </c>
      <c r="C293" t="s">
        <v>98</v>
      </c>
      <c r="D293" t="s">
        <v>27</v>
      </c>
      <c r="E293" t="s">
        <v>130</v>
      </c>
      <c r="F293" s="8" t="s">
        <v>4762</v>
      </c>
      <c r="G293" t="s">
        <v>4322</v>
      </c>
    </row>
    <row r="294" spans="1:7" x14ac:dyDescent="0.25">
      <c r="A294" t="s">
        <v>500</v>
      </c>
      <c r="B294" t="s">
        <v>28</v>
      </c>
      <c r="C294" t="s">
        <v>61</v>
      </c>
      <c r="D294" t="s">
        <v>14</v>
      </c>
      <c r="E294" t="s">
        <v>130</v>
      </c>
      <c r="F294" s="8" t="s">
        <v>4763</v>
      </c>
      <c r="G294" t="s">
        <v>4251</v>
      </c>
    </row>
    <row r="295" spans="1:7" x14ac:dyDescent="0.25">
      <c r="A295" t="s">
        <v>104</v>
      </c>
      <c r="B295" t="s">
        <v>21</v>
      </c>
      <c r="C295" t="s">
        <v>61</v>
      </c>
      <c r="D295" t="s">
        <v>14</v>
      </c>
      <c r="E295" t="s">
        <v>130</v>
      </c>
      <c r="F295" s="8" t="s">
        <v>4764</v>
      </c>
      <c r="G295" t="s">
        <v>4331</v>
      </c>
    </row>
    <row r="296" spans="1:7" x14ac:dyDescent="0.25">
      <c r="A296" t="s">
        <v>312</v>
      </c>
      <c r="B296" t="s">
        <v>31</v>
      </c>
      <c r="C296" t="s">
        <v>61</v>
      </c>
      <c r="D296" t="s">
        <v>14</v>
      </c>
      <c r="E296" t="s">
        <v>130</v>
      </c>
      <c r="F296" s="8" t="s">
        <v>4765</v>
      </c>
      <c r="G296" t="s">
        <v>4329</v>
      </c>
    </row>
    <row r="297" spans="1:7" x14ac:dyDescent="0.25">
      <c r="A297" t="s">
        <v>48</v>
      </c>
      <c r="B297" t="s">
        <v>31</v>
      </c>
      <c r="C297" t="s">
        <v>49</v>
      </c>
      <c r="D297" t="s">
        <v>8</v>
      </c>
      <c r="E297" t="s">
        <v>130</v>
      </c>
      <c r="F297" s="8" t="s">
        <v>4766</v>
      </c>
      <c r="G297" t="s">
        <v>4329</v>
      </c>
    </row>
    <row r="298" spans="1:7" x14ac:dyDescent="0.25">
      <c r="A298" t="s">
        <v>287</v>
      </c>
      <c r="B298" t="s">
        <v>31</v>
      </c>
      <c r="C298" t="s">
        <v>61</v>
      </c>
      <c r="D298" t="s">
        <v>14</v>
      </c>
      <c r="E298" t="s">
        <v>130</v>
      </c>
      <c r="F298" s="8" t="s">
        <v>4767</v>
      </c>
      <c r="G298" t="s">
        <v>4329</v>
      </c>
    </row>
    <row r="299" spans="1:7" x14ac:dyDescent="0.25">
      <c r="A299" t="s">
        <v>416</v>
      </c>
      <c r="B299" t="s">
        <v>19</v>
      </c>
      <c r="C299" t="s">
        <v>98</v>
      </c>
      <c r="D299" t="s">
        <v>27</v>
      </c>
      <c r="E299" t="s">
        <v>130</v>
      </c>
      <c r="F299" s="8" t="s">
        <v>4768</v>
      </c>
      <c r="G299" t="s">
        <v>4251</v>
      </c>
    </row>
    <row r="300" spans="1:7" x14ac:dyDescent="0.25">
      <c r="A300" t="s">
        <v>370</v>
      </c>
      <c r="B300" t="s">
        <v>21</v>
      </c>
      <c r="C300" t="s">
        <v>49</v>
      </c>
      <c r="D300" t="s">
        <v>8</v>
      </c>
      <c r="E300" t="s">
        <v>130</v>
      </c>
      <c r="F300" s="8" t="s">
        <v>4769</v>
      </c>
      <c r="G300" t="s">
        <v>4255</v>
      </c>
    </row>
    <row r="301" spans="1:7" x14ac:dyDescent="0.25">
      <c r="A301" t="s">
        <v>355</v>
      </c>
      <c r="B301" t="s">
        <v>11</v>
      </c>
      <c r="C301" t="s">
        <v>61</v>
      </c>
      <c r="D301" t="s">
        <v>14</v>
      </c>
      <c r="E301" t="s">
        <v>130</v>
      </c>
      <c r="F301" s="8" t="s">
        <v>4770</v>
      </c>
      <c r="G301" t="s">
        <v>4253</v>
      </c>
    </row>
    <row r="302" spans="1:7" x14ac:dyDescent="0.25">
      <c r="A302" t="s">
        <v>200</v>
      </c>
      <c r="B302" t="s">
        <v>31</v>
      </c>
      <c r="C302" t="s">
        <v>61</v>
      </c>
      <c r="D302" t="s">
        <v>14</v>
      </c>
      <c r="E302" t="s">
        <v>130</v>
      </c>
      <c r="F302" s="8" t="s">
        <v>4414</v>
      </c>
      <c r="G302" t="s">
        <v>4329</v>
      </c>
    </row>
    <row r="303" spans="1:7" x14ac:dyDescent="0.25">
      <c r="A303" t="s">
        <v>204</v>
      </c>
      <c r="B303" t="s">
        <v>31</v>
      </c>
      <c r="C303" t="s">
        <v>61</v>
      </c>
      <c r="D303" t="s">
        <v>14</v>
      </c>
      <c r="E303" t="s">
        <v>130</v>
      </c>
      <c r="F303" s="8" t="s">
        <v>4771</v>
      </c>
      <c r="G303" t="s">
        <v>4331</v>
      </c>
    </row>
    <row r="304" spans="1:7" x14ac:dyDescent="0.25">
      <c r="A304" t="s">
        <v>104</v>
      </c>
      <c r="B304" t="s">
        <v>31</v>
      </c>
      <c r="C304" t="s">
        <v>61</v>
      </c>
      <c r="D304" t="s">
        <v>14</v>
      </c>
      <c r="E304" t="s">
        <v>130</v>
      </c>
      <c r="F304" s="8" t="s">
        <v>4772</v>
      </c>
      <c r="G304" t="s">
        <v>4329</v>
      </c>
    </row>
    <row r="305" spans="1:7" x14ac:dyDescent="0.25">
      <c r="A305" t="s">
        <v>342</v>
      </c>
      <c r="B305" t="s">
        <v>26</v>
      </c>
      <c r="C305" t="s">
        <v>54</v>
      </c>
      <c r="D305" t="s">
        <v>10</v>
      </c>
      <c r="E305" t="s">
        <v>130</v>
      </c>
      <c r="F305" s="8" t="s">
        <v>4773</v>
      </c>
      <c r="G305" t="s">
        <v>4253</v>
      </c>
    </row>
    <row r="306" spans="1:7" x14ac:dyDescent="0.25">
      <c r="A306" t="s">
        <v>504</v>
      </c>
      <c r="B306" t="s">
        <v>31</v>
      </c>
      <c r="C306" t="s">
        <v>49</v>
      </c>
      <c r="D306" t="s">
        <v>8</v>
      </c>
      <c r="E306" t="s">
        <v>130</v>
      </c>
      <c r="F306" s="8" t="s">
        <v>4774</v>
      </c>
      <c r="G306" t="s">
        <v>4327</v>
      </c>
    </row>
    <row r="307" spans="1:7" x14ac:dyDescent="0.25">
      <c r="A307" t="s">
        <v>341</v>
      </c>
      <c r="B307" t="s">
        <v>11</v>
      </c>
      <c r="C307" t="s">
        <v>54</v>
      </c>
      <c r="D307" t="s">
        <v>10</v>
      </c>
      <c r="E307" t="s">
        <v>130</v>
      </c>
      <c r="F307" s="8" t="s">
        <v>4775</v>
      </c>
      <c r="G307" t="s">
        <v>4253</v>
      </c>
    </row>
    <row r="308" spans="1:7" x14ac:dyDescent="0.25">
      <c r="A308" t="s">
        <v>81</v>
      </c>
      <c r="B308" t="s">
        <v>32</v>
      </c>
      <c r="C308" t="s">
        <v>58</v>
      </c>
      <c r="D308" t="s">
        <v>13</v>
      </c>
      <c r="E308" t="s">
        <v>130</v>
      </c>
      <c r="F308" s="8" t="s">
        <v>4776</v>
      </c>
      <c r="G308" t="s">
        <v>4329</v>
      </c>
    </row>
    <row r="309" spans="1:7" x14ac:dyDescent="0.25">
      <c r="A309" t="s">
        <v>191</v>
      </c>
      <c r="B309" t="s">
        <v>31</v>
      </c>
      <c r="C309" t="s">
        <v>98</v>
      </c>
      <c r="D309" t="s">
        <v>27</v>
      </c>
      <c r="E309" t="s">
        <v>130</v>
      </c>
      <c r="F309" s="8" t="s">
        <v>4464</v>
      </c>
      <c r="G309" t="s">
        <v>4329</v>
      </c>
    </row>
    <row r="310" spans="1:7" x14ac:dyDescent="0.25">
      <c r="A310" t="s">
        <v>202</v>
      </c>
      <c r="B310" t="s">
        <v>26</v>
      </c>
      <c r="C310" t="s">
        <v>54</v>
      </c>
      <c r="D310" t="s">
        <v>10</v>
      </c>
      <c r="E310" t="s">
        <v>130</v>
      </c>
      <c r="F310" s="8" t="s">
        <v>4777</v>
      </c>
      <c r="G310" t="s">
        <v>4251</v>
      </c>
    </row>
    <row r="311" spans="1:7" x14ac:dyDescent="0.25">
      <c r="A311" t="s">
        <v>360</v>
      </c>
      <c r="B311" t="s">
        <v>28</v>
      </c>
      <c r="C311" t="s">
        <v>61</v>
      </c>
      <c r="D311" t="s">
        <v>14</v>
      </c>
      <c r="E311" t="s">
        <v>130</v>
      </c>
      <c r="F311" s="8" t="s">
        <v>4778</v>
      </c>
      <c r="G311" t="s">
        <v>4251</v>
      </c>
    </row>
    <row r="312" spans="1:7" x14ac:dyDescent="0.25">
      <c r="A312" t="s">
        <v>265</v>
      </c>
      <c r="B312" t="s">
        <v>19</v>
      </c>
      <c r="C312" t="s">
        <v>52</v>
      </c>
      <c r="D312" t="s">
        <v>9</v>
      </c>
      <c r="E312" t="s">
        <v>130</v>
      </c>
      <c r="F312" s="8" t="s">
        <v>4779</v>
      </c>
      <c r="G312" t="s">
        <v>4322</v>
      </c>
    </row>
    <row r="313" spans="1:7" x14ac:dyDescent="0.25">
      <c r="A313" t="s">
        <v>500</v>
      </c>
      <c r="B313" t="s">
        <v>28</v>
      </c>
      <c r="C313" t="s">
        <v>61</v>
      </c>
      <c r="D313" t="s">
        <v>14</v>
      </c>
      <c r="E313" t="s">
        <v>130</v>
      </c>
      <c r="F313" s="8" t="s">
        <v>4422</v>
      </c>
      <c r="G313" t="s">
        <v>4253</v>
      </c>
    </row>
    <row r="314" spans="1:7" x14ac:dyDescent="0.25">
      <c r="A314" t="s">
        <v>270</v>
      </c>
      <c r="B314" t="s">
        <v>32</v>
      </c>
      <c r="C314" t="s">
        <v>61</v>
      </c>
      <c r="D314" t="s">
        <v>14</v>
      </c>
      <c r="E314" t="s">
        <v>130</v>
      </c>
      <c r="F314" s="8" t="s">
        <v>4780</v>
      </c>
      <c r="G314" t="s">
        <v>4331</v>
      </c>
    </row>
    <row r="315" spans="1:7" x14ac:dyDescent="0.25">
      <c r="A315" t="s">
        <v>285</v>
      </c>
      <c r="B315" t="s">
        <v>31</v>
      </c>
      <c r="C315" t="s">
        <v>54</v>
      </c>
      <c r="D315" t="s">
        <v>10</v>
      </c>
      <c r="E315" t="s">
        <v>130</v>
      </c>
      <c r="F315" s="8" t="s">
        <v>4781</v>
      </c>
      <c r="G315" t="s">
        <v>4329</v>
      </c>
    </row>
    <row r="316" spans="1:7" x14ac:dyDescent="0.25">
      <c r="A316" t="s">
        <v>253</v>
      </c>
      <c r="B316" t="s">
        <v>31</v>
      </c>
      <c r="C316" t="s">
        <v>49</v>
      </c>
      <c r="D316" t="s">
        <v>8</v>
      </c>
      <c r="E316" t="s">
        <v>130</v>
      </c>
      <c r="F316" s="8" t="s">
        <v>4782</v>
      </c>
      <c r="G316" t="s">
        <v>4329</v>
      </c>
    </row>
    <row r="317" spans="1:7" x14ac:dyDescent="0.25">
      <c r="A317" t="s">
        <v>183</v>
      </c>
      <c r="B317" t="s">
        <v>25</v>
      </c>
      <c r="C317" t="s">
        <v>58</v>
      </c>
      <c r="D317" t="s">
        <v>13</v>
      </c>
      <c r="E317" t="s">
        <v>130</v>
      </c>
      <c r="F317" s="8" t="s">
        <v>4783</v>
      </c>
      <c r="G317" t="s">
        <v>4253</v>
      </c>
    </row>
    <row r="318" spans="1:7" x14ac:dyDescent="0.25">
      <c r="A318" t="s">
        <v>208</v>
      </c>
      <c r="B318" t="s">
        <v>26</v>
      </c>
      <c r="C318" t="s">
        <v>49</v>
      </c>
      <c r="D318" t="s">
        <v>8</v>
      </c>
      <c r="E318" t="s">
        <v>130</v>
      </c>
      <c r="F318" s="8" t="s">
        <v>4784</v>
      </c>
      <c r="G318" t="s">
        <v>4322</v>
      </c>
    </row>
    <row r="319" spans="1:7" x14ac:dyDescent="0.25">
      <c r="A319" t="s">
        <v>166</v>
      </c>
      <c r="B319" t="s">
        <v>42</v>
      </c>
      <c r="C319" t="s">
        <v>75</v>
      </c>
      <c r="D319" t="s">
        <v>24</v>
      </c>
      <c r="E319" t="s">
        <v>63</v>
      </c>
      <c r="F319" s="8" t="s">
        <v>4427</v>
      </c>
      <c r="G319" t="s">
        <v>4331</v>
      </c>
    </row>
    <row r="320" spans="1:7" x14ac:dyDescent="0.25">
      <c r="A320" t="s">
        <v>279</v>
      </c>
      <c r="B320" t="s">
        <v>31</v>
      </c>
      <c r="C320" t="s">
        <v>61</v>
      </c>
      <c r="D320" t="s">
        <v>14</v>
      </c>
      <c r="E320" t="s">
        <v>63</v>
      </c>
      <c r="F320" s="8" t="s">
        <v>4785</v>
      </c>
      <c r="G320" t="s">
        <v>4251</v>
      </c>
    </row>
    <row r="321" spans="1:7" x14ac:dyDescent="0.25">
      <c r="A321" t="s">
        <v>234</v>
      </c>
      <c r="B321" t="s">
        <v>31</v>
      </c>
      <c r="C321" t="s">
        <v>54</v>
      </c>
      <c r="D321" t="s">
        <v>10</v>
      </c>
      <c r="E321" t="s">
        <v>63</v>
      </c>
      <c r="F321" s="8" t="s">
        <v>4786</v>
      </c>
      <c r="G321" t="s">
        <v>4331</v>
      </c>
    </row>
    <row r="322" spans="1:7" x14ac:dyDescent="0.25">
      <c r="A322" t="s">
        <v>306</v>
      </c>
      <c r="B322" t="s">
        <v>21</v>
      </c>
      <c r="C322" t="s">
        <v>49</v>
      </c>
      <c r="D322" t="s">
        <v>8</v>
      </c>
      <c r="E322" t="s">
        <v>130</v>
      </c>
      <c r="F322" s="8" t="s">
        <v>4787</v>
      </c>
      <c r="G322" t="s">
        <v>4329</v>
      </c>
    </row>
    <row r="323" spans="1:7" x14ac:dyDescent="0.25">
      <c r="A323" t="s">
        <v>280</v>
      </c>
      <c r="B323" t="s">
        <v>31</v>
      </c>
      <c r="C323" t="s">
        <v>54</v>
      </c>
      <c r="D323" t="s">
        <v>10</v>
      </c>
      <c r="E323" t="s">
        <v>130</v>
      </c>
      <c r="F323" s="8" t="s">
        <v>4788</v>
      </c>
      <c r="G323" t="s">
        <v>4331</v>
      </c>
    </row>
    <row r="324" spans="1:7" x14ac:dyDescent="0.25">
      <c r="A324" t="s">
        <v>125</v>
      </c>
      <c r="B324" t="s">
        <v>31</v>
      </c>
      <c r="C324" t="s">
        <v>54</v>
      </c>
      <c r="D324" t="s">
        <v>10</v>
      </c>
      <c r="E324" t="s">
        <v>130</v>
      </c>
      <c r="F324" s="8" t="s">
        <v>4789</v>
      </c>
      <c r="G324" t="s">
        <v>4329</v>
      </c>
    </row>
    <row r="325" spans="1:7" x14ac:dyDescent="0.25">
      <c r="A325" t="s">
        <v>78</v>
      </c>
      <c r="B325" t="s">
        <v>19</v>
      </c>
      <c r="C325" t="s">
        <v>49</v>
      </c>
      <c r="D325" t="s">
        <v>8</v>
      </c>
      <c r="E325" t="s">
        <v>130</v>
      </c>
      <c r="F325" s="8" t="s">
        <v>4790</v>
      </c>
      <c r="G325" t="s">
        <v>4322</v>
      </c>
    </row>
    <row r="326" spans="1:7" x14ac:dyDescent="0.25">
      <c r="A326" t="s">
        <v>681</v>
      </c>
      <c r="B326" t="s">
        <v>19</v>
      </c>
      <c r="C326" t="s">
        <v>61</v>
      </c>
      <c r="D326" t="s">
        <v>14</v>
      </c>
      <c r="E326" t="s">
        <v>130</v>
      </c>
      <c r="F326" s="8" t="s">
        <v>4791</v>
      </c>
      <c r="G326" t="s">
        <v>4253</v>
      </c>
    </row>
    <row r="327" spans="1:7" x14ac:dyDescent="0.25">
      <c r="A327" t="s">
        <v>355</v>
      </c>
      <c r="B327" t="s">
        <v>31</v>
      </c>
      <c r="C327" t="s">
        <v>61</v>
      </c>
      <c r="D327" t="s">
        <v>14</v>
      </c>
      <c r="E327" t="s">
        <v>130</v>
      </c>
      <c r="F327" s="8" t="s">
        <v>4792</v>
      </c>
      <c r="G327" t="s">
        <v>4331</v>
      </c>
    </row>
    <row r="328" spans="1:7" x14ac:dyDescent="0.25">
      <c r="A328" t="s">
        <v>116</v>
      </c>
      <c r="B328" t="s">
        <v>31</v>
      </c>
      <c r="C328" t="s">
        <v>49</v>
      </c>
      <c r="D328" t="s">
        <v>8</v>
      </c>
      <c r="E328" t="s">
        <v>130</v>
      </c>
      <c r="F328" s="8" t="s">
        <v>4793</v>
      </c>
      <c r="G328" t="s">
        <v>4329</v>
      </c>
    </row>
    <row r="329" spans="1:7" x14ac:dyDescent="0.25">
      <c r="A329" t="s">
        <v>370</v>
      </c>
      <c r="B329" t="s">
        <v>31</v>
      </c>
      <c r="C329" t="s">
        <v>49</v>
      </c>
      <c r="D329" t="s">
        <v>8</v>
      </c>
      <c r="E329" t="s">
        <v>130</v>
      </c>
      <c r="F329" s="8" t="s">
        <v>4794</v>
      </c>
      <c r="G329" t="s">
        <v>4329</v>
      </c>
    </row>
    <row r="330" spans="1:7" x14ac:dyDescent="0.25">
      <c r="A330" t="s">
        <v>3535</v>
      </c>
      <c r="B330" t="s">
        <v>42</v>
      </c>
      <c r="C330" t="s">
        <v>73</v>
      </c>
      <c r="D330" t="s">
        <v>23</v>
      </c>
      <c r="E330" t="s">
        <v>107</v>
      </c>
      <c r="F330" s="8" t="s">
        <v>4795</v>
      </c>
      <c r="G330" t="s">
        <v>4322</v>
      </c>
    </row>
    <row r="331" spans="1:7" x14ac:dyDescent="0.25">
      <c r="A331" t="s">
        <v>371</v>
      </c>
      <c r="B331" t="s">
        <v>26</v>
      </c>
      <c r="C331" t="s">
        <v>72</v>
      </c>
      <c r="D331" t="s">
        <v>22</v>
      </c>
      <c r="E331" t="s">
        <v>63</v>
      </c>
      <c r="F331" s="8" t="s">
        <v>4796</v>
      </c>
      <c r="G331" t="s">
        <v>4253</v>
      </c>
    </row>
    <row r="332" spans="1:7" x14ac:dyDescent="0.25">
      <c r="A332" t="s">
        <v>262</v>
      </c>
      <c r="B332" t="s">
        <v>20</v>
      </c>
      <c r="C332" t="s">
        <v>58</v>
      </c>
      <c r="D332" t="s">
        <v>13</v>
      </c>
      <c r="E332" t="s">
        <v>130</v>
      </c>
      <c r="F332" s="8" t="s">
        <v>4797</v>
      </c>
      <c r="G332" t="s">
        <v>4251</v>
      </c>
    </row>
    <row r="333" spans="1:7" x14ac:dyDescent="0.25">
      <c r="A333" t="s">
        <v>721</v>
      </c>
      <c r="B333" t="s">
        <v>31</v>
      </c>
      <c r="C333" t="s">
        <v>98</v>
      </c>
      <c r="D333" t="s">
        <v>27</v>
      </c>
      <c r="E333" t="s">
        <v>130</v>
      </c>
      <c r="F333" s="8" t="s">
        <v>4798</v>
      </c>
      <c r="G333" t="s">
        <v>4329</v>
      </c>
    </row>
    <row r="334" spans="1:7" x14ac:dyDescent="0.25">
      <c r="A334" t="s">
        <v>230</v>
      </c>
      <c r="B334" t="s">
        <v>31</v>
      </c>
      <c r="C334" t="s">
        <v>54</v>
      </c>
      <c r="D334" t="s">
        <v>10</v>
      </c>
      <c r="E334" t="s">
        <v>63</v>
      </c>
      <c r="F334" s="8" t="s">
        <v>4424</v>
      </c>
      <c r="G334" t="s">
        <v>4329</v>
      </c>
    </row>
    <row r="335" spans="1:7" x14ac:dyDescent="0.25">
      <c r="A335" t="s">
        <v>196</v>
      </c>
      <c r="B335" t="s">
        <v>28</v>
      </c>
      <c r="C335" t="s">
        <v>58</v>
      </c>
      <c r="D335" t="s">
        <v>13</v>
      </c>
      <c r="E335" t="s">
        <v>130</v>
      </c>
      <c r="F335" s="8" t="s">
        <v>4799</v>
      </c>
      <c r="G335" t="s">
        <v>4251</v>
      </c>
    </row>
    <row r="336" spans="1:7" x14ac:dyDescent="0.25">
      <c r="A336" t="s">
        <v>737</v>
      </c>
      <c r="B336" t="s">
        <v>31</v>
      </c>
      <c r="C336" t="s">
        <v>49</v>
      </c>
      <c r="D336" t="s">
        <v>8</v>
      </c>
      <c r="E336" t="s">
        <v>107</v>
      </c>
      <c r="F336" s="8" t="s">
        <v>4800</v>
      </c>
      <c r="G336" t="s">
        <v>4322</v>
      </c>
    </row>
    <row r="337" spans="1:7" x14ac:dyDescent="0.25">
      <c r="A337" t="s">
        <v>93</v>
      </c>
      <c r="B337" t="s">
        <v>31</v>
      </c>
      <c r="C337" t="s">
        <v>49</v>
      </c>
      <c r="D337" t="s">
        <v>8</v>
      </c>
      <c r="E337" t="s">
        <v>130</v>
      </c>
      <c r="F337" s="8" t="s">
        <v>4801</v>
      </c>
      <c r="G337" t="s">
        <v>4329</v>
      </c>
    </row>
    <row r="338" spans="1:7" x14ac:dyDescent="0.25">
      <c r="A338" t="s">
        <v>380</v>
      </c>
      <c r="B338" t="s">
        <v>32</v>
      </c>
      <c r="C338" t="s">
        <v>58</v>
      </c>
      <c r="D338" t="s">
        <v>13</v>
      </c>
      <c r="E338" t="s">
        <v>63</v>
      </c>
      <c r="F338" s="8" t="s">
        <v>4802</v>
      </c>
      <c r="G338" t="s">
        <v>4331</v>
      </c>
    </row>
    <row r="339" spans="1:7" x14ac:dyDescent="0.25">
      <c r="A339" t="s">
        <v>286</v>
      </c>
      <c r="B339" t="s">
        <v>31</v>
      </c>
      <c r="C339" t="s">
        <v>52</v>
      </c>
      <c r="D339" t="s">
        <v>9</v>
      </c>
      <c r="E339" t="s">
        <v>130</v>
      </c>
      <c r="F339" s="8" t="s">
        <v>4803</v>
      </c>
      <c r="G339" t="s">
        <v>4329</v>
      </c>
    </row>
    <row r="340" spans="1:7" x14ac:dyDescent="0.25">
      <c r="A340" t="s">
        <v>254</v>
      </c>
      <c r="B340" t="s">
        <v>31</v>
      </c>
      <c r="C340" t="s">
        <v>54</v>
      </c>
      <c r="D340" t="s">
        <v>10</v>
      </c>
      <c r="E340" t="s">
        <v>130</v>
      </c>
      <c r="F340" s="8" t="s">
        <v>4804</v>
      </c>
      <c r="G340" t="s">
        <v>4329</v>
      </c>
    </row>
    <row r="341" spans="1:7" x14ac:dyDescent="0.25">
      <c r="A341" t="s">
        <v>175</v>
      </c>
      <c r="B341" t="s">
        <v>21</v>
      </c>
      <c r="C341" t="s">
        <v>52</v>
      </c>
      <c r="D341" t="s">
        <v>9</v>
      </c>
      <c r="E341" t="s">
        <v>130</v>
      </c>
      <c r="F341" s="8" t="s">
        <v>4805</v>
      </c>
      <c r="G341" t="s">
        <v>4251</v>
      </c>
    </row>
    <row r="342" spans="1:7" x14ac:dyDescent="0.25">
      <c r="A342" t="s">
        <v>699</v>
      </c>
      <c r="B342" t="s">
        <v>31</v>
      </c>
      <c r="C342" t="s">
        <v>49</v>
      </c>
      <c r="D342" t="s">
        <v>8</v>
      </c>
      <c r="E342" t="s">
        <v>130</v>
      </c>
      <c r="F342" s="8" t="s">
        <v>4806</v>
      </c>
      <c r="G342" t="s">
        <v>4331</v>
      </c>
    </row>
    <row r="343" spans="1:7" x14ac:dyDescent="0.25">
      <c r="A343" t="s">
        <v>722</v>
      </c>
      <c r="B343" t="s">
        <v>31</v>
      </c>
      <c r="C343" t="s">
        <v>52</v>
      </c>
      <c r="D343" t="s">
        <v>9</v>
      </c>
      <c r="E343" t="s">
        <v>130</v>
      </c>
      <c r="F343" s="8" t="s">
        <v>4807</v>
      </c>
      <c r="G343" t="s">
        <v>4329</v>
      </c>
    </row>
    <row r="344" spans="1:7" x14ac:dyDescent="0.25">
      <c r="A344" t="s">
        <v>311</v>
      </c>
      <c r="B344" t="s">
        <v>31</v>
      </c>
      <c r="C344" t="s">
        <v>49</v>
      </c>
      <c r="D344" t="s">
        <v>8</v>
      </c>
      <c r="E344" t="s">
        <v>130</v>
      </c>
      <c r="F344" s="8" t="s">
        <v>4808</v>
      </c>
      <c r="G344" t="s">
        <v>4329</v>
      </c>
    </row>
    <row r="345" spans="1:7" x14ac:dyDescent="0.25">
      <c r="A345" t="s">
        <v>185</v>
      </c>
      <c r="B345" t="s">
        <v>26</v>
      </c>
      <c r="C345" t="s">
        <v>49</v>
      </c>
      <c r="D345" t="s">
        <v>8</v>
      </c>
      <c r="E345" t="s">
        <v>130</v>
      </c>
      <c r="F345" s="8" t="s">
        <v>4809</v>
      </c>
      <c r="G345" t="s">
        <v>4322</v>
      </c>
    </row>
    <row r="346" spans="1:7" x14ac:dyDescent="0.25">
      <c r="A346" t="s">
        <v>411</v>
      </c>
      <c r="B346" t="s">
        <v>31</v>
      </c>
      <c r="C346" t="s">
        <v>49</v>
      </c>
      <c r="D346" t="s">
        <v>8</v>
      </c>
      <c r="E346" t="s">
        <v>130</v>
      </c>
      <c r="F346" s="8" t="s">
        <v>4810</v>
      </c>
      <c r="G346" t="s">
        <v>4327</v>
      </c>
    </row>
    <row r="347" spans="1:7" x14ac:dyDescent="0.25">
      <c r="A347" t="s">
        <v>231</v>
      </c>
      <c r="B347" t="s">
        <v>21</v>
      </c>
      <c r="C347" t="s">
        <v>49</v>
      </c>
      <c r="D347" t="s">
        <v>8</v>
      </c>
      <c r="E347" t="s">
        <v>63</v>
      </c>
      <c r="F347" s="8" t="s">
        <v>4811</v>
      </c>
      <c r="G347" t="s">
        <v>4322</v>
      </c>
    </row>
    <row r="348" spans="1:7" x14ac:dyDescent="0.25">
      <c r="A348" t="s">
        <v>658</v>
      </c>
      <c r="B348" t="s">
        <v>31</v>
      </c>
      <c r="C348" t="s">
        <v>54</v>
      </c>
      <c r="D348" t="s">
        <v>10</v>
      </c>
      <c r="E348" t="s">
        <v>130</v>
      </c>
      <c r="F348" s="8" t="s">
        <v>4812</v>
      </c>
      <c r="G348" t="s">
        <v>4327</v>
      </c>
    </row>
    <row r="349" spans="1:7" x14ac:dyDescent="0.25">
      <c r="A349" t="s">
        <v>337</v>
      </c>
      <c r="B349" t="s">
        <v>21</v>
      </c>
      <c r="C349" t="s">
        <v>52</v>
      </c>
      <c r="D349" t="s">
        <v>9</v>
      </c>
      <c r="E349" t="s">
        <v>130</v>
      </c>
      <c r="F349" s="8" t="s">
        <v>4813</v>
      </c>
      <c r="G349" t="s">
        <v>4329</v>
      </c>
    </row>
    <row r="350" spans="1:7" x14ac:dyDescent="0.25">
      <c r="A350" t="s">
        <v>360</v>
      </c>
      <c r="B350" t="s">
        <v>32</v>
      </c>
      <c r="C350" t="s">
        <v>61</v>
      </c>
      <c r="D350" t="s">
        <v>14</v>
      </c>
      <c r="E350" t="s">
        <v>130</v>
      </c>
      <c r="F350" s="8" t="s">
        <v>4814</v>
      </c>
      <c r="G350" t="s">
        <v>4327</v>
      </c>
    </row>
    <row r="351" spans="1:7" x14ac:dyDescent="0.25">
      <c r="A351" t="s">
        <v>99</v>
      </c>
      <c r="B351" t="s">
        <v>31</v>
      </c>
      <c r="C351" t="s">
        <v>54</v>
      </c>
      <c r="D351" t="s">
        <v>10</v>
      </c>
      <c r="E351" t="s">
        <v>130</v>
      </c>
      <c r="F351" s="8" t="s">
        <v>4815</v>
      </c>
      <c r="G351" t="s">
        <v>4327</v>
      </c>
    </row>
    <row r="352" spans="1:7" x14ac:dyDescent="0.25">
      <c r="A352" t="s">
        <v>232</v>
      </c>
      <c r="B352" t="s">
        <v>19</v>
      </c>
      <c r="C352" t="s">
        <v>72</v>
      </c>
      <c r="D352" t="s">
        <v>22</v>
      </c>
      <c r="E352" t="s">
        <v>130</v>
      </c>
      <c r="F352" s="8" t="s">
        <v>4816</v>
      </c>
      <c r="G352" t="s">
        <v>4329</v>
      </c>
    </row>
    <row r="353" spans="1:7" x14ac:dyDescent="0.25">
      <c r="A353" t="s">
        <v>567</v>
      </c>
      <c r="B353" t="s">
        <v>31</v>
      </c>
      <c r="C353" t="s">
        <v>52</v>
      </c>
      <c r="D353" t="s">
        <v>9</v>
      </c>
      <c r="E353" t="s">
        <v>130</v>
      </c>
      <c r="F353" s="8" t="s">
        <v>4459</v>
      </c>
      <c r="G353" t="s">
        <v>4329</v>
      </c>
    </row>
    <row r="354" spans="1:7" x14ac:dyDescent="0.25">
      <c r="A354" t="s">
        <v>405</v>
      </c>
      <c r="B354" t="s">
        <v>19</v>
      </c>
      <c r="C354" t="s">
        <v>98</v>
      </c>
      <c r="D354" t="s">
        <v>27</v>
      </c>
      <c r="E354" t="s">
        <v>130</v>
      </c>
      <c r="F354" s="8" t="s">
        <v>4817</v>
      </c>
      <c r="G354" t="s">
        <v>4253</v>
      </c>
    </row>
    <row r="355" spans="1:7" x14ac:dyDescent="0.25">
      <c r="A355" t="s">
        <v>458</v>
      </c>
      <c r="B355" t="s">
        <v>31</v>
      </c>
      <c r="C355" t="s">
        <v>72</v>
      </c>
      <c r="D355" t="s">
        <v>22</v>
      </c>
      <c r="E355" t="s">
        <v>130</v>
      </c>
      <c r="F355" s="8" t="s">
        <v>4818</v>
      </c>
      <c r="G355" t="s">
        <v>4331</v>
      </c>
    </row>
    <row r="356" spans="1:7" x14ac:dyDescent="0.25">
      <c r="A356" t="s">
        <v>280</v>
      </c>
      <c r="B356" t="s">
        <v>21</v>
      </c>
      <c r="C356" t="s">
        <v>54</v>
      </c>
      <c r="D356" t="s">
        <v>10</v>
      </c>
      <c r="E356" t="s">
        <v>63</v>
      </c>
      <c r="F356" s="8" t="s">
        <v>4819</v>
      </c>
      <c r="G356" t="s">
        <v>4329</v>
      </c>
    </row>
    <row r="357" spans="1:7" x14ac:dyDescent="0.25">
      <c r="A357" t="s">
        <v>171</v>
      </c>
      <c r="B357" t="s">
        <v>20</v>
      </c>
      <c r="C357" t="s">
        <v>61</v>
      </c>
      <c r="D357" t="s">
        <v>14</v>
      </c>
      <c r="E357" t="s">
        <v>130</v>
      </c>
      <c r="F357" s="8" t="s">
        <v>4820</v>
      </c>
      <c r="G357" t="s">
        <v>4329</v>
      </c>
    </row>
    <row r="358" spans="1:7" x14ac:dyDescent="0.25">
      <c r="A358" t="s">
        <v>168</v>
      </c>
      <c r="B358" t="s">
        <v>33</v>
      </c>
      <c r="C358" t="s">
        <v>75</v>
      </c>
      <c r="D358" t="s">
        <v>24</v>
      </c>
      <c r="E358" t="s">
        <v>63</v>
      </c>
      <c r="F358" s="8" t="s">
        <v>4821</v>
      </c>
      <c r="G358" t="s">
        <v>4255</v>
      </c>
    </row>
    <row r="359" spans="1:7" x14ac:dyDescent="0.25">
      <c r="A359" t="s">
        <v>395</v>
      </c>
      <c r="B359" t="s">
        <v>31</v>
      </c>
      <c r="C359" t="s">
        <v>52</v>
      </c>
      <c r="D359" t="s">
        <v>9</v>
      </c>
      <c r="E359" t="s">
        <v>130</v>
      </c>
      <c r="F359" s="8" t="s">
        <v>4822</v>
      </c>
      <c r="G359" t="s">
        <v>4331</v>
      </c>
    </row>
    <row r="360" spans="1:7" x14ac:dyDescent="0.25">
      <c r="A360" t="s">
        <v>212</v>
      </c>
      <c r="B360" t="s">
        <v>21</v>
      </c>
      <c r="C360" t="s">
        <v>49</v>
      </c>
      <c r="D360" t="s">
        <v>8</v>
      </c>
      <c r="E360" t="s">
        <v>130</v>
      </c>
      <c r="F360" s="8" t="s">
        <v>4823</v>
      </c>
      <c r="G360" t="s">
        <v>4331</v>
      </c>
    </row>
    <row r="361" spans="1:7" x14ac:dyDescent="0.25">
      <c r="A361" t="s">
        <v>56</v>
      </c>
      <c r="B361" t="s">
        <v>31</v>
      </c>
      <c r="C361" t="s">
        <v>49</v>
      </c>
      <c r="D361" t="s">
        <v>8</v>
      </c>
      <c r="E361" t="s">
        <v>50</v>
      </c>
      <c r="F361" s="8" t="s">
        <v>4824</v>
      </c>
      <c r="G361" t="s">
        <v>4327</v>
      </c>
    </row>
    <row r="362" spans="1:7" x14ac:dyDescent="0.25">
      <c r="A362" t="s">
        <v>172</v>
      </c>
      <c r="B362" t="s">
        <v>31</v>
      </c>
      <c r="C362" t="s">
        <v>61</v>
      </c>
      <c r="D362" t="s">
        <v>14</v>
      </c>
      <c r="E362" t="s">
        <v>130</v>
      </c>
      <c r="F362" s="8" t="s">
        <v>4825</v>
      </c>
      <c r="G362" t="s">
        <v>4329</v>
      </c>
    </row>
    <row r="363" spans="1:7" x14ac:dyDescent="0.25">
      <c r="A363" t="s">
        <v>122</v>
      </c>
      <c r="B363" t="s">
        <v>21</v>
      </c>
      <c r="C363" t="s">
        <v>54</v>
      </c>
      <c r="D363" t="s">
        <v>10</v>
      </c>
      <c r="E363" t="s">
        <v>130</v>
      </c>
      <c r="F363" s="8" t="s">
        <v>4826</v>
      </c>
      <c r="G363" t="s">
        <v>4322</v>
      </c>
    </row>
    <row r="364" spans="1:7" x14ac:dyDescent="0.25">
      <c r="A364" t="s">
        <v>299</v>
      </c>
      <c r="B364" t="s">
        <v>42</v>
      </c>
      <c r="C364" t="s">
        <v>152</v>
      </c>
      <c r="D364" t="s">
        <v>35</v>
      </c>
      <c r="E364" t="s">
        <v>229</v>
      </c>
      <c r="F364" s="8" t="s">
        <v>4827</v>
      </c>
      <c r="G364" t="s">
        <v>4255</v>
      </c>
    </row>
    <row r="365" spans="1:7" x14ac:dyDescent="0.25">
      <c r="A365" t="s">
        <v>339</v>
      </c>
      <c r="B365" t="s">
        <v>21</v>
      </c>
      <c r="C365" t="s">
        <v>54</v>
      </c>
      <c r="D365" t="s">
        <v>10</v>
      </c>
      <c r="E365" t="s">
        <v>130</v>
      </c>
      <c r="F365" s="8" t="s">
        <v>4828</v>
      </c>
      <c r="G365" t="s">
        <v>4331</v>
      </c>
    </row>
    <row r="366" spans="1:7" x14ac:dyDescent="0.25">
      <c r="A366" t="s">
        <v>387</v>
      </c>
      <c r="B366" t="s">
        <v>21</v>
      </c>
      <c r="C366" t="s">
        <v>54</v>
      </c>
      <c r="D366" t="s">
        <v>10</v>
      </c>
      <c r="E366" t="s">
        <v>130</v>
      </c>
      <c r="F366" s="8" t="s">
        <v>4829</v>
      </c>
      <c r="G366" t="s">
        <v>4329</v>
      </c>
    </row>
    <row r="367" spans="1:7" x14ac:dyDescent="0.25">
      <c r="A367" t="s">
        <v>473</v>
      </c>
      <c r="B367" t="s">
        <v>29</v>
      </c>
      <c r="C367" t="s">
        <v>152</v>
      </c>
      <c r="D367" t="s">
        <v>35</v>
      </c>
      <c r="E367" t="s">
        <v>107</v>
      </c>
      <c r="F367" s="8" t="s">
        <v>4830</v>
      </c>
      <c r="G367" t="s">
        <v>4251</v>
      </c>
    </row>
    <row r="368" spans="1:7" x14ac:dyDescent="0.25">
      <c r="A368" t="s">
        <v>144</v>
      </c>
      <c r="B368" t="s">
        <v>20</v>
      </c>
      <c r="C368" t="s">
        <v>61</v>
      </c>
      <c r="D368" t="s">
        <v>14</v>
      </c>
      <c r="E368" t="s">
        <v>130</v>
      </c>
      <c r="F368" s="8" t="s">
        <v>4831</v>
      </c>
      <c r="G368" t="s">
        <v>4251</v>
      </c>
    </row>
    <row r="369" spans="1:7" x14ac:dyDescent="0.25">
      <c r="A369" t="s">
        <v>3780</v>
      </c>
      <c r="B369" t="s">
        <v>30</v>
      </c>
      <c r="C369" t="s">
        <v>73</v>
      </c>
      <c r="D369" t="s">
        <v>23</v>
      </c>
      <c r="E369" t="s">
        <v>107</v>
      </c>
      <c r="F369" s="8" t="s">
        <v>4832</v>
      </c>
      <c r="G369" t="s">
        <v>4253</v>
      </c>
    </row>
    <row r="370" spans="1:7" x14ac:dyDescent="0.25">
      <c r="A370" t="s">
        <v>81</v>
      </c>
      <c r="B370" t="s">
        <v>20</v>
      </c>
      <c r="C370" t="s">
        <v>58</v>
      </c>
      <c r="D370" t="s">
        <v>13</v>
      </c>
      <c r="E370" t="s">
        <v>130</v>
      </c>
      <c r="F370" s="8" t="s">
        <v>4833</v>
      </c>
      <c r="G370" t="s">
        <v>4331</v>
      </c>
    </row>
    <row r="371" spans="1:7" x14ac:dyDescent="0.25">
      <c r="A371" t="s">
        <v>267</v>
      </c>
      <c r="B371" t="s">
        <v>31</v>
      </c>
      <c r="C371" t="s">
        <v>98</v>
      </c>
      <c r="D371" t="s">
        <v>27</v>
      </c>
      <c r="E371" t="s">
        <v>130</v>
      </c>
      <c r="F371" s="8" t="s">
        <v>4834</v>
      </c>
      <c r="G371" t="s">
        <v>4329</v>
      </c>
    </row>
    <row r="372" spans="1:7" x14ac:dyDescent="0.25">
      <c r="A372" t="s">
        <v>3378</v>
      </c>
      <c r="B372" t="s">
        <v>42</v>
      </c>
      <c r="C372" t="s">
        <v>188</v>
      </c>
      <c r="D372" t="s">
        <v>38</v>
      </c>
      <c r="E372" t="s">
        <v>107</v>
      </c>
      <c r="F372" s="8" t="s">
        <v>4835</v>
      </c>
      <c r="G372" t="s">
        <v>4322</v>
      </c>
    </row>
    <row r="373" spans="1:7" x14ac:dyDescent="0.25">
      <c r="A373" t="s">
        <v>389</v>
      </c>
      <c r="B373" t="s">
        <v>33</v>
      </c>
      <c r="C373" t="s">
        <v>152</v>
      </c>
      <c r="D373" t="s">
        <v>35</v>
      </c>
      <c r="E373" t="s">
        <v>107</v>
      </c>
      <c r="F373" s="8" t="s">
        <v>4836</v>
      </c>
      <c r="G373" t="s">
        <v>4251</v>
      </c>
    </row>
    <row r="374" spans="1:7" x14ac:dyDescent="0.25">
      <c r="A374" t="s">
        <v>231</v>
      </c>
      <c r="B374" t="s">
        <v>26</v>
      </c>
      <c r="C374" t="s">
        <v>49</v>
      </c>
      <c r="D374" t="s">
        <v>8</v>
      </c>
      <c r="E374" t="s">
        <v>130</v>
      </c>
      <c r="F374" s="8" t="s">
        <v>4837</v>
      </c>
      <c r="G374" t="s">
        <v>4322</v>
      </c>
    </row>
    <row r="375" spans="1:7" x14ac:dyDescent="0.25">
      <c r="A375" t="s">
        <v>579</v>
      </c>
      <c r="B375" t="s">
        <v>32</v>
      </c>
      <c r="C375" t="s">
        <v>61</v>
      </c>
      <c r="D375" t="s">
        <v>14</v>
      </c>
      <c r="E375" t="s">
        <v>130</v>
      </c>
      <c r="F375" s="8" t="s">
        <v>4397</v>
      </c>
      <c r="G375" t="s">
        <v>4329</v>
      </c>
    </row>
    <row r="376" spans="1:7" x14ac:dyDescent="0.25">
      <c r="A376" t="s">
        <v>390</v>
      </c>
      <c r="B376" t="s">
        <v>32</v>
      </c>
      <c r="C376" t="s">
        <v>61</v>
      </c>
      <c r="D376" t="s">
        <v>14</v>
      </c>
      <c r="E376" t="s">
        <v>130</v>
      </c>
      <c r="F376" s="8" t="s">
        <v>4385</v>
      </c>
      <c r="G376" t="s">
        <v>4329</v>
      </c>
    </row>
    <row r="377" spans="1:7" x14ac:dyDescent="0.25">
      <c r="A377" t="s">
        <v>391</v>
      </c>
      <c r="B377" t="s">
        <v>26</v>
      </c>
      <c r="C377" t="s">
        <v>49</v>
      </c>
      <c r="D377" t="s">
        <v>8</v>
      </c>
      <c r="E377" t="s">
        <v>130</v>
      </c>
      <c r="F377" s="8" t="s">
        <v>4838</v>
      </c>
      <c r="G377" t="s">
        <v>4251</v>
      </c>
    </row>
    <row r="378" spans="1:7" x14ac:dyDescent="0.25">
      <c r="A378" t="s">
        <v>392</v>
      </c>
      <c r="B378" t="s">
        <v>21</v>
      </c>
      <c r="C378" t="s">
        <v>61</v>
      </c>
      <c r="D378" t="s">
        <v>14</v>
      </c>
      <c r="E378" t="s">
        <v>130</v>
      </c>
      <c r="F378" s="8" t="s">
        <v>4839</v>
      </c>
      <c r="G378" t="s">
        <v>4329</v>
      </c>
    </row>
    <row r="379" spans="1:7" x14ac:dyDescent="0.25">
      <c r="A379" t="s">
        <v>191</v>
      </c>
      <c r="B379" t="s">
        <v>31</v>
      </c>
      <c r="C379" t="s">
        <v>98</v>
      </c>
      <c r="D379" t="s">
        <v>27</v>
      </c>
      <c r="E379" t="s">
        <v>130</v>
      </c>
      <c r="F379" s="8" t="s">
        <v>4840</v>
      </c>
      <c r="G379" t="s">
        <v>4331</v>
      </c>
    </row>
    <row r="380" spans="1:7" x14ac:dyDescent="0.25">
      <c r="A380" t="s">
        <v>395</v>
      </c>
      <c r="B380" t="s">
        <v>31</v>
      </c>
      <c r="C380" t="s">
        <v>52</v>
      </c>
      <c r="D380" t="s">
        <v>9</v>
      </c>
      <c r="E380" t="s">
        <v>130</v>
      </c>
      <c r="F380" s="8" t="s">
        <v>4841</v>
      </c>
      <c r="G380" t="s">
        <v>4327</v>
      </c>
    </row>
    <row r="381" spans="1:7" x14ac:dyDescent="0.25">
      <c r="A381" t="s">
        <v>397</v>
      </c>
      <c r="B381" t="s">
        <v>32</v>
      </c>
      <c r="C381" t="s">
        <v>61</v>
      </c>
      <c r="D381" t="s">
        <v>14</v>
      </c>
      <c r="E381" t="s">
        <v>130</v>
      </c>
      <c r="F381" s="8" t="s">
        <v>4842</v>
      </c>
      <c r="G381" t="s">
        <v>4327</v>
      </c>
    </row>
    <row r="382" spans="1:7" x14ac:dyDescent="0.25">
      <c r="A382" t="s">
        <v>540</v>
      </c>
      <c r="B382" t="s">
        <v>19</v>
      </c>
      <c r="C382" t="s">
        <v>98</v>
      </c>
      <c r="D382" t="s">
        <v>27</v>
      </c>
      <c r="E382" t="s">
        <v>130</v>
      </c>
      <c r="F382" s="8" t="s">
        <v>4843</v>
      </c>
      <c r="G382" t="s">
        <v>4322</v>
      </c>
    </row>
    <row r="383" spans="1:7" x14ac:dyDescent="0.25">
      <c r="A383" t="s">
        <v>3315</v>
      </c>
      <c r="B383" t="s">
        <v>42</v>
      </c>
      <c r="C383" t="s">
        <v>188</v>
      </c>
      <c r="D383" t="s">
        <v>38</v>
      </c>
      <c r="E383" t="s">
        <v>229</v>
      </c>
      <c r="F383" s="8" t="s">
        <v>4844</v>
      </c>
      <c r="G383" t="s">
        <v>4253</v>
      </c>
    </row>
    <row r="384" spans="1:7" x14ac:dyDescent="0.25">
      <c r="A384" t="s">
        <v>366</v>
      </c>
      <c r="B384" t="s">
        <v>31</v>
      </c>
      <c r="C384" t="s">
        <v>49</v>
      </c>
      <c r="D384" t="s">
        <v>8</v>
      </c>
      <c r="E384" t="s">
        <v>130</v>
      </c>
      <c r="F384" s="8" t="s">
        <v>4845</v>
      </c>
      <c r="G384" t="s">
        <v>4329</v>
      </c>
    </row>
    <row r="385" spans="1:7" x14ac:dyDescent="0.25">
      <c r="A385" t="s">
        <v>400</v>
      </c>
      <c r="B385" t="s">
        <v>31</v>
      </c>
      <c r="C385" t="s">
        <v>49</v>
      </c>
      <c r="D385" t="s">
        <v>8</v>
      </c>
      <c r="E385" t="s">
        <v>130</v>
      </c>
      <c r="F385" s="8" t="s">
        <v>4846</v>
      </c>
      <c r="G385" t="s">
        <v>4329</v>
      </c>
    </row>
    <row r="386" spans="1:7" x14ac:dyDescent="0.25">
      <c r="A386" t="s">
        <v>551</v>
      </c>
      <c r="B386" t="s">
        <v>31</v>
      </c>
      <c r="C386" t="s">
        <v>49</v>
      </c>
      <c r="D386" t="s">
        <v>8</v>
      </c>
      <c r="E386" t="s">
        <v>130</v>
      </c>
      <c r="F386" s="8" t="s">
        <v>4847</v>
      </c>
      <c r="G386" t="s">
        <v>4327</v>
      </c>
    </row>
    <row r="387" spans="1:7" x14ac:dyDescent="0.25">
      <c r="A387" t="s">
        <v>291</v>
      </c>
      <c r="B387" t="s">
        <v>31</v>
      </c>
      <c r="C387" t="s">
        <v>61</v>
      </c>
      <c r="D387" t="s">
        <v>14</v>
      </c>
      <c r="E387" t="s">
        <v>130</v>
      </c>
      <c r="F387" s="8" t="s">
        <v>4848</v>
      </c>
      <c r="G387" t="s">
        <v>4327</v>
      </c>
    </row>
    <row r="388" spans="1:7" x14ac:dyDescent="0.25">
      <c r="A388" t="s">
        <v>568</v>
      </c>
      <c r="B388" t="s">
        <v>19</v>
      </c>
      <c r="C388" t="s">
        <v>72</v>
      </c>
      <c r="D388" t="s">
        <v>22</v>
      </c>
      <c r="E388" t="s">
        <v>130</v>
      </c>
      <c r="F388" s="8" t="s">
        <v>4849</v>
      </c>
      <c r="G388" t="s">
        <v>4331</v>
      </c>
    </row>
    <row r="389" spans="1:7" x14ac:dyDescent="0.25">
      <c r="A389" t="s">
        <v>202</v>
      </c>
      <c r="B389" t="s">
        <v>19</v>
      </c>
      <c r="C389" t="s">
        <v>54</v>
      </c>
      <c r="D389" t="s">
        <v>10</v>
      </c>
      <c r="E389" t="s">
        <v>130</v>
      </c>
      <c r="F389" s="8" t="s">
        <v>4850</v>
      </c>
      <c r="G389" t="s">
        <v>4331</v>
      </c>
    </row>
    <row r="390" spans="1:7" x14ac:dyDescent="0.25">
      <c r="A390" t="s">
        <v>3214</v>
      </c>
      <c r="B390" t="s">
        <v>29</v>
      </c>
      <c r="C390" t="s">
        <v>73</v>
      </c>
      <c r="D390" t="s">
        <v>23</v>
      </c>
      <c r="E390" t="s">
        <v>107</v>
      </c>
      <c r="F390" s="8" t="s">
        <v>4851</v>
      </c>
      <c r="G390" t="s">
        <v>4256</v>
      </c>
    </row>
    <row r="391" spans="1:7" x14ac:dyDescent="0.25">
      <c r="A391" t="s">
        <v>193</v>
      </c>
      <c r="B391" t="s">
        <v>31</v>
      </c>
      <c r="C391" t="s">
        <v>61</v>
      </c>
      <c r="D391" t="s">
        <v>14</v>
      </c>
      <c r="E391" t="s">
        <v>130</v>
      </c>
      <c r="F391" s="8" t="s">
        <v>4852</v>
      </c>
      <c r="G391" t="s">
        <v>4327</v>
      </c>
    </row>
    <row r="392" spans="1:7" x14ac:dyDescent="0.25">
      <c r="A392" t="s">
        <v>114</v>
      </c>
      <c r="B392" t="s">
        <v>31</v>
      </c>
      <c r="C392" t="s">
        <v>61</v>
      </c>
      <c r="D392" t="s">
        <v>14</v>
      </c>
      <c r="E392" t="s">
        <v>130</v>
      </c>
      <c r="F392" s="8" t="s">
        <v>4853</v>
      </c>
      <c r="G392" t="s">
        <v>4331</v>
      </c>
    </row>
    <row r="393" spans="1:7" x14ac:dyDescent="0.25">
      <c r="A393" t="s">
        <v>193</v>
      </c>
      <c r="B393" t="s">
        <v>26</v>
      </c>
      <c r="C393" t="s">
        <v>61</v>
      </c>
      <c r="D393" t="s">
        <v>14</v>
      </c>
      <c r="E393" t="s">
        <v>63</v>
      </c>
      <c r="F393" s="8" t="s">
        <v>4854</v>
      </c>
      <c r="G393" t="s">
        <v>4253</v>
      </c>
    </row>
    <row r="394" spans="1:7" x14ac:dyDescent="0.25">
      <c r="A394" t="s">
        <v>232</v>
      </c>
      <c r="B394" t="s">
        <v>21</v>
      </c>
      <c r="C394" t="s">
        <v>72</v>
      </c>
      <c r="D394" t="s">
        <v>22</v>
      </c>
      <c r="E394" t="s">
        <v>63</v>
      </c>
      <c r="F394" s="8" t="s">
        <v>4855</v>
      </c>
      <c r="G394" t="s">
        <v>4329</v>
      </c>
    </row>
    <row r="395" spans="1:7" x14ac:dyDescent="0.25">
      <c r="A395" t="s">
        <v>346</v>
      </c>
      <c r="B395" t="s">
        <v>11</v>
      </c>
      <c r="C395" t="s">
        <v>54</v>
      </c>
      <c r="D395" t="s">
        <v>10</v>
      </c>
      <c r="E395" t="s">
        <v>130</v>
      </c>
      <c r="F395" s="8" t="s">
        <v>4856</v>
      </c>
      <c r="G395" t="s">
        <v>4322</v>
      </c>
    </row>
    <row r="396" spans="1:7" x14ac:dyDescent="0.25">
      <c r="A396" t="s">
        <v>3250</v>
      </c>
      <c r="B396" t="s">
        <v>42</v>
      </c>
      <c r="C396" t="s">
        <v>188</v>
      </c>
      <c r="D396" t="s">
        <v>38</v>
      </c>
      <c r="E396" t="s">
        <v>107</v>
      </c>
      <c r="F396" s="8" t="s">
        <v>4857</v>
      </c>
      <c r="G396" t="s">
        <v>4251</v>
      </c>
    </row>
    <row r="397" spans="1:7" x14ac:dyDescent="0.25">
      <c r="A397" t="s">
        <v>358</v>
      </c>
      <c r="B397" t="s">
        <v>31</v>
      </c>
      <c r="C397" t="s">
        <v>61</v>
      </c>
      <c r="D397" t="s">
        <v>14</v>
      </c>
      <c r="E397" t="s">
        <v>63</v>
      </c>
      <c r="F397" s="8" t="s">
        <v>4858</v>
      </c>
      <c r="G397" t="s">
        <v>4331</v>
      </c>
    </row>
    <row r="398" spans="1:7" x14ac:dyDescent="0.25">
      <c r="A398" t="s">
        <v>394</v>
      </c>
      <c r="B398" t="s">
        <v>31</v>
      </c>
      <c r="C398" t="s">
        <v>61</v>
      </c>
      <c r="D398" t="s">
        <v>14</v>
      </c>
      <c r="E398" t="s">
        <v>50</v>
      </c>
      <c r="F398" s="8" t="s">
        <v>4859</v>
      </c>
      <c r="G398" t="s">
        <v>4251</v>
      </c>
    </row>
    <row r="399" spans="1:7" x14ac:dyDescent="0.25">
      <c r="A399" t="s">
        <v>333</v>
      </c>
      <c r="B399" t="s">
        <v>31</v>
      </c>
      <c r="C399" t="s">
        <v>54</v>
      </c>
      <c r="D399" t="s">
        <v>10</v>
      </c>
      <c r="E399" t="s">
        <v>130</v>
      </c>
      <c r="F399" s="8" t="s">
        <v>4860</v>
      </c>
      <c r="G399" t="s">
        <v>4327</v>
      </c>
    </row>
    <row r="400" spans="1:7" x14ac:dyDescent="0.25">
      <c r="A400" t="s">
        <v>406</v>
      </c>
      <c r="B400" t="s">
        <v>31</v>
      </c>
      <c r="C400" t="s">
        <v>54</v>
      </c>
      <c r="D400" t="s">
        <v>10</v>
      </c>
      <c r="E400" t="s">
        <v>50</v>
      </c>
      <c r="F400" s="8" t="s">
        <v>4257</v>
      </c>
      <c r="G400" t="s">
        <v>4255</v>
      </c>
    </row>
    <row r="401" spans="1:7" x14ac:dyDescent="0.25">
      <c r="A401" t="s">
        <v>416</v>
      </c>
      <c r="B401" t="s">
        <v>31</v>
      </c>
      <c r="C401" t="s">
        <v>98</v>
      </c>
      <c r="D401" t="s">
        <v>27</v>
      </c>
      <c r="E401" t="s">
        <v>130</v>
      </c>
      <c r="F401" s="8" t="s">
        <v>4861</v>
      </c>
      <c r="G401" t="s">
        <v>4327</v>
      </c>
    </row>
    <row r="402" spans="1:7" x14ac:dyDescent="0.25">
      <c r="A402" t="s">
        <v>206</v>
      </c>
      <c r="B402" t="s">
        <v>19</v>
      </c>
      <c r="C402" t="s">
        <v>52</v>
      </c>
      <c r="D402" t="s">
        <v>9</v>
      </c>
      <c r="E402" t="s">
        <v>63</v>
      </c>
      <c r="F402" s="8" t="s">
        <v>4862</v>
      </c>
      <c r="G402" t="s">
        <v>4251</v>
      </c>
    </row>
    <row r="403" spans="1:7" x14ac:dyDescent="0.25">
      <c r="A403" t="s">
        <v>185</v>
      </c>
      <c r="B403" t="s">
        <v>21</v>
      </c>
      <c r="C403" t="s">
        <v>49</v>
      </c>
      <c r="D403" t="s">
        <v>8</v>
      </c>
      <c r="E403" t="s">
        <v>107</v>
      </c>
      <c r="F403" s="8" t="s">
        <v>4461</v>
      </c>
      <c r="G403" t="s">
        <v>4251</v>
      </c>
    </row>
    <row r="404" spans="1:7" x14ac:dyDescent="0.25">
      <c r="A404" t="s">
        <v>131</v>
      </c>
      <c r="B404" t="s">
        <v>31</v>
      </c>
      <c r="C404" t="s">
        <v>72</v>
      </c>
      <c r="D404" t="s">
        <v>22</v>
      </c>
      <c r="E404" t="s">
        <v>63</v>
      </c>
      <c r="F404" s="8" t="s">
        <v>4863</v>
      </c>
      <c r="G404" t="s">
        <v>4329</v>
      </c>
    </row>
    <row r="405" spans="1:7" x14ac:dyDescent="0.25">
      <c r="A405" t="s">
        <v>3335</v>
      </c>
      <c r="B405" t="s">
        <v>42</v>
      </c>
      <c r="C405" t="s">
        <v>188</v>
      </c>
      <c r="D405" t="s">
        <v>38</v>
      </c>
      <c r="E405" t="s">
        <v>229</v>
      </c>
      <c r="F405" s="8" t="s">
        <v>4864</v>
      </c>
      <c r="G405" t="s">
        <v>4255</v>
      </c>
    </row>
    <row r="406" spans="1:7" x14ac:dyDescent="0.25">
      <c r="A406" t="s">
        <v>175</v>
      </c>
      <c r="B406" t="s">
        <v>31</v>
      </c>
      <c r="C406" t="s">
        <v>52</v>
      </c>
      <c r="D406" t="s">
        <v>9</v>
      </c>
      <c r="E406" t="s">
        <v>130</v>
      </c>
      <c r="F406" s="8" t="s">
        <v>4865</v>
      </c>
      <c r="G406" t="s">
        <v>4327</v>
      </c>
    </row>
    <row r="407" spans="1:7" x14ac:dyDescent="0.25">
      <c r="A407" t="s">
        <v>3695</v>
      </c>
      <c r="B407" t="s">
        <v>42</v>
      </c>
      <c r="C407" t="s">
        <v>73</v>
      </c>
      <c r="D407" t="s">
        <v>23</v>
      </c>
      <c r="E407" t="s">
        <v>107</v>
      </c>
      <c r="F407" s="8" t="s">
        <v>4866</v>
      </c>
      <c r="G407" t="s">
        <v>4251</v>
      </c>
    </row>
    <row r="408" spans="1:7" x14ac:dyDescent="0.25">
      <c r="A408" t="s">
        <v>218</v>
      </c>
      <c r="B408" t="s">
        <v>29</v>
      </c>
      <c r="C408" t="s">
        <v>65</v>
      </c>
      <c r="D408" t="s">
        <v>17</v>
      </c>
      <c r="E408" t="s">
        <v>229</v>
      </c>
      <c r="F408" s="8" t="s">
        <v>4867</v>
      </c>
      <c r="G408" t="s">
        <v>4254</v>
      </c>
    </row>
    <row r="409" spans="1:7" x14ac:dyDescent="0.25">
      <c r="A409" t="s">
        <v>155</v>
      </c>
      <c r="B409" t="s">
        <v>19</v>
      </c>
      <c r="C409" t="s">
        <v>49</v>
      </c>
      <c r="D409" t="s">
        <v>8</v>
      </c>
      <c r="E409" t="s">
        <v>50</v>
      </c>
      <c r="F409" s="8" t="s">
        <v>4868</v>
      </c>
      <c r="G409" t="s">
        <v>947</v>
      </c>
    </row>
    <row r="410" spans="1:7" x14ac:dyDescent="0.25">
      <c r="A410" t="s">
        <v>3487</v>
      </c>
      <c r="B410" t="s">
        <v>42</v>
      </c>
      <c r="C410" t="s">
        <v>188</v>
      </c>
      <c r="D410" t="s">
        <v>38</v>
      </c>
      <c r="E410" t="s">
        <v>107</v>
      </c>
      <c r="F410" s="8" t="s">
        <v>4869</v>
      </c>
      <c r="G410" t="s">
        <v>4251</v>
      </c>
    </row>
    <row r="411" spans="1:7" x14ac:dyDescent="0.25">
      <c r="A411" t="s">
        <v>3454</v>
      </c>
      <c r="B411" t="s">
        <v>42</v>
      </c>
      <c r="C411" t="s">
        <v>188</v>
      </c>
      <c r="D411" t="s">
        <v>38</v>
      </c>
      <c r="E411" t="s">
        <v>229</v>
      </c>
      <c r="F411" s="8" t="s">
        <v>4870</v>
      </c>
      <c r="G411" t="s">
        <v>4256</v>
      </c>
    </row>
    <row r="412" spans="1:7" x14ac:dyDescent="0.25">
      <c r="A412" t="s">
        <v>136</v>
      </c>
      <c r="B412" t="s">
        <v>26</v>
      </c>
      <c r="C412" t="s">
        <v>61</v>
      </c>
      <c r="D412" t="s">
        <v>14</v>
      </c>
      <c r="E412" t="s">
        <v>50</v>
      </c>
      <c r="F412" s="8" t="s">
        <v>4871</v>
      </c>
      <c r="G412" t="s">
        <v>936</v>
      </c>
    </row>
    <row r="413" spans="1:7" x14ac:dyDescent="0.25">
      <c r="A413" t="s">
        <v>3393</v>
      </c>
      <c r="B413" t="s">
        <v>42</v>
      </c>
      <c r="C413" t="s">
        <v>188</v>
      </c>
      <c r="D413" t="s">
        <v>38</v>
      </c>
      <c r="E413" t="s">
        <v>107</v>
      </c>
      <c r="F413" s="8" t="s">
        <v>4872</v>
      </c>
      <c r="G413" t="s">
        <v>4322</v>
      </c>
    </row>
    <row r="414" spans="1:7" x14ac:dyDescent="0.25">
      <c r="A414" t="s">
        <v>413</v>
      </c>
      <c r="B414" t="s">
        <v>42</v>
      </c>
      <c r="C414" t="s">
        <v>152</v>
      </c>
      <c r="D414" t="s">
        <v>35</v>
      </c>
      <c r="E414" t="s">
        <v>107</v>
      </c>
      <c r="F414" s="8" t="s">
        <v>4873</v>
      </c>
      <c r="G414" t="s">
        <v>4251</v>
      </c>
    </row>
    <row r="415" spans="1:7" x14ac:dyDescent="0.25">
      <c r="A415" t="s">
        <v>278</v>
      </c>
      <c r="B415" t="s">
        <v>21</v>
      </c>
      <c r="C415" t="s">
        <v>52</v>
      </c>
      <c r="D415" t="s">
        <v>9</v>
      </c>
      <c r="E415" t="s">
        <v>107</v>
      </c>
      <c r="F415" s="8" t="s">
        <v>4874</v>
      </c>
      <c r="G415" t="s">
        <v>4251</v>
      </c>
    </row>
    <row r="416" spans="1:7" x14ac:dyDescent="0.25">
      <c r="A416" t="s">
        <v>196</v>
      </c>
      <c r="B416" t="s">
        <v>25</v>
      </c>
      <c r="C416" t="s">
        <v>58</v>
      </c>
      <c r="D416" t="s">
        <v>13</v>
      </c>
      <c r="E416" t="s">
        <v>63</v>
      </c>
      <c r="F416" s="8" t="s">
        <v>4875</v>
      </c>
      <c r="G416" t="s">
        <v>4253</v>
      </c>
    </row>
    <row r="417" spans="1:7" x14ac:dyDescent="0.25">
      <c r="A417" t="s">
        <v>3280</v>
      </c>
      <c r="B417" t="s">
        <v>30</v>
      </c>
      <c r="C417" t="s">
        <v>73</v>
      </c>
      <c r="D417" t="s">
        <v>23</v>
      </c>
      <c r="E417" t="s">
        <v>63</v>
      </c>
      <c r="F417" s="8" t="s">
        <v>4876</v>
      </c>
      <c r="G417" t="s">
        <v>4322</v>
      </c>
    </row>
    <row r="418" spans="1:7" x14ac:dyDescent="0.25">
      <c r="A418" t="s">
        <v>190</v>
      </c>
      <c r="B418" t="s">
        <v>19</v>
      </c>
      <c r="C418" t="s">
        <v>98</v>
      </c>
      <c r="D418" t="s">
        <v>27</v>
      </c>
      <c r="E418" t="s">
        <v>63</v>
      </c>
      <c r="F418" s="8" t="s">
        <v>4877</v>
      </c>
      <c r="G418" t="s">
        <v>4253</v>
      </c>
    </row>
    <row r="419" spans="1:7" x14ac:dyDescent="0.25">
      <c r="A419" t="s">
        <v>189</v>
      </c>
      <c r="B419" t="s">
        <v>21</v>
      </c>
      <c r="C419" t="s">
        <v>54</v>
      </c>
      <c r="D419" t="s">
        <v>10</v>
      </c>
      <c r="E419" t="s">
        <v>63</v>
      </c>
      <c r="F419" s="8" t="s">
        <v>4878</v>
      </c>
      <c r="G419" t="s">
        <v>4329</v>
      </c>
    </row>
    <row r="420" spans="1:7" x14ac:dyDescent="0.25">
      <c r="A420" t="s">
        <v>354</v>
      </c>
      <c r="B420" t="s">
        <v>19</v>
      </c>
      <c r="C420" t="s">
        <v>49</v>
      </c>
      <c r="D420" t="s">
        <v>8</v>
      </c>
      <c r="E420" t="s">
        <v>130</v>
      </c>
      <c r="F420" s="8" t="s">
        <v>4879</v>
      </c>
      <c r="G420" t="s">
        <v>4322</v>
      </c>
    </row>
    <row r="421" spans="1:7" x14ac:dyDescent="0.25">
      <c r="A421" t="s">
        <v>503</v>
      </c>
      <c r="B421" t="s">
        <v>20</v>
      </c>
      <c r="C421" t="s">
        <v>61</v>
      </c>
      <c r="D421" t="s">
        <v>14</v>
      </c>
      <c r="E421" t="s">
        <v>107</v>
      </c>
      <c r="F421" s="8" t="s">
        <v>4880</v>
      </c>
      <c r="G421" t="s">
        <v>4251</v>
      </c>
    </row>
    <row r="422" spans="1:7" x14ac:dyDescent="0.25">
      <c r="A422" t="s">
        <v>3236</v>
      </c>
      <c r="B422" t="s">
        <v>42</v>
      </c>
      <c r="C422" t="s">
        <v>73</v>
      </c>
      <c r="D422" t="s">
        <v>23</v>
      </c>
      <c r="E422" t="s">
        <v>229</v>
      </c>
      <c r="F422" s="8" t="s">
        <v>4881</v>
      </c>
      <c r="G422" t="s">
        <v>4255</v>
      </c>
    </row>
    <row r="423" spans="1:7" x14ac:dyDescent="0.25">
      <c r="A423" t="s">
        <v>353</v>
      </c>
      <c r="B423" t="s">
        <v>19</v>
      </c>
      <c r="C423" t="s">
        <v>49</v>
      </c>
      <c r="D423" t="s">
        <v>8</v>
      </c>
      <c r="E423" t="s">
        <v>130</v>
      </c>
      <c r="F423" s="8" t="s">
        <v>4882</v>
      </c>
      <c r="G423" t="s">
        <v>4251</v>
      </c>
    </row>
    <row r="424" spans="1:7" x14ac:dyDescent="0.25">
      <c r="A424" t="s">
        <v>3335</v>
      </c>
      <c r="B424" t="s">
        <v>30</v>
      </c>
      <c r="C424" t="s">
        <v>188</v>
      </c>
      <c r="D424" t="s">
        <v>38</v>
      </c>
      <c r="E424" t="s">
        <v>107</v>
      </c>
      <c r="F424" s="8" t="s">
        <v>4883</v>
      </c>
      <c r="G424" t="s">
        <v>4251</v>
      </c>
    </row>
    <row r="425" spans="1:7" x14ac:dyDescent="0.25">
      <c r="A425" t="s">
        <v>105</v>
      </c>
      <c r="B425" t="s">
        <v>31</v>
      </c>
      <c r="C425" t="s">
        <v>98</v>
      </c>
      <c r="D425" t="s">
        <v>27</v>
      </c>
      <c r="E425" t="s">
        <v>63</v>
      </c>
      <c r="F425" s="8" t="s">
        <v>4884</v>
      </c>
      <c r="G425" t="s">
        <v>4329</v>
      </c>
    </row>
    <row r="426" spans="1:7" x14ac:dyDescent="0.25">
      <c r="A426" t="s">
        <v>173</v>
      </c>
      <c r="B426" t="s">
        <v>11</v>
      </c>
      <c r="C426" t="s">
        <v>72</v>
      </c>
      <c r="D426" t="s">
        <v>22</v>
      </c>
      <c r="E426" t="s">
        <v>63</v>
      </c>
      <c r="F426" s="8" t="s">
        <v>4885</v>
      </c>
      <c r="G426" t="s">
        <v>4255</v>
      </c>
    </row>
    <row r="427" spans="1:7" x14ac:dyDescent="0.25">
      <c r="A427" t="s">
        <v>303</v>
      </c>
      <c r="B427" t="s">
        <v>31</v>
      </c>
      <c r="C427" t="s">
        <v>54</v>
      </c>
      <c r="D427" t="s">
        <v>10</v>
      </c>
      <c r="E427" t="s">
        <v>130</v>
      </c>
      <c r="F427" s="8" t="s">
        <v>4886</v>
      </c>
      <c r="G427" t="s">
        <v>4327</v>
      </c>
    </row>
    <row r="428" spans="1:7" x14ac:dyDescent="0.25">
      <c r="A428" t="s">
        <v>532</v>
      </c>
      <c r="B428" t="s">
        <v>19</v>
      </c>
      <c r="C428" t="s">
        <v>54</v>
      </c>
      <c r="D428" t="s">
        <v>10</v>
      </c>
      <c r="E428" t="s">
        <v>63</v>
      </c>
      <c r="F428" s="8" t="s">
        <v>4887</v>
      </c>
      <c r="G428" t="s">
        <v>4255</v>
      </c>
    </row>
    <row r="429" spans="1:7" x14ac:dyDescent="0.25">
      <c r="A429" t="s">
        <v>352</v>
      </c>
      <c r="B429" t="s">
        <v>21</v>
      </c>
      <c r="C429" t="s">
        <v>61</v>
      </c>
      <c r="D429" t="s">
        <v>14</v>
      </c>
      <c r="E429" t="s">
        <v>130</v>
      </c>
      <c r="F429" s="8" t="s">
        <v>4888</v>
      </c>
      <c r="G429" t="s">
        <v>4322</v>
      </c>
    </row>
    <row r="430" spans="1:7" x14ac:dyDescent="0.25">
      <c r="A430" t="s">
        <v>3402</v>
      </c>
      <c r="B430" t="s">
        <v>29</v>
      </c>
      <c r="C430" t="s">
        <v>188</v>
      </c>
      <c r="D430" t="s">
        <v>38</v>
      </c>
      <c r="E430" t="s">
        <v>229</v>
      </c>
      <c r="F430" s="8" t="s">
        <v>4889</v>
      </c>
      <c r="G430" t="s">
        <v>2152</v>
      </c>
    </row>
    <row r="431" spans="1:7" x14ac:dyDescent="0.25">
      <c r="A431" t="s">
        <v>3438</v>
      </c>
      <c r="B431" t="s">
        <v>29</v>
      </c>
      <c r="C431" t="s">
        <v>73</v>
      </c>
      <c r="D431" t="s">
        <v>23</v>
      </c>
      <c r="E431" t="s">
        <v>229</v>
      </c>
      <c r="F431" s="8" t="s">
        <v>4890</v>
      </c>
      <c r="G431" t="s">
        <v>4254</v>
      </c>
    </row>
    <row r="432" spans="1:7" x14ac:dyDescent="0.25">
      <c r="A432" t="s">
        <v>3276</v>
      </c>
      <c r="B432" t="s">
        <v>36</v>
      </c>
      <c r="C432" t="s">
        <v>73</v>
      </c>
      <c r="D432" t="s">
        <v>23</v>
      </c>
      <c r="E432" t="s">
        <v>229</v>
      </c>
      <c r="F432" s="8" t="s">
        <v>4891</v>
      </c>
      <c r="G432" t="s">
        <v>2152</v>
      </c>
    </row>
    <row r="433" spans="1:7" x14ac:dyDescent="0.25">
      <c r="A433" t="s">
        <v>48</v>
      </c>
      <c r="B433" t="s">
        <v>11</v>
      </c>
      <c r="C433" t="s">
        <v>49</v>
      </c>
      <c r="D433" t="s">
        <v>8</v>
      </c>
      <c r="E433" t="s">
        <v>50</v>
      </c>
      <c r="F433" s="8" t="s">
        <v>4892</v>
      </c>
      <c r="G433" t="s">
        <v>964</v>
      </c>
    </row>
    <row r="434" spans="1:7" x14ac:dyDescent="0.25">
      <c r="A434" t="s">
        <v>175</v>
      </c>
      <c r="B434" t="s">
        <v>31</v>
      </c>
      <c r="C434" t="s">
        <v>52</v>
      </c>
      <c r="D434" t="s">
        <v>9</v>
      </c>
      <c r="E434" t="s">
        <v>63</v>
      </c>
      <c r="F434" s="8" t="s">
        <v>4893</v>
      </c>
      <c r="G434" t="s">
        <v>4331</v>
      </c>
    </row>
    <row r="435" spans="1:7" x14ac:dyDescent="0.25">
      <c r="A435" t="s">
        <v>106</v>
      </c>
      <c r="B435" t="s">
        <v>32</v>
      </c>
      <c r="C435" t="s">
        <v>61</v>
      </c>
      <c r="D435" t="s">
        <v>14</v>
      </c>
      <c r="E435" t="s">
        <v>63</v>
      </c>
      <c r="F435" s="8" t="s">
        <v>4894</v>
      </c>
      <c r="G435" t="s">
        <v>4251</v>
      </c>
    </row>
    <row r="436" spans="1:7" x14ac:dyDescent="0.25">
      <c r="A436" t="s">
        <v>162</v>
      </c>
      <c r="B436" t="s">
        <v>32</v>
      </c>
      <c r="C436" t="s">
        <v>58</v>
      </c>
      <c r="D436" t="s">
        <v>13</v>
      </c>
      <c r="E436" t="s">
        <v>63</v>
      </c>
      <c r="F436" s="8" t="s">
        <v>4895</v>
      </c>
      <c r="G436" t="s">
        <v>4327</v>
      </c>
    </row>
    <row r="437" spans="1:7" x14ac:dyDescent="0.25">
      <c r="A437" t="s">
        <v>153</v>
      </c>
      <c r="B437" t="s">
        <v>21</v>
      </c>
      <c r="C437" t="s">
        <v>61</v>
      </c>
      <c r="D437" t="s">
        <v>14</v>
      </c>
      <c r="E437" t="s">
        <v>50</v>
      </c>
      <c r="F437" s="8" t="s">
        <v>4896</v>
      </c>
      <c r="G437" t="s">
        <v>4254</v>
      </c>
    </row>
    <row r="438" spans="1:7" x14ac:dyDescent="0.25">
      <c r="A438" t="s">
        <v>187</v>
      </c>
      <c r="B438" t="s">
        <v>7</v>
      </c>
      <c r="C438" t="s">
        <v>61</v>
      </c>
      <c r="D438" t="s">
        <v>14</v>
      </c>
      <c r="E438" t="s">
        <v>63</v>
      </c>
      <c r="F438" s="8" t="s">
        <v>4897</v>
      </c>
      <c r="G438" t="s">
        <v>4256</v>
      </c>
    </row>
    <row r="439" spans="1:7" x14ac:dyDescent="0.25">
      <c r="A439" t="s">
        <v>411</v>
      </c>
      <c r="B439" t="s">
        <v>21</v>
      </c>
      <c r="C439" t="s">
        <v>49</v>
      </c>
      <c r="D439" t="s">
        <v>8</v>
      </c>
      <c r="E439" t="s">
        <v>130</v>
      </c>
      <c r="F439" s="8" t="s">
        <v>4898</v>
      </c>
      <c r="G439" t="s">
        <v>4331</v>
      </c>
    </row>
    <row r="440" spans="1:7" x14ac:dyDescent="0.25">
      <c r="A440" t="s">
        <v>186</v>
      </c>
      <c r="B440" t="s">
        <v>31</v>
      </c>
      <c r="C440" t="s">
        <v>98</v>
      </c>
      <c r="D440" t="s">
        <v>27</v>
      </c>
      <c r="E440" t="s">
        <v>130</v>
      </c>
      <c r="F440" s="8" t="s">
        <v>4899</v>
      </c>
      <c r="G440" t="s">
        <v>4329</v>
      </c>
    </row>
    <row r="441" spans="1:7" x14ac:dyDescent="0.25">
      <c r="A441" t="s">
        <v>3670</v>
      </c>
      <c r="B441" t="s">
        <v>30</v>
      </c>
      <c r="C441" t="s">
        <v>188</v>
      </c>
      <c r="D441" t="s">
        <v>38</v>
      </c>
      <c r="E441" t="s">
        <v>107</v>
      </c>
      <c r="F441" s="8" t="s">
        <v>4900</v>
      </c>
      <c r="G441" t="s">
        <v>4251</v>
      </c>
    </row>
    <row r="442" spans="1:7" x14ac:dyDescent="0.25">
      <c r="A442" t="s">
        <v>514</v>
      </c>
      <c r="B442" t="s">
        <v>31</v>
      </c>
      <c r="C442" t="s">
        <v>72</v>
      </c>
      <c r="D442" t="s">
        <v>22</v>
      </c>
      <c r="E442" t="s">
        <v>130</v>
      </c>
      <c r="F442" s="8" t="s">
        <v>4901</v>
      </c>
      <c r="G442" t="s">
        <v>4329</v>
      </c>
    </row>
    <row r="443" spans="1:7" x14ac:dyDescent="0.25">
      <c r="A443" t="s">
        <v>3508</v>
      </c>
      <c r="B443" t="s">
        <v>42</v>
      </c>
      <c r="C443" t="s">
        <v>73</v>
      </c>
      <c r="D443" t="s">
        <v>23</v>
      </c>
      <c r="E443" t="s">
        <v>107</v>
      </c>
      <c r="F443" s="8" t="s">
        <v>4408</v>
      </c>
      <c r="G443" t="s">
        <v>4251</v>
      </c>
    </row>
    <row r="444" spans="1:7" x14ac:dyDescent="0.25">
      <c r="A444" t="s">
        <v>193</v>
      </c>
      <c r="B444" t="s">
        <v>31</v>
      </c>
      <c r="C444" t="s">
        <v>61</v>
      </c>
      <c r="D444" t="s">
        <v>14</v>
      </c>
      <c r="E444" t="s">
        <v>130</v>
      </c>
      <c r="F444" s="8" t="s">
        <v>4902</v>
      </c>
      <c r="G444" t="s">
        <v>4327</v>
      </c>
    </row>
    <row r="445" spans="1:7" x14ac:dyDescent="0.25">
      <c r="A445" t="s">
        <v>421</v>
      </c>
      <c r="B445" t="s">
        <v>30</v>
      </c>
      <c r="C445" t="s">
        <v>65</v>
      </c>
      <c r="D445" t="s">
        <v>17</v>
      </c>
      <c r="E445" t="s">
        <v>107</v>
      </c>
      <c r="F445" s="8" t="s">
        <v>4903</v>
      </c>
      <c r="G445" t="s">
        <v>4322</v>
      </c>
    </row>
    <row r="446" spans="1:7" x14ac:dyDescent="0.25">
      <c r="A446" t="s">
        <v>176</v>
      </c>
      <c r="B446" t="s">
        <v>29</v>
      </c>
      <c r="C446" t="s">
        <v>65</v>
      </c>
      <c r="D446" t="s">
        <v>17</v>
      </c>
      <c r="E446" t="s">
        <v>107</v>
      </c>
      <c r="F446" s="8" t="s">
        <v>4904</v>
      </c>
      <c r="G446" t="s">
        <v>4322</v>
      </c>
    </row>
    <row r="447" spans="1:7" x14ac:dyDescent="0.25">
      <c r="A447" t="s">
        <v>346</v>
      </c>
      <c r="B447" t="s">
        <v>31</v>
      </c>
      <c r="C447" t="s">
        <v>54</v>
      </c>
      <c r="D447" t="s">
        <v>10</v>
      </c>
      <c r="E447" t="s">
        <v>130</v>
      </c>
      <c r="F447" s="8" t="s">
        <v>4905</v>
      </c>
      <c r="G447" t="s">
        <v>4327</v>
      </c>
    </row>
    <row r="448" spans="1:7" x14ac:dyDescent="0.25">
      <c r="A448" t="s">
        <v>345</v>
      </c>
      <c r="B448" t="s">
        <v>19</v>
      </c>
      <c r="C448" t="s">
        <v>98</v>
      </c>
      <c r="D448" t="s">
        <v>27</v>
      </c>
      <c r="E448" t="s">
        <v>130</v>
      </c>
      <c r="F448" s="8" t="s">
        <v>4438</v>
      </c>
      <c r="G448" t="s">
        <v>4255</v>
      </c>
    </row>
    <row r="449" spans="1:7" x14ac:dyDescent="0.25">
      <c r="A449" t="s">
        <v>506</v>
      </c>
      <c r="B449" t="s">
        <v>32</v>
      </c>
      <c r="C449" t="s">
        <v>61</v>
      </c>
      <c r="D449" t="s">
        <v>14</v>
      </c>
      <c r="E449" t="s">
        <v>107</v>
      </c>
      <c r="F449" s="8" t="s">
        <v>4906</v>
      </c>
      <c r="G449" t="s">
        <v>4322</v>
      </c>
    </row>
    <row r="450" spans="1:7" x14ac:dyDescent="0.25">
      <c r="A450" t="s">
        <v>425</v>
      </c>
      <c r="B450" t="s">
        <v>31</v>
      </c>
      <c r="C450" t="s">
        <v>49</v>
      </c>
      <c r="D450" t="s">
        <v>8</v>
      </c>
      <c r="E450" t="s">
        <v>107</v>
      </c>
      <c r="F450" s="8" t="s">
        <v>4907</v>
      </c>
      <c r="G450" t="s">
        <v>4251</v>
      </c>
    </row>
    <row r="451" spans="1:7" x14ac:dyDescent="0.25">
      <c r="A451" t="s">
        <v>374</v>
      </c>
      <c r="B451" t="s">
        <v>26</v>
      </c>
      <c r="C451" t="s">
        <v>54</v>
      </c>
      <c r="D451" t="s">
        <v>10</v>
      </c>
      <c r="E451" t="s">
        <v>130</v>
      </c>
      <c r="F451" s="8" t="s">
        <v>4908</v>
      </c>
      <c r="G451" t="s">
        <v>4251</v>
      </c>
    </row>
    <row r="452" spans="1:7" x14ac:dyDescent="0.25">
      <c r="A452" t="s">
        <v>475</v>
      </c>
      <c r="B452" t="s">
        <v>21</v>
      </c>
      <c r="C452" t="s">
        <v>98</v>
      </c>
      <c r="D452" t="s">
        <v>27</v>
      </c>
      <c r="E452" t="s">
        <v>107</v>
      </c>
      <c r="F452" s="8" t="s">
        <v>4909</v>
      </c>
      <c r="G452" t="s">
        <v>4251</v>
      </c>
    </row>
    <row r="453" spans="1:7" x14ac:dyDescent="0.25">
      <c r="A453" t="s">
        <v>96</v>
      </c>
      <c r="B453" t="s">
        <v>21</v>
      </c>
      <c r="C453" t="s">
        <v>49</v>
      </c>
      <c r="D453" t="s">
        <v>8</v>
      </c>
      <c r="E453" t="s">
        <v>63</v>
      </c>
      <c r="F453" s="8" t="s">
        <v>4910</v>
      </c>
      <c r="G453" t="s">
        <v>4329</v>
      </c>
    </row>
    <row r="454" spans="1:7" x14ac:dyDescent="0.25">
      <c r="A454" t="s">
        <v>3411</v>
      </c>
      <c r="B454" t="s">
        <v>42</v>
      </c>
      <c r="C454" t="s">
        <v>73</v>
      </c>
      <c r="D454" t="s">
        <v>23</v>
      </c>
      <c r="E454" t="s">
        <v>107</v>
      </c>
      <c r="F454" s="8" t="s">
        <v>4911</v>
      </c>
      <c r="G454" t="s">
        <v>4322</v>
      </c>
    </row>
    <row r="455" spans="1:7" x14ac:dyDescent="0.25">
      <c r="A455" t="s">
        <v>3413</v>
      </c>
      <c r="B455" t="s">
        <v>30</v>
      </c>
      <c r="C455" t="s">
        <v>188</v>
      </c>
      <c r="D455" t="s">
        <v>38</v>
      </c>
      <c r="E455" t="s">
        <v>107</v>
      </c>
      <c r="F455" s="8" t="s">
        <v>4912</v>
      </c>
      <c r="G455" t="s">
        <v>4253</v>
      </c>
    </row>
    <row r="456" spans="1:7" x14ac:dyDescent="0.25">
      <c r="A456" t="s">
        <v>430</v>
      </c>
      <c r="B456" t="s">
        <v>20</v>
      </c>
      <c r="C456" t="s">
        <v>61</v>
      </c>
      <c r="D456" t="s">
        <v>14</v>
      </c>
      <c r="E456" t="s">
        <v>107</v>
      </c>
      <c r="F456" s="8" t="s">
        <v>4913</v>
      </c>
      <c r="G456" t="s">
        <v>4253</v>
      </c>
    </row>
    <row r="457" spans="1:7" x14ac:dyDescent="0.25">
      <c r="A457" t="s">
        <v>221</v>
      </c>
      <c r="B457" t="s">
        <v>42</v>
      </c>
      <c r="C457" t="s">
        <v>65</v>
      </c>
      <c r="D457" t="s">
        <v>17</v>
      </c>
      <c r="E457" t="s">
        <v>107</v>
      </c>
      <c r="F457" s="8" t="s">
        <v>4914</v>
      </c>
      <c r="G457" t="s">
        <v>4251</v>
      </c>
    </row>
    <row r="458" spans="1:7" x14ac:dyDescent="0.25">
      <c r="A458" t="s">
        <v>432</v>
      </c>
      <c r="B458" t="s">
        <v>21</v>
      </c>
      <c r="C458" t="s">
        <v>52</v>
      </c>
      <c r="D458" t="s">
        <v>9</v>
      </c>
      <c r="E458" t="s">
        <v>107</v>
      </c>
      <c r="F458" s="8" t="s">
        <v>4915</v>
      </c>
      <c r="G458" t="s">
        <v>4253</v>
      </c>
    </row>
    <row r="459" spans="1:7" x14ac:dyDescent="0.25">
      <c r="A459" t="s">
        <v>323</v>
      </c>
      <c r="B459" t="s">
        <v>31</v>
      </c>
      <c r="C459" t="s">
        <v>54</v>
      </c>
      <c r="D459" t="s">
        <v>10</v>
      </c>
      <c r="E459" t="s">
        <v>107</v>
      </c>
      <c r="F459" s="8" t="s">
        <v>4916</v>
      </c>
      <c r="G459" t="s">
        <v>4322</v>
      </c>
    </row>
    <row r="460" spans="1:7" x14ac:dyDescent="0.25">
      <c r="A460" t="s">
        <v>434</v>
      </c>
      <c r="B460" t="s">
        <v>19</v>
      </c>
      <c r="C460" t="s">
        <v>52</v>
      </c>
      <c r="D460" t="s">
        <v>9</v>
      </c>
      <c r="E460" t="s">
        <v>107</v>
      </c>
      <c r="F460" s="8" t="s">
        <v>4917</v>
      </c>
      <c r="G460" t="s">
        <v>4253</v>
      </c>
    </row>
    <row r="461" spans="1:7" x14ac:dyDescent="0.25">
      <c r="A461" t="s">
        <v>3418</v>
      </c>
      <c r="B461" t="s">
        <v>29</v>
      </c>
      <c r="C461" t="s">
        <v>188</v>
      </c>
      <c r="D461" t="s">
        <v>38</v>
      </c>
      <c r="E461" t="s">
        <v>107</v>
      </c>
      <c r="F461" s="8" t="s">
        <v>4918</v>
      </c>
      <c r="G461" t="s">
        <v>4251</v>
      </c>
    </row>
    <row r="462" spans="1:7" x14ac:dyDescent="0.25">
      <c r="A462" t="s">
        <v>218</v>
      </c>
      <c r="B462" t="s">
        <v>42</v>
      </c>
      <c r="C462" t="s">
        <v>65</v>
      </c>
      <c r="D462" t="s">
        <v>17</v>
      </c>
      <c r="E462" t="s">
        <v>107</v>
      </c>
      <c r="F462" s="8" t="s">
        <v>4919</v>
      </c>
      <c r="G462" t="s">
        <v>4251</v>
      </c>
    </row>
    <row r="463" spans="1:7" x14ac:dyDescent="0.25">
      <c r="A463" t="s">
        <v>3248</v>
      </c>
      <c r="B463" t="s">
        <v>42</v>
      </c>
      <c r="C463" t="s">
        <v>188</v>
      </c>
      <c r="D463" t="s">
        <v>38</v>
      </c>
      <c r="E463" t="s">
        <v>229</v>
      </c>
      <c r="F463" s="8" t="s">
        <v>4920</v>
      </c>
      <c r="G463" t="s">
        <v>4251</v>
      </c>
    </row>
    <row r="464" spans="1:7" x14ac:dyDescent="0.25">
      <c r="A464" t="s">
        <v>439</v>
      </c>
      <c r="B464" t="s">
        <v>32</v>
      </c>
      <c r="C464" t="s">
        <v>61</v>
      </c>
      <c r="D464" t="s">
        <v>14</v>
      </c>
      <c r="E464" t="s">
        <v>107</v>
      </c>
      <c r="F464" s="8" t="s">
        <v>4921</v>
      </c>
      <c r="G464" t="s">
        <v>4322</v>
      </c>
    </row>
    <row r="465" spans="1:7" x14ac:dyDescent="0.25">
      <c r="A465" t="s">
        <v>172</v>
      </c>
      <c r="B465" t="s">
        <v>21</v>
      </c>
      <c r="C465" t="s">
        <v>61</v>
      </c>
      <c r="D465" t="s">
        <v>14</v>
      </c>
      <c r="E465" t="s">
        <v>63</v>
      </c>
      <c r="F465" s="8" t="s">
        <v>4922</v>
      </c>
      <c r="G465" t="s">
        <v>4322</v>
      </c>
    </row>
    <row r="466" spans="1:7" x14ac:dyDescent="0.25">
      <c r="A466" t="s">
        <v>435</v>
      </c>
      <c r="B466" t="s">
        <v>31</v>
      </c>
      <c r="C466" t="s">
        <v>58</v>
      </c>
      <c r="D466" t="s">
        <v>13</v>
      </c>
      <c r="E466" t="s">
        <v>107</v>
      </c>
      <c r="F466" s="8" t="s">
        <v>4923</v>
      </c>
      <c r="G466" t="s">
        <v>4251</v>
      </c>
    </row>
    <row r="467" spans="1:7" x14ac:dyDescent="0.25">
      <c r="A467" t="s">
        <v>219</v>
      </c>
      <c r="B467" t="s">
        <v>42</v>
      </c>
      <c r="C467" t="s">
        <v>65</v>
      </c>
      <c r="D467" t="s">
        <v>17</v>
      </c>
      <c r="E467" t="s">
        <v>107</v>
      </c>
      <c r="F467" s="8" t="s">
        <v>4924</v>
      </c>
      <c r="G467" t="s">
        <v>4251</v>
      </c>
    </row>
    <row r="468" spans="1:7" x14ac:dyDescent="0.25">
      <c r="A468" t="s">
        <v>436</v>
      </c>
      <c r="B468" t="s">
        <v>29</v>
      </c>
      <c r="C468" t="s">
        <v>65</v>
      </c>
      <c r="D468" t="s">
        <v>17</v>
      </c>
      <c r="E468" t="s">
        <v>107</v>
      </c>
      <c r="F468" s="8" t="s">
        <v>4925</v>
      </c>
      <c r="G468" t="s">
        <v>4251</v>
      </c>
    </row>
    <row r="469" spans="1:7" x14ac:dyDescent="0.25">
      <c r="A469" t="s">
        <v>3499</v>
      </c>
      <c r="B469" t="s">
        <v>42</v>
      </c>
      <c r="C469" t="s">
        <v>188</v>
      </c>
      <c r="D469" t="s">
        <v>38</v>
      </c>
      <c r="E469" t="s">
        <v>107</v>
      </c>
      <c r="F469" s="8" t="s">
        <v>4926</v>
      </c>
      <c r="G469" t="s">
        <v>4251</v>
      </c>
    </row>
    <row r="470" spans="1:7" x14ac:dyDescent="0.25">
      <c r="A470" t="s">
        <v>3468</v>
      </c>
      <c r="B470" t="s">
        <v>31</v>
      </c>
      <c r="C470" t="s">
        <v>73</v>
      </c>
      <c r="D470" t="s">
        <v>23</v>
      </c>
      <c r="E470" t="s">
        <v>229</v>
      </c>
      <c r="F470" s="8" t="s">
        <v>4927</v>
      </c>
      <c r="G470" t="s">
        <v>4251</v>
      </c>
    </row>
    <row r="471" spans="1:7" x14ac:dyDescent="0.25">
      <c r="A471" t="s">
        <v>215</v>
      </c>
      <c r="B471" t="s">
        <v>26</v>
      </c>
      <c r="C471" t="s">
        <v>52</v>
      </c>
      <c r="D471" t="s">
        <v>9</v>
      </c>
      <c r="E471" t="s">
        <v>63</v>
      </c>
      <c r="F471" s="8" t="s">
        <v>4928</v>
      </c>
      <c r="G471" t="s">
        <v>4251</v>
      </c>
    </row>
    <row r="472" spans="1:7" x14ac:dyDescent="0.25">
      <c r="A472" t="s">
        <v>3497</v>
      </c>
      <c r="B472" t="s">
        <v>33</v>
      </c>
      <c r="C472" t="s">
        <v>73</v>
      </c>
      <c r="D472" t="s">
        <v>23</v>
      </c>
      <c r="E472" t="s">
        <v>229</v>
      </c>
      <c r="F472" s="8" t="s">
        <v>4929</v>
      </c>
      <c r="G472" t="s">
        <v>2152</v>
      </c>
    </row>
    <row r="473" spans="1:7" x14ac:dyDescent="0.25">
      <c r="A473" t="s">
        <v>534</v>
      </c>
      <c r="B473" t="s">
        <v>26</v>
      </c>
      <c r="C473" t="s">
        <v>61</v>
      </c>
      <c r="D473" t="s">
        <v>14</v>
      </c>
      <c r="E473" t="s">
        <v>130</v>
      </c>
      <c r="F473" s="8" t="s">
        <v>4930</v>
      </c>
      <c r="G473" t="s">
        <v>4331</v>
      </c>
    </row>
    <row r="474" spans="1:7" x14ac:dyDescent="0.25">
      <c r="A474" t="s">
        <v>329</v>
      </c>
      <c r="B474" t="s">
        <v>20</v>
      </c>
      <c r="C474" t="s">
        <v>61</v>
      </c>
      <c r="D474" t="s">
        <v>14</v>
      </c>
      <c r="E474" t="s">
        <v>229</v>
      </c>
      <c r="F474" s="8" t="s">
        <v>4931</v>
      </c>
      <c r="G474" t="s">
        <v>4255</v>
      </c>
    </row>
    <row r="475" spans="1:7" x14ac:dyDescent="0.25">
      <c r="A475" t="s">
        <v>149</v>
      </c>
      <c r="B475" t="s">
        <v>31</v>
      </c>
      <c r="C475" t="s">
        <v>52</v>
      </c>
      <c r="D475" t="s">
        <v>9</v>
      </c>
      <c r="E475" t="s">
        <v>130</v>
      </c>
      <c r="F475" s="8" t="s">
        <v>4932</v>
      </c>
      <c r="G475" t="s">
        <v>4329</v>
      </c>
    </row>
    <row r="476" spans="1:7" x14ac:dyDescent="0.25">
      <c r="A476" t="s">
        <v>549</v>
      </c>
      <c r="B476" t="s">
        <v>21</v>
      </c>
      <c r="C476" t="s">
        <v>72</v>
      </c>
      <c r="D476" t="s">
        <v>22</v>
      </c>
      <c r="E476" t="s">
        <v>130</v>
      </c>
      <c r="F476" s="8" t="s">
        <v>4933</v>
      </c>
      <c r="G476" t="s">
        <v>4331</v>
      </c>
    </row>
    <row r="477" spans="1:7" x14ac:dyDescent="0.25">
      <c r="A477" t="s">
        <v>643</v>
      </c>
      <c r="B477" t="s">
        <v>26</v>
      </c>
      <c r="C477" t="s">
        <v>49</v>
      </c>
      <c r="D477" t="s">
        <v>8</v>
      </c>
      <c r="E477" t="s">
        <v>130</v>
      </c>
      <c r="F477" s="8" t="s">
        <v>4934</v>
      </c>
      <c r="G477" t="s">
        <v>4329</v>
      </c>
    </row>
    <row r="478" spans="1:7" x14ac:dyDescent="0.25">
      <c r="A478" t="s">
        <v>3678</v>
      </c>
      <c r="B478" t="s">
        <v>29</v>
      </c>
      <c r="C478" t="s">
        <v>188</v>
      </c>
      <c r="D478" t="s">
        <v>38</v>
      </c>
      <c r="E478" t="s">
        <v>179</v>
      </c>
      <c r="F478" s="8" t="s">
        <v>4376</v>
      </c>
      <c r="G478" t="s">
        <v>4256</v>
      </c>
    </row>
    <row r="479" spans="1:7" x14ac:dyDescent="0.25">
      <c r="A479" t="s">
        <v>3621</v>
      </c>
      <c r="B479" t="s">
        <v>42</v>
      </c>
      <c r="C479" t="s">
        <v>188</v>
      </c>
      <c r="D479" t="s">
        <v>38</v>
      </c>
      <c r="E479" t="s">
        <v>229</v>
      </c>
      <c r="F479" s="8" t="s">
        <v>4935</v>
      </c>
      <c r="G479" t="s">
        <v>4253</v>
      </c>
    </row>
    <row r="480" spans="1:7" x14ac:dyDescent="0.25">
      <c r="A480" t="s">
        <v>3382</v>
      </c>
      <c r="B480" t="s">
        <v>42</v>
      </c>
      <c r="C480" t="s">
        <v>73</v>
      </c>
      <c r="D480" t="s">
        <v>23</v>
      </c>
      <c r="E480" t="s">
        <v>229</v>
      </c>
      <c r="F480" s="8" t="s">
        <v>4936</v>
      </c>
      <c r="G480" t="s">
        <v>4251</v>
      </c>
    </row>
    <row r="481" spans="1:7" x14ac:dyDescent="0.25">
      <c r="A481" t="s">
        <v>3504</v>
      </c>
      <c r="B481" t="s">
        <v>29</v>
      </c>
      <c r="C481" t="s">
        <v>188</v>
      </c>
      <c r="D481" t="s">
        <v>38</v>
      </c>
      <c r="E481" t="s">
        <v>107</v>
      </c>
      <c r="F481" s="8" t="s">
        <v>4479</v>
      </c>
      <c r="G481" t="s">
        <v>4322</v>
      </c>
    </row>
    <row r="482" spans="1:7" x14ac:dyDescent="0.25">
      <c r="A482" t="s">
        <v>3424</v>
      </c>
      <c r="B482" t="s">
        <v>29</v>
      </c>
      <c r="C482" t="s">
        <v>188</v>
      </c>
      <c r="D482" t="s">
        <v>38</v>
      </c>
      <c r="E482" t="s">
        <v>107</v>
      </c>
      <c r="F482" s="8" t="s">
        <v>4937</v>
      </c>
      <c r="G482" t="s">
        <v>4251</v>
      </c>
    </row>
    <row r="483" spans="1:7" x14ac:dyDescent="0.25">
      <c r="A483" t="s">
        <v>769</v>
      </c>
      <c r="B483" t="s">
        <v>31</v>
      </c>
      <c r="C483" t="s">
        <v>52</v>
      </c>
      <c r="D483" t="s">
        <v>9</v>
      </c>
      <c r="E483" t="s">
        <v>229</v>
      </c>
      <c r="F483" s="8" t="s">
        <v>4938</v>
      </c>
      <c r="G483" t="s">
        <v>4253</v>
      </c>
    </row>
    <row r="484" spans="1:7" x14ac:dyDescent="0.25">
      <c r="A484" t="s">
        <v>712</v>
      </c>
      <c r="B484" t="s">
        <v>31</v>
      </c>
      <c r="C484" t="s">
        <v>58</v>
      </c>
      <c r="D484" t="s">
        <v>13</v>
      </c>
      <c r="E484" t="s">
        <v>107</v>
      </c>
      <c r="F484" s="8" t="s">
        <v>4353</v>
      </c>
      <c r="G484" t="s">
        <v>4251</v>
      </c>
    </row>
    <row r="485" spans="1:7" x14ac:dyDescent="0.25">
      <c r="A485" t="s">
        <v>438</v>
      </c>
      <c r="B485" t="s">
        <v>31</v>
      </c>
      <c r="C485" t="s">
        <v>49</v>
      </c>
      <c r="D485" t="s">
        <v>8</v>
      </c>
      <c r="E485" t="s">
        <v>229</v>
      </c>
      <c r="F485" s="8" t="s">
        <v>4939</v>
      </c>
      <c r="G485" t="s">
        <v>4251</v>
      </c>
    </row>
    <row r="486" spans="1:7" x14ac:dyDescent="0.25">
      <c r="A486" t="s">
        <v>617</v>
      </c>
      <c r="B486" t="s">
        <v>21</v>
      </c>
      <c r="C486" t="s">
        <v>61</v>
      </c>
      <c r="D486" t="s">
        <v>14</v>
      </c>
      <c r="E486" t="s">
        <v>107</v>
      </c>
      <c r="F486" s="8" t="s">
        <v>4940</v>
      </c>
      <c r="G486" t="s">
        <v>4251</v>
      </c>
    </row>
    <row r="487" spans="1:7" x14ac:dyDescent="0.25">
      <c r="A487" t="s">
        <v>682</v>
      </c>
      <c r="B487" t="s">
        <v>31</v>
      </c>
      <c r="C487" t="s">
        <v>49</v>
      </c>
      <c r="D487" t="s">
        <v>8</v>
      </c>
      <c r="E487" t="s">
        <v>179</v>
      </c>
      <c r="F487" s="8" t="s">
        <v>4941</v>
      </c>
      <c r="G487" t="s">
        <v>4256</v>
      </c>
    </row>
    <row r="488" spans="1:7" x14ac:dyDescent="0.25">
      <c r="A488" t="s">
        <v>311</v>
      </c>
      <c r="B488" t="s">
        <v>31</v>
      </c>
      <c r="C488" t="s">
        <v>49</v>
      </c>
      <c r="D488" t="s">
        <v>8</v>
      </c>
      <c r="E488" t="s">
        <v>50</v>
      </c>
      <c r="F488" s="8" t="s">
        <v>4942</v>
      </c>
      <c r="G488" t="s">
        <v>4253</v>
      </c>
    </row>
    <row r="489" spans="1:7" x14ac:dyDescent="0.25">
      <c r="A489" t="s">
        <v>745</v>
      </c>
      <c r="B489" t="s">
        <v>31</v>
      </c>
      <c r="C489" t="s">
        <v>54</v>
      </c>
      <c r="D489" t="s">
        <v>10</v>
      </c>
      <c r="E489" t="s">
        <v>50</v>
      </c>
      <c r="F489" s="8" t="s">
        <v>4943</v>
      </c>
      <c r="G489" t="s">
        <v>4327</v>
      </c>
    </row>
    <row r="490" spans="1:7" x14ac:dyDescent="0.25">
      <c r="A490" t="s">
        <v>3511</v>
      </c>
      <c r="B490" t="s">
        <v>29</v>
      </c>
      <c r="C490" t="s">
        <v>188</v>
      </c>
      <c r="D490" t="s">
        <v>38</v>
      </c>
      <c r="E490" t="s">
        <v>107</v>
      </c>
      <c r="F490" s="8" t="s">
        <v>4944</v>
      </c>
      <c r="G490" t="s">
        <v>4251</v>
      </c>
    </row>
    <row r="491" spans="1:7" x14ac:dyDescent="0.25">
      <c r="A491" t="s">
        <v>243</v>
      </c>
      <c r="B491" t="s">
        <v>31</v>
      </c>
      <c r="C491" t="s">
        <v>54</v>
      </c>
      <c r="D491" t="s">
        <v>10</v>
      </c>
      <c r="E491" t="s">
        <v>50</v>
      </c>
      <c r="F491" s="8" t="s">
        <v>4945</v>
      </c>
      <c r="G491" t="s">
        <v>4331</v>
      </c>
    </row>
    <row r="492" spans="1:7" x14ac:dyDescent="0.25">
      <c r="A492" t="s">
        <v>126</v>
      </c>
      <c r="B492" t="s">
        <v>7</v>
      </c>
      <c r="C492" t="s">
        <v>49</v>
      </c>
      <c r="D492" t="s">
        <v>8</v>
      </c>
      <c r="E492" t="s">
        <v>50</v>
      </c>
      <c r="F492" s="8" t="s">
        <v>4946</v>
      </c>
      <c r="G492" t="s">
        <v>1501</v>
      </c>
    </row>
    <row r="493" spans="1:7" x14ac:dyDescent="0.25">
      <c r="A493" t="s">
        <v>521</v>
      </c>
      <c r="B493" t="s">
        <v>16</v>
      </c>
      <c r="C493" t="s">
        <v>152</v>
      </c>
      <c r="D493" t="s">
        <v>35</v>
      </c>
      <c r="E493" t="s">
        <v>107</v>
      </c>
      <c r="F493" s="8" t="s">
        <v>4947</v>
      </c>
      <c r="G493" t="s">
        <v>4255</v>
      </c>
    </row>
    <row r="494" spans="1:7" x14ac:dyDescent="0.25">
      <c r="A494" t="s">
        <v>441</v>
      </c>
      <c r="B494" t="s">
        <v>26</v>
      </c>
      <c r="C494" t="s">
        <v>98</v>
      </c>
      <c r="D494" t="s">
        <v>27</v>
      </c>
      <c r="E494" t="s">
        <v>50</v>
      </c>
      <c r="F494" s="8" t="s">
        <v>4948</v>
      </c>
      <c r="G494" t="s">
        <v>1365</v>
      </c>
    </row>
    <row r="495" spans="1:7" x14ac:dyDescent="0.25">
      <c r="A495" t="s">
        <v>443</v>
      </c>
      <c r="B495" t="s">
        <v>11</v>
      </c>
      <c r="C495" t="s">
        <v>61</v>
      </c>
      <c r="D495" t="s">
        <v>14</v>
      </c>
      <c r="E495" t="s">
        <v>50</v>
      </c>
      <c r="F495" s="8" t="s">
        <v>4949</v>
      </c>
      <c r="G495" t="s">
        <v>953</v>
      </c>
    </row>
    <row r="496" spans="1:7" x14ac:dyDescent="0.25">
      <c r="A496" t="s">
        <v>353</v>
      </c>
      <c r="B496" t="s">
        <v>31</v>
      </c>
      <c r="C496" t="s">
        <v>49</v>
      </c>
      <c r="D496" t="s">
        <v>8</v>
      </c>
      <c r="E496" t="s">
        <v>50</v>
      </c>
      <c r="F496" s="8" t="s">
        <v>4950</v>
      </c>
      <c r="G496" t="s">
        <v>4251</v>
      </c>
    </row>
    <row r="497" spans="1:7" x14ac:dyDescent="0.25">
      <c r="A497" t="s">
        <v>607</v>
      </c>
      <c r="B497" t="s">
        <v>31</v>
      </c>
      <c r="C497" t="s">
        <v>72</v>
      </c>
      <c r="D497" t="s">
        <v>22</v>
      </c>
      <c r="E497" t="s">
        <v>107</v>
      </c>
      <c r="F497" s="8" t="s">
        <v>4951</v>
      </c>
      <c r="G497" t="s">
        <v>4322</v>
      </c>
    </row>
    <row r="498" spans="1:7" x14ac:dyDescent="0.25">
      <c r="A498" t="s">
        <v>114</v>
      </c>
      <c r="B498" t="s">
        <v>31</v>
      </c>
      <c r="C498" t="s">
        <v>61</v>
      </c>
      <c r="D498" t="s">
        <v>14</v>
      </c>
      <c r="E498" t="s">
        <v>130</v>
      </c>
      <c r="F498" s="8" t="s">
        <v>4952</v>
      </c>
      <c r="G498" t="s">
        <v>4322</v>
      </c>
    </row>
    <row r="499" spans="1:7" x14ac:dyDescent="0.25">
      <c r="A499" t="s">
        <v>576</v>
      </c>
      <c r="B499" t="s">
        <v>19</v>
      </c>
      <c r="C499" t="s">
        <v>52</v>
      </c>
      <c r="D499" t="s">
        <v>9</v>
      </c>
      <c r="E499" t="s">
        <v>50</v>
      </c>
      <c r="F499" s="8" t="s">
        <v>4953</v>
      </c>
      <c r="G499" t="s">
        <v>950</v>
      </c>
    </row>
    <row r="500" spans="1:7" x14ac:dyDescent="0.25">
      <c r="A500" t="s">
        <v>308</v>
      </c>
      <c r="B500" t="s">
        <v>29</v>
      </c>
      <c r="C500" t="s">
        <v>65</v>
      </c>
      <c r="D500" t="s">
        <v>17</v>
      </c>
      <c r="E500" t="s">
        <v>63</v>
      </c>
      <c r="F500" s="8" t="s">
        <v>4954</v>
      </c>
      <c r="G500" t="s">
        <v>4251</v>
      </c>
    </row>
    <row r="501" spans="1:7" x14ac:dyDescent="0.25">
      <c r="A501" t="s">
        <v>245</v>
      </c>
      <c r="B501" t="s">
        <v>31</v>
      </c>
      <c r="C501" t="s">
        <v>49</v>
      </c>
      <c r="D501" t="s">
        <v>8</v>
      </c>
      <c r="E501" t="s">
        <v>229</v>
      </c>
      <c r="F501" s="8" t="s">
        <v>4955</v>
      </c>
      <c r="G501" t="s">
        <v>4255</v>
      </c>
    </row>
    <row r="502" spans="1:7" x14ac:dyDescent="0.25">
      <c r="A502" t="s">
        <v>86</v>
      </c>
      <c r="B502" t="s">
        <v>19</v>
      </c>
      <c r="C502" t="s">
        <v>61</v>
      </c>
      <c r="D502" t="s">
        <v>14</v>
      </c>
      <c r="E502" t="s">
        <v>63</v>
      </c>
      <c r="F502" s="8" t="s">
        <v>4956</v>
      </c>
      <c r="G502" t="s">
        <v>4253</v>
      </c>
    </row>
    <row r="503" spans="1:7" x14ac:dyDescent="0.25">
      <c r="A503" t="s">
        <v>3406</v>
      </c>
      <c r="B503" t="s">
        <v>42</v>
      </c>
      <c r="C503" t="s">
        <v>73</v>
      </c>
      <c r="D503" t="s">
        <v>23</v>
      </c>
      <c r="E503" t="s">
        <v>229</v>
      </c>
      <c r="F503" s="8" t="s">
        <v>4957</v>
      </c>
      <c r="G503" t="s">
        <v>4255</v>
      </c>
    </row>
    <row r="504" spans="1:7" x14ac:dyDescent="0.25">
      <c r="A504" t="s">
        <v>395</v>
      </c>
      <c r="B504" t="s">
        <v>21</v>
      </c>
      <c r="C504" t="s">
        <v>52</v>
      </c>
      <c r="D504" t="s">
        <v>9</v>
      </c>
      <c r="E504" t="s">
        <v>63</v>
      </c>
      <c r="F504" s="8" t="s">
        <v>4958</v>
      </c>
      <c r="G504" t="s">
        <v>4253</v>
      </c>
    </row>
    <row r="505" spans="1:7" x14ac:dyDescent="0.25">
      <c r="A505" t="s">
        <v>261</v>
      </c>
      <c r="B505" t="s">
        <v>31</v>
      </c>
      <c r="C505" t="s">
        <v>72</v>
      </c>
      <c r="D505" t="s">
        <v>22</v>
      </c>
      <c r="E505" t="s">
        <v>63</v>
      </c>
      <c r="F505" s="8" t="s">
        <v>4448</v>
      </c>
      <c r="G505" t="s">
        <v>4329</v>
      </c>
    </row>
    <row r="506" spans="1:7" x14ac:dyDescent="0.25">
      <c r="A506" t="s">
        <v>3637</v>
      </c>
      <c r="B506" t="s">
        <v>36</v>
      </c>
      <c r="C506" t="s">
        <v>188</v>
      </c>
      <c r="D506" t="s">
        <v>38</v>
      </c>
      <c r="E506" t="s">
        <v>107</v>
      </c>
      <c r="F506" s="8" t="s">
        <v>4959</v>
      </c>
      <c r="G506" t="s">
        <v>4322</v>
      </c>
    </row>
    <row r="507" spans="1:7" x14ac:dyDescent="0.25">
      <c r="A507" t="s">
        <v>109</v>
      </c>
      <c r="B507" t="s">
        <v>31</v>
      </c>
      <c r="C507" t="s">
        <v>98</v>
      </c>
      <c r="D507" t="s">
        <v>27</v>
      </c>
      <c r="E507" t="s">
        <v>63</v>
      </c>
      <c r="F507" s="8" t="s">
        <v>4960</v>
      </c>
      <c r="G507" t="s">
        <v>4329</v>
      </c>
    </row>
    <row r="508" spans="1:7" x14ac:dyDescent="0.25">
      <c r="A508" t="s">
        <v>693</v>
      </c>
      <c r="B508" t="s">
        <v>42</v>
      </c>
      <c r="C508" t="s">
        <v>75</v>
      </c>
      <c r="D508" t="s">
        <v>24</v>
      </c>
      <c r="E508" t="s">
        <v>179</v>
      </c>
      <c r="F508" s="8" t="s">
        <v>4961</v>
      </c>
      <c r="G508" t="s">
        <v>4255</v>
      </c>
    </row>
    <row r="509" spans="1:7" x14ac:dyDescent="0.25">
      <c r="A509" t="s">
        <v>57</v>
      </c>
      <c r="B509" t="s">
        <v>32</v>
      </c>
      <c r="C509" t="s">
        <v>58</v>
      </c>
      <c r="D509" t="s">
        <v>13</v>
      </c>
      <c r="E509" t="s">
        <v>63</v>
      </c>
      <c r="F509" s="8" t="s">
        <v>4962</v>
      </c>
      <c r="G509" t="s">
        <v>4327</v>
      </c>
    </row>
    <row r="510" spans="1:7" x14ac:dyDescent="0.25">
      <c r="A510" t="s">
        <v>397</v>
      </c>
      <c r="B510" t="s">
        <v>20</v>
      </c>
      <c r="C510" t="s">
        <v>61</v>
      </c>
      <c r="D510" t="s">
        <v>14</v>
      </c>
      <c r="E510" t="s">
        <v>63</v>
      </c>
      <c r="F510" s="8" t="s">
        <v>4963</v>
      </c>
      <c r="G510" t="s">
        <v>4251</v>
      </c>
    </row>
    <row r="511" spans="1:7" x14ac:dyDescent="0.25">
      <c r="A511" t="s">
        <v>3515</v>
      </c>
      <c r="B511" t="s">
        <v>42</v>
      </c>
      <c r="C511" t="s">
        <v>73</v>
      </c>
      <c r="D511" t="s">
        <v>23</v>
      </c>
      <c r="E511" t="s">
        <v>63</v>
      </c>
      <c r="F511" s="8" t="s">
        <v>4964</v>
      </c>
      <c r="G511" t="s">
        <v>4329</v>
      </c>
    </row>
    <row r="512" spans="1:7" x14ac:dyDescent="0.25">
      <c r="A512" t="s">
        <v>3794</v>
      </c>
      <c r="B512" t="s">
        <v>42</v>
      </c>
      <c r="C512" t="s">
        <v>73</v>
      </c>
      <c r="D512" t="s">
        <v>23</v>
      </c>
      <c r="E512" t="s">
        <v>63</v>
      </c>
      <c r="F512" s="8" t="s">
        <v>4965</v>
      </c>
      <c r="G512" t="s">
        <v>4329</v>
      </c>
    </row>
    <row r="513" spans="1:7" x14ac:dyDescent="0.25">
      <c r="A513" t="s">
        <v>64</v>
      </c>
      <c r="B513" t="s">
        <v>42</v>
      </c>
      <c r="C513" t="s">
        <v>65</v>
      </c>
      <c r="D513" t="s">
        <v>17</v>
      </c>
      <c r="E513" t="s">
        <v>107</v>
      </c>
      <c r="F513" s="8" t="s">
        <v>4362</v>
      </c>
      <c r="G513" t="s">
        <v>4251</v>
      </c>
    </row>
    <row r="514" spans="1:7" x14ac:dyDescent="0.25">
      <c r="A514" t="s">
        <v>723</v>
      </c>
      <c r="B514" t="s">
        <v>32</v>
      </c>
      <c r="C514" t="s">
        <v>61</v>
      </c>
      <c r="D514" t="s">
        <v>14</v>
      </c>
      <c r="E514" t="s">
        <v>130</v>
      </c>
      <c r="F514" s="8" t="s">
        <v>4966</v>
      </c>
      <c r="G514" t="s">
        <v>4331</v>
      </c>
    </row>
    <row r="515" spans="1:7" x14ac:dyDescent="0.25">
      <c r="A515" t="s">
        <v>159</v>
      </c>
      <c r="B515" t="s">
        <v>31</v>
      </c>
      <c r="C515" t="s">
        <v>98</v>
      </c>
      <c r="D515" t="s">
        <v>27</v>
      </c>
      <c r="E515" t="s">
        <v>63</v>
      </c>
      <c r="F515" s="8" t="s">
        <v>4967</v>
      </c>
      <c r="G515" t="s">
        <v>4329</v>
      </c>
    </row>
    <row r="516" spans="1:7" x14ac:dyDescent="0.25">
      <c r="A516" t="s">
        <v>615</v>
      </c>
      <c r="B516" t="s">
        <v>42</v>
      </c>
      <c r="C516" t="s">
        <v>65</v>
      </c>
      <c r="D516" t="s">
        <v>17</v>
      </c>
      <c r="E516" t="s">
        <v>107</v>
      </c>
      <c r="F516" s="8" t="s">
        <v>4396</v>
      </c>
      <c r="G516" t="s">
        <v>4322</v>
      </c>
    </row>
    <row r="517" spans="1:7" x14ac:dyDescent="0.25">
      <c r="A517" t="s">
        <v>3311</v>
      </c>
      <c r="B517" t="s">
        <v>21</v>
      </c>
      <c r="C517" t="s">
        <v>73</v>
      </c>
      <c r="D517" t="s">
        <v>23</v>
      </c>
      <c r="E517" t="s">
        <v>107</v>
      </c>
      <c r="F517" s="8" t="s">
        <v>4968</v>
      </c>
      <c r="G517" t="s">
        <v>4253</v>
      </c>
    </row>
    <row r="518" spans="1:7" x14ac:dyDescent="0.25">
      <c r="A518" t="s">
        <v>3761</v>
      </c>
      <c r="B518" t="s">
        <v>42</v>
      </c>
      <c r="C518" t="s">
        <v>188</v>
      </c>
      <c r="D518" t="s">
        <v>38</v>
      </c>
      <c r="E518" t="s">
        <v>107</v>
      </c>
      <c r="F518" s="8" t="s">
        <v>4383</v>
      </c>
      <c r="G518" t="s">
        <v>4251</v>
      </c>
    </row>
    <row r="519" spans="1:7" x14ac:dyDescent="0.25">
      <c r="A519" t="s">
        <v>274</v>
      </c>
      <c r="B519" t="s">
        <v>21</v>
      </c>
      <c r="C519" t="s">
        <v>72</v>
      </c>
      <c r="D519" t="s">
        <v>22</v>
      </c>
      <c r="E519" t="s">
        <v>130</v>
      </c>
      <c r="F519" s="8" t="s">
        <v>4969</v>
      </c>
      <c r="G519" t="s">
        <v>4251</v>
      </c>
    </row>
    <row r="520" spans="1:7" x14ac:dyDescent="0.25">
      <c r="A520" t="s">
        <v>714</v>
      </c>
      <c r="B520" t="s">
        <v>31</v>
      </c>
      <c r="C520" t="s">
        <v>72</v>
      </c>
      <c r="D520" t="s">
        <v>22</v>
      </c>
      <c r="E520" t="s">
        <v>107</v>
      </c>
      <c r="F520" s="8" t="s">
        <v>4970</v>
      </c>
      <c r="G520" t="s">
        <v>4251</v>
      </c>
    </row>
    <row r="521" spans="1:7" x14ac:dyDescent="0.25">
      <c r="A521" t="s">
        <v>451</v>
      </c>
      <c r="B521" t="s">
        <v>21</v>
      </c>
      <c r="C521" t="s">
        <v>52</v>
      </c>
      <c r="D521" t="s">
        <v>9</v>
      </c>
      <c r="E521" t="s">
        <v>107</v>
      </c>
      <c r="F521" s="8" t="s">
        <v>4971</v>
      </c>
      <c r="G521" t="s">
        <v>4251</v>
      </c>
    </row>
    <row r="522" spans="1:7" x14ac:dyDescent="0.25">
      <c r="A522" t="s">
        <v>3491</v>
      </c>
      <c r="B522" t="s">
        <v>29</v>
      </c>
      <c r="C522" t="s">
        <v>73</v>
      </c>
      <c r="D522" t="s">
        <v>23</v>
      </c>
      <c r="E522" t="s">
        <v>107</v>
      </c>
      <c r="F522" s="8" t="s">
        <v>4972</v>
      </c>
      <c r="G522" t="s">
        <v>4253</v>
      </c>
    </row>
    <row r="523" spans="1:7" x14ac:dyDescent="0.25">
      <c r="A523" t="s">
        <v>467</v>
      </c>
      <c r="B523" t="s">
        <v>31</v>
      </c>
      <c r="C523" t="s">
        <v>52</v>
      </c>
      <c r="D523" t="s">
        <v>9</v>
      </c>
      <c r="E523" t="s">
        <v>130</v>
      </c>
      <c r="F523" s="8" t="s">
        <v>4973</v>
      </c>
      <c r="G523" t="s">
        <v>4329</v>
      </c>
    </row>
    <row r="524" spans="1:7" x14ac:dyDescent="0.25">
      <c r="A524" t="s">
        <v>142</v>
      </c>
      <c r="B524" t="s">
        <v>31</v>
      </c>
      <c r="C524" t="s">
        <v>98</v>
      </c>
      <c r="D524" t="s">
        <v>27</v>
      </c>
      <c r="E524" t="s">
        <v>63</v>
      </c>
      <c r="F524" s="8" t="s">
        <v>4974</v>
      </c>
      <c r="G524" t="s">
        <v>4329</v>
      </c>
    </row>
    <row r="525" spans="1:7" x14ac:dyDescent="0.25">
      <c r="A525" t="s">
        <v>369</v>
      </c>
      <c r="B525" t="s">
        <v>20</v>
      </c>
      <c r="C525" t="s">
        <v>61</v>
      </c>
      <c r="D525" t="s">
        <v>14</v>
      </c>
      <c r="E525" t="s">
        <v>63</v>
      </c>
      <c r="F525" s="8" t="s">
        <v>4975</v>
      </c>
      <c r="G525" t="s">
        <v>4322</v>
      </c>
    </row>
    <row r="526" spans="1:7" x14ac:dyDescent="0.25">
      <c r="A526" t="s">
        <v>223</v>
      </c>
      <c r="B526" t="s">
        <v>31</v>
      </c>
      <c r="C526" t="s">
        <v>52</v>
      </c>
      <c r="D526" t="s">
        <v>9</v>
      </c>
      <c r="E526" t="s">
        <v>130</v>
      </c>
      <c r="F526" s="8" t="s">
        <v>4976</v>
      </c>
      <c r="G526" t="s">
        <v>4327</v>
      </c>
    </row>
    <row r="527" spans="1:7" x14ac:dyDescent="0.25">
      <c r="A527" t="s">
        <v>3293</v>
      </c>
      <c r="B527" t="s">
        <v>42</v>
      </c>
      <c r="C527" t="s">
        <v>73</v>
      </c>
      <c r="D527" t="s">
        <v>23</v>
      </c>
      <c r="E527" t="s">
        <v>107</v>
      </c>
      <c r="F527" s="8" t="s">
        <v>4977</v>
      </c>
      <c r="G527" t="s">
        <v>4251</v>
      </c>
    </row>
    <row r="528" spans="1:7" x14ac:dyDescent="0.25">
      <c r="A528" t="s">
        <v>66</v>
      </c>
      <c r="B528" t="s">
        <v>16</v>
      </c>
      <c r="C528" t="s">
        <v>67</v>
      </c>
      <c r="D528" t="s">
        <v>18</v>
      </c>
      <c r="E528" t="s">
        <v>63</v>
      </c>
      <c r="F528" s="8" t="s">
        <v>4978</v>
      </c>
      <c r="G528" t="s">
        <v>4253</v>
      </c>
    </row>
    <row r="529" spans="1:7" x14ac:dyDescent="0.25">
      <c r="A529" t="s">
        <v>453</v>
      </c>
      <c r="B529" t="s">
        <v>32</v>
      </c>
      <c r="C529" t="s">
        <v>61</v>
      </c>
      <c r="D529" t="s">
        <v>14</v>
      </c>
      <c r="E529" t="s">
        <v>130</v>
      </c>
      <c r="F529" s="8" t="s">
        <v>4979</v>
      </c>
      <c r="G529" t="s">
        <v>4329</v>
      </c>
    </row>
    <row r="530" spans="1:7" x14ac:dyDescent="0.25">
      <c r="A530" t="s">
        <v>846</v>
      </c>
      <c r="B530" t="s">
        <v>43</v>
      </c>
      <c r="C530" t="s">
        <v>225</v>
      </c>
      <c r="D530" t="s">
        <v>39</v>
      </c>
      <c r="E530" t="s">
        <v>226</v>
      </c>
      <c r="F530" s="8" t="s">
        <v>4980</v>
      </c>
      <c r="G530" t="s">
        <v>4251</v>
      </c>
    </row>
    <row r="531" spans="1:7" x14ac:dyDescent="0.25">
      <c r="A531" t="s">
        <v>306</v>
      </c>
      <c r="B531" t="s">
        <v>31</v>
      </c>
      <c r="C531" t="s">
        <v>49</v>
      </c>
      <c r="D531" t="s">
        <v>8</v>
      </c>
      <c r="E531" t="s">
        <v>130</v>
      </c>
      <c r="F531" s="8" t="s">
        <v>4981</v>
      </c>
      <c r="G531" t="s">
        <v>4331</v>
      </c>
    </row>
    <row r="532" spans="1:7" x14ac:dyDescent="0.25">
      <c r="A532" t="s">
        <v>309</v>
      </c>
      <c r="B532" t="s">
        <v>31</v>
      </c>
      <c r="C532" t="s">
        <v>61</v>
      </c>
      <c r="D532" t="s">
        <v>14</v>
      </c>
      <c r="E532" t="s">
        <v>63</v>
      </c>
      <c r="F532" s="8" t="s">
        <v>4982</v>
      </c>
      <c r="G532" t="s">
        <v>4329</v>
      </c>
    </row>
    <row r="533" spans="1:7" x14ac:dyDescent="0.25">
      <c r="A533" t="s">
        <v>105</v>
      </c>
      <c r="B533" t="s">
        <v>26</v>
      </c>
      <c r="C533" t="s">
        <v>98</v>
      </c>
      <c r="D533" t="s">
        <v>27</v>
      </c>
      <c r="E533" t="s">
        <v>63</v>
      </c>
      <c r="F533" s="8" t="s">
        <v>4983</v>
      </c>
      <c r="G533" t="s">
        <v>4253</v>
      </c>
    </row>
    <row r="534" spans="1:7" x14ac:dyDescent="0.25">
      <c r="A534" t="s">
        <v>3265</v>
      </c>
      <c r="B534" t="s">
        <v>30</v>
      </c>
      <c r="C534" t="s">
        <v>188</v>
      </c>
      <c r="D534" t="s">
        <v>38</v>
      </c>
      <c r="E534" t="s">
        <v>179</v>
      </c>
      <c r="F534" s="8" t="s">
        <v>4984</v>
      </c>
      <c r="G534" t="s">
        <v>4256</v>
      </c>
    </row>
    <row r="535" spans="1:7" x14ac:dyDescent="0.25">
      <c r="A535" t="s">
        <v>341</v>
      </c>
      <c r="B535" t="s">
        <v>19</v>
      </c>
      <c r="C535" t="s">
        <v>54</v>
      </c>
      <c r="D535" t="s">
        <v>10</v>
      </c>
      <c r="E535" t="s">
        <v>130</v>
      </c>
      <c r="F535" s="8" t="s">
        <v>4985</v>
      </c>
      <c r="G535" t="s">
        <v>4329</v>
      </c>
    </row>
    <row r="536" spans="1:7" x14ac:dyDescent="0.25">
      <c r="A536" t="s">
        <v>461</v>
      </c>
      <c r="B536" t="s">
        <v>31</v>
      </c>
      <c r="C536" t="s">
        <v>49</v>
      </c>
      <c r="D536" t="s">
        <v>8</v>
      </c>
      <c r="E536" t="s">
        <v>130</v>
      </c>
      <c r="F536" s="8" t="s">
        <v>4986</v>
      </c>
      <c r="G536" t="s">
        <v>4331</v>
      </c>
    </row>
    <row r="537" spans="1:7" x14ac:dyDescent="0.25">
      <c r="A537" t="s">
        <v>109</v>
      </c>
      <c r="B537" t="s">
        <v>31</v>
      </c>
      <c r="C537" t="s">
        <v>98</v>
      </c>
      <c r="D537" t="s">
        <v>27</v>
      </c>
      <c r="E537" t="s">
        <v>130</v>
      </c>
      <c r="F537" s="8" t="s">
        <v>4987</v>
      </c>
      <c r="G537" t="s">
        <v>4329</v>
      </c>
    </row>
    <row r="538" spans="1:7" x14ac:dyDescent="0.25">
      <c r="A538" t="s">
        <v>648</v>
      </c>
      <c r="B538" t="s">
        <v>31</v>
      </c>
      <c r="C538" t="s">
        <v>54</v>
      </c>
      <c r="D538" t="s">
        <v>10</v>
      </c>
      <c r="E538" t="s">
        <v>130</v>
      </c>
      <c r="F538" s="8" t="s">
        <v>4988</v>
      </c>
      <c r="G538" t="s">
        <v>4329</v>
      </c>
    </row>
    <row r="539" spans="1:7" x14ac:dyDescent="0.25">
      <c r="A539" t="s">
        <v>464</v>
      </c>
      <c r="B539" t="s">
        <v>21</v>
      </c>
      <c r="C539" t="s">
        <v>54</v>
      </c>
      <c r="D539" t="s">
        <v>10</v>
      </c>
      <c r="E539" t="s">
        <v>130</v>
      </c>
      <c r="F539" s="8" t="s">
        <v>4989</v>
      </c>
      <c r="G539" t="s">
        <v>4322</v>
      </c>
    </row>
    <row r="540" spans="1:7" x14ac:dyDescent="0.25">
      <c r="A540" t="s">
        <v>390</v>
      </c>
      <c r="B540" t="s">
        <v>25</v>
      </c>
      <c r="C540" t="s">
        <v>61</v>
      </c>
      <c r="D540" t="s">
        <v>14</v>
      </c>
      <c r="E540" t="s">
        <v>130</v>
      </c>
      <c r="F540" s="8" t="s">
        <v>4990</v>
      </c>
      <c r="G540" t="s">
        <v>4251</v>
      </c>
    </row>
    <row r="541" spans="1:7" x14ac:dyDescent="0.25">
      <c r="A541" t="s">
        <v>3297</v>
      </c>
      <c r="B541" t="s">
        <v>42</v>
      </c>
      <c r="C541" t="s">
        <v>188</v>
      </c>
      <c r="D541" t="s">
        <v>38</v>
      </c>
      <c r="E541" t="s">
        <v>107</v>
      </c>
      <c r="F541" s="8" t="s">
        <v>4469</v>
      </c>
      <c r="G541" t="s">
        <v>4251</v>
      </c>
    </row>
    <row r="542" spans="1:7" x14ac:dyDescent="0.25">
      <c r="A542" t="s">
        <v>301</v>
      </c>
      <c r="B542" t="s">
        <v>32</v>
      </c>
      <c r="C542" t="s">
        <v>61</v>
      </c>
      <c r="D542" t="s">
        <v>14</v>
      </c>
      <c r="E542" t="s">
        <v>130</v>
      </c>
      <c r="F542" s="8" t="s">
        <v>4991</v>
      </c>
      <c r="G542" t="s">
        <v>4327</v>
      </c>
    </row>
    <row r="543" spans="1:7" x14ac:dyDescent="0.25">
      <c r="A543" t="s">
        <v>468</v>
      </c>
      <c r="B543" t="s">
        <v>31</v>
      </c>
      <c r="C543" t="s">
        <v>98</v>
      </c>
      <c r="D543" t="s">
        <v>27</v>
      </c>
      <c r="E543" t="s">
        <v>130</v>
      </c>
      <c r="F543" s="8" t="s">
        <v>4472</v>
      </c>
      <c r="G543" t="s">
        <v>4331</v>
      </c>
    </row>
    <row r="544" spans="1:7" x14ac:dyDescent="0.25">
      <c r="A544" t="s">
        <v>199</v>
      </c>
      <c r="B544" t="s">
        <v>21</v>
      </c>
      <c r="C544" t="s">
        <v>52</v>
      </c>
      <c r="D544" t="s">
        <v>9</v>
      </c>
      <c r="E544" t="s">
        <v>130</v>
      </c>
      <c r="F544" s="8" t="s">
        <v>4992</v>
      </c>
      <c r="G544" t="s">
        <v>4251</v>
      </c>
    </row>
    <row r="545" spans="1:7" x14ac:dyDescent="0.25">
      <c r="A545" t="s">
        <v>185</v>
      </c>
      <c r="B545" t="s">
        <v>31</v>
      </c>
      <c r="C545" t="s">
        <v>49</v>
      </c>
      <c r="D545" t="s">
        <v>8</v>
      </c>
      <c r="E545" t="s">
        <v>130</v>
      </c>
      <c r="F545" s="8" t="s">
        <v>4993</v>
      </c>
      <c r="G545" t="s">
        <v>4327</v>
      </c>
    </row>
    <row r="546" spans="1:7" x14ac:dyDescent="0.25">
      <c r="A546" t="s">
        <v>97</v>
      </c>
      <c r="B546" t="s">
        <v>31</v>
      </c>
      <c r="C546" t="s">
        <v>98</v>
      </c>
      <c r="D546" t="s">
        <v>27</v>
      </c>
      <c r="E546" t="s">
        <v>130</v>
      </c>
      <c r="F546" s="8" t="s">
        <v>4994</v>
      </c>
      <c r="G546" t="s">
        <v>4327</v>
      </c>
    </row>
    <row r="547" spans="1:7" x14ac:dyDescent="0.25">
      <c r="A547" t="s">
        <v>462</v>
      </c>
      <c r="B547" t="s">
        <v>21</v>
      </c>
      <c r="C547" t="s">
        <v>52</v>
      </c>
      <c r="D547" t="s">
        <v>9</v>
      </c>
      <c r="E547" t="s">
        <v>130</v>
      </c>
      <c r="F547" s="8" t="s">
        <v>4995</v>
      </c>
      <c r="G547" t="s">
        <v>4322</v>
      </c>
    </row>
    <row r="548" spans="1:7" x14ac:dyDescent="0.25">
      <c r="A548" t="s">
        <v>3291</v>
      </c>
      <c r="B548" t="s">
        <v>42</v>
      </c>
      <c r="C548" t="s">
        <v>188</v>
      </c>
      <c r="D548" t="s">
        <v>38</v>
      </c>
      <c r="E548" t="s">
        <v>107</v>
      </c>
      <c r="F548" s="8" t="s">
        <v>4996</v>
      </c>
      <c r="G548" t="s">
        <v>4251</v>
      </c>
    </row>
    <row r="549" spans="1:7" x14ac:dyDescent="0.25">
      <c r="A549" t="s">
        <v>3453</v>
      </c>
      <c r="B549" t="s">
        <v>29</v>
      </c>
      <c r="C549" t="s">
        <v>73</v>
      </c>
      <c r="D549" t="s">
        <v>23</v>
      </c>
      <c r="E549" t="s">
        <v>107</v>
      </c>
      <c r="F549" s="8" t="s">
        <v>4419</v>
      </c>
      <c r="G549" t="s">
        <v>4251</v>
      </c>
    </row>
    <row r="550" spans="1:7" x14ac:dyDescent="0.25">
      <c r="A550" t="s">
        <v>3451</v>
      </c>
      <c r="B550" t="s">
        <v>30</v>
      </c>
      <c r="C550" t="s">
        <v>73</v>
      </c>
      <c r="D550" t="s">
        <v>23</v>
      </c>
      <c r="E550" t="s">
        <v>107</v>
      </c>
      <c r="F550" s="8" t="s">
        <v>4340</v>
      </c>
      <c r="G550" t="s">
        <v>4253</v>
      </c>
    </row>
    <row r="551" spans="1:7" x14ac:dyDescent="0.25">
      <c r="A551" t="s">
        <v>512</v>
      </c>
      <c r="B551" t="s">
        <v>31</v>
      </c>
      <c r="C551" t="s">
        <v>98</v>
      </c>
      <c r="D551" t="s">
        <v>27</v>
      </c>
      <c r="E551" t="s">
        <v>107</v>
      </c>
      <c r="F551" s="8" t="s">
        <v>4997</v>
      </c>
      <c r="G551" t="s">
        <v>4251</v>
      </c>
    </row>
    <row r="552" spans="1:7" x14ac:dyDescent="0.25">
      <c r="A552" t="s">
        <v>652</v>
      </c>
      <c r="B552" t="s">
        <v>15</v>
      </c>
      <c r="C552" t="s">
        <v>61</v>
      </c>
      <c r="D552" t="s">
        <v>14</v>
      </c>
      <c r="E552" t="s">
        <v>229</v>
      </c>
      <c r="F552" s="8" t="s">
        <v>4998</v>
      </c>
      <c r="G552" t="s">
        <v>4256</v>
      </c>
    </row>
    <row r="553" spans="1:7" x14ac:dyDescent="0.25">
      <c r="A553" t="s">
        <v>3220</v>
      </c>
      <c r="B553" t="s">
        <v>30</v>
      </c>
      <c r="C553" t="s">
        <v>188</v>
      </c>
      <c r="D553" t="s">
        <v>38</v>
      </c>
      <c r="E553" t="s">
        <v>107</v>
      </c>
      <c r="F553" s="8" t="s">
        <v>4999</v>
      </c>
      <c r="G553" t="s">
        <v>4256</v>
      </c>
    </row>
    <row r="554" spans="1:7" x14ac:dyDescent="0.25">
      <c r="A554" t="s">
        <v>627</v>
      </c>
      <c r="B554" t="s">
        <v>30</v>
      </c>
      <c r="C554" t="s">
        <v>75</v>
      </c>
      <c r="D554" t="s">
        <v>24</v>
      </c>
      <c r="E554" t="s">
        <v>179</v>
      </c>
      <c r="F554" s="8" t="s">
        <v>5000</v>
      </c>
      <c r="G554" t="s">
        <v>4256</v>
      </c>
    </row>
    <row r="555" spans="1:7" x14ac:dyDescent="0.25">
      <c r="A555" t="s">
        <v>206</v>
      </c>
      <c r="B555" t="s">
        <v>21</v>
      </c>
      <c r="C555" t="s">
        <v>52</v>
      </c>
      <c r="D555" t="s">
        <v>9</v>
      </c>
      <c r="E555" t="s">
        <v>130</v>
      </c>
      <c r="F555" s="8" t="s">
        <v>5001</v>
      </c>
      <c r="G555" t="s">
        <v>4322</v>
      </c>
    </row>
    <row r="556" spans="1:7" x14ac:dyDescent="0.25">
      <c r="A556" t="s">
        <v>453</v>
      </c>
      <c r="B556" t="s">
        <v>25</v>
      </c>
      <c r="C556" t="s">
        <v>61</v>
      </c>
      <c r="D556" t="s">
        <v>14</v>
      </c>
      <c r="E556" t="s">
        <v>229</v>
      </c>
      <c r="F556" s="8" t="s">
        <v>5002</v>
      </c>
      <c r="G556" t="s">
        <v>4256</v>
      </c>
    </row>
    <row r="557" spans="1:7" x14ac:dyDescent="0.25">
      <c r="A557" t="s">
        <v>257</v>
      </c>
      <c r="B557" t="s">
        <v>28</v>
      </c>
      <c r="C557" t="s">
        <v>61</v>
      </c>
      <c r="D557" t="s">
        <v>14</v>
      </c>
      <c r="E557" t="s">
        <v>229</v>
      </c>
      <c r="F557" s="8" t="s">
        <v>5003</v>
      </c>
      <c r="G557" t="s">
        <v>4256</v>
      </c>
    </row>
    <row r="558" spans="1:7" x14ac:dyDescent="0.25">
      <c r="A558" t="s">
        <v>374</v>
      </c>
      <c r="B558" t="s">
        <v>26</v>
      </c>
      <c r="C558" t="s">
        <v>54</v>
      </c>
      <c r="D558" t="s">
        <v>10</v>
      </c>
      <c r="E558" t="s">
        <v>229</v>
      </c>
      <c r="F558" s="8" t="s">
        <v>5004</v>
      </c>
      <c r="G558" t="s">
        <v>4254</v>
      </c>
    </row>
    <row r="559" spans="1:7" x14ac:dyDescent="0.25">
      <c r="A559" t="s">
        <v>3282</v>
      </c>
      <c r="B559" t="s">
        <v>21</v>
      </c>
      <c r="C559" t="s">
        <v>73</v>
      </c>
      <c r="D559" t="s">
        <v>23</v>
      </c>
      <c r="E559" t="s">
        <v>229</v>
      </c>
      <c r="F559" s="8" t="s">
        <v>5005</v>
      </c>
      <c r="G559" t="s">
        <v>4255</v>
      </c>
    </row>
    <row r="560" spans="1:7" x14ac:dyDescent="0.25">
      <c r="A560" t="s">
        <v>415</v>
      </c>
      <c r="B560" t="s">
        <v>21</v>
      </c>
      <c r="C560" t="s">
        <v>98</v>
      </c>
      <c r="D560" t="s">
        <v>27</v>
      </c>
      <c r="E560" t="s">
        <v>229</v>
      </c>
      <c r="F560" s="8" t="s">
        <v>5006</v>
      </c>
      <c r="G560" t="s">
        <v>4256</v>
      </c>
    </row>
    <row r="561" spans="1:7" x14ac:dyDescent="0.25">
      <c r="A561" t="s">
        <v>476</v>
      </c>
      <c r="B561" t="s">
        <v>31</v>
      </c>
      <c r="C561" t="s">
        <v>54</v>
      </c>
      <c r="D561" t="s">
        <v>10</v>
      </c>
      <c r="E561" t="s">
        <v>107</v>
      </c>
      <c r="F561" s="8" t="s">
        <v>4451</v>
      </c>
      <c r="G561" t="s">
        <v>4251</v>
      </c>
    </row>
    <row r="562" spans="1:7" x14ac:dyDescent="0.25">
      <c r="A562" t="s">
        <v>3323</v>
      </c>
      <c r="B562" t="s">
        <v>29</v>
      </c>
      <c r="C562" t="s">
        <v>188</v>
      </c>
      <c r="D562" t="s">
        <v>38</v>
      </c>
      <c r="E562" t="s">
        <v>179</v>
      </c>
      <c r="F562" s="8" t="s">
        <v>5007</v>
      </c>
      <c r="G562" t="s">
        <v>4255</v>
      </c>
    </row>
    <row r="563" spans="1:7" x14ac:dyDescent="0.25">
      <c r="A563" t="s">
        <v>798</v>
      </c>
      <c r="B563" t="s">
        <v>20</v>
      </c>
      <c r="C563" t="s">
        <v>61</v>
      </c>
      <c r="D563" t="s">
        <v>14</v>
      </c>
      <c r="E563" t="s">
        <v>179</v>
      </c>
      <c r="F563" s="8" t="s">
        <v>5008</v>
      </c>
      <c r="G563" t="s">
        <v>4255</v>
      </c>
    </row>
    <row r="564" spans="1:7" x14ac:dyDescent="0.25">
      <c r="A564" t="s">
        <v>3535</v>
      </c>
      <c r="B564" t="s">
        <v>42</v>
      </c>
      <c r="C564" t="s">
        <v>73</v>
      </c>
      <c r="D564" t="s">
        <v>23</v>
      </c>
      <c r="E564" t="s">
        <v>229</v>
      </c>
      <c r="F564" s="8" t="s">
        <v>5009</v>
      </c>
      <c r="G564" t="s">
        <v>4251</v>
      </c>
    </row>
    <row r="565" spans="1:7" x14ac:dyDescent="0.25">
      <c r="A565" t="s">
        <v>789</v>
      </c>
      <c r="B565" t="s">
        <v>42</v>
      </c>
      <c r="C565" t="s">
        <v>75</v>
      </c>
      <c r="D565" t="s">
        <v>24</v>
      </c>
      <c r="E565" t="s">
        <v>179</v>
      </c>
      <c r="F565" s="8" t="s">
        <v>4483</v>
      </c>
      <c r="G565" t="s">
        <v>4255</v>
      </c>
    </row>
    <row r="566" spans="1:7" x14ac:dyDescent="0.25">
      <c r="A566" t="s">
        <v>590</v>
      </c>
      <c r="B566" t="s">
        <v>19</v>
      </c>
      <c r="C566" t="s">
        <v>52</v>
      </c>
      <c r="D566" t="s">
        <v>9</v>
      </c>
      <c r="E566" t="s">
        <v>179</v>
      </c>
      <c r="F566" s="8" t="s">
        <v>5010</v>
      </c>
      <c r="G566" t="s">
        <v>4256</v>
      </c>
    </row>
    <row r="567" spans="1:7" x14ac:dyDescent="0.25">
      <c r="A567" t="s">
        <v>559</v>
      </c>
      <c r="B567" t="s">
        <v>20</v>
      </c>
      <c r="C567" t="s">
        <v>61</v>
      </c>
      <c r="D567" t="s">
        <v>14</v>
      </c>
      <c r="E567" t="s">
        <v>179</v>
      </c>
      <c r="F567" s="8" t="s">
        <v>5011</v>
      </c>
      <c r="G567" t="s">
        <v>4256</v>
      </c>
    </row>
    <row r="568" spans="1:7" x14ac:dyDescent="0.25">
      <c r="A568" t="s">
        <v>109</v>
      </c>
      <c r="B568" t="s">
        <v>31</v>
      </c>
      <c r="C568" t="s">
        <v>98</v>
      </c>
      <c r="D568" t="s">
        <v>27</v>
      </c>
      <c r="E568" t="s">
        <v>130</v>
      </c>
      <c r="F568" s="8" t="s">
        <v>5012</v>
      </c>
      <c r="G568" t="s">
        <v>4329</v>
      </c>
    </row>
    <row r="569" spans="1:7" x14ac:dyDescent="0.25">
      <c r="A569" t="s">
        <v>710</v>
      </c>
      <c r="B569" t="s">
        <v>32</v>
      </c>
      <c r="C569" t="s">
        <v>61</v>
      </c>
      <c r="D569" t="s">
        <v>14</v>
      </c>
      <c r="E569" t="s">
        <v>229</v>
      </c>
      <c r="F569" s="8" t="s">
        <v>5013</v>
      </c>
      <c r="G569" t="s">
        <v>4251</v>
      </c>
    </row>
    <row r="570" spans="1:7" x14ac:dyDescent="0.25">
      <c r="A570" t="s">
        <v>695</v>
      </c>
      <c r="B570" t="s">
        <v>30</v>
      </c>
      <c r="C570" t="s">
        <v>75</v>
      </c>
      <c r="D570" t="s">
        <v>24</v>
      </c>
      <c r="E570" t="s">
        <v>179</v>
      </c>
      <c r="F570" s="8" t="s">
        <v>5014</v>
      </c>
      <c r="G570" t="s">
        <v>4256</v>
      </c>
    </row>
    <row r="571" spans="1:7" x14ac:dyDescent="0.25">
      <c r="A571" t="s">
        <v>484</v>
      </c>
      <c r="B571" t="s">
        <v>28</v>
      </c>
      <c r="C571" t="s">
        <v>147</v>
      </c>
      <c r="D571" t="s">
        <v>34</v>
      </c>
      <c r="E571" t="s">
        <v>179</v>
      </c>
      <c r="F571" s="8" t="s">
        <v>5015</v>
      </c>
      <c r="G571" t="s">
        <v>4254</v>
      </c>
    </row>
    <row r="572" spans="1:7" x14ac:dyDescent="0.25">
      <c r="A572" t="s">
        <v>512</v>
      </c>
      <c r="B572" t="s">
        <v>21</v>
      </c>
      <c r="C572" t="s">
        <v>98</v>
      </c>
      <c r="D572" t="s">
        <v>27</v>
      </c>
      <c r="E572" t="s">
        <v>229</v>
      </c>
      <c r="F572" s="8" t="s">
        <v>5016</v>
      </c>
      <c r="G572" t="s">
        <v>4255</v>
      </c>
    </row>
    <row r="573" spans="1:7" x14ac:dyDescent="0.25">
      <c r="A573" t="s">
        <v>402</v>
      </c>
      <c r="B573" t="s">
        <v>19</v>
      </c>
      <c r="C573" t="s">
        <v>52</v>
      </c>
      <c r="D573" t="s">
        <v>9</v>
      </c>
      <c r="E573" t="s">
        <v>107</v>
      </c>
      <c r="F573" s="8" t="s">
        <v>5017</v>
      </c>
      <c r="G573" t="s">
        <v>4251</v>
      </c>
    </row>
    <row r="574" spans="1:7" x14ac:dyDescent="0.25">
      <c r="A574" t="s">
        <v>378</v>
      </c>
      <c r="B574" t="s">
        <v>31</v>
      </c>
      <c r="C574" t="s">
        <v>49</v>
      </c>
      <c r="D574" t="s">
        <v>8</v>
      </c>
      <c r="E574" t="s">
        <v>107</v>
      </c>
      <c r="F574" s="8" t="s">
        <v>5018</v>
      </c>
      <c r="G574" t="s">
        <v>4251</v>
      </c>
    </row>
    <row r="575" spans="1:7" x14ac:dyDescent="0.25">
      <c r="A575" t="s">
        <v>251</v>
      </c>
      <c r="B575" t="s">
        <v>21</v>
      </c>
      <c r="C575" t="s">
        <v>58</v>
      </c>
      <c r="D575" t="s">
        <v>13</v>
      </c>
      <c r="E575" t="s">
        <v>107</v>
      </c>
      <c r="F575" s="8" t="s">
        <v>5019</v>
      </c>
      <c r="G575" t="s">
        <v>4253</v>
      </c>
    </row>
    <row r="576" spans="1:7" x14ac:dyDescent="0.25">
      <c r="A576" t="s">
        <v>489</v>
      </c>
      <c r="B576" t="s">
        <v>32</v>
      </c>
      <c r="C576" t="s">
        <v>61</v>
      </c>
      <c r="D576" t="s">
        <v>14</v>
      </c>
      <c r="E576" t="s">
        <v>229</v>
      </c>
      <c r="F576" s="8" t="s">
        <v>5020</v>
      </c>
      <c r="G576" t="s">
        <v>4253</v>
      </c>
    </row>
    <row r="577" spans="1:7" x14ac:dyDescent="0.25">
      <c r="A577" t="s">
        <v>235</v>
      </c>
      <c r="B577" t="s">
        <v>32</v>
      </c>
      <c r="C577" t="s">
        <v>61</v>
      </c>
      <c r="D577" t="s">
        <v>14</v>
      </c>
      <c r="E577" t="s">
        <v>107</v>
      </c>
      <c r="F577" s="8" t="s">
        <v>5021</v>
      </c>
      <c r="G577" t="s">
        <v>4251</v>
      </c>
    </row>
    <row r="578" spans="1:7" x14ac:dyDescent="0.25">
      <c r="A578" t="s">
        <v>3619</v>
      </c>
      <c r="B578" t="s">
        <v>30</v>
      </c>
      <c r="C578" t="s">
        <v>188</v>
      </c>
      <c r="D578" t="s">
        <v>38</v>
      </c>
      <c r="E578" t="s">
        <v>179</v>
      </c>
      <c r="F578" s="8" t="s">
        <v>4418</v>
      </c>
      <c r="G578" t="s">
        <v>4256</v>
      </c>
    </row>
    <row r="579" spans="1:7" x14ac:dyDescent="0.25">
      <c r="A579" t="s">
        <v>826</v>
      </c>
      <c r="B579" t="s">
        <v>44</v>
      </c>
      <c r="C579" t="s">
        <v>75</v>
      </c>
      <c r="D579" t="s">
        <v>24</v>
      </c>
      <c r="E579" t="s">
        <v>179</v>
      </c>
      <c r="F579" s="8" t="s">
        <v>5022</v>
      </c>
      <c r="G579" t="s">
        <v>4256</v>
      </c>
    </row>
    <row r="580" spans="1:7" x14ac:dyDescent="0.25">
      <c r="A580" t="s">
        <v>3971</v>
      </c>
      <c r="B580" t="s">
        <v>32</v>
      </c>
      <c r="C580" t="s">
        <v>73</v>
      </c>
      <c r="D580" t="s">
        <v>23</v>
      </c>
      <c r="E580" t="s">
        <v>179</v>
      </c>
      <c r="F580" s="8" t="s">
        <v>5023</v>
      </c>
      <c r="G580" t="s">
        <v>4255</v>
      </c>
    </row>
    <row r="581" spans="1:7" x14ac:dyDescent="0.25">
      <c r="A581" t="s">
        <v>4202</v>
      </c>
      <c r="B581" t="s">
        <v>7</v>
      </c>
      <c r="C581" t="s">
        <v>73</v>
      </c>
      <c r="D581" t="s">
        <v>23</v>
      </c>
      <c r="E581" t="s">
        <v>179</v>
      </c>
      <c r="F581" s="8" t="s">
        <v>5024</v>
      </c>
      <c r="G581" t="s">
        <v>4255</v>
      </c>
    </row>
    <row r="582" spans="1:7" x14ac:dyDescent="0.25">
      <c r="A582" t="s">
        <v>633</v>
      </c>
      <c r="B582" t="s">
        <v>21</v>
      </c>
      <c r="C582" t="s">
        <v>58</v>
      </c>
      <c r="D582" t="s">
        <v>13</v>
      </c>
      <c r="E582" t="s">
        <v>179</v>
      </c>
      <c r="F582" s="8" t="s">
        <v>4352</v>
      </c>
      <c r="G582" t="s">
        <v>4255</v>
      </c>
    </row>
    <row r="583" spans="1:7" x14ac:dyDescent="0.25">
      <c r="A583" t="s">
        <v>3204</v>
      </c>
      <c r="B583" t="s">
        <v>30</v>
      </c>
      <c r="C583" t="s">
        <v>188</v>
      </c>
      <c r="D583" t="s">
        <v>38</v>
      </c>
      <c r="E583" t="s">
        <v>107</v>
      </c>
      <c r="F583" s="8" t="s">
        <v>5025</v>
      </c>
      <c r="G583" t="s">
        <v>4255</v>
      </c>
    </row>
    <row r="584" spans="1:7" x14ac:dyDescent="0.25">
      <c r="A584" t="s">
        <v>3387</v>
      </c>
      <c r="B584" t="s">
        <v>42</v>
      </c>
      <c r="C584" t="s">
        <v>188</v>
      </c>
      <c r="D584" t="s">
        <v>38</v>
      </c>
      <c r="E584" t="s">
        <v>107</v>
      </c>
      <c r="F584" s="8" t="s">
        <v>5026</v>
      </c>
      <c r="G584" t="s">
        <v>4322</v>
      </c>
    </row>
    <row r="585" spans="1:7" x14ac:dyDescent="0.25">
      <c r="A585" t="s">
        <v>310</v>
      </c>
      <c r="B585" t="s">
        <v>31</v>
      </c>
      <c r="C585" t="s">
        <v>49</v>
      </c>
      <c r="D585" t="s">
        <v>8</v>
      </c>
      <c r="E585" t="s">
        <v>130</v>
      </c>
      <c r="F585" s="8" t="s">
        <v>5027</v>
      </c>
      <c r="G585" t="s">
        <v>4327</v>
      </c>
    </row>
    <row r="586" spans="1:7" x14ac:dyDescent="0.25">
      <c r="A586" t="s">
        <v>430</v>
      </c>
      <c r="B586" t="s">
        <v>32</v>
      </c>
      <c r="C586" t="s">
        <v>61</v>
      </c>
      <c r="D586" t="s">
        <v>14</v>
      </c>
      <c r="E586" t="s">
        <v>130</v>
      </c>
      <c r="F586" s="8" t="s">
        <v>4378</v>
      </c>
      <c r="G586" t="s">
        <v>4329</v>
      </c>
    </row>
    <row r="587" spans="1:7" x14ac:dyDescent="0.25">
      <c r="A587" t="s">
        <v>411</v>
      </c>
      <c r="B587" t="s">
        <v>19</v>
      </c>
      <c r="C587" t="s">
        <v>49</v>
      </c>
      <c r="D587" t="s">
        <v>8</v>
      </c>
      <c r="E587" t="s">
        <v>130</v>
      </c>
      <c r="F587" s="8" t="s">
        <v>5028</v>
      </c>
      <c r="G587" t="s">
        <v>4331</v>
      </c>
    </row>
    <row r="588" spans="1:7" x14ac:dyDescent="0.25">
      <c r="A588" t="s">
        <v>125</v>
      </c>
      <c r="B588" t="s">
        <v>31</v>
      </c>
      <c r="C588" t="s">
        <v>54</v>
      </c>
      <c r="D588" t="s">
        <v>10</v>
      </c>
      <c r="E588" t="s">
        <v>130</v>
      </c>
      <c r="F588" s="8" t="s">
        <v>5029</v>
      </c>
      <c r="G588" t="s">
        <v>4329</v>
      </c>
    </row>
    <row r="589" spans="1:7" x14ac:dyDescent="0.25">
      <c r="A589" t="s">
        <v>264</v>
      </c>
      <c r="B589" t="s">
        <v>31</v>
      </c>
      <c r="C589" t="s">
        <v>98</v>
      </c>
      <c r="D589" t="s">
        <v>27</v>
      </c>
      <c r="E589" t="s">
        <v>130</v>
      </c>
      <c r="F589" s="8" t="s">
        <v>5030</v>
      </c>
      <c r="G589" t="s">
        <v>4329</v>
      </c>
    </row>
    <row r="590" spans="1:7" x14ac:dyDescent="0.25">
      <c r="A590" t="s">
        <v>292</v>
      </c>
      <c r="B590" t="s">
        <v>19</v>
      </c>
      <c r="C590" t="s">
        <v>54</v>
      </c>
      <c r="D590" t="s">
        <v>10</v>
      </c>
      <c r="E590" t="s">
        <v>130</v>
      </c>
      <c r="F590" s="8" t="s">
        <v>5031</v>
      </c>
      <c r="G590" t="s">
        <v>4331</v>
      </c>
    </row>
    <row r="591" spans="1:7" x14ac:dyDescent="0.25">
      <c r="A591" t="s">
        <v>716</v>
      </c>
      <c r="B591" t="s">
        <v>30</v>
      </c>
      <c r="C591" t="s">
        <v>65</v>
      </c>
      <c r="D591" t="s">
        <v>17</v>
      </c>
      <c r="E591" t="s">
        <v>107</v>
      </c>
      <c r="F591" s="8" t="s">
        <v>5032</v>
      </c>
      <c r="G591" t="s">
        <v>4251</v>
      </c>
    </row>
    <row r="592" spans="1:7" x14ac:dyDescent="0.25">
      <c r="A592" t="s">
        <v>259</v>
      </c>
      <c r="B592" t="s">
        <v>31</v>
      </c>
      <c r="C592" t="s">
        <v>72</v>
      </c>
      <c r="D592" t="s">
        <v>22</v>
      </c>
      <c r="E592" t="s">
        <v>107</v>
      </c>
      <c r="F592" s="8" t="s">
        <v>5033</v>
      </c>
      <c r="G592" t="s">
        <v>4322</v>
      </c>
    </row>
    <row r="593" spans="1:7" x14ac:dyDescent="0.25">
      <c r="A593" t="s">
        <v>224</v>
      </c>
      <c r="B593" t="s">
        <v>46</v>
      </c>
      <c r="C593" t="s">
        <v>225</v>
      </c>
      <c r="D593" t="s">
        <v>39</v>
      </c>
      <c r="E593" t="s">
        <v>226</v>
      </c>
      <c r="F593" s="8" t="s">
        <v>5034</v>
      </c>
      <c r="G593" t="s">
        <v>4253</v>
      </c>
    </row>
    <row r="594" spans="1:7" x14ac:dyDescent="0.25">
      <c r="A594" t="s">
        <v>362</v>
      </c>
      <c r="B594" t="s">
        <v>44</v>
      </c>
      <c r="C594" t="s">
        <v>225</v>
      </c>
      <c r="D594" t="s">
        <v>39</v>
      </c>
      <c r="E594" t="s">
        <v>226</v>
      </c>
      <c r="F594" s="8" t="s">
        <v>5035</v>
      </c>
      <c r="G594" t="s">
        <v>4251</v>
      </c>
    </row>
    <row r="595" spans="1:7" x14ac:dyDescent="0.25">
      <c r="A595" t="s">
        <v>244</v>
      </c>
      <c r="B595" t="s">
        <v>31</v>
      </c>
      <c r="C595" t="s">
        <v>49</v>
      </c>
      <c r="D595" t="s">
        <v>8</v>
      </c>
      <c r="E595" t="s">
        <v>107</v>
      </c>
      <c r="F595" s="8" t="s">
        <v>5036</v>
      </c>
      <c r="G595" t="s">
        <v>4322</v>
      </c>
    </row>
    <row r="596" spans="1:7" x14ac:dyDescent="0.25">
      <c r="A596" t="s">
        <v>322</v>
      </c>
      <c r="B596" t="s">
        <v>19</v>
      </c>
      <c r="C596" t="s">
        <v>58</v>
      </c>
      <c r="D596" t="s">
        <v>13</v>
      </c>
      <c r="E596" t="s">
        <v>107</v>
      </c>
      <c r="F596" s="8" t="s">
        <v>5037</v>
      </c>
      <c r="G596" t="s">
        <v>4253</v>
      </c>
    </row>
    <row r="597" spans="1:7" x14ac:dyDescent="0.25">
      <c r="A597" t="s">
        <v>4258</v>
      </c>
      <c r="B597" t="s">
        <v>20</v>
      </c>
      <c r="C597" t="s">
        <v>58</v>
      </c>
      <c r="D597" t="s">
        <v>13</v>
      </c>
      <c r="E597" t="s">
        <v>179</v>
      </c>
      <c r="F597" s="8" t="s">
        <v>4528</v>
      </c>
      <c r="G597" t="s">
        <v>4255</v>
      </c>
    </row>
    <row r="598" spans="1:7" x14ac:dyDescent="0.25">
      <c r="A598" t="s">
        <v>363</v>
      </c>
      <c r="B598" t="s">
        <v>7</v>
      </c>
      <c r="C598" t="s">
        <v>54</v>
      </c>
      <c r="D598" t="s">
        <v>10</v>
      </c>
      <c r="E598" t="s">
        <v>130</v>
      </c>
      <c r="F598" s="8" t="s">
        <v>5038</v>
      </c>
      <c r="G598" t="s">
        <v>4253</v>
      </c>
    </row>
    <row r="599" spans="1:7" x14ac:dyDescent="0.25">
      <c r="A599" t="s">
        <v>905</v>
      </c>
      <c r="B599" t="s">
        <v>31</v>
      </c>
      <c r="C599" t="s">
        <v>75</v>
      </c>
      <c r="D599" t="s">
        <v>24</v>
      </c>
      <c r="E599" t="s">
        <v>179</v>
      </c>
      <c r="F599" s="8" t="s">
        <v>5039</v>
      </c>
      <c r="G599" t="s">
        <v>4255</v>
      </c>
    </row>
    <row r="600" spans="1:7" x14ac:dyDescent="0.25">
      <c r="A600" t="s">
        <v>3339</v>
      </c>
      <c r="B600" t="s">
        <v>30</v>
      </c>
      <c r="C600" t="s">
        <v>188</v>
      </c>
      <c r="D600" t="s">
        <v>38</v>
      </c>
      <c r="E600" t="s">
        <v>229</v>
      </c>
      <c r="F600" s="8" t="s">
        <v>5040</v>
      </c>
      <c r="G600" t="s">
        <v>4256</v>
      </c>
    </row>
    <row r="601" spans="1:7" x14ac:dyDescent="0.25">
      <c r="A601" t="s">
        <v>3674</v>
      </c>
      <c r="B601" t="s">
        <v>42</v>
      </c>
      <c r="C601" t="s">
        <v>188</v>
      </c>
      <c r="D601" t="s">
        <v>38</v>
      </c>
      <c r="E601" t="s">
        <v>229</v>
      </c>
      <c r="F601" s="8" t="s">
        <v>5041</v>
      </c>
      <c r="G601" t="s">
        <v>4255</v>
      </c>
    </row>
    <row r="602" spans="1:7" x14ac:dyDescent="0.25">
      <c r="A602" t="s">
        <v>4259</v>
      </c>
      <c r="B602" t="s">
        <v>31</v>
      </c>
      <c r="C602" t="s">
        <v>61</v>
      </c>
      <c r="D602" t="s">
        <v>14</v>
      </c>
      <c r="E602" t="s">
        <v>179</v>
      </c>
      <c r="F602" s="8" t="s">
        <v>5042</v>
      </c>
      <c r="G602" t="s">
        <v>4255</v>
      </c>
    </row>
    <row r="603" spans="1:7" x14ac:dyDescent="0.25">
      <c r="A603" t="s">
        <v>113</v>
      </c>
      <c r="B603" t="s">
        <v>19</v>
      </c>
      <c r="C603" t="s">
        <v>54</v>
      </c>
      <c r="D603" t="s">
        <v>10</v>
      </c>
      <c r="E603" t="s">
        <v>130</v>
      </c>
      <c r="F603" s="8" t="s">
        <v>5043</v>
      </c>
      <c r="G603" t="s">
        <v>4322</v>
      </c>
    </row>
    <row r="604" spans="1:7" x14ac:dyDescent="0.25">
      <c r="A604" t="s">
        <v>312</v>
      </c>
      <c r="B604" t="s">
        <v>21</v>
      </c>
      <c r="C604" t="s">
        <v>61</v>
      </c>
      <c r="D604" t="s">
        <v>14</v>
      </c>
      <c r="E604" t="s">
        <v>130</v>
      </c>
      <c r="F604" s="8" t="s">
        <v>5044</v>
      </c>
      <c r="G604" t="s">
        <v>4251</v>
      </c>
    </row>
    <row r="605" spans="1:7" x14ac:dyDescent="0.25">
      <c r="A605" t="s">
        <v>126</v>
      </c>
      <c r="B605" t="s">
        <v>19</v>
      </c>
      <c r="C605" t="s">
        <v>49</v>
      </c>
      <c r="D605" t="s">
        <v>8</v>
      </c>
      <c r="E605" t="s">
        <v>130</v>
      </c>
      <c r="F605" s="8" t="s">
        <v>5045</v>
      </c>
      <c r="G605" t="s">
        <v>4253</v>
      </c>
    </row>
    <row r="606" spans="1:7" x14ac:dyDescent="0.25">
      <c r="A606" t="s">
        <v>629</v>
      </c>
      <c r="B606" t="s">
        <v>25</v>
      </c>
      <c r="C606" t="s">
        <v>61</v>
      </c>
      <c r="D606" t="s">
        <v>14</v>
      </c>
      <c r="E606" t="s">
        <v>130</v>
      </c>
      <c r="F606" s="8" t="s">
        <v>4411</v>
      </c>
      <c r="G606" t="s">
        <v>4331</v>
      </c>
    </row>
    <row r="607" spans="1:7" x14ac:dyDescent="0.25">
      <c r="A607" t="s">
        <v>3515</v>
      </c>
      <c r="B607" t="s">
        <v>42</v>
      </c>
      <c r="C607" t="s">
        <v>73</v>
      </c>
      <c r="D607" t="s">
        <v>23</v>
      </c>
      <c r="E607" t="s">
        <v>179</v>
      </c>
      <c r="F607" s="8" t="s">
        <v>4394</v>
      </c>
      <c r="G607" t="s">
        <v>4255</v>
      </c>
    </row>
    <row r="608" spans="1:7" x14ac:dyDescent="0.25">
      <c r="A608" t="s">
        <v>501</v>
      </c>
      <c r="B608" t="s">
        <v>32</v>
      </c>
      <c r="C608" t="s">
        <v>75</v>
      </c>
      <c r="D608" t="s">
        <v>24</v>
      </c>
      <c r="E608" t="s">
        <v>179</v>
      </c>
      <c r="F608" s="8" t="s">
        <v>5046</v>
      </c>
      <c r="G608" t="s">
        <v>4255</v>
      </c>
    </row>
    <row r="609" spans="1:7" x14ac:dyDescent="0.25">
      <c r="A609" t="s">
        <v>347</v>
      </c>
      <c r="B609" t="s">
        <v>31</v>
      </c>
      <c r="C609" t="s">
        <v>52</v>
      </c>
      <c r="D609" t="s">
        <v>9</v>
      </c>
      <c r="E609" t="s">
        <v>130</v>
      </c>
      <c r="F609" s="8" t="s">
        <v>4356</v>
      </c>
      <c r="G609" t="s">
        <v>4329</v>
      </c>
    </row>
    <row r="610" spans="1:7" x14ac:dyDescent="0.25">
      <c r="A610" t="s">
        <v>238</v>
      </c>
      <c r="B610" t="s">
        <v>29</v>
      </c>
      <c r="C610" t="s">
        <v>147</v>
      </c>
      <c r="D610" t="s">
        <v>34</v>
      </c>
      <c r="E610" t="s">
        <v>63</v>
      </c>
      <c r="F610" s="8" t="s">
        <v>5047</v>
      </c>
      <c r="G610" t="s">
        <v>4253</v>
      </c>
    </row>
    <row r="611" spans="1:7" x14ac:dyDescent="0.25">
      <c r="A611" t="s">
        <v>314</v>
      </c>
      <c r="B611" t="s">
        <v>21</v>
      </c>
      <c r="C611" t="s">
        <v>72</v>
      </c>
      <c r="D611" t="s">
        <v>22</v>
      </c>
      <c r="E611" t="s">
        <v>130</v>
      </c>
      <c r="F611" s="8" t="s">
        <v>5048</v>
      </c>
      <c r="G611" t="s">
        <v>4251</v>
      </c>
    </row>
    <row r="612" spans="1:7" x14ac:dyDescent="0.25">
      <c r="A612" t="s">
        <v>417</v>
      </c>
      <c r="B612" t="s">
        <v>11</v>
      </c>
      <c r="C612" t="s">
        <v>98</v>
      </c>
      <c r="D612" t="s">
        <v>27</v>
      </c>
      <c r="E612" t="s">
        <v>107</v>
      </c>
      <c r="F612" s="8" t="s">
        <v>5049</v>
      </c>
      <c r="G612" t="s">
        <v>4251</v>
      </c>
    </row>
    <row r="613" spans="1:7" x14ac:dyDescent="0.25">
      <c r="A613" t="s">
        <v>419</v>
      </c>
      <c r="B613" t="s">
        <v>20</v>
      </c>
      <c r="C613" t="s">
        <v>61</v>
      </c>
      <c r="D613" t="s">
        <v>14</v>
      </c>
      <c r="E613" t="s">
        <v>107</v>
      </c>
      <c r="F613" s="8" t="s">
        <v>5050</v>
      </c>
      <c r="G613" t="s">
        <v>4253</v>
      </c>
    </row>
    <row r="614" spans="1:7" x14ac:dyDescent="0.25">
      <c r="A614" t="s">
        <v>743</v>
      </c>
      <c r="B614" t="s">
        <v>32</v>
      </c>
      <c r="C614" t="s">
        <v>147</v>
      </c>
      <c r="D614" t="s">
        <v>34</v>
      </c>
      <c r="E614" t="s">
        <v>179</v>
      </c>
      <c r="F614" s="8" t="s">
        <v>5051</v>
      </c>
      <c r="G614" t="s">
        <v>4255</v>
      </c>
    </row>
    <row r="615" spans="1:7" x14ac:dyDescent="0.25">
      <c r="A615" t="s">
        <v>3511</v>
      </c>
      <c r="B615" t="s">
        <v>42</v>
      </c>
      <c r="C615" t="s">
        <v>188</v>
      </c>
      <c r="D615" t="s">
        <v>38</v>
      </c>
      <c r="E615" t="s">
        <v>229</v>
      </c>
      <c r="F615" s="8" t="s">
        <v>5052</v>
      </c>
      <c r="G615" t="s">
        <v>4251</v>
      </c>
    </row>
    <row r="616" spans="1:7" x14ac:dyDescent="0.25">
      <c r="A616" t="s">
        <v>3208</v>
      </c>
      <c r="B616" t="s">
        <v>42</v>
      </c>
      <c r="C616" t="s">
        <v>188</v>
      </c>
      <c r="D616" t="s">
        <v>38</v>
      </c>
      <c r="E616" t="s">
        <v>229</v>
      </c>
      <c r="F616" s="8" t="s">
        <v>5053</v>
      </c>
      <c r="G616" t="s">
        <v>4255</v>
      </c>
    </row>
    <row r="617" spans="1:7" x14ac:dyDescent="0.25">
      <c r="A617" t="s">
        <v>642</v>
      </c>
      <c r="B617" t="s">
        <v>29</v>
      </c>
      <c r="C617" t="s">
        <v>65</v>
      </c>
      <c r="D617" t="s">
        <v>17</v>
      </c>
      <c r="E617" t="s">
        <v>107</v>
      </c>
      <c r="F617" s="8" t="s">
        <v>5054</v>
      </c>
      <c r="G617" t="s">
        <v>4255</v>
      </c>
    </row>
    <row r="618" spans="1:7" x14ac:dyDescent="0.25">
      <c r="A618" t="s">
        <v>442</v>
      </c>
      <c r="B618" t="s">
        <v>31</v>
      </c>
      <c r="C618" t="s">
        <v>49</v>
      </c>
      <c r="D618" t="s">
        <v>8</v>
      </c>
      <c r="E618" t="s">
        <v>50</v>
      </c>
      <c r="F618" s="8" t="s">
        <v>5055</v>
      </c>
      <c r="G618" t="s">
        <v>4327</v>
      </c>
    </row>
    <row r="619" spans="1:7" x14ac:dyDescent="0.25">
      <c r="A619" t="s">
        <v>447</v>
      </c>
      <c r="B619" t="s">
        <v>7</v>
      </c>
      <c r="C619" t="s">
        <v>98</v>
      </c>
      <c r="D619" t="s">
        <v>27</v>
      </c>
      <c r="E619" t="s">
        <v>130</v>
      </c>
      <c r="F619" s="8" t="s">
        <v>5056</v>
      </c>
      <c r="G619" t="s">
        <v>4251</v>
      </c>
    </row>
    <row r="620" spans="1:7" x14ac:dyDescent="0.25">
      <c r="A620" t="s">
        <v>55</v>
      </c>
      <c r="B620" t="s">
        <v>21</v>
      </c>
      <c r="C620" t="s">
        <v>49</v>
      </c>
      <c r="D620" t="s">
        <v>8</v>
      </c>
      <c r="E620" t="s">
        <v>50</v>
      </c>
      <c r="F620" s="8" t="s">
        <v>5057</v>
      </c>
      <c r="G620" t="s">
        <v>4256</v>
      </c>
    </row>
    <row r="621" spans="1:7" x14ac:dyDescent="0.25">
      <c r="A621" t="s">
        <v>3224</v>
      </c>
      <c r="B621" t="s">
        <v>30</v>
      </c>
      <c r="C621" t="s">
        <v>73</v>
      </c>
      <c r="D621" t="s">
        <v>23</v>
      </c>
      <c r="E621" t="s">
        <v>229</v>
      </c>
      <c r="F621" s="8" t="s">
        <v>5058</v>
      </c>
      <c r="G621" t="s">
        <v>4256</v>
      </c>
    </row>
    <row r="622" spans="1:7" x14ac:dyDescent="0.25">
      <c r="A622" t="s">
        <v>194</v>
      </c>
      <c r="B622" t="s">
        <v>26</v>
      </c>
      <c r="C622" t="s">
        <v>49</v>
      </c>
      <c r="D622" t="s">
        <v>8</v>
      </c>
      <c r="E622" t="s">
        <v>130</v>
      </c>
      <c r="F622" s="8" t="s">
        <v>5059</v>
      </c>
      <c r="G622" t="s">
        <v>4253</v>
      </c>
    </row>
    <row r="623" spans="1:7" x14ac:dyDescent="0.25">
      <c r="A623" t="s">
        <v>363</v>
      </c>
      <c r="B623" t="s">
        <v>21</v>
      </c>
      <c r="C623" t="s">
        <v>54</v>
      </c>
      <c r="D623" t="s">
        <v>10</v>
      </c>
      <c r="E623" t="s">
        <v>63</v>
      </c>
      <c r="F623" s="8" t="s">
        <v>5060</v>
      </c>
      <c r="G623" t="s">
        <v>4251</v>
      </c>
    </row>
    <row r="624" spans="1:7" x14ac:dyDescent="0.25">
      <c r="A624" t="s">
        <v>111</v>
      </c>
      <c r="B624" t="s">
        <v>7</v>
      </c>
      <c r="C624" t="s">
        <v>54</v>
      </c>
      <c r="D624" t="s">
        <v>10</v>
      </c>
      <c r="E624" t="s">
        <v>130</v>
      </c>
      <c r="F624" s="8" t="s">
        <v>5061</v>
      </c>
      <c r="G624" t="s">
        <v>4253</v>
      </c>
    </row>
    <row r="625" spans="1:7" x14ac:dyDescent="0.25">
      <c r="A625" t="s">
        <v>275</v>
      </c>
      <c r="B625" t="s">
        <v>31</v>
      </c>
      <c r="C625" t="s">
        <v>61</v>
      </c>
      <c r="D625" t="s">
        <v>14</v>
      </c>
      <c r="E625" t="s">
        <v>130</v>
      </c>
      <c r="F625" s="8" t="s">
        <v>4339</v>
      </c>
      <c r="G625" t="s">
        <v>4329</v>
      </c>
    </row>
    <row r="626" spans="1:7" x14ac:dyDescent="0.25">
      <c r="A626" t="s">
        <v>761</v>
      </c>
      <c r="B626" t="s">
        <v>31</v>
      </c>
      <c r="C626" t="s">
        <v>54</v>
      </c>
      <c r="D626" t="s">
        <v>10</v>
      </c>
      <c r="E626" t="s">
        <v>179</v>
      </c>
      <c r="F626" s="8" t="s">
        <v>5062</v>
      </c>
      <c r="G626" t="s">
        <v>4255</v>
      </c>
    </row>
    <row r="627" spans="1:7" x14ac:dyDescent="0.25">
      <c r="A627" t="s">
        <v>422</v>
      </c>
      <c r="B627" t="s">
        <v>42</v>
      </c>
      <c r="C627" t="s">
        <v>65</v>
      </c>
      <c r="D627" t="s">
        <v>17</v>
      </c>
      <c r="E627" t="s">
        <v>107</v>
      </c>
      <c r="F627" s="8" t="s">
        <v>5063</v>
      </c>
      <c r="G627" t="s">
        <v>4251</v>
      </c>
    </row>
    <row r="628" spans="1:7" x14ac:dyDescent="0.25">
      <c r="A628" t="s">
        <v>3200</v>
      </c>
      <c r="B628" t="s">
        <v>42</v>
      </c>
      <c r="C628" t="s">
        <v>73</v>
      </c>
      <c r="D628" t="s">
        <v>23</v>
      </c>
      <c r="E628" t="s">
        <v>107</v>
      </c>
      <c r="F628" s="8" t="s">
        <v>5064</v>
      </c>
      <c r="G628" t="s">
        <v>4322</v>
      </c>
    </row>
    <row r="629" spans="1:7" x14ac:dyDescent="0.25">
      <c r="A629" t="s">
        <v>230</v>
      </c>
      <c r="B629" t="s">
        <v>26</v>
      </c>
      <c r="C629" t="s">
        <v>54</v>
      </c>
      <c r="D629" t="s">
        <v>10</v>
      </c>
      <c r="E629" t="s">
        <v>130</v>
      </c>
      <c r="F629" s="8" t="s">
        <v>5065</v>
      </c>
      <c r="G629" t="s">
        <v>4322</v>
      </c>
    </row>
    <row r="630" spans="1:7" x14ac:dyDescent="0.25">
      <c r="A630" t="s">
        <v>186</v>
      </c>
      <c r="B630" t="s">
        <v>21</v>
      </c>
      <c r="C630" t="s">
        <v>98</v>
      </c>
      <c r="D630" t="s">
        <v>27</v>
      </c>
      <c r="E630" t="s">
        <v>130</v>
      </c>
      <c r="F630" s="8" t="s">
        <v>5066</v>
      </c>
      <c r="G630" t="s">
        <v>4331</v>
      </c>
    </row>
    <row r="631" spans="1:7" x14ac:dyDescent="0.25">
      <c r="A631" t="s">
        <v>3276</v>
      </c>
      <c r="B631" t="s">
        <v>36</v>
      </c>
      <c r="C631" t="s">
        <v>73</v>
      </c>
      <c r="D631" t="s">
        <v>23</v>
      </c>
      <c r="E631" t="s">
        <v>107</v>
      </c>
      <c r="F631" s="8" t="s">
        <v>5067</v>
      </c>
      <c r="G631" t="s">
        <v>4253</v>
      </c>
    </row>
    <row r="632" spans="1:7" x14ac:dyDescent="0.25">
      <c r="A632" t="s">
        <v>511</v>
      </c>
      <c r="B632" t="s">
        <v>21</v>
      </c>
      <c r="C632" t="s">
        <v>52</v>
      </c>
      <c r="D632" t="s">
        <v>9</v>
      </c>
      <c r="E632" t="s">
        <v>130</v>
      </c>
      <c r="F632" s="8" t="s">
        <v>4746</v>
      </c>
      <c r="G632" t="s">
        <v>4331</v>
      </c>
    </row>
    <row r="633" spans="1:7" x14ac:dyDescent="0.25">
      <c r="A633" t="s">
        <v>3723</v>
      </c>
      <c r="B633" t="s">
        <v>21</v>
      </c>
      <c r="C633" t="s">
        <v>73</v>
      </c>
      <c r="D633" t="s">
        <v>23</v>
      </c>
      <c r="E633" t="s">
        <v>107</v>
      </c>
      <c r="F633" s="8" t="s">
        <v>5068</v>
      </c>
      <c r="G633" t="s">
        <v>4322</v>
      </c>
    </row>
    <row r="634" spans="1:7" x14ac:dyDescent="0.25">
      <c r="A634" t="s">
        <v>385</v>
      </c>
      <c r="B634" t="s">
        <v>19</v>
      </c>
      <c r="C634" t="s">
        <v>49</v>
      </c>
      <c r="D634" t="s">
        <v>8</v>
      </c>
      <c r="E634" t="s">
        <v>107</v>
      </c>
      <c r="F634" s="8" t="s">
        <v>5069</v>
      </c>
      <c r="G634" t="s">
        <v>4253</v>
      </c>
    </row>
    <row r="635" spans="1:7" x14ac:dyDescent="0.25">
      <c r="A635" t="s">
        <v>158</v>
      </c>
      <c r="B635" t="s">
        <v>21</v>
      </c>
      <c r="C635" t="s">
        <v>61</v>
      </c>
      <c r="D635" t="s">
        <v>14</v>
      </c>
      <c r="E635" t="s">
        <v>63</v>
      </c>
      <c r="F635" s="8" t="s">
        <v>5070</v>
      </c>
      <c r="G635" t="s">
        <v>4329</v>
      </c>
    </row>
    <row r="636" spans="1:7" x14ac:dyDescent="0.25">
      <c r="A636" t="s">
        <v>192</v>
      </c>
      <c r="B636" t="s">
        <v>21</v>
      </c>
      <c r="C636" t="s">
        <v>98</v>
      </c>
      <c r="D636" t="s">
        <v>27</v>
      </c>
      <c r="E636" t="s">
        <v>130</v>
      </c>
      <c r="F636" s="8" t="s">
        <v>5071</v>
      </c>
      <c r="G636" t="s">
        <v>4329</v>
      </c>
    </row>
    <row r="637" spans="1:7" x14ac:dyDescent="0.25">
      <c r="A637" t="s">
        <v>125</v>
      </c>
      <c r="B637" t="s">
        <v>26</v>
      </c>
      <c r="C637" t="s">
        <v>54</v>
      </c>
      <c r="D637" t="s">
        <v>10</v>
      </c>
      <c r="E637" t="s">
        <v>229</v>
      </c>
      <c r="F637" s="8" t="s">
        <v>5072</v>
      </c>
      <c r="G637" t="s">
        <v>4254</v>
      </c>
    </row>
    <row r="638" spans="1:7" x14ac:dyDescent="0.25">
      <c r="A638" t="s">
        <v>727</v>
      </c>
      <c r="B638" t="s">
        <v>31</v>
      </c>
      <c r="C638" t="s">
        <v>61</v>
      </c>
      <c r="D638" t="s">
        <v>14</v>
      </c>
      <c r="E638" t="s">
        <v>130</v>
      </c>
      <c r="F638" s="8" t="s">
        <v>5073</v>
      </c>
      <c r="G638" t="s">
        <v>4327</v>
      </c>
    </row>
    <row r="639" spans="1:7" x14ac:dyDescent="0.25">
      <c r="A639" t="s">
        <v>53</v>
      </c>
      <c r="B639" t="s">
        <v>31</v>
      </c>
      <c r="C639" t="s">
        <v>54</v>
      </c>
      <c r="D639" t="s">
        <v>10</v>
      </c>
      <c r="E639" t="s">
        <v>50</v>
      </c>
      <c r="F639" s="8" t="s">
        <v>5074</v>
      </c>
      <c r="G639" t="s">
        <v>4328</v>
      </c>
    </row>
    <row r="640" spans="1:7" x14ac:dyDescent="0.25">
      <c r="A640" t="s">
        <v>236</v>
      </c>
      <c r="B640" t="s">
        <v>15</v>
      </c>
      <c r="C640" t="s">
        <v>61</v>
      </c>
      <c r="D640" t="s">
        <v>14</v>
      </c>
      <c r="E640" t="s">
        <v>179</v>
      </c>
      <c r="F640" s="8" t="s">
        <v>5075</v>
      </c>
      <c r="G640" t="s">
        <v>4256</v>
      </c>
    </row>
    <row r="641" spans="1:7" x14ac:dyDescent="0.25">
      <c r="A641" t="s">
        <v>515</v>
      </c>
      <c r="B641" t="s">
        <v>21</v>
      </c>
      <c r="C641" t="s">
        <v>98</v>
      </c>
      <c r="D641" t="s">
        <v>27</v>
      </c>
      <c r="E641" t="s">
        <v>130</v>
      </c>
      <c r="F641" s="8" t="s">
        <v>5076</v>
      </c>
      <c r="G641" t="s">
        <v>4329</v>
      </c>
    </row>
    <row r="642" spans="1:7" x14ac:dyDescent="0.25">
      <c r="A642" t="s">
        <v>516</v>
      </c>
      <c r="B642" t="s">
        <v>31</v>
      </c>
      <c r="C642" t="s">
        <v>49</v>
      </c>
      <c r="D642" t="s">
        <v>8</v>
      </c>
      <c r="E642" t="s">
        <v>130</v>
      </c>
      <c r="F642" s="8" t="s">
        <v>5077</v>
      </c>
      <c r="G642" t="s">
        <v>4331</v>
      </c>
    </row>
    <row r="643" spans="1:7" x14ac:dyDescent="0.25">
      <c r="A643" t="s">
        <v>655</v>
      </c>
      <c r="B643" t="s">
        <v>16</v>
      </c>
      <c r="C643" t="s">
        <v>75</v>
      </c>
      <c r="D643" t="s">
        <v>24</v>
      </c>
      <c r="E643" t="s">
        <v>179</v>
      </c>
      <c r="F643" s="8" t="s">
        <v>5078</v>
      </c>
      <c r="G643" t="s">
        <v>4254</v>
      </c>
    </row>
    <row r="644" spans="1:7" x14ac:dyDescent="0.25">
      <c r="A644" t="s">
        <v>113</v>
      </c>
      <c r="B644" t="s">
        <v>21</v>
      </c>
      <c r="C644" t="s">
        <v>54</v>
      </c>
      <c r="D644" t="s">
        <v>10</v>
      </c>
      <c r="E644" t="s">
        <v>130</v>
      </c>
      <c r="F644" s="8" t="s">
        <v>5079</v>
      </c>
      <c r="G644" t="s">
        <v>4322</v>
      </c>
    </row>
    <row r="645" spans="1:7" x14ac:dyDescent="0.25">
      <c r="A645" t="s">
        <v>3717</v>
      </c>
      <c r="B645" t="s">
        <v>42</v>
      </c>
      <c r="C645" t="s">
        <v>73</v>
      </c>
      <c r="D645" t="s">
        <v>23</v>
      </c>
      <c r="E645" t="s">
        <v>107</v>
      </c>
      <c r="F645" s="8" t="s">
        <v>5080</v>
      </c>
      <c r="G645" t="s">
        <v>4322</v>
      </c>
    </row>
    <row r="646" spans="1:7" x14ac:dyDescent="0.25">
      <c r="A646" t="s">
        <v>545</v>
      </c>
      <c r="B646" t="s">
        <v>20</v>
      </c>
      <c r="C646" t="s">
        <v>61</v>
      </c>
      <c r="D646" t="s">
        <v>14</v>
      </c>
      <c r="E646" t="s">
        <v>107</v>
      </c>
      <c r="F646" s="8" t="s">
        <v>5081</v>
      </c>
      <c r="G646" t="s">
        <v>4322</v>
      </c>
    </row>
    <row r="647" spans="1:7" x14ac:dyDescent="0.25">
      <c r="A647" t="s">
        <v>623</v>
      </c>
      <c r="B647" t="s">
        <v>26</v>
      </c>
      <c r="C647" t="s">
        <v>72</v>
      </c>
      <c r="D647" t="s">
        <v>22</v>
      </c>
      <c r="E647" t="s">
        <v>130</v>
      </c>
      <c r="F647" s="8" t="s">
        <v>5082</v>
      </c>
      <c r="G647" t="s">
        <v>4322</v>
      </c>
    </row>
    <row r="648" spans="1:7" x14ac:dyDescent="0.25">
      <c r="A648" t="s">
        <v>333</v>
      </c>
      <c r="B648" t="s">
        <v>21</v>
      </c>
      <c r="C648" t="s">
        <v>54</v>
      </c>
      <c r="D648" t="s">
        <v>10</v>
      </c>
      <c r="E648" t="s">
        <v>130</v>
      </c>
      <c r="F648" s="8" t="s">
        <v>5083</v>
      </c>
      <c r="G648" t="s">
        <v>4251</v>
      </c>
    </row>
    <row r="649" spans="1:7" x14ac:dyDescent="0.25">
      <c r="A649" t="s">
        <v>508</v>
      </c>
      <c r="B649" t="s">
        <v>25</v>
      </c>
      <c r="C649" t="s">
        <v>58</v>
      </c>
      <c r="D649" t="s">
        <v>13</v>
      </c>
      <c r="E649" t="s">
        <v>130</v>
      </c>
      <c r="F649" s="8" t="s">
        <v>5084</v>
      </c>
      <c r="G649" t="s">
        <v>4251</v>
      </c>
    </row>
    <row r="650" spans="1:7" x14ac:dyDescent="0.25">
      <c r="A650" t="s">
        <v>342</v>
      </c>
      <c r="B650" t="s">
        <v>21</v>
      </c>
      <c r="C650" t="s">
        <v>54</v>
      </c>
      <c r="D650" t="s">
        <v>10</v>
      </c>
      <c r="E650" t="s">
        <v>130</v>
      </c>
      <c r="F650" s="8" t="s">
        <v>5085</v>
      </c>
      <c r="G650" t="s">
        <v>4251</v>
      </c>
    </row>
    <row r="651" spans="1:7" x14ac:dyDescent="0.25">
      <c r="A651" t="s">
        <v>633</v>
      </c>
      <c r="B651" t="s">
        <v>21</v>
      </c>
      <c r="C651" t="s">
        <v>58</v>
      </c>
      <c r="D651" t="s">
        <v>13</v>
      </c>
      <c r="E651" t="s">
        <v>107</v>
      </c>
      <c r="F651" s="8" t="s">
        <v>5086</v>
      </c>
      <c r="G651" t="s">
        <v>4253</v>
      </c>
    </row>
    <row r="652" spans="1:7" x14ac:dyDescent="0.25">
      <c r="A652" t="s">
        <v>142</v>
      </c>
      <c r="B652" t="s">
        <v>19</v>
      </c>
      <c r="C652" t="s">
        <v>98</v>
      </c>
      <c r="D652" t="s">
        <v>27</v>
      </c>
      <c r="E652" t="s">
        <v>130</v>
      </c>
      <c r="F652" s="8" t="s">
        <v>5087</v>
      </c>
      <c r="G652" t="s">
        <v>4322</v>
      </c>
    </row>
    <row r="653" spans="1:7" x14ac:dyDescent="0.25">
      <c r="A653" t="s">
        <v>696</v>
      </c>
      <c r="B653" t="s">
        <v>31</v>
      </c>
      <c r="C653" t="s">
        <v>61</v>
      </c>
      <c r="D653" t="s">
        <v>14</v>
      </c>
      <c r="E653" t="s">
        <v>130</v>
      </c>
      <c r="F653" s="8" t="s">
        <v>5088</v>
      </c>
      <c r="G653" t="s">
        <v>4329</v>
      </c>
    </row>
    <row r="654" spans="1:7" x14ac:dyDescent="0.25">
      <c r="A654" t="s">
        <v>3529</v>
      </c>
      <c r="B654" t="s">
        <v>36</v>
      </c>
      <c r="C654" t="s">
        <v>188</v>
      </c>
      <c r="D654" t="s">
        <v>38</v>
      </c>
      <c r="E654" t="s">
        <v>107</v>
      </c>
      <c r="F654" s="8" t="s">
        <v>5089</v>
      </c>
      <c r="G654" t="s">
        <v>4255</v>
      </c>
    </row>
    <row r="655" spans="1:7" x14ac:dyDescent="0.25">
      <c r="A655" t="s">
        <v>3586</v>
      </c>
      <c r="B655" t="s">
        <v>42</v>
      </c>
      <c r="C655" t="s">
        <v>73</v>
      </c>
      <c r="D655" t="s">
        <v>23</v>
      </c>
      <c r="E655" t="s">
        <v>107</v>
      </c>
      <c r="F655" s="8" t="s">
        <v>5090</v>
      </c>
      <c r="G655" t="s">
        <v>4322</v>
      </c>
    </row>
    <row r="656" spans="1:7" x14ac:dyDescent="0.25">
      <c r="A656" t="s">
        <v>220</v>
      </c>
      <c r="B656" t="s">
        <v>31</v>
      </c>
      <c r="C656" t="s">
        <v>52</v>
      </c>
      <c r="D656" t="s">
        <v>9</v>
      </c>
      <c r="E656" t="s">
        <v>130</v>
      </c>
      <c r="F656" s="8" t="s">
        <v>4409</v>
      </c>
      <c r="G656" t="s">
        <v>4329</v>
      </c>
    </row>
    <row r="657" spans="1:7" x14ac:dyDescent="0.25">
      <c r="A657" t="s">
        <v>348</v>
      </c>
      <c r="B657" t="s">
        <v>26</v>
      </c>
      <c r="C657" t="s">
        <v>52</v>
      </c>
      <c r="D657" t="s">
        <v>9</v>
      </c>
      <c r="E657" t="s">
        <v>130</v>
      </c>
      <c r="F657" s="8" t="s">
        <v>5091</v>
      </c>
      <c r="G657" t="s">
        <v>4253</v>
      </c>
    </row>
    <row r="658" spans="1:7" x14ac:dyDescent="0.25">
      <c r="A658" t="s">
        <v>142</v>
      </c>
      <c r="B658" t="s">
        <v>21</v>
      </c>
      <c r="C658" t="s">
        <v>98</v>
      </c>
      <c r="D658" t="s">
        <v>27</v>
      </c>
      <c r="E658" t="s">
        <v>130</v>
      </c>
      <c r="F658" s="8" t="s">
        <v>5092</v>
      </c>
      <c r="G658" t="s">
        <v>4251</v>
      </c>
    </row>
    <row r="659" spans="1:7" x14ac:dyDescent="0.25">
      <c r="A659" t="s">
        <v>159</v>
      </c>
      <c r="B659" t="s">
        <v>31</v>
      </c>
      <c r="C659" t="s">
        <v>98</v>
      </c>
      <c r="D659" t="s">
        <v>27</v>
      </c>
      <c r="E659" t="s">
        <v>130</v>
      </c>
      <c r="F659" s="8" t="s">
        <v>5093</v>
      </c>
      <c r="G659" t="s">
        <v>4327</v>
      </c>
    </row>
    <row r="660" spans="1:7" x14ac:dyDescent="0.25">
      <c r="A660" t="s">
        <v>254</v>
      </c>
      <c r="B660" t="s">
        <v>19</v>
      </c>
      <c r="C660" t="s">
        <v>54</v>
      </c>
      <c r="D660" t="s">
        <v>10</v>
      </c>
      <c r="E660" t="s">
        <v>130</v>
      </c>
      <c r="F660" s="8" t="s">
        <v>5094</v>
      </c>
      <c r="G660" t="s">
        <v>4329</v>
      </c>
    </row>
    <row r="661" spans="1:7" x14ac:dyDescent="0.25">
      <c r="A661" t="s">
        <v>286</v>
      </c>
      <c r="B661" t="s">
        <v>31</v>
      </c>
      <c r="C661" t="s">
        <v>52</v>
      </c>
      <c r="D661" t="s">
        <v>9</v>
      </c>
      <c r="E661" t="s">
        <v>130</v>
      </c>
      <c r="F661" s="8" t="s">
        <v>5095</v>
      </c>
      <c r="G661" t="s">
        <v>4329</v>
      </c>
    </row>
    <row r="662" spans="1:7" x14ac:dyDescent="0.25">
      <c r="A662" t="s">
        <v>452</v>
      </c>
      <c r="B662" t="s">
        <v>21</v>
      </c>
      <c r="C662" t="s">
        <v>54</v>
      </c>
      <c r="D662" t="s">
        <v>10</v>
      </c>
      <c r="E662" t="s">
        <v>107</v>
      </c>
      <c r="F662" s="8" t="s">
        <v>5096</v>
      </c>
      <c r="G662" t="s">
        <v>4251</v>
      </c>
    </row>
    <row r="663" spans="1:7" x14ac:dyDescent="0.25">
      <c r="A663" t="s">
        <v>285</v>
      </c>
      <c r="B663" t="s">
        <v>31</v>
      </c>
      <c r="C663" t="s">
        <v>54</v>
      </c>
      <c r="D663" t="s">
        <v>10</v>
      </c>
      <c r="E663" t="s">
        <v>130</v>
      </c>
      <c r="F663" s="8" t="s">
        <v>5097</v>
      </c>
      <c r="G663" t="s">
        <v>4329</v>
      </c>
    </row>
    <row r="664" spans="1:7" x14ac:dyDescent="0.25">
      <c r="A664" t="s">
        <v>366</v>
      </c>
      <c r="B664" t="s">
        <v>11</v>
      </c>
      <c r="C664" t="s">
        <v>49</v>
      </c>
      <c r="D664" t="s">
        <v>8</v>
      </c>
      <c r="E664" t="s">
        <v>130</v>
      </c>
      <c r="F664" s="8" t="s">
        <v>5098</v>
      </c>
      <c r="G664" t="s">
        <v>4255</v>
      </c>
    </row>
    <row r="665" spans="1:7" x14ac:dyDescent="0.25">
      <c r="A665" t="s">
        <v>243</v>
      </c>
      <c r="B665" t="s">
        <v>11</v>
      </c>
      <c r="C665" t="s">
        <v>54</v>
      </c>
      <c r="D665" t="s">
        <v>10</v>
      </c>
      <c r="E665" t="s">
        <v>130</v>
      </c>
      <c r="F665" s="8" t="s">
        <v>5099</v>
      </c>
      <c r="G665" t="s">
        <v>4322</v>
      </c>
    </row>
    <row r="666" spans="1:7" x14ac:dyDescent="0.25">
      <c r="A666" t="s">
        <v>429</v>
      </c>
      <c r="B666" t="s">
        <v>32</v>
      </c>
      <c r="C666" t="s">
        <v>61</v>
      </c>
      <c r="D666" t="s">
        <v>14</v>
      </c>
      <c r="E666" t="s">
        <v>130</v>
      </c>
      <c r="F666" s="8" t="s">
        <v>4765</v>
      </c>
      <c r="G666" t="s">
        <v>4329</v>
      </c>
    </row>
    <row r="667" spans="1:7" x14ac:dyDescent="0.25">
      <c r="A667" t="s">
        <v>242</v>
      </c>
      <c r="B667" t="s">
        <v>30</v>
      </c>
      <c r="C667" t="s">
        <v>152</v>
      </c>
      <c r="D667" t="s">
        <v>35</v>
      </c>
      <c r="E667" t="s">
        <v>229</v>
      </c>
      <c r="F667" s="8" t="s">
        <v>5100</v>
      </c>
      <c r="G667" t="s">
        <v>4255</v>
      </c>
    </row>
    <row r="668" spans="1:7" x14ac:dyDescent="0.25">
      <c r="A668" t="s">
        <v>293</v>
      </c>
      <c r="B668" t="s">
        <v>21</v>
      </c>
      <c r="C668" t="s">
        <v>54</v>
      </c>
      <c r="D668" t="s">
        <v>10</v>
      </c>
      <c r="E668" t="s">
        <v>130</v>
      </c>
      <c r="F668" s="8" t="s">
        <v>5101</v>
      </c>
      <c r="G668" t="s">
        <v>4251</v>
      </c>
    </row>
    <row r="669" spans="1:7" x14ac:dyDescent="0.25">
      <c r="A669" t="s">
        <v>231</v>
      </c>
      <c r="B669" t="s">
        <v>19</v>
      </c>
      <c r="C669" t="s">
        <v>49</v>
      </c>
      <c r="D669" t="s">
        <v>8</v>
      </c>
      <c r="E669" t="s">
        <v>130</v>
      </c>
      <c r="F669" s="8" t="s">
        <v>5102</v>
      </c>
      <c r="G669" t="s">
        <v>4251</v>
      </c>
    </row>
    <row r="670" spans="1:7" x14ac:dyDescent="0.25">
      <c r="A670" t="s">
        <v>267</v>
      </c>
      <c r="B670" t="s">
        <v>11</v>
      </c>
      <c r="C670" t="s">
        <v>98</v>
      </c>
      <c r="D670" t="s">
        <v>27</v>
      </c>
      <c r="E670" t="s">
        <v>130</v>
      </c>
      <c r="F670" s="8" t="s">
        <v>5103</v>
      </c>
      <c r="G670" t="s">
        <v>4322</v>
      </c>
    </row>
    <row r="671" spans="1:7" x14ac:dyDescent="0.25">
      <c r="A671" t="s">
        <v>223</v>
      </c>
      <c r="B671" t="s">
        <v>26</v>
      </c>
      <c r="C671" t="s">
        <v>52</v>
      </c>
      <c r="D671" t="s">
        <v>9</v>
      </c>
      <c r="E671" t="s">
        <v>130</v>
      </c>
      <c r="F671" s="8" t="s">
        <v>5104</v>
      </c>
      <c r="G671" t="s">
        <v>4251</v>
      </c>
    </row>
    <row r="672" spans="1:7" x14ac:dyDescent="0.25">
      <c r="A672" t="s">
        <v>357</v>
      </c>
      <c r="B672" t="s">
        <v>32</v>
      </c>
      <c r="C672" t="s">
        <v>61</v>
      </c>
      <c r="D672" t="s">
        <v>14</v>
      </c>
      <c r="E672" t="s">
        <v>130</v>
      </c>
      <c r="F672" s="8" t="s">
        <v>5105</v>
      </c>
      <c r="G672" t="s">
        <v>4327</v>
      </c>
    </row>
    <row r="673" spans="1:7" x14ac:dyDescent="0.25">
      <c r="A673" t="s">
        <v>527</v>
      </c>
      <c r="B673" t="s">
        <v>31</v>
      </c>
      <c r="C673" t="s">
        <v>54</v>
      </c>
      <c r="D673" t="s">
        <v>10</v>
      </c>
      <c r="E673" t="s">
        <v>130</v>
      </c>
      <c r="F673" s="8" t="s">
        <v>4440</v>
      </c>
      <c r="G673" t="s">
        <v>4329</v>
      </c>
    </row>
    <row r="674" spans="1:7" x14ac:dyDescent="0.25">
      <c r="A674" t="s">
        <v>390</v>
      </c>
      <c r="B674" t="s">
        <v>32</v>
      </c>
      <c r="C674" t="s">
        <v>61</v>
      </c>
      <c r="D674" t="s">
        <v>14</v>
      </c>
      <c r="E674" t="s">
        <v>63</v>
      </c>
      <c r="F674" s="8" t="s">
        <v>5106</v>
      </c>
      <c r="G674" t="s">
        <v>4331</v>
      </c>
    </row>
    <row r="675" spans="1:7" x14ac:dyDescent="0.25">
      <c r="A675" t="s">
        <v>157</v>
      </c>
      <c r="B675" t="s">
        <v>31</v>
      </c>
      <c r="C675" t="s">
        <v>61</v>
      </c>
      <c r="D675" t="s">
        <v>14</v>
      </c>
      <c r="E675" t="s">
        <v>130</v>
      </c>
      <c r="F675" s="8" t="s">
        <v>5107</v>
      </c>
      <c r="G675" t="s">
        <v>4329</v>
      </c>
    </row>
    <row r="676" spans="1:7" x14ac:dyDescent="0.25">
      <c r="A676" t="s">
        <v>275</v>
      </c>
      <c r="B676" t="s">
        <v>21</v>
      </c>
      <c r="C676" t="s">
        <v>61</v>
      </c>
      <c r="D676" t="s">
        <v>14</v>
      </c>
      <c r="E676" t="s">
        <v>130</v>
      </c>
      <c r="F676" s="8" t="s">
        <v>5108</v>
      </c>
      <c r="G676" t="s">
        <v>4329</v>
      </c>
    </row>
    <row r="677" spans="1:7" x14ac:dyDescent="0.25">
      <c r="A677" t="s">
        <v>533</v>
      </c>
      <c r="B677" t="s">
        <v>31</v>
      </c>
      <c r="C677" t="s">
        <v>61</v>
      </c>
      <c r="D677" t="s">
        <v>14</v>
      </c>
      <c r="E677" t="s">
        <v>130</v>
      </c>
      <c r="F677" s="8" t="s">
        <v>5109</v>
      </c>
      <c r="G677" t="s">
        <v>4327</v>
      </c>
    </row>
    <row r="678" spans="1:7" x14ac:dyDescent="0.25">
      <c r="A678" t="s">
        <v>387</v>
      </c>
      <c r="B678" t="s">
        <v>31</v>
      </c>
      <c r="C678" t="s">
        <v>54</v>
      </c>
      <c r="D678" t="s">
        <v>10</v>
      </c>
      <c r="E678" t="s">
        <v>130</v>
      </c>
      <c r="F678" s="8" t="s">
        <v>4788</v>
      </c>
      <c r="G678" t="s">
        <v>4331</v>
      </c>
    </row>
    <row r="679" spans="1:7" x14ac:dyDescent="0.25">
      <c r="A679" t="s">
        <v>405</v>
      </c>
      <c r="B679" t="s">
        <v>11</v>
      </c>
      <c r="C679" t="s">
        <v>98</v>
      </c>
      <c r="D679" t="s">
        <v>27</v>
      </c>
      <c r="E679" t="s">
        <v>130</v>
      </c>
      <c r="F679" s="8" t="s">
        <v>4336</v>
      </c>
      <c r="G679" t="s">
        <v>4251</v>
      </c>
    </row>
    <row r="680" spans="1:7" x14ac:dyDescent="0.25">
      <c r="A680" t="s">
        <v>526</v>
      </c>
      <c r="B680" t="s">
        <v>25</v>
      </c>
      <c r="C680" t="s">
        <v>61</v>
      </c>
      <c r="D680" t="s">
        <v>14</v>
      </c>
      <c r="E680" t="s">
        <v>130</v>
      </c>
      <c r="F680" s="8" t="s">
        <v>5110</v>
      </c>
      <c r="G680" t="s">
        <v>4251</v>
      </c>
    </row>
    <row r="681" spans="1:7" x14ac:dyDescent="0.25">
      <c r="A681" t="s">
        <v>345</v>
      </c>
      <c r="B681" t="s">
        <v>19</v>
      </c>
      <c r="C681" t="s">
        <v>98</v>
      </c>
      <c r="D681" t="s">
        <v>27</v>
      </c>
      <c r="E681" t="s">
        <v>130</v>
      </c>
      <c r="F681" s="8" t="s">
        <v>5111</v>
      </c>
      <c r="G681" t="s">
        <v>4251</v>
      </c>
    </row>
    <row r="682" spans="1:7" x14ac:dyDescent="0.25">
      <c r="A682" t="s">
        <v>3710</v>
      </c>
      <c r="B682" t="s">
        <v>30</v>
      </c>
      <c r="C682" t="s">
        <v>188</v>
      </c>
      <c r="D682" t="s">
        <v>38</v>
      </c>
      <c r="E682" t="s">
        <v>229</v>
      </c>
      <c r="F682" s="8" t="s">
        <v>5112</v>
      </c>
      <c r="G682" t="s">
        <v>4255</v>
      </c>
    </row>
    <row r="683" spans="1:7" x14ac:dyDescent="0.25">
      <c r="A683" t="s">
        <v>200</v>
      </c>
      <c r="B683" t="s">
        <v>31</v>
      </c>
      <c r="C683" t="s">
        <v>61</v>
      </c>
      <c r="D683" t="s">
        <v>14</v>
      </c>
      <c r="E683" t="s">
        <v>130</v>
      </c>
      <c r="F683" s="8" t="s">
        <v>5113</v>
      </c>
      <c r="G683" t="s">
        <v>4331</v>
      </c>
    </row>
    <row r="684" spans="1:7" x14ac:dyDescent="0.25">
      <c r="A684" t="s">
        <v>538</v>
      </c>
      <c r="B684" t="s">
        <v>32</v>
      </c>
      <c r="C684" t="s">
        <v>61</v>
      </c>
      <c r="D684" t="s">
        <v>14</v>
      </c>
      <c r="E684" t="s">
        <v>130</v>
      </c>
      <c r="F684" s="8" t="s">
        <v>5114</v>
      </c>
      <c r="G684" t="s">
        <v>4329</v>
      </c>
    </row>
    <row r="685" spans="1:7" x14ac:dyDescent="0.25">
      <c r="A685" t="s">
        <v>870</v>
      </c>
      <c r="B685" t="s">
        <v>42</v>
      </c>
      <c r="C685" t="s">
        <v>75</v>
      </c>
      <c r="D685" t="s">
        <v>24</v>
      </c>
      <c r="E685" t="s">
        <v>179</v>
      </c>
      <c r="F685" s="8" t="s">
        <v>5115</v>
      </c>
      <c r="G685" t="s">
        <v>4255</v>
      </c>
    </row>
    <row r="686" spans="1:7" x14ac:dyDescent="0.25">
      <c r="A686" t="s">
        <v>105</v>
      </c>
      <c r="B686" t="s">
        <v>19</v>
      </c>
      <c r="C686" t="s">
        <v>98</v>
      </c>
      <c r="D686" t="s">
        <v>27</v>
      </c>
      <c r="E686" t="s">
        <v>130</v>
      </c>
      <c r="F686" s="8" t="s">
        <v>5116</v>
      </c>
      <c r="G686" t="s">
        <v>4331</v>
      </c>
    </row>
    <row r="687" spans="1:7" x14ac:dyDescent="0.25">
      <c r="A687" t="s">
        <v>78</v>
      </c>
      <c r="B687" t="s">
        <v>31</v>
      </c>
      <c r="C687" t="s">
        <v>49</v>
      </c>
      <c r="D687" t="s">
        <v>8</v>
      </c>
      <c r="E687" t="s">
        <v>130</v>
      </c>
      <c r="F687" s="8" t="s">
        <v>5117</v>
      </c>
      <c r="G687" t="s">
        <v>4329</v>
      </c>
    </row>
    <row r="688" spans="1:7" x14ac:dyDescent="0.25">
      <c r="A688" t="s">
        <v>3683</v>
      </c>
      <c r="B688" t="s">
        <v>36</v>
      </c>
      <c r="C688" t="s">
        <v>188</v>
      </c>
      <c r="D688" t="s">
        <v>38</v>
      </c>
      <c r="E688" t="s">
        <v>107</v>
      </c>
      <c r="F688" s="8" t="s">
        <v>5118</v>
      </c>
      <c r="G688" t="s">
        <v>4255</v>
      </c>
    </row>
    <row r="689" spans="1:7" x14ac:dyDescent="0.25">
      <c r="A689" t="s">
        <v>208</v>
      </c>
      <c r="B689" t="s">
        <v>31</v>
      </c>
      <c r="C689" t="s">
        <v>49</v>
      </c>
      <c r="D689" t="s">
        <v>8</v>
      </c>
      <c r="E689" t="s">
        <v>130</v>
      </c>
      <c r="F689" s="8" t="s">
        <v>5119</v>
      </c>
      <c r="G689" t="s">
        <v>4327</v>
      </c>
    </row>
    <row r="690" spans="1:7" x14ac:dyDescent="0.25">
      <c r="A690" t="s">
        <v>3433</v>
      </c>
      <c r="B690" t="s">
        <v>31</v>
      </c>
      <c r="C690" t="s">
        <v>73</v>
      </c>
      <c r="D690" t="s">
        <v>23</v>
      </c>
      <c r="E690" t="s">
        <v>107</v>
      </c>
      <c r="F690" s="8" t="s">
        <v>5120</v>
      </c>
      <c r="G690" t="s">
        <v>4322</v>
      </c>
    </row>
    <row r="691" spans="1:7" x14ac:dyDescent="0.25">
      <c r="A691" t="s">
        <v>365</v>
      </c>
      <c r="B691" t="s">
        <v>31</v>
      </c>
      <c r="C691" t="s">
        <v>49</v>
      </c>
      <c r="D691" t="s">
        <v>8</v>
      </c>
      <c r="E691" t="s">
        <v>130</v>
      </c>
      <c r="F691" s="8" t="s">
        <v>5121</v>
      </c>
      <c r="G691" t="s">
        <v>4331</v>
      </c>
    </row>
    <row r="692" spans="1:7" x14ac:dyDescent="0.25">
      <c r="A692" t="s">
        <v>4260</v>
      </c>
      <c r="B692" t="s">
        <v>32</v>
      </c>
      <c r="C692" t="s">
        <v>75</v>
      </c>
      <c r="D692" t="s">
        <v>24</v>
      </c>
      <c r="E692" t="s">
        <v>179</v>
      </c>
      <c r="F692" s="8" t="s">
        <v>5122</v>
      </c>
      <c r="G692" t="s">
        <v>4255</v>
      </c>
    </row>
    <row r="693" spans="1:7" x14ac:dyDescent="0.25">
      <c r="A693" t="s">
        <v>150</v>
      </c>
      <c r="B693" t="s">
        <v>19</v>
      </c>
      <c r="C693" t="s">
        <v>61</v>
      </c>
      <c r="D693" t="s">
        <v>14</v>
      </c>
      <c r="E693" t="s">
        <v>130</v>
      </c>
      <c r="F693" s="8" t="s">
        <v>5123</v>
      </c>
      <c r="G693" t="s">
        <v>4251</v>
      </c>
    </row>
    <row r="694" spans="1:7" x14ac:dyDescent="0.25">
      <c r="A694" t="s">
        <v>384</v>
      </c>
      <c r="B694" t="s">
        <v>31</v>
      </c>
      <c r="C694" t="s">
        <v>54</v>
      </c>
      <c r="D694" t="s">
        <v>10</v>
      </c>
      <c r="E694" t="s">
        <v>130</v>
      </c>
      <c r="F694" s="8" t="s">
        <v>5124</v>
      </c>
      <c r="G694" t="s">
        <v>4329</v>
      </c>
    </row>
    <row r="695" spans="1:7" x14ac:dyDescent="0.25">
      <c r="A695" t="s">
        <v>53</v>
      </c>
      <c r="B695" t="s">
        <v>31</v>
      </c>
      <c r="C695" t="s">
        <v>54</v>
      </c>
      <c r="D695" t="s">
        <v>10</v>
      </c>
      <c r="E695" t="s">
        <v>130</v>
      </c>
      <c r="F695" s="8" t="s">
        <v>5125</v>
      </c>
      <c r="G695" t="s">
        <v>4329</v>
      </c>
    </row>
    <row r="696" spans="1:7" x14ac:dyDescent="0.25">
      <c r="A696" t="s">
        <v>644</v>
      </c>
      <c r="B696" t="s">
        <v>32</v>
      </c>
      <c r="C696" t="s">
        <v>61</v>
      </c>
      <c r="D696" t="s">
        <v>14</v>
      </c>
      <c r="E696" t="s">
        <v>107</v>
      </c>
      <c r="F696" s="8" t="s">
        <v>5126</v>
      </c>
      <c r="G696" t="s">
        <v>4322</v>
      </c>
    </row>
    <row r="697" spans="1:7" x14ac:dyDescent="0.25">
      <c r="A697" t="s">
        <v>369</v>
      </c>
      <c r="B697" t="s">
        <v>25</v>
      </c>
      <c r="C697" t="s">
        <v>61</v>
      </c>
      <c r="D697" t="s">
        <v>14</v>
      </c>
      <c r="E697" t="s">
        <v>107</v>
      </c>
      <c r="F697" s="8" t="s">
        <v>5127</v>
      </c>
      <c r="G697" t="s">
        <v>4251</v>
      </c>
    </row>
    <row r="698" spans="1:7" x14ac:dyDescent="0.25">
      <c r="A698" t="s">
        <v>3478</v>
      </c>
      <c r="B698" t="s">
        <v>26</v>
      </c>
      <c r="C698" t="s">
        <v>73</v>
      </c>
      <c r="D698" t="s">
        <v>23</v>
      </c>
      <c r="E698" t="s">
        <v>107</v>
      </c>
      <c r="F698" s="8" t="s">
        <v>5128</v>
      </c>
      <c r="G698" t="s">
        <v>4253</v>
      </c>
    </row>
    <row r="699" spans="1:7" x14ac:dyDescent="0.25">
      <c r="A699" t="s">
        <v>367</v>
      </c>
      <c r="B699" t="s">
        <v>31</v>
      </c>
      <c r="C699" t="s">
        <v>49</v>
      </c>
      <c r="D699" t="s">
        <v>8</v>
      </c>
      <c r="E699" t="s">
        <v>130</v>
      </c>
      <c r="F699" s="8" t="s">
        <v>5129</v>
      </c>
      <c r="G699" t="s">
        <v>4329</v>
      </c>
    </row>
    <row r="700" spans="1:7" x14ac:dyDescent="0.25">
      <c r="A700" t="s">
        <v>371</v>
      </c>
      <c r="B700" t="s">
        <v>31</v>
      </c>
      <c r="C700" t="s">
        <v>72</v>
      </c>
      <c r="D700" t="s">
        <v>22</v>
      </c>
      <c r="E700" t="s">
        <v>130</v>
      </c>
      <c r="F700" s="8" t="s">
        <v>5130</v>
      </c>
      <c r="G700" t="s">
        <v>4329</v>
      </c>
    </row>
    <row r="701" spans="1:7" x14ac:dyDescent="0.25">
      <c r="A701" t="s">
        <v>542</v>
      </c>
      <c r="B701" t="s">
        <v>26</v>
      </c>
      <c r="C701" t="s">
        <v>54</v>
      </c>
      <c r="D701" t="s">
        <v>10</v>
      </c>
      <c r="E701" t="s">
        <v>130</v>
      </c>
      <c r="F701" s="8" t="s">
        <v>5131</v>
      </c>
      <c r="G701" t="s">
        <v>4253</v>
      </c>
    </row>
    <row r="702" spans="1:7" x14ac:dyDescent="0.25">
      <c r="A702" t="s">
        <v>412</v>
      </c>
      <c r="B702" t="s">
        <v>30</v>
      </c>
      <c r="C702" t="s">
        <v>65</v>
      </c>
      <c r="D702" t="s">
        <v>17</v>
      </c>
      <c r="E702" t="s">
        <v>107</v>
      </c>
      <c r="F702" s="8" t="s">
        <v>5132</v>
      </c>
      <c r="G702" t="s">
        <v>4251</v>
      </c>
    </row>
    <row r="703" spans="1:7" x14ac:dyDescent="0.25">
      <c r="A703" t="s">
        <v>636</v>
      </c>
      <c r="B703" t="s">
        <v>19</v>
      </c>
      <c r="C703" t="s">
        <v>98</v>
      </c>
      <c r="D703" t="s">
        <v>27</v>
      </c>
      <c r="E703" t="s">
        <v>107</v>
      </c>
      <c r="F703" s="8" t="s">
        <v>5133</v>
      </c>
      <c r="G703" t="s">
        <v>4251</v>
      </c>
    </row>
    <row r="704" spans="1:7" x14ac:dyDescent="0.25">
      <c r="A704" t="s">
        <v>220</v>
      </c>
      <c r="B704" t="s">
        <v>11</v>
      </c>
      <c r="C704" t="s">
        <v>52</v>
      </c>
      <c r="D704" t="s">
        <v>9</v>
      </c>
      <c r="E704" t="s">
        <v>130</v>
      </c>
      <c r="F704" s="8" t="s">
        <v>5134</v>
      </c>
      <c r="G704" t="s">
        <v>4251</v>
      </c>
    </row>
    <row r="705" spans="1:7" x14ac:dyDescent="0.25">
      <c r="A705" t="s">
        <v>813</v>
      </c>
      <c r="B705" t="s">
        <v>42</v>
      </c>
      <c r="C705" t="s">
        <v>75</v>
      </c>
      <c r="D705" t="s">
        <v>24</v>
      </c>
      <c r="E705" t="s">
        <v>179</v>
      </c>
      <c r="F705" s="8" t="s">
        <v>5135</v>
      </c>
      <c r="G705" t="s">
        <v>4255</v>
      </c>
    </row>
    <row r="706" spans="1:7" x14ac:dyDescent="0.25">
      <c r="A706" t="s">
        <v>103</v>
      </c>
      <c r="B706" t="s">
        <v>21</v>
      </c>
      <c r="C706" t="s">
        <v>61</v>
      </c>
      <c r="D706" t="s">
        <v>14</v>
      </c>
      <c r="E706" t="s">
        <v>50</v>
      </c>
      <c r="F706" s="8" t="s">
        <v>5136</v>
      </c>
      <c r="G706" t="s">
        <v>4254</v>
      </c>
    </row>
    <row r="707" spans="1:7" x14ac:dyDescent="0.25">
      <c r="A707" t="s">
        <v>276</v>
      </c>
      <c r="B707" t="s">
        <v>32</v>
      </c>
      <c r="C707" t="s">
        <v>61</v>
      </c>
      <c r="D707" t="s">
        <v>14</v>
      </c>
      <c r="E707" t="s">
        <v>63</v>
      </c>
      <c r="F707" s="8" t="s">
        <v>5137</v>
      </c>
      <c r="G707" t="s">
        <v>4331</v>
      </c>
    </row>
    <row r="708" spans="1:7" x14ac:dyDescent="0.25">
      <c r="A708" t="s">
        <v>337</v>
      </c>
      <c r="B708" t="s">
        <v>31</v>
      </c>
      <c r="C708" t="s">
        <v>52</v>
      </c>
      <c r="D708" t="s">
        <v>9</v>
      </c>
      <c r="E708" t="s">
        <v>130</v>
      </c>
      <c r="F708" s="8" t="s">
        <v>5138</v>
      </c>
      <c r="G708" t="s">
        <v>4329</v>
      </c>
    </row>
    <row r="709" spans="1:7" x14ac:dyDescent="0.25">
      <c r="A709" t="s">
        <v>339</v>
      </c>
      <c r="B709" t="s">
        <v>7</v>
      </c>
      <c r="C709" t="s">
        <v>54</v>
      </c>
      <c r="D709" t="s">
        <v>10</v>
      </c>
      <c r="E709" t="s">
        <v>130</v>
      </c>
      <c r="F709" s="8" t="s">
        <v>5139</v>
      </c>
      <c r="G709" t="s">
        <v>4253</v>
      </c>
    </row>
    <row r="710" spans="1:7" x14ac:dyDescent="0.25">
      <c r="A710" t="s">
        <v>883</v>
      </c>
      <c r="B710" t="s">
        <v>29</v>
      </c>
      <c r="C710" t="s">
        <v>75</v>
      </c>
      <c r="D710" t="s">
        <v>24</v>
      </c>
      <c r="E710" t="s">
        <v>179</v>
      </c>
      <c r="F710" s="8" t="s">
        <v>5140</v>
      </c>
      <c r="G710" t="s">
        <v>4255</v>
      </c>
    </row>
    <row r="711" spans="1:7" x14ac:dyDescent="0.25">
      <c r="A711" t="s">
        <v>350</v>
      </c>
      <c r="B711" t="s">
        <v>21</v>
      </c>
      <c r="C711" t="s">
        <v>52</v>
      </c>
      <c r="D711" t="s">
        <v>9</v>
      </c>
      <c r="E711" t="s">
        <v>130</v>
      </c>
      <c r="F711" s="8" t="s">
        <v>5141</v>
      </c>
      <c r="G711" t="s">
        <v>4251</v>
      </c>
    </row>
    <row r="712" spans="1:7" x14ac:dyDescent="0.25">
      <c r="A712" t="s">
        <v>365</v>
      </c>
      <c r="B712" t="s">
        <v>31</v>
      </c>
      <c r="C712" t="s">
        <v>49</v>
      </c>
      <c r="D712" t="s">
        <v>8</v>
      </c>
      <c r="E712" t="s">
        <v>130</v>
      </c>
      <c r="F712" s="8" t="s">
        <v>4361</v>
      </c>
      <c r="G712" t="s">
        <v>4329</v>
      </c>
    </row>
    <row r="713" spans="1:7" x14ac:dyDescent="0.25">
      <c r="A713" t="s">
        <v>244</v>
      </c>
      <c r="B713" t="s">
        <v>31</v>
      </c>
      <c r="C713" t="s">
        <v>49</v>
      </c>
      <c r="D713" t="s">
        <v>8</v>
      </c>
      <c r="E713" t="s">
        <v>130</v>
      </c>
      <c r="F713" s="8" t="s">
        <v>5142</v>
      </c>
      <c r="G713" t="s">
        <v>4331</v>
      </c>
    </row>
    <row r="714" spans="1:7" x14ac:dyDescent="0.25">
      <c r="A714" t="s">
        <v>751</v>
      </c>
      <c r="B714" t="s">
        <v>11</v>
      </c>
      <c r="C714" t="s">
        <v>98</v>
      </c>
      <c r="D714" t="s">
        <v>27</v>
      </c>
      <c r="E714" t="s">
        <v>130</v>
      </c>
      <c r="F714" s="8" t="s">
        <v>5143</v>
      </c>
      <c r="G714" t="s">
        <v>4251</v>
      </c>
    </row>
    <row r="715" spans="1:7" x14ac:dyDescent="0.25">
      <c r="A715" t="s">
        <v>643</v>
      </c>
      <c r="B715" t="s">
        <v>31</v>
      </c>
      <c r="C715" t="s">
        <v>49</v>
      </c>
      <c r="D715" t="s">
        <v>8</v>
      </c>
      <c r="E715" t="s">
        <v>130</v>
      </c>
      <c r="F715" s="8" t="s">
        <v>5144</v>
      </c>
      <c r="G715" t="s">
        <v>4329</v>
      </c>
    </row>
    <row r="716" spans="1:7" x14ac:dyDescent="0.25">
      <c r="A716" t="s">
        <v>547</v>
      </c>
      <c r="B716" t="s">
        <v>31</v>
      </c>
      <c r="C716" t="s">
        <v>54</v>
      </c>
      <c r="D716" t="s">
        <v>10</v>
      </c>
      <c r="E716" t="s">
        <v>130</v>
      </c>
      <c r="F716" s="8" t="s">
        <v>5145</v>
      </c>
      <c r="G716" t="s">
        <v>4327</v>
      </c>
    </row>
    <row r="717" spans="1:7" x14ac:dyDescent="0.25">
      <c r="A717" t="s">
        <v>358</v>
      </c>
      <c r="B717" t="s">
        <v>31</v>
      </c>
      <c r="C717" t="s">
        <v>61</v>
      </c>
      <c r="D717" t="s">
        <v>14</v>
      </c>
      <c r="E717" t="s">
        <v>130</v>
      </c>
      <c r="F717" s="8" t="s">
        <v>5146</v>
      </c>
      <c r="G717" t="s">
        <v>4327</v>
      </c>
    </row>
    <row r="718" spans="1:7" x14ac:dyDescent="0.25">
      <c r="A718" t="s">
        <v>548</v>
      </c>
      <c r="B718" t="s">
        <v>21</v>
      </c>
      <c r="C718" t="s">
        <v>61</v>
      </c>
      <c r="D718" t="s">
        <v>14</v>
      </c>
      <c r="E718" t="s">
        <v>130</v>
      </c>
      <c r="F718" s="8" t="s">
        <v>5147</v>
      </c>
      <c r="G718" t="s">
        <v>4331</v>
      </c>
    </row>
    <row r="719" spans="1:7" x14ac:dyDescent="0.25">
      <c r="A719" t="s">
        <v>3476</v>
      </c>
      <c r="B719" t="s">
        <v>30</v>
      </c>
      <c r="C719" t="s">
        <v>188</v>
      </c>
      <c r="D719" t="s">
        <v>38</v>
      </c>
      <c r="E719" t="s">
        <v>229</v>
      </c>
      <c r="F719" s="8" t="s">
        <v>5148</v>
      </c>
      <c r="G719" t="s">
        <v>4254</v>
      </c>
    </row>
    <row r="720" spans="1:7" x14ac:dyDescent="0.25">
      <c r="A720" t="s">
        <v>703</v>
      </c>
      <c r="B720" t="s">
        <v>19</v>
      </c>
      <c r="C720" t="s">
        <v>98</v>
      </c>
      <c r="D720" t="s">
        <v>27</v>
      </c>
      <c r="E720" t="s">
        <v>130</v>
      </c>
      <c r="F720" s="8" t="s">
        <v>4470</v>
      </c>
      <c r="G720" t="s">
        <v>4251</v>
      </c>
    </row>
    <row r="721" spans="1:7" x14ac:dyDescent="0.25">
      <c r="A721" t="s">
        <v>201</v>
      </c>
      <c r="B721" t="s">
        <v>21</v>
      </c>
      <c r="C721" t="s">
        <v>54</v>
      </c>
      <c r="D721" t="s">
        <v>10</v>
      </c>
      <c r="E721" t="s">
        <v>63</v>
      </c>
      <c r="F721" s="8" t="s">
        <v>5149</v>
      </c>
      <c r="G721" t="s">
        <v>4329</v>
      </c>
    </row>
    <row r="722" spans="1:7" x14ac:dyDescent="0.25">
      <c r="A722" t="s">
        <v>198</v>
      </c>
      <c r="B722" t="s">
        <v>21</v>
      </c>
      <c r="C722" t="s">
        <v>72</v>
      </c>
      <c r="D722" t="s">
        <v>22</v>
      </c>
      <c r="E722" t="s">
        <v>63</v>
      </c>
      <c r="F722" s="8" t="s">
        <v>5150</v>
      </c>
      <c r="G722" t="s">
        <v>4322</v>
      </c>
    </row>
    <row r="723" spans="1:7" x14ac:dyDescent="0.25">
      <c r="A723" t="s">
        <v>465</v>
      </c>
      <c r="B723" t="s">
        <v>30</v>
      </c>
      <c r="C723" t="s">
        <v>65</v>
      </c>
      <c r="D723" t="s">
        <v>17</v>
      </c>
      <c r="E723" t="s">
        <v>107</v>
      </c>
      <c r="F723" s="8" t="s">
        <v>5151</v>
      </c>
      <c r="G723" t="s">
        <v>4251</v>
      </c>
    </row>
    <row r="724" spans="1:7" x14ac:dyDescent="0.25">
      <c r="A724" t="s">
        <v>208</v>
      </c>
      <c r="B724" t="s">
        <v>31</v>
      </c>
      <c r="C724" t="s">
        <v>49</v>
      </c>
      <c r="D724" t="s">
        <v>8</v>
      </c>
      <c r="E724" t="s">
        <v>63</v>
      </c>
      <c r="F724" s="8" t="s">
        <v>5152</v>
      </c>
      <c r="G724" t="s">
        <v>4327</v>
      </c>
    </row>
    <row r="725" spans="1:7" x14ac:dyDescent="0.25">
      <c r="A725" t="s">
        <v>195</v>
      </c>
      <c r="B725" t="s">
        <v>7</v>
      </c>
      <c r="C725" t="s">
        <v>72</v>
      </c>
      <c r="D725" t="s">
        <v>22</v>
      </c>
      <c r="E725" t="s">
        <v>63</v>
      </c>
      <c r="F725" s="8" t="s">
        <v>5153</v>
      </c>
      <c r="G725" t="s">
        <v>4322</v>
      </c>
    </row>
    <row r="726" spans="1:7" x14ac:dyDescent="0.25">
      <c r="A726" t="s">
        <v>125</v>
      </c>
      <c r="B726" t="s">
        <v>26</v>
      </c>
      <c r="C726" t="s">
        <v>54</v>
      </c>
      <c r="D726" t="s">
        <v>10</v>
      </c>
      <c r="E726" t="s">
        <v>63</v>
      </c>
      <c r="F726" s="8" t="s">
        <v>5154</v>
      </c>
      <c r="G726" t="s">
        <v>4253</v>
      </c>
    </row>
    <row r="727" spans="1:7" x14ac:dyDescent="0.25">
      <c r="A727" t="s">
        <v>234</v>
      </c>
      <c r="B727" t="s">
        <v>31</v>
      </c>
      <c r="C727" t="s">
        <v>54</v>
      </c>
      <c r="D727" t="s">
        <v>10</v>
      </c>
      <c r="E727" t="s">
        <v>63</v>
      </c>
      <c r="F727" s="8" t="s">
        <v>5155</v>
      </c>
      <c r="G727" t="s">
        <v>4327</v>
      </c>
    </row>
    <row r="728" spans="1:7" x14ac:dyDescent="0.25">
      <c r="A728" t="s">
        <v>197</v>
      </c>
      <c r="B728" t="s">
        <v>31</v>
      </c>
      <c r="C728" t="s">
        <v>54</v>
      </c>
      <c r="D728" t="s">
        <v>10</v>
      </c>
      <c r="E728" t="s">
        <v>63</v>
      </c>
      <c r="F728" s="8" t="s">
        <v>5156</v>
      </c>
      <c r="G728" t="s">
        <v>4331</v>
      </c>
    </row>
    <row r="729" spans="1:7" x14ac:dyDescent="0.25">
      <c r="A729" t="s">
        <v>282</v>
      </c>
      <c r="B729" t="s">
        <v>42</v>
      </c>
      <c r="C729" t="s">
        <v>147</v>
      </c>
      <c r="D729" t="s">
        <v>34</v>
      </c>
      <c r="E729" t="s">
        <v>63</v>
      </c>
      <c r="F729" s="8" t="s">
        <v>5157</v>
      </c>
      <c r="G729" t="s">
        <v>4327</v>
      </c>
    </row>
    <row r="730" spans="1:7" x14ac:dyDescent="0.25">
      <c r="A730" t="s">
        <v>469</v>
      </c>
      <c r="B730" t="s">
        <v>31</v>
      </c>
      <c r="C730" t="s">
        <v>61</v>
      </c>
      <c r="D730" t="s">
        <v>14</v>
      </c>
      <c r="E730" t="s">
        <v>130</v>
      </c>
      <c r="F730" s="8" t="s">
        <v>5158</v>
      </c>
      <c r="G730" t="s">
        <v>4327</v>
      </c>
    </row>
    <row r="731" spans="1:7" x14ac:dyDescent="0.25">
      <c r="A731" t="s">
        <v>197</v>
      </c>
      <c r="B731" t="s">
        <v>31</v>
      </c>
      <c r="C731" t="s">
        <v>54</v>
      </c>
      <c r="D731" t="s">
        <v>10</v>
      </c>
      <c r="E731" t="s">
        <v>63</v>
      </c>
      <c r="F731" s="8" t="s">
        <v>5159</v>
      </c>
      <c r="G731" t="s">
        <v>4331</v>
      </c>
    </row>
    <row r="732" spans="1:7" x14ac:dyDescent="0.25">
      <c r="A732" t="s">
        <v>504</v>
      </c>
      <c r="B732" t="s">
        <v>19</v>
      </c>
      <c r="C732" t="s">
        <v>49</v>
      </c>
      <c r="D732" t="s">
        <v>8</v>
      </c>
      <c r="E732" t="s">
        <v>130</v>
      </c>
      <c r="F732" s="8" t="s">
        <v>5160</v>
      </c>
      <c r="G732" t="s">
        <v>4251</v>
      </c>
    </row>
    <row r="733" spans="1:7" x14ac:dyDescent="0.25">
      <c r="A733" t="s">
        <v>344</v>
      </c>
      <c r="B733" t="s">
        <v>19</v>
      </c>
      <c r="C733" t="s">
        <v>52</v>
      </c>
      <c r="D733" t="s">
        <v>9</v>
      </c>
      <c r="E733" t="s">
        <v>130</v>
      </c>
      <c r="F733" s="8" t="s">
        <v>5161</v>
      </c>
      <c r="G733" t="s">
        <v>4331</v>
      </c>
    </row>
    <row r="734" spans="1:7" x14ac:dyDescent="0.25">
      <c r="A734" t="s">
        <v>380</v>
      </c>
      <c r="B734" t="s">
        <v>32</v>
      </c>
      <c r="C734" t="s">
        <v>58</v>
      </c>
      <c r="D734" t="s">
        <v>13</v>
      </c>
      <c r="E734" t="s">
        <v>63</v>
      </c>
      <c r="F734" s="8" t="s">
        <v>5162</v>
      </c>
      <c r="G734" t="s">
        <v>4329</v>
      </c>
    </row>
    <row r="735" spans="1:7" x14ac:dyDescent="0.25">
      <c r="A735" t="s">
        <v>182</v>
      </c>
      <c r="B735" t="s">
        <v>25</v>
      </c>
      <c r="C735" t="s">
        <v>61</v>
      </c>
      <c r="D735" t="s">
        <v>14</v>
      </c>
      <c r="E735" t="s">
        <v>130</v>
      </c>
      <c r="F735" s="8" t="s">
        <v>5163</v>
      </c>
      <c r="G735" t="s">
        <v>4251</v>
      </c>
    </row>
    <row r="736" spans="1:7" x14ac:dyDescent="0.25">
      <c r="A736" t="s">
        <v>3220</v>
      </c>
      <c r="B736" t="s">
        <v>29</v>
      </c>
      <c r="C736" t="s">
        <v>188</v>
      </c>
      <c r="D736" t="s">
        <v>38</v>
      </c>
      <c r="E736" t="s">
        <v>229</v>
      </c>
      <c r="F736" s="8" t="s">
        <v>4398</v>
      </c>
      <c r="G736" t="s">
        <v>4256</v>
      </c>
    </row>
    <row r="737" spans="1:7" x14ac:dyDescent="0.25">
      <c r="A737" t="s">
        <v>556</v>
      </c>
      <c r="B737" t="s">
        <v>19</v>
      </c>
      <c r="C737" t="s">
        <v>49</v>
      </c>
      <c r="D737" t="s">
        <v>8</v>
      </c>
      <c r="E737" t="s">
        <v>130</v>
      </c>
      <c r="F737" s="8" t="s">
        <v>5164</v>
      </c>
      <c r="G737" t="s">
        <v>4322</v>
      </c>
    </row>
    <row r="738" spans="1:7" x14ac:dyDescent="0.25">
      <c r="A738" t="s">
        <v>338</v>
      </c>
      <c r="B738" t="s">
        <v>20</v>
      </c>
      <c r="C738" t="s">
        <v>58</v>
      </c>
      <c r="D738" t="s">
        <v>13</v>
      </c>
      <c r="E738" t="s">
        <v>130</v>
      </c>
      <c r="F738" s="8" t="s">
        <v>5165</v>
      </c>
      <c r="G738" t="s">
        <v>4331</v>
      </c>
    </row>
    <row r="739" spans="1:7" x14ac:dyDescent="0.25">
      <c r="A739" t="s">
        <v>253</v>
      </c>
      <c r="B739" t="s">
        <v>31</v>
      </c>
      <c r="C739" t="s">
        <v>49</v>
      </c>
      <c r="D739" t="s">
        <v>8</v>
      </c>
      <c r="E739" t="s">
        <v>130</v>
      </c>
      <c r="F739" s="8" t="s">
        <v>5166</v>
      </c>
      <c r="G739" t="s">
        <v>4331</v>
      </c>
    </row>
    <row r="740" spans="1:7" x14ac:dyDescent="0.25">
      <c r="A740" t="s">
        <v>483</v>
      </c>
      <c r="B740" t="s">
        <v>31</v>
      </c>
      <c r="C740" t="s">
        <v>98</v>
      </c>
      <c r="D740" t="s">
        <v>27</v>
      </c>
      <c r="E740" t="s">
        <v>130</v>
      </c>
      <c r="F740" s="8" t="s">
        <v>5167</v>
      </c>
      <c r="G740" t="s">
        <v>4327</v>
      </c>
    </row>
    <row r="741" spans="1:7" x14ac:dyDescent="0.25">
      <c r="A741" t="s">
        <v>201</v>
      </c>
      <c r="B741" t="s">
        <v>31</v>
      </c>
      <c r="C741" t="s">
        <v>54</v>
      </c>
      <c r="D741" t="s">
        <v>10</v>
      </c>
      <c r="E741" t="s">
        <v>130</v>
      </c>
      <c r="F741" s="8" t="s">
        <v>5168</v>
      </c>
      <c r="G741" t="s">
        <v>4331</v>
      </c>
    </row>
    <row r="742" spans="1:7" x14ac:dyDescent="0.25">
      <c r="A742" t="s">
        <v>471</v>
      </c>
      <c r="B742" t="s">
        <v>31</v>
      </c>
      <c r="C742" t="s">
        <v>49</v>
      </c>
      <c r="D742" t="s">
        <v>8</v>
      </c>
      <c r="E742" t="s">
        <v>63</v>
      </c>
      <c r="F742" s="8" t="s">
        <v>5169</v>
      </c>
      <c r="G742" t="s">
        <v>4329</v>
      </c>
    </row>
    <row r="743" spans="1:7" x14ac:dyDescent="0.25">
      <c r="A743" t="s">
        <v>213</v>
      </c>
      <c r="B743" t="s">
        <v>7</v>
      </c>
      <c r="C743" t="s">
        <v>49</v>
      </c>
      <c r="D743" t="s">
        <v>8</v>
      </c>
      <c r="E743" t="s">
        <v>130</v>
      </c>
      <c r="F743" s="8" t="s">
        <v>5170</v>
      </c>
      <c r="G743" t="s">
        <v>4251</v>
      </c>
    </row>
    <row r="744" spans="1:7" x14ac:dyDescent="0.25">
      <c r="A744" t="s">
        <v>272</v>
      </c>
      <c r="B744" t="s">
        <v>31</v>
      </c>
      <c r="C744" t="s">
        <v>54</v>
      </c>
      <c r="D744" t="s">
        <v>10</v>
      </c>
      <c r="E744" t="s">
        <v>130</v>
      </c>
      <c r="F744" s="8" t="s">
        <v>5171</v>
      </c>
      <c r="G744" t="s">
        <v>4329</v>
      </c>
    </row>
    <row r="745" spans="1:7" x14ac:dyDescent="0.25">
      <c r="A745" t="s">
        <v>3435</v>
      </c>
      <c r="B745" t="s">
        <v>16</v>
      </c>
      <c r="C745" t="s">
        <v>188</v>
      </c>
      <c r="D745" t="s">
        <v>38</v>
      </c>
      <c r="E745" t="s">
        <v>229</v>
      </c>
      <c r="F745" s="8" t="s">
        <v>5172</v>
      </c>
      <c r="G745" t="s">
        <v>4256</v>
      </c>
    </row>
    <row r="746" spans="1:7" x14ac:dyDescent="0.25">
      <c r="A746" t="s">
        <v>105</v>
      </c>
      <c r="B746" t="s">
        <v>21</v>
      </c>
      <c r="C746" t="s">
        <v>98</v>
      </c>
      <c r="D746" t="s">
        <v>27</v>
      </c>
      <c r="E746" t="s">
        <v>130</v>
      </c>
      <c r="F746" s="8" t="s">
        <v>4401</v>
      </c>
      <c r="G746" t="s">
        <v>4331</v>
      </c>
    </row>
    <row r="747" spans="1:7" x14ac:dyDescent="0.25">
      <c r="A747" t="s">
        <v>312</v>
      </c>
      <c r="B747" t="s">
        <v>31</v>
      </c>
      <c r="C747" t="s">
        <v>61</v>
      </c>
      <c r="D747" t="s">
        <v>14</v>
      </c>
      <c r="E747" t="s">
        <v>130</v>
      </c>
      <c r="F747" s="8" t="s">
        <v>5173</v>
      </c>
      <c r="G747" t="s">
        <v>4329</v>
      </c>
    </row>
    <row r="748" spans="1:7" x14ac:dyDescent="0.25">
      <c r="A748" t="s">
        <v>499</v>
      </c>
      <c r="B748" t="s">
        <v>31</v>
      </c>
      <c r="C748" t="s">
        <v>61</v>
      </c>
      <c r="D748" t="s">
        <v>14</v>
      </c>
      <c r="E748" t="s">
        <v>130</v>
      </c>
      <c r="F748" s="8" t="s">
        <v>5174</v>
      </c>
      <c r="G748" t="s">
        <v>4327</v>
      </c>
    </row>
    <row r="749" spans="1:7" x14ac:dyDescent="0.25">
      <c r="A749" t="s">
        <v>148</v>
      </c>
      <c r="B749" t="s">
        <v>31</v>
      </c>
      <c r="C749" t="s">
        <v>49</v>
      </c>
      <c r="D749" t="s">
        <v>8</v>
      </c>
      <c r="E749" t="s">
        <v>130</v>
      </c>
      <c r="F749" s="8" t="s">
        <v>5175</v>
      </c>
      <c r="G749" t="s">
        <v>4327</v>
      </c>
    </row>
    <row r="750" spans="1:7" x14ac:dyDescent="0.25">
      <c r="A750" t="s">
        <v>418</v>
      </c>
      <c r="B750" t="s">
        <v>31</v>
      </c>
      <c r="C750" t="s">
        <v>54</v>
      </c>
      <c r="D750" t="s">
        <v>10</v>
      </c>
      <c r="E750" t="s">
        <v>50</v>
      </c>
      <c r="F750" s="8" t="s">
        <v>5176</v>
      </c>
      <c r="G750" t="s">
        <v>4327</v>
      </c>
    </row>
    <row r="751" spans="1:7" x14ac:dyDescent="0.25">
      <c r="A751" t="s">
        <v>177</v>
      </c>
      <c r="B751" t="s">
        <v>21</v>
      </c>
      <c r="C751" t="s">
        <v>98</v>
      </c>
      <c r="D751" t="s">
        <v>27</v>
      </c>
      <c r="E751" t="s">
        <v>63</v>
      </c>
      <c r="F751" s="8" t="s">
        <v>5177</v>
      </c>
      <c r="G751" t="s">
        <v>4322</v>
      </c>
    </row>
    <row r="752" spans="1:7" x14ac:dyDescent="0.25">
      <c r="A752" t="s">
        <v>254</v>
      </c>
      <c r="B752" t="s">
        <v>31</v>
      </c>
      <c r="C752" t="s">
        <v>54</v>
      </c>
      <c r="D752" t="s">
        <v>10</v>
      </c>
      <c r="E752" t="s">
        <v>63</v>
      </c>
      <c r="F752" s="8" t="s">
        <v>5178</v>
      </c>
      <c r="G752" t="s">
        <v>4331</v>
      </c>
    </row>
    <row r="753" spans="1:7" x14ac:dyDescent="0.25">
      <c r="A753" t="s">
        <v>520</v>
      </c>
      <c r="B753" t="s">
        <v>42</v>
      </c>
      <c r="C753" t="s">
        <v>75</v>
      </c>
      <c r="D753" t="s">
        <v>24</v>
      </c>
      <c r="E753" t="s">
        <v>179</v>
      </c>
      <c r="F753" s="8" t="s">
        <v>5179</v>
      </c>
      <c r="G753" t="s">
        <v>4255</v>
      </c>
    </row>
    <row r="754" spans="1:7" x14ac:dyDescent="0.25">
      <c r="A754" t="s">
        <v>207</v>
      </c>
      <c r="B754" t="s">
        <v>21</v>
      </c>
      <c r="C754" t="s">
        <v>72</v>
      </c>
      <c r="D754" t="s">
        <v>22</v>
      </c>
      <c r="E754" t="s">
        <v>63</v>
      </c>
      <c r="F754" s="8" t="s">
        <v>5180</v>
      </c>
      <c r="G754" t="s">
        <v>4331</v>
      </c>
    </row>
    <row r="755" spans="1:7" x14ac:dyDescent="0.25">
      <c r="A755" t="s">
        <v>563</v>
      </c>
      <c r="B755" t="s">
        <v>20</v>
      </c>
      <c r="C755" t="s">
        <v>58</v>
      </c>
      <c r="D755" t="s">
        <v>13</v>
      </c>
      <c r="E755" t="s">
        <v>130</v>
      </c>
      <c r="F755" s="8" t="s">
        <v>5181</v>
      </c>
      <c r="G755" t="s">
        <v>4329</v>
      </c>
    </row>
    <row r="756" spans="1:7" x14ac:dyDescent="0.25">
      <c r="A756" t="s">
        <v>564</v>
      </c>
      <c r="B756" t="s">
        <v>21</v>
      </c>
      <c r="C756" t="s">
        <v>61</v>
      </c>
      <c r="D756" t="s">
        <v>14</v>
      </c>
      <c r="E756" t="s">
        <v>130</v>
      </c>
      <c r="F756" s="8" t="s">
        <v>5182</v>
      </c>
      <c r="G756" t="s">
        <v>4322</v>
      </c>
    </row>
    <row r="757" spans="1:7" x14ac:dyDescent="0.25">
      <c r="A757" t="s">
        <v>565</v>
      </c>
      <c r="B757" t="s">
        <v>21</v>
      </c>
      <c r="C757" t="s">
        <v>72</v>
      </c>
      <c r="D757" t="s">
        <v>22</v>
      </c>
      <c r="E757" t="s">
        <v>130</v>
      </c>
      <c r="F757" s="8" t="s">
        <v>5183</v>
      </c>
      <c r="G757" t="s">
        <v>4251</v>
      </c>
    </row>
    <row r="758" spans="1:7" x14ac:dyDescent="0.25">
      <c r="A758" t="s">
        <v>149</v>
      </c>
      <c r="B758" t="s">
        <v>7</v>
      </c>
      <c r="C758" t="s">
        <v>52</v>
      </c>
      <c r="D758" t="s">
        <v>9</v>
      </c>
      <c r="E758" t="s">
        <v>130</v>
      </c>
      <c r="F758" s="8" t="s">
        <v>5184</v>
      </c>
      <c r="G758" t="s">
        <v>4329</v>
      </c>
    </row>
    <row r="759" spans="1:7" x14ac:dyDescent="0.25">
      <c r="A759" t="s">
        <v>303</v>
      </c>
      <c r="B759" t="s">
        <v>21</v>
      </c>
      <c r="C759" t="s">
        <v>54</v>
      </c>
      <c r="D759" t="s">
        <v>10</v>
      </c>
      <c r="E759" t="s">
        <v>130</v>
      </c>
      <c r="F759" s="8" t="s">
        <v>5185</v>
      </c>
      <c r="G759" t="s">
        <v>4251</v>
      </c>
    </row>
    <row r="760" spans="1:7" x14ac:dyDescent="0.25">
      <c r="A760" t="s">
        <v>189</v>
      </c>
      <c r="B760" t="s">
        <v>11</v>
      </c>
      <c r="C760" t="s">
        <v>54</v>
      </c>
      <c r="D760" t="s">
        <v>10</v>
      </c>
      <c r="E760" t="s">
        <v>130</v>
      </c>
      <c r="F760" s="8" t="s">
        <v>5186</v>
      </c>
      <c r="G760" t="s">
        <v>4256</v>
      </c>
    </row>
    <row r="761" spans="1:7" x14ac:dyDescent="0.25">
      <c r="A761" t="s">
        <v>658</v>
      </c>
      <c r="B761" t="s">
        <v>7</v>
      </c>
      <c r="C761" t="s">
        <v>54</v>
      </c>
      <c r="D761" t="s">
        <v>10</v>
      </c>
      <c r="E761" t="s">
        <v>130</v>
      </c>
      <c r="F761" s="8" t="s">
        <v>5187</v>
      </c>
      <c r="G761" t="s">
        <v>4253</v>
      </c>
    </row>
    <row r="762" spans="1:7" x14ac:dyDescent="0.25">
      <c r="A762" t="s">
        <v>744</v>
      </c>
      <c r="B762" t="s">
        <v>21</v>
      </c>
      <c r="C762" t="s">
        <v>98</v>
      </c>
      <c r="D762" t="s">
        <v>27</v>
      </c>
      <c r="E762" t="s">
        <v>130</v>
      </c>
      <c r="F762" s="8" t="s">
        <v>5188</v>
      </c>
      <c r="G762" t="s">
        <v>4329</v>
      </c>
    </row>
    <row r="763" spans="1:7" x14ac:dyDescent="0.25">
      <c r="A763" t="s">
        <v>514</v>
      </c>
      <c r="B763" t="s">
        <v>31</v>
      </c>
      <c r="C763" t="s">
        <v>72</v>
      </c>
      <c r="D763" t="s">
        <v>22</v>
      </c>
      <c r="E763" t="s">
        <v>63</v>
      </c>
      <c r="F763" s="8" t="s">
        <v>5189</v>
      </c>
      <c r="G763" t="s">
        <v>4329</v>
      </c>
    </row>
    <row r="764" spans="1:7" x14ac:dyDescent="0.25">
      <c r="A764" t="s">
        <v>404</v>
      </c>
      <c r="B764" t="s">
        <v>32</v>
      </c>
      <c r="C764" t="s">
        <v>61</v>
      </c>
      <c r="D764" t="s">
        <v>14</v>
      </c>
      <c r="E764" t="s">
        <v>130</v>
      </c>
      <c r="F764" s="8" t="s">
        <v>5190</v>
      </c>
      <c r="G764" t="s">
        <v>4331</v>
      </c>
    </row>
    <row r="765" spans="1:7" x14ac:dyDescent="0.25">
      <c r="A765" t="s">
        <v>369</v>
      </c>
      <c r="B765" t="s">
        <v>32</v>
      </c>
      <c r="C765" t="s">
        <v>61</v>
      </c>
      <c r="D765" t="s">
        <v>14</v>
      </c>
      <c r="E765" t="s">
        <v>130</v>
      </c>
      <c r="F765" s="8" t="s">
        <v>5191</v>
      </c>
      <c r="G765" t="s">
        <v>4331</v>
      </c>
    </row>
    <row r="766" spans="1:7" x14ac:dyDescent="0.25">
      <c r="A766" t="s">
        <v>292</v>
      </c>
      <c r="B766" t="s">
        <v>31</v>
      </c>
      <c r="C766" t="s">
        <v>54</v>
      </c>
      <c r="D766" t="s">
        <v>10</v>
      </c>
      <c r="E766" t="s">
        <v>130</v>
      </c>
      <c r="F766" s="8" t="s">
        <v>5192</v>
      </c>
      <c r="G766" t="s">
        <v>4329</v>
      </c>
    </row>
    <row r="767" spans="1:7" x14ac:dyDescent="0.25">
      <c r="A767" t="s">
        <v>3559</v>
      </c>
      <c r="B767" t="s">
        <v>30</v>
      </c>
      <c r="C767" t="s">
        <v>73</v>
      </c>
      <c r="D767" t="s">
        <v>23</v>
      </c>
      <c r="E767" t="s">
        <v>107</v>
      </c>
      <c r="F767" s="8" t="s">
        <v>5193</v>
      </c>
      <c r="G767" t="s">
        <v>4322</v>
      </c>
    </row>
    <row r="768" spans="1:7" x14ac:dyDescent="0.25">
      <c r="A768" t="s">
        <v>310</v>
      </c>
      <c r="B768" t="s">
        <v>31</v>
      </c>
      <c r="C768" t="s">
        <v>49</v>
      </c>
      <c r="D768" t="s">
        <v>8</v>
      </c>
      <c r="E768" t="s">
        <v>130</v>
      </c>
      <c r="F768" s="8" t="s">
        <v>5194</v>
      </c>
      <c r="G768" t="s">
        <v>4329</v>
      </c>
    </row>
    <row r="769" spans="1:7" x14ac:dyDescent="0.25">
      <c r="A769" t="s">
        <v>370</v>
      </c>
      <c r="B769" t="s">
        <v>19</v>
      </c>
      <c r="C769" t="s">
        <v>49</v>
      </c>
      <c r="D769" t="s">
        <v>8</v>
      </c>
      <c r="E769" t="s">
        <v>130</v>
      </c>
      <c r="F769" s="8" t="s">
        <v>5195</v>
      </c>
      <c r="G769" t="s">
        <v>4251</v>
      </c>
    </row>
    <row r="770" spans="1:7" x14ac:dyDescent="0.25">
      <c r="A770" t="s">
        <v>460</v>
      </c>
      <c r="B770" t="s">
        <v>31</v>
      </c>
      <c r="C770" t="s">
        <v>52</v>
      </c>
      <c r="D770" t="s">
        <v>9</v>
      </c>
      <c r="E770" t="s">
        <v>130</v>
      </c>
      <c r="F770" s="8" t="s">
        <v>5196</v>
      </c>
      <c r="G770" t="s">
        <v>4329</v>
      </c>
    </row>
    <row r="771" spans="1:7" x14ac:dyDescent="0.25">
      <c r="A771" t="s">
        <v>192</v>
      </c>
      <c r="B771" t="s">
        <v>21</v>
      </c>
      <c r="C771" t="s">
        <v>98</v>
      </c>
      <c r="D771" t="s">
        <v>27</v>
      </c>
      <c r="E771" t="s">
        <v>63</v>
      </c>
      <c r="F771" s="8" t="s">
        <v>5197</v>
      </c>
      <c r="G771" t="s">
        <v>4322</v>
      </c>
    </row>
    <row r="772" spans="1:7" x14ac:dyDescent="0.25">
      <c r="A772" t="s">
        <v>339</v>
      </c>
      <c r="B772" t="s">
        <v>31</v>
      </c>
      <c r="C772" t="s">
        <v>54</v>
      </c>
      <c r="D772" t="s">
        <v>10</v>
      </c>
      <c r="E772" t="s">
        <v>63</v>
      </c>
      <c r="F772" s="8" t="s">
        <v>5198</v>
      </c>
      <c r="G772" t="s">
        <v>4327</v>
      </c>
    </row>
    <row r="773" spans="1:7" x14ac:dyDescent="0.25">
      <c r="A773" t="s">
        <v>395</v>
      </c>
      <c r="B773" t="s">
        <v>31</v>
      </c>
      <c r="C773" t="s">
        <v>52</v>
      </c>
      <c r="D773" t="s">
        <v>9</v>
      </c>
      <c r="E773" t="s">
        <v>63</v>
      </c>
      <c r="F773" s="8" t="s">
        <v>5199</v>
      </c>
      <c r="G773" t="s">
        <v>4329</v>
      </c>
    </row>
    <row r="774" spans="1:7" x14ac:dyDescent="0.25">
      <c r="A774" t="s">
        <v>59</v>
      </c>
      <c r="B774" t="s">
        <v>31</v>
      </c>
      <c r="C774" t="s">
        <v>49</v>
      </c>
      <c r="D774" t="s">
        <v>8</v>
      </c>
      <c r="E774" t="s">
        <v>130</v>
      </c>
      <c r="F774" s="8" t="s">
        <v>5200</v>
      </c>
      <c r="G774" t="s">
        <v>4327</v>
      </c>
    </row>
    <row r="775" spans="1:7" x14ac:dyDescent="0.25">
      <c r="A775" t="s">
        <v>202</v>
      </c>
      <c r="B775" t="s">
        <v>21</v>
      </c>
      <c r="C775" t="s">
        <v>54</v>
      </c>
      <c r="D775" t="s">
        <v>10</v>
      </c>
      <c r="E775" t="s">
        <v>130</v>
      </c>
      <c r="F775" s="8" t="s">
        <v>5201</v>
      </c>
      <c r="G775" t="s">
        <v>4253</v>
      </c>
    </row>
    <row r="776" spans="1:7" x14ac:dyDescent="0.25">
      <c r="A776" t="s">
        <v>223</v>
      </c>
      <c r="B776" t="s">
        <v>19</v>
      </c>
      <c r="C776" t="s">
        <v>52</v>
      </c>
      <c r="D776" t="s">
        <v>9</v>
      </c>
      <c r="E776" t="s">
        <v>130</v>
      </c>
      <c r="F776" s="8" t="s">
        <v>5202</v>
      </c>
      <c r="G776" t="s">
        <v>4251</v>
      </c>
    </row>
    <row r="777" spans="1:7" x14ac:dyDescent="0.25">
      <c r="A777" t="s">
        <v>340</v>
      </c>
      <c r="B777" t="s">
        <v>19</v>
      </c>
      <c r="C777" t="s">
        <v>72</v>
      </c>
      <c r="D777" t="s">
        <v>22</v>
      </c>
      <c r="E777" t="s">
        <v>130</v>
      </c>
      <c r="F777" s="8" t="s">
        <v>5203</v>
      </c>
      <c r="G777" t="s">
        <v>4253</v>
      </c>
    </row>
    <row r="778" spans="1:7" x14ac:dyDescent="0.25">
      <c r="A778" t="s">
        <v>748</v>
      </c>
      <c r="B778" t="s">
        <v>21</v>
      </c>
      <c r="C778" t="s">
        <v>61</v>
      </c>
      <c r="D778" t="s">
        <v>14</v>
      </c>
      <c r="E778" t="s">
        <v>130</v>
      </c>
      <c r="F778" s="8" t="s">
        <v>5204</v>
      </c>
      <c r="G778" t="s">
        <v>4331</v>
      </c>
    </row>
    <row r="779" spans="1:7" x14ac:dyDescent="0.25">
      <c r="A779" t="s">
        <v>333</v>
      </c>
      <c r="B779" t="s">
        <v>31</v>
      </c>
      <c r="C779" t="s">
        <v>54</v>
      </c>
      <c r="D779" t="s">
        <v>10</v>
      </c>
      <c r="E779" t="s">
        <v>130</v>
      </c>
      <c r="F779" s="8" t="s">
        <v>5205</v>
      </c>
      <c r="G779" t="s">
        <v>4329</v>
      </c>
    </row>
    <row r="780" spans="1:7" x14ac:dyDescent="0.25">
      <c r="A780" t="s">
        <v>209</v>
      </c>
      <c r="B780" t="s">
        <v>21</v>
      </c>
      <c r="C780" t="s">
        <v>52</v>
      </c>
      <c r="D780" t="s">
        <v>9</v>
      </c>
      <c r="E780" t="s">
        <v>130</v>
      </c>
      <c r="F780" s="8" t="s">
        <v>5206</v>
      </c>
      <c r="G780" t="s">
        <v>4329</v>
      </c>
    </row>
    <row r="781" spans="1:7" x14ac:dyDescent="0.25">
      <c r="A781" t="s">
        <v>335</v>
      </c>
      <c r="B781" t="s">
        <v>31</v>
      </c>
      <c r="C781" t="s">
        <v>61</v>
      </c>
      <c r="D781" t="s">
        <v>14</v>
      </c>
      <c r="E781" t="s">
        <v>130</v>
      </c>
      <c r="F781" s="8" t="s">
        <v>5207</v>
      </c>
      <c r="G781" t="s">
        <v>4327</v>
      </c>
    </row>
    <row r="782" spans="1:7" x14ac:dyDescent="0.25">
      <c r="A782" t="s">
        <v>106</v>
      </c>
      <c r="B782" t="s">
        <v>25</v>
      </c>
      <c r="C782" t="s">
        <v>61</v>
      </c>
      <c r="D782" t="s">
        <v>14</v>
      </c>
      <c r="E782" t="s">
        <v>130</v>
      </c>
      <c r="F782" s="8" t="s">
        <v>5208</v>
      </c>
      <c r="G782" t="s">
        <v>4331</v>
      </c>
    </row>
    <row r="783" spans="1:7" x14ac:dyDescent="0.25">
      <c r="A783" t="s">
        <v>210</v>
      </c>
      <c r="B783" t="s">
        <v>33</v>
      </c>
      <c r="C783" t="s">
        <v>65</v>
      </c>
      <c r="D783" t="s">
        <v>17</v>
      </c>
      <c r="E783" t="s">
        <v>107</v>
      </c>
      <c r="F783" s="8" t="s">
        <v>5209</v>
      </c>
      <c r="G783" t="s">
        <v>4251</v>
      </c>
    </row>
    <row r="784" spans="1:7" x14ac:dyDescent="0.25">
      <c r="A784" t="s">
        <v>568</v>
      </c>
      <c r="B784" t="s">
        <v>19</v>
      </c>
      <c r="C784" t="s">
        <v>72</v>
      </c>
      <c r="D784" t="s">
        <v>22</v>
      </c>
      <c r="E784" t="s">
        <v>130</v>
      </c>
      <c r="F784" s="8" t="s">
        <v>5210</v>
      </c>
      <c r="G784" t="s">
        <v>4253</v>
      </c>
    </row>
    <row r="785" spans="1:7" x14ac:dyDescent="0.25">
      <c r="A785" t="s">
        <v>350</v>
      </c>
      <c r="B785" t="s">
        <v>21</v>
      </c>
      <c r="C785" t="s">
        <v>52</v>
      </c>
      <c r="D785" t="s">
        <v>9</v>
      </c>
      <c r="E785" t="s">
        <v>130</v>
      </c>
      <c r="F785" s="8" t="s">
        <v>5211</v>
      </c>
      <c r="G785" t="s">
        <v>4322</v>
      </c>
    </row>
    <row r="786" spans="1:7" x14ac:dyDescent="0.25">
      <c r="A786" t="s">
        <v>307</v>
      </c>
      <c r="B786" t="s">
        <v>21</v>
      </c>
      <c r="C786" t="s">
        <v>52</v>
      </c>
      <c r="D786" t="s">
        <v>9</v>
      </c>
      <c r="E786" t="s">
        <v>63</v>
      </c>
      <c r="F786" s="8" t="s">
        <v>5212</v>
      </c>
      <c r="G786" t="s">
        <v>4251</v>
      </c>
    </row>
    <row r="787" spans="1:7" x14ac:dyDescent="0.25">
      <c r="A787" t="s">
        <v>80</v>
      </c>
      <c r="B787" t="s">
        <v>21</v>
      </c>
      <c r="C787" t="s">
        <v>61</v>
      </c>
      <c r="D787" t="s">
        <v>14</v>
      </c>
      <c r="E787" t="s">
        <v>130</v>
      </c>
      <c r="F787" s="8" t="s">
        <v>5213</v>
      </c>
      <c r="G787" t="s">
        <v>4322</v>
      </c>
    </row>
    <row r="788" spans="1:7" x14ac:dyDescent="0.25">
      <c r="A788" t="s">
        <v>108</v>
      </c>
      <c r="B788" t="s">
        <v>20</v>
      </c>
      <c r="C788" t="s">
        <v>61</v>
      </c>
      <c r="D788" t="s">
        <v>14</v>
      </c>
      <c r="E788" t="s">
        <v>130</v>
      </c>
      <c r="F788" s="8" t="s">
        <v>5214</v>
      </c>
      <c r="G788" t="s">
        <v>4251</v>
      </c>
    </row>
    <row r="789" spans="1:7" x14ac:dyDescent="0.25">
      <c r="A789" t="s">
        <v>569</v>
      </c>
      <c r="B789" t="s">
        <v>42</v>
      </c>
      <c r="C789" t="s">
        <v>75</v>
      </c>
      <c r="D789" t="s">
        <v>24</v>
      </c>
      <c r="E789" t="s">
        <v>179</v>
      </c>
      <c r="F789" s="8" t="s">
        <v>5215</v>
      </c>
      <c r="G789" t="s">
        <v>4255</v>
      </c>
    </row>
    <row r="790" spans="1:7" x14ac:dyDescent="0.25">
      <c r="A790" t="s">
        <v>570</v>
      </c>
      <c r="B790" t="s">
        <v>21</v>
      </c>
      <c r="C790" t="s">
        <v>72</v>
      </c>
      <c r="D790" t="s">
        <v>22</v>
      </c>
      <c r="E790" t="s">
        <v>50</v>
      </c>
      <c r="F790" s="8" t="s">
        <v>5216</v>
      </c>
      <c r="G790" t="s">
        <v>1365</v>
      </c>
    </row>
    <row r="791" spans="1:7" x14ac:dyDescent="0.25">
      <c r="A791" t="s">
        <v>190</v>
      </c>
      <c r="B791" t="s">
        <v>31</v>
      </c>
      <c r="C791" t="s">
        <v>98</v>
      </c>
      <c r="D791" t="s">
        <v>27</v>
      </c>
      <c r="E791" t="s">
        <v>130</v>
      </c>
      <c r="F791" s="8" t="s">
        <v>5217</v>
      </c>
      <c r="G791" t="s">
        <v>4329</v>
      </c>
    </row>
    <row r="792" spans="1:7" x14ac:dyDescent="0.25">
      <c r="A792" t="s">
        <v>3208</v>
      </c>
      <c r="B792" t="s">
        <v>29</v>
      </c>
      <c r="C792" t="s">
        <v>188</v>
      </c>
      <c r="D792" t="s">
        <v>38</v>
      </c>
      <c r="E792" t="s">
        <v>107</v>
      </c>
      <c r="F792" s="8" t="s">
        <v>5218</v>
      </c>
      <c r="G792" t="s">
        <v>4255</v>
      </c>
    </row>
    <row r="793" spans="1:7" x14ac:dyDescent="0.25">
      <c r="A793" t="s">
        <v>571</v>
      </c>
      <c r="B793" t="s">
        <v>31</v>
      </c>
      <c r="C793" t="s">
        <v>49</v>
      </c>
      <c r="D793" t="s">
        <v>8</v>
      </c>
      <c r="E793" t="s">
        <v>50</v>
      </c>
      <c r="F793" s="8" t="s">
        <v>5219</v>
      </c>
      <c r="G793" t="s">
        <v>4322</v>
      </c>
    </row>
    <row r="794" spans="1:7" x14ac:dyDescent="0.25">
      <c r="A794" t="s">
        <v>3385</v>
      </c>
      <c r="B794" t="s">
        <v>31</v>
      </c>
      <c r="C794" t="s">
        <v>73</v>
      </c>
      <c r="D794" t="s">
        <v>23</v>
      </c>
      <c r="E794" t="s">
        <v>229</v>
      </c>
      <c r="F794" s="8" t="s">
        <v>5220</v>
      </c>
      <c r="G794" t="s">
        <v>4253</v>
      </c>
    </row>
    <row r="795" spans="1:7" x14ac:dyDescent="0.25">
      <c r="A795" t="s">
        <v>230</v>
      </c>
      <c r="B795" t="s">
        <v>31</v>
      </c>
      <c r="C795" t="s">
        <v>54</v>
      </c>
      <c r="D795" t="s">
        <v>10</v>
      </c>
      <c r="E795" t="s">
        <v>63</v>
      </c>
      <c r="F795" s="8" t="s">
        <v>5221</v>
      </c>
      <c r="G795" t="s">
        <v>4327</v>
      </c>
    </row>
    <row r="796" spans="1:7" x14ac:dyDescent="0.25">
      <c r="A796" t="s">
        <v>366</v>
      </c>
      <c r="B796" t="s">
        <v>31</v>
      </c>
      <c r="C796" t="s">
        <v>49</v>
      </c>
      <c r="D796" t="s">
        <v>8</v>
      </c>
      <c r="E796" t="s">
        <v>130</v>
      </c>
      <c r="F796" s="8" t="s">
        <v>5222</v>
      </c>
      <c r="G796" t="s">
        <v>4331</v>
      </c>
    </row>
    <row r="797" spans="1:7" x14ac:dyDescent="0.25">
      <c r="A797" t="s">
        <v>246</v>
      </c>
      <c r="B797" t="s">
        <v>30</v>
      </c>
      <c r="C797" t="s">
        <v>65</v>
      </c>
      <c r="D797" t="s">
        <v>17</v>
      </c>
      <c r="E797" t="s">
        <v>107</v>
      </c>
      <c r="F797" s="8" t="s">
        <v>5223</v>
      </c>
      <c r="G797" t="s">
        <v>4251</v>
      </c>
    </row>
    <row r="798" spans="1:7" x14ac:dyDescent="0.25">
      <c r="A798" t="s">
        <v>715</v>
      </c>
      <c r="B798" t="s">
        <v>31</v>
      </c>
      <c r="C798" t="s">
        <v>52</v>
      </c>
      <c r="D798" t="s">
        <v>9</v>
      </c>
      <c r="E798" t="s">
        <v>107</v>
      </c>
      <c r="F798" s="8" t="s">
        <v>5224</v>
      </c>
      <c r="G798" t="s">
        <v>4251</v>
      </c>
    </row>
    <row r="799" spans="1:7" x14ac:dyDescent="0.25">
      <c r="A799" t="s">
        <v>272</v>
      </c>
      <c r="B799" t="s">
        <v>21</v>
      </c>
      <c r="C799" t="s">
        <v>54</v>
      </c>
      <c r="D799" t="s">
        <v>10</v>
      </c>
      <c r="E799" t="s">
        <v>107</v>
      </c>
      <c r="F799" s="8" t="s">
        <v>5225</v>
      </c>
      <c r="G799" t="s">
        <v>4322</v>
      </c>
    </row>
    <row r="800" spans="1:7" x14ac:dyDescent="0.25">
      <c r="A800" t="s">
        <v>572</v>
      </c>
      <c r="B800" t="s">
        <v>42</v>
      </c>
      <c r="C800" t="s">
        <v>75</v>
      </c>
      <c r="D800" t="s">
        <v>24</v>
      </c>
      <c r="E800" t="s">
        <v>179</v>
      </c>
      <c r="F800" s="8" t="s">
        <v>4386</v>
      </c>
      <c r="G800" t="s">
        <v>4255</v>
      </c>
    </row>
    <row r="801" spans="1:7" x14ac:dyDescent="0.25">
      <c r="A801" t="s">
        <v>347</v>
      </c>
      <c r="B801" t="s">
        <v>7</v>
      </c>
      <c r="C801" t="s">
        <v>52</v>
      </c>
      <c r="D801" t="s">
        <v>9</v>
      </c>
      <c r="E801" t="s">
        <v>130</v>
      </c>
      <c r="F801" s="8" t="s">
        <v>5226</v>
      </c>
      <c r="G801" t="s">
        <v>4329</v>
      </c>
    </row>
    <row r="802" spans="1:7" x14ac:dyDescent="0.25">
      <c r="A802" t="s">
        <v>158</v>
      </c>
      <c r="B802" t="s">
        <v>31</v>
      </c>
      <c r="C802" t="s">
        <v>61</v>
      </c>
      <c r="D802" t="s">
        <v>14</v>
      </c>
      <c r="E802" t="s">
        <v>130</v>
      </c>
      <c r="F802" s="8" t="s">
        <v>5227</v>
      </c>
      <c r="G802" t="s">
        <v>4331</v>
      </c>
    </row>
    <row r="803" spans="1:7" x14ac:dyDescent="0.25">
      <c r="A803" t="s">
        <v>57</v>
      </c>
      <c r="B803" t="s">
        <v>32</v>
      </c>
      <c r="C803" t="s">
        <v>58</v>
      </c>
      <c r="D803" t="s">
        <v>13</v>
      </c>
      <c r="E803" t="s">
        <v>130</v>
      </c>
      <c r="F803" s="8" t="s">
        <v>5228</v>
      </c>
      <c r="G803" t="s">
        <v>4327</v>
      </c>
    </row>
    <row r="804" spans="1:7" x14ac:dyDescent="0.25">
      <c r="A804" t="s">
        <v>296</v>
      </c>
      <c r="B804" t="s">
        <v>15</v>
      </c>
      <c r="C804" t="s">
        <v>61</v>
      </c>
      <c r="D804" t="s">
        <v>14</v>
      </c>
      <c r="E804" t="s">
        <v>63</v>
      </c>
      <c r="F804" s="8" t="s">
        <v>4269</v>
      </c>
      <c r="G804" t="s">
        <v>4255</v>
      </c>
    </row>
    <row r="805" spans="1:7" x14ac:dyDescent="0.25">
      <c r="A805" t="s">
        <v>217</v>
      </c>
      <c r="B805" t="s">
        <v>42</v>
      </c>
      <c r="C805" t="s">
        <v>65</v>
      </c>
      <c r="D805" t="s">
        <v>17</v>
      </c>
      <c r="E805" t="s">
        <v>229</v>
      </c>
      <c r="F805" s="8" t="s">
        <v>5229</v>
      </c>
      <c r="G805" t="s">
        <v>4253</v>
      </c>
    </row>
    <row r="806" spans="1:7" x14ac:dyDescent="0.25">
      <c r="A806" t="s">
        <v>250</v>
      </c>
      <c r="B806" t="s">
        <v>31</v>
      </c>
      <c r="C806" t="s">
        <v>54</v>
      </c>
      <c r="D806" t="s">
        <v>10</v>
      </c>
      <c r="E806" t="s">
        <v>63</v>
      </c>
      <c r="F806" s="8" t="s">
        <v>5230</v>
      </c>
      <c r="G806" t="s">
        <v>4331</v>
      </c>
    </row>
    <row r="807" spans="1:7" x14ac:dyDescent="0.25">
      <c r="A807" t="s">
        <v>254</v>
      </c>
      <c r="B807" t="s">
        <v>19</v>
      </c>
      <c r="C807" t="s">
        <v>54</v>
      </c>
      <c r="D807" t="s">
        <v>10</v>
      </c>
      <c r="E807" t="s">
        <v>63</v>
      </c>
      <c r="F807" s="8" t="s">
        <v>5231</v>
      </c>
      <c r="G807" t="s">
        <v>4255</v>
      </c>
    </row>
    <row r="808" spans="1:7" x14ac:dyDescent="0.25">
      <c r="A808" t="s">
        <v>725</v>
      </c>
      <c r="B808" t="s">
        <v>42</v>
      </c>
      <c r="C808" t="s">
        <v>75</v>
      </c>
      <c r="D808" t="s">
        <v>24</v>
      </c>
      <c r="E808" t="s">
        <v>179</v>
      </c>
      <c r="F808" s="8" t="s">
        <v>5232</v>
      </c>
      <c r="G808" t="s">
        <v>4255</v>
      </c>
    </row>
    <row r="809" spans="1:7" x14ac:dyDescent="0.25">
      <c r="A809" t="s">
        <v>755</v>
      </c>
      <c r="B809" t="s">
        <v>32</v>
      </c>
      <c r="C809" t="s">
        <v>61</v>
      </c>
      <c r="D809" t="s">
        <v>14</v>
      </c>
      <c r="E809" t="s">
        <v>130</v>
      </c>
      <c r="F809" s="8" t="s">
        <v>5233</v>
      </c>
      <c r="G809" t="s">
        <v>4327</v>
      </c>
    </row>
    <row r="810" spans="1:7" x14ac:dyDescent="0.25">
      <c r="A810" t="s">
        <v>3321</v>
      </c>
      <c r="B810" t="s">
        <v>42</v>
      </c>
      <c r="C810" t="s">
        <v>73</v>
      </c>
      <c r="D810" t="s">
        <v>23</v>
      </c>
      <c r="E810" t="s">
        <v>229</v>
      </c>
      <c r="F810" s="8" t="s">
        <v>5234</v>
      </c>
      <c r="G810" t="s">
        <v>4255</v>
      </c>
    </row>
    <row r="811" spans="1:7" x14ac:dyDescent="0.25">
      <c r="A811" t="s">
        <v>439</v>
      </c>
      <c r="B811" t="s">
        <v>28</v>
      </c>
      <c r="C811" t="s">
        <v>61</v>
      </c>
      <c r="D811" t="s">
        <v>14</v>
      </c>
      <c r="E811" t="s">
        <v>229</v>
      </c>
      <c r="F811" s="8" t="s">
        <v>5235</v>
      </c>
      <c r="G811" t="s">
        <v>2152</v>
      </c>
    </row>
    <row r="812" spans="1:7" x14ac:dyDescent="0.25">
      <c r="A812" t="s">
        <v>410</v>
      </c>
      <c r="B812" t="s">
        <v>20</v>
      </c>
      <c r="C812" t="s">
        <v>61</v>
      </c>
      <c r="D812" t="s">
        <v>14</v>
      </c>
      <c r="E812" t="s">
        <v>229</v>
      </c>
      <c r="F812" s="8" t="s">
        <v>5236</v>
      </c>
      <c r="G812" t="s">
        <v>4256</v>
      </c>
    </row>
    <row r="813" spans="1:7" x14ac:dyDescent="0.25">
      <c r="A813" t="s">
        <v>3348</v>
      </c>
      <c r="B813" t="s">
        <v>30</v>
      </c>
      <c r="C813" t="s">
        <v>73</v>
      </c>
      <c r="D813" t="s">
        <v>23</v>
      </c>
      <c r="E813" t="s">
        <v>107</v>
      </c>
      <c r="F813" s="8" t="s">
        <v>5237</v>
      </c>
      <c r="G813" t="s">
        <v>4255</v>
      </c>
    </row>
    <row r="814" spans="1:7" x14ac:dyDescent="0.25">
      <c r="A814" t="s">
        <v>516</v>
      </c>
      <c r="B814" t="s">
        <v>31</v>
      </c>
      <c r="C814" t="s">
        <v>49</v>
      </c>
      <c r="D814" t="s">
        <v>8</v>
      </c>
      <c r="E814" t="s">
        <v>130</v>
      </c>
      <c r="F814" s="8" t="s">
        <v>5238</v>
      </c>
      <c r="G814" t="s">
        <v>4251</v>
      </c>
    </row>
    <row r="815" spans="1:7" x14ac:dyDescent="0.25">
      <c r="A815" t="s">
        <v>420</v>
      </c>
      <c r="B815" t="s">
        <v>29</v>
      </c>
      <c r="C815" t="s">
        <v>65</v>
      </c>
      <c r="D815" t="s">
        <v>17</v>
      </c>
      <c r="E815" t="s">
        <v>107</v>
      </c>
      <c r="F815" s="8" t="s">
        <v>5239</v>
      </c>
      <c r="G815" t="s">
        <v>4253</v>
      </c>
    </row>
    <row r="816" spans="1:7" x14ac:dyDescent="0.25">
      <c r="A816" t="s">
        <v>3317</v>
      </c>
      <c r="B816" t="s">
        <v>42</v>
      </c>
      <c r="C816" t="s">
        <v>188</v>
      </c>
      <c r="D816" t="s">
        <v>38</v>
      </c>
      <c r="E816" t="s">
        <v>107</v>
      </c>
      <c r="F816" s="8" t="s">
        <v>5240</v>
      </c>
      <c r="G816" t="s">
        <v>4251</v>
      </c>
    </row>
    <row r="817" spans="1:7" x14ac:dyDescent="0.25">
      <c r="A817" t="s">
        <v>701</v>
      </c>
      <c r="B817" t="s">
        <v>30</v>
      </c>
      <c r="C817" t="s">
        <v>75</v>
      </c>
      <c r="D817" t="s">
        <v>24</v>
      </c>
      <c r="E817" t="s">
        <v>179</v>
      </c>
      <c r="F817" s="8" t="s">
        <v>5241</v>
      </c>
      <c r="G817" t="s">
        <v>4255</v>
      </c>
    </row>
    <row r="818" spans="1:7" x14ac:dyDescent="0.25">
      <c r="A818" t="s">
        <v>3233</v>
      </c>
      <c r="B818" t="s">
        <v>30</v>
      </c>
      <c r="C818" t="s">
        <v>188</v>
      </c>
      <c r="D818" t="s">
        <v>38</v>
      </c>
      <c r="E818" t="s">
        <v>229</v>
      </c>
      <c r="F818" s="8" t="s">
        <v>5242</v>
      </c>
      <c r="G818" t="s">
        <v>2152</v>
      </c>
    </row>
    <row r="819" spans="1:7" x14ac:dyDescent="0.25">
      <c r="A819" t="s">
        <v>3569</v>
      </c>
      <c r="B819" t="s">
        <v>30</v>
      </c>
      <c r="C819" t="s">
        <v>188</v>
      </c>
      <c r="D819" t="s">
        <v>38</v>
      </c>
      <c r="E819" t="s">
        <v>107</v>
      </c>
      <c r="F819" s="8" t="s">
        <v>5243</v>
      </c>
      <c r="G819" t="s">
        <v>4322</v>
      </c>
    </row>
    <row r="820" spans="1:7" x14ac:dyDescent="0.25">
      <c r="A820" t="s">
        <v>156</v>
      </c>
      <c r="B820" t="s">
        <v>7</v>
      </c>
      <c r="C820" t="s">
        <v>72</v>
      </c>
      <c r="D820" t="s">
        <v>22</v>
      </c>
      <c r="E820" t="s">
        <v>107</v>
      </c>
      <c r="F820" s="8" t="s">
        <v>5244</v>
      </c>
      <c r="G820" t="s">
        <v>4251</v>
      </c>
    </row>
    <row r="821" spans="1:7" x14ac:dyDescent="0.25">
      <c r="A821" t="s">
        <v>3263</v>
      </c>
      <c r="B821" t="s">
        <v>31</v>
      </c>
      <c r="C821" t="s">
        <v>73</v>
      </c>
      <c r="D821" t="s">
        <v>23</v>
      </c>
      <c r="E821" t="s">
        <v>229</v>
      </c>
      <c r="F821" s="8" t="s">
        <v>4334</v>
      </c>
      <c r="G821" t="s">
        <v>4253</v>
      </c>
    </row>
    <row r="822" spans="1:7" x14ac:dyDescent="0.25">
      <c r="A822" t="s">
        <v>477</v>
      </c>
      <c r="B822" t="s">
        <v>31</v>
      </c>
      <c r="C822" t="s">
        <v>49</v>
      </c>
      <c r="D822" t="s">
        <v>8</v>
      </c>
      <c r="E822" t="s">
        <v>229</v>
      </c>
      <c r="F822" s="8" t="s">
        <v>5245</v>
      </c>
      <c r="G822" t="s">
        <v>4251</v>
      </c>
    </row>
    <row r="823" spans="1:7" x14ac:dyDescent="0.25">
      <c r="A823" t="s">
        <v>448</v>
      </c>
      <c r="B823" t="s">
        <v>42</v>
      </c>
      <c r="C823" t="s">
        <v>65</v>
      </c>
      <c r="D823" t="s">
        <v>17</v>
      </c>
      <c r="E823" t="s">
        <v>107</v>
      </c>
      <c r="F823" s="8" t="s">
        <v>5246</v>
      </c>
      <c r="G823" t="s">
        <v>4322</v>
      </c>
    </row>
    <row r="824" spans="1:7" x14ac:dyDescent="0.25">
      <c r="A824" t="s">
        <v>3750</v>
      </c>
      <c r="B824" t="s">
        <v>30</v>
      </c>
      <c r="C824" t="s">
        <v>188</v>
      </c>
      <c r="D824" t="s">
        <v>38</v>
      </c>
      <c r="E824" t="s">
        <v>229</v>
      </c>
      <c r="F824" s="8" t="s">
        <v>5247</v>
      </c>
      <c r="G824" t="s">
        <v>4256</v>
      </c>
    </row>
    <row r="825" spans="1:7" x14ac:dyDescent="0.25">
      <c r="A825" t="s">
        <v>511</v>
      </c>
      <c r="B825" t="s">
        <v>31</v>
      </c>
      <c r="C825" t="s">
        <v>52</v>
      </c>
      <c r="D825" t="s">
        <v>9</v>
      </c>
      <c r="E825" t="s">
        <v>130</v>
      </c>
      <c r="F825" s="8" t="s">
        <v>5248</v>
      </c>
      <c r="G825" t="s">
        <v>4327</v>
      </c>
    </row>
    <row r="826" spans="1:7" x14ac:dyDescent="0.25">
      <c r="A826" t="s">
        <v>123</v>
      </c>
      <c r="B826" t="s">
        <v>21</v>
      </c>
      <c r="C826" t="s">
        <v>54</v>
      </c>
      <c r="D826" t="s">
        <v>10</v>
      </c>
      <c r="E826" t="s">
        <v>50</v>
      </c>
      <c r="F826" s="8" t="s">
        <v>5249</v>
      </c>
      <c r="G826" t="s">
        <v>4256</v>
      </c>
    </row>
    <row r="827" spans="1:7" x14ac:dyDescent="0.25">
      <c r="A827" t="s">
        <v>82</v>
      </c>
      <c r="B827" t="s">
        <v>21</v>
      </c>
      <c r="C827" t="s">
        <v>49</v>
      </c>
      <c r="D827" t="s">
        <v>8</v>
      </c>
      <c r="E827" t="s">
        <v>50</v>
      </c>
      <c r="F827" s="8" t="s">
        <v>5250</v>
      </c>
      <c r="G827" t="s">
        <v>4255</v>
      </c>
    </row>
    <row r="828" spans="1:7" x14ac:dyDescent="0.25">
      <c r="A828" t="s">
        <v>648</v>
      </c>
      <c r="B828" t="s">
        <v>19</v>
      </c>
      <c r="C828" t="s">
        <v>54</v>
      </c>
      <c r="D828" t="s">
        <v>10</v>
      </c>
      <c r="E828" t="s">
        <v>50</v>
      </c>
      <c r="F828" s="8" t="s">
        <v>5251</v>
      </c>
      <c r="G828" t="s">
        <v>1365</v>
      </c>
    </row>
    <row r="829" spans="1:7" x14ac:dyDescent="0.25">
      <c r="A829" t="s">
        <v>3244</v>
      </c>
      <c r="B829" t="s">
        <v>33</v>
      </c>
      <c r="C829" t="s">
        <v>188</v>
      </c>
      <c r="D829" t="s">
        <v>38</v>
      </c>
      <c r="E829" t="s">
        <v>229</v>
      </c>
      <c r="F829" s="8" t="s">
        <v>5252</v>
      </c>
      <c r="G829" t="s">
        <v>4254</v>
      </c>
    </row>
    <row r="830" spans="1:7" x14ac:dyDescent="0.25">
      <c r="A830" t="s">
        <v>244</v>
      </c>
      <c r="B830" t="s">
        <v>21</v>
      </c>
      <c r="C830" t="s">
        <v>49</v>
      </c>
      <c r="D830" t="s">
        <v>8</v>
      </c>
      <c r="E830" t="s">
        <v>63</v>
      </c>
      <c r="F830" s="8" t="s">
        <v>5253</v>
      </c>
      <c r="G830" t="s">
        <v>4329</v>
      </c>
    </row>
    <row r="831" spans="1:7" x14ac:dyDescent="0.25">
      <c r="A831" t="s">
        <v>3735</v>
      </c>
      <c r="B831" t="s">
        <v>42</v>
      </c>
      <c r="C831" t="s">
        <v>188</v>
      </c>
      <c r="D831" t="s">
        <v>38</v>
      </c>
      <c r="E831" t="s">
        <v>107</v>
      </c>
      <c r="F831" s="8" t="s">
        <v>5254</v>
      </c>
      <c r="G831" t="s">
        <v>4322</v>
      </c>
    </row>
    <row r="832" spans="1:7" x14ac:dyDescent="0.25">
      <c r="A832" t="s">
        <v>203</v>
      </c>
      <c r="B832" t="s">
        <v>19</v>
      </c>
      <c r="C832" t="s">
        <v>61</v>
      </c>
      <c r="D832" t="s">
        <v>14</v>
      </c>
      <c r="E832" t="s">
        <v>63</v>
      </c>
      <c r="F832" s="8" t="s">
        <v>5255</v>
      </c>
      <c r="G832" t="s">
        <v>4253</v>
      </c>
    </row>
    <row r="833" spans="1:7" x14ac:dyDescent="0.25">
      <c r="A833" t="s">
        <v>3611</v>
      </c>
      <c r="B833" t="s">
        <v>42</v>
      </c>
      <c r="C833" t="s">
        <v>188</v>
      </c>
      <c r="D833" t="s">
        <v>38</v>
      </c>
      <c r="E833" t="s">
        <v>229</v>
      </c>
      <c r="F833" s="8" t="s">
        <v>5256</v>
      </c>
      <c r="G833" t="s">
        <v>4255</v>
      </c>
    </row>
    <row r="834" spans="1:7" x14ac:dyDescent="0.25">
      <c r="A834" t="s">
        <v>250</v>
      </c>
      <c r="B834" t="s">
        <v>26</v>
      </c>
      <c r="C834" t="s">
        <v>54</v>
      </c>
      <c r="D834" t="s">
        <v>10</v>
      </c>
      <c r="E834" t="s">
        <v>63</v>
      </c>
      <c r="F834" s="8" t="s">
        <v>5257</v>
      </c>
      <c r="G834" t="s">
        <v>4253</v>
      </c>
    </row>
    <row r="835" spans="1:7" x14ac:dyDescent="0.25">
      <c r="A835" t="s">
        <v>798</v>
      </c>
      <c r="B835" t="s">
        <v>32</v>
      </c>
      <c r="C835" t="s">
        <v>61</v>
      </c>
      <c r="D835" t="s">
        <v>14</v>
      </c>
      <c r="E835" t="s">
        <v>107</v>
      </c>
      <c r="F835" s="8" t="s">
        <v>5258</v>
      </c>
      <c r="G835" t="s">
        <v>4322</v>
      </c>
    </row>
    <row r="836" spans="1:7" x14ac:dyDescent="0.25">
      <c r="A836" t="s">
        <v>3257</v>
      </c>
      <c r="B836" t="s">
        <v>16</v>
      </c>
      <c r="C836" t="s">
        <v>73</v>
      </c>
      <c r="D836" t="s">
        <v>23</v>
      </c>
      <c r="E836" t="s">
        <v>107</v>
      </c>
      <c r="F836" s="8" t="s">
        <v>4381</v>
      </c>
      <c r="G836" t="s">
        <v>4322</v>
      </c>
    </row>
    <row r="837" spans="1:7" x14ac:dyDescent="0.25">
      <c r="A837" t="s">
        <v>4188</v>
      </c>
      <c r="B837" t="s">
        <v>30</v>
      </c>
      <c r="C837" t="s">
        <v>188</v>
      </c>
      <c r="D837" t="s">
        <v>38</v>
      </c>
      <c r="E837" t="s">
        <v>107</v>
      </c>
      <c r="F837" s="8" t="s">
        <v>5259</v>
      </c>
      <c r="G837" t="s">
        <v>4322</v>
      </c>
    </row>
    <row r="838" spans="1:7" x14ac:dyDescent="0.25">
      <c r="A838" t="s">
        <v>566</v>
      </c>
      <c r="B838" t="s">
        <v>31</v>
      </c>
      <c r="C838" t="s">
        <v>98</v>
      </c>
      <c r="D838" t="s">
        <v>27</v>
      </c>
      <c r="E838" t="s">
        <v>107</v>
      </c>
      <c r="F838" s="8" t="s">
        <v>5260</v>
      </c>
      <c r="G838" t="s">
        <v>4322</v>
      </c>
    </row>
    <row r="839" spans="1:7" x14ac:dyDescent="0.25">
      <c r="A839" t="s">
        <v>110</v>
      </c>
      <c r="B839" t="s">
        <v>31</v>
      </c>
      <c r="C839" t="s">
        <v>72</v>
      </c>
      <c r="D839" t="s">
        <v>22</v>
      </c>
      <c r="E839" t="s">
        <v>130</v>
      </c>
      <c r="F839" s="8" t="s">
        <v>5261</v>
      </c>
      <c r="G839" t="s">
        <v>4327</v>
      </c>
    </row>
    <row r="840" spans="1:7" x14ac:dyDescent="0.25">
      <c r="A840" t="s">
        <v>230</v>
      </c>
      <c r="B840" t="s">
        <v>31</v>
      </c>
      <c r="C840" t="s">
        <v>54</v>
      </c>
      <c r="D840" t="s">
        <v>10</v>
      </c>
      <c r="E840" t="s">
        <v>130</v>
      </c>
      <c r="F840" s="8" t="s">
        <v>5262</v>
      </c>
      <c r="G840" t="s">
        <v>4327</v>
      </c>
    </row>
    <row r="841" spans="1:7" x14ac:dyDescent="0.25">
      <c r="A841" t="s">
        <v>4262</v>
      </c>
      <c r="B841" t="s">
        <v>42</v>
      </c>
      <c r="C841" t="s">
        <v>911</v>
      </c>
      <c r="D841" t="s">
        <v>47</v>
      </c>
      <c r="E841" t="s">
        <v>107</v>
      </c>
      <c r="F841" s="8" t="s">
        <v>5263</v>
      </c>
      <c r="G841" t="s">
        <v>4251</v>
      </c>
    </row>
    <row r="842" spans="1:7" x14ac:dyDescent="0.25">
      <c r="A842" t="s">
        <v>480</v>
      </c>
      <c r="B842" t="s">
        <v>31</v>
      </c>
      <c r="C842" t="s">
        <v>72</v>
      </c>
      <c r="D842" t="s">
        <v>22</v>
      </c>
      <c r="E842" t="s">
        <v>179</v>
      </c>
      <c r="F842" s="8" t="s">
        <v>5264</v>
      </c>
      <c r="G842" t="s">
        <v>4255</v>
      </c>
    </row>
    <row r="843" spans="1:7" x14ac:dyDescent="0.25">
      <c r="A843" t="s">
        <v>812</v>
      </c>
      <c r="B843" t="s">
        <v>43</v>
      </c>
      <c r="C843" t="s">
        <v>147</v>
      </c>
      <c r="D843" t="s">
        <v>34</v>
      </c>
      <c r="E843" t="s">
        <v>179</v>
      </c>
      <c r="F843" s="8" t="s">
        <v>5265</v>
      </c>
      <c r="G843" t="s">
        <v>4255</v>
      </c>
    </row>
    <row r="844" spans="1:7" x14ac:dyDescent="0.25">
      <c r="A844" t="s">
        <v>4263</v>
      </c>
      <c r="B844" t="s">
        <v>19</v>
      </c>
      <c r="C844" t="s">
        <v>52</v>
      </c>
      <c r="D844" t="s">
        <v>9</v>
      </c>
      <c r="E844" t="s">
        <v>130</v>
      </c>
      <c r="F844" s="8" t="s">
        <v>5266</v>
      </c>
      <c r="G844" t="s">
        <v>4322</v>
      </c>
    </row>
    <row r="845" spans="1:7" x14ac:dyDescent="0.25">
      <c r="A845" t="s">
        <v>596</v>
      </c>
      <c r="B845" t="s">
        <v>26</v>
      </c>
      <c r="C845" t="s">
        <v>61</v>
      </c>
      <c r="D845" t="s">
        <v>14</v>
      </c>
      <c r="E845" t="s">
        <v>130</v>
      </c>
      <c r="F845" s="8" t="s">
        <v>5267</v>
      </c>
      <c r="G845" t="s">
        <v>4253</v>
      </c>
    </row>
    <row r="846" spans="1:7" x14ac:dyDescent="0.25">
      <c r="A846" t="s">
        <v>48</v>
      </c>
      <c r="B846" t="s">
        <v>21</v>
      </c>
      <c r="C846" t="s">
        <v>49</v>
      </c>
      <c r="D846" t="s">
        <v>8</v>
      </c>
      <c r="E846" t="s">
        <v>130</v>
      </c>
      <c r="F846" s="8" t="s">
        <v>5268</v>
      </c>
      <c r="G846" t="s">
        <v>4251</v>
      </c>
    </row>
    <row r="847" spans="1:7" x14ac:dyDescent="0.25">
      <c r="A847" t="s">
        <v>3544</v>
      </c>
      <c r="B847" t="s">
        <v>42</v>
      </c>
      <c r="C847" t="s">
        <v>73</v>
      </c>
      <c r="D847" t="s">
        <v>23</v>
      </c>
      <c r="E847" t="s">
        <v>107</v>
      </c>
      <c r="F847" s="8" t="s">
        <v>5269</v>
      </c>
      <c r="G847" t="s">
        <v>4251</v>
      </c>
    </row>
    <row r="848" spans="1:7" x14ac:dyDescent="0.25">
      <c r="A848" t="s">
        <v>597</v>
      </c>
      <c r="B848" t="s">
        <v>32</v>
      </c>
      <c r="C848" t="s">
        <v>61</v>
      </c>
      <c r="D848" t="s">
        <v>14</v>
      </c>
      <c r="E848" t="s">
        <v>130</v>
      </c>
      <c r="F848" s="8" t="s">
        <v>5270</v>
      </c>
      <c r="G848" t="s">
        <v>4327</v>
      </c>
    </row>
    <row r="849" spans="1:7" x14ac:dyDescent="0.25">
      <c r="A849" t="s">
        <v>504</v>
      </c>
      <c r="B849" t="s">
        <v>19</v>
      </c>
      <c r="C849" t="s">
        <v>49</v>
      </c>
      <c r="D849" t="s">
        <v>8</v>
      </c>
      <c r="E849" t="s">
        <v>130</v>
      </c>
      <c r="F849" s="8" t="s">
        <v>5271</v>
      </c>
      <c r="G849" t="s">
        <v>4251</v>
      </c>
    </row>
    <row r="850" spans="1:7" x14ac:dyDescent="0.25">
      <c r="A850" t="s">
        <v>315</v>
      </c>
      <c r="B850" t="s">
        <v>31</v>
      </c>
      <c r="C850" t="s">
        <v>61</v>
      </c>
      <c r="D850" t="s">
        <v>14</v>
      </c>
      <c r="E850" t="s">
        <v>130</v>
      </c>
      <c r="F850" s="8" t="s">
        <v>5272</v>
      </c>
      <c r="G850" t="s">
        <v>4331</v>
      </c>
    </row>
    <row r="851" spans="1:7" x14ac:dyDescent="0.25">
      <c r="A851" t="s">
        <v>3571</v>
      </c>
      <c r="B851" t="s">
        <v>33</v>
      </c>
      <c r="C851" t="s">
        <v>188</v>
      </c>
      <c r="D851" t="s">
        <v>38</v>
      </c>
      <c r="E851" t="s">
        <v>229</v>
      </c>
      <c r="F851" s="8" t="s">
        <v>5273</v>
      </c>
      <c r="G851" t="s">
        <v>2152</v>
      </c>
    </row>
    <row r="852" spans="1:7" x14ac:dyDescent="0.25">
      <c r="A852" t="s">
        <v>96</v>
      </c>
      <c r="B852" t="s">
        <v>31</v>
      </c>
      <c r="C852" t="s">
        <v>49</v>
      </c>
      <c r="D852" t="s">
        <v>8</v>
      </c>
      <c r="E852" t="s">
        <v>130</v>
      </c>
      <c r="F852" s="8" t="s">
        <v>5274</v>
      </c>
      <c r="G852" t="s">
        <v>4329</v>
      </c>
    </row>
    <row r="853" spans="1:7" x14ac:dyDescent="0.25">
      <c r="A853" t="s">
        <v>3319</v>
      </c>
      <c r="B853" t="s">
        <v>29</v>
      </c>
      <c r="C853" t="s">
        <v>188</v>
      </c>
      <c r="D853" t="s">
        <v>38</v>
      </c>
      <c r="E853" t="s">
        <v>107</v>
      </c>
      <c r="F853" s="8" t="s">
        <v>5275</v>
      </c>
      <c r="G853" t="s">
        <v>4253</v>
      </c>
    </row>
    <row r="854" spans="1:7" x14ac:dyDescent="0.25">
      <c r="A854" t="s">
        <v>189</v>
      </c>
      <c r="B854" t="s">
        <v>26</v>
      </c>
      <c r="C854" t="s">
        <v>54</v>
      </c>
      <c r="D854" t="s">
        <v>10</v>
      </c>
      <c r="E854" t="s">
        <v>63</v>
      </c>
      <c r="F854" s="8" t="s">
        <v>5276</v>
      </c>
      <c r="G854" t="s">
        <v>4251</v>
      </c>
    </row>
    <row r="855" spans="1:7" x14ac:dyDescent="0.25">
      <c r="A855" t="s">
        <v>805</v>
      </c>
      <c r="B855" t="s">
        <v>31</v>
      </c>
      <c r="C855" t="s">
        <v>58</v>
      </c>
      <c r="D855" t="s">
        <v>13</v>
      </c>
      <c r="E855" t="s">
        <v>107</v>
      </c>
      <c r="F855" s="8" t="s">
        <v>5277</v>
      </c>
      <c r="G855" t="s">
        <v>4251</v>
      </c>
    </row>
    <row r="856" spans="1:7" x14ac:dyDescent="0.25">
      <c r="A856" t="s">
        <v>310</v>
      </c>
      <c r="B856" t="s">
        <v>31</v>
      </c>
      <c r="C856" t="s">
        <v>49</v>
      </c>
      <c r="D856" t="s">
        <v>8</v>
      </c>
      <c r="E856" t="s">
        <v>130</v>
      </c>
      <c r="F856" s="8" t="s">
        <v>5278</v>
      </c>
      <c r="G856" t="s">
        <v>4329</v>
      </c>
    </row>
    <row r="857" spans="1:7" x14ac:dyDescent="0.25">
      <c r="A857" t="s">
        <v>3257</v>
      </c>
      <c r="B857" t="s">
        <v>42</v>
      </c>
      <c r="C857" t="s">
        <v>73</v>
      </c>
      <c r="D857" t="s">
        <v>23</v>
      </c>
      <c r="E857" t="s">
        <v>63</v>
      </c>
      <c r="F857" s="8" t="s">
        <v>5279</v>
      </c>
      <c r="G857" t="s">
        <v>4331</v>
      </c>
    </row>
    <row r="858" spans="1:7" x14ac:dyDescent="0.25">
      <c r="A858" t="s">
        <v>3254</v>
      </c>
      <c r="B858" t="s">
        <v>30</v>
      </c>
      <c r="C858" t="s">
        <v>73</v>
      </c>
      <c r="D858" t="s">
        <v>23</v>
      </c>
      <c r="E858" t="s">
        <v>229</v>
      </c>
      <c r="F858" s="8" t="s">
        <v>5280</v>
      </c>
      <c r="G858" t="s">
        <v>4255</v>
      </c>
    </row>
    <row r="859" spans="1:7" x14ac:dyDescent="0.25">
      <c r="A859" t="s">
        <v>353</v>
      </c>
      <c r="B859" t="s">
        <v>21</v>
      </c>
      <c r="C859" t="s">
        <v>49</v>
      </c>
      <c r="D859" t="s">
        <v>8</v>
      </c>
      <c r="E859" t="s">
        <v>130</v>
      </c>
      <c r="F859" s="8" t="s">
        <v>5281</v>
      </c>
      <c r="G859" t="s">
        <v>4322</v>
      </c>
    </row>
    <row r="860" spans="1:7" x14ac:dyDescent="0.25">
      <c r="A860" t="s">
        <v>264</v>
      </c>
      <c r="B860" t="s">
        <v>11</v>
      </c>
      <c r="C860" t="s">
        <v>98</v>
      </c>
      <c r="D860" t="s">
        <v>27</v>
      </c>
      <c r="E860" t="s">
        <v>107</v>
      </c>
      <c r="F860" s="8" t="s">
        <v>4455</v>
      </c>
      <c r="G860" t="s">
        <v>4251</v>
      </c>
    </row>
    <row r="861" spans="1:7" x14ac:dyDescent="0.25">
      <c r="A861" t="s">
        <v>863</v>
      </c>
      <c r="B861" t="s">
        <v>16</v>
      </c>
      <c r="C861" t="s">
        <v>152</v>
      </c>
      <c r="D861" t="s">
        <v>35</v>
      </c>
      <c r="E861" t="s">
        <v>107</v>
      </c>
      <c r="F861" s="8" t="s">
        <v>5282</v>
      </c>
      <c r="G861" t="s">
        <v>4322</v>
      </c>
    </row>
    <row r="862" spans="1:7" x14ac:dyDescent="0.25">
      <c r="A862" t="s">
        <v>3456</v>
      </c>
      <c r="B862" t="s">
        <v>29</v>
      </c>
      <c r="C862" t="s">
        <v>188</v>
      </c>
      <c r="D862" t="s">
        <v>38</v>
      </c>
      <c r="E862" t="s">
        <v>107</v>
      </c>
      <c r="F862" s="8" t="s">
        <v>5283</v>
      </c>
      <c r="G862" t="s">
        <v>4251</v>
      </c>
    </row>
    <row r="863" spans="1:7" x14ac:dyDescent="0.25">
      <c r="A863" t="s">
        <v>99</v>
      </c>
      <c r="B863" t="s">
        <v>21</v>
      </c>
      <c r="C863" t="s">
        <v>54</v>
      </c>
      <c r="D863" t="s">
        <v>10</v>
      </c>
      <c r="E863" t="s">
        <v>130</v>
      </c>
      <c r="F863" s="8" t="s">
        <v>5284</v>
      </c>
      <c r="G863" t="s">
        <v>4322</v>
      </c>
    </row>
    <row r="864" spans="1:7" x14ac:dyDescent="0.25">
      <c r="A864" t="s">
        <v>3665</v>
      </c>
      <c r="B864" t="s">
        <v>30</v>
      </c>
      <c r="C864" t="s">
        <v>188</v>
      </c>
      <c r="D864" t="s">
        <v>38</v>
      </c>
      <c r="E864" t="s">
        <v>107</v>
      </c>
      <c r="F864" s="8" t="s">
        <v>5285</v>
      </c>
      <c r="G864" t="s">
        <v>4322</v>
      </c>
    </row>
    <row r="865" spans="1:7" x14ac:dyDescent="0.25">
      <c r="A865" t="s">
        <v>689</v>
      </c>
      <c r="B865" t="s">
        <v>36</v>
      </c>
      <c r="C865" t="s">
        <v>75</v>
      </c>
      <c r="D865" t="s">
        <v>24</v>
      </c>
      <c r="E865" t="s">
        <v>179</v>
      </c>
      <c r="F865" s="8" t="s">
        <v>5286</v>
      </c>
      <c r="G865" t="s">
        <v>4254</v>
      </c>
    </row>
    <row r="866" spans="1:7" x14ac:dyDescent="0.25">
      <c r="A866" t="s">
        <v>602</v>
      </c>
      <c r="B866" t="s">
        <v>31</v>
      </c>
      <c r="C866" t="s">
        <v>72</v>
      </c>
      <c r="D866" t="s">
        <v>22</v>
      </c>
      <c r="E866" t="s">
        <v>130</v>
      </c>
      <c r="F866" s="8" t="s">
        <v>4370</v>
      </c>
      <c r="G866" t="s">
        <v>4329</v>
      </c>
    </row>
    <row r="867" spans="1:7" x14ac:dyDescent="0.25">
      <c r="A867" t="s">
        <v>3426</v>
      </c>
      <c r="B867" t="s">
        <v>16</v>
      </c>
      <c r="C867" t="s">
        <v>188</v>
      </c>
      <c r="D867" t="s">
        <v>38</v>
      </c>
      <c r="E867" t="s">
        <v>107</v>
      </c>
      <c r="F867" s="8" t="s">
        <v>5287</v>
      </c>
      <c r="G867" t="s">
        <v>4253</v>
      </c>
    </row>
    <row r="868" spans="1:7" x14ac:dyDescent="0.25">
      <c r="A868" t="s">
        <v>280</v>
      </c>
      <c r="B868" t="s">
        <v>31</v>
      </c>
      <c r="C868" t="s">
        <v>54</v>
      </c>
      <c r="D868" t="s">
        <v>10</v>
      </c>
      <c r="E868" t="s">
        <v>229</v>
      </c>
      <c r="F868" s="8" t="s">
        <v>5288</v>
      </c>
      <c r="G868" t="s">
        <v>4251</v>
      </c>
    </row>
    <row r="869" spans="1:7" x14ac:dyDescent="0.25">
      <c r="A869" t="s">
        <v>605</v>
      </c>
      <c r="B869" t="s">
        <v>44</v>
      </c>
      <c r="C869" t="s">
        <v>225</v>
      </c>
      <c r="D869" t="s">
        <v>39</v>
      </c>
      <c r="E869" t="s">
        <v>179</v>
      </c>
      <c r="F869" s="8" t="s">
        <v>5289</v>
      </c>
      <c r="G869" t="s">
        <v>4256</v>
      </c>
    </row>
    <row r="870" spans="1:7" x14ac:dyDescent="0.25">
      <c r="A870" t="s">
        <v>3263</v>
      </c>
      <c r="B870" t="s">
        <v>19</v>
      </c>
      <c r="C870" t="s">
        <v>73</v>
      </c>
      <c r="D870" t="s">
        <v>23</v>
      </c>
      <c r="E870" t="s">
        <v>107</v>
      </c>
      <c r="F870" s="8" t="s">
        <v>5290</v>
      </c>
      <c r="G870" t="s">
        <v>4251</v>
      </c>
    </row>
    <row r="871" spans="1:7" x14ac:dyDescent="0.25">
      <c r="A871" t="s">
        <v>3282</v>
      </c>
      <c r="B871" t="s">
        <v>19</v>
      </c>
      <c r="C871" t="s">
        <v>73</v>
      </c>
      <c r="D871" t="s">
        <v>23</v>
      </c>
      <c r="E871" t="s">
        <v>107</v>
      </c>
      <c r="F871" s="8" t="s">
        <v>5291</v>
      </c>
      <c r="G871" t="s">
        <v>4253</v>
      </c>
    </row>
    <row r="872" spans="1:7" x14ac:dyDescent="0.25">
      <c r="A872" t="s">
        <v>482</v>
      </c>
      <c r="B872" t="s">
        <v>19</v>
      </c>
      <c r="C872" t="s">
        <v>98</v>
      </c>
      <c r="D872" t="s">
        <v>27</v>
      </c>
      <c r="E872" t="s">
        <v>229</v>
      </c>
      <c r="F872" s="8" t="s">
        <v>5292</v>
      </c>
      <c r="G872" t="s">
        <v>4256</v>
      </c>
    </row>
    <row r="873" spans="1:7" x14ac:dyDescent="0.25">
      <c r="A873" t="s">
        <v>553</v>
      </c>
      <c r="B873" t="s">
        <v>30</v>
      </c>
      <c r="C873" t="s">
        <v>152</v>
      </c>
      <c r="D873" t="s">
        <v>35</v>
      </c>
      <c r="E873" t="s">
        <v>107</v>
      </c>
      <c r="F873" s="8" t="s">
        <v>5293</v>
      </c>
      <c r="G873" t="s">
        <v>4253</v>
      </c>
    </row>
    <row r="874" spans="1:7" x14ac:dyDescent="0.25">
      <c r="A874" t="s">
        <v>3238</v>
      </c>
      <c r="B874" t="s">
        <v>30</v>
      </c>
      <c r="C874" t="s">
        <v>188</v>
      </c>
      <c r="D874" t="s">
        <v>38</v>
      </c>
      <c r="E874" t="s">
        <v>107</v>
      </c>
      <c r="F874" s="8" t="s">
        <v>5294</v>
      </c>
      <c r="G874" t="s">
        <v>4251</v>
      </c>
    </row>
    <row r="875" spans="1:7" x14ac:dyDescent="0.25">
      <c r="A875" t="s">
        <v>390</v>
      </c>
      <c r="B875" t="s">
        <v>32</v>
      </c>
      <c r="C875" t="s">
        <v>61</v>
      </c>
      <c r="D875" t="s">
        <v>14</v>
      </c>
      <c r="E875" t="s">
        <v>130</v>
      </c>
      <c r="F875" s="8" t="s">
        <v>5295</v>
      </c>
      <c r="G875" t="s">
        <v>4327</v>
      </c>
    </row>
    <row r="876" spans="1:7" x14ac:dyDescent="0.25">
      <c r="A876" t="s">
        <v>3967</v>
      </c>
      <c r="B876" t="s">
        <v>30</v>
      </c>
      <c r="C876" t="s">
        <v>73</v>
      </c>
      <c r="D876" t="s">
        <v>23</v>
      </c>
      <c r="E876" t="s">
        <v>229</v>
      </c>
      <c r="F876" s="8" t="s">
        <v>5296</v>
      </c>
      <c r="G876" t="s">
        <v>4253</v>
      </c>
    </row>
    <row r="877" spans="1:7" x14ac:dyDescent="0.25">
      <c r="A877" t="s">
        <v>590</v>
      </c>
      <c r="B877" t="s">
        <v>21</v>
      </c>
      <c r="C877" t="s">
        <v>52</v>
      </c>
      <c r="D877" t="s">
        <v>9</v>
      </c>
      <c r="E877" t="s">
        <v>107</v>
      </c>
      <c r="F877" s="8" t="s">
        <v>5297</v>
      </c>
      <c r="G877" t="s">
        <v>4251</v>
      </c>
    </row>
    <row r="878" spans="1:7" x14ac:dyDescent="0.25">
      <c r="A878" t="s">
        <v>141</v>
      </c>
      <c r="B878" t="s">
        <v>31</v>
      </c>
      <c r="C878" t="s">
        <v>52</v>
      </c>
      <c r="D878" t="s">
        <v>9</v>
      </c>
      <c r="E878" t="s">
        <v>229</v>
      </c>
      <c r="F878" s="8" t="s">
        <v>5298</v>
      </c>
      <c r="G878" t="s">
        <v>4251</v>
      </c>
    </row>
    <row r="879" spans="1:7" x14ac:dyDescent="0.25">
      <c r="A879" t="s">
        <v>606</v>
      </c>
      <c r="B879" t="s">
        <v>20</v>
      </c>
      <c r="C879" t="s">
        <v>61</v>
      </c>
      <c r="D879" t="s">
        <v>14</v>
      </c>
      <c r="E879" t="s">
        <v>107</v>
      </c>
      <c r="F879" s="8" t="s">
        <v>5299</v>
      </c>
      <c r="G879" t="s">
        <v>4322</v>
      </c>
    </row>
    <row r="880" spans="1:7" x14ac:dyDescent="0.25">
      <c r="A880" t="s">
        <v>3256</v>
      </c>
      <c r="B880" t="s">
        <v>30</v>
      </c>
      <c r="C880" t="s">
        <v>188</v>
      </c>
      <c r="D880" t="s">
        <v>38</v>
      </c>
      <c r="E880" t="s">
        <v>229</v>
      </c>
      <c r="F880" s="8" t="s">
        <v>5300</v>
      </c>
      <c r="G880" t="s">
        <v>4256</v>
      </c>
    </row>
    <row r="881" spans="1:7" x14ac:dyDescent="0.25">
      <c r="A881" t="s">
        <v>3714</v>
      </c>
      <c r="B881" t="s">
        <v>42</v>
      </c>
      <c r="C881" t="s">
        <v>188</v>
      </c>
      <c r="D881" t="s">
        <v>38</v>
      </c>
      <c r="E881" t="s">
        <v>179</v>
      </c>
      <c r="F881" s="8" t="s">
        <v>5301</v>
      </c>
      <c r="G881" t="s">
        <v>4255</v>
      </c>
    </row>
    <row r="882" spans="1:7" x14ac:dyDescent="0.25">
      <c r="A882" t="s">
        <v>89</v>
      </c>
      <c r="B882" t="s">
        <v>20</v>
      </c>
      <c r="C882" t="s">
        <v>58</v>
      </c>
      <c r="D882" t="s">
        <v>13</v>
      </c>
      <c r="E882" t="s">
        <v>50</v>
      </c>
      <c r="F882" s="8" t="s">
        <v>5302</v>
      </c>
      <c r="G882" t="s">
        <v>964</v>
      </c>
    </row>
    <row r="883" spans="1:7" x14ac:dyDescent="0.25">
      <c r="A883" t="s">
        <v>4142</v>
      </c>
      <c r="B883" t="s">
        <v>42</v>
      </c>
      <c r="C883" t="s">
        <v>73</v>
      </c>
      <c r="D883" t="s">
        <v>23</v>
      </c>
      <c r="E883" t="s">
        <v>229</v>
      </c>
      <c r="F883" s="8" t="s">
        <v>5303</v>
      </c>
      <c r="G883" t="s">
        <v>4255</v>
      </c>
    </row>
    <row r="884" spans="1:7" x14ac:dyDescent="0.25">
      <c r="A884" t="s">
        <v>446</v>
      </c>
      <c r="B884" t="s">
        <v>42</v>
      </c>
      <c r="C884" t="s">
        <v>67</v>
      </c>
      <c r="D884" t="s">
        <v>18</v>
      </c>
      <c r="E884" t="s">
        <v>107</v>
      </c>
      <c r="F884" s="8" t="s">
        <v>5304</v>
      </c>
      <c r="G884" t="s">
        <v>4251</v>
      </c>
    </row>
    <row r="885" spans="1:7" x14ac:dyDescent="0.25">
      <c r="A885" t="s">
        <v>3857</v>
      </c>
      <c r="B885" t="s">
        <v>42</v>
      </c>
      <c r="C885" t="s">
        <v>188</v>
      </c>
      <c r="D885" t="s">
        <v>38</v>
      </c>
      <c r="E885" t="s">
        <v>179</v>
      </c>
      <c r="F885" s="8" t="s">
        <v>5305</v>
      </c>
      <c r="G885" t="s">
        <v>4255</v>
      </c>
    </row>
    <row r="886" spans="1:7" x14ac:dyDescent="0.25">
      <c r="A886" t="s">
        <v>187</v>
      </c>
      <c r="B886" t="s">
        <v>21</v>
      </c>
      <c r="C886" t="s">
        <v>61</v>
      </c>
      <c r="D886" t="s">
        <v>14</v>
      </c>
      <c r="E886" t="s">
        <v>107</v>
      </c>
      <c r="F886" s="8" t="s">
        <v>5306</v>
      </c>
      <c r="G886" t="s">
        <v>4253</v>
      </c>
    </row>
    <row r="887" spans="1:7" x14ac:dyDescent="0.25">
      <c r="A887" t="s">
        <v>208</v>
      </c>
      <c r="B887" t="s">
        <v>31</v>
      </c>
      <c r="C887" t="s">
        <v>49</v>
      </c>
      <c r="D887" t="s">
        <v>8</v>
      </c>
      <c r="E887" t="s">
        <v>107</v>
      </c>
      <c r="F887" s="8" t="s">
        <v>4400</v>
      </c>
      <c r="G887" t="s">
        <v>4251</v>
      </c>
    </row>
    <row r="888" spans="1:7" x14ac:dyDescent="0.25">
      <c r="A888" t="s">
        <v>3265</v>
      </c>
      <c r="B888" t="s">
        <v>42</v>
      </c>
      <c r="C888" t="s">
        <v>188</v>
      </c>
      <c r="D888" t="s">
        <v>38</v>
      </c>
      <c r="E888" t="s">
        <v>107</v>
      </c>
      <c r="F888" s="8" t="s">
        <v>5307</v>
      </c>
      <c r="G888" t="s">
        <v>4322</v>
      </c>
    </row>
    <row r="889" spans="1:7" x14ac:dyDescent="0.25">
      <c r="A889" t="s">
        <v>589</v>
      </c>
      <c r="B889" t="s">
        <v>37</v>
      </c>
      <c r="C889" t="s">
        <v>225</v>
      </c>
      <c r="D889" t="s">
        <v>39</v>
      </c>
      <c r="E889" t="s">
        <v>63</v>
      </c>
      <c r="F889" s="8" t="s">
        <v>4275</v>
      </c>
      <c r="G889" t="s">
        <v>2152</v>
      </c>
    </row>
    <row r="890" spans="1:7" x14ac:dyDescent="0.25">
      <c r="A890" t="s">
        <v>201</v>
      </c>
      <c r="B890" t="s">
        <v>21</v>
      </c>
      <c r="C890" t="s">
        <v>54</v>
      </c>
      <c r="D890" t="s">
        <v>10</v>
      </c>
      <c r="E890" t="s">
        <v>179</v>
      </c>
      <c r="F890" s="8" t="s">
        <v>4477</v>
      </c>
      <c r="G890" t="s">
        <v>4255</v>
      </c>
    </row>
    <row r="891" spans="1:7" x14ac:dyDescent="0.25">
      <c r="A891" t="s">
        <v>3426</v>
      </c>
      <c r="B891" t="s">
        <v>42</v>
      </c>
      <c r="C891" t="s">
        <v>188</v>
      </c>
      <c r="D891" t="s">
        <v>38</v>
      </c>
      <c r="E891" t="s">
        <v>179</v>
      </c>
      <c r="F891" s="8" t="s">
        <v>5308</v>
      </c>
      <c r="G891" t="s">
        <v>4255</v>
      </c>
    </row>
    <row r="892" spans="1:7" x14ac:dyDescent="0.25">
      <c r="A892" t="s">
        <v>618</v>
      </c>
      <c r="B892" t="s">
        <v>46</v>
      </c>
      <c r="C892" t="s">
        <v>225</v>
      </c>
      <c r="D892" t="s">
        <v>39</v>
      </c>
      <c r="E892" t="s">
        <v>226</v>
      </c>
      <c r="F892" s="8" t="s">
        <v>5309</v>
      </c>
      <c r="G892" t="s">
        <v>4255</v>
      </c>
    </row>
    <row r="893" spans="1:7" x14ac:dyDescent="0.25">
      <c r="A893" t="s">
        <v>693</v>
      </c>
      <c r="B893" t="s">
        <v>42</v>
      </c>
      <c r="C893" t="s">
        <v>75</v>
      </c>
      <c r="D893" t="s">
        <v>24</v>
      </c>
      <c r="E893" t="s">
        <v>179</v>
      </c>
      <c r="F893" s="8" t="s">
        <v>5090</v>
      </c>
      <c r="G893" t="s">
        <v>4255</v>
      </c>
    </row>
    <row r="894" spans="1:7" x14ac:dyDescent="0.25">
      <c r="A894" t="s">
        <v>3240</v>
      </c>
      <c r="B894" t="s">
        <v>29</v>
      </c>
      <c r="C894" t="s">
        <v>188</v>
      </c>
      <c r="D894" t="s">
        <v>38</v>
      </c>
      <c r="E894" t="s">
        <v>179</v>
      </c>
      <c r="F894" s="8" t="s">
        <v>5310</v>
      </c>
      <c r="G894" t="s">
        <v>4256</v>
      </c>
    </row>
    <row r="895" spans="1:7" x14ac:dyDescent="0.25">
      <c r="A895" t="s">
        <v>849</v>
      </c>
      <c r="B895" t="s">
        <v>46</v>
      </c>
      <c r="C895" t="s">
        <v>225</v>
      </c>
      <c r="D895" t="s">
        <v>39</v>
      </c>
      <c r="E895" t="s">
        <v>226</v>
      </c>
      <c r="F895" s="8" t="s">
        <v>5311</v>
      </c>
      <c r="G895" t="s">
        <v>4255</v>
      </c>
    </row>
    <row r="896" spans="1:7" x14ac:dyDescent="0.25">
      <c r="A896" t="s">
        <v>3640</v>
      </c>
      <c r="B896" t="s">
        <v>42</v>
      </c>
      <c r="C896" t="s">
        <v>73</v>
      </c>
      <c r="D896" t="s">
        <v>23</v>
      </c>
      <c r="E896" t="s">
        <v>107</v>
      </c>
      <c r="F896" s="8" t="s">
        <v>5312</v>
      </c>
      <c r="G896" t="s">
        <v>4322</v>
      </c>
    </row>
    <row r="897" spans="1:7" x14ac:dyDescent="0.25">
      <c r="A897" t="s">
        <v>4002</v>
      </c>
      <c r="B897" t="s">
        <v>12</v>
      </c>
      <c r="C897" t="s">
        <v>255</v>
      </c>
      <c r="D897" t="s">
        <v>40</v>
      </c>
      <c r="E897" t="s">
        <v>179</v>
      </c>
      <c r="F897" s="8" t="s">
        <v>5313</v>
      </c>
      <c r="G897" t="s">
        <v>4256</v>
      </c>
    </row>
    <row r="898" spans="1:7" x14ac:dyDescent="0.25">
      <c r="A898" t="s">
        <v>3456</v>
      </c>
      <c r="B898" t="s">
        <v>29</v>
      </c>
      <c r="C898" t="s">
        <v>188</v>
      </c>
      <c r="D898" t="s">
        <v>38</v>
      </c>
      <c r="E898" t="s">
        <v>229</v>
      </c>
      <c r="F898" s="8" t="s">
        <v>5314</v>
      </c>
      <c r="G898" t="s">
        <v>4256</v>
      </c>
    </row>
    <row r="899" spans="1:7" x14ac:dyDescent="0.25">
      <c r="A899" t="s">
        <v>3738</v>
      </c>
      <c r="B899" t="s">
        <v>33</v>
      </c>
      <c r="C899" t="s">
        <v>188</v>
      </c>
      <c r="D899" t="s">
        <v>38</v>
      </c>
      <c r="E899" t="s">
        <v>229</v>
      </c>
      <c r="F899" s="8" t="s">
        <v>5315</v>
      </c>
      <c r="G899" t="s">
        <v>4256</v>
      </c>
    </row>
    <row r="900" spans="1:7" x14ac:dyDescent="0.25">
      <c r="A900" t="s">
        <v>222</v>
      </c>
      <c r="B900" t="s">
        <v>29</v>
      </c>
      <c r="C900" t="s">
        <v>65</v>
      </c>
      <c r="D900" t="s">
        <v>17</v>
      </c>
      <c r="E900" t="s">
        <v>229</v>
      </c>
      <c r="F900" s="8" t="s">
        <v>5316</v>
      </c>
      <c r="G900" t="s">
        <v>4255</v>
      </c>
    </row>
    <row r="901" spans="1:7" x14ac:dyDescent="0.25">
      <c r="A901" t="s">
        <v>630</v>
      </c>
      <c r="B901" t="s">
        <v>21</v>
      </c>
      <c r="C901" t="s">
        <v>72</v>
      </c>
      <c r="D901" t="s">
        <v>22</v>
      </c>
      <c r="E901" t="s">
        <v>130</v>
      </c>
      <c r="F901" s="8" t="s">
        <v>5317</v>
      </c>
      <c r="G901" t="s">
        <v>4251</v>
      </c>
    </row>
    <row r="902" spans="1:7" x14ac:dyDescent="0.25">
      <c r="A902" t="s">
        <v>3520</v>
      </c>
      <c r="B902" t="s">
        <v>42</v>
      </c>
      <c r="C902" t="s">
        <v>73</v>
      </c>
      <c r="D902" t="s">
        <v>23</v>
      </c>
      <c r="E902" t="s">
        <v>107</v>
      </c>
      <c r="F902" s="8" t="s">
        <v>5318</v>
      </c>
      <c r="G902" t="s">
        <v>4322</v>
      </c>
    </row>
    <row r="903" spans="1:7" x14ac:dyDescent="0.25">
      <c r="A903" t="s">
        <v>631</v>
      </c>
      <c r="B903" t="s">
        <v>26</v>
      </c>
      <c r="C903" t="s">
        <v>52</v>
      </c>
      <c r="D903" t="s">
        <v>9</v>
      </c>
      <c r="E903" t="s">
        <v>107</v>
      </c>
      <c r="F903" s="8" t="s">
        <v>5319</v>
      </c>
      <c r="G903" t="s">
        <v>4251</v>
      </c>
    </row>
    <row r="904" spans="1:7" x14ac:dyDescent="0.25">
      <c r="A904" t="s">
        <v>493</v>
      </c>
      <c r="B904" t="s">
        <v>25</v>
      </c>
      <c r="C904" t="s">
        <v>58</v>
      </c>
      <c r="D904" t="s">
        <v>13</v>
      </c>
      <c r="E904" t="s">
        <v>130</v>
      </c>
      <c r="F904" s="8" t="s">
        <v>5320</v>
      </c>
      <c r="G904" t="s">
        <v>4331</v>
      </c>
    </row>
    <row r="905" spans="1:7" x14ac:dyDescent="0.25">
      <c r="A905" t="s">
        <v>423</v>
      </c>
      <c r="B905" t="s">
        <v>19</v>
      </c>
      <c r="C905" t="s">
        <v>52</v>
      </c>
      <c r="D905" t="s">
        <v>9</v>
      </c>
      <c r="E905" t="s">
        <v>229</v>
      </c>
      <c r="F905" s="8" t="s">
        <v>5321</v>
      </c>
      <c r="G905" t="s">
        <v>4255</v>
      </c>
    </row>
    <row r="906" spans="1:7" x14ac:dyDescent="0.25">
      <c r="A906" t="s">
        <v>634</v>
      </c>
      <c r="B906" t="s">
        <v>7</v>
      </c>
      <c r="C906" t="s">
        <v>54</v>
      </c>
      <c r="D906" t="s">
        <v>10</v>
      </c>
      <c r="E906" t="s">
        <v>130</v>
      </c>
      <c r="F906" s="8" t="s">
        <v>5322</v>
      </c>
      <c r="G906" t="s">
        <v>4322</v>
      </c>
    </row>
    <row r="907" spans="1:7" x14ac:dyDescent="0.25">
      <c r="A907" t="s">
        <v>254</v>
      </c>
      <c r="B907" t="s">
        <v>21</v>
      </c>
      <c r="C907" t="s">
        <v>54</v>
      </c>
      <c r="D907" t="s">
        <v>10</v>
      </c>
      <c r="E907" t="s">
        <v>229</v>
      </c>
      <c r="F907" s="8" t="s">
        <v>5323</v>
      </c>
      <c r="G907" t="s">
        <v>4256</v>
      </c>
    </row>
    <row r="908" spans="1:7" x14ac:dyDescent="0.25">
      <c r="A908" t="s">
        <v>3362</v>
      </c>
      <c r="B908" t="s">
        <v>29</v>
      </c>
      <c r="C908" t="s">
        <v>73</v>
      </c>
      <c r="D908" t="s">
        <v>23</v>
      </c>
      <c r="E908" t="s">
        <v>107</v>
      </c>
      <c r="F908" s="8" t="s">
        <v>5324</v>
      </c>
      <c r="G908" t="s">
        <v>4322</v>
      </c>
    </row>
    <row r="909" spans="1:7" x14ac:dyDescent="0.25">
      <c r="A909" t="s">
        <v>604</v>
      </c>
      <c r="B909" t="s">
        <v>25</v>
      </c>
      <c r="C909" t="s">
        <v>61</v>
      </c>
      <c r="D909" t="s">
        <v>14</v>
      </c>
      <c r="E909" t="s">
        <v>229</v>
      </c>
      <c r="F909" s="8" t="s">
        <v>5325</v>
      </c>
      <c r="G909" t="s">
        <v>4255</v>
      </c>
    </row>
    <row r="910" spans="1:7" x14ac:dyDescent="0.25">
      <c r="A910" t="s">
        <v>3428</v>
      </c>
      <c r="B910" t="s">
        <v>30</v>
      </c>
      <c r="C910" t="s">
        <v>73</v>
      </c>
      <c r="D910" t="s">
        <v>23</v>
      </c>
      <c r="E910" t="s">
        <v>107</v>
      </c>
      <c r="F910" s="8" t="s">
        <v>5326</v>
      </c>
      <c r="G910" t="s">
        <v>4251</v>
      </c>
    </row>
    <row r="911" spans="1:7" x14ac:dyDescent="0.25">
      <c r="A911" t="s">
        <v>4264</v>
      </c>
      <c r="B911" t="s">
        <v>31</v>
      </c>
      <c r="C911" t="s">
        <v>61</v>
      </c>
      <c r="D911" t="s">
        <v>14</v>
      </c>
      <c r="E911" t="s">
        <v>107</v>
      </c>
      <c r="F911" s="8" t="s">
        <v>5327</v>
      </c>
      <c r="G911" t="s">
        <v>4322</v>
      </c>
    </row>
    <row r="912" spans="1:7" x14ac:dyDescent="0.25">
      <c r="A912" t="s">
        <v>635</v>
      </c>
      <c r="B912" t="s">
        <v>21</v>
      </c>
      <c r="C912" t="s">
        <v>52</v>
      </c>
      <c r="D912" t="s">
        <v>9</v>
      </c>
      <c r="E912" t="s">
        <v>229</v>
      </c>
      <c r="F912" s="8" t="s">
        <v>5328</v>
      </c>
      <c r="G912" t="s">
        <v>4255</v>
      </c>
    </row>
    <row r="913" spans="1:7" x14ac:dyDescent="0.25">
      <c r="A913" t="s">
        <v>906</v>
      </c>
      <c r="B913" t="s">
        <v>25</v>
      </c>
      <c r="C913" t="s">
        <v>75</v>
      </c>
      <c r="D913" t="s">
        <v>24</v>
      </c>
      <c r="E913" t="s">
        <v>179</v>
      </c>
      <c r="F913" s="8" t="s">
        <v>5329</v>
      </c>
      <c r="G913" t="s">
        <v>4256</v>
      </c>
    </row>
    <row r="914" spans="1:7" x14ac:dyDescent="0.25">
      <c r="A914" t="s">
        <v>240</v>
      </c>
      <c r="B914" t="s">
        <v>42</v>
      </c>
      <c r="C914" t="s">
        <v>152</v>
      </c>
      <c r="D914" t="s">
        <v>35</v>
      </c>
      <c r="E914" t="s">
        <v>229</v>
      </c>
      <c r="F914" s="8" t="s">
        <v>5330</v>
      </c>
      <c r="G914" t="s">
        <v>4251</v>
      </c>
    </row>
    <row r="915" spans="1:7" x14ac:dyDescent="0.25">
      <c r="A915" t="s">
        <v>113</v>
      </c>
      <c r="B915" t="s">
        <v>31</v>
      </c>
      <c r="C915" t="s">
        <v>54</v>
      </c>
      <c r="D915" t="s">
        <v>10</v>
      </c>
      <c r="E915" t="s">
        <v>130</v>
      </c>
      <c r="F915" s="8" t="s">
        <v>4344</v>
      </c>
      <c r="G915" t="s">
        <v>4329</v>
      </c>
    </row>
    <row r="916" spans="1:7" x14ac:dyDescent="0.25">
      <c r="A916" t="s">
        <v>3315</v>
      </c>
      <c r="B916" t="s">
        <v>42</v>
      </c>
      <c r="C916" t="s">
        <v>188</v>
      </c>
      <c r="D916" t="s">
        <v>38</v>
      </c>
      <c r="E916" t="s">
        <v>107</v>
      </c>
      <c r="F916" s="8" t="s">
        <v>5331</v>
      </c>
      <c r="G916" t="s">
        <v>4322</v>
      </c>
    </row>
    <row r="917" spans="1:7" x14ac:dyDescent="0.25">
      <c r="A917" t="s">
        <v>638</v>
      </c>
      <c r="B917" t="s">
        <v>16</v>
      </c>
      <c r="C917" t="s">
        <v>65</v>
      </c>
      <c r="D917" t="s">
        <v>17</v>
      </c>
      <c r="E917" t="s">
        <v>107</v>
      </c>
      <c r="F917" s="8" t="s">
        <v>5332</v>
      </c>
      <c r="G917" t="s">
        <v>4322</v>
      </c>
    </row>
    <row r="918" spans="1:7" x14ac:dyDescent="0.25">
      <c r="A918" t="s">
        <v>3644</v>
      </c>
      <c r="B918" t="s">
        <v>30</v>
      </c>
      <c r="C918" t="s">
        <v>73</v>
      </c>
      <c r="D918" t="s">
        <v>23</v>
      </c>
      <c r="E918" t="s">
        <v>229</v>
      </c>
      <c r="F918" s="8" t="s">
        <v>5333</v>
      </c>
      <c r="G918" t="s">
        <v>4253</v>
      </c>
    </row>
    <row r="919" spans="1:7" x14ac:dyDescent="0.25">
      <c r="A919" t="s">
        <v>4265</v>
      </c>
      <c r="B919" t="s">
        <v>30</v>
      </c>
      <c r="C919" t="s">
        <v>73</v>
      </c>
      <c r="D919" t="s">
        <v>23</v>
      </c>
      <c r="E919" t="s">
        <v>229</v>
      </c>
      <c r="F919" s="8" t="s">
        <v>5334</v>
      </c>
      <c r="G919" t="s">
        <v>4253</v>
      </c>
    </row>
    <row r="920" spans="1:7" x14ac:dyDescent="0.25">
      <c r="A920" t="s">
        <v>53</v>
      </c>
      <c r="B920" t="s">
        <v>31</v>
      </c>
      <c r="C920" t="s">
        <v>54</v>
      </c>
      <c r="D920" t="s">
        <v>10</v>
      </c>
      <c r="E920" t="s">
        <v>130</v>
      </c>
      <c r="F920" s="8" t="s">
        <v>5335</v>
      </c>
      <c r="G920" t="s">
        <v>4329</v>
      </c>
    </row>
    <row r="921" spans="1:7" x14ac:dyDescent="0.25">
      <c r="A921" t="s">
        <v>581</v>
      </c>
      <c r="B921" t="s">
        <v>31</v>
      </c>
      <c r="C921" t="s">
        <v>54</v>
      </c>
      <c r="D921" t="s">
        <v>10</v>
      </c>
      <c r="E921" t="s">
        <v>50</v>
      </c>
      <c r="F921" s="8" t="s">
        <v>5336</v>
      </c>
      <c r="G921" t="s">
        <v>4327</v>
      </c>
    </row>
    <row r="922" spans="1:7" x14ac:dyDescent="0.25">
      <c r="A922" t="s">
        <v>338</v>
      </c>
      <c r="B922" t="s">
        <v>25</v>
      </c>
      <c r="C922" t="s">
        <v>58</v>
      </c>
      <c r="D922" t="s">
        <v>13</v>
      </c>
      <c r="E922" t="s">
        <v>130</v>
      </c>
      <c r="F922" s="8" t="s">
        <v>5337</v>
      </c>
      <c r="G922" t="s">
        <v>4331</v>
      </c>
    </row>
    <row r="923" spans="1:7" x14ac:dyDescent="0.25">
      <c r="A923" t="s">
        <v>732</v>
      </c>
      <c r="B923" t="s">
        <v>21</v>
      </c>
      <c r="C923" t="s">
        <v>52</v>
      </c>
      <c r="D923" t="s">
        <v>9</v>
      </c>
      <c r="E923" t="s">
        <v>179</v>
      </c>
      <c r="F923" s="8" t="s">
        <v>4436</v>
      </c>
      <c r="G923" t="s">
        <v>4255</v>
      </c>
    </row>
    <row r="924" spans="1:7" x14ac:dyDescent="0.25">
      <c r="A924" t="s">
        <v>141</v>
      </c>
      <c r="B924" t="s">
        <v>21</v>
      </c>
      <c r="C924" t="s">
        <v>52</v>
      </c>
      <c r="D924" t="s">
        <v>9</v>
      </c>
      <c r="E924" t="s">
        <v>130</v>
      </c>
      <c r="F924" s="8" t="s">
        <v>5338</v>
      </c>
      <c r="G924" t="s">
        <v>4251</v>
      </c>
    </row>
    <row r="925" spans="1:7" x14ac:dyDescent="0.25">
      <c r="A925" t="s">
        <v>455</v>
      </c>
      <c r="B925" t="s">
        <v>20</v>
      </c>
      <c r="C925" t="s">
        <v>61</v>
      </c>
      <c r="D925" t="s">
        <v>14</v>
      </c>
      <c r="E925" t="s">
        <v>130</v>
      </c>
      <c r="F925" s="8" t="s">
        <v>5339</v>
      </c>
      <c r="G925" t="s">
        <v>4329</v>
      </c>
    </row>
    <row r="926" spans="1:7" x14ac:dyDescent="0.25">
      <c r="A926" t="s">
        <v>161</v>
      </c>
      <c r="B926" t="s">
        <v>32</v>
      </c>
      <c r="C926" t="s">
        <v>61</v>
      </c>
      <c r="D926" t="s">
        <v>14</v>
      </c>
      <c r="E926" t="s">
        <v>130</v>
      </c>
      <c r="F926" s="8" t="s">
        <v>5340</v>
      </c>
      <c r="G926" t="s">
        <v>4327</v>
      </c>
    </row>
    <row r="927" spans="1:7" x14ac:dyDescent="0.25">
      <c r="A927" t="s">
        <v>887</v>
      </c>
      <c r="B927" t="s">
        <v>7</v>
      </c>
      <c r="C927" t="s">
        <v>58</v>
      </c>
      <c r="D927" t="s">
        <v>13</v>
      </c>
      <c r="E927" t="s">
        <v>179</v>
      </c>
      <c r="F927" s="8" t="s">
        <v>5341</v>
      </c>
      <c r="G927" t="s">
        <v>4256</v>
      </c>
    </row>
    <row r="928" spans="1:7" x14ac:dyDescent="0.25">
      <c r="A928" t="s">
        <v>3623</v>
      </c>
      <c r="B928" t="s">
        <v>42</v>
      </c>
      <c r="C928" t="s">
        <v>188</v>
      </c>
      <c r="D928" t="s">
        <v>38</v>
      </c>
      <c r="E928" t="s">
        <v>229</v>
      </c>
      <c r="F928" s="8" t="s">
        <v>5342</v>
      </c>
      <c r="G928" t="s">
        <v>4251</v>
      </c>
    </row>
    <row r="929" spans="1:7" x14ac:dyDescent="0.25">
      <c r="A929" t="s">
        <v>433</v>
      </c>
      <c r="B929" t="s">
        <v>21</v>
      </c>
      <c r="C929" t="s">
        <v>49</v>
      </c>
      <c r="D929" t="s">
        <v>8</v>
      </c>
      <c r="E929" t="s">
        <v>130</v>
      </c>
      <c r="F929" s="8" t="s">
        <v>5343</v>
      </c>
      <c r="G929" t="s">
        <v>4329</v>
      </c>
    </row>
    <row r="930" spans="1:7" x14ac:dyDescent="0.25">
      <c r="A930" t="s">
        <v>456</v>
      </c>
      <c r="B930" t="s">
        <v>21</v>
      </c>
      <c r="C930" t="s">
        <v>54</v>
      </c>
      <c r="D930" t="s">
        <v>10</v>
      </c>
      <c r="E930" t="s">
        <v>130</v>
      </c>
      <c r="F930" s="8" t="s">
        <v>5344</v>
      </c>
      <c r="G930" t="s">
        <v>4329</v>
      </c>
    </row>
    <row r="931" spans="1:7" x14ac:dyDescent="0.25">
      <c r="A931" t="s">
        <v>293</v>
      </c>
      <c r="B931" t="s">
        <v>31</v>
      </c>
      <c r="C931" t="s">
        <v>54</v>
      </c>
      <c r="D931" t="s">
        <v>10</v>
      </c>
      <c r="E931" t="s">
        <v>179</v>
      </c>
      <c r="F931" s="8" t="s">
        <v>5345</v>
      </c>
      <c r="G931" t="s">
        <v>4255</v>
      </c>
    </row>
    <row r="932" spans="1:7" x14ac:dyDescent="0.25">
      <c r="A932" t="s">
        <v>142</v>
      </c>
      <c r="B932" t="s">
        <v>31</v>
      </c>
      <c r="C932" t="s">
        <v>98</v>
      </c>
      <c r="D932" t="s">
        <v>27</v>
      </c>
      <c r="E932" t="s">
        <v>130</v>
      </c>
      <c r="F932" s="8" t="s">
        <v>5346</v>
      </c>
      <c r="G932" t="s">
        <v>4331</v>
      </c>
    </row>
    <row r="933" spans="1:7" x14ac:dyDescent="0.25">
      <c r="A933" t="s">
        <v>761</v>
      </c>
      <c r="B933" t="s">
        <v>26</v>
      </c>
      <c r="C933" t="s">
        <v>54</v>
      </c>
      <c r="D933" t="s">
        <v>10</v>
      </c>
      <c r="E933" t="s">
        <v>229</v>
      </c>
      <c r="F933" s="8" t="s">
        <v>5347</v>
      </c>
      <c r="G933" t="s">
        <v>4255</v>
      </c>
    </row>
    <row r="934" spans="1:7" x14ac:dyDescent="0.25">
      <c r="A934" t="s">
        <v>3411</v>
      </c>
      <c r="B934" t="s">
        <v>16</v>
      </c>
      <c r="C934" t="s">
        <v>73</v>
      </c>
      <c r="D934" t="s">
        <v>23</v>
      </c>
      <c r="E934" t="s">
        <v>229</v>
      </c>
      <c r="F934" s="8" t="s">
        <v>5348</v>
      </c>
      <c r="G934" t="s">
        <v>4255</v>
      </c>
    </row>
    <row r="935" spans="1:7" x14ac:dyDescent="0.25">
      <c r="A935" t="s">
        <v>285</v>
      </c>
      <c r="B935" t="s">
        <v>31</v>
      </c>
      <c r="C935" t="s">
        <v>54</v>
      </c>
      <c r="D935" t="s">
        <v>10</v>
      </c>
      <c r="E935" t="s">
        <v>130</v>
      </c>
      <c r="F935" s="8" t="s">
        <v>5349</v>
      </c>
      <c r="G935" t="s">
        <v>4331</v>
      </c>
    </row>
    <row r="936" spans="1:7" x14ac:dyDescent="0.25">
      <c r="A936" t="s">
        <v>227</v>
      </c>
      <c r="B936" t="s">
        <v>31</v>
      </c>
      <c r="C936" t="s">
        <v>49</v>
      </c>
      <c r="D936" t="s">
        <v>8</v>
      </c>
      <c r="E936" t="s">
        <v>130</v>
      </c>
      <c r="F936" s="8" t="s">
        <v>4462</v>
      </c>
      <c r="G936" t="s">
        <v>4327</v>
      </c>
    </row>
    <row r="937" spans="1:7" x14ac:dyDescent="0.25">
      <c r="A937" t="s">
        <v>228</v>
      </c>
      <c r="B937" t="s">
        <v>15</v>
      </c>
      <c r="C937" t="s">
        <v>61</v>
      </c>
      <c r="D937" t="s">
        <v>14</v>
      </c>
      <c r="E937" t="s">
        <v>130</v>
      </c>
      <c r="F937" s="8" t="s">
        <v>5350</v>
      </c>
      <c r="G937" t="s">
        <v>4253</v>
      </c>
    </row>
    <row r="938" spans="1:7" x14ac:dyDescent="0.25">
      <c r="A938" t="s">
        <v>4011</v>
      </c>
      <c r="B938" t="s">
        <v>42</v>
      </c>
      <c r="C938" t="s">
        <v>73</v>
      </c>
      <c r="D938" t="s">
        <v>23</v>
      </c>
      <c r="E938" t="s">
        <v>229</v>
      </c>
      <c r="F938" s="8" t="s">
        <v>5351</v>
      </c>
      <c r="G938" t="s">
        <v>4251</v>
      </c>
    </row>
    <row r="939" spans="1:7" x14ac:dyDescent="0.25">
      <c r="A939" t="s">
        <v>4267</v>
      </c>
      <c r="B939" t="s">
        <v>42</v>
      </c>
      <c r="C939" t="s">
        <v>188</v>
      </c>
      <c r="D939" t="s">
        <v>38</v>
      </c>
      <c r="E939" t="s">
        <v>229</v>
      </c>
      <c r="F939" s="8" t="s">
        <v>5352</v>
      </c>
      <c r="G939" t="s">
        <v>4251</v>
      </c>
    </row>
    <row r="940" spans="1:7" x14ac:dyDescent="0.25">
      <c r="A940" t="s">
        <v>69</v>
      </c>
      <c r="B940" t="s">
        <v>31</v>
      </c>
      <c r="C940" t="s">
        <v>49</v>
      </c>
      <c r="D940" t="s">
        <v>8</v>
      </c>
      <c r="E940" t="s">
        <v>130</v>
      </c>
      <c r="F940" s="8" t="s">
        <v>5353</v>
      </c>
      <c r="G940" t="s">
        <v>4329</v>
      </c>
    </row>
    <row r="941" spans="1:7" x14ac:dyDescent="0.25">
      <c r="A941" t="s">
        <v>925</v>
      </c>
      <c r="B941" t="s">
        <v>29</v>
      </c>
      <c r="C941" t="s">
        <v>65</v>
      </c>
      <c r="D941" t="s">
        <v>17</v>
      </c>
      <c r="E941" t="s">
        <v>229</v>
      </c>
      <c r="F941" s="8" t="s">
        <v>5354</v>
      </c>
      <c r="G941" t="s">
        <v>4255</v>
      </c>
    </row>
    <row r="942" spans="1:7" x14ac:dyDescent="0.25">
      <c r="A942" t="s">
        <v>3989</v>
      </c>
      <c r="B942" t="s">
        <v>42</v>
      </c>
      <c r="C942" t="s">
        <v>188</v>
      </c>
      <c r="D942" t="s">
        <v>38</v>
      </c>
      <c r="E942" t="s">
        <v>229</v>
      </c>
      <c r="F942" s="8" t="s">
        <v>5355</v>
      </c>
      <c r="G942" t="s">
        <v>4253</v>
      </c>
    </row>
    <row r="943" spans="1:7" x14ac:dyDescent="0.25">
      <c r="A943" t="s">
        <v>3666</v>
      </c>
      <c r="B943" t="s">
        <v>36</v>
      </c>
      <c r="C943" t="s">
        <v>188</v>
      </c>
      <c r="D943" t="s">
        <v>38</v>
      </c>
      <c r="E943" t="s">
        <v>229</v>
      </c>
      <c r="F943" s="8" t="s">
        <v>5356</v>
      </c>
      <c r="G943" t="s">
        <v>4255</v>
      </c>
    </row>
    <row r="944" spans="1:7" x14ac:dyDescent="0.25">
      <c r="A944" t="s">
        <v>397</v>
      </c>
      <c r="B944" t="s">
        <v>28</v>
      </c>
      <c r="C944" t="s">
        <v>61</v>
      </c>
      <c r="D944" t="s">
        <v>14</v>
      </c>
      <c r="E944" t="s">
        <v>130</v>
      </c>
      <c r="F944" s="8" t="s">
        <v>5357</v>
      </c>
      <c r="G944" t="s">
        <v>4253</v>
      </c>
    </row>
    <row r="945" spans="1:7" x14ac:dyDescent="0.25">
      <c r="A945" t="s">
        <v>3841</v>
      </c>
      <c r="B945" t="s">
        <v>19</v>
      </c>
      <c r="C945" t="s">
        <v>73</v>
      </c>
      <c r="D945" t="s">
        <v>23</v>
      </c>
      <c r="E945" t="s">
        <v>229</v>
      </c>
      <c r="F945" s="8" t="s">
        <v>5358</v>
      </c>
      <c r="G945" t="s">
        <v>4255</v>
      </c>
    </row>
    <row r="946" spans="1:7" x14ac:dyDescent="0.25">
      <c r="A946" t="s">
        <v>463</v>
      </c>
      <c r="B946" t="s">
        <v>21</v>
      </c>
      <c r="C946" t="s">
        <v>72</v>
      </c>
      <c r="D946" t="s">
        <v>22</v>
      </c>
      <c r="E946" t="s">
        <v>130</v>
      </c>
      <c r="F946" s="8" t="s">
        <v>5359</v>
      </c>
      <c r="G946" t="s">
        <v>4329</v>
      </c>
    </row>
    <row r="947" spans="1:7" x14ac:dyDescent="0.25">
      <c r="A947" t="s">
        <v>3594</v>
      </c>
      <c r="B947" t="s">
        <v>42</v>
      </c>
      <c r="C947" t="s">
        <v>73</v>
      </c>
      <c r="D947" t="s">
        <v>23</v>
      </c>
      <c r="E947" t="s">
        <v>229</v>
      </c>
      <c r="F947" s="8" t="s">
        <v>5360</v>
      </c>
      <c r="G947" t="s">
        <v>4253</v>
      </c>
    </row>
    <row r="948" spans="1:7" x14ac:dyDescent="0.25">
      <c r="A948" t="s">
        <v>380</v>
      </c>
      <c r="B948" t="s">
        <v>20</v>
      </c>
      <c r="C948" t="s">
        <v>58</v>
      </c>
      <c r="D948" t="s">
        <v>13</v>
      </c>
      <c r="E948" t="s">
        <v>130</v>
      </c>
      <c r="F948" s="8" t="s">
        <v>5361</v>
      </c>
      <c r="G948" t="s">
        <v>4251</v>
      </c>
    </row>
    <row r="949" spans="1:7" x14ac:dyDescent="0.25">
      <c r="A949" t="s">
        <v>264</v>
      </c>
      <c r="B949" t="s">
        <v>19</v>
      </c>
      <c r="C949" t="s">
        <v>98</v>
      </c>
      <c r="D949" t="s">
        <v>27</v>
      </c>
      <c r="E949" t="s">
        <v>229</v>
      </c>
      <c r="F949" s="8" t="s">
        <v>5362</v>
      </c>
      <c r="G949" t="s">
        <v>4253</v>
      </c>
    </row>
    <row r="950" spans="1:7" x14ac:dyDescent="0.25">
      <c r="A950" t="s">
        <v>108</v>
      </c>
      <c r="B950" t="s">
        <v>20</v>
      </c>
      <c r="C950" t="s">
        <v>61</v>
      </c>
      <c r="D950" t="s">
        <v>14</v>
      </c>
      <c r="E950" t="s">
        <v>229</v>
      </c>
      <c r="F950" s="8" t="s">
        <v>5363</v>
      </c>
      <c r="G950" t="s">
        <v>4256</v>
      </c>
    </row>
    <row r="951" spans="1:7" x14ac:dyDescent="0.25">
      <c r="A951" t="s">
        <v>895</v>
      </c>
      <c r="B951" t="s">
        <v>16</v>
      </c>
      <c r="C951" t="s">
        <v>75</v>
      </c>
      <c r="D951" t="s">
        <v>24</v>
      </c>
      <c r="E951" t="s">
        <v>179</v>
      </c>
      <c r="F951" s="8" t="s">
        <v>5364</v>
      </c>
      <c r="G951" t="s">
        <v>4254</v>
      </c>
    </row>
    <row r="952" spans="1:7" x14ac:dyDescent="0.25">
      <c r="A952" t="s">
        <v>612</v>
      </c>
      <c r="B952" t="s">
        <v>29</v>
      </c>
      <c r="C952" t="s">
        <v>65</v>
      </c>
      <c r="D952" t="s">
        <v>17</v>
      </c>
      <c r="E952" t="s">
        <v>107</v>
      </c>
      <c r="F952" s="8" t="s">
        <v>5365</v>
      </c>
      <c r="G952" t="s">
        <v>4251</v>
      </c>
    </row>
    <row r="953" spans="1:7" x14ac:dyDescent="0.25">
      <c r="A953" t="s">
        <v>3274</v>
      </c>
      <c r="B953" t="s">
        <v>16</v>
      </c>
      <c r="C953" t="s">
        <v>188</v>
      </c>
      <c r="D953" t="s">
        <v>38</v>
      </c>
      <c r="E953" t="s">
        <v>179</v>
      </c>
      <c r="F953" s="8" t="s">
        <v>4475</v>
      </c>
      <c r="G953" t="s">
        <v>4254</v>
      </c>
    </row>
    <row r="954" spans="1:7" x14ac:dyDescent="0.25">
      <c r="A954" t="s">
        <v>654</v>
      </c>
      <c r="B954" t="s">
        <v>30</v>
      </c>
      <c r="C954" t="s">
        <v>75</v>
      </c>
      <c r="D954" t="s">
        <v>24</v>
      </c>
      <c r="E954" t="s">
        <v>179</v>
      </c>
      <c r="F954" s="8" t="s">
        <v>5366</v>
      </c>
      <c r="G954" t="s">
        <v>4256</v>
      </c>
    </row>
    <row r="955" spans="1:7" x14ac:dyDescent="0.25">
      <c r="A955" t="s">
        <v>3655</v>
      </c>
      <c r="B955" t="s">
        <v>29</v>
      </c>
      <c r="C955" t="s">
        <v>188</v>
      </c>
      <c r="D955" t="s">
        <v>38</v>
      </c>
      <c r="E955" t="s">
        <v>179</v>
      </c>
      <c r="F955" s="8" t="s">
        <v>5367</v>
      </c>
      <c r="G955" t="s">
        <v>4255</v>
      </c>
    </row>
    <row r="956" spans="1:7" x14ac:dyDescent="0.25">
      <c r="A956" t="s">
        <v>240</v>
      </c>
      <c r="B956" t="s">
        <v>42</v>
      </c>
      <c r="C956" t="s">
        <v>152</v>
      </c>
      <c r="D956" t="s">
        <v>35</v>
      </c>
      <c r="E956" t="s">
        <v>179</v>
      </c>
      <c r="F956" s="8" t="s">
        <v>5368</v>
      </c>
      <c r="G956" t="s">
        <v>4255</v>
      </c>
    </row>
    <row r="957" spans="1:7" x14ac:dyDescent="0.25">
      <c r="A957" t="s">
        <v>699</v>
      </c>
      <c r="B957" t="s">
        <v>19</v>
      </c>
      <c r="C957" t="s">
        <v>49</v>
      </c>
      <c r="D957" t="s">
        <v>8</v>
      </c>
      <c r="E957" t="s">
        <v>130</v>
      </c>
      <c r="F957" s="8" t="s">
        <v>5369</v>
      </c>
      <c r="G957" t="s">
        <v>4253</v>
      </c>
    </row>
    <row r="958" spans="1:7" x14ac:dyDescent="0.25">
      <c r="A958" t="s">
        <v>754</v>
      </c>
      <c r="B958" t="s">
        <v>31</v>
      </c>
      <c r="C958" t="s">
        <v>98</v>
      </c>
      <c r="D958" t="s">
        <v>27</v>
      </c>
      <c r="E958" t="s">
        <v>179</v>
      </c>
      <c r="F958" s="8" t="s">
        <v>5370</v>
      </c>
      <c r="G958" t="s">
        <v>4255</v>
      </c>
    </row>
    <row r="959" spans="1:7" x14ac:dyDescent="0.25">
      <c r="A959" t="s">
        <v>4270</v>
      </c>
      <c r="B959" t="s">
        <v>42</v>
      </c>
      <c r="C959" t="s">
        <v>75</v>
      </c>
      <c r="D959" t="s">
        <v>24</v>
      </c>
      <c r="E959" t="s">
        <v>179</v>
      </c>
      <c r="F959" s="8" t="s">
        <v>5371</v>
      </c>
      <c r="G959" t="s">
        <v>4255</v>
      </c>
    </row>
    <row r="960" spans="1:7" x14ac:dyDescent="0.25">
      <c r="A960" t="s">
        <v>279</v>
      </c>
      <c r="B960" t="s">
        <v>21</v>
      </c>
      <c r="C960" t="s">
        <v>61</v>
      </c>
      <c r="D960" t="s">
        <v>14</v>
      </c>
      <c r="E960" t="s">
        <v>130</v>
      </c>
      <c r="F960" s="8" t="s">
        <v>5372</v>
      </c>
      <c r="G960" t="s">
        <v>4251</v>
      </c>
    </row>
    <row r="961" spans="1:7" x14ac:dyDescent="0.25">
      <c r="A961" t="s">
        <v>3637</v>
      </c>
      <c r="B961" t="s">
        <v>42</v>
      </c>
      <c r="C961" t="s">
        <v>188</v>
      </c>
      <c r="D961" t="s">
        <v>38</v>
      </c>
      <c r="E961" t="s">
        <v>179</v>
      </c>
      <c r="F961" s="8" t="s">
        <v>5373</v>
      </c>
      <c r="G961" t="s">
        <v>4255</v>
      </c>
    </row>
    <row r="962" spans="1:7" x14ac:dyDescent="0.25">
      <c r="A962" t="s">
        <v>3196</v>
      </c>
      <c r="B962" t="s">
        <v>42</v>
      </c>
      <c r="C962" t="s">
        <v>188</v>
      </c>
      <c r="D962" t="s">
        <v>38</v>
      </c>
      <c r="E962" t="s">
        <v>179</v>
      </c>
      <c r="F962" s="8" t="s">
        <v>5374</v>
      </c>
      <c r="G962" t="s">
        <v>4255</v>
      </c>
    </row>
    <row r="963" spans="1:7" x14ac:dyDescent="0.25">
      <c r="A963" t="s">
        <v>193</v>
      </c>
      <c r="B963" t="s">
        <v>31</v>
      </c>
      <c r="C963" t="s">
        <v>61</v>
      </c>
      <c r="D963" t="s">
        <v>14</v>
      </c>
      <c r="E963" t="s">
        <v>130</v>
      </c>
      <c r="F963" s="8" t="s">
        <v>5375</v>
      </c>
      <c r="G963" t="s">
        <v>4327</v>
      </c>
    </row>
    <row r="964" spans="1:7" x14ac:dyDescent="0.25">
      <c r="A964" t="s">
        <v>588</v>
      </c>
      <c r="B964" t="s">
        <v>42</v>
      </c>
      <c r="C964" t="s">
        <v>65</v>
      </c>
      <c r="D964" t="s">
        <v>17</v>
      </c>
      <c r="E964" t="s">
        <v>107</v>
      </c>
      <c r="F964" s="8" t="s">
        <v>4473</v>
      </c>
      <c r="G964" t="s">
        <v>4251</v>
      </c>
    </row>
    <row r="965" spans="1:7" x14ac:dyDescent="0.25">
      <c r="A965" t="s">
        <v>3643</v>
      </c>
      <c r="B965" t="s">
        <v>31</v>
      </c>
      <c r="C965" t="s">
        <v>73</v>
      </c>
      <c r="D965" t="s">
        <v>23</v>
      </c>
      <c r="E965" t="s">
        <v>107</v>
      </c>
      <c r="F965" s="8" t="s">
        <v>5376</v>
      </c>
      <c r="G965" t="s">
        <v>4251</v>
      </c>
    </row>
    <row r="966" spans="1:7" x14ac:dyDescent="0.25">
      <c r="A966" t="s">
        <v>814</v>
      </c>
      <c r="B966" t="s">
        <v>32</v>
      </c>
      <c r="C966" t="s">
        <v>61</v>
      </c>
      <c r="D966" t="s">
        <v>14</v>
      </c>
      <c r="E966" t="s">
        <v>229</v>
      </c>
      <c r="F966" s="8" t="s">
        <v>4764</v>
      </c>
      <c r="G966" t="s">
        <v>4255</v>
      </c>
    </row>
    <row r="967" spans="1:7" x14ac:dyDescent="0.25">
      <c r="A967" t="s">
        <v>531</v>
      </c>
      <c r="B967" t="s">
        <v>16</v>
      </c>
      <c r="C967" t="s">
        <v>75</v>
      </c>
      <c r="D967" t="s">
        <v>24</v>
      </c>
      <c r="E967" t="s">
        <v>179</v>
      </c>
      <c r="F967" s="8" t="s">
        <v>5377</v>
      </c>
      <c r="G967" t="s">
        <v>4256</v>
      </c>
    </row>
    <row r="968" spans="1:7" x14ac:dyDescent="0.25">
      <c r="A968" t="s">
        <v>102</v>
      </c>
      <c r="B968" t="s">
        <v>31</v>
      </c>
      <c r="C968" t="s">
        <v>61</v>
      </c>
      <c r="D968" t="s">
        <v>14</v>
      </c>
      <c r="E968" t="s">
        <v>63</v>
      </c>
      <c r="F968" s="8" t="s">
        <v>5378</v>
      </c>
      <c r="G968" t="s">
        <v>4329</v>
      </c>
    </row>
    <row r="969" spans="1:7" x14ac:dyDescent="0.25">
      <c r="A969" t="s">
        <v>187</v>
      </c>
      <c r="B969" t="s">
        <v>21</v>
      </c>
      <c r="C969" t="s">
        <v>61</v>
      </c>
      <c r="D969" t="s">
        <v>14</v>
      </c>
      <c r="E969" t="s">
        <v>130</v>
      </c>
      <c r="F969" s="8" t="s">
        <v>5379</v>
      </c>
      <c r="G969" t="s">
        <v>4251</v>
      </c>
    </row>
    <row r="970" spans="1:7" x14ac:dyDescent="0.25">
      <c r="A970" t="s">
        <v>205</v>
      </c>
      <c r="B970" t="s">
        <v>32</v>
      </c>
      <c r="C970" t="s">
        <v>61</v>
      </c>
      <c r="D970" t="s">
        <v>14</v>
      </c>
      <c r="E970" t="s">
        <v>130</v>
      </c>
      <c r="F970" s="8" t="s">
        <v>5380</v>
      </c>
      <c r="G970" t="s">
        <v>4327</v>
      </c>
    </row>
    <row r="971" spans="1:7" x14ac:dyDescent="0.25">
      <c r="A971" t="s">
        <v>3767</v>
      </c>
      <c r="B971" t="s">
        <v>33</v>
      </c>
      <c r="C971" t="s">
        <v>188</v>
      </c>
      <c r="D971" t="s">
        <v>38</v>
      </c>
      <c r="E971" t="s">
        <v>179</v>
      </c>
      <c r="F971" s="8" t="s">
        <v>5381</v>
      </c>
      <c r="G971" t="s">
        <v>4256</v>
      </c>
    </row>
    <row r="972" spans="1:7" x14ac:dyDescent="0.25">
      <c r="A972" t="s">
        <v>449</v>
      </c>
      <c r="B972" t="s">
        <v>32</v>
      </c>
      <c r="C972" t="s">
        <v>61</v>
      </c>
      <c r="D972" t="s">
        <v>14</v>
      </c>
      <c r="E972" t="s">
        <v>130</v>
      </c>
      <c r="F972" s="8" t="s">
        <v>5382</v>
      </c>
      <c r="G972" t="s">
        <v>4327</v>
      </c>
    </row>
    <row r="973" spans="1:7" x14ac:dyDescent="0.25">
      <c r="A973" t="s">
        <v>551</v>
      </c>
      <c r="B973" t="s">
        <v>31</v>
      </c>
      <c r="C973" t="s">
        <v>49</v>
      </c>
      <c r="D973" t="s">
        <v>8</v>
      </c>
      <c r="E973" t="s">
        <v>130</v>
      </c>
      <c r="F973" s="8" t="s">
        <v>4452</v>
      </c>
      <c r="G973" t="s">
        <v>4329</v>
      </c>
    </row>
    <row r="974" spans="1:7" x14ac:dyDescent="0.25">
      <c r="A974" t="s">
        <v>377</v>
      </c>
      <c r="B974" t="s">
        <v>12</v>
      </c>
      <c r="C974" t="s">
        <v>61</v>
      </c>
      <c r="D974" t="s">
        <v>14</v>
      </c>
      <c r="E974" t="s">
        <v>130</v>
      </c>
      <c r="F974" s="8" t="s">
        <v>5383</v>
      </c>
      <c r="G974" t="s">
        <v>4251</v>
      </c>
    </row>
    <row r="975" spans="1:7" x14ac:dyDescent="0.25">
      <c r="A975" t="s">
        <v>122</v>
      </c>
      <c r="B975" t="s">
        <v>11</v>
      </c>
      <c r="C975" t="s">
        <v>54</v>
      </c>
      <c r="D975" t="s">
        <v>10</v>
      </c>
      <c r="E975" t="s">
        <v>130</v>
      </c>
      <c r="F975" s="8" t="s">
        <v>5384</v>
      </c>
      <c r="G975" t="s">
        <v>4253</v>
      </c>
    </row>
    <row r="976" spans="1:7" x14ac:dyDescent="0.25">
      <c r="A976" t="s">
        <v>406</v>
      </c>
      <c r="B976" t="s">
        <v>31</v>
      </c>
      <c r="C976" t="s">
        <v>54</v>
      </c>
      <c r="D976" t="s">
        <v>10</v>
      </c>
      <c r="E976" t="s">
        <v>130</v>
      </c>
      <c r="F976" s="8" t="s">
        <v>5385</v>
      </c>
      <c r="G976" t="s">
        <v>4331</v>
      </c>
    </row>
    <row r="977" spans="1:7" x14ac:dyDescent="0.25">
      <c r="A977" t="s">
        <v>703</v>
      </c>
      <c r="B977" t="s">
        <v>11</v>
      </c>
      <c r="C977" t="s">
        <v>98</v>
      </c>
      <c r="D977" t="s">
        <v>27</v>
      </c>
      <c r="E977" t="s">
        <v>130</v>
      </c>
      <c r="F977" s="8" t="s">
        <v>5386</v>
      </c>
      <c r="G977" t="s">
        <v>4253</v>
      </c>
    </row>
    <row r="978" spans="1:7" x14ac:dyDescent="0.25">
      <c r="A978" t="s">
        <v>688</v>
      </c>
      <c r="B978" t="s">
        <v>42</v>
      </c>
      <c r="C978" t="s">
        <v>75</v>
      </c>
      <c r="D978" t="s">
        <v>24</v>
      </c>
      <c r="E978" t="s">
        <v>179</v>
      </c>
      <c r="F978" s="8" t="s">
        <v>5387</v>
      </c>
      <c r="G978" t="s">
        <v>4255</v>
      </c>
    </row>
    <row r="979" spans="1:7" x14ac:dyDescent="0.25">
      <c r="A979" t="s">
        <v>417</v>
      </c>
      <c r="B979" t="s">
        <v>31</v>
      </c>
      <c r="C979" t="s">
        <v>98</v>
      </c>
      <c r="D979" t="s">
        <v>27</v>
      </c>
      <c r="E979" t="s">
        <v>229</v>
      </c>
      <c r="F979" s="8" t="s">
        <v>5388</v>
      </c>
      <c r="G979" t="s">
        <v>4251</v>
      </c>
    </row>
    <row r="980" spans="1:7" x14ac:dyDescent="0.25">
      <c r="A980" t="s">
        <v>526</v>
      </c>
      <c r="B980" t="s">
        <v>32</v>
      </c>
      <c r="C980" t="s">
        <v>61</v>
      </c>
      <c r="D980" t="s">
        <v>14</v>
      </c>
      <c r="E980" t="s">
        <v>130</v>
      </c>
      <c r="F980" s="8" t="s">
        <v>5389</v>
      </c>
      <c r="G980" t="s">
        <v>4329</v>
      </c>
    </row>
    <row r="981" spans="1:7" x14ac:dyDescent="0.25">
      <c r="A981" t="s">
        <v>278</v>
      </c>
      <c r="B981" t="s">
        <v>31</v>
      </c>
      <c r="C981" t="s">
        <v>52</v>
      </c>
      <c r="D981" t="s">
        <v>9</v>
      </c>
      <c r="E981" t="s">
        <v>130</v>
      </c>
      <c r="F981" s="8" t="s">
        <v>5390</v>
      </c>
      <c r="G981" t="s">
        <v>4329</v>
      </c>
    </row>
    <row r="982" spans="1:7" x14ac:dyDescent="0.25">
      <c r="A982" t="s">
        <v>358</v>
      </c>
      <c r="B982" t="s">
        <v>31</v>
      </c>
      <c r="C982" t="s">
        <v>61</v>
      </c>
      <c r="D982" t="s">
        <v>14</v>
      </c>
      <c r="E982" t="s">
        <v>130</v>
      </c>
      <c r="F982" s="8" t="s">
        <v>5391</v>
      </c>
      <c r="G982" t="s">
        <v>4327</v>
      </c>
    </row>
    <row r="983" spans="1:7" x14ac:dyDescent="0.25">
      <c r="A983" t="s">
        <v>368</v>
      </c>
      <c r="B983" t="s">
        <v>31</v>
      </c>
      <c r="C983" t="s">
        <v>52</v>
      </c>
      <c r="D983" t="s">
        <v>9</v>
      </c>
      <c r="E983" t="s">
        <v>179</v>
      </c>
      <c r="F983" s="8" t="s">
        <v>5392</v>
      </c>
      <c r="G983" t="s">
        <v>4255</v>
      </c>
    </row>
    <row r="984" spans="1:7" x14ac:dyDescent="0.25">
      <c r="A984" t="s">
        <v>610</v>
      </c>
      <c r="B984" t="s">
        <v>31</v>
      </c>
      <c r="C984" t="s">
        <v>98</v>
      </c>
      <c r="D984" t="s">
        <v>27</v>
      </c>
      <c r="E984" t="s">
        <v>107</v>
      </c>
      <c r="F984" s="8" t="s">
        <v>5393</v>
      </c>
      <c r="G984" t="s">
        <v>4322</v>
      </c>
    </row>
    <row r="985" spans="1:7" x14ac:dyDescent="0.25">
      <c r="A985" t="s">
        <v>345</v>
      </c>
      <c r="B985" t="s">
        <v>19</v>
      </c>
      <c r="C985" t="s">
        <v>98</v>
      </c>
      <c r="D985" t="s">
        <v>27</v>
      </c>
      <c r="E985" t="s">
        <v>179</v>
      </c>
      <c r="F985" s="8" t="s">
        <v>5394</v>
      </c>
      <c r="G985" t="s">
        <v>4255</v>
      </c>
    </row>
    <row r="986" spans="1:7" x14ac:dyDescent="0.25">
      <c r="A986" t="s">
        <v>3561</v>
      </c>
      <c r="B986" t="s">
        <v>42</v>
      </c>
      <c r="C986" t="s">
        <v>188</v>
      </c>
      <c r="D986" t="s">
        <v>38</v>
      </c>
      <c r="E986" t="s">
        <v>179</v>
      </c>
      <c r="F986" s="8" t="s">
        <v>5395</v>
      </c>
      <c r="G986" t="s">
        <v>4255</v>
      </c>
    </row>
    <row r="987" spans="1:7" x14ac:dyDescent="0.25">
      <c r="A987" t="s">
        <v>432</v>
      </c>
      <c r="B987" t="s">
        <v>7</v>
      </c>
      <c r="C987" t="s">
        <v>52</v>
      </c>
      <c r="D987" t="s">
        <v>9</v>
      </c>
      <c r="E987" t="s">
        <v>229</v>
      </c>
      <c r="F987" s="8" t="s">
        <v>5396</v>
      </c>
      <c r="G987" t="s">
        <v>2152</v>
      </c>
    </row>
    <row r="988" spans="1:7" x14ac:dyDescent="0.25">
      <c r="A988" t="s">
        <v>3198</v>
      </c>
      <c r="B988" t="s">
        <v>30</v>
      </c>
      <c r="C988" t="s">
        <v>73</v>
      </c>
      <c r="D988" t="s">
        <v>23</v>
      </c>
      <c r="E988" t="s">
        <v>63</v>
      </c>
      <c r="F988" s="8" t="s">
        <v>5397</v>
      </c>
      <c r="G988" t="s">
        <v>4329</v>
      </c>
    </row>
    <row r="989" spans="1:7" x14ac:dyDescent="0.25">
      <c r="A989" t="s">
        <v>604</v>
      </c>
      <c r="B989" t="s">
        <v>12</v>
      </c>
      <c r="C989" t="s">
        <v>61</v>
      </c>
      <c r="D989" t="s">
        <v>14</v>
      </c>
      <c r="E989" t="s">
        <v>179</v>
      </c>
      <c r="F989" s="8" t="s">
        <v>5398</v>
      </c>
      <c r="G989" t="s">
        <v>4256</v>
      </c>
    </row>
    <row r="990" spans="1:7" x14ac:dyDescent="0.25">
      <c r="A990" t="s">
        <v>3346</v>
      </c>
      <c r="B990" t="s">
        <v>21</v>
      </c>
      <c r="C990" t="s">
        <v>73</v>
      </c>
      <c r="D990" t="s">
        <v>23</v>
      </c>
      <c r="E990" t="s">
        <v>179</v>
      </c>
      <c r="F990" s="8" t="s">
        <v>5399</v>
      </c>
      <c r="G990" t="s">
        <v>4256</v>
      </c>
    </row>
    <row r="991" spans="1:7" x14ac:dyDescent="0.25">
      <c r="A991" t="s">
        <v>892</v>
      </c>
      <c r="B991" t="s">
        <v>43</v>
      </c>
      <c r="C991" t="s">
        <v>75</v>
      </c>
      <c r="D991" t="s">
        <v>24</v>
      </c>
      <c r="E991" t="s">
        <v>179</v>
      </c>
      <c r="F991" s="8" t="s">
        <v>5400</v>
      </c>
      <c r="G991" t="s">
        <v>4255</v>
      </c>
    </row>
    <row r="992" spans="1:7" x14ac:dyDescent="0.25">
      <c r="A992" t="s">
        <v>336</v>
      </c>
      <c r="B992" t="s">
        <v>31</v>
      </c>
      <c r="C992" t="s">
        <v>54</v>
      </c>
      <c r="D992" t="s">
        <v>10</v>
      </c>
      <c r="E992" t="s">
        <v>179</v>
      </c>
      <c r="F992" s="8" t="s">
        <v>5401</v>
      </c>
      <c r="G992" t="s">
        <v>4255</v>
      </c>
    </row>
    <row r="993" spans="1:7" x14ac:dyDescent="0.25">
      <c r="A993" t="s">
        <v>3596</v>
      </c>
      <c r="B993" t="s">
        <v>31</v>
      </c>
      <c r="C993" t="s">
        <v>73</v>
      </c>
      <c r="D993" t="s">
        <v>23</v>
      </c>
      <c r="E993" t="s">
        <v>179</v>
      </c>
      <c r="F993" s="8" t="s">
        <v>5402</v>
      </c>
      <c r="G993" t="s">
        <v>4255</v>
      </c>
    </row>
    <row r="994" spans="1:7" x14ac:dyDescent="0.25">
      <c r="A994" t="s">
        <v>454</v>
      </c>
      <c r="B994" t="s">
        <v>31</v>
      </c>
      <c r="C994" t="s">
        <v>61</v>
      </c>
      <c r="D994" t="s">
        <v>14</v>
      </c>
      <c r="E994" t="s">
        <v>130</v>
      </c>
      <c r="F994" s="8" t="s">
        <v>5403</v>
      </c>
      <c r="G994" t="s">
        <v>4327</v>
      </c>
    </row>
    <row r="995" spans="1:7" x14ac:dyDescent="0.25">
      <c r="A995" t="s">
        <v>687</v>
      </c>
      <c r="B995" t="s">
        <v>42</v>
      </c>
      <c r="C995" t="s">
        <v>75</v>
      </c>
      <c r="D995" t="s">
        <v>24</v>
      </c>
      <c r="E995" t="s">
        <v>179</v>
      </c>
      <c r="F995" s="8" t="s">
        <v>4476</v>
      </c>
      <c r="G995" t="s">
        <v>4255</v>
      </c>
    </row>
    <row r="996" spans="1:7" x14ac:dyDescent="0.25">
      <c r="A996" t="s">
        <v>507</v>
      </c>
      <c r="B996" t="s">
        <v>32</v>
      </c>
      <c r="C996" t="s">
        <v>61</v>
      </c>
      <c r="D996" t="s">
        <v>14</v>
      </c>
      <c r="E996" t="s">
        <v>179</v>
      </c>
      <c r="F996" s="8" t="s">
        <v>5404</v>
      </c>
      <c r="G996" t="s">
        <v>4255</v>
      </c>
    </row>
    <row r="997" spans="1:7" x14ac:dyDescent="0.25">
      <c r="A997" t="s">
        <v>852</v>
      </c>
      <c r="B997" t="s">
        <v>31</v>
      </c>
      <c r="C997" t="s">
        <v>98</v>
      </c>
      <c r="D997" t="s">
        <v>27</v>
      </c>
      <c r="E997" t="s">
        <v>179</v>
      </c>
      <c r="F997" s="8" t="s">
        <v>5405</v>
      </c>
      <c r="G997" t="s">
        <v>4255</v>
      </c>
    </row>
    <row r="998" spans="1:7" x14ac:dyDescent="0.25">
      <c r="A998" t="s">
        <v>667</v>
      </c>
      <c r="B998" t="s">
        <v>21</v>
      </c>
      <c r="C998" t="s">
        <v>61</v>
      </c>
      <c r="D998" t="s">
        <v>14</v>
      </c>
      <c r="E998" t="s">
        <v>229</v>
      </c>
      <c r="F998" s="8" t="s">
        <v>5406</v>
      </c>
      <c r="G998" t="s">
        <v>4255</v>
      </c>
    </row>
    <row r="999" spans="1:7" x14ac:dyDescent="0.25">
      <c r="A999" t="s">
        <v>3882</v>
      </c>
      <c r="B999" t="s">
        <v>26</v>
      </c>
      <c r="C999" t="s">
        <v>73</v>
      </c>
      <c r="D999" t="s">
        <v>23</v>
      </c>
      <c r="E999" t="s">
        <v>229</v>
      </c>
      <c r="F999" s="8" t="s">
        <v>5407</v>
      </c>
      <c r="G999" t="s">
        <v>4254</v>
      </c>
    </row>
    <row r="1000" spans="1:7" x14ac:dyDescent="0.25">
      <c r="A1000" t="s">
        <v>370</v>
      </c>
      <c r="B1000" t="s">
        <v>31</v>
      </c>
      <c r="C1000" t="s">
        <v>49</v>
      </c>
      <c r="D1000" t="s">
        <v>8</v>
      </c>
      <c r="E1000" t="s">
        <v>130</v>
      </c>
      <c r="F1000" s="8" t="s">
        <v>5408</v>
      </c>
      <c r="G1000" t="s">
        <v>4329</v>
      </c>
    </row>
    <row r="1001" spans="1:7" x14ac:dyDescent="0.25">
      <c r="A1001" t="s">
        <v>844</v>
      </c>
      <c r="B1001" t="s">
        <v>43</v>
      </c>
      <c r="C1001" t="s">
        <v>225</v>
      </c>
      <c r="D1001" t="s">
        <v>39</v>
      </c>
      <c r="E1001" t="s">
        <v>226</v>
      </c>
      <c r="F1001" s="8" t="s">
        <v>5409</v>
      </c>
      <c r="G1001" t="s">
        <v>4251</v>
      </c>
    </row>
    <row r="1002" spans="1:7" x14ac:dyDescent="0.25">
      <c r="A1002" t="s">
        <v>3600</v>
      </c>
      <c r="B1002" t="s">
        <v>42</v>
      </c>
      <c r="C1002" t="s">
        <v>73</v>
      </c>
      <c r="D1002" t="s">
        <v>23</v>
      </c>
      <c r="E1002" t="s">
        <v>107</v>
      </c>
      <c r="F1002" s="8" t="s">
        <v>5410</v>
      </c>
      <c r="G1002" t="s">
        <v>4251</v>
      </c>
    </row>
    <row r="1003" spans="1:7" x14ac:dyDescent="0.25">
      <c r="A1003" t="s">
        <v>3240</v>
      </c>
      <c r="B1003" t="s">
        <v>29</v>
      </c>
      <c r="C1003" t="s">
        <v>188</v>
      </c>
      <c r="D1003" t="s">
        <v>38</v>
      </c>
      <c r="E1003" t="s">
        <v>179</v>
      </c>
      <c r="F1003" s="8" t="s">
        <v>5411</v>
      </c>
      <c r="G1003" t="s">
        <v>2152</v>
      </c>
    </row>
    <row r="1004" spans="1:7" x14ac:dyDescent="0.25">
      <c r="A1004" t="s">
        <v>148</v>
      </c>
      <c r="B1004" t="s">
        <v>21</v>
      </c>
      <c r="C1004" t="s">
        <v>49</v>
      </c>
      <c r="D1004" t="s">
        <v>8</v>
      </c>
      <c r="E1004" t="s">
        <v>130</v>
      </c>
      <c r="F1004" s="8" t="s">
        <v>5412</v>
      </c>
      <c r="G1004" t="s">
        <v>4322</v>
      </c>
    </row>
    <row r="1005" spans="1:7" x14ac:dyDescent="0.25">
      <c r="A1005" t="s">
        <v>608</v>
      </c>
      <c r="B1005" t="s">
        <v>30</v>
      </c>
      <c r="C1005" t="s">
        <v>65</v>
      </c>
      <c r="D1005" t="s">
        <v>17</v>
      </c>
      <c r="E1005" t="s">
        <v>107</v>
      </c>
      <c r="F1005" s="8" t="s">
        <v>5413</v>
      </c>
      <c r="G1005" t="s">
        <v>4253</v>
      </c>
    </row>
    <row r="1006" spans="1:7" x14ac:dyDescent="0.25">
      <c r="A1006" t="s">
        <v>3633</v>
      </c>
      <c r="B1006" t="s">
        <v>42</v>
      </c>
      <c r="C1006" t="s">
        <v>188</v>
      </c>
      <c r="D1006" t="s">
        <v>38</v>
      </c>
      <c r="E1006" t="s">
        <v>107</v>
      </c>
      <c r="F1006" s="8" t="s">
        <v>5414</v>
      </c>
      <c r="G1006" t="s">
        <v>4322</v>
      </c>
    </row>
    <row r="1007" spans="1:7" x14ac:dyDescent="0.25">
      <c r="A1007" t="s">
        <v>4271</v>
      </c>
      <c r="B1007" t="s">
        <v>31</v>
      </c>
      <c r="C1007" t="s">
        <v>58</v>
      </c>
      <c r="D1007" t="s">
        <v>13</v>
      </c>
      <c r="E1007" t="s">
        <v>107</v>
      </c>
      <c r="F1007" s="8" t="s">
        <v>5415</v>
      </c>
      <c r="G1007" t="s">
        <v>4251</v>
      </c>
    </row>
    <row r="1008" spans="1:7" x14ac:dyDescent="0.25">
      <c r="A1008" t="s">
        <v>544</v>
      </c>
      <c r="B1008" t="s">
        <v>42</v>
      </c>
      <c r="C1008" t="s">
        <v>65</v>
      </c>
      <c r="D1008" t="s">
        <v>17</v>
      </c>
      <c r="E1008" t="s">
        <v>107</v>
      </c>
      <c r="F1008" s="8" t="s">
        <v>5416</v>
      </c>
      <c r="G1008" t="s">
        <v>4251</v>
      </c>
    </row>
    <row r="1009" spans="1:7" x14ac:dyDescent="0.25">
      <c r="A1009" t="s">
        <v>670</v>
      </c>
      <c r="B1009" t="s">
        <v>26</v>
      </c>
      <c r="C1009" t="s">
        <v>54</v>
      </c>
      <c r="D1009" t="s">
        <v>10</v>
      </c>
      <c r="E1009" t="s">
        <v>229</v>
      </c>
      <c r="F1009" s="8" t="s">
        <v>4325</v>
      </c>
      <c r="G1009" t="s">
        <v>2152</v>
      </c>
    </row>
    <row r="1010" spans="1:7" x14ac:dyDescent="0.25">
      <c r="A1010" t="s">
        <v>190</v>
      </c>
      <c r="B1010" t="s">
        <v>21</v>
      </c>
      <c r="C1010" t="s">
        <v>98</v>
      </c>
      <c r="D1010" t="s">
        <v>27</v>
      </c>
      <c r="E1010" t="s">
        <v>130</v>
      </c>
      <c r="F1010" s="8" t="s">
        <v>5417</v>
      </c>
      <c r="G1010" t="s">
        <v>4331</v>
      </c>
    </row>
    <row r="1011" spans="1:7" x14ac:dyDescent="0.25">
      <c r="A1011" t="s">
        <v>3969</v>
      </c>
      <c r="B1011" t="s">
        <v>42</v>
      </c>
      <c r="C1011" t="s">
        <v>188</v>
      </c>
      <c r="D1011" t="s">
        <v>38</v>
      </c>
      <c r="E1011" t="s">
        <v>179</v>
      </c>
      <c r="F1011" s="8" t="s">
        <v>5418</v>
      </c>
      <c r="G1011" t="s">
        <v>4255</v>
      </c>
    </row>
    <row r="1012" spans="1:7" x14ac:dyDescent="0.25">
      <c r="A1012" t="s">
        <v>671</v>
      </c>
      <c r="B1012" t="s">
        <v>31</v>
      </c>
      <c r="C1012" t="s">
        <v>72</v>
      </c>
      <c r="D1012" t="s">
        <v>22</v>
      </c>
      <c r="E1012" t="s">
        <v>130</v>
      </c>
      <c r="F1012" s="8" t="s">
        <v>5419</v>
      </c>
      <c r="G1012" t="s">
        <v>4329</v>
      </c>
    </row>
    <row r="1013" spans="1:7" x14ac:dyDescent="0.25">
      <c r="A1013" t="s">
        <v>261</v>
      </c>
      <c r="B1013" t="s">
        <v>21</v>
      </c>
      <c r="C1013" t="s">
        <v>72</v>
      </c>
      <c r="D1013" t="s">
        <v>22</v>
      </c>
      <c r="E1013" t="s">
        <v>130</v>
      </c>
      <c r="F1013" s="8" t="s">
        <v>5420</v>
      </c>
      <c r="G1013" t="s">
        <v>4322</v>
      </c>
    </row>
    <row r="1014" spans="1:7" x14ac:dyDescent="0.25">
      <c r="A1014" t="s">
        <v>536</v>
      </c>
      <c r="B1014" t="s">
        <v>19</v>
      </c>
      <c r="C1014" t="s">
        <v>98</v>
      </c>
      <c r="D1014" t="s">
        <v>27</v>
      </c>
      <c r="E1014" t="s">
        <v>229</v>
      </c>
      <c r="F1014" s="8" t="s">
        <v>5421</v>
      </c>
      <c r="G1014" t="s">
        <v>4256</v>
      </c>
    </row>
    <row r="1015" spans="1:7" x14ac:dyDescent="0.25">
      <c r="A1015" t="s">
        <v>4272</v>
      </c>
      <c r="B1015" t="s">
        <v>26</v>
      </c>
      <c r="C1015" t="s">
        <v>72</v>
      </c>
      <c r="D1015" t="s">
        <v>22</v>
      </c>
      <c r="E1015" t="s">
        <v>50</v>
      </c>
      <c r="F1015" s="8" t="s">
        <v>5422</v>
      </c>
      <c r="G1015" t="s">
        <v>1013</v>
      </c>
    </row>
    <row r="1016" spans="1:7" x14ac:dyDescent="0.25">
      <c r="A1016" t="s">
        <v>4273</v>
      </c>
      <c r="B1016" t="s">
        <v>42</v>
      </c>
      <c r="C1016" t="s">
        <v>147</v>
      </c>
      <c r="D1016" t="s">
        <v>34</v>
      </c>
      <c r="E1016" t="s">
        <v>179</v>
      </c>
      <c r="F1016" s="8" t="s">
        <v>5423</v>
      </c>
      <c r="G1016" t="s">
        <v>4255</v>
      </c>
    </row>
    <row r="1017" spans="1:7" x14ac:dyDescent="0.25">
      <c r="A1017" t="s">
        <v>291</v>
      </c>
      <c r="B1017" t="s">
        <v>26</v>
      </c>
      <c r="C1017" t="s">
        <v>61</v>
      </c>
      <c r="D1017" t="s">
        <v>14</v>
      </c>
      <c r="E1017" t="s">
        <v>107</v>
      </c>
      <c r="F1017" s="8" t="s">
        <v>5424</v>
      </c>
      <c r="G1017" t="s">
        <v>4251</v>
      </c>
    </row>
    <row r="1018" spans="1:7" x14ac:dyDescent="0.25">
      <c r="A1018" t="s">
        <v>3765</v>
      </c>
      <c r="B1018" t="s">
        <v>16</v>
      </c>
      <c r="C1018" t="s">
        <v>188</v>
      </c>
      <c r="D1018" t="s">
        <v>38</v>
      </c>
      <c r="E1018" t="s">
        <v>107</v>
      </c>
      <c r="F1018" s="8" t="s">
        <v>5425</v>
      </c>
      <c r="G1018" t="s">
        <v>4322</v>
      </c>
    </row>
    <row r="1019" spans="1:7" x14ac:dyDescent="0.25">
      <c r="A1019" t="s">
        <v>552</v>
      </c>
      <c r="B1019" t="s">
        <v>19</v>
      </c>
      <c r="C1019" t="s">
        <v>61</v>
      </c>
      <c r="D1019" t="s">
        <v>14</v>
      </c>
      <c r="E1019" t="s">
        <v>130</v>
      </c>
      <c r="F1019" s="8" t="s">
        <v>5426</v>
      </c>
      <c r="G1019" t="s">
        <v>4253</v>
      </c>
    </row>
    <row r="1020" spans="1:7" x14ac:dyDescent="0.25">
      <c r="A1020" t="s">
        <v>4022</v>
      </c>
      <c r="B1020" t="s">
        <v>30</v>
      </c>
      <c r="C1020" t="s">
        <v>188</v>
      </c>
      <c r="D1020" t="s">
        <v>38</v>
      </c>
      <c r="E1020" t="s">
        <v>107</v>
      </c>
      <c r="F1020" s="8" t="s">
        <v>5427</v>
      </c>
      <c r="G1020" t="s">
        <v>4251</v>
      </c>
    </row>
    <row r="1021" spans="1:7" x14ac:dyDescent="0.25">
      <c r="A1021" t="s">
        <v>3438</v>
      </c>
      <c r="B1021" t="s">
        <v>42</v>
      </c>
      <c r="C1021" t="s">
        <v>73</v>
      </c>
      <c r="D1021" t="s">
        <v>23</v>
      </c>
      <c r="E1021" t="s">
        <v>179</v>
      </c>
      <c r="F1021" s="8" t="s">
        <v>5428</v>
      </c>
      <c r="G1021" t="s">
        <v>4255</v>
      </c>
    </row>
    <row r="1022" spans="1:7" x14ac:dyDescent="0.25">
      <c r="A1022" t="s">
        <v>243</v>
      </c>
      <c r="B1022" t="s">
        <v>19</v>
      </c>
      <c r="C1022" t="s">
        <v>54</v>
      </c>
      <c r="D1022" t="s">
        <v>10</v>
      </c>
      <c r="E1022" t="s">
        <v>130</v>
      </c>
      <c r="F1022" s="8" t="s">
        <v>5429</v>
      </c>
      <c r="G1022" t="s">
        <v>4329</v>
      </c>
    </row>
    <row r="1023" spans="1:7" x14ac:dyDescent="0.25">
      <c r="A1023" t="s">
        <v>659</v>
      </c>
      <c r="B1023" t="s">
        <v>16</v>
      </c>
      <c r="C1023" t="s">
        <v>75</v>
      </c>
      <c r="D1023" t="s">
        <v>24</v>
      </c>
      <c r="E1023" t="s">
        <v>179</v>
      </c>
      <c r="F1023" s="8" t="s">
        <v>5430</v>
      </c>
      <c r="G1023" t="s">
        <v>4256</v>
      </c>
    </row>
    <row r="1024" spans="1:7" x14ac:dyDescent="0.25">
      <c r="A1024" t="s">
        <v>915</v>
      </c>
      <c r="B1024" t="s">
        <v>31</v>
      </c>
      <c r="C1024" t="s">
        <v>98</v>
      </c>
      <c r="D1024" t="s">
        <v>27</v>
      </c>
      <c r="E1024" t="s">
        <v>179</v>
      </c>
      <c r="F1024" s="8" t="s">
        <v>4450</v>
      </c>
      <c r="G1024" t="s">
        <v>4255</v>
      </c>
    </row>
    <row r="1025" spans="1:7" x14ac:dyDescent="0.25">
      <c r="A1025" t="s">
        <v>401</v>
      </c>
      <c r="B1025" t="s">
        <v>32</v>
      </c>
      <c r="C1025" t="s">
        <v>61</v>
      </c>
      <c r="D1025" t="s">
        <v>14</v>
      </c>
      <c r="E1025" t="s">
        <v>130</v>
      </c>
      <c r="F1025" s="8" t="s">
        <v>5431</v>
      </c>
      <c r="G1025" t="s">
        <v>4327</v>
      </c>
    </row>
    <row r="1026" spans="1:7" x14ac:dyDescent="0.25">
      <c r="A1026" t="s">
        <v>540</v>
      </c>
      <c r="B1026" t="s">
        <v>31</v>
      </c>
      <c r="C1026" t="s">
        <v>98</v>
      </c>
      <c r="D1026" t="s">
        <v>27</v>
      </c>
      <c r="E1026" t="s">
        <v>130</v>
      </c>
      <c r="F1026" s="8" t="s">
        <v>5432</v>
      </c>
      <c r="G1026" t="s">
        <v>4329</v>
      </c>
    </row>
    <row r="1027" spans="1:7" x14ac:dyDescent="0.25">
      <c r="A1027" t="s">
        <v>319</v>
      </c>
      <c r="B1027" t="s">
        <v>31</v>
      </c>
      <c r="C1027" t="s">
        <v>52</v>
      </c>
      <c r="D1027" t="s">
        <v>9</v>
      </c>
      <c r="E1027" t="s">
        <v>130</v>
      </c>
      <c r="F1027" s="8" t="s">
        <v>4802</v>
      </c>
      <c r="G1027" t="s">
        <v>4331</v>
      </c>
    </row>
    <row r="1028" spans="1:7" x14ac:dyDescent="0.25">
      <c r="A1028" t="s">
        <v>3238</v>
      </c>
      <c r="B1028" t="s">
        <v>42</v>
      </c>
      <c r="C1028" t="s">
        <v>188</v>
      </c>
      <c r="D1028" t="s">
        <v>38</v>
      </c>
      <c r="E1028" t="s">
        <v>179</v>
      </c>
      <c r="F1028" s="8" t="s">
        <v>5433</v>
      </c>
      <c r="G1028" t="s">
        <v>4256</v>
      </c>
    </row>
    <row r="1029" spans="1:7" x14ac:dyDescent="0.25">
      <c r="A1029" t="s">
        <v>920</v>
      </c>
      <c r="B1029" t="s">
        <v>36</v>
      </c>
      <c r="C1029" t="s">
        <v>75</v>
      </c>
      <c r="D1029" t="s">
        <v>24</v>
      </c>
      <c r="E1029" t="s">
        <v>179</v>
      </c>
      <c r="F1029" s="8" t="s">
        <v>5434</v>
      </c>
      <c r="G1029" t="s">
        <v>2152</v>
      </c>
    </row>
    <row r="1030" spans="1:7" x14ac:dyDescent="0.25">
      <c r="A1030" t="s">
        <v>678</v>
      </c>
      <c r="B1030" t="s">
        <v>42</v>
      </c>
      <c r="C1030" t="s">
        <v>75</v>
      </c>
      <c r="D1030" t="s">
        <v>24</v>
      </c>
      <c r="E1030" t="s">
        <v>179</v>
      </c>
      <c r="F1030" s="8" t="s">
        <v>5435</v>
      </c>
      <c r="G1030" t="s">
        <v>4255</v>
      </c>
    </row>
    <row r="1031" spans="1:7" x14ac:dyDescent="0.25">
      <c r="A1031" t="s">
        <v>131</v>
      </c>
      <c r="B1031" t="s">
        <v>31</v>
      </c>
      <c r="C1031" t="s">
        <v>72</v>
      </c>
      <c r="D1031" t="s">
        <v>22</v>
      </c>
      <c r="E1031" t="s">
        <v>130</v>
      </c>
      <c r="F1031" s="8" t="s">
        <v>5436</v>
      </c>
      <c r="G1031" t="s">
        <v>4327</v>
      </c>
    </row>
    <row r="1032" spans="1:7" x14ac:dyDescent="0.25">
      <c r="A1032" t="s">
        <v>685</v>
      </c>
      <c r="B1032" t="s">
        <v>30</v>
      </c>
      <c r="C1032" t="s">
        <v>75</v>
      </c>
      <c r="D1032" t="s">
        <v>24</v>
      </c>
      <c r="E1032" t="s">
        <v>179</v>
      </c>
      <c r="F1032" s="8" t="s">
        <v>5437</v>
      </c>
      <c r="G1032" t="s">
        <v>4255</v>
      </c>
    </row>
    <row r="1033" spans="1:7" x14ac:dyDescent="0.25">
      <c r="A1033" t="s">
        <v>673</v>
      </c>
      <c r="B1033" t="s">
        <v>31</v>
      </c>
      <c r="C1033" t="s">
        <v>52</v>
      </c>
      <c r="D1033" t="s">
        <v>9</v>
      </c>
      <c r="E1033" t="s">
        <v>130</v>
      </c>
      <c r="F1033" s="8" t="s">
        <v>5438</v>
      </c>
      <c r="G1033" t="s">
        <v>4331</v>
      </c>
    </row>
    <row r="1034" spans="1:7" x14ac:dyDescent="0.25">
      <c r="A1034" t="s">
        <v>3456</v>
      </c>
      <c r="B1034" t="s">
        <v>30</v>
      </c>
      <c r="C1034" t="s">
        <v>188</v>
      </c>
      <c r="D1034" t="s">
        <v>38</v>
      </c>
      <c r="E1034" t="s">
        <v>179</v>
      </c>
      <c r="F1034" s="8" t="s">
        <v>5439</v>
      </c>
      <c r="G1034" t="s">
        <v>4256</v>
      </c>
    </row>
    <row r="1035" spans="1:7" x14ac:dyDescent="0.25">
      <c r="A1035" t="s">
        <v>190</v>
      </c>
      <c r="B1035" t="s">
        <v>21</v>
      </c>
      <c r="C1035" t="s">
        <v>98</v>
      </c>
      <c r="D1035" t="s">
        <v>27</v>
      </c>
      <c r="E1035" t="s">
        <v>130</v>
      </c>
      <c r="F1035" s="8" t="s">
        <v>5101</v>
      </c>
      <c r="G1035" t="s">
        <v>4251</v>
      </c>
    </row>
    <row r="1036" spans="1:7" x14ac:dyDescent="0.25">
      <c r="A1036" t="s">
        <v>740</v>
      </c>
      <c r="B1036" t="s">
        <v>21</v>
      </c>
      <c r="C1036" t="s">
        <v>49</v>
      </c>
      <c r="D1036" t="s">
        <v>8</v>
      </c>
      <c r="E1036" t="s">
        <v>130</v>
      </c>
      <c r="F1036" s="8" t="s">
        <v>5440</v>
      </c>
      <c r="G1036" t="s">
        <v>4329</v>
      </c>
    </row>
    <row r="1037" spans="1:7" x14ac:dyDescent="0.25">
      <c r="A1037" t="s">
        <v>105</v>
      </c>
      <c r="B1037" t="s">
        <v>19</v>
      </c>
      <c r="C1037" t="s">
        <v>98</v>
      </c>
      <c r="D1037" t="s">
        <v>27</v>
      </c>
      <c r="E1037" t="s">
        <v>130</v>
      </c>
      <c r="F1037" s="8" t="s">
        <v>5441</v>
      </c>
      <c r="G1037" t="s">
        <v>4322</v>
      </c>
    </row>
    <row r="1038" spans="1:7" x14ac:dyDescent="0.25">
      <c r="A1038" t="s">
        <v>3637</v>
      </c>
      <c r="B1038" t="s">
        <v>42</v>
      </c>
      <c r="C1038" t="s">
        <v>188</v>
      </c>
      <c r="D1038" t="s">
        <v>38</v>
      </c>
      <c r="E1038" t="s">
        <v>229</v>
      </c>
      <c r="F1038" s="8" t="s">
        <v>5442</v>
      </c>
      <c r="G1038" t="s">
        <v>4255</v>
      </c>
    </row>
    <row r="1039" spans="1:7" x14ac:dyDescent="0.25">
      <c r="A1039" t="s">
        <v>763</v>
      </c>
      <c r="B1039" t="s">
        <v>25</v>
      </c>
      <c r="C1039" t="s">
        <v>61</v>
      </c>
      <c r="D1039" t="s">
        <v>14</v>
      </c>
      <c r="E1039" t="s">
        <v>179</v>
      </c>
      <c r="F1039" s="8" t="s">
        <v>4444</v>
      </c>
      <c r="G1039" t="s">
        <v>4255</v>
      </c>
    </row>
    <row r="1040" spans="1:7" x14ac:dyDescent="0.25">
      <c r="A1040" t="s">
        <v>138</v>
      </c>
      <c r="B1040" t="s">
        <v>31</v>
      </c>
      <c r="C1040" t="s">
        <v>54</v>
      </c>
      <c r="D1040" t="s">
        <v>10</v>
      </c>
      <c r="E1040" t="s">
        <v>130</v>
      </c>
      <c r="F1040" s="8" t="s">
        <v>5443</v>
      </c>
      <c r="G1040" t="s">
        <v>4329</v>
      </c>
    </row>
    <row r="1041" spans="1:7" x14ac:dyDescent="0.25">
      <c r="A1041" t="s">
        <v>187</v>
      </c>
      <c r="B1041" t="s">
        <v>21</v>
      </c>
      <c r="C1041" t="s">
        <v>61</v>
      </c>
      <c r="D1041" t="s">
        <v>14</v>
      </c>
      <c r="E1041" t="s">
        <v>130</v>
      </c>
      <c r="F1041" s="8" t="s">
        <v>5444</v>
      </c>
      <c r="G1041" t="s">
        <v>4329</v>
      </c>
    </row>
    <row r="1042" spans="1:7" x14ac:dyDescent="0.25">
      <c r="A1042" t="s">
        <v>353</v>
      </c>
      <c r="B1042" t="s">
        <v>31</v>
      </c>
      <c r="C1042" t="s">
        <v>49</v>
      </c>
      <c r="D1042" t="s">
        <v>8</v>
      </c>
      <c r="E1042" t="s">
        <v>130</v>
      </c>
      <c r="F1042" s="8" t="s">
        <v>5445</v>
      </c>
      <c r="G1042" t="s">
        <v>4329</v>
      </c>
    </row>
    <row r="1043" spans="1:7" x14ac:dyDescent="0.25">
      <c r="A1043" t="s">
        <v>704</v>
      </c>
      <c r="B1043" t="s">
        <v>32</v>
      </c>
      <c r="C1043" t="s">
        <v>61</v>
      </c>
      <c r="D1043" t="s">
        <v>14</v>
      </c>
      <c r="E1043" t="s">
        <v>179</v>
      </c>
      <c r="F1043" s="8" t="s">
        <v>5446</v>
      </c>
      <c r="G1043" t="s">
        <v>4255</v>
      </c>
    </row>
    <row r="1044" spans="1:7" x14ac:dyDescent="0.25">
      <c r="A1044" t="s">
        <v>896</v>
      </c>
      <c r="B1044" t="s">
        <v>43</v>
      </c>
      <c r="C1044" t="s">
        <v>225</v>
      </c>
      <c r="D1044" t="s">
        <v>39</v>
      </c>
      <c r="E1044" t="s">
        <v>179</v>
      </c>
      <c r="F1044" s="8" t="s">
        <v>5447</v>
      </c>
      <c r="G1044" t="s">
        <v>4255</v>
      </c>
    </row>
    <row r="1045" spans="1:7" x14ac:dyDescent="0.25">
      <c r="A1045" t="s">
        <v>200</v>
      </c>
      <c r="B1045" t="s">
        <v>31</v>
      </c>
      <c r="C1045" t="s">
        <v>61</v>
      </c>
      <c r="D1045" t="s">
        <v>14</v>
      </c>
      <c r="E1045" t="s">
        <v>107</v>
      </c>
      <c r="F1045" s="8" t="s">
        <v>5448</v>
      </c>
      <c r="G1045" t="s">
        <v>4251</v>
      </c>
    </row>
    <row r="1046" spans="1:7" x14ac:dyDescent="0.25">
      <c r="A1046" t="s">
        <v>622</v>
      </c>
      <c r="B1046" t="s">
        <v>30</v>
      </c>
      <c r="C1046" t="s">
        <v>75</v>
      </c>
      <c r="D1046" t="s">
        <v>24</v>
      </c>
      <c r="E1046" t="s">
        <v>179</v>
      </c>
      <c r="F1046" s="8" t="s">
        <v>5449</v>
      </c>
      <c r="G1046" t="s">
        <v>4256</v>
      </c>
    </row>
    <row r="1047" spans="1:7" x14ac:dyDescent="0.25">
      <c r="A1047" t="s">
        <v>3456</v>
      </c>
      <c r="B1047" t="s">
        <v>30</v>
      </c>
      <c r="C1047" t="s">
        <v>188</v>
      </c>
      <c r="D1047" t="s">
        <v>38</v>
      </c>
      <c r="E1047" t="s">
        <v>179</v>
      </c>
      <c r="F1047" s="8" t="s">
        <v>5450</v>
      </c>
      <c r="G1047" t="s">
        <v>4256</v>
      </c>
    </row>
    <row r="1048" spans="1:7" x14ac:dyDescent="0.25">
      <c r="A1048" t="s">
        <v>746</v>
      </c>
      <c r="B1048" t="s">
        <v>20</v>
      </c>
      <c r="C1048" t="s">
        <v>61</v>
      </c>
      <c r="D1048" t="s">
        <v>14</v>
      </c>
      <c r="E1048" t="s">
        <v>130</v>
      </c>
      <c r="F1048" s="8" t="s">
        <v>5451</v>
      </c>
      <c r="G1048" t="s">
        <v>4322</v>
      </c>
    </row>
    <row r="1049" spans="1:7" x14ac:dyDescent="0.25">
      <c r="A1049" t="s">
        <v>3335</v>
      </c>
      <c r="B1049" t="s">
        <v>29</v>
      </c>
      <c r="C1049" t="s">
        <v>188</v>
      </c>
      <c r="D1049" t="s">
        <v>38</v>
      </c>
      <c r="E1049" t="s">
        <v>179</v>
      </c>
      <c r="F1049" s="8" t="s">
        <v>5452</v>
      </c>
      <c r="G1049" t="s">
        <v>4256</v>
      </c>
    </row>
    <row r="1050" spans="1:7" x14ac:dyDescent="0.25">
      <c r="A1050" t="s">
        <v>376</v>
      </c>
      <c r="B1050" t="s">
        <v>26</v>
      </c>
      <c r="C1050" t="s">
        <v>54</v>
      </c>
      <c r="D1050" t="s">
        <v>10</v>
      </c>
      <c r="E1050" t="s">
        <v>229</v>
      </c>
      <c r="F1050" s="8" t="s">
        <v>5453</v>
      </c>
      <c r="G1050" t="s">
        <v>4256</v>
      </c>
    </row>
    <row r="1051" spans="1:7" x14ac:dyDescent="0.25">
      <c r="A1051" t="s">
        <v>4185</v>
      </c>
      <c r="B1051" t="s">
        <v>30</v>
      </c>
      <c r="C1051" t="s">
        <v>188</v>
      </c>
      <c r="D1051" t="s">
        <v>38</v>
      </c>
      <c r="E1051" t="s">
        <v>229</v>
      </c>
      <c r="F1051" s="8" t="s">
        <v>5454</v>
      </c>
      <c r="G1051" t="s">
        <v>4255</v>
      </c>
    </row>
    <row r="1052" spans="1:7" x14ac:dyDescent="0.25">
      <c r="A1052" t="s">
        <v>823</v>
      </c>
      <c r="B1052" t="s">
        <v>43</v>
      </c>
      <c r="C1052" t="s">
        <v>225</v>
      </c>
      <c r="D1052" t="s">
        <v>39</v>
      </c>
      <c r="E1052" t="s">
        <v>226</v>
      </c>
      <c r="F1052" s="8" t="s">
        <v>5455</v>
      </c>
      <c r="G1052" t="s">
        <v>4253</v>
      </c>
    </row>
    <row r="1053" spans="1:7" x14ac:dyDescent="0.25">
      <c r="A1053" t="s">
        <v>3515</v>
      </c>
      <c r="B1053" t="s">
        <v>42</v>
      </c>
      <c r="C1053" t="s">
        <v>73</v>
      </c>
      <c r="D1053" t="s">
        <v>23</v>
      </c>
      <c r="E1053" t="s">
        <v>179</v>
      </c>
      <c r="F1053" s="8" t="s">
        <v>5456</v>
      </c>
      <c r="G1053" t="s">
        <v>4255</v>
      </c>
    </row>
    <row r="1054" spans="1:7" x14ac:dyDescent="0.25">
      <c r="A1054" t="s">
        <v>95</v>
      </c>
      <c r="B1054" t="s">
        <v>7</v>
      </c>
      <c r="C1054" t="s">
        <v>61</v>
      </c>
      <c r="D1054" t="s">
        <v>14</v>
      </c>
      <c r="E1054" t="s">
        <v>130</v>
      </c>
      <c r="F1054" s="8" t="s">
        <v>5457</v>
      </c>
      <c r="G1054" t="s">
        <v>4329</v>
      </c>
    </row>
    <row r="1055" spans="1:7" x14ac:dyDescent="0.25">
      <c r="A1055" t="s">
        <v>528</v>
      </c>
      <c r="B1055" t="s">
        <v>12</v>
      </c>
      <c r="C1055" t="s">
        <v>61</v>
      </c>
      <c r="D1055" t="s">
        <v>14</v>
      </c>
      <c r="E1055" t="s">
        <v>229</v>
      </c>
      <c r="F1055" s="8" t="s">
        <v>5458</v>
      </c>
      <c r="G1055" t="s">
        <v>4254</v>
      </c>
    </row>
    <row r="1056" spans="1:7" x14ac:dyDescent="0.25">
      <c r="A1056" t="s">
        <v>4206</v>
      </c>
      <c r="B1056" t="s">
        <v>42</v>
      </c>
      <c r="C1056" t="s">
        <v>73</v>
      </c>
      <c r="D1056" t="s">
        <v>23</v>
      </c>
      <c r="E1056" t="s">
        <v>107</v>
      </c>
      <c r="F1056" s="8" t="s">
        <v>4349</v>
      </c>
      <c r="G1056" t="s">
        <v>4251</v>
      </c>
    </row>
    <row r="1057" spans="1:7" x14ac:dyDescent="0.25">
      <c r="A1057" t="s">
        <v>230</v>
      </c>
      <c r="B1057" t="s">
        <v>31</v>
      </c>
      <c r="C1057" t="s">
        <v>54</v>
      </c>
      <c r="D1057" t="s">
        <v>10</v>
      </c>
      <c r="E1057" t="s">
        <v>63</v>
      </c>
      <c r="F1057" s="8" t="s">
        <v>5459</v>
      </c>
      <c r="G1057" t="s">
        <v>4331</v>
      </c>
    </row>
    <row r="1058" spans="1:7" x14ac:dyDescent="0.25">
      <c r="A1058" t="s">
        <v>603</v>
      </c>
      <c r="B1058" t="s">
        <v>19</v>
      </c>
      <c r="C1058" t="s">
        <v>61</v>
      </c>
      <c r="D1058" t="s">
        <v>14</v>
      </c>
      <c r="E1058" t="s">
        <v>107</v>
      </c>
      <c r="F1058" s="8" t="s">
        <v>5460</v>
      </c>
      <c r="G1058" t="s">
        <v>4251</v>
      </c>
    </row>
    <row r="1059" spans="1:7" x14ac:dyDescent="0.25">
      <c r="A1059" t="s">
        <v>336</v>
      </c>
      <c r="B1059" t="s">
        <v>19</v>
      </c>
      <c r="C1059" t="s">
        <v>54</v>
      </c>
      <c r="D1059" t="s">
        <v>10</v>
      </c>
      <c r="E1059" t="s">
        <v>229</v>
      </c>
      <c r="F1059" s="8" t="s">
        <v>5461</v>
      </c>
      <c r="G1059" t="s">
        <v>4256</v>
      </c>
    </row>
    <row r="1060" spans="1:7" x14ac:dyDescent="0.25">
      <c r="A1060" t="s">
        <v>319</v>
      </c>
      <c r="B1060" t="s">
        <v>31</v>
      </c>
      <c r="C1060" t="s">
        <v>52</v>
      </c>
      <c r="D1060" t="s">
        <v>9</v>
      </c>
      <c r="E1060" t="s">
        <v>130</v>
      </c>
      <c r="F1060" s="8" t="s">
        <v>5462</v>
      </c>
      <c r="G1060" t="s">
        <v>4331</v>
      </c>
    </row>
    <row r="1061" spans="1:7" x14ac:dyDescent="0.25">
      <c r="A1061" t="s">
        <v>198</v>
      </c>
      <c r="B1061" t="s">
        <v>21</v>
      </c>
      <c r="C1061" t="s">
        <v>72</v>
      </c>
      <c r="D1061" t="s">
        <v>22</v>
      </c>
      <c r="E1061" t="s">
        <v>130</v>
      </c>
      <c r="F1061" s="8" t="s">
        <v>5463</v>
      </c>
      <c r="G1061" t="s">
        <v>4331</v>
      </c>
    </row>
    <row r="1062" spans="1:7" x14ac:dyDescent="0.25">
      <c r="A1062" t="s">
        <v>81</v>
      </c>
      <c r="B1062" t="s">
        <v>32</v>
      </c>
      <c r="C1062" t="s">
        <v>58</v>
      </c>
      <c r="D1062" t="s">
        <v>13</v>
      </c>
      <c r="E1062" t="s">
        <v>63</v>
      </c>
      <c r="F1062" s="8" t="s">
        <v>5464</v>
      </c>
      <c r="G1062" t="s">
        <v>4331</v>
      </c>
    </row>
    <row r="1063" spans="1:7" x14ac:dyDescent="0.25">
      <c r="A1063" t="s">
        <v>614</v>
      </c>
      <c r="B1063" t="s">
        <v>31</v>
      </c>
      <c r="C1063" t="s">
        <v>61</v>
      </c>
      <c r="D1063" t="s">
        <v>14</v>
      </c>
      <c r="E1063" t="s">
        <v>229</v>
      </c>
      <c r="F1063" s="8" t="s">
        <v>4434</v>
      </c>
      <c r="G1063" t="s">
        <v>4253</v>
      </c>
    </row>
    <row r="1064" spans="1:7" x14ac:dyDescent="0.25">
      <c r="A1064" t="s">
        <v>3687</v>
      </c>
      <c r="B1064" t="s">
        <v>42</v>
      </c>
      <c r="C1064" t="s">
        <v>188</v>
      </c>
      <c r="D1064" t="s">
        <v>38</v>
      </c>
      <c r="E1064" t="s">
        <v>107</v>
      </c>
      <c r="F1064" s="8" t="s">
        <v>5465</v>
      </c>
      <c r="G1064" t="s">
        <v>4322</v>
      </c>
    </row>
    <row r="1065" spans="1:7" x14ac:dyDescent="0.25">
      <c r="A1065" t="s">
        <v>143</v>
      </c>
      <c r="B1065" t="s">
        <v>31</v>
      </c>
      <c r="C1065" t="s">
        <v>72</v>
      </c>
      <c r="D1065" t="s">
        <v>22</v>
      </c>
      <c r="E1065" t="s">
        <v>229</v>
      </c>
      <c r="F1065" s="8" t="s">
        <v>4443</v>
      </c>
      <c r="G1065" t="s">
        <v>4253</v>
      </c>
    </row>
    <row r="1066" spans="1:7" x14ac:dyDescent="0.25">
      <c r="A1066" t="s">
        <v>200</v>
      </c>
      <c r="B1066" t="s">
        <v>31</v>
      </c>
      <c r="C1066" t="s">
        <v>61</v>
      </c>
      <c r="D1066" t="s">
        <v>14</v>
      </c>
      <c r="E1066" t="s">
        <v>130</v>
      </c>
      <c r="F1066" s="8" t="s">
        <v>5466</v>
      </c>
      <c r="G1066" t="s">
        <v>4331</v>
      </c>
    </row>
    <row r="1067" spans="1:7" x14ac:dyDescent="0.25">
      <c r="A1067" t="s">
        <v>697</v>
      </c>
      <c r="B1067" t="s">
        <v>42</v>
      </c>
      <c r="C1067" t="s">
        <v>65</v>
      </c>
      <c r="D1067" t="s">
        <v>17</v>
      </c>
      <c r="E1067" t="s">
        <v>107</v>
      </c>
      <c r="F1067" s="8" t="s">
        <v>5467</v>
      </c>
      <c r="G1067" t="s">
        <v>4251</v>
      </c>
    </row>
    <row r="1068" spans="1:7" x14ac:dyDescent="0.25">
      <c r="A1068" t="s">
        <v>138</v>
      </c>
      <c r="B1068" t="s">
        <v>31</v>
      </c>
      <c r="C1068" t="s">
        <v>54</v>
      </c>
      <c r="D1068" t="s">
        <v>10</v>
      </c>
      <c r="E1068" t="s">
        <v>130</v>
      </c>
      <c r="F1068" s="8" t="s">
        <v>5468</v>
      </c>
      <c r="G1068" t="s">
        <v>4329</v>
      </c>
    </row>
    <row r="1069" spans="1:7" x14ac:dyDescent="0.25">
      <c r="A1069" t="s">
        <v>266</v>
      </c>
      <c r="B1069" t="s">
        <v>19</v>
      </c>
      <c r="C1069" t="s">
        <v>61</v>
      </c>
      <c r="D1069" t="s">
        <v>14</v>
      </c>
      <c r="E1069" t="s">
        <v>130</v>
      </c>
      <c r="F1069" s="8" t="s">
        <v>5469</v>
      </c>
      <c r="G1069" t="s">
        <v>4253</v>
      </c>
    </row>
    <row r="1070" spans="1:7" x14ac:dyDescent="0.25">
      <c r="A1070" t="s">
        <v>203</v>
      </c>
      <c r="B1070" t="s">
        <v>7</v>
      </c>
      <c r="C1070" t="s">
        <v>61</v>
      </c>
      <c r="D1070" t="s">
        <v>14</v>
      </c>
      <c r="E1070" t="s">
        <v>130</v>
      </c>
      <c r="F1070" s="8" t="s">
        <v>5470</v>
      </c>
      <c r="G1070" t="s">
        <v>4251</v>
      </c>
    </row>
    <row r="1071" spans="1:7" x14ac:dyDescent="0.25">
      <c r="A1071" t="s">
        <v>700</v>
      </c>
      <c r="B1071" t="s">
        <v>21</v>
      </c>
      <c r="C1071" t="s">
        <v>72</v>
      </c>
      <c r="D1071" t="s">
        <v>22</v>
      </c>
      <c r="E1071" t="s">
        <v>130</v>
      </c>
      <c r="F1071" s="8" t="s">
        <v>5471</v>
      </c>
      <c r="G1071" t="s">
        <v>4329</v>
      </c>
    </row>
    <row r="1072" spans="1:7" x14ac:dyDescent="0.25">
      <c r="A1072" t="s">
        <v>527</v>
      </c>
      <c r="B1072" t="s">
        <v>19</v>
      </c>
      <c r="C1072" t="s">
        <v>54</v>
      </c>
      <c r="D1072" t="s">
        <v>10</v>
      </c>
      <c r="E1072" t="s">
        <v>130</v>
      </c>
      <c r="F1072" s="8" t="s">
        <v>5472</v>
      </c>
      <c r="G1072" t="s">
        <v>4322</v>
      </c>
    </row>
    <row r="1073" spans="1:7" x14ac:dyDescent="0.25">
      <c r="A1073" t="s">
        <v>314</v>
      </c>
      <c r="B1073" t="s">
        <v>21</v>
      </c>
      <c r="C1073" t="s">
        <v>72</v>
      </c>
      <c r="D1073" t="s">
        <v>22</v>
      </c>
      <c r="E1073" t="s">
        <v>130</v>
      </c>
      <c r="F1073" s="8" t="s">
        <v>5473</v>
      </c>
      <c r="G1073" t="s">
        <v>4329</v>
      </c>
    </row>
    <row r="1074" spans="1:7" x14ac:dyDescent="0.25">
      <c r="A1074" t="s">
        <v>393</v>
      </c>
      <c r="B1074" t="s">
        <v>7</v>
      </c>
      <c r="C1074" t="s">
        <v>52</v>
      </c>
      <c r="D1074" t="s">
        <v>9</v>
      </c>
      <c r="E1074" t="s">
        <v>130</v>
      </c>
      <c r="F1074" s="8" t="s">
        <v>5474</v>
      </c>
      <c r="G1074" t="s">
        <v>4251</v>
      </c>
    </row>
    <row r="1075" spans="1:7" x14ac:dyDescent="0.25">
      <c r="A1075" t="s">
        <v>251</v>
      </c>
      <c r="B1075" t="s">
        <v>11</v>
      </c>
      <c r="C1075" t="s">
        <v>58</v>
      </c>
      <c r="D1075" t="s">
        <v>13</v>
      </c>
      <c r="E1075" t="s">
        <v>179</v>
      </c>
      <c r="F1075" s="8" t="s">
        <v>5475</v>
      </c>
      <c r="G1075" t="s">
        <v>4255</v>
      </c>
    </row>
    <row r="1076" spans="1:7" x14ac:dyDescent="0.25">
      <c r="A1076" t="s">
        <v>578</v>
      </c>
      <c r="B1076" t="s">
        <v>42</v>
      </c>
      <c r="C1076" t="s">
        <v>152</v>
      </c>
      <c r="D1076" t="s">
        <v>35</v>
      </c>
      <c r="E1076" t="s">
        <v>107</v>
      </c>
      <c r="F1076" s="8" t="s">
        <v>5476</v>
      </c>
      <c r="G1076" t="s">
        <v>4251</v>
      </c>
    </row>
    <row r="1077" spans="1:7" x14ac:dyDescent="0.25">
      <c r="A1077" t="s">
        <v>203</v>
      </c>
      <c r="B1077" t="s">
        <v>21</v>
      </c>
      <c r="C1077" t="s">
        <v>61</v>
      </c>
      <c r="D1077" t="s">
        <v>14</v>
      </c>
      <c r="E1077" t="s">
        <v>130</v>
      </c>
      <c r="F1077" s="8" t="s">
        <v>5477</v>
      </c>
      <c r="G1077" t="s">
        <v>4331</v>
      </c>
    </row>
    <row r="1078" spans="1:7" x14ac:dyDescent="0.25">
      <c r="A1078" t="s">
        <v>377</v>
      </c>
      <c r="B1078" t="s">
        <v>25</v>
      </c>
      <c r="C1078" t="s">
        <v>61</v>
      </c>
      <c r="D1078" t="s">
        <v>14</v>
      </c>
      <c r="E1078" t="s">
        <v>130</v>
      </c>
      <c r="F1078" s="8" t="s">
        <v>5478</v>
      </c>
      <c r="G1078" t="s">
        <v>4322</v>
      </c>
    </row>
    <row r="1079" spans="1:7" x14ac:dyDescent="0.25">
      <c r="A1079" t="s">
        <v>294</v>
      </c>
      <c r="B1079" t="s">
        <v>32</v>
      </c>
      <c r="C1079" t="s">
        <v>61</v>
      </c>
      <c r="D1079" t="s">
        <v>14</v>
      </c>
      <c r="E1079" t="s">
        <v>130</v>
      </c>
      <c r="F1079" s="8" t="s">
        <v>5479</v>
      </c>
      <c r="G1079" t="s">
        <v>4327</v>
      </c>
    </row>
    <row r="1080" spans="1:7" x14ac:dyDescent="0.25">
      <c r="A1080" t="s">
        <v>461</v>
      </c>
      <c r="B1080" t="s">
        <v>21</v>
      </c>
      <c r="C1080" t="s">
        <v>49</v>
      </c>
      <c r="D1080" t="s">
        <v>8</v>
      </c>
      <c r="E1080" t="s">
        <v>130</v>
      </c>
      <c r="F1080" s="8" t="s">
        <v>5480</v>
      </c>
      <c r="G1080" t="s">
        <v>4331</v>
      </c>
    </row>
    <row r="1081" spans="1:7" x14ac:dyDescent="0.25">
      <c r="A1081" t="s">
        <v>227</v>
      </c>
      <c r="B1081" t="s">
        <v>31</v>
      </c>
      <c r="C1081" t="s">
        <v>49</v>
      </c>
      <c r="D1081" t="s">
        <v>8</v>
      </c>
      <c r="E1081" t="s">
        <v>130</v>
      </c>
      <c r="F1081" s="8" t="s">
        <v>5481</v>
      </c>
      <c r="G1081" t="s">
        <v>4329</v>
      </c>
    </row>
    <row r="1082" spans="1:7" x14ac:dyDescent="0.25">
      <c r="A1082" t="s">
        <v>208</v>
      </c>
      <c r="B1082" t="s">
        <v>21</v>
      </c>
      <c r="C1082" t="s">
        <v>49</v>
      </c>
      <c r="D1082" t="s">
        <v>8</v>
      </c>
      <c r="E1082" t="s">
        <v>130</v>
      </c>
      <c r="F1082" s="8" t="s">
        <v>5482</v>
      </c>
      <c r="G1082" t="s">
        <v>4331</v>
      </c>
    </row>
    <row r="1083" spans="1:7" x14ac:dyDescent="0.25">
      <c r="A1083" t="s">
        <v>276</v>
      </c>
      <c r="B1083" t="s">
        <v>28</v>
      </c>
      <c r="C1083" t="s">
        <v>61</v>
      </c>
      <c r="D1083" t="s">
        <v>14</v>
      </c>
      <c r="E1083" t="s">
        <v>130</v>
      </c>
      <c r="F1083" s="8" t="s">
        <v>5483</v>
      </c>
      <c r="G1083" t="s">
        <v>4251</v>
      </c>
    </row>
    <row r="1084" spans="1:7" x14ac:dyDescent="0.25">
      <c r="A1084" t="s">
        <v>647</v>
      </c>
      <c r="B1084" t="s">
        <v>43</v>
      </c>
      <c r="C1084" t="s">
        <v>225</v>
      </c>
      <c r="D1084" t="s">
        <v>39</v>
      </c>
      <c r="E1084" t="s">
        <v>226</v>
      </c>
      <c r="F1084" s="8" t="s">
        <v>4413</v>
      </c>
      <c r="G1084" t="s">
        <v>4253</v>
      </c>
    </row>
    <row r="1085" spans="1:7" x14ac:dyDescent="0.25">
      <c r="A1085" t="s">
        <v>177</v>
      </c>
      <c r="B1085" t="s">
        <v>19</v>
      </c>
      <c r="C1085" t="s">
        <v>98</v>
      </c>
      <c r="D1085" t="s">
        <v>27</v>
      </c>
      <c r="E1085" t="s">
        <v>130</v>
      </c>
      <c r="F1085" s="8" t="s">
        <v>5484</v>
      </c>
      <c r="G1085" t="s">
        <v>4329</v>
      </c>
    </row>
    <row r="1086" spans="1:7" x14ac:dyDescent="0.25">
      <c r="A1086" t="s">
        <v>241</v>
      </c>
      <c r="B1086" t="s">
        <v>19</v>
      </c>
      <c r="C1086" t="s">
        <v>61</v>
      </c>
      <c r="D1086" t="s">
        <v>14</v>
      </c>
      <c r="E1086" t="s">
        <v>130</v>
      </c>
      <c r="F1086" s="8" t="s">
        <v>5485</v>
      </c>
      <c r="G1086" t="s">
        <v>4329</v>
      </c>
    </row>
    <row r="1087" spans="1:7" x14ac:dyDescent="0.25">
      <c r="A1087" t="s">
        <v>416</v>
      </c>
      <c r="B1087" t="s">
        <v>21</v>
      </c>
      <c r="C1087" t="s">
        <v>98</v>
      </c>
      <c r="D1087" t="s">
        <v>27</v>
      </c>
      <c r="E1087" t="s">
        <v>130</v>
      </c>
      <c r="F1087" s="8" t="s">
        <v>5486</v>
      </c>
      <c r="G1087" t="s">
        <v>4331</v>
      </c>
    </row>
    <row r="1088" spans="1:7" x14ac:dyDescent="0.25">
      <c r="A1088" t="s">
        <v>440</v>
      </c>
      <c r="B1088" t="s">
        <v>21</v>
      </c>
      <c r="C1088" t="s">
        <v>52</v>
      </c>
      <c r="D1088" t="s">
        <v>9</v>
      </c>
      <c r="E1088" t="s">
        <v>130</v>
      </c>
      <c r="F1088" s="8" t="s">
        <v>5487</v>
      </c>
      <c r="G1088" t="s">
        <v>4331</v>
      </c>
    </row>
    <row r="1089" spans="1:7" x14ac:dyDescent="0.25">
      <c r="A1089" t="s">
        <v>471</v>
      </c>
      <c r="B1089" t="s">
        <v>31</v>
      </c>
      <c r="C1089" t="s">
        <v>49</v>
      </c>
      <c r="D1089" t="s">
        <v>8</v>
      </c>
      <c r="E1089" t="s">
        <v>130</v>
      </c>
      <c r="F1089" s="8" t="s">
        <v>5488</v>
      </c>
      <c r="G1089" t="s">
        <v>4327</v>
      </c>
    </row>
    <row r="1090" spans="1:7" x14ac:dyDescent="0.25">
      <c r="A1090" t="s">
        <v>387</v>
      </c>
      <c r="B1090" t="s">
        <v>26</v>
      </c>
      <c r="C1090" t="s">
        <v>54</v>
      </c>
      <c r="D1090" t="s">
        <v>10</v>
      </c>
      <c r="E1090" t="s">
        <v>130</v>
      </c>
      <c r="F1090" s="8" t="s">
        <v>5489</v>
      </c>
      <c r="G1090" t="s">
        <v>4322</v>
      </c>
    </row>
    <row r="1091" spans="1:7" x14ac:dyDescent="0.25">
      <c r="A1091" t="s">
        <v>3582</v>
      </c>
      <c r="B1091" t="s">
        <v>30</v>
      </c>
      <c r="C1091" t="s">
        <v>73</v>
      </c>
      <c r="D1091" t="s">
        <v>23</v>
      </c>
      <c r="E1091" t="s">
        <v>107</v>
      </c>
      <c r="F1091" s="8" t="s">
        <v>5490</v>
      </c>
      <c r="G1091" t="s">
        <v>4251</v>
      </c>
    </row>
    <row r="1092" spans="1:7" x14ac:dyDescent="0.25">
      <c r="A1092" t="s">
        <v>672</v>
      </c>
      <c r="B1092" t="s">
        <v>43</v>
      </c>
      <c r="C1092" t="s">
        <v>225</v>
      </c>
      <c r="D1092" t="s">
        <v>39</v>
      </c>
      <c r="E1092" t="s">
        <v>179</v>
      </c>
      <c r="F1092" s="8" t="s">
        <v>5491</v>
      </c>
      <c r="G1092" t="s">
        <v>4255</v>
      </c>
    </row>
    <row r="1093" spans="1:7" x14ac:dyDescent="0.25">
      <c r="A1093" t="s">
        <v>197</v>
      </c>
      <c r="B1093" t="s">
        <v>26</v>
      </c>
      <c r="C1093" t="s">
        <v>54</v>
      </c>
      <c r="D1093" t="s">
        <v>10</v>
      </c>
      <c r="E1093" t="s">
        <v>130</v>
      </c>
      <c r="F1093" s="8" t="s">
        <v>5492</v>
      </c>
      <c r="G1093" t="s">
        <v>4329</v>
      </c>
    </row>
    <row r="1094" spans="1:7" x14ac:dyDescent="0.25">
      <c r="A1094" t="s">
        <v>287</v>
      </c>
      <c r="B1094" t="s">
        <v>19</v>
      </c>
      <c r="C1094" t="s">
        <v>61</v>
      </c>
      <c r="D1094" t="s">
        <v>14</v>
      </c>
      <c r="E1094" t="s">
        <v>130</v>
      </c>
      <c r="F1094" s="8" t="s">
        <v>5493</v>
      </c>
      <c r="G1094" t="s">
        <v>4251</v>
      </c>
    </row>
    <row r="1095" spans="1:7" x14ac:dyDescent="0.25">
      <c r="A1095" t="s">
        <v>497</v>
      </c>
      <c r="B1095" t="s">
        <v>44</v>
      </c>
      <c r="C1095" t="s">
        <v>225</v>
      </c>
      <c r="D1095" t="s">
        <v>39</v>
      </c>
      <c r="E1095" t="s">
        <v>226</v>
      </c>
      <c r="F1095" s="8" t="s">
        <v>5494</v>
      </c>
      <c r="G1095" t="s">
        <v>4253</v>
      </c>
    </row>
    <row r="1096" spans="1:7" x14ac:dyDescent="0.25">
      <c r="A1096" t="s">
        <v>128</v>
      </c>
      <c r="B1096" t="s">
        <v>31</v>
      </c>
      <c r="C1096" t="s">
        <v>52</v>
      </c>
      <c r="D1096" t="s">
        <v>9</v>
      </c>
      <c r="E1096" t="s">
        <v>130</v>
      </c>
      <c r="F1096" s="8" t="s">
        <v>5495</v>
      </c>
      <c r="G1096" t="s">
        <v>4327</v>
      </c>
    </row>
    <row r="1097" spans="1:7" x14ac:dyDescent="0.25">
      <c r="A1097" t="s">
        <v>467</v>
      </c>
      <c r="B1097" t="s">
        <v>21</v>
      </c>
      <c r="C1097" t="s">
        <v>52</v>
      </c>
      <c r="D1097" t="s">
        <v>9</v>
      </c>
      <c r="E1097" t="s">
        <v>130</v>
      </c>
      <c r="F1097" s="8" t="s">
        <v>5496</v>
      </c>
      <c r="G1097" t="s">
        <v>4329</v>
      </c>
    </row>
    <row r="1098" spans="1:7" x14ac:dyDescent="0.25">
      <c r="A1098" t="s">
        <v>455</v>
      </c>
      <c r="B1098" t="s">
        <v>32</v>
      </c>
      <c r="C1098" t="s">
        <v>61</v>
      </c>
      <c r="D1098" t="s">
        <v>14</v>
      </c>
      <c r="E1098" t="s">
        <v>130</v>
      </c>
      <c r="F1098" s="8" t="s">
        <v>5497</v>
      </c>
      <c r="G1098" t="s">
        <v>4327</v>
      </c>
    </row>
    <row r="1099" spans="1:7" x14ac:dyDescent="0.25">
      <c r="A1099" t="s">
        <v>92</v>
      </c>
      <c r="B1099" t="s">
        <v>31</v>
      </c>
      <c r="C1099" t="s">
        <v>61</v>
      </c>
      <c r="D1099" t="s">
        <v>14</v>
      </c>
      <c r="E1099" t="s">
        <v>130</v>
      </c>
      <c r="F1099" s="8" t="s">
        <v>5498</v>
      </c>
      <c r="G1099" t="s">
        <v>4331</v>
      </c>
    </row>
    <row r="1100" spans="1:7" x14ac:dyDescent="0.25">
      <c r="A1100" t="s">
        <v>466</v>
      </c>
      <c r="B1100" t="s">
        <v>11</v>
      </c>
      <c r="C1100" t="s">
        <v>52</v>
      </c>
      <c r="D1100" t="s">
        <v>9</v>
      </c>
      <c r="E1100" t="s">
        <v>130</v>
      </c>
      <c r="F1100" s="8" t="s">
        <v>5499</v>
      </c>
      <c r="G1100" t="s">
        <v>4251</v>
      </c>
    </row>
    <row r="1101" spans="1:7" x14ac:dyDescent="0.25">
      <c r="A1101" t="s">
        <v>4138</v>
      </c>
      <c r="B1101" t="s">
        <v>42</v>
      </c>
      <c r="C1101" t="s">
        <v>188</v>
      </c>
      <c r="D1101" t="s">
        <v>38</v>
      </c>
      <c r="E1101" t="s">
        <v>107</v>
      </c>
      <c r="F1101" s="8" t="s">
        <v>5500</v>
      </c>
      <c r="G1101" t="s">
        <v>4251</v>
      </c>
    </row>
    <row r="1102" spans="1:7" x14ac:dyDescent="0.25">
      <c r="A1102" t="s">
        <v>382</v>
      </c>
      <c r="B1102" t="s">
        <v>21</v>
      </c>
      <c r="C1102" t="s">
        <v>61</v>
      </c>
      <c r="D1102" t="s">
        <v>14</v>
      </c>
      <c r="E1102" t="s">
        <v>130</v>
      </c>
      <c r="F1102" s="8" t="s">
        <v>5501</v>
      </c>
      <c r="G1102" t="s">
        <v>4251</v>
      </c>
    </row>
    <row r="1103" spans="1:7" x14ac:dyDescent="0.25">
      <c r="A1103" t="s">
        <v>709</v>
      </c>
      <c r="B1103" t="s">
        <v>31</v>
      </c>
      <c r="C1103" t="s">
        <v>49</v>
      </c>
      <c r="D1103" t="s">
        <v>8</v>
      </c>
      <c r="E1103" t="s">
        <v>130</v>
      </c>
      <c r="F1103" s="8" t="s">
        <v>5502</v>
      </c>
      <c r="G1103" t="s">
        <v>4331</v>
      </c>
    </row>
    <row r="1104" spans="1:7" x14ac:dyDescent="0.25">
      <c r="A1104" t="s">
        <v>318</v>
      </c>
      <c r="B1104" t="s">
        <v>31</v>
      </c>
      <c r="C1104" t="s">
        <v>54</v>
      </c>
      <c r="D1104" t="s">
        <v>10</v>
      </c>
      <c r="E1104" t="s">
        <v>179</v>
      </c>
      <c r="F1104" s="8" t="s">
        <v>5503</v>
      </c>
      <c r="G1104" t="s">
        <v>4255</v>
      </c>
    </row>
    <row r="1105" spans="1:7" x14ac:dyDescent="0.25">
      <c r="A1105" t="s">
        <v>559</v>
      </c>
      <c r="B1105" t="s">
        <v>28</v>
      </c>
      <c r="C1105" t="s">
        <v>61</v>
      </c>
      <c r="D1105" t="s">
        <v>14</v>
      </c>
      <c r="E1105" t="s">
        <v>107</v>
      </c>
      <c r="F1105" s="8" t="s">
        <v>5504</v>
      </c>
      <c r="G1105" t="s">
        <v>4251</v>
      </c>
    </row>
    <row r="1106" spans="1:7" x14ac:dyDescent="0.25">
      <c r="A1106" t="s">
        <v>3740</v>
      </c>
      <c r="B1106" t="s">
        <v>19</v>
      </c>
      <c r="C1106" t="s">
        <v>73</v>
      </c>
      <c r="D1106" t="s">
        <v>23</v>
      </c>
      <c r="E1106" t="s">
        <v>107</v>
      </c>
      <c r="F1106" s="8" t="s">
        <v>5505</v>
      </c>
      <c r="G1106" t="s">
        <v>4251</v>
      </c>
    </row>
    <row r="1107" spans="1:7" x14ac:dyDescent="0.25">
      <c r="A1107" t="s">
        <v>374</v>
      </c>
      <c r="B1107" t="s">
        <v>19</v>
      </c>
      <c r="C1107" t="s">
        <v>54</v>
      </c>
      <c r="D1107" t="s">
        <v>10</v>
      </c>
      <c r="E1107" t="s">
        <v>107</v>
      </c>
      <c r="F1107" s="8" t="s">
        <v>5506</v>
      </c>
      <c r="G1107" t="s">
        <v>4253</v>
      </c>
    </row>
    <row r="1108" spans="1:7" x14ac:dyDescent="0.25">
      <c r="A1108" t="s">
        <v>289</v>
      </c>
      <c r="B1108" t="s">
        <v>28</v>
      </c>
      <c r="C1108" t="s">
        <v>61</v>
      </c>
      <c r="D1108" t="s">
        <v>14</v>
      </c>
      <c r="E1108" t="s">
        <v>130</v>
      </c>
      <c r="F1108" s="8" t="s">
        <v>5507</v>
      </c>
      <c r="G1108" t="s">
        <v>4322</v>
      </c>
    </row>
    <row r="1109" spans="1:7" x14ac:dyDescent="0.25">
      <c r="A1109" t="s">
        <v>561</v>
      </c>
      <c r="B1109" t="s">
        <v>29</v>
      </c>
      <c r="C1109" t="s">
        <v>65</v>
      </c>
      <c r="D1109" t="s">
        <v>17</v>
      </c>
      <c r="E1109" t="s">
        <v>107</v>
      </c>
      <c r="F1109" s="8" t="s">
        <v>4407</v>
      </c>
      <c r="G1109" t="s">
        <v>4253</v>
      </c>
    </row>
    <row r="1110" spans="1:7" x14ac:dyDescent="0.25">
      <c r="A1110" t="s">
        <v>562</v>
      </c>
      <c r="B1110" t="s">
        <v>29</v>
      </c>
      <c r="C1110" t="s">
        <v>65</v>
      </c>
      <c r="D1110" t="s">
        <v>17</v>
      </c>
      <c r="E1110" t="s">
        <v>107</v>
      </c>
      <c r="F1110" s="8" t="s">
        <v>5508</v>
      </c>
      <c r="G1110" t="s">
        <v>4322</v>
      </c>
    </row>
    <row r="1111" spans="1:7" x14ac:dyDescent="0.25">
      <c r="A1111" t="s">
        <v>3493</v>
      </c>
      <c r="B1111" t="s">
        <v>42</v>
      </c>
      <c r="C1111" t="s">
        <v>188</v>
      </c>
      <c r="D1111" t="s">
        <v>38</v>
      </c>
      <c r="E1111" t="s">
        <v>107</v>
      </c>
      <c r="F1111" s="8" t="s">
        <v>5509</v>
      </c>
      <c r="G1111" t="s">
        <v>4251</v>
      </c>
    </row>
    <row r="1112" spans="1:7" x14ac:dyDescent="0.25">
      <c r="A1112" t="s">
        <v>4274</v>
      </c>
      <c r="B1112" t="s">
        <v>36</v>
      </c>
      <c r="C1112" t="s">
        <v>67</v>
      </c>
      <c r="D1112" t="s">
        <v>18</v>
      </c>
      <c r="E1112" t="s">
        <v>107</v>
      </c>
      <c r="F1112" s="8" t="s">
        <v>5510</v>
      </c>
      <c r="G1112" t="s">
        <v>4322</v>
      </c>
    </row>
    <row r="1113" spans="1:7" x14ac:dyDescent="0.25">
      <c r="A1113" t="s">
        <v>3775</v>
      </c>
      <c r="B1113" t="s">
        <v>16</v>
      </c>
      <c r="C1113" t="s">
        <v>188</v>
      </c>
      <c r="D1113" t="s">
        <v>38</v>
      </c>
      <c r="E1113" t="s">
        <v>107</v>
      </c>
      <c r="F1113" s="8" t="s">
        <v>5511</v>
      </c>
      <c r="G1113" t="s">
        <v>4255</v>
      </c>
    </row>
    <row r="1114" spans="1:7" x14ac:dyDescent="0.25">
      <c r="A1114" t="s">
        <v>3553</v>
      </c>
      <c r="B1114" t="s">
        <v>29</v>
      </c>
      <c r="C1114" t="s">
        <v>73</v>
      </c>
      <c r="D1114" t="s">
        <v>23</v>
      </c>
      <c r="E1114" t="s">
        <v>107</v>
      </c>
      <c r="F1114" s="8" t="s">
        <v>5512</v>
      </c>
      <c r="G1114" t="s">
        <v>4251</v>
      </c>
    </row>
    <row r="1115" spans="1:7" x14ac:dyDescent="0.25">
      <c r="A1115" t="s">
        <v>3629</v>
      </c>
      <c r="B1115" t="s">
        <v>42</v>
      </c>
      <c r="C1115" t="s">
        <v>73</v>
      </c>
      <c r="D1115" t="s">
        <v>23</v>
      </c>
      <c r="E1115" t="s">
        <v>107</v>
      </c>
      <c r="F1115" s="8" t="s">
        <v>5513</v>
      </c>
      <c r="G1115" t="s">
        <v>4251</v>
      </c>
    </row>
    <row r="1116" spans="1:7" x14ac:dyDescent="0.25">
      <c r="A1116" t="s">
        <v>711</v>
      </c>
      <c r="B1116" t="s">
        <v>29</v>
      </c>
      <c r="C1116" t="s">
        <v>152</v>
      </c>
      <c r="D1116" t="s">
        <v>35</v>
      </c>
      <c r="E1116" t="s">
        <v>107</v>
      </c>
      <c r="F1116" s="8" t="s">
        <v>5514</v>
      </c>
      <c r="G1116" t="s">
        <v>4253</v>
      </c>
    </row>
    <row r="1117" spans="1:7" x14ac:dyDescent="0.25">
      <c r="A1117" t="s">
        <v>254</v>
      </c>
      <c r="B1117" t="s">
        <v>31</v>
      </c>
      <c r="C1117" t="s">
        <v>54</v>
      </c>
      <c r="D1117" t="s">
        <v>10</v>
      </c>
      <c r="E1117" t="s">
        <v>130</v>
      </c>
      <c r="F1117" s="8" t="s">
        <v>5515</v>
      </c>
      <c r="G1117" t="s">
        <v>4327</v>
      </c>
    </row>
    <row r="1118" spans="1:7" x14ac:dyDescent="0.25">
      <c r="A1118" t="s">
        <v>3385</v>
      </c>
      <c r="B1118" t="s">
        <v>21</v>
      </c>
      <c r="C1118" t="s">
        <v>73</v>
      </c>
      <c r="D1118" t="s">
        <v>23</v>
      </c>
      <c r="E1118" t="s">
        <v>107</v>
      </c>
      <c r="F1118" s="8" t="s">
        <v>5516</v>
      </c>
      <c r="G1118" t="s">
        <v>4251</v>
      </c>
    </row>
    <row r="1119" spans="1:7" x14ac:dyDescent="0.25">
      <c r="A1119" t="s">
        <v>480</v>
      </c>
      <c r="B1119" t="s">
        <v>7</v>
      </c>
      <c r="C1119" t="s">
        <v>72</v>
      </c>
      <c r="D1119" t="s">
        <v>22</v>
      </c>
      <c r="E1119" t="s">
        <v>107</v>
      </c>
      <c r="F1119" s="8" t="s">
        <v>5517</v>
      </c>
      <c r="G1119" t="s">
        <v>4251</v>
      </c>
    </row>
    <row r="1120" spans="1:7" x14ac:dyDescent="0.25">
      <c r="A1120" t="s">
        <v>3767</v>
      </c>
      <c r="B1120" t="s">
        <v>29</v>
      </c>
      <c r="C1120" t="s">
        <v>188</v>
      </c>
      <c r="D1120" t="s">
        <v>38</v>
      </c>
      <c r="E1120" t="s">
        <v>107</v>
      </c>
      <c r="F1120" s="8" t="s">
        <v>5518</v>
      </c>
      <c r="G1120" t="s">
        <v>4322</v>
      </c>
    </row>
    <row r="1121" spans="1:7" x14ac:dyDescent="0.25">
      <c r="A1121" t="s">
        <v>4236</v>
      </c>
      <c r="B1121" t="s">
        <v>29</v>
      </c>
      <c r="C1121" t="s">
        <v>188</v>
      </c>
      <c r="D1121" t="s">
        <v>38</v>
      </c>
      <c r="E1121" t="s">
        <v>229</v>
      </c>
      <c r="F1121" s="8" t="s">
        <v>5519</v>
      </c>
      <c r="G1121" t="s">
        <v>4256</v>
      </c>
    </row>
    <row r="1122" spans="1:7" x14ac:dyDescent="0.25">
      <c r="A1122" t="s">
        <v>551</v>
      </c>
      <c r="B1122" t="s">
        <v>21</v>
      </c>
      <c r="C1122" t="s">
        <v>49</v>
      </c>
      <c r="D1122" t="s">
        <v>8</v>
      </c>
      <c r="E1122" t="s">
        <v>130</v>
      </c>
      <c r="F1122" s="8" t="s">
        <v>5520</v>
      </c>
      <c r="G1122" t="s">
        <v>4251</v>
      </c>
    </row>
    <row r="1123" spans="1:7" x14ac:dyDescent="0.25">
      <c r="A1123" t="s">
        <v>438</v>
      </c>
      <c r="B1123" t="s">
        <v>26</v>
      </c>
      <c r="C1123" t="s">
        <v>49</v>
      </c>
      <c r="D1123" t="s">
        <v>8</v>
      </c>
      <c r="E1123" t="s">
        <v>107</v>
      </c>
      <c r="F1123" s="8" t="s">
        <v>5521</v>
      </c>
      <c r="G1123" t="s">
        <v>4251</v>
      </c>
    </row>
    <row r="1124" spans="1:7" x14ac:dyDescent="0.25">
      <c r="A1124" t="s">
        <v>143</v>
      </c>
      <c r="B1124" t="s">
        <v>31</v>
      </c>
      <c r="C1124" t="s">
        <v>72</v>
      </c>
      <c r="D1124" t="s">
        <v>22</v>
      </c>
      <c r="E1124" t="s">
        <v>130</v>
      </c>
      <c r="F1124" s="8" t="s">
        <v>5522</v>
      </c>
      <c r="G1124" t="s">
        <v>4329</v>
      </c>
    </row>
    <row r="1125" spans="1:7" x14ac:dyDescent="0.25">
      <c r="A1125" t="s">
        <v>3750</v>
      </c>
      <c r="B1125" t="s">
        <v>30</v>
      </c>
      <c r="C1125" t="s">
        <v>188</v>
      </c>
      <c r="D1125" t="s">
        <v>38</v>
      </c>
      <c r="E1125" t="s">
        <v>107</v>
      </c>
      <c r="F1125" s="8" t="s">
        <v>5523</v>
      </c>
      <c r="G1125" t="s">
        <v>4251</v>
      </c>
    </row>
    <row r="1126" spans="1:7" x14ac:dyDescent="0.25">
      <c r="A1126" t="s">
        <v>4229</v>
      </c>
      <c r="B1126" t="s">
        <v>42</v>
      </c>
      <c r="C1126" t="s">
        <v>73</v>
      </c>
      <c r="D1126" t="s">
        <v>23</v>
      </c>
      <c r="E1126" t="s">
        <v>107</v>
      </c>
      <c r="F1126" s="8" t="s">
        <v>5524</v>
      </c>
      <c r="G1126" t="s">
        <v>4322</v>
      </c>
    </row>
    <row r="1127" spans="1:7" x14ac:dyDescent="0.25">
      <c r="A1127" t="s">
        <v>3344</v>
      </c>
      <c r="B1127" t="s">
        <v>16</v>
      </c>
      <c r="C1127" t="s">
        <v>73</v>
      </c>
      <c r="D1127" t="s">
        <v>23</v>
      </c>
      <c r="E1127" t="s">
        <v>107</v>
      </c>
      <c r="F1127" s="8" t="s">
        <v>5525</v>
      </c>
      <c r="G1127" t="s">
        <v>4255</v>
      </c>
    </row>
    <row r="1128" spans="1:7" x14ac:dyDescent="0.25">
      <c r="A1128" t="s">
        <v>133</v>
      </c>
      <c r="B1128" t="s">
        <v>12</v>
      </c>
      <c r="C1128" t="s">
        <v>58</v>
      </c>
      <c r="D1128" t="s">
        <v>13</v>
      </c>
      <c r="E1128" t="s">
        <v>63</v>
      </c>
      <c r="F1128" s="8" t="s">
        <v>5526</v>
      </c>
      <c r="G1128" t="s">
        <v>4253</v>
      </c>
    </row>
    <row r="1129" spans="1:7" x14ac:dyDescent="0.25">
      <c r="A1129" t="s">
        <v>717</v>
      </c>
      <c r="B1129" t="s">
        <v>42</v>
      </c>
      <c r="C1129" t="s">
        <v>152</v>
      </c>
      <c r="D1129" t="s">
        <v>35</v>
      </c>
      <c r="E1129" t="s">
        <v>107</v>
      </c>
      <c r="F1129" s="8" t="s">
        <v>5527</v>
      </c>
      <c r="G1129" t="s">
        <v>4322</v>
      </c>
    </row>
    <row r="1130" spans="1:7" x14ac:dyDescent="0.25">
      <c r="A1130" t="s">
        <v>733</v>
      </c>
      <c r="B1130" t="s">
        <v>21</v>
      </c>
      <c r="C1130" t="s">
        <v>54</v>
      </c>
      <c r="D1130" t="s">
        <v>10</v>
      </c>
      <c r="E1130" t="s">
        <v>130</v>
      </c>
      <c r="F1130" s="8" t="s">
        <v>5528</v>
      </c>
      <c r="G1130" t="s">
        <v>4329</v>
      </c>
    </row>
    <row r="1131" spans="1:7" x14ac:dyDescent="0.25">
      <c r="A1131" t="s">
        <v>671</v>
      </c>
      <c r="B1131" t="s">
        <v>31</v>
      </c>
      <c r="C1131" t="s">
        <v>72</v>
      </c>
      <c r="D1131" t="s">
        <v>22</v>
      </c>
      <c r="E1131" t="s">
        <v>179</v>
      </c>
      <c r="F1131" s="8" t="s">
        <v>5529</v>
      </c>
      <c r="G1131" t="s">
        <v>4255</v>
      </c>
    </row>
    <row r="1132" spans="1:7" x14ac:dyDescent="0.25">
      <c r="A1132" t="s">
        <v>524</v>
      </c>
      <c r="B1132" t="s">
        <v>25</v>
      </c>
      <c r="C1132" t="s">
        <v>61</v>
      </c>
      <c r="D1132" t="s">
        <v>14</v>
      </c>
      <c r="E1132" t="s">
        <v>130</v>
      </c>
      <c r="F1132" s="8" t="s">
        <v>5530</v>
      </c>
      <c r="G1132" t="s">
        <v>4331</v>
      </c>
    </row>
    <row r="1133" spans="1:7" x14ac:dyDescent="0.25">
      <c r="A1133" t="s">
        <v>599</v>
      </c>
      <c r="B1133" t="s">
        <v>19</v>
      </c>
      <c r="C1133" t="s">
        <v>58</v>
      </c>
      <c r="D1133" t="s">
        <v>13</v>
      </c>
      <c r="E1133" t="s">
        <v>107</v>
      </c>
      <c r="F1133" s="8" t="s">
        <v>4384</v>
      </c>
      <c r="G1133" t="s">
        <v>4251</v>
      </c>
    </row>
    <row r="1134" spans="1:7" x14ac:dyDescent="0.25">
      <c r="A1134" t="s">
        <v>745</v>
      </c>
      <c r="B1134" t="s">
        <v>31</v>
      </c>
      <c r="C1134" t="s">
        <v>54</v>
      </c>
      <c r="D1134" t="s">
        <v>10</v>
      </c>
      <c r="E1134" t="s">
        <v>130</v>
      </c>
      <c r="F1134" s="8" t="s">
        <v>5531</v>
      </c>
      <c r="G1134" t="s">
        <v>4329</v>
      </c>
    </row>
    <row r="1135" spans="1:7" x14ac:dyDescent="0.25">
      <c r="A1135" t="s">
        <v>441</v>
      </c>
      <c r="B1135" t="s">
        <v>21</v>
      </c>
      <c r="C1135" t="s">
        <v>98</v>
      </c>
      <c r="D1135" t="s">
        <v>27</v>
      </c>
      <c r="E1135" t="s">
        <v>130</v>
      </c>
      <c r="F1135" s="8" t="s">
        <v>5532</v>
      </c>
      <c r="G1135" t="s">
        <v>4331</v>
      </c>
    </row>
    <row r="1136" spans="1:7" x14ac:dyDescent="0.25">
      <c r="A1136" t="s">
        <v>354</v>
      </c>
      <c r="B1136" t="s">
        <v>21</v>
      </c>
      <c r="C1136" t="s">
        <v>49</v>
      </c>
      <c r="D1136" t="s">
        <v>8</v>
      </c>
      <c r="E1136" t="s">
        <v>130</v>
      </c>
      <c r="F1136" s="8" t="s">
        <v>5533</v>
      </c>
      <c r="G1136" t="s">
        <v>4331</v>
      </c>
    </row>
    <row r="1137" spans="1:7" x14ac:dyDescent="0.25">
      <c r="A1137" t="s">
        <v>70</v>
      </c>
      <c r="B1137" t="s">
        <v>20</v>
      </c>
      <c r="C1137" t="s">
        <v>58</v>
      </c>
      <c r="D1137" t="s">
        <v>13</v>
      </c>
      <c r="E1137" t="s">
        <v>50</v>
      </c>
      <c r="F1137" s="8" t="s">
        <v>5534</v>
      </c>
      <c r="G1137" t="s">
        <v>973</v>
      </c>
    </row>
    <row r="1138" spans="1:7" x14ac:dyDescent="0.25">
      <c r="A1138" t="s">
        <v>270</v>
      </c>
      <c r="B1138" t="s">
        <v>28</v>
      </c>
      <c r="C1138" t="s">
        <v>61</v>
      </c>
      <c r="D1138" t="s">
        <v>14</v>
      </c>
      <c r="E1138" t="s">
        <v>229</v>
      </c>
      <c r="F1138" s="8" t="s">
        <v>5535</v>
      </c>
      <c r="G1138" t="s">
        <v>4256</v>
      </c>
    </row>
    <row r="1139" spans="1:7" x14ac:dyDescent="0.25">
      <c r="A1139" t="s">
        <v>230</v>
      </c>
      <c r="B1139" t="s">
        <v>31</v>
      </c>
      <c r="C1139" t="s">
        <v>54</v>
      </c>
      <c r="D1139" t="s">
        <v>10</v>
      </c>
      <c r="E1139" t="s">
        <v>229</v>
      </c>
      <c r="F1139" s="8" t="s">
        <v>4423</v>
      </c>
      <c r="G1139" t="s">
        <v>4253</v>
      </c>
    </row>
    <row r="1140" spans="1:7" x14ac:dyDescent="0.25">
      <c r="A1140" t="s">
        <v>4276</v>
      </c>
      <c r="B1140" t="s">
        <v>42</v>
      </c>
      <c r="C1140" t="s">
        <v>255</v>
      </c>
      <c r="D1140" t="s">
        <v>40</v>
      </c>
      <c r="E1140" t="s">
        <v>63</v>
      </c>
      <c r="F1140" s="8" t="s">
        <v>5536</v>
      </c>
      <c r="G1140" t="s">
        <v>4327</v>
      </c>
    </row>
    <row r="1141" spans="1:7" x14ac:dyDescent="0.25">
      <c r="A1141" t="s">
        <v>3449</v>
      </c>
      <c r="B1141" t="s">
        <v>30</v>
      </c>
      <c r="C1141" t="s">
        <v>73</v>
      </c>
      <c r="D1141" t="s">
        <v>23</v>
      </c>
      <c r="E1141" t="s">
        <v>107</v>
      </c>
      <c r="F1141" s="8" t="s">
        <v>5537</v>
      </c>
      <c r="G1141" t="s">
        <v>4253</v>
      </c>
    </row>
    <row r="1142" spans="1:7" x14ac:dyDescent="0.25">
      <c r="A1142" t="s">
        <v>3771</v>
      </c>
      <c r="B1142" t="s">
        <v>42</v>
      </c>
      <c r="C1142" t="s">
        <v>188</v>
      </c>
      <c r="D1142" t="s">
        <v>38</v>
      </c>
      <c r="E1142" t="s">
        <v>107</v>
      </c>
      <c r="F1142" s="8" t="s">
        <v>4347</v>
      </c>
      <c r="G1142" t="s">
        <v>4251</v>
      </c>
    </row>
    <row r="1143" spans="1:7" x14ac:dyDescent="0.25">
      <c r="A1143" t="s">
        <v>565</v>
      </c>
      <c r="B1143" t="s">
        <v>31</v>
      </c>
      <c r="C1143" t="s">
        <v>72</v>
      </c>
      <c r="D1143" t="s">
        <v>22</v>
      </c>
      <c r="E1143" t="s">
        <v>179</v>
      </c>
      <c r="F1143" s="8" t="s">
        <v>5538</v>
      </c>
      <c r="G1143" t="s">
        <v>4255</v>
      </c>
    </row>
    <row r="1144" spans="1:7" x14ac:dyDescent="0.25">
      <c r="A1144" t="s">
        <v>3668</v>
      </c>
      <c r="B1144" t="s">
        <v>32</v>
      </c>
      <c r="C1144" t="s">
        <v>255</v>
      </c>
      <c r="D1144" t="s">
        <v>40</v>
      </c>
      <c r="E1144" t="s">
        <v>179</v>
      </c>
      <c r="F1144" s="8" t="s">
        <v>5539</v>
      </c>
      <c r="G1144" t="s">
        <v>4255</v>
      </c>
    </row>
    <row r="1145" spans="1:7" x14ac:dyDescent="0.25">
      <c r="A1145" t="s">
        <v>3872</v>
      </c>
      <c r="B1145" t="s">
        <v>29</v>
      </c>
      <c r="C1145" t="s">
        <v>188</v>
      </c>
      <c r="D1145" t="s">
        <v>38</v>
      </c>
      <c r="E1145" t="s">
        <v>107</v>
      </c>
      <c r="F1145" s="8" t="s">
        <v>5540</v>
      </c>
      <c r="G1145" t="s">
        <v>4322</v>
      </c>
    </row>
    <row r="1146" spans="1:7" x14ac:dyDescent="0.25">
      <c r="A1146" t="s">
        <v>720</v>
      </c>
      <c r="B1146" t="s">
        <v>31</v>
      </c>
      <c r="C1146" t="s">
        <v>52</v>
      </c>
      <c r="D1146" t="s">
        <v>9</v>
      </c>
      <c r="E1146" t="s">
        <v>107</v>
      </c>
      <c r="F1146" s="8" t="s">
        <v>5541</v>
      </c>
      <c r="G1146" t="s">
        <v>4322</v>
      </c>
    </row>
    <row r="1147" spans="1:7" x14ac:dyDescent="0.25">
      <c r="A1147" t="s">
        <v>433</v>
      </c>
      <c r="B1147" t="s">
        <v>31</v>
      </c>
      <c r="C1147" t="s">
        <v>49</v>
      </c>
      <c r="D1147" t="s">
        <v>8</v>
      </c>
      <c r="E1147" t="s">
        <v>179</v>
      </c>
      <c r="F1147" s="8" t="s">
        <v>5542</v>
      </c>
      <c r="G1147" t="s">
        <v>4255</v>
      </c>
    </row>
    <row r="1148" spans="1:7" x14ac:dyDescent="0.25">
      <c r="A1148" t="s">
        <v>3355</v>
      </c>
      <c r="B1148" t="s">
        <v>36</v>
      </c>
      <c r="C1148" t="s">
        <v>188</v>
      </c>
      <c r="D1148" t="s">
        <v>38</v>
      </c>
      <c r="E1148" t="s">
        <v>107</v>
      </c>
      <c r="F1148" s="8" t="s">
        <v>5543</v>
      </c>
      <c r="G1148" t="s">
        <v>4255</v>
      </c>
    </row>
    <row r="1149" spans="1:7" x14ac:dyDescent="0.25">
      <c r="A1149" t="s">
        <v>625</v>
      </c>
      <c r="B1149" t="s">
        <v>31</v>
      </c>
      <c r="C1149" t="s">
        <v>52</v>
      </c>
      <c r="D1149" t="s">
        <v>9</v>
      </c>
      <c r="E1149" t="s">
        <v>107</v>
      </c>
      <c r="F1149" s="8" t="s">
        <v>4456</v>
      </c>
      <c r="G1149" t="s">
        <v>4251</v>
      </c>
    </row>
    <row r="1150" spans="1:7" x14ac:dyDescent="0.25">
      <c r="A1150" t="s">
        <v>3346</v>
      </c>
      <c r="B1150" t="s">
        <v>31</v>
      </c>
      <c r="C1150" t="s">
        <v>73</v>
      </c>
      <c r="D1150" t="s">
        <v>23</v>
      </c>
      <c r="E1150" t="s">
        <v>229</v>
      </c>
      <c r="F1150" s="8" t="s">
        <v>5544</v>
      </c>
      <c r="G1150" t="s">
        <v>4253</v>
      </c>
    </row>
    <row r="1151" spans="1:7" x14ac:dyDescent="0.25">
      <c r="A1151" t="s">
        <v>374</v>
      </c>
      <c r="B1151" t="s">
        <v>21</v>
      </c>
      <c r="C1151" t="s">
        <v>54</v>
      </c>
      <c r="D1151" t="s">
        <v>10</v>
      </c>
      <c r="E1151" t="s">
        <v>130</v>
      </c>
      <c r="F1151" s="8" t="s">
        <v>5545</v>
      </c>
      <c r="G1151" t="s">
        <v>4251</v>
      </c>
    </row>
    <row r="1152" spans="1:7" x14ac:dyDescent="0.25">
      <c r="A1152" t="s">
        <v>3757</v>
      </c>
      <c r="B1152" t="s">
        <v>42</v>
      </c>
      <c r="C1152" t="s">
        <v>188</v>
      </c>
      <c r="D1152" t="s">
        <v>38</v>
      </c>
      <c r="E1152" t="s">
        <v>107</v>
      </c>
      <c r="F1152" s="8" t="s">
        <v>5546</v>
      </c>
      <c r="G1152" t="s">
        <v>4322</v>
      </c>
    </row>
    <row r="1153" spans="1:7" x14ac:dyDescent="0.25">
      <c r="A1153" t="s">
        <v>682</v>
      </c>
      <c r="B1153" t="s">
        <v>31</v>
      </c>
      <c r="C1153" t="s">
        <v>49</v>
      </c>
      <c r="D1153" t="s">
        <v>8</v>
      </c>
      <c r="E1153" t="s">
        <v>107</v>
      </c>
      <c r="F1153" s="8" t="s">
        <v>5547</v>
      </c>
      <c r="G1153" t="s">
        <v>4322</v>
      </c>
    </row>
    <row r="1154" spans="1:7" x14ac:dyDescent="0.25">
      <c r="A1154" t="s">
        <v>118</v>
      </c>
      <c r="B1154" t="s">
        <v>31</v>
      </c>
      <c r="C1154" t="s">
        <v>58</v>
      </c>
      <c r="D1154" t="s">
        <v>13</v>
      </c>
      <c r="E1154" t="s">
        <v>179</v>
      </c>
      <c r="F1154" s="8" t="s">
        <v>5548</v>
      </c>
      <c r="G1154" t="s">
        <v>4255</v>
      </c>
    </row>
    <row r="1155" spans="1:7" x14ac:dyDescent="0.25">
      <c r="A1155" t="s">
        <v>245</v>
      </c>
      <c r="B1155" t="s">
        <v>21</v>
      </c>
      <c r="C1155" t="s">
        <v>49</v>
      </c>
      <c r="D1155" t="s">
        <v>8</v>
      </c>
      <c r="E1155" t="s">
        <v>179</v>
      </c>
      <c r="F1155" s="8" t="s">
        <v>5549</v>
      </c>
      <c r="G1155" t="s">
        <v>4256</v>
      </c>
    </row>
    <row r="1156" spans="1:7" x14ac:dyDescent="0.25">
      <c r="A1156" t="s">
        <v>97</v>
      </c>
      <c r="B1156" t="s">
        <v>11</v>
      </c>
      <c r="C1156" t="s">
        <v>98</v>
      </c>
      <c r="D1156" t="s">
        <v>27</v>
      </c>
      <c r="E1156" t="s">
        <v>130</v>
      </c>
      <c r="F1156" s="8" t="s">
        <v>5550</v>
      </c>
      <c r="G1156" t="s">
        <v>4322</v>
      </c>
    </row>
    <row r="1157" spans="1:7" x14ac:dyDescent="0.25">
      <c r="A1157" t="s">
        <v>532</v>
      </c>
      <c r="B1157" t="s">
        <v>31</v>
      </c>
      <c r="C1157" t="s">
        <v>54</v>
      </c>
      <c r="D1157" t="s">
        <v>10</v>
      </c>
      <c r="E1157" t="s">
        <v>130</v>
      </c>
      <c r="F1157" s="8" t="s">
        <v>5551</v>
      </c>
      <c r="G1157" t="s">
        <v>4331</v>
      </c>
    </row>
    <row r="1158" spans="1:7" x14ac:dyDescent="0.25">
      <c r="A1158" t="s">
        <v>621</v>
      </c>
      <c r="B1158" t="s">
        <v>30</v>
      </c>
      <c r="C1158" t="s">
        <v>65</v>
      </c>
      <c r="D1158" t="s">
        <v>17</v>
      </c>
      <c r="E1158" t="s">
        <v>107</v>
      </c>
      <c r="F1158" s="8" t="s">
        <v>5552</v>
      </c>
      <c r="G1158" t="s">
        <v>4322</v>
      </c>
    </row>
    <row r="1159" spans="1:7" x14ac:dyDescent="0.25">
      <c r="A1159" t="s">
        <v>68</v>
      </c>
      <c r="B1159" t="s">
        <v>31</v>
      </c>
      <c r="C1159" t="s">
        <v>49</v>
      </c>
      <c r="D1159" t="s">
        <v>8</v>
      </c>
      <c r="E1159" t="s">
        <v>50</v>
      </c>
      <c r="F1159" s="8" t="s">
        <v>5553</v>
      </c>
      <c r="G1159" t="s">
        <v>4251</v>
      </c>
    </row>
    <row r="1160" spans="1:7" x14ac:dyDescent="0.25">
      <c r="A1160" t="s">
        <v>254</v>
      </c>
      <c r="B1160" t="s">
        <v>7</v>
      </c>
      <c r="C1160" t="s">
        <v>54</v>
      </c>
      <c r="D1160" t="s">
        <v>10</v>
      </c>
      <c r="E1160" t="s">
        <v>107</v>
      </c>
      <c r="F1160" s="8" t="s">
        <v>5554</v>
      </c>
      <c r="G1160" t="s">
        <v>4253</v>
      </c>
    </row>
    <row r="1161" spans="1:7" x14ac:dyDescent="0.25">
      <c r="A1161" t="s">
        <v>3812</v>
      </c>
      <c r="B1161" t="s">
        <v>21</v>
      </c>
      <c r="C1161" t="s">
        <v>73</v>
      </c>
      <c r="D1161" t="s">
        <v>23</v>
      </c>
      <c r="E1161" t="s">
        <v>229</v>
      </c>
      <c r="F1161" s="8" t="s">
        <v>5555</v>
      </c>
      <c r="G1161" t="s">
        <v>4255</v>
      </c>
    </row>
    <row r="1162" spans="1:7" x14ac:dyDescent="0.25">
      <c r="A1162" t="s">
        <v>428</v>
      </c>
      <c r="B1162" t="s">
        <v>31</v>
      </c>
      <c r="C1162" t="s">
        <v>52</v>
      </c>
      <c r="D1162" t="s">
        <v>9</v>
      </c>
      <c r="E1162" t="s">
        <v>229</v>
      </c>
      <c r="F1162" s="8" t="s">
        <v>5556</v>
      </c>
      <c r="G1162" t="s">
        <v>4251</v>
      </c>
    </row>
    <row r="1163" spans="1:7" x14ac:dyDescent="0.25">
      <c r="A1163" t="s">
        <v>524</v>
      </c>
      <c r="B1163" t="s">
        <v>20</v>
      </c>
      <c r="C1163" t="s">
        <v>61</v>
      </c>
      <c r="D1163" t="s">
        <v>14</v>
      </c>
      <c r="E1163" t="s">
        <v>107</v>
      </c>
      <c r="F1163" s="8" t="s">
        <v>5557</v>
      </c>
      <c r="G1163" t="s">
        <v>4251</v>
      </c>
    </row>
    <row r="1164" spans="1:7" x14ac:dyDescent="0.25">
      <c r="A1164" t="s">
        <v>3474</v>
      </c>
      <c r="B1164" t="s">
        <v>42</v>
      </c>
      <c r="C1164" t="s">
        <v>188</v>
      </c>
      <c r="D1164" t="s">
        <v>38</v>
      </c>
      <c r="E1164" t="s">
        <v>107</v>
      </c>
      <c r="F1164" s="8" t="s">
        <v>5558</v>
      </c>
      <c r="G1164" t="s">
        <v>4322</v>
      </c>
    </row>
    <row r="1165" spans="1:7" x14ac:dyDescent="0.25">
      <c r="A1165" t="s">
        <v>3703</v>
      </c>
      <c r="B1165" t="s">
        <v>30</v>
      </c>
      <c r="C1165" t="s">
        <v>73</v>
      </c>
      <c r="D1165" t="s">
        <v>23</v>
      </c>
      <c r="E1165" t="s">
        <v>107</v>
      </c>
      <c r="F1165" s="8" t="s">
        <v>5559</v>
      </c>
      <c r="G1165" t="s">
        <v>4253</v>
      </c>
    </row>
    <row r="1166" spans="1:7" x14ac:dyDescent="0.25">
      <c r="A1166" t="s">
        <v>3784</v>
      </c>
      <c r="B1166" t="s">
        <v>42</v>
      </c>
      <c r="C1166" t="s">
        <v>188</v>
      </c>
      <c r="D1166" t="s">
        <v>38</v>
      </c>
      <c r="E1166" t="s">
        <v>229</v>
      </c>
      <c r="F1166" s="8" t="s">
        <v>5560</v>
      </c>
      <c r="G1166" t="s">
        <v>4253</v>
      </c>
    </row>
    <row r="1167" spans="1:7" x14ac:dyDescent="0.25">
      <c r="A1167" t="s">
        <v>261</v>
      </c>
      <c r="B1167" t="s">
        <v>31</v>
      </c>
      <c r="C1167" t="s">
        <v>72</v>
      </c>
      <c r="D1167" t="s">
        <v>22</v>
      </c>
      <c r="E1167" t="s">
        <v>107</v>
      </c>
      <c r="F1167" s="8" t="s">
        <v>4486</v>
      </c>
      <c r="G1167" t="s">
        <v>4251</v>
      </c>
    </row>
    <row r="1168" spans="1:7" x14ac:dyDescent="0.25">
      <c r="A1168" t="s">
        <v>178</v>
      </c>
      <c r="B1168" t="s">
        <v>44</v>
      </c>
      <c r="C1168" t="s">
        <v>147</v>
      </c>
      <c r="D1168" t="s">
        <v>34</v>
      </c>
      <c r="E1168" t="s">
        <v>179</v>
      </c>
      <c r="F1168" s="8" t="s">
        <v>5561</v>
      </c>
      <c r="G1168" t="s">
        <v>4255</v>
      </c>
    </row>
    <row r="1169" spans="1:7" x14ac:dyDescent="0.25">
      <c r="A1169" t="s">
        <v>488</v>
      </c>
      <c r="B1169" t="s">
        <v>32</v>
      </c>
      <c r="C1169" t="s">
        <v>61</v>
      </c>
      <c r="D1169" t="s">
        <v>14</v>
      </c>
      <c r="E1169" t="s">
        <v>130</v>
      </c>
      <c r="F1169" s="8" t="s">
        <v>5562</v>
      </c>
      <c r="G1169" t="s">
        <v>4331</v>
      </c>
    </row>
    <row r="1170" spans="1:7" x14ac:dyDescent="0.25">
      <c r="A1170" t="s">
        <v>3333</v>
      </c>
      <c r="B1170" t="s">
        <v>30</v>
      </c>
      <c r="C1170" t="s">
        <v>73</v>
      </c>
      <c r="D1170" t="s">
        <v>23</v>
      </c>
      <c r="E1170" t="s">
        <v>107</v>
      </c>
      <c r="F1170" s="8" t="s">
        <v>5563</v>
      </c>
      <c r="G1170" t="s">
        <v>4251</v>
      </c>
    </row>
    <row r="1171" spans="1:7" x14ac:dyDescent="0.25">
      <c r="A1171" t="s">
        <v>300</v>
      </c>
      <c r="B1171" t="s">
        <v>20</v>
      </c>
      <c r="C1171" t="s">
        <v>61</v>
      </c>
      <c r="D1171" t="s">
        <v>14</v>
      </c>
      <c r="E1171" t="s">
        <v>130</v>
      </c>
      <c r="F1171" s="8" t="s">
        <v>5564</v>
      </c>
      <c r="G1171" t="s">
        <v>4329</v>
      </c>
    </row>
    <row r="1172" spans="1:7" x14ac:dyDescent="0.25">
      <c r="A1172" t="s">
        <v>3439</v>
      </c>
      <c r="B1172" t="s">
        <v>42</v>
      </c>
      <c r="C1172" t="s">
        <v>73</v>
      </c>
      <c r="D1172" t="s">
        <v>23</v>
      </c>
      <c r="E1172" t="s">
        <v>229</v>
      </c>
      <c r="F1172" s="8" t="s">
        <v>5565</v>
      </c>
      <c r="G1172" t="s">
        <v>4253</v>
      </c>
    </row>
    <row r="1173" spans="1:7" x14ac:dyDescent="0.25">
      <c r="A1173" t="s">
        <v>474</v>
      </c>
      <c r="B1173" t="s">
        <v>32</v>
      </c>
      <c r="C1173" t="s">
        <v>61</v>
      </c>
      <c r="D1173" t="s">
        <v>14</v>
      </c>
      <c r="E1173" t="s">
        <v>107</v>
      </c>
      <c r="F1173" s="8" t="s">
        <v>4369</v>
      </c>
      <c r="G1173" t="s">
        <v>4251</v>
      </c>
    </row>
    <row r="1174" spans="1:7" x14ac:dyDescent="0.25">
      <c r="A1174" t="s">
        <v>430</v>
      </c>
      <c r="B1174" t="s">
        <v>32</v>
      </c>
      <c r="C1174" t="s">
        <v>61</v>
      </c>
      <c r="D1174" t="s">
        <v>14</v>
      </c>
      <c r="E1174" t="s">
        <v>63</v>
      </c>
      <c r="F1174" s="8" t="s">
        <v>5566</v>
      </c>
      <c r="G1174" t="s">
        <v>4331</v>
      </c>
    </row>
    <row r="1175" spans="1:7" x14ac:dyDescent="0.25">
      <c r="A1175" t="s">
        <v>726</v>
      </c>
      <c r="B1175" t="s">
        <v>31</v>
      </c>
      <c r="C1175" t="s">
        <v>58</v>
      </c>
      <c r="D1175" t="s">
        <v>13</v>
      </c>
      <c r="E1175" t="s">
        <v>107</v>
      </c>
      <c r="F1175" s="8" t="s">
        <v>5567</v>
      </c>
      <c r="G1175" t="s">
        <v>4322</v>
      </c>
    </row>
    <row r="1176" spans="1:7" x14ac:dyDescent="0.25">
      <c r="A1176" t="s">
        <v>303</v>
      </c>
      <c r="B1176" t="s">
        <v>31</v>
      </c>
      <c r="C1176" t="s">
        <v>54</v>
      </c>
      <c r="D1176" t="s">
        <v>10</v>
      </c>
      <c r="E1176" t="s">
        <v>130</v>
      </c>
      <c r="F1176" s="8" t="s">
        <v>5568</v>
      </c>
      <c r="G1176" t="s">
        <v>4329</v>
      </c>
    </row>
    <row r="1177" spans="1:7" x14ac:dyDescent="0.25">
      <c r="A1177" t="s">
        <v>148</v>
      </c>
      <c r="B1177" t="s">
        <v>31</v>
      </c>
      <c r="C1177" t="s">
        <v>49</v>
      </c>
      <c r="D1177" t="s">
        <v>8</v>
      </c>
      <c r="E1177" t="s">
        <v>130</v>
      </c>
      <c r="F1177" s="8" t="s">
        <v>5569</v>
      </c>
      <c r="G1177" t="s">
        <v>4331</v>
      </c>
    </row>
    <row r="1178" spans="1:7" x14ac:dyDescent="0.25">
      <c r="A1178" t="s">
        <v>175</v>
      </c>
      <c r="B1178" t="s">
        <v>7</v>
      </c>
      <c r="C1178" t="s">
        <v>52</v>
      </c>
      <c r="D1178" t="s">
        <v>9</v>
      </c>
      <c r="E1178" t="s">
        <v>107</v>
      </c>
      <c r="F1178" s="8" t="s">
        <v>5570</v>
      </c>
      <c r="G1178" t="s">
        <v>4251</v>
      </c>
    </row>
    <row r="1179" spans="1:7" x14ac:dyDescent="0.25">
      <c r="A1179" t="s">
        <v>404</v>
      </c>
      <c r="B1179" t="s">
        <v>20</v>
      </c>
      <c r="C1179" t="s">
        <v>61</v>
      </c>
      <c r="D1179" t="s">
        <v>14</v>
      </c>
      <c r="E1179" t="s">
        <v>63</v>
      </c>
      <c r="F1179" s="8" t="s">
        <v>5571</v>
      </c>
      <c r="G1179" t="s">
        <v>4251</v>
      </c>
    </row>
    <row r="1180" spans="1:7" x14ac:dyDescent="0.25">
      <c r="A1180" t="s">
        <v>398</v>
      </c>
      <c r="B1180" t="s">
        <v>31</v>
      </c>
      <c r="C1180" t="s">
        <v>49</v>
      </c>
      <c r="D1180" t="s">
        <v>8</v>
      </c>
      <c r="E1180" t="s">
        <v>130</v>
      </c>
      <c r="F1180" s="8" t="s">
        <v>5572</v>
      </c>
      <c r="G1180" t="s">
        <v>4329</v>
      </c>
    </row>
    <row r="1181" spans="1:7" x14ac:dyDescent="0.25">
      <c r="A1181" t="s">
        <v>3476</v>
      </c>
      <c r="B1181" t="s">
        <v>42</v>
      </c>
      <c r="C1181" t="s">
        <v>188</v>
      </c>
      <c r="D1181" t="s">
        <v>38</v>
      </c>
      <c r="E1181" t="s">
        <v>107</v>
      </c>
      <c r="F1181" s="8" t="s">
        <v>5573</v>
      </c>
      <c r="G1181" t="s">
        <v>4251</v>
      </c>
    </row>
    <row r="1182" spans="1:7" x14ac:dyDescent="0.25">
      <c r="A1182" t="s">
        <v>3619</v>
      </c>
      <c r="B1182" t="s">
        <v>33</v>
      </c>
      <c r="C1182" t="s">
        <v>188</v>
      </c>
      <c r="D1182" t="s">
        <v>38</v>
      </c>
      <c r="E1182" t="s">
        <v>179</v>
      </c>
      <c r="F1182" s="8" t="s">
        <v>5574</v>
      </c>
      <c r="G1182" t="s">
        <v>4255</v>
      </c>
    </row>
    <row r="1183" spans="1:7" x14ac:dyDescent="0.25">
      <c r="A1183" t="s">
        <v>190</v>
      </c>
      <c r="B1183" t="s">
        <v>31</v>
      </c>
      <c r="C1183" t="s">
        <v>98</v>
      </c>
      <c r="D1183" t="s">
        <v>27</v>
      </c>
      <c r="E1183" t="s">
        <v>63</v>
      </c>
      <c r="F1183" s="8" t="s">
        <v>5575</v>
      </c>
      <c r="G1183" t="s">
        <v>4329</v>
      </c>
    </row>
    <row r="1184" spans="1:7" x14ac:dyDescent="0.25">
      <c r="A1184" t="s">
        <v>445</v>
      </c>
      <c r="B1184" t="s">
        <v>31</v>
      </c>
      <c r="C1184" t="s">
        <v>98</v>
      </c>
      <c r="D1184" t="s">
        <v>27</v>
      </c>
      <c r="E1184" t="s">
        <v>107</v>
      </c>
      <c r="F1184" s="8" t="s">
        <v>5576</v>
      </c>
      <c r="G1184" t="s">
        <v>4251</v>
      </c>
    </row>
    <row r="1185" spans="1:7" x14ac:dyDescent="0.25">
      <c r="A1185" t="s">
        <v>150</v>
      </c>
      <c r="B1185" t="s">
        <v>31</v>
      </c>
      <c r="C1185" t="s">
        <v>61</v>
      </c>
      <c r="D1185" t="s">
        <v>14</v>
      </c>
      <c r="E1185" t="s">
        <v>107</v>
      </c>
      <c r="F1185" s="8" t="s">
        <v>4387</v>
      </c>
      <c r="G1185" t="s">
        <v>4251</v>
      </c>
    </row>
    <row r="1186" spans="1:7" x14ac:dyDescent="0.25">
      <c r="A1186" t="s">
        <v>3295</v>
      </c>
      <c r="B1186" t="s">
        <v>42</v>
      </c>
      <c r="C1186" t="s">
        <v>73</v>
      </c>
      <c r="D1186" t="s">
        <v>23</v>
      </c>
      <c r="E1186" t="s">
        <v>107</v>
      </c>
      <c r="F1186" s="8" t="s">
        <v>5340</v>
      </c>
      <c r="G1186" t="s">
        <v>4322</v>
      </c>
    </row>
    <row r="1187" spans="1:7" x14ac:dyDescent="0.25">
      <c r="A1187" t="s">
        <v>586</v>
      </c>
      <c r="B1187" t="s">
        <v>31</v>
      </c>
      <c r="C1187" t="s">
        <v>61</v>
      </c>
      <c r="D1187" t="s">
        <v>14</v>
      </c>
      <c r="E1187" t="s">
        <v>63</v>
      </c>
      <c r="F1187" s="8" t="s">
        <v>5577</v>
      </c>
      <c r="G1187" t="s">
        <v>4329</v>
      </c>
    </row>
    <row r="1188" spans="1:7" x14ac:dyDescent="0.25">
      <c r="A1188" t="s">
        <v>518</v>
      </c>
      <c r="B1188" t="s">
        <v>26</v>
      </c>
      <c r="C1188" t="s">
        <v>61</v>
      </c>
      <c r="D1188" t="s">
        <v>14</v>
      </c>
      <c r="E1188" t="s">
        <v>229</v>
      </c>
      <c r="F1188" s="8" t="s">
        <v>5578</v>
      </c>
      <c r="G1188" t="s">
        <v>4256</v>
      </c>
    </row>
    <row r="1189" spans="1:7" x14ac:dyDescent="0.25">
      <c r="A1189" t="s">
        <v>3623</v>
      </c>
      <c r="B1189" t="s">
        <v>42</v>
      </c>
      <c r="C1189" t="s">
        <v>188</v>
      </c>
      <c r="D1189" t="s">
        <v>38</v>
      </c>
      <c r="E1189" t="s">
        <v>107</v>
      </c>
      <c r="F1189" s="8" t="s">
        <v>5579</v>
      </c>
      <c r="G1189" t="s">
        <v>4322</v>
      </c>
    </row>
    <row r="1190" spans="1:7" x14ac:dyDescent="0.25">
      <c r="A1190" t="s">
        <v>3502</v>
      </c>
      <c r="B1190" t="s">
        <v>16</v>
      </c>
      <c r="C1190" t="s">
        <v>188</v>
      </c>
      <c r="D1190" t="s">
        <v>38</v>
      </c>
      <c r="E1190" t="s">
        <v>229</v>
      </c>
      <c r="F1190" s="8" t="s">
        <v>5580</v>
      </c>
      <c r="G1190" t="s">
        <v>2152</v>
      </c>
    </row>
    <row r="1191" spans="1:7" x14ac:dyDescent="0.25">
      <c r="A1191" t="s">
        <v>729</v>
      </c>
      <c r="B1191" t="s">
        <v>26</v>
      </c>
      <c r="C1191" t="s">
        <v>54</v>
      </c>
      <c r="D1191" t="s">
        <v>10</v>
      </c>
      <c r="E1191" t="s">
        <v>130</v>
      </c>
      <c r="F1191" s="8" t="s">
        <v>5581</v>
      </c>
      <c r="G1191" t="s">
        <v>4253</v>
      </c>
    </row>
    <row r="1192" spans="1:7" x14ac:dyDescent="0.25">
      <c r="A1192" t="s">
        <v>101</v>
      </c>
      <c r="B1192" t="s">
        <v>20</v>
      </c>
      <c r="C1192" t="s">
        <v>58</v>
      </c>
      <c r="D1192" t="s">
        <v>13</v>
      </c>
      <c r="E1192" t="s">
        <v>63</v>
      </c>
      <c r="F1192" s="8" t="s">
        <v>5582</v>
      </c>
      <c r="G1192" t="s">
        <v>4253</v>
      </c>
    </row>
    <row r="1193" spans="1:7" x14ac:dyDescent="0.25">
      <c r="A1193" t="s">
        <v>836</v>
      </c>
      <c r="B1193" t="s">
        <v>20</v>
      </c>
      <c r="C1193" t="s">
        <v>75</v>
      </c>
      <c r="D1193" t="s">
        <v>24</v>
      </c>
      <c r="E1193" t="s">
        <v>179</v>
      </c>
      <c r="F1193" s="8" t="s">
        <v>5583</v>
      </c>
      <c r="G1193" t="s">
        <v>4256</v>
      </c>
    </row>
    <row r="1194" spans="1:7" x14ac:dyDescent="0.25">
      <c r="A1194" t="s">
        <v>619</v>
      </c>
      <c r="B1194" t="s">
        <v>31</v>
      </c>
      <c r="C1194" t="s">
        <v>72</v>
      </c>
      <c r="D1194" t="s">
        <v>22</v>
      </c>
      <c r="E1194" t="s">
        <v>107</v>
      </c>
      <c r="F1194" s="8" t="s">
        <v>5584</v>
      </c>
      <c r="G1194" t="s">
        <v>4251</v>
      </c>
    </row>
    <row r="1195" spans="1:7" x14ac:dyDescent="0.25">
      <c r="A1195" t="s">
        <v>3404</v>
      </c>
      <c r="B1195" t="s">
        <v>16</v>
      </c>
      <c r="C1195" t="s">
        <v>73</v>
      </c>
      <c r="D1195" t="s">
        <v>23</v>
      </c>
      <c r="E1195" t="s">
        <v>63</v>
      </c>
      <c r="F1195" s="8" t="s">
        <v>5585</v>
      </c>
      <c r="G1195" t="s">
        <v>4255</v>
      </c>
    </row>
    <row r="1196" spans="1:7" x14ac:dyDescent="0.25">
      <c r="A1196" t="s">
        <v>215</v>
      </c>
      <c r="B1196" t="s">
        <v>7</v>
      </c>
      <c r="C1196" t="s">
        <v>52</v>
      </c>
      <c r="D1196" t="s">
        <v>9</v>
      </c>
      <c r="E1196" t="s">
        <v>63</v>
      </c>
      <c r="F1196" s="8" t="s">
        <v>5586</v>
      </c>
      <c r="G1196" t="s">
        <v>4255</v>
      </c>
    </row>
    <row r="1197" spans="1:7" x14ac:dyDescent="0.25">
      <c r="A1197" t="s">
        <v>816</v>
      </c>
      <c r="B1197" t="s">
        <v>43</v>
      </c>
      <c r="C1197" t="s">
        <v>225</v>
      </c>
      <c r="D1197" t="s">
        <v>39</v>
      </c>
      <c r="E1197" t="s">
        <v>226</v>
      </c>
      <c r="F1197" s="8" t="s">
        <v>5587</v>
      </c>
      <c r="G1197" t="s">
        <v>4251</v>
      </c>
    </row>
    <row r="1198" spans="1:7" x14ac:dyDescent="0.25">
      <c r="A1198" t="s">
        <v>191</v>
      </c>
      <c r="B1198" t="s">
        <v>19</v>
      </c>
      <c r="C1198" t="s">
        <v>98</v>
      </c>
      <c r="D1198" t="s">
        <v>27</v>
      </c>
      <c r="E1198" t="s">
        <v>63</v>
      </c>
      <c r="F1198" s="8" t="s">
        <v>5588</v>
      </c>
      <c r="G1198" t="s">
        <v>4251</v>
      </c>
    </row>
    <row r="1199" spans="1:7" x14ac:dyDescent="0.25">
      <c r="A1199" t="s">
        <v>364</v>
      </c>
      <c r="B1199" t="s">
        <v>31</v>
      </c>
      <c r="C1199" t="s">
        <v>61</v>
      </c>
      <c r="D1199" t="s">
        <v>14</v>
      </c>
      <c r="E1199" t="s">
        <v>130</v>
      </c>
      <c r="F1199" s="8" t="s">
        <v>5589</v>
      </c>
      <c r="G1199" t="s">
        <v>4327</v>
      </c>
    </row>
    <row r="1200" spans="1:7" x14ac:dyDescent="0.25">
      <c r="A1200" t="s">
        <v>346</v>
      </c>
      <c r="B1200" t="s">
        <v>31</v>
      </c>
      <c r="C1200" t="s">
        <v>54</v>
      </c>
      <c r="D1200" t="s">
        <v>10</v>
      </c>
      <c r="E1200" t="s">
        <v>130</v>
      </c>
      <c r="F1200" s="8" t="s">
        <v>4410</v>
      </c>
      <c r="G1200" t="s">
        <v>4329</v>
      </c>
    </row>
    <row r="1201" spans="1:7" x14ac:dyDescent="0.25">
      <c r="A1201" t="s">
        <v>233</v>
      </c>
      <c r="B1201" t="s">
        <v>21</v>
      </c>
      <c r="C1201" t="s">
        <v>54</v>
      </c>
      <c r="D1201" t="s">
        <v>10</v>
      </c>
      <c r="E1201" t="s">
        <v>63</v>
      </c>
      <c r="F1201" s="8" t="s">
        <v>5590</v>
      </c>
      <c r="G1201" t="s">
        <v>4322</v>
      </c>
    </row>
    <row r="1202" spans="1:7" x14ac:dyDescent="0.25">
      <c r="A1202" t="s">
        <v>3389</v>
      </c>
      <c r="B1202" t="s">
        <v>30</v>
      </c>
      <c r="C1202" t="s">
        <v>188</v>
      </c>
      <c r="D1202" t="s">
        <v>38</v>
      </c>
      <c r="E1202" t="s">
        <v>107</v>
      </c>
      <c r="F1202" s="8" t="s">
        <v>4447</v>
      </c>
      <c r="G1202" t="s">
        <v>4251</v>
      </c>
    </row>
    <row r="1203" spans="1:7" x14ac:dyDescent="0.25">
      <c r="A1203" t="s">
        <v>97</v>
      </c>
      <c r="B1203" t="s">
        <v>26</v>
      </c>
      <c r="C1203" t="s">
        <v>98</v>
      </c>
      <c r="D1203" t="s">
        <v>27</v>
      </c>
      <c r="E1203" t="s">
        <v>63</v>
      </c>
      <c r="F1203" s="8" t="s">
        <v>5591</v>
      </c>
      <c r="G1203" t="s">
        <v>4251</v>
      </c>
    </row>
    <row r="1204" spans="1:7" x14ac:dyDescent="0.25">
      <c r="A1204" t="s">
        <v>342</v>
      </c>
      <c r="B1204" t="s">
        <v>19</v>
      </c>
      <c r="C1204" t="s">
        <v>54</v>
      </c>
      <c r="D1204" t="s">
        <v>10</v>
      </c>
      <c r="E1204" t="s">
        <v>130</v>
      </c>
      <c r="F1204" s="8" t="s">
        <v>5592</v>
      </c>
      <c r="G1204" t="s">
        <v>4253</v>
      </c>
    </row>
    <row r="1205" spans="1:7" x14ac:dyDescent="0.25">
      <c r="A1205" t="s">
        <v>76</v>
      </c>
      <c r="B1205" t="s">
        <v>31</v>
      </c>
      <c r="C1205" t="s">
        <v>49</v>
      </c>
      <c r="D1205" t="s">
        <v>8</v>
      </c>
      <c r="E1205" t="s">
        <v>130</v>
      </c>
      <c r="F1205" s="8" t="s">
        <v>5593</v>
      </c>
      <c r="G1205" t="s">
        <v>4329</v>
      </c>
    </row>
    <row r="1206" spans="1:7" x14ac:dyDescent="0.25">
      <c r="A1206" t="s">
        <v>3430</v>
      </c>
      <c r="B1206" t="s">
        <v>11</v>
      </c>
      <c r="C1206" t="s">
        <v>73</v>
      </c>
      <c r="D1206" t="s">
        <v>23</v>
      </c>
      <c r="E1206" t="s">
        <v>107</v>
      </c>
      <c r="F1206" s="8" t="s">
        <v>5594</v>
      </c>
      <c r="G1206" t="s">
        <v>4251</v>
      </c>
    </row>
    <row r="1207" spans="1:7" x14ac:dyDescent="0.25">
      <c r="A1207" t="s">
        <v>721</v>
      </c>
      <c r="B1207" t="s">
        <v>31</v>
      </c>
      <c r="C1207" t="s">
        <v>98</v>
      </c>
      <c r="D1207" t="s">
        <v>27</v>
      </c>
      <c r="E1207" t="s">
        <v>130</v>
      </c>
      <c r="F1207" s="8" t="s">
        <v>4338</v>
      </c>
      <c r="G1207" t="s">
        <v>4329</v>
      </c>
    </row>
    <row r="1208" spans="1:7" x14ac:dyDescent="0.25">
      <c r="A1208" t="s">
        <v>519</v>
      </c>
      <c r="B1208" t="s">
        <v>29</v>
      </c>
      <c r="C1208" t="s">
        <v>65</v>
      </c>
      <c r="D1208" t="s">
        <v>17</v>
      </c>
      <c r="E1208" t="s">
        <v>229</v>
      </c>
      <c r="F1208" s="8" t="s">
        <v>5595</v>
      </c>
      <c r="G1208" t="s">
        <v>4256</v>
      </c>
    </row>
    <row r="1209" spans="1:7" x14ac:dyDescent="0.25">
      <c r="A1209" t="s">
        <v>148</v>
      </c>
      <c r="B1209" t="s">
        <v>21</v>
      </c>
      <c r="C1209" t="s">
        <v>49</v>
      </c>
      <c r="D1209" t="s">
        <v>8</v>
      </c>
      <c r="E1209" t="s">
        <v>63</v>
      </c>
      <c r="F1209" s="8" t="s">
        <v>5596</v>
      </c>
      <c r="G1209" t="s">
        <v>4251</v>
      </c>
    </row>
    <row r="1210" spans="1:7" x14ac:dyDescent="0.25">
      <c r="A1210" t="s">
        <v>209</v>
      </c>
      <c r="B1210" t="s">
        <v>19</v>
      </c>
      <c r="C1210" t="s">
        <v>52</v>
      </c>
      <c r="D1210" t="s">
        <v>9</v>
      </c>
      <c r="E1210" t="s">
        <v>107</v>
      </c>
      <c r="F1210" s="8" t="s">
        <v>5597</v>
      </c>
      <c r="G1210" t="s">
        <v>4253</v>
      </c>
    </row>
    <row r="1211" spans="1:7" x14ac:dyDescent="0.25">
      <c r="A1211" t="s">
        <v>273</v>
      </c>
      <c r="B1211" t="s">
        <v>43</v>
      </c>
      <c r="C1211" t="s">
        <v>225</v>
      </c>
      <c r="D1211" t="s">
        <v>39</v>
      </c>
      <c r="E1211" t="s">
        <v>63</v>
      </c>
      <c r="F1211" s="8" t="s">
        <v>5598</v>
      </c>
      <c r="G1211" t="s">
        <v>4329</v>
      </c>
    </row>
    <row r="1212" spans="1:7" x14ac:dyDescent="0.25">
      <c r="A1212" t="s">
        <v>458</v>
      </c>
      <c r="B1212" t="s">
        <v>7</v>
      </c>
      <c r="C1212" t="s">
        <v>72</v>
      </c>
      <c r="D1212" t="s">
        <v>22</v>
      </c>
      <c r="E1212" t="s">
        <v>130</v>
      </c>
      <c r="F1212" s="8" t="s">
        <v>5599</v>
      </c>
      <c r="G1212" t="s">
        <v>4253</v>
      </c>
    </row>
    <row r="1213" spans="1:7" x14ac:dyDescent="0.25">
      <c r="A1213" t="s">
        <v>3368</v>
      </c>
      <c r="B1213" t="s">
        <v>29</v>
      </c>
      <c r="C1213" t="s">
        <v>73</v>
      </c>
      <c r="D1213" t="s">
        <v>23</v>
      </c>
      <c r="E1213" t="s">
        <v>229</v>
      </c>
      <c r="F1213" s="8" t="s">
        <v>5600</v>
      </c>
      <c r="G1213" t="s">
        <v>4256</v>
      </c>
    </row>
    <row r="1214" spans="1:7" x14ac:dyDescent="0.25">
      <c r="A1214" t="s">
        <v>585</v>
      </c>
      <c r="B1214" t="s">
        <v>31</v>
      </c>
      <c r="C1214" t="s">
        <v>58</v>
      </c>
      <c r="D1214" t="s">
        <v>13</v>
      </c>
      <c r="E1214" t="s">
        <v>107</v>
      </c>
      <c r="F1214" s="8" t="s">
        <v>5601</v>
      </c>
      <c r="G1214" t="s">
        <v>4322</v>
      </c>
    </row>
    <row r="1215" spans="1:7" x14ac:dyDescent="0.25">
      <c r="A1215" t="s">
        <v>272</v>
      </c>
      <c r="B1215" t="s">
        <v>11</v>
      </c>
      <c r="C1215" t="s">
        <v>54</v>
      </c>
      <c r="D1215" t="s">
        <v>10</v>
      </c>
      <c r="E1215" t="s">
        <v>63</v>
      </c>
      <c r="F1215" s="8" t="s">
        <v>4337</v>
      </c>
      <c r="G1215" t="s">
        <v>4253</v>
      </c>
    </row>
    <row r="1216" spans="1:7" x14ac:dyDescent="0.25">
      <c r="A1216" t="s">
        <v>161</v>
      </c>
      <c r="B1216" t="s">
        <v>32</v>
      </c>
      <c r="C1216" t="s">
        <v>61</v>
      </c>
      <c r="D1216" t="s">
        <v>14</v>
      </c>
      <c r="E1216" t="s">
        <v>63</v>
      </c>
      <c r="F1216" s="8" t="s">
        <v>5602</v>
      </c>
      <c r="G1216" t="s">
        <v>4331</v>
      </c>
    </row>
    <row r="1217" spans="1:7" x14ac:dyDescent="0.25">
      <c r="A1217" t="s">
        <v>265</v>
      </c>
      <c r="B1217" t="s">
        <v>31</v>
      </c>
      <c r="C1217" t="s">
        <v>52</v>
      </c>
      <c r="D1217" t="s">
        <v>9</v>
      </c>
      <c r="E1217" t="s">
        <v>63</v>
      </c>
      <c r="F1217" s="8" t="s">
        <v>5603</v>
      </c>
      <c r="G1217" t="s">
        <v>4329</v>
      </c>
    </row>
    <row r="1218" spans="1:7" x14ac:dyDescent="0.25">
      <c r="A1218" t="s">
        <v>3366</v>
      </c>
      <c r="B1218" t="s">
        <v>30</v>
      </c>
      <c r="C1218" t="s">
        <v>73</v>
      </c>
      <c r="D1218" t="s">
        <v>23</v>
      </c>
      <c r="E1218" t="s">
        <v>63</v>
      </c>
      <c r="F1218" s="8" t="s">
        <v>5604</v>
      </c>
      <c r="G1218" t="s">
        <v>4251</v>
      </c>
    </row>
    <row r="1219" spans="1:7" x14ac:dyDescent="0.25">
      <c r="A1219" t="s">
        <v>3212</v>
      </c>
      <c r="B1219" t="s">
        <v>30</v>
      </c>
      <c r="C1219" t="s">
        <v>255</v>
      </c>
      <c r="D1219" t="s">
        <v>40</v>
      </c>
      <c r="E1219" t="s">
        <v>63</v>
      </c>
      <c r="F1219" s="8" t="s">
        <v>5605</v>
      </c>
      <c r="G1219" t="s">
        <v>4251</v>
      </c>
    </row>
    <row r="1220" spans="1:7" x14ac:dyDescent="0.25">
      <c r="A1220" t="s">
        <v>3259</v>
      </c>
      <c r="B1220" t="s">
        <v>30</v>
      </c>
      <c r="C1220" t="s">
        <v>73</v>
      </c>
      <c r="D1220" t="s">
        <v>23</v>
      </c>
      <c r="E1220" t="s">
        <v>63</v>
      </c>
      <c r="F1220" s="8" t="s">
        <v>5606</v>
      </c>
      <c r="G1220" t="s">
        <v>4322</v>
      </c>
    </row>
    <row r="1221" spans="1:7" x14ac:dyDescent="0.25">
      <c r="A1221" t="s">
        <v>322</v>
      </c>
      <c r="B1221" t="s">
        <v>31</v>
      </c>
      <c r="C1221" t="s">
        <v>58</v>
      </c>
      <c r="D1221" t="s">
        <v>13</v>
      </c>
      <c r="E1221" t="s">
        <v>179</v>
      </c>
      <c r="F1221" s="8" t="s">
        <v>5607</v>
      </c>
      <c r="G1221" t="s">
        <v>4255</v>
      </c>
    </row>
    <row r="1222" spans="1:7" x14ac:dyDescent="0.25">
      <c r="A1222" t="s">
        <v>458</v>
      </c>
      <c r="B1222" t="s">
        <v>21</v>
      </c>
      <c r="C1222" t="s">
        <v>72</v>
      </c>
      <c r="D1222" t="s">
        <v>22</v>
      </c>
      <c r="E1222" t="s">
        <v>63</v>
      </c>
      <c r="F1222" s="8" t="s">
        <v>5608</v>
      </c>
      <c r="G1222" t="s">
        <v>4322</v>
      </c>
    </row>
    <row r="1223" spans="1:7" x14ac:dyDescent="0.25">
      <c r="A1223" t="s">
        <v>62</v>
      </c>
      <c r="B1223" t="s">
        <v>25</v>
      </c>
      <c r="C1223" t="s">
        <v>61</v>
      </c>
      <c r="D1223" t="s">
        <v>14</v>
      </c>
      <c r="E1223" t="s">
        <v>63</v>
      </c>
      <c r="F1223" s="8" t="s">
        <v>5609</v>
      </c>
      <c r="G1223" t="s">
        <v>4251</v>
      </c>
    </row>
    <row r="1224" spans="1:7" x14ac:dyDescent="0.25">
      <c r="A1224" t="s">
        <v>564</v>
      </c>
      <c r="B1224" t="s">
        <v>11</v>
      </c>
      <c r="C1224" t="s">
        <v>61</v>
      </c>
      <c r="D1224" t="s">
        <v>14</v>
      </c>
      <c r="E1224" t="s">
        <v>130</v>
      </c>
      <c r="F1224" s="8" t="s">
        <v>5610</v>
      </c>
      <c r="G1224" t="s">
        <v>4256</v>
      </c>
    </row>
    <row r="1225" spans="1:7" x14ac:dyDescent="0.25">
      <c r="A1225" t="s">
        <v>141</v>
      </c>
      <c r="B1225" t="s">
        <v>31</v>
      </c>
      <c r="C1225" t="s">
        <v>52</v>
      </c>
      <c r="D1225" t="s">
        <v>9</v>
      </c>
      <c r="E1225" t="s">
        <v>63</v>
      </c>
      <c r="F1225" s="8" t="s">
        <v>5611</v>
      </c>
      <c r="G1225" t="s">
        <v>4329</v>
      </c>
    </row>
    <row r="1226" spans="1:7" x14ac:dyDescent="0.25">
      <c r="A1226" t="s">
        <v>400</v>
      </c>
      <c r="B1226" t="s">
        <v>19</v>
      </c>
      <c r="C1226" t="s">
        <v>49</v>
      </c>
      <c r="D1226" t="s">
        <v>8</v>
      </c>
      <c r="E1226" t="s">
        <v>130</v>
      </c>
      <c r="F1226" s="8" t="s">
        <v>5612</v>
      </c>
      <c r="G1226" t="s">
        <v>4322</v>
      </c>
    </row>
    <row r="1227" spans="1:7" x14ac:dyDescent="0.25">
      <c r="A1227" t="s">
        <v>365</v>
      </c>
      <c r="B1227" t="s">
        <v>31</v>
      </c>
      <c r="C1227" t="s">
        <v>49</v>
      </c>
      <c r="D1227" t="s">
        <v>8</v>
      </c>
      <c r="E1227" t="s">
        <v>130</v>
      </c>
      <c r="F1227" s="8" t="s">
        <v>4359</v>
      </c>
      <c r="G1227" t="s">
        <v>4329</v>
      </c>
    </row>
    <row r="1228" spans="1:7" x14ac:dyDescent="0.25">
      <c r="A1228" t="s">
        <v>198</v>
      </c>
      <c r="B1228" t="s">
        <v>31</v>
      </c>
      <c r="C1228" t="s">
        <v>72</v>
      </c>
      <c r="D1228" t="s">
        <v>22</v>
      </c>
      <c r="E1228" t="s">
        <v>130</v>
      </c>
      <c r="F1228" s="8" t="s">
        <v>5613</v>
      </c>
      <c r="G1228" t="s">
        <v>4329</v>
      </c>
    </row>
    <row r="1229" spans="1:7" x14ac:dyDescent="0.25">
      <c r="A1229" t="s">
        <v>3422</v>
      </c>
      <c r="B1229" t="s">
        <v>33</v>
      </c>
      <c r="C1229" t="s">
        <v>188</v>
      </c>
      <c r="D1229" t="s">
        <v>38</v>
      </c>
      <c r="E1229" t="s">
        <v>107</v>
      </c>
      <c r="F1229" s="8" t="s">
        <v>5614</v>
      </c>
      <c r="G1229" t="s">
        <v>4251</v>
      </c>
    </row>
    <row r="1230" spans="1:7" x14ac:dyDescent="0.25">
      <c r="A1230" t="s">
        <v>487</v>
      </c>
      <c r="B1230" t="s">
        <v>26</v>
      </c>
      <c r="C1230" t="s">
        <v>52</v>
      </c>
      <c r="D1230" t="s">
        <v>9</v>
      </c>
      <c r="E1230" t="s">
        <v>130</v>
      </c>
      <c r="F1230" s="8" t="s">
        <v>5615</v>
      </c>
      <c r="G1230" t="s">
        <v>4255</v>
      </c>
    </row>
    <row r="1231" spans="1:7" x14ac:dyDescent="0.25">
      <c r="A1231" t="s">
        <v>540</v>
      </c>
      <c r="B1231" t="s">
        <v>31</v>
      </c>
      <c r="C1231" t="s">
        <v>98</v>
      </c>
      <c r="D1231" t="s">
        <v>27</v>
      </c>
      <c r="E1231" t="s">
        <v>130</v>
      </c>
      <c r="F1231" s="8" t="s">
        <v>4788</v>
      </c>
      <c r="G1231" t="s">
        <v>4331</v>
      </c>
    </row>
    <row r="1232" spans="1:7" x14ac:dyDescent="0.25">
      <c r="A1232" t="s">
        <v>738</v>
      </c>
      <c r="B1232" t="s">
        <v>31</v>
      </c>
      <c r="C1232" t="s">
        <v>61</v>
      </c>
      <c r="D1232" t="s">
        <v>14</v>
      </c>
      <c r="E1232" t="s">
        <v>130</v>
      </c>
      <c r="F1232" s="8" t="s">
        <v>5616</v>
      </c>
      <c r="G1232" t="s">
        <v>4331</v>
      </c>
    </row>
    <row r="1233" spans="1:7" x14ac:dyDescent="0.25">
      <c r="A1233" t="s">
        <v>296</v>
      </c>
      <c r="B1233" t="s">
        <v>28</v>
      </c>
      <c r="C1233" t="s">
        <v>61</v>
      </c>
      <c r="D1233" t="s">
        <v>14</v>
      </c>
      <c r="E1233" t="s">
        <v>130</v>
      </c>
      <c r="F1233" s="8" t="s">
        <v>5617</v>
      </c>
      <c r="G1233" t="s">
        <v>4251</v>
      </c>
    </row>
    <row r="1234" spans="1:7" x14ac:dyDescent="0.25">
      <c r="A1234" t="s">
        <v>430</v>
      </c>
      <c r="B1234" t="s">
        <v>20</v>
      </c>
      <c r="C1234" t="s">
        <v>61</v>
      </c>
      <c r="D1234" t="s">
        <v>14</v>
      </c>
      <c r="E1234" t="s">
        <v>130</v>
      </c>
      <c r="F1234" s="8" t="s">
        <v>5618</v>
      </c>
      <c r="G1234" t="s">
        <v>4251</v>
      </c>
    </row>
    <row r="1235" spans="1:7" x14ac:dyDescent="0.25">
      <c r="A1235" t="s">
        <v>749</v>
      </c>
      <c r="B1235" t="s">
        <v>11</v>
      </c>
      <c r="C1235" t="s">
        <v>58</v>
      </c>
      <c r="D1235" t="s">
        <v>13</v>
      </c>
      <c r="E1235" t="s">
        <v>107</v>
      </c>
      <c r="F1235" s="8" t="s">
        <v>5619</v>
      </c>
      <c r="G1235" t="s">
        <v>4255</v>
      </c>
    </row>
    <row r="1236" spans="1:7" x14ac:dyDescent="0.25">
      <c r="A1236" t="s">
        <v>105</v>
      </c>
      <c r="B1236" t="s">
        <v>31</v>
      </c>
      <c r="C1236" t="s">
        <v>98</v>
      </c>
      <c r="D1236" t="s">
        <v>27</v>
      </c>
      <c r="E1236" t="s">
        <v>130</v>
      </c>
      <c r="F1236" s="8" t="s">
        <v>5620</v>
      </c>
      <c r="G1236" t="s">
        <v>4327</v>
      </c>
    </row>
    <row r="1237" spans="1:7" x14ac:dyDescent="0.25">
      <c r="A1237" t="s">
        <v>141</v>
      </c>
      <c r="B1237" t="s">
        <v>31</v>
      </c>
      <c r="C1237" t="s">
        <v>52</v>
      </c>
      <c r="D1237" t="s">
        <v>9</v>
      </c>
      <c r="E1237" t="s">
        <v>107</v>
      </c>
      <c r="F1237" s="8" t="s">
        <v>5621</v>
      </c>
      <c r="G1237" t="s">
        <v>4251</v>
      </c>
    </row>
    <row r="1238" spans="1:7" x14ac:dyDescent="0.25">
      <c r="A1238" t="s">
        <v>384</v>
      </c>
      <c r="B1238" t="s">
        <v>31</v>
      </c>
      <c r="C1238" t="s">
        <v>54</v>
      </c>
      <c r="D1238" t="s">
        <v>10</v>
      </c>
      <c r="E1238" t="s">
        <v>130</v>
      </c>
      <c r="F1238" s="8" t="s">
        <v>4341</v>
      </c>
      <c r="G1238" t="s">
        <v>4329</v>
      </c>
    </row>
    <row r="1239" spans="1:7" x14ac:dyDescent="0.25">
      <c r="A1239" t="s">
        <v>383</v>
      </c>
      <c r="B1239" t="s">
        <v>31</v>
      </c>
      <c r="C1239" t="s">
        <v>54</v>
      </c>
      <c r="D1239" t="s">
        <v>10</v>
      </c>
      <c r="E1239" t="s">
        <v>107</v>
      </c>
      <c r="F1239" s="8" t="s">
        <v>5622</v>
      </c>
      <c r="G1239" t="s">
        <v>4322</v>
      </c>
    </row>
    <row r="1240" spans="1:7" x14ac:dyDescent="0.25">
      <c r="A1240" t="s">
        <v>280</v>
      </c>
      <c r="B1240" t="s">
        <v>19</v>
      </c>
      <c r="C1240" t="s">
        <v>54</v>
      </c>
      <c r="D1240" t="s">
        <v>10</v>
      </c>
      <c r="E1240" t="s">
        <v>107</v>
      </c>
      <c r="F1240" s="8" t="s">
        <v>5623</v>
      </c>
      <c r="G1240" t="s">
        <v>4253</v>
      </c>
    </row>
    <row r="1241" spans="1:7" x14ac:dyDescent="0.25">
      <c r="A1241" t="s">
        <v>3557</v>
      </c>
      <c r="B1241" t="s">
        <v>29</v>
      </c>
      <c r="C1241" t="s">
        <v>73</v>
      </c>
      <c r="D1241" t="s">
        <v>23</v>
      </c>
      <c r="E1241" t="s">
        <v>107</v>
      </c>
      <c r="F1241" s="8" t="s">
        <v>5624</v>
      </c>
      <c r="G1241" t="s">
        <v>4251</v>
      </c>
    </row>
    <row r="1242" spans="1:7" x14ac:dyDescent="0.25">
      <c r="A1242" t="s">
        <v>133</v>
      </c>
      <c r="B1242" t="s">
        <v>32</v>
      </c>
      <c r="C1242" t="s">
        <v>58</v>
      </c>
      <c r="D1242" t="s">
        <v>13</v>
      </c>
      <c r="E1242" t="s">
        <v>130</v>
      </c>
      <c r="F1242" s="8" t="s">
        <v>5625</v>
      </c>
      <c r="G1242" t="s">
        <v>4327</v>
      </c>
    </row>
    <row r="1243" spans="1:7" x14ac:dyDescent="0.25">
      <c r="A1243" t="s">
        <v>668</v>
      </c>
      <c r="B1243" t="s">
        <v>31</v>
      </c>
      <c r="C1243" t="s">
        <v>58</v>
      </c>
      <c r="D1243" t="s">
        <v>13</v>
      </c>
      <c r="E1243" t="s">
        <v>179</v>
      </c>
      <c r="F1243" s="8" t="s">
        <v>5626</v>
      </c>
      <c r="G1243" t="s">
        <v>4255</v>
      </c>
    </row>
    <row r="1244" spans="1:7" x14ac:dyDescent="0.25">
      <c r="A1244" t="s">
        <v>116</v>
      </c>
      <c r="B1244" t="s">
        <v>21</v>
      </c>
      <c r="C1244" t="s">
        <v>49</v>
      </c>
      <c r="D1244" t="s">
        <v>8</v>
      </c>
      <c r="E1244" t="s">
        <v>50</v>
      </c>
      <c r="F1244" s="8" t="s">
        <v>5627</v>
      </c>
      <c r="G1244" t="s">
        <v>4254</v>
      </c>
    </row>
    <row r="1245" spans="1:7" x14ac:dyDescent="0.25">
      <c r="A1245" t="s">
        <v>416</v>
      </c>
      <c r="B1245" t="s">
        <v>21</v>
      </c>
      <c r="C1245" t="s">
        <v>98</v>
      </c>
      <c r="D1245" t="s">
        <v>27</v>
      </c>
      <c r="E1245" t="s">
        <v>130</v>
      </c>
      <c r="F1245" s="8" t="s">
        <v>5628</v>
      </c>
      <c r="G1245" t="s">
        <v>4251</v>
      </c>
    </row>
    <row r="1246" spans="1:7" x14ac:dyDescent="0.25">
      <c r="A1246" t="s">
        <v>3231</v>
      </c>
      <c r="B1246" t="s">
        <v>29</v>
      </c>
      <c r="C1246" t="s">
        <v>73</v>
      </c>
      <c r="D1246" t="s">
        <v>23</v>
      </c>
      <c r="E1246" t="s">
        <v>229</v>
      </c>
      <c r="F1246" s="8" t="s">
        <v>5629</v>
      </c>
      <c r="G1246" t="s">
        <v>4254</v>
      </c>
    </row>
    <row r="1247" spans="1:7" x14ac:dyDescent="0.25">
      <c r="A1247" t="s">
        <v>3331</v>
      </c>
      <c r="B1247" t="s">
        <v>30</v>
      </c>
      <c r="C1247" t="s">
        <v>73</v>
      </c>
      <c r="D1247" t="s">
        <v>23</v>
      </c>
      <c r="E1247" t="s">
        <v>229</v>
      </c>
      <c r="F1247" s="8" t="s">
        <v>5630</v>
      </c>
      <c r="G1247" t="s">
        <v>4253</v>
      </c>
    </row>
    <row r="1248" spans="1:7" x14ac:dyDescent="0.25">
      <c r="A1248" t="s">
        <v>3274</v>
      </c>
      <c r="B1248" t="s">
        <v>30</v>
      </c>
      <c r="C1248" t="s">
        <v>188</v>
      </c>
      <c r="D1248" t="s">
        <v>38</v>
      </c>
      <c r="E1248" t="s">
        <v>229</v>
      </c>
      <c r="F1248" s="8" t="s">
        <v>5631</v>
      </c>
      <c r="G1248" t="s">
        <v>4256</v>
      </c>
    </row>
    <row r="1249" spans="1:7" x14ac:dyDescent="0.25">
      <c r="A1249" t="s">
        <v>529</v>
      </c>
      <c r="B1249" t="s">
        <v>19</v>
      </c>
      <c r="C1249" t="s">
        <v>72</v>
      </c>
      <c r="D1249" t="s">
        <v>22</v>
      </c>
      <c r="E1249" t="s">
        <v>130</v>
      </c>
      <c r="F1249" s="8" t="s">
        <v>5632</v>
      </c>
      <c r="G1249" t="s">
        <v>4322</v>
      </c>
    </row>
    <row r="1250" spans="1:7" x14ac:dyDescent="0.25">
      <c r="A1250" t="s">
        <v>3468</v>
      </c>
      <c r="B1250" t="s">
        <v>31</v>
      </c>
      <c r="C1250" t="s">
        <v>73</v>
      </c>
      <c r="D1250" t="s">
        <v>23</v>
      </c>
      <c r="E1250" t="s">
        <v>107</v>
      </c>
      <c r="F1250" s="8" t="s">
        <v>5633</v>
      </c>
      <c r="G1250" t="s">
        <v>4322</v>
      </c>
    </row>
    <row r="1251" spans="1:7" x14ac:dyDescent="0.25">
      <c r="A1251" t="s">
        <v>483</v>
      </c>
      <c r="B1251" t="s">
        <v>31</v>
      </c>
      <c r="C1251" t="s">
        <v>98</v>
      </c>
      <c r="D1251" t="s">
        <v>27</v>
      </c>
      <c r="E1251" t="s">
        <v>229</v>
      </c>
      <c r="F1251" s="8" t="s">
        <v>5634</v>
      </c>
      <c r="G1251" t="s">
        <v>4253</v>
      </c>
    </row>
    <row r="1252" spans="1:7" x14ac:dyDescent="0.25">
      <c r="A1252" t="s">
        <v>100</v>
      </c>
      <c r="B1252" t="s">
        <v>31</v>
      </c>
      <c r="C1252" t="s">
        <v>49</v>
      </c>
      <c r="D1252" t="s">
        <v>8</v>
      </c>
      <c r="E1252" t="s">
        <v>50</v>
      </c>
      <c r="F1252" s="8" t="s">
        <v>5635</v>
      </c>
      <c r="G1252" t="s">
        <v>2152</v>
      </c>
    </row>
    <row r="1253" spans="1:7" x14ac:dyDescent="0.25">
      <c r="A1253" t="s">
        <v>228</v>
      </c>
      <c r="B1253" t="s">
        <v>32</v>
      </c>
      <c r="C1253" t="s">
        <v>61</v>
      </c>
      <c r="D1253" t="s">
        <v>14</v>
      </c>
      <c r="E1253" t="s">
        <v>63</v>
      </c>
      <c r="F1253" s="8" t="s">
        <v>5636</v>
      </c>
      <c r="G1253" t="s">
        <v>4329</v>
      </c>
    </row>
    <row r="1254" spans="1:7" x14ac:dyDescent="0.25">
      <c r="A1254" t="s">
        <v>318</v>
      </c>
      <c r="B1254" t="s">
        <v>31</v>
      </c>
      <c r="C1254" t="s">
        <v>54</v>
      </c>
      <c r="D1254" t="s">
        <v>10</v>
      </c>
      <c r="E1254" t="s">
        <v>107</v>
      </c>
      <c r="F1254" s="8" t="s">
        <v>5637</v>
      </c>
      <c r="G1254" t="s">
        <v>4251</v>
      </c>
    </row>
    <row r="1255" spans="1:7" x14ac:dyDescent="0.25">
      <c r="A1255" t="s">
        <v>223</v>
      </c>
      <c r="B1255" t="s">
        <v>21</v>
      </c>
      <c r="C1255" t="s">
        <v>52</v>
      </c>
      <c r="D1255" t="s">
        <v>9</v>
      </c>
      <c r="E1255" t="s">
        <v>63</v>
      </c>
      <c r="F1255" s="8" t="s">
        <v>5638</v>
      </c>
      <c r="G1255" t="s">
        <v>4253</v>
      </c>
    </row>
    <row r="1256" spans="1:7" x14ac:dyDescent="0.25">
      <c r="A1256" t="s">
        <v>3817</v>
      </c>
      <c r="B1256" t="s">
        <v>19</v>
      </c>
      <c r="C1256" t="s">
        <v>188</v>
      </c>
      <c r="D1256" t="s">
        <v>38</v>
      </c>
      <c r="E1256" t="s">
        <v>229</v>
      </c>
      <c r="F1256" s="8" t="s">
        <v>5639</v>
      </c>
      <c r="G1256" t="s">
        <v>4255</v>
      </c>
    </row>
    <row r="1257" spans="1:7" x14ac:dyDescent="0.25">
      <c r="A1257" t="s">
        <v>298</v>
      </c>
      <c r="B1257" t="s">
        <v>32</v>
      </c>
      <c r="C1257" t="s">
        <v>61</v>
      </c>
      <c r="D1257" t="s">
        <v>14</v>
      </c>
      <c r="E1257" t="s">
        <v>130</v>
      </c>
      <c r="F1257" s="8" t="s">
        <v>5640</v>
      </c>
      <c r="G1257" t="s">
        <v>4327</v>
      </c>
    </row>
    <row r="1258" spans="1:7" x14ac:dyDescent="0.25">
      <c r="A1258" t="s">
        <v>264</v>
      </c>
      <c r="B1258" t="s">
        <v>11</v>
      </c>
      <c r="C1258" t="s">
        <v>98</v>
      </c>
      <c r="D1258" t="s">
        <v>27</v>
      </c>
      <c r="E1258" t="s">
        <v>130</v>
      </c>
      <c r="F1258" s="8" t="s">
        <v>5641</v>
      </c>
      <c r="G1258" t="s">
        <v>4253</v>
      </c>
    </row>
    <row r="1259" spans="1:7" x14ac:dyDescent="0.25">
      <c r="A1259" t="s">
        <v>403</v>
      </c>
      <c r="B1259" t="s">
        <v>21</v>
      </c>
      <c r="C1259" t="s">
        <v>49</v>
      </c>
      <c r="D1259" t="s">
        <v>8</v>
      </c>
      <c r="E1259" t="s">
        <v>107</v>
      </c>
      <c r="F1259" s="8" t="s">
        <v>5642</v>
      </c>
      <c r="G1259" t="s">
        <v>4251</v>
      </c>
    </row>
    <row r="1260" spans="1:7" x14ac:dyDescent="0.25">
      <c r="A1260" t="s">
        <v>231</v>
      </c>
      <c r="B1260" t="s">
        <v>11</v>
      </c>
      <c r="C1260" t="s">
        <v>49</v>
      </c>
      <c r="D1260" t="s">
        <v>8</v>
      </c>
      <c r="E1260" t="s">
        <v>130</v>
      </c>
      <c r="F1260" s="8" t="s">
        <v>5643</v>
      </c>
      <c r="G1260" t="s">
        <v>4253</v>
      </c>
    </row>
    <row r="1261" spans="1:7" x14ac:dyDescent="0.25">
      <c r="A1261" t="s">
        <v>510</v>
      </c>
      <c r="B1261" t="s">
        <v>31</v>
      </c>
      <c r="C1261" t="s">
        <v>98</v>
      </c>
      <c r="D1261" t="s">
        <v>27</v>
      </c>
      <c r="E1261" t="s">
        <v>107</v>
      </c>
      <c r="F1261" s="8" t="s">
        <v>5644</v>
      </c>
      <c r="G1261" t="s">
        <v>4251</v>
      </c>
    </row>
    <row r="1262" spans="1:7" x14ac:dyDescent="0.25">
      <c r="A1262" t="s">
        <v>316</v>
      </c>
      <c r="B1262" t="s">
        <v>19</v>
      </c>
      <c r="C1262" t="s">
        <v>72</v>
      </c>
      <c r="D1262" t="s">
        <v>22</v>
      </c>
      <c r="E1262" t="s">
        <v>130</v>
      </c>
      <c r="F1262" s="8" t="s">
        <v>5645</v>
      </c>
      <c r="G1262" t="s">
        <v>4253</v>
      </c>
    </row>
    <row r="1263" spans="1:7" x14ac:dyDescent="0.25">
      <c r="A1263" t="s">
        <v>750</v>
      </c>
      <c r="B1263" t="s">
        <v>11</v>
      </c>
      <c r="C1263" t="s">
        <v>72</v>
      </c>
      <c r="D1263" t="s">
        <v>22</v>
      </c>
      <c r="E1263" t="s">
        <v>130</v>
      </c>
      <c r="F1263" s="8" t="s">
        <v>5646</v>
      </c>
      <c r="G1263" t="s">
        <v>4253</v>
      </c>
    </row>
    <row r="1264" spans="1:7" x14ac:dyDescent="0.25">
      <c r="A1264" t="s">
        <v>333</v>
      </c>
      <c r="B1264" t="s">
        <v>11</v>
      </c>
      <c r="C1264" t="s">
        <v>54</v>
      </c>
      <c r="D1264" t="s">
        <v>10</v>
      </c>
      <c r="E1264" t="s">
        <v>229</v>
      </c>
      <c r="F1264" s="8" t="s">
        <v>5647</v>
      </c>
      <c r="G1264" t="s">
        <v>4256</v>
      </c>
    </row>
    <row r="1265" spans="1:7" x14ac:dyDescent="0.25">
      <c r="A1265" t="s">
        <v>556</v>
      </c>
      <c r="B1265" t="s">
        <v>31</v>
      </c>
      <c r="C1265" t="s">
        <v>49</v>
      </c>
      <c r="D1265" t="s">
        <v>8</v>
      </c>
      <c r="E1265" t="s">
        <v>130</v>
      </c>
      <c r="F1265" s="8" t="s">
        <v>5648</v>
      </c>
      <c r="G1265" t="s">
        <v>4327</v>
      </c>
    </row>
    <row r="1266" spans="1:7" x14ac:dyDescent="0.25">
      <c r="A1266" t="s">
        <v>283</v>
      </c>
      <c r="B1266" t="s">
        <v>19</v>
      </c>
      <c r="C1266" t="s">
        <v>52</v>
      </c>
      <c r="D1266" t="s">
        <v>9</v>
      </c>
      <c r="E1266" t="s">
        <v>179</v>
      </c>
      <c r="F1266" s="8" t="s">
        <v>5649</v>
      </c>
      <c r="G1266" t="s">
        <v>4255</v>
      </c>
    </row>
    <row r="1267" spans="1:7" x14ac:dyDescent="0.25">
      <c r="A1267" t="s">
        <v>852</v>
      </c>
      <c r="B1267" t="s">
        <v>31</v>
      </c>
      <c r="C1267" t="s">
        <v>98</v>
      </c>
      <c r="D1267" t="s">
        <v>27</v>
      </c>
      <c r="E1267" t="s">
        <v>229</v>
      </c>
      <c r="F1267" s="8" t="s">
        <v>5650</v>
      </c>
      <c r="G1267" t="s">
        <v>4251</v>
      </c>
    </row>
    <row r="1268" spans="1:7" x14ac:dyDescent="0.25">
      <c r="A1268" t="s">
        <v>129</v>
      </c>
      <c r="B1268" t="s">
        <v>21</v>
      </c>
      <c r="C1268" t="s">
        <v>61</v>
      </c>
      <c r="D1268" t="s">
        <v>14</v>
      </c>
      <c r="E1268" t="s">
        <v>130</v>
      </c>
      <c r="F1268" s="8" t="s">
        <v>5651</v>
      </c>
      <c r="G1268" t="s">
        <v>4322</v>
      </c>
    </row>
    <row r="1269" spans="1:7" x14ac:dyDescent="0.25">
      <c r="A1269" t="s">
        <v>367</v>
      </c>
      <c r="B1269" t="s">
        <v>11</v>
      </c>
      <c r="C1269" t="s">
        <v>49</v>
      </c>
      <c r="D1269" t="s">
        <v>8</v>
      </c>
      <c r="E1269" t="s">
        <v>130</v>
      </c>
      <c r="F1269" s="8" t="s">
        <v>5652</v>
      </c>
      <c r="G1269" t="s">
        <v>4253</v>
      </c>
    </row>
    <row r="1270" spans="1:7" x14ac:dyDescent="0.25">
      <c r="A1270" t="s">
        <v>151</v>
      </c>
      <c r="B1270" t="s">
        <v>16</v>
      </c>
      <c r="C1270" t="s">
        <v>152</v>
      </c>
      <c r="D1270" t="s">
        <v>35</v>
      </c>
      <c r="E1270" t="s">
        <v>63</v>
      </c>
      <c r="F1270" s="8" t="s">
        <v>5653</v>
      </c>
      <c r="G1270" t="s">
        <v>4255</v>
      </c>
    </row>
    <row r="1271" spans="1:7" x14ac:dyDescent="0.25">
      <c r="A1271" t="s">
        <v>177</v>
      </c>
      <c r="B1271" t="s">
        <v>31</v>
      </c>
      <c r="C1271" t="s">
        <v>98</v>
      </c>
      <c r="D1271" t="s">
        <v>27</v>
      </c>
      <c r="E1271" t="s">
        <v>63</v>
      </c>
      <c r="F1271" s="8" t="s">
        <v>5654</v>
      </c>
      <c r="G1271" t="s">
        <v>4331</v>
      </c>
    </row>
    <row r="1272" spans="1:7" x14ac:dyDescent="0.25">
      <c r="A1272" t="s">
        <v>182</v>
      </c>
      <c r="B1272" t="s">
        <v>12</v>
      </c>
      <c r="C1272" t="s">
        <v>61</v>
      </c>
      <c r="D1272" t="s">
        <v>14</v>
      </c>
      <c r="E1272" t="s">
        <v>229</v>
      </c>
      <c r="F1272" s="8" t="s">
        <v>5655</v>
      </c>
      <c r="G1272" t="s">
        <v>2152</v>
      </c>
    </row>
    <row r="1273" spans="1:7" x14ac:dyDescent="0.25">
      <c r="A1273" t="s">
        <v>404</v>
      </c>
      <c r="B1273" t="s">
        <v>20</v>
      </c>
      <c r="C1273" t="s">
        <v>61</v>
      </c>
      <c r="D1273" t="s">
        <v>14</v>
      </c>
      <c r="E1273" t="s">
        <v>130</v>
      </c>
      <c r="F1273" s="8" t="s">
        <v>5656</v>
      </c>
      <c r="G1273" t="s">
        <v>4322</v>
      </c>
    </row>
    <row r="1274" spans="1:7" x14ac:dyDescent="0.25">
      <c r="A1274" t="s">
        <v>549</v>
      </c>
      <c r="B1274" t="s">
        <v>31</v>
      </c>
      <c r="C1274" t="s">
        <v>72</v>
      </c>
      <c r="D1274" t="s">
        <v>22</v>
      </c>
      <c r="E1274" t="s">
        <v>130</v>
      </c>
      <c r="F1274" s="8" t="s">
        <v>5657</v>
      </c>
      <c r="G1274" t="s">
        <v>4329</v>
      </c>
    </row>
    <row r="1275" spans="1:7" x14ac:dyDescent="0.25">
      <c r="A1275" t="s">
        <v>174</v>
      </c>
      <c r="B1275" t="s">
        <v>21</v>
      </c>
      <c r="C1275" t="s">
        <v>52</v>
      </c>
      <c r="D1275" t="s">
        <v>9</v>
      </c>
      <c r="E1275" t="s">
        <v>130</v>
      </c>
      <c r="F1275" s="8" t="s">
        <v>5658</v>
      </c>
      <c r="G1275" t="s">
        <v>4331</v>
      </c>
    </row>
    <row r="1276" spans="1:7" x14ac:dyDescent="0.25">
      <c r="A1276" t="s">
        <v>195</v>
      </c>
      <c r="B1276" t="s">
        <v>21</v>
      </c>
      <c r="C1276" t="s">
        <v>72</v>
      </c>
      <c r="D1276" t="s">
        <v>22</v>
      </c>
      <c r="E1276" t="s">
        <v>130</v>
      </c>
      <c r="F1276" s="8" t="s">
        <v>5659</v>
      </c>
      <c r="G1276" t="s">
        <v>4322</v>
      </c>
    </row>
    <row r="1277" spans="1:7" x14ac:dyDescent="0.25">
      <c r="A1277" t="s">
        <v>96</v>
      </c>
      <c r="B1277" t="s">
        <v>31</v>
      </c>
      <c r="C1277" t="s">
        <v>49</v>
      </c>
      <c r="D1277" t="s">
        <v>8</v>
      </c>
      <c r="E1277" t="s">
        <v>130</v>
      </c>
      <c r="F1277" s="8" t="s">
        <v>5660</v>
      </c>
      <c r="G1277" t="s">
        <v>4329</v>
      </c>
    </row>
    <row r="1278" spans="1:7" x14ac:dyDescent="0.25">
      <c r="A1278" t="s">
        <v>191</v>
      </c>
      <c r="B1278" t="s">
        <v>21</v>
      </c>
      <c r="C1278" t="s">
        <v>98</v>
      </c>
      <c r="D1278" t="s">
        <v>27</v>
      </c>
      <c r="E1278" t="s">
        <v>130</v>
      </c>
      <c r="F1278" s="8" t="s">
        <v>5661</v>
      </c>
      <c r="G1278" t="s">
        <v>4322</v>
      </c>
    </row>
    <row r="1279" spans="1:7" x14ac:dyDescent="0.25">
      <c r="A1279" t="s">
        <v>493</v>
      </c>
      <c r="B1279" t="s">
        <v>20</v>
      </c>
      <c r="C1279" t="s">
        <v>58</v>
      </c>
      <c r="D1279" t="s">
        <v>13</v>
      </c>
      <c r="E1279" t="s">
        <v>50</v>
      </c>
      <c r="F1279" s="8" t="s">
        <v>5662</v>
      </c>
      <c r="G1279" t="s">
        <v>4254</v>
      </c>
    </row>
    <row r="1280" spans="1:7" x14ac:dyDescent="0.25">
      <c r="A1280" t="s">
        <v>90</v>
      </c>
      <c r="B1280" t="s">
        <v>31</v>
      </c>
      <c r="C1280" t="s">
        <v>49</v>
      </c>
      <c r="D1280" t="s">
        <v>8</v>
      </c>
      <c r="E1280" t="s">
        <v>130</v>
      </c>
      <c r="F1280" s="8" t="s">
        <v>5663</v>
      </c>
      <c r="G1280" t="s">
        <v>4329</v>
      </c>
    </row>
    <row r="1281" spans="1:7" x14ac:dyDescent="0.25">
      <c r="A1281" t="s">
        <v>456</v>
      </c>
      <c r="B1281" t="s">
        <v>19</v>
      </c>
      <c r="C1281" t="s">
        <v>54</v>
      </c>
      <c r="D1281" t="s">
        <v>10</v>
      </c>
      <c r="E1281" t="s">
        <v>130</v>
      </c>
      <c r="F1281" s="8" t="s">
        <v>5664</v>
      </c>
      <c r="G1281" t="s">
        <v>4331</v>
      </c>
    </row>
    <row r="1282" spans="1:7" x14ac:dyDescent="0.25">
      <c r="A1282" t="s">
        <v>390</v>
      </c>
      <c r="B1282" t="s">
        <v>20</v>
      </c>
      <c r="C1282" t="s">
        <v>61</v>
      </c>
      <c r="D1282" t="s">
        <v>14</v>
      </c>
      <c r="E1282" t="s">
        <v>130</v>
      </c>
      <c r="F1282" s="8" t="s">
        <v>5665</v>
      </c>
      <c r="G1282" t="s">
        <v>4322</v>
      </c>
    </row>
    <row r="1283" spans="1:7" x14ac:dyDescent="0.25">
      <c r="A1283" t="s">
        <v>116</v>
      </c>
      <c r="B1283" t="s">
        <v>19</v>
      </c>
      <c r="C1283" t="s">
        <v>49</v>
      </c>
      <c r="D1283" t="s">
        <v>8</v>
      </c>
      <c r="E1283" t="s">
        <v>130</v>
      </c>
      <c r="F1283" s="8" t="s">
        <v>5485</v>
      </c>
      <c r="G1283" t="s">
        <v>4329</v>
      </c>
    </row>
    <row r="1284" spans="1:7" x14ac:dyDescent="0.25">
      <c r="A1284" t="s">
        <v>106</v>
      </c>
      <c r="B1284" t="s">
        <v>32</v>
      </c>
      <c r="C1284" t="s">
        <v>61</v>
      </c>
      <c r="D1284" t="s">
        <v>14</v>
      </c>
      <c r="E1284" t="s">
        <v>229</v>
      </c>
      <c r="F1284" s="8" t="s">
        <v>5666</v>
      </c>
      <c r="G1284" t="s">
        <v>4253</v>
      </c>
    </row>
    <row r="1285" spans="1:7" x14ac:dyDescent="0.25">
      <c r="A1285" t="s">
        <v>3222</v>
      </c>
      <c r="B1285" t="s">
        <v>30</v>
      </c>
      <c r="C1285" t="s">
        <v>73</v>
      </c>
      <c r="D1285" t="s">
        <v>23</v>
      </c>
      <c r="E1285" t="s">
        <v>107</v>
      </c>
      <c r="F1285" s="8" t="s">
        <v>5667</v>
      </c>
      <c r="G1285" t="s">
        <v>4255</v>
      </c>
    </row>
    <row r="1286" spans="1:7" x14ac:dyDescent="0.25">
      <c r="A1286" t="s">
        <v>156</v>
      </c>
      <c r="B1286" t="s">
        <v>21</v>
      </c>
      <c r="C1286" t="s">
        <v>72</v>
      </c>
      <c r="D1286" t="s">
        <v>22</v>
      </c>
      <c r="E1286" t="s">
        <v>130</v>
      </c>
      <c r="F1286" s="8" t="s">
        <v>5668</v>
      </c>
      <c r="G1286" t="s">
        <v>4331</v>
      </c>
    </row>
    <row r="1287" spans="1:7" x14ac:dyDescent="0.25">
      <c r="A1287" t="s">
        <v>3445</v>
      </c>
      <c r="B1287" t="s">
        <v>42</v>
      </c>
      <c r="C1287" t="s">
        <v>73</v>
      </c>
      <c r="D1287" t="s">
        <v>23</v>
      </c>
      <c r="E1287" t="s">
        <v>107</v>
      </c>
      <c r="F1287" s="8" t="s">
        <v>5669</v>
      </c>
      <c r="G1287" t="s">
        <v>4251</v>
      </c>
    </row>
    <row r="1288" spans="1:7" x14ac:dyDescent="0.25">
      <c r="A1288" t="s">
        <v>386</v>
      </c>
      <c r="B1288" t="s">
        <v>31</v>
      </c>
      <c r="C1288" t="s">
        <v>61</v>
      </c>
      <c r="D1288" t="s">
        <v>14</v>
      </c>
      <c r="E1288" t="s">
        <v>130</v>
      </c>
      <c r="F1288" s="8" t="s">
        <v>4429</v>
      </c>
      <c r="G1288" t="s">
        <v>4329</v>
      </c>
    </row>
    <row r="1289" spans="1:7" x14ac:dyDescent="0.25">
      <c r="A1289" t="s">
        <v>756</v>
      </c>
      <c r="B1289" t="s">
        <v>31</v>
      </c>
      <c r="C1289" t="s">
        <v>54</v>
      </c>
      <c r="D1289" t="s">
        <v>10</v>
      </c>
      <c r="E1289" t="s">
        <v>179</v>
      </c>
      <c r="F1289" s="8" t="s">
        <v>5670</v>
      </c>
      <c r="G1289" t="s">
        <v>4255</v>
      </c>
    </row>
    <row r="1290" spans="1:7" x14ac:dyDescent="0.25">
      <c r="A1290" t="s">
        <v>758</v>
      </c>
      <c r="B1290" t="s">
        <v>20</v>
      </c>
      <c r="C1290" t="s">
        <v>58</v>
      </c>
      <c r="D1290" t="s">
        <v>13</v>
      </c>
      <c r="E1290" t="s">
        <v>179</v>
      </c>
      <c r="F1290" s="8" t="s">
        <v>5671</v>
      </c>
      <c r="G1290" t="s">
        <v>4255</v>
      </c>
    </row>
    <row r="1291" spans="1:7" x14ac:dyDescent="0.25">
      <c r="A1291" t="s">
        <v>492</v>
      </c>
      <c r="B1291" t="s">
        <v>29</v>
      </c>
      <c r="C1291" t="s">
        <v>75</v>
      </c>
      <c r="D1291" t="s">
        <v>24</v>
      </c>
      <c r="E1291" t="s">
        <v>179</v>
      </c>
      <c r="F1291" s="8" t="s">
        <v>5672</v>
      </c>
      <c r="G1291" t="s">
        <v>4255</v>
      </c>
    </row>
    <row r="1292" spans="1:7" x14ac:dyDescent="0.25">
      <c r="A1292" t="s">
        <v>3522</v>
      </c>
      <c r="B1292" t="s">
        <v>30</v>
      </c>
      <c r="C1292" t="s">
        <v>188</v>
      </c>
      <c r="D1292" t="s">
        <v>38</v>
      </c>
      <c r="E1292" t="s">
        <v>179</v>
      </c>
      <c r="F1292" s="8" t="s">
        <v>5673</v>
      </c>
      <c r="G1292" t="s">
        <v>4256</v>
      </c>
    </row>
    <row r="1293" spans="1:7" x14ac:dyDescent="0.25">
      <c r="A1293" t="s">
        <v>3800</v>
      </c>
      <c r="B1293" t="s">
        <v>31</v>
      </c>
      <c r="C1293" t="s">
        <v>73</v>
      </c>
      <c r="D1293" t="s">
        <v>23</v>
      </c>
      <c r="E1293" t="s">
        <v>179</v>
      </c>
      <c r="F1293" s="8" t="s">
        <v>5674</v>
      </c>
      <c r="G1293" t="s">
        <v>4256</v>
      </c>
    </row>
    <row r="1294" spans="1:7" x14ac:dyDescent="0.25">
      <c r="A1294" t="s">
        <v>91</v>
      </c>
      <c r="B1294" t="s">
        <v>21</v>
      </c>
      <c r="C1294" t="s">
        <v>54</v>
      </c>
      <c r="D1294" t="s">
        <v>10</v>
      </c>
      <c r="E1294" t="s">
        <v>50</v>
      </c>
      <c r="F1294" s="8" t="s">
        <v>5675</v>
      </c>
      <c r="G1294" t="s">
        <v>4256</v>
      </c>
    </row>
    <row r="1295" spans="1:7" x14ac:dyDescent="0.25">
      <c r="A1295" t="s">
        <v>782</v>
      </c>
      <c r="B1295" t="s">
        <v>7</v>
      </c>
      <c r="C1295" t="s">
        <v>49</v>
      </c>
      <c r="D1295" t="s">
        <v>8</v>
      </c>
      <c r="E1295" t="s">
        <v>229</v>
      </c>
      <c r="F1295" s="8" t="s">
        <v>5676</v>
      </c>
      <c r="G1295" t="s">
        <v>4252</v>
      </c>
    </row>
    <row r="1296" spans="1:7" x14ac:dyDescent="0.25">
      <c r="A1296" t="s">
        <v>84</v>
      </c>
      <c r="B1296" t="s">
        <v>21</v>
      </c>
      <c r="C1296" t="s">
        <v>49</v>
      </c>
      <c r="D1296" t="s">
        <v>8</v>
      </c>
      <c r="E1296" t="s">
        <v>50</v>
      </c>
      <c r="F1296" s="8" t="s">
        <v>5677</v>
      </c>
      <c r="G1296" t="s">
        <v>4254</v>
      </c>
    </row>
    <row r="1297" spans="1:7" x14ac:dyDescent="0.25">
      <c r="A1297" t="s">
        <v>3992</v>
      </c>
      <c r="B1297" t="s">
        <v>31</v>
      </c>
      <c r="C1297" t="s">
        <v>73</v>
      </c>
      <c r="D1297" t="s">
        <v>23</v>
      </c>
      <c r="E1297" t="s">
        <v>229</v>
      </c>
      <c r="F1297" s="8" t="s">
        <v>5678</v>
      </c>
      <c r="G1297" t="s">
        <v>4255</v>
      </c>
    </row>
    <row r="1298" spans="1:7" x14ac:dyDescent="0.25">
      <c r="A1298" t="s">
        <v>335</v>
      </c>
      <c r="B1298" t="s">
        <v>31</v>
      </c>
      <c r="C1298" t="s">
        <v>61</v>
      </c>
      <c r="D1298" t="s">
        <v>14</v>
      </c>
      <c r="E1298" t="s">
        <v>63</v>
      </c>
      <c r="F1298" s="8" t="s">
        <v>5679</v>
      </c>
      <c r="G1298" t="s">
        <v>4331</v>
      </c>
    </row>
    <row r="1299" spans="1:7" x14ac:dyDescent="0.25">
      <c r="A1299" t="s">
        <v>3520</v>
      </c>
      <c r="B1299" t="s">
        <v>30</v>
      </c>
      <c r="C1299" t="s">
        <v>73</v>
      </c>
      <c r="D1299" t="s">
        <v>23</v>
      </c>
      <c r="E1299" t="s">
        <v>63</v>
      </c>
      <c r="F1299" s="8" t="s">
        <v>5680</v>
      </c>
      <c r="G1299" t="s">
        <v>4322</v>
      </c>
    </row>
    <row r="1300" spans="1:7" x14ac:dyDescent="0.25">
      <c r="A1300" t="s">
        <v>287</v>
      </c>
      <c r="B1300" t="s">
        <v>21</v>
      </c>
      <c r="C1300" t="s">
        <v>61</v>
      </c>
      <c r="D1300" t="s">
        <v>14</v>
      </c>
      <c r="E1300" t="s">
        <v>63</v>
      </c>
      <c r="F1300" s="8" t="s">
        <v>5681</v>
      </c>
      <c r="G1300" t="s">
        <v>4251</v>
      </c>
    </row>
    <row r="1301" spans="1:7" x14ac:dyDescent="0.25">
      <c r="A1301" t="s">
        <v>764</v>
      </c>
      <c r="B1301" t="s">
        <v>37</v>
      </c>
      <c r="C1301" t="s">
        <v>75</v>
      </c>
      <c r="D1301" t="s">
        <v>24</v>
      </c>
      <c r="E1301" t="s">
        <v>179</v>
      </c>
      <c r="F1301" s="8" t="s">
        <v>5682</v>
      </c>
      <c r="G1301" t="s">
        <v>4254</v>
      </c>
    </row>
    <row r="1302" spans="1:7" x14ac:dyDescent="0.25">
      <c r="A1302" t="s">
        <v>274</v>
      </c>
      <c r="B1302" t="s">
        <v>19</v>
      </c>
      <c r="C1302" t="s">
        <v>72</v>
      </c>
      <c r="D1302" t="s">
        <v>22</v>
      </c>
      <c r="E1302" t="s">
        <v>63</v>
      </c>
      <c r="F1302" s="8" t="s">
        <v>5683</v>
      </c>
      <c r="G1302" t="s">
        <v>4253</v>
      </c>
    </row>
    <row r="1303" spans="1:7" x14ac:dyDescent="0.25">
      <c r="A1303" t="s">
        <v>366</v>
      </c>
      <c r="B1303" t="s">
        <v>31</v>
      </c>
      <c r="C1303" t="s">
        <v>49</v>
      </c>
      <c r="D1303" t="s">
        <v>8</v>
      </c>
      <c r="E1303" t="s">
        <v>107</v>
      </c>
      <c r="F1303" s="8" t="s">
        <v>5684</v>
      </c>
      <c r="G1303" t="s">
        <v>4251</v>
      </c>
    </row>
    <row r="1304" spans="1:7" x14ac:dyDescent="0.25">
      <c r="A1304" t="s">
        <v>3402</v>
      </c>
      <c r="B1304" t="s">
        <v>36</v>
      </c>
      <c r="C1304" t="s">
        <v>188</v>
      </c>
      <c r="D1304" t="s">
        <v>38</v>
      </c>
      <c r="E1304" t="s">
        <v>107</v>
      </c>
      <c r="F1304" s="8" t="s">
        <v>5685</v>
      </c>
      <c r="G1304" t="s">
        <v>4253</v>
      </c>
    </row>
    <row r="1305" spans="1:7" x14ac:dyDescent="0.25">
      <c r="A1305" t="s">
        <v>139</v>
      </c>
      <c r="B1305" t="s">
        <v>12</v>
      </c>
      <c r="C1305" t="s">
        <v>61</v>
      </c>
      <c r="D1305" t="s">
        <v>14</v>
      </c>
      <c r="E1305" t="s">
        <v>63</v>
      </c>
      <c r="F1305" s="8" t="s">
        <v>5686</v>
      </c>
      <c r="G1305" t="s">
        <v>4255</v>
      </c>
    </row>
    <row r="1306" spans="1:7" x14ac:dyDescent="0.25">
      <c r="A1306" t="s">
        <v>384</v>
      </c>
      <c r="B1306" t="s">
        <v>31</v>
      </c>
      <c r="C1306" t="s">
        <v>54</v>
      </c>
      <c r="D1306" t="s">
        <v>10</v>
      </c>
      <c r="E1306" t="s">
        <v>50</v>
      </c>
      <c r="F1306" s="8" t="s">
        <v>5687</v>
      </c>
      <c r="G1306" t="s">
        <v>4329</v>
      </c>
    </row>
    <row r="1307" spans="1:7" x14ac:dyDescent="0.25">
      <c r="A1307" t="s">
        <v>131</v>
      </c>
      <c r="B1307" t="s">
        <v>31</v>
      </c>
      <c r="C1307" t="s">
        <v>72</v>
      </c>
      <c r="D1307" t="s">
        <v>22</v>
      </c>
      <c r="E1307" t="s">
        <v>63</v>
      </c>
      <c r="F1307" s="8" t="s">
        <v>5688</v>
      </c>
      <c r="G1307" t="s">
        <v>4327</v>
      </c>
    </row>
    <row r="1308" spans="1:7" x14ac:dyDescent="0.25">
      <c r="A1308" t="s">
        <v>3860</v>
      </c>
      <c r="B1308" t="s">
        <v>42</v>
      </c>
      <c r="C1308" t="s">
        <v>188</v>
      </c>
      <c r="D1308" t="s">
        <v>38</v>
      </c>
      <c r="E1308" t="s">
        <v>229</v>
      </c>
      <c r="F1308" s="8" t="s">
        <v>5689</v>
      </c>
      <c r="G1308" t="s">
        <v>4256</v>
      </c>
    </row>
    <row r="1309" spans="1:7" x14ac:dyDescent="0.25">
      <c r="A1309" t="s">
        <v>151</v>
      </c>
      <c r="B1309" t="s">
        <v>42</v>
      </c>
      <c r="C1309" t="s">
        <v>152</v>
      </c>
      <c r="D1309" t="s">
        <v>35</v>
      </c>
      <c r="E1309" t="s">
        <v>229</v>
      </c>
      <c r="F1309" s="8" t="s">
        <v>5690</v>
      </c>
      <c r="G1309" t="s">
        <v>4253</v>
      </c>
    </row>
    <row r="1310" spans="1:7" x14ac:dyDescent="0.25">
      <c r="A1310" t="s">
        <v>765</v>
      </c>
      <c r="B1310" t="s">
        <v>42</v>
      </c>
      <c r="C1310" t="s">
        <v>147</v>
      </c>
      <c r="D1310" t="s">
        <v>34</v>
      </c>
      <c r="E1310" t="s">
        <v>63</v>
      </c>
      <c r="F1310" s="8" t="s">
        <v>5691</v>
      </c>
      <c r="G1310" t="s">
        <v>4251</v>
      </c>
    </row>
    <row r="1311" spans="1:7" x14ac:dyDescent="0.25">
      <c r="A1311" t="s">
        <v>772</v>
      </c>
      <c r="B1311" t="s">
        <v>31</v>
      </c>
      <c r="C1311" t="s">
        <v>52</v>
      </c>
      <c r="D1311" t="s">
        <v>9</v>
      </c>
      <c r="E1311" t="s">
        <v>107</v>
      </c>
      <c r="F1311" s="8" t="s">
        <v>5692</v>
      </c>
      <c r="G1311" t="s">
        <v>4322</v>
      </c>
    </row>
    <row r="1312" spans="1:7" x14ac:dyDescent="0.25">
      <c r="A1312" t="s">
        <v>406</v>
      </c>
      <c r="B1312" t="s">
        <v>11</v>
      </c>
      <c r="C1312" t="s">
        <v>54</v>
      </c>
      <c r="D1312" t="s">
        <v>10</v>
      </c>
      <c r="E1312" t="s">
        <v>130</v>
      </c>
      <c r="F1312" s="8" t="s">
        <v>5693</v>
      </c>
      <c r="G1312" t="s">
        <v>4251</v>
      </c>
    </row>
    <row r="1313" spans="1:7" x14ac:dyDescent="0.25">
      <c r="A1313" t="s">
        <v>112</v>
      </c>
      <c r="B1313" t="s">
        <v>19</v>
      </c>
      <c r="C1313" t="s">
        <v>61</v>
      </c>
      <c r="D1313" t="s">
        <v>14</v>
      </c>
      <c r="E1313" t="s">
        <v>50</v>
      </c>
      <c r="F1313" s="8" t="s">
        <v>5694</v>
      </c>
      <c r="G1313" t="s">
        <v>964</v>
      </c>
    </row>
    <row r="1314" spans="1:7" x14ac:dyDescent="0.25">
      <c r="A1314" t="s">
        <v>202</v>
      </c>
      <c r="B1314" t="s">
        <v>31</v>
      </c>
      <c r="C1314" t="s">
        <v>54</v>
      </c>
      <c r="D1314" t="s">
        <v>10</v>
      </c>
      <c r="E1314" t="s">
        <v>229</v>
      </c>
      <c r="F1314" s="8" t="s">
        <v>5695</v>
      </c>
      <c r="G1314" t="s">
        <v>4253</v>
      </c>
    </row>
    <row r="1315" spans="1:7" x14ac:dyDescent="0.25">
      <c r="A1315" t="s">
        <v>321</v>
      </c>
      <c r="B1315" t="s">
        <v>31</v>
      </c>
      <c r="C1315" t="s">
        <v>98</v>
      </c>
      <c r="D1315" t="s">
        <v>27</v>
      </c>
      <c r="E1315" t="s">
        <v>107</v>
      </c>
      <c r="F1315" s="8" t="s">
        <v>5696</v>
      </c>
      <c r="G1315" t="s">
        <v>4322</v>
      </c>
    </row>
    <row r="1316" spans="1:7" x14ac:dyDescent="0.25">
      <c r="A1316" t="s">
        <v>3627</v>
      </c>
      <c r="B1316" t="s">
        <v>42</v>
      </c>
      <c r="C1316" t="s">
        <v>188</v>
      </c>
      <c r="D1316" t="s">
        <v>38</v>
      </c>
      <c r="E1316" t="s">
        <v>107</v>
      </c>
      <c r="F1316" s="8" t="s">
        <v>5697</v>
      </c>
      <c r="G1316" t="s">
        <v>4322</v>
      </c>
    </row>
    <row r="1317" spans="1:7" x14ac:dyDescent="0.25">
      <c r="A1317" t="s">
        <v>312</v>
      </c>
      <c r="B1317" t="s">
        <v>31</v>
      </c>
      <c r="C1317" t="s">
        <v>61</v>
      </c>
      <c r="D1317" t="s">
        <v>14</v>
      </c>
      <c r="E1317" t="s">
        <v>130</v>
      </c>
      <c r="F1317" s="8" t="s">
        <v>5698</v>
      </c>
      <c r="G1317" t="s">
        <v>4329</v>
      </c>
    </row>
    <row r="1318" spans="1:7" x14ac:dyDescent="0.25">
      <c r="A1318" t="s">
        <v>182</v>
      </c>
      <c r="B1318" t="s">
        <v>32</v>
      </c>
      <c r="C1318" t="s">
        <v>61</v>
      </c>
      <c r="D1318" t="s">
        <v>14</v>
      </c>
      <c r="E1318" t="s">
        <v>63</v>
      </c>
      <c r="F1318" s="8" t="s">
        <v>5699</v>
      </c>
      <c r="G1318" t="s">
        <v>4329</v>
      </c>
    </row>
    <row r="1319" spans="1:7" x14ac:dyDescent="0.25">
      <c r="A1319" t="s">
        <v>768</v>
      </c>
      <c r="B1319" t="s">
        <v>33</v>
      </c>
      <c r="C1319" t="s">
        <v>75</v>
      </c>
      <c r="D1319" t="s">
        <v>24</v>
      </c>
      <c r="E1319" t="s">
        <v>179</v>
      </c>
      <c r="F1319" s="8" t="s">
        <v>5700</v>
      </c>
      <c r="G1319" t="s">
        <v>4255</v>
      </c>
    </row>
    <row r="1320" spans="1:7" x14ac:dyDescent="0.25">
      <c r="A1320" t="s">
        <v>769</v>
      </c>
      <c r="B1320" t="s">
        <v>21</v>
      </c>
      <c r="C1320" t="s">
        <v>52</v>
      </c>
      <c r="D1320" t="s">
        <v>9</v>
      </c>
      <c r="E1320" t="s">
        <v>107</v>
      </c>
      <c r="F1320" s="8" t="s">
        <v>5701</v>
      </c>
      <c r="G1320" t="s">
        <v>4253</v>
      </c>
    </row>
    <row r="1321" spans="1:7" x14ac:dyDescent="0.25">
      <c r="A1321" t="s">
        <v>192</v>
      </c>
      <c r="B1321" t="s">
        <v>21</v>
      </c>
      <c r="C1321" t="s">
        <v>98</v>
      </c>
      <c r="D1321" t="s">
        <v>27</v>
      </c>
      <c r="E1321" t="s">
        <v>130</v>
      </c>
      <c r="F1321" s="8" t="s">
        <v>5702</v>
      </c>
      <c r="G1321" t="s">
        <v>4331</v>
      </c>
    </row>
    <row r="1322" spans="1:7" x14ac:dyDescent="0.25">
      <c r="A1322" t="s">
        <v>4277</v>
      </c>
      <c r="B1322" t="s">
        <v>42</v>
      </c>
      <c r="C1322" t="s">
        <v>188</v>
      </c>
      <c r="D1322" t="s">
        <v>38</v>
      </c>
      <c r="E1322" t="s">
        <v>107</v>
      </c>
      <c r="F1322" s="8" t="s">
        <v>5703</v>
      </c>
      <c r="G1322" t="s">
        <v>4251</v>
      </c>
    </row>
    <row r="1323" spans="1:7" x14ac:dyDescent="0.25">
      <c r="A1323" t="s">
        <v>3200</v>
      </c>
      <c r="B1323" t="s">
        <v>30</v>
      </c>
      <c r="C1323" t="s">
        <v>73</v>
      </c>
      <c r="D1323" t="s">
        <v>23</v>
      </c>
      <c r="E1323" t="s">
        <v>63</v>
      </c>
      <c r="F1323" s="8" t="s">
        <v>5704</v>
      </c>
      <c r="G1323" t="s">
        <v>4251</v>
      </c>
    </row>
    <row r="1324" spans="1:7" x14ac:dyDescent="0.25">
      <c r="A1324" t="s">
        <v>3984</v>
      </c>
      <c r="B1324" t="s">
        <v>31</v>
      </c>
      <c r="C1324" t="s">
        <v>73</v>
      </c>
      <c r="D1324" t="s">
        <v>23</v>
      </c>
      <c r="E1324" t="s">
        <v>229</v>
      </c>
      <c r="F1324" s="8" t="s">
        <v>5705</v>
      </c>
      <c r="G1324" t="s">
        <v>4255</v>
      </c>
    </row>
    <row r="1325" spans="1:7" x14ac:dyDescent="0.25">
      <c r="A1325" t="s">
        <v>3522</v>
      </c>
      <c r="B1325" t="s">
        <v>42</v>
      </c>
      <c r="C1325" t="s">
        <v>188</v>
      </c>
      <c r="D1325" t="s">
        <v>38</v>
      </c>
      <c r="E1325" t="s">
        <v>107</v>
      </c>
      <c r="F1325" s="8" t="s">
        <v>5706</v>
      </c>
      <c r="G1325" t="s">
        <v>4251</v>
      </c>
    </row>
    <row r="1326" spans="1:7" x14ac:dyDescent="0.25">
      <c r="A1326" t="s">
        <v>3284</v>
      </c>
      <c r="B1326" t="s">
        <v>30</v>
      </c>
      <c r="C1326" t="s">
        <v>188</v>
      </c>
      <c r="D1326" t="s">
        <v>38</v>
      </c>
      <c r="E1326" t="s">
        <v>229</v>
      </c>
      <c r="F1326" s="8" t="s">
        <v>5707</v>
      </c>
      <c r="G1326" t="s">
        <v>4254</v>
      </c>
    </row>
    <row r="1327" spans="1:7" x14ac:dyDescent="0.25">
      <c r="A1327" t="s">
        <v>763</v>
      </c>
      <c r="B1327" t="s">
        <v>32</v>
      </c>
      <c r="C1327" t="s">
        <v>61</v>
      </c>
      <c r="D1327" t="s">
        <v>14</v>
      </c>
      <c r="E1327" t="s">
        <v>107</v>
      </c>
      <c r="F1327" s="8" t="s">
        <v>5708</v>
      </c>
      <c r="G1327" t="s">
        <v>4251</v>
      </c>
    </row>
    <row r="1328" spans="1:7" x14ac:dyDescent="0.25">
      <c r="A1328" t="s">
        <v>3621</v>
      </c>
      <c r="B1328" t="s">
        <v>30</v>
      </c>
      <c r="C1328" t="s">
        <v>188</v>
      </c>
      <c r="D1328" t="s">
        <v>38</v>
      </c>
      <c r="E1328" t="s">
        <v>179</v>
      </c>
      <c r="F1328" s="8" t="s">
        <v>4431</v>
      </c>
      <c r="G1328" t="s">
        <v>4255</v>
      </c>
    </row>
    <row r="1329" spans="1:7" x14ac:dyDescent="0.25">
      <c r="A1329" t="s">
        <v>3520</v>
      </c>
      <c r="B1329" t="s">
        <v>42</v>
      </c>
      <c r="C1329" t="s">
        <v>73</v>
      </c>
      <c r="D1329" t="s">
        <v>23</v>
      </c>
      <c r="E1329" t="s">
        <v>229</v>
      </c>
      <c r="F1329" s="8" t="s">
        <v>5709</v>
      </c>
      <c r="G1329" t="s">
        <v>4255</v>
      </c>
    </row>
    <row r="1330" spans="1:7" x14ac:dyDescent="0.25">
      <c r="A1330" t="s">
        <v>3655</v>
      </c>
      <c r="B1330" t="s">
        <v>42</v>
      </c>
      <c r="C1330" t="s">
        <v>188</v>
      </c>
      <c r="D1330" t="s">
        <v>38</v>
      </c>
      <c r="E1330" t="s">
        <v>179</v>
      </c>
      <c r="F1330" s="8" t="s">
        <v>5710</v>
      </c>
      <c r="G1330" t="s">
        <v>4255</v>
      </c>
    </row>
    <row r="1331" spans="1:7" x14ac:dyDescent="0.25">
      <c r="A1331" t="s">
        <v>802</v>
      </c>
      <c r="B1331" t="s">
        <v>42</v>
      </c>
      <c r="C1331" t="s">
        <v>65</v>
      </c>
      <c r="D1331" t="s">
        <v>17</v>
      </c>
      <c r="E1331" t="s">
        <v>107</v>
      </c>
      <c r="F1331" s="8" t="s">
        <v>5711</v>
      </c>
      <c r="G1331" t="s">
        <v>4251</v>
      </c>
    </row>
    <row r="1332" spans="1:7" x14ac:dyDescent="0.25">
      <c r="A1332" t="s">
        <v>3844</v>
      </c>
      <c r="B1332" t="s">
        <v>42</v>
      </c>
      <c r="C1332" t="s">
        <v>188</v>
      </c>
      <c r="D1332" t="s">
        <v>38</v>
      </c>
      <c r="E1332" t="s">
        <v>107</v>
      </c>
      <c r="F1332" s="8" t="s">
        <v>5712</v>
      </c>
      <c r="G1332" t="s">
        <v>4322</v>
      </c>
    </row>
    <row r="1333" spans="1:7" x14ac:dyDescent="0.25">
      <c r="A1333" t="s">
        <v>4016</v>
      </c>
      <c r="B1333" t="s">
        <v>16</v>
      </c>
      <c r="C1333" t="s">
        <v>188</v>
      </c>
      <c r="D1333" t="s">
        <v>38</v>
      </c>
      <c r="E1333" t="s">
        <v>107</v>
      </c>
      <c r="F1333" s="8" t="s">
        <v>5713</v>
      </c>
      <c r="G1333" t="s">
        <v>4322</v>
      </c>
    </row>
    <row r="1334" spans="1:7" x14ac:dyDescent="0.25">
      <c r="A1334" t="s">
        <v>612</v>
      </c>
      <c r="B1334" t="s">
        <v>42</v>
      </c>
      <c r="C1334" t="s">
        <v>65</v>
      </c>
      <c r="D1334" t="s">
        <v>17</v>
      </c>
      <c r="E1334" t="s">
        <v>229</v>
      </c>
      <c r="F1334" s="8" t="s">
        <v>5714</v>
      </c>
      <c r="G1334" t="s">
        <v>4253</v>
      </c>
    </row>
    <row r="1335" spans="1:7" x14ac:dyDescent="0.25">
      <c r="A1335" t="s">
        <v>522</v>
      </c>
      <c r="B1335" t="s">
        <v>7</v>
      </c>
      <c r="C1335" t="s">
        <v>49</v>
      </c>
      <c r="D1335" t="s">
        <v>8</v>
      </c>
      <c r="E1335" t="s">
        <v>179</v>
      </c>
      <c r="F1335" s="8" t="s">
        <v>5715</v>
      </c>
      <c r="G1335" t="s">
        <v>1501</v>
      </c>
    </row>
    <row r="1336" spans="1:7" x14ac:dyDescent="0.25">
      <c r="A1336" t="s">
        <v>310</v>
      </c>
      <c r="B1336" t="s">
        <v>31</v>
      </c>
      <c r="C1336" t="s">
        <v>49</v>
      </c>
      <c r="D1336" t="s">
        <v>8</v>
      </c>
      <c r="E1336" t="s">
        <v>107</v>
      </c>
      <c r="F1336" s="8" t="s">
        <v>5716</v>
      </c>
      <c r="G1336" t="s">
        <v>4322</v>
      </c>
    </row>
    <row r="1337" spans="1:7" x14ac:dyDescent="0.25">
      <c r="A1337" t="s">
        <v>771</v>
      </c>
      <c r="B1337" t="s">
        <v>42</v>
      </c>
      <c r="C1337" t="s">
        <v>65</v>
      </c>
      <c r="D1337" t="s">
        <v>17</v>
      </c>
      <c r="E1337" t="s">
        <v>107</v>
      </c>
      <c r="F1337" s="8" t="s">
        <v>5717</v>
      </c>
      <c r="G1337" t="s">
        <v>4251</v>
      </c>
    </row>
    <row r="1338" spans="1:7" x14ac:dyDescent="0.25">
      <c r="A1338" t="s">
        <v>3885</v>
      </c>
      <c r="B1338" t="s">
        <v>42</v>
      </c>
      <c r="C1338" t="s">
        <v>188</v>
      </c>
      <c r="D1338" t="s">
        <v>38</v>
      </c>
      <c r="E1338" t="s">
        <v>107</v>
      </c>
      <c r="F1338" s="8" t="s">
        <v>5718</v>
      </c>
      <c r="G1338" t="s">
        <v>4251</v>
      </c>
    </row>
    <row r="1339" spans="1:7" x14ac:dyDescent="0.25">
      <c r="A1339" t="s">
        <v>4278</v>
      </c>
      <c r="B1339" t="s">
        <v>26</v>
      </c>
      <c r="C1339" t="s">
        <v>52</v>
      </c>
      <c r="D1339" t="s">
        <v>9</v>
      </c>
      <c r="E1339" t="s">
        <v>229</v>
      </c>
      <c r="F1339" s="8" t="s">
        <v>5719</v>
      </c>
      <c r="G1339" t="s">
        <v>4252</v>
      </c>
    </row>
    <row r="1340" spans="1:7" x14ac:dyDescent="0.25">
      <c r="A1340" t="s">
        <v>3967</v>
      </c>
      <c r="B1340" t="s">
        <v>42</v>
      </c>
      <c r="C1340" t="s">
        <v>73</v>
      </c>
      <c r="D1340" t="s">
        <v>23</v>
      </c>
      <c r="E1340" t="s">
        <v>107</v>
      </c>
      <c r="F1340" s="8" t="s">
        <v>5720</v>
      </c>
      <c r="G1340" t="s">
        <v>4251</v>
      </c>
    </row>
    <row r="1341" spans="1:7" x14ac:dyDescent="0.25">
      <c r="A1341" t="s">
        <v>3368</v>
      </c>
      <c r="B1341" t="s">
        <v>30</v>
      </c>
      <c r="C1341" t="s">
        <v>73</v>
      </c>
      <c r="D1341" t="s">
        <v>23</v>
      </c>
      <c r="E1341" t="s">
        <v>107</v>
      </c>
      <c r="F1341" s="8" t="s">
        <v>5721</v>
      </c>
      <c r="G1341" t="s">
        <v>4253</v>
      </c>
    </row>
    <row r="1342" spans="1:7" x14ac:dyDescent="0.25">
      <c r="A1342" t="s">
        <v>3238</v>
      </c>
      <c r="B1342" t="s">
        <v>42</v>
      </c>
      <c r="C1342" t="s">
        <v>188</v>
      </c>
      <c r="D1342" t="s">
        <v>38</v>
      </c>
      <c r="E1342" t="s">
        <v>229</v>
      </c>
      <c r="F1342" s="8" t="s">
        <v>5722</v>
      </c>
      <c r="G1342" t="s">
        <v>4251</v>
      </c>
    </row>
    <row r="1343" spans="1:7" x14ac:dyDescent="0.25">
      <c r="A1343" t="s">
        <v>4044</v>
      </c>
      <c r="B1343" t="s">
        <v>30</v>
      </c>
      <c r="C1343" t="s">
        <v>188</v>
      </c>
      <c r="D1343" t="s">
        <v>38</v>
      </c>
      <c r="E1343" t="s">
        <v>229</v>
      </c>
      <c r="F1343" s="8" t="s">
        <v>5723</v>
      </c>
      <c r="G1343" t="s">
        <v>4255</v>
      </c>
    </row>
    <row r="1344" spans="1:7" x14ac:dyDescent="0.25">
      <c r="A1344" t="s">
        <v>841</v>
      </c>
      <c r="B1344" t="s">
        <v>20</v>
      </c>
      <c r="C1344" t="s">
        <v>61</v>
      </c>
      <c r="D1344" t="s">
        <v>14</v>
      </c>
      <c r="E1344" t="s">
        <v>130</v>
      </c>
      <c r="F1344" s="8" t="s">
        <v>5724</v>
      </c>
      <c r="G1344" t="s">
        <v>4251</v>
      </c>
    </row>
    <row r="1345" spans="1:7" x14ac:dyDescent="0.25">
      <c r="A1345" t="s">
        <v>201</v>
      </c>
      <c r="B1345" t="s">
        <v>31</v>
      </c>
      <c r="C1345" t="s">
        <v>54</v>
      </c>
      <c r="D1345" t="s">
        <v>10</v>
      </c>
      <c r="E1345" t="s">
        <v>130</v>
      </c>
      <c r="F1345" s="8" t="s">
        <v>5725</v>
      </c>
      <c r="G1345" t="s">
        <v>4329</v>
      </c>
    </row>
    <row r="1346" spans="1:7" x14ac:dyDescent="0.25">
      <c r="A1346" t="s">
        <v>3665</v>
      </c>
      <c r="B1346" t="s">
        <v>42</v>
      </c>
      <c r="C1346" t="s">
        <v>188</v>
      </c>
      <c r="D1346" t="s">
        <v>38</v>
      </c>
      <c r="E1346" t="s">
        <v>229</v>
      </c>
      <c r="F1346" s="8" t="s">
        <v>4367</v>
      </c>
      <c r="G1346" t="s">
        <v>4253</v>
      </c>
    </row>
    <row r="1347" spans="1:7" x14ac:dyDescent="0.25">
      <c r="A1347" t="s">
        <v>773</v>
      </c>
      <c r="B1347" t="s">
        <v>32</v>
      </c>
      <c r="C1347" t="s">
        <v>61</v>
      </c>
      <c r="D1347" t="s">
        <v>14</v>
      </c>
      <c r="E1347" t="s">
        <v>107</v>
      </c>
      <c r="F1347" s="8" t="s">
        <v>5726</v>
      </c>
      <c r="G1347" t="s">
        <v>4322</v>
      </c>
    </row>
    <row r="1348" spans="1:7" x14ac:dyDescent="0.25">
      <c r="A1348" t="s">
        <v>559</v>
      </c>
      <c r="B1348" t="s">
        <v>32</v>
      </c>
      <c r="C1348" t="s">
        <v>61</v>
      </c>
      <c r="D1348" t="s">
        <v>14</v>
      </c>
      <c r="E1348" t="s">
        <v>229</v>
      </c>
      <c r="F1348" s="8" t="s">
        <v>5727</v>
      </c>
      <c r="G1348" t="s">
        <v>4253</v>
      </c>
    </row>
    <row r="1349" spans="1:7" x14ac:dyDescent="0.25">
      <c r="A1349" t="s">
        <v>3683</v>
      </c>
      <c r="B1349" t="s">
        <v>16</v>
      </c>
      <c r="C1349" t="s">
        <v>188</v>
      </c>
      <c r="D1349" t="s">
        <v>38</v>
      </c>
      <c r="E1349" t="s">
        <v>229</v>
      </c>
      <c r="F1349" s="8" t="s">
        <v>5728</v>
      </c>
      <c r="G1349" t="s">
        <v>4256</v>
      </c>
    </row>
    <row r="1350" spans="1:7" x14ac:dyDescent="0.25">
      <c r="A1350" t="s">
        <v>154</v>
      </c>
      <c r="B1350" t="s">
        <v>42</v>
      </c>
      <c r="C1350" t="s">
        <v>152</v>
      </c>
      <c r="D1350" t="s">
        <v>35</v>
      </c>
      <c r="E1350" t="s">
        <v>229</v>
      </c>
      <c r="F1350" s="8" t="s">
        <v>5729</v>
      </c>
      <c r="G1350" t="s">
        <v>4253</v>
      </c>
    </row>
    <row r="1351" spans="1:7" x14ac:dyDescent="0.25">
      <c r="A1351" t="s">
        <v>754</v>
      </c>
      <c r="B1351" t="s">
        <v>31</v>
      </c>
      <c r="C1351" t="s">
        <v>98</v>
      </c>
      <c r="D1351" t="s">
        <v>27</v>
      </c>
      <c r="E1351" t="s">
        <v>130</v>
      </c>
      <c r="F1351" s="8" t="s">
        <v>5730</v>
      </c>
      <c r="G1351" t="s">
        <v>4327</v>
      </c>
    </row>
    <row r="1352" spans="1:7" x14ac:dyDescent="0.25">
      <c r="A1352" t="s">
        <v>3884</v>
      </c>
      <c r="B1352" t="s">
        <v>30</v>
      </c>
      <c r="C1352" t="s">
        <v>188</v>
      </c>
      <c r="D1352" t="s">
        <v>38</v>
      </c>
      <c r="E1352" t="s">
        <v>107</v>
      </c>
      <c r="F1352" s="8" t="s">
        <v>5731</v>
      </c>
      <c r="G1352" t="s">
        <v>4251</v>
      </c>
    </row>
    <row r="1353" spans="1:7" x14ac:dyDescent="0.25">
      <c r="A1353" t="s">
        <v>149</v>
      </c>
      <c r="B1353" t="s">
        <v>31</v>
      </c>
      <c r="C1353" t="s">
        <v>52</v>
      </c>
      <c r="D1353" t="s">
        <v>9</v>
      </c>
      <c r="E1353" t="s">
        <v>107</v>
      </c>
      <c r="F1353" s="8" t="s">
        <v>5732</v>
      </c>
      <c r="G1353" t="s">
        <v>4251</v>
      </c>
    </row>
    <row r="1354" spans="1:7" x14ac:dyDescent="0.25">
      <c r="A1354" t="s">
        <v>667</v>
      </c>
      <c r="B1354" t="s">
        <v>31</v>
      </c>
      <c r="C1354" t="s">
        <v>61</v>
      </c>
      <c r="D1354" t="s">
        <v>14</v>
      </c>
      <c r="E1354" t="s">
        <v>107</v>
      </c>
      <c r="F1354" s="8" t="s">
        <v>5733</v>
      </c>
      <c r="G1354" t="s">
        <v>4251</v>
      </c>
    </row>
    <row r="1355" spans="1:7" x14ac:dyDescent="0.25">
      <c r="A1355" t="s">
        <v>761</v>
      </c>
      <c r="B1355" t="s">
        <v>21</v>
      </c>
      <c r="C1355" t="s">
        <v>54</v>
      </c>
      <c r="D1355" t="s">
        <v>10</v>
      </c>
      <c r="E1355" t="s">
        <v>107</v>
      </c>
      <c r="F1355" s="8" t="s">
        <v>5734</v>
      </c>
      <c r="G1355" t="s">
        <v>4251</v>
      </c>
    </row>
    <row r="1356" spans="1:7" x14ac:dyDescent="0.25">
      <c r="A1356" t="s">
        <v>705</v>
      </c>
      <c r="B1356" t="s">
        <v>32</v>
      </c>
      <c r="C1356" t="s">
        <v>61</v>
      </c>
      <c r="D1356" t="s">
        <v>14</v>
      </c>
      <c r="E1356" t="s">
        <v>107</v>
      </c>
      <c r="F1356" s="8" t="s">
        <v>5735</v>
      </c>
      <c r="G1356" t="s">
        <v>4251</v>
      </c>
    </row>
    <row r="1357" spans="1:7" x14ac:dyDescent="0.25">
      <c r="A1357" t="s">
        <v>3714</v>
      </c>
      <c r="B1357" t="s">
        <v>42</v>
      </c>
      <c r="C1357" t="s">
        <v>188</v>
      </c>
      <c r="D1357" t="s">
        <v>38</v>
      </c>
      <c r="E1357" t="s">
        <v>107</v>
      </c>
      <c r="F1357" s="8" t="s">
        <v>5736</v>
      </c>
      <c r="G1357" t="s">
        <v>4251</v>
      </c>
    </row>
    <row r="1358" spans="1:7" x14ac:dyDescent="0.25">
      <c r="A1358" t="s">
        <v>646</v>
      </c>
      <c r="B1358" t="s">
        <v>20</v>
      </c>
      <c r="C1358" t="s">
        <v>61</v>
      </c>
      <c r="D1358" t="s">
        <v>14</v>
      </c>
      <c r="E1358" t="s">
        <v>179</v>
      </c>
      <c r="F1358" s="8" t="s">
        <v>5737</v>
      </c>
      <c r="G1358" t="s">
        <v>4255</v>
      </c>
    </row>
    <row r="1359" spans="1:7" x14ac:dyDescent="0.25">
      <c r="A1359" t="s">
        <v>4034</v>
      </c>
      <c r="B1359" t="s">
        <v>42</v>
      </c>
      <c r="C1359" t="s">
        <v>188</v>
      </c>
      <c r="D1359" t="s">
        <v>38</v>
      </c>
      <c r="E1359" t="s">
        <v>229</v>
      </c>
      <c r="F1359" s="8" t="s">
        <v>5738</v>
      </c>
      <c r="G1359" t="s">
        <v>4251</v>
      </c>
    </row>
    <row r="1360" spans="1:7" x14ac:dyDescent="0.25">
      <c r="A1360" t="s">
        <v>3857</v>
      </c>
      <c r="B1360" t="s">
        <v>30</v>
      </c>
      <c r="C1360" t="s">
        <v>188</v>
      </c>
      <c r="D1360" t="s">
        <v>38</v>
      </c>
      <c r="E1360" t="s">
        <v>229</v>
      </c>
      <c r="F1360" s="8" t="s">
        <v>5739</v>
      </c>
      <c r="G1360" t="s">
        <v>4255</v>
      </c>
    </row>
    <row r="1361" spans="1:7" x14ac:dyDescent="0.25">
      <c r="A1361" t="s">
        <v>565</v>
      </c>
      <c r="B1361" t="s">
        <v>11</v>
      </c>
      <c r="C1361" t="s">
        <v>72</v>
      </c>
      <c r="D1361" t="s">
        <v>22</v>
      </c>
      <c r="E1361" t="s">
        <v>130</v>
      </c>
      <c r="F1361" s="8" t="s">
        <v>5740</v>
      </c>
      <c r="G1361" t="s">
        <v>4251</v>
      </c>
    </row>
    <row r="1362" spans="1:7" x14ac:dyDescent="0.25">
      <c r="A1362" t="s">
        <v>483</v>
      </c>
      <c r="B1362" t="s">
        <v>21</v>
      </c>
      <c r="C1362" t="s">
        <v>98</v>
      </c>
      <c r="D1362" t="s">
        <v>27</v>
      </c>
      <c r="E1362" t="s">
        <v>130</v>
      </c>
      <c r="F1362" s="8" t="s">
        <v>5741</v>
      </c>
      <c r="G1362" t="s">
        <v>4322</v>
      </c>
    </row>
    <row r="1363" spans="1:7" x14ac:dyDescent="0.25">
      <c r="A1363" t="s">
        <v>3418</v>
      </c>
      <c r="B1363" t="s">
        <v>33</v>
      </c>
      <c r="C1363" t="s">
        <v>188</v>
      </c>
      <c r="D1363" t="s">
        <v>38</v>
      </c>
      <c r="E1363" t="s">
        <v>229</v>
      </c>
      <c r="F1363" s="8" t="s">
        <v>5742</v>
      </c>
      <c r="G1363" t="s">
        <v>2152</v>
      </c>
    </row>
    <row r="1364" spans="1:7" x14ac:dyDescent="0.25">
      <c r="A1364" t="s">
        <v>342</v>
      </c>
      <c r="B1364" t="s">
        <v>19</v>
      </c>
      <c r="C1364" t="s">
        <v>54</v>
      </c>
      <c r="D1364" t="s">
        <v>10</v>
      </c>
      <c r="E1364" t="s">
        <v>130</v>
      </c>
      <c r="F1364" s="8" t="s">
        <v>5743</v>
      </c>
      <c r="G1364" t="s">
        <v>4322</v>
      </c>
    </row>
    <row r="1365" spans="1:7" x14ac:dyDescent="0.25">
      <c r="A1365" t="s">
        <v>196</v>
      </c>
      <c r="B1365" t="s">
        <v>32</v>
      </c>
      <c r="C1365" t="s">
        <v>58</v>
      </c>
      <c r="D1365" t="s">
        <v>13</v>
      </c>
      <c r="E1365" t="s">
        <v>130</v>
      </c>
      <c r="F1365" s="8" t="s">
        <v>5744</v>
      </c>
      <c r="G1365" t="s">
        <v>4331</v>
      </c>
    </row>
    <row r="1366" spans="1:7" x14ac:dyDescent="0.25">
      <c r="A1366" t="s">
        <v>361</v>
      </c>
      <c r="B1366" t="s">
        <v>31</v>
      </c>
      <c r="C1366" t="s">
        <v>61</v>
      </c>
      <c r="D1366" t="s">
        <v>14</v>
      </c>
      <c r="E1366" t="s">
        <v>130</v>
      </c>
      <c r="F1366" s="8" t="s">
        <v>5745</v>
      </c>
      <c r="G1366" t="s">
        <v>4329</v>
      </c>
    </row>
    <row r="1367" spans="1:7" x14ac:dyDescent="0.25">
      <c r="A1367" t="s">
        <v>4281</v>
      </c>
      <c r="B1367" t="s">
        <v>30</v>
      </c>
      <c r="C1367" t="s">
        <v>65</v>
      </c>
      <c r="D1367" t="s">
        <v>17</v>
      </c>
      <c r="E1367" t="s">
        <v>229</v>
      </c>
      <c r="F1367" s="8" t="s">
        <v>5746</v>
      </c>
      <c r="G1367" t="s">
        <v>4256</v>
      </c>
    </row>
    <row r="1368" spans="1:7" x14ac:dyDescent="0.25">
      <c r="A1368" t="s">
        <v>3288</v>
      </c>
      <c r="B1368" t="s">
        <v>42</v>
      </c>
      <c r="C1368" t="s">
        <v>73</v>
      </c>
      <c r="D1368" t="s">
        <v>23</v>
      </c>
      <c r="E1368" t="s">
        <v>107</v>
      </c>
      <c r="F1368" s="8" t="s">
        <v>5747</v>
      </c>
      <c r="G1368" t="s">
        <v>4322</v>
      </c>
    </row>
    <row r="1369" spans="1:7" x14ac:dyDescent="0.25">
      <c r="A1369" t="s">
        <v>140</v>
      </c>
      <c r="B1369" t="s">
        <v>32</v>
      </c>
      <c r="C1369" t="s">
        <v>61</v>
      </c>
      <c r="D1369" t="s">
        <v>14</v>
      </c>
      <c r="E1369" t="s">
        <v>229</v>
      </c>
      <c r="F1369" s="8" t="s">
        <v>5748</v>
      </c>
      <c r="G1369" t="s">
        <v>4255</v>
      </c>
    </row>
    <row r="1370" spans="1:7" x14ac:dyDescent="0.25">
      <c r="A1370" t="s">
        <v>3744</v>
      </c>
      <c r="B1370" t="s">
        <v>42</v>
      </c>
      <c r="C1370" t="s">
        <v>73</v>
      </c>
      <c r="D1370" t="s">
        <v>23</v>
      </c>
      <c r="E1370" t="s">
        <v>107</v>
      </c>
      <c r="F1370" s="8" t="s">
        <v>5749</v>
      </c>
      <c r="G1370" t="s">
        <v>4251</v>
      </c>
    </row>
    <row r="1371" spans="1:7" x14ac:dyDescent="0.25">
      <c r="A1371" t="s">
        <v>89</v>
      </c>
      <c r="B1371" t="s">
        <v>32</v>
      </c>
      <c r="C1371" t="s">
        <v>58</v>
      </c>
      <c r="D1371" t="s">
        <v>13</v>
      </c>
      <c r="E1371" t="s">
        <v>130</v>
      </c>
      <c r="F1371" s="8" t="s">
        <v>5750</v>
      </c>
      <c r="G1371" t="s">
        <v>4327</v>
      </c>
    </row>
    <row r="1372" spans="1:7" x14ac:dyDescent="0.25">
      <c r="A1372" t="s">
        <v>294</v>
      </c>
      <c r="B1372" t="s">
        <v>25</v>
      </c>
      <c r="C1372" t="s">
        <v>61</v>
      </c>
      <c r="D1372" t="s">
        <v>14</v>
      </c>
      <c r="E1372" t="s">
        <v>130</v>
      </c>
      <c r="F1372" s="8" t="s">
        <v>4366</v>
      </c>
      <c r="G1372" t="s">
        <v>4322</v>
      </c>
    </row>
    <row r="1373" spans="1:7" x14ac:dyDescent="0.25">
      <c r="A1373" t="s">
        <v>296</v>
      </c>
      <c r="B1373" t="s">
        <v>15</v>
      </c>
      <c r="C1373" t="s">
        <v>61</v>
      </c>
      <c r="D1373" t="s">
        <v>14</v>
      </c>
      <c r="E1373" t="s">
        <v>229</v>
      </c>
      <c r="F1373" s="8" t="s">
        <v>5751</v>
      </c>
      <c r="G1373" t="s">
        <v>4252</v>
      </c>
    </row>
    <row r="1374" spans="1:7" x14ac:dyDescent="0.25">
      <c r="A1374" t="s">
        <v>140</v>
      </c>
      <c r="B1374" t="s">
        <v>32</v>
      </c>
      <c r="C1374" t="s">
        <v>61</v>
      </c>
      <c r="D1374" t="s">
        <v>14</v>
      </c>
      <c r="E1374" t="s">
        <v>130</v>
      </c>
      <c r="F1374" s="8" t="s">
        <v>5752</v>
      </c>
      <c r="G1374" t="s">
        <v>4327</v>
      </c>
    </row>
    <row r="1375" spans="1:7" x14ac:dyDescent="0.25">
      <c r="A1375" t="s">
        <v>559</v>
      </c>
      <c r="B1375" t="s">
        <v>20</v>
      </c>
      <c r="C1375" t="s">
        <v>61</v>
      </c>
      <c r="D1375" t="s">
        <v>14</v>
      </c>
      <c r="E1375" t="s">
        <v>179</v>
      </c>
      <c r="F1375" s="8" t="s">
        <v>5753</v>
      </c>
      <c r="G1375" t="s">
        <v>4255</v>
      </c>
    </row>
    <row r="1376" spans="1:7" x14ac:dyDescent="0.25">
      <c r="A1376" t="s">
        <v>482</v>
      </c>
      <c r="B1376" t="s">
        <v>31</v>
      </c>
      <c r="C1376" t="s">
        <v>98</v>
      </c>
      <c r="D1376" t="s">
        <v>27</v>
      </c>
      <c r="E1376" t="s">
        <v>107</v>
      </c>
      <c r="F1376" s="8" t="s">
        <v>5754</v>
      </c>
      <c r="G1376" t="s">
        <v>4251</v>
      </c>
    </row>
    <row r="1377" spans="1:7" x14ac:dyDescent="0.25">
      <c r="A1377" t="s">
        <v>775</v>
      </c>
      <c r="B1377" t="s">
        <v>19</v>
      </c>
      <c r="C1377" t="s">
        <v>61</v>
      </c>
      <c r="D1377" t="s">
        <v>14</v>
      </c>
      <c r="E1377" t="s">
        <v>107</v>
      </c>
      <c r="F1377" s="8" t="s">
        <v>4425</v>
      </c>
      <c r="G1377" t="s">
        <v>4251</v>
      </c>
    </row>
    <row r="1378" spans="1:7" x14ac:dyDescent="0.25">
      <c r="A1378" t="s">
        <v>533</v>
      </c>
      <c r="B1378" t="s">
        <v>26</v>
      </c>
      <c r="C1378" t="s">
        <v>61</v>
      </c>
      <c r="D1378" t="s">
        <v>14</v>
      </c>
      <c r="E1378" t="s">
        <v>130</v>
      </c>
      <c r="F1378" s="8" t="s">
        <v>5755</v>
      </c>
      <c r="G1378" t="s">
        <v>4322</v>
      </c>
    </row>
    <row r="1379" spans="1:7" x14ac:dyDescent="0.25">
      <c r="A1379" t="s">
        <v>3989</v>
      </c>
      <c r="B1379" t="s">
        <v>42</v>
      </c>
      <c r="C1379" t="s">
        <v>188</v>
      </c>
      <c r="D1379" t="s">
        <v>38</v>
      </c>
      <c r="E1379" t="s">
        <v>107</v>
      </c>
      <c r="F1379" s="8" t="s">
        <v>5756</v>
      </c>
      <c r="G1379" t="s">
        <v>4251</v>
      </c>
    </row>
    <row r="1380" spans="1:7" x14ac:dyDescent="0.25">
      <c r="A1380" t="s">
        <v>270</v>
      </c>
      <c r="B1380" t="s">
        <v>32</v>
      </c>
      <c r="C1380" t="s">
        <v>61</v>
      </c>
      <c r="D1380" t="s">
        <v>14</v>
      </c>
      <c r="E1380" t="s">
        <v>130</v>
      </c>
      <c r="F1380" s="8" t="s">
        <v>4371</v>
      </c>
      <c r="G1380" t="s">
        <v>4329</v>
      </c>
    </row>
    <row r="1381" spans="1:7" x14ac:dyDescent="0.25">
      <c r="A1381" t="s">
        <v>3821</v>
      </c>
      <c r="B1381" t="s">
        <v>30</v>
      </c>
      <c r="C1381" t="s">
        <v>73</v>
      </c>
      <c r="D1381" t="s">
        <v>23</v>
      </c>
      <c r="E1381" t="s">
        <v>107</v>
      </c>
      <c r="F1381" s="8" t="s">
        <v>5757</v>
      </c>
      <c r="G1381" t="s">
        <v>4322</v>
      </c>
    </row>
    <row r="1382" spans="1:7" x14ac:dyDescent="0.25">
      <c r="A1382" t="s">
        <v>3561</v>
      </c>
      <c r="B1382" t="s">
        <v>30</v>
      </c>
      <c r="C1382" t="s">
        <v>188</v>
      </c>
      <c r="D1382" t="s">
        <v>38</v>
      </c>
      <c r="E1382" t="s">
        <v>107</v>
      </c>
      <c r="F1382" s="8" t="s">
        <v>5758</v>
      </c>
      <c r="G1382" t="s">
        <v>4322</v>
      </c>
    </row>
    <row r="1383" spans="1:7" x14ac:dyDescent="0.25">
      <c r="A1383" t="s">
        <v>297</v>
      </c>
      <c r="B1383" t="s">
        <v>32</v>
      </c>
      <c r="C1383" t="s">
        <v>61</v>
      </c>
      <c r="D1383" t="s">
        <v>14</v>
      </c>
      <c r="E1383" t="s">
        <v>130</v>
      </c>
      <c r="F1383" s="8" t="s">
        <v>4446</v>
      </c>
      <c r="G1383" t="s">
        <v>4329</v>
      </c>
    </row>
    <row r="1384" spans="1:7" x14ac:dyDescent="0.25">
      <c r="A1384" t="s">
        <v>311</v>
      </c>
      <c r="B1384" t="s">
        <v>31</v>
      </c>
      <c r="C1384" t="s">
        <v>49</v>
      </c>
      <c r="D1384" t="s">
        <v>8</v>
      </c>
      <c r="E1384" t="s">
        <v>130</v>
      </c>
      <c r="F1384" s="8" t="s">
        <v>5759</v>
      </c>
      <c r="G1384" t="s">
        <v>4327</v>
      </c>
    </row>
    <row r="1385" spans="1:7" x14ac:dyDescent="0.25">
      <c r="A1385" t="s">
        <v>485</v>
      </c>
      <c r="B1385" t="s">
        <v>31</v>
      </c>
      <c r="C1385" t="s">
        <v>72</v>
      </c>
      <c r="D1385" t="s">
        <v>22</v>
      </c>
      <c r="E1385" t="s">
        <v>179</v>
      </c>
      <c r="F1385" s="8" t="s">
        <v>5760</v>
      </c>
      <c r="G1385" t="s">
        <v>4255</v>
      </c>
    </row>
    <row r="1386" spans="1:7" x14ac:dyDescent="0.25">
      <c r="A1386" t="s">
        <v>542</v>
      </c>
      <c r="B1386" t="s">
        <v>11</v>
      </c>
      <c r="C1386" t="s">
        <v>54</v>
      </c>
      <c r="D1386" t="s">
        <v>10</v>
      </c>
      <c r="E1386" t="s">
        <v>130</v>
      </c>
      <c r="F1386" s="8" t="s">
        <v>5761</v>
      </c>
      <c r="G1386" t="s">
        <v>4251</v>
      </c>
    </row>
    <row r="1387" spans="1:7" x14ac:dyDescent="0.25">
      <c r="A1387" t="s">
        <v>195</v>
      </c>
      <c r="B1387" t="s">
        <v>21</v>
      </c>
      <c r="C1387" t="s">
        <v>72</v>
      </c>
      <c r="D1387" t="s">
        <v>22</v>
      </c>
      <c r="E1387" t="s">
        <v>130</v>
      </c>
      <c r="F1387" s="8" t="s">
        <v>5762</v>
      </c>
      <c r="G1387" t="s">
        <v>4251</v>
      </c>
    </row>
    <row r="1388" spans="1:7" x14ac:dyDescent="0.25">
      <c r="A1388" t="s">
        <v>3740</v>
      </c>
      <c r="B1388" t="s">
        <v>19</v>
      </c>
      <c r="C1388" t="s">
        <v>73</v>
      </c>
      <c r="D1388" t="s">
        <v>23</v>
      </c>
      <c r="E1388" t="s">
        <v>229</v>
      </c>
      <c r="F1388" s="8" t="s">
        <v>5763</v>
      </c>
      <c r="G1388" t="s">
        <v>4256</v>
      </c>
    </row>
    <row r="1389" spans="1:7" x14ac:dyDescent="0.25">
      <c r="A1389" t="s">
        <v>3812</v>
      </c>
      <c r="B1389" t="s">
        <v>31</v>
      </c>
      <c r="C1389" t="s">
        <v>73</v>
      </c>
      <c r="D1389" t="s">
        <v>23</v>
      </c>
      <c r="E1389" t="s">
        <v>107</v>
      </c>
      <c r="F1389" s="8" t="s">
        <v>5764</v>
      </c>
      <c r="G1389" t="s">
        <v>4251</v>
      </c>
    </row>
    <row r="1390" spans="1:7" x14ac:dyDescent="0.25">
      <c r="A1390" t="s">
        <v>830</v>
      </c>
      <c r="B1390" t="s">
        <v>31</v>
      </c>
      <c r="C1390" t="s">
        <v>58</v>
      </c>
      <c r="D1390" t="s">
        <v>13</v>
      </c>
      <c r="E1390" t="s">
        <v>107</v>
      </c>
      <c r="F1390" s="8" t="s">
        <v>5765</v>
      </c>
      <c r="G1390" t="s">
        <v>4322</v>
      </c>
    </row>
    <row r="1391" spans="1:7" x14ac:dyDescent="0.25">
      <c r="A1391" t="s">
        <v>781</v>
      </c>
      <c r="B1391" t="s">
        <v>42</v>
      </c>
      <c r="C1391" t="s">
        <v>65</v>
      </c>
      <c r="D1391" t="s">
        <v>17</v>
      </c>
      <c r="E1391" t="s">
        <v>229</v>
      </c>
      <c r="F1391" s="8" t="s">
        <v>5766</v>
      </c>
      <c r="G1391" t="s">
        <v>4253</v>
      </c>
    </row>
    <row r="1392" spans="1:7" x14ac:dyDescent="0.25">
      <c r="A1392" t="s">
        <v>680</v>
      </c>
      <c r="B1392" t="s">
        <v>42</v>
      </c>
      <c r="C1392" t="s">
        <v>75</v>
      </c>
      <c r="D1392" t="s">
        <v>24</v>
      </c>
      <c r="E1392" t="s">
        <v>179</v>
      </c>
      <c r="F1392" s="8" t="s">
        <v>5767</v>
      </c>
      <c r="G1392" t="s">
        <v>4255</v>
      </c>
    </row>
    <row r="1393" spans="1:7" x14ac:dyDescent="0.25">
      <c r="A1393" t="s">
        <v>82</v>
      </c>
      <c r="B1393" t="s">
        <v>31</v>
      </c>
      <c r="C1393" t="s">
        <v>49</v>
      </c>
      <c r="D1393" t="s">
        <v>8</v>
      </c>
      <c r="E1393" t="s">
        <v>130</v>
      </c>
      <c r="F1393" s="8" t="s">
        <v>5768</v>
      </c>
      <c r="G1393" t="s">
        <v>4327</v>
      </c>
    </row>
    <row r="1394" spans="1:7" x14ac:dyDescent="0.25">
      <c r="A1394" t="s">
        <v>4281</v>
      </c>
      <c r="B1394" t="s">
        <v>42</v>
      </c>
      <c r="C1394" t="s">
        <v>65</v>
      </c>
      <c r="D1394" t="s">
        <v>17</v>
      </c>
      <c r="E1394" t="s">
        <v>107</v>
      </c>
      <c r="F1394" s="8" t="s">
        <v>5769</v>
      </c>
      <c r="G1394" t="s">
        <v>4251</v>
      </c>
    </row>
    <row r="1395" spans="1:7" x14ac:dyDescent="0.25">
      <c r="A1395" t="s">
        <v>586</v>
      </c>
      <c r="B1395" t="s">
        <v>31</v>
      </c>
      <c r="C1395" t="s">
        <v>61</v>
      </c>
      <c r="D1395" t="s">
        <v>14</v>
      </c>
      <c r="E1395" t="s">
        <v>130</v>
      </c>
      <c r="F1395" s="8" t="s">
        <v>5770</v>
      </c>
      <c r="G1395" t="s">
        <v>4331</v>
      </c>
    </row>
    <row r="1396" spans="1:7" x14ac:dyDescent="0.25">
      <c r="A1396" t="s">
        <v>3376</v>
      </c>
      <c r="B1396" t="s">
        <v>29</v>
      </c>
      <c r="C1396" t="s">
        <v>188</v>
      </c>
      <c r="D1396" t="s">
        <v>38</v>
      </c>
      <c r="E1396" t="s">
        <v>179</v>
      </c>
      <c r="F1396" s="8" t="s">
        <v>5771</v>
      </c>
      <c r="G1396" t="s">
        <v>4256</v>
      </c>
    </row>
    <row r="1397" spans="1:7" x14ac:dyDescent="0.25">
      <c r="A1397" t="s">
        <v>475</v>
      </c>
      <c r="B1397" t="s">
        <v>11</v>
      </c>
      <c r="C1397" t="s">
        <v>98</v>
      </c>
      <c r="D1397" t="s">
        <v>27</v>
      </c>
      <c r="E1397" t="s">
        <v>229</v>
      </c>
      <c r="F1397" s="8" t="s">
        <v>4445</v>
      </c>
      <c r="G1397" t="s">
        <v>4254</v>
      </c>
    </row>
    <row r="1398" spans="1:7" x14ac:dyDescent="0.25">
      <c r="A1398" t="s">
        <v>405</v>
      </c>
      <c r="B1398" t="s">
        <v>31</v>
      </c>
      <c r="C1398" t="s">
        <v>98</v>
      </c>
      <c r="D1398" t="s">
        <v>27</v>
      </c>
      <c r="E1398" t="s">
        <v>130</v>
      </c>
      <c r="F1398" s="8" t="s">
        <v>5772</v>
      </c>
      <c r="G1398" t="s">
        <v>4329</v>
      </c>
    </row>
    <row r="1399" spans="1:7" x14ac:dyDescent="0.25">
      <c r="A1399" t="s">
        <v>3621</v>
      </c>
      <c r="B1399" t="s">
        <v>29</v>
      </c>
      <c r="C1399" t="s">
        <v>188</v>
      </c>
      <c r="D1399" t="s">
        <v>38</v>
      </c>
      <c r="E1399" t="s">
        <v>107</v>
      </c>
      <c r="F1399" s="8" t="s">
        <v>5773</v>
      </c>
      <c r="G1399" t="s">
        <v>4251</v>
      </c>
    </row>
    <row r="1400" spans="1:7" x14ac:dyDescent="0.25">
      <c r="A1400" t="s">
        <v>4213</v>
      </c>
      <c r="B1400" t="s">
        <v>42</v>
      </c>
      <c r="C1400" t="s">
        <v>73</v>
      </c>
      <c r="D1400" t="s">
        <v>23</v>
      </c>
      <c r="E1400" t="s">
        <v>229</v>
      </c>
      <c r="F1400" s="8" t="s">
        <v>5774</v>
      </c>
      <c r="G1400" t="s">
        <v>4253</v>
      </c>
    </row>
    <row r="1401" spans="1:7" x14ac:dyDescent="0.25">
      <c r="A1401" t="s">
        <v>295</v>
      </c>
      <c r="B1401" t="s">
        <v>7</v>
      </c>
      <c r="C1401" t="s">
        <v>61</v>
      </c>
      <c r="D1401" t="s">
        <v>14</v>
      </c>
      <c r="E1401" t="s">
        <v>130</v>
      </c>
      <c r="F1401" s="8" t="s">
        <v>5775</v>
      </c>
      <c r="G1401" t="s">
        <v>4251</v>
      </c>
    </row>
    <row r="1402" spans="1:7" x14ac:dyDescent="0.25">
      <c r="A1402" t="s">
        <v>398</v>
      </c>
      <c r="B1402" t="s">
        <v>31</v>
      </c>
      <c r="C1402" t="s">
        <v>49</v>
      </c>
      <c r="D1402" t="s">
        <v>8</v>
      </c>
      <c r="E1402" t="s">
        <v>130</v>
      </c>
      <c r="F1402" s="8" t="s">
        <v>5776</v>
      </c>
      <c r="G1402" t="s">
        <v>4329</v>
      </c>
    </row>
    <row r="1403" spans="1:7" x14ac:dyDescent="0.25">
      <c r="A1403" t="s">
        <v>3678</v>
      </c>
      <c r="B1403" t="s">
        <v>42</v>
      </c>
      <c r="C1403" t="s">
        <v>188</v>
      </c>
      <c r="D1403" t="s">
        <v>38</v>
      </c>
      <c r="E1403" t="s">
        <v>107</v>
      </c>
      <c r="F1403" s="8" t="s">
        <v>5777</v>
      </c>
      <c r="G1403" t="s">
        <v>4251</v>
      </c>
    </row>
    <row r="1404" spans="1:7" x14ac:dyDescent="0.25">
      <c r="A1404" t="s">
        <v>777</v>
      </c>
      <c r="B1404" t="s">
        <v>31</v>
      </c>
      <c r="C1404" t="s">
        <v>58</v>
      </c>
      <c r="D1404" t="s">
        <v>13</v>
      </c>
      <c r="E1404" t="s">
        <v>107</v>
      </c>
      <c r="F1404" s="8" t="s">
        <v>5778</v>
      </c>
      <c r="G1404" t="s">
        <v>4322</v>
      </c>
    </row>
    <row r="1405" spans="1:7" x14ac:dyDescent="0.25">
      <c r="A1405" t="s">
        <v>760</v>
      </c>
      <c r="B1405" t="s">
        <v>21</v>
      </c>
      <c r="C1405" t="s">
        <v>52</v>
      </c>
      <c r="D1405" t="s">
        <v>9</v>
      </c>
      <c r="E1405" t="s">
        <v>229</v>
      </c>
      <c r="F1405" s="8" t="s">
        <v>5779</v>
      </c>
      <c r="G1405" t="s">
        <v>4255</v>
      </c>
    </row>
    <row r="1406" spans="1:7" x14ac:dyDescent="0.25">
      <c r="A1406" t="s">
        <v>150</v>
      </c>
      <c r="B1406" t="s">
        <v>19</v>
      </c>
      <c r="C1406" t="s">
        <v>61</v>
      </c>
      <c r="D1406" t="s">
        <v>14</v>
      </c>
      <c r="E1406" t="s">
        <v>130</v>
      </c>
      <c r="F1406" s="8" t="s">
        <v>5780</v>
      </c>
      <c r="G1406" t="s">
        <v>4329</v>
      </c>
    </row>
    <row r="1407" spans="1:7" x14ac:dyDescent="0.25">
      <c r="A1407" t="s">
        <v>521</v>
      </c>
      <c r="B1407" t="s">
        <v>29</v>
      </c>
      <c r="C1407" t="s">
        <v>152</v>
      </c>
      <c r="D1407" t="s">
        <v>35</v>
      </c>
      <c r="E1407" t="s">
        <v>229</v>
      </c>
      <c r="F1407" s="8" t="s">
        <v>5781</v>
      </c>
      <c r="G1407" t="s">
        <v>4254</v>
      </c>
    </row>
    <row r="1408" spans="1:7" x14ac:dyDescent="0.25">
      <c r="A1408" t="s">
        <v>563</v>
      </c>
      <c r="B1408" t="s">
        <v>32</v>
      </c>
      <c r="C1408" t="s">
        <v>58</v>
      </c>
      <c r="D1408" t="s">
        <v>13</v>
      </c>
      <c r="E1408" t="s">
        <v>130</v>
      </c>
      <c r="F1408" s="8" t="s">
        <v>5782</v>
      </c>
      <c r="G1408" t="s">
        <v>4329</v>
      </c>
    </row>
    <row r="1409" spans="1:7" x14ac:dyDescent="0.25">
      <c r="A1409" t="s">
        <v>757</v>
      </c>
      <c r="B1409" t="s">
        <v>42</v>
      </c>
      <c r="C1409" t="s">
        <v>147</v>
      </c>
      <c r="D1409" t="s">
        <v>34</v>
      </c>
      <c r="E1409" t="s">
        <v>179</v>
      </c>
      <c r="F1409" s="8" t="s">
        <v>5783</v>
      </c>
      <c r="G1409" t="s">
        <v>4255</v>
      </c>
    </row>
    <row r="1410" spans="1:7" x14ac:dyDescent="0.25">
      <c r="A1410" t="s">
        <v>4282</v>
      </c>
      <c r="B1410" t="s">
        <v>30</v>
      </c>
      <c r="C1410" t="s">
        <v>65</v>
      </c>
      <c r="D1410" t="s">
        <v>17</v>
      </c>
      <c r="E1410" t="s">
        <v>107</v>
      </c>
      <c r="F1410" s="8" t="s">
        <v>5784</v>
      </c>
      <c r="G1410" t="s">
        <v>4251</v>
      </c>
    </row>
    <row r="1411" spans="1:7" x14ac:dyDescent="0.25">
      <c r="A1411" t="s">
        <v>4283</v>
      </c>
      <c r="B1411" t="s">
        <v>30</v>
      </c>
      <c r="C1411" t="s">
        <v>73</v>
      </c>
      <c r="D1411" t="s">
        <v>23</v>
      </c>
      <c r="E1411" t="s">
        <v>107</v>
      </c>
      <c r="F1411" s="8" t="s">
        <v>5785</v>
      </c>
      <c r="G1411" t="s">
        <v>4251</v>
      </c>
    </row>
    <row r="1412" spans="1:7" x14ac:dyDescent="0.25">
      <c r="A1412" t="s">
        <v>4236</v>
      </c>
      <c r="B1412" t="s">
        <v>42</v>
      </c>
      <c r="C1412" t="s">
        <v>188</v>
      </c>
      <c r="D1412" t="s">
        <v>38</v>
      </c>
      <c r="E1412" t="s">
        <v>107</v>
      </c>
      <c r="F1412" s="8" t="s">
        <v>5786</v>
      </c>
      <c r="G1412" t="s">
        <v>4251</v>
      </c>
    </row>
    <row r="1413" spans="1:7" x14ac:dyDescent="0.25">
      <c r="A1413" t="s">
        <v>866</v>
      </c>
      <c r="B1413" t="s">
        <v>29</v>
      </c>
      <c r="C1413" t="s">
        <v>75</v>
      </c>
      <c r="D1413" t="s">
        <v>24</v>
      </c>
      <c r="E1413" t="s">
        <v>179</v>
      </c>
      <c r="F1413" s="8" t="s">
        <v>5787</v>
      </c>
      <c r="G1413" t="s">
        <v>4255</v>
      </c>
    </row>
    <row r="1414" spans="1:7" x14ac:dyDescent="0.25">
      <c r="A1414" t="s">
        <v>403</v>
      </c>
      <c r="B1414" t="s">
        <v>31</v>
      </c>
      <c r="C1414" t="s">
        <v>49</v>
      </c>
      <c r="D1414" t="s">
        <v>8</v>
      </c>
      <c r="E1414" t="s">
        <v>179</v>
      </c>
      <c r="F1414" s="8" t="s">
        <v>5788</v>
      </c>
      <c r="G1414" t="s">
        <v>4255</v>
      </c>
    </row>
    <row r="1415" spans="1:7" x14ac:dyDescent="0.25">
      <c r="A1415" t="s">
        <v>3504</v>
      </c>
      <c r="B1415" t="s">
        <v>42</v>
      </c>
      <c r="C1415" t="s">
        <v>188</v>
      </c>
      <c r="D1415" t="s">
        <v>38</v>
      </c>
      <c r="E1415" t="s">
        <v>229</v>
      </c>
      <c r="F1415" s="8" t="s">
        <v>5789</v>
      </c>
      <c r="G1415" t="s">
        <v>4253</v>
      </c>
    </row>
    <row r="1416" spans="1:7" x14ac:dyDescent="0.25">
      <c r="A1416" t="s">
        <v>393</v>
      </c>
      <c r="B1416" t="s">
        <v>11</v>
      </c>
      <c r="C1416" t="s">
        <v>52</v>
      </c>
      <c r="D1416" t="s">
        <v>9</v>
      </c>
      <c r="E1416" t="s">
        <v>130</v>
      </c>
      <c r="F1416" s="8" t="s">
        <v>5790</v>
      </c>
      <c r="G1416" t="s">
        <v>4253</v>
      </c>
    </row>
    <row r="1417" spans="1:7" x14ac:dyDescent="0.25">
      <c r="A1417" t="s">
        <v>783</v>
      </c>
      <c r="B1417" t="s">
        <v>36</v>
      </c>
      <c r="C1417" t="s">
        <v>75</v>
      </c>
      <c r="D1417" t="s">
        <v>24</v>
      </c>
      <c r="E1417" t="s">
        <v>179</v>
      </c>
      <c r="F1417" s="8" t="s">
        <v>5791</v>
      </c>
      <c r="G1417" t="s">
        <v>4255</v>
      </c>
    </row>
    <row r="1418" spans="1:7" x14ac:dyDescent="0.25">
      <c r="A1418" t="s">
        <v>784</v>
      </c>
      <c r="B1418" t="s">
        <v>19</v>
      </c>
      <c r="C1418" t="s">
        <v>98</v>
      </c>
      <c r="D1418" t="s">
        <v>27</v>
      </c>
      <c r="E1418" t="s">
        <v>107</v>
      </c>
      <c r="F1418" s="8" t="s">
        <v>5792</v>
      </c>
      <c r="G1418" t="s">
        <v>4251</v>
      </c>
    </row>
    <row r="1419" spans="1:7" x14ac:dyDescent="0.25">
      <c r="A1419" t="s">
        <v>445</v>
      </c>
      <c r="B1419" t="s">
        <v>21</v>
      </c>
      <c r="C1419" t="s">
        <v>98</v>
      </c>
      <c r="D1419" t="s">
        <v>27</v>
      </c>
      <c r="E1419" t="s">
        <v>179</v>
      </c>
      <c r="F1419" s="8" t="s">
        <v>4447</v>
      </c>
      <c r="G1419" t="s">
        <v>4255</v>
      </c>
    </row>
    <row r="1420" spans="1:7" x14ac:dyDescent="0.25">
      <c r="A1420" t="s">
        <v>734</v>
      </c>
      <c r="B1420" t="s">
        <v>21</v>
      </c>
      <c r="C1420" t="s">
        <v>52</v>
      </c>
      <c r="D1420" t="s">
        <v>9</v>
      </c>
      <c r="E1420" t="s">
        <v>229</v>
      </c>
      <c r="F1420" s="8" t="s">
        <v>5793</v>
      </c>
      <c r="G1420" t="s">
        <v>4256</v>
      </c>
    </row>
    <row r="1421" spans="1:7" x14ac:dyDescent="0.25">
      <c r="A1421" t="s">
        <v>832</v>
      </c>
      <c r="B1421" t="s">
        <v>46</v>
      </c>
      <c r="C1421" t="s">
        <v>225</v>
      </c>
      <c r="D1421" t="s">
        <v>39</v>
      </c>
      <c r="E1421" t="s">
        <v>226</v>
      </c>
      <c r="F1421" s="8" t="s">
        <v>5794</v>
      </c>
      <c r="G1421" t="s">
        <v>4255</v>
      </c>
    </row>
    <row r="1422" spans="1:7" x14ac:dyDescent="0.25">
      <c r="A1422" t="s">
        <v>617</v>
      </c>
      <c r="B1422" t="s">
        <v>11</v>
      </c>
      <c r="C1422" t="s">
        <v>61</v>
      </c>
      <c r="D1422" t="s">
        <v>14</v>
      </c>
      <c r="E1422" t="s">
        <v>179</v>
      </c>
      <c r="F1422" s="8" t="s">
        <v>5795</v>
      </c>
      <c r="G1422" t="s">
        <v>4256</v>
      </c>
    </row>
    <row r="1423" spans="1:7" x14ac:dyDescent="0.25">
      <c r="A1423" t="s">
        <v>602</v>
      </c>
      <c r="B1423" t="s">
        <v>19</v>
      </c>
      <c r="C1423" t="s">
        <v>72</v>
      </c>
      <c r="D1423" t="s">
        <v>22</v>
      </c>
      <c r="E1423" t="s">
        <v>179</v>
      </c>
      <c r="F1423" s="8" t="s">
        <v>5796</v>
      </c>
      <c r="G1423" t="s">
        <v>4255</v>
      </c>
    </row>
    <row r="1424" spans="1:7" x14ac:dyDescent="0.25">
      <c r="A1424" t="s">
        <v>767</v>
      </c>
      <c r="B1424" t="s">
        <v>20</v>
      </c>
      <c r="C1424" t="s">
        <v>61</v>
      </c>
      <c r="D1424" t="s">
        <v>14</v>
      </c>
      <c r="E1424" t="s">
        <v>229</v>
      </c>
      <c r="F1424" s="8" t="s">
        <v>5797</v>
      </c>
      <c r="G1424" t="s">
        <v>4254</v>
      </c>
    </row>
    <row r="1425" spans="1:7" x14ac:dyDescent="0.25">
      <c r="A1425" t="s">
        <v>3695</v>
      </c>
      <c r="B1425" t="s">
        <v>30</v>
      </c>
      <c r="C1425" t="s">
        <v>73</v>
      </c>
      <c r="D1425" t="s">
        <v>23</v>
      </c>
      <c r="E1425" t="s">
        <v>229</v>
      </c>
      <c r="F1425" s="8" t="s">
        <v>5798</v>
      </c>
      <c r="G1425" t="s">
        <v>4256</v>
      </c>
    </row>
    <row r="1426" spans="1:7" x14ac:dyDescent="0.25">
      <c r="A1426" t="s">
        <v>267</v>
      </c>
      <c r="B1426" t="s">
        <v>31</v>
      </c>
      <c r="C1426" t="s">
        <v>98</v>
      </c>
      <c r="D1426" t="s">
        <v>27</v>
      </c>
      <c r="E1426" t="s">
        <v>130</v>
      </c>
      <c r="F1426" s="8" t="s">
        <v>5799</v>
      </c>
      <c r="G1426" t="s">
        <v>4327</v>
      </c>
    </row>
    <row r="1427" spans="1:7" x14ac:dyDescent="0.25">
      <c r="A1427" t="s">
        <v>466</v>
      </c>
      <c r="B1427" t="s">
        <v>26</v>
      </c>
      <c r="C1427" t="s">
        <v>52</v>
      </c>
      <c r="D1427" t="s">
        <v>9</v>
      </c>
      <c r="E1427" t="s">
        <v>130</v>
      </c>
      <c r="F1427" s="8" t="s">
        <v>5800</v>
      </c>
      <c r="G1427" t="s">
        <v>4253</v>
      </c>
    </row>
    <row r="1428" spans="1:7" x14ac:dyDescent="0.25">
      <c r="A1428" t="s">
        <v>299</v>
      </c>
      <c r="B1428" t="s">
        <v>30</v>
      </c>
      <c r="C1428" t="s">
        <v>152</v>
      </c>
      <c r="D1428" t="s">
        <v>35</v>
      </c>
      <c r="E1428" t="s">
        <v>179</v>
      </c>
      <c r="F1428" s="8" t="s">
        <v>5801</v>
      </c>
      <c r="G1428" t="s">
        <v>4255</v>
      </c>
    </row>
    <row r="1429" spans="1:7" x14ac:dyDescent="0.25">
      <c r="A1429" t="s">
        <v>909</v>
      </c>
      <c r="B1429" t="s">
        <v>32</v>
      </c>
      <c r="C1429" t="s">
        <v>147</v>
      </c>
      <c r="D1429" t="s">
        <v>34</v>
      </c>
      <c r="E1429" t="s">
        <v>179</v>
      </c>
      <c r="F1429" s="8" t="s">
        <v>5802</v>
      </c>
      <c r="G1429" t="s">
        <v>4255</v>
      </c>
    </row>
    <row r="1430" spans="1:7" x14ac:dyDescent="0.25">
      <c r="A1430" t="s">
        <v>3708</v>
      </c>
      <c r="B1430" t="s">
        <v>30</v>
      </c>
      <c r="C1430" t="s">
        <v>73</v>
      </c>
      <c r="D1430" t="s">
        <v>23</v>
      </c>
      <c r="E1430" t="s">
        <v>107</v>
      </c>
      <c r="F1430" s="8" t="s">
        <v>5803</v>
      </c>
      <c r="G1430" t="s">
        <v>4251</v>
      </c>
    </row>
    <row r="1431" spans="1:7" x14ac:dyDescent="0.25">
      <c r="A1431" t="s">
        <v>470</v>
      </c>
      <c r="B1431" t="s">
        <v>42</v>
      </c>
      <c r="C1431" t="s">
        <v>152</v>
      </c>
      <c r="D1431" t="s">
        <v>35</v>
      </c>
      <c r="E1431" t="s">
        <v>179</v>
      </c>
      <c r="F1431" s="8" t="s">
        <v>5804</v>
      </c>
      <c r="G1431" t="s">
        <v>4255</v>
      </c>
    </row>
    <row r="1432" spans="1:7" x14ac:dyDescent="0.25">
      <c r="A1432" t="s">
        <v>830</v>
      </c>
      <c r="B1432" t="s">
        <v>31</v>
      </c>
      <c r="C1432" t="s">
        <v>58</v>
      </c>
      <c r="D1432" t="s">
        <v>13</v>
      </c>
      <c r="E1432" t="s">
        <v>179</v>
      </c>
      <c r="F1432" s="8" t="s">
        <v>5805</v>
      </c>
      <c r="G1432" t="s">
        <v>4255</v>
      </c>
    </row>
    <row r="1433" spans="1:7" x14ac:dyDescent="0.25">
      <c r="A1433" t="s">
        <v>242</v>
      </c>
      <c r="B1433" t="s">
        <v>42</v>
      </c>
      <c r="C1433" t="s">
        <v>152</v>
      </c>
      <c r="D1433" t="s">
        <v>35</v>
      </c>
      <c r="E1433" t="s">
        <v>107</v>
      </c>
      <c r="F1433" s="8" t="s">
        <v>5806</v>
      </c>
      <c r="G1433" t="s">
        <v>4322</v>
      </c>
    </row>
    <row r="1434" spans="1:7" x14ac:dyDescent="0.25">
      <c r="A1434" t="s">
        <v>786</v>
      </c>
      <c r="B1434" t="s">
        <v>31</v>
      </c>
      <c r="C1434" t="s">
        <v>58</v>
      </c>
      <c r="D1434" t="s">
        <v>13</v>
      </c>
      <c r="E1434" t="s">
        <v>107</v>
      </c>
      <c r="F1434" s="8" t="s">
        <v>5807</v>
      </c>
      <c r="G1434" t="s">
        <v>4251</v>
      </c>
    </row>
    <row r="1435" spans="1:7" x14ac:dyDescent="0.25">
      <c r="A1435" t="s">
        <v>4286</v>
      </c>
      <c r="B1435" t="s">
        <v>32</v>
      </c>
      <c r="C1435" t="s">
        <v>75</v>
      </c>
      <c r="D1435" t="s">
        <v>24</v>
      </c>
      <c r="E1435" t="s">
        <v>179</v>
      </c>
      <c r="F1435" s="8" t="s">
        <v>5808</v>
      </c>
      <c r="G1435" t="s">
        <v>4255</v>
      </c>
    </row>
    <row r="1436" spans="1:7" x14ac:dyDescent="0.25">
      <c r="A1436" t="s">
        <v>383</v>
      </c>
      <c r="B1436" t="s">
        <v>19</v>
      </c>
      <c r="C1436" t="s">
        <v>54</v>
      </c>
      <c r="D1436" t="s">
        <v>10</v>
      </c>
      <c r="E1436" t="s">
        <v>229</v>
      </c>
      <c r="F1436" s="8" t="s">
        <v>5809</v>
      </c>
      <c r="G1436" t="s">
        <v>4255</v>
      </c>
    </row>
    <row r="1437" spans="1:7" x14ac:dyDescent="0.25">
      <c r="A1437" t="s">
        <v>3829</v>
      </c>
      <c r="B1437" t="s">
        <v>30</v>
      </c>
      <c r="C1437" t="s">
        <v>188</v>
      </c>
      <c r="D1437" t="s">
        <v>38</v>
      </c>
      <c r="E1437" t="s">
        <v>229</v>
      </c>
      <c r="F1437" s="8" t="s">
        <v>5810</v>
      </c>
      <c r="G1437" t="s">
        <v>4253</v>
      </c>
    </row>
    <row r="1438" spans="1:7" x14ac:dyDescent="0.25">
      <c r="A1438" t="s">
        <v>3311</v>
      </c>
      <c r="B1438" t="s">
        <v>26</v>
      </c>
      <c r="C1438" t="s">
        <v>73</v>
      </c>
      <c r="D1438" t="s">
        <v>23</v>
      </c>
      <c r="E1438" t="s">
        <v>229</v>
      </c>
      <c r="F1438" s="8" t="s">
        <v>5811</v>
      </c>
      <c r="G1438" t="s">
        <v>4256</v>
      </c>
    </row>
    <row r="1439" spans="1:7" x14ac:dyDescent="0.25">
      <c r="A1439" t="s">
        <v>491</v>
      </c>
      <c r="B1439" t="s">
        <v>43</v>
      </c>
      <c r="C1439" t="s">
        <v>225</v>
      </c>
      <c r="D1439" t="s">
        <v>39</v>
      </c>
      <c r="E1439" t="s">
        <v>226</v>
      </c>
      <c r="F1439" s="8" t="s">
        <v>5812</v>
      </c>
      <c r="G1439" t="s">
        <v>4251</v>
      </c>
    </row>
    <row r="1440" spans="1:7" x14ac:dyDescent="0.25">
      <c r="A1440" t="s">
        <v>82</v>
      </c>
      <c r="B1440" t="s">
        <v>19</v>
      </c>
      <c r="C1440" t="s">
        <v>49</v>
      </c>
      <c r="D1440" t="s">
        <v>8</v>
      </c>
      <c r="E1440" t="s">
        <v>179</v>
      </c>
      <c r="F1440" s="8" t="s">
        <v>5813</v>
      </c>
      <c r="G1440" t="s">
        <v>4255</v>
      </c>
    </row>
    <row r="1441" spans="1:7" x14ac:dyDescent="0.25">
      <c r="A1441" t="s">
        <v>3470</v>
      </c>
      <c r="B1441" t="s">
        <v>31</v>
      </c>
      <c r="C1441" t="s">
        <v>73</v>
      </c>
      <c r="D1441" t="s">
        <v>23</v>
      </c>
      <c r="E1441" t="s">
        <v>229</v>
      </c>
      <c r="F1441" s="8" t="s">
        <v>5814</v>
      </c>
      <c r="G1441" t="s">
        <v>4253</v>
      </c>
    </row>
    <row r="1442" spans="1:7" x14ac:dyDescent="0.25">
      <c r="A1442" t="s">
        <v>78</v>
      </c>
      <c r="B1442" t="s">
        <v>31</v>
      </c>
      <c r="C1442" t="s">
        <v>49</v>
      </c>
      <c r="D1442" t="s">
        <v>8</v>
      </c>
      <c r="E1442" t="s">
        <v>130</v>
      </c>
      <c r="F1442" s="8" t="s">
        <v>5815</v>
      </c>
      <c r="G1442" t="s">
        <v>4322</v>
      </c>
    </row>
    <row r="1443" spans="1:7" x14ac:dyDescent="0.25">
      <c r="A1443" t="s">
        <v>4287</v>
      </c>
      <c r="B1443" t="s">
        <v>30</v>
      </c>
      <c r="C1443" t="s">
        <v>188</v>
      </c>
      <c r="D1443" t="s">
        <v>38</v>
      </c>
      <c r="E1443" t="s">
        <v>229</v>
      </c>
      <c r="F1443" s="8" t="s">
        <v>5816</v>
      </c>
      <c r="G1443" t="s">
        <v>4255</v>
      </c>
    </row>
    <row r="1444" spans="1:7" x14ac:dyDescent="0.25">
      <c r="A1444" t="s">
        <v>121</v>
      </c>
      <c r="B1444" t="s">
        <v>31</v>
      </c>
      <c r="C1444" t="s">
        <v>52</v>
      </c>
      <c r="D1444" t="s">
        <v>9</v>
      </c>
      <c r="E1444" t="s">
        <v>130</v>
      </c>
      <c r="F1444" s="8" t="s">
        <v>5817</v>
      </c>
      <c r="G1444" t="s">
        <v>4329</v>
      </c>
    </row>
    <row r="1445" spans="1:7" x14ac:dyDescent="0.25">
      <c r="A1445" t="s">
        <v>3461</v>
      </c>
      <c r="B1445" t="s">
        <v>31</v>
      </c>
      <c r="C1445" t="s">
        <v>73</v>
      </c>
      <c r="D1445" t="s">
        <v>23</v>
      </c>
      <c r="E1445" t="s">
        <v>107</v>
      </c>
      <c r="F1445" s="8" t="s">
        <v>5818</v>
      </c>
      <c r="G1445" t="s">
        <v>4322</v>
      </c>
    </row>
    <row r="1446" spans="1:7" x14ac:dyDescent="0.25">
      <c r="A1446" t="s">
        <v>212</v>
      </c>
      <c r="B1446" t="s">
        <v>31</v>
      </c>
      <c r="C1446" t="s">
        <v>49</v>
      </c>
      <c r="D1446" t="s">
        <v>8</v>
      </c>
      <c r="E1446" t="s">
        <v>229</v>
      </c>
      <c r="F1446" s="8" t="s">
        <v>5819</v>
      </c>
      <c r="G1446" t="s">
        <v>4253</v>
      </c>
    </row>
    <row r="1447" spans="1:7" x14ac:dyDescent="0.25">
      <c r="A1447" t="s">
        <v>3898</v>
      </c>
      <c r="B1447" t="s">
        <v>30</v>
      </c>
      <c r="C1447" t="s">
        <v>188</v>
      </c>
      <c r="D1447" t="s">
        <v>38</v>
      </c>
      <c r="E1447" t="s">
        <v>229</v>
      </c>
      <c r="F1447" s="8" t="s">
        <v>5820</v>
      </c>
      <c r="G1447" t="s">
        <v>4253</v>
      </c>
    </row>
    <row r="1448" spans="1:7" x14ac:dyDescent="0.25">
      <c r="A1448" t="s">
        <v>929</v>
      </c>
      <c r="B1448" t="s">
        <v>31</v>
      </c>
      <c r="C1448" t="s">
        <v>98</v>
      </c>
      <c r="D1448" t="s">
        <v>27</v>
      </c>
      <c r="E1448" t="s">
        <v>229</v>
      </c>
      <c r="F1448" s="8" t="s">
        <v>5821</v>
      </c>
      <c r="G1448" t="s">
        <v>4253</v>
      </c>
    </row>
    <row r="1449" spans="1:7" x14ac:dyDescent="0.25">
      <c r="A1449" t="s">
        <v>3542</v>
      </c>
      <c r="B1449" t="s">
        <v>29</v>
      </c>
      <c r="C1449" t="s">
        <v>188</v>
      </c>
      <c r="D1449" t="s">
        <v>38</v>
      </c>
      <c r="E1449" t="s">
        <v>179</v>
      </c>
      <c r="F1449" s="8" t="s">
        <v>5822</v>
      </c>
      <c r="G1449" t="s">
        <v>4256</v>
      </c>
    </row>
    <row r="1450" spans="1:7" x14ac:dyDescent="0.25">
      <c r="A1450" t="s">
        <v>3200</v>
      </c>
      <c r="B1450" t="s">
        <v>30</v>
      </c>
      <c r="C1450" t="s">
        <v>73</v>
      </c>
      <c r="D1450" t="s">
        <v>23</v>
      </c>
      <c r="E1450" t="s">
        <v>229</v>
      </c>
      <c r="F1450" s="8" t="s">
        <v>5823</v>
      </c>
      <c r="G1450" t="s">
        <v>4255</v>
      </c>
    </row>
    <row r="1451" spans="1:7" x14ac:dyDescent="0.25">
      <c r="A1451" t="s">
        <v>3735</v>
      </c>
      <c r="B1451" t="s">
        <v>29</v>
      </c>
      <c r="C1451" t="s">
        <v>188</v>
      </c>
      <c r="D1451" t="s">
        <v>38</v>
      </c>
      <c r="E1451" t="s">
        <v>229</v>
      </c>
      <c r="F1451" s="8" t="s">
        <v>5824</v>
      </c>
      <c r="G1451" t="s">
        <v>4256</v>
      </c>
    </row>
    <row r="1452" spans="1:7" x14ac:dyDescent="0.25">
      <c r="A1452" t="s">
        <v>832</v>
      </c>
      <c r="B1452" t="s">
        <v>43</v>
      </c>
      <c r="C1452" t="s">
        <v>225</v>
      </c>
      <c r="D1452" t="s">
        <v>39</v>
      </c>
      <c r="E1452" t="s">
        <v>179</v>
      </c>
      <c r="F1452" s="8" t="s">
        <v>4380</v>
      </c>
      <c r="G1452" t="s">
        <v>4255</v>
      </c>
    </row>
    <row r="1453" spans="1:7" x14ac:dyDescent="0.25">
      <c r="A1453" t="s">
        <v>291</v>
      </c>
      <c r="B1453" t="s">
        <v>26</v>
      </c>
      <c r="C1453" t="s">
        <v>61</v>
      </c>
      <c r="D1453" t="s">
        <v>14</v>
      </c>
      <c r="E1453" t="s">
        <v>130</v>
      </c>
      <c r="F1453" s="8" t="s">
        <v>5825</v>
      </c>
      <c r="G1453" t="s">
        <v>4253</v>
      </c>
    </row>
    <row r="1454" spans="1:7" x14ac:dyDescent="0.25">
      <c r="A1454" t="s">
        <v>856</v>
      </c>
      <c r="B1454" t="s">
        <v>21</v>
      </c>
      <c r="C1454" t="s">
        <v>72</v>
      </c>
      <c r="D1454" t="s">
        <v>22</v>
      </c>
      <c r="E1454" t="s">
        <v>179</v>
      </c>
      <c r="F1454" s="8" t="s">
        <v>5826</v>
      </c>
      <c r="G1454" t="s">
        <v>4255</v>
      </c>
    </row>
    <row r="1455" spans="1:7" x14ac:dyDescent="0.25">
      <c r="A1455" t="s">
        <v>792</v>
      </c>
      <c r="B1455" t="s">
        <v>46</v>
      </c>
      <c r="C1455" t="s">
        <v>147</v>
      </c>
      <c r="D1455" t="s">
        <v>34</v>
      </c>
      <c r="E1455" t="s">
        <v>179</v>
      </c>
      <c r="F1455" s="8" t="s">
        <v>5827</v>
      </c>
      <c r="G1455" t="s">
        <v>4255</v>
      </c>
    </row>
    <row r="1456" spans="1:7" x14ac:dyDescent="0.25">
      <c r="A1456" t="s">
        <v>3903</v>
      </c>
      <c r="B1456" t="s">
        <v>30</v>
      </c>
      <c r="C1456" t="s">
        <v>73</v>
      </c>
      <c r="D1456" t="s">
        <v>23</v>
      </c>
      <c r="E1456" t="s">
        <v>229</v>
      </c>
      <c r="F1456" s="8" t="s">
        <v>5828</v>
      </c>
      <c r="G1456" t="s">
        <v>4253</v>
      </c>
    </row>
    <row r="1457" spans="1:7" x14ac:dyDescent="0.25">
      <c r="A1457" t="s">
        <v>3265</v>
      </c>
      <c r="B1457" t="s">
        <v>33</v>
      </c>
      <c r="C1457" t="s">
        <v>188</v>
      </c>
      <c r="D1457" t="s">
        <v>38</v>
      </c>
      <c r="E1457" t="s">
        <v>179</v>
      </c>
      <c r="F1457" s="8" t="s">
        <v>5829</v>
      </c>
      <c r="G1457" t="s">
        <v>4255</v>
      </c>
    </row>
    <row r="1458" spans="1:7" x14ac:dyDescent="0.25">
      <c r="A1458" t="s">
        <v>614</v>
      </c>
      <c r="B1458" t="s">
        <v>31</v>
      </c>
      <c r="C1458" t="s">
        <v>61</v>
      </c>
      <c r="D1458" t="s">
        <v>14</v>
      </c>
      <c r="E1458" t="s">
        <v>179</v>
      </c>
      <c r="F1458" s="8" t="s">
        <v>5830</v>
      </c>
      <c r="G1458" t="s">
        <v>4255</v>
      </c>
    </row>
    <row r="1459" spans="1:7" x14ac:dyDescent="0.25">
      <c r="A1459" t="s">
        <v>699</v>
      </c>
      <c r="B1459" t="s">
        <v>31</v>
      </c>
      <c r="C1459" t="s">
        <v>49</v>
      </c>
      <c r="D1459" t="s">
        <v>8</v>
      </c>
      <c r="E1459" t="s">
        <v>130</v>
      </c>
      <c r="F1459" s="8" t="s">
        <v>5831</v>
      </c>
      <c r="G1459" t="s">
        <v>4327</v>
      </c>
    </row>
    <row r="1460" spans="1:7" x14ac:dyDescent="0.25">
      <c r="A1460" t="s">
        <v>842</v>
      </c>
      <c r="B1460" t="s">
        <v>43</v>
      </c>
      <c r="C1460" t="s">
        <v>225</v>
      </c>
      <c r="D1460" t="s">
        <v>39</v>
      </c>
      <c r="E1460" t="s">
        <v>226</v>
      </c>
      <c r="F1460" s="8" t="s">
        <v>5832</v>
      </c>
      <c r="G1460" t="s">
        <v>4251</v>
      </c>
    </row>
    <row r="1461" spans="1:7" x14ac:dyDescent="0.25">
      <c r="A1461" t="s">
        <v>390</v>
      </c>
      <c r="B1461" t="s">
        <v>32</v>
      </c>
      <c r="C1461" t="s">
        <v>61</v>
      </c>
      <c r="D1461" t="s">
        <v>14</v>
      </c>
      <c r="E1461" t="s">
        <v>229</v>
      </c>
      <c r="F1461" s="8" t="s">
        <v>5833</v>
      </c>
      <c r="G1461" t="s">
        <v>4251</v>
      </c>
    </row>
    <row r="1462" spans="1:7" x14ac:dyDescent="0.25">
      <c r="A1462" t="s">
        <v>445</v>
      </c>
      <c r="B1462" t="s">
        <v>19</v>
      </c>
      <c r="C1462" t="s">
        <v>98</v>
      </c>
      <c r="D1462" t="s">
        <v>27</v>
      </c>
      <c r="E1462" t="s">
        <v>229</v>
      </c>
      <c r="F1462" s="8" t="s">
        <v>5834</v>
      </c>
      <c r="G1462" t="s">
        <v>4253</v>
      </c>
    </row>
    <row r="1463" spans="1:7" x14ac:dyDescent="0.25">
      <c r="A1463" t="s">
        <v>793</v>
      </c>
      <c r="B1463" t="s">
        <v>44</v>
      </c>
      <c r="C1463" t="s">
        <v>75</v>
      </c>
      <c r="D1463" t="s">
        <v>24</v>
      </c>
      <c r="E1463" t="s">
        <v>179</v>
      </c>
      <c r="F1463" s="8" t="s">
        <v>5835</v>
      </c>
      <c r="G1463" t="s">
        <v>4255</v>
      </c>
    </row>
    <row r="1464" spans="1:7" x14ac:dyDescent="0.25">
      <c r="A1464" t="s">
        <v>506</v>
      </c>
      <c r="B1464" t="s">
        <v>20</v>
      </c>
      <c r="C1464" t="s">
        <v>61</v>
      </c>
      <c r="D1464" t="s">
        <v>14</v>
      </c>
      <c r="E1464" t="s">
        <v>229</v>
      </c>
      <c r="F1464" s="8" t="s">
        <v>5836</v>
      </c>
      <c r="G1464" t="s">
        <v>4255</v>
      </c>
    </row>
    <row r="1465" spans="1:7" x14ac:dyDescent="0.25">
      <c r="A1465" t="s">
        <v>310</v>
      </c>
      <c r="B1465" t="s">
        <v>26</v>
      </c>
      <c r="C1465" t="s">
        <v>49</v>
      </c>
      <c r="D1465" t="s">
        <v>8</v>
      </c>
      <c r="E1465" t="s">
        <v>179</v>
      </c>
      <c r="F1465" s="8" t="s">
        <v>5837</v>
      </c>
      <c r="G1465" t="s">
        <v>4255</v>
      </c>
    </row>
    <row r="1466" spans="1:7" x14ac:dyDescent="0.25">
      <c r="A1466" t="s">
        <v>325</v>
      </c>
      <c r="B1466" t="s">
        <v>32</v>
      </c>
      <c r="C1466" t="s">
        <v>61</v>
      </c>
      <c r="D1466" t="s">
        <v>14</v>
      </c>
      <c r="E1466" t="s">
        <v>229</v>
      </c>
      <c r="F1466" s="8" t="s">
        <v>5838</v>
      </c>
      <c r="G1466" t="s">
        <v>4253</v>
      </c>
    </row>
    <row r="1467" spans="1:7" x14ac:dyDescent="0.25">
      <c r="A1467" t="s">
        <v>794</v>
      </c>
      <c r="B1467" t="s">
        <v>31</v>
      </c>
      <c r="C1467" t="s">
        <v>49</v>
      </c>
      <c r="D1467" t="s">
        <v>8</v>
      </c>
      <c r="E1467" t="s">
        <v>229</v>
      </c>
      <c r="F1467" s="8" t="s">
        <v>4482</v>
      </c>
      <c r="G1467" t="s">
        <v>4253</v>
      </c>
    </row>
    <row r="1468" spans="1:7" x14ac:dyDescent="0.25">
      <c r="A1468" t="s">
        <v>3389</v>
      </c>
      <c r="B1468" t="s">
        <v>29</v>
      </c>
      <c r="C1468" t="s">
        <v>188</v>
      </c>
      <c r="D1468" t="s">
        <v>38</v>
      </c>
      <c r="E1468" t="s">
        <v>229</v>
      </c>
      <c r="F1468" s="8" t="s">
        <v>5839</v>
      </c>
      <c r="G1468" t="s">
        <v>4256</v>
      </c>
    </row>
    <row r="1469" spans="1:7" x14ac:dyDescent="0.25">
      <c r="A1469" t="s">
        <v>795</v>
      </c>
      <c r="B1469" t="s">
        <v>31</v>
      </c>
      <c r="C1469" t="s">
        <v>98</v>
      </c>
      <c r="D1469" t="s">
        <v>27</v>
      </c>
      <c r="E1469" t="s">
        <v>229</v>
      </c>
      <c r="F1469" s="8" t="s">
        <v>5840</v>
      </c>
      <c r="G1469" t="s">
        <v>4255</v>
      </c>
    </row>
    <row r="1470" spans="1:7" x14ac:dyDescent="0.25">
      <c r="A1470" t="s">
        <v>797</v>
      </c>
      <c r="B1470" t="s">
        <v>29</v>
      </c>
      <c r="C1470" t="s">
        <v>65</v>
      </c>
      <c r="D1470" t="s">
        <v>17</v>
      </c>
      <c r="E1470" t="s">
        <v>229</v>
      </c>
      <c r="F1470" s="8" t="s">
        <v>5841</v>
      </c>
      <c r="G1470" t="s">
        <v>4256</v>
      </c>
    </row>
    <row r="1471" spans="1:7" x14ac:dyDescent="0.25">
      <c r="A1471" t="s">
        <v>584</v>
      </c>
      <c r="B1471" t="s">
        <v>31</v>
      </c>
      <c r="C1471" t="s">
        <v>49</v>
      </c>
      <c r="D1471" t="s">
        <v>8</v>
      </c>
      <c r="E1471" t="s">
        <v>229</v>
      </c>
      <c r="F1471" s="8" t="s">
        <v>5842</v>
      </c>
      <c r="G1471" t="s">
        <v>4253</v>
      </c>
    </row>
    <row r="1472" spans="1:7" x14ac:dyDescent="0.25">
      <c r="A1472" t="s">
        <v>798</v>
      </c>
      <c r="B1472" t="s">
        <v>20</v>
      </c>
      <c r="C1472" t="s">
        <v>61</v>
      </c>
      <c r="D1472" t="s">
        <v>14</v>
      </c>
      <c r="E1472" t="s">
        <v>229</v>
      </c>
      <c r="F1472" s="8" t="s">
        <v>5843</v>
      </c>
      <c r="G1472" t="s">
        <v>4256</v>
      </c>
    </row>
    <row r="1473" spans="1:7" x14ac:dyDescent="0.25">
      <c r="A1473" t="s">
        <v>3946</v>
      </c>
      <c r="B1473" t="s">
        <v>42</v>
      </c>
      <c r="C1473" t="s">
        <v>73</v>
      </c>
      <c r="D1473" t="s">
        <v>23</v>
      </c>
      <c r="E1473" t="s">
        <v>229</v>
      </c>
      <c r="F1473" s="8" t="s">
        <v>5844</v>
      </c>
      <c r="G1473" t="s">
        <v>4253</v>
      </c>
    </row>
    <row r="1474" spans="1:7" x14ac:dyDescent="0.25">
      <c r="A1474" t="s">
        <v>737</v>
      </c>
      <c r="B1474" t="s">
        <v>31</v>
      </c>
      <c r="C1474" t="s">
        <v>49</v>
      </c>
      <c r="D1474" t="s">
        <v>8</v>
      </c>
      <c r="E1474" t="s">
        <v>229</v>
      </c>
      <c r="F1474" s="8" t="s">
        <v>5845</v>
      </c>
      <c r="G1474" t="s">
        <v>4251</v>
      </c>
    </row>
    <row r="1475" spans="1:7" x14ac:dyDescent="0.25">
      <c r="A1475" t="s">
        <v>569</v>
      </c>
      <c r="B1475" t="s">
        <v>42</v>
      </c>
      <c r="C1475" t="s">
        <v>75</v>
      </c>
      <c r="D1475" t="s">
        <v>24</v>
      </c>
      <c r="E1475" t="s">
        <v>179</v>
      </c>
      <c r="F1475" s="8" t="s">
        <v>5846</v>
      </c>
      <c r="G1475" t="s">
        <v>4255</v>
      </c>
    </row>
    <row r="1476" spans="1:7" x14ac:dyDescent="0.25">
      <c r="A1476" t="s">
        <v>650</v>
      </c>
      <c r="B1476" t="s">
        <v>46</v>
      </c>
      <c r="C1476" t="s">
        <v>147</v>
      </c>
      <c r="D1476" t="s">
        <v>34</v>
      </c>
      <c r="E1476" t="s">
        <v>179</v>
      </c>
      <c r="F1476" s="8" t="s">
        <v>5847</v>
      </c>
      <c r="G1476" t="s">
        <v>4255</v>
      </c>
    </row>
    <row r="1477" spans="1:7" x14ac:dyDescent="0.25">
      <c r="A1477" t="s">
        <v>656</v>
      </c>
      <c r="B1477" t="s">
        <v>21</v>
      </c>
      <c r="C1477" t="s">
        <v>52</v>
      </c>
      <c r="D1477" t="s">
        <v>9</v>
      </c>
      <c r="E1477" t="s">
        <v>130</v>
      </c>
      <c r="F1477" s="8" t="s">
        <v>5848</v>
      </c>
      <c r="G1477" t="s">
        <v>4251</v>
      </c>
    </row>
    <row r="1478" spans="1:7" x14ac:dyDescent="0.25">
      <c r="A1478" t="s">
        <v>852</v>
      </c>
      <c r="B1478" t="s">
        <v>31</v>
      </c>
      <c r="C1478" t="s">
        <v>98</v>
      </c>
      <c r="D1478" t="s">
        <v>27</v>
      </c>
      <c r="E1478" t="s">
        <v>107</v>
      </c>
      <c r="F1478" s="8" t="s">
        <v>5849</v>
      </c>
      <c r="G1478" t="s">
        <v>4322</v>
      </c>
    </row>
    <row r="1479" spans="1:7" x14ac:dyDescent="0.25">
      <c r="A1479" t="s">
        <v>919</v>
      </c>
      <c r="B1479" t="s">
        <v>30</v>
      </c>
      <c r="C1479" t="s">
        <v>65</v>
      </c>
      <c r="D1479" t="s">
        <v>17</v>
      </c>
      <c r="E1479" t="s">
        <v>229</v>
      </c>
      <c r="F1479" s="8" t="s">
        <v>5850</v>
      </c>
      <c r="G1479" t="s">
        <v>4253</v>
      </c>
    </row>
    <row r="1480" spans="1:7" x14ac:dyDescent="0.25">
      <c r="A1480" t="s">
        <v>414</v>
      </c>
      <c r="B1480" t="s">
        <v>21</v>
      </c>
      <c r="C1480" t="s">
        <v>54</v>
      </c>
      <c r="D1480" t="s">
        <v>10</v>
      </c>
      <c r="E1480" t="s">
        <v>229</v>
      </c>
      <c r="F1480" s="8" t="s">
        <v>5851</v>
      </c>
      <c r="G1480" t="s">
        <v>4256</v>
      </c>
    </row>
    <row r="1481" spans="1:7" x14ac:dyDescent="0.25">
      <c r="A1481" t="s">
        <v>470</v>
      </c>
      <c r="B1481" t="s">
        <v>42</v>
      </c>
      <c r="C1481" t="s">
        <v>152</v>
      </c>
      <c r="D1481" t="s">
        <v>35</v>
      </c>
      <c r="E1481" t="s">
        <v>229</v>
      </c>
      <c r="F1481" s="8" t="s">
        <v>5852</v>
      </c>
      <c r="G1481" t="s">
        <v>4253</v>
      </c>
    </row>
    <row r="1482" spans="1:7" x14ac:dyDescent="0.25">
      <c r="A1482" t="s">
        <v>3915</v>
      </c>
      <c r="B1482" t="s">
        <v>29</v>
      </c>
      <c r="C1482" t="s">
        <v>188</v>
      </c>
      <c r="D1482" t="s">
        <v>38</v>
      </c>
      <c r="E1482" t="s">
        <v>229</v>
      </c>
      <c r="F1482" s="8" t="s">
        <v>5853</v>
      </c>
      <c r="G1482" t="s">
        <v>4256</v>
      </c>
    </row>
    <row r="1483" spans="1:7" x14ac:dyDescent="0.25">
      <c r="A1483" t="s">
        <v>151</v>
      </c>
      <c r="B1483" t="s">
        <v>42</v>
      </c>
      <c r="C1483" t="s">
        <v>152</v>
      </c>
      <c r="D1483" t="s">
        <v>35</v>
      </c>
      <c r="E1483" t="s">
        <v>179</v>
      </c>
      <c r="F1483" s="8" t="s">
        <v>4430</v>
      </c>
      <c r="G1483" t="s">
        <v>4255</v>
      </c>
    </row>
    <row r="1484" spans="1:7" x14ac:dyDescent="0.25">
      <c r="A1484" t="s">
        <v>755</v>
      </c>
      <c r="B1484" t="s">
        <v>15</v>
      </c>
      <c r="C1484" t="s">
        <v>61</v>
      </c>
      <c r="D1484" t="s">
        <v>14</v>
      </c>
      <c r="E1484" t="s">
        <v>130</v>
      </c>
      <c r="F1484" s="8" t="s">
        <v>5854</v>
      </c>
      <c r="G1484" t="s">
        <v>4253</v>
      </c>
    </row>
    <row r="1485" spans="1:7" x14ac:dyDescent="0.25">
      <c r="A1485" t="s">
        <v>3325</v>
      </c>
      <c r="B1485" t="s">
        <v>42</v>
      </c>
      <c r="C1485" t="s">
        <v>73</v>
      </c>
      <c r="D1485" t="s">
        <v>23</v>
      </c>
      <c r="E1485" t="s">
        <v>229</v>
      </c>
      <c r="F1485" s="8" t="s">
        <v>5855</v>
      </c>
      <c r="G1485" t="s">
        <v>4251</v>
      </c>
    </row>
    <row r="1486" spans="1:7" x14ac:dyDescent="0.25">
      <c r="A1486" t="s">
        <v>4009</v>
      </c>
      <c r="B1486" t="s">
        <v>30</v>
      </c>
      <c r="C1486" t="s">
        <v>188</v>
      </c>
      <c r="D1486" t="s">
        <v>38</v>
      </c>
      <c r="E1486" t="s">
        <v>229</v>
      </c>
      <c r="F1486" s="8" t="s">
        <v>5856</v>
      </c>
      <c r="G1486" t="s">
        <v>4256</v>
      </c>
    </row>
    <row r="1487" spans="1:7" x14ac:dyDescent="0.25">
      <c r="A1487" t="s">
        <v>842</v>
      </c>
      <c r="B1487" t="s">
        <v>43</v>
      </c>
      <c r="C1487" t="s">
        <v>225</v>
      </c>
      <c r="D1487" t="s">
        <v>39</v>
      </c>
      <c r="E1487" t="s">
        <v>179</v>
      </c>
      <c r="F1487" s="8" t="s">
        <v>5857</v>
      </c>
      <c r="G1487" t="s">
        <v>4255</v>
      </c>
    </row>
    <row r="1488" spans="1:7" x14ac:dyDescent="0.25">
      <c r="A1488" t="s">
        <v>3561</v>
      </c>
      <c r="B1488" t="s">
        <v>29</v>
      </c>
      <c r="C1488" t="s">
        <v>188</v>
      </c>
      <c r="D1488" t="s">
        <v>38</v>
      </c>
      <c r="E1488" t="s">
        <v>229</v>
      </c>
      <c r="F1488" s="8" t="s">
        <v>5858</v>
      </c>
      <c r="G1488" t="s">
        <v>4256</v>
      </c>
    </row>
    <row r="1489" spans="1:7" x14ac:dyDescent="0.25">
      <c r="A1489" t="s">
        <v>801</v>
      </c>
      <c r="B1489" t="s">
        <v>29</v>
      </c>
      <c r="C1489" t="s">
        <v>65</v>
      </c>
      <c r="D1489" t="s">
        <v>17</v>
      </c>
      <c r="E1489" t="s">
        <v>229</v>
      </c>
      <c r="F1489" s="8" t="s">
        <v>5859</v>
      </c>
      <c r="G1489" t="s">
        <v>4255</v>
      </c>
    </row>
    <row r="1490" spans="1:7" x14ac:dyDescent="0.25">
      <c r="A1490" t="s">
        <v>4024</v>
      </c>
      <c r="B1490" t="s">
        <v>33</v>
      </c>
      <c r="C1490" t="s">
        <v>188</v>
      </c>
      <c r="D1490" t="s">
        <v>38</v>
      </c>
      <c r="E1490" t="s">
        <v>229</v>
      </c>
      <c r="F1490" s="8" t="s">
        <v>5860</v>
      </c>
      <c r="G1490" t="s">
        <v>4256</v>
      </c>
    </row>
    <row r="1491" spans="1:7" x14ac:dyDescent="0.25">
      <c r="A1491" t="s">
        <v>3393</v>
      </c>
      <c r="B1491" t="s">
        <v>42</v>
      </c>
      <c r="C1491" t="s">
        <v>188</v>
      </c>
      <c r="D1491" t="s">
        <v>38</v>
      </c>
      <c r="E1491" t="s">
        <v>229</v>
      </c>
      <c r="F1491" s="8" t="s">
        <v>4460</v>
      </c>
      <c r="G1491" t="s">
        <v>4253</v>
      </c>
    </row>
    <row r="1492" spans="1:7" x14ac:dyDescent="0.25">
      <c r="A1492" t="s">
        <v>663</v>
      </c>
      <c r="B1492" t="s">
        <v>28</v>
      </c>
      <c r="C1492" t="s">
        <v>61</v>
      </c>
      <c r="D1492" t="s">
        <v>14</v>
      </c>
      <c r="E1492" t="s">
        <v>229</v>
      </c>
      <c r="F1492" s="8" t="s">
        <v>5861</v>
      </c>
      <c r="G1492" t="s">
        <v>4254</v>
      </c>
    </row>
    <row r="1493" spans="1:7" x14ac:dyDescent="0.25">
      <c r="A1493" t="s">
        <v>3920</v>
      </c>
      <c r="B1493" t="s">
        <v>30</v>
      </c>
      <c r="C1493" t="s">
        <v>73</v>
      </c>
      <c r="D1493" t="s">
        <v>23</v>
      </c>
      <c r="E1493" t="s">
        <v>107</v>
      </c>
      <c r="F1493" s="8" t="s">
        <v>5862</v>
      </c>
      <c r="G1493" t="s">
        <v>4322</v>
      </c>
    </row>
    <row r="1494" spans="1:7" x14ac:dyDescent="0.25">
      <c r="A1494" t="s">
        <v>3922</v>
      </c>
      <c r="B1494" t="s">
        <v>42</v>
      </c>
      <c r="C1494" t="s">
        <v>188</v>
      </c>
      <c r="D1494" t="s">
        <v>38</v>
      </c>
      <c r="E1494" t="s">
        <v>229</v>
      </c>
      <c r="F1494" s="8" t="s">
        <v>5863</v>
      </c>
      <c r="G1494" t="s">
        <v>4255</v>
      </c>
    </row>
    <row r="1495" spans="1:7" x14ac:dyDescent="0.25">
      <c r="A1495" t="s">
        <v>595</v>
      </c>
      <c r="B1495" t="s">
        <v>43</v>
      </c>
      <c r="C1495" t="s">
        <v>225</v>
      </c>
      <c r="D1495" t="s">
        <v>39</v>
      </c>
      <c r="E1495" t="s">
        <v>179</v>
      </c>
      <c r="F1495" s="8" t="s">
        <v>4358</v>
      </c>
      <c r="G1495" t="s">
        <v>4255</v>
      </c>
    </row>
    <row r="1496" spans="1:7" x14ac:dyDescent="0.25">
      <c r="A1496" t="s">
        <v>806</v>
      </c>
      <c r="B1496" t="s">
        <v>31</v>
      </c>
      <c r="C1496" t="s">
        <v>49</v>
      </c>
      <c r="D1496" t="s">
        <v>8</v>
      </c>
      <c r="E1496" t="s">
        <v>179</v>
      </c>
      <c r="F1496" s="8" t="s">
        <v>5864</v>
      </c>
      <c r="G1496" t="s">
        <v>4255</v>
      </c>
    </row>
    <row r="1497" spans="1:7" x14ac:dyDescent="0.25">
      <c r="A1497" t="s">
        <v>138</v>
      </c>
      <c r="B1497" t="s">
        <v>31</v>
      </c>
      <c r="C1497" t="s">
        <v>54</v>
      </c>
      <c r="D1497" t="s">
        <v>10</v>
      </c>
      <c r="E1497" t="s">
        <v>179</v>
      </c>
      <c r="F1497" s="8" t="s">
        <v>5865</v>
      </c>
      <c r="G1497" t="s">
        <v>4255</v>
      </c>
    </row>
    <row r="1498" spans="1:7" x14ac:dyDescent="0.25">
      <c r="A1498" t="s">
        <v>4288</v>
      </c>
      <c r="B1498" t="s">
        <v>21</v>
      </c>
      <c r="C1498" t="s">
        <v>73</v>
      </c>
      <c r="D1498" t="s">
        <v>23</v>
      </c>
      <c r="E1498" t="s">
        <v>179</v>
      </c>
      <c r="F1498" s="8" t="s">
        <v>5866</v>
      </c>
      <c r="G1498" t="s">
        <v>4256</v>
      </c>
    </row>
    <row r="1499" spans="1:7" x14ac:dyDescent="0.25">
      <c r="A1499" t="s">
        <v>264</v>
      </c>
      <c r="B1499" t="s">
        <v>21</v>
      </c>
      <c r="C1499" t="s">
        <v>98</v>
      </c>
      <c r="D1499" t="s">
        <v>27</v>
      </c>
      <c r="E1499" t="s">
        <v>179</v>
      </c>
      <c r="F1499" s="8" t="s">
        <v>5867</v>
      </c>
      <c r="G1499" t="s">
        <v>4255</v>
      </c>
    </row>
    <row r="1500" spans="1:7" x14ac:dyDescent="0.25">
      <c r="A1500" t="s">
        <v>481</v>
      </c>
      <c r="B1500" t="s">
        <v>43</v>
      </c>
      <c r="C1500" t="s">
        <v>225</v>
      </c>
      <c r="D1500" t="s">
        <v>39</v>
      </c>
      <c r="E1500" t="s">
        <v>226</v>
      </c>
      <c r="F1500" s="8" t="s">
        <v>5868</v>
      </c>
      <c r="G1500" t="s">
        <v>4253</v>
      </c>
    </row>
    <row r="1501" spans="1:7" x14ac:dyDescent="0.25">
      <c r="A1501" t="s">
        <v>808</v>
      </c>
      <c r="B1501" t="s">
        <v>31</v>
      </c>
      <c r="C1501" t="s">
        <v>61</v>
      </c>
      <c r="D1501" t="s">
        <v>14</v>
      </c>
      <c r="E1501" t="s">
        <v>179</v>
      </c>
      <c r="F1501" s="8" t="s">
        <v>5869</v>
      </c>
      <c r="G1501" t="s">
        <v>4256</v>
      </c>
    </row>
    <row r="1502" spans="1:7" x14ac:dyDescent="0.25">
      <c r="A1502" t="s">
        <v>809</v>
      </c>
      <c r="B1502" t="s">
        <v>19</v>
      </c>
      <c r="C1502" t="s">
        <v>98</v>
      </c>
      <c r="D1502" t="s">
        <v>27</v>
      </c>
      <c r="E1502" t="s">
        <v>179</v>
      </c>
      <c r="F1502" s="8" t="s">
        <v>5870</v>
      </c>
      <c r="G1502" t="s">
        <v>4255</v>
      </c>
    </row>
    <row r="1503" spans="1:7" x14ac:dyDescent="0.25">
      <c r="A1503" t="s">
        <v>810</v>
      </c>
      <c r="B1503" t="s">
        <v>32</v>
      </c>
      <c r="C1503" t="s">
        <v>75</v>
      </c>
      <c r="D1503" t="s">
        <v>24</v>
      </c>
      <c r="E1503" t="s">
        <v>179</v>
      </c>
      <c r="F1503" s="8" t="s">
        <v>5871</v>
      </c>
      <c r="G1503" t="s">
        <v>4255</v>
      </c>
    </row>
    <row r="1504" spans="1:7" x14ac:dyDescent="0.25">
      <c r="A1504" t="s">
        <v>320</v>
      </c>
      <c r="B1504" t="s">
        <v>30</v>
      </c>
      <c r="C1504" t="s">
        <v>152</v>
      </c>
      <c r="D1504" t="s">
        <v>35</v>
      </c>
      <c r="E1504" t="s">
        <v>229</v>
      </c>
      <c r="F1504" s="8" t="s">
        <v>5872</v>
      </c>
      <c r="G1504" t="s">
        <v>4256</v>
      </c>
    </row>
    <row r="1505" spans="1:7" x14ac:dyDescent="0.25">
      <c r="A1505" t="s">
        <v>3933</v>
      </c>
      <c r="B1505" t="s">
        <v>16</v>
      </c>
      <c r="C1505" t="s">
        <v>188</v>
      </c>
      <c r="D1505" t="s">
        <v>38</v>
      </c>
      <c r="E1505" t="s">
        <v>229</v>
      </c>
      <c r="F1505" s="8" t="s">
        <v>5873</v>
      </c>
      <c r="G1505" t="s">
        <v>4255</v>
      </c>
    </row>
    <row r="1506" spans="1:7" x14ac:dyDescent="0.25">
      <c r="A1506" t="s">
        <v>684</v>
      </c>
      <c r="B1506" t="s">
        <v>29</v>
      </c>
      <c r="C1506" t="s">
        <v>75</v>
      </c>
      <c r="D1506" t="s">
        <v>24</v>
      </c>
      <c r="E1506" t="s">
        <v>179</v>
      </c>
      <c r="F1506" s="8" t="s">
        <v>4468</v>
      </c>
      <c r="G1506" t="s">
        <v>4256</v>
      </c>
    </row>
    <row r="1507" spans="1:7" x14ac:dyDescent="0.25">
      <c r="A1507" t="s">
        <v>4138</v>
      </c>
      <c r="B1507" t="s">
        <v>42</v>
      </c>
      <c r="C1507" t="s">
        <v>188</v>
      </c>
      <c r="D1507" t="s">
        <v>38</v>
      </c>
      <c r="E1507" t="s">
        <v>179</v>
      </c>
      <c r="F1507" s="8" t="s">
        <v>5874</v>
      </c>
      <c r="G1507" t="s">
        <v>4255</v>
      </c>
    </row>
    <row r="1508" spans="1:7" x14ac:dyDescent="0.25">
      <c r="A1508" t="s">
        <v>604</v>
      </c>
      <c r="B1508" t="s">
        <v>20</v>
      </c>
      <c r="C1508" t="s">
        <v>61</v>
      </c>
      <c r="D1508" t="s">
        <v>14</v>
      </c>
      <c r="E1508" t="s">
        <v>179</v>
      </c>
      <c r="F1508" s="8" t="s">
        <v>5875</v>
      </c>
      <c r="G1508" t="s">
        <v>4255</v>
      </c>
    </row>
    <row r="1509" spans="1:7" x14ac:dyDescent="0.25">
      <c r="A1509" t="s">
        <v>212</v>
      </c>
      <c r="B1509" t="s">
        <v>31</v>
      </c>
      <c r="C1509" t="s">
        <v>49</v>
      </c>
      <c r="D1509" t="s">
        <v>8</v>
      </c>
      <c r="E1509" t="s">
        <v>179</v>
      </c>
      <c r="F1509" s="8" t="s">
        <v>5876</v>
      </c>
      <c r="G1509" t="s">
        <v>4255</v>
      </c>
    </row>
    <row r="1510" spans="1:7" x14ac:dyDescent="0.25">
      <c r="A1510" t="s">
        <v>595</v>
      </c>
      <c r="B1510" t="s">
        <v>43</v>
      </c>
      <c r="C1510" t="s">
        <v>225</v>
      </c>
      <c r="D1510" t="s">
        <v>39</v>
      </c>
      <c r="E1510" t="s">
        <v>226</v>
      </c>
      <c r="F1510" s="8" t="s">
        <v>5877</v>
      </c>
      <c r="G1510" t="s">
        <v>4253</v>
      </c>
    </row>
    <row r="1511" spans="1:7" x14ac:dyDescent="0.25">
      <c r="A1511" t="s">
        <v>468</v>
      </c>
      <c r="B1511" t="s">
        <v>19</v>
      </c>
      <c r="C1511" t="s">
        <v>98</v>
      </c>
      <c r="D1511" t="s">
        <v>27</v>
      </c>
      <c r="E1511" t="s">
        <v>179</v>
      </c>
      <c r="F1511" s="8" t="s">
        <v>5878</v>
      </c>
      <c r="G1511" t="s">
        <v>4256</v>
      </c>
    </row>
    <row r="1512" spans="1:7" x14ac:dyDescent="0.25">
      <c r="A1512" t="s">
        <v>668</v>
      </c>
      <c r="B1512" t="s">
        <v>31</v>
      </c>
      <c r="C1512" t="s">
        <v>58</v>
      </c>
      <c r="D1512" t="s">
        <v>13</v>
      </c>
      <c r="E1512" t="s">
        <v>107</v>
      </c>
      <c r="F1512" s="8" t="s">
        <v>4343</v>
      </c>
      <c r="G1512" t="s">
        <v>4251</v>
      </c>
    </row>
    <row r="1513" spans="1:7" x14ac:dyDescent="0.25">
      <c r="A1513" t="s">
        <v>685</v>
      </c>
      <c r="B1513" t="s">
        <v>30</v>
      </c>
      <c r="C1513" t="s">
        <v>75</v>
      </c>
      <c r="D1513" t="s">
        <v>24</v>
      </c>
      <c r="E1513" t="s">
        <v>179</v>
      </c>
      <c r="F1513" s="8" t="s">
        <v>5879</v>
      </c>
      <c r="G1513" t="s">
        <v>4256</v>
      </c>
    </row>
    <row r="1514" spans="1:7" x14ac:dyDescent="0.25">
      <c r="A1514" t="s">
        <v>410</v>
      </c>
      <c r="B1514" t="s">
        <v>28</v>
      </c>
      <c r="C1514" t="s">
        <v>61</v>
      </c>
      <c r="D1514" t="s">
        <v>14</v>
      </c>
      <c r="E1514" t="s">
        <v>179</v>
      </c>
      <c r="F1514" s="8" t="s">
        <v>5880</v>
      </c>
      <c r="G1514" t="s">
        <v>4256</v>
      </c>
    </row>
    <row r="1515" spans="1:7" x14ac:dyDescent="0.25">
      <c r="A1515" t="s">
        <v>378</v>
      </c>
      <c r="B1515" t="s">
        <v>11</v>
      </c>
      <c r="C1515" t="s">
        <v>49</v>
      </c>
      <c r="D1515" t="s">
        <v>8</v>
      </c>
      <c r="E1515" t="s">
        <v>179</v>
      </c>
      <c r="F1515" s="8" t="s">
        <v>5881</v>
      </c>
      <c r="G1515" t="s">
        <v>4256</v>
      </c>
    </row>
    <row r="1516" spans="1:7" x14ac:dyDescent="0.25">
      <c r="A1516" t="s">
        <v>272</v>
      </c>
      <c r="B1516" t="s">
        <v>31</v>
      </c>
      <c r="C1516" t="s">
        <v>54</v>
      </c>
      <c r="D1516" t="s">
        <v>10</v>
      </c>
      <c r="E1516" t="s">
        <v>229</v>
      </c>
      <c r="F1516" s="8" t="s">
        <v>5882</v>
      </c>
      <c r="G1516" t="s">
        <v>4253</v>
      </c>
    </row>
    <row r="1517" spans="1:7" x14ac:dyDescent="0.25">
      <c r="A1517" t="s">
        <v>3941</v>
      </c>
      <c r="B1517" t="s">
        <v>30</v>
      </c>
      <c r="C1517" t="s">
        <v>188</v>
      </c>
      <c r="D1517" t="s">
        <v>38</v>
      </c>
      <c r="E1517" t="s">
        <v>229</v>
      </c>
      <c r="F1517" s="8" t="s">
        <v>5883</v>
      </c>
      <c r="G1517" t="s">
        <v>4253</v>
      </c>
    </row>
    <row r="1518" spans="1:7" x14ac:dyDescent="0.25">
      <c r="A1518" t="s">
        <v>670</v>
      </c>
      <c r="B1518" t="s">
        <v>31</v>
      </c>
      <c r="C1518" t="s">
        <v>54</v>
      </c>
      <c r="D1518" t="s">
        <v>10</v>
      </c>
      <c r="E1518" t="s">
        <v>179</v>
      </c>
      <c r="F1518" s="8" t="s">
        <v>4406</v>
      </c>
      <c r="G1518" t="s">
        <v>4255</v>
      </c>
    </row>
    <row r="1519" spans="1:7" x14ac:dyDescent="0.25">
      <c r="A1519" t="s">
        <v>3864</v>
      </c>
      <c r="B1519" t="s">
        <v>42</v>
      </c>
      <c r="C1519" t="s">
        <v>188</v>
      </c>
      <c r="D1519" t="s">
        <v>38</v>
      </c>
      <c r="E1519" t="s">
        <v>179</v>
      </c>
      <c r="F1519" s="8" t="s">
        <v>5884</v>
      </c>
      <c r="G1519" t="s">
        <v>4255</v>
      </c>
    </row>
    <row r="1520" spans="1:7" x14ac:dyDescent="0.25">
      <c r="A1520" t="s">
        <v>385</v>
      </c>
      <c r="B1520" t="s">
        <v>21</v>
      </c>
      <c r="C1520" t="s">
        <v>49</v>
      </c>
      <c r="D1520" t="s">
        <v>8</v>
      </c>
      <c r="E1520" t="s">
        <v>179</v>
      </c>
      <c r="F1520" s="8" t="s">
        <v>5885</v>
      </c>
      <c r="G1520" t="s">
        <v>4255</v>
      </c>
    </row>
    <row r="1521" spans="1:7" x14ac:dyDescent="0.25">
      <c r="A1521" t="s">
        <v>436</v>
      </c>
      <c r="B1521" t="s">
        <v>42</v>
      </c>
      <c r="C1521" t="s">
        <v>65</v>
      </c>
      <c r="D1521" t="s">
        <v>17</v>
      </c>
      <c r="E1521" t="s">
        <v>229</v>
      </c>
      <c r="F1521" s="8" t="s">
        <v>5886</v>
      </c>
      <c r="G1521" t="s">
        <v>4251</v>
      </c>
    </row>
    <row r="1522" spans="1:7" x14ac:dyDescent="0.25">
      <c r="A1522" t="s">
        <v>329</v>
      </c>
      <c r="B1522" t="s">
        <v>32</v>
      </c>
      <c r="C1522" t="s">
        <v>61</v>
      </c>
      <c r="D1522" t="s">
        <v>14</v>
      </c>
      <c r="E1522" t="s">
        <v>179</v>
      </c>
      <c r="F1522" s="8" t="s">
        <v>5887</v>
      </c>
      <c r="G1522" t="s">
        <v>4255</v>
      </c>
    </row>
    <row r="1523" spans="1:7" x14ac:dyDescent="0.25">
      <c r="A1523" t="s">
        <v>3765</v>
      </c>
      <c r="B1523" t="s">
        <v>42</v>
      </c>
      <c r="C1523" t="s">
        <v>188</v>
      </c>
      <c r="D1523" t="s">
        <v>38</v>
      </c>
      <c r="E1523" t="s">
        <v>229</v>
      </c>
      <c r="F1523" s="8" t="s">
        <v>5888</v>
      </c>
      <c r="G1523" t="s">
        <v>4255</v>
      </c>
    </row>
    <row r="1524" spans="1:7" x14ac:dyDescent="0.25">
      <c r="A1524" t="s">
        <v>3420</v>
      </c>
      <c r="B1524" t="s">
        <v>42</v>
      </c>
      <c r="C1524" t="s">
        <v>188</v>
      </c>
      <c r="D1524" t="s">
        <v>38</v>
      </c>
      <c r="E1524" t="s">
        <v>229</v>
      </c>
      <c r="F1524" s="8" t="s">
        <v>5889</v>
      </c>
      <c r="G1524" t="s">
        <v>4251</v>
      </c>
    </row>
    <row r="1525" spans="1:7" x14ac:dyDescent="0.25">
      <c r="A1525" t="s">
        <v>873</v>
      </c>
      <c r="B1525" t="s">
        <v>21</v>
      </c>
      <c r="C1525" t="s">
        <v>98</v>
      </c>
      <c r="D1525" t="s">
        <v>27</v>
      </c>
      <c r="E1525" t="s">
        <v>179</v>
      </c>
      <c r="F1525" s="8" t="s">
        <v>5890</v>
      </c>
      <c r="G1525" t="s">
        <v>4255</v>
      </c>
    </row>
    <row r="1526" spans="1:7" x14ac:dyDescent="0.25">
      <c r="A1526" t="s">
        <v>846</v>
      </c>
      <c r="B1526" t="s">
        <v>43</v>
      </c>
      <c r="C1526" t="s">
        <v>225</v>
      </c>
      <c r="D1526" t="s">
        <v>39</v>
      </c>
      <c r="E1526" t="s">
        <v>226</v>
      </c>
      <c r="F1526" s="8" t="s">
        <v>4426</v>
      </c>
      <c r="G1526" t="s">
        <v>4253</v>
      </c>
    </row>
    <row r="1527" spans="1:7" x14ac:dyDescent="0.25">
      <c r="A1527" t="s">
        <v>3944</v>
      </c>
      <c r="B1527" t="s">
        <v>30</v>
      </c>
      <c r="C1527" t="s">
        <v>188</v>
      </c>
      <c r="D1527" t="s">
        <v>38</v>
      </c>
      <c r="E1527" t="s">
        <v>229</v>
      </c>
      <c r="F1527" s="8" t="s">
        <v>5891</v>
      </c>
      <c r="G1527" t="s">
        <v>4253</v>
      </c>
    </row>
    <row r="1528" spans="1:7" x14ac:dyDescent="0.25">
      <c r="A1528" t="s">
        <v>3259</v>
      </c>
      <c r="B1528" t="s">
        <v>42</v>
      </c>
      <c r="C1528" t="s">
        <v>73</v>
      </c>
      <c r="D1528" t="s">
        <v>23</v>
      </c>
      <c r="E1528" t="s">
        <v>229</v>
      </c>
      <c r="F1528" s="8" t="s">
        <v>5892</v>
      </c>
      <c r="G1528" t="s">
        <v>4255</v>
      </c>
    </row>
    <row r="1529" spans="1:7" x14ac:dyDescent="0.25">
      <c r="A1529" t="s">
        <v>646</v>
      </c>
      <c r="B1529" t="s">
        <v>32</v>
      </c>
      <c r="C1529" t="s">
        <v>61</v>
      </c>
      <c r="D1529" t="s">
        <v>14</v>
      </c>
      <c r="E1529" t="s">
        <v>229</v>
      </c>
      <c r="F1529" s="8" t="s">
        <v>5893</v>
      </c>
      <c r="G1529" t="s">
        <v>4255</v>
      </c>
    </row>
    <row r="1530" spans="1:7" x14ac:dyDescent="0.25">
      <c r="A1530" t="s">
        <v>106</v>
      </c>
      <c r="B1530" t="s">
        <v>20</v>
      </c>
      <c r="C1530" t="s">
        <v>61</v>
      </c>
      <c r="D1530" t="s">
        <v>14</v>
      </c>
      <c r="E1530" t="s">
        <v>179</v>
      </c>
      <c r="F1530" s="8" t="s">
        <v>5894</v>
      </c>
      <c r="G1530" t="s">
        <v>4255</v>
      </c>
    </row>
    <row r="1531" spans="1:7" x14ac:dyDescent="0.25">
      <c r="A1531" t="s">
        <v>321</v>
      </c>
      <c r="B1531" t="s">
        <v>7</v>
      </c>
      <c r="C1531" t="s">
        <v>98</v>
      </c>
      <c r="D1531" t="s">
        <v>27</v>
      </c>
      <c r="E1531" t="s">
        <v>229</v>
      </c>
      <c r="F1531" s="8" t="s">
        <v>5895</v>
      </c>
      <c r="G1531" t="s">
        <v>4256</v>
      </c>
    </row>
    <row r="1532" spans="1:7" x14ac:dyDescent="0.25">
      <c r="A1532" t="s">
        <v>785</v>
      </c>
      <c r="B1532" t="s">
        <v>30</v>
      </c>
      <c r="C1532" t="s">
        <v>67</v>
      </c>
      <c r="D1532" t="s">
        <v>18</v>
      </c>
      <c r="E1532" t="s">
        <v>229</v>
      </c>
      <c r="F1532" s="8" t="s">
        <v>5896</v>
      </c>
      <c r="G1532" t="s">
        <v>4253</v>
      </c>
    </row>
    <row r="1533" spans="1:7" x14ac:dyDescent="0.25">
      <c r="A1533" t="s">
        <v>3851</v>
      </c>
      <c r="B1533" t="s">
        <v>31</v>
      </c>
      <c r="C1533" t="s">
        <v>188</v>
      </c>
      <c r="D1533" t="s">
        <v>38</v>
      </c>
      <c r="E1533" t="s">
        <v>229</v>
      </c>
      <c r="F1533" s="8" t="s">
        <v>5897</v>
      </c>
      <c r="G1533" t="s">
        <v>4255</v>
      </c>
    </row>
    <row r="1534" spans="1:7" x14ac:dyDescent="0.25">
      <c r="A1534" t="s">
        <v>912</v>
      </c>
      <c r="B1534" t="s">
        <v>30</v>
      </c>
      <c r="C1534" t="s">
        <v>75</v>
      </c>
      <c r="D1534" t="s">
        <v>24</v>
      </c>
      <c r="E1534" t="s">
        <v>179</v>
      </c>
      <c r="F1534" s="8" t="s">
        <v>5898</v>
      </c>
      <c r="G1534" t="s">
        <v>4256</v>
      </c>
    </row>
    <row r="1535" spans="1:7" x14ac:dyDescent="0.25">
      <c r="A1535" t="s">
        <v>736</v>
      </c>
      <c r="B1535" t="s">
        <v>46</v>
      </c>
      <c r="C1535" t="s">
        <v>225</v>
      </c>
      <c r="D1535" t="s">
        <v>39</v>
      </c>
      <c r="E1535" t="s">
        <v>226</v>
      </c>
      <c r="F1535" s="8" t="s">
        <v>5899</v>
      </c>
      <c r="G1535" t="s">
        <v>4255</v>
      </c>
    </row>
    <row r="1536" spans="1:7" x14ac:dyDescent="0.25">
      <c r="A1536" t="s">
        <v>573</v>
      </c>
      <c r="B1536" t="s">
        <v>11</v>
      </c>
      <c r="C1536" t="s">
        <v>49</v>
      </c>
      <c r="D1536" t="s">
        <v>8</v>
      </c>
      <c r="E1536" t="s">
        <v>229</v>
      </c>
      <c r="F1536" s="8" t="s">
        <v>5900</v>
      </c>
      <c r="G1536" t="s">
        <v>4256</v>
      </c>
    </row>
    <row r="1537" spans="1:7" x14ac:dyDescent="0.25">
      <c r="A1537" t="s">
        <v>800</v>
      </c>
      <c r="B1537" t="s">
        <v>37</v>
      </c>
      <c r="C1537" t="s">
        <v>225</v>
      </c>
      <c r="D1537" t="s">
        <v>39</v>
      </c>
      <c r="E1537" t="s">
        <v>226</v>
      </c>
      <c r="F1537" s="8" t="s">
        <v>4326</v>
      </c>
      <c r="G1537" t="s">
        <v>2152</v>
      </c>
    </row>
    <row r="1538" spans="1:7" x14ac:dyDescent="0.25">
      <c r="A1538" t="s">
        <v>647</v>
      </c>
      <c r="B1538" t="s">
        <v>43</v>
      </c>
      <c r="C1538" t="s">
        <v>225</v>
      </c>
      <c r="D1538" t="s">
        <v>39</v>
      </c>
      <c r="E1538" t="s">
        <v>226</v>
      </c>
      <c r="F1538" s="8" t="s">
        <v>5901</v>
      </c>
      <c r="G1538" t="s">
        <v>4253</v>
      </c>
    </row>
    <row r="1539" spans="1:7" x14ac:dyDescent="0.25">
      <c r="A1539" t="s">
        <v>3391</v>
      </c>
      <c r="B1539" t="s">
        <v>42</v>
      </c>
      <c r="C1539" t="s">
        <v>188</v>
      </c>
      <c r="D1539" t="s">
        <v>38</v>
      </c>
      <c r="E1539" t="s">
        <v>229</v>
      </c>
      <c r="F1539" s="8" t="s">
        <v>5902</v>
      </c>
      <c r="G1539" t="s">
        <v>4253</v>
      </c>
    </row>
    <row r="1540" spans="1:7" x14ac:dyDescent="0.25">
      <c r="A1540" t="s">
        <v>871</v>
      </c>
      <c r="B1540" t="s">
        <v>19</v>
      </c>
      <c r="C1540" t="s">
        <v>54</v>
      </c>
      <c r="D1540" t="s">
        <v>10</v>
      </c>
      <c r="E1540" t="s">
        <v>229</v>
      </c>
      <c r="F1540" s="8" t="s">
        <v>5903</v>
      </c>
      <c r="G1540" t="s">
        <v>4255</v>
      </c>
    </row>
    <row r="1541" spans="1:7" x14ac:dyDescent="0.25">
      <c r="A1541" t="s">
        <v>3952</v>
      </c>
      <c r="B1541" t="s">
        <v>42</v>
      </c>
      <c r="C1541" t="s">
        <v>188</v>
      </c>
      <c r="D1541" t="s">
        <v>38</v>
      </c>
      <c r="E1541" t="s">
        <v>229</v>
      </c>
      <c r="F1541" s="8" t="s">
        <v>5904</v>
      </c>
      <c r="G1541" t="s">
        <v>4253</v>
      </c>
    </row>
    <row r="1542" spans="1:7" x14ac:dyDescent="0.25">
      <c r="A1542" t="s">
        <v>608</v>
      </c>
      <c r="B1542" t="s">
        <v>42</v>
      </c>
      <c r="C1542" t="s">
        <v>65</v>
      </c>
      <c r="D1542" t="s">
        <v>17</v>
      </c>
      <c r="E1542" t="s">
        <v>229</v>
      </c>
      <c r="F1542" s="8" t="s">
        <v>5905</v>
      </c>
      <c r="G1542" t="s">
        <v>4253</v>
      </c>
    </row>
    <row r="1543" spans="1:7" x14ac:dyDescent="0.25">
      <c r="A1543" t="s">
        <v>697</v>
      </c>
      <c r="B1543" t="s">
        <v>42</v>
      </c>
      <c r="C1543" t="s">
        <v>65</v>
      </c>
      <c r="D1543" t="s">
        <v>17</v>
      </c>
      <c r="E1543" t="s">
        <v>229</v>
      </c>
      <c r="F1543" s="8" t="s">
        <v>5906</v>
      </c>
      <c r="G1543" t="s">
        <v>4255</v>
      </c>
    </row>
    <row r="1544" spans="1:7" x14ac:dyDescent="0.25">
      <c r="A1544" t="s">
        <v>506</v>
      </c>
      <c r="B1544" t="s">
        <v>28</v>
      </c>
      <c r="C1544" t="s">
        <v>61</v>
      </c>
      <c r="D1544" t="s">
        <v>14</v>
      </c>
      <c r="E1544" t="s">
        <v>179</v>
      </c>
      <c r="F1544" s="8" t="s">
        <v>5907</v>
      </c>
      <c r="G1544" t="s">
        <v>4255</v>
      </c>
    </row>
    <row r="1545" spans="1:7" x14ac:dyDescent="0.25">
      <c r="A1545" t="s">
        <v>3297</v>
      </c>
      <c r="B1545" t="s">
        <v>29</v>
      </c>
      <c r="C1545" t="s">
        <v>188</v>
      </c>
      <c r="D1545" t="s">
        <v>38</v>
      </c>
      <c r="E1545" t="s">
        <v>179</v>
      </c>
      <c r="F1545" s="8" t="s">
        <v>5908</v>
      </c>
      <c r="G1545" t="s">
        <v>4255</v>
      </c>
    </row>
    <row r="1546" spans="1:7" x14ac:dyDescent="0.25">
      <c r="A1546" t="s">
        <v>3956</v>
      </c>
      <c r="B1546" t="s">
        <v>26</v>
      </c>
      <c r="C1546" t="s">
        <v>73</v>
      </c>
      <c r="D1546" t="s">
        <v>23</v>
      </c>
      <c r="E1546" t="s">
        <v>179</v>
      </c>
      <c r="F1546" s="8" t="s">
        <v>5909</v>
      </c>
      <c r="G1546" t="s">
        <v>4255</v>
      </c>
    </row>
    <row r="1547" spans="1:7" x14ac:dyDescent="0.25">
      <c r="A1547" t="s">
        <v>631</v>
      </c>
      <c r="B1547" t="s">
        <v>19</v>
      </c>
      <c r="C1547" t="s">
        <v>52</v>
      </c>
      <c r="D1547" t="s">
        <v>9</v>
      </c>
      <c r="E1547" t="s">
        <v>179</v>
      </c>
      <c r="F1547" s="8" t="s">
        <v>5910</v>
      </c>
      <c r="G1547" t="s">
        <v>4255</v>
      </c>
    </row>
    <row r="1548" spans="1:7" x14ac:dyDescent="0.25">
      <c r="A1548" t="s">
        <v>3714</v>
      </c>
      <c r="B1548" t="s">
        <v>29</v>
      </c>
      <c r="C1548" t="s">
        <v>188</v>
      </c>
      <c r="D1548" t="s">
        <v>38</v>
      </c>
      <c r="E1548" t="s">
        <v>229</v>
      </c>
      <c r="F1548" s="8" t="s">
        <v>5911</v>
      </c>
      <c r="G1548" t="s">
        <v>4256</v>
      </c>
    </row>
    <row r="1549" spans="1:7" x14ac:dyDescent="0.25">
      <c r="A1549" t="s">
        <v>3323</v>
      </c>
      <c r="B1549" t="s">
        <v>42</v>
      </c>
      <c r="C1549" t="s">
        <v>188</v>
      </c>
      <c r="D1549" t="s">
        <v>38</v>
      </c>
      <c r="E1549" t="s">
        <v>229</v>
      </c>
      <c r="F1549" s="8" t="s">
        <v>4348</v>
      </c>
      <c r="G1549" t="s">
        <v>4255</v>
      </c>
    </row>
    <row r="1550" spans="1:7" x14ac:dyDescent="0.25">
      <c r="A1550" t="s">
        <v>788</v>
      </c>
      <c r="B1550" t="s">
        <v>43</v>
      </c>
      <c r="C1550" t="s">
        <v>75</v>
      </c>
      <c r="D1550" t="s">
        <v>24</v>
      </c>
      <c r="E1550" t="s">
        <v>179</v>
      </c>
      <c r="F1550" s="8" t="s">
        <v>5912</v>
      </c>
      <c r="G1550" t="s">
        <v>4255</v>
      </c>
    </row>
    <row r="1551" spans="1:7" x14ac:dyDescent="0.25">
      <c r="A1551" t="s">
        <v>552</v>
      </c>
      <c r="B1551" t="s">
        <v>31</v>
      </c>
      <c r="C1551" t="s">
        <v>61</v>
      </c>
      <c r="D1551" t="s">
        <v>14</v>
      </c>
      <c r="E1551" t="s">
        <v>179</v>
      </c>
      <c r="F1551" s="8" t="s">
        <v>5913</v>
      </c>
      <c r="G1551" t="s">
        <v>4255</v>
      </c>
    </row>
    <row r="1552" spans="1:7" x14ac:dyDescent="0.25">
      <c r="A1552" t="s">
        <v>209</v>
      </c>
      <c r="B1552" t="s">
        <v>19</v>
      </c>
      <c r="C1552" t="s">
        <v>52</v>
      </c>
      <c r="D1552" t="s">
        <v>9</v>
      </c>
      <c r="E1552" t="s">
        <v>130</v>
      </c>
      <c r="F1552" s="8" t="s">
        <v>5914</v>
      </c>
      <c r="G1552" t="s">
        <v>4253</v>
      </c>
    </row>
    <row r="1553" spans="1:7" x14ac:dyDescent="0.25">
      <c r="A1553" t="s">
        <v>3580</v>
      </c>
      <c r="B1553" t="s">
        <v>30</v>
      </c>
      <c r="C1553" t="s">
        <v>73</v>
      </c>
      <c r="D1553" t="s">
        <v>23</v>
      </c>
      <c r="E1553" t="s">
        <v>229</v>
      </c>
      <c r="F1553" s="8" t="s">
        <v>5915</v>
      </c>
      <c r="G1553" t="s">
        <v>4254</v>
      </c>
    </row>
    <row r="1554" spans="1:7" x14ac:dyDescent="0.25">
      <c r="A1554" t="s">
        <v>3267</v>
      </c>
      <c r="B1554" t="s">
        <v>42</v>
      </c>
      <c r="C1554" t="s">
        <v>188</v>
      </c>
      <c r="D1554" t="s">
        <v>38</v>
      </c>
      <c r="E1554" t="s">
        <v>229</v>
      </c>
      <c r="F1554" s="8" t="s">
        <v>5916</v>
      </c>
      <c r="G1554" t="s">
        <v>4251</v>
      </c>
    </row>
    <row r="1555" spans="1:7" x14ac:dyDescent="0.25">
      <c r="A1555" t="s">
        <v>737</v>
      </c>
      <c r="B1555" t="s">
        <v>21</v>
      </c>
      <c r="C1555" t="s">
        <v>49</v>
      </c>
      <c r="D1555" t="s">
        <v>8</v>
      </c>
      <c r="E1555" t="s">
        <v>179</v>
      </c>
      <c r="F1555" s="8" t="s">
        <v>5917</v>
      </c>
      <c r="G1555" t="s">
        <v>4256</v>
      </c>
    </row>
    <row r="1556" spans="1:7" x14ac:dyDescent="0.25">
      <c r="A1556" t="s">
        <v>669</v>
      </c>
      <c r="B1556" t="s">
        <v>20</v>
      </c>
      <c r="C1556" t="s">
        <v>61</v>
      </c>
      <c r="D1556" t="s">
        <v>14</v>
      </c>
      <c r="E1556" t="s">
        <v>229</v>
      </c>
      <c r="F1556" s="8" t="s">
        <v>5918</v>
      </c>
      <c r="G1556" t="s">
        <v>2152</v>
      </c>
    </row>
    <row r="1557" spans="1:7" x14ac:dyDescent="0.25">
      <c r="A1557" t="s">
        <v>691</v>
      </c>
      <c r="B1557" t="s">
        <v>30</v>
      </c>
      <c r="C1557" t="s">
        <v>75</v>
      </c>
      <c r="D1557" t="s">
        <v>24</v>
      </c>
      <c r="E1557" t="s">
        <v>179</v>
      </c>
      <c r="F1557" s="8" t="s">
        <v>5919</v>
      </c>
      <c r="G1557" t="s">
        <v>4255</v>
      </c>
    </row>
    <row r="1558" spans="1:7" x14ac:dyDescent="0.25">
      <c r="A1558" t="s">
        <v>818</v>
      </c>
      <c r="B1558" t="s">
        <v>7</v>
      </c>
      <c r="C1558" t="s">
        <v>61</v>
      </c>
      <c r="D1558" t="s">
        <v>14</v>
      </c>
      <c r="E1558" t="s">
        <v>229</v>
      </c>
      <c r="F1558" s="8" t="s">
        <v>5920</v>
      </c>
      <c r="G1558" t="s">
        <v>4254</v>
      </c>
    </row>
    <row r="1559" spans="1:7" x14ac:dyDescent="0.25">
      <c r="A1559" t="s">
        <v>539</v>
      </c>
      <c r="B1559" t="s">
        <v>43</v>
      </c>
      <c r="C1559" t="s">
        <v>147</v>
      </c>
      <c r="D1559" t="s">
        <v>34</v>
      </c>
      <c r="E1559" t="s">
        <v>179</v>
      </c>
      <c r="F1559" s="8" t="s">
        <v>5921</v>
      </c>
      <c r="G1559" t="s">
        <v>4255</v>
      </c>
    </row>
    <row r="1560" spans="1:7" x14ac:dyDescent="0.25">
      <c r="A1560" t="s">
        <v>267</v>
      </c>
      <c r="B1560" t="s">
        <v>31</v>
      </c>
      <c r="C1560" t="s">
        <v>98</v>
      </c>
      <c r="D1560" t="s">
        <v>27</v>
      </c>
      <c r="E1560" t="s">
        <v>179</v>
      </c>
      <c r="F1560" s="8" t="s">
        <v>5922</v>
      </c>
      <c r="G1560" t="s">
        <v>4255</v>
      </c>
    </row>
    <row r="1561" spans="1:7" x14ac:dyDescent="0.25">
      <c r="A1561" t="s">
        <v>213</v>
      </c>
      <c r="B1561" t="s">
        <v>31</v>
      </c>
      <c r="C1561" t="s">
        <v>49</v>
      </c>
      <c r="D1561" t="s">
        <v>8</v>
      </c>
      <c r="E1561" t="s">
        <v>179</v>
      </c>
      <c r="F1561" s="8" t="s">
        <v>5923</v>
      </c>
      <c r="G1561" t="s">
        <v>4255</v>
      </c>
    </row>
    <row r="1562" spans="1:7" x14ac:dyDescent="0.25">
      <c r="A1562" t="s">
        <v>827</v>
      </c>
      <c r="B1562" t="s">
        <v>43</v>
      </c>
      <c r="C1562" t="s">
        <v>225</v>
      </c>
      <c r="D1562" t="s">
        <v>39</v>
      </c>
      <c r="E1562" t="s">
        <v>226</v>
      </c>
      <c r="F1562" s="8" t="s">
        <v>5924</v>
      </c>
      <c r="G1562" t="s">
        <v>4251</v>
      </c>
    </row>
    <row r="1563" spans="1:7" x14ac:dyDescent="0.25">
      <c r="A1563" t="s">
        <v>383</v>
      </c>
      <c r="B1563" t="s">
        <v>21</v>
      </c>
      <c r="C1563" t="s">
        <v>54</v>
      </c>
      <c r="D1563" t="s">
        <v>10</v>
      </c>
      <c r="E1563" t="s">
        <v>179</v>
      </c>
      <c r="F1563" s="8" t="s">
        <v>4382</v>
      </c>
      <c r="G1563" t="s">
        <v>4255</v>
      </c>
    </row>
    <row r="1564" spans="1:7" x14ac:dyDescent="0.25">
      <c r="A1564" t="s">
        <v>669</v>
      </c>
      <c r="B1564" t="s">
        <v>32</v>
      </c>
      <c r="C1564" t="s">
        <v>61</v>
      </c>
      <c r="D1564" t="s">
        <v>14</v>
      </c>
      <c r="E1564" t="s">
        <v>179</v>
      </c>
      <c r="F1564" s="8" t="s">
        <v>5925</v>
      </c>
      <c r="G1564" t="s">
        <v>4255</v>
      </c>
    </row>
    <row r="1565" spans="1:7" x14ac:dyDescent="0.25">
      <c r="A1565" t="s">
        <v>762</v>
      </c>
      <c r="B1565" t="s">
        <v>19</v>
      </c>
      <c r="C1565" t="s">
        <v>75</v>
      </c>
      <c r="D1565" t="s">
        <v>24</v>
      </c>
      <c r="E1565" t="s">
        <v>179</v>
      </c>
      <c r="F1565" s="8" t="s">
        <v>5926</v>
      </c>
      <c r="G1565" t="s">
        <v>4255</v>
      </c>
    </row>
    <row r="1566" spans="1:7" x14ac:dyDescent="0.25">
      <c r="A1566" t="s">
        <v>272</v>
      </c>
      <c r="B1566" t="s">
        <v>21</v>
      </c>
      <c r="C1566" t="s">
        <v>54</v>
      </c>
      <c r="D1566" t="s">
        <v>10</v>
      </c>
      <c r="E1566" t="s">
        <v>130</v>
      </c>
      <c r="F1566" s="8" t="s">
        <v>5927</v>
      </c>
      <c r="G1566" t="s">
        <v>4251</v>
      </c>
    </row>
    <row r="1567" spans="1:7" x14ac:dyDescent="0.25">
      <c r="A1567" t="s">
        <v>759</v>
      </c>
      <c r="B1567" t="s">
        <v>32</v>
      </c>
      <c r="C1567" t="s">
        <v>147</v>
      </c>
      <c r="D1567" t="s">
        <v>34</v>
      </c>
      <c r="E1567" t="s">
        <v>179</v>
      </c>
      <c r="F1567" s="8" t="s">
        <v>5928</v>
      </c>
      <c r="G1567" t="s">
        <v>4255</v>
      </c>
    </row>
    <row r="1568" spans="1:7" x14ac:dyDescent="0.25">
      <c r="A1568" t="s">
        <v>452</v>
      </c>
      <c r="B1568" t="s">
        <v>31</v>
      </c>
      <c r="C1568" t="s">
        <v>54</v>
      </c>
      <c r="D1568" t="s">
        <v>10</v>
      </c>
      <c r="E1568" t="s">
        <v>179</v>
      </c>
      <c r="F1568" s="8" t="s">
        <v>5929</v>
      </c>
      <c r="G1568" t="s">
        <v>4255</v>
      </c>
    </row>
    <row r="1569" spans="1:7" x14ac:dyDescent="0.25">
      <c r="A1569" t="s">
        <v>3971</v>
      </c>
      <c r="B1569" t="s">
        <v>25</v>
      </c>
      <c r="C1569" t="s">
        <v>73</v>
      </c>
      <c r="D1569" t="s">
        <v>23</v>
      </c>
      <c r="E1569" t="s">
        <v>179</v>
      </c>
      <c r="F1569" s="8" t="s">
        <v>5930</v>
      </c>
      <c r="G1569" t="s">
        <v>4255</v>
      </c>
    </row>
    <row r="1570" spans="1:7" x14ac:dyDescent="0.25">
      <c r="A1570" t="s">
        <v>3714</v>
      </c>
      <c r="B1570" t="s">
        <v>29</v>
      </c>
      <c r="C1570" t="s">
        <v>188</v>
      </c>
      <c r="D1570" t="s">
        <v>38</v>
      </c>
      <c r="E1570" t="s">
        <v>179</v>
      </c>
      <c r="F1570" s="8" t="s">
        <v>5931</v>
      </c>
      <c r="G1570" t="s">
        <v>4255</v>
      </c>
    </row>
    <row r="1571" spans="1:7" x14ac:dyDescent="0.25">
      <c r="A1571" t="s">
        <v>240</v>
      </c>
      <c r="B1571" t="s">
        <v>30</v>
      </c>
      <c r="C1571" t="s">
        <v>152</v>
      </c>
      <c r="D1571" t="s">
        <v>35</v>
      </c>
      <c r="E1571" t="s">
        <v>63</v>
      </c>
      <c r="F1571" s="8" t="s">
        <v>5932</v>
      </c>
      <c r="G1571" t="s">
        <v>4251</v>
      </c>
    </row>
    <row r="1572" spans="1:7" x14ac:dyDescent="0.25">
      <c r="A1572" t="s">
        <v>3896</v>
      </c>
      <c r="B1572" t="s">
        <v>42</v>
      </c>
      <c r="C1572" t="s">
        <v>188</v>
      </c>
      <c r="D1572" t="s">
        <v>38</v>
      </c>
      <c r="E1572" t="s">
        <v>179</v>
      </c>
      <c r="F1572" s="8" t="s">
        <v>5933</v>
      </c>
      <c r="G1572" t="s">
        <v>4255</v>
      </c>
    </row>
    <row r="1573" spans="1:7" x14ac:dyDescent="0.25">
      <c r="A1573" t="s">
        <v>535</v>
      </c>
      <c r="B1573" t="s">
        <v>31</v>
      </c>
      <c r="C1573" t="s">
        <v>58</v>
      </c>
      <c r="D1573" t="s">
        <v>13</v>
      </c>
      <c r="E1573" t="s">
        <v>179</v>
      </c>
      <c r="F1573" s="8" t="s">
        <v>5934</v>
      </c>
      <c r="G1573" t="s">
        <v>4255</v>
      </c>
    </row>
    <row r="1574" spans="1:7" x14ac:dyDescent="0.25">
      <c r="A1574" t="s">
        <v>668</v>
      </c>
      <c r="B1574" t="s">
        <v>21</v>
      </c>
      <c r="C1574" t="s">
        <v>58</v>
      </c>
      <c r="D1574" t="s">
        <v>13</v>
      </c>
      <c r="E1574" t="s">
        <v>179</v>
      </c>
      <c r="F1574" s="8" t="s">
        <v>5935</v>
      </c>
      <c r="G1574" t="s">
        <v>4256</v>
      </c>
    </row>
    <row r="1575" spans="1:7" x14ac:dyDescent="0.25">
      <c r="A1575" t="s">
        <v>573</v>
      </c>
      <c r="B1575" t="s">
        <v>31</v>
      </c>
      <c r="C1575" t="s">
        <v>49</v>
      </c>
      <c r="D1575" t="s">
        <v>8</v>
      </c>
      <c r="E1575" t="s">
        <v>179</v>
      </c>
      <c r="F1575" s="8" t="s">
        <v>5936</v>
      </c>
      <c r="G1575" t="s">
        <v>4255</v>
      </c>
    </row>
    <row r="1576" spans="1:7" x14ac:dyDescent="0.25">
      <c r="A1576" t="s">
        <v>3978</v>
      </c>
      <c r="B1576" t="s">
        <v>31</v>
      </c>
      <c r="C1576" t="s">
        <v>73</v>
      </c>
      <c r="D1576" t="s">
        <v>23</v>
      </c>
      <c r="E1576" t="s">
        <v>179</v>
      </c>
      <c r="F1576" s="8" t="s">
        <v>5937</v>
      </c>
      <c r="G1576" t="s">
        <v>4255</v>
      </c>
    </row>
    <row r="1577" spans="1:7" x14ac:dyDescent="0.25">
      <c r="A1577" t="s">
        <v>822</v>
      </c>
      <c r="B1577" t="s">
        <v>30</v>
      </c>
      <c r="C1577" t="s">
        <v>75</v>
      </c>
      <c r="D1577" t="s">
        <v>24</v>
      </c>
      <c r="E1577" t="s">
        <v>179</v>
      </c>
      <c r="F1577" s="8" t="s">
        <v>5938</v>
      </c>
      <c r="G1577" t="s">
        <v>4256</v>
      </c>
    </row>
    <row r="1578" spans="1:7" x14ac:dyDescent="0.25">
      <c r="A1578" t="s">
        <v>649</v>
      </c>
      <c r="B1578" t="s">
        <v>42</v>
      </c>
      <c r="C1578" t="s">
        <v>147</v>
      </c>
      <c r="D1578" t="s">
        <v>34</v>
      </c>
      <c r="E1578" t="s">
        <v>179</v>
      </c>
      <c r="F1578" s="8" t="s">
        <v>5939</v>
      </c>
      <c r="G1578" t="s">
        <v>4255</v>
      </c>
    </row>
    <row r="1579" spans="1:7" x14ac:dyDescent="0.25">
      <c r="A1579" t="s">
        <v>447</v>
      </c>
      <c r="B1579" t="s">
        <v>31</v>
      </c>
      <c r="C1579" t="s">
        <v>98</v>
      </c>
      <c r="D1579" t="s">
        <v>27</v>
      </c>
      <c r="E1579" t="s">
        <v>179</v>
      </c>
      <c r="F1579" s="8" t="s">
        <v>5940</v>
      </c>
      <c r="G1579" t="s">
        <v>4255</v>
      </c>
    </row>
    <row r="1580" spans="1:7" x14ac:dyDescent="0.25">
      <c r="A1580" t="s">
        <v>439</v>
      </c>
      <c r="B1580" t="s">
        <v>25</v>
      </c>
      <c r="C1580" t="s">
        <v>61</v>
      </c>
      <c r="D1580" t="s">
        <v>14</v>
      </c>
      <c r="E1580" t="s">
        <v>179</v>
      </c>
      <c r="F1580" s="8" t="s">
        <v>5941</v>
      </c>
      <c r="G1580" t="s">
        <v>4256</v>
      </c>
    </row>
    <row r="1581" spans="1:7" x14ac:dyDescent="0.25">
      <c r="A1581" t="s">
        <v>476</v>
      </c>
      <c r="B1581" t="s">
        <v>21</v>
      </c>
      <c r="C1581" t="s">
        <v>54</v>
      </c>
      <c r="D1581" t="s">
        <v>10</v>
      </c>
      <c r="E1581" t="s">
        <v>179</v>
      </c>
      <c r="F1581" s="8" t="s">
        <v>5942</v>
      </c>
      <c r="G1581" t="s">
        <v>4256</v>
      </c>
    </row>
    <row r="1582" spans="1:7" x14ac:dyDescent="0.25">
      <c r="A1582" t="s">
        <v>825</v>
      </c>
      <c r="B1582" t="s">
        <v>46</v>
      </c>
      <c r="C1582" t="s">
        <v>225</v>
      </c>
      <c r="D1582" t="s">
        <v>39</v>
      </c>
      <c r="E1582" t="s">
        <v>226</v>
      </c>
      <c r="F1582" s="8" t="s">
        <v>5943</v>
      </c>
      <c r="G1582" t="s">
        <v>4253</v>
      </c>
    </row>
    <row r="1583" spans="1:7" x14ac:dyDescent="0.25">
      <c r="A1583" t="s">
        <v>4289</v>
      </c>
      <c r="B1583" t="s">
        <v>31</v>
      </c>
      <c r="C1583" t="s">
        <v>73</v>
      </c>
      <c r="D1583" t="s">
        <v>23</v>
      </c>
      <c r="E1583" t="s">
        <v>179</v>
      </c>
      <c r="F1583" s="8" t="s">
        <v>4354</v>
      </c>
      <c r="G1583" t="s">
        <v>4255</v>
      </c>
    </row>
    <row r="1584" spans="1:7" x14ac:dyDescent="0.25">
      <c r="A1584" t="s">
        <v>616</v>
      </c>
      <c r="B1584" t="s">
        <v>43</v>
      </c>
      <c r="C1584" t="s">
        <v>147</v>
      </c>
      <c r="D1584" t="s">
        <v>34</v>
      </c>
      <c r="E1584" t="s">
        <v>179</v>
      </c>
      <c r="F1584" s="8" t="s">
        <v>5944</v>
      </c>
      <c r="G1584" t="s">
        <v>4255</v>
      </c>
    </row>
    <row r="1585" spans="1:7" x14ac:dyDescent="0.25">
      <c r="A1585" t="s">
        <v>353</v>
      </c>
      <c r="B1585" t="s">
        <v>31</v>
      </c>
      <c r="C1585" t="s">
        <v>49</v>
      </c>
      <c r="D1585" t="s">
        <v>8</v>
      </c>
      <c r="E1585" t="s">
        <v>179</v>
      </c>
      <c r="F1585" s="8" t="s">
        <v>5945</v>
      </c>
      <c r="G1585" t="s">
        <v>4255</v>
      </c>
    </row>
    <row r="1586" spans="1:7" x14ac:dyDescent="0.25">
      <c r="A1586" t="s">
        <v>824</v>
      </c>
      <c r="B1586" t="s">
        <v>31</v>
      </c>
      <c r="C1586" t="s">
        <v>58</v>
      </c>
      <c r="D1586" t="s">
        <v>13</v>
      </c>
      <c r="E1586" t="s">
        <v>179</v>
      </c>
      <c r="F1586" s="8" t="s">
        <v>5946</v>
      </c>
      <c r="G1586" t="s">
        <v>4255</v>
      </c>
    </row>
    <row r="1587" spans="1:7" x14ac:dyDescent="0.25">
      <c r="A1587" t="s">
        <v>322</v>
      </c>
      <c r="B1587" t="s">
        <v>19</v>
      </c>
      <c r="C1587" t="s">
        <v>58</v>
      </c>
      <c r="D1587" t="s">
        <v>13</v>
      </c>
      <c r="E1587" t="s">
        <v>179</v>
      </c>
      <c r="F1587" s="8" t="s">
        <v>5947</v>
      </c>
      <c r="G1587" t="s">
        <v>4255</v>
      </c>
    </row>
    <row r="1588" spans="1:7" x14ac:dyDescent="0.25">
      <c r="A1588" t="s">
        <v>149</v>
      </c>
      <c r="B1588" t="s">
        <v>21</v>
      </c>
      <c r="C1588" t="s">
        <v>52</v>
      </c>
      <c r="D1588" t="s">
        <v>9</v>
      </c>
      <c r="E1588" t="s">
        <v>179</v>
      </c>
      <c r="F1588" s="8" t="s">
        <v>5948</v>
      </c>
      <c r="G1588" t="s">
        <v>4256</v>
      </c>
    </row>
    <row r="1589" spans="1:7" x14ac:dyDescent="0.25">
      <c r="A1589" t="s">
        <v>257</v>
      </c>
      <c r="B1589" t="s">
        <v>25</v>
      </c>
      <c r="C1589" t="s">
        <v>61</v>
      </c>
      <c r="D1589" t="s">
        <v>14</v>
      </c>
      <c r="E1589" t="s">
        <v>179</v>
      </c>
      <c r="F1589" s="8" t="s">
        <v>5949</v>
      </c>
      <c r="G1589" t="s">
        <v>4255</v>
      </c>
    </row>
    <row r="1590" spans="1:7" x14ac:dyDescent="0.25">
      <c r="A1590" t="s">
        <v>924</v>
      </c>
      <c r="B1590" t="s">
        <v>46</v>
      </c>
      <c r="C1590" t="s">
        <v>147</v>
      </c>
      <c r="D1590" t="s">
        <v>34</v>
      </c>
      <c r="E1590" t="s">
        <v>179</v>
      </c>
      <c r="F1590" s="8" t="s">
        <v>5950</v>
      </c>
      <c r="G1590" t="s">
        <v>4255</v>
      </c>
    </row>
    <row r="1591" spans="1:7" x14ac:dyDescent="0.25">
      <c r="A1591" t="s">
        <v>695</v>
      </c>
      <c r="B1591" t="s">
        <v>16</v>
      </c>
      <c r="C1591" t="s">
        <v>75</v>
      </c>
      <c r="D1591" t="s">
        <v>24</v>
      </c>
      <c r="E1591" t="s">
        <v>179</v>
      </c>
      <c r="F1591" s="8" t="s">
        <v>5951</v>
      </c>
      <c r="G1591" t="s">
        <v>4256</v>
      </c>
    </row>
    <row r="1592" spans="1:7" x14ac:dyDescent="0.25">
      <c r="A1592" t="s">
        <v>388</v>
      </c>
      <c r="B1592" t="s">
        <v>31</v>
      </c>
      <c r="C1592" t="s">
        <v>52</v>
      </c>
      <c r="D1592" t="s">
        <v>9</v>
      </c>
      <c r="E1592" t="s">
        <v>130</v>
      </c>
      <c r="F1592" s="8" t="s">
        <v>5053</v>
      </c>
      <c r="G1592" t="s">
        <v>4331</v>
      </c>
    </row>
    <row r="1593" spans="1:7" x14ac:dyDescent="0.25">
      <c r="A1593" t="s">
        <v>3282</v>
      </c>
      <c r="B1593" t="s">
        <v>31</v>
      </c>
      <c r="C1593" t="s">
        <v>73</v>
      </c>
      <c r="D1593" t="s">
        <v>23</v>
      </c>
      <c r="E1593" t="s">
        <v>179</v>
      </c>
      <c r="F1593" s="8" t="s">
        <v>5952</v>
      </c>
      <c r="G1593" t="s">
        <v>4256</v>
      </c>
    </row>
    <row r="1594" spans="1:7" x14ac:dyDescent="0.25">
      <c r="A1594" t="s">
        <v>3335</v>
      </c>
      <c r="B1594" t="s">
        <v>29</v>
      </c>
      <c r="C1594" t="s">
        <v>188</v>
      </c>
      <c r="D1594" t="s">
        <v>38</v>
      </c>
      <c r="E1594" t="s">
        <v>179</v>
      </c>
      <c r="F1594" s="8" t="s">
        <v>5953</v>
      </c>
      <c r="G1594" t="s">
        <v>4256</v>
      </c>
    </row>
    <row r="1595" spans="1:7" x14ac:dyDescent="0.25">
      <c r="A1595" t="s">
        <v>3969</v>
      </c>
      <c r="B1595" t="s">
        <v>42</v>
      </c>
      <c r="C1595" t="s">
        <v>188</v>
      </c>
      <c r="D1595" t="s">
        <v>38</v>
      </c>
      <c r="E1595" t="s">
        <v>229</v>
      </c>
      <c r="F1595" s="8" t="s">
        <v>5954</v>
      </c>
      <c r="G1595" t="s">
        <v>4255</v>
      </c>
    </row>
    <row r="1596" spans="1:7" x14ac:dyDescent="0.25">
      <c r="A1596" t="s">
        <v>828</v>
      </c>
      <c r="B1596" t="s">
        <v>42</v>
      </c>
      <c r="C1596" t="s">
        <v>147</v>
      </c>
      <c r="D1596" t="s">
        <v>34</v>
      </c>
      <c r="E1596" t="s">
        <v>179</v>
      </c>
      <c r="F1596" s="8" t="s">
        <v>5955</v>
      </c>
      <c r="G1596" t="s">
        <v>4255</v>
      </c>
    </row>
    <row r="1597" spans="1:7" x14ac:dyDescent="0.25">
      <c r="A1597" t="s">
        <v>599</v>
      </c>
      <c r="B1597" t="s">
        <v>31</v>
      </c>
      <c r="C1597" t="s">
        <v>58</v>
      </c>
      <c r="D1597" t="s">
        <v>13</v>
      </c>
      <c r="E1597" t="s">
        <v>179</v>
      </c>
      <c r="F1597" s="8" t="s">
        <v>5956</v>
      </c>
      <c r="G1597" t="s">
        <v>4255</v>
      </c>
    </row>
    <row r="1598" spans="1:7" x14ac:dyDescent="0.25">
      <c r="A1598" t="s">
        <v>700</v>
      </c>
      <c r="B1598" t="s">
        <v>31</v>
      </c>
      <c r="C1598" t="s">
        <v>72</v>
      </c>
      <c r="D1598" t="s">
        <v>22</v>
      </c>
      <c r="E1598" t="s">
        <v>179</v>
      </c>
      <c r="F1598" s="8" t="s">
        <v>5957</v>
      </c>
      <c r="G1598" t="s">
        <v>4255</v>
      </c>
    </row>
    <row r="1599" spans="1:7" x14ac:dyDescent="0.25">
      <c r="A1599" t="s">
        <v>774</v>
      </c>
      <c r="B1599" t="s">
        <v>26</v>
      </c>
      <c r="C1599" t="s">
        <v>61</v>
      </c>
      <c r="D1599" t="s">
        <v>14</v>
      </c>
      <c r="E1599" t="s">
        <v>107</v>
      </c>
      <c r="F1599" s="8" t="s">
        <v>4415</v>
      </c>
      <c r="G1599" t="s">
        <v>4251</v>
      </c>
    </row>
    <row r="1600" spans="1:7" x14ac:dyDescent="0.25">
      <c r="A1600" t="s">
        <v>543</v>
      </c>
      <c r="B1600" t="s">
        <v>20</v>
      </c>
      <c r="C1600" t="s">
        <v>61</v>
      </c>
      <c r="D1600" t="s">
        <v>14</v>
      </c>
      <c r="E1600" t="s">
        <v>130</v>
      </c>
      <c r="F1600" s="8" t="s">
        <v>5958</v>
      </c>
      <c r="G1600" t="s">
        <v>4331</v>
      </c>
    </row>
    <row r="1601" spans="1:7" x14ac:dyDescent="0.25">
      <c r="A1601" t="s">
        <v>920</v>
      </c>
      <c r="B1601" t="s">
        <v>42</v>
      </c>
      <c r="C1601" t="s">
        <v>75</v>
      </c>
      <c r="D1601" t="s">
        <v>24</v>
      </c>
      <c r="E1601" t="s">
        <v>179</v>
      </c>
      <c r="F1601" s="8" t="s">
        <v>5959</v>
      </c>
      <c r="G1601" t="s">
        <v>4255</v>
      </c>
    </row>
    <row r="1602" spans="1:7" x14ac:dyDescent="0.25">
      <c r="A1602" t="s">
        <v>622</v>
      </c>
      <c r="B1602" t="s">
        <v>36</v>
      </c>
      <c r="C1602" t="s">
        <v>75</v>
      </c>
      <c r="D1602" t="s">
        <v>24</v>
      </c>
      <c r="E1602" t="s">
        <v>179</v>
      </c>
      <c r="F1602" s="8" t="s">
        <v>5960</v>
      </c>
      <c r="G1602" t="s">
        <v>4255</v>
      </c>
    </row>
    <row r="1603" spans="1:7" x14ac:dyDescent="0.25">
      <c r="A1603" t="s">
        <v>4095</v>
      </c>
      <c r="B1603" t="s">
        <v>30</v>
      </c>
      <c r="C1603" t="s">
        <v>188</v>
      </c>
      <c r="D1603" t="s">
        <v>38</v>
      </c>
      <c r="E1603" t="s">
        <v>229</v>
      </c>
      <c r="F1603" s="8" t="s">
        <v>5961</v>
      </c>
      <c r="G1603" t="s">
        <v>4256</v>
      </c>
    </row>
    <row r="1604" spans="1:7" x14ac:dyDescent="0.25">
      <c r="A1604" t="s">
        <v>3589</v>
      </c>
      <c r="B1604" t="s">
        <v>31</v>
      </c>
      <c r="C1604" t="s">
        <v>73</v>
      </c>
      <c r="D1604" t="s">
        <v>23</v>
      </c>
      <c r="E1604" t="s">
        <v>179</v>
      </c>
      <c r="F1604" s="8" t="s">
        <v>5962</v>
      </c>
      <c r="G1604" t="s">
        <v>4255</v>
      </c>
    </row>
    <row r="1605" spans="1:7" x14ac:dyDescent="0.25">
      <c r="A1605" t="s">
        <v>3309</v>
      </c>
      <c r="B1605" t="s">
        <v>42</v>
      </c>
      <c r="C1605" t="s">
        <v>188</v>
      </c>
      <c r="D1605" t="s">
        <v>38</v>
      </c>
      <c r="E1605" t="s">
        <v>179</v>
      </c>
      <c r="F1605" s="8" t="s">
        <v>4480</v>
      </c>
      <c r="G1605" t="s">
        <v>4255</v>
      </c>
    </row>
    <row r="1606" spans="1:7" x14ac:dyDescent="0.25">
      <c r="A1606" t="s">
        <v>3216</v>
      </c>
      <c r="B1606" t="s">
        <v>42</v>
      </c>
      <c r="C1606" t="s">
        <v>188</v>
      </c>
      <c r="D1606" t="s">
        <v>38</v>
      </c>
      <c r="E1606" t="s">
        <v>229</v>
      </c>
      <c r="F1606" s="8" t="s">
        <v>5963</v>
      </c>
      <c r="G1606" t="s">
        <v>4253</v>
      </c>
    </row>
    <row r="1607" spans="1:7" x14ac:dyDescent="0.25">
      <c r="A1607" t="s">
        <v>833</v>
      </c>
      <c r="B1607" t="s">
        <v>43</v>
      </c>
      <c r="C1607" t="s">
        <v>147</v>
      </c>
      <c r="D1607" t="s">
        <v>34</v>
      </c>
      <c r="E1607" t="s">
        <v>179</v>
      </c>
      <c r="F1607" s="8" t="s">
        <v>4346</v>
      </c>
      <c r="G1607" t="s">
        <v>4255</v>
      </c>
    </row>
    <row r="1608" spans="1:7" x14ac:dyDescent="0.25">
      <c r="A1608" t="s">
        <v>743</v>
      </c>
      <c r="B1608" t="s">
        <v>25</v>
      </c>
      <c r="C1608" t="s">
        <v>147</v>
      </c>
      <c r="D1608" t="s">
        <v>34</v>
      </c>
      <c r="E1608" t="s">
        <v>179</v>
      </c>
      <c r="F1608" s="8" t="s">
        <v>5964</v>
      </c>
      <c r="G1608" t="s">
        <v>4255</v>
      </c>
    </row>
    <row r="1609" spans="1:7" x14ac:dyDescent="0.25">
      <c r="A1609" t="s">
        <v>503</v>
      </c>
      <c r="B1609" t="s">
        <v>20</v>
      </c>
      <c r="C1609" t="s">
        <v>61</v>
      </c>
      <c r="D1609" t="s">
        <v>14</v>
      </c>
      <c r="E1609" t="s">
        <v>179</v>
      </c>
      <c r="F1609" s="8" t="s">
        <v>5965</v>
      </c>
      <c r="G1609" t="s">
        <v>4255</v>
      </c>
    </row>
    <row r="1610" spans="1:7" x14ac:dyDescent="0.25">
      <c r="A1610" t="s">
        <v>55</v>
      </c>
      <c r="B1610" t="s">
        <v>31</v>
      </c>
      <c r="C1610" t="s">
        <v>49</v>
      </c>
      <c r="D1610" t="s">
        <v>8</v>
      </c>
      <c r="E1610" t="s">
        <v>179</v>
      </c>
      <c r="F1610" s="8" t="s">
        <v>5966</v>
      </c>
      <c r="G1610" t="s">
        <v>4255</v>
      </c>
    </row>
    <row r="1611" spans="1:7" x14ac:dyDescent="0.25">
      <c r="A1611" t="s">
        <v>918</v>
      </c>
      <c r="B1611" t="s">
        <v>31</v>
      </c>
      <c r="C1611" t="s">
        <v>61</v>
      </c>
      <c r="D1611" t="s">
        <v>14</v>
      </c>
      <c r="E1611" t="s">
        <v>179</v>
      </c>
      <c r="F1611" s="8" t="s">
        <v>5967</v>
      </c>
      <c r="G1611" t="s">
        <v>4255</v>
      </c>
    </row>
    <row r="1612" spans="1:7" x14ac:dyDescent="0.25">
      <c r="A1612" t="s">
        <v>795</v>
      </c>
      <c r="B1612" t="s">
        <v>21</v>
      </c>
      <c r="C1612" t="s">
        <v>98</v>
      </c>
      <c r="D1612" t="s">
        <v>27</v>
      </c>
      <c r="E1612" t="s">
        <v>179</v>
      </c>
      <c r="F1612" s="8" t="s">
        <v>5968</v>
      </c>
      <c r="G1612" t="s">
        <v>4255</v>
      </c>
    </row>
    <row r="1613" spans="1:7" x14ac:dyDescent="0.25">
      <c r="A1613" t="s">
        <v>4106</v>
      </c>
      <c r="B1613" t="s">
        <v>32</v>
      </c>
      <c r="C1613" t="s">
        <v>255</v>
      </c>
      <c r="D1613" t="s">
        <v>40</v>
      </c>
      <c r="E1613" t="s">
        <v>179</v>
      </c>
      <c r="F1613" s="8" t="s">
        <v>5969</v>
      </c>
      <c r="G1613" t="s">
        <v>4255</v>
      </c>
    </row>
    <row r="1614" spans="1:7" x14ac:dyDescent="0.25">
      <c r="A1614" t="s">
        <v>834</v>
      </c>
      <c r="B1614" t="s">
        <v>11</v>
      </c>
      <c r="C1614" t="s">
        <v>61</v>
      </c>
      <c r="D1614" t="s">
        <v>14</v>
      </c>
      <c r="E1614" t="s">
        <v>179</v>
      </c>
      <c r="F1614" s="8" t="s">
        <v>4433</v>
      </c>
      <c r="G1614" t="s">
        <v>4255</v>
      </c>
    </row>
    <row r="1615" spans="1:7" x14ac:dyDescent="0.25">
      <c r="A1615" t="s">
        <v>837</v>
      </c>
      <c r="B1615" t="s">
        <v>46</v>
      </c>
      <c r="C1615" t="s">
        <v>147</v>
      </c>
      <c r="D1615" t="s">
        <v>34</v>
      </c>
      <c r="E1615" t="s">
        <v>179</v>
      </c>
      <c r="F1615" s="8" t="s">
        <v>5970</v>
      </c>
      <c r="G1615" t="s">
        <v>4255</v>
      </c>
    </row>
    <row r="1616" spans="1:7" x14ac:dyDescent="0.25">
      <c r="A1616" t="s">
        <v>896</v>
      </c>
      <c r="B1616" t="s">
        <v>46</v>
      </c>
      <c r="C1616" t="s">
        <v>225</v>
      </c>
      <c r="D1616" t="s">
        <v>39</v>
      </c>
      <c r="E1616" t="s">
        <v>226</v>
      </c>
      <c r="F1616" s="8" t="s">
        <v>5971</v>
      </c>
      <c r="G1616" t="s">
        <v>4256</v>
      </c>
    </row>
    <row r="1617" spans="1:7" x14ac:dyDescent="0.25">
      <c r="A1617" t="s">
        <v>496</v>
      </c>
      <c r="B1617" t="s">
        <v>43</v>
      </c>
      <c r="C1617" t="s">
        <v>225</v>
      </c>
      <c r="D1617" t="s">
        <v>39</v>
      </c>
      <c r="E1617" t="s">
        <v>226</v>
      </c>
      <c r="F1617" s="8" t="s">
        <v>5972</v>
      </c>
      <c r="G1617" t="s">
        <v>4251</v>
      </c>
    </row>
    <row r="1618" spans="1:7" x14ac:dyDescent="0.25">
      <c r="A1618" t="s">
        <v>735</v>
      </c>
      <c r="B1618" t="s">
        <v>43</v>
      </c>
      <c r="C1618" t="s">
        <v>225</v>
      </c>
      <c r="D1618" t="s">
        <v>39</v>
      </c>
      <c r="E1618" t="s">
        <v>226</v>
      </c>
      <c r="F1618" s="8" t="s">
        <v>5973</v>
      </c>
      <c r="G1618" t="s">
        <v>4251</v>
      </c>
    </row>
    <row r="1619" spans="1:7" x14ac:dyDescent="0.25">
      <c r="A1619" t="s">
        <v>713</v>
      </c>
      <c r="B1619" t="s">
        <v>31</v>
      </c>
      <c r="C1619" t="s">
        <v>58</v>
      </c>
      <c r="D1619" t="s">
        <v>13</v>
      </c>
      <c r="E1619" t="s">
        <v>179</v>
      </c>
      <c r="F1619" s="8" t="s">
        <v>5974</v>
      </c>
      <c r="G1619" t="s">
        <v>4255</v>
      </c>
    </row>
    <row r="1620" spans="1:7" x14ac:dyDescent="0.25">
      <c r="A1620" t="s">
        <v>933</v>
      </c>
      <c r="B1620" t="s">
        <v>44</v>
      </c>
      <c r="C1620" t="s">
        <v>147</v>
      </c>
      <c r="D1620" t="s">
        <v>34</v>
      </c>
      <c r="E1620" t="s">
        <v>179</v>
      </c>
      <c r="F1620" s="8" t="s">
        <v>5975</v>
      </c>
      <c r="G1620" t="s">
        <v>4256</v>
      </c>
    </row>
    <row r="1621" spans="1:7" x14ac:dyDescent="0.25">
      <c r="A1621" t="s">
        <v>839</v>
      </c>
      <c r="B1621" t="s">
        <v>44</v>
      </c>
      <c r="C1621" t="s">
        <v>225</v>
      </c>
      <c r="D1621" t="s">
        <v>39</v>
      </c>
      <c r="E1621" t="s">
        <v>226</v>
      </c>
      <c r="F1621" s="8" t="s">
        <v>5976</v>
      </c>
      <c r="G1621" t="s">
        <v>4254</v>
      </c>
    </row>
    <row r="1622" spans="1:7" x14ac:dyDescent="0.25">
      <c r="A1622" t="s">
        <v>338</v>
      </c>
      <c r="B1622" t="s">
        <v>32</v>
      </c>
      <c r="C1622" t="s">
        <v>58</v>
      </c>
      <c r="D1622" t="s">
        <v>13</v>
      </c>
      <c r="E1622" t="s">
        <v>179</v>
      </c>
      <c r="F1622" s="8" t="s">
        <v>5977</v>
      </c>
      <c r="G1622" t="s">
        <v>4255</v>
      </c>
    </row>
    <row r="1623" spans="1:7" x14ac:dyDescent="0.25">
      <c r="A1623" t="s">
        <v>380</v>
      </c>
      <c r="B1623" t="s">
        <v>32</v>
      </c>
      <c r="C1623" t="s">
        <v>58</v>
      </c>
      <c r="D1623" t="s">
        <v>13</v>
      </c>
      <c r="E1623" t="s">
        <v>179</v>
      </c>
      <c r="F1623" s="8" t="s">
        <v>5978</v>
      </c>
      <c r="G1623" t="s">
        <v>4255</v>
      </c>
    </row>
    <row r="1624" spans="1:7" x14ac:dyDescent="0.25">
      <c r="A1624" t="s">
        <v>751</v>
      </c>
      <c r="B1624" t="s">
        <v>11</v>
      </c>
      <c r="C1624" t="s">
        <v>98</v>
      </c>
      <c r="D1624" t="s">
        <v>27</v>
      </c>
      <c r="E1624" t="s">
        <v>179</v>
      </c>
      <c r="F1624" s="8" t="s">
        <v>5979</v>
      </c>
      <c r="G1624" t="s">
        <v>4254</v>
      </c>
    </row>
    <row r="1625" spans="1:7" x14ac:dyDescent="0.25">
      <c r="A1625" t="s">
        <v>3635</v>
      </c>
      <c r="B1625" t="s">
        <v>42</v>
      </c>
      <c r="C1625" t="s">
        <v>188</v>
      </c>
      <c r="D1625" t="s">
        <v>38</v>
      </c>
      <c r="E1625" t="s">
        <v>229</v>
      </c>
      <c r="F1625" s="8" t="s">
        <v>5980</v>
      </c>
      <c r="G1625" t="s">
        <v>4255</v>
      </c>
    </row>
    <row r="1626" spans="1:7" x14ac:dyDescent="0.25">
      <c r="A1626" t="s">
        <v>259</v>
      </c>
      <c r="B1626" t="s">
        <v>31</v>
      </c>
      <c r="C1626" t="s">
        <v>72</v>
      </c>
      <c r="D1626" t="s">
        <v>22</v>
      </c>
      <c r="E1626" t="s">
        <v>179</v>
      </c>
      <c r="F1626" s="8" t="s">
        <v>5981</v>
      </c>
      <c r="G1626" t="s">
        <v>4255</v>
      </c>
    </row>
    <row r="1627" spans="1:7" x14ac:dyDescent="0.25">
      <c r="A1627" t="s">
        <v>201</v>
      </c>
      <c r="B1627" t="s">
        <v>31</v>
      </c>
      <c r="C1627" t="s">
        <v>54</v>
      </c>
      <c r="D1627" t="s">
        <v>10</v>
      </c>
      <c r="E1627" t="s">
        <v>63</v>
      </c>
      <c r="F1627" s="8" t="s">
        <v>5982</v>
      </c>
      <c r="G1627" t="s">
        <v>4329</v>
      </c>
    </row>
    <row r="1628" spans="1:7" x14ac:dyDescent="0.25">
      <c r="A1628" t="s">
        <v>483</v>
      </c>
      <c r="B1628" t="s">
        <v>31</v>
      </c>
      <c r="C1628" t="s">
        <v>98</v>
      </c>
      <c r="D1628" t="s">
        <v>27</v>
      </c>
      <c r="E1628" t="s">
        <v>179</v>
      </c>
      <c r="F1628" s="8" t="s">
        <v>5983</v>
      </c>
      <c r="G1628" t="s">
        <v>4255</v>
      </c>
    </row>
    <row r="1629" spans="1:7" x14ac:dyDescent="0.25">
      <c r="A1629" t="s">
        <v>759</v>
      </c>
      <c r="B1629" t="s">
        <v>25</v>
      </c>
      <c r="C1629" t="s">
        <v>147</v>
      </c>
      <c r="D1629" t="s">
        <v>34</v>
      </c>
      <c r="E1629" t="s">
        <v>179</v>
      </c>
      <c r="F1629" s="8" t="s">
        <v>5984</v>
      </c>
      <c r="G1629" t="s">
        <v>4256</v>
      </c>
    </row>
    <row r="1630" spans="1:7" x14ac:dyDescent="0.25">
      <c r="A1630" t="s">
        <v>928</v>
      </c>
      <c r="B1630" t="s">
        <v>43</v>
      </c>
      <c r="C1630" t="s">
        <v>147</v>
      </c>
      <c r="D1630" t="s">
        <v>34</v>
      </c>
      <c r="E1630" t="s">
        <v>179</v>
      </c>
      <c r="F1630" s="8" t="s">
        <v>5985</v>
      </c>
      <c r="G1630" t="s">
        <v>4256</v>
      </c>
    </row>
    <row r="1631" spans="1:7" x14ac:dyDescent="0.25">
      <c r="A1631" t="s">
        <v>687</v>
      </c>
      <c r="B1631" t="s">
        <v>29</v>
      </c>
      <c r="C1631" t="s">
        <v>75</v>
      </c>
      <c r="D1631" t="s">
        <v>24</v>
      </c>
      <c r="E1631" t="s">
        <v>179</v>
      </c>
      <c r="F1631" s="8" t="s">
        <v>5986</v>
      </c>
      <c r="G1631" t="s">
        <v>4255</v>
      </c>
    </row>
    <row r="1632" spans="1:7" x14ac:dyDescent="0.25">
      <c r="A1632" t="s">
        <v>240</v>
      </c>
      <c r="B1632" t="s">
        <v>33</v>
      </c>
      <c r="C1632" t="s">
        <v>152</v>
      </c>
      <c r="D1632" t="s">
        <v>35</v>
      </c>
      <c r="E1632" t="s">
        <v>179</v>
      </c>
      <c r="F1632" s="8" t="s">
        <v>5987</v>
      </c>
      <c r="G1632" t="s">
        <v>4256</v>
      </c>
    </row>
    <row r="1633" spans="1:7" x14ac:dyDescent="0.25">
      <c r="A1633" t="s">
        <v>321</v>
      </c>
      <c r="B1633" t="s">
        <v>19</v>
      </c>
      <c r="C1633" t="s">
        <v>98</v>
      </c>
      <c r="D1633" t="s">
        <v>27</v>
      </c>
      <c r="E1633" t="s">
        <v>179</v>
      </c>
      <c r="F1633" s="8" t="s">
        <v>5988</v>
      </c>
      <c r="G1633" t="s">
        <v>4256</v>
      </c>
    </row>
    <row r="1634" spans="1:7" x14ac:dyDescent="0.25">
      <c r="A1634" t="s">
        <v>713</v>
      </c>
      <c r="B1634" t="s">
        <v>31</v>
      </c>
      <c r="C1634" t="s">
        <v>58</v>
      </c>
      <c r="D1634" t="s">
        <v>13</v>
      </c>
      <c r="E1634" t="s">
        <v>179</v>
      </c>
      <c r="F1634" s="8" t="s">
        <v>5989</v>
      </c>
      <c r="G1634" t="s">
        <v>4255</v>
      </c>
    </row>
    <row r="1635" spans="1:7" x14ac:dyDescent="0.25">
      <c r="A1635" t="s">
        <v>651</v>
      </c>
      <c r="B1635" t="s">
        <v>19</v>
      </c>
      <c r="C1635" t="s">
        <v>98</v>
      </c>
      <c r="D1635" t="s">
        <v>27</v>
      </c>
      <c r="E1635" t="s">
        <v>179</v>
      </c>
      <c r="F1635" s="8" t="s">
        <v>5990</v>
      </c>
      <c r="G1635" t="s">
        <v>4256</v>
      </c>
    </row>
    <row r="1636" spans="1:7" x14ac:dyDescent="0.25">
      <c r="A1636" t="s">
        <v>497</v>
      </c>
      <c r="B1636" t="s">
        <v>46</v>
      </c>
      <c r="C1636" t="s">
        <v>225</v>
      </c>
      <c r="D1636" t="s">
        <v>39</v>
      </c>
      <c r="E1636" t="s">
        <v>226</v>
      </c>
      <c r="F1636" s="8" t="s">
        <v>5991</v>
      </c>
      <c r="G1636" t="s">
        <v>4255</v>
      </c>
    </row>
    <row r="1637" spans="1:7" x14ac:dyDescent="0.25">
      <c r="A1637" t="s">
        <v>847</v>
      </c>
      <c r="B1637" t="s">
        <v>45</v>
      </c>
      <c r="C1637" t="s">
        <v>225</v>
      </c>
      <c r="D1637" t="s">
        <v>39</v>
      </c>
      <c r="E1637" t="s">
        <v>226</v>
      </c>
      <c r="F1637" s="8" t="s">
        <v>5992</v>
      </c>
      <c r="G1637" t="s">
        <v>4254</v>
      </c>
    </row>
    <row r="1638" spans="1:7" x14ac:dyDescent="0.25">
      <c r="A1638" t="s">
        <v>253</v>
      </c>
      <c r="B1638" t="s">
        <v>31</v>
      </c>
      <c r="C1638" t="s">
        <v>49</v>
      </c>
      <c r="D1638" t="s">
        <v>8</v>
      </c>
      <c r="E1638" t="s">
        <v>130</v>
      </c>
      <c r="F1638" s="8" t="s">
        <v>5993</v>
      </c>
      <c r="G1638" t="s">
        <v>4327</v>
      </c>
    </row>
    <row r="1639" spans="1:7" x14ac:dyDescent="0.25">
      <c r="A1639" t="s">
        <v>290</v>
      </c>
      <c r="B1639" t="s">
        <v>31</v>
      </c>
      <c r="C1639" t="s">
        <v>52</v>
      </c>
      <c r="D1639" t="s">
        <v>9</v>
      </c>
      <c r="E1639" t="s">
        <v>63</v>
      </c>
      <c r="F1639" s="8" t="s">
        <v>5994</v>
      </c>
      <c r="G1639" t="s">
        <v>4327</v>
      </c>
    </row>
    <row r="1640" spans="1:7" x14ac:dyDescent="0.25">
      <c r="A1640" t="s">
        <v>3231</v>
      </c>
      <c r="B1640" t="s">
        <v>29</v>
      </c>
      <c r="C1640" t="s">
        <v>73</v>
      </c>
      <c r="D1640" t="s">
        <v>23</v>
      </c>
      <c r="E1640" t="s">
        <v>107</v>
      </c>
      <c r="F1640" s="8" t="s">
        <v>5995</v>
      </c>
      <c r="G1640" t="s">
        <v>4322</v>
      </c>
    </row>
    <row r="1641" spans="1:7" x14ac:dyDescent="0.25">
      <c r="A1641" t="s">
        <v>686</v>
      </c>
      <c r="B1641" t="s">
        <v>43</v>
      </c>
      <c r="C1641" t="s">
        <v>225</v>
      </c>
      <c r="D1641" t="s">
        <v>39</v>
      </c>
      <c r="E1641" t="s">
        <v>226</v>
      </c>
      <c r="F1641" s="8" t="s">
        <v>5996</v>
      </c>
      <c r="G1641" t="s">
        <v>4253</v>
      </c>
    </row>
    <row r="1642" spans="1:7" x14ac:dyDescent="0.25">
      <c r="A1642" t="s">
        <v>635</v>
      </c>
      <c r="B1642" t="s">
        <v>31</v>
      </c>
      <c r="C1642" t="s">
        <v>52</v>
      </c>
      <c r="D1642" t="s">
        <v>9</v>
      </c>
      <c r="E1642" t="s">
        <v>179</v>
      </c>
      <c r="F1642" s="8" t="s">
        <v>4420</v>
      </c>
      <c r="G1642" t="s">
        <v>4255</v>
      </c>
    </row>
    <row r="1643" spans="1:7" x14ac:dyDescent="0.25">
      <c r="A1643" t="s">
        <v>584</v>
      </c>
      <c r="B1643" t="s">
        <v>21</v>
      </c>
      <c r="C1643" t="s">
        <v>49</v>
      </c>
      <c r="D1643" t="s">
        <v>8</v>
      </c>
      <c r="E1643" t="s">
        <v>179</v>
      </c>
      <c r="F1643" s="8" t="s">
        <v>5997</v>
      </c>
      <c r="G1643" t="s">
        <v>4255</v>
      </c>
    </row>
    <row r="1644" spans="1:7" x14ac:dyDescent="0.25">
      <c r="A1644" t="s">
        <v>249</v>
      </c>
      <c r="B1644" t="s">
        <v>31</v>
      </c>
      <c r="C1644" t="s">
        <v>52</v>
      </c>
      <c r="D1644" t="s">
        <v>9</v>
      </c>
      <c r="E1644" t="s">
        <v>63</v>
      </c>
      <c r="F1644" s="8" t="s">
        <v>5998</v>
      </c>
      <c r="G1644" t="s">
        <v>4327</v>
      </c>
    </row>
    <row r="1645" spans="1:7" x14ac:dyDescent="0.25">
      <c r="A1645" t="s">
        <v>847</v>
      </c>
      <c r="B1645" t="s">
        <v>43</v>
      </c>
      <c r="C1645" t="s">
        <v>225</v>
      </c>
      <c r="D1645" t="s">
        <v>39</v>
      </c>
      <c r="E1645" t="s">
        <v>226</v>
      </c>
      <c r="F1645" s="8" t="s">
        <v>5999</v>
      </c>
      <c r="G1645" t="s">
        <v>4253</v>
      </c>
    </row>
    <row r="1646" spans="1:7" x14ac:dyDescent="0.25">
      <c r="A1646" t="s">
        <v>618</v>
      </c>
      <c r="B1646" t="s">
        <v>45</v>
      </c>
      <c r="C1646" t="s">
        <v>225</v>
      </c>
      <c r="D1646" t="s">
        <v>39</v>
      </c>
      <c r="E1646" t="s">
        <v>226</v>
      </c>
      <c r="F1646" s="8" t="s">
        <v>6000</v>
      </c>
      <c r="G1646" t="s">
        <v>4256</v>
      </c>
    </row>
    <row r="1647" spans="1:7" x14ac:dyDescent="0.25">
      <c r="A1647" t="s">
        <v>3872</v>
      </c>
      <c r="B1647" t="s">
        <v>42</v>
      </c>
      <c r="C1647" t="s">
        <v>188</v>
      </c>
      <c r="D1647" t="s">
        <v>38</v>
      </c>
      <c r="E1647" t="s">
        <v>229</v>
      </c>
      <c r="F1647" s="8" t="s">
        <v>6001</v>
      </c>
      <c r="G1647" t="s">
        <v>4253</v>
      </c>
    </row>
    <row r="1648" spans="1:7" x14ac:dyDescent="0.25">
      <c r="A1648" t="s">
        <v>3274</v>
      </c>
      <c r="B1648" t="s">
        <v>42</v>
      </c>
      <c r="C1648" t="s">
        <v>188</v>
      </c>
      <c r="D1648" t="s">
        <v>38</v>
      </c>
      <c r="E1648" t="s">
        <v>179</v>
      </c>
      <c r="F1648" s="8" t="s">
        <v>6002</v>
      </c>
      <c r="G1648" t="s">
        <v>4255</v>
      </c>
    </row>
    <row r="1649" spans="1:7" x14ac:dyDescent="0.25">
      <c r="A1649" t="s">
        <v>878</v>
      </c>
      <c r="B1649" t="s">
        <v>37</v>
      </c>
      <c r="C1649" t="s">
        <v>225</v>
      </c>
      <c r="D1649" t="s">
        <v>39</v>
      </c>
      <c r="E1649" t="s">
        <v>226</v>
      </c>
      <c r="F1649" s="8" t="s">
        <v>6003</v>
      </c>
      <c r="G1649" t="s">
        <v>4256</v>
      </c>
    </row>
    <row r="1650" spans="1:7" x14ac:dyDescent="0.25">
      <c r="A1650" t="s">
        <v>837</v>
      </c>
      <c r="B1650" t="s">
        <v>43</v>
      </c>
      <c r="C1650" t="s">
        <v>147</v>
      </c>
      <c r="D1650" t="s">
        <v>34</v>
      </c>
      <c r="E1650" t="s">
        <v>179</v>
      </c>
      <c r="F1650" s="8" t="s">
        <v>6004</v>
      </c>
      <c r="G1650" t="s">
        <v>4255</v>
      </c>
    </row>
    <row r="1651" spans="1:7" x14ac:dyDescent="0.25">
      <c r="A1651" t="s">
        <v>476</v>
      </c>
      <c r="B1651" t="s">
        <v>31</v>
      </c>
      <c r="C1651" t="s">
        <v>54</v>
      </c>
      <c r="D1651" t="s">
        <v>10</v>
      </c>
      <c r="E1651" t="s">
        <v>179</v>
      </c>
      <c r="F1651" s="8" t="s">
        <v>6005</v>
      </c>
      <c r="G1651" t="s">
        <v>4255</v>
      </c>
    </row>
    <row r="1652" spans="1:7" x14ac:dyDescent="0.25">
      <c r="A1652" t="s">
        <v>632</v>
      </c>
      <c r="B1652" t="s">
        <v>43</v>
      </c>
      <c r="C1652" t="s">
        <v>225</v>
      </c>
      <c r="D1652" t="s">
        <v>39</v>
      </c>
      <c r="E1652" t="s">
        <v>226</v>
      </c>
      <c r="F1652" s="8" t="s">
        <v>6006</v>
      </c>
      <c r="G1652" t="s">
        <v>4251</v>
      </c>
    </row>
    <row r="1653" spans="1:7" x14ac:dyDescent="0.25">
      <c r="A1653" t="s">
        <v>585</v>
      </c>
      <c r="B1653" t="s">
        <v>31</v>
      </c>
      <c r="C1653" t="s">
        <v>58</v>
      </c>
      <c r="D1653" t="s">
        <v>13</v>
      </c>
      <c r="E1653" t="s">
        <v>179</v>
      </c>
      <c r="F1653" s="8" t="s">
        <v>6007</v>
      </c>
      <c r="G1653" t="s">
        <v>4255</v>
      </c>
    </row>
    <row r="1654" spans="1:7" x14ac:dyDescent="0.25">
      <c r="A1654" t="s">
        <v>490</v>
      </c>
      <c r="B1654" t="s">
        <v>12</v>
      </c>
      <c r="C1654" t="s">
        <v>58</v>
      </c>
      <c r="D1654" t="s">
        <v>13</v>
      </c>
      <c r="E1654" t="s">
        <v>179</v>
      </c>
      <c r="F1654" s="8" t="s">
        <v>6008</v>
      </c>
      <c r="G1654" t="s">
        <v>4255</v>
      </c>
    </row>
    <row r="1655" spans="1:7" x14ac:dyDescent="0.25">
      <c r="A1655" t="s">
        <v>373</v>
      </c>
      <c r="B1655" t="s">
        <v>20</v>
      </c>
      <c r="C1655" t="s">
        <v>61</v>
      </c>
      <c r="D1655" t="s">
        <v>14</v>
      </c>
      <c r="E1655" t="s">
        <v>179</v>
      </c>
      <c r="F1655" s="8" t="s">
        <v>4365</v>
      </c>
      <c r="G1655" t="s">
        <v>4255</v>
      </c>
    </row>
    <row r="1656" spans="1:7" x14ac:dyDescent="0.25">
      <c r="A1656" t="s">
        <v>585</v>
      </c>
      <c r="B1656" t="s">
        <v>21</v>
      </c>
      <c r="C1656" t="s">
        <v>58</v>
      </c>
      <c r="D1656" t="s">
        <v>13</v>
      </c>
      <c r="E1656" t="s">
        <v>179</v>
      </c>
      <c r="F1656" s="8" t="s">
        <v>6009</v>
      </c>
      <c r="G1656" t="s">
        <v>4255</v>
      </c>
    </row>
    <row r="1657" spans="1:7" x14ac:dyDescent="0.25">
      <c r="A1657" t="s">
        <v>495</v>
      </c>
      <c r="B1657" t="s">
        <v>43</v>
      </c>
      <c r="C1657" t="s">
        <v>225</v>
      </c>
      <c r="D1657" t="s">
        <v>39</v>
      </c>
      <c r="E1657" t="s">
        <v>179</v>
      </c>
      <c r="F1657" s="8" t="s">
        <v>4357</v>
      </c>
      <c r="G1657" t="s">
        <v>4255</v>
      </c>
    </row>
    <row r="1658" spans="1:7" x14ac:dyDescent="0.25">
      <c r="A1658" t="s">
        <v>647</v>
      </c>
      <c r="B1658" t="s">
        <v>46</v>
      </c>
      <c r="C1658" t="s">
        <v>225</v>
      </c>
      <c r="D1658" t="s">
        <v>39</v>
      </c>
      <c r="E1658" t="s">
        <v>226</v>
      </c>
      <c r="F1658" s="8" t="s">
        <v>6010</v>
      </c>
      <c r="G1658" t="s">
        <v>4255</v>
      </c>
    </row>
    <row r="1659" spans="1:7" x14ac:dyDescent="0.25">
      <c r="A1659" t="s">
        <v>140</v>
      </c>
      <c r="B1659" t="s">
        <v>20</v>
      </c>
      <c r="C1659" t="s">
        <v>61</v>
      </c>
      <c r="D1659" t="s">
        <v>14</v>
      </c>
      <c r="E1659" t="s">
        <v>179</v>
      </c>
      <c r="F1659" s="8" t="s">
        <v>6011</v>
      </c>
      <c r="G1659" t="s">
        <v>4255</v>
      </c>
    </row>
    <row r="1660" spans="1:7" x14ac:dyDescent="0.25">
      <c r="A1660" t="s">
        <v>491</v>
      </c>
      <c r="B1660" t="s">
        <v>46</v>
      </c>
      <c r="C1660" t="s">
        <v>225</v>
      </c>
      <c r="D1660" t="s">
        <v>39</v>
      </c>
      <c r="E1660" t="s">
        <v>226</v>
      </c>
      <c r="F1660" s="8" t="s">
        <v>4441</v>
      </c>
      <c r="G1660" t="s">
        <v>4251</v>
      </c>
    </row>
    <row r="1661" spans="1:7" x14ac:dyDescent="0.25">
      <c r="A1661" t="s">
        <v>343</v>
      </c>
      <c r="B1661" t="s">
        <v>26</v>
      </c>
      <c r="C1661" t="s">
        <v>52</v>
      </c>
      <c r="D1661" t="s">
        <v>9</v>
      </c>
      <c r="E1661" t="s">
        <v>130</v>
      </c>
      <c r="F1661" s="8" t="s">
        <v>6012</v>
      </c>
      <c r="G1661" t="s">
        <v>4331</v>
      </c>
    </row>
    <row r="1662" spans="1:7" x14ac:dyDescent="0.25">
      <c r="A1662" t="s">
        <v>605</v>
      </c>
      <c r="B1662" t="s">
        <v>44</v>
      </c>
      <c r="C1662" t="s">
        <v>225</v>
      </c>
      <c r="D1662" t="s">
        <v>39</v>
      </c>
      <c r="E1662" t="s">
        <v>226</v>
      </c>
      <c r="F1662" s="8" t="s">
        <v>6013</v>
      </c>
      <c r="G1662" t="s">
        <v>4255</v>
      </c>
    </row>
    <row r="1663" spans="1:7" x14ac:dyDescent="0.25">
      <c r="A1663" t="s">
        <v>767</v>
      </c>
      <c r="B1663" t="s">
        <v>20</v>
      </c>
      <c r="C1663" t="s">
        <v>61</v>
      </c>
      <c r="D1663" t="s">
        <v>14</v>
      </c>
      <c r="E1663" t="s">
        <v>179</v>
      </c>
      <c r="F1663" s="8" t="s">
        <v>6014</v>
      </c>
      <c r="G1663" t="s">
        <v>4256</v>
      </c>
    </row>
    <row r="1664" spans="1:7" x14ac:dyDescent="0.25">
      <c r="A1664" t="s">
        <v>795</v>
      </c>
      <c r="B1664" t="s">
        <v>31</v>
      </c>
      <c r="C1664" t="s">
        <v>98</v>
      </c>
      <c r="D1664" t="s">
        <v>27</v>
      </c>
      <c r="E1664" t="s">
        <v>179</v>
      </c>
      <c r="F1664" s="8" t="s">
        <v>4403</v>
      </c>
      <c r="G1664" t="s">
        <v>4255</v>
      </c>
    </row>
    <row r="1665" spans="1:7" x14ac:dyDescent="0.25">
      <c r="A1665" t="s">
        <v>735</v>
      </c>
      <c r="B1665" t="s">
        <v>44</v>
      </c>
      <c r="C1665" t="s">
        <v>225</v>
      </c>
      <c r="D1665" t="s">
        <v>39</v>
      </c>
      <c r="E1665" t="s">
        <v>226</v>
      </c>
      <c r="F1665" s="8" t="s">
        <v>6015</v>
      </c>
      <c r="G1665" t="s">
        <v>4253</v>
      </c>
    </row>
    <row r="1666" spans="1:7" x14ac:dyDescent="0.25">
      <c r="A1666" t="s">
        <v>3780</v>
      </c>
      <c r="B1666" t="s">
        <v>29</v>
      </c>
      <c r="C1666" t="s">
        <v>73</v>
      </c>
      <c r="D1666" t="s">
        <v>23</v>
      </c>
      <c r="E1666" t="s">
        <v>229</v>
      </c>
      <c r="F1666" s="8" t="s">
        <v>6016</v>
      </c>
      <c r="G1666" t="s">
        <v>2152</v>
      </c>
    </row>
    <row r="1667" spans="1:7" x14ac:dyDescent="0.25">
      <c r="A1667" t="s">
        <v>472</v>
      </c>
      <c r="B1667" t="s">
        <v>30</v>
      </c>
      <c r="C1667" t="s">
        <v>65</v>
      </c>
      <c r="D1667" t="s">
        <v>17</v>
      </c>
      <c r="E1667" t="s">
        <v>107</v>
      </c>
      <c r="F1667" s="8" t="s">
        <v>6017</v>
      </c>
      <c r="G1667" t="s">
        <v>4251</v>
      </c>
    </row>
    <row r="1668" spans="1:7" x14ac:dyDescent="0.25">
      <c r="A1668" t="s">
        <v>224</v>
      </c>
      <c r="B1668" t="s">
        <v>43</v>
      </c>
      <c r="C1668" t="s">
        <v>225</v>
      </c>
      <c r="D1668" t="s">
        <v>39</v>
      </c>
      <c r="E1668" t="s">
        <v>226</v>
      </c>
      <c r="F1668" s="8" t="s">
        <v>4474</v>
      </c>
      <c r="G1668" t="s">
        <v>4251</v>
      </c>
    </row>
    <row r="1669" spans="1:7" x14ac:dyDescent="0.25">
      <c r="A1669" t="s">
        <v>515</v>
      </c>
      <c r="B1669" t="s">
        <v>21</v>
      </c>
      <c r="C1669" t="s">
        <v>98</v>
      </c>
      <c r="D1669" t="s">
        <v>27</v>
      </c>
      <c r="E1669" t="s">
        <v>179</v>
      </c>
      <c r="F1669" s="8" t="s">
        <v>6018</v>
      </c>
      <c r="G1669" t="s">
        <v>4255</v>
      </c>
    </row>
    <row r="1670" spans="1:7" x14ac:dyDescent="0.25">
      <c r="A1670" t="s">
        <v>121</v>
      </c>
      <c r="B1670" t="s">
        <v>21</v>
      </c>
      <c r="C1670" t="s">
        <v>52</v>
      </c>
      <c r="D1670" t="s">
        <v>9</v>
      </c>
      <c r="E1670" t="s">
        <v>63</v>
      </c>
      <c r="F1670" s="8" t="s">
        <v>6019</v>
      </c>
      <c r="G1670" t="s">
        <v>4251</v>
      </c>
    </row>
    <row r="1671" spans="1:7" x14ac:dyDescent="0.25">
      <c r="A1671" t="s">
        <v>855</v>
      </c>
      <c r="B1671" t="s">
        <v>21</v>
      </c>
      <c r="C1671" t="s">
        <v>72</v>
      </c>
      <c r="D1671" t="s">
        <v>22</v>
      </c>
      <c r="E1671" t="s">
        <v>179</v>
      </c>
      <c r="F1671" s="8" t="s">
        <v>6020</v>
      </c>
      <c r="G1671" t="s">
        <v>4255</v>
      </c>
    </row>
    <row r="1672" spans="1:7" x14ac:dyDescent="0.25">
      <c r="A1672" t="s">
        <v>889</v>
      </c>
      <c r="B1672" t="s">
        <v>43</v>
      </c>
      <c r="C1672" t="s">
        <v>225</v>
      </c>
      <c r="D1672" t="s">
        <v>39</v>
      </c>
      <c r="E1672" t="s">
        <v>226</v>
      </c>
      <c r="F1672" s="8" t="s">
        <v>4428</v>
      </c>
      <c r="G1672" t="s">
        <v>4251</v>
      </c>
    </row>
    <row r="1673" spans="1:7" x14ac:dyDescent="0.25">
      <c r="A1673" t="s">
        <v>4047</v>
      </c>
      <c r="B1673" t="s">
        <v>29</v>
      </c>
      <c r="C1673" t="s">
        <v>73</v>
      </c>
      <c r="D1673" t="s">
        <v>23</v>
      </c>
      <c r="E1673" t="s">
        <v>107</v>
      </c>
      <c r="F1673" s="8" t="s">
        <v>6021</v>
      </c>
      <c r="G1673" t="s">
        <v>4253</v>
      </c>
    </row>
    <row r="1674" spans="1:7" x14ac:dyDescent="0.25">
      <c r="A1674" t="s">
        <v>162</v>
      </c>
      <c r="B1674" t="s">
        <v>15</v>
      </c>
      <c r="C1674" t="s">
        <v>58</v>
      </c>
      <c r="D1674" t="s">
        <v>13</v>
      </c>
      <c r="E1674" t="s">
        <v>50</v>
      </c>
      <c r="F1674" s="8" t="s">
        <v>6022</v>
      </c>
      <c r="G1674" t="s">
        <v>1083</v>
      </c>
    </row>
    <row r="1675" spans="1:7" x14ac:dyDescent="0.25">
      <c r="A1675" t="s">
        <v>894</v>
      </c>
      <c r="B1675" t="s">
        <v>43</v>
      </c>
      <c r="C1675" t="s">
        <v>225</v>
      </c>
      <c r="D1675" t="s">
        <v>39</v>
      </c>
      <c r="E1675" t="s">
        <v>226</v>
      </c>
      <c r="F1675" s="8" t="s">
        <v>6023</v>
      </c>
      <c r="G1675" t="s">
        <v>4253</v>
      </c>
    </row>
    <row r="1676" spans="1:7" x14ac:dyDescent="0.25">
      <c r="A1676" t="s">
        <v>506</v>
      </c>
      <c r="B1676" t="s">
        <v>32</v>
      </c>
      <c r="C1676" t="s">
        <v>61</v>
      </c>
      <c r="D1676" t="s">
        <v>14</v>
      </c>
      <c r="E1676" t="s">
        <v>179</v>
      </c>
      <c r="F1676" s="8" t="s">
        <v>6024</v>
      </c>
      <c r="G1676" t="s">
        <v>4255</v>
      </c>
    </row>
    <row r="1677" spans="1:7" x14ac:dyDescent="0.25">
      <c r="A1677" t="s">
        <v>522</v>
      </c>
      <c r="B1677" t="s">
        <v>21</v>
      </c>
      <c r="C1677" t="s">
        <v>49</v>
      </c>
      <c r="D1677" t="s">
        <v>8</v>
      </c>
      <c r="E1677" t="s">
        <v>107</v>
      </c>
      <c r="F1677" s="8" t="s">
        <v>6025</v>
      </c>
      <c r="G1677" t="s">
        <v>4322</v>
      </c>
    </row>
    <row r="1678" spans="1:7" x14ac:dyDescent="0.25">
      <c r="A1678" t="s">
        <v>3989</v>
      </c>
      <c r="B1678" t="s">
        <v>30</v>
      </c>
      <c r="C1678" t="s">
        <v>188</v>
      </c>
      <c r="D1678" t="s">
        <v>38</v>
      </c>
      <c r="E1678" t="s">
        <v>179</v>
      </c>
      <c r="F1678" s="8" t="s">
        <v>6026</v>
      </c>
      <c r="G1678" t="s">
        <v>4255</v>
      </c>
    </row>
    <row r="1679" spans="1:7" x14ac:dyDescent="0.25">
      <c r="A1679" t="s">
        <v>3689</v>
      </c>
      <c r="B1679" t="s">
        <v>42</v>
      </c>
      <c r="C1679" t="s">
        <v>188</v>
      </c>
      <c r="D1679" t="s">
        <v>38</v>
      </c>
      <c r="E1679" t="s">
        <v>229</v>
      </c>
      <c r="F1679" s="8" t="s">
        <v>6027</v>
      </c>
      <c r="G1679" t="s">
        <v>4253</v>
      </c>
    </row>
    <row r="1680" spans="1:7" x14ac:dyDescent="0.25">
      <c r="A1680" t="s">
        <v>815</v>
      </c>
      <c r="B1680" t="s">
        <v>20</v>
      </c>
      <c r="C1680" t="s">
        <v>61</v>
      </c>
      <c r="D1680" t="s">
        <v>14</v>
      </c>
      <c r="E1680" t="s">
        <v>107</v>
      </c>
      <c r="F1680" s="8" t="s">
        <v>6028</v>
      </c>
      <c r="G1680" t="s">
        <v>4322</v>
      </c>
    </row>
    <row r="1681" spans="1:7" x14ac:dyDescent="0.25">
      <c r="A1681" t="s">
        <v>769</v>
      </c>
      <c r="B1681" t="s">
        <v>21</v>
      </c>
      <c r="C1681" t="s">
        <v>52</v>
      </c>
      <c r="D1681" t="s">
        <v>9</v>
      </c>
      <c r="E1681" t="s">
        <v>179</v>
      </c>
      <c r="F1681" s="8" t="s">
        <v>6029</v>
      </c>
      <c r="G1681" t="s">
        <v>4255</v>
      </c>
    </row>
    <row r="1682" spans="1:7" x14ac:dyDescent="0.25">
      <c r="A1682" t="s">
        <v>435</v>
      </c>
      <c r="B1682" t="s">
        <v>21</v>
      </c>
      <c r="C1682" t="s">
        <v>58</v>
      </c>
      <c r="D1682" t="s">
        <v>13</v>
      </c>
      <c r="E1682" t="s">
        <v>179</v>
      </c>
      <c r="F1682" s="8" t="s">
        <v>6030</v>
      </c>
      <c r="G1682" t="s">
        <v>4255</v>
      </c>
    </row>
    <row r="1683" spans="1:7" x14ac:dyDescent="0.25">
      <c r="A1683" t="s">
        <v>861</v>
      </c>
      <c r="B1683" t="s">
        <v>16</v>
      </c>
      <c r="C1683" t="s">
        <v>65</v>
      </c>
      <c r="D1683" t="s">
        <v>17</v>
      </c>
      <c r="E1683" t="s">
        <v>107</v>
      </c>
      <c r="F1683" s="8" t="s">
        <v>6031</v>
      </c>
      <c r="G1683" t="s">
        <v>4322</v>
      </c>
    </row>
    <row r="1684" spans="1:7" x14ac:dyDescent="0.25">
      <c r="A1684" t="s">
        <v>3288</v>
      </c>
      <c r="B1684" t="s">
        <v>42</v>
      </c>
      <c r="C1684" t="s">
        <v>73</v>
      </c>
      <c r="D1684" t="s">
        <v>23</v>
      </c>
      <c r="E1684" t="s">
        <v>229</v>
      </c>
      <c r="F1684" s="8" t="s">
        <v>6032</v>
      </c>
      <c r="G1684" t="s">
        <v>4255</v>
      </c>
    </row>
    <row r="1685" spans="1:7" x14ac:dyDescent="0.25">
      <c r="A1685" t="s">
        <v>3959</v>
      </c>
      <c r="B1685" t="s">
        <v>21</v>
      </c>
      <c r="C1685" t="s">
        <v>73</v>
      </c>
      <c r="D1685" t="s">
        <v>23</v>
      </c>
      <c r="E1685" t="s">
        <v>179</v>
      </c>
      <c r="F1685" s="8" t="s">
        <v>6033</v>
      </c>
      <c r="G1685" t="s">
        <v>4255</v>
      </c>
    </row>
    <row r="1686" spans="1:7" x14ac:dyDescent="0.25">
      <c r="A1686" t="s">
        <v>592</v>
      </c>
      <c r="B1686" t="s">
        <v>12</v>
      </c>
      <c r="C1686" t="s">
        <v>75</v>
      </c>
      <c r="D1686" t="s">
        <v>24</v>
      </c>
      <c r="E1686" t="s">
        <v>179</v>
      </c>
      <c r="F1686" s="8" t="s">
        <v>6034</v>
      </c>
      <c r="G1686" t="s">
        <v>4255</v>
      </c>
    </row>
    <row r="1687" spans="1:7" x14ac:dyDescent="0.25">
      <c r="A1687" t="s">
        <v>198</v>
      </c>
      <c r="B1687" t="s">
        <v>31</v>
      </c>
      <c r="C1687" t="s">
        <v>72</v>
      </c>
      <c r="D1687" t="s">
        <v>22</v>
      </c>
      <c r="E1687" t="s">
        <v>63</v>
      </c>
      <c r="F1687" s="8" t="s">
        <v>6035</v>
      </c>
      <c r="G1687" t="s">
        <v>4327</v>
      </c>
    </row>
    <row r="1688" spans="1:7" x14ac:dyDescent="0.25">
      <c r="A1688" t="s">
        <v>209</v>
      </c>
      <c r="B1688" t="s">
        <v>19</v>
      </c>
      <c r="C1688" t="s">
        <v>52</v>
      </c>
      <c r="D1688" t="s">
        <v>9</v>
      </c>
      <c r="E1688" t="s">
        <v>229</v>
      </c>
      <c r="F1688" s="8" t="s">
        <v>6036</v>
      </c>
      <c r="G1688" t="s">
        <v>4252</v>
      </c>
    </row>
    <row r="1689" spans="1:7" x14ac:dyDescent="0.25">
      <c r="A1689" t="s">
        <v>795</v>
      </c>
      <c r="B1689" t="s">
        <v>31</v>
      </c>
      <c r="C1689" t="s">
        <v>98</v>
      </c>
      <c r="D1689" t="s">
        <v>27</v>
      </c>
      <c r="E1689" t="s">
        <v>107</v>
      </c>
      <c r="F1689" s="8" t="s">
        <v>4342</v>
      </c>
      <c r="G1689" t="s">
        <v>4322</v>
      </c>
    </row>
    <row r="1690" spans="1:7" x14ac:dyDescent="0.25">
      <c r="A1690" t="s">
        <v>3996</v>
      </c>
      <c r="B1690" t="s">
        <v>42</v>
      </c>
      <c r="C1690" t="s">
        <v>188</v>
      </c>
      <c r="D1690" t="s">
        <v>38</v>
      </c>
      <c r="E1690" t="s">
        <v>107</v>
      </c>
      <c r="F1690" s="8" t="s">
        <v>6037</v>
      </c>
      <c r="G1690" t="s">
        <v>4322</v>
      </c>
    </row>
    <row r="1691" spans="1:7" x14ac:dyDescent="0.25">
      <c r="A1691" t="s">
        <v>854</v>
      </c>
      <c r="B1691" t="s">
        <v>30</v>
      </c>
      <c r="C1691" t="s">
        <v>75</v>
      </c>
      <c r="D1691" t="s">
        <v>24</v>
      </c>
      <c r="E1691" t="s">
        <v>179</v>
      </c>
      <c r="F1691" s="8" t="s">
        <v>6038</v>
      </c>
      <c r="G1691" t="s">
        <v>4254</v>
      </c>
    </row>
    <row r="1692" spans="1:7" x14ac:dyDescent="0.25">
      <c r="A1692" t="s">
        <v>863</v>
      </c>
      <c r="B1692" t="s">
        <v>42</v>
      </c>
      <c r="C1692" t="s">
        <v>152</v>
      </c>
      <c r="D1692" t="s">
        <v>35</v>
      </c>
      <c r="E1692" t="s">
        <v>229</v>
      </c>
      <c r="F1692" s="8" t="s">
        <v>6039</v>
      </c>
      <c r="G1692" t="s">
        <v>4255</v>
      </c>
    </row>
    <row r="1693" spans="1:7" x14ac:dyDescent="0.25">
      <c r="A1693" t="s">
        <v>357</v>
      </c>
      <c r="B1693" t="s">
        <v>32</v>
      </c>
      <c r="C1693" t="s">
        <v>61</v>
      </c>
      <c r="D1693" t="s">
        <v>14</v>
      </c>
      <c r="E1693" t="s">
        <v>130</v>
      </c>
      <c r="F1693" s="8" t="s">
        <v>6040</v>
      </c>
      <c r="G1693" t="s">
        <v>4327</v>
      </c>
    </row>
    <row r="1694" spans="1:7" x14ac:dyDescent="0.25">
      <c r="A1694" t="s">
        <v>240</v>
      </c>
      <c r="B1694" t="s">
        <v>42</v>
      </c>
      <c r="C1694" t="s">
        <v>152</v>
      </c>
      <c r="D1694" t="s">
        <v>35</v>
      </c>
      <c r="E1694" t="s">
        <v>107</v>
      </c>
      <c r="F1694" s="8" t="s">
        <v>6041</v>
      </c>
      <c r="G1694" t="s">
        <v>4251</v>
      </c>
    </row>
    <row r="1695" spans="1:7" x14ac:dyDescent="0.25">
      <c r="A1695" t="s">
        <v>800</v>
      </c>
      <c r="B1695" t="s">
        <v>43</v>
      </c>
      <c r="C1695" t="s">
        <v>225</v>
      </c>
      <c r="D1695" t="s">
        <v>39</v>
      </c>
      <c r="E1695" t="s">
        <v>179</v>
      </c>
      <c r="F1695" s="8" t="s">
        <v>6042</v>
      </c>
      <c r="G1695" t="s">
        <v>4255</v>
      </c>
    </row>
    <row r="1696" spans="1:7" x14ac:dyDescent="0.25">
      <c r="A1696" t="s">
        <v>3827</v>
      </c>
      <c r="B1696" t="s">
        <v>31</v>
      </c>
      <c r="C1696" t="s">
        <v>73</v>
      </c>
      <c r="D1696" t="s">
        <v>23</v>
      </c>
      <c r="E1696" t="s">
        <v>229</v>
      </c>
      <c r="F1696" s="8" t="s">
        <v>6043</v>
      </c>
      <c r="G1696" t="s">
        <v>4253</v>
      </c>
    </row>
    <row r="1697" spans="1:7" x14ac:dyDescent="0.25">
      <c r="A1697" t="s">
        <v>660</v>
      </c>
      <c r="B1697" t="s">
        <v>33</v>
      </c>
      <c r="C1697" t="s">
        <v>75</v>
      </c>
      <c r="D1697" t="s">
        <v>24</v>
      </c>
      <c r="E1697" t="s">
        <v>179</v>
      </c>
      <c r="F1697" s="8" t="s">
        <v>6044</v>
      </c>
      <c r="G1697" t="s">
        <v>4255</v>
      </c>
    </row>
    <row r="1698" spans="1:7" x14ac:dyDescent="0.25">
      <c r="A1698" t="s">
        <v>821</v>
      </c>
      <c r="B1698" t="s">
        <v>26</v>
      </c>
      <c r="C1698" t="s">
        <v>54</v>
      </c>
      <c r="D1698" t="s">
        <v>10</v>
      </c>
      <c r="E1698" t="s">
        <v>229</v>
      </c>
      <c r="F1698" s="8" t="s">
        <v>6045</v>
      </c>
      <c r="G1698" t="s">
        <v>4254</v>
      </c>
    </row>
    <row r="1699" spans="1:7" x14ac:dyDescent="0.25">
      <c r="A1699" t="s">
        <v>136</v>
      </c>
      <c r="B1699" t="s">
        <v>26</v>
      </c>
      <c r="C1699" t="s">
        <v>61</v>
      </c>
      <c r="D1699" t="s">
        <v>14</v>
      </c>
      <c r="E1699" t="s">
        <v>130</v>
      </c>
      <c r="F1699" s="8" t="s">
        <v>6046</v>
      </c>
      <c r="G1699" t="s">
        <v>4253</v>
      </c>
    </row>
    <row r="1700" spans="1:7" x14ac:dyDescent="0.25">
      <c r="A1700" t="s">
        <v>193</v>
      </c>
      <c r="B1700" t="s">
        <v>21</v>
      </c>
      <c r="C1700" t="s">
        <v>61</v>
      </c>
      <c r="D1700" t="s">
        <v>14</v>
      </c>
      <c r="E1700" t="s">
        <v>130</v>
      </c>
      <c r="F1700" s="8" t="s">
        <v>4372</v>
      </c>
      <c r="G1700" t="s">
        <v>4251</v>
      </c>
    </row>
    <row r="1701" spans="1:7" x14ac:dyDescent="0.25">
      <c r="A1701" t="s">
        <v>258</v>
      </c>
      <c r="B1701" t="s">
        <v>33</v>
      </c>
      <c r="C1701" t="s">
        <v>65</v>
      </c>
      <c r="D1701" t="s">
        <v>17</v>
      </c>
      <c r="E1701" t="s">
        <v>229</v>
      </c>
      <c r="F1701" s="8" t="s">
        <v>6047</v>
      </c>
      <c r="G1701" t="s">
        <v>4252</v>
      </c>
    </row>
    <row r="1702" spans="1:7" x14ac:dyDescent="0.25">
      <c r="A1702" t="s">
        <v>265</v>
      </c>
      <c r="B1702" t="s">
        <v>11</v>
      </c>
      <c r="C1702" t="s">
        <v>52</v>
      </c>
      <c r="D1702" t="s">
        <v>9</v>
      </c>
      <c r="E1702" t="s">
        <v>229</v>
      </c>
      <c r="F1702" s="8" t="s">
        <v>6048</v>
      </c>
      <c r="G1702" t="s">
        <v>4255</v>
      </c>
    </row>
    <row r="1703" spans="1:7" x14ac:dyDescent="0.25">
      <c r="A1703" t="s">
        <v>706</v>
      </c>
      <c r="B1703" t="s">
        <v>31</v>
      </c>
      <c r="C1703" t="s">
        <v>52</v>
      </c>
      <c r="D1703" t="s">
        <v>9</v>
      </c>
      <c r="E1703" t="s">
        <v>130</v>
      </c>
      <c r="F1703" s="8" t="s">
        <v>6049</v>
      </c>
      <c r="G1703" t="s">
        <v>4327</v>
      </c>
    </row>
    <row r="1704" spans="1:7" x14ac:dyDescent="0.25">
      <c r="A1704" t="s">
        <v>480</v>
      </c>
      <c r="B1704" t="s">
        <v>21</v>
      </c>
      <c r="C1704" t="s">
        <v>72</v>
      </c>
      <c r="D1704" t="s">
        <v>22</v>
      </c>
      <c r="E1704" t="s">
        <v>179</v>
      </c>
      <c r="F1704" s="8" t="s">
        <v>6050</v>
      </c>
      <c r="G1704" t="s">
        <v>4256</v>
      </c>
    </row>
    <row r="1705" spans="1:7" x14ac:dyDescent="0.25">
      <c r="A1705" t="s">
        <v>3561</v>
      </c>
      <c r="B1705" t="s">
        <v>42</v>
      </c>
      <c r="C1705" t="s">
        <v>188</v>
      </c>
      <c r="D1705" t="s">
        <v>38</v>
      </c>
      <c r="E1705" t="s">
        <v>179</v>
      </c>
      <c r="F1705" s="8" t="s">
        <v>6051</v>
      </c>
      <c r="G1705" t="s">
        <v>4255</v>
      </c>
    </row>
    <row r="1706" spans="1:7" x14ac:dyDescent="0.25">
      <c r="A1706" t="s">
        <v>3911</v>
      </c>
      <c r="B1706" t="s">
        <v>32</v>
      </c>
      <c r="C1706" t="s">
        <v>255</v>
      </c>
      <c r="D1706" t="s">
        <v>40</v>
      </c>
      <c r="E1706" t="s">
        <v>179</v>
      </c>
      <c r="F1706" s="8" t="s">
        <v>4388</v>
      </c>
      <c r="G1706" t="s">
        <v>4255</v>
      </c>
    </row>
    <row r="1707" spans="1:7" x14ac:dyDescent="0.25">
      <c r="A1707" t="s">
        <v>363</v>
      </c>
      <c r="B1707" t="s">
        <v>7</v>
      </c>
      <c r="C1707" t="s">
        <v>54</v>
      </c>
      <c r="D1707" t="s">
        <v>10</v>
      </c>
      <c r="E1707" t="s">
        <v>130</v>
      </c>
      <c r="F1707" s="8" t="s">
        <v>6052</v>
      </c>
      <c r="G1707" t="s">
        <v>4253</v>
      </c>
    </row>
    <row r="1708" spans="1:7" x14ac:dyDescent="0.25">
      <c r="A1708" t="s">
        <v>3614</v>
      </c>
      <c r="B1708" t="s">
        <v>42</v>
      </c>
      <c r="C1708" t="s">
        <v>73</v>
      </c>
      <c r="D1708" t="s">
        <v>23</v>
      </c>
      <c r="E1708" t="s">
        <v>179</v>
      </c>
      <c r="F1708" s="8" t="s">
        <v>6053</v>
      </c>
      <c r="G1708" t="s">
        <v>4255</v>
      </c>
    </row>
    <row r="1709" spans="1:7" x14ac:dyDescent="0.25">
      <c r="A1709" t="s">
        <v>868</v>
      </c>
      <c r="B1709" t="s">
        <v>28</v>
      </c>
      <c r="C1709" t="s">
        <v>61</v>
      </c>
      <c r="D1709" t="s">
        <v>14</v>
      </c>
      <c r="E1709" t="s">
        <v>130</v>
      </c>
      <c r="F1709" s="8" t="s">
        <v>6054</v>
      </c>
      <c r="G1709" t="s">
        <v>4251</v>
      </c>
    </row>
    <row r="1710" spans="1:7" x14ac:dyDescent="0.25">
      <c r="A1710" t="s">
        <v>645</v>
      </c>
      <c r="B1710" t="s">
        <v>32</v>
      </c>
      <c r="C1710" t="s">
        <v>61</v>
      </c>
      <c r="D1710" t="s">
        <v>14</v>
      </c>
      <c r="E1710" t="s">
        <v>130</v>
      </c>
      <c r="F1710" s="8" t="s">
        <v>6055</v>
      </c>
      <c r="G1710" t="s">
        <v>4329</v>
      </c>
    </row>
    <row r="1711" spans="1:7" x14ac:dyDescent="0.25">
      <c r="A1711" t="s">
        <v>207</v>
      </c>
      <c r="B1711" t="s">
        <v>31</v>
      </c>
      <c r="C1711" t="s">
        <v>72</v>
      </c>
      <c r="D1711" t="s">
        <v>22</v>
      </c>
      <c r="E1711" t="s">
        <v>130</v>
      </c>
      <c r="F1711" s="8" t="s">
        <v>6056</v>
      </c>
      <c r="G1711" t="s">
        <v>4329</v>
      </c>
    </row>
    <row r="1712" spans="1:7" x14ac:dyDescent="0.25">
      <c r="A1712" t="s">
        <v>667</v>
      </c>
      <c r="B1712" t="s">
        <v>19</v>
      </c>
      <c r="C1712" t="s">
        <v>61</v>
      </c>
      <c r="D1712" t="s">
        <v>14</v>
      </c>
      <c r="E1712" t="s">
        <v>179</v>
      </c>
      <c r="F1712" s="8" t="s">
        <v>6057</v>
      </c>
      <c r="G1712" t="s">
        <v>4255</v>
      </c>
    </row>
    <row r="1713" spans="1:7" x14ac:dyDescent="0.25">
      <c r="A1713" t="s">
        <v>606</v>
      </c>
      <c r="B1713" t="s">
        <v>32</v>
      </c>
      <c r="C1713" t="s">
        <v>61</v>
      </c>
      <c r="D1713" t="s">
        <v>14</v>
      </c>
      <c r="E1713" t="s">
        <v>229</v>
      </c>
      <c r="F1713" s="8" t="s">
        <v>6058</v>
      </c>
      <c r="G1713" t="s">
        <v>4255</v>
      </c>
    </row>
    <row r="1714" spans="1:7" x14ac:dyDescent="0.25">
      <c r="A1714" t="s">
        <v>4036</v>
      </c>
      <c r="B1714" t="s">
        <v>30</v>
      </c>
      <c r="C1714" t="s">
        <v>188</v>
      </c>
      <c r="D1714" t="s">
        <v>38</v>
      </c>
      <c r="E1714" t="s">
        <v>229</v>
      </c>
      <c r="F1714" s="8" t="s">
        <v>6059</v>
      </c>
      <c r="G1714" t="s">
        <v>4254</v>
      </c>
    </row>
    <row r="1715" spans="1:7" x14ac:dyDescent="0.25">
      <c r="A1715" t="s">
        <v>3413</v>
      </c>
      <c r="B1715" t="s">
        <v>42</v>
      </c>
      <c r="C1715" t="s">
        <v>188</v>
      </c>
      <c r="D1715" t="s">
        <v>38</v>
      </c>
      <c r="E1715" t="s">
        <v>229</v>
      </c>
      <c r="F1715" s="8" t="s">
        <v>6060</v>
      </c>
      <c r="G1715" t="s">
        <v>4255</v>
      </c>
    </row>
    <row r="1716" spans="1:7" x14ac:dyDescent="0.25">
      <c r="A1716" t="s">
        <v>874</v>
      </c>
      <c r="B1716" t="s">
        <v>43</v>
      </c>
      <c r="C1716" t="s">
        <v>147</v>
      </c>
      <c r="D1716" t="s">
        <v>34</v>
      </c>
      <c r="E1716" t="s">
        <v>179</v>
      </c>
      <c r="F1716" s="8" t="s">
        <v>6061</v>
      </c>
      <c r="G1716" t="s">
        <v>4255</v>
      </c>
    </row>
    <row r="1717" spans="1:7" x14ac:dyDescent="0.25">
      <c r="A1717" t="s">
        <v>817</v>
      </c>
      <c r="B1717" t="s">
        <v>26</v>
      </c>
      <c r="C1717" t="s">
        <v>72</v>
      </c>
      <c r="D1717" t="s">
        <v>22</v>
      </c>
      <c r="E1717" t="s">
        <v>179</v>
      </c>
      <c r="F1717" s="8" t="s">
        <v>6062</v>
      </c>
      <c r="G1717" t="s">
        <v>4256</v>
      </c>
    </row>
    <row r="1718" spans="1:7" x14ac:dyDescent="0.25">
      <c r="A1718" t="s">
        <v>770</v>
      </c>
      <c r="B1718" t="s">
        <v>20</v>
      </c>
      <c r="C1718" t="s">
        <v>61</v>
      </c>
      <c r="D1718" t="s">
        <v>14</v>
      </c>
      <c r="E1718" t="s">
        <v>229</v>
      </c>
      <c r="F1718" s="8" t="s">
        <v>6063</v>
      </c>
      <c r="G1718" t="s">
        <v>4255</v>
      </c>
    </row>
    <row r="1719" spans="1:7" x14ac:dyDescent="0.25">
      <c r="A1719" t="s">
        <v>127</v>
      </c>
      <c r="B1719" t="s">
        <v>19</v>
      </c>
      <c r="C1719" t="s">
        <v>61</v>
      </c>
      <c r="D1719" t="s">
        <v>14</v>
      </c>
      <c r="E1719" t="s">
        <v>50</v>
      </c>
      <c r="F1719" s="8" t="s">
        <v>6064</v>
      </c>
      <c r="G1719" t="s">
        <v>4252</v>
      </c>
    </row>
    <row r="1720" spans="1:7" x14ac:dyDescent="0.25">
      <c r="A1720" t="s">
        <v>796</v>
      </c>
      <c r="B1720" t="s">
        <v>42</v>
      </c>
      <c r="C1720" t="s">
        <v>75</v>
      </c>
      <c r="D1720" t="s">
        <v>24</v>
      </c>
      <c r="E1720" t="s">
        <v>179</v>
      </c>
      <c r="F1720" s="8" t="s">
        <v>5127</v>
      </c>
      <c r="G1720" t="s">
        <v>4255</v>
      </c>
    </row>
    <row r="1721" spans="1:7" x14ac:dyDescent="0.25">
      <c r="A1721" t="s">
        <v>522</v>
      </c>
      <c r="B1721" t="s">
        <v>31</v>
      </c>
      <c r="C1721" t="s">
        <v>49</v>
      </c>
      <c r="D1721" t="s">
        <v>8</v>
      </c>
      <c r="E1721" t="s">
        <v>229</v>
      </c>
      <c r="F1721" s="8" t="s">
        <v>6065</v>
      </c>
      <c r="G1721" t="s">
        <v>4251</v>
      </c>
    </row>
    <row r="1722" spans="1:7" x14ac:dyDescent="0.25">
      <c r="A1722" t="s">
        <v>805</v>
      </c>
      <c r="B1722" t="s">
        <v>21</v>
      </c>
      <c r="C1722" t="s">
        <v>58</v>
      </c>
      <c r="D1722" t="s">
        <v>13</v>
      </c>
      <c r="E1722" t="s">
        <v>179</v>
      </c>
      <c r="F1722" s="8" t="s">
        <v>6066</v>
      </c>
      <c r="G1722" t="s">
        <v>4255</v>
      </c>
    </row>
    <row r="1723" spans="1:7" x14ac:dyDescent="0.25">
      <c r="A1723" t="s">
        <v>92</v>
      </c>
      <c r="B1723" t="s">
        <v>21</v>
      </c>
      <c r="C1723" t="s">
        <v>61</v>
      </c>
      <c r="D1723" t="s">
        <v>14</v>
      </c>
      <c r="E1723" t="s">
        <v>130</v>
      </c>
      <c r="F1723" s="8" t="s">
        <v>6067</v>
      </c>
      <c r="G1723" t="s">
        <v>4251</v>
      </c>
    </row>
    <row r="1724" spans="1:7" x14ac:dyDescent="0.25">
      <c r="A1724" t="s">
        <v>884</v>
      </c>
      <c r="B1724" t="s">
        <v>43</v>
      </c>
      <c r="C1724" t="s">
        <v>225</v>
      </c>
      <c r="D1724" t="s">
        <v>39</v>
      </c>
      <c r="E1724" t="s">
        <v>226</v>
      </c>
      <c r="F1724" s="8" t="s">
        <v>6068</v>
      </c>
      <c r="G1724" t="s">
        <v>4251</v>
      </c>
    </row>
    <row r="1725" spans="1:7" x14ac:dyDescent="0.25">
      <c r="A1725" t="s">
        <v>239</v>
      </c>
      <c r="B1725" t="s">
        <v>26</v>
      </c>
      <c r="C1725" t="s">
        <v>52</v>
      </c>
      <c r="D1725" t="s">
        <v>9</v>
      </c>
      <c r="E1725" t="s">
        <v>229</v>
      </c>
      <c r="F1725" s="8" t="s">
        <v>6069</v>
      </c>
      <c r="G1725" t="s">
        <v>1501</v>
      </c>
    </row>
    <row r="1726" spans="1:7" x14ac:dyDescent="0.25">
      <c r="A1726" t="s">
        <v>4271</v>
      </c>
      <c r="B1726" t="s">
        <v>7</v>
      </c>
      <c r="C1726" t="s">
        <v>58</v>
      </c>
      <c r="D1726" t="s">
        <v>13</v>
      </c>
      <c r="E1726" t="s">
        <v>179</v>
      </c>
      <c r="F1726" s="8" t="s">
        <v>6070</v>
      </c>
      <c r="G1726" t="s">
        <v>4254</v>
      </c>
    </row>
    <row r="1727" spans="1:7" x14ac:dyDescent="0.25">
      <c r="A1727" t="s">
        <v>645</v>
      </c>
      <c r="B1727" t="s">
        <v>32</v>
      </c>
      <c r="C1727" t="s">
        <v>61</v>
      </c>
      <c r="D1727" t="s">
        <v>14</v>
      </c>
      <c r="E1727" t="s">
        <v>179</v>
      </c>
      <c r="F1727" s="8" t="s">
        <v>6071</v>
      </c>
      <c r="G1727" t="s">
        <v>4255</v>
      </c>
    </row>
    <row r="1728" spans="1:7" x14ac:dyDescent="0.25">
      <c r="A1728" t="s">
        <v>744</v>
      </c>
      <c r="B1728" t="s">
        <v>31</v>
      </c>
      <c r="C1728" t="s">
        <v>98</v>
      </c>
      <c r="D1728" t="s">
        <v>27</v>
      </c>
      <c r="E1728" t="s">
        <v>130</v>
      </c>
      <c r="F1728" s="8" t="s">
        <v>6072</v>
      </c>
      <c r="G1728" t="s">
        <v>4327</v>
      </c>
    </row>
    <row r="1729" spans="1:7" x14ac:dyDescent="0.25">
      <c r="A1729" t="s">
        <v>479</v>
      </c>
      <c r="B1729" t="s">
        <v>32</v>
      </c>
      <c r="C1729" t="s">
        <v>61</v>
      </c>
      <c r="D1729" t="s">
        <v>14</v>
      </c>
      <c r="E1729" t="s">
        <v>179</v>
      </c>
      <c r="F1729" s="8" t="s">
        <v>6073</v>
      </c>
      <c r="G1729" t="s">
        <v>4255</v>
      </c>
    </row>
    <row r="1730" spans="1:7" x14ac:dyDescent="0.25">
      <c r="A1730" t="s">
        <v>3259</v>
      </c>
      <c r="B1730" t="s">
        <v>42</v>
      </c>
      <c r="C1730" t="s">
        <v>73</v>
      </c>
      <c r="D1730" t="s">
        <v>23</v>
      </c>
      <c r="E1730" t="s">
        <v>107</v>
      </c>
      <c r="F1730" s="8" t="s">
        <v>6074</v>
      </c>
      <c r="G1730" t="s">
        <v>4322</v>
      </c>
    </row>
    <row r="1731" spans="1:7" x14ac:dyDescent="0.25">
      <c r="A1731" t="s">
        <v>790</v>
      </c>
      <c r="B1731" t="s">
        <v>20</v>
      </c>
      <c r="C1731" t="s">
        <v>75</v>
      </c>
      <c r="D1731" t="s">
        <v>24</v>
      </c>
      <c r="E1731" t="s">
        <v>179</v>
      </c>
      <c r="F1731" s="8" t="s">
        <v>6075</v>
      </c>
      <c r="G1731" t="s">
        <v>4255</v>
      </c>
    </row>
    <row r="1732" spans="1:7" x14ac:dyDescent="0.25">
      <c r="A1732" t="s">
        <v>777</v>
      </c>
      <c r="B1732" t="s">
        <v>21</v>
      </c>
      <c r="C1732" t="s">
        <v>58</v>
      </c>
      <c r="D1732" t="s">
        <v>13</v>
      </c>
      <c r="E1732" t="s">
        <v>179</v>
      </c>
      <c r="F1732" s="8" t="s">
        <v>4453</v>
      </c>
      <c r="G1732" t="s">
        <v>4255</v>
      </c>
    </row>
    <row r="1733" spans="1:7" x14ac:dyDescent="0.25">
      <c r="A1733" t="s">
        <v>807</v>
      </c>
      <c r="B1733" t="s">
        <v>30</v>
      </c>
      <c r="C1733" t="s">
        <v>75</v>
      </c>
      <c r="D1733" t="s">
        <v>24</v>
      </c>
      <c r="E1733" t="s">
        <v>179</v>
      </c>
      <c r="F1733" s="8" t="s">
        <v>6076</v>
      </c>
      <c r="G1733" t="s">
        <v>4255</v>
      </c>
    </row>
    <row r="1734" spans="1:7" x14ac:dyDescent="0.25">
      <c r="A1734" t="s">
        <v>789</v>
      </c>
      <c r="B1734" t="s">
        <v>42</v>
      </c>
      <c r="C1734" t="s">
        <v>75</v>
      </c>
      <c r="D1734" t="s">
        <v>24</v>
      </c>
      <c r="E1734" t="s">
        <v>179</v>
      </c>
      <c r="F1734" s="8" t="s">
        <v>6077</v>
      </c>
      <c r="G1734" t="s">
        <v>4255</v>
      </c>
    </row>
    <row r="1735" spans="1:7" x14ac:dyDescent="0.25">
      <c r="A1735" t="s">
        <v>646</v>
      </c>
      <c r="B1735" t="s">
        <v>20</v>
      </c>
      <c r="C1735" t="s">
        <v>61</v>
      </c>
      <c r="D1735" t="s">
        <v>14</v>
      </c>
      <c r="E1735" t="s">
        <v>107</v>
      </c>
      <c r="F1735" s="8" t="s">
        <v>6078</v>
      </c>
      <c r="G1735" t="s">
        <v>4322</v>
      </c>
    </row>
    <row r="1736" spans="1:7" x14ac:dyDescent="0.25">
      <c r="A1736" t="s">
        <v>302</v>
      </c>
      <c r="B1736" t="s">
        <v>32</v>
      </c>
      <c r="C1736" t="s">
        <v>61</v>
      </c>
      <c r="D1736" t="s">
        <v>14</v>
      </c>
      <c r="E1736" t="s">
        <v>130</v>
      </c>
      <c r="F1736" s="8" t="s">
        <v>6079</v>
      </c>
      <c r="G1736" t="s">
        <v>4327</v>
      </c>
    </row>
    <row r="1737" spans="1:7" x14ac:dyDescent="0.25">
      <c r="A1737" t="s">
        <v>387</v>
      </c>
      <c r="B1737" t="s">
        <v>19</v>
      </c>
      <c r="C1737" t="s">
        <v>54</v>
      </c>
      <c r="D1737" t="s">
        <v>10</v>
      </c>
      <c r="E1737" t="s">
        <v>130</v>
      </c>
      <c r="F1737" s="8" t="s">
        <v>6080</v>
      </c>
      <c r="G1737" t="s">
        <v>4331</v>
      </c>
    </row>
    <row r="1738" spans="1:7" x14ac:dyDescent="0.25">
      <c r="A1738" t="s">
        <v>478</v>
      </c>
      <c r="B1738" t="s">
        <v>31</v>
      </c>
      <c r="C1738" t="s">
        <v>52</v>
      </c>
      <c r="D1738" t="s">
        <v>9</v>
      </c>
      <c r="E1738" t="s">
        <v>179</v>
      </c>
      <c r="F1738" s="8" t="s">
        <v>6081</v>
      </c>
      <c r="G1738" t="s">
        <v>4255</v>
      </c>
    </row>
    <row r="1739" spans="1:7" x14ac:dyDescent="0.25">
      <c r="A1739" t="s">
        <v>3855</v>
      </c>
      <c r="B1739" t="s">
        <v>42</v>
      </c>
      <c r="C1739" t="s">
        <v>188</v>
      </c>
      <c r="D1739" t="s">
        <v>38</v>
      </c>
      <c r="E1739" t="s">
        <v>107</v>
      </c>
      <c r="F1739" s="8" t="s">
        <v>4466</v>
      </c>
      <c r="G1739" t="s">
        <v>4251</v>
      </c>
    </row>
    <row r="1740" spans="1:7" x14ac:dyDescent="0.25">
      <c r="A1740" t="s">
        <v>793</v>
      </c>
      <c r="B1740" t="s">
        <v>46</v>
      </c>
      <c r="C1740" t="s">
        <v>75</v>
      </c>
      <c r="D1740" t="s">
        <v>24</v>
      </c>
      <c r="E1740" t="s">
        <v>179</v>
      </c>
      <c r="F1740" s="8" t="s">
        <v>6082</v>
      </c>
      <c r="G1740" t="s">
        <v>4255</v>
      </c>
    </row>
    <row r="1741" spans="1:7" x14ac:dyDescent="0.25">
      <c r="A1741" t="s">
        <v>620</v>
      </c>
      <c r="B1741" t="s">
        <v>26</v>
      </c>
      <c r="C1741" t="s">
        <v>52</v>
      </c>
      <c r="D1741" t="s">
        <v>9</v>
      </c>
      <c r="E1741" t="s">
        <v>179</v>
      </c>
      <c r="F1741" s="8" t="s">
        <v>6083</v>
      </c>
      <c r="G1741" t="s">
        <v>4255</v>
      </c>
    </row>
    <row r="1742" spans="1:7" x14ac:dyDescent="0.25">
      <c r="A1742" t="s">
        <v>4294</v>
      </c>
      <c r="B1742" t="s">
        <v>32</v>
      </c>
      <c r="C1742" t="s">
        <v>49</v>
      </c>
      <c r="D1742" t="s">
        <v>8</v>
      </c>
      <c r="E1742" t="s">
        <v>179</v>
      </c>
      <c r="F1742" s="8" t="s">
        <v>6084</v>
      </c>
      <c r="G1742" t="s">
        <v>4255</v>
      </c>
    </row>
    <row r="1743" spans="1:7" x14ac:dyDescent="0.25">
      <c r="A1743" t="s">
        <v>921</v>
      </c>
      <c r="B1743" t="s">
        <v>32</v>
      </c>
      <c r="C1743" t="s">
        <v>61</v>
      </c>
      <c r="D1743" t="s">
        <v>14</v>
      </c>
      <c r="E1743" t="s">
        <v>179</v>
      </c>
      <c r="F1743" s="8" t="s">
        <v>6085</v>
      </c>
      <c r="G1743" t="s">
        <v>4255</v>
      </c>
    </row>
    <row r="1744" spans="1:7" x14ac:dyDescent="0.25">
      <c r="A1744" t="s">
        <v>892</v>
      </c>
      <c r="B1744" t="s">
        <v>43</v>
      </c>
      <c r="C1744" t="s">
        <v>75</v>
      </c>
      <c r="D1744" t="s">
        <v>24</v>
      </c>
      <c r="E1744" t="s">
        <v>179</v>
      </c>
      <c r="F1744" s="8" t="s">
        <v>6086</v>
      </c>
      <c r="G1744" t="s">
        <v>4255</v>
      </c>
    </row>
    <row r="1745" spans="1:7" x14ac:dyDescent="0.25">
      <c r="A1745" t="s">
        <v>3295</v>
      </c>
      <c r="B1745" t="s">
        <v>16</v>
      </c>
      <c r="C1745" t="s">
        <v>73</v>
      </c>
      <c r="D1745" t="s">
        <v>23</v>
      </c>
      <c r="E1745" t="s">
        <v>179</v>
      </c>
      <c r="F1745" s="8" t="s">
        <v>6087</v>
      </c>
      <c r="G1745" t="s">
        <v>4254</v>
      </c>
    </row>
    <row r="1746" spans="1:7" x14ac:dyDescent="0.25">
      <c r="A1746" t="s">
        <v>885</v>
      </c>
      <c r="B1746" t="s">
        <v>7</v>
      </c>
      <c r="C1746" t="s">
        <v>49</v>
      </c>
      <c r="D1746" t="s">
        <v>8</v>
      </c>
      <c r="E1746" t="s">
        <v>179</v>
      </c>
      <c r="F1746" s="8" t="s">
        <v>6088</v>
      </c>
      <c r="G1746" t="s">
        <v>4255</v>
      </c>
    </row>
    <row r="1747" spans="1:7" x14ac:dyDescent="0.25">
      <c r="A1747" t="s">
        <v>3527</v>
      </c>
      <c r="B1747" t="s">
        <v>42</v>
      </c>
      <c r="C1747" t="s">
        <v>188</v>
      </c>
      <c r="D1747" t="s">
        <v>38</v>
      </c>
      <c r="E1747" t="s">
        <v>107</v>
      </c>
      <c r="F1747" s="8" t="s">
        <v>6089</v>
      </c>
      <c r="G1747" t="s">
        <v>4251</v>
      </c>
    </row>
    <row r="1748" spans="1:7" x14ac:dyDescent="0.25">
      <c r="A1748" t="s">
        <v>431</v>
      </c>
      <c r="B1748" t="s">
        <v>42</v>
      </c>
      <c r="C1748" t="s">
        <v>67</v>
      </c>
      <c r="D1748" t="s">
        <v>18</v>
      </c>
      <c r="E1748" t="s">
        <v>179</v>
      </c>
      <c r="F1748" s="8" t="s">
        <v>6090</v>
      </c>
      <c r="G1748" t="s">
        <v>4255</v>
      </c>
    </row>
    <row r="1749" spans="1:7" x14ac:dyDescent="0.25">
      <c r="A1749" t="s">
        <v>408</v>
      </c>
      <c r="B1749" t="s">
        <v>21</v>
      </c>
      <c r="C1749" t="s">
        <v>98</v>
      </c>
      <c r="D1749" t="s">
        <v>27</v>
      </c>
      <c r="E1749" t="s">
        <v>229</v>
      </c>
      <c r="F1749" s="8" t="s">
        <v>6091</v>
      </c>
      <c r="G1749" t="s">
        <v>4256</v>
      </c>
    </row>
    <row r="1750" spans="1:7" x14ac:dyDescent="0.25">
      <c r="A1750" t="s">
        <v>655</v>
      </c>
      <c r="B1750" t="s">
        <v>30</v>
      </c>
      <c r="C1750" t="s">
        <v>75</v>
      </c>
      <c r="D1750" t="s">
        <v>24</v>
      </c>
      <c r="E1750" t="s">
        <v>179</v>
      </c>
      <c r="F1750" s="8" t="s">
        <v>6092</v>
      </c>
      <c r="G1750" t="s">
        <v>4256</v>
      </c>
    </row>
    <row r="1751" spans="1:7" x14ac:dyDescent="0.25">
      <c r="A1751" t="s">
        <v>845</v>
      </c>
      <c r="B1751" t="s">
        <v>20</v>
      </c>
      <c r="C1751" t="s">
        <v>75</v>
      </c>
      <c r="D1751" t="s">
        <v>24</v>
      </c>
      <c r="E1751" t="s">
        <v>179</v>
      </c>
      <c r="F1751" s="8" t="s">
        <v>6093</v>
      </c>
      <c r="G1751" t="s">
        <v>4255</v>
      </c>
    </row>
    <row r="1752" spans="1:7" x14ac:dyDescent="0.25">
      <c r="A1752" t="s">
        <v>4295</v>
      </c>
      <c r="B1752" t="s">
        <v>43</v>
      </c>
      <c r="C1752" t="s">
        <v>225</v>
      </c>
      <c r="D1752" t="s">
        <v>39</v>
      </c>
      <c r="E1752" t="s">
        <v>179</v>
      </c>
      <c r="F1752" s="8" t="s">
        <v>6094</v>
      </c>
      <c r="G1752" t="s">
        <v>4255</v>
      </c>
    </row>
    <row r="1753" spans="1:7" x14ac:dyDescent="0.25">
      <c r="A1753" t="s">
        <v>611</v>
      </c>
      <c r="B1753" t="s">
        <v>20</v>
      </c>
      <c r="C1753" t="s">
        <v>61</v>
      </c>
      <c r="D1753" t="s">
        <v>14</v>
      </c>
      <c r="E1753" t="s">
        <v>179</v>
      </c>
      <c r="F1753" s="8" t="s">
        <v>6095</v>
      </c>
      <c r="G1753" t="s">
        <v>4256</v>
      </c>
    </row>
    <row r="1754" spans="1:7" x14ac:dyDescent="0.25">
      <c r="A1754" t="s">
        <v>447</v>
      </c>
      <c r="B1754" t="s">
        <v>31</v>
      </c>
      <c r="C1754" t="s">
        <v>98</v>
      </c>
      <c r="D1754" t="s">
        <v>27</v>
      </c>
      <c r="E1754" t="s">
        <v>50</v>
      </c>
      <c r="F1754" s="8" t="s">
        <v>6096</v>
      </c>
      <c r="G1754" t="s">
        <v>4322</v>
      </c>
    </row>
    <row r="1755" spans="1:7" x14ac:dyDescent="0.25">
      <c r="A1755" t="s">
        <v>174</v>
      </c>
      <c r="B1755" t="s">
        <v>26</v>
      </c>
      <c r="C1755" t="s">
        <v>52</v>
      </c>
      <c r="D1755" t="s">
        <v>9</v>
      </c>
      <c r="E1755" t="s">
        <v>107</v>
      </c>
      <c r="F1755" s="8" t="s">
        <v>6097</v>
      </c>
      <c r="G1755" t="s">
        <v>4251</v>
      </c>
    </row>
    <row r="1756" spans="1:7" x14ac:dyDescent="0.25">
      <c r="A1756" t="s">
        <v>3573</v>
      </c>
      <c r="B1756" t="s">
        <v>42</v>
      </c>
      <c r="C1756" t="s">
        <v>73</v>
      </c>
      <c r="D1756" t="s">
        <v>23</v>
      </c>
      <c r="E1756" t="s">
        <v>107</v>
      </c>
      <c r="F1756" s="8" t="s">
        <v>4467</v>
      </c>
      <c r="G1756" t="s">
        <v>4251</v>
      </c>
    </row>
    <row r="1757" spans="1:7" x14ac:dyDescent="0.25">
      <c r="A1757" t="s">
        <v>862</v>
      </c>
      <c r="B1757" t="s">
        <v>16</v>
      </c>
      <c r="C1757" t="s">
        <v>75</v>
      </c>
      <c r="D1757" t="s">
        <v>24</v>
      </c>
      <c r="E1757" t="s">
        <v>179</v>
      </c>
      <c r="F1757" s="8" t="s">
        <v>6098</v>
      </c>
      <c r="G1757" t="s">
        <v>4256</v>
      </c>
    </row>
    <row r="1758" spans="1:7" x14ac:dyDescent="0.25">
      <c r="A1758" t="s">
        <v>3984</v>
      </c>
      <c r="B1758" t="s">
        <v>21</v>
      </c>
      <c r="C1758" t="s">
        <v>73</v>
      </c>
      <c r="D1758" t="s">
        <v>23</v>
      </c>
      <c r="E1758" t="s">
        <v>179</v>
      </c>
      <c r="F1758" s="8" t="s">
        <v>6099</v>
      </c>
      <c r="G1758" t="s">
        <v>4255</v>
      </c>
    </row>
    <row r="1759" spans="1:7" x14ac:dyDescent="0.25">
      <c r="A1759" t="s">
        <v>4296</v>
      </c>
      <c r="B1759" t="s">
        <v>28</v>
      </c>
      <c r="C1759" t="s">
        <v>98</v>
      </c>
      <c r="D1759" t="s">
        <v>27</v>
      </c>
      <c r="E1759" t="s">
        <v>179</v>
      </c>
      <c r="F1759" s="8" t="s">
        <v>6100</v>
      </c>
      <c r="G1759" t="s">
        <v>4254</v>
      </c>
    </row>
    <row r="1760" spans="1:7" x14ac:dyDescent="0.25">
      <c r="A1760" t="s">
        <v>4053</v>
      </c>
      <c r="B1760" t="s">
        <v>31</v>
      </c>
      <c r="C1760" t="s">
        <v>73</v>
      </c>
      <c r="D1760" t="s">
        <v>23</v>
      </c>
      <c r="E1760" t="s">
        <v>179</v>
      </c>
      <c r="F1760" s="8" t="s">
        <v>4442</v>
      </c>
      <c r="G1760" t="s">
        <v>4255</v>
      </c>
    </row>
    <row r="1761" spans="1:7" x14ac:dyDescent="0.25">
      <c r="A1761" t="s">
        <v>758</v>
      </c>
      <c r="B1761" t="s">
        <v>25</v>
      </c>
      <c r="C1761" t="s">
        <v>58</v>
      </c>
      <c r="D1761" t="s">
        <v>13</v>
      </c>
      <c r="E1761" t="s">
        <v>179</v>
      </c>
      <c r="F1761" s="8" t="s">
        <v>6101</v>
      </c>
      <c r="G1761" t="s">
        <v>4256</v>
      </c>
    </row>
    <row r="1762" spans="1:7" x14ac:dyDescent="0.25">
      <c r="A1762" t="s">
        <v>536</v>
      </c>
      <c r="B1762" t="s">
        <v>31</v>
      </c>
      <c r="C1762" t="s">
        <v>98</v>
      </c>
      <c r="D1762" t="s">
        <v>27</v>
      </c>
      <c r="E1762" t="s">
        <v>179</v>
      </c>
      <c r="F1762" s="8" t="s">
        <v>6102</v>
      </c>
      <c r="G1762" t="s">
        <v>4255</v>
      </c>
    </row>
    <row r="1763" spans="1:7" x14ac:dyDescent="0.25">
      <c r="A1763" t="s">
        <v>702</v>
      </c>
      <c r="B1763" t="s">
        <v>46</v>
      </c>
      <c r="C1763" t="s">
        <v>225</v>
      </c>
      <c r="D1763" t="s">
        <v>39</v>
      </c>
      <c r="E1763" t="s">
        <v>226</v>
      </c>
      <c r="F1763" s="8" t="s">
        <v>6103</v>
      </c>
      <c r="G1763" t="s">
        <v>4251</v>
      </c>
    </row>
    <row r="1764" spans="1:7" x14ac:dyDescent="0.25">
      <c r="A1764" t="s">
        <v>3404</v>
      </c>
      <c r="B1764" t="s">
        <v>42</v>
      </c>
      <c r="C1764" t="s">
        <v>73</v>
      </c>
      <c r="D1764" t="s">
        <v>23</v>
      </c>
      <c r="E1764" t="s">
        <v>107</v>
      </c>
      <c r="F1764" s="8" t="s">
        <v>6104</v>
      </c>
      <c r="G1764" t="s">
        <v>4251</v>
      </c>
    </row>
    <row r="1765" spans="1:7" x14ac:dyDescent="0.25">
      <c r="A1765" t="s">
        <v>74</v>
      </c>
      <c r="B1765" t="s">
        <v>42</v>
      </c>
      <c r="C1765" t="s">
        <v>75</v>
      </c>
      <c r="D1765" t="s">
        <v>24</v>
      </c>
      <c r="E1765" t="s">
        <v>63</v>
      </c>
      <c r="F1765" s="8" t="s">
        <v>6105</v>
      </c>
      <c r="G1765" t="s">
        <v>4322</v>
      </c>
    </row>
    <row r="1766" spans="1:7" x14ac:dyDescent="0.25">
      <c r="A1766" t="s">
        <v>3236</v>
      </c>
      <c r="B1766" t="s">
        <v>42</v>
      </c>
      <c r="C1766" t="s">
        <v>73</v>
      </c>
      <c r="D1766" t="s">
        <v>23</v>
      </c>
      <c r="E1766" t="s">
        <v>107</v>
      </c>
      <c r="F1766" s="8" t="s">
        <v>4485</v>
      </c>
      <c r="G1766" t="s">
        <v>4322</v>
      </c>
    </row>
    <row r="1767" spans="1:7" x14ac:dyDescent="0.25">
      <c r="A1767" t="s">
        <v>478</v>
      </c>
      <c r="B1767" t="s">
        <v>31</v>
      </c>
      <c r="C1767" t="s">
        <v>52</v>
      </c>
      <c r="D1767" t="s">
        <v>9</v>
      </c>
      <c r="E1767" t="s">
        <v>229</v>
      </c>
      <c r="F1767" s="8" t="s">
        <v>6106</v>
      </c>
      <c r="G1767" t="s">
        <v>4255</v>
      </c>
    </row>
    <row r="1768" spans="1:7" x14ac:dyDescent="0.25">
      <c r="A1768" t="s">
        <v>4031</v>
      </c>
      <c r="B1768" t="s">
        <v>33</v>
      </c>
      <c r="C1768" t="s">
        <v>188</v>
      </c>
      <c r="D1768" t="s">
        <v>38</v>
      </c>
      <c r="E1768" t="s">
        <v>107</v>
      </c>
      <c r="F1768" s="8" t="s">
        <v>6107</v>
      </c>
      <c r="G1768" t="s">
        <v>4251</v>
      </c>
    </row>
    <row r="1769" spans="1:7" x14ac:dyDescent="0.25">
      <c r="A1769" t="s">
        <v>598</v>
      </c>
      <c r="B1769" t="s">
        <v>31</v>
      </c>
      <c r="C1769" t="s">
        <v>98</v>
      </c>
      <c r="D1769" t="s">
        <v>27</v>
      </c>
      <c r="E1769" t="s">
        <v>229</v>
      </c>
      <c r="F1769" s="8" t="s">
        <v>4465</v>
      </c>
      <c r="G1769" t="s">
        <v>4255</v>
      </c>
    </row>
    <row r="1770" spans="1:7" x14ac:dyDescent="0.25">
      <c r="A1770" t="s">
        <v>566</v>
      </c>
      <c r="B1770" t="s">
        <v>31</v>
      </c>
      <c r="C1770" t="s">
        <v>98</v>
      </c>
      <c r="D1770" t="s">
        <v>27</v>
      </c>
      <c r="E1770" t="s">
        <v>179</v>
      </c>
      <c r="F1770" s="8" t="s">
        <v>6108</v>
      </c>
      <c r="G1770" t="s">
        <v>4255</v>
      </c>
    </row>
    <row r="1771" spans="1:7" x14ac:dyDescent="0.25">
      <c r="A1771" t="s">
        <v>522</v>
      </c>
      <c r="B1771" t="s">
        <v>31</v>
      </c>
      <c r="C1771" t="s">
        <v>49</v>
      </c>
      <c r="D1771" t="s">
        <v>8</v>
      </c>
      <c r="E1771" t="s">
        <v>179</v>
      </c>
      <c r="F1771" s="8" t="s">
        <v>6109</v>
      </c>
      <c r="G1771" t="s">
        <v>4255</v>
      </c>
    </row>
    <row r="1772" spans="1:7" x14ac:dyDescent="0.25">
      <c r="A1772" t="s">
        <v>670</v>
      </c>
      <c r="B1772" t="s">
        <v>31</v>
      </c>
      <c r="C1772" t="s">
        <v>54</v>
      </c>
      <c r="D1772" t="s">
        <v>10</v>
      </c>
      <c r="E1772" t="s">
        <v>107</v>
      </c>
      <c r="F1772" s="8" t="s">
        <v>6110</v>
      </c>
      <c r="G1772" t="s">
        <v>4322</v>
      </c>
    </row>
    <row r="1773" spans="1:7" x14ac:dyDescent="0.25">
      <c r="A1773" t="s">
        <v>3670</v>
      </c>
      <c r="B1773" t="s">
        <v>42</v>
      </c>
      <c r="C1773" t="s">
        <v>188</v>
      </c>
      <c r="D1773" t="s">
        <v>38</v>
      </c>
      <c r="E1773" t="s">
        <v>179</v>
      </c>
      <c r="F1773" s="8" t="s">
        <v>6111</v>
      </c>
      <c r="G1773" t="s">
        <v>4255</v>
      </c>
    </row>
    <row r="1774" spans="1:7" x14ac:dyDescent="0.25">
      <c r="A1774" t="s">
        <v>3571</v>
      </c>
      <c r="B1774" t="s">
        <v>42</v>
      </c>
      <c r="C1774" t="s">
        <v>188</v>
      </c>
      <c r="D1774" t="s">
        <v>38</v>
      </c>
      <c r="E1774" t="s">
        <v>107</v>
      </c>
      <c r="F1774" s="8" t="s">
        <v>6112</v>
      </c>
      <c r="G1774" t="s">
        <v>4251</v>
      </c>
    </row>
    <row r="1775" spans="1:7" x14ac:dyDescent="0.25">
      <c r="A1775" t="s">
        <v>4036</v>
      </c>
      <c r="B1775" t="s">
        <v>42</v>
      </c>
      <c r="C1775" t="s">
        <v>188</v>
      </c>
      <c r="D1775" t="s">
        <v>38</v>
      </c>
      <c r="E1775" t="s">
        <v>179</v>
      </c>
      <c r="F1775" s="8" t="s">
        <v>6113</v>
      </c>
      <c r="G1775" t="s">
        <v>4255</v>
      </c>
    </row>
    <row r="1776" spans="1:7" x14ac:dyDescent="0.25">
      <c r="A1776" t="s">
        <v>99</v>
      </c>
      <c r="B1776" t="s">
        <v>19</v>
      </c>
      <c r="C1776" t="s">
        <v>54</v>
      </c>
      <c r="D1776" t="s">
        <v>10</v>
      </c>
      <c r="E1776" t="s">
        <v>63</v>
      </c>
      <c r="F1776" s="8" t="s">
        <v>6114</v>
      </c>
      <c r="G1776" t="s">
        <v>4322</v>
      </c>
    </row>
    <row r="1777" spans="1:7" x14ac:dyDescent="0.25">
      <c r="A1777" t="s">
        <v>760</v>
      </c>
      <c r="B1777" t="s">
        <v>31</v>
      </c>
      <c r="C1777" t="s">
        <v>52</v>
      </c>
      <c r="D1777" t="s">
        <v>9</v>
      </c>
      <c r="E1777" t="s">
        <v>179</v>
      </c>
      <c r="F1777" s="8" t="s">
        <v>6115</v>
      </c>
      <c r="G1777" t="s">
        <v>4255</v>
      </c>
    </row>
    <row r="1778" spans="1:7" x14ac:dyDescent="0.25">
      <c r="A1778" t="s">
        <v>182</v>
      </c>
      <c r="B1778" t="s">
        <v>32</v>
      </c>
      <c r="C1778" t="s">
        <v>61</v>
      </c>
      <c r="D1778" t="s">
        <v>14</v>
      </c>
      <c r="E1778" t="s">
        <v>130</v>
      </c>
      <c r="F1778" s="8" t="s">
        <v>6116</v>
      </c>
      <c r="G1778" t="s">
        <v>4327</v>
      </c>
    </row>
    <row r="1779" spans="1:7" x14ac:dyDescent="0.25">
      <c r="A1779" t="s">
        <v>3900</v>
      </c>
      <c r="B1779" t="s">
        <v>42</v>
      </c>
      <c r="C1779" t="s">
        <v>188</v>
      </c>
      <c r="D1779" t="s">
        <v>38</v>
      </c>
      <c r="E1779" t="s">
        <v>107</v>
      </c>
      <c r="F1779" s="8" t="s">
        <v>6117</v>
      </c>
      <c r="G1779" t="s">
        <v>4251</v>
      </c>
    </row>
    <row r="1780" spans="1:7" x14ac:dyDescent="0.25">
      <c r="A1780" t="s">
        <v>236</v>
      </c>
      <c r="B1780" t="s">
        <v>20</v>
      </c>
      <c r="C1780" t="s">
        <v>61</v>
      </c>
      <c r="D1780" t="s">
        <v>14</v>
      </c>
      <c r="E1780" t="s">
        <v>229</v>
      </c>
      <c r="F1780" s="8" t="s">
        <v>6118</v>
      </c>
      <c r="G1780" t="s">
        <v>4256</v>
      </c>
    </row>
    <row r="1781" spans="1:7" x14ac:dyDescent="0.25">
      <c r="A1781" t="s">
        <v>870</v>
      </c>
      <c r="B1781" t="s">
        <v>30</v>
      </c>
      <c r="C1781" t="s">
        <v>75</v>
      </c>
      <c r="D1781" t="s">
        <v>24</v>
      </c>
      <c r="E1781" t="s">
        <v>179</v>
      </c>
      <c r="F1781" s="8" t="s">
        <v>6119</v>
      </c>
      <c r="G1781" t="s">
        <v>4255</v>
      </c>
    </row>
    <row r="1782" spans="1:7" x14ac:dyDescent="0.25">
      <c r="A1782" t="s">
        <v>538</v>
      </c>
      <c r="B1782" t="s">
        <v>32</v>
      </c>
      <c r="C1782" t="s">
        <v>61</v>
      </c>
      <c r="D1782" t="s">
        <v>14</v>
      </c>
      <c r="E1782" t="s">
        <v>179</v>
      </c>
      <c r="F1782" s="8" t="s">
        <v>6120</v>
      </c>
      <c r="G1782" t="s">
        <v>4255</v>
      </c>
    </row>
    <row r="1783" spans="1:7" x14ac:dyDescent="0.25">
      <c r="A1783" t="s">
        <v>872</v>
      </c>
      <c r="B1783" t="s">
        <v>19</v>
      </c>
      <c r="C1783" t="s">
        <v>98</v>
      </c>
      <c r="D1783" t="s">
        <v>27</v>
      </c>
      <c r="E1783" t="s">
        <v>179</v>
      </c>
      <c r="F1783" s="8" t="s">
        <v>6121</v>
      </c>
      <c r="G1783" t="s">
        <v>4255</v>
      </c>
    </row>
    <row r="1784" spans="1:7" x14ac:dyDescent="0.25">
      <c r="A1784" t="s">
        <v>4100</v>
      </c>
      <c r="B1784" t="s">
        <v>29</v>
      </c>
      <c r="C1784" t="s">
        <v>188</v>
      </c>
      <c r="D1784" t="s">
        <v>38</v>
      </c>
      <c r="E1784" t="s">
        <v>179</v>
      </c>
      <c r="F1784" s="8" t="s">
        <v>6122</v>
      </c>
      <c r="G1784" t="s">
        <v>4255</v>
      </c>
    </row>
    <row r="1785" spans="1:7" x14ac:dyDescent="0.25">
      <c r="A1785" t="s">
        <v>468</v>
      </c>
      <c r="B1785" t="s">
        <v>11</v>
      </c>
      <c r="C1785" t="s">
        <v>98</v>
      </c>
      <c r="D1785" t="s">
        <v>27</v>
      </c>
      <c r="E1785" t="s">
        <v>130</v>
      </c>
      <c r="F1785" s="8" t="s">
        <v>6123</v>
      </c>
      <c r="G1785" t="s">
        <v>4251</v>
      </c>
    </row>
    <row r="1786" spans="1:7" x14ac:dyDescent="0.25">
      <c r="A1786" t="s">
        <v>373</v>
      </c>
      <c r="B1786" t="s">
        <v>32</v>
      </c>
      <c r="C1786" t="s">
        <v>61</v>
      </c>
      <c r="D1786" t="s">
        <v>14</v>
      </c>
      <c r="E1786" t="s">
        <v>179</v>
      </c>
      <c r="F1786" s="8" t="s">
        <v>4373</v>
      </c>
      <c r="G1786" t="s">
        <v>4255</v>
      </c>
    </row>
    <row r="1787" spans="1:7" x14ac:dyDescent="0.25">
      <c r="A1787" t="s">
        <v>3723</v>
      </c>
      <c r="B1787" t="s">
        <v>31</v>
      </c>
      <c r="C1787" t="s">
        <v>73</v>
      </c>
      <c r="D1787" t="s">
        <v>23</v>
      </c>
      <c r="E1787" t="s">
        <v>179</v>
      </c>
      <c r="F1787" s="8" t="s">
        <v>6124</v>
      </c>
      <c r="G1787" t="s">
        <v>4255</v>
      </c>
    </row>
    <row r="1788" spans="1:7" x14ac:dyDescent="0.25">
      <c r="A1788" t="s">
        <v>625</v>
      </c>
      <c r="B1788" t="s">
        <v>31</v>
      </c>
      <c r="C1788" t="s">
        <v>52</v>
      </c>
      <c r="D1788" t="s">
        <v>9</v>
      </c>
      <c r="E1788" t="s">
        <v>179</v>
      </c>
      <c r="F1788" s="8" t="s">
        <v>4332</v>
      </c>
      <c r="G1788" t="s">
        <v>4255</v>
      </c>
    </row>
    <row r="1789" spans="1:7" x14ac:dyDescent="0.25">
      <c r="A1789" t="s">
        <v>867</v>
      </c>
      <c r="B1789" t="s">
        <v>26</v>
      </c>
      <c r="C1789" t="s">
        <v>54</v>
      </c>
      <c r="D1789" t="s">
        <v>10</v>
      </c>
      <c r="E1789" t="s">
        <v>179</v>
      </c>
      <c r="F1789" s="8" t="s">
        <v>6125</v>
      </c>
      <c r="G1789" t="s">
        <v>4255</v>
      </c>
    </row>
    <row r="1790" spans="1:7" x14ac:dyDescent="0.25">
      <c r="A1790" t="s">
        <v>3973</v>
      </c>
      <c r="B1790" t="s">
        <v>42</v>
      </c>
      <c r="C1790" t="s">
        <v>188</v>
      </c>
      <c r="D1790" t="s">
        <v>38</v>
      </c>
      <c r="E1790" t="s">
        <v>229</v>
      </c>
      <c r="F1790" s="8" t="s">
        <v>6126</v>
      </c>
      <c r="G1790" t="s">
        <v>4253</v>
      </c>
    </row>
    <row r="1791" spans="1:7" x14ac:dyDescent="0.25">
      <c r="A1791" t="s">
        <v>269</v>
      </c>
      <c r="B1791" t="s">
        <v>31</v>
      </c>
      <c r="C1791" t="s">
        <v>72</v>
      </c>
      <c r="D1791" t="s">
        <v>22</v>
      </c>
      <c r="E1791" t="s">
        <v>130</v>
      </c>
      <c r="F1791" s="8" t="s">
        <v>6127</v>
      </c>
      <c r="G1791" t="s">
        <v>4329</v>
      </c>
    </row>
    <row r="1792" spans="1:7" x14ac:dyDescent="0.25">
      <c r="A1792" t="s">
        <v>3269</v>
      </c>
      <c r="B1792" t="s">
        <v>30</v>
      </c>
      <c r="C1792" t="s">
        <v>188</v>
      </c>
      <c r="D1792" t="s">
        <v>38</v>
      </c>
      <c r="E1792" t="s">
        <v>179</v>
      </c>
      <c r="F1792" s="8" t="s">
        <v>6128</v>
      </c>
      <c r="G1792" t="s">
        <v>4255</v>
      </c>
    </row>
    <row r="1793" spans="1:7" x14ac:dyDescent="0.25">
      <c r="A1793" t="s">
        <v>632</v>
      </c>
      <c r="B1793" t="s">
        <v>41</v>
      </c>
      <c r="C1793" t="s">
        <v>225</v>
      </c>
      <c r="D1793" t="s">
        <v>39</v>
      </c>
      <c r="E1793" t="s">
        <v>179</v>
      </c>
      <c r="F1793" s="8" t="s">
        <v>6129</v>
      </c>
      <c r="G1793" t="s">
        <v>4256</v>
      </c>
    </row>
    <row r="1794" spans="1:7" x14ac:dyDescent="0.25">
      <c r="A1794" t="s">
        <v>392</v>
      </c>
      <c r="B1794" t="s">
        <v>31</v>
      </c>
      <c r="C1794" t="s">
        <v>61</v>
      </c>
      <c r="D1794" t="s">
        <v>14</v>
      </c>
      <c r="E1794" t="s">
        <v>130</v>
      </c>
      <c r="F1794" s="8" t="s">
        <v>6130</v>
      </c>
      <c r="G1794" t="s">
        <v>4329</v>
      </c>
    </row>
    <row r="1795" spans="1:7" x14ac:dyDescent="0.25">
      <c r="A1795" t="s">
        <v>174</v>
      </c>
      <c r="B1795" t="s">
        <v>31</v>
      </c>
      <c r="C1795" t="s">
        <v>52</v>
      </c>
      <c r="D1795" t="s">
        <v>9</v>
      </c>
      <c r="E1795" t="s">
        <v>130</v>
      </c>
      <c r="F1795" s="8" t="s">
        <v>6131</v>
      </c>
      <c r="G1795" t="s">
        <v>4329</v>
      </c>
    </row>
    <row r="1796" spans="1:7" x14ac:dyDescent="0.25">
      <c r="A1796" t="s">
        <v>686</v>
      </c>
      <c r="B1796" t="s">
        <v>46</v>
      </c>
      <c r="C1796" t="s">
        <v>225</v>
      </c>
      <c r="D1796" t="s">
        <v>39</v>
      </c>
      <c r="E1796" t="s">
        <v>226</v>
      </c>
      <c r="F1796" s="8" t="s">
        <v>6132</v>
      </c>
      <c r="G1796" t="s">
        <v>4251</v>
      </c>
    </row>
    <row r="1797" spans="1:7" x14ac:dyDescent="0.25">
      <c r="A1797" t="s">
        <v>3459</v>
      </c>
      <c r="B1797" t="s">
        <v>42</v>
      </c>
      <c r="C1797" t="s">
        <v>188</v>
      </c>
      <c r="D1797" t="s">
        <v>38</v>
      </c>
      <c r="E1797" t="s">
        <v>107</v>
      </c>
      <c r="F1797" s="8" t="s">
        <v>6133</v>
      </c>
      <c r="G1797" t="s">
        <v>4251</v>
      </c>
    </row>
    <row r="1798" spans="1:7" x14ac:dyDescent="0.25">
      <c r="A1798" t="s">
        <v>417</v>
      </c>
      <c r="B1798" t="s">
        <v>19</v>
      </c>
      <c r="C1798" t="s">
        <v>98</v>
      </c>
      <c r="D1798" t="s">
        <v>27</v>
      </c>
      <c r="E1798" t="s">
        <v>179</v>
      </c>
      <c r="F1798" s="8" t="s">
        <v>6134</v>
      </c>
      <c r="G1798" t="s">
        <v>4255</v>
      </c>
    </row>
    <row r="1799" spans="1:7" x14ac:dyDescent="0.25">
      <c r="A1799" t="s">
        <v>3748</v>
      </c>
      <c r="B1799" t="s">
        <v>42</v>
      </c>
      <c r="C1799" t="s">
        <v>73</v>
      </c>
      <c r="D1799" t="s">
        <v>23</v>
      </c>
      <c r="E1799" t="s">
        <v>63</v>
      </c>
      <c r="F1799" s="8" t="s">
        <v>6135</v>
      </c>
      <c r="G1799" t="s">
        <v>4331</v>
      </c>
    </row>
    <row r="1800" spans="1:7" x14ac:dyDescent="0.25">
      <c r="A1800" t="s">
        <v>889</v>
      </c>
      <c r="B1800" t="s">
        <v>44</v>
      </c>
      <c r="C1800" t="s">
        <v>225</v>
      </c>
      <c r="D1800" t="s">
        <v>39</v>
      </c>
      <c r="E1800" t="s">
        <v>226</v>
      </c>
      <c r="F1800" s="8" t="s">
        <v>6136</v>
      </c>
      <c r="G1800" t="s">
        <v>4256</v>
      </c>
    </row>
    <row r="1801" spans="1:7" x14ac:dyDescent="0.25">
      <c r="A1801" t="s">
        <v>538</v>
      </c>
      <c r="B1801" t="s">
        <v>20</v>
      </c>
      <c r="C1801" t="s">
        <v>61</v>
      </c>
      <c r="D1801" t="s">
        <v>14</v>
      </c>
      <c r="E1801" t="s">
        <v>63</v>
      </c>
      <c r="F1801" s="8" t="s">
        <v>6137</v>
      </c>
      <c r="G1801" t="s">
        <v>4251</v>
      </c>
    </row>
    <row r="1802" spans="1:7" x14ac:dyDescent="0.25">
      <c r="A1802" t="s">
        <v>3569</v>
      </c>
      <c r="B1802" t="s">
        <v>42</v>
      </c>
      <c r="C1802" t="s">
        <v>188</v>
      </c>
      <c r="D1802" t="s">
        <v>38</v>
      </c>
      <c r="E1802" t="s">
        <v>229</v>
      </c>
      <c r="F1802" s="8" t="s">
        <v>6138</v>
      </c>
      <c r="G1802" t="s">
        <v>4253</v>
      </c>
    </row>
    <row r="1803" spans="1:7" x14ac:dyDescent="0.25">
      <c r="A1803" t="s">
        <v>3692</v>
      </c>
      <c r="B1803" t="s">
        <v>16</v>
      </c>
      <c r="C1803" t="s">
        <v>188</v>
      </c>
      <c r="D1803" t="s">
        <v>38</v>
      </c>
      <c r="E1803" t="s">
        <v>229</v>
      </c>
      <c r="F1803" s="8" t="s">
        <v>6139</v>
      </c>
      <c r="G1803" t="s">
        <v>2152</v>
      </c>
    </row>
    <row r="1804" spans="1:7" x14ac:dyDescent="0.25">
      <c r="A1804" t="s">
        <v>3930</v>
      </c>
      <c r="B1804" t="s">
        <v>16</v>
      </c>
      <c r="C1804" t="s">
        <v>188</v>
      </c>
      <c r="D1804" t="s">
        <v>38</v>
      </c>
      <c r="E1804" t="s">
        <v>179</v>
      </c>
      <c r="F1804" s="8" t="s">
        <v>4351</v>
      </c>
      <c r="G1804" t="s">
        <v>4256</v>
      </c>
    </row>
    <row r="1805" spans="1:7" x14ac:dyDescent="0.25">
      <c r="A1805" t="s">
        <v>844</v>
      </c>
      <c r="B1805" t="s">
        <v>43</v>
      </c>
      <c r="C1805" t="s">
        <v>225</v>
      </c>
      <c r="D1805" t="s">
        <v>39</v>
      </c>
      <c r="E1805" t="s">
        <v>226</v>
      </c>
      <c r="F1805" s="8" t="s">
        <v>6140</v>
      </c>
      <c r="G1805" t="s">
        <v>4253</v>
      </c>
    </row>
    <row r="1806" spans="1:7" x14ac:dyDescent="0.25">
      <c r="A1806" t="s">
        <v>269</v>
      </c>
      <c r="B1806" t="s">
        <v>26</v>
      </c>
      <c r="C1806" t="s">
        <v>72</v>
      </c>
      <c r="D1806" t="s">
        <v>22</v>
      </c>
      <c r="E1806" t="s">
        <v>63</v>
      </c>
      <c r="F1806" s="8" t="s">
        <v>6141</v>
      </c>
      <c r="G1806" t="s">
        <v>4251</v>
      </c>
    </row>
    <row r="1807" spans="1:7" x14ac:dyDescent="0.25">
      <c r="A1807" t="s">
        <v>494</v>
      </c>
      <c r="B1807" t="s">
        <v>44</v>
      </c>
      <c r="C1807" t="s">
        <v>225</v>
      </c>
      <c r="D1807" t="s">
        <v>39</v>
      </c>
      <c r="E1807" t="s">
        <v>226</v>
      </c>
      <c r="F1807" s="8" t="s">
        <v>6142</v>
      </c>
      <c r="G1807" t="s">
        <v>4256</v>
      </c>
    </row>
    <row r="1808" spans="1:7" x14ac:dyDescent="0.25">
      <c r="A1808" t="s">
        <v>3372</v>
      </c>
      <c r="B1808" t="s">
        <v>30</v>
      </c>
      <c r="C1808" t="s">
        <v>73</v>
      </c>
      <c r="D1808" t="s">
        <v>23</v>
      </c>
      <c r="E1808" t="s">
        <v>179</v>
      </c>
      <c r="F1808" s="8" t="s">
        <v>6143</v>
      </c>
      <c r="G1808" t="s">
        <v>4255</v>
      </c>
    </row>
    <row r="1809" spans="1:7" x14ac:dyDescent="0.25">
      <c r="A1809" t="s">
        <v>513</v>
      </c>
      <c r="B1809" t="s">
        <v>31</v>
      </c>
      <c r="C1809" t="s">
        <v>52</v>
      </c>
      <c r="D1809" t="s">
        <v>9</v>
      </c>
      <c r="E1809" t="s">
        <v>130</v>
      </c>
      <c r="F1809" s="8" t="s">
        <v>6144</v>
      </c>
      <c r="G1809" t="s">
        <v>4329</v>
      </c>
    </row>
    <row r="1810" spans="1:7" x14ac:dyDescent="0.25">
      <c r="A1810" t="s">
        <v>3257</v>
      </c>
      <c r="B1810" t="s">
        <v>42</v>
      </c>
      <c r="C1810" t="s">
        <v>73</v>
      </c>
      <c r="D1810" t="s">
        <v>23</v>
      </c>
      <c r="E1810" t="s">
        <v>229</v>
      </c>
      <c r="F1810" s="8" t="s">
        <v>6145</v>
      </c>
      <c r="G1810" t="s">
        <v>4253</v>
      </c>
    </row>
    <row r="1811" spans="1:7" x14ac:dyDescent="0.25">
      <c r="A1811" t="s">
        <v>4063</v>
      </c>
      <c r="B1811" t="s">
        <v>29</v>
      </c>
      <c r="C1811" t="s">
        <v>73</v>
      </c>
      <c r="D1811" t="s">
        <v>23</v>
      </c>
      <c r="E1811" t="s">
        <v>107</v>
      </c>
      <c r="F1811" s="8" t="s">
        <v>5146</v>
      </c>
      <c r="G1811" t="s">
        <v>4322</v>
      </c>
    </row>
    <row r="1812" spans="1:7" x14ac:dyDescent="0.25">
      <c r="A1812" t="s">
        <v>882</v>
      </c>
      <c r="B1812" t="s">
        <v>46</v>
      </c>
      <c r="C1812" t="s">
        <v>225</v>
      </c>
      <c r="D1812" t="s">
        <v>39</v>
      </c>
      <c r="E1812" t="s">
        <v>226</v>
      </c>
      <c r="F1812" s="8" t="s">
        <v>6146</v>
      </c>
      <c r="G1812" t="s">
        <v>4255</v>
      </c>
    </row>
    <row r="1813" spans="1:7" x14ac:dyDescent="0.25">
      <c r="A1813" t="s">
        <v>495</v>
      </c>
      <c r="B1813" t="s">
        <v>43</v>
      </c>
      <c r="C1813" t="s">
        <v>225</v>
      </c>
      <c r="D1813" t="s">
        <v>39</v>
      </c>
      <c r="E1813" t="s">
        <v>226</v>
      </c>
      <c r="F1813" s="8" t="s">
        <v>6147</v>
      </c>
      <c r="G1813" t="s">
        <v>4255</v>
      </c>
    </row>
    <row r="1814" spans="1:7" x14ac:dyDescent="0.25">
      <c r="A1814" t="s">
        <v>639</v>
      </c>
      <c r="B1814" t="s">
        <v>19</v>
      </c>
      <c r="C1814" t="s">
        <v>52</v>
      </c>
      <c r="D1814" t="s">
        <v>9</v>
      </c>
      <c r="E1814" t="s">
        <v>179</v>
      </c>
      <c r="F1814" s="8" t="s">
        <v>6148</v>
      </c>
      <c r="G1814" t="s">
        <v>4256</v>
      </c>
    </row>
    <row r="1815" spans="1:7" x14ac:dyDescent="0.25">
      <c r="A1815" t="s">
        <v>4068</v>
      </c>
      <c r="B1815" t="s">
        <v>36</v>
      </c>
      <c r="C1815" t="s">
        <v>188</v>
      </c>
      <c r="D1815" t="s">
        <v>38</v>
      </c>
      <c r="E1815" t="s">
        <v>107</v>
      </c>
      <c r="F1815" s="8" t="s">
        <v>4389</v>
      </c>
      <c r="G1815" t="s">
        <v>4322</v>
      </c>
    </row>
    <row r="1816" spans="1:7" x14ac:dyDescent="0.25">
      <c r="A1816" t="s">
        <v>4098</v>
      </c>
      <c r="B1816" t="s">
        <v>16</v>
      </c>
      <c r="C1816" t="s">
        <v>73</v>
      </c>
      <c r="D1816" t="s">
        <v>23</v>
      </c>
      <c r="E1816" t="s">
        <v>107</v>
      </c>
      <c r="F1816" s="8" t="s">
        <v>6149</v>
      </c>
      <c r="G1816" t="s">
        <v>4253</v>
      </c>
    </row>
    <row r="1817" spans="1:7" x14ac:dyDescent="0.25">
      <c r="A1817" t="s">
        <v>301</v>
      </c>
      <c r="B1817" t="s">
        <v>32</v>
      </c>
      <c r="C1817" t="s">
        <v>61</v>
      </c>
      <c r="D1817" t="s">
        <v>14</v>
      </c>
      <c r="E1817" t="s">
        <v>130</v>
      </c>
      <c r="F1817" s="8" t="s">
        <v>6150</v>
      </c>
      <c r="G1817" t="s">
        <v>4329</v>
      </c>
    </row>
    <row r="1818" spans="1:7" x14ac:dyDescent="0.25">
      <c r="A1818" t="s">
        <v>375</v>
      </c>
      <c r="B1818" t="s">
        <v>29</v>
      </c>
      <c r="C1818" t="s">
        <v>147</v>
      </c>
      <c r="D1818" t="s">
        <v>34</v>
      </c>
      <c r="E1818" t="s">
        <v>63</v>
      </c>
      <c r="F1818" s="8" t="s">
        <v>6151</v>
      </c>
      <c r="G1818" t="s">
        <v>4255</v>
      </c>
    </row>
    <row r="1819" spans="1:7" x14ac:dyDescent="0.25">
      <c r="A1819" t="s">
        <v>782</v>
      </c>
      <c r="B1819" t="s">
        <v>31</v>
      </c>
      <c r="C1819" t="s">
        <v>49</v>
      </c>
      <c r="D1819" t="s">
        <v>8</v>
      </c>
      <c r="E1819" t="s">
        <v>130</v>
      </c>
      <c r="F1819" s="8" t="s">
        <v>6152</v>
      </c>
      <c r="G1819" t="s">
        <v>4327</v>
      </c>
    </row>
    <row r="1820" spans="1:7" x14ac:dyDescent="0.25">
      <c r="A1820" t="s">
        <v>144</v>
      </c>
      <c r="B1820" t="s">
        <v>25</v>
      </c>
      <c r="C1820" t="s">
        <v>61</v>
      </c>
      <c r="D1820" t="s">
        <v>14</v>
      </c>
      <c r="E1820" t="s">
        <v>107</v>
      </c>
      <c r="F1820" s="8" t="s">
        <v>6153</v>
      </c>
      <c r="G1820" t="s">
        <v>4251</v>
      </c>
    </row>
    <row r="1821" spans="1:7" x14ac:dyDescent="0.25">
      <c r="A1821" t="s">
        <v>335</v>
      </c>
      <c r="B1821" t="s">
        <v>19</v>
      </c>
      <c r="C1821" t="s">
        <v>61</v>
      </c>
      <c r="D1821" t="s">
        <v>14</v>
      </c>
      <c r="E1821" t="s">
        <v>130</v>
      </c>
      <c r="F1821" s="8" t="s">
        <v>6154</v>
      </c>
      <c r="G1821" t="s">
        <v>4251</v>
      </c>
    </row>
    <row r="1822" spans="1:7" x14ac:dyDescent="0.25">
      <c r="A1822" t="s">
        <v>194</v>
      </c>
      <c r="B1822" t="s">
        <v>21</v>
      </c>
      <c r="C1822" t="s">
        <v>49</v>
      </c>
      <c r="D1822" t="s">
        <v>8</v>
      </c>
      <c r="E1822" t="s">
        <v>50</v>
      </c>
      <c r="F1822" s="8" t="s">
        <v>6155</v>
      </c>
      <c r="G1822" t="s">
        <v>4252</v>
      </c>
    </row>
    <row r="1823" spans="1:7" x14ac:dyDescent="0.25">
      <c r="A1823" t="s">
        <v>4026</v>
      </c>
      <c r="B1823" t="s">
        <v>42</v>
      </c>
      <c r="C1823" t="s">
        <v>73</v>
      </c>
      <c r="D1823" t="s">
        <v>23</v>
      </c>
      <c r="E1823" t="s">
        <v>229</v>
      </c>
      <c r="F1823" s="8" t="s">
        <v>6156</v>
      </c>
      <c r="G1823" t="s">
        <v>4255</v>
      </c>
    </row>
    <row r="1824" spans="1:7" x14ac:dyDescent="0.25">
      <c r="A1824" t="s">
        <v>490</v>
      </c>
      <c r="B1824" t="s">
        <v>15</v>
      </c>
      <c r="C1824" t="s">
        <v>58</v>
      </c>
      <c r="D1824" t="s">
        <v>13</v>
      </c>
      <c r="E1824" t="s">
        <v>179</v>
      </c>
      <c r="F1824" s="8" t="s">
        <v>6157</v>
      </c>
      <c r="G1824" t="s">
        <v>4256</v>
      </c>
    </row>
    <row r="1825" spans="1:7" x14ac:dyDescent="0.25">
      <c r="A1825" t="s">
        <v>657</v>
      </c>
      <c r="B1825" t="s">
        <v>31</v>
      </c>
      <c r="C1825" t="s">
        <v>49</v>
      </c>
      <c r="D1825" t="s">
        <v>8</v>
      </c>
      <c r="E1825" t="s">
        <v>179</v>
      </c>
      <c r="F1825" s="8" t="s">
        <v>4440</v>
      </c>
      <c r="G1825" t="s">
        <v>4255</v>
      </c>
    </row>
    <row r="1826" spans="1:7" x14ac:dyDescent="0.25">
      <c r="A1826" t="s">
        <v>101</v>
      </c>
      <c r="B1826" t="s">
        <v>32</v>
      </c>
      <c r="C1826" t="s">
        <v>58</v>
      </c>
      <c r="D1826" t="s">
        <v>13</v>
      </c>
      <c r="E1826" t="s">
        <v>179</v>
      </c>
      <c r="F1826" s="8" t="s">
        <v>6158</v>
      </c>
      <c r="G1826" t="s">
        <v>4255</v>
      </c>
    </row>
    <row r="1827" spans="1:7" x14ac:dyDescent="0.25">
      <c r="A1827" t="s">
        <v>114</v>
      </c>
      <c r="B1827" t="s">
        <v>7</v>
      </c>
      <c r="C1827" t="s">
        <v>61</v>
      </c>
      <c r="D1827" t="s">
        <v>14</v>
      </c>
      <c r="E1827" t="s">
        <v>130</v>
      </c>
      <c r="F1827" s="8" t="s">
        <v>6159</v>
      </c>
      <c r="G1827" t="s">
        <v>4251</v>
      </c>
    </row>
    <row r="1828" spans="1:7" x14ac:dyDescent="0.25">
      <c r="A1828" t="s">
        <v>3775</v>
      </c>
      <c r="B1828" t="s">
        <v>42</v>
      </c>
      <c r="C1828" t="s">
        <v>188</v>
      </c>
      <c r="D1828" t="s">
        <v>38</v>
      </c>
      <c r="E1828" t="s">
        <v>229</v>
      </c>
      <c r="F1828" s="8" t="s">
        <v>6160</v>
      </c>
      <c r="G1828" t="s">
        <v>4251</v>
      </c>
    </row>
    <row r="1829" spans="1:7" x14ac:dyDescent="0.25">
      <c r="A1829" t="s">
        <v>626</v>
      </c>
      <c r="B1829" t="s">
        <v>31</v>
      </c>
      <c r="C1829" t="s">
        <v>72</v>
      </c>
      <c r="D1829" t="s">
        <v>22</v>
      </c>
      <c r="E1829" t="s">
        <v>107</v>
      </c>
      <c r="F1829" s="8" t="s">
        <v>6161</v>
      </c>
      <c r="G1829" t="s">
        <v>4322</v>
      </c>
    </row>
    <row r="1830" spans="1:7" x14ac:dyDescent="0.25">
      <c r="A1830" t="s">
        <v>3659</v>
      </c>
      <c r="B1830" t="s">
        <v>42</v>
      </c>
      <c r="C1830" t="s">
        <v>73</v>
      </c>
      <c r="D1830" t="s">
        <v>23</v>
      </c>
      <c r="E1830" t="s">
        <v>229</v>
      </c>
      <c r="F1830" s="8" t="s">
        <v>6162</v>
      </c>
      <c r="G1830" t="s">
        <v>4255</v>
      </c>
    </row>
    <row r="1831" spans="1:7" x14ac:dyDescent="0.25">
      <c r="A1831" t="s">
        <v>250</v>
      </c>
      <c r="B1831" t="s">
        <v>31</v>
      </c>
      <c r="C1831" t="s">
        <v>54</v>
      </c>
      <c r="D1831" t="s">
        <v>10</v>
      </c>
      <c r="E1831" t="s">
        <v>179</v>
      </c>
      <c r="F1831" s="8" t="s">
        <v>6163</v>
      </c>
      <c r="G1831" t="s">
        <v>4255</v>
      </c>
    </row>
    <row r="1832" spans="1:7" x14ac:dyDescent="0.25">
      <c r="A1832" t="s">
        <v>3757</v>
      </c>
      <c r="B1832" t="s">
        <v>16</v>
      </c>
      <c r="C1832" t="s">
        <v>188</v>
      </c>
      <c r="D1832" t="s">
        <v>38</v>
      </c>
      <c r="E1832" t="s">
        <v>229</v>
      </c>
      <c r="F1832" s="8" t="s">
        <v>6164</v>
      </c>
      <c r="G1832" t="s">
        <v>1501</v>
      </c>
    </row>
    <row r="1833" spans="1:7" x14ac:dyDescent="0.25">
      <c r="A1833" t="s">
        <v>4081</v>
      </c>
      <c r="B1833" t="s">
        <v>30</v>
      </c>
      <c r="C1833" t="s">
        <v>188</v>
      </c>
      <c r="D1833" t="s">
        <v>38</v>
      </c>
      <c r="E1833" t="s">
        <v>107</v>
      </c>
      <c r="F1833" s="8" t="s">
        <v>6165</v>
      </c>
      <c r="G1833" t="s">
        <v>4322</v>
      </c>
    </row>
    <row r="1834" spans="1:7" x14ac:dyDescent="0.25">
      <c r="A1834" t="s">
        <v>3323</v>
      </c>
      <c r="B1834" t="s">
        <v>30</v>
      </c>
      <c r="C1834" t="s">
        <v>188</v>
      </c>
      <c r="D1834" t="s">
        <v>38</v>
      </c>
      <c r="E1834" t="s">
        <v>179</v>
      </c>
      <c r="F1834" s="8" t="s">
        <v>6166</v>
      </c>
      <c r="G1834" t="s">
        <v>4255</v>
      </c>
    </row>
    <row r="1835" spans="1:7" x14ac:dyDescent="0.25">
      <c r="A1835" t="s">
        <v>287</v>
      </c>
      <c r="B1835" t="s">
        <v>19</v>
      </c>
      <c r="C1835" t="s">
        <v>61</v>
      </c>
      <c r="D1835" t="s">
        <v>14</v>
      </c>
      <c r="E1835" t="s">
        <v>130</v>
      </c>
      <c r="F1835" s="8" t="s">
        <v>6167</v>
      </c>
      <c r="G1835" t="s">
        <v>4322</v>
      </c>
    </row>
    <row r="1836" spans="1:7" x14ac:dyDescent="0.25">
      <c r="A1836" t="s">
        <v>140</v>
      </c>
      <c r="B1836" t="s">
        <v>28</v>
      </c>
      <c r="C1836" t="s">
        <v>61</v>
      </c>
      <c r="D1836" t="s">
        <v>14</v>
      </c>
      <c r="E1836" t="s">
        <v>179</v>
      </c>
      <c r="F1836" s="8" t="s">
        <v>6168</v>
      </c>
      <c r="G1836" t="s">
        <v>4255</v>
      </c>
    </row>
    <row r="1837" spans="1:7" x14ac:dyDescent="0.25">
      <c r="A1837" t="s">
        <v>3524</v>
      </c>
      <c r="B1837" t="s">
        <v>16</v>
      </c>
      <c r="C1837" t="s">
        <v>188</v>
      </c>
      <c r="D1837" t="s">
        <v>38</v>
      </c>
      <c r="E1837" t="s">
        <v>229</v>
      </c>
      <c r="F1837" s="8" t="s">
        <v>6169</v>
      </c>
      <c r="G1837" t="s">
        <v>2152</v>
      </c>
    </row>
    <row r="1838" spans="1:7" x14ac:dyDescent="0.25">
      <c r="A1838" t="s">
        <v>139</v>
      </c>
      <c r="B1838" t="s">
        <v>32</v>
      </c>
      <c r="C1838" t="s">
        <v>61</v>
      </c>
      <c r="D1838" t="s">
        <v>14</v>
      </c>
      <c r="E1838" t="s">
        <v>229</v>
      </c>
      <c r="F1838" s="8" t="s">
        <v>4345</v>
      </c>
      <c r="G1838" t="s">
        <v>4253</v>
      </c>
    </row>
    <row r="1839" spans="1:7" x14ac:dyDescent="0.25">
      <c r="A1839" t="s">
        <v>3327</v>
      </c>
      <c r="B1839" t="s">
        <v>42</v>
      </c>
      <c r="C1839" t="s">
        <v>73</v>
      </c>
      <c r="D1839" t="s">
        <v>23</v>
      </c>
      <c r="E1839" t="s">
        <v>107</v>
      </c>
      <c r="F1839" s="8" t="s">
        <v>6170</v>
      </c>
      <c r="G1839" t="s">
        <v>4251</v>
      </c>
    </row>
    <row r="1840" spans="1:7" x14ac:dyDescent="0.25">
      <c r="A1840" t="s">
        <v>365</v>
      </c>
      <c r="B1840" t="s">
        <v>31</v>
      </c>
      <c r="C1840" t="s">
        <v>49</v>
      </c>
      <c r="D1840" t="s">
        <v>8</v>
      </c>
      <c r="E1840" t="s">
        <v>179</v>
      </c>
      <c r="F1840" s="8" t="s">
        <v>6171</v>
      </c>
      <c r="G1840" t="s">
        <v>4255</v>
      </c>
    </row>
    <row r="1841" spans="1:7" x14ac:dyDescent="0.25">
      <c r="A1841" t="s">
        <v>4005</v>
      </c>
      <c r="B1841" t="s">
        <v>32</v>
      </c>
      <c r="C1841" t="s">
        <v>255</v>
      </c>
      <c r="D1841" t="s">
        <v>40</v>
      </c>
      <c r="E1841" t="s">
        <v>179</v>
      </c>
      <c r="F1841" s="8" t="s">
        <v>6172</v>
      </c>
      <c r="G1841" t="s">
        <v>4255</v>
      </c>
    </row>
    <row r="1842" spans="1:7" x14ac:dyDescent="0.25">
      <c r="A1842" t="s">
        <v>4112</v>
      </c>
      <c r="B1842" t="s">
        <v>29</v>
      </c>
      <c r="C1842" t="s">
        <v>188</v>
      </c>
      <c r="D1842" t="s">
        <v>38</v>
      </c>
      <c r="E1842" t="s">
        <v>107</v>
      </c>
      <c r="F1842" s="8" t="s">
        <v>6173</v>
      </c>
      <c r="G1842" t="s">
        <v>4251</v>
      </c>
    </row>
    <row r="1843" spans="1:7" x14ac:dyDescent="0.25">
      <c r="A1843" t="s">
        <v>293</v>
      </c>
      <c r="B1843" t="s">
        <v>19</v>
      </c>
      <c r="C1843" t="s">
        <v>54</v>
      </c>
      <c r="D1843" t="s">
        <v>10</v>
      </c>
      <c r="E1843" t="s">
        <v>130</v>
      </c>
      <c r="F1843" s="8" t="s">
        <v>6174</v>
      </c>
      <c r="G1843" t="s">
        <v>4331</v>
      </c>
    </row>
    <row r="1844" spans="1:7" x14ac:dyDescent="0.25">
      <c r="A1844" t="s">
        <v>333</v>
      </c>
      <c r="B1844" t="s">
        <v>31</v>
      </c>
      <c r="C1844" t="s">
        <v>54</v>
      </c>
      <c r="D1844" t="s">
        <v>10</v>
      </c>
      <c r="E1844" t="s">
        <v>63</v>
      </c>
      <c r="F1844" s="8" t="s">
        <v>6175</v>
      </c>
      <c r="G1844" t="s">
        <v>4329</v>
      </c>
    </row>
    <row r="1845" spans="1:7" x14ac:dyDescent="0.25">
      <c r="A1845" t="s">
        <v>3280</v>
      </c>
      <c r="B1845" t="s">
        <v>33</v>
      </c>
      <c r="C1845" t="s">
        <v>73</v>
      </c>
      <c r="D1845" t="s">
        <v>23</v>
      </c>
      <c r="E1845" t="s">
        <v>107</v>
      </c>
      <c r="F1845" s="8" t="s">
        <v>6176</v>
      </c>
      <c r="G1845" t="s">
        <v>4253</v>
      </c>
    </row>
    <row r="1846" spans="1:7" x14ac:dyDescent="0.25">
      <c r="A1846" t="s">
        <v>749</v>
      </c>
      <c r="B1846" t="s">
        <v>31</v>
      </c>
      <c r="C1846" t="s">
        <v>58</v>
      </c>
      <c r="D1846" t="s">
        <v>13</v>
      </c>
      <c r="E1846" t="s">
        <v>179</v>
      </c>
      <c r="F1846" s="8" t="s">
        <v>6177</v>
      </c>
      <c r="G1846" t="s">
        <v>4255</v>
      </c>
    </row>
    <row r="1847" spans="1:7" x14ac:dyDescent="0.25">
      <c r="A1847" t="s">
        <v>3653</v>
      </c>
      <c r="B1847" t="s">
        <v>42</v>
      </c>
      <c r="C1847" t="s">
        <v>188</v>
      </c>
      <c r="D1847" t="s">
        <v>38</v>
      </c>
      <c r="E1847" t="s">
        <v>229</v>
      </c>
      <c r="F1847" s="8" t="s">
        <v>6178</v>
      </c>
      <c r="G1847" t="s">
        <v>4251</v>
      </c>
    </row>
    <row r="1848" spans="1:7" x14ac:dyDescent="0.25">
      <c r="A1848" t="s">
        <v>654</v>
      </c>
      <c r="B1848" t="s">
        <v>29</v>
      </c>
      <c r="C1848" t="s">
        <v>75</v>
      </c>
      <c r="D1848" t="s">
        <v>24</v>
      </c>
      <c r="E1848" t="s">
        <v>179</v>
      </c>
      <c r="F1848" s="8" t="s">
        <v>6179</v>
      </c>
      <c r="G1848" t="s">
        <v>4255</v>
      </c>
    </row>
    <row r="1849" spans="1:7" x14ac:dyDescent="0.25">
      <c r="A1849" t="s">
        <v>871</v>
      </c>
      <c r="B1849" t="s">
        <v>7</v>
      </c>
      <c r="C1849" t="s">
        <v>54</v>
      </c>
      <c r="D1849" t="s">
        <v>10</v>
      </c>
      <c r="E1849" t="s">
        <v>179</v>
      </c>
      <c r="F1849" s="8" t="s">
        <v>6180</v>
      </c>
      <c r="G1849" t="s">
        <v>4256</v>
      </c>
    </row>
    <row r="1850" spans="1:7" x14ac:dyDescent="0.25">
      <c r="A1850" t="s">
        <v>3366</v>
      </c>
      <c r="B1850" t="s">
        <v>42</v>
      </c>
      <c r="C1850" t="s">
        <v>73</v>
      </c>
      <c r="D1850" t="s">
        <v>23</v>
      </c>
      <c r="E1850" t="s">
        <v>229</v>
      </c>
      <c r="F1850" s="8" t="s">
        <v>6181</v>
      </c>
      <c r="G1850" t="s">
        <v>4253</v>
      </c>
    </row>
    <row r="1851" spans="1:7" x14ac:dyDescent="0.25">
      <c r="A1851" t="s">
        <v>849</v>
      </c>
      <c r="B1851" t="s">
        <v>41</v>
      </c>
      <c r="C1851" t="s">
        <v>225</v>
      </c>
      <c r="D1851" t="s">
        <v>39</v>
      </c>
      <c r="E1851" t="s">
        <v>226</v>
      </c>
      <c r="F1851" s="8" t="s">
        <v>6182</v>
      </c>
      <c r="G1851" t="s">
        <v>4253</v>
      </c>
    </row>
    <row r="1852" spans="1:7" x14ac:dyDescent="0.25">
      <c r="A1852" t="s">
        <v>434</v>
      </c>
      <c r="B1852" t="s">
        <v>31</v>
      </c>
      <c r="C1852" t="s">
        <v>52</v>
      </c>
      <c r="D1852" t="s">
        <v>9</v>
      </c>
      <c r="E1852" t="s">
        <v>229</v>
      </c>
      <c r="F1852" s="8" t="s">
        <v>6183</v>
      </c>
      <c r="G1852" t="s">
        <v>4251</v>
      </c>
    </row>
    <row r="1853" spans="1:7" x14ac:dyDescent="0.25">
      <c r="A1853" t="s">
        <v>451</v>
      </c>
      <c r="B1853" t="s">
        <v>21</v>
      </c>
      <c r="C1853" t="s">
        <v>52</v>
      </c>
      <c r="D1853" t="s">
        <v>9</v>
      </c>
      <c r="E1853" t="s">
        <v>179</v>
      </c>
      <c r="F1853" s="8" t="s">
        <v>6184</v>
      </c>
      <c r="G1853" t="s">
        <v>4255</v>
      </c>
    </row>
    <row r="1854" spans="1:7" x14ac:dyDescent="0.25">
      <c r="A1854" t="s">
        <v>890</v>
      </c>
      <c r="B1854" t="s">
        <v>32</v>
      </c>
      <c r="C1854" t="s">
        <v>75</v>
      </c>
      <c r="D1854" t="s">
        <v>24</v>
      </c>
      <c r="E1854" t="s">
        <v>179</v>
      </c>
      <c r="F1854" s="8" t="s">
        <v>6185</v>
      </c>
      <c r="G1854" t="s">
        <v>4255</v>
      </c>
    </row>
    <row r="1855" spans="1:7" x14ac:dyDescent="0.25">
      <c r="A1855" t="s">
        <v>3566</v>
      </c>
      <c r="B1855" t="s">
        <v>30</v>
      </c>
      <c r="C1855" t="s">
        <v>188</v>
      </c>
      <c r="D1855" t="s">
        <v>38</v>
      </c>
      <c r="E1855" t="s">
        <v>229</v>
      </c>
      <c r="F1855" s="8" t="s">
        <v>6186</v>
      </c>
      <c r="G1855" t="s">
        <v>4256</v>
      </c>
    </row>
    <row r="1856" spans="1:7" x14ac:dyDescent="0.25">
      <c r="A1856" t="s">
        <v>883</v>
      </c>
      <c r="B1856" t="s">
        <v>42</v>
      </c>
      <c r="C1856" t="s">
        <v>75</v>
      </c>
      <c r="D1856" t="s">
        <v>24</v>
      </c>
      <c r="E1856" t="s">
        <v>179</v>
      </c>
      <c r="F1856" s="8" t="s">
        <v>6187</v>
      </c>
      <c r="G1856" t="s">
        <v>4255</v>
      </c>
    </row>
    <row r="1857" spans="1:7" x14ac:dyDescent="0.25">
      <c r="A1857" t="s">
        <v>609</v>
      </c>
      <c r="B1857" t="s">
        <v>11</v>
      </c>
      <c r="C1857" t="s">
        <v>52</v>
      </c>
      <c r="D1857" t="s">
        <v>9</v>
      </c>
      <c r="E1857" t="s">
        <v>179</v>
      </c>
      <c r="F1857" s="8" t="s">
        <v>6188</v>
      </c>
      <c r="G1857" t="s">
        <v>4254</v>
      </c>
    </row>
    <row r="1858" spans="1:7" x14ac:dyDescent="0.25">
      <c r="A1858" t="s">
        <v>3548</v>
      </c>
      <c r="B1858" t="s">
        <v>30</v>
      </c>
      <c r="C1858" t="s">
        <v>73</v>
      </c>
      <c r="D1858" t="s">
        <v>23</v>
      </c>
      <c r="E1858" t="s">
        <v>107</v>
      </c>
      <c r="F1858" s="8" t="s">
        <v>6189</v>
      </c>
      <c r="G1858" t="s">
        <v>4251</v>
      </c>
    </row>
    <row r="1859" spans="1:7" x14ac:dyDescent="0.25">
      <c r="A1859" t="s">
        <v>4120</v>
      </c>
      <c r="B1859" t="s">
        <v>29</v>
      </c>
      <c r="C1859" t="s">
        <v>73</v>
      </c>
      <c r="D1859" t="s">
        <v>23</v>
      </c>
      <c r="E1859" t="s">
        <v>229</v>
      </c>
      <c r="F1859" s="8" t="s">
        <v>6190</v>
      </c>
      <c r="G1859" t="s">
        <v>4256</v>
      </c>
    </row>
    <row r="1860" spans="1:7" x14ac:dyDescent="0.25">
      <c r="A1860" t="s">
        <v>703</v>
      </c>
      <c r="B1860" t="s">
        <v>31</v>
      </c>
      <c r="C1860" t="s">
        <v>98</v>
      </c>
      <c r="D1860" t="s">
        <v>27</v>
      </c>
      <c r="E1860" t="s">
        <v>130</v>
      </c>
      <c r="F1860" s="8" t="s">
        <v>6191</v>
      </c>
      <c r="G1860" t="s">
        <v>4329</v>
      </c>
    </row>
    <row r="1861" spans="1:7" x14ac:dyDescent="0.25">
      <c r="A1861" t="s">
        <v>3829</v>
      </c>
      <c r="B1861" t="s">
        <v>42</v>
      </c>
      <c r="C1861" t="s">
        <v>188</v>
      </c>
      <c r="D1861" t="s">
        <v>38</v>
      </c>
      <c r="E1861" t="s">
        <v>179</v>
      </c>
      <c r="F1861" s="8" t="s">
        <v>6192</v>
      </c>
      <c r="G1861" t="s">
        <v>4256</v>
      </c>
    </row>
    <row r="1862" spans="1:7" x14ac:dyDescent="0.25">
      <c r="A1862" t="s">
        <v>191</v>
      </c>
      <c r="B1862" t="s">
        <v>31</v>
      </c>
      <c r="C1862" t="s">
        <v>98</v>
      </c>
      <c r="D1862" t="s">
        <v>27</v>
      </c>
      <c r="E1862" t="s">
        <v>130</v>
      </c>
      <c r="F1862" s="8" t="s">
        <v>6193</v>
      </c>
      <c r="G1862" t="s">
        <v>4329</v>
      </c>
    </row>
    <row r="1863" spans="1:7" x14ac:dyDescent="0.25">
      <c r="A1863" t="s">
        <v>3706</v>
      </c>
      <c r="B1863" t="s">
        <v>30</v>
      </c>
      <c r="C1863" t="s">
        <v>188</v>
      </c>
      <c r="D1863" t="s">
        <v>38</v>
      </c>
      <c r="E1863" t="s">
        <v>229</v>
      </c>
      <c r="F1863" s="8" t="s">
        <v>6194</v>
      </c>
      <c r="G1863" t="s">
        <v>4256</v>
      </c>
    </row>
    <row r="1864" spans="1:7" x14ac:dyDescent="0.25">
      <c r="A1864" t="s">
        <v>3973</v>
      </c>
      <c r="B1864" t="s">
        <v>30</v>
      </c>
      <c r="C1864" t="s">
        <v>188</v>
      </c>
      <c r="D1864" t="s">
        <v>38</v>
      </c>
      <c r="E1864" t="s">
        <v>107</v>
      </c>
      <c r="F1864" s="8" t="s">
        <v>6195</v>
      </c>
      <c r="G1864" t="s">
        <v>4322</v>
      </c>
    </row>
    <row r="1865" spans="1:7" x14ac:dyDescent="0.25">
      <c r="A1865" t="s">
        <v>284</v>
      </c>
      <c r="B1865" t="s">
        <v>32</v>
      </c>
      <c r="C1865" t="s">
        <v>61</v>
      </c>
      <c r="D1865" t="s">
        <v>14</v>
      </c>
      <c r="E1865" t="s">
        <v>130</v>
      </c>
      <c r="F1865" s="8" t="s">
        <v>6196</v>
      </c>
      <c r="G1865" t="s">
        <v>4329</v>
      </c>
    </row>
    <row r="1866" spans="1:7" x14ac:dyDescent="0.25">
      <c r="A1866" t="s">
        <v>877</v>
      </c>
      <c r="B1866" t="s">
        <v>44</v>
      </c>
      <c r="C1866" t="s">
        <v>225</v>
      </c>
      <c r="D1866" t="s">
        <v>39</v>
      </c>
      <c r="E1866" t="s">
        <v>226</v>
      </c>
      <c r="F1866" s="8" t="s">
        <v>6197</v>
      </c>
      <c r="G1866" t="s">
        <v>4255</v>
      </c>
    </row>
    <row r="1867" spans="1:7" x14ac:dyDescent="0.25">
      <c r="A1867" t="s">
        <v>893</v>
      </c>
      <c r="B1867" t="s">
        <v>33</v>
      </c>
      <c r="C1867" t="s">
        <v>75</v>
      </c>
      <c r="D1867" t="s">
        <v>24</v>
      </c>
      <c r="E1867" t="s">
        <v>179</v>
      </c>
      <c r="F1867" s="8" t="s">
        <v>6198</v>
      </c>
      <c r="G1867" t="s">
        <v>4255</v>
      </c>
    </row>
    <row r="1868" spans="1:7" x14ac:dyDescent="0.25">
      <c r="A1868" t="s">
        <v>858</v>
      </c>
      <c r="B1868" t="s">
        <v>21</v>
      </c>
      <c r="C1868" t="s">
        <v>49</v>
      </c>
      <c r="D1868" t="s">
        <v>8</v>
      </c>
      <c r="E1868" t="s">
        <v>229</v>
      </c>
      <c r="F1868" s="8" t="s">
        <v>6199</v>
      </c>
      <c r="G1868" t="s">
        <v>4256</v>
      </c>
    </row>
    <row r="1869" spans="1:7" x14ac:dyDescent="0.25">
      <c r="A1869" t="s">
        <v>694</v>
      </c>
      <c r="B1869" t="s">
        <v>42</v>
      </c>
      <c r="C1869" t="s">
        <v>75</v>
      </c>
      <c r="D1869" t="s">
        <v>24</v>
      </c>
      <c r="E1869" t="s">
        <v>179</v>
      </c>
      <c r="F1869" s="8" t="s">
        <v>6200</v>
      </c>
      <c r="G1869" t="s">
        <v>4255</v>
      </c>
    </row>
    <row r="1870" spans="1:7" x14ac:dyDescent="0.25">
      <c r="A1870" t="s">
        <v>414</v>
      </c>
      <c r="B1870" t="s">
        <v>19</v>
      </c>
      <c r="C1870" t="s">
        <v>54</v>
      </c>
      <c r="D1870" t="s">
        <v>10</v>
      </c>
      <c r="E1870" t="s">
        <v>179</v>
      </c>
      <c r="F1870" s="8" t="s">
        <v>6201</v>
      </c>
      <c r="G1870" t="s">
        <v>4256</v>
      </c>
    </row>
    <row r="1871" spans="1:7" x14ac:dyDescent="0.25">
      <c r="A1871" t="s">
        <v>852</v>
      </c>
      <c r="B1871" t="s">
        <v>21</v>
      </c>
      <c r="C1871" t="s">
        <v>98</v>
      </c>
      <c r="D1871" t="s">
        <v>27</v>
      </c>
      <c r="E1871" t="s">
        <v>179</v>
      </c>
      <c r="F1871" s="8" t="s">
        <v>6202</v>
      </c>
      <c r="G1871" t="s">
        <v>4255</v>
      </c>
    </row>
    <row r="1872" spans="1:7" x14ac:dyDescent="0.25">
      <c r="A1872" t="s">
        <v>4119</v>
      </c>
      <c r="B1872" t="s">
        <v>42</v>
      </c>
      <c r="C1872" t="s">
        <v>73</v>
      </c>
      <c r="D1872" t="s">
        <v>23</v>
      </c>
      <c r="E1872" t="s">
        <v>107</v>
      </c>
      <c r="F1872" s="8" t="s">
        <v>6203</v>
      </c>
      <c r="G1872" t="s">
        <v>4251</v>
      </c>
    </row>
    <row r="1873" spans="1:7" x14ac:dyDescent="0.25">
      <c r="A1873" t="s">
        <v>4132</v>
      </c>
      <c r="B1873" t="s">
        <v>42</v>
      </c>
      <c r="C1873" t="s">
        <v>188</v>
      </c>
      <c r="D1873" t="s">
        <v>38</v>
      </c>
      <c r="E1873" t="s">
        <v>107</v>
      </c>
      <c r="F1873" s="8" t="s">
        <v>6204</v>
      </c>
      <c r="G1873" t="s">
        <v>4251</v>
      </c>
    </row>
    <row r="1874" spans="1:7" x14ac:dyDescent="0.25">
      <c r="A1874" t="s">
        <v>4031</v>
      </c>
      <c r="B1874" t="s">
        <v>30</v>
      </c>
      <c r="C1874" t="s">
        <v>188</v>
      </c>
      <c r="D1874" t="s">
        <v>38</v>
      </c>
      <c r="E1874" t="s">
        <v>229</v>
      </c>
      <c r="F1874" s="8" t="s">
        <v>6205</v>
      </c>
      <c r="G1874" t="s">
        <v>4256</v>
      </c>
    </row>
    <row r="1875" spans="1:7" x14ac:dyDescent="0.25">
      <c r="A1875" t="s">
        <v>3810</v>
      </c>
      <c r="B1875" t="s">
        <v>30</v>
      </c>
      <c r="C1875" t="s">
        <v>188</v>
      </c>
      <c r="D1875" t="s">
        <v>38</v>
      </c>
      <c r="E1875" t="s">
        <v>229</v>
      </c>
      <c r="F1875" s="8" t="s">
        <v>6206</v>
      </c>
      <c r="G1875" t="s">
        <v>4254</v>
      </c>
    </row>
    <row r="1876" spans="1:7" x14ac:dyDescent="0.25">
      <c r="A1876" t="s">
        <v>563</v>
      </c>
      <c r="B1876" t="s">
        <v>32</v>
      </c>
      <c r="C1876" t="s">
        <v>58</v>
      </c>
      <c r="D1876" t="s">
        <v>13</v>
      </c>
      <c r="E1876" t="s">
        <v>63</v>
      </c>
      <c r="F1876" s="8" t="s">
        <v>6207</v>
      </c>
      <c r="G1876" t="s">
        <v>4329</v>
      </c>
    </row>
    <row r="1877" spans="1:7" x14ac:dyDescent="0.25">
      <c r="A1877" t="s">
        <v>786</v>
      </c>
      <c r="B1877" t="s">
        <v>19</v>
      </c>
      <c r="C1877" t="s">
        <v>58</v>
      </c>
      <c r="D1877" t="s">
        <v>13</v>
      </c>
      <c r="E1877" t="s">
        <v>179</v>
      </c>
      <c r="F1877" s="8" t="s">
        <v>6208</v>
      </c>
      <c r="G1877" t="s">
        <v>4255</v>
      </c>
    </row>
    <row r="1878" spans="1:7" x14ac:dyDescent="0.25">
      <c r="A1878" t="s">
        <v>333</v>
      </c>
      <c r="B1878" t="s">
        <v>31</v>
      </c>
      <c r="C1878" t="s">
        <v>54</v>
      </c>
      <c r="D1878" t="s">
        <v>10</v>
      </c>
      <c r="E1878" t="s">
        <v>179</v>
      </c>
      <c r="F1878" s="8" t="s">
        <v>6209</v>
      </c>
      <c r="G1878" t="s">
        <v>4255</v>
      </c>
    </row>
    <row r="1879" spans="1:7" x14ac:dyDescent="0.25">
      <c r="A1879" t="s">
        <v>802</v>
      </c>
      <c r="B1879" t="s">
        <v>42</v>
      </c>
      <c r="C1879" t="s">
        <v>65</v>
      </c>
      <c r="D1879" t="s">
        <v>17</v>
      </c>
      <c r="E1879" t="s">
        <v>229</v>
      </c>
      <c r="F1879" s="8" t="s">
        <v>6210</v>
      </c>
      <c r="G1879" t="s">
        <v>4253</v>
      </c>
    </row>
    <row r="1880" spans="1:7" x14ac:dyDescent="0.25">
      <c r="A1880" t="s">
        <v>3497</v>
      </c>
      <c r="B1880" t="s">
        <v>36</v>
      </c>
      <c r="C1880" t="s">
        <v>73</v>
      </c>
      <c r="D1880" t="s">
        <v>23</v>
      </c>
      <c r="E1880" t="s">
        <v>179</v>
      </c>
      <c r="F1880" s="8" t="s">
        <v>6211</v>
      </c>
      <c r="G1880" t="s">
        <v>4254</v>
      </c>
    </row>
    <row r="1881" spans="1:7" x14ac:dyDescent="0.25">
      <c r="A1881" t="s">
        <v>3430</v>
      </c>
      <c r="B1881" t="s">
        <v>31</v>
      </c>
      <c r="C1881" t="s">
        <v>73</v>
      </c>
      <c r="D1881" t="s">
        <v>23</v>
      </c>
      <c r="E1881" t="s">
        <v>229</v>
      </c>
      <c r="F1881" s="8" t="s">
        <v>6212</v>
      </c>
      <c r="G1881" t="s">
        <v>4253</v>
      </c>
    </row>
    <row r="1882" spans="1:7" x14ac:dyDescent="0.25">
      <c r="A1882" t="s">
        <v>888</v>
      </c>
      <c r="B1882" t="s">
        <v>46</v>
      </c>
      <c r="C1882" t="s">
        <v>147</v>
      </c>
      <c r="D1882" t="s">
        <v>34</v>
      </c>
      <c r="E1882" t="s">
        <v>179</v>
      </c>
      <c r="F1882" s="8" t="s">
        <v>6213</v>
      </c>
      <c r="G1882" t="s">
        <v>4255</v>
      </c>
    </row>
    <row r="1883" spans="1:7" x14ac:dyDescent="0.25">
      <c r="A1883" t="s">
        <v>177</v>
      </c>
      <c r="B1883" t="s">
        <v>26</v>
      </c>
      <c r="C1883" t="s">
        <v>98</v>
      </c>
      <c r="D1883" t="s">
        <v>27</v>
      </c>
      <c r="E1883" t="s">
        <v>130</v>
      </c>
      <c r="F1883" s="8" t="s">
        <v>6214</v>
      </c>
      <c r="G1883" t="s">
        <v>4251</v>
      </c>
    </row>
    <row r="1884" spans="1:7" x14ac:dyDescent="0.25">
      <c r="A1884" t="s">
        <v>415</v>
      </c>
      <c r="B1884" t="s">
        <v>31</v>
      </c>
      <c r="C1884" t="s">
        <v>98</v>
      </c>
      <c r="D1884" t="s">
        <v>27</v>
      </c>
      <c r="E1884" t="s">
        <v>179</v>
      </c>
      <c r="F1884" s="8" t="s">
        <v>6215</v>
      </c>
      <c r="G1884" t="s">
        <v>4255</v>
      </c>
    </row>
    <row r="1885" spans="1:7" x14ac:dyDescent="0.25">
      <c r="A1885" t="s">
        <v>897</v>
      </c>
      <c r="B1885" t="s">
        <v>19</v>
      </c>
      <c r="C1885" t="s">
        <v>58</v>
      </c>
      <c r="D1885" t="s">
        <v>13</v>
      </c>
      <c r="E1885" t="s">
        <v>179</v>
      </c>
      <c r="F1885" s="8" t="s">
        <v>6216</v>
      </c>
      <c r="G1885" t="s">
        <v>4255</v>
      </c>
    </row>
    <row r="1886" spans="1:7" x14ac:dyDescent="0.25">
      <c r="A1886" t="s">
        <v>766</v>
      </c>
      <c r="B1886" t="s">
        <v>26</v>
      </c>
      <c r="C1886" t="s">
        <v>52</v>
      </c>
      <c r="D1886" t="s">
        <v>9</v>
      </c>
      <c r="E1886" t="s">
        <v>179</v>
      </c>
      <c r="F1886" s="8" t="s">
        <v>6217</v>
      </c>
      <c r="G1886" t="s">
        <v>4255</v>
      </c>
    </row>
    <row r="1887" spans="1:7" x14ac:dyDescent="0.25">
      <c r="A1887" t="s">
        <v>3740</v>
      </c>
      <c r="B1887" t="s">
        <v>31</v>
      </c>
      <c r="C1887" t="s">
        <v>73</v>
      </c>
      <c r="D1887" t="s">
        <v>23</v>
      </c>
      <c r="E1887" t="s">
        <v>179</v>
      </c>
      <c r="F1887" s="8" t="s">
        <v>6218</v>
      </c>
      <c r="G1887" t="s">
        <v>4255</v>
      </c>
    </row>
    <row r="1888" spans="1:7" x14ac:dyDescent="0.25">
      <c r="A1888" t="s">
        <v>658</v>
      </c>
      <c r="B1888" t="s">
        <v>31</v>
      </c>
      <c r="C1888" t="s">
        <v>54</v>
      </c>
      <c r="D1888" t="s">
        <v>10</v>
      </c>
      <c r="E1888" t="s">
        <v>130</v>
      </c>
      <c r="F1888" s="8" t="s">
        <v>6219</v>
      </c>
      <c r="G1888" t="s">
        <v>4329</v>
      </c>
    </row>
    <row r="1889" spans="1:7" x14ac:dyDescent="0.25">
      <c r="A1889" t="s">
        <v>311</v>
      </c>
      <c r="B1889" t="s">
        <v>21</v>
      </c>
      <c r="C1889" t="s">
        <v>49</v>
      </c>
      <c r="D1889" t="s">
        <v>8</v>
      </c>
      <c r="E1889" t="s">
        <v>179</v>
      </c>
      <c r="F1889" s="8" t="s">
        <v>6220</v>
      </c>
      <c r="G1889" t="s">
        <v>4255</v>
      </c>
    </row>
    <row r="1890" spans="1:7" x14ac:dyDescent="0.25">
      <c r="A1890" t="s">
        <v>4115</v>
      </c>
      <c r="B1890" t="s">
        <v>29</v>
      </c>
      <c r="C1890" t="s">
        <v>73</v>
      </c>
      <c r="D1890" t="s">
        <v>23</v>
      </c>
      <c r="E1890" t="s">
        <v>179</v>
      </c>
      <c r="F1890" s="8" t="s">
        <v>6221</v>
      </c>
      <c r="G1890" t="s">
        <v>4255</v>
      </c>
    </row>
    <row r="1891" spans="1:7" x14ac:dyDescent="0.25">
      <c r="A1891" t="s">
        <v>3984</v>
      </c>
      <c r="B1891" t="s">
        <v>19</v>
      </c>
      <c r="C1891" t="s">
        <v>73</v>
      </c>
      <c r="D1891" t="s">
        <v>23</v>
      </c>
      <c r="E1891" t="s">
        <v>107</v>
      </c>
      <c r="F1891" s="8" t="s">
        <v>6222</v>
      </c>
      <c r="G1891" t="s">
        <v>4251</v>
      </c>
    </row>
    <row r="1892" spans="1:7" x14ac:dyDescent="0.25">
      <c r="A1892" t="s">
        <v>401</v>
      </c>
      <c r="B1892" t="s">
        <v>20</v>
      </c>
      <c r="C1892" t="s">
        <v>61</v>
      </c>
      <c r="D1892" t="s">
        <v>14</v>
      </c>
      <c r="E1892" t="s">
        <v>63</v>
      </c>
      <c r="F1892" s="8" t="s">
        <v>6223</v>
      </c>
      <c r="G1892" t="s">
        <v>4251</v>
      </c>
    </row>
    <row r="1893" spans="1:7" x14ac:dyDescent="0.25">
      <c r="A1893" t="s">
        <v>3372</v>
      </c>
      <c r="B1893" t="s">
        <v>42</v>
      </c>
      <c r="C1893" t="s">
        <v>73</v>
      </c>
      <c r="D1893" t="s">
        <v>23</v>
      </c>
      <c r="E1893" t="s">
        <v>229</v>
      </c>
      <c r="F1893" s="8" t="s">
        <v>6224</v>
      </c>
      <c r="G1893" t="s">
        <v>4253</v>
      </c>
    </row>
    <row r="1894" spans="1:7" x14ac:dyDescent="0.25">
      <c r="A1894" t="s">
        <v>630</v>
      </c>
      <c r="B1894" t="s">
        <v>31</v>
      </c>
      <c r="C1894" t="s">
        <v>72</v>
      </c>
      <c r="D1894" t="s">
        <v>22</v>
      </c>
      <c r="E1894" t="s">
        <v>63</v>
      </c>
      <c r="F1894" s="8" t="s">
        <v>6225</v>
      </c>
      <c r="G1894" t="s">
        <v>4322</v>
      </c>
    </row>
    <row r="1895" spans="1:7" x14ac:dyDescent="0.25">
      <c r="A1895" t="s">
        <v>683</v>
      </c>
      <c r="B1895" t="s">
        <v>21</v>
      </c>
      <c r="C1895" t="s">
        <v>58</v>
      </c>
      <c r="D1895" t="s">
        <v>13</v>
      </c>
      <c r="E1895" t="s">
        <v>179</v>
      </c>
      <c r="F1895" s="8" t="s">
        <v>6226</v>
      </c>
      <c r="G1895" t="s">
        <v>4255</v>
      </c>
    </row>
    <row r="1896" spans="1:7" x14ac:dyDescent="0.25">
      <c r="A1896" t="s">
        <v>4122</v>
      </c>
      <c r="B1896" t="s">
        <v>42</v>
      </c>
      <c r="C1896" t="s">
        <v>73</v>
      </c>
      <c r="D1896" t="s">
        <v>23</v>
      </c>
      <c r="E1896" t="s">
        <v>107</v>
      </c>
      <c r="F1896" s="8" t="s">
        <v>6227</v>
      </c>
      <c r="G1896" t="s">
        <v>4322</v>
      </c>
    </row>
    <row r="1897" spans="1:7" x14ac:dyDescent="0.25">
      <c r="A1897" t="s">
        <v>543</v>
      </c>
      <c r="B1897" t="s">
        <v>25</v>
      </c>
      <c r="C1897" t="s">
        <v>61</v>
      </c>
      <c r="D1897" t="s">
        <v>14</v>
      </c>
      <c r="E1897" t="s">
        <v>63</v>
      </c>
      <c r="F1897" s="8" t="s">
        <v>6228</v>
      </c>
      <c r="G1897" t="s">
        <v>4253</v>
      </c>
    </row>
    <row r="1898" spans="1:7" x14ac:dyDescent="0.25">
      <c r="A1898" t="s">
        <v>3252</v>
      </c>
      <c r="B1898" t="s">
        <v>42</v>
      </c>
      <c r="C1898" t="s">
        <v>188</v>
      </c>
      <c r="D1898" t="s">
        <v>38</v>
      </c>
      <c r="E1898" t="s">
        <v>179</v>
      </c>
      <c r="F1898" s="8" t="s">
        <v>6229</v>
      </c>
      <c r="G1898" t="s">
        <v>4255</v>
      </c>
    </row>
    <row r="1899" spans="1:7" x14ac:dyDescent="0.25">
      <c r="A1899" t="s">
        <v>512</v>
      </c>
      <c r="B1899" t="s">
        <v>31</v>
      </c>
      <c r="C1899" t="s">
        <v>98</v>
      </c>
      <c r="D1899" t="s">
        <v>27</v>
      </c>
      <c r="E1899" t="s">
        <v>179</v>
      </c>
      <c r="F1899" s="8" t="s">
        <v>6230</v>
      </c>
      <c r="G1899" t="s">
        <v>4255</v>
      </c>
    </row>
    <row r="1900" spans="1:7" x14ac:dyDescent="0.25">
      <c r="A1900" t="s">
        <v>881</v>
      </c>
      <c r="B1900" t="s">
        <v>37</v>
      </c>
      <c r="C1900" t="s">
        <v>225</v>
      </c>
      <c r="D1900" t="s">
        <v>39</v>
      </c>
      <c r="E1900" t="s">
        <v>226</v>
      </c>
      <c r="F1900" s="8" t="s">
        <v>6231</v>
      </c>
      <c r="G1900" t="s">
        <v>2152</v>
      </c>
    </row>
    <row r="1901" spans="1:7" x14ac:dyDescent="0.25">
      <c r="A1901" t="s">
        <v>336</v>
      </c>
      <c r="B1901" t="s">
        <v>21</v>
      </c>
      <c r="C1901" t="s">
        <v>54</v>
      </c>
      <c r="D1901" t="s">
        <v>10</v>
      </c>
      <c r="E1901" t="s">
        <v>107</v>
      </c>
      <c r="F1901" s="8" t="s">
        <v>6232</v>
      </c>
      <c r="G1901" t="s">
        <v>4251</v>
      </c>
    </row>
    <row r="1902" spans="1:7" x14ac:dyDescent="0.25">
      <c r="A1902" t="s">
        <v>3233</v>
      </c>
      <c r="B1902" t="s">
        <v>16</v>
      </c>
      <c r="C1902" t="s">
        <v>188</v>
      </c>
      <c r="D1902" t="s">
        <v>38</v>
      </c>
      <c r="E1902" t="s">
        <v>107</v>
      </c>
      <c r="F1902" s="8" t="s">
        <v>6233</v>
      </c>
      <c r="G1902" t="s">
        <v>4253</v>
      </c>
    </row>
    <row r="1903" spans="1:7" x14ac:dyDescent="0.25">
      <c r="A1903" t="s">
        <v>3493</v>
      </c>
      <c r="B1903" t="s">
        <v>42</v>
      </c>
      <c r="C1903" t="s">
        <v>188</v>
      </c>
      <c r="D1903" t="s">
        <v>38</v>
      </c>
      <c r="E1903" t="s">
        <v>179</v>
      </c>
      <c r="F1903" s="8" t="s">
        <v>4435</v>
      </c>
      <c r="G1903" t="s">
        <v>4255</v>
      </c>
    </row>
    <row r="1904" spans="1:7" x14ac:dyDescent="0.25">
      <c r="A1904" t="s">
        <v>626</v>
      </c>
      <c r="B1904" t="s">
        <v>31</v>
      </c>
      <c r="C1904" t="s">
        <v>72</v>
      </c>
      <c r="D1904" t="s">
        <v>22</v>
      </c>
      <c r="E1904" t="s">
        <v>179</v>
      </c>
      <c r="F1904" s="8" t="s">
        <v>6234</v>
      </c>
      <c r="G1904" t="s">
        <v>4255</v>
      </c>
    </row>
    <row r="1905" spans="1:7" x14ac:dyDescent="0.25">
      <c r="A1905" t="s">
        <v>280</v>
      </c>
      <c r="B1905" t="s">
        <v>21</v>
      </c>
      <c r="C1905" t="s">
        <v>54</v>
      </c>
      <c r="D1905" t="s">
        <v>10</v>
      </c>
      <c r="E1905" t="s">
        <v>130</v>
      </c>
      <c r="F1905" s="8" t="s">
        <v>6235</v>
      </c>
      <c r="G1905" t="s">
        <v>4329</v>
      </c>
    </row>
    <row r="1906" spans="1:7" x14ac:dyDescent="0.25">
      <c r="A1906" t="s">
        <v>771</v>
      </c>
      <c r="B1906" t="s">
        <v>42</v>
      </c>
      <c r="C1906" t="s">
        <v>65</v>
      </c>
      <c r="D1906" t="s">
        <v>17</v>
      </c>
      <c r="E1906" t="s">
        <v>229</v>
      </c>
      <c r="F1906" s="8" t="s">
        <v>6236</v>
      </c>
      <c r="G1906" t="s">
        <v>4255</v>
      </c>
    </row>
    <row r="1907" spans="1:7" x14ac:dyDescent="0.25">
      <c r="A1907" t="s">
        <v>682</v>
      </c>
      <c r="B1907" t="s">
        <v>31</v>
      </c>
      <c r="C1907" t="s">
        <v>49</v>
      </c>
      <c r="D1907" t="s">
        <v>8</v>
      </c>
      <c r="E1907" t="s">
        <v>179</v>
      </c>
      <c r="F1907" s="8" t="s">
        <v>6237</v>
      </c>
      <c r="G1907" t="s">
        <v>4255</v>
      </c>
    </row>
    <row r="1908" spans="1:7" x14ac:dyDescent="0.25">
      <c r="A1908" t="s">
        <v>88</v>
      </c>
      <c r="B1908" t="s">
        <v>21</v>
      </c>
      <c r="C1908" t="s">
        <v>54</v>
      </c>
      <c r="D1908" t="s">
        <v>10</v>
      </c>
      <c r="E1908" t="s">
        <v>50</v>
      </c>
      <c r="F1908" s="8" t="s">
        <v>6238</v>
      </c>
      <c r="G1908" t="s">
        <v>4256</v>
      </c>
    </row>
    <row r="1909" spans="1:7" x14ac:dyDescent="0.25">
      <c r="A1909" t="s">
        <v>3378</v>
      </c>
      <c r="B1909" t="s">
        <v>16</v>
      </c>
      <c r="C1909" t="s">
        <v>188</v>
      </c>
      <c r="D1909" t="s">
        <v>38</v>
      </c>
      <c r="E1909" t="s">
        <v>179</v>
      </c>
      <c r="F1909" s="8" t="s">
        <v>6239</v>
      </c>
      <c r="G1909" t="s">
        <v>4256</v>
      </c>
    </row>
    <row r="1910" spans="1:7" x14ac:dyDescent="0.25">
      <c r="A1910" t="s">
        <v>3653</v>
      </c>
      <c r="B1910" t="s">
        <v>42</v>
      </c>
      <c r="C1910" t="s">
        <v>188</v>
      </c>
      <c r="D1910" t="s">
        <v>38</v>
      </c>
      <c r="E1910" t="s">
        <v>179</v>
      </c>
      <c r="F1910" s="8" t="s">
        <v>6240</v>
      </c>
      <c r="G1910" t="s">
        <v>4255</v>
      </c>
    </row>
    <row r="1911" spans="1:7" x14ac:dyDescent="0.25">
      <c r="A1911" t="s">
        <v>583</v>
      </c>
      <c r="B1911" t="s">
        <v>30</v>
      </c>
      <c r="C1911" t="s">
        <v>152</v>
      </c>
      <c r="D1911" t="s">
        <v>35</v>
      </c>
      <c r="E1911" t="s">
        <v>107</v>
      </c>
      <c r="F1911" s="8" t="s">
        <v>6241</v>
      </c>
      <c r="G1911" t="s">
        <v>4253</v>
      </c>
    </row>
    <row r="1912" spans="1:7" x14ac:dyDescent="0.25">
      <c r="A1912" t="s">
        <v>4115</v>
      </c>
      <c r="B1912" t="s">
        <v>30</v>
      </c>
      <c r="C1912" t="s">
        <v>73</v>
      </c>
      <c r="D1912" t="s">
        <v>23</v>
      </c>
      <c r="E1912" t="s">
        <v>229</v>
      </c>
      <c r="F1912" s="8" t="s">
        <v>6242</v>
      </c>
      <c r="G1912" t="s">
        <v>4256</v>
      </c>
    </row>
    <row r="1913" spans="1:7" x14ac:dyDescent="0.25">
      <c r="A1913" t="s">
        <v>880</v>
      </c>
      <c r="B1913" t="s">
        <v>32</v>
      </c>
      <c r="C1913" t="s">
        <v>61</v>
      </c>
      <c r="D1913" t="s">
        <v>14</v>
      </c>
      <c r="E1913" t="s">
        <v>179</v>
      </c>
      <c r="F1913" s="8" t="s">
        <v>6243</v>
      </c>
      <c r="G1913" t="s">
        <v>4255</v>
      </c>
    </row>
    <row r="1914" spans="1:7" x14ac:dyDescent="0.25">
      <c r="A1914" t="s">
        <v>666</v>
      </c>
      <c r="B1914" t="s">
        <v>32</v>
      </c>
      <c r="C1914" t="s">
        <v>61</v>
      </c>
      <c r="D1914" t="s">
        <v>14</v>
      </c>
      <c r="E1914" t="s">
        <v>229</v>
      </c>
      <c r="F1914" s="8" t="s">
        <v>6244</v>
      </c>
      <c r="G1914" t="s">
        <v>4253</v>
      </c>
    </row>
    <row r="1915" spans="1:7" x14ac:dyDescent="0.25">
      <c r="A1915" t="s">
        <v>3557</v>
      </c>
      <c r="B1915" t="s">
        <v>42</v>
      </c>
      <c r="C1915" t="s">
        <v>73</v>
      </c>
      <c r="D1915" t="s">
        <v>23</v>
      </c>
      <c r="E1915" t="s">
        <v>229</v>
      </c>
      <c r="F1915" s="8" t="s">
        <v>6245</v>
      </c>
      <c r="G1915" t="s">
        <v>4255</v>
      </c>
    </row>
    <row r="1916" spans="1:7" x14ac:dyDescent="0.25">
      <c r="A1916" t="s">
        <v>126</v>
      </c>
      <c r="B1916" t="s">
        <v>21</v>
      </c>
      <c r="C1916" t="s">
        <v>49</v>
      </c>
      <c r="D1916" t="s">
        <v>8</v>
      </c>
      <c r="E1916" t="s">
        <v>130</v>
      </c>
      <c r="F1916" s="8" t="s">
        <v>6246</v>
      </c>
      <c r="G1916" t="s">
        <v>4329</v>
      </c>
    </row>
    <row r="1917" spans="1:7" x14ac:dyDescent="0.25">
      <c r="A1917" t="s">
        <v>899</v>
      </c>
      <c r="B1917" t="s">
        <v>21</v>
      </c>
      <c r="C1917" t="s">
        <v>61</v>
      </c>
      <c r="D1917" t="s">
        <v>14</v>
      </c>
      <c r="E1917" t="s">
        <v>179</v>
      </c>
      <c r="F1917" s="8" t="s">
        <v>4399</v>
      </c>
      <c r="G1917" t="s">
        <v>4255</v>
      </c>
    </row>
    <row r="1918" spans="1:7" x14ac:dyDescent="0.25">
      <c r="A1918" t="s">
        <v>526</v>
      </c>
      <c r="B1918" t="s">
        <v>32</v>
      </c>
      <c r="C1918" t="s">
        <v>61</v>
      </c>
      <c r="D1918" t="s">
        <v>14</v>
      </c>
      <c r="E1918" t="s">
        <v>179</v>
      </c>
      <c r="F1918" s="8" t="s">
        <v>6247</v>
      </c>
      <c r="G1918" t="s">
        <v>4256</v>
      </c>
    </row>
    <row r="1919" spans="1:7" x14ac:dyDescent="0.25">
      <c r="A1919" t="s">
        <v>3710</v>
      </c>
      <c r="B1919" t="s">
        <v>30</v>
      </c>
      <c r="C1919" t="s">
        <v>188</v>
      </c>
      <c r="D1919" t="s">
        <v>38</v>
      </c>
      <c r="E1919" t="s">
        <v>179</v>
      </c>
      <c r="F1919" s="8" t="s">
        <v>6248</v>
      </c>
      <c r="G1919" t="s">
        <v>4255</v>
      </c>
    </row>
    <row r="1920" spans="1:7" x14ac:dyDescent="0.25">
      <c r="A1920" t="s">
        <v>531</v>
      </c>
      <c r="B1920" t="s">
        <v>29</v>
      </c>
      <c r="C1920" t="s">
        <v>75</v>
      </c>
      <c r="D1920" t="s">
        <v>24</v>
      </c>
      <c r="E1920" t="s">
        <v>179</v>
      </c>
      <c r="F1920" s="8" t="s">
        <v>6249</v>
      </c>
      <c r="G1920" t="s">
        <v>4256</v>
      </c>
    </row>
    <row r="1921" spans="1:7" x14ac:dyDescent="0.25">
      <c r="A1921" t="s">
        <v>70</v>
      </c>
      <c r="B1921" t="s">
        <v>32</v>
      </c>
      <c r="C1921" t="s">
        <v>58</v>
      </c>
      <c r="D1921" t="s">
        <v>13</v>
      </c>
      <c r="E1921" t="s">
        <v>63</v>
      </c>
      <c r="F1921" s="8" t="s">
        <v>6250</v>
      </c>
      <c r="G1921" t="s">
        <v>4331</v>
      </c>
    </row>
    <row r="1922" spans="1:7" x14ac:dyDescent="0.25">
      <c r="A1922" t="s">
        <v>469</v>
      </c>
      <c r="B1922" t="s">
        <v>31</v>
      </c>
      <c r="C1922" t="s">
        <v>61</v>
      </c>
      <c r="D1922" t="s">
        <v>14</v>
      </c>
      <c r="E1922" t="s">
        <v>130</v>
      </c>
      <c r="F1922" s="8" t="s">
        <v>6251</v>
      </c>
      <c r="G1922" t="s">
        <v>4327</v>
      </c>
    </row>
    <row r="1923" spans="1:7" x14ac:dyDescent="0.25">
      <c r="A1923" t="s">
        <v>3426</v>
      </c>
      <c r="B1923" t="s">
        <v>29</v>
      </c>
      <c r="C1923" t="s">
        <v>188</v>
      </c>
      <c r="D1923" t="s">
        <v>38</v>
      </c>
      <c r="E1923" t="s">
        <v>229</v>
      </c>
      <c r="F1923" s="8" t="s">
        <v>6252</v>
      </c>
      <c r="G1923" t="s">
        <v>4256</v>
      </c>
    </row>
    <row r="1924" spans="1:7" x14ac:dyDescent="0.25">
      <c r="A1924" t="s">
        <v>437</v>
      </c>
      <c r="B1924" t="s">
        <v>25</v>
      </c>
      <c r="C1924" t="s">
        <v>58</v>
      </c>
      <c r="D1924" t="s">
        <v>13</v>
      </c>
      <c r="E1924" t="s">
        <v>179</v>
      </c>
      <c r="F1924" s="8" t="s">
        <v>6253</v>
      </c>
      <c r="G1924" t="s">
        <v>4255</v>
      </c>
    </row>
    <row r="1925" spans="1:7" x14ac:dyDescent="0.25">
      <c r="A1925" t="s">
        <v>3755</v>
      </c>
      <c r="B1925" t="s">
        <v>42</v>
      </c>
      <c r="C1925" t="s">
        <v>188</v>
      </c>
      <c r="D1925" t="s">
        <v>38</v>
      </c>
      <c r="E1925" t="s">
        <v>229</v>
      </c>
      <c r="F1925" s="8" t="s">
        <v>6254</v>
      </c>
      <c r="G1925" t="s">
        <v>4253</v>
      </c>
    </row>
    <row r="1926" spans="1:7" x14ac:dyDescent="0.25">
      <c r="A1926" t="s">
        <v>657</v>
      </c>
      <c r="B1926" t="s">
        <v>31</v>
      </c>
      <c r="C1926" t="s">
        <v>49</v>
      </c>
      <c r="D1926" t="s">
        <v>8</v>
      </c>
      <c r="E1926" t="s">
        <v>229</v>
      </c>
      <c r="F1926" s="8" t="s">
        <v>6255</v>
      </c>
      <c r="G1926" t="s">
        <v>4251</v>
      </c>
    </row>
    <row r="1927" spans="1:7" x14ac:dyDescent="0.25">
      <c r="A1927" t="s">
        <v>3864</v>
      </c>
      <c r="B1927" t="s">
        <v>30</v>
      </c>
      <c r="C1927" t="s">
        <v>188</v>
      </c>
      <c r="D1927" t="s">
        <v>38</v>
      </c>
      <c r="E1927" t="s">
        <v>229</v>
      </c>
      <c r="F1927" s="8" t="s">
        <v>6256</v>
      </c>
      <c r="G1927" t="s">
        <v>4256</v>
      </c>
    </row>
    <row r="1928" spans="1:7" x14ac:dyDescent="0.25">
      <c r="A1928" t="s">
        <v>4145</v>
      </c>
      <c r="B1928" t="s">
        <v>42</v>
      </c>
      <c r="C1928" t="s">
        <v>188</v>
      </c>
      <c r="D1928" t="s">
        <v>38</v>
      </c>
      <c r="E1928" t="s">
        <v>229</v>
      </c>
      <c r="F1928" s="8" t="s">
        <v>6257</v>
      </c>
      <c r="G1928" t="s">
        <v>4251</v>
      </c>
    </row>
    <row r="1929" spans="1:7" x14ac:dyDescent="0.25">
      <c r="A1929" t="s">
        <v>3307</v>
      </c>
      <c r="B1929" t="s">
        <v>42</v>
      </c>
      <c r="C1929" t="s">
        <v>73</v>
      </c>
      <c r="D1929" t="s">
        <v>23</v>
      </c>
      <c r="E1929" t="s">
        <v>229</v>
      </c>
      <c r="F1929" s="8" t="s">
        <v>6258</v>
      </c>
      <c r="G1929" t="s">
        <v>4251</v>
      </c>
    </row>
    <row r="1930" spans="1:7" x14ac:dyDescent="0.25">
      <c r="A1930" t="s">
        <v>3378</v>
      </c>
      <c r="B1930" t="s">
        <v>16</v>
      </c>
      <c r="C1930" t="s">
        <v>188</v>
      </c>
      <c r="D1930" t="s">
        <v>38</v>
      </c>
      <c r="E1930" t="s">
        <v>229</v>
      </c>
      <c r="F1930" s="8" t="s">
        <v>6259</v>
      </c>
      <c r="G1930" t="s">
        <v>4255</v>
      </c>
    </row>
    <row r="1931" spans="1:7" x14ac:dyDescent="0.25">
      <c r="A1931" t="s">
        <v>544</v>
      </c>
      <c r="B1931" t="s">
        <v>42</v>
      </c>
      <c r="C1931" t="s">
        <v>65</v>
      </c>
      <c r="D1931" t="s">
        <v>17</v>
      </c>
      <c r="E1931" t="s">
        <v>229</v>
      </c>
      <c r="F1931" s="8" t="s">
        <v>6260</v>
      </c>
      <c r="G1931" t="s">
        <v>4253</v>
      </c>
    </row>
    <row r="1932" spans="1:7" x14ac:dyDescent="0.25">
      <c r="A1932" t="s">
        <v>122</v>
      </c>
      <c r="B1932" t="s">
        <v>19</v>
      </c>
      <c r="C1932" t="s">
        <v>54</v>
      </c>
      <c r="D1932" t="s">
        <v>10</v>
      </c>
      <c r="E1932" t="s">
        <v>50</v>
      </c>
      <c r="F1932" s="8" t="s">
        <v>6261</v>
      </c>
      <c r="G1932" t="s">
        <v>1365</v>
      </c>
    </row>
    <row r="1933" spans="1:7" x14ac:dyDescent="0.25">
      <c r="A1933" t="s">
        <v>473</v>
      </c>
      <c r="B1933" t="s">
        <v>36</v>
      </c>
      <c r="C1933" t="s">
        <v>152</v>
      </c>
      <c r="D1933" t="s">
        <v>35</v>
      </c>
      <c r="E1933" t="s">
        <v>229</v>
      </c>
      <c r="F1933" s="8" t="s">
        <v>6262</v>
      </c>
      <c r="G1933" t="s">
        <v>4256</v>
      </c>
    </row>
    <row r="1934" spans="1:7" x14ac:dyDescent="0.25">
      <c r="A1934" t="s">
        <v>318</v>
      </c>
      <c r="B1934" t="s">
        <v>21</v>
      </c>
      <c r="C1934" t="s">
        <v>54</v>
      </c>
      <c r="D1934" t="s">
        <v>10</v>
      </c>
      <c r="E1934" t="s">
        <v>229</v>
      </c>
      <c r="F1934" s="8" t="s">
        <v>6263</v>
      </c>
      <c r="G1934" t="s">
        <v>4255</v>
      </c>
    </row>
    <row r="1935" spans="1:7" x14ac:dyDescent="0.25">
      <c r="A1935" t="s">
        <v>385</v>
      </c>
      <c r="B1935" t="s">
        <v>31</v>
      </c>
      <c r="C1935" t="s">
        <v>49</v>
      </c>
      <c r="D1935" t="s">
        <v>8</v>
      </c>
      <c r="E1935" t="s">
        <v>229</v>
      </c>
      <c r="F1935" s="8" t="s">
        <v>6264</v>
      </c>
      <c r="G1935" t="s">
        <v>4255</v>
      </c>
    </row>
    <row r="1936" spans="1:7" x14ac:dyDescent="0.25">
      <c r="A1936" t="s">
        <v>4151</v>
      </c>
      <c r="B1936" t="s">
        <v>42</v>
      </c>
      <c r="C1936" t="s">
        <v>188</v>
      </c>
      <c r="D1936" t="s">
        <v>38</v>
      </c>
      <c r="E1936" t="s">
        <v>229</v>
      </c>
      <c r="F1936" s="8" t="s">
        <v>6265</v>
      </c>
      <c r="G1936" t="s">
        <v>4251</v>
      </c>
    </row>
    <row r="1937" spans="1:7" x14ac:dyDescent="0.25">
      <c r="A1937" t="s">
        <v>3376</v>
      </c>
      <c r="B1937" t="s">
        <v>42</v>
      </c>
      <c r="C1937" t="s">
        <v>188</v>
      </c>
      <c r="D1937" t="s">
        <v>38</v>
      </c>
      <c r="E1937" t="s">
        <v>229</v>
      </c>
      <c r="F1937" s="8" t="s">
        <v>6266</v>
      </c>
      <c r="G1937" t="s">
        <v>4253</v>
      </c>
    </row>
    <row r="1938" spans="1:7" x14ac:dyDescent="0.25">
      <c r="A1938" t="s">
        <v>3698</v>
      </c>
      <c r="B1938" t="s">
        <v>42</v>
      </c>
      <c r="C1938" t="s">
        <v>73</v>
      </c>
      <c r="D1938" t="s">
        <v>23</v>
      </c>
      <c r="E1938" t="s">
        <v>229</v>
      </c>
      <c r="F1938" s="8" t="s">
        <v>6267</v>
      </c>
      <c r="G1938" t="s">
        <v>4253</v>
      </c>
    </row>
    <row r="1939" spans="1:7" x14ac:dyDescent="0.25">
      <c r="A1939" t="s">
        <v>208</v>
      </c>
      <c r="B1939" t="s">
        <v>19</v>
      </c>
      <c r="C1939" t="s">
        <v>49</v>
      </c>
      <c r="D1939" t="s">
        <v>8</v>
      </c>
      <c r="E1939" t="s">
        <v>130</v>
      </c>
      <c r="F1939" s="8" t="s">
        <v>6268</v>
      </c>
      <c r="G1939" t="s">
        <v>4253</v>
      </c>
    </row>
    <row r="1940" spans="1:7" x14ac:dyDescent="0.25">
      <c r="A1940" t="s">
        <v>645</v>
      </c>
      <c r="B1940" t="s">
        <v>32</v>
      </c>
      <c r="C1940" t="s">
        <v>61</v>
      </c>
      <c r="D1940" t="s">
        <v>14</v>
      </c>
      <c r="E1940" t="s">
        <v>63</v>
      </c>
      <c r="F1940" s="8" t="s">
        <v>6269</v>
      </c>
      <c r="G1940" t="s">
        <v>4331</v>
      </c>
    </row>
    <row r="1941" spans="1:7" x14ac:dyDescent="0.25">
      <c r="A1941" t="s">
        <v>815</v>
      </c>
      <c r="B1941" t="s">
        <v>32</v>
      </c>
      <c r="C1941" t="s">
        <v>61</v>
      </c>
      <c r="D1941" t="s">
        <v>14</v>
      </c>
      <c r="E1941" t="s">
        <v>229</v>
      </c>
      <c r="F1941" s="8" t="s">
        <v>6270</v>
      </c>
      <c r="G1941" t="s">
        <v>4251</v>
      </c>
    </row>
    <row r="1942" spans="1:7" x14ac:dyDescent="0.25">
      <c r="A1942" t="s">
        <v>308</v>
      </c>
      <c r="B1942" t="s">
        <v>42</v>
      </c>
      <c r="C1942" t="s">
        <v>65</v>
      </c>
      <c r="D1942" t="s">
        <v>17</v>
      </c>
      <c r="E1942" t="s">
        <v>229</v>
      </c>
      <c r="F1942" s="8" t="s">
        <v>4449</v>
      </c>
      <c r="G1942" t="s">
        <v>4253</v>
      </c>
    </row>
    <row r="1943" spans="1:7" x14ac:dyDescent="0.25">
      <c r="A1943" t="s">
        <v>183</v>
      </c>
      <c r="B1943" t="s">
        <v>20</v>
      </c>
      <c r="C1943" t="s">
        <v>58</v>
      </c>
      <c r="D1943" t="s">
        <v>13</v>
      </c>
      <c r="E1943" t="s">
        <v>130</v>
      </c>
      <c r="F1943" s="8" t="s">
        <v>6271</v>
      </c>
      <c r="G1943" t="s">
        <v>4322</v>
      </c>
    </row>
    <row r="1944" spans="1:7" x14ac:dyDescent="0.25">
      <c r="A1944" t="s">
        <v>3566</v>
      </c>
      <c r="B1944" t="s">
        <v>42</v>
      </c>
      <c r="C1944" t="s">
        <v>188</v>
      </c>
      <c r="D1944" t="s">
        <v>38</v>
      </c>
      <c r="E1944" t="s">
        <v>107</v>
      </c>
      <c r="F1944" s="8" t="s">
        <v>4404</v>
      </c>
      <c r="G1944" t="s">
        <v>4322</v>
      </c>
    </row>
    <row r="1945" spans="1:7" x14ac:dyDescent="0.25">
      <c r="A1945" t="s">
        <v>527</v>
      </c>
      <c r="B1945" t="s">
        <v>31</v>
      </c>
      <c r="C1945" t="s">
        <v>54</v>
      </c>
      <c r="D1945" t="s">
        <v>10</v>
      </c>
      <c r="E1945" t="s">
        <v>130</v>
      </c>
      <c r="F1945" s="8" t="s">
        <v>6272</v>
      </c>
      <c r="G1945" t="s">
        <v>4327</v>
      </c>
    </row>
    <row r="1946" spans="1:7" x14ac:dyDescent="0.25">
      <c r="A1946" t="s">
        <v>699</v>
      </c>
      <c r="B1946" t="s">
        <v>31</v>
      </c>
      <c r="C1946" t="s">
        <v>49</v>
      </c>
      <c r="D1946" t="s">
        <v>8</v>
      </c>
      <c r="E1946" t="s">
        <v>229</v>
      </c>
      <c r="F1946" s="8" t="s">
        <v>6273</v>
      </c>
      <c r="G1946" t="s">
        <v>4251</v>
      </c>
    </row>
    <row r="1947" spans="1:7" x14ac:dyDescent="0.25">
      <c r="A1947" t="s">
        <v>904</v>
      </c>
      <c r="B1947" t="s">
        <v>31</v>
      </c>
      <c r="C1947" t="s">
        <v>98</v>
      </c>
      <c r="D1947" t="s">
        <v>27</v>
      </c>
      <c r="E1947" t="s">
        <v>107</v>
      </c>
      <c r="F1947" s="8" t="s">
        <v>4402</v>
      </c>
      <c r="G1947" t="s">
        <v>4251</v>
      </c>
    </row>
    <row r="1948" spans="1:7" x14ac:dyDescent="0.25">
      <c r="A1948" t="s">
        <v>4191</v>
      </c>
      <c r="B1948" t="s">
        <v>42</v>
      </c>
      <c r="C1948" t="s">
        <v>73</v>
      </c>
      <c r="D1948" t="s">
        <v>23</v>
      </c>
      <c r="E1948" t="s">
        <v>107</v>
      </c>
      <c r="F1948" s="8" t="s">
        <v>6274</v>
      </c>
      <c r="G1948" t="s">
        <v>4322</v>
      </c>
    </row>
    <row r="1949" spans="1:7" x14ac:dyDescent="0.25">
      <c r="A1949" t="s">
        <v>4164</v>
      </c>
      <c r="B1949" t="s">
        <v>42</v>
      </c>
      <c r="C1949" t="s">
        <v>73</v>
      </c>
      <c r="D1949" t="s">
        <v>23</v>
      </c>
      <c r="E1949" t="s">
        <v>229</v>
      </c>
      <c r="F1949" s="8" t="s">
        <v>6275</v>
      </c>
      <c r="G1949" t="s">
        <v>4251</v>
      </c>
    </row>
    <row r="1950" spans="1:7" x14ac:dyDescent="0.25">
      <c r="A1950" t="s">
        <v>4081</v>
      </c>
      <c r="B1950" t="s">
        <v>42</v>
      </c>
      <c r="C1950" t="s">
        <v>188</v>
      </c>
      <c r="D1950" t="s">
        <v>38</v>
      </c>
      <c r="E1950" t="s">
        <v>229</v>
      </c>
      <c r="F1950" s="8" t="s">
        <v>6276</v>
      </c>
      <c r="G1950" t="s">
        <v>4255</v>
      </c>
    </row>
    <row r="1951" spans="1:7" x14ac:dyDescent="0.25">
      <c r="A1951" t="s">
        <v>4115</v>
      </c>
      <c r="B1951" t="s">
        <v>42</v>
      </c>
      <c r="C1951" t="s">
        <v>73</v>
      </c>
      <c r="D1951" t="s">
        <v>23</v>
      </c>
      <c r="E1951" t="s">
        <v>107</v>
      </c>
      <c r="F1951" s="8" t="s">
        <v>6277</v>
      </c>
      <c r="G1951" t="s">
        <v>4322</v>
      </c>
    </row>
    <row r="1952" spans="1:7" x14ac:dyDescent="0.25">
      <c r="A1952" t="s">
        <v>431</v>
      </c>
      <c r="B1952" t="s">
        <v>42</v>
      </c>
      <c r="C1952" t="s">
        <v>67</v>
      </c>
      <c r="D1952" t="s">
        <v>18</v>
      </c>
      <c r="E1952" t="s">
        <v>229</v>
      </c>
      <c r="F1952" s="8" t="s">
        <v>6278</v>
      </c>
      <c r="G1952" t="s">
        <v>4253</v>
      </c>
    </row>
    <row r="1953" spans="1:7" x14ac:dyDescent="0.25">
      <c r="A1953" t="s">
        <v>720</v>
      </c>
      <c r="B1953" t="s">
        <v>21</v>
      </c>
      <c r="C1953" t="s">
        <v>52</v>
      </c>
      <c r="D1953" t="s">
        <v>9</v>
      </c>
      <c r="E1953" t="s">
        <v>229</v>
      </c>
      <c r="F1953" s="8" t="s">
        <v>6279</v>
      </c>
      <c r="G1953" t="s">
        <v>4255</v>
      </c>
    </row>
    <row r="1954" spans="1:7" x14ac:dyDescent="0.25">
      <c r="A1954" t="s">
        <v>4016</v>
      </c>
      <c r="B1954" t="s">
        <v>42</v>
      </c>
      <c r="C1954" t="s">
        <v>188</v>
      </c>
      <c r="D1954" t="s">
        <v>38</v>
      </c>
      <c r="E1954" t="s">
        <v>229</v>
      </c>
      <c r="F1954" s="8" t="s">
        <v>6280</v>
      </c>
      <c r="G1954" t="s">
        <v>4251</v>
      </c>
    </row>
    <row r="1955" spans="1:7" x14ac:dyDescent="0.25">
      <c r="A1955" t="s">
        <v>313</v>
      </c>
      <c r="B1955" t="s">
        <v>31</v>
      </c>
      <c r="C1955" t="s">
        <v>61</v>
      </c>
      <c r="D1955" t="s">
        <v>14</v>
      </c>
      <c r="E1955" t="s">
        <v>179</v>
      </c>
      <c r="F1955" s="8" t="s">
        <v>4375</v>
      </c>
      <c r="G1955" t="s">
        <v>4255</v>
      </c>
    </row>
    <row r="1956" spans="1:7" x14ac:dyDescent="0.25">
      <c r="A1956" t="s">
        <v>3732</v>
      </c>
      <c r="B1956" t="s">
        <v>33</v>
      </c>
      <c r="C1956" t="s">
        <v>188</v>
      </c>
      <c r="D1956" t="s">
        <v>38</v>
      </c>
      <c r="E1956" t="s">
        <v>229</v>
      </c>
      <c r="F1956" s="8" t="s">
        <v>6281</v>
      </c>
      <c r="G1956" t="s">
        <v>4256</v>
      </c>
    </row>
    <row r="1957" spans="1:7" x14ac:dyDescent="0.25">
      <c r="A1957" t="s">
        <v>4298</v>
      </c>
      <c r="B1957" t="s">
        <v>42</v>
      </c>
      <c r="C1957" t="s">
        <v>73</v>
      </c>
      <c r="D1957" t="s">
        <v>23</v>
      </c>
      <c r="E1957" t="s">
        <v>107</v>
      </c>
      <c r="F1957" s="8" t="s">
        <v>6282</v>
      </c>
      <c r="G1957" t="s">
        <v>4322</v>
      </c>
    </row>
    <row r="1958" spans="1:7" x14ac:dyDescent="0.25">
      <c r="A1958" t="s">
        <v>122</v>
      </c>
      <c r="B1958" t="s">
        <v>19</v>
      </c>
      <c r="C1958" t="s">
        <v>54</v>
      </c>
      <c r="D1958" t="s">
        <v>10</v>
      </c>
      <c r="E1958" t="s">
        <v>130</v>
      </c>
      <c r="F1958" s="8" t="s">
        <v>6283</v>
      </c>
      <c r="G1958" t="s">
        <v>4331</v>
      </c>
    </row>
    <row r="1959" spans="1:7" x14ac:dyDescent="0.25">
      <c r="A1959" t="s">
        <v>3472</v>
      </c>
      <c r="B1959" t="s">
        <v>16</v>
      </c>
      <c r="C1959" t="s">
        <v>188</v>
      </c>
      <c r="D1959" t="s">
        <v>38</v>
      </c>
      <c r="E1959" t="s">
        <v>229</v>
      </c>
      <c r="F1959" s="8" t="s">
        <v>6284</v>
      </c>
      <c r="G1959" t="s">
        <v>4255</v>
      </c>
    </row>
    <row r="1960" spans="1:7" x14ac:dyDescent="0.25">
      <c r="A1960" t="s">
        <v>625</v>
      </c>
      <c r="B1960" t="s">
        <v>31</v>
      </c>
      <c r="C1960" t="s">
        <v>52</v>
      </c>
      <c r="D1960" t="s">
        <v>9</v>
      </c>
      <c r="E1960" t="s">
        <v>229</v>
      </c>
      <c r="F1960" s="8" t="s">
        <v>6285</v>
      </c>
      <c r="G1960" t="s">
        <v>4253</v>
      </c>
    </row>
    <row r="1961" spans="1:7" x14ac:dyDescent="0.25">
      <c r="A1961" t="s">
        <v>3890</v>
      </c>
      <c r="B1961" t="s">
        <v>42</v>
      </c>
      <c r="C1961" t="s">
        <v>73</v>
      </c>
      <c r="D1961" t="s">
        <v>23</v>
      </c>
      <c r="E1961" t="s">
        <v>229</v>
      </c>
      <c r="F1961" s="8" t="s">
        <v>6286</v>
      </c>
      <c r="G1961" t="s">
        <v>4251</v>
      </c>
    </row>
    <row r="1962" spans="1:7" x14ac:dyDescent="0.25">
      <c r="A1962" t="s">
        <v>763</v>
      </c>
      <c r="B1962" t="s">
        <v>25</v>
      </c>
      <c r="C1962" t="s">
        <v>61</v>
      </c>
      <c r="D1962" t="s">
        <v>14</v>
      </c>
      <c r="E1962" t="s">
        <v>229</v>
      </c>
      <c r="F1962" s="8" t="s">
        <v>6287</v>
      </c>
      <c r="G1962" t="s">
        <v>4255</v>
      </c>
    </row>
    <row r="1963" spans="1:7" x14ac:dyDescent="0.25">
      <c r="A1963" t="s">
        <v>908</v>
      </c>
      <c r="B1963" t="s">
        <v>32</v>
      </c>
      <c r="C1963" t="s">
        <v>61</v>
      </c>
      <c r="D1963" t="s">
        <v>14</v>
      </c>
      <c r="E1963" t="s">
        <v>229</v>
      </c>
      <c r="F1963" s="8" t="s">
        <v>6288</v>
      </c>
      <c r="G1963" t="s">
        <v>4251</v>
      </c>
    </row>
    <row r="1964" spans="1:7" x14ac:dyDescent="0.25">
      <c r="A1964" t="s">
        <v>4162</v>
      </c>
      <c r="B1964" t="s">
        <v>21</v>
      </c>
      <c r="C1964" t="s">
        <v>188</v>
      </c>
      <c r="D1964" t="s">
        <v>38</v>
      </c>
      <c r="E1964" t="s">
        <v>229</v>
      </c>
      <c r="F1964" s="8" t="s">
        <v>6289</v>
      </c>
      <c r="G1964" t="s">
        <v>4256</v>
      </c>
    </row>
    <row r="1965" spans="1:7" x14ac:dyDescent="0.25">
      <c r="A1965" t="s">
        <v>3214</v>
      </c>
      <c r="B1965" t="s">
        <v>29</v>
      </c>
      <c r="C1965" t="s">
        <v>73</v>
      </c>
      <c r="D1965" t="s">
        <v>23</v>
      </c>
      <c r="E1965" t="s">
        <v>229</v>
      </c>
      <c r="F1965" s="8" t="s">
        <v>6290</v>
      </c>
      <c r="G1965" t="s">
        <v>4256</v>
      </c>
    </row>
    <row r="1966" spans="1:7" x14ac:dyDescent="0.25">
      <c r="A1966" t="s">
        <v>805</v>
      </c>
      <c r="B1966" t="s">
        <v>31</v>
      </c>
      <c r="C1966" t="s">
        <v>58</v>
      </c>
      <c r="D1966" t="s">
        <v>13</v>
      </c>
      <c r="E1966" t="s">
        <v>179</v>
      </c>
      <c r="F1966" s="8" t="s">
        <v>6291</v>
      </c>
      <c r="G1966" t="s">
        <v>4255</v>
      </c>
    </row>
    <row r="1967" spans="1:7" x14ac:dyDescent="0.25">
      <c r="A1967" t="s">
        <v>3606</v>
      </c>
      <c r="B1967" t="s">
        <v>42</v>
      </c>
      <c r="C1967" t="s">
        <v>188</v>
      </c>
      <c r="D1967" t="s">
        <v>38</v>
      </c>
      <c r="E1967" t="s">
        <v>107</v>
      </c>
      <c r="F1967" s="8" t="s">
        <v>6292</v>
      </c>
      <c r="G1967" t="s">
        <v>4251</v>
      </c>
    </row>
    <row r="1968" spans="1:7" x14ac:dyDescent="0.25">
      <c r="A1968" t="s">
        <v>437</v>
      </c>
      <c r="B1968" t="s">
        <v>25</v>
      </c>
      <c r="C1968" t="s">
        <v>58</v>
      </c>
      <c r="D1968" t="s">
        <v>13</v>
      </c>
      <c r="E1968" t="s">
        <v>179</v>
      </c>
      <c r="F1968" s="8" t="s">
        <v>6293</v>
      </c>
      <c r="G1968" t="s">
        <v>4256</v>
      </c>
    </row>
    <row r="1969" spans="1:7" x14ac:dyDescent="0.25">
      <c r="A1969" t="s">
        <v>598</v>
      </c>
      <c r="B1969" t="s">
        <v>31</v>
      </c>
      <c r="C1969" t="s">
        <v>98</v>
      </c>
      <c r="D1969" t="s">
        <v>27</v>
      </c>
      <c r="E1969" t="s">
        <v>107</v>
      </c>
      <c r="F1969" s="8" t="s">
        <v>6294</v>
      </c>
      <c r="G1969" t="s">
        <v>4322</v>
      </c>
    </row>
    <row r="1970" spans="1:7" x14ac:dyDescent="0.25">
      <c r="A1970" t="s">
        <v>278</v>
      </c>
      <c r="B1970" t="s">
        <v>31</v>
      </c>
      <c r="C1970" t="s">
        <v>52</v>
      </c>
      <c r="D1970" t="s">
        <v>9</v>
      </c>
      <c r="E1970" t="s">
        <v>229</v>
      </c>
      <c r="F1970" s="8" t="s">
        <v>6295</v>
      </c>
      <c r="G1970" t="s">
        <v>4251</v>
      </c>
    </row>
    <row r="1971" spans="1:7" x14ac:dyDescent="0.25">
      <c r="A1971" t="s">
        <v>3380</v>
      </c>
      <c r="B1971" t="s">
        <v>20</v>
      </c>
      <c r="C1971" t="s">
        <v>73</v>
      </c>
      <c r="D1971" t="s">
        <v>23</v>
      </c>
      <c r="E1971" t="s">
        <v>179</v>
      </c>
      <c r="F1971" s="8" t="s">
        <v>6296</v>
      </c>
      <c r="G1971" t="s">
        <v>4254</v>
      </c>
    </row>
    <row r="1972" spans="1:7" x14ac:dyDescent="0.25">
      <c r="A1972" t="s">
        <v>4299</v>
      </c>
      <c r="B1972" t="s">
        <v>42</v>
      </c>
      <c r="C1972" t="s">
        <v>152</v>
      </c>
      <c r="D1972" t="s">
        <v>35</v>
      </c>
      <c r="E1972" t="s">
        <v>107</v>
      </c>
      <c r="F1972" s="8" t="s">
        <v>6297</v>
      </c>
      <c r="G1972" t="s">
        <v>4322</v>
      </c>
    </row>
    <row r="1973" spans="1:7" x14ac:dyDescent="0.25">
      <c r="A1973" t="s">
        <v>80</v>
      </c>
      <c r="B1973" t="s">
        <v>21</v>
      </c>
      <c r="C1973" t="s">
        <v>61</v>
      </c>
      <c r="D1973" t="s">
        <v>14</v>
      </c>
      <c r="E1973" t="s">
        <v>130</v>
      </c>
      <c r="F1973" s="8" t="s">
        <v>6298</v>
      </c>
      <c r="G1973" t="s">
        <v>4329</v>
      </c>
    </row>
    <row r="1974" spans="1:7" x14ac:dyDescent="0.25">
      <c r="A1974" t="s">
        <v>887</v>
      </c>
      <c r="B1974" t="s">
        <v>31</v>
      </c>
      <c r="C1974" t="s">
        <v>58</v>
      </c>
      <c r="D1974" t="s">
        <v>13</v>
      </c>
      <c r="E1974" t="s">
        <v>107</v>
      </c>
      <c r="F1974" s="8" t="s">
        <v>6299</v>
      </c>
      <c r="G1974" t="s">
        <v>4322</v>
      </c>
    </row>
    <row r="1975" spans="1:7" x14ac:dyDescent="0.25">
      <c r="A1975" t="s">
        <v>505</v>
      </c>
      <c r="B1975" t="s">
        <v>20</v>
      </c>
      <c r="C1975" t="s">
        <v>61</v>
      </c>
      <c r="D1975" t="s">
        <v>14</v>
      </c>
      <c r="E1975" t="s">
        <v>179</v>
      </c>
      <c r="F1975" s="8" t="s">
        <v>6300</v>
      </c>
      <c r="G1975" t="s">
        <v>4256</v>
      </c>
    </row>
    <row r="1976" spans="1:7" x14ac:dyDescent="0.25">
      <c r="A1976" t="s">
        <v>3678</v>
      </c>
      <c r="B1976" t="s">
        <v>30</v>
      </c>
      <c r="C1976" t="s">
        <v>188</v>
      </c>
      <c r="D1976" t="s">
        <v>38</v>
      </c>
      <c r="E1976" t="s">
        <v>179</v>
      </c>
      <c r="F1976" s="8" t="s">
        <v>6301</v>
      </c>
      <c r="G1976" t="s">
        <v>4255</v>
      </c>
    </row>
    <row r="1977" spans="1:7" x14ac:dyDescent="0.25">
      <c r="A1977" t="s">
        <v>794</v>
      </c>
      <c r="B1977" t="s">
        <v>31</v>
      </c>
      <c r="C1977" t="s">
        <v>49</v>
      </c>
      <c r="D1977" t="s">
        <v>8</v>
      </c>
      <c r="E1977" t="s">
        <v>107</v>
      </c>
      <c r="F1977" s="8" t="s">
        <v>6302</v>
      </c>
      <c r="G1977" t="s">
        <v>4251</v>
      </c>
    </row>
    <row r="1978" spans="1:7" x14ac:dyDescent="0.25">
      <c r="A1978" t="s">
        <v>212</v>
      </c>
      <c r="B1978" t="s">
        <v>21</v>
      </c>
      <c r="C1978" t="s">
        <v>49</v>
      </c>
      <c r="D1978" t="s">
        <v>8</v>
      </c>
      <c r="E1978" t="s">
        <v>130</v>
      </c>
      <c r="F1978" s="8" t="s">
        <v>6303</v>
      </c>
      <c r="G1978" t="s">
        <v>4251</v>
      </c>
    </row>
    <row r="1979" spans="1:7" x14ac:dyDescent="0.25">
      <c r="A1979" t="s">
        <v>3406</v>
      </c>
      <c r="B1979" t="s">
        <v>29</v>
      </c>
      <c r="C1979" t="s">
        <v>73</v>
      </c>
      <c r="D1979" t="s">
        <v>23</v>
      </c>
      <c r="E1979" t="s">
        <v>107</v>
      </c>
      <c r="F1979" s="8" t="s">
        <v>6304</v>
      </c>
      <c r="G1979" t="s">
        <v>4253</v>
      </c>
    </row>
    <row r="1980" spans="1:7" x14ac:dyDescent="0.25">
      <c r="A1980" t="s">
        <v>657</v>
      </c>
      <c r="B1980" t="s">
        <v>21</v>
      </c>
      <c r="C1980" t="s">
        <v>49</v>
      </c>
      <c r="D1980" t="s">
        <v>8</v>
      </c>
      <c r="E1980" t="s">
        <v>179</v>
      </c>
      <c r="F1980" s="8" t="s">
        <v>6305</v>
      </c>
      <c r="G1980" t="s">
        <v>4255</v>
      </c>
    </row>
    <row r="1981" spans="1:7" x14ac:dyDescent="0.25">
      <c r="A1981" t="s">
        <v>56</v>
      </c>
      <c r="B1981" t="s">
        <v>21</v>
      </c>
      <c r="C1981" t="s">
        <v>49</v>
      </c>
      <c r="D1981" t="s">
        <v>8</v>
      </c>
      <c r="E1981" t="s">
        <v>130</v>
      </c>
      <c r="F1981" s="8" t="s">
        <v>6306</v>
      </c>
      <c r="G1981" t="s">
        <v>4322</v>
      </c>
    </row>
    <row r="1982" spans="1:7" x14ac:dyDescent="0.25">
      <c r="A1982" t="s">
        <v>3368</v>
      </c>
      <c r="B1982" t="s">
        <v>30</v>
      </c>
      <c r="C1982" t="s">
        <v>73</v>
      </c>
      <c r="D1982" t="s">
        <v>23</v>
      </c>
      <c r="E1982" t="s">
        <v>179</v>
      </c>
      <c r="F1982" s="8" t="s">
        <v>6307</v>
      </c>
      <c r="G1982" t="s">
        <v>4255</v>
      </c>
    </row>
    <row r="1983" spans="1:7" x14ac:dyDescent="0.25">
      <c r="A1983" t="s">
        <v>547</v>
      </c>
      <c r="B1983" t="s">
        <v>21</v>
      </c>
      <c r="C1983" t="s">
        <v>54</v>
      </c>
      <c r="D1983" t="s">
        <v>10</v>
      </c>
      <c r="E1983" t="s">
        <v>130</v>
      </c>
      <c r="F1983" s="8" t="s">
        <v>4333</v>
      </c>
      <c r="G1983" t="s">
        <v>4331</v>
      </c>
    </row>
    <row r="1984" spans="1:7" x14ac:dyDescent="0.25">
      <c r="A1984" t="s">
        <v>632</v>
      </c>
      <c r="B1984" t="s">
        <v>43</v>
      </c>
      <c r="C1984" t="s">
        <v>225</v>
      </c>
      <c r="D1984" t="s">
        <v>39</v>
      </c>
      <c r="E1984" t="s">
        <v>179</v>
      </c>
      <c r="F1984" s="8" t="s">
        <v>6308</v>
      </c>
      <c r="G1984" t="s">
        <v>4255</v>
      </c>
    </row>
    <row r="1985" spans="1:7" x14ac:dyDescent="0.25">
      <c r="A1985" t="s">
        <v>196</v>
      </c>
      <c r="B1985" t="s">
        <v>20</v>
      </c>
      <c r="C1985" t="s">
        <v>58</v>
      </c>
      <c r="D1985" t="s">
        <v>13</v>
      </c>
      <c r="E1985" t="s">
        <v>50</v>
      </c>
      <c r="F1985" s="8" t="s">
        <v>6309</v>
      </c>
      <c r="G1985" t="s">
        <v>4254</v>
      </c>
    </row>
    <row r="1986" spans="1:7" x14ac:dyDescent="0.25">
      <c r="A1986" t="s">
        <v>913</v>
      </c>
      <c r="B1986" t="s">
        <v>33</v>
      </c>
      <c r="C1986" t="s">
        <v>75</v>
      </c>
      <c r="D1986" t="s">
        <v>24</v>
      </c>
      <c r="E1986" t="s">
        <v>179</v>
      </c>
      <c r="F1986" s="8" t="s">
        <v>6310</v>
      </c>
      <c r="G1986" t="s">
        <v>4255</v>
      </c>
    </row>
    <row r="1987" spans="1:7" x14ac:dyDescent="0.25">
      <c r="A1987" t="s">
        <v>3553</v>
      </c>
      <c r="B1987" t="s">
        <v>42</v>
      </c>
      <c r="C1987" t="s">
        <v>73</v>
      </c>
      <c r="D1987" t="s">
        <v>23</v>
      </c>
      <c r="E1987" t="s">
        <v>179</v>
      </c>
      <c r="F1987" s="8" t="s">
        <v>4489</v>
      </c>
      <c r="G1987" t="s">
        <v>4255</v>
      </c>
    </row>
    <row r="1988" spans="1:7" x14ac:dyDescent="0.25">
      <c r="A1988" t="s">
        <v>516</v>
      </c>
      <c r="B1988" t="s">
        <v>21</v>
      </c>
      <c r="C1988" t="s">
        <v>49</v>
      </c>
      <c r="D1988" t="s">
        <v>8</v>
      </c>
      <c r="E1988" t="s">
        <v>50</v>
      </c>
      <c r="F1988" s="8" t="s">
        <v>6311</v>
      </c>
      <c r="G1988" t="s">
        <v>4254</v>
      </c>
    </row>
    <row r="1989" spans="1:7" x14ac:dyDescent="0.25">
      <c r="A1989" t="s">
        <v>379</v>
      </c>
      <c r="B1989" t="s">
        <v>19</v>
      </c>
      <c r="C1989" t="s">
        <v>61</v>
      </c>
      <c r="D1989" t="s">
        <v>14</v>
      </c>
      <c r="E1989" t="s">
        <v>130</v>
      </c>
      <c r="F1989" s="8" t="s">
        <v>6312</v>
      </c>
      <c r="G1989" t="s">
        <v>4251</v>
      </c>
    </row>
    <row r="1990" spans="1:7" x14ac:dyDescent="0.25">
      <c r="A1990" t="s">
        <v>914</v>
      </c>
      <c r="B1990" t="s">
        <v>29</v>
      </c>
      <c r="C1990" t="s">
        <v>75</v>
      </c>
      <c r="D1990" t="s">
        <v>24</v>
      </c>
      <c r="E1990" t="s">
        <v>179</v>
      </c>
      <c r="F1990" s="8" t="s">
        <v>6313</v>
      </c>
      <c r="G1990" t="s">
        <v>4254</v>
      </c>
    </row>
    <row r="1991" spans="1:7" x14ac:dyDescent="0.25">
      <c r="A1991" t="s">
        <v>726</v>
      </c>
      <c r="B1991" t="s">
        <v>31</v>
      </c>
      <c r="C1991" t="s">
        <v>58</v>
      </c>
      <c r="D1991" t="s">
        <v>13</v>
      </c>
      <c r="E1991" t="s">
        <v>179</v>
      </c>
      <c r="F1991" s="8" t="s">
        <v>6314</v>
      </c>
      <c r="G1991" t="s">
        <v>4255</v>
      </c>
    </row>
    <row r="1992" spans="1:7" x14ac:dyDescent="0.25">
      <c r="A1992" t="s">
        <v>71</v>
      </c>
      <c r="B1992" t="s">
        <v>21</v>
      </c>
      <c r="C1992" t="s">
        <v>72</v>
      </c>
      <c r="D1992" t="s">
        <v>22</v>
      </c>
      <c r="E1992" t="s">
        <v>50</v>
      </c>
      <c r="F1992" s="8" t="s">
        <v>4323</v>
      </c>
      <c r="G1992" t="s">
        <v>4256</v>
      </c>
    </row>
    <row r="1993" spans="1:7" x14ac:dyDescent="0.25">
      <c r="A1993" t="s">
        <v>871</v>
      </c>
      <c r="B1993" t="s">
        <v>31</v>
      </c>
      <c r="C1993" t="s">
        <v>54</v>
      </c>
      <c r="D1993" t="s">
        <v>10</v>
      </c>
      <c r="E1993" t="s">
        <v>107</v>
      </c>
      <c r="F1993" s="8" t="s">
        <v>6315</v>
      </c>
      <c r="G1993" t="s">
        <v>4251</v>
      </c>
    </row>
    <row r="1994" spans="1:7" x14ac:dyDescent="0.25">
      <c r="A1994" t="s">
        <v>368</v>
      </c>
      <c r="B1994" t="s">
        <v>31</v>
      </c>
      <c r="C1994" t="s">
        <v>52</v>
      </c>
      <c r="D1994" t="s">
        <v>9</v>
      </c>
      <c r="E1994" t="s">
        <v>179</v>
      </c>
      <c r="F1994" s="8" t="s">
        <v>6316</v>
      </c>
      <c r="G1994" t="s">
        <v>4255</v>
      </c>
    </row>
    <row r="1995" spans="1:7" x14ac:dyDescent="0.25">
      <c r="A1995" t="s">
        <v>798</v>
      </c>
      <c r="B1995" t="s">
        <v>32</v>
      </c>
      <c r="C1995" t="s">
        <v>61</v>
      </c>
      <c r="D1995" t="s">
        <v>14</v>
      </c>
      <c r="E1995" t="s">
        <v>179</v>
      </c>
      <c r="F1995" s="8" t="s">
        <v>6317</v>
      </c>
      <c r="G1995" t="s">
        <v>4255</v>
      </c>
    </row>
    <row r="1996" spans="1:7" x14ac:dyDescent="0.25">
      <c r="A1996" t="s">
        <v>3269</v>
      </c>
      <c r="B1996" t="s">
        <v>42</v>
      </c>
      <c r="C1996" t="s">
        <v>188</v>
      </c>
      <c r="D1996" t="s">
        <v>38</v>
      </c>
      <c r="E1996" t="s">
        <v>179</v>
      </c>
      <c r="F1996" s="8" t="s">
        <v>6318</v>
      </c>
      <c r="G1996" t="s">
        <v>4255</v>
      </c>
    </row>
    <row r="1997" spans="1:7" x14ac:dyDescent="0.25">
      <c r="A1997" t="s">
        <v>770</v>
      </c>
      <c r="B1997" t="s">
        <v>20</v>
      </c>
      <c r="C1997" t="s">
        <v>61</v>
      </c>
      <c r="D1997" t="s">
        <v>14</v>
      </c>
      <c r="E1997" t="s">
        <v>179</v>
      </c>
      <c r="F1997" s="8" t="s">
        <v>6319</v>
      </c>
      <c r="G1997" t="s">
        <v>4255</v>
      </c>
    </row>
    <row r="1998" spans="1:7" x14ac:dyDescent="0.25">
      <c r="A1998" t="s">
        <v>619</v>
      </c>
      <c r="B1998" t="s">
        <v>31</v>
      </c>
      <c r="C1998" t="s">
        <v>72</v>
      </c>
      <c r="D1998" t="s">
        <v>22</v>
      </c>
      <c r="E1998" t="s">
        <v>179</v>
      </c>
      <c r="F1998" s="8" t="s">
        <v>5462</v>
      </c>
      <c r="G1998" t="s">
        <v>4256</v>
      </c>
    </row>
    <row r="1999" spans="1:7" x14ac:dyDescent="0.25">
      <c r="A1999" t="s">
        <v>730</v>
      </c>
      <c r="B1999" t="s">
        <v>21</v>
      </c>
      <c r="C1999" t="s">
        <v>49</v>
      </c>
      <c r="D1999" t="s">
        <v>8</v>
      </c>
      <c r="E1999" t="s">
        <v>130</v>
      </c>
      <c r="F1999" s="8" t="s">
        <v>6320</v>
      </c>
      <c r="G1999" t="s">
        <v>4329</v>
      </c>
    </row>
    <row r="2000" spans="1:7" x14ac:dyDescent="0.25">
      <c r="A2000" t="s">
        <v>3240</v>
      </c>
      <c r="B2000" t="s">
        <v>29</v>
      </c>
      <c r="C2000" t="s">
        <v>188</v>
      </c>
      <c r="D2000" t="s">
        <v>38</v>
      </c>
      <c r="E2000" t="s">
        <v>229</v>
      </c>
      <c r="F2000" s="8" t="s">
        <v>6321</v>
      </c>
      <c r="G2000" t="s">
        <v>4256</v>
      </c>
    </row>
    <row r="2001" spans="1:7" x14ac:dyDescent="0.25">
      <c r="A2001" t="s">
        <v>541</v>
      </c>
      <c r="B2001" t="s">
        <v>19</v>
      </c>
      <c r="C2001" t="s">
        <v>52</v>
      </c>
      <c r="D2001" t="s">
        <v>9</v>
      </c>
      <c r="E2001" t="s">
        <v>179</v>
      </c>
      <c r="F2001" s="8" t="s">
        <v>6322</v>
      </c>
      <c r="G2001" t="s">
        <v>4256</v>
      </c>
    </row>
    <row r="2002" spans="1:7" x14ac:dyDescent="0.25">
      <c r="A2002" t="s">
        <v>3533</v>
      </c>
      <c r="B2002" t="s">
        <v>29</v>
      </c>
      <c r="C2002" t="s">
        <v>188</v>
      </c>
      <c r="D2002" t="s">
        <v>38</v>
      </c>
      <c r="E2002" t="s">
        <v>179</v>
      </c>
      <c r="F2002" s="8" t="s">
        <v>6323</v>
      </c>
      <c r="G2002" t="s">
        <v>4256</v>
      </c>
    </row>
    <row r="2003" spans="1:7" x14ac:dyDescent="0.25">
      <c r="A2003" t="s">
        <v>581</v>
      </c>
      <c r="B2003" t="s">
        <v>31</v>
      </c>
      <c r="C2003" t="s">
        <v>54</v>
      </c>
      <c r="D2003" t="s">
        <v>10</v>
      </c>
      <c r="E2003" t="s">
        <v>179</v>
      </c>
      <c r="F2003" s="8" t="s">
        <v>6324</v>
      </c>
      <c r="G2003" t="s">
        <v>4255</v>
      </c>
    </row>
    <row r="2004" spans="1:7" x14ac:dyDescent="0.25">
      <c r="A2004" t="s">
        <v>3787</v>
      </c>
      <c r="B2004" t="s">
        <v>42</v>
      </c>
      <c r="C2004" t="s">
        <v>188</v>
      </c>
      <c r="D2004" t="s">
        <v>38</v>
      </c>
      <c r="E2004" t="s">
        <v>229</v>
      </c>
      <c r="F2004" s="8" t="s">
        <v>6325</v>
      </c>
      <c r="G2004" t="s">
        <v>4253</v>
      </c>
    </row>
    <row r="2005" spans="1:7" x14ac:dyDescent="0.25">
      <c r="A2005" t="s">
        <v>4279</v>
      </c>
      <c r="B2005" t="s">
        <v>30</v>
      </c>
      <c r="C2005" t="s">
        <v>188</v>
      </c>
      <c r="D2005" t="s">
        <v>38</v>
      </c>
      <c r="E2005" t="s">
        <v>107</v>
      </c>
      <c r="F2005" s="8" t="s">
        <v>6326</v>
      </c>
      <c r="G2005" t="s">
        <v>4253</v>
      </c>
    </row>
    <row r="2006" spans="1:7" x14ac:dyDescent="0.25">
      <c r="A2006" t="s">
        <v>770</v>
      </c>
      <c r="B2006" t="s">
        <v>32</v>
      </c>
      <c r="C2006" t="s">
        <v>61</v>
      </c>
      <c r="D2006" t="s">
        <v>14</v>
      </c>
      <c r="E2006" t="s">
        <v>179</v>
      </c>
      <c r="F2006" s="8" t="s">
        <v>6327</v>
      </c>
      <c r="G2006" t="s">
        <v>4255</v>
      </c>
    </row>
    <row r="2007" spans="1:7" x14ac:dyDescent="0.25">
      <c r="A2007" t="s">
        <v>414</v>
      </c>
      <c r="B2007" t="s">
        <v>21</v>
      </c>
      <c r="C2007" t="s">
        <v>54</v>
      </c>
      <c r="D2007" t="s">
        <v>10</v>
      </c>
      <c r="E2007" t="s">
        <v>179</v>
      </c>
      <c r="F2007" s="8" t="s">
        <v>6328</v>
      </c>
      <c r="G2007" t="s">
        <v>4255</v>
      </c>
    </row>
    <row r="2008" spans="1:7" x14ac:dyDescent="0.25">
      <c r="A2008" t="s">
        <v>672</v>
      </c>
      <c r="B2008" t="s">
        <v>44</v>
      </c>
      <c r="C2008" t="s">
        <v>225</v>
      </c>
      <c r="D2008" t="s">
        <v>39</v>
      </c>
      <c r="E2008" t="s">
        <v>179</v>
      </c>
      <c r="F2008" s="8" t="s">
        <v>6329</v>
      </c>
      <c r="G2008" t="s">
        <v>4256</v>
      </c>
    </row>
    <row r="2009" spans="1:7" x14ac:dyDescent="0.25">
      <c r="A2009" t="s">
        <v>175</v>
      </c>
      <c r="B2009" t="s">
        <v>21</v>
      </c>
      <c r="C2009" t="s">
        <v>52</v>
      </c>
      <c r="D2009" t="s">
        <v>9</v>
      </c>
      <c r="E2009" t="s">
        <v>130</v>
      </c>
      <c r="F2009" s="8" t="s">
        <v>6330</v>
      </c>
      <c r="G2009" t="s">
        <v>4329</v>
      </c>
    </row>
    <row r="2010" spans="1:7" x14ac:dyDescent="0.25">
      <c r="A2010" t="s">
        <v>3989</v>
      </c>
      <c r="B2010" t="s">
        <v>42</v>
      </c>
      <c r="C2010" t="s">
        <v>188</v>
      </c>
      <c r="D2010" t="s">
        <v>38</v>
      </c>
      <c r="E2010" t="s">
        <v>179</v>
      </c>
      <c r="F2010" s="8" t="s">
        <v>4421</v>
      </c>
      <c r="G2010" t="s">
        <v>4255</v>
      </c>
    </row>
    <row r="2011" spans="1:7" x14ac:dyDescent="0.25">
      <c r="A2011" t="s">
        <v>753</v>
      </c>
      <c r="B2011" t="s">
        <v>25</v>
      </c>
      <c r="C2011" t="s">
        <v>61</v>
      </c>
      <c r="D2011" t="s">
        <v>14</v>
      </c>
      <c r="E2011" t="s">
        <v>130</v>
      </c>
      <c r="F2011" s="8" t="s">
        <v>6331</v>
      </c>
      <c r="G2011" t="s">
        <v>4251</v>
      </c>
    </row>
    <row r="2012" spans="1:7" x14ac:dyDescent="0.25">
      <c r="A2012" t="s">
        <v>96</v>
      </c>
      <c r="B2012" t="s">
        <v>31</v>
      </c>
      <c r="C2012" t="s">
        <v>49</v>
      </c>
      <c r="D2012" t="s">
        <v>8</v>
      </c>
      <c r="E2012" t="s">
        <v>63</v>
      </c>
      <c r="F2012" s="8" t="s">
        <v>6332</v>
      </c>
      <c r="G2012" t="s">
        <v>4329</v>
      </c>
    </row>
    <row r="2013" spans="1:7" x14ac:dyDescent="0.25">
      <c r="A2013" t="s">
        <v>651</v>
      </c>
      <c r="B2013" t="s">
        <v>21</v>
      </c>
      <c r="C2013" t="s">
        <v>98</v>
      </c>
      <c r="D2013" t="s">
        <v>27</v>
      </c>
      <c r="E2013" t="s">
        <v>229</v>
      </c>
      <c r="F2013" s="8" t="s">
        <v>6333</v>
      </c>
      <c r="G2013" t="s">
        <v>4253</v>
      </c>
    </row>
    <row r="2014" spans="1:7" x14ac:dyDescent="0.25">
      <c r="A2014" t="s">
        <v>526</v>
      </c>
      <c r="B2014" t="s">
        <v>20</v>
      </c>
      <c r="C2014" t="s">
        <v>61</v>
      </c>
      <c r="D2014" t="s">
        <v>14</v>
      </c>
      <c r="E2014" t="s">
        <v>107</v>
      </c>
      <c r="F2014" s="8" t="s">
        <v>5700</v>
      </c>
      <c r="G2014" t="s">
        <v>4251</v>
      </c>
    </row>
    <row r="2015" spans="1:7" x14ac:dyDescent="0.25">
      <c r="A2015" t="s">
        <v>163</v>
      </c>
      <c r="B2015" t="s">
        <v>32</v>
      </c>
      <c r="C2015" t="s">
        <v>61</v>
      </c>
      <c r="D2015" t="s">
        <v>14</v>
      </c>
      <c r="E2015" t="s">
        <v>229</v>
      </c>
      <c r="F2015" s="8" t="s">
        <v>6334</v>
      </c>
      <c r="G2015" t="s">
        <v>4253</v>
      </c>
    </row>
    <row r="2016" spans="1:7" x14ac:dyDescent="0.25">
      <c r="A2016" t="s">
        <v>227</v>
      </c>
      <c r="B2016" t="s">
        <v>11</v>
      </c>
      <c r="C2016" t="s">
        <v>49</v>
      </c>
      <c r="D2016" t="s">
        <v>8</v>
      </c>
      <c r="E2016" t="s">
        <v>63</v>
      </c>
      <c r="F2016" s="8" t="s">
        <v>6335</v>
      </c>
      <c r="G2016" t="s">
        <v>2152</v>
      </c>
    </row>
    <row r="2017" spans="1:7" x14ac:dyDescent="0.25">
      <c r="A2017" t="s">
        <v>199</v>
      </c>
      <c r="B2017" t="s">
        <v>21</v>
      </c>
      <c r="C2017" t="s">
        <v>52</v>
      </c>
      <c r="D2017" t="s">
        <v>9</v>
      </c>
      <c r="E2017" t="s">
        <v>130</v>
      </c>
      <c r="F2017" s="8" t="s">
        <v>6336</v>
      </c>
      <c r="G2017" t="s">
        <v>4322</v>
      </c>
    </row>
    <row r="2018" spans="1:7" x14ac:dyDescent="0.25">
      <c r="A2018" t="s">
        <v>288</v>
      </c>
      <c r="B2018" t="s">
        <v>21</v>
      </c>
      <c r="C2018" t="s">
        <v>54</v>
      </c>
      <c r="D2018" t="s">
        <v>10</v>
      </c>
      <c r="E2018" t="s">
        <v>130</v>
      </c>
      <c r="F2018" s="8" t="s">
        <v>6337</v>
      </c>
      <c r="G2018" t="s">
        <v>4329</v>
      </c>
    </row>
    <row r="2019" spans="1:7" x14ac:dyDescent="0.25">
      <c r="A2019" t="s">
        <v>280</v>
      </c>
      <c r="B2019" t="s">
        <v>19</v>
      </c>
      <c r="C2019" t="s">
        <v>54</v>
      </c>
      <c r="D2019" t="s">
        <v>10</v>
      </c>
      <c r="E2019" t="s">
        <v>63</v>
      </c>
      <c r="F2019" s="8" t="s">
        <v>6338</v>
      </c>
      <c r="G2019" t="s">
        <v>4251</v>
      </c>
    </row>
    <row r="2020" spans="1:7" x14ac:dyDescent="0.25">
      <c r="A2020" t="s">
        <v>3576</v>
      </c>
      <c r="B2020" t="s">
        <v>42</v>
      </c>
      <c r="C2020" t="s">
        <v>73</v>
      </c>
      <c r="D2020" t="s">
        <v>23</v>
      </c>
      <c r="E2020" t="s">
        <v>107</v>
      </c>
      <c r="F2020" s="8" t="s">
        <v>6339</v>
      </c>
      <c r="G2020" t="s">
        <v>4251</v>
      </c>
    </row>
    <row r="2021" spans="1:7" x14ac:dyDescent="0.25">
      <c r="A2021" t="s">
        <v>411</v>
      </c>
      <c r="B2021" t="s">
        <v>21</v>
      </c>
      <c r="C2021" t="s">
        <v>49</v>
      </c>
      <c r="D2021" t="s">
        <v>8</v>
      </c>
      <c r="E2021" t="s">
        <v>130</v>
      </c>
      <c r="F2021" s="8" t="s">
        <v>6340</v>
      </c>
      <c r="G2021" t="s">
        <v>4251</v>
      </c>
    </row>
    <row r="2022" spans="1:7" x14ac:dyDescent="0.25">
      <c r="A2022" t="s">
        <v>131</v>
      </c>
      <c r="B2022" t="s">
        <v>21</v>
      </c>
      <c r="C2022" t="s">
        <v>72</v>
      </c>
      <c r="D2022" t="s">
        <v>22</v>
      </c>
      <c r="E2022" t="s">
        <v>130</v>
      </c>
      <c r="F2022" s="8" t="s">
        <v>6341</v>
      </c>
      <c r="G2022" t="s">
        <v>4331</v>
      </c>
    </row>
    <row r="2023" spans="1:7" x14ac:dyDescent="0.25">
      <c r="A2023" t="s">
        <v>3580</v>
      </c>
      <c r="B2023" t="s">
        <v>16</v>
      </c>
      <c r="C2023" t="s">
        <v>73</v>
      </c>
      <c r="D2023" t="s">
        <v>23</v>
      </c>
      <c r="E2023" t="s">
        <v>107</v>
      </c>
      <c r="F2023" s="8" t="s">
        <v>6342</v>
      </c>
      <c r="G2023" t="s">
        <v>4322</v>
      </c>
    </row>
    <row r="2024" spans="1:7" x14ac:dyDescent="0.25">
      <c r="A2024" t="s">
        <v>498</v>
      </c>
      <c r="B2024" t="s">
        <v>28</v>
      </c>
      <c r="C2024" t="s">
        <v>61</v>
      </c>
      <c r="D2024" t="s">
        <v>14</v>
      </c>
      <c r="E2024" t="s">
        <v>107</v>
      </c>
      <c r="F2024" s="8" t="s">
        <v>6343</v>
      </c>
      <c r="G2024" t="s">
        <v>4251</v>
      </c>
    </row>
    <row r="2025" spans="1:7" x14ac:dyDescent="0.25">
      <c r="A2025" t="s">
        <v>420</v>
      </c>
      <c r="B2025" t="s">
        <v>42</v>
      </c>
      <c r="C2025" t="s">
        <v>65</v>
      </c>
      <c r="D2025" t="s">
        <v>17</v>
      </c>
      <c r="E2025" t="s">
        <v>63</v>
      </c>
      <c r="F2025" s="8" t="s">
        <v>6344</v>
      </c>
      <c r="G2025" t="s">
        <v>4329</v>
      </c>
    </row>
    <row r="2026" spans="1:7" x14ac:dyDescent="0.25">
      <c r="A2026" t="s">
        <v>4300</v>
      </c>
      <c r="B2026" t="s">
        <v>30</v>
      </c>
      <c r="C2026" t="s">
        <v>65</v>
      </c>
      <c r="D2026" t="s">
        <v>17</v>
      </c>
      <c r="E2026" t="s">
        <v>107</v>
      </c>
      <c r="F2026" s="8" t="s">
        <v>6345</v>
      </c>
      <c r="G2026" t="s">
        <v>4251</v>
      </c>
    </row>
    <row r="2027" spans="1:7" x14ac:dyDescent="0.25">
      <c r="A2027" t="s">
        <v>829</v>
      </c>
      <c r="B2027" t="s">
        <v>46</v>
      </c>
      <c r="C2027" t="s">
        <v>75</v>
      </c>
      <c r="D2027" t="s">
        <v>24</v>
      </c>
      <c r="E2027" t="s">
        <v>179</v>
      </c>
      <c r="F2027" s="8" t="s">
        <v>6346</v>
      </c>
      <c r="G2027" t="s">
        <v>4255</v>
      </c>
    </row>
    <row r="2028" spans="1:7" x14ac:dyDescent="0.25">
      <c r="A2028" t="s">
        <v>339</v>
      </c>
      <c r="B2028" t="s">
        <v>31</v>
      </c>
      <c r="C2028" t="s">
        <v>54</v>
      </c>
      <c r="D2028" t="s">
        <v>10</v>
      </c>
      <c r="E2028" t="s">
        <v>130</v>
      </c>
      <c r="F2028" s="8" t="s">
        <v>6347</v>
      </c>
      <c r="G2028" t="s">
        <v>4327</v>
      </c>
    </row>
    <row r="2029" spans="1:7" x14ac:dyDescent="0.25">
      <c r="A2029" t="s">
        <v>3655</v>
      </c>
      <c r="B2029" t="s">
        <v>29</v>
      </c>
      <c r="C2029" t="s">
        <v>188</v>
      </c>
      <c r="D2029" t="s">
        <v>38</v>
      </c>
      <c r="E2029" t="s">
        <v>107</v>
      </c>
      <c r="F2029" s="8" t="s">
        <v>6348</v>
      </c>
      <c r="G2029" t="s">
        <v>4251</v>
      </c>
    </row>
    <row r="2030" spans="1:7" x14ac:dyDescent="0.25">
      <c r="A2030" t="s">
        <v>3220</v>
      </c>
      <c r="B2030" t="s">
        <v>16</v>
      </c>
      <c r="C2030" t="s">
        <v>188</v>
      </c>
      <c r="D2030" t="s">
        <v>38</v>
      </c>
      <c r="E2030" t="s">
        <v>179</v>
      </c>
      <c r="F2030" s="8" t="s">
        <v>6349</v>
      </c>
      <c r="G2030" t="s">
        <v>4256</v>
      </c>
    </row>
    <row r="2031" spans="1:7" x14ac:dyDescent="0.25">
      <c r="A2031" t="s">
        <v>337</v>
      </c>
      <c r="B2031" t="s">
        <v>19</v>
      </c>
      <c r="C2031" t="s">
        <v>52</v>
      </c>
      <c r="D2031" t="s">
        <v>9</v>
      </c>
      <c r="E2031" t="s">
        <v>130</v>
      </c>
      <c r="F2031" s="8" t="s">
        <v>6350</v>
      </c>
      <c r="G2031" t="s">
        <v>4331</v>
      </c>
    </row>
    <row r="2032" spans="1:7" x14ac:dyDescent="0.25">
      <c r="A2032" t="s">
        <v>3896</v>
      </c>
      <c r="B2032" t="s">
        <v>42</v>
      </c>
      <c r="C2032" t="s">
        <v>188</v>
      </c>
      <c r="D2032" t="s">
        <v>38</v>
      </c>
      <c r="E2032" t="s">
        <v>107</v>
      </c>
      <c r="F2032" s="8" t="s">
        <v>6351</v>
      </c>
      <c r="G2032" t="s">
        <v>4322</v>
      </c>
    </row>
    <row r="2033" spans="1:7" x14ac:dyDescent="0.25">
      <c r="A2033" t="s">
        <v>814</v>
      </c>
      <c r="B2033" t="s">
        <v>32</v>
      </c>
      <c r="C2033" t="s">
        <v>61</v>
      </c>
      <c r="D2033" t="s">
        <v>14</v>
      </c>
      <c r="E2033" t="s">
        <v>179</v>
      </c>
      <c r="F2033" s="8" t="s">
        <v>6352</v>
      </c>
      <c r="G2033" t="s">
        <v>4255</v>
      </c>
    </row>
    <row r="2034" spans="1:7" x14ac:dyDescent="0.25">
      <c r="A2034" t="s">
        <v>3848</v>
      </c>
      <c r="B2034" t="s">
        <v>30</v>
      </c>
      <c r="C2034" t="s">
        <v>188</v>
      </c>
      <c r="D2034" t="s">
        <v>38</v>
      </c>
      <c r="E2034" t="s">
        <v>229</v>
      </c>
      <c r="F2034" s="8" t="s">
        <v>6353</v>
      </c>
      <c r="G2034" t="s">
        <v>4256</v>
      </c>
    </row>
    <row r="2035" spans="1:7" x14ac:dyDescent="0.25">
      <c r="A2035" t="s">
        <v>3685</v>
      </c>
      <c r="B2035" t="s">
        <v>29</v>
      </c>
      <c r="C2035" t="s">
        <v>188</v>
      </c>
      <c r="D2035" t="s">
        <v>38</v>
      </c>
      <c r="E2035" t="s">
        <v>107</v>
      </c>
      <c r="F2035" s="8" t="s">
        <v>6354</v>
      </c>
      <c r="G2035" t="s">
        <v>4251</v>
      </c>
    </row>
    <row r="2036" spans="1:7" x14ac:dyDescent="0.25">
      <c r="A2036" t="s">
        <v>374</v>
      </c>
      <c r="B2036" t="s">
        <v>31</v>
      </c>
      <c r="C2036" t="s">
        <v>54</v>
      </c>
      <c r="D2036" t="s">
        <v>10</v>
      </c>
      <c r="E2036" t="s">
        <v>63</v>
      </c>
      <c r="F2036" s="8" t="s">
        <v>6355</v>
      </c>
      <c r="G2036" t="s">
        <v>4327</v>
      </c>
    </row>
    <row r="2037" spans="1:7" x14ac:dyDescent="0.25">
      <c r="A2037" t="s">
        <v>3923</v>
      </c>
      <c r="B2037" t="s">
        <v>31</v>
      </c>
      <c r="C2037" t="s">
        <v>188</v>
      </c>
      <c r="D2037" t="s">
        <v>38</v>
      </c>
      <c r="E2037" t="s">
        <v>229</v>
      </c>
      <c r="F2037" s="8" t="s">
        <v>6356</v>
      </c>
      <c r="G2037" t="s">
        <v>4251</v>
      </c>
    </row>
    <row r="2038" spans="1:7" x14ac:dyDescent="0.25">
      <c r="A2038" t="s">
        <v>279</v>
      </c>
      <c r="B2038" t="s">
        <v>21</v>
      </c>
      <c r="C2038" t="s">
        <v>61</v>
      </c>
      <c r="D2038" t="s">
        <v>14</v>
      </c>
      <c r="E2038" t="s">
        <v>63</v>
      </c>
      <c r="F2038" s="8" t="s">
        <v>6357</v>
      </c>
      <c r="G2038" t="s">
        <v>4322</v>
      </c>
    </row>
    <row r="2039" spans="1:7" x14ac:dyDescent="0.25">
      <c r="A2039" t="s">
        <v>3657</v>
      </c>
      <c r="B2039" t="s">
        <v>42</v>
      </c>
      <c r="C2039" t="s">
        <v>73</v>
      </c>
      <c r="D2039" t="s">
        <v>23</v>
      </c>
      <c r="E2039" t="s">
        <v>229</v>
      </c>
      <c r="F2039" s="8" t="s">
        <v>6358</v>
      </c>
      <c r="G2039" t="s">
        <v>4251</v>
      </c>
    </row>
    <row r="2040" spans="1:7" x14ac:dyDescent="0.25">
      <c r="A2040" t="s">
        <v>66</v>
      </c>
      <c r="B2040" t="s">
        <v>42</v>
      </c>
      <c r="C2040" t="s">
        <v>67</v>
      </c>
      <c r="D2040" t="s">
        <v>18</v>
      </c>
      <c r="E2040" t="s">
        <v>229</v>
      </c>
      <c r="F2040" s="8" t="s">
        <v>4439</v>
      </c>
      <c r="G2040" t="s">
        <v>4255</v>
      </c>
    </row>
    <row r="2041" spans="1:7" x14ac:dyDescent="0.25">
      <c r="A2041" t="s">
        <v>620</v>
      </c>
      <c r="B2041" t="s">
        <v>19</v>
      </c>
      <c r="C2041" t="s">
        <v>52</v>
      </c>
      <c r="D2041" t="s">
        <v>9</v>
      </c>
      <c r="E2041" t="s">
        <v>179</v>
      </c>
      <c r="F2041" s="8" t="s">
        <v>6359</v>
      </c>
      <c r="G2041" t="s">
        <v>4255</v>
      </c>
    </row>
    <row r="2042" spans="1:7" x14ac:dyDescent="0.25">
      <c r="A2042" t="s">
        <v>3603</v>
      </c>
      <c r="B2042" t="s">
        <v>42</v>
      </c>
      <c r="C2042" t="s">
        <v>188</v>
      </c>
      <c r="D2042" t="s">
        <v>38</v>
      </c>
      <c r="E2042" t="s">
        <v>229</v>
      </c>
      <c r="F2042" s="8" t="s">
        <v>6360</v>
      </c>
      <c r="G2042" t="s">
        <v>4251</v>
      </c>
    </row>
    <row r="2043" spans="1:7" x14ac:dyDescent="0.25">
      <c r="A2043" t="s">
        <v>569</v>
      </c>
      <c r="B2043" t="s">
        <v>29</v>
      </c>
      <c r="C2043" t="s">
        <v>75</v>
      </c>
      <c r="D2043" t="s">
        <v>24</v>
      </c>
      <c r="E2043" t="s">
        <v>179</v>
      </c>
      <c r="F2043" s="8" t="s">
        <v>4374</v>
      </c>
      <c r="G2043" t="s">
        <v>4256</v>
      </c>
    </row>
    <row r="2044" spans="1:7" x14ac:dyDescent="0.25">
      <c r="A2044" t="s">
        <v>421</v>
      </c>
      <c r="B2044" t="s">
        <v>30</v>
      </c>
      <c r="C2044" t="s">
        <v>65</v>
      </c>
      <c r="D2044" t="s">
        <v>17</v>
      </c>
      <c r="E2044" t="s">
        <v>229</v>
      </c>
      <c r="F2044" s="8" t="s">
        <v>6361</v>
      </c>
      <c r="G2044" t="s">
        <v>4256</v>
      </c>
    </row>
    <row r="2045" spans="1:7" x14ac:dyDescent="0.25">
      <c r="A2045" t="s">
        <v>203</v>
      </c>
      <c r="B2045" t="s">
        <v>21</v>
      </c>
      <c r="C2045" t="s">
        <v>61</v>
      </c>
      <c r="D2045" t="s">
        <v>14</v>
      </c>
      <c r="E2045" t="s">
        <v>107</v>
      </c>
      <c r="F2045" s="8" t="s">
        <v>6362</v>
      </c>
      <c r="G2045" t="s">
        <v>4251</v>
      </c>
    </row>
    <row r="2046" spans="1:7" x14ac:dyDescent="0.25">
      <c r="A2046" t="s">
        <v>4215</v>
      </c>
      <c r="B2046" t="s">
        <v>42</v>
      </c>
      <c r="C2046" t="s">
        <v>73</v>
      </c>
      <c r="D2046" t="s">
        <v>23</v>
      </c>
      <c r="E2046" t="s">
        <v>107</v>
      </c>
      <c r="F2046" s="8" t="s">
        <v>6363</v>
      </c>
      <c r="G2046" t="s">
        <v>4322</v>
      </c>
    </row>
    <row r="2047" spans="1:7" x14ac:dyDescent="0.25">
      <c r="A2047" t="s">
        <v>563</v>
      </c>
      <c r="B2047" t="s">
        <v>32</v>
      </c>
      <c r="C2047" t="s">
        <v>58</v>
      </c>
      <c r="D2047" t="s">
        <v>13</v>
      </c>
      <c r="E2047" t="s">
        <v>50</v>
      </c>
      <c r="F2047" s="8" t="s">
        <v>6364</v>
      </c>
      <c r="G2047" t="s">
        <v>4327</v>
      </c>
    </row>
    <row r="2048" spans="1:7" x14ac:dyDescent="0.25">
      <c r="A2048" t="s">
        <v>482</v>
      </c>
      <c r="B2048" t="s">
        <v>26</v>
      </c>
      <c r="C2048" t="s">
        <v>98</v>
      </c>
      <c r="D2048" t="s">
        <v>27</v>
      </c>
      <c r="E2048" t="s">
        <v>179</v>
      </c>
      <c r="F2048" s="8" t="s">
        <v>6365</v>
      </c>
      <c r="G2048" t="s">
        <v>4255</v>
      </c>
    </row>
    <row r="2049" spans="1:7" x14ac:dyDescent="0.25">
      <c r="A2049" t="s">
        <v>3269</v>
      </c>
      <c r="B2049" t="s">
        <v>42</v>
      </c>
      <c r="C2049" t="s">
        <v>188</v>
      </c>
      <c r="D2049" t="s">
        <v>38</v>
      </c>
      <c r="E2049" t="s">
        <v>229</v>
      </c>
      <c r="F2049" s="8" t="s">
        <v>6366</v>
      </c>
      <c r="G2049" t="s">
        <v>4251</v>
      </c>
    </row>
    <row r="2050" spans="1:7" x14ac:dyDescent="0.25">
      <c r="A2050" t="s">
        <v>159</v>
      </c>
      <c r="B2050" t="s">
        <v>31</v>
      </c>
      <c r="C2050" t="s">
        <v>98</v>
      </c>
      <c r="D2050" t="s">
        <v>27</v>
      </c>
      <c r="E2050" t="s">
        <v>130</v>
      </c>
      <c r="F2050" s="8" t="s">
        <v>6367</v>
      </c>
      <c r="G2050" t="s">
        <v>4327</v>
      </c>
    </row>
    <row r="2051" spans="1:7" x14ac:dyDescent="0.25">
      <c r="A2051" t="s">
        <v>250</v>
      </c>
      <c r="B2051" t="s">
        <v>31</v>
      </c>
      <c r="C2051" t="s">
        <v>54</v>
      </c>
      <c r="D2051" t="s">
        <v>10</v>
      </c>
      <c r="E2051" t="s">
        <v>130</v>
      </c>
      <c r="F2051" s="8" t="s">
        <v>4487</v>
      </c>
      <c r="G2051" t="s">
        <v>4329</v>
      </c>
    </row>
    <row r="2052" spans="1:7" x14ac:dyDescent="0.25">
      <c r="A2052" t="s">
        <v>537</v>
      </c>
      <c r="B2052" t="s">
        <v>26</v>
      </c>
      <c r="C2052" t="s">
        <v>61</v>
      </c>
      <c r="D2052" t="s">
        <v>14</v>
      </c>
      <c r="E2052" t="s">
        <v>130</v>
      </c>
      <c r="F2052" s="8" t="s">
        <v>6368</v>
      </c>
      <c r="G2052" t="s">
        <v>4251</v>
      </c>
    </row>
    <row r="2053" spans="1:7" x14ac:dyDescent="0.25">
      <c r="A2053" t="s">
        <v>919</v>
      </c>
      <c r="B2053" t="s">
        <v>42</v>
      </c>
      <c r="C2053" t="s">
        <v>65</v>
      </c>
      <c r="D2053" t="s">
        <v>17</v>
      </c>
      <c r="E2053" t="s">
        <v>107</v>
      </c>
      <c r="F2053" s="8" t="s">
        <v>6369</v>
      </c>
      <c r="G2053" t="s">
        <v>4322</v>
      </c>
    </row>
    <row r="2054" spans="1:7" x14ac:dyDescent="0.25">
      <c r="A2054" t="s">
        <v>481</v>
      </c>
      <c r="B2054" t="s">
        <v>43</v>
      </c>
      <c r="C2054" t="s">
        <v>225</v>
      </c>
      <c r="D2054" t="s">
        <v>39</v>
      </c>
      <c r="E2054" t="s">
        <v>179</v>
      </c>
      <c r="F2054" s="8" t="s">
        <v>6370</v>
      </c>
      <c r="G2054" t="s">
        <v>4255</v>
      </c>
    </row>
    <row r="2055" spans="1:7" x14ac:dyDescent="0.25">
      <c r="A2055" t="s">
        <v>3619</v>
      </c>
      <c r="B2055" t="s">
        <v>30</v>
      </c>
      <c r="C2055" t="s">
        <v>188</v>
      </c>
      <c r="D2055" t="s">
        <v>38</v>
      </c>
      <c r="E2055" t="s">
        <v>229</v>
      </c>
      <c r="F2055" s="8" t="s">
        <v>6371</v>
      </c>
      <c r="G2055" t="s">
        <v>4256</v>
      </c>
    </row>
    <row r="2056" spans="1:7" x14ac:dyDescent="0.25">
      <c r="A2056" t="s">
        <v>214</v>
      </c>
      <c r="B2056" t="s">
        <v>31</v>
      </c>
      <c r="C2056" t="s">
        <v>52</v>
      </c>
      <c r="D2056" t="s">
        <v>9</v>
      </c>
      <c r="E2056" t="s">
        <v>63</v>
      </c>
      <c r="F2056" s="8" t="s">
        <v>6372</v>
      </c>
      <c r="G2056" t="s">
        <v>4331</v>
      </c>
    </row>
    <row r="2057" spans="1:7" x14ac:dyDescent="0.25">
      <c r="A2057" t="s">
        <v>3495</v>
      </c>
      <c r="B2057" t="s">
        <v>16</v>
      </c>
      <c r="C2057" t="s">
        <v>188</v>
      </c>
      <c r="D2057" t="s">
        <v>38</v>
      </c>
      <c r="E2057" t="s">
        <v>229</v>
      </c>
      <c r="F2057" s="8" t="s">
        <v>6373</v>
      </c>
      <c r="G2057" t="s">
        <v>4254</v>
      </c>
    </row>
    <row r="2058" spans="1:7" x14ac:dyDescent="0.25">
      <c r="A2058" t="s">
        <v>641</v>
      </c>
      <c r="B2058" t="s">
        <v>12</v>
      </c>
      <c r="C2058" t="s">
        <v>61</v>
      </c>
      <c r="D2058" t="s">
        <v>14</v>
      </c>
      <c r="E2058" t="s">
        <v>229</v>
      </c>
      <c r="F2058" s="8" t="s">
        <v>6374</v>
      </c>
      <c r="G2058" t="s">
        <v>2152</v>
      </c>
    </row>
    <row r="2059" spans="1:7" x14ac:dyDescent="0.25">
      <c r="A2059" t="s">
        <v>3333</v>
      </c>
      <c r="B2059" t="s">
        <v>42</v>
      </c>
      <c r="C2059" t="s">
        <v>73</v>
      </c>
      <c r="D2059" t="s">
        <v>23</v>
      </c>
      <c r="E2059" t="s">
        <v>229</v>
      </c>
      <c r="F2059" s="8" t="s">
        <v>6375</v>
      </c>
      <c r="G2059" t="s">
        <v>4253</v>
      </c>
    </row>
    <row r="2060" spans="1:7" x14ac:dyDescent="0.25">
      <c r="A2060" t="s">
        <v>3710</v>
      </c>
      <c r="B2060" t="s">
        <v>29</v>
      </c>
      <c r="C2060" t="s">
        <v>188</v>
      </c>
      <c r="D2060" t="s">
        <v>38</v>
      </c>
      <c r="E2060" t="s">
        <v>107</v>
      </c>
      <c r="F2060" s="8" t="s">
        <v>6376</v>
      </c>
      <c r="G2060" t="s">
        <v>4251</v>
      </c>
    </row>
    <row r="2061" spans="1:7" x14ac:dyDescent="0.25">
      <c r="A2061" t="s">
        <v>3721</v>
      </c>
      <c r="B2061" t="s">
        <v>42</v>
      </c>
      <c r="C2061" t="s">
        <v>188</v>
      </c>
      <c r="D2061" t="s">
        <v>38</v>
      </c>
      <c r="E2061" t="s">
        <v>107</v>
      </c>
      <c r="F2061" s="8" t="s">
        <v>6377</v>
      </c>
      <c r="G2061" t="s">
        <v>4322</v>
      </c>
    </row>
    <row r="2062" spans="1:7" x14ac:dyDescent="0.25">
      <c r="A2062" t="s">
        <v>4303</v>
      </c>
      <c r="B2062" t="s">
        <v>30</v>
      </c>
      <c r="C2062" t="s">
        <v>73</v>
      </c>
      <c r="D2062" t="s">
        <v>23</v>
      </c>
      <c r="E2062" t="s">
        <v>107</v>
      </c>
      <c r="F2062" s="8" t="s">
        <v>6378</v>
      </c>
      <c r="G2062" t="s">
        <v>4251</v>
      </c>
    </row>
    <row r="2063" spans="1:7" x14ac:dyDescent="0.25">
      <c r="A2063" t="s">
        <v>425</v>
      </c>
      <c r="B2063" t="s">
        <v>31</v>
      </c>
      <c r="C2063" t="s">
        <v>49</v>
      </c>
      <c r="D2063" t="s">
        <v>8</v>
      </c>
      <c r="E2063" t="s">
        <v>130</v>
      </c>
      <c r="F2063" s="8" t="s">
        <v>6379</v>
      </c>
      <c r="G2063" t="s">
        <v>4327</v>
      </c>
    </row>
    <row r="2064" spans="1:7" x14ac:dyDescent="0.25">
      <c r="A2064" t="s">
        <v>555</v>
      </c>
      <c r="B2064" t="s">
        <v>28</v>
      </c>
      <c r="C2064" t="s">
        <v>61</v>
      </c>
      <c r="D2064" t="s">
        <v>14</v>
      </c>
      <c r="E2064" t="s">
        <v>179</v>
      </c>
      <c r="F2064" s="8" t="s">
        <v>6380</v>
      </c>
      <c r="G2064" t="s">
        <v>4255</v>
      </c>
    </row>
    <row r="2065" spans="1:7" x14ac:dyDescent="0.25">
      <c r="A2065" t="s">
        <v>619</v>
      </c>
      <c r="B2065" t="s">
        <v>26</v>
      </c>
      <c r="C2065" t="s">
        <v>72</v>
      </c>
      <c r="D2065" t="s">
        <v>22</v>
      </c>
      <c r="E2065" t="s">
        <v>179</v>
      </c>
      <c r="F2065" s="8" t="s">
        <v>6381</v>
      </c>
      <c r="G2065" t="s">
        <v>4255</v>
      </c>
    </row>
    <row r="2066" spans="1:7" x14ac:dyDescent="0.25">
      <c r="A2066" t="s">
        <v>3676</v>
      </c>
      <c r="B2066" t="s">
        <v>30</v>
      </c>
      <c r="C2066" t="s">
        <v>188</v>
      </c>
      <c r="D2066" t="s">
        <v>38</v>
      </c>
      <c r="E2066" t="s">
        <v>107</v>
      </c>
      <c r="F2066" s="8" t="s">
        <v>6382</v>
      </c>
      <c r="G2066" t="s">
        <v>4251</v>
      </c>
    </row>
    <row r="2067" spans="1:7" x14ac:dyDescent="0.25">
      <c r="A2067" t="s">
        <v>389</v>
      </c>
      <c r="B2067" t="s">
        <v>30</v>
      </c>
      <c r="C2067" t="s">
        <v>152</v>
      </c>
      <c r="D2067" t="s">
        <v>35</v>
      </c>
      <c r="E2067" t="s">
        <v>229</v>
      </c>
      <c r="F2067" s="8" t="s">
        <v>6383</v>
      </c>
      <c r="G2067" t="s">
        <v>4256</v>
      </c>
    </row>
    <row r="2068" spans="1:7" x14ac:dyDescent="0.25">
      <c r="A2068" t="s">
        <v>561</v>
      </c>
      <c r="B2068" t="s">
        <v>42</v>
      </c>
      <c r="C2068" t="s">
        <v>65</v>
      </c>
      <c r="D2068" t="s">
        <v>17</v>
      </c>
      <c r="E2068" t="s">
        <v>229</v>
      </c>
      <c r="F2068" s="8" t="s">
        <v>6384</v>
      </c>
      <c r="G2068" t="s">
        <v>4251</v>
      </c>
    </row>
    <row r="2069" spans="1:7" x14ac:dyDescent="0.25">
      <c r="A2069" t="s">
        <v>917</v>
      </c>
      <c r="B2069" t="s">
        <v>30</v>
      </c>
      <c r="C2069" t="s">
        <v>75</v>
      </c>
      <c r="D2069" t="s">
        <v>24</v>
      </c>
      <c r="E2069" t="s">
        <v>179</v>
      </c>
      <c r="F2069" s="8" t="s">
        <v>6385</v>
      </c>
      <c r="G2069" t="s">
        <v>4256</v>
      </c>
    </row>
    <row r="2070" spans="1:7" x14ac:dyDescent="0.25">
      <c r="A2070" t="s">
        <v>3933</v>
      </c>
      <c r="B2070" t="s">
        <v>29</v>
      </c>
      <c r="C2070" t="s">
        <v>188</v>
      </c>
      <c r="D2070" t="s">
        <v>38</v>
      </c>
      <c r="E2070" t="s">
        <v>107</v>
      </c>
      <c r="F2070" s="8" t="s">
        <v>4484</v>
      </c>
      <c r="G2070" t="s">
        <v>4251</v>
      </c>
    </row>
    <row r="2071" spans="1:7" x14ac:dyDescent="0.25">
      <c r="A2071" t="s">
        <v>3948</v>
      </c>
      <c r="B2071" t="s">
        <v>11</v>
      </c>
      <c r="C2071" t="s">
        <v>73</v>
      </c>
      <c r="D2071" t="s">
        <v>23</v>
      </c>
      <c r="E2071" t="s">
        <v>107</v>
      </c>
      <c r="F2071" s="8" t="s">
        <v>6386</v>
      </c>
      <c r="G2071" t="s">
        <v>4251</v>
      </c>
    </row>
    <row r="2072" spans="1:7" x14ac:dyDescent="0.25">
      <c r="A2072" t="s">
        <v>3670</v>
      </c>
      <c r="B2072" t="s">
        <v>30</v>
      </c>
      <c r="C2072" t="s">
        <v>188</v>
      </c>
      <c r="D2072" t="s">
        <v>38</v>
      </c>
      <c r="E2072" t="s">
        <v>229</v>
      </c>
      <c r="F2072" s="8" t="s">
        <v>6387</v>
      </c>
      <c r="G2072" t="s">
        <v>4253</v>
      </c>
    </row>
    <row r="2073" spans="1:7" x14ac:dyDescent="0.25">
      <c r="A2073" t="s">
        <v>925</v>
      </c>
      <c r="B2073" t="s">
        <v>42</v>
      </c>
      <c r="C2073" t="s">
        <v>65</v>
      </c>
      <c r="D2073" t="s">
        <v>17</v>
      </c>
      <c r="E2073" t="s">
        <v>107</v>
      </c>
      <c r="F2073" s="8" t="s">
        <v>6388</v>
      </c>
      <c r="G2073" t="s">
        <v>4322</v>
      </c>
    </row>
    <row r="2074" spans="1:7" x14ac:dyDescent="0.25">
      <c r="A2074" t="s">
        <v>352</v>
      </c>
      <c r="B2074" t="s">
        <v>21</v>
      </c>
      <c r="C2074" t="s">
        <v>61</v>
      </c>
      <c r="D2074" t="s">
        <v>14</v>
      </c>
      <c r="E2074" t="s">
        <v>130</v>
      </c>
      <c r="F2074" s="8" t="s">
        <v>6389</v>
      </c>
      <c r="G2074" t="s">
        <v>4253</v>
      </c>
    </row>
    <row r="2075" spans="1:7" x14ac:dyDescent="0.25">
      <c r="A2075" t="s">
        <v>3603</v>
      </c>
      <c r="B2075" t="s">
        <v>42</v>
      </c>
      <c r="C2075" t="s">
        <v>188</v>
      </c>
      <c r="D2075" t="s">
        <v>38</v>
      </c>
      <c r="E2075" t="s">
        <v>107</v>
      </c>
      <c r="F2075" s="8" t="s">
        <v>6390</v>
      </c>
      <c r="G2075" t="s">
        <v>4251</v>
      </c>
    </row>
    <row r="2076" spans="1:7" x14ac:dyDescent="0.25">
      <c r="A2076" t="s">
        <v>4304</v>
      </c>
      <c r="B2076" t="s">
        <v>42</v>
      </c>
      <c r="C2076" t="s">
        <v>73</v>
      </c>
      <c r="D2076" t="s">
        <v>23</v>
      </c>
      <c r="E2076" t="s">
        <v>107</v>
      </c>
      <c r="F2076" s="8" t="s">
        <v>6391</v>
      </c>
      <c r="G2076" t="s">
        <v>4251</v>
      </c>
    </row>
    <row r="2077" spans="1:7" x14ac:dyDescent="0.25">
      <c r="A2077" t="s">
        <v>403</v>
      </c>
      <c r="B2077" t="s">
        <v>31</v>
      </c>
      <c r="C2077" t="s">
        <v>49</v>
      </c>
      <c r="D2077" t="s">
        <v>8</v>
      </c>
      <c r="E2077" t="s">
        <v>229</v>
      </c>
      <c r="F2077" s="8" t="s">
        <v>6392</v>
      </c>
      <c r="G2077" t="s">
        <v>4251</v>
      </c>
    </row>
    <row r="2078" spans="1:7" x14ac:dyDescent="0.25">
      <c r="A2078" t="s">
        <v>3372</v>
      </c>
      <c r="B2078" t="s">
        <v>30</v>
      </c>
      <c r="C2078" t="s">
        <v>73</v>
      </c>
      <c r="D2078" t="s">
        <v>23</v>
      </c>
      <c r="E2078" t="s">
        <v>179</v>
      </c>
      <c r="F2078" s="8" t="s">
        <v>6393</v>
      </c>
      <c r="G2078" t="s">
        <v>4256</v>
      </c>
    </row>
    <row r="2079" spans="1:7" x14ac:dyDescent="0.25">
      <c r="A2079" t="s">
        <v>767</v>
      </c>
      <c r="B2079" t="s">
        <v>25</v>
      </c>
      <c r="C2079" t="s">
        <v>61</v>
      </c>
      <c r="D2079" t="s">
        <v>14</v>
      </c>
      <c r="E2079" t="s">
        <v>107</v>
      </c>
      <c r="F2079" s="8" t="s">
        <v>6394</v>
      </c>
      <c r="G2079" t="s">
        <v>4251</v>
      </c>
    </row>
    <row r="2080" spans="1:7" x14ac:dyDescent="0.25">
      <c r="A2080" t="s">
        <v>3305</v>
      </c>
      <c r="B2080" t="s">
        <v>42</v>
      </c>
      <c r="C2080" t="s">
        <v>188</v>
      </c>
      <c r="D2080" t="s">
        <v>38</v>
      </c>
      <c r="E2080" t="s">
        <v>107</v>
      </c>
      <c r="F2080" s="8" t="s">
        <v>6395</v>
      </c>
      <c r="G2080" t="s">
        <v>4251</v>
      </c>
    </row>
    <row r="2081" spans="1:7" x14ac:dyDescent="0.25">
      <c r="A2081" t="s">
        <v>4100</v>
      </c>
      <c r="B2081" t="s">
        <v>42</v>
      </c>
      <c r="C2081" t="s">
        <v>188</v>
      </c>
      <c r="D2081" t="s">
        <v>38</v>
      </c>
      <c r="E2081" t="s">
        <v>107</v>
      </c>
      <c r="F2081" s="8" t="s">
        <v>6396</v>
      </c>
      <c r="G2081" t="s">
        <v>4251</v>
      </c>
    </row>
    <row r="2082" spans="1:7" x14ac:dyDescent="0.25">
      <c r="A2082" t="s">
        <v>3538</v>
      </c>
      <c r="B2082" t="s">
        <v>42</v>
      </c>
      <c r="C2082" t="s">
        <v>188</v>
      </c>
      <c r="D2082" t="s">
        <v>38</v>
      </c>
      <c r="E2082" t="s">
        <v>107</v>
      </c>
      <c r="F2082" s="8" t="s">
        <v>6397</v>
      </c>
      <c r="G2082" t="s">
        <v>4322</v>
      </c>
    </row>
    <row r="2083" spans="1:7" x14ac:dyDescent="0.25">
      <c r="A2083" t="s">
        <v>3913</v>
      </c>
      <c r="B2083" t="s">
        <v>30</v>
      </c>
      <c r="C2083" t="s">
        <v>188</v>
      </c>
      <c r="D2083" t="s">
        <v>38</v>
      </c>
      <c r="E2083" t="s">
        <v>229</v>
      </c>
      <c r="F2083" s="8" t="s">
        <v>6398</v>
      </c>
      <c r="G2083" t="s">
        <v>4253</v>
      </c>
    </row>
    <row r="2084" spans="1:7" x14ac:dyDescent="0.25">
      <c r="A2084" t="s">
        <v>164</v>
      </c>
      <c r="B2084" t="s">
        <v>33</v>
      </c>
      <c r="C2084" t="s">
        <v>75</v>
      </c>
      <c r="D2084" t="s">
        <v>24</v>
      </c>
      <c r="E2084" t="s">
        <v>63</v>
      </c>
      <c r="F2084" s="8" t="s">
        <v>6399</v>
      </c>
      <c r="G2084" t="s">
        <v>4251</v>
      </c>
    </row>
    <row r="2085" spans="1:7" x14ac:dyDescent="0.25">
      <c r="A2085" t="s">
        <v>701</v>
      </c>
      <c r="B2085" t="s">
        <v>29</v>
      </c>
      <c r="C2085" t="s">
        <v>75</v>
      </c>
      <c r="D2085" t="s">
        <v>24</v>
      </c>
      <c r="E2085" t="s">
        <v>179</v>
      </c>
      <c r="F2085" s="8" t="s">
        <v>6400</v>
      </c>
      <c r="G2085" t="s">
        <v>4256</v>
      </c>
    </row>
    <row r="2086" spans="1:7" x14ac:dyDescent="0.25">
      <c r="A2086" t="s">
        <v>704</v>
      </c>
      <c r="B2086" t="s">
        <v>25</v>
      </c>
      <c r="C2086" t="s">
        <v>61</v>
      </c>
      <c r="D2086" t="s">
        <v>14</v>
      </c>
      <c r="E2086" t="s">
        <v>107</v>
      </c>
      <c r="F2086" s="8" t="s">
        <v>6401</v>
      </c>
      <c r="G2086" t="s">
        <v>4251</v>
      </c>
    </row>
    <row r="2087" spans="1:7" x14ac:dyDescent="0.25">
      <c r="A2087" t="s">
        <v>4307</v>
      </c>
      <c r="B2087" t="s">
        <v>42</v>
      </c>
      <c r="C2087" t="s">
        <v>73</v>
      </c>
      <c r="D2087" t="s">
        <v>23</v>
      </c>
      <c r="E2087" t="s">
        <v>107</v>
      </c>
      <c r="F2087" s="8" t="s">
        <v>6402</v>
      </c>
      <c r="G2087" t="s">
        <v>4251</v>
      </c>
    </row>
    <row r="2088" spans="1:7" x14ac:dyDescent="0.25">
      <c r="A2088" t="s">
        <v>832</v>
      </c>
      <c r="B2088" t="s">
        <v>43</v>
      </c>
      <c r="C2088" t="s">
        <v>225</v>
      </c>
      <c r="D2088" t="s">
        <v>39</v>
      </c>
      <c r="E2088" t="s">
        <v>226</v>
      </c>
      <c r="F2088" s="8" t="s">
        <v>4463</v>
      </c>
      <c r="G2088" t="s">
        <v>4253</v>
      </c>
    </row>
    <row r="2089" spans="1:7" x14ac:dyDescent="0.25">
      <c r="A2089" t="s">
        <v>645</v>
      </c>
      <c r="B2089" t="s">
        <v>20</v>
      </c>
      <c r="C2089" t="s">
        <v>61</v>
      </c>
      <c r="D2089" t="s">
        <v>14</v>
      </c>
      <c r="E2089" t="s">
        <v>107</v>
      </c>
      <c r="F2089" s="8" t="s">
        <v>6403</v>
      </c>
      <c r="G2089" t="s">
        <v>4251</v>
      </c>
    </row>
    <row r="2090" spans="1:7" x14ac:dyDescent="0.25">
      <c r="A2090" t="s">
        <v>4308</v>
      </c>
      <c r="B2090" t="s">
        <v>42</v>
      </c>
      <c r="C2090" t="s">
        <v>73</v>
      </c>
      <c r="D2090" t="s">
        <v>23</v>
      </c>
      <c r="E2090" t="s">
        <v>107</v>
      </c>
      <c r="F2090" s="8" t="s">
        <v>6404</v>
      </c>
      <c r="G2090" t="s">
        <v>4251</v>
      </c>
    </row>
    <row r="2091" spans="1:7" x14ac:dyDescent="0.25">
      <c r="A2091" t="s">
        <v>4044</v>
      </c>
      <c r="B2091" t="s">
        <v>42</v>
      </c>
      <c r="C2091" t="s">
        <v>188</v>
      </c>
      <c r="D2091" t="s">
        <v>38</v>
      </c>
      <c r="E2091" t="s">
        <v>107</v>
      </c>
      <c r="F2091" s="8" t="s">
        <v>6405</v>
      </c>
      <c r="G2091" t="s">
        <v>4322</v>
      </c>
    </row>
    <row r="2092" spans="1:7" x14ac:dyDescent="0.25">
      <c r="A2092" t="s">
        <v>3835</v>
      </c>
      <c r="B2092" t="s">
        <v>32</v>
      </c>
      <c r="C2092" t="s">
        <v>255</v>
      </c>
      <c r="D2092" t="s">
        <v>40</v>
      </c>
      <c r="E2092" t="s">
        <v>179</v>
      </c>
      <c r="F2092" s="8" t="s">
        <v>6406</v>
      </c>
      <c r="G2092" t="s">
        <v>4255</v>
      </c>
    </row>
    <row r="2093" spans="1:7" x14ac:dyDescent="0.25">
      <c r="A2093" t="s">
        <v>3359</v>
      </c>
      <c r="B2093" t="s">
        <v>36</v>
      </c>
      <c r="C2093" t="s">
        <v>188</v>
      </c>
      <c r="D2093" t="s">
        <v>38</v>
      </c>
      <c r="E2093" t="s">
        <v>107</v>
      </c>
      <c r="F2093" s="8" t="s">
        <v>6407</v>
      </c>
      <c r="G2093" t="s">
        <v>4255</v>
      </c>
    </row>
    <row r="2094" spans="1:7" x14ac:dyDescent="0.25">
      <c r="A2094" t="s">
        <v>3553</v>
      </c>
      <c r="B2094" t="s">
        <v>30</v>
      </c>
      <c r="C2094" t="s">
        <v>73</v>
      </c>
      <c r="D2094" t="s">
        <v>23</v>
      </c>
      <c r="E2094" t="s">
        <v>229</v>
      </c>
      <c r="F2094" s="8" t="s">
        <v>6408</v>
      </c>
      <c r="G2094" t="s">
        <v>4256</v>
      </c>
    </row>
    <row r="2095" spans="1:7" x14ac:dyDescent="0.25">
      <c r="A2095" t="s">
        <v>848</v>
      </c>
      <c r="B2095" t="s">
        <v>46</v>
      </c>
      <c r="C2095" t="s">
        <v>225</v>
      </c>
      <c r="D2095" t="s">
        <v>39</v>
      </c>
      <c r="E2095" t="s">
        <v>226</v>
      </c>
      <c r="F2095" s="8" t="s">
        <v>6409</v>
      </c>
      <c r="G2095" t="s">
        <v>4255</v>
      </c>
    </row>
    <row r="2096" spans="1:7" x14ac:dyDescent="0.25">
      <c r="A2096" t="s">
        <v>212</v>
      </c>
      <c r="B2096" t="s">
        <v>31</v>
      </c>
      <c r="C2096" t="s">
        <v>49</v>
      </c>
      <c r="D2096" t="s">
        <v>8</v>
      </c>
      <c r="E2096" t="s">
        <v>107</v>
      </c>
      <c r="F2096" s="8" t="s">
        <v>6410</v>
      </c>
      <c r="G2096" t="s">
        <v>4251</v>
      </c>
    </row>
    <row r="2097" spans="1:7" x14ac:dyDescent="0.25">
      <c r="A2097" t="s">
        <v>633</v>
      </c>
      <c r="B2097" t="s">
        <v>11</v>
      </c>
      <c r="C2097" t="s">
        <v>58</v>
      </c>
      <c r="D2097" t="s">
        <v>13</v>
      </c>
      <c r="E2097" t="s">
        <v>179</v>
      </c>
      <c r="F2097" s="8" t="s">
        <v>6411</v>
      </c>
      <c r="G2097" t="s">
        <v>4255</v>
      </c>
    </row>
    <row r="2098" spans="1:7" x14ac:dyDescent="0.25">
      <c r="A2098" t="s">
        <v>4309</v>
      </c>
      <c r="B2098" t="s">
        <v>42</v>
      </c>
      <c r="C2098" t="s">
        <v>152</v>
      </c>
      <c r="D2098" t="s">
        <v>35</v>
      </c>
      <c r="E2098" t="s">
        <v>107</v>
      </c>
      <c r="F2098" s="8" t="s">
        <v>6412</v>
      </c>
      <c r="G2098" t="s">
        <v>4322</v>
      </c>
    </row>
    <row r="2099" spans="1:7" x14ac:dyDescent="0.25">
      <c r="A2099" t="s">
        <v>477</v>
      </c>
      <c r="B2099" t="s">
        <v>31</v>
      </c>
      <c r="C2099" t="s">
        <v>49</v>
      </c>
      <c r="D2099" t="s">
        <v>8</v>
      </c>
      <c r="E2099" t="s">
        <v>179</v>
      </c>
      <c r="F2099" s="8" t="s">
        <v>6413</v>
      </c>
      <c r="G2099" t="s">
        <v>4255</v>
      </c>
    </row>
    <row r="2100" spans="1:7" x14ac:dyDescent="0.25">
      <c r="A2100" t="s">
        <v>4026</v>
      </c>
      <c r="B2100" t="s">
        <v>42</v>
      </c>
      <c r="C2100" t="s">
        <v>73</v>
      </c>
      <c r="D2100" t="s">
        <v>23</v>
      </c>
      <c r="E2100" t="s">
        <v>107</v>
      </c>
      <c r="F2100" s="8" t="s">
        <v>6209</v>
      </c>
      <c r="G2100" t="s">
        <v>4251</v>
      </c>
    </row>
    <row r="2101" spans="1:7" x14ac:dyDescent="0.25">
      <c r="A2101" t="s">
        <v>204</v>
      </c>
      <c r="B2101" t="s">
        <v>31</v>
      </c>
      <c r="C2101" t="s">
        <v>61</v>
      </c>
      <c r="D2101" t="s">
        <v>14</v>
      </c>
      <c r="E2101" t="s">
        <v>130</v>
      </c>
      <c r="F2101" s="8" t="s">
        <v>6414</v>
      </c>
      <c r="G2101" t="s">
        <v>4329</v>
      </c>
    </row>
    <row r="2102" spans="1:7" x14ac:dyDescent="0.25">
      <c r="A2102" t="s">
        <v>528</v>
      </c>
      <c r="B2102" t="s">
        <v>12</v>
      </c>
      <c r="C2102" t="s">
        <v>61</v>
      </c>
      <c r="D2102" t="s">
        <v>14</v>
      </c>
      <c r="E2102" t="s">
        <v>179</v>
      </c>
      <c r="F2102" s="8" t="s">
        <v>6415</v>
      </c>
      <c r="G2102" t="s">
        <v>4254</v>
      </c>
    </row>
    <row r="2103" spans="1:7" x14ac:dyDescent="0.25">
      <c r="A2103" t="s">
        <v>194</v>
      </c>
      <c r="B2103" t="s">
        <v>31</v>
      </c>
      <c r="C2103" t="s">
        <v>49</v>
      </c>
      <c r="D2103" t="s">
        <v>8</v>
      </c>
      <c r="E2103" t="s">
        <v>107</v>
      </c>
      <c r="F2103" s="8" t="s">
        <v>6416</v>
      </c>
      <c r="G2103" t="s">
        <v>4251</v>
      </c>
    </row>
    <row r="2104" spans="1:7" x14ac:dyDescent="0.25">
      <c r="A2104" t="s">
        <v>366</v>
      </c>
      <c r="B2104" t="s">
        <v>19</v>
      </c>
      <c r="C2104" t="s">
        <v>49</v>
      </c>
      <c r="D2104" t="s">
        <v>8</v>
      </c>
      <c r="E2104" t="s">
        <v>229</v>
      </c>
      <c r="F2104" s="8" t="s">
        <v>6417</v>
      </c>
      <c r="G2104" t="s">
        <v>4256</v>
      </c>
    </row>
    <row r="2105" spans="1:7" x14ac:dyDescent="0.25">
      <c r="A2105" t="s">
        <v>3877</v>
      </c>
      <c r="B2105" t="s">
        <v>36</v>
      </c>
      <c r="C2105" t="s">
        <v>188</v>
      </c>
      <c r="D2105" t="s">
        <v>38</v>
      </c>
      <c r="E2105" t="s">
        <v>229</v>
      </c>
      <c r="F2105" s="8" t="s">
        <v>6418</v>
      </c>
      <c r="G2105" t="s">
        <v>2152</v>
      </c>
    </row>
    <row r="2106" spans="1:7" x14ac:dyDescent="0.25">
      <c r="A2106" t="s">
        <v>791</v>
      </c>
      <c r="B2106" t="s">
        <v>20</v>
      </c>
      <c r="C2106" t="s">
        <v>61</v>
      </c>
      <c r="D2106" t="s">
        <v>14</v>
      </c>
      <c r="E2106" t="s">
        <v>107</v>
      </c>
      <c r="F2106" s="8" t="s">
        <v>6419</v>
      </c>
      <c r="G2106" t="s">
        <v>4251</v>
      </c>
    </row>
    <row r="2107" spans="1:7" x14ac:dyDescent="0.25">
      <c r="A2107" t="s">
        <v>927</v>
      </c>
      <c r="B2107" t="s">
        <v>29</v>
      </c>
      <c r="C2107" t="s">
        <v>65</v>
      </c>
      <c r="D2107" t="s">
        <v>17</v>
      </c>
      <c r="E2107" t="s">
        <v>229</v>
      </c>
      <c r="F2107" s="8" t="s">
        <v>6420</v>
      </c>
      <c r="G2107" t="s">
        <v>4255</v>
      </c>
    </row>
    <row r="2108" spans="1:7" x14ac:dyDescent="0.25">
      <c r="A2108" t="s">
        <v>4310</v>
      </c>
      <c r="B2108" t="s">
        <v>43</v>
      </c>
      <c r="C2108" t="s">
        <v>147</v>
      </c>
      <c r="D2108" t="s">
        <v>34</v>
      </c>
      <c r="E2108" t="s">
        <v>179</v>
      </c>
      <c r="F2108" s="8" t="s">
        <v>6421</v>
      </c>
      <c r="G2108" t="s">
        <v>4255</v>
      </c>
    </row>
    <row r="2109" spans="1:7" x14ac:dyDescent="0.25">
      <c r="A2109" t="s">
        <v>336</v>
      </c>
      <c r="B2109" t="s">
        <v>31</v>
      </c>
      <c r="C2109" t="s">
        <v>54</v>
      </c>
      <c r="D2109" t="s">
        <v>10</v>
      </c>
      <c r="E2109" t="s">
        <v>130</v>
      </c>
      <c r="F2109" s="8" t="s">
        <v>6422</v>
      </c>
      <c r="G2109" t="s">
        <v>4251</v>
      </c>
    </row>
    <row r="2110" spans="1:7" x14ac:dyDescent="0.25">
      <c r="A2110" t="s">
        <v>4024</v>
      </c>
      <c r="B2110" t="s">
        <v>30</v>
      </c>
      <c r="C2110" t="s">
        <v>188</v>
      </c>
      <c r="D2110" t="s">
        <v>38</v>
      </c>
      <c r="E2110" t="s">
        <v>107</v>
      </c>
      <c r="F2110" s="8" t="s">
        <v>6423</v>
      </c>
      <c r="G2110" t="s">
        <v>4322</v>
      </c>
    </row>
    <row r="2111" spans="1:7" x14ac:dyDescent="0.25">
      <c r="A2111" t="s">
        <v>679</v>
      </c>
      <c r="B2111" t="s">
        <v>31</v>
      </c>
      <c r="C2111" t="s">
        <v>61</v>
      </c>
      <c r="D2111" t="s">
        <v>14</v>
      </c>
      <c r="E2111" t="s">
        <v>130</v>
      </c>
      <c r="F2111" s="8" t="s">
        <v>6424</v>
      </c>
      <c r="G2111" t="s">
        <v>4331</v>
      </c>
    </row>
    <row r="2112" spans="1:7" x14ac:dyDescent="0.25">
      <c r="A2112" t="s">
        <v>797</v>
      </c>
      <c r="B2112" t="s">
        <v>42</v>
      </c>
      <c r="C2112" t="s">
        <v>65</v>
      </c>
      <c r="D2112" t="s">
        <v>17</v>
      </c>
      <c r="E2112" t="s">
        <v>107</v>
      </c>
      <c r="F2112" s="8" t="s">
        <v>6425</v>
      </c>
      <c r="G2112" t="s">
        <v>4322</v>
      </c>
    </row>
    <row r="2113" spans="1:7" x14ac:dyDescent="0.25">
      <c r="A2113" t="s">
        <v>3771</v>
      </c>
      <c r="B2113" t="s">
        <v>16</v>
      </c>
      <c r="C2113" t="s">
        <v>188</v>
      </c>
      <c r="D2113" t="s">
        <v>38</v>
      </c>
      <c r="E2113" t="s">
        <v>229</v>
      </c>
      <c r="F2113" s="8" t="s">
        <v>6426</v>
      </c>
      <c r="G2113" t="s">
        <v>4255</v>
      </c>
    </row>
    <row r="2114" spans="1:7" x14ac:dyDescent="0.25">
      <c r="A2114" t="s">
        <v>651</v>
      </c>
      <c r="B2114" t="s">
        <v>11</v>
      </c>
      <c r="C2114" t="s">
        <v>98</v>
      </c>
      <c r="D2114" t="s">
        <v>27</v>
      </c>
      <c r="E2114" t="s">
        <v>107</v>
      </c>
      <c r="F2114" s="8" t="s">
        <v>6427</v>
      </c>
      <c r="G2114" t="s">
        <v>4251</v>
      </c>
    </row>
    <row r="2115" spans="1:7" x14ac:dyDescent="0.25">
      <c r="A2115" t="s">
        <v>526</v>
      </c>
      <c r="B2115" t="s">
        <v>25</v>
      </c>
      <c r="C2115" t="s">
        <v>61</v>
      </c>
      <c r="D2115" t="s">
        <v>14</v>
      </c>
      <c r="E2115" t="s">
        <v>63</v>
      </c>
      <c r="F2115" s="8" t="s">
        <v>6428</v>
      </c>
      <c r="G2115" t="s">
        <v>4253</v>
      </c>
    </row>
    <row r="2116" spans="1:7" x14ac:dyDescent="0.25">
      <c r="A2116" t="s">
        <v>477</v>
      </c>
      <c r="B2116" t="s">
        <v>31</v>
      </c>
      <c r="C2116" t="s">
        <v>49</v>
      </c>
      <c r="D2116" t="s">
        <v>8</v>
      </c>
      <c r="E2116" t="s">
        <v>107</v>
      </c>
      <c r="F2116" s="8" t="s">
        <v>6429</v>
      </c>
      <c r="G2116" t="s">
        <v>4251</v>
      </c>
    </row>
    <row r="2117" spans="1:7" x14ac:dyDescent="0.25">
      <c r="A2117" t="s">
        <v>881</v>
      </c>
      <c r="B2117" t="s">
        <v>43</v>
      </c>
      <c r="C2117" t="s">
        <v>225</v>
      </c>
      <c r="D2117" t="s">
        <v>39</v>
      </c>
      <c r="E2117" t="s">
        <v>226</v>
      </c>
      <c r="F2117" s="8" t="s">
        <v>6430</v>
      </c>
      <c r="G2117" t="s">
        <v>4251</v>
      </c>
    </row>
    <row r="2118" spans="1:7" x14ac:dyDescent="0.25">
      <c r="A2118" t="s">
        <v>144</v>
      </c>
      <c r="B2118" t="s">
        <v>32</v>
      </c>
      <c r="C2118" t="s">
        <v>61</v>
      </c>
      <c r="D2118" t="s">
        <v>14</v>
      </c>
      <c r="E2118" t="s">
        <v>229</v>
      </c>
      <c r="F2118" s="8" t="s">
        <v>6431</v>
      </c>
      <c r="G2118" t="s">
        <v>4251</v>
      </c>
    </row>
    <row r="2119" spans="1:7" x14ac:dyDescent="0.25">
      <c r="A2119" t="s">
        <v>3404</v>
      </c>
      <c r="B2119" t="s">
        <v>42</v>
      </c>
      <c r="C2119" t="s">
        <v>73</v>
      </c>
      <c r="D2119" t="s">
        <v>23</v>
      </c>
      <c r="E2119" t="s">
        <v>229</v>
      </c>
      <c r="F2119" s="8" t="s">
        <v>6432</v>
      </c>
      <c r="G2119" t="s">
        <v>4255</v>
      </c>
    </row>
    <row r="2120" spans="1:7" x14ac:dyDescent="0.25">
      <c r="A2120" t="s">
        <v>3370</v>
      </c>
      <c r="B2120" t="s">
        <v>42</v>
      </c>
      <c r="C2120" t="s">
        <v>188</v>
      </c>
      <c r="D2120" t="s">
        <v>38</v>
      </c>
      <c r="E2120" t="s">
        <v>229</v>
      </c>
      <c r="F2120" s="8" t="s">
        <v>6433</v>
      </c>
      <c r="G2120" t="s">
        <v>4253</v>
      </c>
    </row>
    <row r="2121" spans="1:7" x14ac:dyDescent="0.25">
      <c r="A2121" t="s">
        <v>3833</v>
      </c>
      <c r="B2121" t="s">
        <v>42</v>
      </c>
      <c r="C2121" t="s">
        <v>188</v>
      </c>
      <c r="D2121" t="s">
        <v>38</v>
      </c>
      <c r="E2121" t="s">
        <v>229</v>
      </c>
      <c r="F2121" s="8" t="s">
        <v>6434</v>
      </c>
      <c r="G2121" t="s">
        <v>4253</v>
      </c>
    </row>
    <row r="2122" spans="1:7" x14ac:dyDescent="0.25">
      <c r="A2122" t="s">
        <v>784</v>
      </c>
      <c r="B2122" t="s">
        <v>11</v>
      </c>
      <c r="C2122" t="s">
        <v>98</v>
      </c>
      <c r="D2122" t="s">
        <v>27</v>
      </c>
      <c r="E2122" t="s">
        <v>229</v>
      </c>
      <c r="F2122" s="8" t="s">
        <v>6435</v>
      </c>
      <c r="G2122" t="s">
        <v>4252</v>
      </c>
    </row>
    <row r="2123" spans="1:7" x14ac:dyDescent="0.25">
      <c r="A2123" t="s">
        <v>3342</v>
      </c>
      <c r="B2123" t="s">
        <v>42</v>
      </c>
      <c r="C2123" t="s">
        <v>188</v>
      </c>
      <c r="D2123" t="s">
        <v>38</v>
      </c>
      <c r="E2123" t="s">
        <v>107</v>
      </c>
      <c r="F2123" s="8" t="s">
        <v>6436</v>
      </c>
      <c r="G2123" t="s">
        <v>4322</v>
      </c>
    </row>
    <row r="2124" spans="1:7" x14ac:dyDescent="0.25">
      <c r="A2124" t="s">
        <v>4100</v>
      </c>
      <c r="B2124" t="s">
        <v>42</v>
      </c>
      <c r="C2124" t="s">
        <v>188</v>
      </c>
      <c r="D2124" t="s">
        <v>38</v>
      </c>
      <c r="E2124" t="s">
        <v>229</v>
      </c>
      <c r="F2124" s="8" t="s">
        <v>6437</v>
      </c>
      <c r="G2124" t="s">
        <v>4255</v>
      </c>
    </row>
    <row r="2125" spans="1:7" x14ac:dyDescent="0.25">
      <c r="A2125" t="s">
        <v>784</v>
      </c>
      <c r="B2125" t="s">
        <v>21</v>
      </c>
      <c r="C2125" t="s">
        <v>98</v>
      </c>
      <c r="D2125" t="s">
        <v>27</v>
      </c>
      <c r="E2125" t="s">
        <v>179</v>
      </c>
      <c r="F2125" s="8" t="s">
        <v>6438</v>
      </c>
      <c r="G2125" t="s">
        <v>4256</v>
      </c>
    </row>
    <row r="2126" spans="1:7" x14ac:dyDescent="0.25">
      <c r="A2126" t="s">
        <v>864</v>
      </c>
      <c r="B2126" t="s">
        <v>31</v>
      </c>
      <c r="C2126" t="s">
        <v>72</v>
      </c>
      <c r="D2126" t="s">
        <v>22</v>
      </c>
      <c r="E2126" t="s">
        <v>179</v>
      </c>
      <c r="F2126" s="8" t="s">
        <v>6439</v>
      </c>
      <c r="G2126" t="s">
        <v>4255</v>
      </c>
    </row>
    <row r="2127" spans="1:7" x14ac:dyDescent="0.25">
      <c r="A2127" t="s">
        <v>175</v>
      </c>
      <c r="B2127" t="s">
        <v>26</v>
      </c>
      <c r="C2127" t="s">
        <v>52</v>
      </c>
      <c r="D2127" t="s">
        <v>9</v>
      </c>
      <c r="E2127" t="s">
        <v>229</v>
      </c>
      <c r="F2127" s="8" t="s">
        <v>6440</v>
      </c>
      <c r="G2127" t="s">
        <v>4256</v>
      </c>
    </row>
    <row r="2128" spans="1:7" x14ac:dyDescent="0.25">
      <c r="A2128" t="s">
        <v>3748</v>
      </c>
      <c r="B2128" t="s">
        <v>42</v>
      </c>
      <c r="C2128" t="s">
        <v>73</v>
      </c>
      <c r="D2128" t="s">
        <v>23</v>
      </c>
      <c r="E2128" t="s">
        <v>107</v>
      </c>
      <c r="F2128" s="8" t="s">
        <v>6441</v>
      </c>
      <c r="G2128" t="s">
        <v>4322</v>
      </c>
    </row>
    <row r="2129" spans="1:7" x14ac:dyDescent="0.25">
      <c r="A2129" t="s">
        <v>4305</v>
      </c>
      <c r="B2129" t="s">
        <v>42</v>
      </c>
      <c r="C2129" t="s">
        <v>188</v>
      </c>
      <c r="D2129" t="s">
        <v>38</v>
      </c>
      <c r="E2129" t="s">
        <v>229</v>
      </c>
      <c r="F2129" s="8" t="s">
        <v>6442</v>
      </c>
      <c r="G2129" t="s">
        <v>4251</v>
      </c>
    </row>
    <row r="2130" spans="1:7" x14ac:dyDescent="0.25">
      <c r="A2130" t="s">
        <v>555</v>
      </c>
      <c r="B2130" t="s">
        <v>28</v>
      </c>
      <c r="C2130" t="s">
        <v>61</v>
      </c>
      <c r="D2130" t="s">
        <v>14</v>
      </c>
      <c r="E2130" t="s">
        <v>107</v>
      </c>
      <c r="F2130" s="8" t="s">
        <v>6443</v>
      </c>
      <c r="G2130" t="s">
        <v>4253</v>
      </c>
    </row>
    <row r="2131" spans="1:7" x14ac:dyDescent="0.25">
      <c r="A2131" t="s">
        <v>378</v>
      </c>
      <c r="B2131" t="s">
        <v>26</v>
      </c>
      <c r="C2131" t="s">
        <v>49</v>
      </c>
      <c r="D2131" t="s">
        <v>8</v>
      </c>
      <c r="E2131" t="s">
        <v>229</v>
      </c>
      <c r="F2131" s="8" t="s">
        <v>6444</v>
      </c>
      <c r="G2131" t="s">
        <v>4254</v>
      </c>
    </row>
    <row r="2132" spans="1:7" x14ac:dyDescent="0.25">
      <c r="A2132" t="s">
        <v>664</v>
      </c>
      <c r="B2132" t="s">
        <v>32</v>
      </c>
      <c r="C2132" t="s">
        <v>61</v>
      </c>
      <c r="D2132" t="s">
        <v>14</v>
      </c>
      <c r="E2132" t="s">
        <v>179</v>
      </c>
      <c r="F2132" s="8" t="s">
        <v>6445</v>
      </c>
      <c r="G2132" t="s">
        <v>4255</v>
      </c>
    </row>
    <row r="2133" spans="1:7" x14ac:dyDescent="0.25">
      <c r="A2133" t="s">
        <v>3493</v>
      </c>
      <c r="B2133" t="s">
        <v>42</v>
      </c>
      <c r="C2133" t="s">
        <v>188</v>
      </c>
      <c r="D2133" t="s">
        <v>38</v>
      </c>
      <c r="E2133" t="s">
        <v>229</v>
      </c>
      <c r="F2133" s="8" t="s">
        <v>6446</v>
      </c>
      <c r="G2133" t="s">
        <v>4253</v>
      </c>
    </row>
    <row r="2134" spans="1:7" x14ac:dyDescent="0.25">
      <c r="A2134" t="s">
        <v>897</v>
      </c>
      <c r="B2134" t="s">
        <v>21</v>
      </c>
      <c r="C2134" t="s">
        <v>58</v>
      </c>
      <c r="D2134" t="s">
        <v>13</v>
      </c>
      <c r="E2134" t="s">
        <v>107</v>
      </c>
      <c r="F2134" s="8" t="s">
        <v>4412</v>
      </c>
      <c r="G2134" t="s">
        <v>4253</v>
      </c>
    </row>
    <row r="2135" spans="1:7" x14ac:dyDescent="0.25">
      <c r="A2135" t="s">
        <v>4313</v>
      </c>
      <c r="B2135" t="s">
        <v>29</v>
      </c>
      <c r="C2135" t="s">
        <v>188</v>
      </c>
      <c r="D2135" t="s">
        <v>38</v>
      </c>
      <c r="E2135" t="s">
        <v>107</v>
      </c>
      <c r="F2135" s="8" t="s">
        <v>6447</v>
      </c>
      <c r="G2135" t="s">
        <v>4253</v>
      </c>
    </row>
    <row r="2136" spans="1:7" x14ac:dyDescent="0.25">
      <c r="A2136" t="s">
        <v>3533</v>
      </c>
      <c r="B2136" t="s">
        <v>42</v>
      </c>
      <c r="C2136" t="s">
        <v>188</v>
      </c>
      <c r="D2136" t="s">
        <v>38</v>
      </c>
      <c r="E2136" t="s">
        <v>229</v>
      </c>
      <c r="F2136" s="8" t="s">
        <v>6448</v>
      </c>
      <c r="G2136" t="s">
        <v>4255</v>
      </c>
    </row>
    <row r="2137" spans="1:7" x14ac:dyDescent="0.25">
      <c r="A2137" t="s">
        <v>3767</v>
      </c>
      <c r="B2137" t="s">
        <v>42</v>
      </c>
      <c r="C2137" t="s">
        <v>188</v>
      </c>
      <c r="D2137" t="s">
        <v>38</v>
      </c>
      <c r="E2137" t="s">
        <v>229</v>
      </c>
      <c r="F2137" s="8" t="s">
        <v>6449</v>
      </c>
      <c r="G2137" t="s">
        <v>4255</v>
      </c>
    </row>
    <row r="2138" spans="1:7" x14ac:dyDescent="0.25">
      <c r="A2138" t="s">
        <v>785</v>
      </c>
      <c r="B2138" t="s">
        <v>30</v>
      </c>
      <c r="C2138" t="s">
        <v>67</v>
      </c>
      <c r="D2138" t="s">
        <v>18</v>
      </c>
      <c r="E2138" t="s">
        <v>63</v>
      </c>
      <c r="F2138" s="8" t="s">
        <v>6450</v>
      </c>
      <c r="G2138" t="s">
        <v>4322</v>
      </c>
    </row>
    <row r="2139" spans="1:7" x14ac:dyDescent="0.25">
      <c r="A2139" t="s">
        <v>197</v>
      </c>
      <c r="B2139" t="s">
        <v>21</v>
      </c>
      <c r="C2139" t="s">
        <v>54</v>
      </c>
      <c r="D2139" t="s">
        <v>10</v>
      </c>
      <c r="E2139" t="s">
        <v>107</v>
      </c>
      <c r="F2139" s="8" t="s">
        <v>6451</v>
      </c>
      <c r="G2139" t="s">
        <v>4251</v>
      </c>
    </row>
    <row r="2140" spans="1:7" x14ac:dyDescent="0.25">
      <c r="A2140" t="s">
        <v>76</v>
      </c>
      <c r="B2140" t="s">
        <v>11</v>
      </c>
      <c r="C2140" t="s">
        <v>49</v>
      </c>
      <c r="D2140" t="s">
        <v>8</v>
      </c>
      <c r="E2140" t="s">
        <v>130</v>
      </c>
      <c r="F2140" s="8" t="s">
        <v>6452</v>
      </c>
      <c r="G2140" t="s">
        <v>4251</v>
      </c>
    </row>
    <row r="2141" spans="1:7" x14ac:dyDescent="0.25">
      <c r="A2141" t="s">
        <v>384</v>
      </c>
      <c r="B2141" t="s">
        <v>31</v>
      </c>
      <c r="C2141" t="s">
        <v>54</v>
      </c>
      <c r="D2141" t="s">
        <v>10</v>
      </c>
      <c r="E2141" t="s">
        <v>130</v>
      </c>
      <c r="F2141" s="8" t="s">
        <v>6453</v>
      </c>
      <c r="G2141" t="s">
        <v>4329</v>
      </c>
    </row>
    <row r="2142" spans="1:7" x14ac:dyDescent="0.25">
      <c r="A2142" t="s">
        <v>503</v>
      </c>
      <c r="B2142" t="s">
        <v>25</v>
      </c>
      <c r="C2142" t="s">
        <v>61</v>
      </c>
      <c r="D2142" t="s">
        <v>14</v>
      </c>
      <c r="E2142" t="s">
        <v>229</v>
      </c>
      <c r="F2142" s="8" t="s">
        <v>6454</v>
      </c>
      <c r="G2142" t="s">
        <v>4254</v>
      </c>
    </row>
    <row r="2143" spans="1:7" x14ac:dyDescent="0.25">
      <c r="A2143" t="s">
        <v>3584</v>
      </c>
      <c r="B2143" t="s">
        <v>42</v>
      </c>
      <c r="C2143" t="s">
        <v>188</v>
      </c>
      <c r="D2143" t="s">
        <v>38</v>
      </c>
      <c r="E2143" t="s">
        <v>107</v>
      </c>
      <c r="F2143" s="8" t="s">
        <v>6455</v>
      </c>
      <c r="G2143" t="s">
        <v>4251</v>
      </c>
    </row>
    <row r="2144" spans="1:7" x14ac:dyDescent="0.25">
      <c r="A2144" t="s">
        <v>199</v>
      </c>
      <c r="B2144" t="s">
        <v>7</v>
      </c>
      <c r="C2144" t="s">
        <v>52</v>
      </c>
      <c r="D2144" t="s">
        <v>9</v>
      </c>
      <c r="E2144" t="s">
        <v>63</v>
      </c>
      <c r="F2144" s="8" t="s">
        <v>6456</v>
      </c>
      <c r="G2144" t="s">
        <v>4251</v>
      </c>
    </row>
    <row r="2145" spans="1:7" x14ac:dyDescent="0.25">
      <c r="A2145" t="s">
        <v>682</v>
      </c>
      <c r="B2145" t="s">
        <v>21</v>
      </c>
      <c r="C2145" t="s">
        <v>49</v>
      </c>
      <c r="D2145" t="s">
        <v>8</v>
      </c>
      <c r="E2145" t="s">
        <v>229</v>
      </c>
      <c r="F2145" s="8" t="s">
        <v>6457</v>
      </c>
      <c r="G2145" t="s">
        <v>4255</v>
      </c>
    </row>
    <row r="2146" spans="1:7" x14ac:dyDescent="0.25">
      <c r="A2146" t="s">
        <v>231</v>
      </c>
      <c r="B2146" t="s">
        <v>31</v>
      </c>
      <c r="C2146" t="s">
        <v>49</v>
      </c>
      <c r="D2146" t="s">
        <v>8</v>
      </c>
      <c r="E2146" t="s">
        <v>107</v>
      </c>
      <c r="F2146" s="8" t="s">
        <v>6458</v>
      </c>
      <c r="G2146" t="s">
        <v>4251</v>
      </c>
    </row>
    <row r="2147" spans="1:7" x14ac:dyDescent="0.25">
      <c r="A2147" t="s">
        <v>110</v>
      </c>
      <c r="B2147" t="s">
        <v>31</v>
      </c>
      <c r="C2147" t="s">
        <v>72</v>
      </c>
      <c r="D2147" t="s">
        <v>22</v>
      </c>
      <c r="E2147" t="s">
        <v>229</v>
      </c>
      <c r="F2147" s="8" t="s">
        <v>6459</v>
      </c>
      <c r="G2147" t="s">
        <v>4253</v>
      </c>
    </row>
    <row r="2148" spans="1:7" x14ac:dyDescent="0.25">
      <c r="A2148" t="s">
        <v>684</v>
      </c>
      <c r="B2148" t="s">
        <v>33</v>
      </c>
      <c r="C2148" t="s">
        <v>75</v>
      </c>
      <c r="D2148" t="s">
        <v>24</v>
      </c>
      <c r="E2148" t="s">
        <v>179</v>
      </c>
      <c r="F2148" s="8" t="s">
        <v>6460</v>
      </c>
      <c r="G2148" t="s">
        <v>4255</v>
      </c>
    </row>
    <row r="2149" spans="1:7" x14ac:dyDescent="0.25">
      <c r="A2149" t="s">
        <v>201</v>
      </c>
      <c r="B2149" t="s">
        <v>31</v>
      </c>
      <c r="C2149" t="s">
        <v>54</v>
      </c>
      <c r="D2149" t="s">
        <v>10</v>
      </c>
      <c r="E2149" t="s">
        <v>107</v>
      </c>
      <c r="F2149" s="8" t="s">
        <v>4395</v>
      </c>
      <c r="G2149" t="s">
        <v>4251</v>
      </c>
    </row>
    <row r="2150" spans="1:7" x14ac:dyDescent="0.25">
      <c r="A2150" t="s">
        <v>4034</v>
      </c>
      <c r="B2150" t="s">
        <v>30</v>
      </c>
      <c r="C2150" t="s">
        <v>188</v>
      </c>
      <c r="D2150" t="s">
        <v>38</v>
      </c>
      <c r="E2150" t="s">
        <v>107</v>
      </c>
      <c r="F2150" s="8" t="s">
        <v>6461</v>
      </c>
      <c r="G2150" t="s">
        <v>4251</v>
      </c>
    </row>
    <row r="2151" spans="1:7" x14ac:dyDescent="0.25">
      <c r="A2151" t="s">
        <v>89</v>
      </c>
      <c r="B2151" t="s">
        <v>25</v>
      </c>
      <c r="C2151" t="s">
        <v>58</v>
      </c>
      <c r="D2151" t="s">
        <v>13</v>
      </c>
      <c r="E2151" t="s">
        <v>63</v>
      </c>
      <c r="F2151" s="8" t="s">
        <v>6462</v>
      </c>
      <c r="G2151" t="s">
        <v>4251</v>
      </c>
    </row>
    <row r="2152" spans="1:7" x14ac:dyDescent="0.25">
      <c r="A2152" t="s">
        <v>326</v>
      </c>
      <c r="B2152" t="s">
        <v>42</v>
      </c>
      <c r="C2152" t="s">
        <v>65</v>
      </c>
      <c r="D2152" t="s">
        <v>17</v>
      </c>
      <c r="E2152" t="s">
        <v>107</v>
      </c>
      <c r="F2152" s="8" t="s">
        <v>6463</v>
      </c>
      <c r="G2152" t="s">
        <v>4251</v>
      </c>
    </row>
    <row r="2153" spans="1:7" x14ac:dyDescent="0.25">
      <c r="A2153" t="s">
        <v>3385</v>
      </c>
      <c r="B2153" t="s">
        <v>19</v>
      </c>
      <c r="C2153" t="s">
        <v>73</v>
      </c>
      <c r="D2153" t="s">
        <v>23</v>
      </c>
      <c r="E2153" t="s">
        <v>179</v>
      </c>
      <c r="F2153" s="8" t="s">
        <v>6464</v>
      </c>
      <c r="G2153" t="s">
        <v>4255</v>
      </c>
    </row>
    <row r="2154" spans="1:7" x14ac:dyDescent="0.25">
      <c r="A2154" t="s">
        <v>51</v>
      </c>
      <c r="B2154" t="s">
        <v>31</v>
      </c>
      <c r="C2154" t="s">
        <v>52</v>
      </c>
      <c r="D2154" t="s">
        <v>9</v>
      </c>
      <c r="E2154" t="s">
        <v>50</v>
      </c>
      <c r="F2154" s="8" t="s">
        <v>6465</v>
      </c>
      <c r="G2154" t="s">
        <v>4327</v>
      </c>
    </row>
    <row r="2155" spans="1:7" x14ac:dyDescent="0.25">
      <c r="A2155" t="s">
        <v>93</v>
      </c>
      <c r="B2155" t="s">
        <v>31</v>
      </c>
      <c r="C2155" t="s">
        <v>49</v>
      </c>
      <c r="D2155" t="s">
        <v>8</v>
      </c>
      <c r="E2155" t="s">
        <v>130</v>
      </c>
      <c r="F2155" s="8" t="s">
        <v>4873</v>
      </c>
      <c r="G2155" t="s">
        <v>4329</v>
      </c>
    </row>
    <row r="2156" spans="1:7" x14ac:dyDescent="0.25">
      <c r="A2156" t="s">
        <v>3301</v>
      </c>
      <c r="B2156" t="s">
        <v>42</v>
      </c>
      <c r="C2156" t="s">
        <v>73</v>
      </c>
      <c r="D2156" t="s">
        <v>23</v>
      </c>
      <c r="E2156" t="s">
        <v>229</v>
      </c>
      <c r="F2156" s="8" t="s">
        <v>6466</v>
      </c>
      <c r="G2156" t="s">
        <v>4253</v>
      </c>
    </row>
    <row r="2157" spans="1:7" x14ac:dyDescent="0.25">
      <c r="A2157" t="s">
        <v>333</v>
      </c>
      <c r="B2157" t="s">
        <v>31</v>
      </c>
      <c r="C2157" t="s">
        <v>54</v>
      </c>
      <c r="D2157" t="s">
        <v>10</v>
      </c>
      <c r="E2157" t="s">
        <v>107</v>
      </c>
      <c r="F2157" s="8" t="s">
        <v>6467</v>
      </c>
      <c r="G2157" t="s">
        <v>4251</v>
      </c>
    </row>
    <row r="2158" spans="1:7" x14ac:dyDescent="0.25">
      <c r="A2158" t="s">
        <v>645</v>
      </c>
      <c r="B2158" t="s">
        <v>20</v>
      </c>
      <c r="C2158" t="s">
        <v>61</v>
      </c>
      <c r="D2158" t="s">
        <v>14</v>
      </c>
      <c r="E2158" t="s">
        <v>229</v>
      </c>
      <c r="F2158" s="8" t="s">
        <v>6468</v>
      </c>
      <c r="G2158" t="s">
        <v>4256</v>
      </c>
    </row>
    <row r="2159" spans="1:7" x14ac:dyDescent="0.25">
      <c r="A2159" t="s">
        <v>3723</v>
      </c>
      <c r="B2159" t="s">
        <v>21</v>
      </c>
      <c r="C2159" t="s">
        <v>73</v>
      </c>
      <c r="D2159" t="s">
        <v>23</v>
      </c>
      <c r="E2159" t="s">
        <v>229</v>
      </c>
      <c r="F2159" s="8" t="s">
        <v>6469</v>
      </c>
      <c r="G2159" t="s">
        <v>4255</v>
      </c>
    </row>
    <row r="2160" spans="1:7" x14ac:dyDescent="0.25">
      <c r="A2160" t="s">
        <v>495</v>
      </c>
      <c r="B2160" t="s">
        <v>44</v>
      </c>
      <c r="C2160" t="s">
        <v>225</v>
      </c>
      <c r="D2160" t="s">
        <v>39</v>
      </c>
      <c r="E2160" t="s">
        <v>179</v>
      </c>
      <c r="F2160" s="8" t="s">
        <v>6470</v>
      </c>
      <c r="G2160" t="s">
        <v>4255</v>
      </c>
    </row>
    <row r="2161" spans="1:7" x14ac:dyDescent="0.25">
      <c r="A2161" t="s">
        <v>427</v>
      </c>
      <c r="B2161" t="s">
        <v>30</v>
      </c>
      <c r="C2161" t="s">
        <v>67</v>
      </c>
      <c r="D2161" t="s">
        <v>18</v>
      </c>
      <c r="E2161" t="s">
        <v>229</v>
      </c>
      <c r="F2161" s="8" t="s">
        <v>6471</v>
      </c>
      <c r="G2161" t="s">
        <v>4256</v>
      </c>
    </row>
    <row r="2162" spans="1:7" x14ac:dyDescent="0.25">
      <c r="A2162" t="s">
        <v>791</v>
      </c>
      <c r="B2162" t="s">
        <v>25</v>
      </c>
      <c r="C2162" t="s">
        <v>61</v>
      </c>
      <c r="D2162" t="s">
        <v>14</v>
      </c>
      <c r="E2162" t="s">
        <v>229</v>
      </c>
      <c r="F2162" s="8" t="s">
        <v>6472</v>
      </c>
      <c r="G2162" t="s">
        <v>4255</v>
      </c>
    </row>
    <row r="2163" spans="1:7" x14ac:dyDescent="0.25">
      <c r="A2163" t="s">
        <v>4308</v>
      </c>
      <c r="B2163" t="s">
        <v>42</v>
      </c>
      <c r="C2163" t="s">
        <v>73</v>
      </c>
      <c r="D2163" t="s">
        <v>23</v>
      </c>
      <c r="E2163" t="s">
        <v>229</v>
      </c>
      <c r="F2163" s="8" t="s">
        <v>6473</v>
      </c>
      <c r="G2163" t="s">
        <v>4251</v>
      </c>
    </row>
    <row r="2164" spans="1:7" x14ac:dyDescent="0.25">
      <c r="A2164" t="s">
        <v>3877</v>
      </c>
      <c r="B2164" t="s">
        <v>42</v>
      </c>
      <c r="C2164" t="s">
        <v>188</v>
      </c>
      <c r="D2164" t="s">
        <v>38</v>
      </c>
      <c r="E2164" t="s">
        <v>107</v>
      </c>
      <c r="F2164" s="8" t="s">
        <v>4432</v>
      </c>
      <c r="G2164" t="s">
        <v>4251</v>
      </c>
    </row>
    <row r="2165" spans="1:7" x14ac:dyDescent="0.25">
      <c r="A2165" t="s">
        <v>3527</v>
      </c>
      <c r="B2165" t="s">
        <v>42</v>
      </c>
      <c r="C2165" t="s">
        <v>188</v>
      </c>
      <c r="D2165" t="s">
        <v>38</v>
      </c>
      <c r="E2165" t="s">
        <v>229</v>
      </c>
      <c r="F2165" s="8" t="s">
        <v>6474</v>
      </c>
      <c r="G2165" t="s">
        <v>4255</v>
      </c>
    </row>
    <row r="2166" spans="1:7" x14ac:dyDescent="0.25">
      <c r="A2166" t="s">
        <v>468</v>
      </c>
      <c r="B2166" t="s">
        <v>31</v>
      </c>
      <c r="C2166" t="s">
        <v>98</v>
      </c>
      <c r="D2166" t="s">
        <v>27</v>
      </c>
      <c r="E2166" t="s">
        <v>50</v>
      </c>
      <c r="F2166" s="8" t="s">
        <v>6475</v>
      </c>
      <c r="G2166" t="s">
        <v>4327</v>
      </c>
    </row>
    <row r="2167" spans="1:7" x14ac:dyDescent="0.25">
      <c r="A2167" t="s">
        <v>242</v>
      </c>
      <c r="B2167" t="s">
        <v>42</v>
      </c>
      <c r="C2167" t="s">
        <v>152</v>
      </c>
      <c r="D2167" t="s">
        <v>35</v>
      </c>
      <c r="E2167" t="s">
        <v>226</v>
      </c>
      <c r="F2167" s="8" t="s">
        <v>6476</v>
      </c>
      <c r="G2167" t="s">
        <v>4253</v>
      </c>
    </row>
    <row r="2168" spans="1:7" x14ac:dyDescent="0.25">
      <c r="A2168" t="s">
        <v>639</v>
      </c>
      <c r="B2168" t="s">
        <v>31</v>
      </c>
      <c r="C2168" t="s">
        <v>52</v>
      </c>
      <c r="D2168" t="s">
        <v>9</v>
      </c>
      <c r="E2168" t="s">
        <v>229</v>
      </c>
      <c r="F2168" s="8" t="s">
        <v>6477</v>
      </c>
      <c r="G2168" t="s">
        <v>4253</v>
      </c>
    </row>
    <row r="2169" spans="1:7" x14ac:dyDescent="0.25">
      <c r="A2169" t="s">
        <v>3755</v>
      </c>
      <c r="B2169" t="s">
        <v>42</v>
      </c>
      <c r="C2169" t="s">
        <v>188</v>
      </c>
      <c r="D2169" t="s">
        <v>38</v>
      </c>
      <c r="E2169" t="s">
        <v>107</v>
      </c>
      <c r="F2169" s="8" t="s">
        <v>6478</v>
      </c>
      <c r="G2169" t="s">
        <v>4322</v>
      </c>
    </row>
    <row r="2170" spans="1:7" x14ac:dyDescent="0.25">
      <c r="A2170" t="s">
        <v>876</v>
      </c>
      <c r="B2170" t="s">
        <v>31</v>
      </c>
      <c r="C2170" t="s">
        <v>72</v>
      </c>
      <c r="D2170" t="s">
        <v>22</v>
      </c>
      <c r="E2170" t="s">
        <v>179</v>
      </c>
      <c r="F2170" s="8" t="s">
        <v>6479</v>
      </c>
      <c r="G2170" t="s">
        <v>4255</v>
      </c>
    </row>
    <row r="2171" spans="1:7" x14ac:dyDescent="0.25">
      <c r="A2171" t="s">
        <v>4158</v>
      </c>
      <c r="B2171" t="s">
        <v>30</v>
      </c>
      <c r="C2171" t="s">
        <v>73</v>
      </c>
      <c r="D2171" t="s">
        <v>23</v>
      </c>
      <c r="E2171" t="s">
        <v>229</v>
      </c>
      <c r="F2171" s="8" t="s">
        <v>6480</v>
      </c>
      <c r="G2171" t="s">
        <v>4255</v>
      </c>
    </row>
    <row r="2172" spans="1:7" x14ac:dyDescent="0.25">
      <c r="A2172" t="s">
        <v>220</v>
      </c>
      <c r="B2172" t="s">
        <v>21</v>
      </c>
      <c r="C2172" t="s">
        <v>52</v>
      </c>
      <c r="D2172" t="s">
        <v>9</v>
      </c>
      <c r="E2172" t="s">
        <v>179</v>
      </c>
      <c r="F2172" s="8" t="s">
        <v>6481</v>
      </c>
      <c r="G2172" t="s">
        <v>4256</v>
      </c>
    </row>
    <row r="2173" spans="1:7" x14ac:dyDescent="0.25">
      <c r="A2173" t="s">
        <v>450</v>
      </c>
      <c r="B2173" t="s">
        <v>32</v>
      </c>
      <c r="C2173" t="s">
        <v>61</v>
      </c>
      <c r="D2173" t="s">
        <v>14</v>
      </c>
      <c r="E2173" t="s">
        <v>229</v>
      </c>
      <c r="F2173" s="8" t="s">
        <v>6482</v>
      </c>
      <c r="G2173" t="s">
        <v>4253</v>
      </c>
    </row>
    <row r="2174" spans="1:7" x14ac:dyDescent="0.25">
      <c r="A2174" t="s">
        <v>3542</v>
      </c>
      <c r="B2174" t="s">
        <v>16</v>
      </c>
      <c r="C2174" t="s">
        <v>188</v>
      </c>
      <c r="D2174" t="s">
        <v>38</v>
      </c>
      <c r="E2174" t="s">
        <v>179</v>
      </c>
      <c r="F2174" s="8" t="s">
        <v>6483</v>
      </c>
      <c r="G2174" t="s">
        <v>4254</v>
      </c>
    </row>
    <row r="2175" spans="1:7" x14ac:dyDescent="0.25">
      <c r="A2175" t="s">
        <v>766</v>
      </c>
      <c r="B2175" t="s">
        <v>31</v>
      </c>
      <c r="C2175" t="s">
        <v>52</v>
      </c>
      <c r="D2175" t="s">
        <v>9</v>
      </c>
      <c r="E2175" t="s">
        <v>229</v>
      </c>
      <c r="F2175" s="8" t="s">
        <v>6484</v>
      </c>
      <c r="G2175" t="s">
        <v>4256</v>
      </c>
    </row>
    <row r="2176" spans="1:7" x14ac:dyDescent="0.25">
      <c r="A2176" t="s">
        <v>3355</v>
      </c>
      <c r="B2176" t="s">
        <v>30</v>
      </c>
      <c r="C2176" t="s">
        <v>188</v>
      </c>
      <c r="D2176" t="s">
        <v>38</v>
      </c>
      <c r="E2176" t="s">
        <v>179</v>
      </c>
      <c r="F2176" s="8" t="s">
        <v>6485</v>
      </c>
      <c r="G2176" t="s">
        <v>4256</v>
      </c>
    </row>
    <row r="2177" spans="1:7" x14ac:dyDescent="0.25">
      <c r="A2177" t="s">
        <v>328</v>
      </c>
      <c r="B2177" t="s">
        <v>32</v>
      </c>
      <c r="C2177" t="s">
        <v>61</v>
      </c>
      <c r="D2177" t="s">
        <v>14</v>
      </c>
      <c r="E2177" t="s">
        <v>179</v>
      </c>
      <c r="F2177" s="8" t="s">
        <v>6486</v>
      </c>
      <c r="G2177" t="s">
        <v>4255</v>
      </c>
    </row>
    <row r="2178" spans="1:7" x14ac:dyDescent="0.25">
      <c r="A2178" t="s">
        <v>3742</v>
      </c>
      <c r="B2178" t="s">
        <v>42</v>
      </c>
      <c r="C2178" t="s">
        <v>188</v>
      </c>
      <c r="D2178" t="s">
        <v>38</v>
      </c>
      <c r="E2178" t="s">
        <v>107</v>
      </c>
      <c r="F2178" s="8" t="s">
        <v>6487</v>
      </c>
      <c r="G2178" t="s">
        <v>4251</v>
      </c>
    </row>
    <row r="2179" spans="1:7" x14ac:dyDescent="0.25">
      <c r="A2179" t="s">
        <v>664</v>
      </c>
      <c r="B2179" t="s">
        <v>32</v>
      </c>
      <c r="C2179" t="s">
        <v>61</v>
      </c>
      <c r="D2179" t="s">
        <v>14</v>
      </c>
      <c r="E2179" t="s">
        <v>229</v>
      </c>
      <c r="F2179" s="8" t="s">
        <v>6488</v>
      </c>
      <c r="G2179" t="s">
        <v>4251</v>
      </c>
    </row>
    <row r="2180" spans="1:7" x14ac:dyDescent="0.25">
      <c r="A2180" t="s">
        <v>3748</v>
      </c>
      <c r="B2180" t="s">
        <v>42</v>
      </c>
      <c r="C2180" t="s">
        <v>73</v>
      </c>
      <c r="D2180" t="s">
        <v>23</v>
      </c>
      <c r="E2180" t="s">
        <v>229</v>
      </c>
      <c r="F2180" s="8" t="s">
        <v>6489</v>
      </c>
      <c r="G2180" t="s">
        <v>4251</v>
      </c>
    </row>
    <row r="2181" spans="1:7" x14ac:dyDescent="0.25">
      <c r="A2181" t="s">
        <v>3653</v>
      </c>
      <c r="B2181" t="s">
        <v>16</v>
      </c>
      <c r="C2181" t="s">
        <v>188</v>
      </c>
      <c r="D2181" t="s">
        <v>38</v>
      </c>
      <c r="E2181" t="s">
        <v>107</v>
      </c>
      <c r="F2181" s="8" t="s">
        <v>6490</v>
      </c>
      <c r="G2181" t="s">
        <v>4254</v>
      </c>
    </row>
    <row r="2182" spans="1:7" x14ac:dyDescent="0.25">
      <c r="A2182" t="s">
        <v>3860</v>
      </c>
      <c r="B2182" t="s">
        <v>42</v>
      </c>
      <c r="C2182" t="s">
        <v>188</v>
      </c>
      <c r="D2182" t="s">
        <v>38</v>
      </c>
      <c r="E2182" t="s">
        <v>107</v>
      </c>
      <c r="F2182" s="8" t="s">
        <v>6491</v>
      </c>
      <c r="G2182" t="s">
        <v>4251</v>
      </c>
    </row>
    <row r="2183" spans="1:7" x14ac:dyDescent="0.25">
      <c r="A2183" t="s">
        <v>3578</v>
      </c>
      <c r="B2183" t="s">
        <v>20</v>
      </c>
      <c r="C2183" t="s">
        <v>255</v>
      </c>
      <c r="D2183" t="s">
        <v>40</v>
      </c>
      <c r="E2183" t="s">
        <v>179</v>
      </c>
      <c r="F2183" s="8" t="s">
        <v>6492</v>
      </c>
      <c r="G2183" t="s">
        <v>4255</v>
      </c>
    </row>
    <row r="2184" spans="1:7" x14ac:dyDescent="0.25">
      <c r="A2184" t="s">
        <v>785</v>
      </c>
      <c r="B2184" t="s">
        <v>42</v>
      </c>
      <c r="C2184" t="s">
        <v>67</v>
      </c>
      <c r="D2184" t="s">
        <v>18</v>
      </c>
      <c r="E2184" t="s">
        <v>107</v>
      </c>
      <c r="F2184" s="8" t="s">
        <v>6493</v>
      </c>
      <c r="G2184" t="s">
        <v>4251</v>
      </c>
    </row>
    <row r="2185" spans="1:7" x14ac:dyDescent="0.25">
      <c r="A2185" t="s">
        <v>205</v>
      </c>
      <c r="B2185" t="s">
        <v>32</v>
      </c>
      <c r="C2185" t="s">
        <v>61</v>
      </c>
      <c r="D2185" t="s">
        <v>14</v>
      </c>
      <c r="E2185" t="s">
        <v>63</v>
      </c>
      <c r="F2185" s="8" t="s">
        <v>6494</v>
      </c>
      <c r="G2185" t="s">
        <v>4251</v>
      </c>
    </row>
    <row r="2186" spans="1:7" x14ac:dyDescent="0.25">
      <c r="A2186" t="s">
        <v>430</v>
      </c>
      <c r="B2186" t="s">
        <v>32</v>
      </c>
      <c r="C2186" t="s">
        <v>61</v>
      </c>
      <c r="D2186" t="s">
        <v>14</v>
      </c>
      <c r="E2186" t="s">
        <v>229</v>
      </c>
      <c r="F2186" s="8" t="s">
        <v>6495</v>
      </c>
      <c r="G2186" t="s">
        <v>4253</v>
      </c>
    </row>
    <row r="2187" spans="1:7" x14ac:dyDescent="0.25">
      <c r="A2187" t="s">
        <v>3791</v>
      </c>
      <c r="B2187" t="s">
        <v>42</v>
      </c>
      <c r="C2187" t="s">
        <v>73</v>
      </c>
      <c r="D2187" t="s">
        <v>23</v>
      </c>
      <c r="E2187" t="s">
        <v>107</v>
      </c>
      <c r="F2187" s="8" t="s">
        <v>6496</v>
      </c>
      <c r="G2187" t="s">
        <v>4251</v>
      </c>
    </row>
    <row r="2188" spans="1:7" x14ac:dyDescent="0.25">
      <c r="A2188" t="s">
        <v>413</v>
      </c>
      <c r="B2188" t="s">
        <v>42</v>
      </c>
      <c r="C2188" t="s">
        <v>152</v>
      </c>
      <c r="D2188" t="s">
        <v>35</v>
      </c>
      <c r="E2188" t="s">
        <v>229</v>
      </c>
      <c r="F2188" s="8" t="s">
        <v>6497</v>
      </c>
      <c r="G2188" t="s">
        <v>4253</v>
      </c>
    </row>
    <row r="2189" spans="1:7" x14ac:dyDescent="0.25">
      <c r="A2189" t="s">
        <v>149</v>
      </c>
      <c r="B2189" t="s">
        <v>31</v>
      </c>
      <c r="C2189" t="s">
        <v>52</v>
      </c>
      <c r="D2189" t="s">
        <v>9</v>
      </c>
      <c r="E2189" t="s">
        <v>63</v>
      </c>
      <c r="F2189" s="8" t="s">
        <v>6498</v>
      </c>
      <c r="G2189" t="s">
        <v>4329</v>
      </c>
    </row>
    <row r="2190" spans="1:7" x14ac:dyDescent="0.25">
      <c r="A2190" t="s">
        <v>732</v>
      </c>
      <c r="B2190" t="s">
        <v>31</v>
      </c>
      <c r="C2190" t="s">
        <v>52</v>
      </c>
      <c r="D2190" t="s">
        <v>9</v>
      </c>
      <c r="E2190" t="s">
        <v>229</v>
      </c>
      <c r="F2190" s="8" t="s">
        <v>6499</v>
      </c>
      <c r="G2190" t="s">
        <v>4253</v>
      </c>
    </row>
    <row r="2191" spans="1:7" x14ac:dyDescent="0.25">
      <c r="A2191" t="s">
        <v>491</v>
      </c>
      <c r="B2191" t="s">
        <v>43</v>
      </c>
      <c r="C2191" t="s">
        <v>225</v>
      </c>
      <c r="D2191" t="s">
        <v>39</v>
      </c>
      <c r="E2191" t="s">
        <v>226</v>
      </c>
      <c r="F2191" s="8" t="s">
        <v>6500</v>
      </c>
      <c r="G2191" t="s">
        <v>4251</v>
      </c>
    </row>
    <row r="2192" spans="1:7" x14ac:dyDescent="0.25">
      <c r="A2192" t="s">
        <v>584</v>
      </c>
      <c r="B2192" t="s">
        <v>21</v>
      </c>
      <c r="C2192" t="s">
        <v>49</v>
      </c>
      <c r="D2192" t="s">
        <v>8</v>
      </c>
      <c r="E2192" t="s">
        <v>107</v>
      </c>
      <c r="F2192" s="8" t="s">
        <v>6501</v>
      </c>
      <c r="G2192" t="s">
        <v>4251</v>
      </c>
    </row>
    <row r="2193" spans="1:7" x14ac:dyDescent="0.25">
      <c r="A2193" t="s">
        <v>932</v>
      </c>
      <c r="B2193" t="s">
        <v>21</v>
      </c>
      <c r="C2193" t="s">
        <v>61</v>
      </c>
      <c r="D2193" t="s">
        <v>14</v>
      </c>
      <c r="E2193" t="s">
        <v>179</v>
      </c>
      <c r="F2193" s="8" t="s">
        <v>6502</v>
      </c>
      <c r="G2193" t="s">
        <v>4255</v>
      </c>
    </row>
    <row r="2194" spans="1:7" x14ac:dyDescent="0.25">
      <c r="A2194" t="s">
        <v>700</v>
      </c>
      <c r="B2194" t="s">
        <v>21</v>
      </c>
      <c r="C2194" t="s">
        <v>72</v>
      </c>
      <c r="D2194" t="s">
        <v>22</v>
      </c>
      <c r="E2194" t="s">
        <v>130</v>
      </c>
      <c r="F2194" s="8" t="s">
        <v>6503</v>
      </c>
      <c r="G2194" t="s">
        <v>4329</v>
      </c>
    </row>
    <row r="2195" spans="1:7" x14ac:dyDescent="0.25">
      <c r="A2195" t="s">
        <v>926</v>
      </c>
      <c r="B2195" t="s">
        <v>31</v>
      </c>
      <c r="C2195" t="s">
        <v>61</v>
      </c>
      <c r="D2195" t="s">
        <v>14</v>
      </c>
      <c r="E2195" t="s">
        <v>50</v>
      </c>
      <c r="F2195" s="8" t="s">
        <v>6504</v>
      </c>
      <c r="G2195" t="s">
        <v>4328</v>
      </c>
    </row>
    <row r="2196" spans="1:7" x14ac:dyDescent="0.25">
      <c r="A2196" t="s">
        <v>227</v>
      </c>
      <c r="B2196" t="s">
        <v>21</v>
      </c>
      <c r="C2196" t="s">
        <v>49</v>
      </c>
      <c r="D2196" t="s">
        <v>8</v>
      </c>
      <c r="E2196" t="s">
        <v>107</v>
      </c>
      <c r="F2196" s="8" t="s">
        <v>6505</v>
      </c>
      <c r="G2196" t="s">
        <v>4251</v>
      </c>
    </row>
    <row r="2197" spans="1:7" x14ac:dyDescent="0.25">
      <c r="A2197" t="s">
        <v>371</v>
      </c>
      <c r="B2197" t="s">
        <v>19</v>
      </c>
      <c r="C2197" t="s">
        <v>72</v>
      </c>
      <c r="D2197" t="s">
        <v>22</v>
      </c>
      <c r="E2197" t="s">
        <v>63</v>
      </c>
      <c r="F2197" s="8" t="s">
        <v>6506</v>
      </c>
      <c r="G2197" t="s">
        <v>4253</v>
      </c>
    </row>
    <row r="2198" spans="1:7" x14ac:dyDescent="0.25">
      <c r="A2198" t="s">
        <v>683</v>
      </c>
      <c r="B2198" t="s">
        <v>21</v>
      </c>
      <c r="C2198" t="s">
        <v>58</v>
      </c>
      <c r="D2198" t="s">
        <v>13</v>
      </c>
      <c r="E2198" t="s">
        <v>179</v>
      </c>
      <c r="F2198" s="8" t="s">
        <v>6507</v>
      </c>
      <c r="G2198" t="s">
        <v>4255</v>
      </c>
    </row>
    <row r="2199" spans="1:7" x14ac:dyDescent="0.25">
      <c r="A2199" t="s">
        <v>323</v>
      </c>
      <c r="B2199" t="s">
        <v>21</v>
      </c>
      <c r="C2199" t="s">
        <v>54</v>
      </c>
      <c r="D2199" t="s">
        <v>10</v>
      </c>
      <c r="E2199" t="s">
        <v>179</v>
      </c>
      <c r="F2199" s="8" t="s">
        <v>6508</v>
      </c>
      <c r="G2199" t="s">
        <v>4256</v>
      </c>
    </row>
    <row r="2200" spans="1:7" x14ac:dyDescent="0.25">
      <c r="A2200" t="s">
        <v>4317</v>
      </c>
      <c r="B2200" t="s">
        <v>16</v>
      </c>
      <c r="C2200" t="s">
        <v>73</v>
      </c>
      <c r="D2200" t="s">
        <v>23</v>
      </c>
      <c r="E2200" t="s">
        <v>229</v>
      </c>
      <c r="F2200" s="8" t="s">
        <v>6509</v>
      </c>
      <c r="G2200" t="s">
        <v>4254</v>
      </c>
    </row>
    <row r="2201" spans="1:7" x14ac:dyDescent="0.25">
      <c r="A2201" t="s">
        <v>4138</v>
      </c>
      <c r="B2201" t="s">
        <v>42</v>
      </c>
      <c r="C2201" t="s">
        <v>188</v>
      </c>
      <c r="D2201" t="s">
        <v>38</v>
      </c>
      <c r="E2201" t="s">
        <v>229</v>
      </c>
      <c r="F2201" s="8" t="s">
        <v>6510</v>
      </c>
      <c r="G2201" t="s">
        <v>4251</v>
      </c>
    </row>
    <row r="2202" spans="1:7" x14ac:dyDescent="0.25">
      <c r="A2202" t="s">
        <v>299</v>
      </c>
      <c r="B2202" t="s">
        <v>42</v>
      </c>
      <c r="C2202" t="s">
        <v>152</v>
      </c>
      <c r="D2202" t="s">
        <v>35</v>
      </c>
      <c r="E2202" t="s">
        <v>107</v>
      </c>
      <c r="F2202" s="8" t="s">
        <v>4481</v>
      </c>
      <c r="G2202" t="s">
        <v>4251</v>
      </c>
    </row>
    <row r="2203" spans="1:7" x14ac:dyDescent="0.25">
      <c r="A2203" t="s">
        <v>476</v>
      </c>
      <c r="B2203" t="s">
        <v>21</v>
      </c>
      <c r="C2203" t="s">
        <v>54</v>
      </c>
      <c r="D2203" t="s">
        <v>10</v>
      </c>
      <c r="E2203" t="s">
        <v>229</v>
      </c>
      <c r="F2203" s="8" t="s">
        <v>6511</v>
      </c>
      <c r="G2203" t="s">
        <v>4256</v>
      </c>
    </row>
    <row r="2204" spans="1:7" x14ac:dyDescent="0.25">
      <c r="A2204" t="s">
        <v>262</v>
      </c>
      <c r="B2204" t="s">
        <v>32</v>
      </c>
      <c r="C2204" t="s">
        <v>58</v>
      </c>
      <c r="D2204" t="s">
        <v>13</v>
      </c>
      <c r="E2204" t="s">
        <v>50</v>
      </c>
      <c r="F2204" s="8" t="s">
        <v>6512</v>
      </c>
      <c r="G2204" t="s">
        <v>4322</v>
      </c>
    </row>
    <row r="2205" spans="1:7" x14ac:dyDescent="0.25">
      <c r="A2205" t="s">
        <v>340</v>
      </c>
      <c r="B2205" t="s">
        <v>21</v>
      </c>
      <c r="C2205" t="s">
        <v>72</v>
      </c>
      <c r="D2205" t="s">
        <v>22</v>
      </c>
      <c r="E2205" t="s">
        <v>63</v>
      </c>
      <c r="F2205" s="8" t="s">
        <v>6513</v>
      </c>
      <c r="G2205" t="s">
        <v>4329</v>
      </c>
    </row>
    <row r="2206" spans="1:7" x14ac:dyDescent="0.25">
      <c r="A2206" t="s">
        <v>4050</v>
      </c>
      <c r="B2206" t="s">
        <v>16</v>
      </c>
      <c r="C2206" t="s">
        <v>188</v>
      </c>
      <c r="D2206" t="s">
        <v>38</v>
      </c>
      <c r="E2206" t="s">
        <v>107</v>
      </c>
      <c r="F2206" s="8" t="s">
        <v>6514</v>
      </c>
      <c r="G2206" t="s">
        <v>4322</v>
      </c>
    </row>
    <row r="2207" spans="1:7" x14ac:dyDescent="0.25">
      <c r="A2207" t="s">
        <v>220</v>
      </c>
      <c r="B2207" t="s">
        <v>21</v>
      </c>
      <c r="C2207" t="s">
        <v>52</v>
      </c>
      <c r="D2207" t="s">
        <v>9</v>
      </c>
      <c r="E2207" t="s">
        <v>130</v>
      </c>
      <c r="F2207" s="8" t="s">
        <v>6515</v>
      </c>
      <c r="G2207" t="s">
        <v>4331</v>
      </c>
    </row>
    <row r="2208" spans="1:7" x14ac:dyDescent="0.25">
      <c r="A2208" t="s">
        <v>712</v>
      </c>
      <c r="B2208" t="s">
        <v>31</v>
      </c>
      <c r="C2208" t="s">
        <v>58</v>
      </c>
      <c r="D2208" t="s">
        <v>13</v>
      </c>
      <c r="E2208" t="s">
        <v>179</v>
      </c>
      <c r="F2208" s="8" t="s">
        <v>6516</v>
      </c>
      <c r="G2208" t="s">
        <v>4255</v>
      </c>
    </row>
    <row r="2209" spans="1:7" x14ac:dyDescent="0.25">
      <c r="A2209" t="s">
        <v>441</v>
      </c>
      <c r="B2209" t="s">
        <v>21</v>
      </c>
      <c r="C2209" t="s">
        <v>98</v>
      </c>
      <c r="D2209" t="s">
        <v>27</v>
      </c>
      <c r="E2209" t="s">
        <v>179</v>
      </c>
      <c r="F2209" s="8" t="s">
        <v>6517</v>
      </c>
      <c r="G2209" t="s">
        <v>4255</v>
      </c>
    </row>
    <row r="2210" spans="1:7" x14ac:dyDescent="0.25">
      <c r="A2210" t="s">
        <v>245</v>
      </c>
      <c r="B2210" t="s">
        <v>31</v>
      </c>
      <c r="C2210" t="s">
        <v>49</v>
      </c>
      <c r="D2210" t="s">
        <v>8</v>
      </c>
      <c r="E2210" t="s">
        <v>179</v>
      </c>
      <c r="F2210" s="8" t="s">
        <v>6518</v>
      </c>
      <c r="G2210" t="s">
        <v>4255</v>
      </c>
    </row>
    <row r="2211" spans="1:7" x14ac:dyDescent="0.25">
      <c r="A2211" t="s">
        <v>606</v>
      </c>
      <c r="B2211" t="s">
        <v>32</v>
      </c>
      <c r="C2211" t="s">
        <v>61</v>
      </c>
      <c r="D2211" t="s">
        <v>14</v>
      </c>
      <c r="E2211" t="s">
        <v>179</v>
      </c>
      <c r="F2211" s="8" t="s">
        <v>6519</v>
      </c>
      <c r="G2211" t="s">
        <v>4255</v>
      </c>
    </row>
    <row r="2212" spans="1:7" x14ac:dyDescent="0.25">
      <c r="A2212" t="s">
        <v>510</v>
      </c>
      <c r="B2212" t="s">
        <v>21</v>
      </c>
      <c r="C2212" t="s">
        <v>98</v>
      </c>
      <c r="D2212" t="s">
        <v>27</v>
      </c>
      <c r="E2212" t="s">
        <v>229</v>
      </c>
      <c r="F2212" s="8" t="s">
        <v>6520</v>
      </c>
      <c r="G2212" t="s">
        <v>4256</v>
      </c>
    </row>
    <row r="2213" spans="1:7" x14ac:dyDescent="0.25">
      <c r="A2213" t="s">
        <v>119</v>
      </c>
      <c r="B2213" t="s">
        <v>31</v>
      </c>
      <c r="C2213" t="s">
        <v>61</v>
      </c>
      <c r="D2213" t="s">
        <v>14</v>
      </c>
      <c r="E2213" t="s">
        <v>50</v>
      </c>
      <c r="F2213" s="8" t="s">
        <v>6521</v>
      </c>
      <c r="G2213" t="s">
        <v>4252</v>
      </c>
    </row>
    <row r="2214" spans="1:7" x14ac:dyDescent="0.25">
      <c r="A2214" t="s">
        <v>587</v>
      </c>
      <c r="B2214" t="s">
        <v>31</v>
      </c>
      <c r="C2214" t="s">
        <v>49</v>
      </c>
      <c r="D2214" t="s">
        <v>8</v>
      </c>
      <c r="E2214" t="s">
        <v>50</v>
      </c>
      <c r="F2214" s="8" t="s">
        <v>6522</v>
      </c>
      <c r="G2214" t="s">
        <v>4251</v>
      </c>
    </row>
    <row r="2215" spans="1:7" x14ac:dyDescent="0.25">
      <c r="A2215" t="s">
        <v>216</v>
      </c>
      <c r="B2215" t="s">
        <v>31</v>
      </c>
      <c r="C2215" t="s">
        <v>98</v>
      </c>
      <c r="D2215" t="s">
        <v>27</v>
      </c>
      <c r="E2215" t="s">
        <v>63</v>
      </c>
      <c r="F2215" s="8" t="s">
        <v>6523</v>
      </c>
      <c r="G2215" t="s">
        <v>4331</v>
      </c>
    </row>
    <row r="2216" spans="1:7" x14ac:dyDescent="0.25">
      <c r="A2216" t="s">
        <v>3915</v>
      </c>
      <c r="B2216" t="s">
        <v>42</v>
      </c>
      <c r="C2216" t="s">
        <v>188</v>
      </c>
      <c r="D2216" t="s">
        <v>38</v>
      </c>
      <c r="E2216" t="s">
        <v>107</v>
      </c>
      <c r="F2216" s="8" t="s">
        <v>6524</v>
      </c>
      <c r="G2216" t="s">
        <v>4251</v>
      </c>
    </row>
    <row r="2217" spans="1:7" x14ac:dyDescent="0.25">
      <c r="A2217" t="s">
        <v>3855</v>
      </c>
      <c r="B2217" t="s">
        <v>42</v>
      </c>
      <c r="C2217" t="s">
        <v>188</v>
      </c>
      <c r="D2217" t="s">
        <v>38</v>
      </c>
      <c r="E2217" t="s">
        <v>229</v>
      </c>
      <c r="F2217" s="8" t="s">
        <v>4833</v>
      </c>
      <c r="G2217" t="s">
        <v>4255</v>
      </c>
    </row>
    <row r="2218" spans="1:7" x14ac:dyDescent="0.25">
      <c r="A2218" t="s">
        <v>4142</v>
      </c>
      <c r="B2218" t="s">
        <v>42</v>
      </c>
      <c r="C2218" t="s">
        <v>73</v>
      </c>
      <c r="D2218" t="s">
        <v>23</v>
      </c>
      <c r="E2218" t="s">
        <v>107</v>
      </c>
      <c r="F2218" s="8" t="s">
        <v>4379</v>
      </c>
      <c r="G2218" t="s">
        <v>4251</v>
      </c>
    </row>
    <row r="2219" spans="1:7" x14ac:dyDescent="0.25">
      <c r="A2219" t="s">
        <v>4090</v>
      </c>
      <c r="B2219" t="s">
        <v>42</v>
      </c>
      <c r="C2219" t="s">
        <v>188</v>
      </c>
      <c r="D2219" t="s">
        <v>38</v>
      </c>
      <c r="E2219" t="s">
        <v>229</v>
      </c>
      <c r="F2219" s="8" t="s">
        <v>6525</v>
      </c>
      <c r="G2219" t="s">
        <v>4251</v>
      </c>
    </row>
    <row r="2220" spans="1:7" x14ac:dyDescent="0.25">
      <c r="A2220" t="s">
        <v>540</v>
      </c>
      <c r="B2220" t="s">
        <v>31</v>
      </c>
      <c r="C2220" t="s">
        <v>98</v>
      </c>
      <c r="D2220" t="s">
        <v>27</v>
      </c>
      <c r="E2220" t="s">
        <v>179</v>
      </c>
      <c r="F2220" s="8" t="s">
        <v>4350</v>
      </c>
      <c r="G2220" t="s">
        <v>4255</v>
      </c>
    </row>
    <row r="2221" spans="1:7" x14ac:dyDescent="0.25">
      <c r="A2221" t="s">
        <v>3913</v>
      </c>
      <c r="B2221" t="s">
        <v>30</v>
      </c>
      <c r="C2221" t="s">
        <v>188</v>
      </c>
      <c r="D2221" t="s">
        <v>38</v>
      </c>
      <c r="E2221" t="s">
        <v>107</v>
      </c>
      <c r="F2221" s="8" t="s">
        <v>6526</v>
      </c>
      <c r="G2221" t="s">
        <v>4253</v>
      </c>
    </row>
    <row r="2222" spans="1:7" x14ac:dyDescent="0.25">
      <c r="A2222" t="s">
        <v>366</v>
      </c>
      <c r="B2222" t="s">
        <v>21</v>
      </c>
      <c r="C2222" t="s">
        <v>49</v>
      </c>
      <c r="D2222" t="s">
        <v>8</v>
      </c>
      <c r="E2222" t="s">
        <v>130</v>
      </c>
      <c r="F2222" s="8" t="s">
        <v>6527</v>
      </c>
      <c r="G2222" t="s">
        <v>4331</v>
      </c>
    </row>
    <row r="2223" spans="1:7" x14ac:dyDescent="0.25">
      <c r="A2223" t="s">
        <v>4318</v>
      </c>
      <c r="B2223" t="s">
        <v>31</v>
      </c>
      <c r="C2223" t="s">
        <v>98</v>
      </c>
      <c r="D2223" t="s">
        <v>27</v>
      </c>
      <c r="E2223" t="s">
        <v>107</v>
      </c>
      <c r="F2223" s="8" t="s">
        <v>6528</v>
      </c>
      <c r="G2223" t="s">
        <v>4322</v>
      </c>
    </row>
    <row r="2224" spans="1:7" x14ac:dyDescent="0.25">
      <c r="A2224" t="s">
        <v>593</v>
      </c>
      <c r="B2224" t="s">
        <v>46</v>
      </c>
      <c r="C2224" t="s">
        <v>75</v>
      </c>
      <c r="D2224" t="s">
        <v>24</v>
      </c>
      <c r="E2224" t="s">
        <v>179</v>
      </c>
      <c r="F2224" t="s">
        <v>6529</v>
      </c>
      <c r="G2224" t="s">
        <v>4255</v>
      </c>
    </row>
    <row r="2225" spans="1:7" x14ac:dyDescent="0.25">
      <c r="A2225" t="s">
        <v>776</v>
      </c>
      <c r="B2225" t="s">
        <v>31</v>
      </c>
      <c r="C2225" t="s">
        <v>72</v>
      </c>
      <c r="D2225" t="s">
        <v>22</v>
      </c>
      <c r="E2225" t="s">
        <v>107</v>
      </c>
      <c r="F2225" t="s">
        <v>6530</v>
      </c>
      <c r="G2225" t="s">
        <v>4251</v>
      </c>
    </row>
    <row r="2226" spans="1:7" x14ac:dyDescent="0.25">
      <c r="A2226" t="s">
        <v>3224</v>
      </c>
      <c r="B2226" t="s">
        <v>42</v>
      </c>
      <c r="C2226" t="s">
        <v>73</v>
      </c>
      <c r="D2226" t="s">
        <v>23</v>
      </c>
      <c r="E2226" t="s">
        <v>63</v>
      </c>
      <c r="F2226" t="s">
        <v>6531</v>
      </c>
      <c r="G2226" t="s">
        <v>4329</v>
      </c>
    </row>
    <row r="2227" spans="1:7" x14ac:dyDescent="0.25">
      <c r="A2227" t="s">
        <v>3198</v>
      </c>
      <c r="B2227" t="s">
        <v>42</v>
      </c>
      <c r="C2227" t="s">
        <v>73</v>
      </c>
      <c r="D2227" t="s">
        <v>23</v>
      </c>
      <c r="E2227" t="s">
        <v>229</v>
      </c>
      <c r="F2227" t="s">
        <v>6532</v>
      </c>
      <c r="G2227" t="s">
        <v>4253</v>
      </c>
    </row>
    <row r="2228" spans="1:7" x14ac:dyDescent="0.25">
      <c r="A2228" t="s">
        <v>718</v>
      </c>
      <c r="B2228" t="s">
        <v>21</v>
      </c>
      <c r="C2228" t="s">
        <v>61</v>
      </c>
      <c r="D2228" t="s">
        <v>14</v>
      </c>
      <c r="E2228" t="s">
        <v>107</v>
      </c>
      <c r="F2228" t="s">
        <v>6533</v>
      </c>
      <c r="G2228" t="s">
        <v>4322</v>
      </c>
    </row>
    <row r="2229" spans="1:7" x14ac:dyDescent="0.25">
      <c r="A2229" t="s">
        <v>675</v>
      </c>
      <c r="B2229" t="s">
        <v>43</v>
      </c>
      <c r="C2229" t="s">
        <v>225</v>
      </c>
      <c r="D2229" t="s">
        <v>39</v>
      </c>
      <c r="E2229" t="s">
        <v>226</v>
      </c>
      <c r="F2229" t="s">
        <v>6534</v>
      </c>
      <c r="G2229" t="s">
        <v>4253</v>
      </c>
    </row>
    <row r="2230" spans="1:7" x14ac:dyDescent="0.25">
      <c r="A2230" t="s">
        <v>283</v>
      </c>
      <c r="B2230" t="s">
        <v>21</v>
      </c>
      <c r="C2230" t="s">
        <v>52</v>
      </c>
      <c r="D2230" t="s">
        <v>9</v>
      </c>
      <c r="E2230" t="s">
        <v>229</v>
      </c>
      <c r="F2230" t="s">
        <v>6535</v>
      </c>
      <c r="G2230" t="s">
        <v>4255</v>
      </c>
    </row>
    <row r="2231" spans="1:7" x14ac:dyDescent="0.25">
      <c r="A2231" t="s">
        <v>4319</v>
      </c>
      <c r="B2231" t="s">
        <v>31</v>
      </c>
      <c r="C2231" t="s">
        <v>61</v>
      </c>
      <c r="D2231" t="s">
        <v>14</v>
      </c>
      <c r="E2231" t="s">
        <v>130</v>
      </c>
      <c r="F2231" t="s">
        <v>6536</v>
      </c>
      <c r="G2231" t="s">
        <v>4329</v>
      </c>
    </row>
    <row r="2232" spans="1:7" x14ac:dyDescent="0.25">
      <c r="A2232" t="s">
        <v>508</v>
      </c>
      <c r="B2232" t="s">
        <v>32</v>
      </c>
      <c r="C2232" t="s">
        <v>58</v>
      </c>
      <c r="D2232" t="s">
        <v>13</v>
      </c>
      <c r="E2232" t="s">
        <v>130</v>
      </c>
      <c r="F2232" t="s">
        <v>6537</v>
      </c>
      <c r="G2232" t="s">
        <v>4329</v>
      </c>
    </row>
    <row r="2233" spans="1:7" x14ac:dyDescent="0.25">
      <c r="A2233" t="s">
        <v>125</v>
      </c>
      <c r="B2233" t="s">
        <v>21</v>
      </c>
      <c r="C2233" t="s">
        <v>54</v>
      </c>
      <c r="D2233" t="s">
        <v>10</v>
      </c>
      <c r="E2233" t="s">
        <v>130</v>
      </c>
      <c r="F2233" t="s">
        <v>6538</v>
      </c>
      <c r="G2233" t="s">
        <v>4251</v>
      </c>
    </row>
    <row r="2234" spans="1:7" x14ac:dyDescent="0.25">
      <c r="A2234" t="s">
        <v>4320</v>
      </c>
      <c r="B2234" t="s">
        <v>16</v>
      </c>
      <c r="C2234" t="s">
        <v>188</v>
      </c>
      <c r="D2234" t="s">
        <v>38</v>
      </c>
      <c r="E2234" t="s">
        <v>107</v>
      </c>
      <c r="F2234" t="s">
        <v>6539</v>
      </c>
      <c r="G2234" t="s">
        <v>4322</v>
      </c>
    </row>
    <row r="2235" spans="1:7" x14ac:dyDescent="0.25">
      <c r="A2235" t="s">
        <v>364</v>
      </c>
      <c r="B2235" t="s">
        <v>7</v>
      </c>
      <c r="C2235" t="s">
        <v>61</v>
      </c>
      <c r="D2235" t="s">
        <v>14</v>
      </c>
      <c r="E2235" t="s">
        <v>63</v>
      </c>
      <c r="F2235" t="s">
        <v>6540</v>
      </c>
      <c r="G2235" t="s">
        <v>4256</v>
      </c>
    </row>
    <row r="2236" spans="1:7" x14ac:dyDescent="0.25">
      <c r="A2236" t="s">
        <v>3447</v>
      </c>
      <c r="B2236" t="s">
        <v>30</v>
      </c>
      <c r="C2236" t="s">
        <v>188</v>
      </c>
      <c r="D2236" t="s">
        <v>38</v>
      </c>
      <c r="E2236" t="s">
        <v>107</v>
      </c>
      <c r="F2236" t="s">
        <v>6541</v>
      </c>
      <c r="G2236" t="s">
        <v>4322</v>
      </c>
    </row>
    <row r="2237" spans="1:7" x14ac:dyDescent="0.25">
      <c r="A2237" t="s">
        <v>3398</v>
      </c>
      <c r="B2237" t="s">
        <v>30</v>
      </c>
      <c r="C2237" t="s">
        <v>73</v>
      </c>
      <c r="D2237" t="s">
        <v>23</v>
      </c>
      <c r="E2237" t="s">
        <v>107</v>
      </c>
      <c r="F2237" t="s">
        <v>6542</v>
      </c>
      <c r="G2237" t="s">
        <v>4251</v>
      </c>
    </row>
    <row r="2238" spans="1:7" x14ac:dyDescent="0.25">
      <c r="A2238" t="s">
        <v>3819</v>
      </c>
      <c r="B2238" t="s">
        <v>42</v>
      </c>
      <c r="C2238" t="s">
        <v>73</v>
      </c>
      <c r="D2238" t="s">
        <v>23</v>
      </c>
      <c r="E2238" t="s">
        <v>107</v>
      </c>
      <c r="F2238" t="s">
        <v>6543</v>
      </c>
      <c r="G2238" t="s">
        <v>4322</v>
      </c>
    </row>
    <row r="2239" spans="1:7" x14ac:dyDescent="0.25">
      <c r="A2239" t="s">
        <v>3725</v>
      </c>
      <c r="B2239" t="s">
        <v>29</v>
      </c>
      <c r="C2239" t="s">
        <v>188</v>
      </c>
      <c r="D2239" t="s">
        <v>38</v>
      </c>
      <c r="E2239" t="s">
        <v>107</v>
      </c>
      <c r="F2239" t="s">
        <v>6544</v>
      </c>
      <c r="G2239" t="s">
        <v>4251</v>
      </c>
    </row>
    <row r="2240" spans="1:7" x14ac:dyDescent="0.25">
      <c r="A2240" t="s">
        <v>900</v>
      </c>
      <c r="B2240" t="s">
        <v>33</v>
      </c>
      <c r="C2240" t="s">
        <v>152</v>
      </c>
      <c r="D2240" t="s">
        <v>35</v>
      </c>
      <c r="E2240" t="s">
        <v>107</v>
      </c>
      <c r="F2240" t="s">
        <v>6545</v>
      </c>
      <c r="G2240" t="s">
        <v>4251</v>
      </c>
    </row>
    <row r="2241" spans="1:7" x14ac:dyDescent="0.25">
      <c r="A2241" t="s">
        <v>3676</v>
      </c>
      <c r="B2241" t="s">
        <v>42</v>
      </c>
      <c r="C2241" t="s">
        <v>188</v>
      </c>
      <c r="D2241" t="s">
        <v>38</v>
      </c>
      <c r="E2241" t="s">
        <v>229</v>
      </c>
      <c r="F2241" t="s">
        <v>6546</v>
      </c>
      <c r="G2241" t="s">
        <v>4251</v>
      </c>
    </row>
    <row r="2242" spans="1:7" x14ac:dyDescent="0.25">
      <c r="A2242" t="s">
        <v>452</v>
      </c>
      <c r="B2242" t="s">
        <v>31</v>
      </c>
      <c r="C2242" t="s">
        <v>54</v>
      </c>
      <c r="D2242" t="s">
        <v>10</v>
      </c>
      <c r="E2242" t="s">
        <v>179</v>
      </c>
      <c r="F2242" t="s">
        <v>6547</v>
      </c>
      <c r="G2242" t="s">
        <v>4255</v>
      </c>
    </row>
    <row r="2243" spans="1:7" x14ac:dyDescent="0.25">
      <c r="A2243" t="s">
        <v>708</v>
      </c>
      <c r="B2243" t="s">
        <v>44</v>
      </c>
      <c r="C2243" t="s">
        <v>75</v>
      </c>
      <c r="D2243" t="s">
        <v>24</v>
      </c>
      <c r="E2243" t="s">
        <v>179</v>
      </c>
      <c r="F2243" t="s">
        <v>6548</v>
      </c>
      <c r="G2243" t="s">
        <v>4255</v>
      </c>
    </row>
    <row r="2244" spans="1:7" x14ac:dyDescent="0.25">
      <c r="A2244" t="s">
        <v>517</v>
      </c>
      <c r="B2244" t="s">
        <v>32</v>
      </c>
      <c r="C2244" t="s">
        <v>61</v>
      </c>
      <c r="D2244" t="s">
        <v>14</v>
      </c>
      <c r="E2244" t="s">
        <v>179</v>
      </c>
      <c r="F2244" t="s">
        <v>6549</v>
      </c>
      <c r="G2244" t="s">
        <v>4255</v>
      </c>
    </row>
    <row r="2245" spans="1:7" x14ac:dyDescent="0.25">
      <c r="A2245" t="s">
        <v>578</v>
      </c>
      <c r="B2245" t="s">
        <v>33</v>
      </c>
      <c r="C2245" t="s">
        <v>152</v>
      </c>
      <c r="D2245" t="s">
        <v>35</v>
      </c>
      <c r="E2245" t="s">
        <v>229</v>
      </c>
      <c r="F2245" t="s">
        <v>4368</v>
      </c>
      <c r="G2245" t="s">
        <v>4254</v>
      </c>
    </row>
    <row r="2246" spans="1:7" x14ac:dyDescent="0.25">
      <c r="A2246" t="s">
        <v>3787</v>
      </c>
      <c r="B2246" t="s">
        <v>42</v>
      </c>
      <c r="C2246" t="s">
        <v>188</v>
      </c>
      <c r="D2246" t="s">
        <v>38</v>
      </c>
      <c r="E2246" t="s">
        <v>107</v>
      </c>
      <c r="F2246" t="s">
        <v>6550</v>
      </c>
      <c r="G2246" t="s">
        <v>4322</v>
      </c>
    </row>
    <row r="2247" spans="1:7" x14ac:dyDescent="0.25">
      <c r="A2247" t="s">
        <v>376</v>
      </c>
      <c r="B2247" t="s">
        <v>31</v>
      </c>
      <c r="C2247" t="s">
        <v>54</v>
      </c>
      <c r="D2247" t="s">
        <v>10</v>
      </c>
      <c r="E2247" t="s">
        <v>179</v>
      </c>
      <c r="F2247" t="s">
        <v>6551</v>
      </c>
      <c r="G2247" t="s">
        <v>4255</v>
      </c>
    </row>
    <row r="2248" spans="1:7" x14ac:dyDescent="0.25">
      <c r="A2248" t="s">
        <v>701</v>
      </c>
      <c r="B2248" t="s">
        <v>42</v>
      </c>
      <c r="C2248" t="s">
        <v>75</v>
      </c>
      <c r="D2248" t="s">
        <v>24</v>
      </c>
      <c r="E2248" t="s">
        <v>179</v>
      </c>
      <c r="F2248" t="s">
        <v>6552</v>
      </c>
      <c r="G2248" t="s">
        <v>4255</v>
      </c>
    </row>
    <row r="2249" spans="1:7" x14ac:dyDescent="0.25">
      <c r="A2249" t="s">
        <v>3355</v>
      </c>
      <c r="B2249" t="s">
        <v>30</v>
      </c>
      <c r="C2249" t="s">
        <v>188</v>
      </c>
      <c r="D2249" t="s">
        <v>38</v>
      </c>
      <c r="E2249" t="s">
        <v>229</v>
      </c>
      <c r="F2249" t="s">
        <v>6553</v>
      </c>
      <c r="G2249" t="s">
        <v>4255</v>
      </c>
    </row>
    <row r="2250" spans="1:7" x14ac:dyDescent="0.25">
      <c r="A2250" t="s">
        <v>3353</v>
      </c>
      <c r="B2250" t="s">
        <v>30</v>
      </c>
      <c r="C2250" t="s">
        <v>188</v>
      </c>
      <c r="D2250" t="s">
        <v>38</v>
      </c>
      <c r="E2250" t="s">
        <v>229</v>
      </c>
      <c r="F2250" t="s">
        <v>6554</v>
      </c>
      <c r="G2250" t="s">
        <v>4255</v>
      </c>
    </row>
    <row r="2251" spans="1:7" x14ac:dyDescent="0.25">
      <c r="A2251" t="s">
        <v>921</v>
      </c>
      <c r="B2251" t="s">
        <v>20</v>
      </c>
      <c r="C2251" t="s">
        <v>61</v>
      </c>
      <c r="D2251" t="s">
        <v>14</v>
      </c>
      <c r="E2251" t="s">
        <v>229</v>
      </c>
      <c r="F2251" t="s">
        <v>6555</v>
      </c>
      <c r="G2251" t="s">
        <v>4253</v>
      </c>
    </row>
    <row r="2252" spans="1:7" x14ac:dyDescent="0.25">
      <c r="A2252" t="s">
        <v>438</v>
      </c>
      <c r="B2252" t="s">
        <v>26</v>
      </c>
      <c r="C2252" t="s">
        <v>49</v>
      </c>
      <c r="D2252" t="s">
        <v>8</v>
      </c>
      <c r="E2252" t="s">
        <v>179</v>
      </c>
      <c r="F2252" t="s">
        <v>6556</v>
      </c>
      <c r="G2252" t="s">
        <v>4255</v>
      </c>
    </row>
    <row r="2253" spans="1:7" x14ac:dyDescent="0.25">
      <c r="A2253" t="s">
        <v>450</v>
      </c>
      <c r="B2253" t="s">
        <v>28</v>
      </c>
      <c r="C2253" t="s">
        <v>61</v>
      </c>
      <c r="D2253" t="s">
        <v>14</v>
      </c>
      <c r="E2253" t="s">
        <v>179</v>
      </c>
      <c r="F2253" t="s">
        <v>6557</v>
      </c>
      <c r="G2253" t="s">
        <v>4256</v>
      </c>
    </row>
    <row r="2254" spans="1:7" x14ac:dyDescent="0.25">
      <c r="A2254" t="s">
        <v>931</v>
      </c>
      <c r="B2254" t="s">
        <v>30</v>
      </c>
      <c r="C2254" t="s">
        <v>65</v>
      </c>
      <c r="D2254" t="s">
        <v>17</v>
      </c>
      <c r="E2254" t="s">
        <v>229</v>
      </c>
      <c r="F2254" t="s">
        <v>6558</v>
      </c>
      <c r="G2254" t="s">
        <v>4253</v>
      </c>
    </row>
    <row r="2255" spans="1:7" x14ac:dyDescent="0.25">
      <c r="A2255" t="s">
        <v>683</v>
      </c>
      <c r="B2255" t="s">
        <v>7</v>
      </c>
      <c r="C2255" t="s">
        <v>58</v>
      </c>
      <c r="D2255" t="s">
        <v>13</v>
      </c>
      <c r="E2255" t="s">
        <v>107</v>
      </c>
      <c r="F2255" t="s">
        <v>6559</v>
      </c>
      <c r="G2255" t="s">
        <v>4253</v>
      </c>
    </row>
    <row r="2256" spans="1:7" x14ac:dyDescent="0.25">
      <c r="A2256" t="s">
        <v>4321</v>
      </c>
      <c r="B2256" t="s">
        <v>42</v>
      </c>
      <c r="C2256" t="s">
        <v>73</v>
      </c>
      <c r="D2256" t="s">
        <v>23</v>
      </c>
      <c r="E2256" t="s">
        <v>229</v>
      </c>
      <c r="F2256" t="s">
        <v>6560</v>
      </c>
      <c r="G2256" t="s">
        <v>4255</v>
      </c>
    </row>
    <row r="2257" spans="1:7" x14ac:dyDescent="0.25">
      <c r="A2257" t="s">
        <v>4312</v>
      </c>
      <c r="B2257" t="s">
        <v>30</v>
      </c>
      <c r="C2257" t="s">
        <v>152</v>
      </c>
      <c r="D2257" t="s">
        <v>35</v>
      </c>
      <c r="E2257" t="s">
        <v>107</v>
      </c>
      <c r="F2257" t="s">
        <v>6561</v>
      </c>
      <c r="G2257" t="s">
        <v>4251</v>
      </c>
    </row>
    <row r="2258" spans="1:7" x14ac:dyDescent="0.25">
      <c r="A2258" t="s">
        <v>4147</v>
      </c>
      <c r="B2258" t="s">
        <v>42</v>
      </c>
      <c r="C2258" t="s">
        <v>73</v>
      </c>
      <c r="D2258" t="s">
        <v>23</v>
      </c>
      <c r="E2258" t="s">
        <v>229</v>
      </c>
      <c r="F2258" t="s">
        <v>6562</v>
      </c>
      <c r="G2258" t="s">
        <v>4251</v>
      </c>
    </row>
    <row r="2259" spans="1:7" x14ac:dyDescent="0.25">
      <c r="A2259" t="s">
        <v>857</v>
      </c>
      <c r="B2259" t="s">
        <v>31</v>
      </c>
      <c r="C2259" t="s">
        <v>61</v>
      </c>
      <c r="D2259" t="s">
        <v>14</v>
      </c>
      <c r="E2259" t="s">
        <v>229</v>
      </c>
      <c r="F2259" t="s">
        <v>6563</v>
      </c>
      <c r="G2259" t="s">
        <v>4253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8A2FE-18A3-4E3C-9AD1-8C981F65C902}">
  <dimension ref="A1:D18"/>
  <sheetViews>
    <sheetView workbookViewId="0">
      <selection activeCell="D10" sqref="D10"/>
    </sheetView>
  </sheetViews>
  <sheetFormatPr baseColWidth="10" defaultRowHeight="15" x14ac:dyDescent="0.25"/>
  <cols>
    <col min="1" max="1" width="16" customWidth="1"/>
    <col min="2" max="2" width="16.140625" customWidth="1"/>
    <col min="3" max="3" width="28.7109375" customWidth="1"/>
  </cols>
  <sheetData>
    <row r="1" spans="1:4" ht="30" x14ac:dyDescent="0.25">
      <c r="A1" s="6" t="s">
        <v>2</v>
      </c>
      <c r="B1" s="7" t="s">
        <v>3</v>
      </c>
      <c r="C1" s="7" t="s">
        <v>3174</v>
      </c>
      <c r="D1" s="7" t="s">
        <v>3179</v>
      </c>
    </row>
    <row r="2" spans="1:4" x14ac:dyDescent="0.25">
      <c r="A2" s="3" t="s">
        <v>255</v>
      </c>
      <c r="B2" s="3" t="s">
        <v>40</v>
      </c>
      <c r="C2" t="s">
        <v>3175</v>
      </c>
      <c r="D2" t="s">
        <v>3180</v>
      </c>
    </row>
    <row r="3" spans="1:4" x14ac:dyDescent="0.25">
      <c r="A3" s="3" t="s">
        <v>54</v>
      </c>
      <c r="B3" s="3" t="s">
        <v>10</v>
      </c>
      <c r="C3" t="s">
        <v>3175</v>
      </c>
      <c r="D3" t="s">
        <v>3182</v>
      </c>
    </row>
    <row r="4" spans="1:4" x14ac:dyDescent="0.25">
      <c r="A4" s="3" t="s">
        <v>58</v>
      </c>
      <c r="B4" s="3" t="s">
        <v>13</v>
      </c>
      <c r="C4" t="s">
        <v>3175</v>
      </c>
      <c r="D4" t="s">
        <v>3181</v>
      </c>
    </row>
    <row r="5" spans="1:4" x14ac:dyDescent="0.25">
      <c r="A5" s="2" t="s">
        <v>225</v>
      </c>
      <c r="B5" s="1" t="s">
        <v>39</v>
      </c>
      <c r="C5" t="s">
        <v>3175</v>
      </c>
      <c r="D5" t="s">
        <v>3181</v>
      </c>
    </row>
    <row r="6" spans="1:4" x14ac:dyDescent="0.25">
      <c r="A6" s="3" t="s">
        <v>72</v>
      </c>
      <c r="B6" s="3" t="s">
        <v>22</v>
      </c>
      <c r="C6" t="s">
        <v>3175</v>
      </c>
      <c r="D6" t="s">
        <v>3182</v>
      </c>
    </row>
    <row r="7" spans="1:4" x14ac:dyDescent="0.25">
      <c r="A7" s="3" t="s">
        <v>98</v>
      </c>
      <c r="B7" s="3" t="s">
        <v>27</v>
      </c>
      <c r="C7" t="s">
        <v>3175</v>
      </c>
      <c r="D7" t="s">
        <v>3182</v>
      </c>
    </row>
    <row r="8" spans="1:4" x14ac:dyDescent="0.25">
      <c r="A8" s="3" t="s">
        <v>188</v>
      </c>
      <c r="B8" s="3" t="s">
        <v>38</v>
      </c>
      <c r="C8" t="s">
        <v>3175</v>
      </c>
      <c r="D8" t="s">
        <v>3182</v>
      </c>
    </row>
    <row r="9" spans="1:4" x14ac:dyDescent="0.25">
      <c r="A9" s="3" t="s">
        <v>52</v>
      </c>
      <c r="B9" s="3" t="s">
        <v>9</v>
      </c>
      <c r="C9" t="s">
        <v>3178</v>
      </c>
      <c r="D9" t="s">
        <v>3184</v>
      </c>
    </row>
    <row r="10" spans="1:4" x14ac:dyDescent="0.25">
      <c r="A10" s="3" t="s">
        <v>49</v>
      </c>
      <c r="B10" s="3" t="s">
        <v>8</v>
      </c>
      <c r="C10" t="s">
        <v>3176</v>
      </c>
      <c r="D10" t="s">
        <v>3180</v>
      </c>
    </row>
    <row r="11" spans="1:4" x14ac:dyDescent="0.25">
      <c r="A11" s="3" t="s">
        <v>61</v>
      </c>
      <c r="B11" s="3" t="s">
        <v>14</v>
      </c>
      <c r="C11" t="s">
        <v>3176</v>
      </c>
      <c r="D11" t="s">
        <v>3180</v>
      </c>
    </row>
    <row r="12" spans="1:4" x14ac:dyDescent="0.25">
      <c r="A12" s="3" t="s">
        <v>73</v>
      </c>
      <c r="B12" s="3" t="s">
        <v>23</v>
      </c>
      <c r="C12" t="s">
        <v>3177</v>
      </c>
      <c r="D12" t="s">
        <v>3183</v>
      </c>
    </row>
    <row r="13" spans="1:4" x14ac:dyDescent="0.25">
      <c r="A13" s="3" t="s">
        <v>65</v>
      </c>
      <c r="B13" s="3" t="s">
        <v>17</v>
      </c>
      <c r="C13" t="s">
        <v>3177</v>
      </c>
      <c r="D13" t="s">
        <v>3185</v>
      </c>
    </row>
    <row r="14" spans="1:4" x14ac:dyDescent="0.25">
      <c r="A14" s="3" t="s">
        <v>911</v>
      </c>
      <c r="B14" s="3" t="s">
        <v>47</v>
      </c>
      <c r="C14" t="s">
        <v>3177</v>
      </c>
      <c r="D14" t="s">
        <v>3183</v>
      </c>
    </row>
    <row r="15" spans="1:4" x14ac:dyDescent="0.25">
      <c r="A15" s="3" t="s">
        <v>147</v>
      </c>
      <c r="B15" s="3" t="s">
        <v>34</v>
      </c>
      <c r="C15" t="s">
        <v>3177</v>
      </c>
      <c r="D15" t="s">
        <v>3185</v>
      </c>
    </row>
    <row r="16" spans="1:4" x14ac:dyDescent="0.25">
      <c r="A16" s="3" t="s">
        <v>75</v>
      </c>
      <c r="B16" s="3" t="s">
        <v>24</v>
      </c>
      <c r="C16" t="s">
        <v>3177</v>
      </c>
      <c r="D16" t="s">
        <v>3183</v>
      </c>
    </row>
    <row r="17" spans="1:4" x14ac:dyDescent="0.25">
      <c r="A17" s="3" t="s">
        <v>152</v>
      </c>
      <c r="B17" s="3" t="s">
        <v>35</v>
      </c>
      <c r="C17" t="s">
        <v>3177</v>
      </c>
      <c r="D17" t="s">
        <v>3183</v>
      </c>
    </row>
    <row r="18" spans="1:4" x14ac:dyDescent="0.25">
      <c r="A18" s="3" t="s">
        <v>67</v>
      </c>
      <c r="B18" s="3" t="s">
        <v>18</v>
      </c>
      <c r="C18" t="s">
        <v>3177</v>
      </c>
      <c r="D18" t="s">
        <v>3185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7D6E6-5729-4B7B-BEC0-D2FA77959F1B}">
  <dimension ref="A1:C9"/>
  <sheetViews>
    <sheetView workbookViewId="0">
      <selection activeCell="E32" sqref="E32"/>
    </sheetView>
  </sheetViews>
  <sheetFormatPr baseColWidth="10" defaultRowHeight="15" x14ac:dyDescent="0.25"/>
  <cols>
    <col min="2" max="2" width="25.5703125" customWidth="1"/>
    <col min="3" max="3" width="21.42578125" customWidth="1"/>
  </cols>
  <sheetData>
    <row r="1" spans="1:3" ht="30" x14ac:dyDescent="0.25">
      <c r="A1" s="5" t="s">
        <v>3173</v>
      </c>
      <c r="B1" s="5" t="s">
        <v>3167</v>
      </c>
      <c r="C1" s="5" t="s">
        <v>3168</v>
      </c>
    </row>
    <row r="2" spans="1:3" x14ac:dyDescent="0.25">
      <c r="A2" s="1" t="s">
        <v>179</v>
      </c>
      <c r="B2" t="s">
        <v>3160</v>
      </c>
      <c r="C2" t="s">
        <v>3169</v>
      </c>
    </row>
    <row r="3" spans="1:3" x14ac:dyDescent="0.25">
      <c r="A3" s="1" t="s">
        <v>107</v>
      </c>
      <c r="B3" t="s">
        <v>3161</v>
      </c>
      <c r="C3" t="s">
        <v>3170</v>
      </c>
    </row>
    <row r="4" spans="1:3" x14ac:dyDescent="0.25">
      <c r="A4" s="1" t="s">
        <v>50</v>
      </c>
      <c r="B4" t="s">
        <v>3162</v>
      </c>
      <c r="C4" t="s">
        <v>3170</v>
      </c>
    </row>
    <row r="5" spans="1:3" x14ac:dyDescent="0.25">
      <c r="A5" s="1" t="s">
        <v>130</v>
      </c>
      <c r="B5" t="s">
        <v>3188</v>
      </c>
      <c r="C5" t="s">
        <v>3171</v>
      </c>
    </row>
    <row r="6" spans="1:3" x14ac:dyDescent="0.25">
      <c r="A6" s="1" t="s">
        <v>63</v>
      </c>
      <c r="B6" t="s">
        <v>3163</v>
      </c>
      <c r="C6" t="s">
        <v>3171</v>
      </c>
    </row>
    <row r="7" spans="1:3" x14ac:dyDescent="0.25">
      <c r="A7" s="1" t="s">
        <v>226</v>
      </c>
      <c r="B7" t="s">
        <v>3164</v>
      </c>
      <c r="C7" t="s">
        <v>3172</v>
      </c>
    </row>
    <row r="8" spans="1:3" x14ac:dyDescent="0.25">
      <c r="A8" s="1" t="s">
        <v>167</v>
      </c>
      <c r="B8" t="s">
        <v>3165</v>
      </c>
      <c r="C8" t="s">
        <v>3170</v>
      </c>
    </row>
    <row r="9" spans="1:3" x14ac:dyDescent="0.25">
      <c r="A9" s="1" t="s">
        <v>229</v>
      </c>
      <c r="B9" t="s">
        <v>3166</v>
      </c>
      <c r="C9" t="s">
        <v>3170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1EE08-BE03-4451-BE7C-D0DB3E57B337}">
  <dimension ref="A1:A2"/>
  <sheetViews>
    <sheetView workbookViewId="0">
      <selection activeCell="A2" sqref="A2"/>
    </sheetView>
  </sheetViews>
  <sheetFormatPr baseColWidth="10" defaultRowHeight="15" x14ac:dyDescent="0.25"/>
  <cols>
    <col min="1" max="1" width="17.42578125" customWidth="1"/>
  </cols>
  <sheetData>
    <row r="1" spans="1:1" x14ac:dyDescent="0.25">
      <c r="A1" s="12" t="s">
        <v>3192</v>
      </c>
    </row>
    <row r="2" spans="1:1" x14ac:dyDescent="0.25">
      <c r="A2" s="8">
        <f>MAX(Tableau1[Date Commande])</f>
        <v>43571.759583333333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Données</vt:lpstr>
      <vt:lpstr>Exercice 1</vt:lpstr>
      <vt:lpstr>Exercice 2</vt:lpstr>
      <vt:lpstr>Data3</vt:lpstr>
      <vt:lpstr>Data2</vt:lpstr>
      <vt:lpstr>Config Clients</vt:lpstr>
      <vt:lpstr>Config Analyses</vt:lpstr>
      <vt:lpstr>Date de l'export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 Sup'</dc:creator>
  <cp:lastModifiedBy>Heinarc</cp:lastModifiedBy>
  <dcterms:created xsi:type="dcterms:W3CDTF">2019-05-01T16:01:34Z</dcterms:created>
  <dcterms:modified xsi:type="dcterms:W3CDTF">2019-05-26T16:13:53Z</dcterms:modified>
</cp:coreProperties>
</file>